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webextensions/webextension1.xml" ContentType="application/vnd.ms-office.webextension+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C:\KOmagumi-demo\"/>
    </mc:Choice>
  </mc:AlternateContent>
  <xr:revisionPtr revIDLastSave="0" documentId="13_ncr:1_{01022432-56AF-4BA8-B578-F3D4CE09452C}" xr6:coauthVersionLast="47" xr6:coauthVersionMax="47" xr10:uidLastSave="{00000000-0000-0000-0000-000000000000}"/>
  <bookViews>
    <workbookView xWindow="1950" yWindow="1005" windowWidth="18675" windowHeight="14145" firstSheet="3" activeTab="6" xr2:uid="{00000000-000D-0000-FFFF-FFFF00000000}"/>
  </bookViews>
  <sheets>
    <sheet name="マスター(講習用)" sheetId="10" state="hidden" r:id="rId1"/>
    <sheet name="週間授業予定 (2)" sheetId="8" state="hidden" r:id="rId2"/>
    <sheet name="使い方" sheetId="13" r:id="rId3"/>
    <sheet name="講習スケジュール(入力用)" sheetId="1" r:id="rId4"/>
    <sheet name="生徒スケジュール" sheetId="2" r:id="rId5"/>
    <sheet name="週間授業予定" sheetId="4" state="hidden" r:id="rId6"/>
    <sheet name="講師用" sheetId="3" r:id="rId7"/>
    <sheet name="リスト" sheetId="9" state="hidden" r:id="rId8"/>
    <sheet name="学年と名前を結合するシート" sheetId="11" r:id="rId9"/>
    <sheet name="週間スケジュール表" sheetId="14" r:id="rId10"/>
    <sheet name="週間スケジュール表改" sheetId="15" r:id="rId11"/>
  </sheets>
  <definedNames>
    <definedName name="_xlnm.Print_Area" localSheetId="0">'マスター(講習用)'!$A$1:$Y$67</definedName>
    <definedName name="_xlnm.Print_Area" localSheetId="9">週間スケジュール表!$A$1:$AF$164</definedName>
    <definedName name="_xlnm.Print_Area" localSheetId="10">週間スケジュール表改!$A$1:$AF$164</definedName>
    <definedName name="_xlnm.Print_Area" localSheetId="5">週間授業予定!$A$1:$AC$72</definedName>
    <definedName name="_xlnm.Print_Area" localSheetId="1">'週間授業予定 (2)'!$A$1:$AC$72</definedName>
    <definedName name="_xlnm.Print_Area" localSheetId="4">生徒スケジュール!$A$1:$AV$75</definedName>
  </definedNames>
  <calcPr calcId="191029" calcMode="auto" fullCalcOnLoad="1"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1" i="1" l="1"/>
  <c r="D2" i="11"/>
  <c r="D3" i="11"/>
  <c r="D4"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B75" i="2" l="1"/>
  <c r="B72" i="2"/>
  <c r="B69" i="2"/>
  <c r="B66" i="2"/>
  <c r="B63" i="2"/>
  <c r="B60" i="2"/>
  <c r="B57" i="2"/>
  <c r="B51" i="2"/>
  <c r="B48" i="2"/>
  <c r="B45" i="2"/>
  <c r="B42" i="2"/>
  <c r="B39" i="2"/>
  <c r="B36" i="2"/>
  <c r="B33" i="2"/>
  <c r="B12" i="2"/>
  <c r="B27" i="2"/>
  <c r="B24" i="2"/>
  <c r="B21" i="2"/>
  <c r="B18" i="2"/>
  <c r="B15" i="2"/>
  <c r="B9" i="2"/>
  <c r="B2" i="15"/>
  <c r="G2" i="15" s="1"/>
  <c r="L2" i="15" s="1"/>
  <c r="Q2" i="15" s="1"/>
  <c r="V2" i="15" s="1"/>
  <c r="AA2" i="15" s="1"/>
  <c r="J1" i="15"/>
  <c r="B2" i="14" l="1"/>
  <c r="G2" i="14" s="1"/>
  <c r="L2" i="14" s="1"/>
  <c r="Q2" i="14" s="1"/>
  <c r="V2" i="14" s="1"/>
  <c r="AA2" i="14" s="1"/>
  <c r="J1" i="14"/>
  <c r="C70" i="1" l="1"/>
  <c r="C63" i="1"/>
  <c r="C62" i="1"/>
  <c r="C61" i="1"/>
  <c r="C60" i="1"/>
  <c r="C59" i="1"/>
  <c r="C58" i="1"/>
  <c r="C57" i="1"/>
  <c r="C56" i="1"/>
  <c r="C55" i="1"/>
  <c r="C54" i="1"/>
  <c r="C53" i="1"/>
  <c r="C52" i="1"/>
  <c r="C51" i="1"/>
  <c r="C50" i="1"/>
  <c r="C49" i="1"/>
  <c r="C48" i="1"/>
  <c r="C47" i="1"/>
  <c r="C46" i="1"/>
  <c r="C45" i="1"/>
  <c r="C44" i="1"/>
  <c r="C43" i="1"/>
  <c r="C42" i="1"/>
  <c r="B83" i="3" l="1"/>
  <c r="B132" i="1" l="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KC143" i="1" l="1"/>
  <c r="KW143" i="1"/>
  <c r="LQ143" i="1"/>
  <c r="MK143" i="1"/>
  <c r="NE143" i="1"/>
  <c r="NY143" i="1"/>
  <c r="OS143" i="1"/>
  <c r="PM143" i="1"/>
  <c r="QG143" i="1"/>
  <c r="RA143" i="1"/>
  <c r="RU143" i="1"/>
  <c r="SO143" i="1"/>
  <c r="TI143" i="1"/>
  <c r="UC143" i="1"/>
  <c r="UW143" i="1"/>
  <c r="VQ143" i="1"/>
  <c r="WK143" i="1"/>
  <c r="XE143" i="1"/>
  <c r="XY143" i="1"/>
  <c r="YS143" i="1"/>
  <c r="ZM143" i="1"/>
  <c r="AAG143" i="1"/>
  <c r="ABA143" i="1"/>
  <c r="ABU143" i="1"/>
  <c r="ACO143" i="1"/>
  <c r="KF143" i="1"/>
  <c r="KZ143" i="1"/>
  <c r="LT143" i="1"/>
  <c r="MN143" i="1"/>
  <c r="NH143" i="1"/>
  <c r="OB143" i="1"/>
  <c r="OV143" i="1"/>
  <c r="PP143" i="1"/>
  <c r="QJ143" i="1"/>
  <c r="RD143" i="1"/>
  <c r="RX143" i="1"/>
  <c r="SR143" i="1"/>
  <c r="TL143" i="1"/>
  <c r="UF143" i="1"/>
  <c r="JN143" i="1"/>
  <c r="KH143" i="1"/>
  <c r="LB143" i="1"/>
  <c r="LV143" i="1"/>
  <c r="MP143" i="1"/>
  <c r="NJ143" i="1"/>
  <c r="OD143" i="1"/>
  <c r="OX143" i="1"/>
  <c r="PR143" i="1"/>
  <c r="QL143" i="1"/>
  <c r="RF143" i="1"/>
  <c r="RZ143" i="1"/>
  <c r="ST143" i="1"/>
  <c r="TN143" i="1"/>
  <c r="UH143" i="1"/>
  <c r="VB143" i="1"/>
  <c r="VV143" i="1"/>
  <c r="WP143" i="1"/>
  <c r="XJ143" i="1"/>
  <c r="YD143" i="1"/>
  <c r="YX143" i="1"/>
  <c r="ZR143" i="1"/>
  <c r="AAL143" i="1"/>
  <c r="ABF143" i="1"/>
  <c r="ABZ143" i="1"/>
  <c r="ACT143" i="1"/>
  <c r="JP143" i="1"/>
  <c r="KJ143" i="1"/>
  <c r="LD143" i="1"/>
  <c r="LX143" i="1"/>
  <c r="MR143" i="1"/>
  <c r="NL143" i="1"/>
  <c r="OF143" i="1"/>
  <c r="OZ143" i="1"/>
  <c r="PT143" i="1"/>
  <c r="QN143" i="1"/>
  <c r="RH143" i="1"/>
  <c r="JR143" i="1"/>
  <c r="KL143" i="1"/>
  <c r="LF143" i="1"/>
  <c r="LZ143" i="1"/>
  <c r="MT143" i="1"/>
  <c r="NN143" i="1"/>
  <c r="OH143" i="1"/>
  <c r="PB143" i="1"/>
  <c r="PV143" i="1"/>
  <c r="QP143" i="1"/>
  <c r="RJ143" i="1"/>
  <c r="SD143" i="1"/>
  <c r="SX143" i="1"/>
  <c r="TR143" i="1"/>
  <c r="UL143" i="1"/>
  <c r="VF143" i="1"/>
  <c r="VZ143" i="1"/>
  <c r="WT143" i="1"/>
  <c r="XN143" i="1"/>
  <c r="YH143" i="1"/>
  <c r="ZB143" i="1"/>
  <c r="ZV143" i="1"/>
  <c r="AAP143" i="1"/>
  <c r="ABJ143" i="1"/>
  <c r="ACD143" i="1"/>
  <c r="ACX143" i="1"/>
  <c r="JS143" i="1"/>
  <c r="KM143" i="1"/>
  <c r="LG143" i="1"/>
  <c r="MA143" i="1"/>
  <c r="MU143" i="1"/>
  <c r="NO143" i="1"/>
  <c r="OI143" i="1"/>
  <c r="PC143" i="1"/>
  <c r="PW143" i="1"/>
  <c r="QQ143" i="1"/>
  <c r="RK143" i="1"/>
  <c r="SE143" i="1"/>
  <c r="SY143" i="1"/>
  <c r="TS143" i="1"/>
  <c r="UM143" i="1"/>
  <c r="VG143" i="1"/>
  <c r="WA143" i="1"/>
  <c r="WU143" i="1"/>
  <c r="XO143" i="1"/>
  <c r="YI143" i="1"/>
  <c r="ZC143" i="1"/>
  <c r="ZW143" i="1"/>
  <c r="AAQ143" i="1"/>
  <c r="ABK143" i="1"/>
  <c r="ACE143" i="1"/>
  <c r="ACY143" i="1"/>
  <c r="JT143" i="1"/>
  <c r="KN143" i="1"/>
  <c r="LH143" i="1"/>
  <c r="MB143" i="1"/>
  <c r="MV143" i="1"/>
  <c r="NP143" i="1"/>
  <c r="OJ143" i="1"/>
  <c r="PD143" i="1"/>
  <c r="PX143" i="1"/>
  <c r="QR143" i="1"/>
  <c r="RL143" i="1"/>
  <c r="SF143" i="1"/>
  <c r="SZ143" i="1"/>
  <c r="TT143" i="1"/>
  <c r="UN143" i="1"/>
  <c r="VH143" i="1"/>
  <c r="WB143" i="1"/>
  <c r="WV143" i="1"/>
  <c r="XP143" i="1"/>
  <c r="YJ143" i="1"/>
  <c r="JU143" i="1"/>
  <c r="KO143" i="1"/>
  <c r="LI143" i="1"/>
  <c r="MC143" i="1"/>
  <c r="MW143" i="1"/>
  <c r="NQ143" i="1"/>
  <c r="OK143" i="1"/>
  <c r="PE143" i="1"/>
  <c r="PY143" i="1"/>
  <c r="QS143" i="1"/>
  <c r="RM143" i="1"/>
  <c r="SG143" i="1"/>
  <c r="TA143" i="1"/>
  <c r="TU143" i="1"/>
  <c r="UO143" i="1"/>
  <c r="VI143" i="1"/>
  <c r="WC143" i="1"/>
  <c r="WW143" i="1"/>
  <c r="XQ143" i="1"/>
  <c r="YK143" i="1"/>
  <c r="ZE143" i="1"/>
  <c r="ZY143" i="1"/>
  <c r="AAS143" i="1"/>
  <c r="ABM143" i="1"/>
  <c r="ACG143" i="1"/>
  <c r="ADA143" i="1"/>
  <c r="JV143" i="1"/>
  <c r="KP143" i="1"/>
  <c r="LJ143" i="1"/>
  <c r="MD143" i="1"/>
  <c r="MX143" i="1"/>
  <c r="NR143" i="1"/>
  <c r="OL143" i="1"/>
  <c r="PF143" i="1"/>
  <c r="PZ143" i="1"/>
  <c r="QT143" i="1"/>
  <c r="RN143" i="1"/>
  <c r="SH143" i="1"/>
  <c r="TB143" i="1"/>
  <c r="TV143" i="1"/>
  <c r="UP143" i="1"/>
  <c r="VJ143" i="1"/>
  <c r="WD143" i="1"/>
  <c r="WX143" i="1"/>
  <c r="XR143" i="1"/>
  <c r="JW143" i="1"/>
  <c r="KQ143" i="1"/>
  <c r="LK143" i="1"/>
  <c r="ME143" i="1"/>
  <c r="MY143" i="1"/>
  <c r="NS143" i="1"/>
  <c r="OM143" i="1"/>
  <c r="PG143" i="1"/>
  <c r="QA143" i="1"/>
  <c r="QU143" i="1"/>
  <c r="RO143" i="1"/>
  <c r="JX143" i="1"/>
  <c r="KR143" i="1"/>
  <c r="LL143" i="1"/>
  <c r="MF143" i="1"/>
  <c r="MZ143" i="1"/>
  <c r="NT143" i="1"/>
  <c r="ON143" i="1"/>
  <c r="PH143" i="1"/>
  <c r="QB143" i="1"/>
  <c r="QV143" i="1"/>
  <c r="RP143" i="1"/>
  <c r="KY143" i="1"/>
  <c r="MQ143" i="1"/>
  <c r="OO143" i="1"/>
  <c r="QE143" i="1"/>
  <c r="RV143" i="1"/>
  <c r="TE143" i="1"/>
  <c r="UJ143" i="1"/>
  <c r="VP143" i="1"/>
  <c r="WS143" i="1"/>
  <c r="XZ143" i="1"/>
  <c r="ZA143" i="1"/>
  <c r="AAC143" i="1"/>
  <c r="ABC143" i="1"/>
  <c r="ACC143" i="1"/>
  <c r="ADE143" i="1"/>
  <c r="LA143" i="1"/>
  <c r="MS143" i="1"/>
  <c r="OP143" i="1"/>
  <c r="QF143" i="1"/>
  <c r="RW143" i="1"/>
  <c r="TF143" i="1"/>
  <c r="UK143" i="1"/>
  <c r="VR143" i="1"/>
  <c r="WY143" i="1"/>
  <c r="YA143" i="1"/>
  <c r="ZD143" i="1"/>
  <c r="AAD143" i="1"/>
  <c r="ABD143" i="1"/>
  <c r="ACF143" i="1"/>
  <c r="ADF143" i="1"/>
  <c r="LC143" i="1"/>
  <c r="NA143" i="1"/>
  <c r="OQ143" i="1"/>
  <c r="QH143" i="1"/>
  <c r="RY143" i="1"/>
  <c r="TG143" i="1"/>
  <c r="UQ143" i="1"/>
  <c r="VS143" i="1"/>
  <c r="WZ143" i="1"/>
  <c r="YB143" i="1"/>
  <c r="ZF143" i="1"/>
  <c r="AAE143" i="1"/>
  <c r="ABE143" i="1"/>
  <c r="ACH143" i="1"/>
  <c r="ADG143" i="1"/>
  <c r="LE143" i="1"/>
  <c r="NB143" i="1"/>
  <c r="OR143" i="1"/>
  <c r="QI143" i="1"/>
  <c r="SA143" i="1"/>
  <c r="TH143" i="1"/>
  <c r="UR143" i="1"/>
  <c r="VT143" i="1"/>
  <c r="XA143" i="1"/>
  <c r="YC143" i="1"/>
  <c r="ZG143" i="1"/>
  <c r="AAF143" i="1"/>
  <c r="ABG143" i="1"/>
  <c r="ACI143" i="1"/>
  <c r="JO143" i="1"/>
  <c r="LM143" i="1"/>
  <c r="NC143" i="1"/>
  <c r="OT143" i="1"/>
  <c r="QK143" i="1"/>
  <c r="SB143" i="1"/>
  <c r="TJ143" i="1"/>
  <c r="US143" i="1"/>
  <c r="VU143" i="1"/>
  <c r="XB143" i="1"/>
  <c r="YE143" i="1"/>
  <c r="ZH143" i="1"/>
  <c r="AAH143" i="1"/>
  <c r="ABH143" i="1"/>
  <c r="ACJ143" i="1"/>
  <c r="JQ143" i="1"/>
  <c r="LN143" i="1"/>
  <c r="ND143" i="1"/>
  <c r="OU143" i="1"/>
  <c r="QM143" i="1"/>
  <c r="SC143" i="1"/>
  <c r="TK143" i="1"/>
  <c r="UT143" i="1"/>
  <c r="VW143" i="1"/>
  <c r="XC143" i="1"/>
  <c r="YF143" i="1"/>
  <c r="ZI143" i="1"/>
  <c r="AAI143" i="1"/>
  <c r="ABI143" i="1"/>
  <c r="ACK143" i="1"/>
  <c r="JY143" i="1"/>
  <c r="LO143" i="1"/>
  <c r="NF143" i="1"/>
  <c r="OW143" i="1"/>
  <c r="QO143" i="1"/>
  <c r="SI143" i="1"/>
  <c r="TM143" i="1"/>
  <c r="UU143" i="1"/>
  <c r="VX143" i="1"/>
  <c r="XD143" i="1"/>
  <c r="YG143" i="1"/>
  <c r="ZJ143" i="1"/>
  <c r="AAJ143" i="1"/>
  <c r="ABL143" i="1"/>
  <c r="ACL143" i="1"/>
  <c r="JZ143" i="1"/>
  <c r="LP143" i="1"/>
  <c r="NG143" i="1"/>
  <c r="OY143" i="1"/>
  <c r="QW143" i="1"/>
  <c r="SJ143" i="1"/>
  <c r="TO143" i="1"/>
  <c r="UV143" i="1"/>
  <c r="VY143" i="1"/>
  <c r="XF143" i="1"/>
  <c r="YL143" i="1"/>
  <c r="ZK143" i="1"/>
  <c r="AAK143" i="1"/>
  <c r="ABN143" i="1"/>
  <c r="ACM143" i="1"/>
  <c r="KA143" i="1"/>
  <c r="LR143" i="1"/>
  <c r="NI143" i="1"/>
  <c r="PA143" i="1"/>
  <c r="QX143" i="1"/>
  <c r="SK143" i="1"/>
  <c r="TP143" i="1"/>
  <c r="UX143" i="1"/>
  <c r="WE143" i="1"/>
  <c r="XG143" i="1"/>
  <c r="YM143" i="1"/>
  <c r="ZL143" i="1"/>
  <c r="AAM143" i="1"/>
  <c r="ABO143" i="1"/>
  <c r="ACN143" i="1"/>
  <c r="KB143" i="1"/>
  <c r="LS143" i="1"/>
  <c r="NK143" i="1"/>
  <c r="PI143" i="1"/>
  <c r="QY143" i="1"/>
  <c r="SL143" i="1"/>
  <c r="TQ143" i="1"/>
  <c r="UY143" i="1"/>
  <c r="WF143" i="1"/>
  <c r="XH143" i="1"/>
  <c r="YN143" i="1"/>
  <c r="ZN143" i="1"/>
  <c r="AAN143" i="1"/>
  <c r="ABP143" i="1"/>
  <c r="ACP143" i="1"/>
  <c r="KD143" i="1"/>
  <c r="LU143" i="1"/>
  <c r="NM143" i="1"/>
  <c r="PJ143" i="1"/>
  <c r="QZ143" i="1"/>
  <c r="SM143" i="1"/>
  <c r="TW143" i="1"/>
  <c r="UZ143" i="1"/>
  <c r="WG143" i="1"/>
  <c r="XI143" i="1"/>
  <c r="YO143" i="1"/>
  <c r="ZO143" i="1"/>
  <c r="AAO143" i="1"/>
  <c r="ABQ143" i="1"/>
  <c r="ACQ143" i="1"/>
  <c r="KE143" i="1"/>
  <c r="LW143" i="1"/>
  <c r="NU143" i="1"/>
  <c r="PK143" i="1"/>
  <c r="RB143" i="1"/>
  <c r="SN143" i="1"/>
  <c r="TX143" i="1"/>
  <c r="VA143" i="1"/>
  <c r="WH143" i="1"/>
  <c r="XK143" i="1"/>
  <c r="YP143" i="1"/>
  <c r="ZP143" i="1"/>
  <c r="AAR143" i="1"/>
  <c r="ABR143" i="1"/>
  <c r="ACR143" i="1"/>
  <c r="KG143" i="1"/>
  <c r="LY143" i="1"/>
  <c r="NV143" i="1"/>
  <c r="PL143" i="1"/>
  <c r="RC143" i="1"/>
  <c r="SP143" i="1"/>
  <c r="TY143" i="1"/>
  <c r="VC143" i="1"/>
  <c r="WI143" i="1"/>
  <c r="XL143" i="1"/>
  <c r="YQ143" i="1"/>
  <c r="ZQ143" i="1"/>
  <c r="AAT143" i="1"/>
  <c r="ABS143" i="1"/>
  <c r="ACS143" i="1"/>
  <c r="KI143" i="1"/>
  <c r="MG143" i="1"/>
  <c r="NW143" i="1"/>
  <c r="PN143" i="1"/>
  <c r="RE143" i="1"/>
  <c r="SQ143" i="1"/>
  <c r="TZ143" i="1"/>
  <c r="VD143" i="1"/>
  <c r="WJ143" i="1"/>
  <c r="XM143" i="1"/>
  <c r="YR143" i="1"/>
  <c r="ZS143" i="1"/>
  <c r="AAU143" i="1"/>
  <c r="ABT143" i="1"/>
  <c r="ACU143" i="1"/>
  <c r="KK143" i="1"/>
  <c r="MH143" i="1"/>
  <c r="NX143" i="1"/>
  <c r="PO143" i="1"/>
  <c r="RG143" i="1"/>
  <c r="SS143" i="1"/>
  <c r="UA143" i="1"/>
  <c r="VE143" i="1"/>
  <c r="WL143" i="1"/>
  <c r="XS143" i="1"/>
  <c r="YT143" i="1"/>
  <c r="ZT143" i="1"/>
  <c r="AAV143" i="1"/>
  <c r="ABV143" i="1"/>
  <c r="ACV143" i="1"/>
  <c r="KS143" i="1"/>
  <c r="MI143" i="1"/>
  <c r="NZ143" i="1"/>
  <c r="PQ143" i="1"/>
  <c r="RI143" i="1"/>
  <c r="SU143" i="1"/>
  <c r="UB143" i="1"/>
  <c r="VK143" i="1"/>
  <c r="WM143" i="1"/>
  <c r="XT143" i="1"/>
  <c r="YU143" i="1"/>
  <c r="ZU143" i="1"/>
  <c r="AAW143" i="1"/>
  <c r="ABW143" i="1"/>
  <c r="ACW143" i="1"/>
  <c r="KT143" i="1"/>
  <c r="MJ143" i="1"/>
  <c r="OA143" i="1"/>
  <c r="PS143" i="1"/>
  <c r="RQ143" i="1"/>
  <c r="SV143" i="1"/>
  <c r="UD143" i="1"/>
  <c r="VL143" i="1"/>
  <c r="WN143" i="1"/>
  <c r="XU143" i="1"/>
  <c r="YV143" i="1"/>
  <c r="ZX143" i="1"/>
  <c r="AAX143" i="1"/>
  <c r="ABX143" i="1"/>
  <c r="ACZ143" i="1"/>
  <c r="TD143" i="1"/>
  <c r="AAZ143" i="1"/>
  <c r="UE143" i="1"/>
  <c r="ABB143" i="1"/>
  <c r="UG143" i="1"/>
  <c r="ABY143" i="1"/>
  <c r="KU143" i="1"/>
  <c r="UI143" i="1"/>
  <c r="ACA143" i="1"/>
  <c r="KV143" i="1"/>
  <c r="VM143" i="1"/>
  <c r="ACB143" i="1"/>
  <c r="KX143" i="1"/>
  <c r="VN143" i="1"/>
  <c r="ADB143" i="1"/>
  <c r="ML143" i="1"/>
  <c r="VO143" i="1"/>
  <c r="ADC143" i="1"/>
  <c r="MM143" i="1"/>
  <c r="WO143" i="1"/>
  <c r="ADD143" i="1"/>
  <c r="MO143" i="1"/>
  <c r="WQ143" i="1"/>
  <c r="OC143" i="1"/>
  <c r="WR143" i="1"/>
  <c r="OE143" i="1"/>
  <c r="XV143" i="1"/>
  <c r="OG143" i="1"/>
  <c r="XW143" i="1"/>
  <c r="PU143" i="1"/>
  <c r="XX143" i="1"/>
  <c r="QC143" i="1"/>
  <c r="YW143" i="1"/>
  <c r="QD143" i="1"/>
  <c r="YY143" i="1"/>
  <c r="RR143" i="1"/>
  <c r="YZ143" i="1"/>
  <c r="RS143" i="1"/>
  <c r="ZZ143" i="1"/>
  <c r="RT143" i="1"/>
  <c r="AAA143" i="1"/>
  <c r="SW143" i="1"/>
  <c r="TC143" i="1"/>
  <c r="AAB143" i="1"/>
  <c r="AAY143" i="1"/>
  <c r="O143" i="1"/>
  <c r="AI143" i="1"/>
  <c r="BC143" i="1"/>
  <c r="BW143" i="1"/>
  <c r="CQ143" i="1"/>
  <c r="DK143" i="1"/>
  <c r="EE143" i="1"/>
  <c r="EY143" i="1"/>
  <c r="FS143" i="1"/>
  <c r="GM143" i="1"/>
  <c r="HG143" i="1"/>
  <c r="IA143" i="1"/>
  <c r="IU143" i="1"/>
  <c r="P143" i="1"/>
  <c r="AJ143" i="1"/>
  <c r="BD143" i="1"/>
  <c r="BX143" i="1"/>
  <c r="CR143" i="1"/>
  <c r="DL143" i="1"/>
  <c r="EF143" i="1"/>
  <c r="EZ143" i="1"/>
  <c r="FT143" i="1"/>
  <c r="GN143" i="1"/>
  <c r="HH143" i="1"/>
  <c r="IB143" i="1"/>
  <c r="IV143" i="1"/>
  <c r="Q143" i="1"/>
  <c r="AK143" i="1"/>
  <c r="BE143" i="1"/>
  <c r="BY143" i="1"/>
  <c r="CS143" i="1"/>
  <c r="DM143" i="1"/>
  <c r="EG143" i="1"/>
  <c r="FA143" i="1"/>
  <c r="FU143" i="1"/>
  <c r="GO143" i="1"/>
  <c r="HI143" i="1"/>
  <c r="IC143" i="1"/>
  <c r="IW143" i="1"/>
  <c r="R143" i="1"/>
  <c r="AL143" i="1"/>
  <c r="BF143" i="1"/>
  <c r="BZ143" i="1"/>
  <c r="CT143" i="1"/>
  <c r="DN143" i="1"/>
  <c r="EH143" i="1"/>
  <c r="FB143" i="1"/>
  <c r="FV143" i="1"/>
  <c r="GP143" i="1"/>
  <c r="HJ143" i="1"/>
  <c r="ID143" i="1"/>
  <c r="IX143" i="1"/>
  <c r="F143" i="1"/>
  <c r="Z143" i="1"/>
  <c r="AT143" i="1"/>
  <c r="BN143" i="1"/>
  <c r="CH143" i="1"/>
  <c r="DB143" i="1"/>
  <c r="DV143" i="1"/>
  <c r="EP143" i="1"/>
  <c r="FJ143" i="1"/>
  <c r="GD143" i="1"/>
  <c r="GX143" i="1"/>
  <c r="HR143" i="1"/>
  <c r="IL143" i="1"/>
  <c r="JF143" i="1"/>
  <c r="G143" i="1"/>
  <c r="AA143" i="1"/>
  <c r="AU143" i="1"/>
  <c r="BO143" i="1"/>
  <c r="CI143" i="1"/>
  <c r="DC143" i="1"/>
  <c r="DW143" i="1"/>
  <c r="EQ143" i="1"/>
  <c r="FK143" i="1"/>
  <c r="GE143" i="1"/>
  <c r="GY143" i="1"/>
  <c r="HS143" i="1"/>
  <c r="IM143" i="1"/>
  <c r="JG143" i="1"/>
  <c r="H143" i="1"/>
  <c r="AB143" i="1"/>
  <c r="AV143" i="1"/>
  <c r="BP143" i="1"/>
  <c r="CJ143" i="1"/>
  <c r="DD143" i="1"/>
  <c r="DX143" i="1"/>
  <c r="ER143" i="1"/>
  <c r="FL143" i="1"/>
  <c r="GF143" i="1"/>
  <c r="GZ143" i="1"/>
  <c r="HT143" i="1"/>
  <c r="IN143" i="1"/>
  <c r="JH143" i="1"/>
  <c r="I143" i="1"/>
  <c r="AC143" i="1"/>
  <c r="AW143" i="1"/>
  <c r="BQ143" i="1"/>
  <c r="CK143" i="1"/>
  <c r="DE143" i="1"/>
  <c r="DY143" i="1"/>
  <c r="ES143" i="1"/>
  <c r="FM143" i="1"/>
  <c r="GG143" i="1"/>
  <c r="HA143" i="1"/>
  <c r="HU143" i="1"/>
  <c r="IO143" i="1"/>
  <c r="JI143" i="1"/>
  <c r="J143" i="1"/>
  <c r="AD143" i="1"/>
  <c r="AX143" i="1"/>
  <c r="BR143" i="1"/>
  <c r="CL143" i="1"/>
  <c r="DF143" i="1"/>
  <c r="DZ143" i="1"/>
  <c r="ET143" i="1"/>
  <c r="FN143" i="1"/>
  <c r="GH143" i="1"/>
  <c r="HB143" i="1"/>
  <c r="HV143" i="1"/>
  <c r="IP143" i="1"/>
  <c r="JJ143" i="1"/>
  <c r="L143" i="1"/>
  <c r="AF143" i="1"/>
  <c r="AZ143" i="1"/>
  <c r="BT143" i="1"/>
  <c r="CN143" i="1"/>
  <c r="DH143" i="1"/>
  <c r="EB143" i="1"/>
  <c r="EV143" i="1"/>
  <c r="FP143" i="1"/>
  <c r="GJ143" i="1"/>
  <c r="HD143" i="1"/>
  <c r="HX143" i="1"/>
  <c r="IR143" i="1"/>
  <c r="JL143" i="1"/>
  <c r="AH143" i="1"/>
  <c r="BV143" i="1"/>
  <c r="DJ143" i="1"/>
  <c r="EX143" i="1"/>
  <c r="GL143" i="1"/>
  <c r="HZ143" i="1"/>
  <c r="AM143" i="1"/>
  <c r="CA143" i="1"/>
  <c r="DO143" i="1"/>
  <c r="FC143" i="1"/>
  <c r="GQ143" i="1"/>
  <c r="IE143" i="1"/>
  <c r="AN143" i="1"/>
  <c r="CB143" i="1"/>
  <c r="DP143" i="1"/>
  <c r="FD143" i="1"/>
  <c r="GR143" i="1"/>
  <c r="IF143" i="1"/>
  <c r="AO143" i="1"/>
  <c r="CC143" i="1"/>
  <c r="DQ143" i="1"/>
  <c r="FE143" i="1"/>
  <c r="GS143" i="1"/>
  <c r="IG143" i="1"/>
  <c r="AP143" i="1"/>
  <c r="CD143" i="1"/>
  <c r="DR143" i="1"/>
  <c r="FF143" i="1"/>
  <c r="GT143" i="1"/>
  <c r="IH143" i="1"/>
  <c r="AQ143" i="1"/>
  <c r="CE143" i="1"/>
  <c r="DS143" i="1"/>
  <c r="FG143" i="1"/>
  <c r="GU143" i="1"/>
  <c r="II143" i="1"/>
  <c r="AR143" i="1"/>
  <c r="CF143" i="1"/>
  <c r="DT143" i="1"/>
  <c r="FH143" i="1"/>
  <c r="GV143" i="1"/>
  <c r="IJ143" i="1"/>
  <c r="AS143" i="1"/>
  <c r="CG143" i="1"/>
  <c r="DU143" i="1"/>
  <c r="FI143" i="1"/>
  <c r="GW143" i="1"/>
  <c r="IK143" i="1"/>
  <c r="K143" i="1"/>
  <c r="AY143" i="1"/>
  <c r="CM143" i="1"/>
  <c r="EA143" i="1"/>
  <c r="FO143" i="1"/>
  <c r="HC143" i="1"/>
  <c r="IQ143" i="1"/>
  <c r="M143" i="1"/>
  <c r="BA143" i="1"/>
  <c r="CO143" i="1"/>
  <c r="EC143" i="1"/>
  <c r="FQ143" i="1"/>
  <c r="HE143" i="1"/>
  <c r="IS143" i="1"/>
  <c r="N143" i="1"/>
  <c r="BB143" i="1"/>
  <c r="CP143" i="1"/>
  <c r="ED143" i="1"/>
  <c r="FR143" i="1"/>
  <c r="HF143" i="1"/>
  <c r="IT143" i="1"/>
  <c r="S143" i="1"/>
  <c r="BG143" i="1"/>
  <c r="CU143" i="1"/>
  <c r="EI143" i="1"/>
  <c r="FW143" i="1"/>
  <c r="HK143" i="1"/>
  <c r="IY143" i="1"/>
  <c r="T143" i="1"/>
  <c r="BH143" i="1"/>
  <c r="CV143" i="1"/>
  <c r="EJ143" i="1"/>
  <c r="FX143" i="1"/>
  <c r="HL143" i="1"/>
  <c r="IZ143" i="1"/>
  <c r="U143" i="1"/>
  <c r="BI143" i="1"/>
  <c r="CW143" i="1"/>
  <c r="EK143" i="1"/>
  <c r="FY143" i="1"/>
  <c r="HM143" i="1"/>
  <c r="JA143" i="1"/>
  <c r="V143" i="1"/>
  <c r="BJ143" i="1"/>
  <c r="CX143" i="1"/>
  <c r="EL143" i="1"/>
  <c r="FZ143" i="1"/>
  <c r="HN143" i="1"/>
  <c r="JB143" i="1"/>
  <c r="W143" i="1"/>
  <c r="BK143" i="1"/>
  <c r="CY143" i="1"/>
  <c r="EM143" i="1"/>
  <c r="GA143" i="1"/>
  <c r="HO143" i="1"/>
  <c r="JC143" i="1"/>
  <c r="X143" i="1"/>
  <c r="BL143" i="1"/>
  <c r="CZ143" i="1"/>
  <c r="EN143" i="1"/>
  <c r="GB143" i="1"/>
  <c r="HP143" i="1"/>
  <c r="JD143" i="1"/>
  <c r="Y143" i="1"/>
  <c r="BM143" i="1"/>
  <c r="DA143" i="1"/>
  <c r="EO143" i="1"/>
  <c r="GC143" i="1"/>
  <c r="HQ143" i="1"/>
  <c r="JE143" i="1"/>
  <c r="AE143" i="1"/>
  <c r="BS143" i="1"/>
  <c r="DG143" i="1"/>
  <c r="EU143" i="1"/>
  <c r="GI143" i="1"/>
  <c r="HW143" i="1"/>
  <c r="JK143" i="1"/>
  <c r="AG143" i="1"/>
  <c r="BU143" i="1"/>
  <c r="DI143" i="1"/>
  <c r="EW143" i="1"/>
  <c r="GK143" i="1"/>
  <c r="HY143" i="1"/>
  <c r="JM143" i="1"/>
  <c r="JN151" i="1"/>
  <c r="KH151" i="1"/>
  <c r="LB151" i="1"/>
  <c r="LV151" i="1"/>
  <c r="MP151" i="1"/>
  <c r="NJ151" i="1"/>
  <c r="OD151" i="1"/>
  <c r="OX151" i="1"/>
  <c r="PR151" i="1"/>
  <c r="QL151" i="1"/>
  <c r="RF151" i="1"/>
  <c r="RZ151" i="1"/>
  <c r="ST151" i="1"/>
  <c r="TN151" i="1"/>
  <c r="UH151" i="1"/>
  <c r="VB151" i="1"/>
  <c r="VV151" i="1"/>
  <c r="WP151" i="1"/>
  <c r="XJ151" i="1"/>
  <c r="YD151" i="1"/>
  <c r="YX151" i="1"/>
  <c r="ZR151" i="1"/>
  <c r="AAL151" i="1"/>
  <c r="ABF151" i="1"/>
  <c r="ABZ151" i="1"/>
  <c r="ACT151" i="1"/>
  <c r="JU151" i="1"/>
  <c r="KP151" i="1"/>
  <c r="LK151" i="1"/>
  <c r="MF151" i="1"/>
  <c r="NA151" i="1"/>
  <c r="NV151" i="1"/>
  <c r="OQ151" i="1"/>
  <c r="PL151" i="1"/>
  <c r="QG151" i="1"/>
  <c r="RB151" i="1"/>
  <c r="RW151" i="1"/>
  <c r="SR151" i="1"/>
  <c r="TM151" i="1"/>
  <c r="JV151" i="1"/>
  <c r="KQ151" i="1"/>
  <c r="LL151" i="1"/>
  <c r="MG151" i="1"/>
  <c r="NB151" i="1"/>
  <c r="NW151" i="1"/>
  <c r="OR151" i="1"/>
  <c r="PM151" i="1"/>
  <c r="QH151" i="1"/>
  <c r="RC151" i="1"/>
  <c r="RX151" i="1"/>
  <c r="SS151" i="1"/>
  <c r="TO151" i="1"/>
  <c r="UJ151" i="1"/>
  <c r="VE151" i="1"/>
  <c r="VZ151" i="1"/>
  <c r="WU151" i="1"/>
  <c r="XP151" i="1"/>
  <c r="YK151" i="1"/>
  <c r="ZF151" i="1"/>
  <c r="AAA151" i="1"/>
  <c r="AAV151" i="1"/>
  <c r="ABQ151" i="1"/>
  <c r="ACL151" i="1"/>
  <c r="ADG151" i="1"/>
  <c r="JW151" i="1"/>
  <c r="KR151" i="1"/>
  <c r="LM151" i="1"/>
  <c r="MH151" i="1"/>
  <c r="NC151" i="1"/>
  <c r="NX151" i="1"/>
  <c r="OS151" i="1"/>
  <c r="PN151" i="1"/>
  <c r="QI151" i="1"/>
  <c r="RD151" i="1"/>
  <c r="RY151" i="1"/>
  <c r="SU151" i="1"/>
  <c r="TP151" i="1"/>
  <c r="UK151" i="1"/>
  <c r="VF151" i="1"/>
  <c r="WA151" i="1"/>
  <c r="WV151" i="1"/>
  <c r="XQ151" i="1"/>
  <c r="YL151" i="1"/>
  <c r="ZG151" i="1"/>
  <c r="AAB151" i="1"/>
  <c r="AAW151" i="1"/>
  <c r="ABR151" i="1"/>
  <c r="ACM151" i="1"/>
  <c r="JX151" i="1"/>
  <c r="KS151" i="1"/>
  <c r="LN151" i="1"/>
  <c r="MI151" i="1"/>
  <c r="ND151" i="1"/>
  <c r="NY151" i="1"/>
  <c r="OT151" i="1"/>
  <c r="PO151" i="1"/>
  <c r="QJ151" i="1"/>
  <c r="RE151" i="1"/>
  <c r="SA151" i="1"/>
  <c r="SV151" i="1"/>
  <c r="TQ151" i="1"/>
  <c r="JZ151" i="1"/>
  <c r="KU151" i="1"/>
  <c r="LP151" i="1"/>
  <c r="MK151" i="1"/>
  <c r="KF151" i="1"/>
  <c r="LA151" i="1"/>
  <c r="LW151" i="1"/>
  <c r="MR151" i="1"/>
  <c r="NM151" i="1"/>
  <c r="OH151" i="1"/>
  <c r="PC151" i="1"/>
  <c r="PX151" i="1"/>
  <c r="QS151" i="1"/>
  <c r="RN151" i="1"/>
  <c r="SI151" i="1"/>
  <c r="TD151" i="1"/>
  <c r="TY151" i="1"/>
  <c r="UT151" i="1"/>
  <c r="VO151" i="1"/>
  <c r="WJ151" i="1"/>
  <c r="XE151" i="1"/>
  <c r="XZ151" i="1"/>
  <c r="YU151" i="1"/>
  <c r="ZP151" i="1"/>
  <c r="AAK151" i="1"/>
  <c r="ABG151" i="1"/>
  <c r="ACB151" i="1"/>
  <c r="ACW151" i="1"/>
  <c r="KG151" i="1"/>
  <c r="LC151" i="1"/>
  <c r="LX151" i="1"/>
  <c r="MS151" i="1"/>
  <c r="NN151" i="1"/>
  <c r="OI151" i="1"/>
  <c r="PD151" i="1"/>
  <c r="PY151" i="1"/>
  <c r="QT151" i="1"/>
  <c r="RO151" i="1"/>
  <c r="SJ151" i="1"/>
  <c r="TE151" i="1"/>
  <c r="TZ151" i="1"/>
  <c r="UU151" i="1"/>
  <c r="VP151" i="1"/>
  <c r="WK151" i="1"/>
  <c r="XF151" i="1"/>
  <c r="YA151" i="1"/>
  <c r="YV151" i="1"/>
  <c r="ZQ151" i="1"/>
  <c r="AAM151" i="1"/>
  <c r="ABH151" i="1"/>
  <c r="ACC151" i="1"/>
  <c r="ACX151" i="1"/>
  <c r="JP151" i="1"/>
  <c r="KK151" i="1"/>
  <c r="LF151" i="1"/>
  <c r="MA151" i="1"/>
  <c r="MV151" i="1"/>
  <c r="NQ151" i="1"/>
  <c r="OL151" i="1"/>
  <c r="PG151" i="1"/>
  <c r="QB151" i="1"/>
  <c r="QW151" i="1"/>
  <c r="RR151" i="1"/>
  <c r="SM151" i="1"/>
  <c r="TH151" i="1"/>
  <c r="JQ151" i="1"/>
  <c r="KL151" i="1"/>
  <c r="LG151" i="1"/>
  <c r="KB151" i="1"/>
  <c r="LO151" i="1"/>
  <c r="MW151" i="1"/>
  <c r="OC151" i="1"/>
  <c r="PI151" i="1"/>
  <c r="QP151" i="1"/>
  <c r="RU151" i="1"/>
  <c r="TB151" i="1"/>
  <c r="UF151" i="1"/>
  <c r="VH151" i="1"/>
  <c r="WG151" i="1"/>
  <c r="XH151" i="1"/>
  <c r="YH151" i="1"/>
  <c r="ZI151" i="1"/>
  <c r="AAH151" i="1"/>
  <c r="ABJ151" i="1"/>
  <c r="ACI151" i="1"/>
  <c r="KC151" i="1"/>
  <c r="LQ151" i="1"/>
  <c r="MX151" i="1"/>
  <c r="OE151" i="1"/>
  <c r="PJ151" i="1"/>
  <c r="QQ151" i="1"/>
  <c r="RV151" i="1"/>
  <c r="TC151" i="1"/>
  <c r="UG151" i="1"/>
  <c r="VI151" i="1"/>
  <c r="WH151" i="1"/>
  <c r="XI151" i="1"/>
  <c r="YI151" i="1"/>
  <c r="ZJ151" i="1"/>
  <c r="AAI151" i="1"/>
  <c r="ABK151" i="1"/>
  <c r="ACJ151" i="1"/>
  <c r="KD151" i="1"/>
  <c r="LR151" i="1"/>
  <c r="MY151" i="1"/>
  <c r="OF151" i="1"/>
  <c r="PK151" i="1"/>
  <c r="QR151" i="1"/>
  <c r="SB151" i="1"/>
  <c r="TF151" i="1"/>
  <c r="UI151" i="1"/>
  <c r="VJ151" i="1"/>
  <c r="WI151" i="1"/>
  <c r="XK151" i="1"/>
  <c r="YJ151" i="1"/>
  <c r="ZK151" i="1"/>
  <c r="AAJ151" i="1"/>
  <c r="ABL151" i="1"/>
  <c r="ACK151" i="1"/>
  <c r="KE151" i="1"/>
  <c r="LS151" i="1"/>
  <c r="MZ151" i="1"/>
  <c r="OG151" i="1"/>
  <c r="PP151" i="1"/>
  <c r="QU151" i="1"/>
  <c r="SC151" i="1"/>
  <c r="TG151" i="1"/>
  <c r="UL151" i="1"/>
  <c r="VK151" i="1"/>
  <c r="WL151" i="1"/>
  <c r="XL151" i="1"/>
  <c r="YM151" i="1"/>
  <c r="ZL151" i="1"/>
  <c r="AAN151" i="1"/>
  <c r="ABM151" i="1"/>
  <c r="ACN151" i="1"/>
  <c r="KI151" i="1"/>
  <c r="LT151" i="1"/>
  <c r="NE151" i="1"/>
  <c r="OJ151" i="1"/>
  <c r="PQ151" i="1"/>
  <c r="QV151" i="1"/>
  <c r="SD151" i="1"/>
  <c r="TI151" i="1"/>
  <c r="UM151" i="1"/>
  <c r="VL151" i="1"/>
  <c r="WM151" i="1"/>
  <c r="XM151" i="1"/>
  <c r="YN151" i="1"/>
  <c r="ZM151" i="1"/>
  <c r="AAO151" i="1"/>
  <c r="ABN151" i="1"/>
  <c r="ACO151" i="1"/>
  <c r="KJ151" i="1"/>
  <c r="LU151" i="1"/>
  <c r="NF151" i="1"/>
  <c r="OK151" i="1"/>
  <c r="PS151" i="1"/>
  <c r="QX151" i="1"/>
  <c r="SE151" i="1"/>
  <c r="TJ151" i="1"/>
  <c r="UN151" i="1"/>
  <c r="VM151" i="1"/>
  <c r="WN151" i="1"/>
  <c r="XN151" i="1"/>
  <c r="YO151" i="1"/>
  <c r="ZN151" i="1"/>
  <c r="AAP151" i="1"/>
  <c r="ABO151" i="1"/>
  <c r="ACP151" i="1"/>
  <c r="KM151" i="1"/>
  <c r="LY151" i="1"/>
  <c r="NG151" i="1"/>
  <c r="OM151" i="1"/>
  <c r="PT151" i="1"/>
  <c r="QY151" i="1"/>
  <c r="SF151" i="1"/>
  <c r="TK151" i="1"/>
  <c r="UO151" i="1"/>
  <c r="VN151" i="1"/>
  <c r="WO151" i="1"/>
  <c r="XO151" i="1"/>
  <c r="YP151" i="1"/>
  <c r="ZO151" i="1"/>
  <c r="AAQ151" i="1"/>
  <c r="ABP151" i="1"/>
  <c r="ACQ151" i="1"/>
  <c r="KN151" i="1"/>
  <c r="LZ151" i="1"/>
  <c r="NH151" i="1"/>
  <c r="ON151" i="1"/>
  <c r="PU151" i="1"/>
  <c r="QZ151" i="1"/>
  <c r="SG151" i="1"/>
  <c r="TL151" i="1"/>
  <c r="UP151" i="1"/>
  <c r="VQ151" i="1"/>
  <c r="WQ151" i="1"/>
  <c r="XR151" i="1"/>
  <c r="YQ151" i="1"/>
  <c r="ZS151" i="1"/>
  <c r="AAR151" i="1"/>
  <c r="ABS151" i="1"/>
  <c r="ACR151" i="1"/>
  <c r="KO151" i="1"/>
  <c r="MB151" i="1"/>
  <c r="NI151" i="1"/>
  <c r="OO151" i="1"/>
  <c r="PV151" i="1"/>
  <c r="RA151" i="1"/>
  <c r="SH151" i="1"/>
  <c r="TR151" i="1"/>
  <c r="UQ151" i="1"/>
  <c r="VR151" i="1"/>
  <c r="WR151" i="1"/>
  <c r="XS151" i="1"/>
  <c r="YR151" i="1"/>
  <c r="ZT151" i="1"/>
  <c r="AAS151" i="1"/>
  <c r="ABT151" i="1"/>
  <c r="ACS151" i="1"/>
  <c r="KT151" i="1"/>
  <c r="MC151" i="1"/>
  <c r="NK151" i="1"/>
  <c r="OP151" i="1"/>
  <c r="PW151" i="1"/>
  <c r="RG151" i="1"/>
  <c r="SK151" i="1"/>
  <c r="TS151" i="1"/>
  <c r="UR151" i="1"/>
  <c r="VS151" i="1"/>
  <c r="WS151" i="1"/>
  <c r="XT151" i="1"/>
  <c r="YS151" i="1"/>
  <c r="ZU151" i="1"/>
  <c r="AAT151" i="1"/>
  <c r="ABU151" i="1"/>
  <c r="ACU151" i="1"/>
  <c r="KV151" i="1"/>
  <c r="MD151" i="1"/>
  <c r="NL151" i="1"/>
  <c r="OU151" i="1"/>
  <c r="PZ151" i="1"/>
  <c r="RH151" i="1"/>
  <c r="SL151" i="1"/>
  <c r="TT151" i="1"/>
  <c r="US151" i="1"/>
  <c r="VT151" i="1"/>
  <c r="WT151" i="1"/>
  <c r="XU151" i="1"/>
  <c r="YT151" i="1"/>
  <c r="ZV151" i="1"/>
  <c r="AAU151" i="1"/>
  <c r="ABV151" i="1"/>
  <c r="ACV151" i="1"/>
  <c r="KW151" i="1"/>
  <c r="ME151" i="1"/>
  <c r="NO151" i="1"/>
  <c r="OV151" i="1"/>
  <c r="QA151" i="1"/>
  <c r="RI151" i="1"/>
  <c r="SN151" i="1"/>
  <c r="TU151" i="1"/>
  <c r="UV151" i="1"/>
  <c r="VU151" i="1"/>
  <c r="WW151" i="1"/>
  <c r="XV151" i="1"/>
  <c r="YW151" i="1"/>
  <c r="ZW151" i="1"/>
  <c r="AAX151" i="1"/>
  <c r="ABW151" i="1"/>
  <c r="ACY151" i="1"/>
  <c r="KX151" i="1"/>
  <c r="MJ151" i="1"/>
  <c r="NP151" i="1"/>
  <c r="OW151" i="1"/>
  <c r="QC151" i="1"/>
  <c r="RJ151" i="1"/>
  <c r="SO151" i="1"/>
  <c r="TV151" i="1"/>
  <c r="UW151" i="1"/>
  <c r="VW151" i="1"/>
  <c r="WX151" i="1"/>
  <c r="XW151" i="1"/>
  <c r="YY151" i="1"/>
  <c r="ZX151" i="1"/>
  <c r="AAY151" i="1"/>
  <c r="ABX151" i="1"/>
  <c r="ACZ151" i="1"/>
  <c r="KY151" i="1"/>
  <c r="ML151" i="1"/>
  <c r="NR151" i="1"/>
  <c r="OY151" i="1"/>
  <c r="QD151" i="1"/>
  <c r="RK151" i="1"/>
  <c r="SP151" i="1"/>
  <c r="TW151" i="1"/>
  <c r="UX151" i="1"/>
  <c r="VX151" i="1"/>
  <c r="WY151" i="1"/>
  <c r="XX151" i="1"/>
  <c r="YZ151" i="1"/>
  <c r="ZY151" i="1"/>
  <c r="AAZ151" i="1"/>
  <c r="ABY151" i="1"/>
  <c r="ADA151" i="1"/>
  <c r="JO151" i="1"/>
  <c r="KZ151" i="1"/>
  <c r="MM151" i="1"/>
  <c r="NS151" i="1"/>
  <c r="OZ151" i="1"/>
  <c r="QE151" i="1"/>
  <c r="RL151" i="1"/>
  <c r="SQ151" i="1"/>
  <c r="TX151" i="1"/>
  <c r="UY151" i="1"/>
  <c r="VY151" i="1"/>
  <c r="WZ151" i="1"/>
  <c r="XY151" i="1"/>
  <c r="ZA151" i="1"/>
  <c r="ZZ151" i="1"/>
  <c r="ABA151" i="1"/>
  <c r="ACA151" i="1"/>
  <c r="ADB151" i="1"/>
  <c r="JR151" i="1"/>
  <c r="LD151" i="1"/>
  <c r="MN151" i="1"/>
  <c r="NT151" i="1"/>
  <c r="PA151" i="1"/>
  <c r="QF151" i="1"/>
  <c r="RM151" i="1"/>
  <c r="SW151" i="1"/>
  <c r="UA151" i="1"/>
  <c r="UZ151" i="1"/>
  <c r="WB151" i="1"/>
  <c r="XA151" i="1"/>
  <c r="YB151" i="1"/>
  <c r="ZB151" i="1"/>
  <c r="AAC151" i="1"/>
  <c r="ABB151" i="1"/>
  <c r="ACD151" i="1"/>
  <c r="ADC151" i="1"/>
  <c r="JS151" i="1"/>
  <c r="LE151" i="1"/>
  <c r="MO151" i="1"/>
  <c r="NU151" i="1"/>
  <c r="PB151" i="1"/>
  <c r="QK151" i="1"/>
  <c r="RP151" i="1"/>
  <c r="SX151" i="1"/>
  <c r="UB151" i="1"/>
  <c r="VA151" i="1"/>
  <c r="WC151" i="1"/>
  <c r="XB151" i="1"/>
  <c r="YC151" i="1"/>
  <c r="ZC151" i="1"/>
  <c r="AAD151" i="1"/>
  <c r="ABC151" i="1"/>
  <c r="ACE151" i="1"/>
  <c r="ADD151" i="1"/>
  <c r="JT151" i="1"/>
  <c r="LH151" i="1"/>
  <c r="MQ151" i="1"/>
  <c r="NZ151" i="1"/>
  <c r="PE151" i="1"/>
  <c r="QM151" i="1"/>
  <c r="RQ151" i="1"/>
  <c r="SY151" i="1"/>
  <c r="UC151" i="1"/>
  <c r="VC151" i="1"/>
  <c r="WD151" i="1"/>
  <c r="XC151" i="1"/>
  <c r="YE151" i="1"/>
  <c r="ZD151" i="1"/>
  <c r="AAE151" i="1"/>
  <c r="ABD151" i="1"/>
  <c r="ACF151" i="1"/>
  <c r="ADE151" i="1"/>
  <c r="JY151" i="1"/>
  <c r="LI151" i="1"/>
  <c r="MT151" i="1"/>
  <c r="OA151" i="1"/>
  <c r="PF151" i="1"/>
  <c r="QN151" i="1"/>
  <c r="RS151" i="1"/>
  <c r="SZ151" i="1"/>
  <c r="UD151" i="1"/>
  <c r="VD151" i="1"/>
  <c r="WE151" i="1"/>
  <c r="XD151" i="1"/>
  <c r="YF151" i="1"/>
  <c r="ZE151" i="1"/>
  <c r="AAF151" i="1"/>
  <c r="ABE151" i="1"/>
  <c r="ACG151" i="1"/>
  <c r="ADF151" i="1"/>
  <c r="QO151" i="1"/>
  <c r="RT151" i="1"/>
  <c r="TA151" i="1"/>
  <c r="UE151" i="1"/>
  <c r="VG151" i="1"/>
  <c r="WF151" i="1"/>
  <c r="XG151" i="1"/>
  <c r="YG151" i="1"/>
  <c r="ZH151" i="1"/>
  <c r="AAG151" i="1"/>
  <c r="ABI151" i="1"/>
  <c r="ACH151" i="1"/>
  <c r="KA151" i="1"/>
  <c r="LJ151" i="1"/>
  <c r="MU151" i="1"/>
  <c r="OB151" i="1"/>
  <c r="PH151" i="1"/>
  <c r="K151" i="1"/>
  <c r="AE151" i="1"/>
  <c r="AY151" i="1"/>
  <c r="BS151" i="1"/>
  <c r="CM151" i="1"/>
  <c r="DG151" i="1"/>
  <c r="EA151" i="1"/>
  <c r="EU151" i="1"/>
  <c r="FO151" i="1"/>
  <c r="GI151" i="1"/>
  <c r="HC151" i="1"/>
  <c r="HW151" i="1"/>
  <c r="IQ151" i="1"/>
  <c r="JK151" i="1"/>
  <c r="L151" i="1"/>
  <c r="AF151" i="1"/>
  <c r="AZ151" i="1"/>
  <c r="BT151" i="1"/>
  <c r="CN151" i="1"/>
  <c r="DH151" i="1"/>
  <c r="EB151" i="1"/>
  <c r="EV151" i="1"/>
  <c r="FP151" i="1"/>
  <c r="GJ151" i="1"/>
  <c r="HD151" i="1"/>
  <c r="HX151" i="1"/>
  <c r="IR151" i="1"/>
  <c r="JL151" i="1"/>
  <c r="M151" i="1"/>
  <c r="AG151" i="1"/>
  <c r="BA151" i="1"/>
  <c r="BU151" i="1"/>
  <c r="CO151" i="1"/>
  <c r="DI151" i="1"/>
  <c r="EC151" i="1"/>
  <c r="EW151" i="1"/>
  <c r="FQ151" i="1"/>
  <c r="GK151" i="1"/>
  <c r="HE151" i="1"/>
  <c r="HY151" i="1"/>
  <c r="IS151" i="1"/>
  <c r="JM151" i="1"/>
  <c r="N151" i="1"/>
  <c r="AH151" i="1"/>
  <c r="BB151" i="1"/>
  <c r="BV151" i="1"/>
  <c r="CP151" i="1"/>
  <c r="DJ151" i="1"/>
  <c r="ED151" i="1"/>
  <c r="EX151" i="1"/>
  <c r="FR151" i="1"/>
  <c r="GL151" i="1"/>
  <c r="HF151" i="1"/>
  <c r="HZ151" i="1"/>
  <c r="IT151" i="1"/>
  <c r="W151" i="1"/>
  <c r="AQ151" i="1"/>
  <c r="BK151" i="1"/>
  <c r="CE151" i="1"/>
  <c r="CY151" i="1"/>
  <c r="J151" i="1"/>
  <c r="AM151" i="1"/>
  <c r="BM151" i="1"/>
  <c r="CL151" i="1"/>
  <c r="DO151" i="1"/>
  <c r="EM151" i="1"/>
  <c r="FK151" i="1"/>
  <c r="GM151" i="1"/>
  <c r="HK151" i="1"/>
  <c r="II151" i="1"/>
  <c r="JG151" i="1"/>
  <c r="O151" i="1"/>
  <c r="AN151" i="1"/>
  <c r="BN151" i="1"/>
  <c r="CQ151" i="1"/>
  <c r="DP151" i="1"/>
  <c r="EN151" i="1"/>
  <c r="FL151" i="1"/>
  <c r="GN151" i="1"/>
  <c r="HL151" i="1"/>
  <c r="IJ151" i="1"/>
  <c r="JH151" i="1"/>
  <c r="P151" i="1"/>
  <c r="AO151" i="1"/>
  <c r="BO151" i="1"/>
  <c r="CR151" i="1"/>
  <c r="DQ151" i="1"/>
  <c r="EO151" i="1"/>
  <c r="FM151" i="1"/>
  <c r="GO151" i="1"/>
  <c r="HM151" i="1"/>
  <c r="IK151" i="1"/>
  <c r="JI151" i="1"/>
  <c r="Q151" i="1"/>
  <c r="AP151" i="1"/>
  <c r="BP151" i="1"/>
  <c r="CS151" i="1"/>
  <c r="DR151" i="1"/>
  <c r="EP151" i="1"/>
  <c r="FN151" i="1"/>
  <c r="GP151" i="1"/>
  <c r="HN151" i="1"/>
  <c r="IL151" i="1"/>
  <c r="JJ151" i="1"/>
  <c r="R151" i="1"/>
  <c r="AR151" i="1"/>
  <c r="BQ151" i="1"/>
  <c r="CT151" i="1"/>
  <c r="DS151" i="1"/>
  <c r="EQ151" i="1"/>
  <c r="FS151" i="1"/>
  <c r="GQ151" i="1"/>
  <c r="HO151" i="1"/>
  <c r="IM151" i="1"/>
  <c r="S151" i="1"/>
  <c r="AS151" i="1"/>
  <c r="BR151" i="1"/>
  <c r="CU151" i="1"/>
  <c r="DT151" i="1"/>
  <c r="ER151" i="1"/>
  <c r="FT151" i="1"/>
  <c r="GR151" i="1"/>
  <c r="HP151" i="1"/>
  <c r="IN151" i="1"/>
  <c r="T151" i="1"/>
  <c r="AT151" i="1"/>
  <c r="BW151" i="1"/>
  <c r="CV151" i="1"/>
  <c r="DU151" i="1"/>
  <c r="ES151" i="1"/>
  <c r="FU151" i="1"/>
  <c r="GS151" i="1"/>
  <c r="HQ151" i="1"/>
  <c r="IO151" i="1"/>
  <c r="U151" i="1"/>
  <c r="AU151" i="1"/>
  <c r="BX151" i="1"/>
  <c r="CW151" i="1"/>
  <c r="DV151" i="1"/>
  <c r="ET151" i="1"/>
  <c r="FV151" i="1"/>
  <c r="GT151" i="1"/>
  <c r="HR151" i="1"/>
  <c r="IP151" i="1"/>
  <c r="V151" i="1"/>
  <c r="AV151" i="1"/>
  <c r="BY151" i="1"/>
  <c r="CX151" i="1"/>
  <c r="DW151" i="1"/>
  <c r="EY151" i="1"/>
  <c r="FW151" i="1"/>
  <c r="GU151" i="1"/>
  <c r="HS151" i="1"/>
  <c r="IU151" i="1"/>
  <c r="X151" i="1"/>
  <c r="AW151" i="1"/>
  <c r="BZ151" i="1"/>
  <c r="CZ151" i="1"/>
  <c r="DX151" i="1"/>
  <c r="EZ151" i="1"/>
  <c r="FX151" i="1"/>
  <c r="GV151" i="1"/>
  <c r="HT151" i="1"/>
  <c r="IV151" i="1"/>
  <c r="Y151" i="1"/>
  <c r="AX151" i="1"/>
  <c r="CA151" i="1"/>
  <c r="DA151" i="1"/>
  <c r="DY151" i="1"/>
  <c r="FA151" i="1"/>
  <c r="FY151" i="1"/>
  <c r="GW151" i="1"/>
  <c r="HU151" i="1"/>
  <c r="IW151" i="1"/>
  <c r="Z151" i="1"/>
  <c r="BC151" i="1"/>
  <c r="CB151" i="1"/>
  <c r="DB151" i="1"/>
  <c r="DZ151" i="1"/>
  <c r="FB151" i="1"/>
  <c r="FZ151" i="1"/>
  <c r="GX151" i="1"/>
  <c r="HV151" i="1"/>
  <c r="IX151" i="1"/>
  <c r="AA151" i="1"/>
  <c r="BD151" i="1"/>
  <c r="CC151" i="1"/>
  <c r="DC151" i="1"/>
  <c r="EE151" i="1"/>
  <c r="FC151" i="1"/>
  <c r="GA151" i="1"/>
  <c r="GY151" i="1"/>
  <c r="IA151" i="1"/>
  <c r="IY151" i="1"/>
  <c r="AB151" i="1"/>
  <c r="BE151" i="1"/>
  <c r="CD151" i="1"/>
  <c r="DD151" i="1"/>
  <c r="EF151" i="1"/>
  <c r="FD151" i="1"/>
  <c r="GB151" i="1"/>
  <c r="GZ151" i="1"/>
  <c r="IB151" i="1"/>
  <c r="IZ151" i="1"/>
  <c r="AC151" i="1"/>
  <c r="BF151" i="1"/>
  <c r="CF151" i="1"/>
  <c r="DE151" i="1"/>
  <c r="EG151" i="1"/>
  <c r="FE151" i="1"/>
  <c r="GC151" i="1"/>
  <c r="HA151" i="1"/>
  <c r="IC151" i="1"/>
  <c r="JA151" i="1"/>
  <c r="AD151" i="1"/>
  <c r="BG151" i="1"/>
  <c r="CG151" i="1"/>
  <c r="DF151" i="1"/>
  <c r="EH151" i="1"/>
  <c r="FF151" i="1"/>
  <c r="GD151" i="1"/>
  <c r="HB151" i="1"/>
  <c r="ID151" i="1"/>
  <c r="JB151" i="1"/>
  <c r="F151" i="1"/>
  <c r="AI151" i="1"/>
  <c r="BH151" i="1"/>
  <c r="CH151" i="1"/>
  <c r="DK151" i="1"/>
  <c r="EI151" i="1"/>
  <c r="FG151" i="1"/>
  <c r="GE151" i="1"/>
  <c r="HG151" i="1"/>
  <c r="IE151" i="1"/>
  <c r="JC151" i="1"/>
  <c r="G151" i="1"/>
  <c r="AJ151" i="1"/>
  <c r="BI151" i="1"/>
  <c r="CI151" i="1"/>
  <c r="DL151" i="1"/>
  <c r="EJ151" i="1"/>
  <c r="FH151" i="1"/>
  <c r="GF151" i="1"/>
  <c r="HH151" i="1"/>
  <c r="IF151" i="1"/>
  <c r="JD151" i="1"/>
  <c r="AK151" i="1"/>
  <c r="AL151" i="1"/>
  <c r="BJ151" i="1"/>
  <c r="BL151" i="1"/>
  <c r="CJ151" i="1"/>
  <c r="CK151" i="1"/>
  <c r="DM151" i="1"/>
  <c r="DN151" i="1"/>
  <c r="EK151" i="1"/>
  <c r="EL151" i="1"/>
  <c r="FI151" i="1"/>
  <c r="FJ151" i="1"/>
  <c r="GG151" i="1"/>
  <c r="GH151" i="1"/>
  <c r="HI151" i="1"/>
  <c r="HJ151" i="1"/>
  <c r="IG151" i="1"/>
  <c r="IH151" i="1"/>
  <c r="H151" i="1"/>
  <c r="JE151" i="1"/>
  <c r="I151" i="1"/>
  <c r="JF151" i="1"/>
  <c r="JR142" i="1"/>
  <c r="KL142" i="1"/>
  <c r="LF142" i="1"/>
  <c r="LZ142" i="1"/>
  <c r="MT142" i="1"/>
  <c r="NN142" i="1"/>
  <c r="OH142" i="1"/>
  <c r="PB142" i="1"/>
  <c r="PV142" i="1"/>
  <c r="QP142" i="1"/>
  <c r="RJ142" i="1"/>
  <c r="SD142" i="1"/>
  <c r="SX142" i="1"/>
  <c r="TR142" i="1"/>
  <c r="UL142" i="1"/>
  <c r="VF142" i="1"/>
  <c r="VZ142" i="1"/>
  <c r="WT142" i="1"/>
  <c r="XN142" i="1"/>
  <c r="YH142" i="1"/>
  <c r="ZB142" i="1"/>
  <c r="ZV142" i="1"/>
  <c r="AAP142" i="1"/>
  <c r="ABJ142" i="1"/>
  <c r="KA142" i="1"/>
  <c r="KU142" i="1"/>
  <c r="LO142" i="1"/>
  <c r="MI142" i="1"/>
  <c r="NC142" i="1"/>
  <c r="NW142" i="1"/>
  <c r="OQ142" i="1"/>
  <c r="PK142" i="1"/>
  <c r="KG142" i="1"/>
  <c r="LC142" i="1"/>
  <c r="LY142" i="1"/>
  <c r="MV142" i="1"/>
  <c r="NR142" i="1"/>
  <c r="ON142" i="1"/>
  <c r="PJ142" i="1"/>
  <c r="QF142" i="1"/>
  <c r="RA142" i="1"/>
  <c r="RV142" i="1"/>
  <c r="SQ142" i="1"/>
  <c r="TL142" i="1"/>
  <c r="UG142" i="1"/>
  <c r="VB142" i="1"/>
  <c r="VW142" i="1"/>
  <c r="WR142" i="1"/>
  <c r="XM142" i="1"/>
  <c r="YI142" i="1"/>
  <c r="ZD142" i="1"/>
  <c r="ZY142" i="1"/>
  <c r="AAT142" i="1"/>
  <c r="ABO142" i="1"/>
  <c r="ACI142" i="1"/>
  <c r="ADC142" i="1"/>
  <c r="KH142" i="1"/>
  <c r="LD142" i="1"/>
  <c r="MA142" i="1"/>
  <c r="MW142" i="1"/>
  <c r="NS142" i="1"/>
  <c r="OO142" i="1"/>
  <c r="PL142" i="1"/>
  <c r="QG142" i="1"/>
  <c r="RB142" i="1"/>
  <c r="RW142" i="1"/>
  <c r="SR142" i="1"/>
  <c r="TM142" i="1"/>
  <c r="UH142" i="1"/>
  <c r="VC142" i="1"/>
  <c r="VX142" i="1"/>
  <c r="KI142" i="1"/>
  <c r="LE142" i="1"/>
  <c r="MB142" i="1"/>
  <c r="MX142" i="1"/>
  <c r="NT142" i="1"/>
  <c r="OP142" i="1"/>
  <c r="PM142" i="1"/>
  <c r="QH142" i="1"/>
  <c r="RC142" i="1"/>
  <c r="RX142" i="1"/>
  <c r="SS142" i="1"/>
  <c r="TN142" i="1"/>
  <c r="UI142" i="1"/>
  <c r="VD142" i="1"/>
  <c r="VY142" i="1"/>
  <c r="WU142" i="1"/>
  <c r="XP142" i="1"/>
  <c r="JN142" i="1"/>
  <c r="KJ142" i="1"/>
  <c r="LG142" i="1"/>
  <c r="MC142" i="1"/>
  <c r="MY142" i="1"/>
  <c r="NU142" i="1"/>
  <c r="OR142" i="1"/>
  <c r="PN142" i="1"/>
  <c r="QI142" i="1"/>
  <c r="RD142" i="1"/>
  <c r="RY142" i="1"/>
  <c r="ST142" i="1"/>
  <c r="TO142" i="1"/>
  <c r="UJ142" i="1"/>
  <c r="VE142" i="1"/>
  <c r="WA142" i="1"/>
  <c r="WV142" i="1"/>
  <c r="XQ142" i="1"/>
  <c r="YL142" i="1"/>
  <c r="ZG142" i="1"/>
  <c r="AAB142" i="1"/>
  <c r="AAW142" i="1"/>
  <c r="ABR142" i="1"/>
  <c r="ACL142" i="1"/>
  <c r="ADF142" i="1"/>
  <c r="JO142" i="1"/>
  <c r="KK142" i="1"/>
  <c r="LH142" i="1"/>
  <c r="MD142" i="1"/>
  <c r="MZ142" i="1"/>
  <c r="NV142" i="1"/>
  <c r="OS142" i="1"/>
  <c r="PO142" i="1"/>
  <c r="QJ142" i="1"/>
  <c r="RE142" i="1"/>
  <c r="RZ142" i="1"/>
  <c r="SU142" i="1"/>
  <c r="TP142" i="1"/>
  <c r="UK142" i="1"/>
  <c r="VG142" i="1"/>
  <c r="WB142" i="1"/>
  <c r="WW142" i="1"/>
  <c r="JP142" i="1"/>
  <c r="KM142" i="1"/>
  <c r="LI142" i="1"/>
  <c r="ME142" i="1"/>
  <c r="NA142" i="1"/>
  <c r="NX142" i="1"/>
  <c r="OT142" i="1"/>
  <c r="PP142" i="1"/>
  <c r="QK142" i="1"/>
  <c r="RF142" i="1"/>
  <c r="SA142" i="1"/>
  <c r="SV142" i="1"/>
  <c r="TQ142" i="1"/>
  <c r="UM142" i="1"/>
  <c r="VH142" i="1"/>
  <c r="WC142" i="1"/>
  <c r="WX142" i="1"/>
  <c r="XS142" i="1"/>
  <c r="YN142" i="1"/>
  <c r="ZI142" i="1"/>
  <c r="AAD142" i="1"/>
  <c r="AAY142" i="1"/>
  <c r="ABT142" i="1"/>
  <c r="ACN142" i="1"/>
  <c r="JQ142" i="1"/>
  <c r="KN142" i="1"/>
  <c r="LJ142" i="1"/>
  <c r="JS142" i="1"/>
  <c r="KO142" i="1"/>
  <c r="LK142" i="1"/>
  <c r="MG142" i="1"/>
  <c r="ND142" i="1"/>
  <c r="NZ142" i="1"/>
  <c r="OV142" i="1"/>
  <c r="PR142" i="1"/>
  <c r="QM142" i="1"/>
  <c r="RH142" i="1"/>
  <c r="SC142" i="1"/>
  <c r="SY142" i="1"/>
  <c r="TT142" i="1"/>
  <c r="UO142" i="1"/>
  <c r="VJ142" i="1"/>
  <c r="WE142" i="1"/>
  <c r="WZ142" i="1"/>
  <c r="XU142" i="1"/>
  <c r="YP142" i="1"/>
  <c r="ZK142" i="1"/>
  <c r="AAF142" i="1"/>
  <c r="ABA142" i="1"/>
  <c r="ABV142" i="1"/>
  <c r="ACP142" i="1"/>
  <c r="JT142" i="1"/>
  <c r="KP142" i="1"/>
  <c r="LL142" i="1"/>
  <c r="MH142" i="1"/>
  <c r="NE142" i="1"/>
  <c r="OA142" i="1"/>
  <c r="OW142" i="1"/>
  <c r="PS142" i="1"/>
  <c r="QN142" i="1"/>
  <c r="RI142" i="1"/>
  <c r="SE142" i="1"/>
  <c r="SZ142" i="1"/>
  <c r="TU142" i="1"/>
  <c r="UP142" i="1"/>
  <c r="VK142" i="1"/>
  <c r="WF142" i="1"/>
  <c r="XA142" i="1"/>
  <c r="XV142" i="1"/>
  <c r="JU142" i="1"/>
  <c r="KQ142" i="1"/>
  <c r="LM142" i="1"/>
  <c r="MJ142" i="1"/>
  <c r="NF142" i="1"/>
  <c r="OB142" i="1"/>
  <c r="OX142" i="1"/>
  <c r="PT142" i="1"/>
  <c r="QO142" i="1"/>
  <c r="RK142" i="1"/>
  <c r="SF142" i="1"/>
  <c r="TA142" i="1"/>
  <c r="TV142" i="1"/>
  <c r="UQ142" i="1"/>
  <c r="VL142" i="1"/>
  <c r="WG142" i="1"/>
  <c r="XB142" i="1"/>
  <c r="XW142" i="1"/>
  <c r="YR142" i="1"/>
  <c r="ZM142" i="1"/>
  <c r="AAH142" i="1"/>
  <c r="ABC142" i="1"/>
  <c r="ABX142" i="1"/>
  <c r="ACR142" i="1"/>
  <c r="JV142" i="1"/>
  <c r="KR142" i="1"/>
  <c r="LN142" i="1"/>
  <c r="MK142" i="1"/>
  <c r="NG142" i="1"/>
  <c r="OC142" i="1"/>
  <c r="OY142" i="1"/>
  <c r="PU142" i="1"/>
  <c r="QQ142" i="1"/>
  <c r="RL142" i="1"/>
  <c r="SG142" i="1"/>
  <c r="TB142" i="1"/>
  <c r="TW142" i="1"/>
  <c r="UR142" i="1"/>
  <c r="VM142" i="1"/>
  <c r="WH142" i="1"/>
  <c r="XC142" i="1"/>
  <c r="XX142" i="1"/>
  <c r="YS142" i="1"/>
  <c r="ZN142" i="1"/>
  <c r="AAI142" i="1"/>
  <c r="ABD142" i="1"/>
  <c r="ABY142" i="1"/>
  <c r="ACS142" i="1"/>
  <c r="JW142" i="1"/>
  <c r="KS142" i="1"/>
  <c r="LP142" i="1"/>
  <c r="ML142" i="1"/>
  <c r="NH142" i="1"/>
  <c r="OD142" i="1"/>
  <c r="OZ142" i="1"/>
  <c r="PW142" i="1"/>
  <c r="QR142" i="1"/>
  <c r="RM142" i="1"/>
  <c r="SH142" i="1"/>
  <c r="TC142" i="1"/>
  <c r="TX142" i="1"/>
  <c r="US142" i="1"/>
  <c r="VN142" i="1"/>
  <c r="WI142" i="1"/>
  <c r="XD142" i="1"/>
  <c r="XY142" i="1"/>
  <c r="YT142" i="1"/>
  <c r="ZO142" i="1"/>
  <c r="AAJ142" i="1"/>
  <c r="ABE142" i="1"/>
  <c r="ABZ142" i="1"/>
  <c r="ACT142" i="1"/>
  <c r="JX142" i="1"/>
  <c r="KT142" i="1"/>
  <c r="LQ142" i="1"/>
  <c r="MM142" i="1"/>
  <c r="NI142" i="1"/>
  <c r="OE142" i="1"/>
  <c r="PA142" i="1"/>
  <c r="PX142" i="1"/>
  <c r="QS142" i="1"/>
  <c r="RN142" i="1"/>
  <c r="SI142" i="1"/>
  <c r="TD142" i="1"/>
  <c r="TY142" i="1"/>
  <c r="UT142" i="1"/>
  <c r="VO142" i="1"/>
  <c r="WJ142" i="1"/>
  <c r="XE142" i="1"/>
  <c r="XZ142" i="1"/>
  <c r="YU142" i="1"/>
  <c r="ZP142" i="1"/>
  <c r="AAK142" i="1"/>
  <c r="ABF142" i="1"/>
  <c r="ACA142" i="1"/>
  <c r="ACU142" i="1"/>
  <c r="JY142" i="1"/>
  <c r="KV142" i="1"/>
  <c r="LR142" i="1"/>
  <c r="MN142" i="1"/>
  <c r="NJ142" i="1"/>
  <c r="OF142" i="1"/>
  <c r="PC142" i="1"/>
  <c r="PY142" i="1"/>
  <c r="QT142" i="1"/>
  <c r="RO142" i="1"/>
  <c r="SJ142" i="1"/>
  <c r="TE142" i="1"/>
  <c r="TZ142" i="1"/>
  <c r="UU142" i="1"/>
  <c r="VP142" i="1"/>
  <c r="WK142" i="1"/>
  <c r="XF142" i="1"/>
  <c r="YA142" i="1"/>
  <c r="YV142" i="1"/>
  <c r="ZQ142" i="1"/>
  <c r="AAL142" i="1"/>
  <c r="ABG142" i="1"/>
  <c r="ACB142" i="1"/>
  <c r="ACV142" i="1"/>
  <c r="JZ142" i="1"/>
  <c r="KW142" i="1"/>
  <c r="LS142" i="1"/>
  <c r="MO142" i="1"/>
  <c r="NK142" i="1"/>
  <c r="OG142" i="1"/>
  <c r="PD142" i="1"/>
  <c r="PZ142" i="1"/>
  <c r="QU142" i="1"/>
  <c r="RP142" i="1"/>
  <c r="SK142" i="1"/>
  <c r="TF142" i="1"/>
  <c r="UA142" i="1"/>
  <c r="UV142" i="1"/>
  <c r="VQ142" i="1"/>
  <c r="WL142" i="1"/>
  <c r="XG142" i="1"/>
  <c r="YB142" i="1"/>
  <c r="YW142" i="1"/>
  <c r="ZR142" i="1"/>
  <c r="AAM142" i="1"/>
  <c r="ABH142" i="1"/>
  <c r="ACC142" i="1"/>
  <c r="ACW142" i="1"/>
  <c r="KB142" i="1"/>
  <c r="KX142" i="1"/>
  <c r="LT142" i="1"/>
  <c r="MP142" i="1"/>
  <c r="NL142" i="1"/>
  <c r="OI142" i="1"/>
  <c r="PE142" i="1"/>
  <c r="QA142" i="1"/>
  <c r="QV142" i="1"/>
  <c r="RQ142" i="1"/>
  <c r="SL142" i="1"/>
  <c r="TG142" i="1"/>
  <c r="UB142" i="1"/>
  <c r="UW142" i="1"/>
  <c r="VR142" i="1"/>
  <c r="WM142" i="1"/>
  <c r="XH142" i="1"/>
  <c r="YC142" i="1"/>
  <c r="YX142" i="1"/>
  <c r="ZS142" i="1"/>
  <c r="AAN142" i="1"/>
  <c r="ABI142" i="1"/>
  <c r="ACD142" i="1"/>
  <c r="ACX142" i="1"/>
  <c r="KF142" i="1"/>
  <c r="OJ142" i="1"/>
  <c r="RR142" i="1"/>
  <c r="UX142" i="1"/>
  <c r="XO142" i="1"/>
  <c r="ZL142" i="1"/>
  <c r="ABL142" i="1"/>
  <c r="ADB142" i="1"/>
  <c r="KY142" i="1"/>
  <c r="OK142" i="1"/>
  <c r="RS142" i="1"/>
  <c r="UY142" i="1"/>
  <c r="XR142" i="1"/>
  <c r="ZT142" i="1"/>
  <c r="ABM142" i="1"/>
  <c r="ADD142" i="1"/>
  <c r="KZ142" i="1"/>
  <c r="OL142" i="1"/>
  <c r="RT142" i="1"/>
  <c r="UZ142" i="1"/>
  <c r="XT142" i="1"/>
  <c r="ZU142" i="1"/>
  <c r="ABN142" i="1"/>
  <c r="ADE142" i="1"/>
  <c r="LA142" i="1"/>
  <c r="OM142" i="1"/>
  <c r="RU142" i="1"/>
  <c r="VA142" i="1"/>
  <c r="YD142" i="1"/>
  <c r="ZW142" i="1"/>
  <c r="ABP142" i="1"/>
  <c r="ADG142" i="1"/>
  <c r="LB142" i="1"/>
  <c r="OU142" i="1"/>
  <c r="SB142" i="1"/>
  <c r="VI142" i="1"/>
  <c r="YE142" i="1"/>
  <c r="ZX142" i="1"/>
  <c r="ABQ142" i="1"/>
  <c r="LU142" i="1"/>
  <c r="PF142" i="1"/>
  <c r="SM142" i="1"/>
  <c r="VS142" i="1"/>
  <c r="YF142" i="1"/>
  <c r="ZZ142" i="1"/>
  <c r="ABS142" i="1"/>
  <c r="LV142" i="1"/>
  <c r="PG142" i="1"/>
  <c r="SN142" i="1"/>
  <c r="VT142" i="1"/>
  <c r="YG142" i="1"/>
  <c r="AAA142" i="1"/>
  <c r="ABU142" i="1"/>
  <c r="LW142" i="1"/>
  <c r="PH142" i="1"/>
  <c r="SO142" i="1"/>
  <c r="VU142" i="1"/>
  <c r="YJ142" i="1"/>
  <c r="AAC142" i="1"/>
  <c r="ABW142" i="1"/>
  <c r="LX142" i="1"/>
  <c r="PI142" i="1"/>
  <c r="SP142" i="1"/>
  <c r="VV142" i="1"/>
  <c r="YK142" i="1"/>
  <c r="AAE142" i="1"/>
  <c r="ACE142" i="1"/>
  <c r="MF142" i="1"/>
  <c r="PQ142" i="1"/>
  <c r="SW142" i="1"/>
  <c r="WD142" i="1"/>
  <c r="YM142" i="1"/>
  <c r="AAG142" i="1"/>
  <c r="ACF142" i="1"/>
  <c r="MQ142" i="1"/>
  <c r="QB142" i="1"/>
  <c r="TH142" i="1"/>
  <c r="WN142" i="1"/>
  <c r="YO142" i="1"/>
  <c r="AAO142" i="1"/>
  <c r="ACG142" i="1"/>
  <c r="MR142" i="1"/>
  <c r="QC142" i="1"/>
  <c r="TI142" i="1"/>
  <c r="WO142" i="1"/>
  <c r="YQ142" i="1"/>
  <c r="AAQ142" i="1"/>
  <c r="ACH142" i="1"/>
  <c r="MS142" i="1"/>
  <c r="QD142" i="1"/>
  <c r="TJ142" i="1"/>
  <c r="WP142" i="1"/>
  <c r="YY142" i="1"/>
  <c r="AAR142" i="1"/>
  <c r="ACJ142" i="1"/>
  <c r="MU142" i="1"/>
  <c r="QE142" i="1"/>
  <c r="TK142" i="1"/>
  <c r="WQ142" i="1"/>
  <c r="YZ142" i="1"/>
  <c r="AAS142" i="1"/>
  <c r="ACK142" i="1"/>
  <c r="NB142" i="1"/>
  <c r="QL142" i="1"/>
  <c r="TS142" i="1"/>
  <c r="WS142" i="1"/>
  <c r="ZA142" i="1"/>
  <c r="AAU142" i="1"/>
  <c r="ACM142" i="1"/>
  <c r="NM142" i="1"/>
  <c r="QW142" i="1"/>
  <c r="UC142" i="1"/>
  <c r="WY142" i="1"/>
  <c r="ZC142" i="1"/>
  <c r="AAV142" i="1"/>
  <c r="ACO142" i="1"/>
  <c r="NO142" i="1"/>
  <c r="QX142" i="1"/>
  <c r="UD142" i="1"/>
  <c r="XI142" i="1"/>
  <c r="ZE142" i="1"/>
  <c r="AAX142" i="1"/>
  <c r="ACQ142" i="1"/>
  <c r="KD142" i="1"/>
  <c r="ACY142" i="1"/>
  <c r="KE142" i="1"/>
  <c r="ACZ142" i="1"/>
  <c r="NP142" i="1"/>
  <c r="ADA142" i="1"/>
  <c r="NQ142" i="1"/>
  <c r="NY142" i="1"/>
  <c r="QY142" i="1"/>
  <c r="QZ142" i="1"/>
  <c r="RG142" i="1"/>
  <c r="UE142" i="1"/>
  <c r="UF142" i="1"/>
  <c r="UN142" i="1"/>
  <c r="XJ142" i="1"/>
  <c r="XK142" i="1"/>
  <c r="XL142" i="1"/>
  <c r="ZF142" i="1"/>
  <c r="ZH142" i="1"/>
  <c r="ZJ142" i="1"/>
  <c r="AAZ142" i="1"/>
  <c r="KC142" i="1"/>
  <c r="ABB142" i="1"/>
  <c r="ABK142" i="1"/>
  <c r="W142" i="1"/>
  <c r="AQ142" i="1"/>
  <c r="BK142" i="1"/>
  <c r="CE142" i="1"/>
  <c r="CY142" i="1"/>
  <c r="DS142" i="1"/>
  <c r="EM142" i="1"/>
  <c r="FG142" i="1"/>
  <c r="GA142" i="1"/>
  <c r="GU142" i="1"/>
  <c r="HO142" i="1"/>
  <c r="II142" i="1"/>
  <c r="JC142" i="1"/>
  <c r="X142" i="1"/>
  <c r="AR142" i="1"/>
  <c r="BL142" i="1"/>
  <c r="CF142" i="1"/>
  <c r="CZ142" i="1"/>
  <c r="DT142" i="1"/>
  <c r="EN142" i="1"/>
  <c r="FH142" i="1"/>
  <c r="GB142" i="1"/>
  <c r="GV142" i="1"/>
  <c r="HP142" i="1"/>
  <c r="IJ142" i="1"/>
  <c r="JD142" i="1"/>
  <c r="Y142" i="1"/>
  <c r="AS142" i="1"/>
  <c r="BM142" i="1"/>
  <c r="CG142" i="1"/>
  <c r="DA142" i="1"/>
  <c r="DU142" i="1"/>
  <c r="EO142" i="1"/>
  <c r="FI142" i="1"/>
  <c r="GC142" i="1"/>
  <c r="GW142" i="1"/>
  <c r="HQ142" i="1"/>
  <c r="IK142" i="1"/>
  <c r="JE142" i="1"/>
  <c r="F142" i="1"/>
  <c r="Z142" i="1"/>
  <c r="AT142" i="1"/>
  <c r="BN142" i="1"/>
  <c r="CH142" i="1"/>
  <c r="DB142" i="1"/>
  <c r="DV142" i="1"/>
  <c r="EP142" i="1"/>
  <c r="FJ142" i="1"/>
  <c r="GD142" i="1"/>
  <c r="GX142" i="1"/>
  <c r="HR142" i="1"/>
  <c r="IL142" i="1"/>
  <c r="JF142" i="1"/>
  <c r="N142" i="1"/>
  <c r="AH142" i="1"/>
  <c r="BB142" i="1"/>
  <c r="BV142" i="1"/>
  <c r="CP142" i="1"/>
  <c r="DJ142" i="1"/>
  <c r="ED142" i="1"/>
  <c r="EX142" i="1"/>
  <c r="FR142" i="1"/>
  <c r="GL142" i="1"/>
  <c r="HF142" i="1"/>
  <c r="HZ142" i="1"/>
  <c r="IT142" i="1"/>
  <c r="O142" i="1"/>
  <c r="AI142" i="1"/>
  <c r="BC142" i="1"/>
  <c r="BW142" i="1"/>
  <c r="CQ142" i="1"/>
  <c r="DK142" i="1"/>
  <c r="EE142" i="1"/>
  <c r="EY142" i="1"/>
  <c r="FS142" i="1"/>
  <c r="GM142" i="1"/>
  <c r="HG142" i="1"/>
  <c r="IA142" i="1"/>
  <c r="IU142" i="1"/>
  <c r="P142" i="1"/>
  <c r="AJ142" i="1"/>
  <c r="BD142" i="1"/>
  <c r="BX142" i="1"/>
  <c r="CR142" i="1"/>
  <c r="DL142" i="1"/>
  <c r="EF142" i="1"/>
  <c r="EZ142" i="1"/>
  <c r="FT142" i="1"/>
  <c r="GN142" i="1"/>
  <c r="HH142" i="1"/>
  <c r="IB142" i="1"/>
  <c r="IV142" i="1"/>
  <c r="Q142" i="1"/>
  <c r="AK142" i="1"/>
  <c r="BE142" i="1"/>
  <c r="BY142" i="1"/>
  <c r="CS142" i="1"/>
  <c r="DM142" i="1"/>
  <c r="EG142" i="1"/>
  <c r="FA142" i="1"/>
  <c r="FU142" i="1"/>
  <c r="GO142" i="1"/>
  <c r="HI142" i="1"/>
  <c r="IC142" i="1"/>
  <c r="IW142" i="1"/>
  <c r="R142" i="1"/>
  <c r="AL142" i="1"/>
  <c r="BF142" i="1"/>
  <c r="BZ142" i="1"/>
  <c r="CT142" i="1"/>
  <c r="DN142" i="1"/>
  <c r="EH142" i="1"/>
  <c r="FB142" i="1"/>
  <c r="FV142" i="1"/>
  <c r="GP142" i="1"/>
  <c r="HJ142" i="1"/>
  <c r="ID142" i="1"/>
  <c r="IX142" i="1"/>
  <c r="T142" i="1"/>
  <c r="AN142" i="1"/>
  <c r="BH142" i="1"/>
  <c r="CB142" i="1"/>
  <c r="CV142" i="1"/>
  <c r="DP142" i="1"/>
  <c r="EJ142" i="1"/>
  <c r="FD142" i="1"/>
  <c r="FX142" i="1"/>
  <c r="GR142" i="1"/>
  <c r="HL142" i="1"/>
  <c r="IF142" i="1"/>
  <c r="IZ142" i="1"/>
  <c r="V142" i="1"/>
  <c r="BJ142" i="1"/>
  <c r="CX142" i="1"/>
  <c r="EL142" i="1"/>
  <c r="FZ142" i="1"/>
  <c r="HN142" i="1"/>
  <c r="JB142" i="1"/>
  <c r="AA142" i="1"/>
  <c r="BO142" i="1"/>
  <c r="DC142" i="1"/>
  <c r="EQ142" i="1"/>
  <c r="GE142" i="1"/>
  <c r="HS142" i="1"/>
  <c r="JG142" i="1"/>
  <c r="AB142" i="1"/>
  <c r="BP142" i="1"/>
  <c r="DD142" i="1"/>
  <c r="ER142" i="1"/>
  <c r="GF142" i="1"/>
  <c r="HT142" i="1"/>
  <c r="JH142" i="1"/>
  <c r="AC142" i="1"/>
  <c r="BQ142" i="1"/>
  <c r="DE142" i="1"/>
  <c r="ES142" i="1"/>
  <c r="GG142" i="1"/>
  <c r="HU142" i="1"/>
  <c r="JI142" i="1"/>
  <c r="AD142" i="1"/>
  <c r="BR142" i="1"/>
  <c r="DF142" i="1"/>
  <c r="ET142" i="1"/>
  <c r="GH142" i="1"/>
  <c r="HV142" i="1"/>
  <c r="JJ142" i="1"/>
  <c r="AE142" i="1"/>
  <c r="BS142" i="1"/>
  <c r="DG142" i="1"/>
  <c r="EU142" i="1"/>
  <c r="GI142" i="1"/>
  <c r="HW142" i="1"/>
  <c r="JK142" i="1"/>
  <c r="AF142" i="1"/>
  <c r="BT142" i="1"/>
  <c r="DH142" i="1"/>
  <c r="EV142" i="1"/>
  <c r="GJ142" i="1"/>
  <c r="HX142" i="1"/>
  <c r="JL142" i="1"/>
  <c r="AG142" i="1"/>
  <c r="BU142" i="1"/>
  <c r="DI142" i="1"/>
  <c r="EW142" i="1"/>
  <c r="GK142" i="1"/>
  <c r="HY142" i="1"/>
  <c r="JM142" i="1"/>
  <c r="AM142" i="1"/>
  <c r="CA142" i="1"/>
  <c r="DO142" i="1"/>
  <c r="FC142" i="1"/>
  <c r="GQ142" i="1"/>
  <c r="IE142" i="1"/>
  <c r="AO142" i="1"/>
  <c r="CC142" i="1"/>
  <c r="DQ142" i="1"/>
  <c r="FE142" i="1"/>
  <c r="GS142" i="1"/>
  <c r="IG142" i="1"/>
  <c r="AP142" i="1"/>
  <c r="CD142" i="1"/>
  <c r="DR142" i="1"/>
  <c r="FF142" i="1"/>
  <c r="GT142" i="1"/>
  <c r="IH142" i="1"/>
  <c r="G142" i="1"/>
  <c r="AU142" i="1"/>
  <c r="CI142" i="1"/>
  <c r="DW142" i="1"/>
  <c r="FK142" i="1"/>
  <c r="GY142" i="1"/>
  <c r="IM142" i="1"/>
  <c r="H142" i="1"/>
  <c r="AV142" i="1"/>
  <c r="CJ142" i="1"/>
  <c r="DX142" i="1"/>
  <c r="FL142" i="1"/>
  <c r="GZ142" i="1"/>
  <c r="IN142" i="1"/>
  <c r="I142" i="1"/>
  <c r="AW142" i="1"/>
  <c r="CK142" i="1"/>
  <c r="DY142" i="1"/>
  <c r="FM142" i="1"/>
  <c r="HA142" i="1"/>
  <c r="IO142" i="1"/>
  <c r="J142" i="1"/>
  <c r="AX142" i="1"/>
  <c r="CL142" i="1"/>
  <c r="DZ142" i="1"/>
  <c r="FN142" i="1"/>
  <c r="HB142" i="1"/>
  <c r="IP142" i="1"/>
  <c r="K142" i="1"/>
  <c r="AY142" i="1"/>
  <c r="CM142" i="1"/>
  <c r="EA142" i="1"/>
  <c r="FO142" i="1"/>
  <c r="HC142" i="1"/>
  <c r="IQ142" i="1"/>
  <c r="L142" i="1"/>
  <c r="AZ142" i="1"/>
  <c r="CN142" i="1"/>
  <c r="EB142" i="1"/>
  <c r="FP142" i="1"/>
  <c r="HD142" i="1"/>
  <c r="IR142" i="1"/>
  <c r="M142" i="1"/>
  <c r="BA142" i="1"/>
  <c r="CO142" i="1"/>
  <c r="EC142" i="1"/>
  <c r="FQ142" i="1"/>
  <c r="HE142" i="1"/>
  <c r="IS142" i="1"/>
  <c r="S142" i="1"/>
  <c r="BG142" i="1"/>
  <c r="CU142" i="1"/>
  <c r="EI142" i="1"/>
  <c r="FW142" i="1"/>
  <c r="HK142" i="1"/>
  <c r="IY142" i="1"/>
  <c r="U142" i="1"/>
  <c r="BI142" i="1"/>
  <c r="CW142" i="1"/>
  <c r="EK142" i="1"/>
  <c r="FY142" i="1"/>
  <c r="HM142" i="1"/>
  <c r="JA142" i="1"/>
  <c r="JY209" i="1"/>
  <c r="KS209" i="1"/>
  <c r="LM209" i="1"/>
  <c r="MG209" i="1"/>
  <c r="NA209" i="1"/>
  <c r="NU209" i="1"/>
  <c r="OO209" i="1"/>
  <c r="PI209" i="1"/>
  <c r="QC209" i="1"/>
  <c r="QW209" i="1"/>
  <c r="RQ209" i="1"/>
  <c r="SK209" i="1"/>
  <c r="TE209" i="1"/>
  <c r="TY209" i="1"/>
  <c r="US209" i="1"/>
  <c r="VM209" i="1"/>
  <c r="WG209" i="1"/>
  <c r="XA209" i="1"/>
  <c r="XU209" i="1"/>
  <c r="YO209" i="1"/>
  <c r="ZI209" i="1"/>
  <c r="AAC209" i="1"/>
  <c r="AAW209" i="1"/>
  <c r="ABQ209" i="1"/>
  <c r="ACK209" i="1"/>
  <c r="ADE209" i="1"/>
  <c r="JZ209" i="1"/>
  <c r="KT209" i="1"/>
  <c r="LN209" i="1"/>
  <c r="MH209" i="1"/>
  <c r="NB209" i="1"/>
  <c r="NV209" i="1"/>
  <c r="OP209" i="1"/>
  <c r="PJ209" i="1"/>
  <c r="QD209" i="1"/>
  <c r="QX209" i="1"/>
  <c r="RR209" i="1"/>
  <c r="SL209" i="1"/>
  <c r="TF209" i="1"/>
  <c r="TZ209" i="1"/>
  <c r="UT209" i="1"/>
  <c r="VN209" i="1"/>
  <c r="WH209" i="1"/>
  <c r="XB209" i="1"/>
  <c r="XV209" i="1"/>
  <c r="YP209" i="1"/>
  <c r="ZJ209" i="1"/>
  <c r="AAD209" i="1"/>
  <c r="AAX209" i="1"/>
  <c r="ABR209" i="1"/>
  <c r="ACL209" i="1"/>
  <c r="ADF209" i="1"/>
  <c r="KA209" i="1"/>
  <c r="KU209" i="1"/>
  <c r="LO209" i="1"/>
  <c r="MI209" i="1"/>
  <c r="NC209" i="1"/>
  <c r="NW209" i="1"/>
  <c r="OQ209" i="1"/>
  <c r="PK209" i="1"/>
  <c r="QE209" i="1"/>
  <c r="QY209" i="1"/>
  <c r="RS209" i="1"/>
  <c r="SM209" i="1"/>
  <c r="TG209" i="1"/>
  <c r="UA209" i="1"/>
  <c r="UU209" i="1"/>
  <c r="VO209" i="1"/>
  <c r="WI209" i="1"/>
  <c r="XC209" i="1"/>
  <c r="XW209" i="1"/>
  <c r="YQ209" i="1"/>
  <c r="ZK209" i="1"/>
  <c r="AAE209" i="1"/>
  <c r="AAY209" i="1"/>
  <c r="ABS209" i="1"/>
  <c r="ACM209" i="1"/>
  <c r="ADG209" i="1"/>
  <c r="KB209" i="1"/>
  <c r="KV209" i="1"/>
  <c r="LP209" i="1"/>
  <c r="MJ209" i="1"/>
  <c r="ND209" i="1"/>
  <c r="NX209" i="1"/>
  <c r="OR209" i="1"/>
  <c r="PL209" i="1"/>
  <c r="QF209" i="1"/>
  <c r="QZ209" i="1"/>
  <c r="RT209" i="1"/>
  <c r="SN209" i="1"/>
  <c r="TH209" i="1"/>
  <c r="UB209" i="1"/>
  <c r="UV209" i="1"/>
  <c r="VP209" i="1"/>
  <c r="WJ209" i="1"/>
  <c r="XD209" i="1"/>
  <c r="XX209" i="1"/>
  <c r="YR209" i="1"/>
  <c r="ZL209" i="1"/>
  <c r="AAF209" i="1"/>
  <c r="AAZ209" i="1"/>
  <c r="ABT209" i="1"/>
  <c r="ACN209" i="1"/>
  <c r="JQ209" i="1"/>
  <c r="KK209" i="1"/>
  <c r="LE209" i="1"/>
  <c r="LY209" i="1"/>
  <c r="MS209" i="1"/>
  <c r="NM209" i="1"/>
  <c r="OG209" i="1"/>
  <c r="PA209" i="1"/>
  <c r="PU209" i="1"/>
  <c r="QO209" i="1"/>
  <c r="RI209" i="1"/>
  <c r="SC209" i="1"/>
  <c r="SW209" i="1"/>
  <c r="TQ209" i="1"/>
  <c r="UK209" i="1"/>
  <c r="VE209" i="1"/>
  <c r="VY209" i="1"/>
  <c r="WS209" i="1"/>
  <c r="XM209" i="1"/>
  <c r="YG209" i="1"/>
  <c r="ZA209" i="1"/>
  <c r="ZU209" i="1"/>
  <c r="AAO209" i="1"/>
  <c r="ABI209" i="1"/>
  <c r="ACC209" i="1"/>
  <c r="ACW209" i="1"/>
  <c r="JR209" i="1"/>
  <c r="KL209" i="1"/>
  <c r="LF209" i="1"/>
  <c r="LZ209" i="1"/>
  <c r="MT209" i="1"/>
  <c r="NN209" i="1"/>
  <c r="OH209" i="1"/>
  <c r="PB209" i="1"/>
  <c r="PV209" i="1"/>
  <c r="QP209" i="1"/>
  <c r="RJ209" i="1"/>
  <c r="SD209" i="1"/>
  <c r="SX209" i="1"/>
  <c r="TR209" i="1"/>
  <c r="UL209" i="1"/>
  <c r="VF209" i="1"/>
  <c r="VZ209" i="1"/>
  <c r="WT209" i="1"/>
  <c r="XN209" i="1"/>
  <c r="YH209" i="1"/>
  <c r="ZB209" i="1"/>
  <c r="ZV209" i="1"/>
  <c r="AAP209" i="1"/>
  <c r="ABJ209" i="1"/>
  <c r="ACD209" i="1"/>
  <c r="ACX209" i="1"/>
  <c r="JS209" i="1"/>
  <c r="KM209" i="1"/>
  <c r="LG209" i="1"/>
  <c r="MA209" i="1"/>
  <c r="MU209" i="1"/>
  <c r="NO209" i="1"/>
  <c r="OI209" i="1"/>
  <c r="PC209" i="1"/>
  <c r="PW209" i="1"/>
  <c r="QQ209" i="1"/>
  <c r="RK209" i="1"/>
  <c r="SE209" i="1"/>
  <c r="SY209" i="1"/>
  <c r="TS209" i="1"/>
  <c r="UM209" i="1"/>
  <c r="VG209" i="1"/>
  <c r="WA209" i="1"/>
  <c r="WU209" i="1"/>
  <c r="XO209" i="1"/>
  <c r="YI209" i="1"/>
  <c r="ZC209" i="1"/>
  <c r="ZW209" i="1"/>
  <c r="AAQ209" i="1"/>
  <c r="ABK209" i="1"/>
  <c r="ACE209" i="1"/>
  <c r="ACY209" i="1"/>
  <c r="JT209" i="1"/>
  <c r="KN209" i="1"/>
  <c r="LH209" i="1"/>
  <c r="MB209" i="1"/>
  <c r="MV209" i="1"/>
  <c r="NP209" i="1"/>
  <c r="OJ209" i="1"/>
  <c r="PD209" i="1"/>
  <c r="PX209" i="1"/>
  <c r="QR209" i="1"/>
  <c r="RL209" i="1"/>
  <c r="SF209" i="1"/>
  <c r="SZ209" i="1"/>
  <c r="TT209" i="1"/>
  <c r="UN209" i="1"/>
  <c r="VH209" i="1"/>
  <c r="WB209" i="1"/>
  <c r="WV209" i="1"/>
  <c r="XP209" i="1"/>
  <c r="YJ209" i="1"/>
  <c r="ZD209" i="1"/>
  <c r="ZX209" i="1"/>
  <c r="AAR209" i="1"/>
  <c r="ABL209" i="1"/>
  <c r="ACF209" i="1"/>
  <c r="ACZ209" i="1"/>
  <c r="JU209" i="1"/>
  <c r="KO209" i="1"/>
  <c r="LI209" i="1"/>
  <c r="MC209" i="1"/>
  <c r="MW209" i="1"/>
  <c r="NQ209" i="1"/>
  <c r="OK209" i="1"/>
  <c r="PE209" i="1"/>
  <c r="PY209" i="1"/>
  <c r="QS209" i="1"/>
  <c r="RM209" i="1"/>
  <c r="SG209" i="1"/>
  <c r="TA209" i="1"/>
  <c r="TU209" i="1"/>
  <c r="UO209" i="1"/>
  <c r="VI209" i="1"/>
  <c r="WC209" i="1"/>
  <c r="WW209" i="1"/>
  <c r="XQ209" i="1"/>
  <c r="YK209" i="1"/>
  <c r="ZE209" i="1"/>
  <c r="ZY209" i="1"/>
  <c r="AAS209" i="1"/>
  <c r="ABM209" i="1"/>
  <c r="ACG209" i="1"/>
  <c r="ADA209" i="1"/>
  <c r="JV209" i="1"/>
  <c r="KP209" i="1"/>
  <c r="LJ209" i="1"/>
  <c r="MD209" i="1"/>
  <c r="MX209" i="1"/>
  <c r="NR209" i="1"/>
  <c r="OL209" i="1"/>
  <c r="PF209" i="1"/>
  <c r="PZ209" i="1"/>
  <c r="QT209" i="1"/>
  <c r="RN209" i="1"/>
  <c r="SH209" i="1"/>
  <c r="TB209" i="1"/>
  <c r="TV209" i="1"/>
  <c r="UP209" i="1"/>
  <c r="VJ209" i="1"/>
  <c r="WD209" i="1"/>
  <c r="WX209" i="1"/>
  <c r="XR209" i="1"/>
  <c r="YL209" i="1"/>
  <c r="ZF209" i="1"/>
  <c r="ZZ209" i="1"/>
  <c r="AAT209" i="1"/>
  <c r="ABN209" i="1"/>
  <c r="ACH209" i="1"/>
  <c r="ADB209" i="1"/>
  <c r="KZ209" i="1"/>
  <c r="MN209" i="1"/>
  <c r="OB209" i="1"/>
  <c r="PP209" i="1"/>
  <c r="RD209" i="1"/>
  <c r="SR209" i="1"/>
  <c r="UF209" i="1"/>
  <c r="VT209" i="1"/>
  <c r="XH209" i="1"/>
  <c r="YV209" i="1"/>
  <c r="AAJ209" i="1"/>
  <c r="ABX209" i="1"/>
  <c r="LA209" i="1"/>
  <c r="MO209" i="1"/>
  <c r="OC209" i="1"/>
  <c r="PQ209" i="1"/>
  <c r="RE209" i="1"/>
  <c r="SS209" i="1"/>
  <c r="UG209" i="1"/>
  <c r="VU209" i="1"/>
  <c r="XI209" i="1"/>
  <c r="YW209" i="1"/>
  <c r="AAK209" i="1"/>
  <c r="ABY209" i="1"/>
  <c r="JN209" i="1"/>
  <c r="LB209" i="1"/>
  <c r="MP209" i="1"/>
  <c r="OD209" i="1"/>
  <c r="PR209" i="1"/>
  <c r="RF209" i="1"/>
  <c r="ST209" i="1"/>
  <c r="UH209" i="1"/>
  <c r="VV209" i="1"/>
  <c r="XJ209" i="1"/>
  <c r="YX209" i="1"/>
  <c r="AAL209" i="1"/>
  <c r="ABZ209" i="1"/>
  <c r="JO209" i="1"/>
  <c r="LC209" i="1"/>
  <c r="MQ209" i="1"/>
  <c r="OE209" i="1"/>
  <c r="PS209" i="1"/>
  <c r="RG209" i="1"/>
  <c r="SU209" i="1"/>
  <c r="UI209" i="1"/>
  <c r="VW209" i="1"/>
  <c r="XK209" i="1"/>
  <c r="YY209" i="1"/>
  <c r="AAM209" i="1"/>
  <c r="ACA209" i="1"/>
  <c r="JP209" i="1"/>
  <c r="LD209" i="1"/>
  <c r="MR209" i="1"/>
  <c r="OF209" i="1"/>
  <c r="PT209" i="1"/>
  <c r="RH209" i="1"/>
  <c r="SV209" i="1"/>
  <c r="UJ209" i="1"/>
  <c r="VX209" i="1"/>
  <c r="XL209" i="1"/>
  <c r="YZ209" i="1"/>
  <c r="AAN209" i="1"/>
  <c r="ACB209" i="1"/>
  <c r="JW209" i="1"/>
  <c r="LK209" i="1"/>
  <c r="MY209" i="1"/>
  <c r="OM209" i="1"/>
  <c r="QA209" i="1"/>
  <c r="RO209" i="1"/>
  <c r="TC209" i="1"/>
  <c r="UQ209" i="1"/>
  <c r="WE209" i="1"/>
  <c r="XS209" i="1"/>
  <c r="ZG209" i="1"/>
  <c r="AAU209" i="1"/>
  <c r="ACI209" i="1"/>
  <c r="JX209" i="1"/>
  <c r="LL209" i="1"/>
  <c r="MZ209" i="1"/>
  <c r="ON209" i="1"/>
  <c r="QB209" i="1"/>
  <c r="RP209" i="1"/>
  <c r="TD209" i="1"/>
  <c r="UR209" i="1"/>
  <c r="WF209" i="1"/>
  <c r="XT209" i="1"/>
  <c r="ZH209" i="1"/>
  <c r="AAV209" i="1"/>
  <c r="ACJ209" i="1"/>
  <c r="KC209" i="1"/>
  <c r="LQ209" i="1"/>
  <c r="NE209" i="1"/>
  <c r="OS209" i="1"/>
  <c r="QG209" i="1"/>
  <c r="RU209" i="1"/>
  <c r="TI209" i="1"/>
  <c r="UW209" i="1"/>
  <c r="WK209" i="1"/>
  <c r="XY209" i="1"/>
  <c r="ZM209" i="1"/>
  <c r="ABA209" i="1"/>
  <c r="ACO209" i="1"/>
  <c r="KD209" i="1"/>
  <c r="LR209" i="1"/>
  <c r="NF209" i="1"/>
  <c r="OT209" i="1"/>
  <c r="QH209" i="1"/>
  <c r="RV209" i="1"/>
  <c r="TJ209" i="1"/>
  <c r="UX209" i="1"/>
  <c r="WL209" i="1"/>
  <c r="XZ209" i="1"/>
  <c r="ZN209" i="1"/>
  <c r="ABB209" i="1"/>
  <c r="ACP209" i="1"/>
  <c r="KE209" i="1"/>
  <c r="LS209" i="1"/>
  <c r="NG209" i="1"/>
  <c r="OU209" i="1"/>
  <c r="QI209" i="1"/>
  <c r="RW209" i="1"/>
  <c r="TK209" i="1"/>
  <c r="UY209" i="1"/>
  <c r="WM209" i="1"/>
  <c r="YA209" i="1"/>
  <c r="ZO209" i="1"/>
  <c r="ABC209" i="1"/>
  <c r="ACQ209" i="1"/>
  <c r="KF209" i="1"/>
  <c r="LT209" i="1"/>
  <c r="NH209" i="1"/>
  <c r="OV209" i="1"/>
  <c r="QJ209" i="1"/>
  <c r="RX209" i="1"/>
  <c r="TL209" i="1"/>
  <c r="UZ209" i="1"/>
  <c r="WN209" i="1"/>
  <c r="YB209" i="1"/>
  <c r="ZP209" i="1"/>
  <c r="ABD209" i="1"/>
  <c r="ACR209" i="1"/>
  <c r="KG209" i="1"/>
  <c r="LU209" i="1"/>
  <c r="NI209" i="1"/>
  <c r="OW209" i="1"/>
  <c r="QK209" i="1"/>
  <c r="RY209" i="1"/>
  <c r="TM209" i="1"/>
  <c r="VA209" i="1"/>
  <c r="WO209" i="1"/>
  <c r="YC209" i="1"/>
  <c r="ZQ209" i="1"/>
  <c r="ABE209" i="1"/>
  <c r="ACS209" i="1"/>
  <c r="KH209" i="1"/>
  <c r="LV209" i="1"/>
  <c r="NJ209" i="1"/>
  <c r="OX209" i="1"/>
  <c r="QL209" i="1"/>
  <c r="RZ209" i="1"/>
  <c r="TN209" i="1"/>
  <c r="VB209" i="1"/>
  <c r="WP209" i="1"/>
  <c r="YD209" i="1"/>
  <c r="ZR209" i="1"/>
  <c r="ABF209" i="1"/>
  <c r="ACT209" i="1"/>
  <c r="KI209" i="1"/>
  <c r="LW209" i="1"/>
  <c r="NK209" i="1"/>
  <c r="OY209" i="1"/>
  <c r="QM209" i="1"/>
  <c r="SA209" i="1"/>
  <c r="TO209" i="1"/>
  <c r="VC209" i="1"/>
  <c r="WQ209" i="1"/>
  <c r="YE209" i="1"/>
  <c r="ZS209" i="1"/>
  <c r="ABG209" i="1"/>
  <c r="ACU209" i="1"/>
  <c r="KJ209" i="1"/>
  <c r="LX209" i="1"/>
  <c r="NL209" i="1"/>
  <c r="OZ209" i="1"/>
  <c r="QN209" i="1"/>
  <c r="SB209" i="1"/>
  <c r="TP209" i="1"/>
  <c r="VD209" i="1"/>
  <c r="WR209" i="1"/>
  <c r="YF209" i="1"/>
  <c r="ZT209" i="1"/>
  <c r="ABH209" i="1"/>
  <c r="ACV209" i="1"/>
  <c r="KQ209" i="1"/>
  <c r="ME209" i="1"/>
  <c r="NS209" i="1"/>
  <c r="PG209" i="1"/>
  <c r="QU209" i="1"/>
  <c r="SI209" i="1"/>
  <c r="TW209" i="1"/>
  <c r="VK209" i="1"/>
  <c r="WY209" i="1"/>
  <c r="YM209" i="1"/>
  <c r="AAA209" i="1"/>
  <c r="ABO209" i="1"/>
  <c r="ADC209" i="1"/>
  <c r="KR209" i="1"/>
  <c r="MF209" i="1"/>
  <c r="NT209" i="1"/>
  <c r="PH209" i="1"/>
  <c r="QV209" i="1"/>
  <c r="SJ209" i="1"/>
  <c r="TX209" i="1"/>
  <c r="VL209" i="1"/>
  <c r="WZ209" i="1"/>
  <c r="YN209" i="1"/>
  <c r="AAB209" i="1"/>
  <c r="ABP209" i="1"/>
  <c r="ADD209" i="1"/>
  <c r="KW209" i="1"/>
  <c r="MK209" i="1"/>
  <c r="NY209" i="1"/>
  <c r="PM209" i="1"/>
  <c r="RA209" i="1"/>
  <c r="SO209" i="1"/>
  <c r="UC209" i="1"/>
  <c r="VQ209" i="1"/>
  <c r="XE209" i="1"/>
  <c r="YS209" i="1"/>
  <c r="AAG209" i="1"/>
  <c r="ABU209" i="1"/>
  <c r="KX209" i="1"/>
  <c r="ML209" i="1"/>
  <c r="NZ209" i="1"/>
  <c r="PN209" i="1"/>
  <c r="RB209" i="1"/>
  <c r="SP209" i="1"/>
  <c r="UD209" i="1"/>
  <c r="VR209" i="1"/>
  <c r="XF209" i="1"/>
  <c r="YT209" i="1"/>
  <c r="AAH209" i="1"/>
  <c r="ABV209" i="1"/>
  <c r="KY209" i="1"/>
  <c r="MM209" i="1"/>
  <c r="OA209" i="1"/>
  <c r="PO209" i="1"/>
  <c r="RC209" i="1"/>
  <c r="SQ209" i="1"/>
  <c r="UE209" i="1"/>
  <c r="VS209" i="1"/>
  <c r="XG209" i="1"/>
  <c r="YU209" i="1"/>
  <c r="AAI209" i="1"/>
  <c r="ABW209" i="1"/>
  <c r="S209" i="1"/>
  <c r="AM209" i="1"/>
  <c r="BG209" i="1"/>
  <c r="CA209" i="1"/>
  <c r="CU209" i="1"/>
  <c r="DO209" i="1"/>
  <c r="EI209" i="1"/>
  <c r="FC209" i="1"/>
  <c r="FW209" i="1"/>
  <c r="GQ209" i="1"/>
  <c r="HK209" i="1"/>
  <c r="IE209" i="1"/>
  <c r="IY209" i="1"/>
  <c r="T209" i="1"/>
  <c r="AN209" i="1"/>
  <c r="BH209" i="1"/>
  <c r="CB209" i="1"/>
  <c r="CV209" i="1"/>
  <c r="DP209" i="1"/>
  <c r="EJ209" i="1"/>
  <c r="FD209" i="1"/>
  <c r="FX209" i="1"/>
  <c r="GR209" i="1"/>
  <c r="HL209" i="1"/>
  <c r="IF209" i="1"/>
  <c r="IZ209" i="1"/>
  <c r="U209" i="1"/>
  <c r="AO209" i="1"/>
  <c r="BI209" i="1"/>
  <c r="CC209" i="1"/>
  <c r="CW209" i="1"/>
  <c r="DQ209" i="1"/>
  <c r="EK209" i="1"/>
  <c r="FE209" i="1"/>
  <c r="FY209" i="1"/>
  <c r="GS209" i="1"/>
  <c r="HM209" i="1"/>
  <c r="IG209" i="1"/>
  <c r="JA209" i="1"/>
  <c r="K209" i="1"/>
  <c r="AE209" i="1"/>
  <c r="AY209" i="1"/>
  <c r="BS209" i="1"/>
  <c r="CM209" i="1"/>
  <c r="DG209" i="1"/>
  <c r="EA209" i="1"/>
  <c r="EU209" i="1"/>
  <c r="FO209" i="1"/>
  <c r="GI209" i="1"/>
  <c r="HC209" i="1"/>
  <c r="HW209" i="1"/>
  <c r="IQ209" i="1"/>
  <c r="JK209" i="1"/>
  <c r="X209" i="1"/>
  <c r="AV209" i="1"/>
  <c r="BU209" i="1"/>
  <c r="CS209" i="1"/>
  <c r="DT209" i="1"/>
  <c r="ER209" i="1"/>
  <c r="FQ209" i="1"/>
  <c r="GO209" i="1"/>
  <c r="HP209" i="1"/>
  <c r="IN209" i="1"/>
  <c r="JM209" i="1"/>
  <c r="Y209" i="1"/>
  <c r="AW209" i="1"/>
  <c r="BV209" i="1"/>
  <c r="CT209" i="1"/>
  <c r="DU209" i="1"/>
  <c r="ES209" i="1"/>
  <c r="FR209" i="1"/>
  <c r="GP209" i="1"/>
  <c r="HQ209" i="1"/>
  <c r="IO209" i="1"/>
  <c r="Z209" i="1"/>
  <c r="AX209" i="1"/>
  <c r="BW209" i="1"/>
  <c r="CX209" i="1"/>
  <c r="DV209" i="1"/>
  <c r="ET209" i="1"/>
  <c r="FS209" i="1"/>
  <c r="GT209" i="1"/>
  <c r="HR209" i="1"/>
  <c r="IP209" i="1"/>
  <c r="AA209" i="1"/>
  <c r="AZ209" i="1"/>
  <c r="BX209" i="1"/>
  <c r="CY209" i="1"/>
  <c r="DW209" i="1"/>
  <c r="EV209" i="1"/>
  <c r="FT209" i="1"/>
  <c r="GU209" i="1"/>
  <c r="HS209" i="1"/>
  <c r="IR209" i="1"/>
  <c r="AB209" i="1"/>
  <c r="BA209" i="1"/>
  <c r="BY209" i="1"/>
  <c r="CZ209" i="1"/>
  <c r="DX209" i="1"/>
  <c r="EW209" i="1"/>
  <c r="FU209" i="1"/>
  <c r="GV209" i="1"/>
  <c r="HT209" i="1"/>
  <c r="IS209" i="1"/>
  <c r="AC209" i="1"/>
  <c r="BB209" i="1"/>
  <c r="BZ209" i="1"/>
  <c r="DA209" i="1"/>
  <c r="DY209" i="1"/>
  <c r="EX209" i="1"/>
  <c r="FV209" i="1"/>
  <c r="GW209" i="1"/>
  <c r="HU209" i="1"/>
  <c r="IT209" i="1"/>
  <c r="F209" i="1"/>
  <c r="AD209" i="1"/>
  <c r="BC209" i="1"/>
  <c r="CD209" i="1"/>
  <c r="DB209" i="1"/>
  <c r="DZ209" i="1"/>
  <c r="EY209" i="1"/>
  <c r="FZ209" i="1"/>
  <c r="GX209" i="1"/>
  <c r="HV209" i="1"/>
  <c r="IU209" i="1"/>
  <c r="G209" i="1"/>
  <c r="AF209" i="1"/>
  <c r="BD209" i="1"/>
  <c r="CE209" i="1"/>
  <c r="DC209" i="1"/>
  <c r="EB209" i="1"/>
  <c r="EZ209" i="1"/>
  <c r="GA209" i="1"/>
  <c r="GY209" i="1"/>
  <c r="HX209" i="1"/>
  <c r="IV209" i="1"/>
  <c r="H209" i="1"/>
  <c r="AG209" i="1"/>
  <c r="BE209" i="1"/>
  <c r="CF209" i="1"/>
  <c r="DD209" i="1"/>
  <c r="EC209" i="1"/>
  <c r="FA209" i="1"/>
  <c r="GB209" i="1"/>
  <c r="GZ209" i="1"/>
  <c r="HY209" i="1"/>
  <c r="IW209" i="1"/>
  <c r="I209" i="1"/>
  <c r="AH209" i="1"/>
  <c r="BF209" i="1"/>
  <c r="CG209" i="1"/>
  <c r="DE209" i="1"/>
  <c r="ED209" i="1"/>
  <c r="FB209" i="1"/>
  <c r="GC209" i="1"/>
  <c r="HA209" i="1"/>
  <c r="HZ209" i="1"/>
  <c r="IX209" i="1"/>
  <c r="J209" i="1"/>
  <c r="AI209" i="1"/>
  <c r="BJ209" i="1"/>
  <c r="CH209" i="1"/>
  <c r="DF209" i="1"/>
  <c r="EE209" i="1"/>
  <c r="FF209" i="1"/>
  <c r="GD209" i="1"/>
  <c r="HB209" i="1"/>
  <c r="IA209" i="1"/>
  <c r="JB209" i="1"/>
  <c r="L209" i="1"/>
  <c r="AJ209" i="1"/>
  <c r="BK209" i="1"/>
  <c r="CI209" i="1"/>
  <c r="DH209" i="1"/>
  <c r="EF209" i="1"/>
  <c r="FG209" i="1"/>
  <c r="GE209" i="1"/>
  <c r="HD209" i="1"/>
  <c r="IB209" i="1"/>
  <c r="JC209" i="1"/>
  <c r="W209" i="1"/>
  <c r="M209" i="1"/>
  <c r="AK209" i="1"/>
  <c r="BL209" i="1"/>
  <c r="CJ209" i="1"/>
  <c r="DI209" i="1"/>
  <c r="EG209" i="1"/>
  <c r="FH209" i="1"/>
  <c r="GF209" i="1"/>
  <c r="HE209" i="1"/>
  <c r="IC209" i="1"/>
  <c r="JD209" i="1"/>
  <c r="N209" i="1"/>
  <c r="AL209" i="1"/>
  <c r="BM209" i="1"/>
  <c r="CK209" i="1"/>
  <c r="DJ209" i="1"/>
  <c r="EH209" i="1"/>
  <c r="FI209" i="1"/>
  <c r="GG209" i="1"/>
  <c r="HF209" i="1"/>
  <c r="ID209" i="1"/>
  <c r="JE209" i="1"/>
  <c r="AU209" i="1"/>
  <c r="CR209" i="1"/>
  <c r="FP209" i="1"/>
  <c r="IM209" i="1"/>
  <c r="O209" i="1"/>
  <c r="AP209" i="1"/>
  <c r="BN209" i="1"/>
  <c r="CL209" i="1"/>
  <c r="DK209" i="1"/>
  <c r="EL209" i="1"/>
  <c r="FJ209" i="1"/>
  <c r="GH209" i="1"/>
  <c r="HG209" i="1"/>
  <c r="IH209" i="1"/>
  <c r="JF209" i="1"/>
  <c r="DS209" i="1"/>
  <c r="P209" i="1"/>
  <c r="AQ209" i="1"/>
  <c r="BO209" i="1"/>
  <c r="CN209" i="1"/>
  <c r="DL209" i="1"/>
  <c r="EM209" i="1"/>
  <c r="FK209" i="1"/>
  <c r="GJ209" i="1"/>
  <c r="HH209" i="1"/>
  <c r="II209" i="1"/>
  <c r="JG209" i="1"/>
  <c r="Q209" i="1"/>
  <c r="AR209" i="1"/>
  <c r="BP209" i="1"/>
  <c r="CO209" i="1"/>
  <c r="DM209" i="1"/>
  <c r="EN209" i="1"/>
  <c r="FL209" i="1"/>
  <c r="GK209" i="1"/>
  <c r="HI209" i="1"/>
  <c r="IJ209" i="1"/>
  <c r="JH209" i="1"/>
  <c r="HO209" i="1"/>
  <c r="R209" i="1"/>
  <c r="AS209" i="1"/>
  <c r="BQ209" i="1"/>
  <c r="CP209" i="1"/>
  <c r="DN209" i="1"/>
  <c r="EO209" i="1"/>
  <c r="FM209" i="1"/>
  <c r="GL209" i="1"/>
  <c r="HJ209" i="1"/>
  <c r="IK209" i="1"/>
  <c r="JI209" i="1"/>
  <c r="IL209" i="1"/>
  <c r="BT209" i="1"/>
  <c r="EQ209" i="1"/>
  <c r="GN209" i="1"/>
  <c r="JL209" i="1"/>
  <c r="V209" i="1"/>
  <c r="AT209" i="1"/>
  <c r="BR209" i="1"/>
  <c r="CQ209" i="1"/>
  <c r="DR209" i="1"/>
  <c r="EP209" i="1"/>
  <c r="FN209" i="1"/>
  <c r="GM209" i="1"/>
  <c r="HN209" i="1"/>
  <c r="JJ209" i="1"/>
  <c r="KF141" i="1"/>
  <c r="KZ141" i="1"/>
  <c r="LT141" i="1"/>
  <c r="MN141" i="1"/>
  <c r="NH141" i="1"/>
  <c r="OB141" i="1"/>
  <c r="OV141" i="1"/>
  <c r="PP141" i="1"/>
  <c r="QJ141" i="1"/>
  <c r="RD141" i="1"/>
  <c r="RX141" i="1"/>
  <c r="SR141" i="1"/>
  <c r="TL141" i="1"/>
  <c r="UF141" i="1"/>
  <c r="UZ141" i="1"/>
  <c r="VT141" i="1"/>
  <c r="WN141" i="1"/>
  <c r="XH141" i="1"/>
  <c r="YB141" i="1"/>
  <c r="YV141" i="1"/>
  <c r="ZP141" i="1"/>
  <c r="AAJ141" i="1"/>
  <c r="ABD141" i="1"/>
  <c r="ABX141" i="1"/>
  <c r="ACR141" i="1"/>
  <c r="JU141" i="1"/>
  <c r="KO141" i="1"/>
  <c r="LI141" i="1"/>
  <c r="MC141" i="1"/>
  <c r="MW141" i="1"/>
  <c r="NQ141" i="1"/>
  <c r="OK141" i="1"/>
  <c r="PE141" i="1"/>
  <c r="PY141" i="1"/>
  <c r="QS141" i="1"/>
  <c r="RM141" i="1"/>
  <c r="SG141" i="1"/>
  <c r="TA141" i="1"/>
  <c r="TU141" i="1"/>
  <c r="UO141" i="1"/>
  <c r="VI141" i="1"/>
  <c r="WC141" i="1"/>
  <c r="WW141" i="1"/>
  <c r="XQ141" i="1"/>
  <c r="YK141" i="1"/>
  <c r="ZE141" i="1"/>
  <c r="ZY141" i="1"/>
  <c r="AAS141" i="1"/>
  <c r="ABM141" i="1"/>
  <c r="ACG141" i="1"/>
  <c r="ADA141" i="1"/>
  <c r="JV141" i="1"/>
  <c r="KP141" i="1"/>
  <c r="LJ141" i="1"/>
  <c r="MD141" i="1"/>
  <c r="MX141" i="1"/>
  <c r="NR141" i="1"/>
  <c r="OL141" i="1"/>
  <c r="PF141" i="1"/>
  <c r="PZ141" i="1"/>
  <c r="QT141" i="1"/>
  <c r="RN141" i="1"/>
  <c r="SH141" i="1"/>
  <c r="TB141" i="1"/>
  <c r="TV141" i="1"/>
  <c r="UP141" i="1"/>
  <c r="VJ141" i="1"/>
  <c r="WD141" i="1"/>
  <c r="WX141" i="1"/>
  <c r="XR141" i="1"/>
  <c r="JX141" i="1"/>
  <c r="KR141" i="1"/>
  <c r="LL141" i="1"/>
  <c r="MF141" i="1"/>
  <c r="MZ141" i="1"/>
  <c r="NT141" i="1"/>
  <c r="ON141" i="1"/>
  <c r="PH141" i="1"/>
  <c r="QB141" i="1"/>
  <c r="QV141" i="1"/>
  <c r="RP141" i="1"/>
  <c r="SJ141" i="1"/>
  <c r="JY141" i="1"/>
  <c r="KS141" i="1"/>
  <c r="LM141" i="1"/>
  <c r="MG141" i="1"/>
  <c r="NA141" i="1"/>
  <c r="NU141" i="1"/>
  <c r="OO141" i="1"/>
  <c r="PI141" i="1"/>
  <c r="QC141" i="1"/>
  <c r="QW141" i="1"/>
  <c r="RQ141" i="1"/>
  <c r="SK141" i="1"/>
  <c r="TE141" i="1"/>
  <c r="TY141" i="1"/>
  <c r="US141" i="1"/>
  <c r="VM141" i="1"/>
  <c r="WG141" i="1"/>
  <c r="XA141" i="1"/>
  <c r="XU141" i="1"/>
  <c r="YO141" i="1"/>
  <c r="ZI141" i="1"/>
  <c r="JZ141" i="1"/>
  <c r="KY141" i="1"/>
  <c r="LY141" i="1"/>
  <c r="NB141" i="1"/>
  <c r="OA141" i="1"/>
  <c r="PA141" i="1"/>
  <c r="QD141" i="1"/>
  <c r="RC141" i="1"/>
  <c r="SC141" i="1"/>
  <c r="TD141" i="1"/>
  <c r="UC141" i="1"/>
  <c r="VB141" i="1"/>
  <c r="VZ141" i="1"/>
  <c r="WZ141" i="1"/>
  <c r="XY141" i="1"/>
  <c r="YW141" i="1"/>
  <c r="ZT141" i="1"/>
  <c r="AAP141" i="1"/>
  <c r="ABL141" i="1"/>
  <c r="ACI141" i="1"/>
  <c r="ADE141" i="1"/>
  <c r="KA141" i="1"/>
  <c r="LA141" i="1"/>
  <c r="LZ141" i="1"/>
  <c r="NC141" i="1"/>
  <c r="OC141" i="1"/>
  <c r="PB141" i="1"/>
  <c r="QE141" i="1"/>
  <c r="RE141" i="1"/>
  <c r="SD141" i="1"/>
  <c r="TF141" i="1"/>
  <c r="UD141" i="1"/>
  <c r="VC141" i="1"/>
  <c r="WA141" i="1"/>
  <c r="XB141" i="1"/>
  <c r="XZ141" i="1"/>
  <c r="YX141" i="1"/>
  <c r="ZU141" i="1"/>
  <c r="AAQ141" i="1"/>
  <c r="ABN141" i="1"/>
  <c r="ACJ141" i="1"/>
  <c r="ADF141" i="1"/>
  <c r="KB141" i="1"/>
  <c r="LB141" i="1"/>
  <c r="MA141" i="1"/>
  <c r="ND141" i="1"/>
  <c r="OD141" i="1"/>
  <c r="PC141" i="1"/>
  <c r="QF141" i="1"/>
  <c r="RF141" i="1"/>
  <c r="SE141" i="1"/>
  <c r="TG141" i="1"/>
  <c r="UE141" i="1"/>
  <c r="VD141" i="1"/>
  <c r="WB141" i="1"/>
  <c r="XC141" i="1"/>
  <c r="YA141" i="1"/>
  <c r="YY141" i="1"/>
  <c r="ZV141" i="1"/>
  <c r="AAR141" i="1"/>
  <c r="ABO141" i="1"/>
  <c r="ACK141" i="1"/>
  <c r="ADG141" i="1"/>
  <c r="KC141" i="1"/>
  <c r="LC141" i="1"/>
  <c r="MB141" i="1"/>
  <c r="NE141" i="1"/>
  <c r="OE141" i="1"/>
  <c r="PD141" i="1"/>
  <c r="QG141" i="1"/>
  <c r="RG141" i="1"/>
  <c r="SF141" i="1"/>
  <c r="TH141" i="1"/>
  <c r="UG141" i="1"/>
  <c r="VE141" i="1"/>
  <c r="WE141" i="1"/>
  <c r="XD141" i="1"/>
  <c r="YC141" i="1"/>
  <c r="YZ141" i="1"/>
  <c r="ZW141" i="1"/>
  <c r="AAT141" i="1"/>
  <c r="ABP141" i="1"/>
  <c r="ACL141" i="1"/>
  <c r="KD141" i="1"/>
  <c r="LD141" i="1"/>
  <c r="ME141" i="1"/>
  <c r="NF141" i="1"/>
  <c r="OF141" i="1"/>
  <c r="PG141" i="1"/>
  <c r="QH141" i="1"/>
  <c r="RH141" i="1"/>
  <c r="SI141" i="1"/>
  <c r="TI141" i="1"/>
  <c r="UH141" i="1"/>
  <c r="VF141" i="1"/>
  <c r="WF141" i="1"/>
  <c r="XE141" i="1"/>
  <c r="YD141" i="1"/>
  <c r="ZA141" i="1"/>
  <c r="ZX141" i="1"/>
  <c r="AAU141" i="1"/>
  <c r="ABQ141" i="1"/>
  <c r="ACM141" i="1"/>
  <c r="KE141" i="1"/>
  <c r="LE141" i="1"/>
  <c r="MH141" i="1"/>
  <c r="NG141" i="1"/>
  <c r="OG141" i="1"/>
  <c r="PJ141" i="1"/>
  <c r="QI141" i="1"/>
  <c r="RI141" i="1"/>
  <c r="SL141" i="1"/>
  <c r="TJ141" i="1"/>
  <c r="UI141" i="1"/>
  <c r="VG141" i="1"/>
  <c r="WH141" i="1"/>
  <c r="XF141" i="1"/>
  <c r="YE141" i="1"/>
  <c r="ZB141" i="1"/>
  <c r="ZZ141" i="1"/>
  <c r="AAV141" i="1"/>
  <c r="ABR141" i="1"/>
  <c r="ACN141" i="1"/>
  <c r="KG141" i="1"/>
  <c r="LF141" i="1"/>
  <c r="MI141" i="1"/>
  <c r="NI141" i="1"/>
  <c r="OH141" i="1"/>
  <c r="PK141" i="1"/>
  <c r="QK141" i="1"/>
  <c r="RJ141" i="1"/>
  <c r="SM141" i="1"/>
  <c r="TK141" i="1"/>
  <c r="UJ141" i="1"/>
  <c r="VH141" i="1"/>
  <c r="WI141" i="1"/>
  <c r="XG141" i="1"/>
  <c r="YF141" i="1"/>
  <c r="ZC141" i="1"/>
  <c r="AAA141" i="1"/>
  <c r="AAW141" i="1"/>
  <c r="ABS141" i="1"/>
  <c r="ACO141" i="1"/>
  <c r="KH141" i="1"/>
  <c r="LG141" i="1"/>
  <c r="MJ141" i="1"/>
  <c r="NJ141" i="1"/>
  <c r="OI141" i="1"/>
  <c r="PL141" i="1"/>
  <c r="QL141" i="1"/>
  <c r="RK141" i="1"/>
  <c r="SN141" i="1"/>
  <c r="TM141" i="1"/>
  <c r="UK141" i="1"/>
  <c r="VK141" i="1"/>
  <c r="WJ141" i="1"/>
  <c r="XI141" i="1"/>
  <c r="YG141" i="1"/>
  <c r="ZD141" i="1"/>
  <c r="AAB141" i="1"/>
  <c r="AAX141" i="1"/>
  <c r="ABT141" i="1"/>
  <c r="ACP141" i="1"/>
  <c r="KI141" i="1"/>
  <c r="LH141" i="1"/>
  <c r="MK141" i="1"/>
  <c r="NK141" i="1"/>
  <c r="OJ141" i="1"/>
  <c r="PM141" i="1"/>
  <c r="QM141" i="1"/>
  <c r="RL141" i="1"/>
  <c r="SO141" i="1"/>
  <c r="TN141" i="1"/>
  <c r="UL141" i="1"/>
  <c r="VL141" i="1"/>
  <c r="WK141" i="1"/>
  <c r="XJ141" i="1"/>
  <c r="YH141" i="1"/>
  <c r="ZF141" i="1"/>
  <c r="AAC141" i="1"/>
  <c r="AAY141" i="1"/>
  <c r="ABU141" i="1"/>
  <c r="ACQ141" i="1"/>
  <c r="KJ141" i="1"/>
  <c r="LK141" i="1"/>
  <c r="ML141" i="1"/>
  <c r="NL141" i="1"/>
  <c r="OM141" i="1"/>
  <c r="PN141" i="1"/>
  <c r="QN141" i="1"/>
  <c r="RO141" i="1"/>
  <c r="SP141" i="1"/>
  <c r="TO141" i="1"/>
  <c r="UM141" i="1"/>
  <c r="VN141" i="1"/>
  <c r="WL141" i="1"/>
  <c r="XK141" i="1"/>
  <c r="YI141" i="1"/>
  <c r="ZG141" i="1"/>
  <c r="AAD141" i="1"/>
  <c r="AAZ141" i="1"/>
  <c r="ABV141" i="1"/>
  <c r="ACS141" i="1"/>
  <c r="KK141" i="1"/>
  <c r="LN141" i="1"/>
  <c r="MM141" i="1"/>
  <c r="NM141" i="1"/>
  <c r="OP141" i="1"/>
  <c r="PO141" i="1"/>
  <c r="QO141" i="1"/>
  <c r="RR141" i="1"/>
  <c r="SQ141" i="1"/>
  <c r="TP141" i="1"/>
  <c r="UN141" i="1"/>
  <c r="VO141" i="1"/>
  <c r="WM141" i="1"/>
  <c r="XL141" i="1"/>
  <c r="YJ141" i="1"/>
  <c r="ZH141" i="1"/>
  <c r="AAE141" i="1"/>
  <c r="ABA141" i="1"/>
  <c r="ABW141" i="1"/>
  <c r="ACT141" i="1"/>
  <c r="KL141" i="1"/>
  <c r="LO141" i="1"/>
  <c r="MO141" i="1"/>
  <c r="NN141" i="1"/>
  <c r="OQ141" i="1"/>
  <c r="PQ141" i="1"/>
  <c r="QP141" i="1"/>
  <c r="RS141" i="1"/>
  <c r="SS141" i="1"/>
  <c r="TQ141" i="1"/>
  <c r="UQ141" i="1"/>
  <c r="VP141" i="1"/>
  <c r="WO141" i="1"/>
  <c r="XM141" i="1"/>
  <c r="YL141" i="1"/>
  <c r="ZJ141" i="1"/>
  <c r="AAF141" i="1"/>
  <c r="ABB141" i="1"/>
  <c r="ABY141" i="1"/>
  <c r="ACU141" i="1"/>
  <c r="JN141" i="1"/>
  <c r="KM141" i="1"/>
  <c r="LP141" i="1"/>
  <c r="MP141" i="1"/>
  <c r="NO141" i="1"/>
  <c r="OR141" i="1"/>
  <c r="PR141" i="1"/>
  <c r="QQ141" i="1"/>
  <c r="RT141" i="1"/>
  <c r="ST141" i="1"/>
  <c r="TR141" i="1"/>
  <c r="UR141" i="1"/>
  <c r="VQ141" i="1"/>
  <c r="WP141" i="1"/>
  <c r="XN141" i="1"/>
  <c r="YM141" i="1"/>
  <c r="ZK141" i="1"/>
  <c r="AAG141" i="1"/>
  <c r="ABC141" i="1"/>
  <c r="ABZ141" i="1"/>
  <c r="ACV141" i="1"/>
  <c r="JO141" i="1"/>
  <c r="KN141" i="1"/>
  <c r="LQ141" i="1"/>
  <c r="MQ141" i="1"/>
  <c r="NP141" i="1"/>
  <c r="OS141" i="1"/>
  <c r="PS141" i="1"/>
  <c r="QR141" i="1"/>
  <c r="RU141" i="1"/>
  <c r="SU141" i="1"/>
  <c r="TS141" i="1"/>
  <c r="UT141" i="1"/>
  <c r="VR141" i="1"/>
  <c r="WQ141" i="1"/>
  <c r="XO141" i="1"/>
  <c r="YN141" i="1"/>
  <c r="ZL141" i="1"/>
  <c r="AAH141" i="1"/>
  <c r="ABE141" i="1"/>
  <c r="ACA141" i="1"/>
  <c r="ACW141" i="1"/>
  <c r="JP141" i="1"/>
  <c r="KQ141" i="1"/>
  <c r="LR141" i="1"/>
  <c r="MR141" i="1"/>
  <c r="NS141" i="1"/>
  <c r="OT141" i="1"/>
  <c r="PT141" i="1"/>
  <c r="QU141" i="1"/>
  <c r="RV141" i="1"/>
  <c r="SV141" i="1"/>
  <c r="TT141" i="1"/>
  <c r="UU141" i="1"/>
  <c r="VS141" i="1"/>
  <c r="WR141" i="1"/>
  <c r="XP141" i="1"/>
  <c r="YP141" i="1"/>
  <c r="ZM141" i="1"/>
  <c r="AAI141" i="1"/>
  <c r="ABF141" i="1"/>
  <c r="ACB141" i="1"/>
  <c r="ACX141" i="1"/>
  <c r="JQ141" i="1"/>
  <c r="KT141" i="1"/>
  <c r="LS141" i="1"/>
  <c r="MS141" i="1"/>
  <c r="NV141" i="1"/>
  <c r="OU141" i="1"/>
  <c r="PU141" i="1"/>
  <c r="QX141" i="1"/>
  <c r="RW141" i="1"/>
  <c r="SW141" i="1"/>
  <c r="TW141" i="1"/>
  <c r="UV141" i="1"/>
  <c r="VU141" i="1"/>
  <c r="WS141" i="1"/>
  <c r="XS141" i="1"/>
  <c r="YQ141" i="1"/>
  <c r="ZN141" i="1"/>
  <c r="AAK141" i="1"/>
  <c r="ABG141" i="1"/>
  <c r="ACC141" i="1"/>
  <c r="ACY141" i="1"/>
  <c r="KX141" i="1"/>
  <c r="QA141" i="1"/>
  <c r="VA141" i="1"/>
  <c r="ZS141" i="1"/>
  <c r="LU141" i="1"/>
  <c r="QY141" i="1"/>
  <c r="VV141" i="1"/>
  <c r="AAL141" i="1"/>
  <c r="LV141" i="1"/>
  <c r="QZ141" i="1"/>
  <c r="VW141" i="1"/>
  <c r="AAM141" i="1"/>
  <c r="LW141" i="1"/>
  <c r="RA141" i="1"/>
  <c r="VX141" i="1"/>
  <c r="AAN141" i="1"/>
  <c r="LX141" i="1"/>
  <c r="RB141" i="1"/>
  <c r="VY141" i="1"/>
  <c r="AAO141" i="1"/>
  <c r="MT141" i="1"/>
  <c r="RY141" i="1"/>
  <c r="WT141" i="1"/>
  <c r="ABH141" i="1"/>
  <c r="MU141" i="1"/>
  <c r="RZ141" i="1"/>
  <c r="WU141" i="1"/>
  <c r="ABI141" i="1"/>
  <c r="MV141" i="1"/>
  <c r="SA141" i="1"/>
  <c r="WV141" i="1"/>
  <c r="ABJ141" i="1"/>
  <c r="MY141" i="1"/>
  <c r="SB141" i="1"/>
  <c r="WY141" i="1"/>
  <c r="ABK141" i="1"/>
  <c r="NW141" i="1"/>
  <c r="SX141" i="1"/>
  <c r="XT141" i="1"/>
  <c r="ACD141" i="1"/>
  <c r="NX141" i="1"/>
  <c r="SY141" i="1"/>
  <c r="XV141" i="1"/>
  <c r="ACE141" i="1"/>
  <c r="NY141" i="1"/>
  <c r="SZ141" i="1"/>
  <c r="XW141" i="1"/>
  <c r="ACF141" i="1"/>
  <c r="NZ141" i="1"/>
  <c r="TC141" i="1"/>
  <c r="XX141" i="1"/>
  <c r="ACH141" i="1"/>
  <c r="JR141" i="1"/>
  <c r="OW141" i="1"/>
  <c r="TX141" i="1"/>
  <c r="YR141" i="1"/>
  <c r="ACZ141" i="1"/>
  <c r="JS141" i="1"/>
  <c r="OX141" i="1"/>
  <c r="TZ141" i="1"/>
  <c r="YS141" i="1"/>
  <c r="ADB141" i="1"/>
  <c r="JT141" i="1"/>
  <c r="OY141" i="1"/>
  <c r="UA141" i="1"/>
  <c r="YT141" i="1"/>
  <c r="ADC141" i="1"/>
  <c r="JW141" i="1"/>
  <c r="OZ141" i="1"/>
  <c r="UB141" i="1"/>
  <c r="YU141" i="1"/>
  <c r="ADD141" i="1"/>
  <c r="KU141" i="1"/>
  <c r="KV141" i="1"/>
  <c r="KW141" i="1"/>
  <c r="PV141" i="1"/>
  <c r="PW141" i="1"/>
  <c r="PX141" i="1"/>
  <c r="UW141" i="1"/>
  <c r="UX141" i="1"/>
  <c r="UY141" i="1"/>
  <c r="ZO141" i="1"/>
  <c r="ZQ141" i="1"/>
  <c r="ZR141" i="1"/>
  <c r="K141" i="1"/>
  <c r="AE141" i="1"/>
  <c r="AY141" i="1"/>
  <c r="BS141" i="1"/>
  <c r="CM141" i="1"/>
  <c r="DG141" i="1"/>
  <c r="EA141" i="1"/>
  <c r="EU141" i="1"/>
  <c r="FO141" i="1"/>
  <c r="GI141" i="1"/>
  <c r="HC141" i="1"/>
  <c r="HW141" i="1"/>
  <c r="IQ141" i="1"/>
  <c r="JK141" i="1"/>
  <c r="L141" i="1"/>
  <c r="AF141" i="1"/>
  <c r="AZ141" i="1"/>
  <c r="BT141" i="1"/>
  <c r="CN141" i="1"/>
  <c r="DH141" i="1"/>
  <c r="EB141" i="1"/>
  <c r="EV141" i="1"/>
  <c r="FP141" i="1"/>
  <c r="GJ141" i="1"/>
  <c r="HD141" i="1"/>
  <c r="HX141" i="1"/>
  <c r="IR141" i="1"/>
  <c r="JL141" i="1"/>
  <c r="M141" i="1"/>
  <c r="AG141" i="1"/>
  <c r="BA141" i="1"/>
  <c r="BU141" i="1"/>
  <c r="CO141" i="1"/>
  <c r="DI141" i="1"/>
  <c r="EC141" i="1"/>
  <c r="EW141" i="1"/>
  <c r="FQ141" i="1"/>
  <c r="GK141" i="1"/>
  <c r="HE141" i="1"/>
  <c r="HY141" i="1"/>
  <c r="IS141" i="1"/>
  <c r="JM141" i="1"/>
  <c r="N141" i="1"/>
  <c r="AH141" i="1"/>
  <c r="BB141" i="1"/>
  <c r="BV141" i="1"/>
  <c r="CP141" i="1"/>
  <c r="DJ141" i="1"/>
  <c r="ED141" i="1"/>
  <c r="EX141" i="1"/>
  <c r="FR141" i="1"/>
  <c r="GL141" i="1"/>
  <c r="HF141" i="1"/>
  <c r="HZ141" i="1"/>
  <c r="IT141" i="1"/>
  <c r="V141" i="1"/>
  <c r="AP141" i="1"/>
  <c r="BJ141" i="1"/>
  <c r="CD141" i="1"/>
  <c r="CX141" i="1"/>
  <c r="DR141" i="1"/>
  <c r="EL141" i="1"/>
  <c r="FF141" i="1"/>
  <c r="FZ141" i="1"/>
  <c r="GT141" i="1"/>
  <c r="HN141" i="1"/>
  <c r="IH141" i="1"/>
  <c r="JB141" i="1"/>
  <c r="W141" i="1"/>
  <c r="AQ141" i="1"/>
  <c r="BK141" i="1"/>
  <c r="CE141" i="1"/>
  <c r="CY141" i="1"/>
  <c r="DS141" i="1"/>
  <c r="EM141" i="1"/>
  <c r="FG141" i="1"/>
  <c r="GA141" i="1"/>
  <c r="GU141" i="1"/>
  <c r="HO141" i="1"/>
  <c r="II141" i="1"/>
  <c r="JC141" i="1"/>
  <c r="X141" i="1"/>
  <c r="AR141" i="1"/>
  <c r="BL141" i="1"/>
  <c r="CF141" i="1"/>
  <c r="CZ141" i="1"/>
  <c r="DT141" i="1"/>
  <c r="EN141" i="1"/>
  <c r="FH141" i="1"/>
  <c r="GB141" i="1"/>
  <c r="GV141" i="1"/>
  <c r="HP141" i="1"/>
  <c r="IJ141" i="1"/>
  <c r="JD141" i="1"/>
  <c r="Y141" i="1"/>
  <c r="AS141" i="1"/>
  <c r="BM141" i="1"/>
  <c r="CG141" i="1"/>
  <c r="DA141" i="1"/>
  <c r="DU141" i="1"/>
  <c r="EO141" i="1"/>
  <c r="FI141" i="1"/>
  <c r="GC141" i="1"/>
  <c r="GW141" i="1"/>
  <c r="HQ141" i="1"/>
  <c r="IK141" i="1"/>
  <c r="JE141" i="1"/>
  <c r="F141" i="1"/>
  <c r="Z141" i="1"/>
  <c r="AT141" i="1"/>
  <c r="BN141" i="1"/>
  <c r="CH141" i="1"/>
  <c r="DB141" i="1"/>
  <c r="DV141" i="1"/>
  <c r="EP141" i="1"/>
  <c r="FJ141" i="1"/>
  <c r="GD141" i="1"/>
  <c r="GX141" i="1"/>
  <c r="HR141" i="1"/>
  <c r="IL141" i="1"/>
  <c r="JF141" i="1"/>
  <c r="H141" i="1"/>
  <c r="AB141" i="1"/>
  <c r="AV141" i="1"/>
  <c r="BP141" i="1"/>
  <c r="CJ141" i="1"/>
  <c r="DD141" i="1"/>
  <c r="DX141" i="1"/>
  <c r="ER141" i="1"/>
  <c r="FL141" i="1"/>
  <c r="GF141" i="1"/>
  <c r="GZ141" i="1"/>
  <c r="HT141" i="1"/>
  <c r="IN141" i="1"/>
  <c r="JH141" i="1"/>
  <c r="J141" i="1"/>
  <c r="AX141" i="1"/>
  <c r="CL141" i="1"/>
  <c r="DZ141" i="1"/>
  <c r="FN141" i="1"/>
  <c r="HB141" i="1"/>
  <c r="IP141" i="1"/>
  <c r="O141" i="1"/>
  <c r="BC141" i="1"/>
  <c r="CQ141" i="1"/>
  <c r="EE141" i="1"/>
  <c r="FS141" i="1"/>
  <c r="HG141" i="1"/>
  <c r="IU141" i="1"/>
  <c r="P141" i="1"/>
  <c r="BD141" i="1"/>
  <c r="CR141" i="1"/>
  <c r="EF141" i="1"/>
  <c r="FT141" i="1"/>
  <c r="HH141" i="1"/>
  <c r="IV141" i="1"/>
  <c r="Q141" i="1"/>
  <c r="BE141" i="1"/>
  <c r="CS141" i="1"/>
  <c r="EG141" i="1"/>
  <c r="FU141" i="1"/>
  <c r="HI141" i="1"/>
  <c r="IW141" i="1"/>
  <c r="R141" i="1"/>
  <c r="BF141" i="1"/>
  <c r="CT141" i="1"/>
  <c r="EH141" i="1"/>
  <c r="FV141" i="1"/>
  <c r="HJ141" i="1"/>
  <c r="IX141" i="1"/>
  <c r="S141" i="1"/>
  <c r="BG141" i="1"/>
  <c r="CU141" i="1"/>
  <c r="EI141" i="1"/>
  <c r="FW141" i="1"/>
  <c r="HK141" i="1"/>
  <c r="IY141" i="1"/>
  <c r="T141" i="1"/>
  <c r="BH141" i="1"/>
  <c r="CV141" i="1"/>
  <c r="EJ141" i="1"/>
  <c r="FX141" i="1"/>
  <c r="HL141" i="1"/>
  <c r="IZ141" i="1"/>
  <c r="U141" i="1"/>
  <c r="BI141" i="1"/>
  <c r="CW141" i="1"/>
  <c r="EK141" i="1"/>
  <c r="FY141" i="1"/>
  <c r="HM141" i="1"/>
  <c r="JA141" i="1"/>
  <c r="AA141" i="1"/>
  <c r="BO141" i="1"/>
  <c r="DC141" i="1"/>
  <c r="EQ141" i="1"/>
  <c r="GE141" i="1"/>
  <c r="HS141" i="1"/>
  <c r="JG141" i="1"/>
  <c r="AC141" i="1"/>
  <c r="BQ141" i="1"/>
  <c r="DE141" i="1"/>
  <c r="ES141" i="1"/>
  <c r="GG141" i="1"/>
  <c r="HU141" i="1"/>
  <c r="JI141" i="1"/>
  <c r="AD141" i="1"/>
  <c r="BR141" i="1"/>
  <c r="DF141" i="1"/>
  <c r="ET141" i="1"/>
  <c r="GH141" i="1"/>
  <c r="HV141" i="1"/>
  <c r="JJ141" i="1"/>
  <c r="AI141" i="1"/>
  <c r="BW141" i="1"/>
  <c r="DK141" i="1"/>
  <c r="EY141" i="1"/>
  <c r="GM141" i="1"/>
  <c r="IA141" i="1"/>
  <c r="AJ141" i="1"/>
  <c r="BX141" i="1"/>
  <c r="DL141" i="1"/>
  <c r="EZ141" i="1"/>
  <c r="GN141" i="1"/>
  <c r="IB141" i="1"/>
  <c r="AK141" i="1"/>
  <c r="BY141" i="1"/>
  <c r="DM141" i="1"/>
  <c r="FA141" i="1"/>
  <c r="GO141" i="1"/>
  <c r="IC141" i="1"/>
  <c r="AL141" i="1"/>
  <c r="BZ141" i="1"/>
  <c r="DN141" i="1"/>
  <c r="FB141" i="1"/>
  <c r="GP141" i="1"/>
  <c r="ID141" i="1"/>
  <c r="AM141" i="1"/>
  <c r="CA141" i="1"/>
  <c r="DO141" i="1"/>
  <c r="FC141" i="1"/>
  <c r="GQ141" i="1"/>
  <c r="IE141" i="1"/>
  <c r="AN141" i="1"/>
  <c r="CB141" i="1"/>
  <c r="DP141" i="1"/>
  <c r="FD141" i="1"/>
  <c r="GR141" i="1"/>
  <c r="IF141" i="1"/>
  <c r="AO141" i="1"/>
  <c r="CC141" i="1"/>
  <c r="DQ141" i="1"/>
  <c r="FE141" i="1"/>
  <c r="GS141" i="1"/>
  <c r="IG141" i="1"/>
  <c r="G141" i="1"/>
  <c r="AU141" i="1"/>
  <c r="CI141" i="1"/>
  <c r="DW141" i="1"/>
  <c r="FK141" i="1"/>
  <c r="GY141" i="1"/>
  <c r="IM141" i="1"/>
  <c r="DY141" i="1"/>
  <c r="FM141" i="1"/>
  <c r="HA141" i="1"/>
  <c r="IO141" i="1"/>
  <c r="I141" i="1"/>
  <c r="AW141" i="1"/>
  <c r="CK141" i="1"/>
  <c r="JQ211" i="1"/>
  <c r="KK211" i="1"/>
  <c r="LE211" i="1"/>
  <c r="LY211" i="1"/>
  <c r="MS211" i="1"/>
  <c r="NM211" i="1"/>
  <c r="OG211" i="1"/>
  <c r="PA211" i="1"/>
  <c r="PU211" i="1"/>
  <c r="QO211" i="1"/>
  <c r="RI211" i="1"/>
  <c r="SC211" i="1"/>
  <c r="SW211" i="1"/>
  <c r="TQ211" i="1"/>
  <c r="UK211" i="1"/>
  <c r="VE211" i="1"/>
  <c r="VY211" i="1"/>
  <c r="WS211" i="1"/>
  <c r="XM211" i="1"/>
  <c r="YG211" i="1"/>
  <c r="ZA211" i="1"/>
  <c r="ZU211" i="1"/>
  <c r="AAO211" i="1"/>
  <c r="ABI211" i="1"/>
  <c r="ACC211" i="1"/>
  <c r="ACW211" i="1"/>
  <c r="JR211" i="1"/>
  <c r="KL211" i="1"/>
  <c r="LF211" i="1"/>
  <c r="LZ211" i="1"/>
  <c r="MT211" i="1"/>
  <c r="NN211" i="1"/>
  <c r="OH211" i="1"/>
  <c r="PB211" i="1"/>
  <c r="PV211" i="1"/>
  <c r="QP211" i="1"/>
  <c r="RJ211" i="1"/>
  <c r="SD211" i="1"/>
  <c r="SX211" i="1"/>
  <c r="TR211" i="1"/>
  <c r="UL211" i="1"/>
  <c r="VF211" i="1"/>
  <c r="VZ211" i="1"/>
  <c r="WT211" i="1"/>
  <c r="XN211" i="1"/>
  <c r="YH211" i="1"/>
  <c r="ZB211" i="1"/>
  <c r="ZV211" i="1"/>
  <c r="AAP211" i="1"/>
  <c r="ABJ211" i="1"/>
  <c r="ACD211" i="1"/>
  <c r="ACX211" i="1"/>
  <c r="JS211" i="1"/>
  <c r="KM211" i="1"/>
  <c r="LG211" i="1"/>
  <c r="MA211" i="1"/>
  <c r="MU211" i="1"/>
  <c r="NO211" i="1"/>
  <c r="OI211" i="1"/>
  <c r="PC211" i="1"/>
  <c r="PW211" i="1"/>
  <c r="QQ211" i="1"/>
  <c r="RK211" i="1"/>
  <c r="SE211" i="1"/>
  <c r="SY211" i="1"/>
  <c r="TS211" i="1"/>
  <c r="UM211" i="1"/>
  <c r="VG211" i="1"/>
  <c r="WA211" i="1"/>
  <c r="WU211" i="1"/>
  <c r="XO211" i="1"/>
  <c r="YI211" i="1"/>
  <c r="ZC211" i="1"/>
  <c r="ZW211" i="1"/>
  <c r="AAQ211" i="1"/>
  <c r="ABK211" i="1"/>
  <c r="ACE211" i="1"/>
  <c r="ACY211" i="1"/>
  <c r="JT211" i="1"/>
  <c r="KN211" i="1"/>
  <c r="LH211" i="1"/>
  <c r="MB211" i="1"/>
  <c r="MV211" i="1"/>
  <c r="NP211" i="1"/>
  <c r="OJ211" i="1"/>
  <c r="PD211" i="1"/>
  <c r="PX211" i="1"/>
  <c r="QR211" i="1"/>
  <c r="RL211" i="1"/>
  <c r="SF211" i="1"/>
  <c r="SZ211" i="1"/>
  <c r="TT211" i="1"/>
  <c r="UN211" i="1"/>
  <c r="VH211" i="1"/>
  <c r="WB211" i="1"/>
  <c r="WV211" i="1"/>
  <c r="XP211" i="1"/>
  <c r="YJ211" i="1"/>
  <c r="ZD211" i="1"/>
  <c r="ZX211" i="1"/>
  <c r="AAR211" i="1"/>
  <c r="ABL211" i="1"/>
  <c r="ACF211" i="1"/>
  <c r="ACZ211" i="1"/>
  <c r="KC211" i="1"/>
  <c r="KW211" i="1"/>
  <c r="LQ211" i="1"/>
  <c r="MK211" i="1"/>
  <c r="NE211" i="1"/>
  <c r="NY211" i="1"/>
  <c r="OS211" i="1"/>
  <c r="PM211" i="1"/>
  <c r="QG211" i="1"/>
  <c r="RA211" i="1"/>
  <c r="RU211" i="1"/>
  <c r="SO211" i="1"/>
  <c r="TI211" i="1"/>
  <c r="UC211" i="1"/>
  <c r="UW211" i="1"/>
  <c r="VQ211" i="1"/>
  <c r="WK211" i="1"/>
  <c r="XE211" i="1"/>
  <c r="XY211" i="1"/>
  <c r="YS211" i="1"/>
  <c r="ZM211" i="1"/>
  <c r="AAG211" i="1"/>
  <c r="ABA211" i="1"/>
  <c r="ABU211" i="1"/>
  <c r="ACO211" i="1"/>
  <c r="KD211" i="1"/>
  <c r="KX211" i="1"/>
  <c r="LR211" i="1"/>
  <c r="ML211" i="1"/>
  <c r="NF211" i="1"/>
  <c r="NZ211" i="1"/>
  <c r="OT211" i="1"/>
  <c r="PN211" i="1"/>
  <c r="QH211" i="1"/>
  <c r="RB211" i="1"/>
  <c r="RV211" i="1"/>
  <c r="SP211" i="1"/>
  <c r="TJ211" i="1"/>
  <c r="UD211" i="1"/>
  <c r="UX211" i="1"/>
  <c r="VR211" i="1"/>
  <c r="WL211" i="1"/>
  <c r="XF211" i="1"/>
  <c r="XZ211" i="1"/>
  <c r="YT211" i="1"/>
  <c r="ZN211" i="1"/>
  <c r="AAH211" i="1"/>
  <c r="ABB211" i="1"/>
  <c r="ABV211" i="1"/>
  <c r="ACP211" i="1"/>
  <c r="KE211" i="1"/>
  <c r="KY211" i="1"/>
  <c r="LS211" i="1"/>
  <c r="MM211" i="1"/>
  <c r="NG211" i="1"/>
  <c r="OA211" i="1"/>
  <c r="OU211" i="1"/>
  <c r="PO211" i="1"/>
  <c r="QI211" i="1"/>
  <c r="RC211" i="1"/>
  <c r="RW211" i="1"/>
  <c r="SQ211" i="1"/>
  <c r="TK211" i="1"/>
  <c r="UE211" i="1"/>
  <c r="UY211" i="1"/>
  <c r="VS211" i="1"/>
  <c r="WM211" i="1"/>
  <c r="XG211" i="1"/>
  <c r="YA211" i="1"/>
  <c r="YU211" i="1"/>
  <c r="ZO211" i="1"/>
  <c r="AAI211" i="1"/>
  <c r="ABC211" i="1"/>
  <c r="ABW211" i="1"/>
  <c r="ACQ211" i="1"/>
  <c r="KF211" i="1"/>
  <c r="KZ211" i="1"/>
  <c r="LT211" i="1"/>
  <c r="MN211" i="1"/>
  <c r="NH211" i="1"/>
  <c r="OB211" i="1"/>
  <c r="OV211" i="1"/>
  <c r="PP211" i="1"/>
  <c r="QJ211" i="1"/>
  <c r="RD211" i="1"/>
  <c r="RX211" i="1"/>
  <c r="SR211" i="1"/>
  <c r="TL211" i="1"/>
  <c r="UF211" i="1"/>
  <c r="UZ211" i="1"/>
  <c r="VT211" i="1"/>
  <c r="WN211" i="1"/>
  <c r="XH211" i="1"/>
  <c r="YB211" i="1"/>
  <c r="YV211" i="1"/>
  <c r="ZP211" i="1"/>
  <c r="AAJ211" i="1"/>
  <c r="ABD211" i="1"/>
  <c r="ABX211" i="1"/>
  <c r="ACR211" i="1"/>
  <c r="KG211" i="1"/>
  <c r="LA211" i="1"/>
  <c r="LU211" i="1"/>
  <c r="MO211" i="1"/>
  <c r="NI211" i="1"/>
  <c r="OC211" i="1"/>
  <c r="OW211" i="1"/>
  <c r="PQ211" i="1"/>
  <c r="QK211" i="1"/>
  <c r="RE211" i="1"/>
  <c r="RY211" i="1"/>
  <c r="SS211" i="1"/>
  <c r="TM211" i="1"/>
  <c r="UG211" i="1"/>
  <c r="VA211" i="1"/>
  <c r="VU211" i="1"/>
  <c r="WO211" i="1"/>
  <c r="XI211" i="1"/>
  <c r="YC211" i="1"/>
  <c r="YW211" i="1"/>
  <c r="ZQ211" i="1"/>
  <c r="AAK211" i="1"/>
  <c r="ABE211" i="1"/>
  <c r="ABY211" i="1"/>
  <c r="ACS211" i="1"/>
  <c r="JN211" i="1"/>
  <c r="KH211" i="1"/>
  <c r="LB211" i="1"/>
  <c r="LV211" i="1"/>
  <c r="MP211" i="1"/>
  <c r="NJ211" i="1"/>
  <c r="OD211" i="1"/>
  <c r="OX211" i="1"/>
  <c r="PR211" i="1"/>
  <c r="QL211" i="1"/>
  <c r="RF211" i="1"/>
  <c r="RZ211" i="1"/>
  <c r="ST211" i="1"/>
  <c r="TN211" i="1"/>
  <c r="UH211" i="1"/>
  <c r="VB211" i="1"/>
  <c r="VV211" i="1"/>
  <c r="WP211" i="1"/>
  <c r="XJ211" i="1"/>
  <c r="YD211" i="1"/>
  <c r="YX211" i="1"/>
  <c r="ZR211" i="1"/>
  <c r="AAL211" i="1"/>
  <c r="ABF211" i="1"/>
  <c r="ABZ211" i="1"/>
  <c r="ACT211" i="1"/>
  <c r="JX211" i="1"/>
  <c r="LL211" i="1"/>
  <c r="MZ211" i="1"/>
  <c r="ON211" i="1"/>
  <c r="QB211" i="1"/>
  <c r="RP211" i="1"/>
  <c r="TD211" i="1"/>
  <c r="UR211" i="1"/>
  <c r="WF211" i="1"/>
  <c r="XT211" i="1"/>
  <c r="ZH211" i="1"/>
  <c r="AAV211" i="1"/>
  <c r="ACJ211" i="1"/>
  <c r="JY211" i="1"/>
  <c r="LM211" i="1"/>
  <c r="NA211" i="1"/>
  <c r="OO211" i="1"/>
  <c r="QC211" i="1"/>
  <c r="RQ211" i="1"/>
  <c r="TE211" i="1"/>
  <c r="US211" i="1"/>
  <c r="WG211" i="1"/>
  <c r="XU211" i="1"/>
  <c r="ZI211" i="1"/>
  <c r="AAW211" i="1"/>
  <c r="ACK211" i="1"/>
  <c r="JZ211" i="1"/>
  <c r="LN211" i="1"/>
  <c r="NB211" i="1"/>
  <c r="OP211" i="1"/>
  <c r="QD211" i="1"/>
  <c r="RR211" i="1"/>
  <c r="TF211" i="1"/>
  <c r="UT211" i="1"/>
  <c r="WH211" i="1"/>
  <c r="XV211" i="1"/>
  <c r="ZJ211" i="1"/>
  <c r="AAX211" i="1"/>
  <c r="ACL211" i="1"/>
  <c r="KA211" i="1"/>
  <c r="LO211" i="1"/>
  <c r="NC211" i="1"/>
  <c r="OQ211" i="1"/>
  <c r="QE211" i="1"/>
  <c r="RS211" i="1"/>
  <c r="TG211" i="1"/>
  <c r="UU211" i="1"/>
  <c r="WI211" i="1"/>
  <c r="XW211" i="1"/>
  <c r="ZK211" i="1"/>
  <c r="AAY211" i="1"/>
  <c r="ACM211" i="1"/>
  <c r="KB211" i="1"/>
  <c r="LP211" i="1"/>
  <c r="ND211" i="1"/>
  <c r="OR211" i="1"/>
  <c r="QF211" i="1"/>
  <c r="RT211" i="1"/>
  <c r="TH211" i="1"/>
  <c r="UV211" i="1"/>
  <c r="WJ211" i="1"/>
  <c r="XX211" i="1"/>
  <c r="ZL211" i="1"/>
  <c r="AAZ211" i="1"/>
  <c r="ACN211" i="1"/>
  <c r="KI211" i="1"/>
  <c r="LW211" i="1"/>
  <c r="NK211" i="1"/>
  <c r="OY211" i="1"/>
  <c r="QM211" i="1"/>
  <c r="SA211" i="1"/>
  <c r="TO211" i="1"/>
  <c r="VC211" i="1"/>
  <c r="WQ211" i="1"/>
  <c r="YE211" i="1"/>
  <c r="ZS211" i="1"/>
  <c r="ABG211" i="1"/>
  <c r="ACU211" i="1"/>
  <c r="KJ211" i="1"/>
  <c r="LX211" i="1"/>
  <c r="NL211" i="1"/>
  <c r="OZ211" i="1"/>
  <c r="QN211" i="1"/>
  <c r="SB211" i="1"/>
  <c r="TP211" i="1"/>
  <c r="VD211" i="1"/>
  <c r="WR211" i="1"/>
  <c r="YF211" i="1"/>
  <c r="ZT211" i="1"/>
  <c r="ABH211" i="1"/>
  <c r="ACV211" i="1"/>
  <c r="KO211" i="1"/>
  <c r="MC211" i="1"/>
  <c r="NQ211" i="1"/>
  <c r="PE211" i="1"/>
  <c r="QS211" i="1"/>
  <c r="SG211" i="1"/>
  <c r="TU211" i="1"/>
  <c r="VI211" i="1"/>
  <c r="WW211" i="1"/>
  <c r="YK211" i="1"/>
  <c r="ZY211" i="1"/>
  <c r="ABM211" i="1"/>
  <c r="ADA211" i="1"/>
  <c r="KP211" i="1"/>
  <c r="MD211" i="1"/>
  <c r="NR211" i="1"/>
  <c r="PF211" i="1"/>
  <c r="QT211" i="1"/>
  <c r="SH211" i="1"/>
  <c r="TV211" i="1"/>
  <c r="VJ211" i="1"/>
  <c r="WX211" i="1"/>
  <c r="YL211" i="1"/>
  <c r="ZZ211" i="1"/>
  <c r="ABN211" i="1"/>
  <c r="ADB211" i="1"/>
  <c r="KQ211" i="1"/>
  <c r="ME211" i="1"/>
  <c r="NS211" i="1"/>
  <c r="PG211" i="1"/>
  <c r="QU211" i="1"/>
  <c r="SI211" i="1"/>
  <c r="TW211" i="1"/>
  <c r="VK211" i="1"/>
  <c r="WY211" i="1"/>
  <c r="YM211" i="1"/>
  <c r="AAA211" i="1"/>
  <c r="ABO211" i="1"/>
  <c r="ADC211" i="1"/>
  <c r="KR211" i="1"/>
  <c r="MF211" i="1"/>
  <c r="NT211" i="1"/>
  <c r="PH211" i="1"/>
  <c r="QV211" i="1"/>
  <c r="SJ211" i="1"/>
  <c r="TX211" i="1"/>
  <c r="VL211" i="1"/>
  <c r="WZ211" i="1"/>
  <c r="YN211" i="1"/>
  <c r="AAB211" i="1"/>
  <c r="ABP211" i="1"/>
  <c r="ADD211" i="1"/>
  <c r="KS211" i="1"/>
  <c r="MG211" i="1"/>
  <c r="NU211" i="1"/>
  <c r="PI211" i="1"/>
  <c r="QW211" i="1"/>
  <c r="SK211" i="1"/>
  <c r="TY211" i="1"/>
  <c r="VM211" i="1"/>
  <c r="XA211" i="1"/>
  <c r="YO211" i="1"/>
  <c r="AAC211" i="1"/>
  <c r="ABQ211" i="1"/>
  <c r="ADE211" i="1"/>
  <c r="KT211" i="1"/>
  <c r="MH211" i="1"/>
  <c r="NV211" i="1"/>
  <c r="PJ211" i="1"/>
  <c r="QX211" i="1"/>
  <c r="SL211" i="1"/>
  <c r="TZ211" i="1"/>
  <c r="VN211" i="1"/>
  <c r="XB211" i="1"/>
  <c r="YP211" i="1"/>
  <c r="AAD211" i="1"/>
  <c r="ABR211" i="1"/>
  <c r="ADF211" i="1"/>
  <c r="KU211" i="1"/>
  <c r="MI211" i="1"/>
  <c r="NW211" i="1"/>
  <c r="PK211" i="1"/>
  <c r="QY211" i="1"/>
  <c r="SM211" i="1"/>
  <c r="UA211" i="1"/>
  <c r="VO211" i="1"/>
  <c r="XC211" i="1"/>
  <c r="YQ211" i="1"/>
  <c r="AAE211" i="1"/>
  <c r="ABS211" i="1"/>
  <c r="ADG211" i="1"/>
  <c r="KV211" i="1"/>
  <c r="MJ211" i="1"/>
  <c r="NX211" i="1"/>
  <c r="PL211" i="1"/>
  <c r="QZ211" i="1"/>
  <c r="SN211" i="1"/>
  <c r="UB211" i="1"/>
  <c r="VP211" i="1"/>
  <c r="XD211" i="1"/>
  <c r="YR211" i="1"/>
  <c r="AAF211" i="1"/>
  <c r="ABT211" i="1"/>
  <c r="JO211" i="1"/>
  <c r="LC211" i="1"/>
  <c r="MQ211" i="1"/>
  <c r="OE211" i="1"/>
  <c r="PS211" i="1"/>
  <c r="RG211" i="1"/>
  <c r="SU211" i="1"/>
  <c r="UI211" i="1"/>
  <c r="VW211" i="1"/>
  <c r="XK211" i="1"/>
  <c r="YY211" i="1"/>
  <c r="AAM211" i="1"/>
  <c r="ACA211" i="1"/>
  <c r="JP211" i="1"/>
  <c r="LD211" i="1"/>
  <c r="MR211" i="1"/>
  <c r="OF211" i="1"/>
  <c r="PT211" i="1"/>
  <c r="RH211" i="1"/>
  <c r="SV211" i="1"/>
  <c r="UJ211" i="1"/>
  <c r="VX211" i="1"/>
  <c r="XL211" i="1"/>
  <c r="YZ211" i="1"/>
  <c r="AAN211" i="1"/>
  <c r="ACB211" i="1"/>
  <c r="JU211" i="1"/>
  <c r="LI211" i="1"/>
  <c r="MW211" i="1"/>
  <c r="OK211" i="1"/>
  <c r="PY211" i="1"/>
  <c r="RM211" i="1"/>
  <c r="TA211" i="1"/>
  <c r="UO211" i="1"/>
  <c r="WC211" i="1"/>
  <c r="XQ211" i="1"/>
  <c r="ZE211" i="1"/>
  <c r="AAS211" i="1"/>
  <c r="ACG211" i="1"/>
  <c r="JV211" i="1"/>
  <c r="LJ211" i="1"/>
  <c r="MX211" i="1"/>
  <c r="OL211" i="1"/>
  <c r="PZ211" i="1"/>
  <c r="RN211" i="1"/>
  <c r="TB211" i="1"/>
  <c r="UP211" i="1"/>
  <c r="WD211" i="1"/>
  <c r="XR211" i="1"/>
  <c r="ZF211" i="1"/>
  <c r="AAT211" i="1"/>
  <c r="ACH211" i="1"/>
  <c r="AAU211" i="1"/>
  <c r="ACI211" i="1"/>
  <c r="JW211" i="1"/>
  <c r="LK211" i="1"/>
  <c r="MY211" i="1"/>
  <c r="OM211" i="1"/>
  <c r="QA211" i="1"/>
  <c r="RO211" i="1"/>
  <c r="TC211" i="1"/>
  <c r="UQ211" i="1"/>
  <c r="WE211" i="1"/>
  <c r="XS211" i="1"/>
  <c r="ZG211" i="1"/>
  <c r="W211" i="1"/>
  <c r="AQ211" i="1"/>
  <c r="BK211" i="1"/>
  <c r="CE211" i="1"/>
  <c r="CY211" i="1"/>
  <c r="DS211" i="1"/>
  <c r="EM211" i="1"/>
  <c r="FG211" i="1"/>
  <c r="GA211" i="1"/>
  <c r="GU211" i="1"/>
  <c r="HO211" i="1"/>
  <c r="II211" i="1"/>
  <c r="JC211" i="1"/>
  <c r="X211" i="1"/>
  <c r="AR211" i="1"/>
  <c r="BL211" i="1"/>
  <c r="CF211" i="1"/>
  <c r="CZ211" i="1"/>
  <c r="DT211" i="1"/>
  <c r="EN211" i="1"/>
  <c r="FH211" i="1"/>
  <c r="GB211" i="1"/>
  <c r="GV211" i="1"/>
  <c r="HP211" i="1"/>
  <c r="IJ211" i="1"/>
  <c r="JD211" i="1"/>
  <c r="Y211" i="1"/>
  <c r="AS211" i="1"/>
  <c r="BM211" i="1"/>
  <c r="CG211" i="1"/>
  <c r="DA211" i="1"/>
  <c r="DU211" i="1"/>
  <c r="EO211" i="1"/>
  <c r="FI211" i="1"/>
  <c r="GC211" i="1"/>
  <c r="GW211" i="1"/>
  <c r="HQ211" i="1"/>
  <c r="IK211" i="1"/>
  <c r="JE211" i="1"/>
  <c r="U211" i="1"/>
  <c r="AU211" i="1"/>
  <c r="BR211" i="1"/>
  <c r="CO211" i="1"/>
  <c r="DL211" i="1"/>
  <c r="EI211" i="1"/>
  <c r="FF211" i="1"/>
  <c r="GF211" i="1"/>
  <c r="HC211" i="1"/>
  <c r="HZ211" i="1"/>
  <c r="IW211" i="1"/>
  <c r="GI211" i="1"/>
  <c r="V211" i="1"/>
  <c r="AV211" i="1"/>
  <c r="BS211" i="1"/>
  <c r="CP211" i="1"/>
  <c r="DM211" i="1"/>
  <c r="EJ211" i="1"/>
  <c r="FJ211" i="1"/>
  <c r="GG211" i="1"/>
  <c r="HD211" i="1"/>
  <c r="IA211" i="1"/>
  <c r="IX211" i="1"/>
  <c r="IZ211" i="1"/>
  <c r="Z211" i="1"/>
  <c r="AW211" i="1"/>
  <c r="BT211" i="1"/>
  <c r="CQ211" i="1"/>
  <c r="DN211" i="1"/>
  <c r="EK211" i="1"/>
  <c r="FK211" i="1"/>
  <c r="GH211" i="1"/>
  <c r="HE211" i="1"/>
  <c r="IB211" i="1"/>
  <c r="IY211" i="1"/>
  <c r="IC211" i="1"/>
  <c r="AA211" i="1"/>
  <c r="AX211" i="1"/>
  <c r="BU211" i="1"/>
  <c r="CR211" i="1"/>
  <c r="DO211" i="1"/>
  <c r="EL211" i="1"/>
  <c r="FL211" i="1"/>
  <c r="HF211" i="1"/>
  <c r="AB211" i="1"/>
  <c r="AY211" i="1"/>
  <c r="BV211" i="1"/>
  <c r="CS211" i="1"/>
  <c r="DP211" i="1"/>
  <c r="EP211" i="1"/>
  <c r="FM211" i="1"/>
  <c r="GJ211" i="1"/>
  <c r="HG211" i="1"/>
  <c r="ID211" i="1"/>
  <c r="JA211" i="1"/>
  <c r="F211" i="1"/>
  <c r="AC211" i="1"/>
  <c r="AZ211" i="1"/>
  <c r="BW211" i="1"/>
  <c r="CT211" i="1"/>
  <c r="DQ211" i="1"/>
  <c r="EQ211" i="1"/>
  <c r="FN211" i="1"/>
  <c r="GK211" i="1"/>
  <c r="HH211" i="1"/>
  <c r="IE211" i="1"/>
  <c r="JB211" i="1"/>
  <c r="G211" i="1"/>
  <c r="AD211" i="1"/>
  <c r="BA211" i="1"/>
  <c r="BX211" i="1"/>
  <c r="CU211" i="1"/>
  <c r="DR211" i="1"/>
  <c r="ER211" i="1"/>
  <c r="FO211" i="1"/>
  <c r="GL211" i="1"/>
  <c r="HI211" i="1"/>
  <c r="IF211" i="1"/>
  <c r="JF211" i="1"/>
  <c r="H211" i="1"/>
  <c r="AE211" i="1"/>
  <c r="BB211" i="1"/>
  <c r="BY211" i="1"/>
  <c r="CV211" i="1"/>
  <c r="DV211" i="1"/>
  <c r="ES211" i="1"/>
  <c r="FP211" i="1"/>
  <c r="GM211" i="1"/>
  <c r="HJ211" i="1"/>
  <c r="IG211" i="1"/>
  <c r="JG211" i="1"/>
  <c r="I211" i="1"/>
  <c r="AF211" i="1"/>
  <c r="BC211" i="1"/>
  <c r="BZ211" i="1"/>
  <c r="CW211" i="1"/>
  <c r="DW211" i="1"/>
  <c r="ET211" i="1"/>
  <c r="FQ211" i="1"/>
  <c r="GN211" i="1"/>
  <c r="HK211" i="1"/>
  <c r="IH211" i="1"/>
  <c r="JH211" i="1"/>
  <c r="J211" i="1"/>
  <c r="AG211" i="1"/>
  <c r="BD211" i="1"/>
  <c r="CA211" i="1"/>
  <c r="CX211" i="1"/>
  <c r="DX211" i="1"/>
  <c r="EU211" i="1"/>
  <c r="FR211" i="1"/>
  <c r="GO211" i="1"/>
  <c r="HL211" i="1"/>
  <c r="IL211" i="1"/>
  <c r="JI211" i="1"/>
  <c r="K211" i="1"/>
  <c r="AH211" i="1"/>
  <c r="BE211" i="1"/>
  <c r="CB211" i="1"/>
  <c r="DB211" i="1"/>
  <c r="DY211" i="1"/>
  <c r="EV211" i="1"/>
  <c r="FS211" i="1"/>
  <c r="GP211" i="1"/>
  <c r="HM211" i="1"/>
  <c r="IM211" i="1"/>
  <c r="JJ211" i="1"/>
  <c r="L211" i="1"/>
  <c r="AI211" i="1"/>
  <c r="BF211" i="1"/>
  <c r="CC211" i="1"/>
  <c r="DC211" i="1"/>
  <c r="DZ211" i="1"/>
  <c r="EW211" i="1"/>
  <c r="FT211" i="1"/>
  <c r="GQ211" i="1"/>
  <c r="HN211" i="1"/>
  <c r="IN211" i="1"/>
  <c r="JK211" i="1"/>
  <c r="S211" i="1"/>
  <c r="M211" i="1"/>
  <c r="AJ211" i="1"/>
  <c r="BG211" i="1"/>
  <c r="CD211" i="1"/>
  <c r="DD211" i="1"/>
  <c r="EA211" i="1"/>
  <c r="EX211" i="1"/>
  <c r="FU211" i="1"/>
  <c r="GR211" i="1"/>
  <c r="HR211" i="1"/>
  <c r="IO211" i="1"/>
  <c r="JL211" i="1"/>
  <c r="HB211" i="1"/>
  <c r="N211" i="1"/>
  <c r="AK211" i="1"/>
  <c r="BH211" i="1"/>
  <c r="CH211" i="1"/>
  <c r="DE211" i="1"/>
  <c r="EB211" i="1"/>
  <c r="EY211" i="1"/>
  <c r="FV211" i="1"/>
  <c r="GS211" i="1"/>
  <c r="HS211" i="1"/>
  <c r="IP211" i="1"/>
  <c r="JM211" i="1"/>
  <c r="CM211" i="1"/>
  <c r="T211" i="1"/>
  <c r="CN211" i="1"/>
  <c r="EH211" i="1"/>
  <c r="IV211" i="1"/>
  <c r="O211" i="1"/>
  <c r="AL211" i="1"/>
  <c r="BI211" i="1"/>
  <c r="CI211" i="1"/>
  <c r="DF211" i="1"/>
  <c r="EC211" i="1"/>
  <c r="EZ211" i="1"/>
  <c r="FW211" i="1"/>
  <c r="GT211" i="1"/>
  <c r="HT211" i="1"/>
  <c r="IQ211" i="1"/>
  <c r="GE211" i="1"/>
  <c r="P211" i="1"/>
  <c r="AM211" i="1"/>
  <c r="BJ211" i="1"/>
  <c r="CJ211" i="1"/>
  <c r="DG211" i="1"/>
  <c r="ED211" i="1"/>
  <c r="FA211" i="1"/>
  <c r="FX211" i="1"/>
  <c r="GX211" i="1"/>
  <c r="HU211" i="1"/>
  <c r="IR211" i="1"/>
  <c r="BQ211" i="1"/>
  <c r="Q211" i="1"/>
  <c r="AN211" i="1"/>
  <c r="BN211" i="1"/>
  <c r="CK211" i="1"/>
  <c r="DH211" i="1"/>
  <c r="EE211" i="1"/>
  <c r="FB211" i="1"/>
  <c r="FY211" i="1"/>
  <c r="GY211" i="1"/>
  <c r="HV211" i="1"/>
  <c r="IS211" i="1"/>
  <c r="BP211" i="1"/>
  <c r="R211" i="1"/>
  <c r="AO211" i="1"/>
  <c r="BO211" i="1"/>
  <c r="CL211" i="1"/>
  <c r="DI211" i="1"/>
  <c r="EF211" i="1"/>
  <c r="FC211" i="1"/>
  <c r="FZ211" i="1"/>
  <c r="GZ211" i="1"/>
  <c r="HW211" i="1"/>
  <c r="IT211" i="1"/>
  <c r="AT211" i="1"/>
  <c r="DK211" i="1"/>
  <c r="FE211" i="1"/>
  <c r="HY211" i="1"/>
  <c r="AP211" i="1"/>
  <c r="DJ211" i="1"/>
  <c r="EG211" i="1"/>
  <c r="FD211" i="1"/>
  <c r="GD211" i="1"/>
  <c r="HA211" i="1"/>
  <c r="HX211" i="1"/>
  <c r="IU211" i="1"/>
  <c r="JZ140" i="1"/>
  <c r="KT140" i="1"/>
  <c r="LN140" i="1"/>
  <c r="MH140" i="1"/>
  <c r="NB140" i="1"/>
  <c r="NV140" i="1"/>
  <c r="OP140" i="1"/>
  <c r="PJ140" i="1"/>
  <c r="QD140" i="1"/>
  <c r="QX140" i="1"/>
  <c r="RR140" i="1"/>
  <c r="SL140" i="1"/>
  <c r="TF140" i="1"/>
  <c r="TZ140" i="1"/>
  <c r="UT140" i="1"/>
  <c r="VN140" i="1"/>
  <c r="WH140" i="1"/>
  <c r="XB140" i="1"/>
  <c r="XV140" i="1"/>
  <c r="YP140" i="1"/>
  <c r="ZJ140" i="1"/>
  <c r="AAD140" i="1"/>
  <c r="AAX140" i="1"/>
  <c r="ABR140" i="1"/>
  <c r="ACL140" i="1"/>
  <c r="ADF140" i="1"/>
  <c r="JO140" i="1"/>
  <c r="KI140" i="1"/>
  <c r="LC140" i="1"/>
  <c r="LW140" i="1"/>
  <c r="MQ140" i="1"/>
  <c r="NK140" i="1"/>
  <c r="OE140" i="1"/>
  <c r="OY140" i="1"/>
  <c r="PS140" i="1"/>
  <c r="QM140" i="1"/>
  <c r="RG140" i="1"/>
  <c r="SA140" i="1"/>
  <c r="SU140" i="1"/>
  <c r="TO140" i="1"/>
  <c r="UI140" i="1"/>
  <c r="VC140" i="1"/>
  <c r="VW140" i="1"/>
  <c r="WQ140" i="1"/>
  <c r="XK140" i="1"/>
  <c r="YE140" i="1"/>
  <c r="YY140" i="1"/>
  <c r="ZS140" i="1"/>
  <c r="AAM140" i="1"/>
  <c r="ABG140" i="1"/>
  <c r="ACA140" i="1"/>
  <c r="ACU140" i="1"/>
  <c r="JP140" i="1"/>
  <c r="KJ140" i="1"/>
  <c r="LD140" i="1"/>
  <c r="LX140" i="1"/>
  <c r="MR140" i="1"/>
  <c r="NL140" i="1"/>
  <c r="OF140" i="1"/>
  <c r="OZ140" i="1"/>
  <c r="PT140" i="1"/>
  <c r="QN140" i="1"/>
  <c r="RH140" i="1"/>
  <c r="SB140" i="1"/>
  <c r="SV140" i="1"/>
  <c r="TP140" i="1"/>
  <c r="UJ140" i="1"/>
  <c r="VD140" i="1"/>
  <c r="VX140" i="1"/>
  <c r="WR140" i="1"/>
  <c r="XL140" i="1"/>
  <c r="YF140" i="1"/>
  <c r="YZ140" i="1"/>
  <c r="ZT140" i="1"/>
  <c r="AAN140" i="1"/>
  <c r="ABH140" i="1"/>
  <c r="ACB140" i="1"/>
  <c r="ACV140" i="1"/>
  <c r="JQ140" i="1"/>
  <c r="KK140" i="1"/>
  <c r="LE140" i="1"/>
  <c r="LY140" i="1"/>
  <c r="MS140" i="1"/>
  <c r="NM140" i="1"/>
  <c r="OG140" i="1"/>
  <c r="PA140" i="1"/>
  <c r="PU140" i="1"/>
  <c r="QO140" i="1"/>
  <c r="RI140" i="1"/>
  <c r="SC140" i="1"/>
  <c r="SW140" i="1"/>
  <c r="TQ140" i="1"/>
  <c r="UK140" i="1"/>
  <c r="VE140" i="1"/>
  <c r="VY140" i="1"/>
  <c r="WS140" i="1"/>
  <c r="XM140" i="1"/>
  <c r="YG140" i="1"/>
  <c r="ZA140" i="1"/>
  <c r="ZU140" i="1"/>
  <c r="JR140" i="1"/>
  <c r="KL140" i="1"/>
  <c r="LF140" i="1"/>
  <c r="LZ140" i="1"/>
  <c r="MT140" i="1"/>
  <c r="NN140" i="1"/>
  <c r="OH140" i="1"/>
  <c r="PB140" i="1"/>
  <c r="PV140" i="1"/>
  <c r="QP140" i="1"/>
  <c r="RJ140" i="1"/>
  <c r="SD140" i="1"/>
  <c r="SX140" i="1"/>
  <c r="TR140" i="1"/>
  <c r="UL140" i="1"/>
  <c r="VF140" i="1"/>
  <c r="VZ140" i="1"/>
  <c r="WT140" i="1"/>
  <c r="XN140" i="1"/>
  <c r="YH140" i="1"/>
  <c r="ZB140" i="1"/>
  <c r="ZV140" i="1"/>
  <c r="AAP140" i="1"/>
  <c r="ABJ140" i="1"/>
  <c r="ACD140" i="1"/>
  <c r="ACX140" i="1"/>
  <c r="JS140" i="1"/>
  <c r="KM140" i="1"/>
  <c r="LG140" i="1"/>
  <c r="MA140" i="1"/>
  <c r="MU140" i="1"/>
  <c r="NO140" i="1"/>
  <c r="OI140" i="1"/>
  <c r="PC140" i="1"/>
  <c r="PW140" i="1"/>
  <c r="QQ140" i="1"/>
  <c r="RK140" i="1"/>
  <c r="SE140" i="1"/>
  <c r="SY140" i="1"/>
  <c r="TS140" i="1"/>
  <c r="UM140" i="1"/>
  <c r="VG140" i="1"/>
  <c r="WA140" i="1"/>
  <c r="WU140" i="1"/>
  <c r="XO140" i="1"/>
  <c r="YI140" i="1"/>
  <c r="ZC140" i="1"/>
  <c r="ZW140" i="1"/>
  <c r="AAQ140" i="1"/>
  <c r="ABK140" i="1"/>
  <c r="ACE140" i="1"/>
  <c r="ACY140" i="1"/>
  <c r="KD140" i="1"/>
  <c r="LI140" i="1"/>
  <c r="MJ140" i="1"/>
  <c r="NJ140" i="1"/>
  <c r="OO140" i="1"/>
  <c r="PP140" i="1"/>
  <c r="QU140" i="1"/>
  <c r="RV140" i="1"/>
  <c r="TA140" i="1"/>
  <c r="UB140" i="1"/>
  <c r="VB140" i="1"/>
  <c r="WG140" i="1"/>
  <c r="XH140" i="1"/>
  <c r="YM140" i="1"/>
  <c r="ZN140" i="1"/>
  <c r="AAR140" i="1"/>
  <c r="ABQ140" i="1"/>
  <c r="ACQ140" i="1"/>
  <c r="KE140" i="1"/>
  <c r="LJ140" i="1"/>
  <c r="MK140" i="1"/>
  <c r="NP140" i="1"/>
  <c r="OQ140" i="1"/>
  <c r="PQ140" i="1"/>
  <c r="QV140" i="1"/>
  <c r="RW140" i="1"/>
  <c r="TB140" i="1"/>
  <c r="UC140" i="1"/>
  <c r="VH140" i="1"/>
  <c r="WI140" i="1"/>
  <c r="XI140" i="1"/>
  <c r="YN140" i="1"/>
  <c r="ZO140" i="1"/>
  <c r="AAS140" i="1"/>
  <c r="ABS140" i="1"/>
  <c r="ACR140" i="1"/>
  <c r="KF140" i="1"/>
  <c r="LK140" i="1"/>
  <c r="ML140" i="1"/>
  <c r="NQ140" i="1"/>
  <c r="OR140" i="1"/>
  <c r="PR140" i="1"/>
  <c r="QW140" i="1"/>
  <c r="RX140" i="1"/>
  <c r="TC140" i="1"/>
  <c r="UD140" i="1"/>
  <c r="VI140" i="1"/>
  <c r="WJ140" i="1"/>
  <c r="XJ140" i="1"/>
  <c r="YO140" i="1"/>
  <c r="ZP140" i="1"/>
  <c r="AAT140" i="1"/>
  <c r="ABT140" i="1"/>
  <c r="ACS140" i="1"/>
  <c r="KG140" i="1"/>
  <c r="LL140" i="1"/>
  <c r="MM140" i="1"/>
  <c r="NR140" i="1"/>
  <c r="OS140" i="1"/>
  <c r="PX140" i="1"/>
  <c r="QY140" i="1"/>
  <c r="RY140" i="1"/>
  <c r="TD140" i="1"/>
  <c r="UE140" i="1"/>
  <c r="VJ140" i="1"/>
  <c r="WK140" i="1"/>
  <c r="XP140" i="1"/>
  <c r="YQ140" i="1"/>
  <c r="ZQ140" i="1"/>
  <c r="AAU140" i="1"/>
  <c r="ABU140" i="1"/>
  <c r="ACT140" i="1"/>
  <c r="KH140" i="1"/>
  <c r="LM140" i="1"/>
  <c r="MN140" i="1"/>
  <c r="NS140" i="1"/>
  <c r="OT140" i="1"/>
  <c r="PY140" i="1"/>
  <c r="QZ140" i="1"/>
  <c r="RZ140" i="1"/>
  <c r="TE140" i="1"/>
  <c r="UF140" i="1"/>
  <c r="VK140" i="1"/>
  <c r="WL140" i="1"/>
  <c r="XQ140" i="1"/>
  <c r="YR140" i="1"/>
  <c r="ZR140" i="1"/>
  <c r="AAV140" i="1"/>
  <c r="ABV140" i="1"/>
  <c r="ACW140" i="1"/>
  <c r="KN140" i="1"/>
  <c r="LO140" i="1"/>
  <c r="MO140" i="1"/>
  <c r="NT140" i="1"/>
  <c r="OU140" i="1"/>
  <c r="PZ140" i="1"/>
  <c r="RA140" i="1"/>
  <c r="SF140" i="1"/>
  <c r="TG140" i="1"/>
  <c r="UG140" i="1"/>
  <c r="VL140" i="1"/>
  <c r="WM140" i="1"/>
  <c r="XR140" i="1"/>
  <c r="YS140" i="1"/>
  <c r="ZX140" i="1"/>
  <c r="AAW140" i="1"/>
  <c r="ABW140" i="1"/>
  <c r="ACZ140" i="1"/>
  <c r="KO140" i="1"/>
  <c r="LP140" i="1"/>
  <c r="MP140" i="1"/>
  <c r="NU140" i="1"/>
  <c r="OV140" i="1"/>
  <c r="QA140" i="1"/>
  <c r="RB140" i="1"/>
  <c r="SG140" i="1"/>
  <c r="TH140" i="1"/>
  <c r="UH140" i="1"/>
  <c r="VM140" i="1"/>
  <c r="WN140" i="1"/>
  <c r="XS140" i="1"/>
  <c r="YT140" i="1"/>
  <c r="ZY140" i="1"/>
  <c r="AAY140" i="1"/>
  <c r="ABX140" i="1"/>
  <c r="ADA140" i="1"/>
  <c r="KP140" i="1"/>
  <c r="LQ140" i="1"/>
  <c r="MV140" i="1"/>
  <c r="NW140" i="1"/>
  <c r="OW140" i="1"/>
  <c r="QB140" i="1"/>
  <c r="RC140" i="1"/>
  <c r="SH140" i="1"/>
  <c r="TI140" i="1"/>
  <c r="UN140" i="1"/>
  <c r="VO140" i="1"/>
  <c r="WO140" i="1"/>
  <c r="XT140" i="1"/>
  <c r="YU140" i="1"/>
  <c r="ZZ140" i="1"/>
  <c r="AAZ140" i="1"/>
  <c r="ABY140" i="1"/>
  <c r="ADB140" i="1"/>
  <c r="KQ140" i="1"/>
  <c r="LR140" i="1"/>
  <c r="MW140" i="1"/>
  <c r="NX140" i="1"/>
  <c r="OX140" i="1"/>
  <c r="QC140" i="1"/>
  <c r="RD140" i="1"/>
  <c r="SI140" i="1"/>
  <c r="TJ140" i="1"/>
  <c r="UO140" i="1"/>
  <c r="VP140" i="1"/>
  <c r="WP140" i="1"/>
  <c r="XU140" i="1"/>
  <c r="YV140" i="1"/>
  <c r="AAA140" i="1"/>
  <c r="ABA140" i="1"/>
  <c r="ABZ140" i="1"/>
  <c r="ADC140" i="1"/>
  <c r="KR140" i="1"/>
  <c r="LS140" i="1"/>
  <c r="MX140" i="1"/>
  <c r="NY140" i="1"/>
  <c r="PD140" i="1"/>
  <c r="QE140" i="1"/>
  <c r="RE140" i="1"/>
  <c r="SJ140" i="1"/>
  <c r="TK140" i="1"/>
  <c r="UP140" i="1"/>
  <c r="VQ140" i="1"/>
  <c r="WV140" i="1"/>
  <c r="XW140" i="1"/>
  <c r="YW140" i="1"/>
  <c r="AAB140" i="1"/>
  <c r="ABB140" i="1"/>
  <c r="ACC140" i="1"/>
  <c r="ADD140" i="1"/>
  <c r="JN140" i="1"/>
  <c r="KS140" i="1"/>
  <c r="LT140" i="1"/>
  <c r="MY140" i="1"/>
  <c r="NZ140" i="1"/>
  <c r="PE140" i="1"/>
  <c r="QF140" i="1"/>
  <c r="RF140" i="1"/>
  <c r="SK140" i="1"/>
  <c r="TL140" i="1"/>
  <c r="UQ140" i="1"/>
  <c r="VR140" i="1"/>
  <c r="WW140" i="1"/>
  <c r="XX140" i="1"/>
  <c r="YX140" i="1"/>
  <c r="AAC140" i="1"/>
  <c r="ABC140" i="1"/>
  <c r="ACF140" i="1"/>
  <c r="ADE140" i="1"/>
  <c r="JT140" i="1"/>
  <c r="KU140" i="1"/>
  <c r="LU140" i="1"/>
  <c r="MZ140" i="1"/>
  <c r="OA140" i="1"/>
  <c r="PF140" i="1"/>
  <c r="QG140" i="1"/>
  <c r="RL140" i="1"/>
  <c r="SM140" i="1"/>
  <c r="TM140" i="1"/>
  <c r="UR140" i="1"/>
  <c r="VS140" i="1"/>
  <c r="WX140" i="1"/>
  <c r="XY140" i="1"/>
  <c r="ZD140" i="1"/>
  <c r="AAE140" i="1"/>
  <c r="ABD140" i="1"/>
  <c r="ACG140" i="1"/>
  <c r="ADG140" i="1"/>
  <c r="JU140" i="1"/>
  <c r="KV140" i="1"/>
  <c r="LV140" i="1"/>
  <c r="NA140" i="1"/>
  <c r="OB140" i="1"/>
  <c r="PG140" i="1"/>
  <c r="QH140" i="1"/>
  <c r="RM140" i="1"/>
  <c r="SN140" i="1"/>
  <c r="TN140" i="1"/>
  <c r="US140" i="1"/>
  <c r="VT140" i="1"/>
  <c r="WY140" i="1"/>
  <c r="XZ140" i="1"/>
  <c r="ZE140" i="1"/>
  <c r="AAF140" i="1"/>
  <c r="ABE140" i="1"/>
  <c r="ACH140" i="1"/>
  <c r="JV140" i="1"/>
  <c r="KW140" i="1"/>
  <c r="MB140" i="1"/>
  <c r="NC140" i="1"/>
  <c r="OC140" i="1"/>
  <c r="PH140" i="1"/>
  <c r="QI140" i="1"/>
  <c r="RN140" i="1"/>
  <c r="SO140" i="1"/>
  <c r="TT140" i="1"/>
  <c r="UU140" i="1"/>
  <c r="VU140" i="1"/>
  <c r="WZ140" i="1"/>
  <c r="YA140" i="1"/>
  <c r="ZF140" i="1"/>
  <c r="AAG140" i="1"/>
  <c r="ABF140" i="1"/>
  <c r="ACI140" i="1"/>
  <c r="JW140" i="1"/>
  <c r="KX140" i="1"/>
  <c r="MC140" i="1"/>
  <c r="ND140" i="1"/>
  <c r="OD140" i="1"/>
  <c r="PI140" i="1"/>
  <c r="QJ140" i="1"/>
  <c r="RO140" i="1"/>
  <c r="SP140" i="1"/>
  <c r="TU140" i="1"/>
  <c r="UV140" i="1"/>
  <c r="VV140" i="1"/>
  <c r="XA140" i="1"/>
  <c r="YB140" i="1"/>
  <c r="ZG140" i="1"/>
  <c r="AAH140" i="1"/>
  <c r="ABI140" i="1"/>
  <c r="ACJ140" i="1"/>
  <c r="JX140" i="1"/>
  <c r="KY140" i="1"/>
  <c r="MD140" i="1"/>
  <c r="NE140" i="1"/>
  <c r="OJ140" i="1"/>
  <c r="PK140" i="1"/>
  <c r="QK140" i="1"/>
  <c r="RP140" i="1"/>
  <c r="SQ140" i="1"/>
  <c r="TV140" i="1"/>
  <c r="UW140" i="1"/>
  <c r="WB140" i="1"/>
  <c r="XC140" i="1"/>
  <c r="YC140" i="1"/>
  <c r="ZH140" i="1"/>
  <c r="AAI140" i="1"/>
  <c r="ABL140" i="1"/>
  <c r="ACK140" i="1"/>
  <c r="ON140" i="1"/>
  <c r="UA140" i="1"/>
  <c r="ZM140" i="1"/>
  <c r="JY140" i="1"/>
  <c r="PL140" i="1"/>
  <c r="UX140" i="1"/>
  <c r="AAJ140" i="1"/>
  <c r="KA140" i="1"/>
  <c r="PM140" i="1"/>
  <c r="UY140" i="1"/>
  <c r="AAK140" i="1"/>
  <c r="KB140" i="1"/>
  <c r="PN140" i="1"/>
  <c r="UZ140" i="1"/>
  <c r="AAL140" i="1"/>
  <c r="KC140" i="1"/>
  <c r="PO140" i="1"/>
  <c r="VA140" i="1"/>
  <c r="AAO140" i="1"/>
  <c r="KZ140" i="1"/>
  <c r="QL140" i="1"/>
  <c r="WC140" i="1"/>
  <c r="ABM140" i="1"/>
  <c r="LA140" i="1"/>
  <c r="QR140" i="1"/>
  <c r="WD140" i="1"/>
  <c r="ABN140" i="1"/>
  <c r="LB140" i="1"/>
  <c r="QS140" i="1"/>
  <c r="WE140" i="1"/>
  <c r="ABO140" i="1"/>
  <c r="LH140" i="1"/>
  <c r="QT140" i="1"/>
  <c r="WF140" i="1"/>
  <c r="ABP140" i="1"/>
  <c r="ME140" i="1"/>
  <c r="RQ140" i="1"/>
  <c r="XD140" i="1"/>
  <c r="ACM140" i="1"/>
  <c r="MF140" i="1"/>
  <c r="RS140" i="1"/>
  <c r="XE140" i="1"/>
  <c r="ACN140" i="1"/>
  <c r="MG140" i="1"/>
  <c r="RT140" i="1"/>
  <c r="XF140" i="1"/>
  <c r="ACO140" i="1"/>
  <c r="MI140" i="1"/>
  <c r="RU140" i="1"/>
  <c r="XG140" i="1"/>
  <c r="ACP140" i="1"/>
  <c r="NF140" i="1"/>
  <c r="SR140" i="1"/>
  <c r="YD140" i="1"/>
  <c r="NG140" i="1"/>
  <c r="SS140" i="1"/>
  <c r="YJ140" i="1"/>
  <c r="NH140" i="1"/>
  <c r="ST140" i="1"/>
  <c r="YK140" i="1"/>
  <c r="NI140" i="1"/>
  <c r="SZ140" i="1"/>
  <c r="YL140" i="1"/>
  <c r="OM140" i="1"/>
  <c r="TW140" i="1"/>
  <c r="TX140" i="1"/>
  <c r="TY140" i="1"/>
  <c r="ZI140" i="1"/>
  <c r="ZK140" i="1"/>
  <c r="ZL140" i="1"/>
  <c r="OK140" i="1"/>
  <c r="OL140" i="1"/>
  <c r="S140" i="1"/>
  <c r="AM140" i="1"/>
  <c r="BG140" i="1"/>
  <c r="CA140" i="1"/>
  <c r="CU140" i="1"/>
  <c r="DO140" i="1"/>
  <c r="EI140" i="1"/>
  <c r="FC140" i="1"/>
  <c r="FW140" i="1"/>
  <c r="GQ140" i="1"/>
  <c r="HK140" i="1"/>
  <c r="IE140" i="1"/>
  <c r="IY140" i="1"/>
  <c r="T140" i="1"/>
  <c r="AN140" i="1"/>
  <c r="BH140" i="1"/>
  <c r="CB140" i="1"/>
  <c r="CV140" i="1"/>
  <c r="DP140" i="1"/>
  <c r="EJ140" i="1"/>
  <c r="FD140" i="1"/>
  <c r="FX140" i="1"/>
  <c r="GR140" i="1"/>
  <c r="HL140" i="1"/>
  <c r="IF140" i="1"/>
  <c r="IZ140" i="1"/>
  <c r="U140" i="1"/>
  <c r="AO140" i="1"/>
  <c r="BI140" i="1"/>
  <c r="CC140" i="1"/>
  <c r="CW140" i="1"/>
  <c r="DQ140" i="1"/>
  <c r="EK140" i="1"/>
  <c r="FE140" i="1"/>
  <c r="FY140" i="1"/>
  <c r="GS140" i="1"/>
  <c r="HM140" i="1"/>
  <c r="IG140" i="1"/>
  <c r="JA140" i="1"/>
  <c r="V140" i="1"/>
  <c r="AP140" i="1"/>
  <c r="BJ140" i="1"/>
  <c r="CD140" i="1"/>
  <c r="CX140" i="1"/>
  <c r="DR140" i="1"/>
  <c r="EL140" i="1"/>
  <c r="FF140" i="1"/>
  <c r="FZ140" i="1"/>
  <c r="GT140" i="1"/>
  <c r="HN140" i="1"/>
  <c r="IH140" i="1"/>
  <c r="JB140" i="1"/>
  <c r="J140" i="1"/>
  <c r="AD140" i="1"/>
  <c r="AX140" i="1"/>
  <c r="BR140" i="1"/>
  <c r="CL140" i="1"/>
  <c r="DF140" i="1"/>
  <c r="DZ140" i="1"/>
  <c r="ET140" i="1"/>
  <c r="FN140" i="1"/>
  <c r="GH140" i="1"/>
  <c r="HB140" i="1"/>
  <c r="HV140" i="1"/>
  <c r="IP140" i="1"/>
  <c r="JJ140" i="1"/>
  <c r="K140" i="1"/>
  <c r="AE140" i="1"/>
  <c r="AY140" i="1"/>
  <c r="BS140" i="1"/>
  <c r="CM140" i="1"/>
  <c r="DG140" i="1"/>
  <c r="EA140" i="1"/>
  <c r="EU140" i="1"/>
  <c r="FO140" i="1"/>
  <c r="GI140" i="1"/>
  <c r="HC140" i="1"/>
  <c r="HW140" i="1"/>
  <c r="IQ140" i="1"/>
  <c r="JK140" i="1"/>
  <c r="L140" i="1"/>
  <c r="AF140" i="1"/>
  <c r="AZ140" i="1"/>
  <c r="BT140" i="1"/>
  <c r="CN140" i="1"/>
  <c r="DH140" i="1"/>
  <c r="EB140" i="1"/>
  <c r="EV140" i="1"/>
  <c r="FP140" i="1"/>
  <c r="GJ140" i="1"/>
  <c r="HD140" i="1"/>
  <c r="HX140" i="1"/>
  <c r="IR140" i="1"/>
  <c r="JL140" i="1"/>
  <c r="M140" i="1"/>
  <c r="AG140" i="1"/>
  <c r="BA140" i="1"/>
  <c r="BU140" i="1"/>
  <c r="CO140" i="1"/>
  <c r="DI140" i="1"/>
  <c r="EC140" i="1"/>
  <c r="EW140" i="1"/>
  <c r="FQ140" i="1"/>
  <c r="GK140" i="1"/>
  <c r="HE140" i="1"/>
  <c r="HY140" i="1"/>
  <c r="IS140" i="1"/>
  <c r="JM140" i="1"/>
  <c r="N140" i="1"/>
  <c r="AH140" i="1"/>
  <c r="BB140" i="1"/>
  <c r="BV140" i="1"/>
  <c r="CP140" i="1"/>
  <c r="DJ140" i="1"/>
  <c r="ED140" i="1"/>
  <c r="EX140" i="1"/>
  <c r="FR140" i="1"/>
  <c r="GL140" i="1"/>
  <c r="HF140" i="1"/>
  <c r="HZ140" i="1"/>
  <c r="IT140" i="1"/>
  <c r="P140" i="1"/>
  <c r="AJ140" i="1"/>
  <c r="BD140" i="1"/>
  <c r="BX140" i="1"/>
  <c r="CR140" i="1"/>
  <c r="DL140" i="1"/>
  <c r="EF140" i="1"/>
  <c r="EZ140" i="1"/>
  <c r="FT140" i="1"/>
  <c r="GN140" i="1"/>
  <c r="HH140" i="1"/>
  <c r="IB140" i="1"/>
  <c r="IV140" i="1"/>
  <c r="AL140" i="1"/>
  <c r="BZ140" i="1"/>
  <c r="DN140" i="1"/>
  <c r="FB140" i="1"/>
  <c r="GP140" i="1"/>
  <c r="ID140" i="1"/>
  <c r="AQ140" i="1"/>
  <c r="CE140" i="1"/>
  <c r="DS140" i="1"/>
  <c r="FG140" i="1"/>
  <c r="GU140" i="1"/>
  <c r="II140" i="1"/>
  <c r="AR140" i="1"/>
  <c r="CF140" i="1"/>
  <c r="DT140" i="1"/>
  <c r="FH140" i="1"/>
  <c r="GV140" i="1"/>
  <c r="IJ140" i="1"/>
  <c r="AS140" i="1"/>
  <c r="CG140" i="1"/>
  <c r="DU140" i="1"/>
  <c r="FI140" i="1"/>
  <c r="GW140" i="1"/>
  <c r="IK140" i="1"/>
  <c r="F140" i="1"/>
  <c r="AT140" i="1"/>
  <c r="CH140" i="1"/>
  <c r="DV140" i="1"/>
  <c r="FJ140" i="1"/>
  <c r="GX140" i="1"/>
  <c r="IL140" i="1"/>
  <c r="G140" i="1"/>
  <c r="AU140" i="1"/>
  <c r="CI140" i="1"/>
  <c r="DW140" i="1"/>
  <c r="FK140" i="1"/>
  <c r="GY140" i="1"/>
  <c r="IM140" i="1"/>
  <c r="H140" i="1"/>
  <c r="AV140" i="1"/>
  <c r="CJ140" i="1"/>
  <c r="DX140" i="1"/>
  <c r="FL140" i="1"/>
  <c r="GZ140" i="1"/>
  <c r="IN140" i="1"/>
  <c r="I140" i="1"/>
  <c r="AW140" i="1"/>
  <c r="CK140" i="1"/>
  <c r="DY140" i="1"/>
  <c r="FM140" i="1"/>
  <c r="HA140" i="1"/>
  <c r="IO140" i="1"/>
  <c r="O140" i="1"/>
  <c r="BC140" i="1"/>
  <c r="CQ140" i="1"/>
  <c r="EE140" i="1"/>
  <c r="FS140" i="1"/>
  <c r="HG140" i="1"/>
  <c r="IU140" i="1"/>
  <c r="Q140" i="1"/>
  <c r="BE140" i="1"/>
  <c r="CS140" i="1"/>
  <c r="EG140" i="1"/>
  <c r="FU140" i="1"/>
  <c r="HI140" i="1"/>
  <c r="IW140" i="1"/>
  <c r="R140" i="1"/>
  <c r="BF140" i="1"/>
  <c r="CT140" i="1"/>
  <c r="EH140" i="1"/>
  <c r="FV140" i="1"/>
  <c r="HJ140" i="1"/>
  <c r="IX140" i="1"/>
  <c r="W140" i="1"/>
  <c r="BK140" i="1"/>
  <c r="CY140" i="1"/>
  <c r="EM140" i="1"/>
  <c r="GA140" i="1"/>
  <c r="HO140" i="1"/>
  <c r="JC140" i="1"/>
  <c r="X140" i="1"/>
  <c r="BL140" i="1"/>
  <c r="CZ140" i="1"/>
  <c r="EN140" i="1"/>
  <c r="GB140" i="1"/>
  <c r="HP140" i="1"/>
  <c r="JD140" i="1"/>
  <c r="Y140" i="1"/>
  <c r="BM140" i="1"/>
  <c r="DA140" i="1"/>
  <c r="EO140" i="1"/>
  <c r="GC140" i="1"/>
  <c r="HQ140" i="1"/>
  <c r="JE140" i="1"/>
  <c r="Z140" i="1"/>
  <c r="BN140" i="1"/>
  <c r="DB140" i="1"/>
  <c r="EP140" i="1"/>
  <c r="GD140" i="1"/>
  <c r="HR140" i="1"/>
  <c r="JF140" i="1"/>
  <c r="AA140" i="1"/>
  <c r="BO140" i="1"/>
  <c r="DC140" i="1"/>
  <c r="EQ140" i="1"/>
  <c r="GE140" i="1"/>
  <c r="HS140" i="1"/>
  <c r="JG140" i="1"/>
  <c r="AB140" i="1"/>
  <c r="BP140" i="1"/>
  <c r="DD140" i="1"/>
  <c r="ER140" i="1"/>
  <c r="GF140" i="1"/>
  <c r="HT140" i="1"/>
  <c r="JH140" i="1"/>
  <c r="AC140" i="1"/>
  <c r="BQ140" i="1"/>
  <c r="DE140" i="1"/>
  <c r="ES140" i="1"/>
  <c r="GG140" i="1"/>
  <c r="HU140" i="1"/>
  <c r="JI140" i="1"/>
  <c r="AI140" i="1"/>
  <c r="BW140" i="1"/>
  <c r="DK140" i="1"/>
  <c r="EY140" i="1"/>
  <c r="GM140" i="1"/>
  <c r="IA140" i="1"/>
  <c r="AK140" i="1"/>
  <c r="BY140" i="1"/>
  <c r="DM140" i="1"/>
  <c r="FA140" i="1"/>
  <c r="GO140" i="1"/>
  <c r="IC140" i="1"/>
  <c r="KB150" i="1"/>
  <c r="KV150" i="1"/>
  <c r="LP150" i="1"/>
  <c r="MJ150" i="1"/>
  <c r="ND150" i="1"/>
  <c r="NX150" i="1"/>
  <c r="OR150" i="1"/>
  <c r="PL150" i="1"/>
  <c r="QF150" i="1"/>
  <c r="QZ150" i="1"/>
  <c r="RT150" i="1"/>
  <c r="SN150" i="1"/>
  <c r="TH150" i="1"/>
  <c r="UB150" i="1"/>
  <c r="UV150" i="1"/>
  <c r="VP150" i="1"/>
  <c r="WJ150" i="1"/>
  <c r="XD150" i="1"/>
  <c r="XX150" i="1"/>
  <c r="YR150" i="1"/>
  <c r="ZL150" i="1"/>
  <c r="AAF150" i="1"/>
  <c r="AAZ150" i="1"/>
  <c r="ABT150" i="1"/>
  <c r="ACN150" i="1"/>
  <c r="JR150" i="1"/>
  <c r="KL150" i="1"/>
  <c r="LF150" i="1"/>
  <c r="LZ150" i="1"/>
  <c r="MT150" i="1"/>
  <c r="NN150" i="1"/>
  <c r="OH150" i="1"/>
  <c r="PB150" i="1"/>
  <c r="PV150" i="1"/>
  <c r="QP150" i="1"/>
  <c r="RJ150" i="1"/>
  <c r="SD150" i="1"/>
  <c r="SX150" i="1"/>
  <c r="TR150" i="1"/>
  <c r="UL150" i="1"/>
  <c r="VF150" i="1"/>
  <c r="JT150" i="1"/>
  <c r="KN150" i="1"/>
  <c r="LH150" i="1"/>
  <c r="MB150" i="1"/>
  <c r="MV150" i="1"/>
  <c r="NP150" i="1"/>
  <c r="OJ150" i="1"/>
  <c r="PD150" i="1"/>
  <c r="PX150" i="1"/>
  <c r="QR150" i="1"/>
  <c r="RL150" i="1"/>
  <c r="SF150" i="1"/>
  <c r="SZ150" i="1"/>
  <c r="TT150" i="1"/>
  <c r="UN150" i="1"/>
  <c r="VH150" i="1"/>
  <c r="WB150" i="1"/>
  <c r="WV150" i="1"/>
  <c r="XP150" i="1"/>
  <c r="YJ150" i="1"/>
  <c r="ZD150" i="1"/>
  <c r="ZX150" i="1"/>
  <c r="AAR150" i="1"/>
  <c r="ABL150" i="1"/>
  <c r="KF150" i="1"/>
  <c r="LC150" i="1"/>
  <c r="MA150" i="1"/>
  <c r="MY150" i="1"/>
  <c r="NV150" i="1"/>
  <c r="OT150" i="1"/>
  <c r="PQ150" i="1"/>
  <c r="QN150" i="1"/>
  <c r="RM150" i="1"/>
  <c r="SJ150" i="1"/>
  <c r="TG150" i="1"/>
  <c r="UE150" i="1"/>
  <c r="VB150" i="1"/>
  <c r="VY150" i="1"/>
  <c r="WU150" i="1"/>
  <c r="XR150" i="1"/>
  <c r="YN150" i="1"/>
  <c r="ZJ150" i="1"/>
  <c r="AAG150" i="1"/>
  <c r="ABC150" i="1"/>
  <c r="ABY150" i="1"/>
  <c r="ACT150" i="1"/>
  <c r="KG150" i="1"/>
  <c r="LD150" i="1"/>
  <c r="MC150" i="1"/>
  <c r="MZ150" i="1"/>
  <c r="NW150" i="1"/>
  <c r="OU150" i="1"/>
  <c r="PR150" i="1"/>
  <c r="QO150" i="1"/>
  <c r="RN150" i="1"/>
  <c r="SK150" i="1"/>
  <c r="TI150" i="1"/>
  <c r="UF150" i="1"/>
  <c r="VC150" i="1"/>
  <c r="VZ150" i="1"/>
  <c r="WW150" i="1"/>
  <c r="XS150" i="1"/>
  <c r="YO150" i="1"/>
  <c r="ZK150" i="1"/>
  <c r="AAH150" i="1"/>
  <c r="ABD150" i="1"/>
  <c r="ABZ150" i="1"/>
  <c r="ACU150" i="1"/>
  <c r="KH150" i="1"/>
  <c r="LE150" i="1"/>
  <c r="MD150" i="1"/>
  <c r="NA150" i="1"/>
  <c r="NY150" i="1"/>
  <c r="OV150" i="1"/>
  <c r="PS150" i="1"/>
  <c r="QQ150" i="1"/>
  <c r="RO150" i="1"/>
  <c r="SL150" i="1"/>
  <c r="TJ150" i="1"/>
  <c r="UG150" i="1"/>
  <c r="VD150" i="1"/>
  <c r="WA150" i="1"/>
  <c r="WX150" i="1"/>
  <c r="XT150" i="1"/>
  <c r="YP150" i="1"/>
  <c r="ZM150" i="1"/>
  <c r="AAI150" i="1"/>
  <c r="ABE150" i="1"/>
  <c r="ACA150" i="1"/>
  <c r="ACV150" i="1"/>
  <c r="KI150" i="1"/>
  <c r="LG150" i="1"/>
  <c r="ME150" i="1"/>
  <c r="NB150" i="1"/>
  <c r="NZ150" i="1"/>
  <c r="OW150" i="1"/>
  <c r="PT150" i="1"/>
  <c r="QS150" i="1"/>
  <c r="RP150" i="1"/>
  <c r="SM150" i="1"/>
  <c r="TK150" i="1"/>
  <c r="UH150" i="1"/>
  <c r="VE150" i="1"/>
  <c r="WC150" i="1"/>
  <c r="WY150" i="1"/>
  <c r="XU150" i="1"/>
  <c r="YQ150" i="1"/>
  <c r="ZN150" i="1"/>
  <c r="AAJ150" i="1"/>
  <c r="ABF150" i="1"/>
  <c r="ACB150" i="1"/>
  <c r="ACW150" i="1"/>
  <c r="KJ150" i="1"/>
  <c r="LI150" i="1"/>
  <c r="MF150" i="1"/>
  <c r="NC150" i="1"/>
  <c r="OA150" i="1"/>
  <c r="OX150" i="1"/>
  <c r="PU150" i="1"/>
  <c r="QT150" i="1"/>
  <c r="RQ150" i="1"/>
  <c r="SO150" i="1"/>
  <c r="TL150" i="1"/>
  <c r="UI150" i="1"/>
  <c r="VG150" i="1"/>
  <c r="WD150" i="1"/>
  <c r="WZ150" i="1"/>
  <c r="XV150" i="1"/>
  <c r="YS150" i="1"/>
  <c r="ZO150" i="1"/>
  <c r="AAK150" i="1"/>
  <c r="ABG150" i="1"/>
  <c r="JN150" i="1"/>
  <c r="KK150" i="1"/>
  <c r="LJ150" i="1"/>
  <c r="MG150" i="1"/>
  <c r="NE150" i="1"/>
  <c r="OB150" i="1"/>
  <c r="OY150" i="1"/>
  <c r="PW150" i="1"/>
  <c r="QU150" i="1"/>
  <c r="RR150" i="1"/>
  <c r="SP150" i="1"/>
  <c r="TM150" i="1"/>
  <c r="UJ150" i="1"/>
  <c r="VI150" i="1"/>
  <c r="WE150" i="1"/>
  <c r="XA150" i="1"/>
  <c r="XW150" i="1"/>
  <c r="YT150" i="1"/>
  <c r="ZP150" i="1"/>
  <c r="AAL150" i="1"/>
  <c r="ABH150" i="1"/>
  <c r="ACD150" i="1"/>
  <c r="ACY150" i="1"/>
  <c r="JO150" i="1"/>
  <c r="KM150" i="1"/>
  <c r="LK150" i="1"/>
  <c r="MH150" i="1"/>
  <c r="NF150" i="1"/>
  <c r="OC150" i="1"/>
  <c r="OZ150" i="1"/>
  <c r="PY150" i="1"/>
  <c r="QV150" i="1"/>
  <c r="RS150" i="1"/>
  <c r="SQ150" i="1"/>
  <c r="JP150" i="1"/>
  <c r="KO150" i="1"/>
  <c r="LL150" i="1"/>
  <c r="MI150" i="1"/>
  <c r="NG150" i="1"/>
  <c r="OD150" i="1"/>
  <c r="PA150" i="1"/>
  <c r="PZ150" i="1"/>
  <c r="QW150" i="1"/>
  <c r="RU150" i="1"/>
  <c r="SR150" i="1"/>
  <c r="TO150" i="1"/>
  <c r="JQ150" i="1"/>
  <c r="JV150" i="1"/>
  <c r="KS150" i="1"/>
  <c r="LQ150" i="1"/>
  <c r="MN150" i="1"/>
  <c r="NK150" i="1"/>
  <c r="OI150" i="1"/>
  <c r="PG150" i="1"/>
  <c r="QD150" i="1"/>
  <c r="RB150" i="1"/>
  <c r="RY150" i="1"/>
  <c r="SV150" i="1"/>
  <c r="TU150" i="1"/>
  <c r="UR150" i="1"/>
  <c r="VO150" i="1"/>
  <c r="WL150" i="1"/>
  <c r="XH150" i="1"/>
  <c r="YD150" i="1"/>
  <c r="YZ150" i="1"/>
  <c r="ZV150" i="1"/>
  <c r="AAS150" i="1"/>
  <c r="ABO150" i="1"/>
  <c r="ACJ150" i="1"/>
  <c r="ADE150" i="1"/>
  <c r="JW150" i="1"/>
  <c r="KT150" i="1"/>
  <c r="LR150" i="1"/>
  <c r="MO150" i="1"/>
  <c r="NL150" i="1"/>
  <c r="OK150" i="1"/>
  <c r="PH150" i="1"/>
  <c r="QE150" i="1"/>
  <c r="RC150" i="1"/>
  <c r="RZ150" i="1"/>
  <c r="SW150" i="1"/>
  <c r="TV150" i="1"/>
  <c r="US150" i="1"/>
  <c r="VQ150" i="1"/>
  <c r="WM150" i="1"/>
  <c r="XI150" i="1"/>
  <c r="YE150" i="1"/>
  <c r="ZA150" i="1"/>
  <c r="ZW150" i="1"/>
  <c r="AAT150" i="1"/>
  <c r="ABP150" i="1"/>
  <c r="ACK150" i="1"/>
  <c r="ADF150" i="1"/>
  <c r="JX150" i="1"/>
  <c r="KU150" i="1"/>
  <c r="LS150" i="1"/>
  <c r="MP150" i="1"/>
  <c r="NM150" i="1"/>
  <c r="OL150" i="1"/>
  <c r="PI150" i="1"/>
  <c r="QG150" i="1"/>
  <c r="RD150" i="1"/>
  <c r="SA150" i="1"/>
  <c r="SY150" i="1"/>
  <c r="TW150" i="1"/>
  <c r="UT150" i="1"/>
  <c r="VR150" i="1"/>
  <c r="WN150" i="1"/>
  <c r="XJ150" i="1"/>
  <c r="YF150" i="1"/>
  <c r="ZB150" i="1"/>
  <c r="ZY150" i="1"/>
  <c r="AAU150" i="1"/>
  <c r="JY150" i="1"/>
  <c r="KW150" i="1"/>
  <c r="LT150" i="1"/>
  <c r="MQ150" i="1"/>
  <c r="NO150" i="1"/>
  <c r="OM150" i="1"/>
  <c r="PJ150" i="1"/>
  <c r="QH150" i="1"/>
  <c r="RE150" i="1"/>
  <c r="SB150" i="1"/>
  <c r="TA150" i="1"/>
  <c r="TX150" i="1"/>
  <c r="UU150" i="1"/>
  <c r="VS150" i="1"/>
  <c r="WO150" i="1"/>
  <c r="XK150" i="1"/>
  <c r="JZ150" i="1"/>
  <c r="KX150" i="1"/>
  <c r="LU150" i="1"/>
  <c r="MR150" i="1"/>
  <c r="NQ150" i="1"/>
  <c r="ON150" i="1"/>
  <c r="PK150" i="1"/>
  <c r="QI150" i="1"/>
  <c r="RF150" i="1"/>
  <c r="SC150" i="1"/>
  <c r="TB150" i="1"/>
  <c r="TY150" i="1"/>
  <c r="UW150" i="1"/>
  <c r="VT150" i="1"/>
  <c r="WP150" i="1"/>
  <c r="XL150" i="1"/>
  <c r="YH150" i="1"/>
  <c r="ZE150" i="1"/>
  <c r="AAA150" i="1"/>
  <c r="AAW150" i="1"/>
  <c r="ABS150" i="1"/>
  <c r="ACO150" i="1"/>
  <c r="KA150" i="1"/>
  <c r="KY150" i="1"/>
  <c r="LV150" i="1"/>
  <c r="MS150" i="1"/>
  <c r="NR150" i="1"/>
  <c r="OO150" i="1"/>
  <c r="PM150" i="1"/>
  <c r="QJ150" i="1"/>
  <c r="RG150" i="1"/>
  <c r="SE150" i="1"/>
  <c r="TC150" i="1"/>
  <c r="TZ150" i="1"/>
  <c r="UX150" i="1"/>
  <c r="VU150" i="1"/>
  <c r="WQ150" i="1"/>
  <c r="XM150" i="1"/>
  <c r="YI150" i="1"/>
  <c r="ZF150" i="1"/>
  <c r="AAB150" i="1"/>
  <c r="AAX150" i="1"/>
  <c r="ABU150" i="1"/>
  <c r="ACP150" i="1"/>
  <c r="KC150" i="1"/>
  <c r="KZ150" i="1"/>
  <c r="LW150" i="1"/>
  <c r="MU150" i="1"/>
  <c r="NS150" i="1"/>
  <c r="OP150" i="1"/>
  <c r="PN150" i="1"/>
  <c r="QK150" i="1"/>
  <c r="RH150" i="1"/>
  <c r="SG150" i="1"/>
  <c r="TD150" i="1"/>
  <c r="UA150" i="1"/>
  <c r="UY150" i="1"/>
  <c r="JU150" i="1"/>
  <c r="NJ150" i="1"/>
  <c r="RA150" i="1"/>
  <c r="UM150" i="1"/>
  <c r="WS150" i="1"/>
  <c r="YV150" i="1"/>
  <c r="AAP150" i="1"/>
  <c r="ACH150" i="1"/>
  <c r="KD150" i="1"/>
  <c r="NT150" i="1"/>
  <c r="RI150" i="1"/>
  <c r="UO150" i="1"/>
  <c r="WT150" i="1"/>
  <c r="YW150" i="1"/>
  <c r="AAQ150" i="1"/>
  <c r="ACI150" i="1"/>
  <c r="KE150" i="1"/>
  <c r="NU150" i="1"/>
  <c r="RK150" i="1"/>
  <c r="UP150" i="1"/>
  <c r="XB150" i="1"/>
  <c r="YX150" i="1"/>
  <c r="AAV150" i="1"/>
  <c r="ACL150" i="1"/>
  <c r="KP150" i="1"/>
  <c r="OE150" i="1"/>
  <c r="RV150" i="1"/>
  <c r="UQ150" i="1"/>
  <c r="XC150" i="1"/>
  <c r="YY150" i="1"/>
  <c r="AAY150" i="1"/>
  <c r="ACM150" i="1"/>
  <c r="KQ150" i="1"/>
  <c r="OF150" i="1"/>
  <c r="RW150" i="1"/>
  <c r="UZ150" i="1"/>
  <c r="XE150" i="1"/>
  <c r="ZC150" i="1"/>
  <c r="ABA150" i="1"/>
  <c r="ACQ150" i="1"/>
  <c r="KR150" i="1"/>
  <c r="OG150" i="1"/>
  <c r="RX150" i="1"/>
  <c r="VA150" i="1"/>
  <c r="XF150" i="1"/>
  <c r="ZG150" i="1"/>
  <c r="ABB150" i="1"/>
  <c r="ACR150" i="1"/>
  <c r="LA150" i="1"/>
  <c r="OQ150" i="1"/>
  <c r="SH150" i="1"/>
  <c r="VJ150" i="1"/>
  <c r="XG150" i="1"/>
  <c r="ZH150" i="1"/>
  <c r="ABI150" i="1"/>
  <c r="ACS150" i="1"/>
  <c r="LB150" i="1"/>
  <c r="OS150" i="1"/>
  <c r="SI150" i="1"/>
  <c r="VK150" i="1"/>
  <c r="XN150" i="1"/>
  <c r="ZI150" i="1"/>
  <c r="ABJ150" i="1"/>
  <c r="ACX150" i="1"/>
  <c r="LM150" i="1"/>
  <c r="PC150" i="1"/>
  <c r="SS150" i="1"/>
  <c r="VL150" i="1"/>
  <c r="XO150" i="1"/>
  <c r="ZQ150" i="1"/>
  <c r="ABK150" i="1"/>
  <c r="ACZ150" i="1"/>
  <c r="LN150" i="1"/>
  <c r="PE150" i="1"/>
  <c r="ST150" i="1"/>
  <c r="VM150" i="1"/>
  <c r="XQ150" i="1"/>
  <c r="ZR150" i="1"/>
  <c r="ABM150" i="1"/>
  <c r="ADA150" i="1"/>
  <c r="LO150" i="1"/>
  <c r="PF150" i="1"/>
  <c r="SU150" i="1"/>
  <c r="VN150" i="1"/>
  <c r="XY150" i="1"/>
  <c r="ZS150" i="1"/>
  <c r="ABN150" i="1"/>
  <c r="ADB150" i="1"/>
  <c r="LX150" i="1"/>
  <c r="PO150" i="1"/>
  <c r="TE150" i="1"/>
  <c r="VV150" i="1"/>
  <c r="XZ150" i="1"/>
  <c r="ZT150" i="1"/>
  <c r="ABQ150" i="1"/>
  <c r="ADC150" i="1"/>
  <c r="LY150" i="1"/>
  <c r="PP150" i="1"/>
  <c r="TF150" i="1"/>
  <c r="VW150" i="1"/>
  <c r="YA150" i="1"/>
  <c r="ZU150" i="1"/>
  <c r="ABR150" i="1"/>
  <c r="ADD150" i="1"/>
  <c r="MK150" i="1"/>
  <c r="QA150" i="1"/>
  <c r="TN150" i="1"/>
  <c r="VX150" i="1"/>
  <c r="YB150" i="1"/>
  <c r="ZZ150" i="1"/>
  <c r="ABV150" i="1"/>
  <c r="ADG150" i="1"/>
  <c r="ML150" i="1"/>
  <c r="QB150" i="1"/>
  <c r="TP150" i="1"/>
  <c r="WF150" i="1"/>
  <c r="YC150" i="1"/>
  <c r="AAC150" i="1"/>
  <c r="ABW150" i="1"/>
  <c r="MM150" i="1"/>
  <c r="QC150" i="1"/>
  <c r="TQ150" i="1"/>
  <c r="WG150" i="1"/>
  <c r="YG150" i="1"/>
  <c r="AAD150" i="1"/>
  <c r="ABX150" i="1"/>
  <c r="MW150" i="1"/>
  <c r="QL150" i="1"/>
  <c r="TS150" i="1"/>
  <c r="WH150" i="1"/>
  <c r="YK150" i="1"/>
  <c r="AAE150" i="1"/>
  <c r="ACC150" i="1"/>
  <c r="MX150" i="1"/>
  <c r="QM150" i="1"/>
  <c r="UC150" i="1"/>
  <c r="WI150" i="1"/>
  <c r="YL150" i="1"/>
  <c r="AAM150" i="1"/>
  <c r="ACE150" i="1"/>
  <c r="NH150" i="1"/>
  <c r="QX150" i="1"/>
  <c r="UD150" i="1"/>
  <c r="WK150" i="1"/>
  <c r="YM150" i="1"/>
  <c r="AAN150" i="1"/>
  <c r="ACF150" i="1"/>
  <c r="JS150" i="1"/>
  <c r="NI150" i="1"/>
  <c r="QY150" i="1"/>
  <c r="UK150" i="1"/>
  <c r="WR150" i="1"/>
  <c r="YU150" i="1"/>
  <c r="AAO150" i="1"/>
  <c r="ACG150" i="1"/>
  <c r="S150" i="1"/>
  <c r="AM150" i="1"/>
  <c r="BG150" i="1"/>
  <c r="CA150" i="1"/>
  <c r="CU150" i="1"/>
  <c r="DO150" i="1"/>
  <c r="EI150" i="1"/>
  <c r="FC150" i="1"/>
  <c r="FW150" i="1"/>
  <c r="GQ150" i="1"/>
  <c r="HK150" i="1"/>
  <c r="IE150" i="1"/>
  <c r="IY150" i="1"/>
  <c r="T150" i="1"/>
  <c r="AN150" i="1"/>
  <c r="BH150" i="1"/>
  <c r="CB150" i="1"/>
  <c r="CV150" i="1"/>
  <c r="DP150" i="1"/>
  <c r="EJ150" i="1"/>
  <c r="FD150" i="1"/>
  <c r="FX150" i="1"/>
  <c r="GR150" i="1"/>
  <c r="HL150" i="1"/>
  <c r="IF150" i="1"/>
  <c r="IZ150" i="1"/>
  <c r="U150" i="1"/>
  <c r="AO150" i="1"/>
  <c r="BI150" i="1"/>
  <c r="CC150" i="1"/>
  <c r="CW150" i="1"/>
  <c r="DQ150" i="1"/>
  <c r="EK150" i="1"/>
  <c r="FE150" i="1"/>
  <c r="FY150" i="1"/>
  <c r="GS150" i="1"/>
  <c r="HM150" i="1"/>
  <c r="IG150" i="1"/>
  <c r="JA150" i="1"/>
  <c r="V150" i="1"/>
  <c r="AP150" i="1"/>
  <c r="BJ150" i="1"/>
  <c r="CD150" i="1"/>
  <c r="CX150" i="1"/>
  <c r="DR150" i="1"/>
  <c r="EL150" i="1"/>
  <c r="FF150" i="1"/>
  <c r="FZ150" i="1"/>
  <c r="GT150" i="1"/>
  <c r="HN150" i="1"/>
  <c r="IH150" i="1"/>
  <c r="JB150" i="1"/>
  <c r="J150" i="1"/>
  <c r="AD150" i="1"/>
  <c r="AX150" i="1"/>
  <c r="BR150" i="1"/>
  <c r="CL150" i="1"/>
  <c r="DF150" i="1"/>
  <c r="K150" i="1"/>
  <c r="AE150" i="1"/>
  <c r="AY150" i="1"/>
  <c r="BS150" i="1"/>
  <c r="CM150" i="1"/>
  <c r="DG150" i="1"/>
  <c r="EA150" i="1"/>
  <c r="EU150" i="1"/>
  <c r="FO150" i="1"/>
  <c r="GI150" i="1"/>
  <c r="HC150" i="1"/>
  <c r="HW150" i="1"/>
  <c r="IQ150" i="1"/>
  <c r="JK150" i="1"/>
  <c r="L150" i="1"/>
  <c r="AF150" i="1"/>
  <c r="AZ150" i="1"/>
  <c r="AG150" i="1"/>
  <c r="BL150" i="1"/>
  <c r="CN150" i="1"/>
  <c r="DN150" i="1"/>
  <c r="EQ150" i="1"/>
  <c r="FQ150" i="1"/>
  <c r="GP150" i="1"/>
  <c r="HS150" i="1"/>
  <c r="IS150" i="1"/>
  <c r="AH150" i="1"/>
  <c r="BM150" i="1"/>
  <c r="CO150" i="1"/>
  <c r="DS150" i="1"/>
  <c r="ER150" i="1"/>
  <c r="FR150" i="1"/>
  <c r="GU150" i="1"/>
  <c r="HT150" i="1"/>
  <c r="IT150" i="1"/>
  <c r="AI150" i="1"/>
  <c r="BN150" i="1"/>
  <c r="CP150" i="1"/>
  <c r="DT150" i="1"/>
  <c r="ES150" i="1"/>
  <c r="FS150" i="1"/>
  <c r="GV150" i="1"/>
  <c r="HU150" i="1"/>
  <c r="IU150" i="1"/>
  <c r="F150" i="1"/>
  <c r="AJ150" i="1"/>
  <c r="BO150" i="1"/>
  <c r="CQ150" i="1"/>
  <c r="DU150" i="1"/>
  <c r="ET150" i="1"/>
  <c r="FT150" i="1"/>
  <c r="GW150" i="1"/>
  <c r="HV150" i="1"/>
  <c r="IV150" i="1"/>
  <c r="G150" i="1"/>
  <c r="AK150" i="1"/>
  <c r="BP150" i="1"/>
  <c r="CR150" i="1"/>
  <c r="DV150" i="1"/>
  <c r="EV150" i="1"/>
  <c r="FU150" i="1"/>
  <c r="GX150" i="1"/>
  <c r="HX150" i="1"/>
  <c r="IW150" i="1"/>
  <c r="H150" i="1"/>
  <c r="AL150" i="1"/>
  <c r="BQ150" i="1"/>
  <c r="CS150" i="1"/>
  <c r="DW150" i="1"/>
  <c r="EW150" i="1"/>
  <c r="FV150" i="1"/>
  <c r="GY150" i="1"/>
  <c r="HY150" i="1"/>
  <c r="IX150" i="1"/>
  <c r="I150" i="1"/>
  <c r="AQ150" i="1"/>
  <c r="BT150" i="1"/>
  <c r="CT150" i="1"/>
  <c r="DX150" i="1"/>
  <c r="EX150" i="1"/>
  <c r="GA150" i="1"/>
  <c r="GZ150" i="1"/>
  <c r="HZ150" i="1"/>
  <c r="JC150" i="1"/>
  <c r="M150" i="1"/>
  <c r="AR150" i="1"/>
  <c r="BU150" i="1"/>
  <c r="CY150" i="1"/>
  <c r="DY150" i="1"/>
  <c r="EY150" i="1"/>
  <c r="GB150" i="1"/>
  <c r="HA150" i="1"/>
  <c r="IA150" i="1"/>
  <c r="JD150" i="1"/>
  <c r="N150" i="1"/>
  <c r="AS150" i="1"/>
  <c r="BV150" i="1"/>
  <c r="CZ150" i="1"/>
  <c r="DZ150" i="1"/>
  <c r="EZ150" i="1"/>
  <c r="GC150" i="1"/>
  <c r="HB150" i="1"/>
  <c r="IB150" i="1"/>
  <c r="JE150" i="1"/>
  <c r="O150" i="1"/>
  <c r="AT150" i="1"/>
  <c r="BW150" i="1"/>
  <c r="DA150" i="1"/>
  <c r="EB150" i="1"/>
  <c r="FA150" i="1"/>
  <c r="GD150" i="1"/>
  <c r="HD150" i="1"/>
  <c r="IC150" i="1"/>
  <c r="JF150" i="1"/>
  <c r="P150" i="1"/>
  <c r="AU150" i="1"/>
  <c r="BX150" i="1"/>
  <c r="DB150" i="1"/>
  <c r="EC150" i="1"/>
  <c r="FB150" i="1"/>
  <c r="GE150" i="1"/>
  <c r="HE150" i="1"/>
  <c r="ID150" i="1"/>
  <c r="JG150" i="1"/>
  <c r="Q150" i="1"/>
  <c r="AV150" i="1"/>
  <c r="BY150" i="1"/>
  <c r="DC150" i="1"/>
  <c r="ED150" i="1"/>
  <c r="FG150" i="1"/>
  <c r="GF150" i="1"/>
  <c r="HF150" i="1"/>
  <c r="II150" i="1"/>
  <c r="JH150" i="1"/>
  <c r="R150" i="1"/>
  <c r="AW150" i="1"/>
  <c r="BZ150" i="1"/>
  <c r="DD150" i="1"/>
  <c r="EE150" i="1"/>
  <c r="FH150" i="1"/>
  <c r="GG150" i="1"/>
  <c r="HG150" i="1"/>
  <c r="IJ150" i="1"/>
  <c r="JI150" i="1"/>
  <c r="W150" i="1"/>
  <c r="BA150" i="1"/>
  <c r="CE150" i="1"/>
  <c r="DE150" i="1"/>
  <c r="EF150" i="1"/>
  <c r="FI150" i="1"/>
  <c r="GH150" i="1"/>
  <c r="HH150" i="1"/>
  <c r="IK150" i="1"/>
  <c r="JJ150" i="1"/>
  <c r="X150" i="1"/>
  <c r="BB150" i="1"/>
  <c r="CF150" i="1"/>
  <c r="DH150" i="1"/>
  <c r="EG150" i="1"/>
  <c r="FJ150" i="1"/>
  <c r="GJ150" i="1"/>
  <c r="HI150" i="1"/>
  <c r="IL150" i="1"/>
  <c r="JL150" i="1"/>
  <c r="Y150" i="1"/>
  <c r="BC150" i="1"/>
  <c r="CG150" i="1"/>
  <c r="DI150" i="1"/>
  <c r="EH150" i="1"/>
  <c r="FK150" i="1"/>
  <c r="GK150" i="1"/>
  <c r="HJ150" i="1"/>
  <c r="IM150" i="1"/>
  <c r="JM150" i="1"/>
  <c r="Z150" i="1"/>
  <c r="BD150" i="1"/>
  <c r="CH150" i="1"/>
  <c r="DJ150" i="1"/>
  <c r="EM150" i="1"/>
  <c r="FL150" i="1"/>
  <c r="GL150" i="1"/>
  <c r="HO150" i="1"/>
  <c r="IN150" i="1"/>
  <c r="AA150" i="1"/>
  <c r="BE150" i="1"/>
  <c r="CI150" i="1"/>
  <c r="DK150" i="1"/>
  <c r="EN150" i="1"/>
  <c r="FM150" i="1"/>
  <c r="GM150" i="1"/>
  <c r="HP150" i="1"/>
  <c r="IO150" i="1"/>
  <c r="AB150" i="1"/>
  <c r="BF150" i="1"/>
  <c r="AC150" i="1"/>
  <c r="BK150" i="1"/>
  <c r="CJ150" i="1"/>
  <c r="CK150" i="1"/>
  <c r="DL150" i="1"/>
  <c r="DM150" i="1"/>
  <c r="EO150" i="1"/>
  <c r="EP150" i="1"/>
  <c r="FN150" i="1"/>
  <c r="FP150" i="1"/>
  <c r="GN150" i="1"/>
  <c r="GO150" i="1"/>
  <c r="HQ150" i="1"/>
  <c r="HR150" i="1"/>
  <c r="IP150" i="1"/>
  <c r="IR150" i="1"/>
  <c r="KF168" i="1"/>
  <c r="KZ168" i="1"/>
  <c r="LT168" i="1"/>
  <c r="MN168" i="1"/>
  <c r="NH168" i="1"/>
  <c r="OB168" i="1"/>
  <c r="OV168" i="1"/>
  <c r="PP168" i="1"/>
  <c r="QJ168" i="1"/>
  <c r="RD168" i="1"/>
  <c r="RX168" i="1"/>
  <c r="SR168" i="1"/>
  <c r="TL168" i="1"/>
  <c r="UF168" i="1"/>
  <c r="UZ168" i="1"/>
  <c r="VT168" i="1"/>
  <c r="WN168" i="1"/>
  <c r="XH168" i="1"/>
  <c r="YB168" i="1"/>
  <c r="YV168" i="1"/>
  <c r="ZP168" i="1"/>
  <c r="AAJ168" i="1"/>
  <c r="ABD168" i="1"/>
  <c r="ABX168" i="1"/>
  <c r="ACR168" i="1"/>
  <c r="KG168" i="1"/>
  <c r="LA168" i="1"/>
  <c r="LU168" i="1"/>
  <c r="MO168" i="1"/>
  <c r="NI168" i="1"/>
  <c r="OC168" i="1"/>
  <c r="OW168" i="1"/>
  <c r="PQ168" i="1"/>
  <c r="QK168" i="1"/>
  <c r="RE168" i="1"/>
  <c r="RY168" i="1"/>
  <c r="SS168" i="1"/>
  <c r="TM168" i="1"/>
  <c r="UG168" i="1"/>
  <c r="VA168" i="1"/>
  <c r="VU168" i="1"/>
  <c r="WO168" i="1"/>
  <c r="XI168" i="1"/>
  <c r="YC168" i="1"/>
  <c r="YW168" i="1"/>
  <c r="ZQ168" i="1"/>
  <c r="AAK168" i="1"/>
  <c r="ABE168" i="1"/>
  <c r="ABY168" i="1"/>
  <c r="ACS168" i="1"/>
  <c r="JQ168" i="1"/>
  <c r="KK168" i="1"/>
  <c r="LE168" i="1"/>
  <c r="LY168" i="1"/>
  <c r="MS168" i="1"/>
  <c r="NM168" i="1"/>
  <c r="OG168" i="1"/>
  <c r="PA168" i="1"/>
  <c r="PU168" i="1"/>
  <c r="KH168" i="1"/>
  <c r="LF168" i="1"/>
  <c r="MC168" i="1"/>
  <c r="MZ168" i="1"/>
  <c r="NW168" i="1"/>
  <c r="OT168" i="1"/>
  <c r="PS168" i="1"/>
  <c r="QP168" i="1"/>
  <c r="RL168" i="1"/>
  <c r="SH168" i="1"/>
  <c r="TD168" i="1"/>
  <c r="TZ168" i="1"/>
  <c r="UV168" i="1"/>
  <c r="VR168" i="1"/>
  <c r="WP168" i="1"/>
  <c r="XL168" i="1"/>
  <c r="YH168" i="1"/>
  <c r="ZD168" i="1"/>
  <c r="ZZ168" i="1"/>
  <c r="AAV168" i="1"/>
  <c r="ABR168" i="1"/>
  <c r="ACN168" i="1"/>
  <c r="KI168" i="1"/>
  <c r="LG168" i="1"/>
  <c r="MD168" i="1"/>
  <c r="NA168" i="1"/>
  <c r="NX168" i="1"/>
  <c r="OU168" i="1"/>
  <c r="PT168" i="1"/>
  <c r="QQ168" i="1"/>
  <c r="RM168" i="1"/>
  <c r="SI168" i="1"/>
  <c r="TE168" i="1"/>
  <c r="UA168" i="1"/>
  <c r="UW168" i="1"/>
  <c r="VS168" i="1"/>
  <c r="WQ168" i="1"/>
  <c r="XM168" i="1"/>
  <c r="YI168" i="1"/>
  <c r="ZE168" i="1"/>
  <c r="AAA168" i="1"/>
  <c r="AAW168" i="1"/>
  <c r="ABS168" i="1"/>
  <c r="ACO168" i="1"/>
  <c r="KJ168" i="1"/>
  <c r="LH168" i="1"/>
  <c r="ME168" i="1"/>
  <c r="NB168" i="1"/>
  <c r="NY168" i="1"/>
  <c r="OX168" i="1"/>
  <c r="PV168" i="1"/>
  <c r="QR168" i="1"/>
  <c r="RN168" i="1"/>
  <c r="SJ168" i="1"/>
  <c r="TF168" i="1"/>
  <c r="UB168" i="1"/>
  <c r="UX168" i="1"/>
  <c r="VV168" i="1"/>
  <c r="WR168" i="1"/>
  <c r="XN168" i="1"/>
  <c r="YJ168" i="1"/>
  <c r="ZF168" i="1"/>
  <c r="AAB168" i="1"/>
  <c r="AAX168" i="1"/>
  <c r="ABT168" i="1"/>
  <c r="ACP168" i="1"/>
  <c r="JN168" i="1"/>
  <c r="KL168" i="1"/>
  <c r="LI168" i="1"/>
  <c r="MF168" i="1"/>
  <c r="NC168" i="1"/>
  <c r="NZ168" i="1"/>
  <c r="OY168" i="1"/>
  <c r="PW168" i="1"/>
  <c r="QS168" i="1"/>
  <c r="RO168" i="1"/>
  <c r="SK168" i="1"/>
  <c r="TG168" i="1"/>
  <c r="UC168" i="1"/>
  <c r="UY168" i="1"/>
  <c r="VW168" i="1"/>
  <c r="WS168" i="1"/>
  <c r="XO168" i="1"/>
  <c r="YK168" i="1"/>
  <c r="ZG168" i="1"/>
  <c r="AAC168" i="1"/>
  <c r="AAY168" i="1"/>
  <c r="ABU168" i="1"/>
  <c r="ACQ168" i="1"/>
  <c r="JO168" i="1"/>
  <c r="KM168" i="1"/>
  <c r="LJ168" i="1"/>
  <c r="MG168" i="1"/>
  <c r="ND168" i="1"/>
  <c r="OA168" i="1"/>
  <c r="OZ168" i="1"/>
  <c r="PX168" i="1"/>
  <c r="QT168" i="1"/>
  <c r="RP168" i="1"/>
  <c r="SL168" i="1"/>
  <c r="TH168" i="1"/>
  <c r="UD168" i="1"/>
  <c r="VB168" i="1"/>
  <c r="VX168" i="1"/>
  <c r="WT168" i="1"/>
  <c r="JP168" i="1"/>
  <c r="KN168" i="1"/>
  <c r="LK168" i="1"/>
  <c r="MH168" i="1"/>
  <c r="NE168" i="1"/>
  <c r="OD168" i="1"/>
  <c r="PB168" i="1"/>
  <c r="PY168" i="1"/>
  <c r="QU168" i="1"/>
  <c r="RQ168" i="1"/>
  <c r="SM168" i="1"/>
  <c r="TI168" i="1"/>
  <c r="UE168" i="1"/>
  <c r="VC168" i="1"/>
  <c r="VY168" i="1"/>
  <c r="WU168" i="1"/>
  <c r="XQ168" i="1"/>
  <c r="YM168" i="1"/>
  <c r="JR168" i="1"/>
  <c r="KO168" i="1"/>
  <c r="LL168" i="1"/>
  <c r="MI168" i="1"/>
  <c r="NF168" i="1"/>
  <c r="OE168" i="1"/>
  <c r="PC168" i="1"/>
  <c r="PZ168" i="1"/>
  <c r="QV168" i="1"/>
  <c r="RR168" i="1"/>
  <c r="SN168" i="1"/>
  <c r="TJ168" i="1"/>
  <c r="UH168" i="1"/>
  <c r="VD168" i="1"/>
  <c r="VZ168" i="1"/>
  <c r="WV168" i="1"/>
  <c r="XR168" i="1"/>
  <c r="YN168" i="1"/>
  <c r="JS168" i="1"/>
  <c r="KP168" i="1"/>
  <c r="LM168" i="1"/>
  <c r="MJ168" i="1"/>
  <c r="NG168" i="1"/>
  <c r="OF168" i="1"/>
  <c r="PD168" i="1"/>
  <c r="QA168" i="1"/>
  <c r="QW168" i="1"/>
  <c r="RS168" i="1"/>
  <c r="JT168" i="1"/>
  <c r="KQ168" i="1"/>
  <c r="LN168" i="1"/>
  <c r="MK168" i="1"/>
  <c r="NJ168" i="1"/>
  <c r="OH168" i="1"/>
  <c r="PE168" i="1"/>
  <c r="QB168" i="1"/>
  <c r="QX168" i="1"/>
  <c r="RT168" i="1"/>
  <c r="JU168" i="1"/>
  <c r="KR168" i="1"/>
  <c r="LO168" i="1"/>
  <c r="ML168" i="1"/>
  <c r="NK168" i="1"/>
  <c r="JX168" i="1"/>
  <c r="KU168" i="1"/>
  <c r="LR168" i="1"/>
  <c r="MQ168" i="1"/>
  <c r="NO168" i="1"/>
  <c r="OL168" i="1"/>
  <c r="PI168" i="1"/>
  <c r="QF168" i="1"/>
  <c r="RB168" i="1"/>
  <c r="RZ168" i="1"/>
  <c r="SV168" i="1"/>
  <c r="TR168" i="1"/>
  <c r="UN168" i="1"/>
  <c r="VJ168" i="1"/>
  <c r="WF168" i="1"/>
  <c r="XB168" i="1"/>
  <c r="XX168" i="1"/>
  <c r="YT168" i="1"/>
  <c r="ZR168" i="1"/>
  <c r="AAN168" i="1"/>
  <c r="ABJ168" i="1"/>
  <c r="ACF168" i="1"/>
  <c r="ADB168" i="1"/>
  <c r="JY168" i="1"/>
  <c r="KV168" i="1"/>
  <c r="LS168" i="1"/>
  <c r="MR168" i="1"/>
  <c r="NP168" i="1"/>
  <c r="OM168" i="1"/>
  <c r="PJ168" i="1"/>
  <c r="QG168" i="1"/>
  <c r="RC168" i="1"/>
  <c r="SA168" i="1"/>
  <c r="SW168" i="1"/>
  <c r="TS168" i="1"/>
  <c r="UO168" i="1"/>
  <c r="VK168" i="1"/>
  <c r="WG168" i="1"/>
  <c r="XC168" i="1"/>
  <c r="XY168" i="1"/>
  <c r="YU168" i="1"/>
  <c r="ZS168" i="1"/>
  <c r="AAO168" i="1"/>
  <c r="ABK168" i="1"/>
  <c r="ACG168" i="1"/>
  <c r="ADC168" i="1"/>
  <c r="JZ168" i="1"/>
  <c r="KW168" i="1"/>
  <c r="LV168" i="1"/>
  <c r="MT168" i="1"/>
  <c r="NQ168" i="1"/>
  <c r="ON168" i="1"/>
  <c r="PK168" i="1"/>
  <c r="QH168" i="1"/>
  <c r="RF168" i="1"/>
  <c r="SB168" i="1"/>
  <c r="SX168" i="1"/>
  <c r="TT168" i="1"/>
  <c r="UP168" i="1"/>
  <c r="VL168" i="1"/>
  <c r="WH168" i="1"/>
  <c r="XD168" i="1"/>
  <c r="XZ168" i="1"/>
  <c r="YX168" i="1"/>
  <c r="ZT168" i="1"/>
  <c r="AAP168" i="1"/>
  <c r="ABL168" i="1"/>
  <c r="ACH168" i="1"/>
  <c r="ADD168" i="1"/>
  <c r="KB168" i="1"/>
  <c r="KY168" i="1"/>
  <c r="LX168" i="1"/>
  <c r="MV168" i="1"/>
  <c r="NS168" i="1"/>
  <c r="OP168" i="1"/>
  <c r="PM168" i="1"/>
  <c r="QL168" i="1"/>
  <c r="RH168" i="1"/>
  <c r="SD168" i="1"/>
  <c r="SZ168" i="1"/>
  <c r="TV168" i="1"/>
  <c r="UR168" i="1"/>
  <c r="VN168" i="1"/>
  <c r="WJ168" i="1"/>
  <c r="XF168" i="1"/>
  <c r="YD168" i="1"/>
  <c r="YZ168" i="1"/>
  <c r="ZV168" i="1"/>
  <c r="AAR168" i="1"/>
  <c r="ABN168" i="1"/>
  <c r="ACJ168" i="1"/>
  <c r="ADF168" i="1"/>
  <c r="KC168" i="1"/>
  <c r="LB168" i="1"/>
  <c r="LZ168" i="1"/>
  <c r="MW168" i="1"/>
  <c r="NT168" i="1"/>
  <c r="OQ168" i="1"/>
  <c r="PN168" i="1"/>
  <c r="QM168" i="1"/>
  <c r="RI168" i="1"/>
  <c r="SE168" i="1"/>
  <c r="TA168" i="1"/>
  <c r="TW168" i="1"/>
  <c r="US168" i="1"/>
  <c r="VO168" i="1"/>
  <c r="WK168" i="1"/>
  <c r="XG168" i="1"/>
  <c r="YE168" i="1"/>
  <c r="ZA168" i="1"/>
  <c r="ZW168" i="1"/>
  <c r="AAS168" i="1"/>
  <c r="ABO168" i="1"/>
  <c r="ACK168" i="1"/>
  <c r="ADG168" i="1"/>
  <c r="KD168" i="1"/>
  <c r="LC168" i="1"/>
  <c r="MA168" i="1"/>
  <c r="MX168" i="1"/>
  <c r="NU168" i="1"/>
  <c r="OR168" i="1"/>
  <c r="PO168" i="1"/>
  <c r="QN168" i="1"/>
  <c r="RJ168" i="1"/>
  <c r="SF168" i="1"/>
  <c r="TB168" i="1"/>
  <c r="TX168" i="1"/>
  <c r="UT168" i="1"/>
  <c r="VP168" i="1"/>
  <c r="WL168" i="1"/>
  <c r="XJ168" i="1"/>
  <c r="YF168" i="1"/>
  <c r="ZB168" i="1"/>
  <c r="ZX168" i="1"/>
  <c r="AAT168" i="1"/>
  <c r="ABP168" i="1"/>
  <c r="ACL168" i="1"/>
  <c r="MY168" i="1"/>
  <c r="QY168" i="1"/>
  <c r="TP168" i="1"/>
  <c r="WC168" i="1"/>
  <c r="YL168" i="1"/>
  <c r="AAF168" i="1"/>
  <c r="ABZ168" i="1"/>
  <c r="NL168" i="1"/>
  <c r="QZ168" i="1"/>
  <c r="TQ168" i="1"/>
  <c r="WD168" i="1"/>
  <c r="YO168" i="1"/>
  <c r="AAG168" i="1"/>
  <c r="ACA168" i="1"/>
  <c r="NN168" i="1"/>
  <c r="RA168" i="1"/>
  <c r="TU168" i="1"/>
  <c r="WE168" i="1"/>
  <c r="YP168" i="1"/>
  <c r="AAH168" i="1"/>
  <c r="ACB168" i="1"/>
  <c r="NR168" i="1"/>
  <c r="RG168" i="1"/>
  <c r="TY168" i="1"/>
  <c r="WI168" i="1"/>
  <c r="YQ168" i="1"/>
  <c r="AAI168" i="1"/>
  <c r="ACC168" i="1"/>
  <c r="NV168" i="1"/>
  <c r="RK168" i="1"/>
  <c r="UI168" i="1"/>
  <c r="WM168" i="1"/>
  <c r="YR168" i="1"/>
  <c r="AAL168" i="1"/>
  <c r="ACD168" i="1"/>
  <c r="JV168" i="1"/>
  <c r="OI168" i="1"/>
  <c r="RU168" i="1"/>
  <c r="UJ168" i="1"/>
  <c r="WW168" i="1"/>
  <c r="YS168" i="1"/>
  <c r="AAM168" i="1"/>
  <c r="ACE168" i="1"/>
  <c r="JW168" i="1"/>
  <c r="OJ168" i="1"/>
  <c r="RV168" i="1"/>
  <c r="UK168" i="1"/>
  <c r="WX168" i="1"/>
  <c r="YY168" i="1"/>
  <c r="AAQ168" i="1"/>
  <c r="ACI168" i="1"/>
  <c r="KA168" i="1"/>
  <c r="OK168" i="1"/>
  <c r="RW168" i="1"/>
  <c r="UL168" i="1"/>
  <c r="WY168" i="1"/>
  <c r="ZC168" i="1"/>
  <c r="AAU168" i="1"/>
  <c r="ACM168" i="1"/>
  <c r="KE168" i="1"/>
  <c r="OO168" i="1"/>
  <c r="SC168" i="1"/>
  <c r="UM168" i="1"/>
  <c r="WZ168" i="1"/>
  <c r="ZH168" i="1"/>
  <c r="AAZ168" i="1"/>
  <c r="ACT168" i="1"/>
  <c r="KS168" i="1"/>
  <c r="OS168" i="1"/>
  <c r="SG168" i="1"/>
  <c r="UQ168" i="1"/>
  <c r="XA168" i="1"/>
  <c r="ZI168" i="1"/>
  <c r="ABA168" i="1"/>
  <c r="ACU168" i="1"/>
  <c r="KT168" i="1"/>
  <c r="PF168" i="1"/>
  <c r="SO168" i="1"/>
  <c r="UU168" i="1"/>
  <c r="XE168" i="1"/>
  <c r="ZJ168" i="1"/>
  <c r="ABB168" i="1"/>
  <c r="ACV168" i="1"/>
  <c r="KX168" i="1"/>
  <c r="PG168" i="1"/>
  <c r="SP168" i="1"/>
  <c r="VE168" i="1"/>
  <c r="XK168" i="1"/>
  <c r="ZK168" i="1"/>
  <c r="ABC168" i="1"/>
  <c r="ACW168" i="1"/>
  <c r="LD168" i="1"/>
  <c r="PH168" i="1"/>
  <c r="SQ168" i="1"/>
  <c r="VF168" i="1"/>
  <c r="XP168" i="1"/>
  <c r="ZL168" i="1"/>
  <c r="ABF168" i="1"/>
  <c r="ACX168" i="1"/>
  <c r="LP168" i="1"/>
  <c r="PL168" i="1"/>
  <c r="ST168" i="1"/>
  <c r="VG168" i="1"/>
  <c r="XS168" i="1"/>
  <c r="ZM168" i="1"/>
  <c r="ABG168" i="1"/>
  <c r="ACY168" i="1"/>
  <c r="LQ168" i="1"/>
  <c r="PR168" i="1"/>
  <c r="SU168" i="1"/>
  <c r="VH168" i="1"/>
  <c r="XT168" i="1"/>
  <c r="ZN168" i="1"/>
  <c r="ABH168" i="1"/>
  <c r="ACZ168" i="1"/>
  <c r="LW168" i="1"/>
  <c r="QC168" i="1"/>
  <c r="SY168" i="1"/>
  <c r="VI168" i="1"/>
  <c r="XU168" i="1"/>
  <c r="ZO168" i="1"/>
  <c r="ABI168" i="1"/>
  <c r="ADA168" i="1"/>
  <c r="MB168" i="1"/>
  <c r="QD168" i="1"/>
  <c r="TC168" i="1"/>
  <c r="VM168" i="1"/>
  <c r="XV168" i="1"/>
  <c r="ZU168" i="1"/>
  <c r="ABM168" i="1"/>
  <c r="ADE168" i="1"/>
  <c r="MM168" i="1"/>
  <c r="QE168" i="1"/>
  <c r="TK168" i="1"/>
  <c r="VQ168" i="1"/>
  <c r="XW168" i="1"/>
  <c r="ZY168" i="1"/>
  <c r="ABQ168" i="1"/>
  <c r="MP168" i="1"/>
  <c r="QI168" i="1"/>
  <c r="TN168" i="1"/>
  <c r="WA168" i="1"/>
  <c r="YA168" i="1"/>
  <c r="AAD168" i="1"/>
  <c r="ABV168" i="1"/>
  <c r="MU168" i="1"/>
  <c r="QO168" i="1"/>
  <c r="TO168" i="1"/>
  <c r="WB168" i="1"/>
  <c r="YG168" i="1"/>
  <c r="AAE168" i="1"/>
  <c r="ABW168" i="1"/>
  <c r="T168" i="1"/>
  <c r="AN168" i="1"/>
  <c r="BH168" i="1"/>
  <c r="CB168" i="1"/>
  <c r="CV168" i="1"/>
  <c r="DP168" i="1"/>
  <c r="EJ168" i="1"/>
  <c r="FD168" i="1"/>
  <c r="FX168" i="1"/>
  <c r="GR168" i="1"/>
  <c r="HL168" i="1"/>
  <c r="IF168" i="1"/>
  <c r="IZ168" i="1"/>
  <c r="U168" i="1"/>
  <c r="AO168" i="1"/>
  <c r="BI168" i="1"/>
  <c r="CC168" i="1"/>
  <c r="CW168" i="1"/>
  <c r="DQ168" i="1"/>
  <c r="EK168" i="1"/>
  <c r="FE168" i="1"/>
  <c r="FY168" i="1"/>
  <c r="GS168" i="1"/>
  <c r="HM168" i="1"/>
  <c r="IG168" i="1"/>
  <c r="JA168" i="1"/>
  <c r="V168" i="1"/>
  <c r="AP168" i="1"/>
  <c r="BJ168" i="1"/>
  <c r="CD168" i="1"/>
  <c r="CX168" i="1"/>
  <c r="DR168" i="1"/>
  <c r="EL168" i="1"/>
  <c r="FF168" i="1"/>
  <c r="FZ168" i="1"/>
  <c r="GT168" i="1"/>
  <c r="HN168" i="1"/>
  <c r="IH168" i="1"/>
  <c r="JB168" i="1"/>
  <c r="W168" i="1"/>
  <c r="AQ168" i="1"/>
  <c r="BK168" i="1"/>
  <c r="CE168" i="1"/>
  <c r="CY168" i="1"/>
  <c r="DS168" i="1"/>
  <c r="EM168" i="1"/>
  <c r="FG168" i="1"/>
  <c r="GA168" i="1"/>
  <c r="GU168" i="1"/>
  <c r="HO168" i="1"/>
  <c r="II168" i="1"/>
  <c r="JC168" i="1"/>
  <c r="K168" i="1"/>
  <c r="AE168" i="1"/>
  <c r="AY168" i="1"/>
  <c r="BS168" i="1"/>
  <c r="CM168" i="1"/>
  <c r="DG168" i="1"/>
  <c r="EA168" i="1"/>
  <c r="EU168" i="1"/>
  <c r="FO168" i="1"/>
  <c r="GI168" i="1"/>
  <c r="HC168" i="1"/>
  <c r="HW168" i="1"/>
  <c r="IQ168" i="1"/>
  <c r="JK168" i="1"/>
  <c r="L168" i="1"/>
  <c r="AF168" i="1"/>
  <c r="AZ168" i="1"/>
  <c r="BT168" i="1"/>
  <c r="CN168" i="1"/>
  <c r="DH168" i="1"/>
  <c r="EB168" i="1"/>
  <c r="EV168" i="1"/>
  <c r="FP168" i="1"/>
  <c r="GJ168" i="1"/>
  <c r="HD168" i="1"/>
  <c r="HX168" i="1"/>
  <c r="IR168" i="1"/>
  <c r="JL168" i="1"/>
  <c r="M168" i="1"/>
  <c r="AG168" i="1"/>
  <c r="BA168" i="1"/>
  <c r="BU168" i="1"/>
  <c r="CO168" i="1"/>
  <c r="DI168" i="1"/>
  <c r="EC168" i="1"/>
  <c r="EW168" i="1"/>
  <c r="FQ168" i="1"/>
  <c r="GK168" i="1"/>
  <c r="HE168" i="1"/>
  <c r="HY168" i="1"/>
  <c r="IS168" i="1"/>
  <c r="JM168" i="1"/>
  <c r="N168" i="1"/>
  <c r="AH168" i="1"/>
  <c r="BB168" i="1"/>
  <c r="BV168" i="1"/>
  <c r="CP168" i="1"/>
  <c r="DJ168" i="1"/>
  <c r="ED168" i="1"/>
  <c r="EX168" i="1"/>
  <c r="FR168" i="1"/>
  <c r="GL168" i="1"/>
  <c r="HF168" i="1"/>
  <c r="HZ168" i="1"/>
  <c r="IT168" i="1"/>
  <c r="P168" i="1"/>
  <c r="AJ168" i="1"/>
  <c r="BD168" i="1"/>
  <c r="BX168" i="1"/>
  <c r="CR168" i="1"/>
  <c r="DL168" i="1"/>
  <c r="EF168" i="1"/>
  <c r="EZ168" i="1"/>
  <c r="FT168" i="1"/>
  <c r="GN168" i="1"/>
  <c r="HH168" i="1"/>
  <c r="IB168" i="1"/>
  <c r="IV168" i="1"/>
  <c r="H168" i="1"/>
  <c r="AT168" i="1"/>
  <c r="CF168" i="1"/>
  <c r="DN168" i="1"/>
  <c r="EY168" i="1"/>
  <c r="GG168" i="1"/>
  <c r="HS168" i="1"/>
  <c r="JE168" i="1"/>
  <c r="I168" i="1"/>
  <c r="AU168" i="1"/>
  <c r="CG168" i="1"/>
  <c r="DO168" i="1"/>
  <c r="FA168" i="1"/>
  <c r="GH168" i="1"/>
  <c r="HT168" i="1"/>
  <c r="JF168" i="1"/>
  <c r="J168" i="1"/>
  <c r="AV168" i="1"/>
  <c r="CH168" i="1"/>
  <c r="DT168" i="1"/>
  <c r="FB168" i="1"/>
  <c r="GM168" i="1"/>
  <c r="HU168" i="1"/>
  <c r="JG168" i="1"/>
  <c r="O168" i="1"/>
  <c r="AW168" i="1"/>
  <c r="CI168" i="1"/>
  <c r="DU168" i="1"/>
  <c r="FC168" i="1"/>
  <c r="GO168" i="1"/>
  <c r="HV168" i="1"/>
  <c r="JH168" i="1"/>
  <c r="Q168" i="1"/>
  <c r="AX168" i="1"/>
  <c r="CJ168" i="1"/>
  <c r="DV168" i="1"/>
  <c r="FH168" i="1"/>
  <c r="GP168" i="1"/>
  <c r="IA168" i="1"/>
  <c r="JI168" i="1"/>
  <c r="R168" i="1"/>
  <c r="BC168" i="1"/>
  <c r="CK168" i="1"/>
  <c r="DW168" i="1"/>
  <c r="FI168" i="1"/>
  <c r="GQ168" i="1"/>
  <c r="IC168" i="1"/>
  <c r="JJ168" i="1"/>
  <c r="S168" i="1"/>
  <c r="BE168" i="1"/>
  <c r="CL168" i="1"/>
  <c r="DX168" i="1"/>
  <c r="FJ168" i="1"/>
  <c r="GV168" i="1"/>
  <c r="ID168" i="1"/>
  <c r="X168" i="1"/>
  <c r="BF168" i="1"/>
  <c r="CQ168" i="1"/>
  <c r="DY168" i="1"/>
  <c r="FK168" i="1"/>
  <c r="GW168" i="1"/>
  <c r="IE168" i="1"/>
  <c r="Y168" i="1"/>
  <c r="BG168" i="1"/>
  <c r="CS168" i="1"/>
  <c r="DZ168" i="1"/>
  <c r="FL168" i="1"/>
  <c r="GX168" i="1"/>
  <c r="IJ168" i="1"/>
  <c r="Z168" i="1"/>
  <c r="BL168" i="1"/>
  <c r="CT168" i="1"/>
  <c r="EE168" i="1"/>
  <c r="FM168" i="1"/>
  <c r="GY168" i="1"/>
  <c r="IK168" i="1"/>
  <c r="AA168" i="1"/>
  <c r="BM168" i="1"/>
  <c r="CU168" i="1"/>
  <c r="EG168" i="1"/>
  <c r="FN168" i="1"/>
  <c r="GZ168" i="1"/>
  <c r="IL168" i="1"/>
  <c r="AB168" i="1"/>
  <c r="BN168" i="1"/>
  <c r="CZ168" i="1"/>
  <c r="EH168" i="1"/>
  <c r="FS168" i="1"/>
  <c r="HA168" i="1"/>
  <c r="IM168" i="1"/>
  <c r="AC168" i="1"/>
  <c r="BO168" i="1"/>
  <c r="DA168" i="1"/>
  <c r="EI168" i="1"/>
  <c r="FU168" i="1"/>
  <c r="HB168" i="1"/>
  <c r="IN168" i="1"/>
  <c r="AD168" i="1"/>
  <c r="BP168" i="1"/>
  <c r="DB168" i="1"/>
  <c r="EN168" i="1"/>
  <c r="FV168" i="1"/>
  <c r="HG168" i="1"/>
  <c r="IO168" i="1"/>
  <c r="AI168" i="1"/>
  <c r="BQ168" i="1"/>
  <c r="DC168" i="1"/>
  <c r="EO168" i="1"/>
  <c r="FW168" i="1"/>
  <c r="HI168" i="1"/>
  <c r="IP168" i="1"/>
  <c r="AK168" i="1"/>
  <c r="BR168" i="1"/>
  <c r="DD168" i="1"/>
  <c r="EP168" i="1"/>
  <c r="GB168" i="1"/>
  <c r="HJ168" i="1"/>
  <c r="IU168" i="1"/>
  <c r="AL168" i="1"/>
  <c r="BW168" i="1"/>
  <c r="DE168" i="1"/>
  <c r="EQ168" i="1"/>
  <c r="GC168" i="1"/>
  <c r="HK168" i="1"/>
  <c r="IW168" i="1"/>
  <c r="AM168" i="1"/>
  <c r="BY168" i="1"/>
  <c r="DF168" i="1"/>
  <c r="ER168" i="1"/>
  <c r="GD168" i="1"/>
  <c r="HP168" i="1"/>
  <c r="IX168" i="1"/>
  <c r="F168" i="1"/>
  <c r="AR168" i="1"/>
  <c r="BZ168" i="1"/>
  <c r="DK168" i="1"/>
  <c r="ES168" i="1"/>
  <c r="GE168" i="1"/>
  <c r="HQ168" i="1"/>
  <c r="IY168" i="1"/>
  <c r="G168" i="1"/>
  <c r="AS168" i="1"/>
  <c r="CA168" i="1"/>
  <c r="DM168" i="1"/>
  <c r="ET168" i="1"/>
  <c r="GF168" i="1"/>
  <c r="HR168" i="1"/>
  <c r="JD168" i="1"/>
  <c r="JX206" i="1"/>
  <c r="KR206" i="1"/>
  <c r="LL206" i="1"/>
  <c r="MF206" i="1"/>
  <c r="MZ206" i="1"/>
  <c r="NT206" i="1"/>
  <c r="ON206" i="1"/>
  <c r="PH206" i="1"/>
  <c r="QB206" i="1"/>
  <c r="QV206" i="1"/>
  <c r="RP206" i="1"/>
  <c r="SJ206" i="1"/>
  <c r="TD206" i="1"/>
  <c r="TX206" i="1"/>
  <c r="UR206" i="1"/>
  <c r="VL206" i="1"/>
  <c r="WF206" i="1"/>
  <c r="WZ206" i="1"/>
  <c r="XT206" i="1"/>
  <c r="YN206" i="1"/>
  <c r="ZH206" i="1"/>
  <c r="AAB206" i="1"/>
  <c r="AAV206" i="1"/>
  <c r="ABP206" i="1"/>
  <c r="JY206" i="1"/>
  <c r="KS206" i="1"/>
  <c r="LM206" i="1"/>
  <c r="MG206" i="1"/>
  <c r="NA206" i="1"/>
  <c r="NU206" i="1"/>
  <c r="OO206" i="1"/>
  <c r="PI206" i="1"/>
  <c r="QC206" i="1"/>
  <c r="QW206" i="1"/>
  <c r="JZ206" i="1"/>
  <c r="KT206" i="1"/>
  <c r="LN206" i="1"/>
  <c r="MH206" i="1"/>
  <c r="NB206" i="1"/>
  <c r="NV206" i="1"/>
  <c r="OP206" i="1"/>
  <c r="PJ206" i="1"/>
  <c r="QD206" i="1"/>
  <c r="QX206" i="1"/>
  <c r="RR206" i="1"/>
  <c r="SL206" i="1"/>
  <c r="TF206" i="1"/>
  <c r="TZ206" i="1"/>
  <c r="UT206" i="1"/>
  <c r="VN206" i="1"/>
  <c r="WH206" i="1"/>
  <c r="XB206" i="1"/>
  <c r="XV206" i="1"/>
  <c r="YP206" i="1"/>
  <c r="ZJ206" i="1"/>
  <c r="AAD206" i="1"/>
  <c r="AAX206" i="1"/>
  <c r="ABR206" i="1"/>
  <c r="ACL206" i="1"/>
  <c r="ADF206" i="1"/>
  <c r="KA206" i="1"/>
  <c r="KU206" i="1"/>
  <c r="LO206" i="1"/>
  <c r="MI206" i="1"/>
  <c r="NC206" i="1"/>
  <c r="NW206" i="1"/>
  <c r="OQ206" i="1"/>
  <c r="PK206" i="1"/>
  <c r="QE206" i="1"/>
  <c r="QY206" i="1"/>
  <c r="RS206" i="1"/>
  <c r="SM206" i="1"/>
  <c r="TG206" i="1"/>
  <c r="UA206" i="1"/>
  <c r="UU206" i="1"/>
  <c r="VO206" i="1"/>
  <c r="WI206" i="1"/>
  <c r="XC206" i="1"/>
  <c r="XW206" i="1"/>
  <c r="YQ206" i="1"/>
  <c r="ZK206" i="1"/>
  <c r="AAE206" i="1"/>
  <c r="AAY206" i="1"/>
  <c r="ABS206" i="1"/>
  <c r="ACM206" i="1"/>
  <c r="ADG206" i="1"/>
  <c r="KG206" i="1"/>
  <c r="LE206" i="1"/>
  <c r="MC206" i="1"/>
  <c r="NE206" i="1"/>
  <c r="OC206" i="1"/>
  <c r="PA206" i="1"/>
  <c r="PY206" i="1"/>
  <c r="RA206" i="1"/>
  <c r="RX206" i="1"/>
  <c r="SU206" i="1"/>
  <c r="TR206" i="1"/>
  <c r="UO206" i="1"/>
  <c r="VM206" i="1"/>
  <c r="WL206" i="1"/>
  <c r="XI206" i="1"/>
  <c r="YF206" i="1"/>
  <c r="ZC206" i="1"/>
  <c r="ZZ206" i="1"/>
  <c r="AAZ206" i="1"/>
  <c r="ABW206" i="1"/>
  <c r="ACS206" i="1"/>
  <c r="KH206" i="1"/>
  <c r="LF206" i="1"/>
  <c r="MD206" i="1"/>
  <c r="NF206" i="1"/>
  <c r="OD206" i="1"/>
  <c r="PB206" i="1"/>
  <c r="PZ206" i="1"/>
  <c r="RB206" i="1"/>
  <c r="RY206" i="1"/>
  <c r="SV206" i="1"/>
  <c r="TS206" i="1"/>
  <c r="UP206" i="1"/>
  <c r="VP206" i="1"/>
  <c r="WM206" i="1"/>
  <c r="XJ206" i="1"/>
  <c r="YG206" i="1"/>
  <c r="ZD206" i="1"/>
  <c r="AAA206" i="1"/>
  <c r="ABA206" i="1"/>
  <c r="ABX206" i="1"/>
  <c r="ACT206" i="1"/>
  <c r="KI206" i="1"/>
  <c r="LG206" i="1"/>
  <c r="ME206" i="1"/>
  <c r="NG206" i="1"/>
  <c r="OE206" i="1"/>
  <c r="PC206" i="1"/>
  <c r="QA206" i="1"/>
  <c r="RC206" i="1"/>
  <c r="RZ206" i="1"/>
  <c r="SW206" i="1"/>
  <c r="TT206" i="1"/>
  <c r="UQ206" i="1"/>
  <c r="VQ206" i="1"/>
  <c r="WN206" i="1"/>
  <c r="XK206" i="1"/>
  <c r="YH206" i="1"/>
  <c r="ZE206" i="1"/>
  <c r="AAC206" i="1"/>
  <c r="ABB206" i="1"/>
  <c r="ABY206" i="1"/>
  <c r="ACU206" i="1"/>
  <c r="KJ206" i="1"/>
  <c r="LH206" i="1"/>
  <c r="MJ206" i="1"/>
  <c r="NH206" i="1"/>
  <c r="OF206" i="1"/>
  <c r="PD206" i="1"/>
  <c r="QF206" i="1"/>
  <c r="RD206" i="1"/>
  <c r="SA206" i="1"/>
  <c r="SX206" i="1"/>
  <c r="TU206" i="1"/>
  <c r="US206" i="1"/>
  <c r="VR206" i="1"/>
  <c r="WO206" i="1"/>
  <c r="XL206" i="1"/>
  <c r="YI206" i="1"/>
  <c r="ZF206" i="1"/>
  <c r="AAF206" i="1"/>
  <c r="ABC206" i="1"/>
  <c r="ABZ206" i="1"/>
  <c r="ACV206" i="1"/>
  <c r="KK206" i="1"/>
  <c r="LI206" i="1"/>
  <c r="MK206" i="1"/>
  <c r="NI206" i="1"/>
  <c r="OG206" i="1"/>
  <c r="PE206" i="1"/>
  <c r="QG206" i="1"/>
  <c r="RE206" i="1"/>
  <c r="SB206" i="1"/>
  <c r="SY206" i="1"/>
  <c r="TV206" i="1"/>
  <c r="UV206" i="1"/>
  <c r="VS206" i="1"/>
  <c r="WP206" i="1"/>
  <c r="XM206" i="1"/>
  <c r="YJ206" i="1"/>
  <c r="ZG206" i="1"/>
  <c r="AAG206" i="1"/>
  <c r="ABD206" i="1"/>
  <c r="ACA206" i="1"/>
  <c r="ACW206" i="1"/>
  <c r="JN206" i="1"/>
  <c r="KL206" i="1"/>
  <c r="LJ206" i="1"/>
  <c r="ML206" i="1"/>
  <c r="NJ206" i="1"/>
  <c r="OH206" i="1"/>
  <c r="PF206" i="1"/>
  <c r="QH206" i="1"/>
  <c r="RF206" i="1"/>
  <c r="SC206" i="1"/>
  <c r="SZ206" i="1"/>
  <c r="TW206" i="1"/>
  <c r="UW206" i="1"/>
  <c r="VT206" i="1"/>
  <c r="WQ206" i="1"/>
  <c r="XN206" i="1"/>
  <c r="YK206" i="1"/>
  <c r="ZI206" i="1"/>
  <c r="AAH206" i="1"/>
  <c r="ABE206" i="1"/>
  <c r="ACB206" i="1"/>
  <c r="ACX206" i="1"/>
  <c r="JO206" i="1"/>
  <c r="KM206" i="1"/>
  <c r="LK206" i="1"/>
  <c r="MM206" i="1"/>
  <c r="NK206" i="1"/>
  <c r="OI206" i="1"/>
  <c r="PG206" i="1"/>
  <c r="QI206" i="1"/>
  <c r="RG206" i="1"/>
  <c r="SD206" i="1"/>
  <c r="TA206" i="1"/>
  <c r="TY206" i="1"/>
  <c r="UX206" i="1"/>
  <c r="VU206" i="1"/>
  <c r="WR206" i="1"/>
  <c r="XO206" i="1"/>
  <c r="YL206" i="1"/>
  <c r="ZL206" i="1"/>
  <c r="AAI206" i="1"/>
  <c r="ABF206" i="1"/>
  <c r="ACC206" i="1"/>
  <c r="ACY206" i="1"/>
  <c r="JP206" i="1"/>
  <c r="KN206" i="1"/>
  <c r="LP206" i="1"/>
  <c r="MN206" i="1"/>
  <c r="NL206" i="1"/>
  <c r="OJ206" i="1"/>
  <c r="PL206" i="1"/>
  <c r="QJ206" i="1"/>
  <c r="RH206" i="1"/>
  <c r="SE206" i="1"/>
  <c r="TB206" i="1"/>
  <c r="UB206" i="1"/>
  <c r="UY206" i="1"/>
  <c r="VV206" i="1"/>
  <c r="WS206" i="1"/>
  <c r="XP206" i="1"/>
  <c r="YM206" i="1"/>
  <c r="ZM206" i="1"/>
  <c r="AAJ206" i="1"/>
  <c r="ABG206" i="1"/>
  <c r="ACD206" i="1"/>
  <c r="ACZ206" i="1"/>
  <c r="JQ206" i="1"/>
  <c r="KO206" i="1"/>
  <c r="LQ206" i="1"/>
  <c r="MO206" i="1"/>
  <c r="NM206" i="1"/>
  <c r="OK206" i="1"/>
  <c r="PM206" i="1"/>
  <c r="QK206" i="1"/>
  <c r="RI206" i="1"/>
  <c r="SF206" i="1"/>
  <c r="TC206" i="1"/>
  <c r="UC206" i="1"/>
  <c r="UZ206" i="1"/>
  <c r="VW206" i="1"/>
  <c r="WT206" i="1"/>
  <c r="XQ206" i="1"/>
  <c r="YO206" i="1"/>
  <c r="ZN206" i="1"/>
  <c r="AAK206" i="1"/>
  <c r="ABH206" i="1"/>
  <c r="ACE206" i="1"/>
  <c r="ADA206" i="1"/>
  <c r="JR206" i="1"/>
  <c r="KP206" i="1"/>
  <c r="LR206" i="1"/>
  <c r="MP206" i="1"/>
  <c r="NN206" i="1"/>
  <c r="OL206" i="1"/>
  <c r="PN206" i="1"/>
  <c r="QL206" i="1"/>
  <c r="RJ206" i="1"/>
  <c r="SG206" i="1"/>
  <c r="TE206" i="1"/>
  <c r="UD206" i="1"/>
  <c r="VA206" i="1"/>
  <c r="VX206" i="1"/>
  <c r="WU206" i="1"/>
  <c r="XR206" i="1"/>
  <c r="YR206" i="1"/>
  <c r="ZO206" i="1"/>
  <c r="AAL206" i="1"/>
  <c r="ABI206" i="1"/>
  <c r="ACF206" i="1"/>
  <c r="ADB206" i="1"/>
  <c r="JS206" i="1"/>
  <c r="KQ206" i="1"/>
  <c r="LS206" i="1"/>
  <c r="MQ206" i="1"/>
  <c r="NO206" i="1"/>
  <c r="OM206" i="1"/>
  <c r="PO206" i="1"/>
  <c r="QM206" i="1"/>
  <c r="RK206" i="1"/>
  <c r="SH206" i="1"/>
  <c r="TH206" i="1"/>
  <c r="UE206" i="1"/>
  <c r="VB206" i="1"/>
  <c r="VY206" i="1"/>
  <c r="WV206" i="1"/>
  <c r="XS206" i="1"/>
  <c r="YS206" i="1"/>
  <c r="ZP206" i="1"/>
  <c r="AAM206" i="1"/>
  <c r="ABJ206" i="1"/>
  <c r="ACG206" i="1"/>
  <c r="ADC206" i="1"/>
  <c r="JT206" i="1"/>
  <c r="KV206" i="1"/>
  <c r="LT206" i="1"/>
  <c r="MR206" i="1"/>
  <c r="NP206" i="1"/>
  <c r="OR206" i="1"/>
  <c r="PP206" i="1"/>
  <c r="QN206" i="1"/>
  <c r="RL206" i="1"/>
  <c r="SI206" i="1"/>
  <c r="TI206" i="1"/>
  <c r="UF206" i="1"/>
  <c r="VC206" i="1"/>
  <c r="VZ206" i="1"/>
  <c r="WW206" i="1"/>
  <c r="XU206" i="1"/>
  <c r="YT206" i="1"/>
  <c r="ZQ206" i="1"/>
  <c r="AAN206" i="1"/>
  <c r="ABK206" i="1"/>
  <c r="ACH206" i="1"/>
  <c r="ADD206" i="1"/>
  <c r="JU206" i="1"/>
  <c r="KW206" i="1"/>
  <c r="LU206" i="1"/>
  <c r="MS206" i="1"/>
  <c r="NQ206" i="1"/>
  <c r="OS206" i="1"/>
  <c r="PQ206" i="1"/>
  <c r="QO206" i="1"/>
  <c r="RM206" i="1"/>
  <c r="SK206" i="1"/>
  <c r="TJ206" i="1"/>
  <c r="UG206" i="1"/>
  <c r="VD206" i="1"/>
  <c r="WA206" i="1"/>
  <c r="WX206" i="1"/>
  <c r="XX206" i="1"/>
  <c r="YU206" i="1"/>
  <c r="ZR206" i="1"/>
  <c r="AAO206" i="1"/>
  <c r="ABL206" i="1"/>
  <c r="ACI206" i="1"/>
  <c r="ADE206" i="1"/>
  <c r="JV206" i="1"/>
  <c r="KX206" i="1"/>
  <c r="LV206" i="1"/>
  <c r="MT206" i="1"/>
  <c r="NR206" i="1"/>
  <c r="OT206" i="1"/>
  <c r="PR206" i="1"/>
  <c r="QP206" i="1"/>
  <c r="RN206" i="1"/>
  <c r="SN206" i="1"/>
  <c r="TK206" i="1"/>
  <c r="UH206" i="1"/>
  <c r="VE206" i="1"/>
  <c r="WB206" i="1"/>
  <c r="WY206" i="1"/>
  <c r="XY206" i="1"/>
  <c r="YV206" i="1"/>
  <c r="ZS206" i="1"/>
  <c r="AAP206" i="1"/>
  <c r="ABM206" i="1"/>
  <c r="ACJ206" i="1"/>
  <c r="JW206" i="1"/>
  <c r="KY206" i="1"/>
  <c r="LW206" i="1"/>
  <c r="MU206" i="1"/>
  <c r="NS206" i="1"/>
  <c r="OU206" i="1"/>
  <c r="PS206" i="1"/>
  <c r="QQ206" i="1"/>
  <c r="RO206" i="1"/>
  <c r="SO206" i="1"/>
  <c r="TL206" i="1"/>
  <c r="UI206" i="1"/>
  <c r="VF206" i="1"/>
  <c r="WC206" i="1"/>
  <c r="XA206" i="1"/>
  <c r="XZ206" i="1"/>
  <c r="YW206" i="1"/>
  <c r="ZT206" i="1"/>
  <c r="AAQ206" i="1"/>
  <c r="ABN206" i="1"/>
  <c r="ACK206" i="1"/>
  <c r="KB206" i="1"/>
  <c r="KZ206" i="1"/>
  <c r="LX206" i="1"/>
  <c r="MV206" i="1"/>
  <c r="NX206" i="1"/>
  <c r="OV206" i="1"/>
  <c r="PT206" i="1"/>
  <c r="QR206" i="1"/>
  <c r="RQ206" i="1"/>
  <c r="SP206" i="1"/>
  <c r="TM206" i="1"/>
  <c r="UJ206" i="1"/>
  <c r="VG206" i="1"/>
  <c r="WD206" i="1"/>
  <c r="XD206" i="1"/>
  <c r="YA206" i="1"/>
  <c r="YX206" i="1"/>
  <c r="ZU206" i="1"/>
  <c r="AAR206" i="1"/>
  <c r="ABO206" i="1"/>
  <c r="ACN206" i="1"/>
  <c r="KC206" i="1"/>
  <c r="LA206" i="1"/>
  <c r="LY206" i="1"/>
  <c r="MW206" i="1"/>
  <c r="NY206" i="1"/>
  <c r="OW206" i="1"/>
  <c r="PU206" i="1"/>
  <c r="QS206" i="1"/>
  <c r="RT206" i="1"/>
  <c r="SQ206" i="1"/>
  <c r="TN206" i="1"/>
  <c r="UK206" i="1"/>
  <c r="VH206" i="1"/>
  <c r="WE206" i="1"/>
  <c r="XE206" i="1"/>
  <c r="YB206" i="1"/>
  <c r="YY206" i="1"/>
  <c r="ZV206" i="1"/>
  <c r="AAS206" i="1"/>
  <c r="ABQ206" i="1"/>
  <c r="ACO206" i="1"/>
  <c r="KD206" i="1"/>
  <c r="LB206" i="1"/>
  <c r="LZ206" i="1"/>
  <c r="MX206" i="1"/>
  <c r="NZ206" i="1"/>
  <c r="OX206" i="1"/>
  <c r="PV206" i="1"/>
  <c r="QT206" i="1"/>
  <c r="RU206" i="1"/>
  <c r="SR206" i="1"/>
  <c r="TO206" i="1"/>
  <c r="UL206" i="1"/>
  <c r="VI206" i="1"/>
  <c r="WG206" i="1"/>
  <c r="XF206" i="1"/>
  <c r="YC206" i="1"/>
  <c r="YZ206" i="1"/>
  <c r="ZW206" i="1"/>
  <c r="AAT206" i="1"/>
  <c r="ABT206" i="1"/>
  <c r="ACP206" i="1"/>
  <c r="KE206" i="1"/>
  <c r="LC206" i="1"/>
  <c r="MA206" i="1"/>
  <c r="MY206" i="1"/>
  <c r="OA206" i="1"/>
  <c r="OY206" i="1"/>
  <c r="PW206" i="1"/>
  <c r="QU206" i="1"/>
  <c r="RV206" i="1"/>
  <c r="SS206" i="1"/>
  <c r="TP206" i="1"/>
  <c r="UM206" i="1"/>
  <c r="VJ206" i="1"/>
  <c r="WJ206" i="1"/>
  <c r="XG206" i="1"/>
  <c r="YD206" i="1"/>
  <c r="ZA206" i="1"/>
  <c r="ZX206" i="1"/>
  <c r="AAU206" i="1"/>
  <c r="TQ206" i="1"/>
  <c r="UN206" i="1"/>
  <c r="VK206" i="1"/>
  <c r="WK206" i="1"/>
  <c r="XH206" i="1"/>
  <c r="YE206" i="1"/>
  <c r="ZB206" i="1"/>
  <c r="ZY206" i="1"/>
  <c r="AAW206" i="1"/>
  <c r="ABU206" i="1"/>
  <c r="KF206" i="1"/>
  <c r="ABV206" i="1"/>
  <c r="LD206" i="1"/>
  <c r="ACQ206" i="1"/>
  <c r="MB206" i="1"/>
  <c r="ACR206" i="1"/>
  <c r="ND206" i="1"/>
  <c r="OB206" i="1"/>
  <c r="OZ206" i="1"/>
  <c r="PX206" i="1"/>
  <c r="QZ206" i="1"/>
  <c r="RW206" i="1"/>
  <c r="ST206" i="1"/>
  <c r="W206" i="1"/>
  <c r="AQ206" i="1"/>
  <c r="BK206" i="1"/>
  <c r="CE206" i="1"/>
  <c r="CY206" i="1"/>
  <c r="DS206" i="1"/>
  <c r="EM206" i="1"/>
  <c r="FG206" i="1"/>
  <c r="GA206" i="1"/>
  <c r="GU206" i="1"/>
  <c r="HO206" i="1"/>
  <c r="II206" i="1"/>
  <c r="JC206" i="1"/>
  <c r="X206" i="1"/>
  <c r="AR206" i="1"/>
  <c r="BL206" i="1"/>
  <c r="CF206" i="1"/>
  <c r="CZ206" i="1"/>
  <c r="DT206" i="1"/>
  <c r="EN206" i="1"/>
  <c r="FH206" i="1"/>
  <c r="GB206" i="1"/>
  <c r="GV206" i="1"/>
  <c r="HP206" i="1"/>
  <c r="IJ206" i="1"/>
  <c r="JD206" i="1"/>
  <c r="Y206" i="1"/>
  <c r="AS206" i="1"/>
  <c r="BM206" i="1"/>
  <c r="CG206" i="1"/>
  <c r="DA206" i="1"/>
  <c r="DU206" i="1"/>
  <c r="EO206" i="1"/>
  <c r="FI206" i="1"/>
  <c r="GC206" i="1"/>
  <c r="GW206" i="1"/>
  <c r="HQ206" i="1"/>
  <c r="IK206" i="1"/>
  <c r="JE206" i="1"/>
  <c r="L206" i="1"/>
  <c r="AF206" i="1"/>
  <c r="AZ206" i="1"/>
  <c r="BT206" i="1"/>
  <c r="CN206" i="1"/>
  <c r="DH206" i="1"/>
  <c r="EB206" i="1"/>
  <c r="EV206" i="1"/>
  <c r="FP206" i="1"/>
  <c r="GJ206" i="1"/>
  <c r="HD206" i="1"/>
  <c r="HX206" i="1"/>
  <c r="IR206" i="1"/>
  <c r="JL206" i="1"/>
  <c r="O206" i="1"/>
  <c r="AI206" i="1"/>
  <c r="BC206" i="1"/>
  <c r="BW206" i="1"/>
  <c r="CQ206" i="1"/>
  <c r="DK206" i="1"/>
  <c r="EE206" i="1"/>
  <c r="EY206" i="1"/>
  <c r="FS206" i="1"/>
  <c r="GM206" i="1"/>
  <c r="HG206" i="1"/>
  <c r="IA206" i="1"/>
  <c r="IU206" i="1"/>
  <c r="P206" i="1"/>
  <c r="AJ206" i="1"/>
  <c r="BD206" i="1"/>
  <c r="BX206" i="1"/>
  <c r="CR206" i="1"/>
  <c r="DL206" i="1"/>
  <c r="EF206" i="1"/>
  <c r="R206" i="1"/>
  <c r="AL206" i="1"/>
  <c r="BF206" i="1"/>
  <c r="BZ206" i="1"/>
  <c r="CT206" i="1"/>
  <c r="DN206" i="1"/>
  <c r="EH206" i="1"/>
  <c r="FB206" i="1"/>
  <c r="FV206" i="1"/>
  <c r="GP206" i="1"/>
  <c r="HJ206" i="1"/>
  <c r="ID206" i="1"/>
  <c r="IX206" i="1"/>
  <c r="S206" i="1"/>
  <c r="AM206" i="1"/>
  <c r="BG206" i="1"/>
  <c r="CA206" i="1"/>
  <c r="CU206" i="1"/>
  <c r="DO206" i="1"/>
  <c r="EI206" i="1"/>
  <c r="FC206" i="1"/>
  <c r="FW206" i="1"/>
  <c r="GQ206" i="1"/>
  <c r="HK206" i="1"/>
  <c r="K206" i="1"/>
  <c r="AU206" i="1"/>
  <c r="CB206" i="1"/>
  <c r="DG206" i="1"/>
  <c r="EQ206" i="1"/>
  <c r="FT206" i="1"/>
  <c r="GZ206" i="1"/>
  <c r="IC206" i="1"/>
  <c r="JG206" i="1"/>
  <c r="M206" i="1"/>
  <c r="AV206" i="1"/>
  <c r="CC206" i="1"/>
  <c r="DI206" i="1"/>
  <c r="ER206" i="1"/>
  <c r="FU206" i="1"/>
  <c r="HA206" i="1"/>
  <c r="IE206" i="1"/>
  <c r="JH206" i="1"/>
  <c r="JF206" i="1"/>
  <c r="N206" i="1"/>
  <c r="AW206" i="1"/>
  <c r="CD206" i="1"/>
  <c r="DJ206" i="1"/>
  <c r="ES206" i="1"/>
  <c r="FX206" i="1"/>
  <c r="HB206" i="1"/>
  <c r="IF206" i="1"/>
  <c r="JI206" i="1"/>
  <c r="Q206" i="1"/>
  <c r="AX206" i="1"/>
  <c r="CH206" i="1"/>
  <c r="DM206" i="1"/>
  <c r="ET206" i="1"/>
  <c r="FY206" i="1"/>
  <c r="HC206" i="1"/>
  <c r="IG206" i="1"/>
  <c r="JJ206" i="1"/>
  <c r="T206" i="1"/>
  <c r="AY206" i="1"/>
  <c r="CI206" i="1"/>
  <c r="DP206" i="1"/>
  <c r="EU206" i="1"/>
  <c r="FZ206" i="1"/>
  <c r="HE206" i="1"/>
  <c r="IH206" i="1"/>
  <c r="JK206" i="1"/>
  <c r="U206" i="1"/>
  <c r="BA206" i="1"/>
  <c r="CJ206" i="1"/>
  <c r="DQ206" i="1"/>
  <c r="EW206" i="1"/>
  <c r="GD206" i="1"/>
  <c r="HF206" i="1"/>
  <c r="IL206" i="1"/>
  <c r="JM206" i="1"/>
  <c r="V206" i="1"/>
  <c r="BB206" i="1"/>
  <c r="CK206" i="1"/>
  <c r="DR206" i="1"/>
  <c r="EX206" i="1"/>
  <c r="GE206" i="1"/>
  <c r="HH206" i="1"/>
  <c r="IM206" i="1"/>
  <c r="Z206" i="1"/>
  <c r="BE206" i="1"/>
  <c r="CL206" i="1"/>
  <c r="DV206" i="1"/>
  <c r="EZ206" i="1"/>
  <c r="GF206" i="1"/>
  <c r="HI206" i="1"/>
  <c r="IN206" i="1"/>
  <c r="AA206" i="1"/>
  <c r="BH206" i="1"/>
  <c r="CM206" i="1"/>
  <c r="DW206" i="1"/>
  <c r="FA206" i="1"/>
  <c r="GG206" i="1"/>
  <c r="HL206" i="1"/>
  <c r="IO206" i="1"/>
  <c r="AB206" i="1"/>
  <c r="BI206" i="1"/>
  <c r="CO206" i="1"/>
  <c r="DX206" i="1"/>
  <c r="FD206" i="1"/>
  <c r="GH206" i="1"/>
  <c r="HM206" i="1"/>
  <c r="IP206" i="1"/>
  <c r="AC206" i="1"/>
  <c r="BJ206" i="1"/>
  <c r="CP206" i="1"/>
  <c r="DY206" i="1"/>
  <c r="FE206" i="1"/>
  <c r="GI206" i="1"/>
  <c r="HN206" i="1"/>
  <c r="IQ206" i="1"/>
  <c r="AD206" i="1"/>
  <c r="BN206" i="1"/>
  <c r="CS206" i="1"/>
  <c r="DZ206" i="1"/>
  <c r="FF206" i="1"/>
  <c r="GK206" i="1"/>
  <c r="HR206" i="1"/>
  <c r="IS206" i="1"/>
  <c r="IB206" i="1"/>
  <c r="AE206" i="1"/>
  <c r="BO206" i="1"/>
  <c r="CV206" i="1"/>
  <c r="EA206" i="1"/>
  <c r="FJ206" i="1"/>
  <c r="GL206" i="1"/>
  <c r="HS206" i="1"/>
  <c r="IT206" i="1"/>
  <c r="AG206" i="1"/>
  <c r="BP206" i="1"/>
  <c r="CW206" i="1"/>
  <c r="EC206" i="1"/>
  <c r="FK206" i="1"/>
  <c r="GN206" i="1"/>
  <c r="HT206" i="1"/>
  <c r="IV206" i="1"/>
  <c r="BY206" i="1"/>
  <c r="GY206" i="1"/>
  <c r="AH206" i="1"/>
  <c r="BQ206" i="1"/>
  <c r="CX206" i="1"/>
  <c r="ED206" i="1"/>
  <c r="FL206" i="1"/>
  <c r="GO206" i="1"/>
  <c r="HU206" i="1"/>
  <c r="IW206" i="1"/>
  <c r="AT206" i="1"/>
  <c r="F206" i="1"/>
  <c r="AK206" i="1"/>
  <c r="BR206" i="1"/>
  <c r="DB206" i="1"/>
  <c r="EG206" i="1"/>
  <c r="FM206" i="1"/>
  <c r="GR206" i="1"/>
  <c r="HV206" i="1"/>
  <c r="IY206" i="1"/>
  <c r="J206" i="1"/>
  <c r="DF206" i="1"/>
  <c r="FR206" i="1"/>
  <c r="G206" i="1"/>
  <c r="AN206" i="1"/>
  <c r="BS206" i="1"/>
  <c r="DC206" i="1"/>
  <c r="EJ206" i="1"/>
  <c r="FN206" i="1"/>
  <c r="GS206" i="1"/>
  <c r="HW206" i="1"/>
  <c r="IZ206" i="1"/>
  <c r="H206" i="1"/>
  <c r="AO206" i="1"/>
  <c r="BU206" i="1"/>
  <c r="DD206" i="1"/>
  <c r="EK206" i="1"/>
  <c r="FO206" i="1"/>
  <c r="GT206" i="1"/>
  <c r="HY206" i="1"/>
  <c r="JA206" i="1"/>
  <c r="EP206" i="1"/>
  <c r="I206" i="1"/>
  <c r="AP206" i="1"/>
  <c r="BV206" i="1"/>
  <c r="DE206" i="1"/>
  <c r="EL206" i="1"/>
  <c r="FQ206" i="1"/>
  <c r="GX206" i="1"/>
  <c r="HZ206" i="1"/>
  <c r="JB206" i="1"/>
  <c r="JR205" i="1"/>
  <c r="KL205" i="1"/>
  <c r="LF205" i="1"/>
  <c r="LZ205" i="1"/>
  <c r="MT205" i="1"/>
  <c r="NN205" i="1"/>
  <c r="OH205" i="1"/>
  <c r="PB205" i="1"/>
  <c r="PV205" i="1"/>
  <c r="QP205" i="1"/>
  <c r="RJ205" i="1"/>
  <c r="SD205" i="1"/>
  <c r="SX205" i="1"/>
  <c r="TR205" i="1"/>
  <c r="UL205" i="1"/>
  <c r="VF205" i="1"/>
  <c r="VZ205" i="1"/>
  <c r="WT205" i="1"/>
  <c r="XN205" i="1"/>
  <c r="YH205" i="1"/>
  <c r="ZB205" i="1"/>
  <c r="ZV205" i="1"/>
  <c r="AAP205" i="1"/>
  <c r="ABJ205" i="1"/>
  <c r="ACD205" i="1"/>
  <c r="ACX205" i="1"/>
  <c r="JS205" i="1"/>
  <c r="KM205" i="1"/>
  <c r="LG205" i="1"/>
  <c r="MA205" i="1"/>
  <c r="MU205" i="1"/>
  <c r="NO205" i="1"/>
  <c r="OI205" i="1"/>
  <c r="PC205" i="1"/>
  <c r="PW205" i="1"/>
  <c r="QQ205" i="1"/>
  <c r="RK205" i="1"/>
  <c r="SE205" i="1"/>
  <c r="SY205" i="1"/>
  <c r="TS205" i="1"/>
  <c r="UM205" i="1"/>
  <c r="VG205" i="1"/>
  <c r="WA205" i="1"/>
  <c r="WU205" i="1"/>
  <c r="XO205" i="1"/>
  <c r="YI205" i="1"/>
  <c r="ZC205" i="1"/>
  <c r="ZW205" i="1"/>
  <c r="AAQ205" i="1"/>
  <c r="ABK205" i="1"/>
  <c r="ACE205" i="1"/>
  <c r="ACY205" i="1"/>
  <c r="JT205" i="1"/>
  <c r="KN205" i="1"/>
  <c r="LH205" i="1"/>
  <c r="MB205" i="1"/>
  <c r="MV205" i="1"/>
  <c r="NP205" i="1"/>
  <c r="OJ205" i="1"/>
  <c r="PD205" i="1"/>
  <c r="PX205" i="1"/>
  <c r="QR205" i="1"/>
  <c r="RL205" i="1"/>
  <c r="SF205" i="1"/>
  <c r="SZ205" i="1"/>
  <c r="TT205" i="1"/>
  <c r="UN205" i="1"/>
  <c r="VH205" i="1"/>
  <c r="WB205" i="1"/>
  <c r="WV205" i="1"/>
  <c r="XP205" i="1"/>
  <c r="YJ205" i="1"/>
  <c r="ZD205" i="1"/>
  <c r="ZX205" i="1"/>
  <c r="AAR205" i="1"/>
  <c r="ABL205" i="1"/>
  <c r="ACF205" i="1"/>
  <c r="ACZ205" i="1"/>
  <c r="JU205" i="1"/>
  <c r="KO205" i="1"/>
  <c r="LI205" i="1"/>
  <c r="MC205" i="1"/>
  <c r="MW205" i="1"/>
  <c r="NQ205" i="1"/>
  <c r="OK205" i="1"/>
  <c r="PE205" i="1"/>
  <c r="PY205" i="1"/>
  <c r="QS205" i="1"/>
  <c r="RM205" i="1"/>
  <c r="SG205" i="1"/>
  <c r="TA205" i="1"/>
  <c r="TU205" i="1"/>
  <c r="UO205" i="1"/>
  <c r="VI205" i="1"/>
  <c r="WC205" i="1"/>
  <c r="WW205" i="1"/>
  <c r="XQ205" i="1"/>
  <c r="YK205" i="1"/>
  <c r="ZE205" i="1"/>
  <c r="ZY205" i="1"/>
  <c r="AAS205" i="1"/>
  <c r="ABM205" i="1"/>
  <c r="ACG205" i="1"/>
  <c r="ADA205" i="1"/>
  <c r="JY205" i="1"/>
  <c r="KS205" i="1"/>
  <c r="LM205" i="1"/>
  <c r="MG205" i="1"/>
  <c r="NA205" i="1"/>
  <c r="NU205" i="1"/>
  <c r="OO205" i="1"/>
  <c r="PI205" i="1"/>
  <c r="QC205" i="1"/>
  <c r="QW205" i="1"/>
  <c r="RQ205" i="1"/>
  <c r="SK205" i="1"/>
  <c r="TE205" i="1"/>
  <c r="TY205" i="1"/>
  <c r="US205" i="1"/>
  <c r="VM205" i="1"/>
  <c r="WG205" i="1"/>
  <c r="KD205" i="1"/>
  <c r="KX205" i="1"/>
  <c r="LR205" i="1"/>
  <c r="ML205" i="1"/>
  <c r="NF205" i="1"/>
  <c r="NZ205" i="1"/>
  <c r="OT205" i="1"/>
  <c r="PN205" i="1"/>
  <c r="JN205" i="1"/>
  <c r="KR205" i="1"/>
  <c r="LT205" i="1"/>
  <c r="MX205" i="1"/>
  <c r="NY205" i="1"/>
  <c r="OZ205" i="1"/>
  <c r="QE205" i="1"/>
  <c r="RD205" i="1"/>
  <c r="SC205" i="1"/>
  <c r="TG205" i="1"/>
  <c r="UF205" i="1"/>
  <c r="VE205" i="1"/>
  <c r="WI205" i="1"/>
  <c r="XG205" i="1"/>
  <c r="YE205" i="1"/>
  <c r="ZG205" i="1"/>
  <c r="AAE205" i="1"/>
  <c r="ABC205" i="1"/>
  <c r="ACA205" i="1"/>
  <c r="ADC205" i="1"/>
  <c r="JO205" i="1"/>
  <c r="KT205" i="1"/>
  <c r="LU205" i="1"/>
  <c r="MY205" i="1"/>
  <c r="OA205" i="1"/>
  <c r="PA205" i="1"/>
  <c r="QF205" i="1"/>
  <c r="RE205" i="1"/>
  <c r="SH205" i="1"/>
  <c r="TH205" i="1"/>
  <c r="UG205" i="1"/>
  <c r="VJ205" i="1"/>
  <c r="WJ205" i="1"/>
  <c r="XH205" i="1"/>
  <c r="YF205" i="1"/>
  <c r="ZH205" i="1"/>
  <c r="AAF205" i="1"/>
  <c r="ABD205" i="1"/>
  <c r="ACB205" i="1"/>
  <c r="ADD205" i="1"/>
  <c r="JP205" i="1"/>
  <c r="KU205" i="1"/>
  <c r="LV205" i="1"/>
  <c r="MZ205" i="1"/>
  <c r="OB205" i="1"/>
  <c r="PF205" i="1"/>
  <c r="QG205" i="1"/>
  <c r="RF205" i="1"/>
  <c r="SI205" i="1"/>
  <c r="TI205" i="1"/>
  <c r="UH205" i="1"/>
  <c r="VK205" i="1"/>
  <c r="WK205" i="1"/>
  <c r="XI205" i="1"/>
  <c r="YG205" i="1"/>
  <c r="ZI205" i="1"/>
  <c r="AAG205" i="1"/>
  <c r="ABE205" i="1"/>
  <c r="ACC205" i="1"/>
  <c r="ADE205" i="1"/>
  <c r="JQ205" i="1"/>
  <c r="KV205" i="1"/>
  <c r="LW205" i="1"/>
  <c r="NB205" i="1"/>
  <c r="OC205" i="1"/>
  <c r="PG205" i="1"/>
  <c r="QH205" i="1"/>
  <c r="RG205" i="1"/>
  <c r="SJ205" i="1"/>
  <c r="TJ205" i="1"/>
  <c r="UI205" i="1"/>
  <c r="VL205" i="1"/>
  <c r="WL205" i="1"/>
  <c r="XJ205" i="1"/>
  <c r="YL205" i="1"/>
  <c r="ZJ205" i="1"/>
  <c r="AAH205" i="1"/>
  <c r="ABF205" i="1"/>
  <c r="ACH205" i="1"/>
  <c r="ADF205" i="1"/>
  <c r="JV205" i="1"/>
  <c r="KW205" i="1"/>
  <c r="LX205" i="1"/>
  <c r="NC205" i="1"/>
  <c r="OD205" i="1"/>
  <c r="PH205" i="1"/>
  <c r="QI205" i="1"/>
  <c r="RH205" i="1"/>
  <c r="SL205" i="1"/>
  <c r="TK205" i="1"/>
  <c r="UJ205" i="1"/>
  <c r="VN205" i="1"/>
  <c r="WM205" i="1"/>
  <c r="XK205" i="1"/>
  <c r="YM205" i="1"/>
  <c r="ZK205" i="1"/>
  <c r="AAI205" i="1"/>
  <c r="ABG205" i="1"/>
  <c r="ACI205" i="1"/>
  <c r="ADG205" i="1"/>
  <c r="JW205" i="1"/>
  <c r="KY205" i="1"/>
  <c r="LY205" i="1"/>
  <c r="ND205" i="1"/>
  <c r="OE205" i="1"/>
  <c r="PJ205" i="1"/>
  <c r="QJ205" i="1"/>
  <c r="RI205" i="1"/>
  <c r="SM205" i="1"/>
  <c r="TL205" i="1"/>
  <c r="UK205" i="1"/>
  <c r="VO205" i="1"/>
  <c r="WN205" i="1"/>
  <c r="XL205" i="1"/>
  <c r="YN205" i="1"/>
  <c r="ZL205" i="1"/>
  <c r="AAJ205" i="1"/>
  <c r="ABH205" i="1"/>
  <c r="ACJ205" i="1"/>
  <c r="JX205" i="1"/>
  <c r="KZ205" i="1"/>
  <c r="MD205" i="1"/>
  <c r="NE205" i="1"/>
  <c r="OF205" i="1"/>
  <c r="PK205" i="1"/>
  <c r="QK205" i="1"/>
  <c r="RN205" i="1"/>
  <c r="SN205" i="1"/>
  <c r="TM205" i="1"/>
  <c r="UP205" i="1"/>
  <c r="VP205" i="1"/>
  <c r="WO205" i="1"/>
  <c r="XM205" i="1"/>
  <c r="YO205" i="1"/>
  <c r="ZM205" i="1"/>
  <c r="AAK205" i="1"/>
  <c r="ABI205" i="1"/>
  <c r="ACK205" i="1"/>
  <c r="JZ205" i="1"/>
  <c r="LA205" i="1"/>
  <c r="ME205" i="1"/>
  <c r="NG205" i="1"/>
  <c r="OG205" i="1"/>
  <c r="PL205" i="1"/>
  <c r="QL205" i="1"/>
  <c r="RO205" i="1"/>
  <c r="SO205" i="1"/>
  <c r="TN205" i="1"/>
  <c r="UQ205" i="1"/>
  <c r="VQ205" i="1"/>
  <c r="WP205" i="1"/>
  <c r="XR205" i="1"/>
  <c r="YP205" i="1"/>
  <c r="ZN205" i="1"/>
  <c r="AAL205" i="1"/>
  <c r="ABN205" i="1"/>
  <c r="ACL205" i="1"/>
  <c r="KA205" i="1"/>
  <c r="LB205" i="1"/>
  <c r="MF205" i="1"/>
  <c r="NH205" i="1"/>
  <c r="OL205" i="1"/>
  <c r="PM205" i="1"/>
  <c r="QM205" i="1"/>
  <c r="RP205" i="1"/>
  <c r="SP205" i="1"/>
  <c r="TO205" i="1"/>
  <c r="UR205" i="1"/>
  <c r="VR205" i="1"/>
  <c r="WQ205" i="1"/>
  <c r="XS205" i="1"/>
  <c r="YQ205" i="1"/>
  <c r="ZO205" i="1"/>
  <c r="AAM205" i="1"/>
  <c r="ABO205" i="1"/>
  <c r="ACM205" i="1"/>
  <c r="KB205" i="1"/>
  <c r="LC205" i="1"/>
  <c r="MH205" i="1"/>
  <c r="NI205" i="1"/>
  <c r="OM205" i="1"/>
  <c r="PO205" i="1"/>
  <c r="QN205" i="1"/>
  <c r="RR205" i="1"/>
  <c r="SQ205" i="1"/>
  <c r="TP205" i="1"/>
  <c r="UT205" i="1"/>
  <c r="VS205" i="1"/>
  <c r="WR205" i="1"/>
  <c r="XT205" i="1"/>
  <c r="YR205" i="1"/>
  <c r="ZP205" i="1"/>
  <c r="AAN205" i="1"/>
  <c r="ABP205" i="1"/>
  <c r="ACN205" i="1"/>
  <c r="KC205" i="1"/>
  <c r="LD205" i="1"/>
  <c r="MI205" i="1"/>
  <c r="NJ205" i="1"/>
  <c r="ON205" i="1"/>
  <c r="PP205" i="1"/>
  <c r="QO205" i="1"/>
  <c r="RS205" i="1"/>
  <c r="SR205" i="1"/>
  <c r="TQ205" i="1"/>
  <c r="UU205" i="1"/>
  <c r="VT205" i="1"/>
  <c r="WS205" i="1"/>
  <c r="XU205" i="1"/>
  <c r="YS205" i="1"/>
  <c r="ZQ205" i="1"/>
  <c r="AAO205" i="1"/>
  <c r="ABQ205" i="1"/>
  <c r="ACO205" i="1"/>
  <c r="KE205" i="1"/>
  <c r="LE205" i="1"/>
  <c r="MJ205" i="1"/>
  <c r="NK205" i="1"/>
  <c r="OP205" i="1"/>
  <c r="PQ205" i="1"/>
  <c r="QT205" i="1"/>
  <c r="RT205" i="1"/>
  <c r="SS205" i="1"/>
  <c r="TV205" i="1"/>
  <c r="UV205" i="1"/>
  <c r="VU205" i="1"/>
  <c r="WX205" i="1"/>
  <c r="XV205" i="1"/>
  <c r="YT205" i="1"/>
  <c r="ZR205" i="1"/>
  <c r="AAT205" i="1"/>
  <c r="ABR205" i="1"/>
  <c r="ACP205" i="1"/>
  <c r="KF205" i="1"/>
  <c r="LJ205" i="1"/>
  <c r="MK205" i="1"/>
  <c r="NL205" i="1"/>
  <c r="OQ205" i="1"/>
  <c r="PR205" i="1"/>
  <c r="QU205" i="1"/>
  <c r="RU205" i="1"/>
  <c r="ST205" i="1"/>
  <c r="TW205" i="1"/>
  <c r="UW205" i="1"/>
  <c r="VV205" i="1"/>
  <c r="WY205" i="1"/>
  <c r="XW205" i="1"/>
  <c r="YU205" i="1"/>
  <c r="ZS205" i="1"/>
  <c r="AAU205" i="1"/>
  <c r="ABS205" i="1"/>
  <c r="ACQ205" i="1"/>
  <c r="KG205" i="1"/>
  <c r="LK205" i="1"/>
  <c r="MM205" i="1"/>
  <c r="NM205" i="1"/>
  <c r="OR205" i="1"/>
  <c r="PS205" i="1"/>
  <c r="QV205" i="1"/>
  <c r="RV205" i="1"/>
  <c r="SU205" i="1"/>
  <c r="TX205" i="1"/>
  <c r="UX205" i="1"/>
  <c r="VW205" i="1"/>
  <c r="WZ205" i="1"/>
  <c r="XX205" i="1"/>
  <c r="YV205" i="1"/>
  <c r="ZT205" i="1"/>
  <c r="AAV205" i="1"/>
  <c r="ABT205" i="1"/>
  <c r="ACR205" i="1"/>
  <c r="KH205" i="1"/>
  <c r="LL205" i="1"/>
  <c r="MN205" i="1"/>
  <c r="NR205" i="1"/>
  <c r="OS205" i="1"/>
  <c r="PT205" i="1"/>
  <c r="QX205" i="1"/>
  <c r="RW205" i="1"/>
  <c r="SV205" i="1"/>
  <c r="TZ205" i="1"/>
  <c r="UY205" i="1"/>
  <c r="VX205" i="1"/>
  <c r="XA205" i="1"/>
  <c r="XY205" i="1"/>
  <c r="YW205" i="1"/>
  <c r="ZU205" i="1"/>
  <c r="AAW205" i="1"/>
  <c r="ABU205" i="1"/>
  <c r="ACS205" i="1"/>
  <c r="KI205" i="1"/>
  <c r="LN205" i="1"/>
  <c r="MO205" i="1"/>
  <c r="NS205" i="1"/>
  <c r="OU205" i="1"/>
  <c r="PU205" i="1"/>
  <c r="QY205" i="1"/>
  <c r="RX205" i="1"/>
  <c r="SW205" i="1"/>
  <c r="UA205" i="1"/>
  <c r="UZ205" i="1"/>
  <c r="VY205" i="1"/>
  <c r="XB205" i="1"/>
  <c r="XZ205" i="1"/>
  <c r="YX205" i="1"/>
  <c r="ZZ205" i="1"/>
  <c r="AAX205" i="1"/>
  <c r="ABV205" i="1"/>
  <c r="ACT205" i="1"/>
  <c r="KJ205" i="1"/>
  <c r="LO205" i="1"/>
  <c r="MP205" i="1"/>
  <c r="NT205" i="1"/>
  <c r="OV205" i="1"/>
  <c r="PZ205" i="1"/>
  <c r="QZ205" i="1"/>
  <c r="RY205" i="1"/>
  <c r="TB205" i="1"/>
  <c r="UB205" i="1"/>
  <c r="VA205" i="1"/>
  <c r="WD205" i="1"/>
  <c r="XC205" i="1"/>
  <c r="YA205" i="1"/>
  <c r="YY205" i="1"/>
  <c r="AAA205" i="1"/>
  <c r="AAY205" i="1"/>
  <c r="ABW205" i="1"/>
  <c r="ACU205" i="1"/>
  <c r="KK205" i="1"/>
  <c r="LP205" i="1"/>
  <c r="MQ205" i="1"/>
  <c r="NV205" i="1"/>
  <c r="OW205" i="1"/>
  <c r="QA205" i="1"/>
  <c r="RA205" i="1"/>
  <c r="RZ205" i="1"/>
  <c r="TC205" i="1"/>
  <c r="UC205" i="1"/>
  <c r="VB205" i="1"/>
  <c r="WE205" i="1"/>
  <c r="XD205" i="1"/>
  <c r="YB205" i="1"/>
  <c r="YZ205" i="1"/>
  <c r="AAB205" i="1"/>
  <c r="AAZ205" i="1"/>
  <c r="ABX205" i="1"/>
  <c r="ACV205" i="1"/>
  <c r="KP205" i="1"/>
  <c r="LQ205" i="1"/>
  <c r="MR205" i="1"/>
  <c r="NW205" i="1"/>
  <c r="OX205" i="1"/>
  <c r="QB205" i="1"/>
  <c r="RB205" i="1"/>
  <c r="SA205" i="1"/>
  <c r="TD205" i="1"/>
  <c r="UD205" i="1"/>
  <c r="VC205" i="1"/>
  <c r="WF205" i="1"/>
  <c r="XE205" i="1"/>
  <c r="YC205" i="1"/>
  <c r="ZA205" i="1"/>
  <c r="AAC205" i="1"/>
  <c r="ABA205" i="1"/>
  <c r="ABY205" i="1"/>
  <c r="ACW205" i="1"/>
  <c r="UE205" i="1"/>
  <c r="VD205" i="1"/>
  <c r="WH205" i="1"/>
  <c r="XF205" i="1"/>
  <c r="YD205" i="1"/>
  <c r="ZF205" i="1"/>
  <c r="AAD205" i="1"/>
  <c r="ABB205" i="1"/>
  <c r="ABZ205" i="1"/>
  <c r="ADB205" i="1"/>
  <c r="KQ205" i="1"/>
  <c r="LS205" i="1"/>
  <c r="MS205" i="1"/>
  <c r="NX205" i="1"/>
  <c r="OY205" i="1"/>
  <c r="QD205" i="1"/>
  <c r="RC205" i="1"/>
  <c r="SB205" i="1"/>
  <c r="TF205" i="1"/>
  <c r="K205" i="1"/>
  <c r="AE205" i="1"/>
  <c r="AY205" i="1"/>
  <c r="BS205" i="1"/>
  <c r="CM205" i="1"/>
  <c r="DG205" i="1"/>
  <c r="EA205" i="1"/>
  <c r="EU205" i="1"/>
  <c r="FO205" i="1"/>
  <c r="GI205" i="1"/>
  <c r="HC205" i="1"/>
  <c r="HW205" i="1"/>
  <c r="IQ205" i="1"/>
  <c r="JK205" i="1"/>
  <c r="L205" i="1"/>
  <c r="AF205" i="1"/>
  <c r="AZ205" i="1"/>
  <c r="BT205" i="1"/>
  <c r="CN205" i="1"/>
  <c r="DH205" i="1"/>
  <c r="EB205" i="1"/>
  <c r="EV205" i="1"/>
  <c r="FP205" i="1"/>
  <c r="GJ205" i="1"/>
  <c r="HD205" i="1"/>
  <c r="HX205" i="1"/>
  <c r="IR205" i="1"/>
  <c r="JL205" i="1"/>
  <c r="M205" i="1"/>
  <c r="AG205" i="1"/>
  <c r="BA205" i="1"/>
  <c r="BU205" i="1"/>
  <c r="CO205" i="1"/>
  <c r="DI205" i="1"/>
  <c r="EC205" i="1"/>
  <c r="EW205" i="1"/>
  <c r="FQ205" i="1"/>
  <c r="GK205" i="1"/>
  <c r="HE205" i="1"/>
  <c r="HY205" i="1"/>
  <c r="IS205" i="1"/>
  <c r="JM205" i="1"/>
  <c r="T205" i="1"/>
  <c r="AN205" i="1"/>
  <c r="BH205" i="1"/>
  <c r="CB205" i="1"/>
  <c r="CV205" i="1"/>
  <c r="DP205" i="1"/>
  <c r="EJ205" i="1"/>
  <c r="FD205" i="1"/>
  <c r="FX205" i="1"/>
  <c r="GR205" i="1"/>
  <c r="HL205" i="1"/>
  <c r="IF205" i="1"/>
  <c r="IZ205" i="1"/>
  <c r="W205" i="1"/>
  <c r="AQ205" i="1"/>
  <c r="BK205" i="1"/>
  <c r="CE205" i="1"/>
  <c r="CY205" i="1"/>
  <c r="DS205" i="1"/>
  <c r="EM205" i="1"/>
  <c r="FG205" i="1"/>
  <c r="GA205" i="1"/>
  <c r="GU205" i="1"/>
  <c r="HO205" i="1"/>
  <c r="II205" i="1"/>
  <c r="JC205" i="1"/>
  <c r="X205" i="1"/>
  <c r="AR205" i="1"/>
  <c r="BL205" i="1"/>
  <c r="CF205" i="1"/>
  <c r="CZ205" i="1"/>
  <c r="DT205" i="1"/>
  <c r="EN205" i="1"/>
  <c r="FH205" i="1"/>
  <c r="GB205" i="1"/>
  <c r="GV205" i="1"/>
  <c r="HP205" i="1"/>
  <c r="IJ205" i="1"/>
  <c r="JD205" i="1"/>
  <c r="Y205" i="1"/>
  <c r="AS205" i="1"/>
  <c r="F205" i="1"/>
  <c r="Z205" i="1"/>
  <c r="AT205" i="1"/>
  <c r="BN205" i="1"/>
  <c r="CH205" i="1"/>
  <c r="DB205" i="1"/>
  <c r="DV205" i="1"/>
  <c r="EP205" i="1"/>
  <c r="FJ205" i="1"/>
  <c r="GD205" i="1"/>
  <c r="GX205" i="1"/>
  <c r="HR205" i="1"/>
  <c r="IL205" i="1"/>
  <c r="JF205" i="1"/>
  <c r="G205" i="1"/>
  <c r="AA205" i="1"/>
  <c r="AU205" i="1"/>
  <c r="BO205" i="1"/>
  <c r="CI205" i="1"/>
  <c r="DC205" i="1"/>
  <c r="DW205" i="1"/>
  <c r="EQ205" i="1"/>
  <c r="FK205" i="1"/>
  <c r="GE205" i="1"/>
  <c r="GY205" i="1"/>
  <c r="HS205" i="1"/>
  <c r="IM205" i="1"/>
  <c r="JG205" i="1"/>
  <c r="J205" i="1"/>
  <c r="AV205" i="1"/>
  <c r="CA205" i="1"/>
  <c r="DK205" i="1"/>
  <c r="ER205" i="1"/>
  <c r="FW205" i="1"/>
  <c r="HG205" i="1"/>
  <c r="IN205" i="1"/>
  <c r="N205" i="1"/>
  <c r="AW205" i="1"/>
  <c r="CC205" i="1"/>
  <c r="DL205" i="1"/>
  <c r="ES205" i="1"/>
  <c r="FY205" i="1"/>
  <c r="HH205" i="1"/>
  <c r="IO205" i="1"/>
  <c r="O205" i="1"/>
  <c r="AX205" i="1"/>
  <c r="CD205" i="1"/>
  <c r="DM205" i="1"/>
  <c r="ET205" i="1"/>
  <c r="FZ205" i="1"/>
  <c r="HI205" i="1"/>
  <c r="IP205" i="1"/>
  <c r="P205" i="1"/>
  <c r="BB205" i="1"/>
  <c r="CG205" i="1"/>
  <c r="DN205" i="1"/>
  <c r="EX205" i="1"/>
  <c r="GC205" i="1"/>
  <c r="HJ205" i="1"/>
  <c r="IT205" i="1"/>
  <c r="Q205" i="1"/>
  <c r="BC205" i="1"/>
  <c r="CJ205" i="1"/>
  <c r="DO205" i="1"/>
  <c r="EY205" i="1"/>
  <c r="GF205" i="1"/>
  <c r="HK205" i="1"/>
  <c r="IU205" i="1"/>
  <c r="R205" i="1"/>
  <c r="BD205" i="1"/>
  <c r="CK205" i="1"/>
  <c r="DQ205" i="1"/>
  <c r="EZ205" i="1"/>
  <c r="GG205" i="1"/>
  <c r="HM205" i="1"/>
  <c r="IV205" i="1"/>
  <c r="S205" i="1"/>
  <c r="BE205" i="1"/>
  <c r="CL205" i="1"/>
  <c r="DR205" i="1"/>
  <c r="FA205" i="1"/>
  <c r="GH205" i="1"/>
  <c r="HN205" i="1"/>
  <c r="IW205" i="1"/>
  <c r="U205" i="1"/>
  <c r="BF205" i="1"/>
  <c r="CP205" i="1"/>
  <c r="DU205" i="1"/>
  <c r="FB205" i="1"/>
  <c r="GL205" i="1"/>
  <c r="HQ205" i="1"/>
  <c r="IX205" i="1"/>
  <c r="V205" i="1"/>
  <c r="BG205" i="1"/>
  <c r="CQ205" i="1"/>
  <c r="DX205" i="1"/>
  <c r="FC205" i="1"/>
  <c r="GM205" i="1"/>
  <c r="HT205" i="1"/>
  <c r="IY205" i="1"/>
  <c r="AB205" i="1"/>
  <c r="BI205" i="1"/>
  <c r="CR205" i="1"/>
  <c r="DY205" i="1"/>
  <c r="FE205" i="1"/>
  <c r="GN205" i="1"/>
  <c r="HU205" i="1"/>
  <c r="JA205" i="1"/>
  <c r="AC205" i="1"/>
  <c r="BJ205" i="1"/>
  <c r="CS205" i="1"/>
  <c r="DZ205" i="1"/>
  <c r="FF205" i="1"/>
  <c r="GO205" i="1"/>
  <c r="HV205" i="1"/>
  <c r="JB205" i="1"/>
  <c r="AD205" i="1"/>
  <c r="BM205" i="1"/>
  <c r="CT205" i="1"/>
  <c r="ED205" i="1"/>
  <c r="FI205" i="1"/>
  <c r="GP205" i="1"/>
  <c r="HZ205" i="1"/>
  <c r="JE205" i="1"/>
  <c r="AH205" i="1"/>
  <c r="BP205" i="1"/>
  <c r="CU205" i="1"/>
  <c r="EE205" i="1"/>
  <c r="FL205" i="1"/>
  <c r="GQ205" i="1"/>
  <c r="IA205" i="1"/>
  <c r="JH205" i="1"/>
  <c r="HF205" i="1"/>
  <c r="AI205" i="1"/>
  <c r="BQ205" i="1"/>
  <c r="CW205" i="1"/>
  <c r="EF205" i="1"/>
  <c r="FM205" i="1"/>
  <c r="GS205" i="1"/>
  <c r="IB205" i="1"/>
  <c r="JI205" i="1"/>
  <c r="EO205" i="1"/>
  <c r="AJ205" i="1"/>
  <c r="BR205" i="1"/>
  <c r="CX205" i="1"/>
  <c r="EG205" i="1"/>
  <c r="FN205" i="1"/>
  <c r="GT205" i="1"/>
  <c r="IC205" i="1"/>
  <c r="JJ205" i="1"/>
  <c r="AP205" i="1"/>
  <c r="AK205" i="1"/>
  <c r="BV205" i="1"/>
  <c r="DA205" i="1"/>
  <c r="EH205" i="1"/>
  <c r="FR205" i="1"/>
  <c r="GW205" i="1"/>
  <c r="ID205" i="1"/>
  <c r="DJ205" i="1"/>
  <c r="FV205" i="1"/>
  <c r="AL205" i="1"/>
  <c r="BW205" i="1"/>
  <c r="DD205" i="1"/>
  <c r="EI205" i="1"/>
  <c r="FS205" i="1"/>
  <c r="GZ205" i="1"/>
  <c r="IE205" i="1"/>
  <c r="I205" i="1"/>
  <c r="AM205" i="1"/>
  <c r="BX205" i="1"/>
  <c r="DE205" i="1"/>
  <c r="EK205" i="1"/>
  <c r="FT205" i="1"/>
  <c r="HA205" i="1"/>
  <c r="IG205" i="1"/>
  <c r="BZ205" i="1"/>
  <c r="IK205" i="1"/>
  <c r="H205" i="1"/>
  <c r="AO205" i="1"/>
  <c r="BY205" i="1"/>
  <c r="DF205" i="1"/>
  <c r="EL205" i="1"/>
  <c r="FU205" i="1"/>
  <c r="HB205" i="1"/>
  <c r="IH205" i="1"/>
  <c r="JZ203" i="1"/>
  <c r="KT203" i="1"/>
  <c r="LN203" i="1"/>
  <c r="MH203" i="1"/>
  <c r="NB203" i="1"/>
  <c r="NV203" i="1"/>
  <c r="OP203" i="1"/>
  <c r="PJ203" i="1"/>
  <c r="QD203" i="1"/>
  <c r="QX203" i="1"/>
  <c r="RR203" i="1"/>
  <c r="SL203" i="1"/>
  <c r="TF203" i="1"/>
  <c r="TZ203" i="1"/>
  <c r="UT203" i="1"/>
  <c r="VN203" i="1"/>
  <c r="WH203" i="1"/>
  <c r="XB203" i="1"/>
  <c r="XV203" i="1"/>
  <c r="YP203" i="1"/>
  <c r="ZJ203" i="1"/>
  <c r="AAD203" i="1"/>
  <c r="AAX203" i="1"/>
  <c r="ABR203" i="1"/>
  <c r="ACL203" i="1"/>
  <c r="ADF203" i="1"/>
  <c r="KA203" i="1"/>
  <c r="KU203" i="1"/>
  <c r="LO203" i="1"/>
  <c r="MI203" i="1"/>
  <c r="NC203" i="1"/>
  <c r="NW203" i="1"/>
  <c r="OQ203" i="1"/>
  <c r="PK203" i="1"/>
  <c r="QE203" i="1"/>
  <c r="QY203" i="1"/>
  <c r="RS203" i="1"/>
  <c r="SM203" i="1"/>
  <c r="TG203" i="1"/>
  <c r="UA203" i="1"/>
  <c r="UU203" i="1"/>
  <c r="VO203" i="1"/>
  <c r="WI203" i="1"/>
  <c r="XC203" i="1"/>
  <c r="XW203" i="1"/>
  <c r="YQ203" i="1"/>
  <c r="ZK203" i="1"/>
  <c r="AAE203" i="1"/>
  <c r="AAY203" i="1"/>
  <c r="ABS203" i="1"/>
  <c r="ACM203" i="1"/>
  <c r="ADG203" i="1"/>
  <c r="KB203" i="1"/>
  <c r="KV203" i="1"/>
  <c r="LP203" i="1"/>
  <c r="MJ203" i="1"/>
  <c r="ND203" i="1"/>
  <c r="NX203" i="1"/>
  <c r="OR203" i="1"/>
  <c r="PL203" i="1"/>
  <c r="QF203" i="1"/>
  <c r="QZ203" i="1"/>
  <c r="RT203" i="1"/>
  <c r="SN203" i="1"/>
  <c r="TH203" i="1"/>
  <c r="UB203" i="1"/>
  <c r="UV203" i="1"/>
  <c r="VP203" i="1"/>
  <c r="WJ203" i="1"/>
  <c r="XD203" i="1"/>
  <c r="XX203" i="1"/>
  <c r="YR203" i="1"/>
  <c r="ZL203" i="1"/>
  <c r="AAF203" i="1"/>
  <c r="AAZ203" i="1"/>
  <c r="ABT203" i="1"/>
  <c r="ACN203" i="1"/>
  <c r="KC203" i="1"/>
  <c r="KW203" i="1"/>
  <c r="LQ203" i="1"/>
  <c r="MK203" i="1"/>
  <c r="NE203" i="1"/>
  <c r="NY203" i="1"/>
  <c r="OS203" i="1"/>
  <c r="PM203" i="1"/>
  <c r="QG203" i="1"/>
  <c r="RA203" i="1"/>
  <c r="RU203" i="1"/>
  <c r="SO203" i="1"/>
  <c r="TI203" i="1"/>
  <c r="UC203" i="1"/>
  <c r="UW203" i="1"/>
  <c r="VQ203" i="1"/>
  <c r="WK203" i="1"/>
  <c r="XE203" i="1"/>
  <c r="XY203" i="1"/>
  <c r="YS203" i="1"/>
  <c r="ZM203" i="1"/>
  <c r="AAG203" i="1"/>
  <c r="ABA203" i="1"/>
  <c r="ABU203" i="1"/>
  <c r="ACO203" i="1"/>
  <c r="KG203" i="1"/>
  <c r="LA203" i="1"/>
  <c r="LU203" i="1"/>
  <c r="MO203" i="1"/>
  <c r="NI203" i="1"/>
  <c r="OC203" i="1"/>
  <c r="OW203" i="1"/>
  <c r="PQ203" i="1"/>
  <c r="QK203" i="1"/>
  <c r="RE203" i="1"/>
  <c r="RY203" i="1"/>
  <c r="SS203" i="1"/>
  <c r="TM203" i="1"/>
  <c r="UG203" i="1"/>
  <c r="VA203" i="1"/>
  <c r="VU203" i="1"/>
  <c r="WO203" i="1"/>
  <c r="XI203" i="1"/>
  <c r="YC203" i="1"/>
  <c r="YW203" i="1"/>
  <c r="ZQ203" i="1"/>
  <c r="AAK203" i="1"/>
  <c r="ABE203" i="1"/>
  <c r="ABY203" i="1"/>
  <c r="ACS203" i="1"/>
  <c r="JR203" i="1"/>
  <c r="KL203" i="1"/>
  <c r="LF203" i="1"/>
  <c r="LZ203" i="1"/>
  <c r="MT203" i="1"/>
  <c r="NN203" i="1"/>
  <c r="OH203" i="1"/>
  <c r="PB203" i="1"/>
  <c r="PV203" i="1"/>
  <c r="QP203" i="1"/>
  <c r="RJ203" i="1"/>
  <c r="SD203" i="1"/>
  <c r="SX203" i="1"/>
  <c r="TR203" i="1"/>
  <c r="UL203" i="1"/>
  <c r="VF203" i="1"/>
  <c r="VZ203" i="1"/>
  <c r="WT203" i="1"/>
  <c r="XN203" i="1"/>
  <c r="YH203" i="1"/>
  <c r="ZB203" i="1"/>
  <c r="ZV203" i="1"/>
  <c r="AAP203" i="1"/>
  <c r="ABJ203" i="1"/>
  <c r="ACD203" i="1"/>
  <c r="ACX203" i="1"/>
  <c r="JV203" i="1"/>
  <c r="KP203" i="1"/>
  <c r="LJ203" i="1"/>
  <c r="MD203" i="1"/>
  <c r="MX203" i="1"/>
  <c r="NR203" i="1"/>
  <c r="OL203" i="1"/>
  <c r="PF203" i="1"/>
  <c r="PZ203" i="1"/>
  <c r="QT203" i="1"/>
  <c r="RN203" i="1"/>
  <c r="SH203" i="1"/>
  <c r="TB203" i="1"/>
  <c r="JX203" i="1"/>
  <c r="LD203" i="1"/>
  <c r="MG203" i="1"/>
  <c r="NM203" i="1"/>
  <c r="OT203" i="1"/>
  <c r="PW203" i="1"/>
  <c r="RC203" i="1"/>
  <c r="SF203" i="1"/>
  <c r="TL203" i="1"/>
  <c r="UN203" i="1"/>
  <c r="VR203" i="1"/>
  <c r="WS203" i="1"/>
  <c r="XT203" i="1"/>
  <c r="YY203" i="1"/>
  <c r="ZZ203" i="1"/>
  <c r="ABD203" i="1"/>
  <c r="ACF203" i="1"/>
  <c r="JY203" i="1"/>
  <c r="LE203" i="1"/>
  <c r="ML203" i="1"/>
  <c r="NO203" i="1"/>
  <c r="OU203" i="1"/>
  <c r="PX203" i="1"/>
  <c r="RD203" i="1"/>
  <c r="SG203" i="1"/>
  <c r="TN203" i="1"/>
  <c r="UO203" i="1"/>
  <c r="VS203" i="1"/>
  <c r="WU203" i="1"/>
  <c r="XU203" i="1"/>
  <c r="YZ203" i="1"/>
  <c r="AAA203" i="1"/>
  <c r="ABF203" i="1"/>
  <c r="ACG203" i="1"/>
  <c r="KD203" i="1"/>
  <c r="LG203" i="1"/>
  <c r="MM203" i="1"/>
  <c r="NP203" i="1"/>
  <c r="OV203" i="1"/>
  <c r="PY203" i="1"/>
  <c r="RF203" i="1"/>
  <c r="SI203" i="1"/>
  <c r="TO203" i="1"/>
  <c r="UP203" i="1"/>
  <c r="VT203" i="1"/>
  <c r="WV203" i="1"/>
  <c r="XZ203" i="1"/>
  <c r="ZA203" i="1"/>
  <c r="AAB203" i="1"/>
  <c r="ABG203" i="1"/>
  <c r="ACH203" i="1"/>
  <c r="KE203" i="1"/>
  <c r="LH203" i="1"/>
  <c r="MN203" i="1"/>
  <c r="NQ203" i="1"/>
  <c r="OX203" i="1"/>
  <c r="QA203" i="1"/>
  <c r="RG203" i="1"/>
  <c r="SJ203" i="1"/>
  <c r="TP203" i="1"/>
  <c r="UQ203" i="1"/>
  <c r="VV203" i="1"/>
  <c r="WW203" i="1"/>
  <c r="YA203" i="1"/>
  <c r="ZC203" i="1"/>
  <c r="AAC203" i="1"/>
  <c r="ABH203" i="1"/>
  <c r="ACI203" i="1"/>
  <c r="KF203" i="1"/>
  <c r="LI203" i="1"/>
  <c r="MP203" i="1"/>
  <c r="NS203" i="1"/>
  <c r="OY203" i="1"/>
  <c r="QB203" i="1"/>
  <c r="RH203" i="1"/>
  <c r="SK203" i="1"/>
  <c r="TQ203" i="1"/>
  <c r="UR203" i="1"/>
  <c r="VW203" i="1"/>
  <c r="WX203" i="1"/>
  <c r="YB203" i="1"/>
  <c r="ZD203" i="1"/>
  <c r="AAH203" i="1"/>
  <c r="ABI203" i="1"/>
  <c r="ACJ203" i="1"/>
  <c r="KH203" i="1"/>
  <c r="LK203" i="1"/>
  <c r="MQ203" i="1"/>
  <c r="NT203" i="1"/>
  <c r="OZ203" i="1"/>
  <c r="QC203" i="1"/>
  <c r="RI203" i="1"/>
  <c r="SP203" i="1"/>
  <c r="TS203" i="1"/>
  <c r="US203" i="1"/>
  <c r="VX203" i="1"/>
  <c r="WY203" i="1"/>
  <c r="YD203" i="1"/>
  <c r="ZE203" i="1"/>
  <c r="AAI203" i="1"/>
  <c r="ABK203" i="1"/>
  <c r="ACK203" i="1"/>
  <c r="KI203" i="1"/>
  <c r="LL203" i="1"/>
  <c r="MR203" i="1"/>
  <c r="NU203" i="1"/>
  <c r="PA203" i="1"/>
  <c r="QH203" i="1"/>
  <c r="RK203" i="1"/>
  <c r="SQ203" i="1"/>
  <c r="TT203" i="1"/>
  <c r="UX203" i="1"/>
  <c r="VY203" i="1"/>
  <c r="WZ203" i="1"/>
  <c r="YE203" i="1"/>
  <c r="ZF203" i="1"/>
  <c r="AAJ203" i="1"/>
  <c r="ABL203" i="1"/>
  <c r="ACP203" i="1"/>
  <c r="KJ203" i="1"/>
  <c r="LM203" i="1"/>
  <c r="MS203" i="1"/>
  <c r="NZ203" i="1"/>
  <c r="PC203" i="1"/>
  <c r="QI203" i="1"/>
  <c r="RL203" i="1"/>
  <c r="SR203" i="1"/>
  <c r="TU203" i="1"/>
  <c r="UY203" i="1"/>
  <c r="WA203" i="1"/>
  <c r="XA203" i="1"/>
  <c r="YF203" i="1"/>
  <c r="ZG203" i="1"/>
  <c r="AAL203" i="1"/>
  <c r="ABM203" i="1"/>
  <c r="ACQ203" i="1"/>
  <c r="KK203" i="1"/>
  <c r="LR203" i="1"/>
  <c r="MU203" i="1"/>
  <c r="OA203" i="1"/>
  <c r="PD203" i="1"/>
  <c r="QJ203" i="1"/>
  <c r="RM203" i="1"/>
  <c r="ST203" i="1"/>
  <c r="TV203" i="1"/>
  <c r="UZ203" i="1"/>
  <c r="WB203" i="1"/>
  <c r="XF203" i="1"/>
  <c r="YG203" i="1"/>
  <c r="ZH203" i="1"/>
  <c r="AAM203" i="1"/>
  <c r="ABN203" i="1"/>
  <c r="ACR203" i="1"/>
  <c r="KM203" i="1"/>
  <c r="LS203" i="1"/>
  <c r="MV203" i="1"/>
  <c r="OB203" i="1"/>
  <c r="PE203" i="1"/>
  <c r="QL203" i="1"/>
  <c r="RO203" i="1"/>
  <c r="SU203" i="1"/>
  <c r="TW203" i="1"/>
  <c r="VB203" i="1"/>
  <c r="WC203" i="1"/>
  <c r="XG203" i="1"/>
  <c r="YI203" i="1"/>
  <c r="ZI203" i="1"/>
  <c r="AAN203" i="1"/>
  <c r="ABO203" i="1"/>
  <c r="ACT203" i="1"/>
  <c r="KN203" i="1"/>
  <c r="LT203" i="1"/>
  <c r="MW203" i="1"/>
  <c r="OD203" i="1"/>
  <c r="PG203" i="1"/>
  <c r="QM203" i="1"/>
  <c r="RP203" i="1"/>
  <c r="SV203" i="1"/>
  <c r="TX203" i="1"/>
  <c r="VC203" i="1"/>
  <c r="WD203" i="1"/>
  <c r="XH203" i="1"/>
  <c r="YJ203" i="1"/>
  <c r="ZN203" i="1"/>
  <c r="AAO203" i="1"/>
  <c r="ABP203" i="1"/>
  <c r="ACU203" i="1"/>
  <c r="KO203" i="1"/>
  <c r="LV203" i="1"/>
  <c r="MY203" i="1"/>
  <c r="OE203" i="1"/>
  <c r="PH203" i="1"/>
  <c r="QN203" i="1"/>
  <c r="RQ203" i="1"/>
  <c r="SW203" i="1"/>
  <c r="TY203" i="1"/>
  <c r="VD203" i="1"/>
  <c r="WE203" i="1"/>
  <c r="XJ203" i="1"/>
  <c r="YK203" i="1"/>
  <c r="ZO203" i="1"/>
  <c r="AAQ203" i="1"/>
  <c r="ABQ203" i="1"/>
  <c r="ACV203" i="1"/>
  <c r="JN203" i="1"/>
  <c r="KQ203" i="1"/>
  <c r="LW203" i="1"/>
  <c r="MZ203" i="1"/>
  <c r="OF203" i="1"/>
  <c r="PI203" i="1"/>
  <c r="QO203" i="1"/>
  <c r="RV203" i="1"/>
  <c r="SY203" i="1"/>
  <c r="UD203" i="1"/>
  <c r="VE203" i="1"/>
  <c r="WF203" i="1"/>
  <c r="XK203" i="1"/>
  <c r="YL203" i="1"/>
  <c r="ZP203" i="1"/>
  <c r="AAR203" i="1"/>
  <c r="ABV203" i="1"/>
  <c r="ACW203" i="1"/>
  <c r="JO203" i="1"/>
  <c r="KR203" i="1"/>
  <c r="LX203" i="1"/>
  <c r="NA203" i="1"/>
  <c r="OG203" i="1"/>
  <c r="PN203" i="1"/>
  <c r="QQ203" i="1"/>
  <c r="RW203" i="1"/>
  <c r="SZ203" i="1"/>
  <c r="UE203" i="1"/>
  <c r="VG203" i="1"/>
  <c r="WG203" i="1"/>
  <c r="XL203" i="1"/>
  <c r="YM203" i="1"/>
  <c r="ZR203" i="1"/>
  <c r="AAS203" i="1"/>
  <c r="ABW203" i="1"/>
  <c r="ACY203" i="1"/>
  <c r="JP203" i="1"/>
  <c r="KS203" i="1"/>
  <c r="LY203" i="1"/>
  <c r="NF203" i="1"/>
  <c r="OI203" i="1"/>
  <c r="PO203" i="1"/>
  <c r="QR203" i="1"/>
  <c r="RX203" i="1"/>
  <c r="TA203" i="1"/>
  <c r="UF203" i="1"/>
  <c r="VH203" i="1"/>
  <c r="WL203" i="1"/>
  <c r="XM203" i="1"/>
  <c r="YN203" i="1"/>
  <c r="ZS203" i="1"/>
  <c r="AAT203" i="1"/>
  <c r="ABX203" i="1"/>
  <c r="ACZ203" i="1"/>
  <c r="JQ203" i="1"/>
  <c r="KX203" i="1"/>
  <c r="MA203" i="1"/>
  <c r="NG203" i="1"/>
  <c r="OJ203" i="1"/>
  <c r="PP203" i="1"/>
  <c r="QS203" i="1"/>
  <c r="RZ203" i="1"/>
  <c r="TC203" i="1"/>
  <c r="UH203" i="1"/>
  <c r="VI203" i="1"/>
  <c r="WM203" i="1"/>
  <c r="XO203" i="1"/>
  <c r="YO203" i="1"/>
  <c r="ZT203" i="1"/>
  <c r="AAU203" i="1"/>
  <c r="ABZ203" i="1"/>
  <c r="ADA203" i="1"/>
  <c r="JS203" i="1"/>
  <c r="KY203" i="1"/>
  <c r="MB203" i="1"/>
  <c r="NH203" i="1"/>
  <c r="OK203" i="1"/>
  <c r="PR203" i="1"/>
  <c r="QU203" i="1"/>
  <c r="SA203" i="1"/>
  <c r="TD203" i="1"/>
  <c r="UI203" i="1"/>
  <c r="VJ203" i="1"/>
  <c r="WN203" i="1"/>
  <c r="XP203" i="1"/>
  <c r="YT203" i="1"/>
  <c r="ZU203" i="1"/>
  <c r="AAV203" i="1"/>
  <c r="ACA203" i="1"/>
  <c r="ADB203" i="1"/>
  <c r="JT203" i="1"/>
  <c r="KZ203" i="1"/>
  <c r="MC203" i="1"/>
  <c r="NJ203" i="1"/>
  <c r="OM203" i="1"/>
  <c r="PS203" i="1"/>
  <c r="QV203" i="1"/>
  <c r="SB203" i="1"/>
  <c r="TE203" i="1"/>
  <c r="UJ203" i="1"/>
  <c r="VK203" i="1"/>
  <c r="WP203" i="1"/>
  <c r="XQ203" i="1"/>
  <c r="YU203" i="1"/>
  <c r="ZW203" i="1"/>
  <c r="AAW203" i="1"/>
  <c r="ACB203" i="1"/>
  <c r="ADC203" i="1"/>
  <c r="JU203" i="1"/>
  <c r="LB203" i="1"/>
  <c r="ME203" i="1"/>
  <c r="NK203" i="1"/>
  <c r="ON203" i="1"/>
  <c r="PT203" i="1"/>
  <c r="QW203" i="1"/>
  <c r="SC203" i="1"/>
  <c r="TJ203" i="1"/>
  <c r="UK203" i="1"/>
  <c r="VL203" i="1"/>
  <c r="WQ203" i="1"/>
  <c r="XR203" i="1"/>
  <c r="YV203" i="1"/>
  <c r="ZX203" i="1"/>
  <c r="ABB203" i="1"/>
  <c r="ACC203" i="1"/>
  <c r="ADD203" i="1"/>
  <c r="PU203" i="1"/>
  <c r="RB203" i="1"/>
  <c r="SE203" i="1"/>
  <c r="TK203" i="1"/>
  <c r="UM203" i="1"/>
  <c r="VM203" i="1"/>
  <c r="WR203" i="1"/>
  <c r="XS203" i="1"/>
  <c r="YX203" i="1"/>
  <c r="ZY203" i="1"/>
  <c r="ABC203" i="1"/>
  <c r="ACE203" i="1"/>
  <c r="ADE203" i="1"/>
  <c r="JW203" i="1"/>
  <c r="LC203" i="1"/>
  <c r="MF203" i="1"/>
  <c r="NL203" i="1"/>
  <c r="OO203" i="1"/>
  <c r="G203" i="1"/>
  <c r="AA203" i="1"/>
  <c r="AU203" i="1"/>
  <c r="BO203" i="1"/>
  <c r="CI203" i="1"/>
  <c r="DC203" i="1"/>
  <c r="DW203" i="1"/>
  <c r="EQ203" i="1"/>
  <c r="FK203" i="1"/>
  <c r="GE203" i="1"/>
  <c r="GY203" i="1"/>
  <c r="HS203" i="1"/>
  <c r="IM203" i="1"/>
  <c r="JG203" i="1"/>
  <c r="H203" i="1"/>
  <c r="AB203" i="1"/>
  <c r="AV203" i="1"/>
  <c r="BP203" i="1"/>
  <c r="CJ203" i="1"/>
  <c r="DD203" i="1"/>
  <c r="DX203" i="1"/>
  <c r="ER203" i="1"/>
  <c r="FL203" i="1"/>
  <c r="GF203" i="1"/>
  <c r="GZ203" i="1"/>
  <c r="HT203" i="1"/>
  <c r="IN203" i="1"/>
  <c r="JH203" i="1"/>
  <c r="I203" i="1"/>
  <c r="AC203" i="1"/>
  <c r="AW203" i="1"/>
  <c r="BQ203" i="1"/>
  <c r="CK203" i="1"/>
  <c r="DE203" i="1"/>
  <c r="DY203" i="1"/>
  <c r="ES203" i="1"/>
  <c r="FM203" i="1"/>
  <c r="GG203" i="1"/>
  <c r="HA203" i="1"/>
  <c r="HU203" i="1"/>
  <c r="IO203" i="1"/>
  <c r="JI203" i="1"/>
  <c r="P203" i="1"/>
  <c r="AJ203" i="1"/>
  <c r="BD203" i="1"/>
  <c r="BX203" i="1"/>
  <c r="CR203" i="1"/>
  <c r="DL203" i="1"/>
  <c r="EF203" i="1"/>
  <c r="EZ203" i="1"/>
  <c r="FT203" i="1"/>
  <c r="GN203" i="1"/>
  <c r="HH203" i="1"/>
  <c r="IB203" i="1"/>
  <c r="IV203" i="1"/>
  <c r="S203" i="1"/>
  <c r="AM203" i="1"/>
  <c r="BG203" i="1"/>
  <c r="CA203" i="1"/>
  <c r="CU203" i="1"/>
  <c r="DO203" i="1"/>
  <c r="EI203" i="1"/>
  <c r="FC203" i="1"/>
  <c r="FW203" i="1"/>
  <c r="GQ203" i="1"/>
  <c r="HK203" i="1"/>
  <c r="IE203" i="1"/>
  <c r="IY203" i="1"/>
  <c r="T203" i="1"/>
  <c r="AN203" i="1"/>
  <c r="BH203" i="1"/>
  <c r="CB203" i="1"/>
  <c r="CV203" i="1"/>
  <c r="DP203" i="1"/>
  <c r="EJ203" i="1"/>
  <c r="FD203" i="1"/>
  <c r="FX203" i="1"/>
  <c r="GR203" i="1"/>
  <c r="HL203" i="1"/>
  <c r="IF203" i="1"/>
  <c r="IZ203" i="1"/>
  <c r="U203" i="1"/>
  <c r="AO203" i="1"/>
  <c r="BI203" i="1"/>
  <c r="CC203" i="1"/>
  <c r="CW203" i="1"/>
  <c r="DQ203" i="1"/>
  <c r="EK203" i="1"/>
  <c r="FE203" i="1"/>
  <c r="FY203" i="1"/>
  <c r="GS203" i="1"/>
  <c r="HM203" i="1"/>
  <c r="IG203" i="1"/>
  <c r="JA203" i="1"/>
  <c r="V203" i="1"/>
  <c r="AP203" i="1"/>
  <c r="BJ203" i="1"/>
  <c r="CD203" i="1"/>
  <c r="CX203" i="1"/>
  <c r="DR203" i="1"/>
  <c r="EL203" i="1"/>
  <c r="FF203" i="1"/>
  <c r="FZ203" i="1"/>
  <c r="GT203" i="1"/>
  <c r="HN203" i="1"/>
  <c r="IH203" i="1"/>
  <c r="JB203" i="1"/>
  <c r="W203" i="1"/>
  <c r="AQ203" i="1"/>
  <c r="BK203" i="1"/>
  <c r="CE203" i="1"/>
  <c r="CY203" i="1"/>
  <c r="DS203" i="1"/>
  <c r="EM203" i="1"/>
  <c r="FG203" i="1"/>
  <c r="GA203" i="1"/>
  <c r="GU203" i="1"/>
  <c r="HO203" i="1"/>
  <c r="II203" i="1"/>
  <c r="JC203" i="1"/>
  <c r="X203" i="1"/>
  <c r="AR203" i="1"/>
  <c r="BL203" i="1"/>
  <c r="CF203" i="1"/>
  <c r="CZ203" i="1"/>
  <c r="DT203" i="1"/>
  <c r="EN203" i="1"/>
  <c r="FH203" i="1"/>
  <c r="GB203" i="1"/>
  <c r="GV203" i="1"/>
  <c r="HP203" i="1"/>
  <c r="IJ203" i="1"/>
  <c r="JD203" i="1"/>
  <c r="L203" i="1"/>
  <c r="AZ203" i="1"/>
  <c r="CN203" i="1"/>
  <c r="EB203" i="1"/>
  <c r="FP203" i="1"/>
  <c r="HD203" i="1"/>
  <c r="IR203" i="1"/>
  <c r="M203" i="1"/>
  <c r="BA203" i="1"/>
  <c r="CO203" i="1"/>
  <c r="EC203" i="1"/>
  <c r="FQ203" i="1"/>
  <c r="HE203" i="1"/>
  <c r="IS203" i="1"/>
  <c r="N203" i="1"/>
  <c r="BB203" i="1"/>
  <c r="CP203" i="1"/>
  <c r="ED203" i="1"/>
  <c r="FR203" i="1"/>
  <c r="HF203" i="1"/>
  <c r="IT203" i="1"/>
  <c r="O203" i="1"/>
  <c r="BC203" i="1"/>
  <c r="CQ203" i="1"/>
  <c r="EE203" i="1"/>
  <c r="FS203" i="1"/>
  <c r="HG203" i="1"/>
  <c r="IU203" i="1"/>
  <c r="Q203" i="1"/>
  <c r="BE203" i="1"/>
  <c r="CS203" i="1"/>
  <c r="EG203" i="1"/>
  <c r="FU203" i="1"/>
  <c r="HI203" i="1"/>
  <c r="IW203" i="1"/>
  <c r="R203" i="1"/>
  <c r="BF203" i="1"/>
  <c r="CT203" i="1"/>
  <c r="EH203" i="1"/>
  <c r="FV203" i="1"/>
  <c r="HJ203" i="1"/>
  <c r="IX203" i="1"/>
  <c r="Y203" i="1"/>
  <c r="BM203" i="1"/>
  <c r="DA203" i="1"/>
  <c r="EO203" i="1"/>
  <c r="GC203" i="1"/>
  <c r="HQ203" i="1"/>
  <c r="JE203" i="1"/>
  <c r="Z203" i="1"/>
  <c r="BN203" i="1"/>
  <c r="DB203" i="1"/>
  <c r="EP203" i="1"/>
  <c r="GD203" i="1"/>
  <c r="HR203" i="1"/>
  <c r="JF203" i="1"/>
  <c r="AD203" i="1"/>
  <c r="BR203" i="1"/>
  <c r="DF203" i="1"/>
  <c r="ET203" i="1"/>
  <c r="GH203" i="1"/>
  <c r="HV203" i="1"/>
  <c r="JJ203" i="1"/>
  <c r="AE203" i="1"/>
  <c r="BS203" i="1"/>
  <c r="DG203" i="1"/>
  <c r="EU203" i="1"/>
  <c r="GI203" i="1"/>
  <c r="HW203" i="1"/>
  <c r="JK203" i="1"/>
  <c r="AF203" i="1"/>
  <c r="BT203" i="1"/>
  <c r="DH203" i="1"/>
  <c r="EV203" i="1"/>
  <c r="GJ203" i="1"/>
  <c r="HX203" i="1"/>
  <c r="JL203" i="1"/>
  <c r="AG203" i="1"/>
  <c r="BU203" i="1"/>
  <c r="DI203" i="1"/>
  <c r="EW203" i="1"/>
  <c r="GK203" i="1"/>
  <c r="HY203" i="1"/>
  <c r="JM203" i="1"/>
  <c r="AH203" i="1"/>
  <c r="BV203" i="1"/>
  <c r="DJ203" i="1"/>
  <c r="EX203" i="1"/>
  <c r="GL203" i="1"/>
  <c r="HZ203" i="1"/>
  <c r="EA203" i="1"/>
  <c r="AI203" i="1"/>
  <c r="BW203" i="1"/>
  <c r="DK203" i="1"/>
  <c r="EY203" i="1"/>
  <c r="GM203" i="1"/>
  <c r="IA203" i="1"/>
  <c r="HC203" i="1"/>
  <c r="AK203" i="1"/>
  <c r="BY203" i="1"/>
  <c r="DM203" i="1"/>
  <c r="FA203" i="1"/>
  <c r="GO203" i="1"/>
  <c r="IC203" i="1"/>
  <c r="K203" i="1"/>
  <c r="FO203" i="1"/>
  <c r="AL203" i="1"/>
  <c r="BZ203" i="1"/>
  <c r="DN203" i="1"/>
  <c r="FB203" i="1"/>
  <c r="GP203" i="1"/>
  <c r="ID203" i="1"/>
  <c r="CM203" i="1"/>
  <c r="IQ203" i="1"/>
  <c r="AS203" i="1"/>
  <c r="CG203" i="1"/>
  <c r="DU203" i="1"/>
  <c r="FI203" i="1"/>
  <c r="GW203" i="1"/>
  <c r="IK203" i="1"/>
  <c r="F203" i="1"/>
  <c r="AT203" i="1"/>
  <c r="CH203" i="1"/>
  <c r="DV203" i="1"/>
  <c r="FJ203" i="1"/>
  <c r="GX203" i="1"/>
  <c r="IL203" i="1"/>
  <c r="AY203" i="1"/>
  <c r="J203" i="1"/>
  <c r="AX203" i="1"/>
  <c r="CL203" i="1"/>
  <c r="DZ203" i="1"/>
  <c r="FN203" i="1"/>
  <c r="HB203" i="1"/>
  <c r="IP203" i="1"/>
  <c r="JV139" i="1"/>
  <c r="KP139" i="1"/>
  <c r="JR139" i="1"/>
  <c r="KM139" i="1"/>
  <c r="LH139" i="1"/>
  <c r="MB139" i="1"/>
  <c r="MV139" i="1"/>
  <c r="NP139" i="1"/>
  <c r="OJ139" i="1"/>
  <c r="PD139" i="1"/>
  <c r="PX139" i="1"/>
  <c r="QR139" i="1"/>
  <c r="RL139" i="1"/>
  <c r="SF139" i="1"/>
  <c r="SZ139" i="1"/>
  <c r="TT139" i="1"/>
  <c r="UN139" i="1"/>
  <c r="VH139" i="1"/>
  <c r="WB139" i="1"/>
  <c r="WV139" i="1"/>
  <c r="XP139" i="1"/>
  <c r="YJ139" i="1"/>
  <c r="ZD139" i="1"/>
  <c r="ZX139" i="1"/>
  <c r="AAR139" i="1"/>
  <c r="ABL139" i="1"/>
  <c r="ACF139" i="1"/>
  <c r="ACZ139" i="1"/>
  <c r="JS139" i="1"/>
  <c r="KN139" i="1"/>
  <c r="LI139" i="1"/>
  <c r="MC139" i="1"/>
  <c r="MW139" i="1"/>
  <c r="NQ139" i="1"/>
  <c r="OK139" i="1"/>
  <c r="JT139" i="1"/>
  <c r="KO139" i="1"/>
  <c r="LJ139" i="1"/>
  <c r="MD139" i="1"/>
  <c r="MX139" i="1"/>
  <c r="NR139" i="1"/>
  <c r="OL139" i="1"/>
  <c r="PF139" i="1"/>
  <c r="PZ139" i="1"/>
  <c r="QT139" i="1"/>
  <c r="RN139" i="1"/>
  <c r="SH139" i="1"/>
  <c r="TB139" i="1"/>
  <c r="TV139" i="1"/>
  <c r="JU139" i="1"/>
  <c r="KQ139" i="1"/>
  <c r="LK139" i="1"/>
  <c r="ME139" i="1"/>
  <c r="MY139" i="1"/>
  <c r="NS139" i="1"/>
  <c r="OM139" i="1"/>
  <c r="PG139" i="1"/>
  <c r="JW139" i="1"/>
  <c r="KR139" i="1"/>
  <c r="LL139" i="1"/>
  <c r="MF139" i="1"/>
  <c r="MZ139" i="1"/>
  <c r="NT139" i="1"/>
  <c r="ON139" i="1"/>
  <c r="PH139" i="1"/>
  <c r="QB139" i="1"/>
  <c r="QV139" i="1"/>
  <c r="RP139" i="1"/>
  <c r="SJ139" i="1"/>
  <c r="TD139" i="1"/>
  <c r="TX139" i="1"/>
  <c r="UR139" i="1"/>
  <c r="VL139" i="1"/>
  <c r="WF139" i="1"/>
  <c r="JX139" i="1"/>
  <c r="KS139" i="1"/>
  <c r="LM139" i="1"/>
  <c r="MG139" i="1"/>
  <c r="NA139" i="1"/>
  <c r="NU139" i="1"/>
  <c r="OO139" i="1"/>
  <c r="PI139" i="1"/>
  <c r="QC139" i="1"/>
  <c r="QW139" i="1"/>
  <c r="RQ139" i="1"/>
  <c r="SK139" i="1"/>
  <c r="TE139" i="1"/>
  <c r="KA139" i="1"/>
  <c r="KV139" i="1"/>
  <c r="LP139" i="1"/>
  <c r="MJ139" i="1"/>
  <c r="ND139" i="1"/>
  <c r="NX139" i="1"/>
  <c r="OR139" i="1"/>
  <c r="PL139" i="1"/>
  <c r="QF139" i="1"/>
  <c r="QZ139" i="1"/>
  <c r="RT139" i="1"/>
  <c r="SN139" i="1"/>
  <c r="TH139" i="1"/>
  <c r="UB139" i="1"/>
  <c r="UV139" i="1"/>
  <c r="VP139" i="1"/>
  <c r="WJ139" i="1"/>
  <c r="XD139" i="1"/>
  <c r="XX139" i="1"/>
  <c r="YR139" i="1"/>
  <c r="ZL139" i="1"/>
  <c r="AAF139" i="1"/>
  <c r="AAZ139" i="1"/>
  <c r="KB139" i="1"/>
  <c r="KW139" i="1"/>
  <c r="LQ139" i="1"/>
  <c r="MK139" i="1"/>
  <c r="NE139" i="1"/>
  <c r="NY139" i="1"/>
  <c r="OS139" i="1"/>
  <c r="PM139" i="1"/>
  <c r="QG139" i="1"/>
  <c r="RA139" i="1"/>
  <c r="RU139" i="1"/>
  <c r="SO139" i="1"/>
  <c r="TI139" i="1"/>
  <c r="UC139" i="1"/>
  <c r="UW139" i="1"/>
  <c r="VQ139" i="1"/>
  <c r="WK139" i="1"/>
  <c r="XE139" i="1"/>
  <c r="XY139" i="1"/>
  <c r="YS139" i="1"/>
  <c r="ZM139" i="1"/>
  <c r="AAG139" i="1"/>
  <c r="ABA139" i="1"/>
  <c r="ABU139" i="1"/>
  <c r="ACO139" i="1"/>
  <c r="KC139" i="1"/>
  <c r="KX139" i="1"/>
  <c r="LR139" i="1"/>
  <c r="ML139" i="1"/>
  <c r="NF139" i="1"/>
  <c r="NZ139" i="1"/>
  <c r="OT139" i="1"/>
  <c r="PN139" i="1"/>
  <c r="QH139" i="1"/>
  <c r="RB139" i="1"/>
  <c r="RV139" i="1"/>
  <c r="SP139" i="1"/>
  <c r="TJ139" i="1"/>
  <c r="UD139" i="1"/>
  <c r="UX139" i="1"/>
  <c r="VR139" i="1"/>
  <c r="WL139" i="1"/>
  <c r="XF139" i="1"/>
  <c r="XZ139" i="1"/>
  <c r="YT139" i="1"/>
  <c r="ZN139" i="1"/>
  <c r="AAH139" i="1"/>
  <c r="ABB139" i="1"/>
  <c r="ABV139" i="1"/>
  <c r="ACP139" i="1"/>
  <c r="KD139" i="1"/>
  <c r="KY139" i="1"/>
  <c r="LS139" i="1"/>
  <c r="MM139" i="1"/>
  <c r="NG139" i="1"/>
  <c r="OA139" i="1"/>
  <c r="OU139" i="1"/>
  <c r="PO139" i="1"/>
  <c r="QI139" i="1"/>
  <c r="RC139" i="1"/>
  <c r="RW139" i="1"/>
  <c r="SQ139" i="1"/>
  <c r="TK139" i="1"/>
  <c r="UE139" i="1"/>
  <c r="UY139" i="1"/>
  <c r="VS139" i="1"/>
  <c r="WM139" i="1"/>
  <c r="XG139" i="1"/>
  <c r="YA139" i="1"/>
  <c r="YU139" i="1"/>
  <c r="ZO139" i="1"/>
  <c r="AAI139" i="1"/>
  <c r="ABC139" i="1"/>
  <c r="ABW139" i="1"/>
  <c r="ACQ139" i="1"/>
  <c r="KE139" i="1"/>
  <c r="KZ139" i="1"/>
  <c r="LT139" i="1"/>
  <c r="MN139" i="1"/>
  <c r="NH139" i="1"/>
  <c r="OB139" i="1"/>
  <c r="OV139" i="1"/>
  <c r="PP139" i="1"/>
  <c r="QJ139" i="1"/>
  <c r="RD139" i="1"/>
  <c r="RX139" i="1"/>
  <c r="SR139" i="1"/>
  <c r="TL139" i="1"/>
  <c r="UF139" i="1"/>
  <c r="UZ139" i="1"/>
  <c r="VT139" i="1"/>
  <c r="WN139" i="1"/>
  <c r="XH139" i="1"/>
  <c r="YB139" i="1"/>
  <c r="YV139" i="1"/>
  <c r="ZP139" i="1"/>
  <c r="AAJ139" i="1"/>
  <c r="ABD139" i="1"/>
  <c r="ABX139" i="1"/>
  <c r="ACR139" i="1"/>
  <c r="KF139" i="1"/>
  <c r="LA139" i="1"/>
  <c r="LU139" i="1"/>
  <c r="MO139" i="1"/>
  <c r="NI139" i="1"/>
  <c r="OC139" i="1"/>
  <c r="OW139" i="1"/>
  <c r="PQ139" i="1"/>
  <c r="QK139" i="1"/>
  <c r="RE139" i="1"/>
  <c r="RY139" i="1"/>
  <c r="SS139" i="1"/>
  <c r="TM139" i="1"/>
  <c r="UG139" i="1"/>
  <c r="VA139" i="1"/>
  <c r="VU139" i="1"/>
  <c r="WO139" i="1"/>
  <c r="XI139" i="1"/>
  <c r="YC139" i="1"/>
  <c r="YW139" i="1"/>
  <c r="ZQ139" i="1"/>
  <c r="AAK139" i="1"/>
  <c r="ABE139" i="1"/>
  <c r="ABY139" i="1"/>
  <c r="ACS139" i="1"/>
  <c r="KG139" i="1"/>
  <c r="LB139" i="1"/>
  <c r="LV139" i="1"/>
  <c r="MP139" i="1"/>
  <c r="NJ139" i="1"/>
  <c r="OD139" i="1"/>
  <c r="OX139" i="1"/>
  <c r="PR139" i="1"/>
  <c r="QL139" i="1"/>
  <c r="RF139" i="1"/>
  <c r="LO139" i="1"/>
  <c r="NV139" i="1"/>
  <c r="PV139" i="1"/>
  <c r="RM139" i="1"/>
  <c r="TA139" i="1"/>
  <c r="UM139" i="1"/>
  <c r="VW139" i="1"/>
  <c r="WZ139" i="1"/>
  <c r="YG139" i="1"/>
  <c r="ZI139" i="1"/>
  <c r="AAP139" i="1"/>
  <c r="ABR139" i="1"/>
  <c r="ACW139" i="1"/>
  <c r="JN139" i="1"/>
  <c r="LW139" i="1"/>
  <c r="NW139" i="1"/>
  <c r="PW139" i="1"/>
  <c r="RO139" i="1"/>
  <c r="TC139" i="1"/>
  <c r="UO139" i="1"/>
  <c r="VX139" i="1"/>
  <c r="XA139" i="1"/>
  <c r="YH139" i="1"/>
  <c r="ZJ139" i="1"/>
  <c r="AAQ139" i="1"/>
  <c r="ABS139" i="1"/>
  <c r="ACX139" i="1"/>
  <c r="JO139" i="1"/>
  <c r="LX139" i="1"/>
  <c r="OE139" i="1"/>
  <c r="PY139" i="1"/>
  <c r="RR139" i="1"/>
  <c r="TF139" i="1"/>
  <c r="UP139" i="1"/>
  <c r="VY139" i="1"/>
  <c r="XB139" i="1"/>
  <c r="YI139" i="1"/>
  <c r="ZK139" i="1"/>
  <c r="AAS139" i="1"/>
  <c r="ABT139" i="1"/>
  <c r="ACY139" i="1"/>
  <c r="JP139" i="1"/>
  <c r="LY139" i="1"/>
  <c r="OF139" i="1"/>
  <c r="QA139" i="1"/>
  <c r="RS139" i="1"/>
  <c r="TG139" i="1"/>
  <c r="UQ139" i="1"/>
  <c r="VZ139" i="1"/>
  <c r="XC139" i="1"/>
  <c r="YK139" i="1"/>
  <c r="ZR139" i="1"/>
  <c r="AAT139" i="1"/>
  <c r="ABZ139" i="1"/>
  <c r="ADA139" i="1"/>
  <c r="JQ139" i="1"/>
  <c r="LZ139" i="1"/>
  <c r="OG139" i="1"/>
  <c r="QD139" i="1"/>
  <c r="RZ139" i="1"/>
  <c r="TN139" i="1"/>
  <c r="US139" i="1"/>
  <c r="WA139" i="1"/>
  <c r="XJ139" i="1"/>
  <c r="YL139" i="1"/>
  <c r="ZS139" i="1"/>
  <c r="AAU139" i="1"/>
  <c r="ACA139" i="1"/>
  <c r="ADB139" i="1"/>
  <c r="JY139" i="1"/>
  <c r="MA139" i="1"/>
  <c r="OH139" i="1"/>
  <c r="QE139" i="1"/>
  <c r="SA139" i="1"/>
  <c r="TO139" i="1"/>
  <c r="UT139" i="1"/>
  <c r="WC139" i="1"/>
  <c r="XK139" i="1"/>
  <c r="YM139" i="1"/>
  <c r="ZT139" i="1"/>
  <c r="AAV139" i="1"/>
  <c r="ACB139" i="1"/>
  <c r="ADC139" i="1"/>
  <c r="JZ139" i="1"/>
  <c r="MH139" i="1"/>
  <c r="OI139" i="1"/>
  <c r="QM139" i="1"/>
  <c r="SB139" i="1"/>
  <c r="TP139" i="1"/>
  <c r="UU139" i="1"/>
  <c r="WD139" i="1"/>
  <c r="XL139" i="1"/>
  <c r="YN139" i="1"/>
  <c r="ZU139" i="1"/>
  <c r="AAW139" i="1"/>
  <c r="ACC139" i="1"/>
  <c r="ADD139" i="1"/>
  <c r="KH139" i="1"/>
  <c r="MI139" i="1"/>
  <c r="OP139" i="1"/>
  <c r="QN139" i="1"/>
  <c r="SC139" i="1"/>
  <c r="TQ139" i="1"/>
  <c r="VB139" i="1"/>
  <c r="WE139" i="1"/>
  <c r="XM139" i="1"/>
  <c r="YO139" i="1"/>
  <c r="ZV139" i="1"/>
  <c r="AAX139" i="1"/>
  <c r="ACD139" i="1"/>
  <c r="ADE139" i="1"/>
  <c r="KI139" i="1"/>
  <c r="MQ139" i="1"/>
  <c r="OQ139" i="1"/>
  <c r="QO139" i="1"/>
  <c r="SD139" i="1"/>
  <c r="TR139" i="1"/>
  <c r="VC139" i="1"/>
  <c r="WG139" i="1"/>
  <c r="XN139" i="1"/>
  <c r="YP139" i="1"/>
  <c r="ZW139" i="1"/>
  <c r="AAY139" i="1"/>
  <c r="ACE139" i="1"/>
  <c r="ADF139" i="1"/>
  <c r="KJ139" i="1"/>
  <c r="MR139" i="1"/>
  <c r="OY139" i="1"/>
  <c r="QP139" i="1"/>
  <c r="SE139" i="1"/>
  <c r="TS139" i="1"/>
  <c r="VD139" i="1"/>
  <c r="WH139" i="1"/>
  <c r="XO139" i="1"/>
  <c r="YQ139" i="1"/>
  <c r="ZY139" i="1"/>
  <c r="ABF139" i="1"/>
  <c r="ACG139" i="1"/>
  <c r="ADG139" i="1"/>
  <c r="KK139" i="1"/>
  <c r="MS139" i="1"/>
  <c r="OZ139" i="1"/>
  <c r="QQ139" i="1"/>
  <c r="SG139" i="1"/>
  <c r="TU139" i="1"/>
  <c r="VE139" i="1"/>
  <c r="WI139" i="1"/>
  <c r="XQ139" i="1"/>
  <c r="YX139" i="1"/>
  <c r="ZZ139" i="1"/>
  <c r="ABG139" i="1"/>
  <c r="ACH139" i="1"/>
  <c r="KL139" i="1"/>
  <c r="MT139" i="1"/>
  <c r="PA139" i="1"/>
  <c r="QS139" i="1"/>
  <c r="SI139" i="1"/>
  <c r="TW139" i="1"/>
  <c r="VF139" i="1"/>
  <c r="WP139" i="1"/>
  <c r="XR139" i="1"/>
  <c r="YY139" i="1"/>
  <c r="AAA139" i="1"/>
  <c r="ABH139" i="1"/>
  <c r="ACI139" i="1"/>
  <c r="KT139" i="1"/>
  <c r="MU139" i="1"/>
  <c r="PB139" i="1"/>
  <c r="QU139" i="1"/>
  <c r="SL139" i="1"/>
  <c r="TY139" i="1"/>
  <c r="VG139" i="1"/>
  <c r="WQ139" i="1"/>
  <c r="XS139" i="1"/>
  <c r="YZ139" i="1"/>
  <c r="AAB139" i="1"/>
  <c r="ABI139" i="1"/>
  <c r="ACJ139" i="1"/>
  <c r="KU139" i="1"/>
  <c r="NB139" i="1"/>
  <c r="PC139" i="1"/>
  <c r="QX139" i="1"/>
  <c r="SM139" i="1"/>
  <c r="TZ139" i="1"/>
  <c r="VI139" i="1"/>
  <c r="WR139" i="1"/>
  <c r="XT139" i="1"/>
  <c r="ZA139" i="1"/>
  <c r="AAC139" i="1"/>
  <c r="ABJ139" i="1"/>
  <c r="ACK139" i="1"/>
  <c r="LC139" i="1"/>
  <c r="NC139" i="1"/>
  <c r="PE139" i="1"/>
  <c r="QY139" i="1"/>
  <c r="ST139" i="1"/>
  <c r="UA139" i="1"/>
  <c r="VJ139" i="1"/>
  <c r="WS139" i="1"/>
  <c r="XU139" i="1"/>
  <c r="ZB139" i="1"/>
  <c r="AAD139" i="1"/>
  <c r="ABK139" i="1"/>
  <c r="ACL139" i="1"/>
  <c r="LD139" i="1"/>
  <c r="NK139" i="1"/>
  <c r="PJ139" i="1"/>
  <c r="RG139" i="1"/>
  <c r="SU139" i="1"/>
  <c r="UH139" i="1"/>
  <c r="VK139" i="1"/>
  <c r="WT139" i="1"/>
  <c r="XV139" i="1"/>
  <c r="ZC139" i="1"/>
  <c r="AAE139" i="1"/>
  <c r="ABM139" i="1"/>
  <c r="ACM139" i="1"/>
  <c r="PU139" i="1"/>
  <c r="WY139" i="1"/>
  <c r="ACV139" i="1"/>
  <c r="RH139" i="1"/>
  <c r="XW139" i="1"/>
  <c r="RI139" i="1"/>
  <c r="YD139" i="1"/>
  <c r="RJ139" i="1"/>
  <c r="YE139" i="1"/>
  <c r="RK139" i="1"/>
  <c r="YF139" i="1"/>
  <c r="SV139" i="1"/>
  <c r="ZE139" i="1"/>
  <c r="SW139" i="1"/>
  <c r="ZF139" i="1"/>
  <c r="SX139" i="1"/>
  <c r="ZG139" i="1"/>
  <c r="SY139" i="1"/>
  <c r="ZH139" i="1"/>
  <c r="LE139" i="1"/>
  <c r="UI139" i="1"/>
  <c r="AAL139" i="1"/>
  <c r="LF139" i="1"/>
  <c r="UJ139" i="1"/>
  <c r="AAM139" i="1"/>
  <c r="LG139" i="1"/>
  <c r="UK139" i="1"/>
  <c r="AAN139" i="1"/>
  <c r="LN139" i="1"/>
  <c r="UL139" i="1"/>
  <c r="AAO139" i="1"/>
  <c r="NL139" i="1"/>
  <c r="VM139" i="1"/>
  <c r="ABN139" i="1"/>
  <c r="NM139" i="1"/>
  <c r="VN139" i="1"/>
  <c r="ABO139" i="1"/>
  <c r="NN139" i="1"/>
  <c r="VO139" i="1"/>
  <c r="ABP139" i="1"/>
  <c r="NO139" i="1"/>
  <c r="VV139" i="1"/>
  <c r="ABQ139" i="1"/>
  <c r="PK139" i="1"/>
  <c r="PS139" i="1"/>
  <c r="PT139" i="1"/>
  <c r="WU139" i="1"/>
  <c r="WW139" i="1"/>
  <c r="WX139" i="1"/>
  <c r="ACN139" i="1"/>
  <c r="ACT139" i="1"/>
  <c r="ACU139" i="1"/>
  <c r="G139" i="1"/>
  <c r="AA139" i="1"/>
  <c r="AU139" i="1"/>
  <c r="BO139" i="1"/>
  <c r="CI139" i="1"/>
  <c r="DC139" i="1"/>
  <c r="DW139" i="1"/>
  <c r="EQ139" i="1"/>
  <c r="FK139" i="1"/>
  <c r="GE139" i="1"/>
  <c r="GY139" i="1"/>
  <c r="HS139" i="1"/>
  <c r="IM139" i="1"/>
  <c r="O139" i="1"/>
  <c r="AJ139" i="1"/>
  <c r="BE139" i="1"/>
  <c r="BZ139" i="1"/>
  <c r="CU139" i="1"/>
  <c r="DP139" i="1"/>
  <c r="EK139" i="1"/>
  <c r="FF139" i="1"/>
  <c r="GA139" i="1"/>
  <c r="GV139" i="1"/>
  <c r="HQ139" i="1"/>
  <c r="IL139" i="1"/>
  <c r="JG139" i="1"/>
  <c r="P139" i="1"/>
  <c r="AK139" i="1"/>
  <c r="BF139" i="1"/>
  <c r="CA139" i="1"/>
  <c r="CV139" i="1"/>
  <c r="DQ139" i="1"/>
  <c r="EL139" i="1"/>
  <c r="FG139" i="1"/>
  <c r="GB139" i="1"/>
  <c r="GW139" i="1"/>
  <c r="HR139" i="1"/>
  <c r="IN139" i="1"/>
  <c r="JH139" i="1"/>
  <c r="Q139" i="1"/>
  <c r="AL139" i="1"/>
  <c r="BG139" i="1"/>
  <c r="CB139" i="1"/>
  <c r="CW139" i="1"/>
  <c r="DR139" i="1"/>
  <c r="EM139" i="1"/>
  <c r="FH139" i="1"/>
  <c r="GC139" i="1"/>
  <c r="GX139" i="1"/>
  <c r="HT139" i="1"/>
  <c r="IO139" i="1"/>
  <c r="JI139" i="1"/>
  <c r="R139" i="1"/>
  <c r="AM139" i="1"/>
  <c r="BH139" i="1"/>
  <c r="CC139" i="1"/>
  <c r="CX139" i="1"/>
  <c r="DS139" i="1"/>
  <c r="EN139" i="1"/>
  <c r="FI139" i="1"/>
  <c r="GD139" i="1"/>
  <c r="GZ139" i="1"/>
  <c r="HU139" i="1"/>
  <c r="IP139" i="1"/>
  <c r="JJ139" i="1"/>
  <c r="Z139" i="1"/>
  <c r="AV139" i="1"/>
  <c r="BQ139" i="1"/>
  <c r="CL139" i="1"/>
  <c r="DG139" i="1"/>
  <c r="EB139" i="1"/>
  <c r="EW139" i="1"/>
  <c r="FR139" i="1"/>
  <c r="GM139" i="1"/>
  <c r="HH139" i="1"/>
  <c r="IC139" i="1"/>
  <c r="IX139" i="1"/>
  <c r="F139" i="1"/>
  <c r="AB139" i="1"/>
  <c r="AW139" i="1"/>
  <c r="BR139" i="1"/>
  <c r="CM139" i="1"/>
  <c r="DH139" i="1"/>
  <c r="EC139" i="1"/>
  <c r="EX139" i="1"/>
  <c r="FS139" i="1"/>
  <c r="GN139" i="1"/>
  <c r="HI139" i="1"/>
  <c r="ID139" i="1"/>
  <c r="IY139" i="1"/>
  <c r="H139" i="1"/>
  <c r="AC139" i="1"/>
  <c r="AX139" i="1"/>
  <c r="BS139" i="1"/>
  <c r="CN139" i="1"/>
  <c r="DI139" i="1"/>
  <c r="ED139" i="1"/>
  <c r="EY139" i="1"/>
  <c r="FT139" i="1"/>
  <c r="GO139" i="1"/>
  <c r="HJ139" i="1"/>
  <c r="IE139" i="1"/>
  <c r="IZ139" i="1"/>
  <c r="I139" i="1"/>
  <c r="AD139" i="1"/>
  <c r="AY139" i="1"/>
  <c r="BT139" i="1"/>
  <c r="CO139" i="1"/>
  <c r="DJ139" i="1"/>
  <c r="EE139" i="1"/>
  <c r="EZ139" i="1"/>
  <c r="FU139" i="1"/>
  <c r="GP139" i="1"/>
  <c r="HK139" i="1"/>
  <c r="IF139" i="1"/>
  <c r="JA139" i="1"/>
  <c r="J139" i="1"/>
  <c r="AE139" i="1"/>
  <c r="AZ139" i="1"/>
  <c r="BU139" i="1"/>
  <c r="CP139" i="1"/>
  <c r="DK139" i="1"/>
  <c r="EF139" i="1"/>
  <c r="FA139" i="1"/>
  <c r="FV139" i="1"/>
  <c r="GQ139" i="1"/>
  <c r="HL139" i="1"/>
  <c r="IG139" i="1"/>
  <c r="JB139" i="1"/>
  <c r="L139" i="1"/>
  <c r="AG139" i="1"/>
  <c r="BB139" i="1"/>
  <c r="BW139" i="1"/>
  <c r="CR139" i="1"/>
  <c r="DM139" i="1"/>
  <c r="EH139" i="1"/>
  <c r="FC139" i="1"/>
  <c r="FX139" i="1"/>
  <c r="GS139" i="1"/>
  <c r="HN139" i="1"/>
  <c r="II139" i="1"/>
  <c r="JD139" i="1"/>
  <c r="N139" i="1"/>
  <c r="BD139" i="1"/>
  <c r="CT139" i="1"/>
  <c r="EJ139" i="1"/>
  <c r="FZ139" i="1"/>
  <c r="HP139" i="1"/>
  <c r="JF139" i="1"/>
  <c r="S139" i="1"/>
  <c r="BI139" i="1"/>
  <c r="CY139" i="1"/>
  <c r="EO139" i="1"/>
  <c r="GF139" i="1"/>
  <c r="HV139" i="1"/>
  <c r="JK139" i="1"/>
  <c r="T139" i="1"/>
  <c r="BJ139" i="1"/>
  <c r="CZ139" i="1"/>
  <c r="EP139" i="1"/>
  <c r="GG139" i="1"/>
  <c r="HW139" i="1"/>
  <c r="JL139" i="1"/>
  <c r="U139" i="1"/>
  <c r="BK139" i="1"/>
  <c r="DA139" i="1"/>
  <c r="ER139" i="1"/>
  <c r="GH139" i="1"/>
  <c r="HX139" i="1"/>
  <c r="JM139" i="1"/>
  <c r="V139" i="1"/>
  <c r="BL139" i="1"/>
  <c r="DB139" i="1"/>
  <c r="ES139" i="1"/>
  <c r="GI139" i="1"/>
  <c r="HY139" i="1"/>
  <c r="W139" i="1"/>
  <c r="BM139" i="1"/>
  <c r="DD139" i="1"/>
  <c r="ET139" i="1"/>
  <c r="GJ139" i="1"/>
  <c r="HZ139" i="1"/>
  <c r="X139" i="1"/>
  <c r="BN139" i="1"/>
  <c r="DE139" i="1"/>
  <c r="EU139" i="1"/>
  <c r="GK139" i="1"/>
  <c r="IA139" i="1"/>
  <c r="Y139" i="1"/>
  <c r="BP139" i="1"/>
  <c r="DF139" i="1"/>
  <c r="EV139" i="1"/>
  <c r="GL139" i="1"/>
  <c r="IB139" i="1"/>
  <c r="AF139" i="1"/>
  <c r="BV139" i="1"/>
  <c r="DL139" i="1"/>
  <c r="FB139" i="1"/>
  <c r="GR139" i="1"/>
  <c r="IH139" i="1"/>
  <c r="AH139" i="1"/>
  <c r="BX139" i="1"/>
  <c r="DN139" i="1"/>
  <c r="FD139" i="1"/>
  <c r="GT139" i="1"/>
  <c r="IJ139" i="1"/>
  <c r="AI139" i="1"/>
  <c r="BY139" i="1"/>
  <c r="DO139" i="1"/>
  <c r="FE139" i="1"/>
  <c r="GU139" i="1"/>
  <c r="IK139" i="1"/>
  <c r="AN139" i="1"/>
  <c r="CD139" i="1"/>
  <c r="DT139" i="1"/>
  <c r="FJ139" i="1"/>
  <c r="HA139" i="1"/>
  <c r="IQ139" i="1"/>
  <c r="AO139" i="1"/>
  <c r="CE139" i="1"/>
  <c r="DU139" i="1"/>
  <c r="FL139" i="1"/>
  <c r="HB139" i="1"/>
  <c r="IR139" i="1"/>
  <c r="AP139" i="1"/>
  <c r="CF139" i="1"/>
  <c r="DV139" i="1"/>
  <c r="FM139" i="1"/>
  <c r="HC139" i="1"/>
  <c r="IS139" i="1"/>
  <c r="AQ139" i="1"/>
  <c r="CG139" i="1"/>
  <c r="DX139" i="1"/>
  <c r="FN139" i="1"/>
  <c r="HD139" i="1"/>
  <c r="IT139" i="1"/>
  <c r="AR139" i="1"/>
  <c r="CH139" i="1"/>
  <c r="DY139" i="1"/>
  <c r="FO139" i="1"/>
  <c r="HE139" i="1"/>
  <c r="IU139" i="1"/>
  <c r="AS139" i="1"/>
  <c r="CJ139" i="1"/>
  <c r="DZ139" i="1"/>
  <c r="FP139" i="1"/>
  <c r="HF139" i="1"/>
  <c r="IV139" i="1"/>
  <c r="AT139" i="1"/>
  <c r="CK139" i="1"/>
  <c r="EA139" i="1"/>
  <c r="FQ139" i="1"/>
  <c r="HG139" i="1"/>
  <c r="IW139" i="1"/>
  <c r="K139" i="1"/>
  <c r="BA139" i="1"/>
  <c r="CQ139" i="1"/>
  <c r="EG139" i="1"/>
  <c r="FW139" i="1"/>
  <c r="HM139" i="1"/>
  <c r="JC139" i="1"/>
  <c r="M139" i="1"/>
  <c r="BC139" i="1"/>
  <c r="CS139" i="1"/>
  <c r="EI139" i="1"/>
  <c r="FY139" i="1"/>
  <c r="HO139" i="1"/>
  <c r="JE139" i="1"/>
  <c r="KA138" i="1"/>
  <c r="KU138" i="1"/>
  <c r="LO138" i="1"/>
  <c r="MI138" i="1"/>
  <c r="NC138" i="1"/>
  <c r="NW138" i="1"/>
  <c r="OQ138" i="1"/>
  <c r="PK138" i="1"/>
  <c r="QE138" i="1"/>
  <c r="QY138" i="1"/>
  <c r="RS138" i="1"/>
  <c r="SM138" i="1"/>
  <c r="TG138" i="1"/>
  <c r="UA138" i="1"/>
  <c r="UU138" i="1"/>
  <c r="JP138" i="1"/>
  <c r="KJ138" i="1"/>
  <c r="LD138" i="1"/>
  <c r="LX138" i="1"/>
  <c r="MR138" i="1"/>
  <c r="NL138" i="1"/>
  <c r="OF138" i="1"/>
  <c r="OZ138" i="1"/>
  <c r="PT138" i="1"/>
  <c r="QN138" i="1"/>
  <c r="RH138" i="1"/>
  <c r="SB138" i="1"/>
  <c r="SV138" i="1"/>
  <c r="TP138" i="1"/>
  <c r="UJ138" i="1"/>
  <c r="VD138" i="1"/>
  <c r="VX138" i="1"/>
  <c r="WR138" i="1"/>
  <c r="XL138" i="1"/>
  <c r="YF138" i="1"/>
  <c r="YZ138" i="1"/>
  <c r="ZT138" i="1"/>
  <c r="AAN138" i="1"/>
  <c r="ABH138" i="1"/>
  <c r="ACB138" i="1"/>
  <c r="ACV138" i="1"/>
  <c r="KF138" i="1"/>
  <c r="LB138" i="1"/>
  <c r="LY138" i="1"/>
  <c r="MU138" i="1"/>
  <c r="NQ138" i="1"/>
  <c r="OM138" i="1"/>
  <c r="PI138" i="1"/>
  <c r="QF138" i="1"/>
  <c r="RB138" i="1"/>
  <c r="RX138" i="1"/>
  <c r="ST138" i="1"/>
  <c r="TQ138" i="1"/>
  <c r="UM138" i="1"/>
  <c r="VI138" i="1"/>
  <c r="WD138" i="1"/>
  <c r="WY138" i="1"/>
  <c r="XT138" i="1"/>
  <c r="YO138" i="1"/>
  <c r="ZJ138" i="1"/>
  <c r="AAE138" i="1"/>
  <c r="KG138" i="1"/>
  <c r="LC138" i="1"/>
  <c r="LZ138" i="1"/>
  <c r="MV138" i="1"/>
  <c r="NR138" i="1"/>
  <c r="ON138" i="1"/>
  <c r="PJ138" i="1"/>
  <c r="QG138" i="1"/>
  <c r="RC138" i="1"/>
  <c r="RY138" i="1"/>
  <c r="SU138" i="1"/>
  <c r="TR138" i="1"/>
  <c r="UN138" i="1"/>
  <c r="VJ138" i="1"/>
  <c r="WE138" i="1"/>
  <c r="WZ138" i="1"/>
  <c r="XU138" i="1"/>
  <c r="YP138" i="1"/>
  <c r="ZK138" i="1"/>
  <c r="AAF138" i="1"/>
  <c r="ABA138" i="1"/>
  <c r="ABV138" i="1"/>
  <c r="ACQ138" i="1"/>
  <c r="KH138" i="1"/>
  <c r="LE138" i="1"/>
  <c r="MA138" i="1"/>
  <c r="MW138" i="1"/>
  <c r="NS138" i="1"/>
  <c r="OO138" i="1"/>
  <c r="PL138" i="1"/>
  <c r="QH138" i="1"/>
  <c r="RD138" i="1"/>
  <c r="RZ138" i="1"/>
  <c r="SW138" i="1"/>
  <c r="TS138" i="1"/>
  <c r="UO138" i="1"/>
  <c r="VK138" i="1"/>
  <c r="WF138" i="1"/>
  <c r="XA138" i="1"/>
  <c r="XV138" i="1"/>
  <c r="YQ138" i="1"/>
  <c r="ZL138" i="1"/>
  <c r="AAG138" i="1"/>
  <c r="ABB138" i="1"/>
  <c r="ABW138" i="1"/>
  <c r="ACR138" i="1"/>
  <c r="KI138" i="1"/>
  <c r="LF138" i="1"/>
  <c r="MB138" i="1"/>
  <c r="MX138" i="1"/>
  <c r="NT138" i="1"/>
  <c r="OP138" i="1"/>
  <c r="PM138" i="1"/>
  <c r="QI138" i="1"/>
  <c r="RE138" i="1"/>
  <c r="SA138" i="1"/>
  <c r="SX138" i="1"/>
  <c r="TT138" i="1"/>
  <c r="UP138" i="1"/>
  <c r="VL138" i="1"/>
  <c r="WG138" i="1"/>
  <c r="XB138" i="1"/>
  <c r="XW138" i="1"/>
  <c r="YR138" i="1"/>
  <c r="ZM138" i="1"/>
  <c r="AAH138" i="1"/>
  <c r="ABC138" i="1"/>
  <c r="ABX138" i="1"/>
  <c r="ACS138" i="1"/>
  <c r="JN138" i="1"/>
  <c r="KK138" i="1"/>
  <c r="LG138" i="1"/>
  <c r="MC138" i="1"/>
  <c r="MY138" i="1"/>
  <c r="NU138" i="1"/>
  <c r="OR138" i="1"/>
  <c r="PN138" i="1"/>
  <c r="QJ138" i="1"/>
  <c r="RF138" i="1"/>
  <c r="SC138" i="1"/>
  <c r="SY138" i="1"/>
  <c r="TU138" i="1"/>
  <c r="UQ138" i="1"/>
  <c r="VM138" i="1"/>
  <c r="WH138" i="1"/>
  <c r="XC138" i="1"/>
  <c r="XX138" i="1"/>
  <c r="YS138" i="1"/>
  <c r="ZN138" i="1"/>
  <c r="AAI138" i="1"/>
  <c r="ABD138" i="1"/>
  <c r="ABY138" i="1"/>
  <c r="ACT138" i="1"/>
  <c r="JO138" i="1"/>
  <c r="KL138" i="1"/>
  <c r="LH138" i="1"/>
  <c r="MD138" i="1"/>
  <c r="MZ138" i="1"/>
  <c r="NV138" i="1"/>
  <c r="OS138" i="1"/>
  <c r="PO138" i="1"/>
  <c r="QK138" i="1"/>
  <c r="RG138" i="1"/>
  <c r="SD138" i="1"/>
  <c r="SZ138" i="1"/>
  <c r="TV138" i="1"/>
  <c r="UR138" i="1"/>
  <c r="VN138" i="1"/>
  <c r="WI138" i="1"/>
  <c r="XD138" i="1"/>
  <c r="XY138" i="1"/>
  <c r="YT138" i="1"/>
  <c r="ZO138" i="1"/>
  <c r="AAJ138" i="1"/>
  <c r="ABE138" i="1"/>
  <c r="ABZ138" i="1"/>
  <c r="ACU138" i="1"/>
  <c r="JQ138" i="1"/>
  <c r="KM138" i="1"/>
  <c r="LI138" i="1"/>
  <c r="ME138" i="1"/>
  <c r="NA138" i="1"/>
  <c r="NX138" i="1"/>
  <c r="OT138" i="1"/>
  <c r="PP138" i="1"/>
  <c r="QL138" i="1"/>
  <c r="RI138" i="1"/>
  <c r="SE138" i="1"/>
  <c r="TA138" i="1"/>
  <c r="TW138" i="1"/>
  <c r="US138" i="1"/>
  <c r="VO138" i="1"/>
  <c r="WJ138" i="1"/>
  <c r="XE138" i="1"/>
  <c r="XZ138" i="1"/>
  <c r="YU138" i="1"/>
  <c r="ZP138" i="1"/>
  <c r="AAK138" i="1"/>
  <c r="ABF138" i="1"/>
  <c r="ACA138" i="1"/>
  <c r="ACW138" i="1"/>
  <c r="JR138" i="1"/>
  <c r="KN138" i="1"/>
  <c r="LJ138" i="1"/>
  <c r="MF138" i="1"/>
  <c r="NB138" i="1"/>
  <c r="NY138" i="1"/>
  <c r="OU138" i="1"/>
  <c r="PQ138" i="1"/>
  <c r="QM138" i="1"/>
  <c r="RJ138" i="1"/>
  <c r="SF138" i="1"/>
  <c r="TB138" i="1"/>
  <c r="TX138" i="1"/>
  <c r="UT138" i="1"/>
  <c r="VP138" i="1"/>
  <c r="WK138" i="1"/>
  <c r="XF138" i="1"/>
  <c r="YA138" i="1"/>
  <c r="YV138" i="1"/>
  <c r="ZQ138" i="1"/>
  <c r="AAL138" i="1"/>
  <c r="ABG138" i="1"/>
  <c r="ACC138" i="1"/>
  <c r="JS138" i="1"/>
  <c r="KO138" i="1"/>
  <c r="LK138" i="1"/>
  <c r="MG138" i="1"/>
  <c r="ND138" i="1"/>
  <c r="NZ138" i="1"/>
  <c r="OV138" i="1"/>
  <c r="PR138" i="1"/>
  <c r="QO138" i="1"/>
  <c r="RK138" i="1"/>
  <c r="SG138" i="1"/>
  <c r="TC138" i="1"/>
  <c r="TY138" i="1"/>
  <c r="UV138" i="1"/>
  <c r="JT138" i="1"/>
  <c r="KP138" i="1"/>
  <c r="LL138" i="1"/>
  <c r="MH138" i="1"/>
  <c r="NE138" i="1"/>
  <c r="OA138" i="1"/>
  <c r="OW138" i="1"/>
  <c r="PS138" i="1"/>
  <c r="QP138" i="1"/>
  <c r="RL138" i="1"/>
  <c r="SH138" i="1"/>
  <c r="TD138" i="1"/>
  <c r="TZ138" i="1"/>
  <c r="UW138" i="1"/>
  <c r="VR138" i="1"/>
  <c r="WM138" i="1"/>
  <c r="XH138" i="1"/>
  <c r="YC138" i="1"/>
  <c r="YX138" i="1"/>
  <c r="ZS138" i="1"/>
  <c r="AAO138" i="1"/>
  <c r="ABJ138" i="1"/>
  <c r="ACE138" i="1"/>
  <c r="ACZ138" i="1"/>
  <c r="JU138" i="1"/>
  <c r="KQ138" i="1"/>
  <c r="LM138" i="1"/>
  <c r="MJ138" i="1"/>
  <c r="NF138" i="1"/>
  <c r="OB138" i="1"/>
  <c r="OX138" i="1"/>
  <c r="PU138" i="1"/>
  <c r="QQ138" i="1"/>
  <c r="RM138" i="1"/>
  <c r="SI138" i="1"/>
  <c r="TE138" i="1"/>
  <c r="UB138" i="1"/>
  <c r="UX138" i="1"/>
  <c r="VS138" i="1"/>
  <c r="WN138" i="1"/>
  <c r="XI138" i="1"/>
  <c r="YD138" i="1"/>
  <c r="YY138" i="1"/>
  <c r="ZU138" i="1"/>
  <c r="AAP138" i="1"/>
  <c r="ABK138" i="1"/>
  <c r="ACF138" i="1"/>
  <c r="ADA138" i="1"/>
  <c r="JV138" i="1"/>
  <c r="KR138" i="1"/>
  <c r="LN138" i="1"/>
  <c r="MK138" i="1"/>
  <c r="NG138" i="1"/>
  <c r="OC138" i="1"/>
  <c r="OY138" i="1"/>
  <c r="PV138" i="1"/>
  <c r="QR138" i="1"/>
  <c r="RN138" i="1"/>
  <c r="SJ138" i="1"/>
  <c r="TF138" i="1"/>
  <c r="UC138" i="1"/>
  <c r="UY138" i="1"/>
  <c r="VT138" i="1"/>
  <c r="WO138" i="1"/>
  <c r="XJ138" i="1"/>
  <c r="YE138" i="1"/>
  <c r="ZA138" i="1"/>
  <c r="ZV138" i="1"/>
  <c r="AAQ138" i="1"/>
  <c r="ABL138" i="1"/>
  <c r="ACG138" i="1"/>
  <c r="ADB138" i="1"/>
  <c r="JW138" i="1"/>
  <c r="KS138" i="1"/>
  <c r="LP138" i="1"/>
  <c r="ML138" i="1"/>
  <c r="NH138" i="1"/>
  <c r="OD138" i="1"/>
  <c r="PA138" i="1"/>
  <c r="PW138" i="1"/>
  <c r="QS138" i="1"/>
  <c r="RO138" i="1"/>
  <c r="SK138" i="1"/>
  <c r="TH138" i="1"/>
  <c r="UD138" i="1"/>
  <c r="UZ138" i="1"/>
  <c r="VU138" i="1"/>
  <c r="WP138" i="1"/>
  <c r="XK138" i="1"/>
  <c r="YG138" i="1"/>
  <c r="ZB138" i="1"/>
  <c r="ZW138" i="1"/>
  <c r="AAR138" i="1"/>
  <c r="ABM138" i="1"/>
  <c r="ACH138" i="1"/>
  <c r="ADC138" i="1"/>
  <c r="JX138" i="1"/>
  <c r="KT138" i="1"/>
  <c r="LQ138" i="1"/>
  <c r="MM138" i="1"/>
  <c r="NI138" i="1"/>
  <c r="OE138" i="1"/>
  <c r="PB138" i="1"/>
  <c r="PX138" i="1"/>
  <c r="QT138" i="1"/>
  <c r="RP138" i="1"/>
  <c r="SL138" i="1"/>
  <c r="TI138" i="1"/>
  <c r="UE138" i="1"/>
  <c r="VA138" i="1"/>
  <c r="VV138" i="1"/>
  <c r="WQ138" i="1"/>
  <c r="XM138" i="1"/>
  <c r="YH138" i="1"/>
  <c r="ZC138" i="1"/>
  <c r="ZX138" i="1"/>
  <c r="AAS138" i="1"/>
  <c r="ABN138" i="1"/>
  <c r="ACI138" i="1"/>
  <c r="ADD138" i="1"/>
  <c r="JY138" i="1"/>
  <c r="KV138" i="1"/>
  <c r="LR138" i="1"/>
  <c r="MN138" i="1"/>
  <c r="NJ138" i="1"/>
  <c r="OG138" i="1"/>
  <c r="PC138" i="1"/>
  <c r="PY138" i="1"/>
  <c r="QU138" i="1"/>
  <c r="RQ138" i="1"/>
  <c r="SN138" i="1"/>
  <c r="TJ138" i="1"/>
  <c r="UF138" i="1"/>
  <c r="VB138" i="1"/>
  <c r="VW138" i="1"/>
  <c r="WS138" i="1"/>
  <c r="XN138" i="1"/>
  <c r="YI138" i="1"/>
  <c r="ZD138" i="1"/>
  <c r="ZY138" i="1"/>
  <c r="AAT138" i="1"/>
  <c r="ABO138" i="1"/>
  <c r="ACJ138" i="1"/>
  <c r="ADE138" i="1"/>
  <c r="JZ138" i="1"/>
  <c r="KW138" i="1"/>
  <c r="LS138" i="1"/>
  <c r="MO138" i="1"/>
  <c r="NK138" i="1"/>
  <c r="OH138" i="1"/>
  <c r="PD138" i="1"/>
  <c r="PZ138" i="1"/>
  <c r="QV138" i="1"/>
  <c r="RR138" i="1"/>
  <c r="SO138" i="1"/>
  <c r="TK138" i="1"/>
  <c r="UG138" i="1"/>
  <c r="VC138" i="1"/>
  <c r="VY138" i="1"/>
  <c r="WT138" i="1"/>
  <c r="XO138" i="1"/>
  <c r="YJ138" i="1"/>
  <c r="ZE138" i="1"/>
  <c r="ZZ138" i="1"/>
  <c r="AAU138" i="1"/>
  <c r="ABP138" i="1"/>
  <c r="ACK138" i="1"/>
  <c r="ADF138" i="1"/>
  <c r="KZ138" i="1"/>
  <c r="PG138" i="1"/>
  <c r="TN138" i="1"/>
  <c r="XG138" i="1"/>
  <c r="AAM138" i="1"/>
  <c r="ADG138" i="1"/>
  <c r="LA138" i="1"/>
  <c r="PH138" i="1"/>
  <c r="TO138" i="1"/>
  <c r="XP138" i="1"/>
  <c r="AAV138" i="1"/>
  <c r="LT138" i="1"/>
  <c r="QA138" i="1"/>
  <c r="UH138" i="1"/>
  <c r="XQ138" i="1"/>
  <c r="AAW138" i="1"/>
  <c r="LU138" i="1"/>
  <c r="QB138" i="1"/>
  <c r="UI138" i="1"/>
  <c r="XR138" i="1"/>
  <c r="AAX138" i="1"/>
  <c r="LV138" i="1"/>
  <c r="QC138" i="1"/>
  <c r="UK138" i="1"/>
  <c r="XS138" i="1"/>
  <c r="AAY138" i="1"/>
  <c r="LW138" i="1"/>
  <c r="QD138" i="1"/>
  <c r="UL138" i="1"/>
  <c r="YB138" i="1"/>
  <c r="AAZ138" i="1"/>
  <c r="MP138" i="1"/>
  <c r="QW138" i="1"/>
  <c r="VE138" i="1"/>
  <c r="YK138" i="1"/>
  <c r="ABI138" i="1"/>
  <c r="MQ138" i="1"/>
  <c r="QX138" i="1"/>
  <c r="VF138" i="1"/>
  <c r="YL138" i="1"/>
  <c r="ABQ138" i="1"/>
  <c r="MS138" i="1"/>
  <c r="QZ138" i="1"/>
  <c r="VG138" i="1"/>
  <c r="YM138" i="1"/>
  <c r="ABR138" i="1"/>
  <c r="MT138" i="1"/>
  <c r="RA138" i="1"/>
  <c r="VH138" i="1"/>
  <c r="YN138" i="1"/>
  <c r="ABS138" i="1"/>
  <c r="NM138" i="1"/>
  <c r="RT138" i="1"/>
  <c r="VQ138" i="1"/>
  <c r="YW138" i="1"/>
  <c r="ABT138" i="1"/>
  <c r="NN138" i="1"/>
  <c r="RU138" i="1"/>
  <c r="VZ138" i="1"/>
  <c r="ZF138" i="1"/>
  <c r="ABU138" i="1"/>
  <c r="NO138" i="1"/>
  <c r="RV138" i="1"/>
  <c r="WA138" i="1"/>
  <c r="ZG138" i="1"/>
  <c r="ACD138" i="1"/>
  <c r="NP138" i="1"/>
  <c r="RW138" i="1"/>
  <c r="WB138" i="1"/>
  <c r="ZH138" i="1"/>
  <c r="ACL138" i="1"/>
  <c r="KB138" i="1"/>
  <c r="OI138" i="1"/>
  <c r="SP138" i="1"/>
  <c r="WC138" i="1"/>
  <c r="ZI138" i="1"/>
  <c r="ACM138" i="1"/>
  <c r="KC138" i="1"/>
  <c r="OJ138" i="1"/>
  <c r="SQ138" i="1"/>
  <c r="WL138" i="1"/>
  <c r="ZR138" i="1"/>
  <c r="ACN138" i="1"/>
  <c r="WX138" i="1"/>
  <c r="AAA138" i="1"/>
  <c r="AAB138" i="1"/>
  <c r="AAC138" i="1"/>
  <c r="AAD138" i="1"/>
  <c r="KD138" i="1"/>
  <c r="ACO138" i="1"/>
  <c r="KE138" i="1"/>
  <c r="ACP138" i="1"/>
  <c r="KX138" i="1"/>
  <c r="ACX138" i="1"/>
  <c r="KY138" i="1"/>
  <c r="ACY138" i="1"/>
  <c r="OK138" i="1"/>
  <c r="OL138" i="1"/>
  <c r="PE138" i="1"/>
  <c r="PF138" i="1"/>
  <c r="SR138" i="1"/>
  <c r="SS138" i="1"/>
  <c r="TL138" i="1"/>
  <c r="TM138" i="1"/>
  <c r="WU138" i="1"/>
  <c r="WV138" i="1"/>
  <c r="WW138" i="1"/>
  <c r="O138" i="1"/>
  <c r="AI138" i="1"/>
  <c r="BC138" i="1"/>
  <c r="BW138" i="1"/>
  <c r="CQ138" i="1"/>
  <c r="DK138" i="1"/>
  <c r="EE138" i="1"/>
  <c r="EY138" i="1"/>
  <c r="FS138" i="1"/>
  <c r="GM138" i="1"/>
  <c r="HG138" i="1"/>
  <c r="IA138" i="1"/>
  <c r="IU138" i="1"/>
  <c r="I138" i="1"/>
  <c r="AD138" i="1"/>
  <c r="AY138" i="1"/>
  <c r="BT138" i="1"/>
  <c r="CO138" i="1"/>
  <c r="DJ138" i="1"/>
  <c r="EF138" i="1"/>
  <c r="FA138" i="1"/>
  <c r="FV138" i="1"/>
  <c r="GQ138" i="1"/>
  <c r="HL138" i="1"/>
  <c r="IG138" i="1"/>
  <c r="JB138" i="1"/>
  <c r="J138" i="1"/>
  <c r="AE138" i="1"/>
  <c r="AZ138" i="1"/>
  <c r="BU138" i="1"/>
  <c r="CP138" i="1"/>
  <c r="DL138" i="1"/>
  <c r="EG138" i="1"/>
  <c r="FB138" i="1"/>
  <c r="FW138" i="1"/>
  <c r="GR138" i="1"/>
  <c r="HM138" i="1"/>
  <c r="IH138" i="1"/>
  <c r="JC138" i="1"/>
  <c r="K138" i="1"/>
  <c r="AF138" i="1"/>
  <c r="BA138" i="1"/>
  <c r="BV138" i="1"/>
  <c r="CR138" i="1"/>
  <c r="DM138" i="1"/>
  <c r="EH138" i="1"/>
  <c r="FC138" i="1"/>
  <c r="FX138" i="1"/>
  <c r="GS138" i="1"/>
  <c r="HN138" i="1"/>
  <c r="II138" i="1"/>
  <c r="JD138" i="1"/>
  <c r="L138" i="1"/>
  <c r="AG138" i="1"/>
  <c r="BB138" i="1"/>
  <c r="BX138" i="1"/>
  <c r="CS138" i="1"/>
  <c r="DN138" i="1"/>
  <c r="EI138" i="1"/>
  <c r="FD138" i="1"/>
  <c r="FY138" i="1"/>
  <c r="GT138" i="1"/>
  <c r="HO138" i="1"/>
  <c r="IJ138" i="1"/>
  <c r="JE138" i="1"/>
  <c r="U138" i="1"/>
  <c r="AP138" i="1"/>
  <c r="BK138" i="1"/>
  <c r="CF138" i="1"/>
  <c r="DA138" i="1"/>
  <c r="DV138" i="1"/>
  <c r="EQ138" i="1"/>
  <c r="FL138" i="1"/>
  <c r="GG138" i="1"/>
  <c r="HB138" i="1"/>
  <c r="HW138" i="1"/>
  <c r="IR138" i="1"/>
  <c r="JM138" i="1"/>
  <c r="V138" i="1"/>
  <c r="AQ138" i="1"/>
  <c r="BL138" i="1"/>
  <c r="CG138" i="1"/>
  <c r="DB138" i="1"/>
  <c r="DW138" i="1"/>
  <c r="ER138" i="1"/>
  <c r="FM138" i="1"/>
  <c r="GH138" i="1"/>
  <c r="HC138" i="1"/>
  <c r="HX138" i="1"/>
  <c r="IS138" i="1"/>
  <c r="W138" i="1"/>
  <c r="AR138" i="1"/>
  <c r="BM138" i="1"/>
  <c r="CH138" i="1"/>
  <c r="DC138" i="1"/>
  <c r="DX138" i="1"/>
  <c r="ES138" i="1"/>
  <c r="FN138" i="1"/>
  <c r="GI138" i="1"/>
  <c r="HD138" i="1"/>
  <c r="HY138" i="1"/>
  <c r="IT138" i="1"/>
  <c r="X138" i="1"/>
  <c r="AS138" i="1"/>
  <c r="BN138" i="1"/>
  <c r="CI138" i="1"/>
  <c r="DD138" i="1"/>
  <c r="DY138" i="1"/>
  <c r="ET138" i="1"/>
  <c r="FO138" i="1"/>
  <c r="GJ138" i="1"/>
  <c r="HE138" i="1"/>
  <c r="HZ138" i="1"/>
  <c r="IV138" i="1"/>
  <c r="Y138" i="1"/>
  <c r="AT138" i="1"/>
  <c r="BO138" i="1"/>
  <c r="CJ138" i="1"/>
  <c r="DE138" i="1"/>
  <c r="DZ138" i="1"/>
  <c r="EU138" i="1"/>
  <c r="FP138" i="1"/>
  <c r="GK138" i="1"/>
  <c r="HF138" i="1"/>
  <c r="IB138" i="1"/>
  <c r="IW138" i="1"/>
  <c r="Z138" i="1"/>
  <c r="AU138" i="1"/>
  <c r="BP138" i="1"/>
  <c r="CK138" i="1"/>
  <c r="DF138" i="1"/>
  <c r="EA138" i="1"/>
  <c r="EV138" i="1"/>
  <c r="FQ138" i="1"/>
  <c r="GL138" i="1"/>
  <c r="HH138" i="1"/>
  <c r="IC138" i="1"/>
  <c r="F138" i="1"/>
  <c r="AA138" i="1"/>
  <c r="AV138" i="1"/>
  <c r="BQ138" i="1"/>
  <c r="CL138" i="1"/>
  <c r="DG138" i="1"/>
  <c r="EB138" i="1"/>
  <c r="EW138" i="1"/>
  <c r="FR138" i="1"/>
  <c r="GN138" i="1"/>
  <c r="HI138" i="1"/>
  <c r="ID138" i="1"/>
  <c r="IY138" i="1"/>
  <c r="G138" i="1"/>
  <c r="BD138" i="1"/>
  <c r="CV138" i="1"/>
  <c r="EN138" i="1"/>
  <c r="GF138" i="1"/>
  <c r="IF138" i="1"/>
  <c r="H138" i="1"/>
  <c r="BE138" i="1"/>
  <c r="CW138" i="1"/>
  <c r="EO138" i="1"/>
  <c r="GO138" i="1"/>
  <c r="IK138" i="1"/>
  <c r="M138" i="1"/>
  <c r="BF138" i="1"/>
  <c r="CX138" i="1"/>
  <c r="EP138" i="1"/>
  <c r="GP138" i="1"/>
  <c r="IL138" i="1"/>
  <c r="N138" i="1"/>
  <c r="BG138" i="1"/>
  <c r="CY138" i="1"/>
  <c r="EX138" i="1"/>
  <c r="GU138" i="1"/>
  <c r="IM138" i="1"/>
  <c r="P138" i="1"/>
  <c r="BH138" i="1"/>
  <c r="CZ138" i="1"/>
  <c r="EZ138" i="1"/>
  <c r="GV138" i="1"/>
  <c r="IN138" i="1"/>
  <c r="Q138" i="1"/>
  <c r="BI138" i="1"/>
  <c r="DH138" i="1"/>
  <c r="FE138" i="1"/>
  <c r="GW138" i="1"/>
  <c r="IO138" i="1"/>
  <c r="R138" i="1"/>
  <c r="BJ138" i="1"/>
  <c r="DI138" i="1"/>
  <c r="FF138" i="1"/>
  <c r="GX138" i="1"/>
  <c r="IP138" i="1"/>
  <c r="S138" i="1"/>
  <c r="BR138" i="1"/>
  <c r="DO138" i="1"/>
  <c r="FG138" i="1"/>
  <c r="GY138" i="1"/>
  <c r="IQ138" i="1"/>
  <c r="T138" i="1"/>
  <c r="BS138" i="1"/>
  <c r="DP138" i="1"/>
  <c r="FH138" i="1"/>
  <c r="GZ138" i="1"/>
  <c r="IX138" i="1"/>
  <c r="AB138" i="1"/>
  <c r="BY138" i="1"/>
  <c r="DQ138" i="1"/>
  <c r="FI138" i="1"/>
  <c r="HA138" i="1"/>
  <c r="IZ138" i="1"/>
  <c r="AC138" i="1"/>
  <c r="BZ138" i="1"/>
  <c r="DR138" i="1"/>
  <c r="FJ138" i="1"/>
  <c r="HJ138" i="1"/>
  <c r="JA138" i="1"/>
  <c r="AH138" i="1"/>
  <c r="CA138" i="1"/>
  <c r="DS138" i="1"/>
  <c r="FK138" i="1"/>
  <c r="HK138" i="1"/>
  <c r="JF138" i="1"/>
  <c r="AJ138" i="1"/>
  <c r="CB138" i="1"/>
  <c r="DT138" i="1"/>
  <c r="FT138" i="1"/>
  <c r="HP138" i="1"/>
  <c r="JG138" i="1"/>
  <c r="AK138" i="1"/>
  <c r="CC138" i="1"/>
  <c r="DU138" i="1"/>
  <c r="FU138" i="1"/>
  <c r="HQ138" i="1"/>
  <c r="JH138" i="1"/>
  <c r="AL138" i="1"/>
  <c r="CD138" i="1"/>
  <c r="EC138" i="1"/>
  <c r="FZ138" i="1"/>
  <c r="HR138" i="1"/>
  <c r="JI138" i="1"/>
  <c r="AM138" i="1"/>
  <c r="CE138" i="1"/>
  <c r="ED138" i="1"/>
  <c r="GA138" i="1"/>
  <c r="HS138" i="1"/>
  <c r="JJ138" i="1"/>
  <c r="AN138" i="1"/>
  <c r="CM138" i="1"/>
  <c r="EJ138" i="1"/>
  <c r="GB138" i="1"/>
  <c r="HT138" i="1"/>
  <c r="JK138" i="1"/>
  <c r="AO138" i="1"/>
  <c r="CN138" i="1"/>
  <c r="EK138" i="1"/>
  <c r="GC138" i="1"/>
  <c r="HU138" i="1"/>
  <c r="JL138" i="1"/>
  <c r="AW138" i="1"/>
  <c r="CT138" i="1"/>
  <c r="EL138" i="1"/>
  <c r="GD138" i="1"/>
  <c r="HV138" i="1"/>
  <c r="CU138" i="1"/>
  <c r="EM138" i="1"/>
  <c r="GE138" i="1"/>
  <c r="IE138" i="1"/>
  <c r="AX138" i="1"/>
  <c r="KD171" i="1"/>
  <c r="KX171" i="1"/>
  <c r="LR171" i="1"/>
  <c r="ML171" i="1"/>
  <c r="NF171" i="1"/>
  <c r="NZ171" i="1"/>
  <c r="KE171" i="1"/>
  <c r="KY171" i="1"/>
  <c r="LS171" i="1"/>
  <c r="MM171" i="1"/>
  <c r="NG171" i="1"/>
  <c r="OA171" i="1"/>
  <c r="OU171" i="1"/>
  <c r="PO171" i="1"/>
  <c r="QI171" i="1"/>
  <c r="RC171" i="1"/>
  <c r="KH171" i="1"/>
  <c r="LD171" i="1"/>
  <c r="LZ171" i="1"/>
  <c r="MV171" i="1"/>
  <c r="NR171" i="1"/>
  <c r="ON171" i="1"/>
  <c r="PI171" i="1"/>
  <c r="QD171" i="1"/>
  <c r="QY171" i="1"/>
  <c r="RT171" i="1"/>
  <c r="SN171" i="1"/>
  <c r="TH171" i="1"/>
  <c r="UB171" i="1"/>
  <c r="UV171" i="1"/>
  <c r="VP171" i="1"/>
  <c r="WJ171" i="1"/>
  <c r="XD171" i="1"/>
  <c r="XX171" i="1"/>
  <c r="YR171" i="1"/>
  <c r="ZL171" i="1"/>
  <c r="AAF171" i="1"/>
  <c r="AAZ171" i="1"/>
  <c r="ABT171" i="1"/>
  <c r="ACN171" i="1"/>
  <c r="JO171" i="1"/>
  <c r="KK171" i="1"/>
  <c r="LG171" i="1"/>
  <c r="MC171" i="1"/>
  <c r="MY171" i="1"/>
  <c r="NU171" i="1"/>
  <c r="OQ171" i="1"/>
  <c r="PL171" i="1"/>
  <c r="QG171" i="1"/>
  <c r="RB171" i="1"/>
  <c r="RW171" i="1"/>
  <c r="SQ171" i="1"/>
  <c r="TK171" i="1"/>
  <c r="UE171" i="1"/>
  <c r="UY171" i="1"/>
  <c r="VS171" i="1"/>
  <c r="WM171" i="1"/>
  <c r="XG171" i="1"/>
  <c r="YA171" i="1"/>
  <c r="YU171" i="1"/>
  <c r="ZO171" i="1"/>
  <c r="AAI171" i="1"/>
  <c r="ABC171" i="1"/>
  <c r="ABW171" i="1"/>
  <c r="ACQ171" i="1"/>
  <c r="JX171" i="1"/>
  <c r="KT171" i="1"/>
  <c r="LP171" i="1"/>
  <c r="MN171" i="1"/>
  <c r="NJ171" i="1"/>
  <c r="OF171" i="1"/>
  <c r="PA171" i="1"/>
  <c r="PV171" i="1"/>
  <c r="QQ171" i="1"/>
  <c r="RL171" i="1"/>
  <c r="SF171" i="1"/>
  <c r="SZ171" i="1"/>
  <c r="TT171" i="1"/>
  <c r="UN171" i="1"/>
  <c r="VH171" i="1"/>
  <c r="WB171" i="1"/>
  <c r="KB171" i="1"/>
  <c r="KZ171" i="1"/>
  <c r="LV171" i="1"/>
  <c r="MR171" i="1"/>
  <c r="NN171" i="1"/>
  <c r="OJ171" i="1"/>
  <c r="PE171" i="1"/>
  <c r="PZ171" i="1"/>
  <c r="QU171" i="1"/>
  <c r="RP171" i="1"/>
  <c r="SJ171" i="1"/>
  <c r="TD171" i="1"/>
  <c r="TX171" i="1"/>
  <c r="UR171" i="1"/>
  <c r="VL171" i="1"/>
  <c r="WF171" i="1"/>
  <c r="WZ171" i="1"/>
  <c r="XT171" i="1"/>
  <c r="YN171" i="1"/>
  <c r="ZH171" i="1"/>
  <c r="AAB171" i="1"/>
  <c r="AAV171" i="1"/>
  <c r="JY171" i="1"/>
  <c r="LB171" i="1"/>
  <c r="MD171" i="1"/>
  <c r="ND171" i="1"/>
  <c r="OG171" i="1"/>
  <c r="PG171" i="1"/>
  <c r="QH171" i="1"/>
  <c r="RH171" i="1"/>
  <c r="SG171" i="1"/>
  <c r="TF171" i="1"/>
  <c r="UF171" i="1"/>
  <c r="VD171" i="1"/>
  <c r="WC171" i="1"/>
  <c r="XA171" i="1"/>
  <c r="XY171" i="1"/>
  <c r="YW171" i="1"/>
  <c r="ZT171" i="1"/>
  <c r="AAQ171" i="1"/>
  <c r="ABN171" i="1"/>
  <c r="ACJ171" i="1"/>
  <c r="ADF171" i="1"/>
  <c r="JZ171" i="1"/>
  <c r="LC171" i="1"/>
  <c r="ME171" i="1"/>
  <c r="NE171" i="1"/>
  <c r="OH171" i="1"/>
  <c r="PH171" i="1"/>
  <c r="QJ171" i="1"/>
  <c r="RI171" i="1"/>
  <c r="SH171" i="1"/>
  <c r="TG171" i="1"/>
  <c r="UG171" i="1"/>
  <c r="VE171" i="1"/>
  <c r="WD171" i="1"/>
  <c r="XB171" i="1"/>
  <c r="XZ171" i="1"/>
  <c r="YX171" i="1"/>
  <c r="ZU171" i="1"/>
  <c r="AAR171" i="1"/>
  <c r="ABO171" i="1"/>
  <c r="ACK171" i="1"/>
  <c r="ADG171" i="1"/>
  <c r="KA171" i="1"/>
  <c r="LE171" i="1"/>
  <c r="MF171" i="1"/>
  <c r="NH171" i="1"/>
  <c r="OI171" i="1"/>
  <c r="PJ171" i="1"/>
  <c r="QK171" i="1"/>
  <c r="RJ171" i="1"/>
  <c r="SI171" i="1"/>
  <c r="TI171" i="1"/>
  <c r="UH171" i="1"/>
  <c r="VF171" i="1"/>
  <c r="WE171" i="1"/>
  <c r="XC171" i="1"/>
  <c r="YB171" i="1"/>
  <c r="YY171" i="1"/>
  <c r="ZV171" i="1"/>
  <c r="AAS171" i="1"/>
  <c r="ABP171" i="1"/>
  <c r="ACL171" i="1"/>
  <c r="KC171" i="1"/>
  <c r="LF171" i="1"/>
  <c r="MG171" i="1"/>
  <c r="NI171" i="1"/>
  <c r="OK171" i="1"/>
  <c r="PK171" i="1"/>
  <c r="QL171" i="1"/>
  <c r="RK171" i="1"/>
  <c r="SK171" i="1"/>
  <c r="TJ171" i="1"/>
  <c r="UI171" i="1"/>
  <c r="VG171" i="1"/>
  <c r="WG171" i="1"/>
  <c r="XE171" i="1"/>
  <c r="YC171" i="1"/>
  <c r="YZ171" i="1"/>
  <c r="ZW171" i="1"/>
  <c r="AAT171" i="1"/>
  <c r="ABQ171" i="1"/>
  <c r="ACM171" i="1"/>
  <c r="KF171" i="1"/>
  <c r="LH171" i="1"/>
  <c r="MH171" i="1"/>
  <c r="NK171" i="1"/>
  <c r="OL171" i="1"/>
  <c r="PM171" i="1"/>
  <c r="QM171" i="1"/>
  <c r="RM171" i="1"/>
  <c r="SL171" i="1"/>
  <c r="TL171" i="1"/>
  <c r="UJ171" i="1"/>
  <c r="VI171" i="1"/>
  <c r="WH171" i="1"/>
  <c r="XF171" i="1"/>
  <c r="YD171" i="1"/>
  <c r="ZA171" i="1"/>
  <c r="ZX171" i="1"/>
  <c r="AAU171" i="1"/>
  <c r="ABR171" i="1"/>
  <c r="ACO171" i="1"/>
  <c r="KG171" i="1"/>
  <c r="LI171" i="1"/>
  <c r="MI171" i="1"/>
  <c r="NL171" i="1"/>
  <c r="OM171" i="1"/>
  <c r="PN171" i="1"/>
  <c r="QN171" i="1"/>
  <c r="RN171" i="1"/>
  <c r="SM171" i="1"/>
  <c r="TM171" i="1"/>
  <c r="UK171" i="1"/>
  <c r="VJ171" i="1"/>
  <c r="WI171" i="1"/>
  <c r="XH171" i="1"/>
  <c r="YE171" i="1"/>
  <c r="ZB171" i="1"/>
  <c r="ZY171" i="1"/>
  <c r="AAW171" i="1"/>
  <c r="ABS171" i="1"/>
  <c r="ACP171" i="1"/>
  <c r="KI171" i="1"/>
  <c r="LJ171" i="1"/>
  <c r="MJ171" i="1"/>
  <c r="NM171" i="1"/>
  <c r="OO171" i="1"/>
  <c r="PP171" i="1"/>
  <c r="QO171" i="1"/>
  <c r="RO171" i="1"/>
  <c r="SO171" i="1"/>
  <c r="TN171" i="1"/>
  <c r="UL171" i="1"/>
  <c r="VK171" i="1"/>
  <c r="WK171" i="1"/>
  <c r="XI171" i="1"/>
  <c r="YF171" i="1"/>
  <c r="ZC171" i="1"/>
  <c r="ZZ171" i="1"/>
  <c r="AAX171" i="1"/>
  <c r="ABU171" i="1"/>
  <c r="ACR171" i="1"/>
  <c r="KJ171" i="1"/>
  <c r="LK171" i="1"/>
  <c r="MK171" i="1"/>
  <c r="NO171" i="1"/>
  <c r="OP171" i="1"/>
  <c r="PQ171" i="1"/>
  <c r="QP171" i="1"/>
  <c r="RQ171" i="1"/>
  <c r="SP171" i="1"/>
  <c r="TO171" i="1"/>
  <c r="UM171" i="1"/>
  <c r="VM171" i="1"/>
  <c r="WL171" i="1"/>
  <c r="XJ171" i="1"/>
  <c r="YG171" i="1"/>
  <c r="ZD171" i="1"/>
  <c r="AAA171" i="1"/>
  <c r="AAY171" i="1"/>
  <c r="ABV171" i="1"/>
  <c r="ACS171" i="1"/>
  <c r="KL171" i="1"/>
  <c r="LL171" i="1"/>
  <c r="MO171" i="1"/>
  <c r="NP171" i="1"/>
  <c r="OR171" i="1"/>
  <c r="PR171" i="1"/>
  <c r="QR171" i="1"/>
  <c r="RR171" i="1"/>
  <c r="SR171" i="1"/>
  <c r="TP171" i="1"/>
  <c r="UO171" i="1"/>
  <c r="VN171" i="1"/>
  <c r="WN171" i="1"/>
  <c r="XK171" i="1"/>
  <c r="YH171" i="1"/>
  <c r="ZE171" i="1"/>
  <c r="AAC171" i="1"/>
  <c r="ABA171" i="1"/>
  <c r="ABX171" i="1"/>
  <c r="ACT171" i="1"/>
  <c r="KM171" i="1"/>
  <c r="LM171" i="1"/>
  <c r="MP171" i="1"/>
  <c r="NQ171" i="1"/>
  <c r="OS171" i="1"/>
  <c r="PS171" i="1"/>
  <c r="QS171" i="1"/>
  <c r="RS171" i="1"/>
  <c r="SS171" i="1"/>
  <c r="TQ171" i="1"/>
  <c r="UP171" i="1"/>
  <c r="VO171" i="1"/>
  <c r="WO171" i="1"/>
  <c r="XL171" i="1"/>
  <c r="YI171" i="1"/>
  <c r="ZF171" i="1"/>
  <c r="AAD171" i="1"/>
  <c r="ABB171" i="1"/>
  <c r="ABY171" i="1"/>
  <c r="ACU171" i="1"/>
  <c r="KN171" i="1"/>
  <c r="LN171" i="1"/>
  <c r="MQ171" i="1"/>
  <c r="NS171" i="1"/>
  <c r="OT171" i="1"/>
  <c r="PT171" i="1"/>
  <c r="QT171" i="1"/>
  <c r="RU171" i="1"/>
  <c r="ST171" i="1"/>
  <c r="TR171" i="1"/>
  <c r="UQ171" i="1"/>
  <c r="VQ171" i="1"/>
  <c r="WP171" i="1"/>
  <c r="XM171" i="1"/>
  <c r="YJ171" i="1"/>
  <c r="ZG171" i="1"/>
  <c r="AAE171" i="1"/>
  <c r="ABD171" i="1"/>
  <c r="ABZ171" i="1"/>
  <c r="ACV171" i="1"/>
  <c r="JN171" i="1"/>
  <c r="KO171" i="1"/>
  <c r="LO171" i="1"/>
  <c r="MS171" i="1"/>
  <c r="NT171" i="1"/>
  <c r="OV171" i="1"/>
  <c r="PU171" i="1"/>
  <c r="QV171" i="1"/>
  <c r="RV171" i="1"/>
  <c r="SU171" i="1"/>
  <c r="TS171" i="1"/>
  <c r="US171" i="1"/>
  <c r="VR171" i="1"/>
  <c r="WQ171" i="1"/>
  <c r="XN171" i="1"/>
  <c r="YK171" i="1"/>
  <c r="ZI171" i="1"/>
  <c r="AAG171" i="1"/>
  <c r="ABE171" i="1"/>
  <c r="ACA171" i="1"/>
  <c r="ACW171" i="1"/>
  <c r="JP171" i="1"/>
  <c r="KP171" i="1"/>
  <c r="LQ171" i="1"/>
  <c r="MT171" i="1"/>
  <c r="NV171" i="1"/>
  <c r="OW171" i="1"/>
  <c r="PW171" i="1"/>
  <c r="QW171" i="1"/>
  <c r="RX171" i="1"/>
  <c r="SV171" i="1"/>
  <c r="TU171" i="1"/>
  <c r="UT171" i="1"/>
  <c r="VT171" i="1"/>
  <c r="WR171" i="1"/>
  <c r="XO171" i="1"/>
  <c r="YL171" i="1"/>
  <c r="ZJ171" i="1"/>
  <c r="AAH171" i="1"/>
  <c r="ABF171" i="1"/>
  <c r="ACB171" i="1"/>
  <c r="ACX171" i="1"/>
  <c r="JQ171" i="1"/>
  <c r="KQ171" i="1"/>
  <c r="LT171" i="1"/>
  <c r="MU171" i="1"/>
  <c r="NW171" i="1"/>
  <c r="OX171" i="1"/>
  <c r="PX171" i="1"/>
  <c r="QX171" i="1"/>
  <c r="RY171" i="1"/>
  <c r="SW171" i="1"/>
  <c r="TV171" i="1"/>
  <c r="UU171" i="1"/>
  <c r="VU171" i="1"/>
  <c r="WS171" i="1"/>
  <c r="XP171" i="1"/>
  <c r="YM171" i="1"/>
  <c r="ZK171" i="1"/>
  <c r="AAJ171" i="1"/>
  <c r="ABG171" i="1"/>
  <c r="ACC171" i="1"/>
  <c r="ACY171" i="1"/>
  <c r="JR171" i="1"/>
  <c r="KR171" i="1"/>
  <c r="LU171" i="1"/>
  <c r="MW171" i="1"/>
  <c r="NX171" i="1"/>
  <c r="OY171" i="1"/>
  <c r="PY171" i="1"/>
  <c r="QZ171" i="1"/>
  <c r="RZ171" i="1"/>
  <c r="SX171" i="1"/>
  <c r="TW171" i="1"/>
  <c r="UW171" i="1"/>
  <c r="VV171" i="1"/>
  <c r="WT171" i="1"/>
  <c r="XQ171" i="1"/>
  <c r="YO171" i="1"/>
  <c r="ZM171" i="1"/>
  <c r="AAK171" i="1"/>
  <c r="ABH171" i="1"/>
  <c r="ACD171" i="1"/>
  <c r="ACZ171" i="1"/>
  <c r="JS171" i="1"/>
  <c r="KS171" i="1"/>
  <c r="LW171" i="1"/>
  <c r="MX171" i="1"/>
  <c r="NY171" i="1"/>
  <c r="OZ171" i="1"/>
  <c r="QA171" i="1"/>
  <c r="RA171" i="1"/>
  <c r="SA171" i="1"/>
  <c r="SY171" i="1"/>
  <c r="TY171" i="1"/>
  <c r="UX171" i="1"/>
  <c r="VW171" i="1"/>
  <c r="WU171" i="1"/>
  <c r="XR171" i="1"/>
  <c r="YP171" i="1"/>
  <c r="ZN171" i="1"/>
  <c r="AAL171" i="1"/>
  <c r="ABI171" i="1"/>
  <c r="ACE171" i="1"/>
  <c r="ADA171" i="1"/>
  <c r="JT171" i="1"/>
  <c r="KU171" i="1"/>
  <c r="LX171" i="1"/>
  <c r="MZ171" i="1"/>
  <c r="OB171" i="1"/>
  <c r="PB171" i="1"/>
  <c r="QB171" i="1"/>
  <c r="RD171" i="1"/>
  <c r="SB171" i="1"/>
  <c r="TA171" i="1"/>
  <c r="TZ171" i="1"/>
  <c r="UZ171" i="1"/>
  <c r="VX171" i="1"/>
  <c r="WV171" i="1"/>
  <c r="XS171" i="1"/>
  <c r="YQ171" i="1"/>
  <c r="ZP171" i="1"/>
  <c r="AAM171" i="1"/>
  <c r="ABJ171" i="1"/>
  <c r="ACF171" i="1"/>
  <c r="ADB171" i="1"/>
  <c r="JU171" i="1"/>
  <c r="KV171" i="1"/>
  <c r="LY171" i="1"/>
  <c r="NA171" i="1"/>
  <c r="OC171" i="1"/>
  <c r="PC171" i="1"/>
  <c r="QC171" i="1"/>
  <c r="RE171" i="1"/>
  <c r="SC171" i="1"/>
  <c r="TB171" i="1"/>
  <c r="UA171" i="1"/>
  <c r="VA171" i="1"/>
  <c r="VY171" i="1"/>
  <c r="WW171" i="1"/>
  <c r="XU171" i="1"/>
  <c r="YS171" i="1"/>
  <c r="ZQ171" i="1"/>
  <c r="AAN171" i="1"/>
  <c r="ABK171" i="1"/>
  <c r="ACG171" i="1"/>
  <c r="ADC171" i="1"/>
  <c r="JV171" i="1"/>
  <c r="KW171" i="1"/>
  <c r="MA171" i="1"/>
  <c r="NB171" i="1"/>
  <c r="OD171" i="1"/>
  <c r="PD171" i="1"/>
  <c r="QE171" i="1"/>
  <c r="RF171" i="1"/>
  <c r="SD171" i="1"/>
  <c r="TC171" i="1"/>
  <c r="UC171" i="1"/>
  <c r="VB171" i="1"/>
  <c r="VZ171" i="1"/>
  <c r="WX171" i="1"/>
  <c r="XV171" i="1"/>
  <c r="YT171" i="1"/>
  <c r="ZR171" i="1"/>
  <c r="AAO171" i="1"/>
  <c r="ABL171" i="1"/>
  <c r="ACH171" i="1"/>
  <c r="ADD171" i="1"/>
  <c r="ABM171" i="1"/>
  <c r="ACI171" i="1"/>
  <c r="JW171" i="1"/>
  <c r="ADE171" i="1"/>
  <c r="LA171" i="1"/>
  <c r="MB171" i="1"/>
  <c r="NC171" i="1"/>
  <c r="OE171" i="1"/>
  <c r="PF171" i="1"/>
  <c r="QF171" i="1"/>
  <c r="RG171" i="1"/>
  <c r="SE171" i="1"/>
  <c r="TE171" i="1"/>
  <c r="UD171" i="1"/>
  <c r="VC171" i="1"/>
  <c r="WA171" i="1"/>
  <c r="WY171" i="1"/>
  <c r="XW171" i="1"/>
  <c r="YV171" i="1"/>
  <c r="ZS171" i="1"/>
  <c r="AAP171" i="1"/>
  <c r="P171" i="1"/>
  <c r="AJ171" i="1"/>
  <c r="BD171" i="1"/>
  <c r="BX171" i="1"/>
  <c r="CR171" i="1"/>
  <c r="DL171" i="1"/>
  <c r="EF171" i="1"/>
  <c r="EZ171" i="1"/>
  <c r="FT171" i="1"/>
  <c r="GN171" i="1"/>
  <c r="HH171" i="1"/>
  <c r="IB171" i="1"/>
  <c r="IV171" i="1"/>
  <c r="Q171" i="1"/>
  <c r="AK171" i="1"/>
  <c r="BE171" i="1"/>
  <c r="BY171" i="1"/>
  <c r="CS171" i="1"/>
  <c r="DM171" i="1"/>
  <c r="EG171" i="1"/>
  <c r="FA171" i="1"/>
  <c r="FU171" i="1"/>
  <c r="GO171" i="1"/>
  <c r="HI171" i="1"/>
  <c r="IC171" i="1"/>
  <c r="IW171" i="1"/>
  <c r="R171" i="1"/>
  <c r="AL171" i="1"/>
  <c r="BF171" i="1"/>
  <c r="BZ171" i="1"/>
  <c r="CT171" i="1"/>
  <c r="DN171" i="1"/>
  <c r="EH171" i="1"/>
  <c r="FB171" i="1"/>
  <c r="FV171" i="1"/>
  <c r="GP171" i="1"/>
  <c r="HJ171" i="1"/>
  <c r="ID171" i="1"/>
  <c r="IX171" i="1"/>
  <c r="S171" i="1"/>
  <c r="AM171" i="1"/>
  <c r="BG171" i="1"/>
  <c r="CA171" i="1"/>
  <c r="CU171" i="1"/>
  <c r="DO171" i="1"/>
  <c r="EI171" i="1"/>
  <c r="FC171" i="1"/>
  <c r="FW171" i="1"/>
  <c r="GQ171" i="1"/>
  <c r="HK171" i="1"/>
  <c r="IE171" i="1"/>
  <c r="IY171" i="1"/>
  <c r="AA171" i="1"/>
  <c r="AY171" i="1"/>
  <c r="BW171" i="1"/>
  <c r="CY171" i="1"/>
  <c r="DW171" i="1"/>
  <c r="EU171" i="1"/>
  <c r="FS171" i="1"/>
  <c r="GU171" i="1"/>
  <c r="HS171" i="1"/>
  <c r="IQ171" i="1"/>
  <c r="AB171" i="1"/>
  <c r="AZ171" i="1"/>
  <c r="CB171" i="1"/>
  <c r="CZ171" i="1"/>
  <c r="DX171" i="1"/>
  <c r="EV171" i="1"/>
  <c r="FX171" i="1"/>
  <c r="GV171" i="1"/>
  <c r="HT171" i="1"/>
  <c r="IR171" i="1"/>
  <c r="AC171" i="1"/>
  <c r="BA171" i="1"/>
  <c r="CC171" i="1"/>
  <c r="DA171" i="1"/>
  <c r="DY171" i="1"/>
  <c r="EW171" i="1"/>
  <c r="FY171" i="1"/>
  <c r="GW171" i="1"/>
  <c r="HU171" i="1"/>
  <c r="IS171" i="1"/>
  <c r="F171" i="1"/>
  <c r="AD171" i="1"/>
  <c r="BB171" i="1"/>
  <c r="CD171" i="1"/>
  <c r="DB171" i="1"/>
  <c r="DZ171" i="1"/>
  <c r="EX171" i="1"/>
  <c r="FZ171" i="1"/>
  <c r="GX171" i="1"/>
  <c r="HV171" i="1"/>
  <c r="IT171" i="1"/>
  <c r="G171" i="1"/>
  <c r="AE171" i="1"/>
  <c r="BC171" i="1"/>
  <c r="CE171" i="1"/>
  <c r="DC171" i="1"/>
  <c r="EA171" i="1"/>
  <c r="EY171" i="1"/>
  <c r="GA171" i="1"/>
  <c r="GY171" i="1"/>
  <c r="HW171" i="1"/>
  <c r="IU171" i="1"/>
  <c r="H171" i="1"/>
  <c r="AF171" i="1"/>
  <c r="BH171" i="1"/>
  <c r="CF171" i="1"/>
  <c r="DD171" i="1"/>
  <c r="EB171" i="1"/>
  <c r="FD171" i="1"/>
  <c r="GB171" i="1"/>
  <c r="GZ171" i="1"/>
  <c r="HX171" i="1"/>
  <c r="IZ171" i="1"/>
  <c r="I171" i="1"/>
  <c r="AG171" i="1"/>
  <c r="BI171" i="1"/>
  <c r="CG171" i="1"/>
  <c r="DE171" i="1"/>
  <c r="EC171" i="1"/>
  <c r="FE171" i="1"/>
  <c r="GC171" i="1"/>
  <c r="HA171" i="1"/>
  <c r="HY171" i="1"/>
  <c r="JA171" i="1"/>
  <c r="J171" i="1"/>
  <c r="AH171" i="1"/>
  <c r="BJ171" i="1"/>
  <c r="CH171" i="1"/>
  <c r="DF171" i="1"/>
  <c r="ED171" i="1"/>
  <c r="FF171" i="1"/>
  <c r="GD171" i="1"/>
  <c r="HB171" i="1"/>
  <c r="HZ171" i="1"/>
  <c r="JB171" i="1"/>
  <c r="K171" i="1"/>
  <c r="AI171" i="1"/>
  <c r="BK171" i="1"/>
  <c r="CI171" i="1"/>
  <c r="DG171" i="1"/>
  <c r="EE171" i="1"/>
  <c r="FG171" i="1"/>
  <c r="GE171" i="1"/>
  <c r="HC171" i="1"/>
  <c r="IA171" i="1"/>
  <c r="JC171" i="1"/>
  <c r="L171" i="1"/>
  <c r="AN171" i="1"/>
  <c r="BL171" i="1"/>
  <c r="CJ171" i="1"/>
  <c r="DH171" i="1"/>
  <c r="EJ171" i="1"/>
  <c r="FH171" i="1"/>
  <c r="GF171" i="1"/>
  <c r="HD171" i="1"/>
  <c r="IF171" i="1"/>
  <c r="JD171" i="1"/>
  <c r="M171" i="1"/>
  <c r="AO171" i="1"/>
  <c r="BM171" i="1"/>
  <c r="CK171" i="1"/>
  <c r="DI171" i="1"/>
  <c r="EK171" i="1"/>
  <c r="FI171" i="1"/>
  <c r="GG171" i="1"/>
  <c r="HE171" i="1"/>
  <c r="IG171" i="1"/>
  <c r="JE171" i="1"/>
  <c r="N171" i="1"/>
  <c r="AP171" i="1"/>
  <c r="BN171" i="1"/>
  <c r="CL171" i="1"/>
  <c r="DJ171" i="1"/>
  <c r="EL171" i="1"/>
  <c r="FJ171" i="1"/>
  <c r="GH171" i="1"/>
  <c r="HF171" i="1"/>
  <c r="IH171" i="1"/>
  <c r="JF171" i="1"/>
  <c r="O171" i="1"/>
  <c r="AQ171" i="1"/>
  <c r="BO171" i="1"/>
  <c r="CM171" i="1"/>
  <c r="DK171" i="1"/>
  <c r="EM171" i="1"/>
  <c r="FK171" i="1"/>
  <c r="GI171" i="1"/>
  <c r="HG171" i="1"/>
  <c r="II171" i="1"/>
  <c r="JG171" i="1"/>
  <c r="T171" i="1"/>
  <c r="AR171" i="1"/>
  <c r="BP171" i="1"/>
  <c r="CN171" i="1"/>
  <c r="DP171" i="1"/>
  <c r="EN171" i="1"/>
  <c r="FL171" i="1"/>
  <c r="GJ171" i="1"/>
  <c r="HL171" i="1"/>
  <c r="IJ171" i="1"/>
  <c r="JH171" i="1"/>
  <c r="U171" i="1"/>
  <c r="AS171" i="1"/>
  <c r="BQ171" i="1"/>
  <c r="CO171" i="1"/>
  <c r="DQ171" i="1"/>
  <c r="EO171" i="1"/>
  <c r="FM171" i="1"/>
  <c r="GK171" i="1"/>
  <c r="HM171" i="1"/>
  <c r="IK171" i="1"/>
  <c r="JI171" i="1"/>
  <c r="V171" i="1"/>
  <c r="AT171" i="1"/>
  <c r="BR171" i="1"/>
  <c r="CP171" i="1"/>
  <c r="DR171" i="1"/>
  <c r="EP171" i="1"/>
  <c r="FN171" i="1"/>
  <c r="GL171" i="1"/>
  <c r="HN171" i="1"/>
  <c r="IL171" i="1"/>
  <c r="JJ171" i="1"/>
  <c r="W171" i="1"/>
  <c r="AU171" i="1"/>
  <c r="BS171" i="1"/>
  <c r="CQ171" i="1"/>
  <c r="DS171" i="1"/>
  <c r="EQ171" i="1"/>
  <c r="FO171" i="1"/>
  <c r="GM171" i="1"/>
  <c r="HO171" i="1"/>
  <c r="IM171" i="1"/>
  <c r="JK171" i="1"/>
  <c r="X171" i="1"/>
  <c r="AV171" i="1"/>
  <c r="BT171" i="1"/>
  <c r="CV171" i="1"/>
  <c r="DT171" i="1"/>
  <c r="ER171" i="1"/>
  <c r="FP171" i="1"/>
  <c r="GR171" i="1"/>
  <c r="HP171" i="1"/>
  <c r="IN171" i="1"/>
  <c r="JL171" i="1"/>
  <c r="Y171" i="1"/>
  <c r="AW171" i="1"/>
  <c r="BU171" i="1"/>
  <c r="CW171" i="1"/>
  <c r="DU171" i="1"/>
  <c r="ES171" i="1"/>
  <c r="FQ171" i="1"/>
  <c r="GS171" i="1"/>
  <c r="HQ171" i="1"/>
  <c r="IO171" i="1"/>
  <c r="JM171" i="1"/>
  <c r="Z171" i="1"/>
  <c r="AX171" i="1"/>
  <c r="BV171" i="1"/>
  <c r="CX171" i="1"/>
  <c r="DV171" i="1"/>
  <c r="ET171" i="1"/>
  <c r="FR171" i="1"/>
  <c r="GT171" i="1"/>
  <c r="HR171" i="1"/>
  <c r="IP171" i="1"/>
  <c r="JR169" i="1"/>
  <c r="KL169" i="1"/>
  <c r="LF169" i="1"/>
  <c r="LZ169" i="1"/>
  <c r="MT169" i="1"/>
  <c r="NN169" i="1"/>
  <c r="OH169" i="1"/>
  <c r="PB169" i="1"/>
  <c r="PV169" i="1"/>
  <c r="QP169" i="1"/>
  <c r="RJ169" i="1"/>
  <c r="SD169" i="1"/>
  <c r="SX169" i="1"/>
  <c r="TR169" i="1"/>
  <c r="UL169" i="1"/>
  <c r="VF169" i="1"/>
  <c r="VZ169" i="1"/>
  <c r="WT169" i="1"/>
  <c r="XN169" i="1"/>
  <c r="YH169" i="1"/>
  <c r="ZB169" i="1"/>
  <c r="ZV169" i="1"/>
  <c r="AAP169" i="1"/>
  <c r="ABJ169" i="1"/>
  <c r="ACD169" i="1"/>
  <c r="ACX169" i="1"/>
  <c r="JS169" i="1"/>
  <c r="KM169" i="1"/>
  <c r="LG169" i="1"/>
  <c r="MA169" i="1"/>
  <c r="MU169" i="1"/>
  <c r="NO169" i="1"/>
  <c r="OI169" i="1"/>
  <c r="PC169" i="1"/>
  <c r="PW169" i="1"/>
  <c r="QQ169" i="1"/>
  <c r="RK169" i="1"/>
  <c r="SE169" i="1"/>
  <c r="SY169" i="1"/>
  <c r="TS169" i="1"/>
  <c r="UM169" i="1"/>
  <c r="VG169" i="1"/>
  <c r="WA169" i="1"/>
  <c r="WU169" i="1"/>
  <c r="XO169" i="1"/>
  <c r="YI169" i="1"/>
  <c r="ZC169" i="1"/>
  <c r="ZW169" i="1"/>
  <c r="AAQ169" i="1"/>
  <c r="ABK169" i="1"/>
  <c r="ACE169" i="1"/>
  <c r="ACY169" i="1"/>
  <c r="JP169" i="1"/>
  <c r="KN169" i="1"/>
  <c r="LJ169" i="1"/>
  <c r="MF169" i="1"/>
  <c r="NB169" i="1"/>
  <c r="NX169" i="1"/>
  <c r="OT169" i="1"/>
  <c r="PP169" i="1"/>
  <c r="QL169" i="1"/>
  <c r="RH169" i="1"/>
  <c r="SF169" i="1"/>
  <c r="TB169" i="1"/>
  <c r="TX169" i="1"/>
  <c r="UT169" i="1"/>
  <c r="VP169" i="1"/>
  <c r="WL169" i="1"/>
  <c r="XH169" i="1"/>
  <c r="YD169" i="1"/>
  <c r="YZ169" i="1"/>
  <c r="ZX169" i="1"/>
  <c r="AAT169" i="1"/>
  <c r="ABP169" i="1"/>
  <c r="ACL169" i="1"/>
  <c r="JQ169" i="1"/>
  <c r="KO169" i="1"/>
  <c r="LK169" i="1"/>
  <c r="MG169" i="1"/>
  <c r="NC169" i="1"/>
  <c r="NY169" i="1"/>
  <c r="OU169" i="1"/>
  <c r="PQ169" i="1"/>
  <c r="QM169" i="1"/>
  <c r="RI169" i="1"/>
  <c r="SG169" i="1"/>
  <c r="TC169" i="1"/>
  <c r="TY169" i="1"/>
  <c r="UU169" i="1"/>
  <c r="VQ169" i="1"/>
  <c r="WM169" i="1"/>
  <c r="XI169" i="1"/>
  <c r="YE169" i="1"/>
  <c r="ZA169" i="1"/>
  <c r="ZY169" i="1"/>
  <c r="AAU169" i="1"/>
  <c r="ABQ169" i="1"/>
  <c r="ACM169" i="1"/>
  <c r="JT169" i="1"/>
  <c r="KP169" i="1"/>
  <c r="JU169" i="1"/>
  <c r="KQ169" i="1"/>
  <c r="LM169" i="1"/>
  <c r="MI169" i="1"/>
  <c r="NE169" i="1"/>
  <c r="OA169" i="1"/>
  <c r="OW169" i="1"/>
  <c r="PS169" i="1"/>
  <c r="QO169" i="1"/>
  <c r="RM169" i="1"/>
  <c r="SI169" i="1"/>
  <c r="TE169" i="1"/>
  <c r="UA169" i="1"/>
  <c r="UW169" i="1"/>
  <c r="VS169" i="1"/>
  <c r="WO169" i="1"/>
  <c r="XK169" i="1"/>
  <c r="YG169" i="1"/>
  <c r="ZE169" i="1"/>
  <c r="AAA169" i="1"/>
  <c r="AAW169" i="1"/>
  <c r="ABS169" i="1"/>
  <c r="ACO169" i="1"/>
  <c r="KD169" i="1"/>
  <c r="KZ169" i="1"/>
  <c r="LV169" i="1"/>
  <c r="MR169" i="1"/>
  <c r="NP169" i="1"/>
  <c r="OL169" i="1"/>
  <c r="PH169" i="1"/>
  <c r="QD169" i="1"/>
  <c r="QZ169" i="1"/>
  <c r="RV169" i="1"/>
  <c r="SR169" i="1"/>
  <c r="TN169" i="1"/>
  <c r="UJ169" i="1"/>
  <c r="VH169" i="1"/>
  <c r="WD169" i="1"/>
  <c r="WZ169" i="1"/>
  <c r="XV169" i="1"/>
  <c r="YR169" i="1"/>
  <c r="ZN169" i="1"/>
  <c r="AAJ169" i="1"/>
  <c r="ABF169" i="1"/>
  <c r="ACB169" i="1"/>
  <c r="ACZ169" i="1"/>
  <c r="KE169" i="1"/>
  <c r="LA169" i="1"/>
  <c r="KF169" i="1"/>
  <c r="LB169" i="1"/>
  <c r="LX169" i="1"/>
  <c r="MV169" i="1"/>
  <c r="NR169" i="1"/>
  <c r="ON169" i="1"/>
  <c r="PJ169" i="1"/>
  <c r="QF169" i="1"/>
  <c r="RB169" i="1"/>
  <c r="RX169" i="1"/>
  <c r="ST169" i="1"/>
  <c r="TP169" i="1"/>
  <c r="UN169" i="1"/>
  <c r="VJ169" i="1"/>
  <c r="WF169" i="1"/>
  <c r="XB169" i="1"/>
  <c r="XX169" i="1"/>
  <c r="YT169" i="1"/>
  <c r="ZP169" i="1"/>
  <c r="AAL169" i="1"/>
  <c r="ABH169" i="1"/>
  <c r="ACF169" i="1"/>
  <c r="ADB169" i="1"/>
  <c r="KH169" i="1"/>
  <c r="LD169" i="1"/>
  <c r="MB169" i="1"/>
  <c r="MX169" i="1"/>
  <c r="NT169" i="1"/>
  <c r="OP169" i="1"/>
  <c r="PL169" i="1"/>
  <c r="QH169" i="1"/>
  <c r="RD169" i="1"/>
  <c r="RZ169" i="1"/>
  <c r="SV169" i="1"/>
  <c r="TT169" i="1"/>
  <c r="UP169" i="1"/>
  <c r="VL169" i="1"/>
  <c r="WH169" i="1"/>
  <c r="XD169" i="1"/>
  <c r="XZ169" i="1"/>
  <c r="YV169" i="1"/>
  <c r="ZR169" i="1"/>
  <c r="AAN169" i="1"/>
  <c r="ABL169" i="1"/>
  <c r="ACH169" i="1"/>
  <c r="ADD169" i="1"/>
  <c r="KI169" i="1"/>
  <c r="LE169" i="1"/>
  <c r="MC169" i="1"/>
  <c r="MY169" i="1"/>
  <c r="NU169" i="1"/>
  <c r="OQ169" i="1"/>
  <c r="PM169" i="1"/>
  <c r="QI169" i="1"/>
  <c r="RE169" i="1"/>
  <c r="SA169" i="1"/>
  <c r="SW169" i="1"/>
  <c r="TU169" i="1"/>
  <c r="UQ169" i="1"/>
  <c r="VM169" i="1"/>
  <c r="WI169" i="1"/>
  <c r="XE169" i="1"/>
  <c r="YA169" i="1"/>
  <c r="YW169" i="1"/>
  <c r="ZS169" i="1"/>
  <c r="AAO169" i="1"/>
  <c r="ABM169" i="1"/>
  <c r="ACI169" i="1"/>
  <c r="ADE169" i="1"/>
  <c r="JN169" i="1"/>
  <c r="KJ169" i="1"/>
  <c r="LH169" i="1"/>
  <c r="MD169" i="1"/>
  <c r="MZ169" i="1"/>
  <c r="NV169" i="1"/>
  <c r="OR169" i="1"/>
  <c r="PN169" i="1"/>
  <c r="QJ169" i="1"/>
  <c r="RF169" i="1"/>
  <c r="SB169" i="1"/>
  <c r="SZ169" i="1"/>
  <c r="TV169" i="1"/>
  <c r="UR169" i="1"/>
  <c r="VN169" i="1"/>
  <c r="WJ169" i="1"/>
  <c r="XF169" i="1"/>
  <c r="YB169" i="1"/>
  <c r="YX169" i="1"/>
  <c r="ZT169" i="1"/>
  <c r="AAR169" i="1"/>
  <c r="ABN169" i="1"/>
  <c r="ACJ169" i="1"/>
  <c r="ADF169" i="1"/>
  <c r="JX169" i="1"/>
  <c r="LO169" i="1"/>
  <c r="MW169" i="1"/>
  <c r="OG169" i="1"/>
  <c r="PU169" i="1"/>
  <c r="RC169" i="1"/>
  <c r="SO169" i="1"/>
  <c r="UC169" i="1"/>
  <c r="VK169" i="1"/>
  <c r="WW169" i="1"/>
  <c r="YK169" i="1"/>
  <c r="ZQ169" i="1"/>
  <c r="ABC169" i="1"/>
  <c r="ACQ169" i="1"/>
  <c r="JY169" i="1"/>
  <c r="LP169" i="1"/>
  <c r="NA169" i="1"/>
  <c r="OJ169" i="1"/>
  <c r="PX169" i="1"/>
  <c r="RG169" i="1"/>
  <c r="SP169" i="1"/>
  <c r="UD169" i="1"/>
  <c r="VO169" i="1"/>
  <c r="WX169" i="1"/>
  <c r="YL169" i="1"/>
  <c r="ZU169" i="1"/>
  <c r="ABD169" i="1"/>
  <c r="ACR169" i="1"/>
  <c r="JZ169" i="1"/>
  <c r="LQ169" i="1"/>
  <c r="ND169" i="1"/>
  <c r="OK169" i="1"/>
  <c r="PY169" i="1"/>
  <c r="RL169" i="1"/>
  <c r="SQ169" i="1"/>
  <c r="UE169" i="1"/>
  <c r="VR169" i="1"/>
  <c r="WY169" i="1"/>
  <c r="YM169" i="1"/>
  <c r="ZZ169" i="1"/>
  <c r="ABE169" i="1"/>
  <c r="ACS169" i="1"/>
  <c r="KA169" i="1"/>
  <c r="LR169" i="1"/>
  <c r="NF169" i="1"/>
  <c r="OM169" i="1"/>
  <c r="PZ169" i="1"/>
  <c r="RN169" i="1"/>
  <c r="SS169" i="1"/>
  <c r="UF169" i="1"/>
  <c r="VT169" i="1"/>
  <c r="XA169" i="1"/>
  <c r="YN169" i="1"/>
  <c r="AAB169" i="1"/>
  <c r="ABG169" i="1"/>
  <c r="ACT169" i="1"/>
  <c r="KB169" i="1"/>
  <c r="LS169" i="1"/>
  <c r="NG169" i="1"/>
  <c r="OO169" i="1"/>
  <c r="QA169" i="1"/>
  <c r="RO169" i="1"/>
  <c r="SU169" i="1"/>
  <c r="UG169" i="1"/>
  <c r="VU169" i="1"/>
  <c r="XC169" i="1"/>
  <c r="YO169" i="1"/>
  <c r="AAC169" i="1"/>
  <c r="ABI169" i="1"/>
  <c r="ACU169" i="1"/>
  <c r="KC169" i="1"/>
  <c r="LT169" i="1"/>
  <c r="NH169" i="1"/>
  <c r="OS169" i="1"/>
  <c r="QB169" i="1"/>
  <c r="RP169" i="1"/>
  <c r="TA169" i="1"/>
  <c r="UH169" i="1"/>
  <c r="VV169" i="1"/>
  <c r="XG169" i="1"/>
  <c r="YP169" i="1"/>
  <c r="AAD169" i="1"/>
  <c r="ABO169" i="1"/>
  <c r="ACV169" i="1"/>
  <c r="KG169" i="1"/>
  <c r="LU169" i="1"/>
  <c r="NI169" i="1"/>
  <c r="OV169" i="1"/>
  <c r="QC169" i="1"/>
  <c r="RQ169" i="1"/>
  <c r="TD169" i="1"/>
  <c r="UI169" i="1"/>
  <c r="VW169" i="1"/>
  <c r="XJ169" i="1"/>
  <c r="YQ169" i="1"/>
  <c r="AAE169" i="1"/>
  <c r="ABR169" i="1"/>
  <c r="ACW169" i="1"/>
  <c r="KK169" i="1"/>
  <c r="LW169" i="1"/>
  <c r="NJ169" i="1"/>
  <c r="OX169" i="1"/>
  <c r="QE169" i="1"/>
  <c r="RR169" i="1"/>
  <c r="TF169" i="1"/>
  <c r="UK169" i="1"/>
  <c r="VX169" i="1"/>
  <c r="XL169" i="1"/>
  <c r="YS169" i="1"/>
  <c r="AAF169" i="1"/>
  <c r="ABT169" i="1"/>
  <c r="ADA169" i="1"/>
  <c r="KR169" i="1"/>
  <c r="LY169" i="1"/>
  <c r="NK169" i="1"/>
  <c r="OY169" i="1"/>
  <c r="QG169" i="1"/>
  <c r="RS169" i="1"/>
  <c r="TG169" i="1"/>
  <c r="UO169" i="1"/>
  <c r="VY169" i="1"/>
  <c r="XM169" i="1"/>
  <c r="YU169" i="1"/>
  <c r="AAG169" i="1"/>
  <c r="ABU169" i="1"/>
  <c r="ADC169" i="1"/>
  <c r="KS169" i="1"/>
  <c r="ME169" i="1"/>
  <c r="NL169" i="1"/>
  <c r="OZ169" i="1"/>
  <c r="QK169" i="1"/>
  <c r="RT169" i="1"/>
  <c r="TH169" i="1"/>
  <c r="US169" i="1"/>
  <c r="WB169" i="1"/>
  <c r="XP169" i="1"/>
  <c r="YY169" i="1"/>
  <c r="AAH169" i="1"/>
  <c r="ABV169" i="1"/>
  <c r="ADG169" i="1"/>
  <c r="KT169" i="1"/>
  <c r="MH169" i="1"/>
  <c r="NM169" i="1"/>
  <c r="PA169" i="1"/>
  <c r="QN169" i="1"/>
  <c r="RU169" i="1"/>
  <c r="TI169" i="1"/>
  <c r="UV169" i="1"/>
  <c r="WC169" i="1"/>
  <c r="XQ169" i="1"/>
  <c r="ZD169" i="1"/>
  <c r="AAI169" i="1"/>
  <c r="ABW169" i="1"/>
  <c r="KU169" i="1"/>
  <c r="MJ169" i="1"/>
  <c r="NQ169" i="1"/>
  <c r="PD169" i="1"/>
  <c r="QR169" i="1"/>
  <c r="RW169" i="1"/>
  <c r="TJ169" i="1"/>
  <c r="UX169" i="1"/>
  <c r="WE169" i="1"/>
  <c r="XR169" i="1"/>
  <c r="ZF169" i="1"/>
  <c r="AAK169" i="1"/>
  <c r="ABX169" i="1"/>
  <c r="KV169" i="1"/>
  <c r="MK169" i="1"/>
  <c r="NS169" i="1"/>
  <c r="PE169" i="1"/>
  <c r="QS169" i="1"/>
  <c r="RY169" i="1"/>
  <c r="TK169" i="1"/>
  <c r="UY169" i="1"/>
  <c r="WG169" i="1"/>
  <c r="XS169" i="1"/>
  <c r="ZG169" i="1"/>
  <c r="AAM169" i="1"/>
  <c r="ABY169" i="1"/>
  <c r="KW169" i="1"/>
  <c r="ML169" i="1"/>
  <c r="NW169" i="1"/>
  <c r="PF169" i="1"/>
  <c r="QT169" i="1"/>
  <c r="SC169" i="1"/>
  <c r="TL169" i="1"/>
  <c r="UZ169" i="1"/>
  <c r="WK169" i="1"/>
  <c r="XT169" i="1"/>
  <c r="ZH169" i="1"/>
  <c r="AAS169" i="1"/>
  <c r="ABZ169" i="1"/>
  <c r="KX169" i="1"/>
  <c r="MM169" i="1"/>
  <c r="NZ169" i="1"/>
  <c r="PG169" i="1"/>
  <c r="QU169" i="1"/>
  <c r="SH169" i="1"/>
  <c r="TM169" i="1"/>
  <c r="VA169" i="1"/>
  <c r="WN169" i="1"/>
  <c r="XU169" i="1"/>
  <c r="ZI169" i="1"/>
  <c r="AAV169" i="1"/>
  <c r="ACA169" i="1"/>
  <c r="KY169" i="1"/>
  <c r="MN169" i="1"/>
  <c r="OB169" i="1"/>
  <c r="PI169" i="1"/>
  <c r="QV169" i="1"/>
  <c r="SJ169" i="1"/>
  <c r="TO169" i="1"/>
  <c r="VB169" i="1"/>
  <c r="WP169" i="1"/>
  <c r="XW169" i="1"/>
  <c r="ZJ169" i="1"/>
  <c r="AAX169" i="1"/>
  <c r="ACC169" i="1"/>
  <c r="LC169" i="1"/>
  <c r="MO169" i="1"/>
  <c r="OC169" i="1"/>
  <c r="PK169" i="1"/>
  <c r="QW169" i="1"/>
  <c r="SK169" i="1"/>
  <c r="TQ169" i="1"/>
  <c r="VC169" i="1"/>
  <c r="WQ169" i="1"/>
  <c r="XY169" i="1"/>
  <c r="ZK169" i="1"/>
  <c r="AAY169" i="1"/>
  <c r="ACG169" i="1"/>
  <c r="JO169" i="1"/>
  <c r="LI169" i="1"/>
  <c r="MP169" i="1"/>
  <c r="OD169" i="1"/>
  <c r="PO169" i="1"/>
  <c r="QX169" i="1"/>
  <c r="SL169" i="1"/>
  <c r="TW169" i="1"/>
  <c r="VD169" i="1"/>
  <c r="WR169" i="1"/>
  <c r="YC169" i="1"/>
  <c r="ZL169" i="1"/>
  <c r="AAZ169" i="1"/>
  <c r="ACK169" i="1"/>
  <c r="JV169" i="1"/>
  <c r="LL169" i="1"/>
  <c r="MQ169" i="1"/>
  <c r="OE169" i="1"/>
  <c r="PR169" i="1"/>
  <c r="QY169" i="1"/>
  <c r="SM169" i="1"/>
  <c r="TZ169" i="1"/>
  <c r="VE169" i="1"/>
  <c r="WS169" i="1"/>
  <c r="YF169" i="1"/>
  <c r="ZM169" i="1"/>
  <c r="ABA169" i="1"/>
  <c r="ACN169" i="1"/>
  <c r="VI169" i="1"/>
  <c r="WV169" i="1"/>
  <c r="YJ169" i="1"/>
  <c r="ZO169" i="1"/>
  <c r="ABB169" i="1"/>
  <c r="ACP169" i="1"/>
  <c r="JW169" i="1"/>
  <c r="LN169" i="1"/>
  <c r="MS169" i="1"/>
  <c r="OF169" i="1"/>
  <c r="PT169" i="1"/>
  <c r="RA169" i="1"/>
  <c r="SN169" i="1"/>
  <c r="UB169" i="1"/>
  <c r="L169" i="1"/>
  <c r="AF169" i="1"/>
  <c r="AZ169" i="1"/>
  <c r="BT169" i="1"/>
  <c r="CN169" i="1"/>
  <c r="DH169" i="1"/>
  <c r="EB169" i="1"/>
  <c r="EV169" i="1"/>
  <c r="FP169" i="1"/>
  <c r="GJ169" i="1"/>
  <c r="HD169" i="1"/>
  <c r="HX169" i="1"/>
  <c r="IR169" i="1"/>
  <c r="JL169" i="1"/>
  <c r="M169" i="1"/>
  <c r="AG169" i="1"/>
  <c r="BA169" i="1"/>
  <c r="BU169" i="1"/>
  <c r="CO169" i="1"/>
  <c r="DI169" i="1"/>
  <c r="EC169" i="1"/>
  <c r="EW169" i="1"/>
  <c r="FQ169" i="1"/>
  <c r="GK169" i="1"/>
  <c r="HE169" i="1"/>
  <c r="HY169" i="1"/>
  <c r="IS169" i="1"/>
  <c r="JM169" i="1"/>
  <c r="N169" i="1"/>
  <c r="AH169" i="1"/>
  <c r="BB169" i="1"/>
  <c r="BV169" i="1"/>
  <c r="CP169" i="1"/>
  <c r="DJ169" i="1"/>
  <c r="ED169" i="1"/>
  <c r="EX169" i="1"/>
  <c r="FR169" i="1"/>
  <c r="GL169" i="1"/>
  <c r="HF169" i="1"/>
  <c r="HZ169" i="1"/>
  <c r="IT169" i="1"/>
  <c r="O169" i="1"/>
  <c r="AI169" i="1"/>
  <c r="BC169" i="1"/>
  <c r="BW169" i="1"/>
  <c r="CQ169" i="1"/>
  <c r="DK169" i="1"/>
  <c r="EE169" i="1"/>
  <c r="EY169" i="1"/>
  <c r="FS169" i="1"/>
  <c r="GM169" i="1"/>
  <c r="HG169" i="1"/>
  <c r="IA169" i="1"/>
  <c r="IU169" i="1"/>
  <c r="W169" i="1"/>
  <c r="AQ169" i="1"/>
  <c r="BK169" i="1"/>
  <c r="CE169" i="1"/>
  <c r="CY169" i="1"/>
  <c r="DS169" i="1"/>
  <c r="EM169" i="1"/>
  <c r="FG169" i="1"/>
  <c r="GA169" i="1"/>
  <c r="GU169" i="1"/>
  <c r="HO169" i="1"/>
  <c r="II169" i="1"/>
  <c r="JC169" i="1"/>
  <c r="X169" i="1"/>
  <c r="AR169" i="1"/>
  <c r="BL169" i="1"/>
  <c r="CF169" i="1"/>
  <c r="CZ169" i="1"/>
  <c r="DT169" i="1"/>
  <c r="EN169" i="1"/>
  <c r="FH169" i="1"/>
  <c r="GB169" i="1"/>
  <c r="GV169" i="1"/>
  <c r="HP169" i="1"/>
  <c r="IJ169" i="1"/>
  <c r="JD169" i="1"/>
  <c r="Y169" i="1"/>
  <c r="AS169" i="1"/>
  <c r="BM169" i="1"/>
  <c r="CG169" i="1"/>
  <c r="DA169" i="1"/>
  <c r="DU169" i="1"/>
  <c r="EO169" i="1"/>
  <c r="FI169" i="1"/>
  <c r="GC169" i="1"/>
  <c r="GW169" i="1"/>
  <c r="HQ169" i="1"/>
  <c r="IK169" i="1"/>
  <c r="JE169" i="1"/>
  <c r="F169" i="1"/>
  <c r="Z169" i="1"/>
  <c r="AT169" i="1"/>
  <c r="H169" i="1"/>
  <c r="AB169" i="1"/>
  <c r="AV169" i="1"/>
  <c r="BP169" i="1"/>
  <c r="CJ169" i="1"/>
  <c r="DD169" i="1"/>
  <c r="DX169" i="1"/>
  <c r="ER169" i="1"/>
  <c r="FL169" i="1"/>
  <c r="AE169" i="1"/>
  <c r="BO169" i="1"/>
  <c r="CV169" i="1"/>
  <c r="EF169" i="1"/>
  <c r="FK169" i="1"/>
  <c r="GQ169" i="1"/>
  <c r="HU169" i="1"/>
  <c r="IZ169" i="1"/>
  <c r="AJ169" i="1"/>
  <c r="BQ169" i="1"/>
  <c r="CW169" i="1"/>
  <c r="EG169" i="1"/>
  <c r="FM169" i="1"/>
  <c r="GR169" i="1"/>
  <c r="HV169" i="1"/>
  <c r="JA169" i="1"/>
  <c r="AK169" i="1"/>
  <c r="BR169" i="1"/>
  <c r="CX169" i="1"/>
  <c r="EH169" i="1"/>
  <c r="FN169" i="1"/>
  <c r="GS169" i="1"/>
  <c r="HW169" i="1"/>
  <c r="JB169" i="1"/>
  <c r="AL169" i="1"/>
  <c r="BS169" i="1"/>
  <c r="DB169" i="1"/>
  <c r="EI169" i="1"/>
  <c r="FO169" i="1"/>
  <c r="GT169" i="1"/>
  <c r="IB169" i="1"/>
  <c r="JF169" i="1"/>
  <c r="AM169" i="1"/>
  <c r="BX169" i="1"/>
  <c r="DC169" i="1"/>
  <c r="EJ169" i="1"/>
  <c r="FT169" i="1"/>
  <c r="GX169" i="1"/>
  <c r="IC169" i="1"/>
  <c r="JG169" i="1"/>
  <c r="AN169" i="1"/>
  <c r="BY169" i="1"/>
  <c r="DE169" i="1"/>
  <c r="EK169" i="1"/>
  <c r="FU169" i="1"/>
  <c r="GY169" i="1"/>
  <c r="ID169" i="1"/>
  <c r="JH169" i="1"/>
  <c r="G169" i="1"/>
  <c r="AO169" i="1"/>
  <c r="BZ169" i="1"/>
  <c r="DF169" i="1"/>
  <c r="EL169" i="1"/>
  <c r="FV169" i="1"/>
  <c r="GZ169" i="1"/>
  <c r="IE169" i="1"/>
  <c r="JI169" i="1"/>
  <c r="I169" i="1"/>
  <c r="AP169" i="1"/>
  <c r="CA169" i="1"/>
  <c r="DG169" i="1"/>
  <c r="EP169" i="1"/>
  <c r="FW169" i="1"/>
  <c r="HA169" i="1"/>
  <c r="IF169" i="1"/>
  <c r="JJ169" i="1"/>
  <c r="J169" i="1"/>
  <c r="AU169" i="1"/>
  <c r="CB169" i="1"/>
  <c r="DL169" i="1"/>
  <c r="EQ169" i="1"/>
  <c r="FX169" i="1"/>
  <c r="HB169" i="1"/>
  <c r="IG169" i="1"/>
  <c r="JK169" i="1"/>
  <c r="K169" i="1"/>
  <c r="AW169" i="1"/>
  <c r="CC169" i="1"/>
  <c r="DM169" i="1"/>
  <c r="ES169" i="1"/>
  <c r="FY169" i="1"/>
  <c r="HC169" i="1"/>
  <c r="IH169" i="1"/>
  <c r="P169" i="1"/>
  <c r="AX169" i="1"/>
  <c r="CD169" i="1"/>
  <c r="DN169" i="1"/>
  <c r="ET169" i="1"/>
  <c r="FZ169" i="1"/>
  <c r="HH169" i="1"/>
  <c r="IL169" i="1"/>
  <c r="Q169" i="1"/>
  <c r="AY169" i="1"/>
  <c r="CH169" i="1"/>
  <c r="DO169" i="1"/>
  <c r="EU169" i="1"/>
  <c r="GD169" i="1"/>
  <c r="HI169" i="1"/>
  <c r="IM169" i="1"/>
  <c r="R169" i="1"/>
  <c r="BD169" i="1"/>
  <c r="CI169" i="1"/>
  <c r="DP169" i="1"/>
  <c r="EZ169" i="1"/>
  <c r="GE169" i="1"/>
  <c r="HJ169" i="1"/>
  <c r="IN169" i="1"/>
  <c r="S169" i="1"/>
  <c r="BE169" i="1"/>
  <c r="CK169" i="1"/>
  <c r="DQ169" i="1"/>
  <c r="FA169" i="1"/>
  <c r="GF169" i="1"/>
  <c r="HK169" i="1"/>
  <c r="IO169" i="1"/>
  <c r="T169" i="1"/>
  <c r="BF169" i="1"/>
  <c r="CL169" i="1"/>
  <c r="DR169" i="1"/>
  <c r="FB169" i="1"/>
  <c r="GG169" i="1"/>
  <c r="HL169" i="1"/>
  <c r="IP169" i="1"/>
  <c r="U169" i="1"/>
  <c r="BG169" i="1"/>
  <c r="CM169" i="1"/>
  <c r="DV169" i="1"/>
  <c r="FC169" i="1"/>
  <c r="GH169" i="1"/>
  <c r="HM169" i="1"/>
  <c r="IQ169" i="1"/>
  <c r="V169" i="1"/>
  <c r="BH169" i="1"/>
  <c r="CR169" i="1"/>
  <c r="DW169" i="1"/>
  <c r="FD169" i="1"/>
  <c r="GI169" i="1"/>
  <c r="HN169" i="1"/>
  <c r="IV169" i="1"/>
  <c r="AA169" i="1"/>
  <c r="BI169" i="1"/>
  <c r="CS169" i="1"/>
  <c r="DY169" i="1"/>
  <c r="FE169" i="1"/>
  <c r="GN169" i="1"/>
  <c r="HR169" i="1"/>
  <c r="IW169" i="1"/>
  <c r="AC169" i="1"/>
  <c r="BJ169" i="1"/>
  <c r="CT169" i="1"/>
  <c r="DZ169" i="1"/>
  <c r="FF169" i="1"/>
  <c r="GO169" i="1"/>
  <c r="HS169" i="1"/>
  <c r="IX169" i="1"/>
  <c r="AD169" i="1"/>
  <c r="BN169" i="1"/>
  <c r="CU169" i="1"/>
  <c r="EA169" i="1"/>
  <c r="FJ169" i="1"/>
  <c r="GP169" i="1"/>
  <c r="HT169" i="1"/>
  <c r="IY169" i="1"/>
  <c r="KG147" i="1"/>
  <c r="LA147" i="1"/>
  <c r="LU147" i="1"/>
  <c r="MO147" i="1"/>
  <c r="NI147" i="1"/>
  <c r="OC147" i="1"/>
  <c r="OW147" i="1"/>
  <c r="PQ147" i="1"/>
  <c r="QK147" i="1"/>
  <c r="RE147" i="1"/>
  <c r="RY147" i="1"/>
  <c r="JS147" i="1"/>
  <c r="KN147" i="1"/>
  <c r="LI147" i="1"/>
  <c r="MD147" i="1"/>
  <c r="MY147" i="1"/>
  <c r="NT147" i="1"/>
  <c r="OO147" i="1"/>
  <c r="PJ147" i="1"/>
  <c r="QE147" i="1"/>
  <c r="QZ147" i="1"/>
  <c r="RU147" i="1"/>
  <c r="SP147" i="1"/>
  <c r="TJ147" i="1"/>
  <c r="UD147" i="1"/>
  <c r="UX147" i="1"/>
  <c r="VR147" i="1"/>
  <c r="WL147" i="1"/>
  <c r="XF147" i="1"/>
  <c r="XZ147" i="1"/>
  <c r="YT147" i="1"/>
  <c r="ZN147" i="1"/>
  <c r="AAH147" i="1"/>
  <c r="ABB147" i="1"/>
  <c r="ABV147" i="1"/>
  <c r="ACP147" i="1"/>
  <c r="JU147" i="1"/>
  <c r="KP147" i="1"/>
  <c r="LK147" i="1"/>
  <c r="MF147" i="1"/>
  <c r="NA147" i="1"/>
  <c r="NV147" i="1"/>
  <c r="JV147" i="1"/>
  <c r="KQ147" i="1"/>
  <c r="LL147" i="1"/>
  <c r="MG147" i="1"/>
  <c r="NB147" i="1"/>
  <c r="NW147" i="1"/>
  <c r="OR147" i="1"/>
  <c r="PM147" i="1"/>
  <c r="JX147" i="1"/>
  <c r="KS147" i="1"/>
  <c r="LN147" i="1"/>
  <c r="MI147" i="1"/>
  <c r="JY147" i="1"/>
  <c r="KT147" i="1"/>
  <c r="LO147" i="1"/>
  <c r="MJ147" i="1"/>
  <c r="NE147" i="1"/>
  <c r="NZ147" i="1"/>
  <c r="OU147" i="1"/>
  <c r="KB147" i="1"/>
  <c r="KW147" i="1"/>
  <c r="LR147" i="1"/>
  <c r="MM147" i="1"/>
  <c r="NH147" i="1"/>
  <c r="OD147" i="1"/>
  <c r="OY147" i="1"/>
  <c r="PT147" i="1"/>
  <c r="QO147" i="1"/>
  <c r="RJ147" i="1"/>
  <c r="SE147" i="1"/>
  <c r="SY147" i="1"/>
  <c r="TS147" i="1"/>
  <c r="UM147" i="1"/>
  <c r="VG147" i="1"/>
  <c r="WA147" i="1"/>
  <c r="WU147" i="1"/>
  <c r="XO147" i="1"/>
  <c r="YI147" i="1"/>
  <c r="ZC147" i="1"/>
  <c r="ZW147" i="1"/>
  <c r="AAQ147" i="1"/>
  <c r="ABK147" i="1"/>
  <c r="ACE147" i="1"/>
  <c r="ACY147" i="1"/>
  <c r="KC147" i="1"/>
  <c r="KX147" i="1"/>
  <c r="LS147" i="1"/>
  <c r="MN147" i="1"/>
  <c r="NJ147" i="1"/>
  <c r="OE147" i="1"/>
  <c r="OZ147" i="1"/>
  <c r="PU147" i="1"/>
  <c r="QP147" i="1"/>
  <c r="RK147" i="1"/>
  <c r="SF147" i="1"/>
  <c r="SZ147" i="1"/>
  <c r="TT147" i="1"/>
  <c r="UN147" i="1"/>
  <c r="VH147" i="1"/>
  <c r="WB147" i="1"/>
  <c r="WV147" i="1"/>
  <c r="XP147" i="1"/>
  <c r="YJ147" i="1"/>
  <c r="ZD147" i="1"/>
  <c r="ZX147" i="1"/>
  <c r="AAR147" i="1"/>
  <c r="ABL147" i="1"/>
  <c r="ACF147" i="1"/>
  <c r="ACZ147" i="1"/>
  <c r="KD147" i="1"/>
  <c r="KY147" i="1"/>
  <c r="LT147" i="1"/>
  <c r="MP147" i="1"/>
  <c r="NK147" i="1"/>
  <c r="OF147" i="1"/>
  <c r="PA147" i="1"/>
  <c r="PV147" i="1"/>
  <c r="QQ147" i="1"/>
  <c r="RL147" i="1"/>
  <c r="SG147" i="1"/>
  <c r="TA147" i="1"/>
  <c r="TU147" i="1"/>
  <c r="UO147" i="1"/>
  <c r="VI147" i="1"/>
  <c r="WC147" i="1"/>
  <c r="WW147" i="1"/>
  <c r="XQ147" i="1"/>
  <c r="YK147" i="1"/>
  <c r="ZE147" i="1"/>
  <c r="ZY147" i="1"/>
  <c r="AAS147" i="1"/>
  <c r="ABM147" i="1"/>
  <c r="ACG147" i="1"/>
  <c r="ADA147" i="1"/>
  <c r="KE147" i="1"/>
  <c r="KZ147" i="1"/>
  <c r="LV147" i="1"/>
  <c r="MQ147" i="1"/>
  <c r="NL147" i="1"/>
  <c r="OG147" i="1"/>
  <c r="PB147" i="1"/>
  <c r="PW147" i="1"/>
  <c r="QR147" i="1"/>
  <c r="RM147" i="1"/>
  <c r="SH147" i="1"/>
  <c r="TB147" i="1"/>
  <c r="TV147" i="1"/>
  <c r="UP147" i="1"/>
  <c r="VJ147" i="1"/>
  <c r="WD147" i="1"/>
  <c r="WX147" i="1"/>
  <c r="XR147" i="1"/>
  <c r="YL147" i="1"/>
  <c r="ZF147" i="1"/>
  <c r="ZZ147" i="1"/>
  <c r="AAT147" i="1"/>
  <c r="ABN147" i="1"/>
  <c r="ACH147" i="1"/>
  <c r="ADB147" i="1"/>
  <c r="KF147" i="1"/>
  <c r="LB147" i="1"/>
  <c r="LW147" i="1"/>
  <c r="MR147" i="1"/>
  <c r="NM147" i="1"/>
  <c r="OH147" i="1"/>
  <c r="PC147" i="1"/>
  <c r="PX147" i="1"/>
  <c r="QS147" i="1"/>
  <c r="RN147" i="1"/>
  <c r="SI147" i="1"/>
  <c r="TC147" i="1"/>
  <c r="TW147" i="1"/>
  <c r="UQ147" i="1"/>
  <c r="VK147" i="1"/>
  <c r="WE147" i="1"/>
  <c r="WY147" i="1"/>
  <c r="XS147" i="1"/>
  <c r="YM147" i="1"/>
  <c r="ZG147" i="1"/>
  <c r="AAA147" i="1"/>
  <c r="AAU147" i="1"/>
  <c r="ABO147" i="1"/>
  <c r="ACI147" i="1"/>
  <c r="ADC147" i="1"/>
  <c r="KH147" i="1"/>
  <c r="LC147" i="1"/>
  <c r="LX147" i="1"/>
  <c r="MS147" i="1"/>
  <c r="NN147" i="1"/>
  <c r="OI147" i="1"/>
  <c r="PD147" i="1"/>
  <c r="PY147" i="1"/>
  <c r="QT147" i="1"/>
  <c r="RO147" i="1"/>
  <c r="SJ147" i="1"/>
  <c r="TD147" i="1"/>
  <c r="TX147" i="1"/>
  <c r="UR147" i="1"/>
  <c r="VL147" i="1"/>
  <c r="WF147" i="1"/>
  <c r="WZ147" i="1"/>
  <c r="XT147" i="1"/>
  <c r="YN147" i="1"/>
  <c r="ZH147" i="1"/>
  <c r="AAB147" i="1"/>
  <c r="AAV147" i="1"/>
  <c r="ABP147" i="1"/>
  <c r="ACJ147" i="1"/>
  <c r="ADD147" i="1"/>
  <c r="KM147" i="1"/>
  <c r="MH147" i="1"/>
  <c r="NY147" i="1"/>
  <c r="PL147" i="1"/>
  <c r="QV147" i="1"/>
  <c r="RZ147" i="1"/>
  <c r="TG147" i="1"/>
  <c r="UI147" i="1"/>
  <c r="VP147" i="1"/>
  <c r="WR147" i="1"/>
  <c r="XY147" i="1"/>
  <c r="ZA147" i="1"/>
  <c r="AAI147" i="1"/>
  <c r="ABJ147" i="1"/>
  <c r="ACR147" i="1"/>
  <c r="KO147" i="1"/>
  <c r="MK147" i="1"/>
  <c r="OA147" i="1"/>
  <c r="PN147" i="1"/>
  <c r="QW147" i="1"/>
  <c r="SA147" i="1"/>
  <c r="TH147" i="1"/>
  <c r="UJ147" i="1"/>
  <c r="VQ147" i="1"/>
  <c r="WS147" i="1"/>
  <c r="YA147" i="1"/>
  <c r="ZB147" i="1"/>
  <c r="AAJ147" i="1"/>
  <c r="ABQ147" i="1"/>
  <c r="ACS147" i="1"/>
  <c r="KR147" i="1"/>
  <c r="ML147" i="1"/>
  <c r="OB147" i="1"/>
  <c r="PO147" i="1"/>
  <c r="QX147" i="1"/>
  <c r="SB147" i="1"/>
  <c r="TI147" i="1"/>
  <c r="UK147" i="1"/>
  <c r="VS147" i="1"/>
  <c r="WT147" i="1"/>
  <c r="YB147" i="1"/>
  <c r="ZI147" i="1"/>
  <c r="AAK147" i="1"/>
  <c r="ABR147" i="1"/>
  <c r="ACT147" i="1"/>
  <c r="KU147" i="1"/>
  <c r="MT147" i="1"/>
  <c r="OJ147" i="1"/>
  <c r="PP147" i="1"/>
  <c r="QY147" i="1"/>
  <c r="SC147" i="1"/>
  <c r="TK147" i="1"/>
  <c r="UL147" i="1"/>
  <c r="VT147" i="1"/>
  <c r="XA147" i="1"/>
  <c r="YC147" i="1"/>
  <c r="ZJ147" i="1"/>
  <c r="AAL147" i="1"/>
  <c r="ABS147" i="1"/>
  <c r="ACU147" i="1"/>
  <c r="KV147" i="1"/>
  <c r="MU147" i="1"/>
  <c r="OK147" i="1"/>
  <c r="PR147" i="1"/>
  <c r="RA147" i="1"/>
  <c r="SD147" i="1"/>
  <c r="TL147" i="1"/>
  <c r="US147" i="1"/>
  <c r="VU147" i="1"/>
  <c r="XB147" i="1"/>
  <c r="YD147" i="1"/>
  <c r="ZK147" i="1"/>
  <c r="AAM147" i="1"/>
  <c r="ABT147" i="1"/>
  <c r="ACV147" i="1"/>
  <c r="LD147" i="1"/>
  <c r="MV147" i="1"/>
  <c r="OL147" i="1"/>
  <c r="PS147" i="1"/>
  <c r="RB147" i="1"/>
  <c r="SK147" i="1"/>
  <c r="TM147" i="1"/>
  <c r="UT147" i="1"/>
  <c r="VV147" i="1"/>
  <c r="XC147" i="1"/>
  <c r="YE147" i="1"/>
  <c r="ZL147" i="1"/>
  <c r="AAN147" i="1"/>
  <c r="ABU147" i="1"/>
  <c r="ACW147" i="1"/>
  <c r="LE147" i="1"/>
  <c r="MW147" i="1"/>
  <c r="OM147" i="1"/>
  <c r="PZ147" i="1"/>
  <c r="RC147" i="1"/>
  <c r="SL147" i="1"/>
  <c r="TN147" i="1"/>
  <c r="UU147" i="1"/>
  <c r="VW147" i="1"/>
  <c r="XD147" i="1"/>
  <c r="YF147" i="1"/>
  <c r="ZM147" i="1"/>
  <c r="AAO147" i="1"/>
  <c r="ABW147" i="1"/>
  <c r="ACX147" i="1"/>
  <c r="JN147" i="1"/>
  <c r="LF147" i="1"/>
  <c r="MX147" i="1"/>
  <c r="ON147" i="1"/>
  <c r="QA147" i="1"/>
  <c r="RD147" i="1"/>
  <c r="SM147" i="1"/>
  <c r="TO147" i="1"/>
  <c r="UV147" i="1"/>
  <c r="VX147" i="1"/>
  <c r="XE147" i="1"/>
  <c r="YG147" i="1"/>
  <c r="ZO147" i="1"/>
  <c r="AAP147" i="1"/>
  <c r="ABX147" i="1"/>
  <c r="ADE147" i="1"/>
  <c r="JO147" i="1"/>
  <c r="LG147" i="1"/>
  <c r="MZ147" i="1"/>
  <c r="OP147" i="1"/>
  <c r="QB147" i="1"/>
  <c r="RF147" i="1"/>
  <c r="SN147" i="1"/>
  <c r="TP147" i="1"/>
  <c r="UW147" i="1"/>
  <c r="VY147" i="1"/>
  <c r="XG147" i="1"/>
  <c r="YH147" i="1"/>
  <c r="ZP147" i="1"/>
  <c r="AAW147" i="1"/>
  <c r="ABY147" i="1"/>
  <c r="ADF147" i="1"/>
  <c r="JP147" i="1"/>
  <c r="LH147" i="1"/>
  <c r="NC147" i="1"/>
  <c r="OQ147" i="1"/>
  <c r="QC147" i="1"/>
  <c r="RG147" i="1"/>
  <c r="SO147" i="1"/>
  <c r="TQ147" i="1"/>
  <c r="UY147" i="1"/>
  <c r="VZ147" i="1"/>
  <c r="XH147" i="1"/>
  <c r="YO147" i="1"/>
  <c r="ZQ147" i="1"/>
  <c r="AAX147" i="1"/>
  <c r="ABZ147" i="1"/>
  <c r="ADG147" i="1"/>
  <c r="JQ147" i="1"/>
  <c r="LJ147" i="1"/>
  <c r="ND147" i="1"/>
  <c r="OS147" i="1"/>
  <c r="QD147" i="1"/>
  <c r="RH147" i="1"/>
  <c r="SQ147" i="1"/>
  <c r="TR147" i="1"/>
  <c r="UZ147" i="1"/>
  <c r="WG147" i="1"/>
  <c r="XI147" i="1"/>
  <c r="YP147" i="1"/>
  <c r="ZR147" i="1"/>
  <c r="AAY147" i="1"/>
  <c r="ACA147" i="1"/>
  <c r="JR147" i="1"/>
  <c r="LM147" i="1"/>
  <c r="NF147" i="1"/>
  <c r="OT147" i="1"/>
  <c r="QF147" i="1"/>
  <c r="RI147" i="1"/>
  <c r="SR147" i="1"/>
  <c r="TY147" i="1"/>
  <c r="VA147" i="1"/>
  <c r="WH147" i="1"/>
  <c r="XJ147" i="1"/>
  <c r="YQ147" i="1"/>
  <c r="ZS147" i="1"/>
  <c r="AAZ147" i="1"/>
  <c r="ACB147" i="1"/>
  <c r="JT147" i="1"/>
  <c r="LP147" i="1"/>
  <c r="NG147" i="1"/>
  <c r="OV147" i="1"/>
  <c r="QG147" i="1"/>
  <c r="RP147" i="1"/>
  <c r="SS147" i="1"/>
  <c r="TZ147" i="1"/>
  <c r="VB147" i="1"/>
  <c r="WI147" i="1"/>
  <c r="XK147" i="1"/>
  <c r="YR147" i="1"/>
  <c r="ZT147" i="1"/>
  <c r="ABA147" i="1"/>
  <c r="ACC147" i="1"/>
  <c r="JW147" i="1"/>
  <c r="LQ147" i="1"/>
  <c r="NO147" i="1"/>
  <c r="OX147" i="1"/>
  <c r="QH147" i="1"/>
  <c r="RQ147" i="1"/>
  <c r="ST147" i="1"/>
  <c r="UA147" i="1"/>
  <c r="VC147" i="1"/>
  <c r="WJ147" i="1"/>
  <c r="XL147" i="1"/>
  <c r="YS147" i="1"/>
  <c r="ZU147" i="1"/>
  <c r="ABC147" i="1"/>
  <c r="ACD147" i="1"/>
  <c r="JZ147" i="1"/>
  <c r="LY147" i="1"/>
  <c r="NP147" i="1"/>
  <c r="PE147" i="1"/>
  <c r="QI147" i="1"/>
  <c r="RR147" i="1"/>
  <c r="SU147" i="1"/>
  <c r="UB147" i="1"/>
  <c r="VD147" i="1"/>
  <c r="WK147" i="1"/>
  <c r="XM147" i="1"/>
  <c r="YU147" i="1"/>
  <c r="ZV147" i="1"/>
  <c r="ABD147" i="1"/>
  <c r="ACK147" i="1"/>
  <c r="KA147" i="1"/>
  <c r="LZ147" i="1"/>
  <c r="NQ147" i="1"/>
  <c r="PF147" i="1"/>
  <c r="QJ147" i="1"/>
  <c r="RS147" i="1"/>
  <c r="SV147" i="1"/>
  <c r="UC147" i="1"/>
  <c r="VE147" i="1"/>
  <c r="WM147" i="1"/>
  <c r="XN147" i="1"/>
  <c r="YV147" i="1"/>
  <c r="AAC147" i="1"/>
  <c r="ABE147" i="1"/>
  <c r="ACL147" i="1"/>
  <c r="KI147" i="1"/>
  <c r="MA147" i="1"/>
  <c r="NR147" i="1"/>
  <c r="PG147" i="1"/>
  <c r="QL147" i="1"/>
  <c r="RT147" i="1"/>
  <c r="SW147" i="1"/>
  <c r="UE147" i="1"/>
  <c r="VF147" i="1"/>
  <c r="WN147" i="1"/>
  <c r="XU147" i="1"/>
  <c r="YW147" i="1"/>
  <c r="AAD147" i="1"/>
  <c r="ABF147" i="1"/>
  <c r="ACM147" i="1"/>
  <c r="KJ147" i="1"/>
  <c r="MB147" i="1"/>
  <c r="NS147" i="1"/>
  <c r="PH147" i="1"/>
  <c r="QM147" i="1"/>
  <c r="RV147" i="1"/>
  <c r="SX147" i="1"/>
  <c r="UF147" i="1"/>
  <c r="VM147" i="1"/>
  <c r="WO147" i="1"/>
  <c r="XV147" i="1"/>
  <c r="YX147" i="1"/>
  <c r="AAE147" i="1"/>
  <c r="ABG147" i="1"/>
  <c r="ACN147" i="1"/>
  <c r="ME147" i="1"/>
  <c r="YZ147" i="1"/>
  <c r="NU147" i="1"/>
  <c r="AAF147" i="1"/>
  <c r="NX147" i="1"/>
  <c r="AAG147" i="1"/>
  <c r="PI147" i="1"/>
  <c r="ABH147" i="1"/>
  <c r="PK147" i="1"/>
  <c r="ABI147" i="1"/>
  <c r="QN147" i="1"/>
  <c r="ACO147" i="1"/>
  <c r="QU147" i="1"/>
  <c r="ACQ147" i="1"/>
  <c r="RW147" i="1"/>
  <c r="RX147" i="1"/>
  <c r="TE147" i="1"/>
  <c r="TF147" i="1"/>
  <c r="UG147" i="1"/>
  <c r="UH147" i="1"/>
  <c r="VN147" i="1"/>
  <c r="VO147" i="1"/>
  <c r="WP147" i="1"/>
  <c r="WQ147" i="1"/>
  <c r="KK147" i="1"/>
  <c r="XW147" i="1"/>
  <c r="KL147" i="1"/>
  <c r="XX147" i="1"/>
  <c r="MC147" i="1"/>
  <c r="YY147" i="1"/>
  <c r="W147" i="1"/>
  <c r="AQ147" i="1"/>
  <c r="BK147" i="1"/>
  <c r="CE147" i="1"/>
  <c r="CY147" i="1"/>
  <c r="DS147" i="1"/>
  <c r="EM147" i="1"/>
  <c r="FG147" i="1"/>
  <c r="GA147" i="1"/>
  <c r="GU147" i="1"/>
  <c r="HO147" i="1"/>
  <c r="II147" i="1"/>
  <c r="JC147" i="1"/>
  <c r="X147" i="1"/>
  <c r="AR147" i="1"/>
  <c r="BL147" i="1"/>
  <c r="CF147" i="1"/>
  <c r="CZ147" i="1"/>
  <c r="DT147" i="1"/>
  <c r="EN147" i="1"/>
  <c r="FH147" i="1"/>
  <c r="GB147" i="1"/>
  <c r="GV147" i="1"/>
  <c r="HP147" i="1"/>
  <c r="IJ147" i="1"/>
  <c r="JD147" i="1"/>
  <c r="Y147" i="1"/>
  <c r="AS147" i="1"/>
  <c r="BM147" i="1"/>
  <c r="CG147" i="1"/>
  <c r="DA147" i="1"/>
  <c r="DU147" i="1"/>
  <c r="EO147" i="1"/>
  <c r="FI147" i="1"/>
  <c r="GC147" i="1"/>
  <c r="GW147" i="1"/>
  <c r="HQ147" i="1"/>
  <c r="IK147" i="1"/>
  <c r="JE147" i="1"/>
  <c r="F147" i="1"/>
  <c r="Z147" i="1"/>
  <c r="AT147" i="1"/>
  <c r="BN147" i="1"/>
  <c r="CH147" i="1"/>
  <c r="DB147" i="1"/>
  <c r="DV147" i="1"/>
  <c r="EP147" i="1"/>
  <c r="FJ147" i="1"/>
  <c r="GD147" i="1"/>
  <c r="GX147" i="1"/>
  <c r="HR147" i="1"/>
  <c r="IL147" i="1"/>
  <c r="JF147" i="1"/>
  <c r="N147" i="1"/>
  <c r="AH147" i="1"/>
  <c r="BB147" i="1"/>
  <c r="BV147" i="1"/>
  <c r="CP147" i="1"/>
  <c r="DJ147" i="1"/>
  <c r="ED147" i="1"/>
  <c r="EX147" i="1"/>
  <c r="FR147" i="1"/>
  <c r="GL147" i="1"/>
  <c r="HF147" i="1"/>
  <c r="HZ147" i="1"/>
  <c r="IT147" i="1"/>
  <c r="O147" i="1"/>
  <c r="AI147" i="1"/>
  <c r="BC147" i="1"/>
  <c r="BW147" i="1"/>
  <c r="CQ147" i="1"/>
  <c r="DK147" i="1"/>
  <c r="EE147" i="1"/>
  <c r="EY147" i="1"/>
  <c r="FS147" i="1"/>
  <c r="GM147" i="1"/>
  <c r="HG147" i="1"/>
  <c r="IA147" i="1"/>
  <c r="IU147" i="1"/>
  <c r="P147" i="1"/>
  <c r="AJ147" i="1"/>
  <c r="BD147" i="1"/>
  <c r="BX147" i="1"/>
  <c r="CR147" i="1"/>
  <c r="DL147" i="1"/>
  <c r="EF147" i="1"/>
  <c r="EZ147" i="1"/>
  <c r="FT147" i="1"/>
  <c r="GN147" i="1"/>
  <c r="HH147" i="1"/>
  <c r="IB147" i="1"/>
  <c r="IV147" i="1"/>
  <c r="Q147" i="1"/>
  <c r="AK147" i="1"/>
  <c r="BE147" i="1"/>
  <c r="BY147" i="1"/>
  <c r="CS147" i="1"/>
  <c r="DM147" i="1"/>
  <c r="EG147" i="1"/>
  <c r="FA147" i="1"/>
  <c r="FU147" i="1"/>
  <c r="GO147" i="1"/>
  <c r="HI147" i="1"/>
  <c r="IC147" i="1"/>
  <c r="IW147" i="1"/>
  <c r="R147" i="1"/>
  <c r="AL147" i="1"/>
  <c r="BF147" i="1"/>
  <c r="BZ147" i="1"/>
  <c r="CT147" i="1"/>
  <c r="DN147" i="1"/>
  <c r="EH147" i="1"/>
  <c r="FB147" i="1"/>
  <c r="FV147" i="1"/>
  <c r="GP147" i="1"/>
  <c r="HJ147" i="1"/>
  <c r="ID147" i="1"/>
  <c r="IX147" i="1"/>
  <c r="U147" i="1"/>
  <c r="BG147" i="1"/>
  <c r="CN147" i="1"/>
  <c r="DZ147" i="1"/>
  <c r="FL147" i="1"/>
  <c r="GT147" i="1"/>
  <c r="IF147" i="1"/>
  <c r="JM147" i="1"/>
  <c r="V147" i="1"/>
  <c r="BH147" i="1"/>
  <c r="CO147" i="1"/>
  <c r="EA147" i="1"/>
  <c r="FM147" i="1"/>
  <c r="GY147" i="1"/>
  <c r="IG147" i="1"/>
  <c r="AA147" i="1"/>
  <c r="BI147" i="1"/>
  <c r="CU147" i="1"/>
  <c r="EB147" i="1"/>
  <c r="FN147" i="1"/>
  <c r="GZ147" i="1"/>
  <c r="IH147" i="1"/>
  <c r="AB147" i="1"/>
  <c r="BJ147" i="1"/>
  <c r="CV147" i="1"/>
  <c r="EC147" i="1"/>
  <c r="FO147" i="1"/>
  <c r="HA147" i="1"/>
  <c r="IM147" i="1"/>
  <c r="AC147" i="1"/>
  <c r="BO147" i="1"/>
  <c r="CW147" i="1"/>
  <c r="EI147" i="1"/>
  <c r="FP147" i="1"/>
  <c r="HB147" i="1"/>
  <c r="IN147" i="1"/>
  <c r="AD147" i="1"/>
  <c r="BP147" i="1"/>
  <c r="CX147" i="1"/>
  <c r="EJ147" i="1"/>
  <c r="FQ147" i="1"/>
  <c r="HC147" i="1"/>
  <c r="IO147" i="1"/>
  <c r="AE147" i="1"/>
  <c r="BQ147" i="1"/>
  <c r="DC147" i="1"/>
  <c r="EK147" i="1"/>
  <c r="FW147" i="1"/>
  <c r="HD147" i="1"/>
  <c r="IP147" i="1"/>
  <c r="AF147" i="1"/>
  <c r="BR147" i="1"/>
  <c r="DD147" i="1"/>
  <c r="EL147" i="1"/>
  <c r="FX147" i="1"/>
  <c r="HE147" i="1"/>
  <c r="IQ147" i="1"/>
  <c r="AG147" i="1"/>
  <c r="BS147" i="1"/>
  <c r="DE147" i="1"/>
  <c r="EQ147" i="1"/>
  <c r="FY147" i="1"/>
  <c r="HK147" i="1"/>
  <c r="IR147" i="1"/>
  <c r="AM147" i="1"/>
  <c r="BT147" i="1"/>
  <c r="DF147" i="1"/>
  <c r="ER147" i="1"/>
  <c r="FZ147" i="1"/>
  <c r="HL147" i="1"/>
  <c r="IS147" i="1"/>
  <c r="AN147" i="1"/>
  <c r="BU147" i="1"/>
  <c r="DG147" i="1"/>
  <c r="ES147" i="1"/>
  <c r="GE147" i="1"/>
  <c r="HM147" i="1"/>
  <c r="IY147" i="1"/>
  <c r="G147" i="1"/>
  <c r="AO147" i="1"/>
  <c r="CA147" i="1"/>
  <c r="DH147" i="1"/>
  <c r="ET147" i="1"/>
  <c r="GF147" i="1"/>
  <c r="HN147" i="1"/>
  <c r="IZ147" i="1"/>
  <c r="H147" i="1"/>
  <c r="AP147" i="1"/>
  <c r="CB147" i="1"/>
  <c r="DI147" i="1"/>
  <c r="EU147" i="1"/>
  <c r="GG147" i="1"/>
  <c r="HS147" i="1"/>
  <c r="JA147" i="1"/>
  <c r="I147" i="1"/>
  <c r="AU147" i="1"/>
  <c r="CC147" i="1"/>
  <c r="DO147" i="1"/>
  <c r="EV147" i="1"/>
  <c r="GH147" i="1"/>
  <c r="HT147" i="1"/>
  <c r="JB147" i="1"/>
  <c r="J147" i="1"/>
  <c r="AV147" i="1"/>
  <c r="CD147" i="1"/>
  <c r="DP147" i="1"/>
  <c r="EW147" i="1"/>
  <c r="GI147" i="1"/>
  <c r="HU147" i="1"/>
  <c r="JG147" i="1"/>
  <c r="K147" i="1"/>
  <c r="AW147" i="1"/>
  <c r="CI147" i="1"/>
  <c r="DQ147" i="1"/>
  <c r="FC147" i="1"/>
  <c r="GJ147" i="1"/>
  <c r="HV147" i="1"/>
  <c r="JH147" i="1"/>
  <c r="L147" i="1"/>
  <c r="AX147" i="1"/>
  <c r="CJ147" i="1"/>
  <c r="DR147" i="1"/>
  <c r="FD147" i="1"/>
  <c r="GK147" i="1"/>
  <c r="HW147" i="1"/>
  <c r="JI147" i="1"/>
  <c r="M147" i="1"/>
  <c r="AY147" i="1"/>
  <c r="CK147" i="1"/>
  <c r="DW147" i="1"/>
  <c r="FE147" i="1"/>
  <c r="GQ147" i="1"/>
  <c r="HX147" i="1"/>
  <c r="JJ147" i="1"/>
  <c r="S147" i="1"/>
  <c r="AZ147" i="1"/>
  <c r="CL147" i="1"/>
  <c r="DX147" i="1"/>
  <c r="FF147" i="1"/>
  <c r="GR147" i="1"/>
  <c r="HY147" i="1"/>
  <c r="JK147" i="1"/>
  <c r="CM147" i="1"/>
  <c r="DY147" i="1"/>
  <c r="FK147" i="1"/>
  <c r="GS147" i="1"/>
  <c r="IE147" i="1"/>
  <c r="JL147" i="1"/>
  <c r="T147" i="1"/>
  <c r="BA147" i="1"/>
  <c r="JX185" i="1"/>
  <c r="KR185" i="1"/>
  <c r="LL185" i="1"/>
  <c r="MF185" i="1"/>
  <c r="MZ185" i="1"/>
  <c r="NT185" i="1"/>
  <c r="ON185" i="1"/>
  <c r="PH185" i="1"/>
  <c r="QB185" i="1"/>
  <c r="QV185" i="1"/>
  <c r="RP185" i="1"/>
  <c r="SJ185" i="1"/>
  <c r="TD185" i="1"/>
  <c r="TX185" i="1"/>
  <c r="UR185" i="1"/>
  <c r="VL185" i="1"/>
  <c r="WF185" i="1"/>
  <c r="WZ185" i="1"/>
  <c r="XT185" i="1"/>
  <c r="YN185" i="1"/>
  <c r="ZH185" i="1"/>
  <c r="AAB185" i="1"/>
  <c r="AAV185" i="1"/>
  <c r="ABP185" i="1"/>
  <c r="ACJ185" i="1"/>
  <c r="ADD185" i="1"/>
  <c r="JY185" i="1"/>
  <c r="KS185" i="1"/>
  <c r="LM185" i="1"/>
  <c r="MG185" i="1"/>
  <c r="NA185" i="1"/>
  <c r="NU185" i="1"/>
  <c r="OO185" i="1"/>
  <c r="PI185" i="1"/>
  <c r="QC185" i="1"/>
  <c r="QW185" i="1"/>
  <c r="RQ185" i="1"/>
  <c r="SK185" i="1"/>
  <c r="TE185" i="1"/>
  <c r="TY185" i="1"/>
  <c r="US185" i="1"/>
  <c r="VM185" i="1"/>
  <c r="WG185" i="1"/>
  <c r="XA185" i="1"/>
  <c r="XU185" i="1"/>
  <c r="YO185" i="1"/>
  <c r="ZI185" i="1"/>
  <c r="AAC185" i="1"/>
  <c r="AAW185" i="1"/>
  <c r="ABQ185" i="1"/>
  <c r="ACK185" i="1"/>
  <c r="ADE185" i="1"/>
  <c r="JN185" i="1"/>
  <c r="KH185" i="1"/>
  <c r="LB185" i="1"/>
  <c r="LV185" i="1"/>
  <c r="MP185" i="1"/>
  <c r="NJ185" i="1"/>
  <c r="KJ185" i="1"/>
  <c r="LG185" i="1"/>
  <c r="MD185" i="1"/>
  <c r="NC185" i="1"/>
  <c r="NZ185" i="1"/>
  <c r="OV185" i="1"/>
  <c r="PR185" i="1"/>
  <c r="QN185" i="1"/>
  <c r="RJ185" i="1"/>
  <c r="SF185" i="1"/>
  <c r="TB185" i="1"/>
  <c r="TZ185" i="1"/>
  <c r="UV185" i="1"/>
  <c r="VR185" i="1"/>
  <c r="WN185" i="1"/>
  <c r="XJ185" i="1"/>
  <c r="YF185" i="1"/>
  <c r="ZB185" i="1"/>
  <c r="ZX185" i="1"/>
  <c r="AAT185" i="1"/>
  <c r="ABR185" i="1"/>
  <c r="ACN185" i="1"/>
  <c r="KK185" i="1"/>
  <c r="LH185" i="1"/>
  <c r="ME185" i="1"/>
  <c r="ND185" i="1"/>
  <c r="OA185" i="1"/>
  <c r="OW185" i="1"/>
  <c r="PS185" i="1"/>
  <c r="QO185" i="1"/>
  <c r="RK185" i="1"/>
  <c r="SG185" i="1"/>
  <c r="TC185" i="1"/>
  <c r="UA185" i="1"/>
  <c r="UW185" i="1"/>
  <c r="VS185" i="1"/>
  <c r="WO185" i="1"/>
  <c r="XK185" i="1"/>
  <c r="YG185" i="1"/>
  <c r="ZC185" i="1"/>
  <c r="ZY185" i="1"/>
  <c r="AAU185" i="1"/>
  <c r="ABS185" i="1"/>
  <c r="ACO185" i="1"/>
  <c r="JO185" i="1"/>
  <c r="KL185" i="1"/>
  <c r="LI185" i="1"/>
  <c r="MH185" i="1"/>
  <c r="NE185" i="1"/>
  <c r="OB185" i="1"/>
  <c r="OX185" i="1"/>
  <c r="PT185" i="1"/>
  <c r="QP185" i="1"/>
  <c r="RL185" i="1"/>
  <c r="SH185" i="1"/>
  <c r="TF185" i="1"/>
  <c r="UB185" i="1"/>
  <c r="UX185" i="1"/>
  <c r="VT185" i="1"/>
  <c r="WP185" i="1"/>
  <c r="XL185" i="1"/>
  <c r="YH185" i="1"/>
  <c r="ZD185" i="1"/>
  <c r="ZZ185" i="1"/>
  <c r="AAX185" i="1"/>
  <c r="ABT185" i="1"/>
  <c r="ACP185" i="1"/>
  <c r="JP185" i="1"/>
  <c r="KM185" i="1"/>
  <c r="LJ185" i="1"/>
  <c r="MI185" i="1"/>
  <c r="NF185" i="1"/>
  <c r="OC185" i="1"/>
  <c r="OY185" i="1"/>
  <c r="PU185" i="1"/>
  <c r="QQ185" i="1"/>
  <c r="RM185" i="1"/>
  <c r="SI185" i="1"/>
  <c r="TG185" i="1"/>
  <c r="UC185" i="1"/>
  <c r="UY185" i="1"/>
  <c r="VU185" i="1"/>
  <c r="WQ185" i="1"/>
  <c r="XM185" i="1"/>
  <c r="YI185" i="1"/>
  <c r="ZE185" i="1"/>
  <c r="AAA185" i="1"/>
  <c r="AAY185" i="1"/>
  <c r="ABU185" i="1"/>
  <c r="ACQ185" i="1"/>
  <c r="JQ185" i="1"/>
  <c r="KN185" i="1"/>
  <c r="LK185" i="1"/>
  <c r="MJ185" i="1"/>
  <c r="NG185" i="1"/>
  <c r="OD185" i="1"/>
  <c r="OZ185" i="1"/>
  <c r="PV185" i="1"/>
  <c r="QR185" i="1"/>
  <c r="RN185" i="1"/>
  <c r="SL185" i="1"/>
  <c r="TH185" i="1"/>
  <c r="UD185" i="1"/>
  <c r="UZ185" i="1"/>
  <c r="VV185" i="1"/>
  <c r="WR185" i="1"/>
  <c r="XN185" i="1"/>
  <c r="YJ185" i="1"/>
  <c r="ZF185" i="1"/>
  <c r="AAD185" i="1"/>
  <c r="AAZ185" i="1"/>
  <c r="ABV185" i="1"/>
  <c r="ACR185" i="1"/>
  <c r="JR185" i="1"/>
  <c r="KO185" i="1"/>
  <c r="LN185" i="1"/>
  <c r="MK185" i="1"/>
  <c r="NH185" i="1"/>
  <c r="OE185" i="1"/>
  <c r="PA185" i="1"/>
  <c r="PW185" i="1"/>
  <c r="QS185" i="1"/>
  <c r="RO185" i="1"/>
  <c r="SM185" i="1"/>
  <c r="TI185" i="1"/>
  <c r="UE185" i="1"/>
  <c r="VA185" i="1"/>
  <c r="VW185" i="1"/>
  <c r="WS185" i="1"/>
  <c r="XO185" i="1"/>
  <c r="YK185" i="1"/>
  <c r="ZG185" i="1"/>
  <c r="AAE185" i="1"/>
  <c r="ABA185" i="1"/>
  <c r="ABW185" i="1"/>
  <c r="ACS185" i="1"/>
  <c r="JS185" i="1"/>
  <c r="KP185" i="1"/>
  <c r="LO185" i="1"/>
  <c r="ML185" i="1"/>
  <c r="NI185" i="1"/>
  <c r="OF185" i="1"/>
  <c r="PB185" i="1"/>
  <c r="PX185" i="1"/>
  <c r="QT185" i="1"/>
  <c r="RR185" i="1"/>
  <c r="SN185" i="1"/>
  <c r="TJ185" i="1"/>
  <c r="UF185" i="1"/>
  <c r="VB185" i="1"/>
  <c r="VX185" i="1"/>
  <c r="WT185" i="1"/>
  <c r="XP185" i="1"/>
  <c r="YL185" i="1"/>
  <c r="ZJ185" i="1"/>
  <c r="AAF185" i="1"/>
  <c r="ABB185" i="1"/>
  <c r="ABX185" i="1"/>
  <c r="JT185" i="1"/>
  <c r="KQ185" i="1"/>
  <c r="LP185" i="1"/>
  <c r="MM185" i="1"/>
  <c r="NK185" i="1"/>
  <c r="OG185" i="1"/>
  <c r="PC185" i="1"/>
  <c r="PY185" i="1"/>
  <c r="QU185" i="1"/>
  <c r="RS185" i="1"/>
  <c r="SO185" i="1"/>
  <c r="TK185" i="1"/>
  <c r="UG185" i="1"/>
  <c r="VC185" i="1"/>
  <c r="VY185" i="1"/>
  <c r="WU185" i="1"/>
  <c r="JU185" i="1"/>
  <c r="KT185" i="1"/>
  <c r="LQ185" i="1"/>
  <c r="MN185" i="1"/>
  <c r="NL185" i="1"/>
  <c r="OH185" i="1"/>
  <c r="PD185" i="1"/>
  <c r="PZ185" i="1"/>
  <c r="JV185" i="1"/>
  <c r="KU185" i="1"/>
  <c r="LR185" i="1"/>
  <c r="MO185" i="1"/>
  <c r="NM185" i="1"/>
  <c r="OI185" i="1"/>
  <c r="PE185" i="1"/>
  <c r="QA185" i="1"/>
  <c r="QY185" i="1"/>
  <c r="RU185" i="1"/>
  <c r="SQ185" i="1"/>
  <c r="TM185" i="1"/>
  <c r="JW185" i="1"/>
  <c r="KV185" i="1"/>
  <c r="LS185" i="1"/>
  <c r="KA185" i="1"/>
  <c r="KX185" i="1"/>
  <c r="LU185" i="1"/>
  <c r="MS185" i="1"/>
  <c r="NP185" i="1"/>
  <c r="OL185" i="1"/>
  <c r="PJ185" i="1"/>
  <c r="QF185" i="1"/>
  <c r="RB185" i="1"/>
  <c r="RX185" i="1"/>
  <c r="ST185" i="1"/>
  <c r="TP185" i="1"/>
  <c r="UL185" i="1"/>
  <c r="VH185" i="1"/>
  <c r="WD185" i="1"/>
  <c r="XB185" i="1"/>
  <c r="XX185" i="1"/>
  <c r="YT185" i="1"/>
  <c r="ZP185" i="1"/>
  <c r="AAL185" i="1"/>
  <c r="ABH185" i="1"/>
  <c r="ACD185" i="1"/>
  <c r="ACZ185" i="1"/>
  <c r="KB185" i="1"/>
  <c r="KY185" i="1"/>
  <c r="LW185" i="1"/>
  <c r="MT185" i="1"/>
  <c r="NQ185" i="1"/>
  <c r="OM185" i="1"/>
  <c r="PK185" i="1"/>
  <c r="QG185" i="1"/>
  <c r="RC185" i="1"/>
  <c r="RY185" i="1"/>
  <c r="SU185" i="1"/>
  <c r="TQ185" i="1"/>
  <c r="UM185" i="1"/>
  <c r="VI185" i="1"/>
  <c r="WE185" i="1"/>
  <c r="XC185" i="1"/>
  <c r="XY185" i="1"/>
  <c r="YU185" i="1"/>
  <c r="ZQ185" i="1"/>
  <c r="AAM185" i="1"/>
  <c r="ABI185" i="1"/>
  <c r="ACE185" i="1"/>
  <c r="ADA185" i="1"/>
  <c r="KC185" i="1"/>
  <c r="KZ185" i="1"/>
  <c r="LX185" i="1"/>
  <c r="MU185" i="1"/>
  <c r="NR185" i="1"/>
  <c r="OP185" i="1"/>
  <c r="PL185" i="1"/>
  <c r="QH185" i="1"/>
  <c r="RD185" i="1"/>
  <c r="RZ185" i="1"/>
  <c r="SV185" i="1"/>
  <c r="TR185" i="1"/>
  <c r="UN185" i="1"/>
  <c r="VJ185" i="1"/>
  <c r="WH185" i="1"/>
  <c r="XD185" i="1"/>
  <c r="XZ185" i="1"/>
  <c r="YV185" i="1"/>
  <c r="ZR185" i="1"/>
  <c r="AAN185" i="1"/>
  <c r="ABJ185" i="1"/>
  <c r="ACF185" i="1"/>
  <c r="ADB185" i="1"/>
  <c r="KD185" i="1"/>
  <c r="LA185" i="1"/>
  <c r="LY185" i="1"/>
  <c r="MV185" i="1"/>
  <c r="NS185" i="1"/>
  <c r="OQ185" i="1"/>
  <c r="PM185" i="1"/>
  <c r="QI185" i="1"/>
  <c r="RE185" i="1"/>
  <c r="SA185" i="1"/>
  <c r="KE185" i="1"/>
  <c r="LC185" i="1"/>
  <c r="LZ185" i="1"/>
  <c r="MW185" i="1"/>
  <c r="NV185" i="1"/>
  <c r="OR185" i="1"/>
  <c r="PN185" i="1"/>
  <c r="QJ185" i="1"/>
  <c r="RF185" i="1"/>
  <c r="SB185" i="1"/>
  <c r="SX185" i="1"/>
  <c r="TT185" i="1"/>
  <c r="UP185" i="1"/>
  <c r="VN185" i="1"/>
  <c r="WJ185" i="1"/>
  <c r="XF185" i="1"/>
  <c r="YB185" i="1"/>
  <c r="YX185" i="1"/>
  <c r="ZT185" i="1"/>
  <c r="AAP185" i="1"/>
  <c r="ABL185" i="1"/>
  <c r="ACH185" i="1"/>
  <c r="ADF185" i="1"/>
  <c r="KF185" i="1"/>
  <c r="LD185" i="1"/>
  <c r="MA185" i="1"/>
  <c r="MX185" i="1"/>
  <c r="NW185" i="1"/>
  <c r="OS185" i="1"/>
  <c r="PO185" i="1"/>
  <c r="QK185" i="1"/>
  <c r="RG185" i="1"/>
  <c r="SC185" i="1"/>
  <c r="SY185" i="1"/>
  <c r="TU185" i="1"/>
  <c r="UQ185" i="1"/>
  <c r="VO185" i="1"/>
  <c r="WK185" i="1"/>
  <c r="XG185" i="1"/>
  <c r="YC185" i="1"/>
  <c r="YY185" i="1"/>
  <c r="ZU185" i="1"/>
  <c r="AAQ185" i="1"/>
  <c r="ABM185" i="1"/>
  <c r="ACI185" i="1"/>
  <c r="ADG185" i="1"/>
  <c r="KG185" i="1"/>
  <c r="LE185" i="1"/>
  <c r="MB185" i="1"/>
  <c r="MY185" i="1"/>
  <c r="NX185" i="1"/>
  <c r="OT185" i="1"/>
  <c r="PP185" i="1"/>
  <c r="QL185" i="1"/>
  <c r="RH185" i="1"/>
  <c r="SD185" i="1"/>
  <c r="SZ185" i="1"/>
  <c r="TV185" i="1"/>
  <c r="UT185" i="1"/>
  <c r="VP185" i="1"/>
  <c r="WL185" i="1"/>
  <c r="XH185" i="1"/>
  <c r="YD185" i="1"/>
  <c r="YZ185" i="1"/>
  <c r="ZV185" i="1"/>
  <c r="AAR185" i="1"/>
  <c r="ABN185" i="1"/>
  <c r="ACL185" i="1"/>
  <c r="LT185" i="1"/>
  <c r="RI185" i="1"/>
  <c r="UU185" i="1"/>
  <c r="XR185" i="1"/>
  <c r="AAG185" i="1"/>
  <c r="ACM185" i="1"/>
  <c r="MC185" i="1"/>
  <c r="RT185" i="1"/>
  <c r="VD185" i="1"/>
  <c r="XS185" i="1"/>
  <c r="AAH185" i="1"/>
  <c r="ACT185" i="1"/>
  <c r="MQ185" i="1"/>
  <c r="RV185" i="1"/>
  <c r="VE185" i="1"/>
  <c r="XV185" i="1"/>
  <c r="AAI185" i="1"/>
  <c r="ACU185" i="1"/>
  <c r="MR185" i="1"/>
  <c r="RW185" i="1"/>
  <c r="VF185" i="1"/>
  <c r="XW185" i="1"/>
  <c r="AAJ185" i="1"/>
  <c r="ACV185" i="1"/>
  <c r="NB185" i="1"/>
  <c r="SE185" i="1"/>
  <c r="VG185" i="1"/>
  <c r="YA185" i="1"/>
  <c r="AAK185" i="1"/>
  <c r="ACW185" i="1"/>
  <c r="NN185" i="1"/>
  <c r="SP185" i="1"/>
  <c r="VK185" i="1"/>
  <c r="YE185" i="1"/>
  <c r="AAO185" i="1"/>
  <c r="ACX185" i="1"/>
  <c r="NO185" i="1"/>
  <c r="SR185" i="1"/>
  <c r="VQ185" i="1"/>
  <c r="YM185" i="1"/>
  <c r="AAS185" i="1"/>
  <c r="ACY185" i="1"/>
  <c r="NY185" i="1"/>
  <c r="SS185" i="1"/>
  <c r="VZ185" i="1"/>
  <c r="YP185" i="1"/>
  <c r="ABC185" i="1"/>
  <c r="ADC185" i="1"/>
  <c r="OJ185" i="1"/>
  <c r="SW185" i="1"/>
  <c r="WA185" i="1"/>
  <c r="YQ185" i="1"/>
  <c r="ABD185" i="1"/>
  <c r="OK185" i="1"/>
  <c r="TA185" i="1"/>
  <c r="WB185" i="1"/>
  <c r="YR185" i="1"/>
  <c r="ABE185" i="1"/>
  <c r="OU185" i="1"/>
  <c r="TL185" i="1"/>
  <c r="WC185" i="1"/>
  <c r="YS185" i="1"/>
  <c r="ABF185" i="1"/>
  <c r="PF185" i="1"/>
  <c r="TN185" i="1"/>
  <c r="WI185" i="1"/>
  <c r="YW185" i="1"/>
  <c r="ABG185" i="1"/>
  <c r="PG185" i="1"/>
  <c r="TO185" i="1"/>
  <c r="WM185" i="1"/>
  <c r="ZA185" i="1"/>
  <c r="ABK185" i="1"/>
  <c r="PQ185" i="1"/>
  <c r="TS185" i="1"/>
  <c r="WV185" i="1"/>
  <c r="ZK185" i="1"/>
  <c r="ABO185" i="1"/>
  <c r="QD185" i="1"/>
  <c r="TW185" i="1"/>
  <c r="WW185" i="1"/>
  <c r="ZL185" i="1"/>
  <c r="ABY185" i="1"/>
  <c r="QE185" i="1"/>
  <c r="UH185" i="1"/>
  <c r="WX185" i="1"/>
  <c r="ZM185" i="1"/>
  <c r="ABZ185" i="1"/>
  <c r="JZ185" i="1"/>
  <c r="QM185" i="1"/>
  <c r="UI185" i="1"/>
  <c r="WY185" i="1"/>
  <c r="ZN185" i="1"/>
  <c r="ACA185" i="1"/>
  <c r="KI185" i="1"/>
  <c r="QX185" i="1"/>
  <c r="UJ185" i="1"/>
  <c r="XE185" i="1"/>
  <c r="ZO185" i="1"/>
  <c r="ACB185" i="1"/>
  <c r="KW185" i="1"/>
  <c r="QZ185" i="1"/>
  <c r="UK185" i="1"/>
  <c r="XI185" i="1"/>
  <c r="ZS185" i="1"/>
  <c r="ACC185" i="1"/>
  <c r="LF185" i="1"/>
  <c r="RA185" i="1"/>
  <c r="UO185" i="1"/>
  <c r="XQ185" i="1"/>
  <c r="ZW185" i="1"/>
  <c r="ACG185" i="1"/>
  <c r="S185" i="1"/>
  <c r="AM185" i="1"/>
  <c r="BG185" i="1"/>
  <c r="CA185" i="1"/>
  <c r="CU185" i="1"/>
  <c r="DO185" i="1"/>
  <c r="EI185" i="1"/>
  <c r="FC185" i="1"/>
  <c r="FW185" i="1"/>
  <c r="GQ185" i="1"/>
  <c r="HK185" i="1"/>
  <c r="IE185" i="1"/>
  <c r="IY185" i="1"/>
  <c r="T185" i="1"/>
  <c r="U185" i="1"/>
  <c r="AO185" i="1"/>
  <c r="BI185" i="1"/>
  <c r="CC185" i="1"/>
  <c r="CW185" i="1"/>
  <c r="DQ185" i="1"/>
  <c r="EK185" i="1"/>
  <c r="FE185" i="1"/>
  <c r="FY185" i="1"/>
  <c r="GS185" i="1"/>
  <c r="HM185" i="1"/>
  <c r="IG185" i="1"/>
  <c r="JA185" i="1"/>
  <c r="V185" i="1"/>
  <c r="AP185" i="1"/>
  <c r="BJ185" i="1"/>
  <c r="CD185" i="1"/>
  <c r="CX185" i="1"/>
  <c r="DR185" i="1"/>
  <c r="EL185" i="1"/>
  <c r="FF185" i="1"/>
  <c r="FZ185" i="1"/>
  <c r="GT185" i="1"/>
  <c r="HN185" i="1"/>
  <c r="IH185" i="1"/>
  <c r="JB185" i="1"/>
  <c r="K185" i="1"/>
  <c r="AE185" i="1"/>
  <c r="AY185" i="1"/>
  <c r="BS185" i="1"/>
  <c r="CM185" i="1"/>
  <c r="DG185" i="1"/>
  <c r="EA185" i="1"/>
  <c r="EU185" i="1"/>
  <c r="FO185" i="1"/>
  <c r="GI185" i="1"/>
  <c r="HC185" i="1"/>
  <c r="HW185" i="1"/>
  <c r="IQ185" i="1"/>
  <c r="JK185" i="1"/>
  <c r="L185" i="1"/>
  <c r="AF185" i="1"/>
  <c r="AZ185" i="1"/>
  <c r="BT185" i="1"/>
  <c r="CN185" i="1"/>
  <c r="DH185" i="1"/>
  <c r="EB185" i="1"/>
  <c r="EV185" i="1"/>
  <c r="FP185" i="1"/>
  <c r="GJ185" i="1"/>
  <c r="HD185" i="1"/>
  <c r="HX185" i="1"/>
  <c r="IR185" i="1"/>
  <c r="JL185" i="1"/>
  <c r="M185" i="1"/>
  <c r="AG185" i="1"/>
  <c r="BA185" i="1"/>
  <c r="BU185" i="1"/>
  <c r="CO185" i="1"/>
  <c r="DI185" i="1"/>
  <c r="EC185" i="1"/>
  <c r="EW185" i="1"/>
  <c r="FQ185" i="1"/>
  <c r="GK185" i="1"/>
  <c r="HE185" i="1"/>
  <c r="HY185" i="1"/>
  <c r="IS185" i="1"/>
  <c r="JM185" i="1"/>
  <c r="N185" i="1"/>
  <c r="AH185" i="1"/>
  <c r="BB185" i="1"/>
  <c r="BV185" i="1"/>
  <c r="CP185" i="1"/>
  <c r="DJ185" i="1"/>
  <c r="ED185" i="1"/>
  <c r="EX185" i="1"/>
  <c r="FR185" i="1"/>
  <c r="GL185" i="1"/>
  <c r="HF185" i="1"/>
  <c r="HZ185" i="1"/>
  <c r="IT185" i="1"/>
  <c r="O185" i="1"/>
  <c r="AI185" i="1"/>
  <c r="BC185" i="1"/>
  <c r="BW185" i="1"/>
  <c r="CQ185" i="1"/>
  <c r="DK185" i="1"/>
  <c r="EE185" i="1"/>
  <c r="EY185" i="1"/>
  <c r="FS185" i="1"/>
  <c r="GM185" i="1"/>
  <c r="HG185" i="1"/>
  <c r="IA185" i="1"/>
  <c r="IU185" i="1"/>
  <c r="P185" i="1"/>
  <c r="AJ185" i="1"/>
  <c r="BD185" i="1"/>
  <c r="BX185" i="1"/>
  <c r="CR185" i="1"/>
  <c r="DL185" i="1"/>
  <c r="EF185" i="1"/>
  <c r="EZ185" i="1"/>
  <c r="FT185" i="1"/>
  <c r="GN185" i="1"/>
  <c r="HH185" i="1"/>
  <c r="IB185" i="1"/>
  <c r="IV185" i="1"/>
  <c r="Q185" i="1"/>
  <c r="AL185" i="1"/>
  <c r="BR185" i="1"/>
  <c r="DD185" i="1"/>
  <c r="EP185" i="1"/>
  <c r="GB185" i="1"/>
  <c r="HL185" i="1"/>
  <c r="IW185" i="1"/>
  <c r="AN185" i="1"/>
  <c r="BY185" i="1"/>
  <c r="DE185" i="1"/>
  <c r="EQ185" i="1"/>
  <c r="GC185" i="1"/>
  <c r="HO185" i="1"/>
  <c r="IX185" i="1"/>
  <c r="AQ185" i="1"/>
  <c r="BZ185" i="1"/>
  <c r="DF185" i="1"/>
  <c r="ER185" i="1"/>
  <c r="GD185" i="1"/>
  <c r="HP185" i="1"/>
  <c r="IZ185" i="1"/>
  <c r="AR185" i="1"/>
  <c r="CB185" i="1"/>
  <c r="DM185" i="1"/>
  <c r="ES185" i="1"/>
  <c r="GE185" i="1"/>
  <c r="HQ185" i="1"/>
  <c r="JC185" i="1"/>
  <c r="AS185" i="1"/>
  <c r="CE185" i="1"/>
  <c r="DN185" i="1"/>
  <c r="ET185" i="1"/>
  <c r="GF185" i="1"/>
  <c r="HR185" i="1"/>
  <c r="JD185" i="1"/>
  <c r="F185" i="1"/>
  <c r="AT185" i="1"/>
  <c r="CF185" i="1"/>
  <c r="DP185" i="1"/>
  <c r="FA185" i="1"/>
  <c r="GG185" i="1"/>
  <c r="HS185" i="1"/>
  <c r="JE185" i="1"/>
  <c r="G185" i="1"/>
  <c r="AU185" i="1"/>
  <c r="CG185" i="1"/>
  <c r="DS185" i="1"/>
  <c r="FB185" i="1"/>
  <c r="GH185" i="1"/>
  <c r="HT185" i="1"/>
  <c r="JF185" i="1"/>
  <c r="H185" i="1"/>
  <c r="AV185" i="1"/>
  <c r="CH185" i="1"/>
  <c r="DT185" i="1"/>
  <c r="FD185" i="1"/>
  <c r="GO185" i="1"/>
  <c r="HU185" i="1"/>
  <c r="JG185" i="1"/>
  <c r="I185" i="1"/>
  <c r="AW185" i="1"/>
  <c r="CI185" i="1"/>
  <c r="DU185" i="1"/>
  <c r="FG185" i="1"/>
  <c r="GP185" i="1"/>
  <c r="HV185" i="1"/>
  <c r="JH185" i="1"/>
  <c r="J185" i="1"/>
  <c r="AX185" i="1"/>
  <c r="CJ185" i="1"/>
  <c r="DV185" i="1"/>
  <c r="FH185" i="1"/>
  <c r="GR185" i="1"/>
  <c r="IC185" i="1"/>
  <c r="JI185" i="1"/>
  <c r="R185" i="1"/>
  <c r="BE185" i="1"/>
  <c r="CK185" i="1"/>
  <c r="DW185" i="1"/>
  <c r="FI185" i="1"/>
  <c r="GU185" i="1"/>
  <c r="ID185" i="1"/>
  <c r="JJ185" i="1"/>
  <c r="W185" i="1"/>
  <c r="BF185" i="1"/>
  <c r="CL185" i="1"/>
  <c r="DX185" i="1"/>
  <c r="FJ185" i="1"/>
  <c r="GV185" i="1"/>
  <c r="IF185" i="1"/>
  <c r="X185" i="1"/>
  <c r="BH185" i="1"/>
  <c r="CS185" i="1"/>
  <c r="DY185" i="1"/>
  <c r="FK185" i="1"/>
  <c r="GW185" i="1"/>
  <c r="II185" i="1"/>
  <c r="Y185" i="1"/>
  <c r="BK185" i="1"/>
  <c r="CT185" i="1"/>
  <c r="DZ185" i="1"/>
  <c r="FL185" i="1"/>
  <c r="GX185" i="1"/>
  <c r="IJ185" i="1"/>
  <c r="Z185" i="1"/>
  <c r="BL185" i="1"/>
  <c r="CV185" i="1"/>
  <c r="EG185" i="1"/>
  <c r="FM185" i="1"/>
  <c r="GY185" i="1"/>
  <c r="IK185" i="1"/>
  <c r="AA185" i="1"/>
  <c r="BM185" i="1"/>
  <c r="CY185" i="1"/>
  <c r="EH185" i="1"/>
  <c r="FN185" i="1"/>
  <c r="GZ185" i="1"/>
  <c r="IL185" i="1"/>
  <c r="AB185" i="1"/>
  <c r="BN185" i="1"/>
  <c r="CZ185" i="1"/>
  <c r="EJ185" i="1"/>
  <c r="FU185" i="1"/>
  <c r="HA185" i="1"/>
  <c r="IM185" i="1"/>
  <c r="AC185" i="1"/>
  <c r="BO185" i="1"/>
  <c r="DA185" i="1"/>
  <c r="EM185" i="1"/>
  <c r="FV185" i="1"/>
  <c r="HB185" i="1"/>
  <c r="IN185" i="1"/>
  <c r="AD185" i="1"/>
  <c r="BP185" i="1"/>
  <c r="DB185" i="1"/>
  <c r="EN185" i="1"/>
  <c r="FX185" i="1"/>
  <c r="HI185" i="1"/>
  <c r="IO185" i="1"/>
  <c r="AK185" i="1"/>
  <c r="BQ185" i="1"/>
  <c r="DC185" i="1"/>
  <c r="EO185" i="1"/>
  <c r="GA185" i="1"/>
  <c r="HJ185" i="1"/>
  <c r="IP185" i="1"/>
  <c r="JR184" i="1"/>
  <c r="KL184" i="1"/>
  <c r="LF184" i="1"/>
  <c r="LZ184" i="1"/>
  <c r="MT184" i="1"/>
  <c r="NN184" i="1"/>
  <c r="OH184" i="1"/>
  <c r="PB184" i="1"/>
  <c r="PV184" i="1"/>
  <c r="QP184" i="1"/>
  <c r="RJ184" i="1"/>
  <c r="SD184" i="1"/>
  <c r="SX184" i="1"/>
  <c r="TR184" i="1"/>
  <c r="UL184" i="1"/>
  <c r="VF184" i="1"/>
  <c r="VZ184" i="1"/>
  <c r="WT184" i="1"/>
  <c r="XN184" i="1"/>
  <c r="YH184" i="1"/>
  <c r="ZB184" i="1"/>
  <c r="ZV184" i="1"/>
  <c r="AAP184" i="1"/>
  <c r="ABJ184" i="1"/>
  <c r="ACD184" i="1"/>
  <c r="ACX184" i="1"/>
  <c r="JS184" i="1"/>
  <c r="KM184" i="1"/>
  <c r="LG184" i="1"/>
  <c r="MA184" i="1"/>
  <c r="MU184" i="1"/>
  <c r="NO184" i="1"/>
  <c r="OI184" i="1"/>
  <c r="PC184" i="1"/>
  <c r="PW184" i="1"/>
  <c r="QQ184" i="1"/>
  <c r="RK184" i="1"/>
  <c r="SE184" i="1"/>
  <c r="SY184" i="1"/>
  <c r="TS184" i="1"/>
  <c r="UM184" i="1"/>
  <c r="VG184" i="1"/>
  <c r="WA184" i="1"/>
  <c r="WU184" i="1"/>
  <c r="XO184" i="1"/>
  <c r="YI184" i="1"/>
  <c r="ZC184" i="1"/>
  <c r="ZW184" i="1"/>
  <c r="AAQ184" i="1"/>
  <c r="ABK184" i="1"/>
  <c r="ACE184" i="1"/>
  <c r="ACY184" i="1"/>
  <c r="KB184" i="1"/>
  <c r="KV184" i="1"/>
  <c r="LP184" i="1"/>
  <c r="MJ184" i="1"/>
  <c r="ND184" i="1"/>
  <c r="NX184" i="1"/>
  <c r="OR184" i="1"/>
  <c r="PL184" i="1"/>
  <c r="QF184" i="1"/>
  <c r="QZ184" i="1"/>
  <c r="RT184" i="1"/>
  <c r="SN184" i="1"/>
  <c r="TH184" i="1"/>
  <c r="UB184" i="1"/>
  <c r="UV184" i="1"/>
  <c r="VP184" i="1"/>
  <c r="WJ184" i="1"/>
  <c r="XD184" i="1"/>
  <c r="XX184" i="1"/>
  <c r="YR184" i="1"/>
  <c r="ZL184" i="1"/>
  <c r="AAF184" i="1"/>
  <c r="AAZ184" i="1"/>
  <c r="ABT184" i="1"/>
  <c r="ACN184" i="1"/>
  <c r="KC184" i="1"/>
  <c r="KW184" i="1"/>
  <c r="LQ184" i="1"/>
  <c r="MK184" i="1"/>
  <c r="NE184" i="1"/>
  <c r="NY184" i="1"/>
  <c r="OS184" i="1"/>
  <c r="PM184" i="1"/>
  <c r="QG184" i="1"/>
  <c r="RA184" i="1"/>
  <c r="RU184" i="1"/>
  <c r="SO184" i="1"/>
  <c r="TI184" i="1"/>
  <c r="UC184" i="1"/>
  <c r="UW184" i="1"/>
  <c r="VQ184" i="1"/>
  <c r="WK184" i="1"/>
  <c r="XE184" i="1"/>
  <c r="XY184" i="1"/>
  <c r="YS184" i="1"/>
  <c r="KE184" i="1"/>
  <c r="KY184" i="1"/>
  <c r="LS184" i="1"/>
  <c r="MM184" i="1"/>
  <c r="NG184" i="1"/>
  <c r="OA184" i="1"/>
  <c r="JY184" i="1"/>
  <c r="LA184" i="1"/>
  <c r="MB184" i="1"/>
  <c r="NA184" i="1"/>
  <c r="OC184" i="1"/>
  <c r="PA184" i="1"/>
  <c r="QA184" i="1"/>
  <c r="QY184" i="1"/>
  <c r="RY184" i="1"/>
  <c r="SW184" i="1"/>
  <c r="TW184" i="1"/>
  <c r="UU184" i="1"/>
  <c r="VU184" i="1"/>
  <c r="WS184" i="1"/>
  <c r="XS184" i="1"/>
  <c r="YQ184" i="1"/>
  <c r="ZP184" i="1"/>
  <c r="AAM184" i="1"/>
  <c r="ABL184" i="1"/>
  <c r="ACI184" i="1"/>
  <c r="ADF184" i="1"/>
  <c r="JZ184" i="1"/>
  <c r="LB184" i="1"/>
  <c r="MC184" i="1"/>
  <c r="NB184" i="1"/>
  <c r="OD184" i="1"/>
  <c r="PD184" i="1"/>
  <c r="QB184" i="1"/>
  <c r="RB184" i="1"/>
  <c r="RZ184" i="1"/>
  <c r="SZ184" i="1"/>
  <c r="TX184" i="1"/>
  <c r="UX184" i="1"/>
  <c r="VV184" i="1"/>
  <c r="WV184" i="1"/>
  <c r="XT184" i="1"/>
  <c r="YT184" i="1"/>
  <c r="ZQ184" i="1"/>
  <c r="AAN184" i="1"/>
  <c r="ABM184" i="1"/>
  <c r="ACJ184" i="1"/>
  <c r="ADG184" i="1"/>
  <c r="KA184" i="1"/>
  <c r="LC184" i="1"/>
  <c r="MD184" i="1"/>
  <c r="NC184" i="1"/>
  <c r="OE184" i="1"/>
  <c r="PE184" i="1"/>
  <c r="QC184" i="1"/>
  <c r="RC184" i="1"/>
  <c r="SA184" i="1"/>
  <c r="TA184" i="1"/>
  <c r="TY184" i="1"/>
  <c r="UY184" i="1"/>
  <c r="VW184" i="1"/>
  <c r="WW184" i="1"/>
  <c r="XU184" i="1"/>
  <c r="YU184" i="1"/>
  <c r="ZR184" i="1"/>
  <c r="AAO184" i="1"/>
  <c r="ABN184" i="1"/>
  <c r="ACK184" i="1"/>
  <c r="KD184" i="1"/>
  <c r="LD184" i="1"/>
  <c r="ME184" i="1"/>
  <c r="NF184" i="1"/>
  <c r="OF184" i="1"/>
  <c r="PF184" i="1"/>
  <c r="QD184" i="1"/>
  <c r="RD184" i="1"/>
  <c r="SB184" i="1"/>
  <c r="TB184" i="1"/>
  <c r="TZ184" i="1"/>
  <c r="UZ184" i="1"/>
  <c r="VX184" i="1"/>
  <c r="WX184" i="1"/>
  <c r="XV184" i="1"/>
  <c r="YV184" i="1"/>
  <c r="ZS184" i="1"/>
  <c r="AAR184" i="1"/>
  <c r="ABO184" i="1"/>
  <c r="ACL184" i="1"/>
  <c r="KF184" i="1"/>
  <c r="LE184" i="1"/>
  <c r="MF184" i="1"/>
  <c r="NH184" i="1"/>
  <c r="OG184" i="1"/>
  <c r="PG184" i="1"/>
  <c r="QE184" i="1"/>
  <c r="RE184" i="1"/>
  <c r="SC184" i="1"/>
  <c r="TC184" i="1"/>
  <c r="UA184" i="1"/>
  <c r="VA184" i="1"/>
  <c r="VY184" i="1"/>
  <c r="WY184" i="1"/>
  <c r="XW184" i="1"/>
  <c r="YW184" i="1"/>
  <c r="ZT184" i="1"/>
  <c r="AAS184" i="1"/>
  <c r="ABP184" i="1"/>
  <c r="ACM184" i="1"/>
  <c r="KG184" i="1"/>
  <c r="LH184" i="1"/>
  <c r="MG184" i="1"/>
  <c r="NI184" i="1"/>
  <c r="OJ184" i="1"/>
  <c r="PH184" i="1"/>
  <c r="QH184" i="1"/>
  <c r="RF184" i="1"/>
  <c r="SF184" i="1"/>
  <c r="TD184" i="1"/>
  <c r="UD184" i="1"/>
  <c r="VB184" i="1"/>
  <c r="WB184" i="1"/>
  <c r="WZ184" i="1"/>
  <c r="XZ184" i="1"/>
  <c r="YX184" i="1"/>
  <c r="ZU184" i="1"/>
  <c r="AAT184" i="1"/>
  <c r="ABQ184" i="1"/>
  <c r="ACO184" i="1"/>
  <c r="KH184" i="1"/>
  <c r="LI184" i="1"/>
  <c r="MH184" i="1"/>
  <c r="NJ184" i="1"/>
  <c r="OK184" i="1"/>
  <c r="PI184" i="1"/>
  <c r="QI184" i="1"/>
  <c r="RG184" i="1"/>
  <c r="SG184" i="1"/>
  <c r="TE184" i="1"/>
  <c r="UE184" i="1"/>
  <c r="VC184" i="1"/>
  <c r="WC184" i="1"/>
  <c r="XA184" i="1"/>
  <c r="YA184" i="1"/>
  <c r="YY184" i="1"/>
  <c r="ZX184" i="1"/>
  <c r="AAU184" i="1"/>
  <c r="ABR184" i="1"/>
  <c r="ACP184" i="1"/>
  <c r="KI184" i="1"/>
  <c r="LJ184" i="1"/>
  <c r="MI184" i="1"/>
  <c r="NK184" i="1"/>
  <c r="OL184" i="1"/>
  <c r="PJ184" i="1"/>
  <c r="QJ184" i="1"/>
  <c r="RH184" i="1"/>
  <c r="SH184" i="1"/>
  <c r="TF184" i="1"/>
  <c r="UF184" i="1"/>
  <c r="VD184" i="1"/>
  <c r="WD184" i="1"/>
  <c r="XB184" i="1"/>
  <c r="YB184" i="1"/>
  <c r="YZ184" i="1"/>
  <c r="ZY184" i="1"/>
  <c r="AAV184" i="1"/>
  <c r="ABS184" i="1"/>
  <c r="ACQ184" i="1"/>
  <c r="KJ184" i="1"/>
  <c r="LK184" i="1"/>
  <c r="ML184" i="1"/>
  <c r="NL184" i="1"/>
  <c r="OM184" i="1"/>
  <c r="PK184" i="1"/>
  <c r="QK184" i="1"/>
  <c r="RI184" i="1"/>
  <c r="SI184" i="1"/>
  <c r="TG184" i="1"/>
  <c r="UG184" i="1"/>
  <c r="VE184" i="1"/>
  <c r="WE184" i="1"/>
  <c r="XC184" i="1"/>
  <c r="YC184" i="1"/>
  <c r="ZA184" i="1"/>
  <c r="ZZ184" i="1"/>
  <c r="AAW184" i="1"/>
  <c r="ABU184" i="1"/>
  <c r="ACR184" i="1"/>
  <c r="KK184" i="1"/>
  <c r="LL184" i="1"/>
  <c r="MN184" i="1"/>
  <c r="NM184" i="1"/>
  <c r="ON184" i="1"/>
  <c r="PN184" i="1"/>
  <c r="QL184" i="1"/>
  <c r="RL184" i="1"/>
  <c r="SJ184" i="1"/>
  <c r="TJ184" i="1"/>
  <c r="UH184" i="1"/>
  <c r="VH184" i="1"/>
  <c r="WF184" i="1"/>
  <c r="XF184" i="1"/>
  <c r="YD184" i="1"/>
  <c r="ZD184" i="1"/>
  <c r="AAA184" i="1"/>
  <c r="AAX184" i="1"/>
  <c r="ABV184" i="1"/>
  <c r="ACS184" i="1"/>
  <c r="KN184" i="1"/>
  <c r="LM184" i="1"/>
  <c r="MO184" i="1"/>
  <c r="NP184" i="1"/>
  <c r="OO184" i="1"/>
  <c r="PO184" i="1"/>
  <c r="QM184" i="1"/>
  <c r="RM184" i="1"/>
  <c r="SK184" i="1"/>
  <c r="TK184" i="1"/>
  <c r="UI184" i="1"/>
  <c r="VI184" i="1"/>
  <c r="WG184" i="1"/>
  <c r="XG184" i="1"/>
  <c r="YE184" i="1"/>
  <c r="ZE184" i="1"/>
  <c r="AAB184" i="1"/>
  <c r="AAY184" i="1"/>
  <c r="ABW184" i="1"/>
  <c r="ACT184" i="1"/>
  <c r="JN184" i="1"/>
  <c r="KO184" i="1"/>
  <c r="LN184" i="1"/>
  <c r="MP184" i="1"/>
  <c r="NQ184" i="1"/>
  <c r="OP184" i="1"/>
  <c r="PP184" i="1"/>
  <c r="QN184" i="1"/>
  <c r="RN184" i="1"/>
  <c r="SL184" i="1"/>
  <c r="TL184" i="1"/>
  <c r="UJ184" i="1"/>
  <c r="VJ184" i="1"/>
  <c r="WH184" i="1"/>
  <c r="XH184" i="1"/>
  <c r="YF184" i="1"/>
  <c r="JO184" i="1"/>
  <c r="KP184" i="1"/>
  <c r="LO184" i="1"/>
  <c r="MQ184" i="1"/>
  <c r="NR184" i="1"/>
  <c r="OQ184" i="1"/>
  <c r="PQ184" i="1"/>
  <c r="QO184" i="1"/>
  <c r="RO184" i="1"/>
  <c r="SM184" i="1"/>
  <c r="TM184" i="1"/>
  <c r="UK184" i="1"/>
  <c r="VK184" i="1"/>
  <c r="WI184" i="1"/>
  <c r="XI184" i="1"/>
  <c r="YG184" i="1"/>
  <c r="ZG184" i="1"/>
  <c r="AAD184" i="1"/>
  <c r="ABB184" i="1"/>
  <c r="ABY184" i="1"/>
  <c r="ACV184" i="1"/>
  <c r="JP184" i="1"/>
  <c r="KQ184" i="1"/>
  <c r="LR184" i="1"/>
  <c r="MR184" i="1"/>
  <c r="NS184" i="1"/>
  <c r="OT184" i="1"/>
  <c r="PR184" i="1"/>
  <c r="QR184" i="1"/>
  <c r="RP184" i="1"/>
  <c r="SP184" i="1"/>
  <c r="TN184" i="1"/>
  <c r="UN184" i="1"/>
  <c r="VL184" i="1"/>
  <c r="WL184" i="1"/>
  <c r="XJ184" i="1"/>
  <c r="YJ184" i="1"/>
  <c r="ZH184" i="1"/>
  <c r="AAE184" i="1"/>
  <c r="ABC184" i="1"/>
  <c r="ABZ184" i="1"/>
  <c r="ACW184" i="1"/>
  <c r="JQ184" i="1"/>
  <c r="KR184" i="1"/>
  <c r="LT184" i="1"/>
  <c r="MS184" i="1"/>
  <c r="NT184" i="1"/>
  <c r="OU184" i="1"/>
  <c r="PS184" i="1"/>
  <c r="QS184" i="1"/>
  <c r="RQ184" i="1"/>
  <c r="SQ184" i="1"/>
  <c r="TO184" i="1"/>
  <c r="UO184" i="1"/>
  <c r="VM184" i="1"/>
  <c r="WM184" i="1"/>
  <c r="XK184" i="1"/>
  <c r="YK184" i="1"/>
  <c r="ZI184" i="1"/>
  <c r="AAG184" i="1"/>
  <c r="ABD184" i="1"/>
  <c r="ACA184" i="1"/>
  <c r="ACZ184" i="1"/>
  <c r="JT184" i="1"/>
  <c r="KS184" i="1"/>
  <c r="LU184" i="1"/>
  <c r="MV184" i="1"/>
  <c r="NU184" i="1"/>
  <c r="OV184" i="1"/>
  <c r="PT184" i="1"/>
  <c r="QT184" i="1"/>
  <c r="RR184" i="1"/>
  <c r="SR184" i="1"/>
  <c r="TP184" i="1"/>
  <c r="UP184" i="1"/>
  <c r="VN184" i="1"/>
  <c r="WN184" i="1"/>
  <c r="XL184" i="1"/>
  <c r="YL184" i="1"/>
  <c r="ZJ184" i="1"/>
  <c r="AAH184" i="1"/>
  <c r="ABE184" i="1"/>
  <c r="ACB184" i="1"/>
  <c r="ADA184" i="1"/>
  <c r="JU184" i="1"/>
  <c r="KT184" i="1"/>
  <c r="LV184" i="1"/>
  <c r="MW184" i="1"/>
  <c r="NV184" i="1"/>
  <c r="OW184" i="1"/>
  <c r="PU184" i="1"/>
  <c r="QU184" i="1"/>
  <c r="RS184" i="1"/>
  <c r="SS184" i="1"/>
  <c r="TQ184" i="1"/>
  <c r="UQ184" i="1"/>
  <c r="VO184" i="1"/>
  <c r="WO184" i="1"/>
  <c r="XM184" i="1"/>
  <c r="YM184" i="1"/>
  <c r="ZK184" i="1"/>
  <c r="AAI184" i="1"/>
  <c r="ABF184" i="1"/>
  <c r="ACC184" i="1"/>
  <c r="ADB184" i="1"/>
  <c r="JV184" i="1"/>
  <c r="KU184" i="1"/>
  <c r="LW184" i="1"/>
  <c r="MX184" i="1"/>
  <c r="NW184" i="1"/>
  <c r="OX184" i="1"/>
  <c r="PX184" i="1"/>
  <c r="QV184" i="1"/>
  <c r="RV184" i="1"/>
  <c r="ST184" i="1"/>
  <c r="TT184" i="1"/>
  <c r="UR184" i="1"/>
  <c r="VR184" i="1"/>
  <c r="WP184" i="1"/>
  <c r="XP184" i="1"/>
  <c r="YN184" i="1"/>
  <c r="ZM184" i="1"/>
  <c r="AAJ184" i="1"/>
  <c r="ABG184" i="1"/>
  <c r="ACF184" i="1"/>
  <c r="ADC184" i="1"/>
  <c r="JW184" i="1"/>
  <c r="KX184" i="1"/>
  <c r="LX184" i="1"/>
  <c r="MY184" i="1"/>
  <c r="NZ184" i="1"/>
  <c r="OY184" i="1"/>
  <c r="PY184" i="1"/>
  <c r="QW184" i="1"/>
  <c r="RW184" i="1"/>
  <c r="SU184" i="1"/>
  <c r="TU184" i="1"/>
  <c r="US184" i="1"/>
  <c r="VS184" i="1"/>
  <c r="WQ184" i="1"/>
  <c r="XQ184" i="1"/>
  <c r="YO184" i="1"/>
  <c r="ZN184" i="1"/>
  <c r="AAK184" i="1"/>
  <c r="ABH184" i="1"/>
  <c r="ACG184" i="1"/>
  <c r="ADD184" i="1"/>
  <c r="TV184" i="1"/>
  <c r="UT184" i="1"/>
  <c r="VT184" i="1"/>
  <c r="WR184" i="1"/>
  <c r="XR184" i="1"/>
  <c r="YP184" i="1"/>
  <c r="ZF184" i="1"/>
  <c r="ZO184" i="1"/>
  <c r="AAC184" i="1"/>
  <c r="AAL184" i="1"/>
  <c r="JX184" i="1"/>
  <c r="ABA184" i="1"/>
  <c r="KZ184" i="1"/>
  <c r="ABI184" i="1"/>
  <c r="LY184" i="1"/>
  <c r="ABX184" i="1"/>
  <c r="MZ184" i="1"/>
  <c r="ACH184" i="1"/>
  <c r="OB184" i="1"/>
  <c r="ACU184" i="1"/>
  <c r="OZ184" i="1"/>
  <c r="ADE184" i="1"/>
  <c r="PZ184" i="1"/>
  <c r="QX184" i="1"/>
  <c r="RX184" i="1"/>
  <c r="SV184" i="1"/>
  <c r="G184" i="1"/>
  <c r="AA184" i="1"/>
  <c r="AU184" i="1"/>
  <c r="BO184" i="1"/>
  <c r="CI184" i="1"/>
  <c r="DC184" i="1"/>
  <c r="DW184" i="1"/>
  <c r="EQ184" i="1"/>
  <c r="FK184" i="1"/>
  <c r="GE184" i="1"/>
  <c r="GY184" i="1"/>
  <c r="HS184" i="1"/>
  <c r="IM184" i="1"/>
  <c r="JG184" i="1"/>
  <c r="H184" i="1"/>
  <c r="AB184" i="1"/>
  <c r="AV184" i="1"/>
  <c r="BP184" i="1"/>
  <c r="CJ184" i="1"/>
  <c r="DD184" i="1"/>
  <c r="DX184" i="1"/>
  <c r="ER184" i="1"/>
  <c r="FL184" i="1"/>
  <c r="GF184" i="1"/>
  <c r="GZ184" i="1"/>
  <c r="HT184" i="1"/>
  <c r="IN184" i="1"/>
  <c r="JH184" i="1"/>
  <c r="I184" i="1"/>
  <c r="AC184" i="1"/>
  <c r="AW184" i="1"/>
  <c r="BQ184" i="1"/>
  <c r="CK184" i="1"/>
  <c r="DE184" i="1"/>
  <c r="DY184" i="1"/>
  <c r="ES184" i="1"/>
  <c r="FM184" i="1"/>
  <c r="GG184" i="1"/>
  <c r="HA184" i="1"/>
  <c r="HU184" i="1"/>
  <c r="IO184" i="1"/>
  <c r="JI184" i="1"/>
  <c r="J184" i="1"/>
  <c r="AD184" i="1"/>
  <c r="AX184" i="1"/>
  <c r="BR184" i="1"/>
  <c r="CL184" i="1"/>
  <c r="DF184" i="1"/>
  <c r="DZ184" i="1"/>
  <c r="ET184" i="1"/>
  <c r="FN184" i="1"/>
  <c r="GH184" i="1"/>
  <c r="HB184" i="1"/>
  <c r="HV184" i="1"/>
  <c r="IP184" i="1"/>
  <c r="JJ184" i="1"/>
  <c r="S184" i="1"/>
  <c r="AM184" i="1"/>
  <c r="BG184" i="1"/>
  <c r="CA184" i="1"/>
  <c r="CU184" i="1"/>
  <c r="DO184" i="1"/>
  <c r="EI184" i="1"/>
  <c r="FC184" i="1"/>
  <c r="FW184" i="1"/>
  <c r="GQ184" i="1"/>
  <c r="HK184" i="1"/>
  <c r="IE184" i="1"/>
  <c r="IY184" i="1"/>
  <c r="T184" i="1"/>
  <c r="AN184" i="1"/>
  <c r="BH184" i="1"/>
  <c r="CB184" i="1"/>
  <c r="CV184" i="1"/>
  <c r="DP184" i="1"/>
  <c r="EJ184" i="1"/>
  <c r="FD184" i="1"/>
  <c r="FX184" i="1"/>
  <c r="GR184" i="1"/>
  <c r="HL184" i="1"/>
  <c r="IF184" i="1"/>
  <c r="IZ184" i="1"/>
  <c r="U184" i="1"/>
  <c r="AO184" i="1"/>
  <c r="BI184" i="1"/>
  <c r="CC184" i="1"/>
  <c r="CW184" i="1"/>
  <c r="DQ184" i="1"/>
  <c r="EK184" i="1"/>
  <c r="FE184" i="1"/>
  <c r="FY184" i="1"/>
  <c r="GS184" i="1"/>
  <c r="HM184" i="1"/>
  <c r="IG184" i="1"/>
  <c r="JA184" i="1"/>
  <c r="V184" i="1"/>
  <c r="AP184" i="1"/>
  <c r="BJ184" i="1"/>
  <c r="CD184" i="1"/>
  <c r="CX184" i="1"/>
  <c r="DR184" i="1"/>
  <c r="EL184" i="1"/>
  <c r="FF184" i="1"/>
  <c r="FZ184" i="1"/>
  <c r="GT184" i="1"/>
  <c r="HN184" i="1"/>
  <c r="IH184" i="1"/>
  <c r="JB184" i="1"/>
  <c r="W184" i="1"/>
  <c r="AQ184" i="1"/>
  <c r="BK184" i="1"/>
  <c r="CE184" i="1"/>
  <c r="CY184" i="1"/>
  <c r="DS184" i="1"/>
  <c r="EM184" i="1"/>
  <c r="FG184" i="1"/>
  <c r="GA184" i="1"/>
  <c r="GU184" i="1"/>
  <c r="HO184" i="1"/>
  <c r="II184" i="1"/>
  <c r="JC184" i="1"/>
  <c r="X184" i="1"/>
  <c r="AR184" i="1"/>
  <c r="BL184" i="1"/>
  <c r="CF184" i="1"/>
  <c r="CZ184" i="1"/>
  <c r="DT184" i="1"/>
  <c r="EN184" i="1"/>
  <c r="FH184" i="1"/>
  <c r="GB184" i="1"/>
  <c r="GV184" i="1"/>
  <c r="HP184" i="1"/>
  <c r="IJ184" i="1"/>
  <c r="JD184" i="1"/>
  <c r="Y184" i="1"/>
  <c r="AS184" i="1"/>
  <c r="BM184" i="1"/>
  <c r="CG184" i="1"/>
  <c r="DA184" i="1"/>
  <c r="DU184" i="1"/>
  <c r="EO184" i="1"/>
  <c r="FI184" i="1"/>
  <c r="GC184" i="1"/>
  <c r="GW184" i="1"/>
  <c r="HQ184" i="1"/>
  <c r="IK184" i="1"/>
  <c r="JE184" i="1"/>
  <c r="AK184" i="1"/>
  <c r="CH184" i="1"/>
  <c r="EB184" i="1"/>
  <c r="FR184" i="1"/>
  <c r="HH184" i="1"/>
  <c r="IX184" i="1"/>
  <c r="AL184" i="1"/>
  <c r="CM184" i="1"/>
  <c r="EC184" i="1"/>
  <c r="FS184" i="1"/>
  <c r="HI184" i="1"/>
  <c r="JF184" i="1"/>
  <c r="AT184" i="1"/>
  <c r="CN184" i="1"/>
  <c r="ED184" i="1"/>
  <c r="FT184" i="1"/>
  <c r="HJ184" i="1"/>
  <c r="JK184" i="1"/>
  <c r="AY184" i="1"/>
  <c r="CO184" i="1"/>
  <c r="EE184" i="1"/>
  <c r="FU184" i="1"/>
  <c r="HR184" i="1"/>
  <c r="JL184" i="1"/>
  <c r="F184" i="1"/>
  <c r="AZ184" i="1"/>
  <c r="CP184" i="1"/>
  <c r="EF184" i="1"/>
  <c r="FV184" i="1"/>
  <c r="HW184" i="1"/>
  <c r="JM184" i="1"/>
  <c r="K184" i="1"/>
  <c r="BA184" i="1"/>
  <c r="CQ184" i="1"/>
  <c r="EG184" i="1"/>
  <c r="GD184" i="1"/>
  <c r="HX184" i="1"/>
  <c r="L184" i="1"/>
  <c r="BB184" i="1"/>
  <c r="CR184" i="1"/>
  <c r="EH184" i="1"/>
  <c r="GI184" i="1"/>
  <c r="HY184" i="1"/>
  <c r="M184" i="1"/>
  <c r="BC184" i="1"/>
  <c r="CS184" i="1"/>
  <c r="EP184" i="1"/>
  <c r="GJ184" i="1"/>
  <c r="HZ184" i="1"/>
  <c r="N184" i="1"/>
  <c r="BD184" i="1"/>
  <c r="CT184" i="1"/>
  <c r="EU184" i="1"/>
  <c r="GK184" i="1"/>
  <c r="IA184" i="1"/>
  <c r="O184" i="1"/>
  <c r="BE184" i="1"/>
  <c r="DB184" i="1"/>
  <c r="EV184" i="1"/>
  <c r="GL184" i="1"/>
  <c r="IB184" i="1"/>
  <c r="P184" i="1"/>
  <c r="BF184" i="1"/>
  <c r="DG184" i="1"/>
  <c r="EW184" i="1"/>
  <c r="GM184" i="1"/>
  <c r="IC184" i="1"/>
  <c r="Q184" i="1"/>
  <c r="BN184" i="1"/>
  <c r="DH184" i="1"/>
  <c r="EX184" i="1"/>
  <c r="GN184" i="1"/>
  <c r="ID184" i="1"/>
  <c r="R184" i="1"/>
  <c r="BS184" i="1"/>
  <c r="DI184" i="1"/>
  <c r="EY184" i="1"/>
  <c r="GO184" i="1"/>
  <c r="IL184" i="1"/>
  <c r="Z184" i="1"/>
  <c r="BT184" i="1"/>
  <c r="DJ184" i="1"/>
  <c r="EZ184" i="1"/>
  <c r="GP184" i="1"/>
  <c r="IQ184" i="1"/>
  <c r="AE184" i="1"/>
  <c r="BU184" i="1"/>
  <c r="DK184" i="1"/>
  <c r="FA184" i="1"/>
  <c r="GX184" i="1"/>
  <c r="IR184" i="1"/>
  <c r="AF184" i="1"/>
  <c r="BV184" i="1"/>
  <c r="DL184" i="1"/>
  <c r="FB184" i="1"/>
  <c r="HC184" i="1"/>
  <c r="IS184" i="1"/>
  <c r="AG184" i="1"/>
  <c r="BW184" i="1"/>
  <c r="DM184" i="1"/>
  <c r="FJ184" i="1"/>
  <c r="HD184" i="1"/>
  <c r="IT184" i="1"/>
  <c r="AH184" i="1"/>
  <c r="BX184" i="1"/>
  <c r="DN184" i="1"/>
  <c r="FO184" i="1"/>
  <c r="HE184" i="1"/>
  <c r="IU184" i="1"/>
  <c r="AI184" i="1"/>
  <c r="BY184" i="1"/>
  <c r="DV184" i="1"/>
  <c r="FP184" i="1"/>
  <c r="HF184" i="1"/>
  <c r="IV184" i="1"/>
  <c r="IW184" i="1"/>
  <c r="AJ184" i="1"/>
  <c r="BZ184" i="1"/>
  <c r="EA184" i="1"/>
  <c r="FQ184" i="1"/>
  <c r="HG184" i="1"/>
  <c r="KA162" i="1"/>
  <c r="KU162" i="1"/>
  <c r="LO162" i="1"/>
  <c r="MI162" i="1"/>
  <c r="NC162" i="1"/>
  <c r="NW162" i="1"/>
  <c r="OQ162" i="1"/>
  <c r="PK162" i="1"/>
  <c r="QE162" i="1"/>
  <c r="QY162" i="1"/>
  <c r="RS162" i="1"/>
  <c r="SM162" i="1"/>
  <c r="TG162" i="1"/>
  <c r="UA162" i="1"/>
  <c r="UU162" i="1"/>
  <c r="VO162" i="1"/>
  <c r="WI162" i="1"/>
  <c r="XC162" i="1"/>
  <c r="XW162" i="1"/>
  <c r="YQ162" i="1"/>
  <c r="ZK162" i="1"/>
  <c r="AAE162" i="1"/>
  <c r="AAY162" i="1"/>
  <c r="ABS162" i="1"/>
  <c r="ACM162" i="1"/>
  <c r="ADG162" i="1"/>
  <c r="KC162" i="1"/>
  <c r="KW162" i="1"/>
  <c r="LQ162" i="1"/>
  <c r="MK162" i="1"/>
  <c r="NE162" i="1"/>
  <c r="NY162" i="1"/>
  <c r="OS162" i="1"/>
  <c r="PM162" i="1"/>
  <c r="QG162" i="1"/>
  <c r="RA162" i="1"/>
  <c r="RU162" i="1"/>
  <c r="SO162" i="1"/>
  <c r="TI162" i="1"/>
  <c r="UC162" i="1"/>
  <c r="UW162" i="1"/>
  <c r="VQ162" i="1"/>
  <c r="WK162" i="1"/>
  <c r="XE162" i="1"/>
  <c r="XY162" i="1"/>
  <c r="YS162" i="1"/>
  <c r="ZM162" i="1"/>
  <c r="AAG162" i="1"/>
  <c r="ABA162" i="1"/>
  <c r="ABU162" i="1"/>
  <c r="ACO162" i="1"/>
  <c r="KB162" i="1"/>
  <c r="KY162" i="1"/>
  <c r="LU162" i="1"/>
  <c r="MQ162" i="1"/>
  <c r="NM162" i="1"/>
  <c r="OI162" i="1"/>
  <c r="PE162" i="1"/>
  <c r="QA162" i="1"/>
  <c r="QW162" i="1"/>
  <c r="RT162" i="1"/>
  <c r="SQ162" i="1"/>
  <c r="TM162" i="1"/>
  <c r="UI162" i="1"/>
  <c r="VE162" i="1"/>
  <c r="WA162" i="1"/>
  <c r="WW162" i="1"/>
  <c r="XS162" i="1"/>
  <c r="YO162" i="1"/>
  <c r="ZL162" i="1"/>
  <c r="AAI162" i="1"/>
  <c r="ABE162" i="1"/>
  <c r="ACA162" i="1"/>
  <c r="ACW162" i="1"/>
  <c r="KD162" i="1"/>
  <c r="KZ162" i="1"/>
  <c r="LV162" i="1"/>
  <c r="MR162" i="1"/>
  <c r="NN162" i="1"/>
  <c r="OJ162" i="1"/>
  <c r="PF162" i="1"/>
  <c r="QB162" i="1"/>
  <c r="QX162" i="1"/>
  <c r="RV162" i="1"/>
  <c r="SR162" i="1"/>
  <c r="TN162" i="1"/>
  <c r="UJ162" i="1"/>
  <c r="VF162" i="1"/>
  <c r="WB162" i="1"/>
  <c r="WX162" i="1"/>
  <c r="XT162" i="1"/>
  <c r="YP162" i="1"/>
  <c r="ZN162" i="1"/>
  <c r="AAJ162" i="1"/>
  <c r="ABF162" i="1"/>
  <c r="ACB162" i="1"/>
  <c r="ACX162" i="1"/>
  <c r="KE162" i="1"/>
  <c r="LA162" i="1"/>
  <c r="LW162" i="1"/>
  <c r="MS162" i="1"/>
  <c r="NO162" i="1"/>
  <c r="OK162" i="1"/>
  <c r="PG162" i="1"/>
  <c r="QC162" i="1"/>
  <c r="QZ162" i="1"/>
  <c r="RW162" i="1"/>
  <c r="SS162" i="1"/>
  <c r="TO162" i="1"/>
  <c r="UK162" i="1"/>
  <c r="VG162" i="1"/>
  <c r="WC162" i="1"/>
  <c r="WY162" i="1"/>
  <c r="XU162" i="1"/>
  <c r="YR162" i="1"/>
  <c r="ZO162" i="1"/>
  <c r="AAK162" i="1"/>
  <c r="ABG162" i="1"/>
  <c r="ACC162" i="1"/>
  <c r="ACY162" i="1"/>
  <c r="KF162" i="1"/>
  <c r="LB162" i="1"/>
  <c r="LX162" i="1"/>
  <c r="MT162" i="1"/>
  <c r="NP162" i="1"/>
  <c r="OL162" i="1"/>
  <c r="PH162" i="1"/>
  <c r="QD162" i="1"/>
  <c r="RB162" i="1"/>
  <c r="RX162" i="1"/>
  <c r="ST162" i="1"/>
  <c r="TP162" i="1"/>
  <c r="UL162" i="1"/>
  <c r="VH162" i="1"/>
  <c r="WD162" i="1"/>
  <c r="WZ162" i="1"/>
  <c r="XV162" i="1"/>
  <c r="YT162" i="1"/>
  <c r="ZP162" i="1"/>
  <c r="AAL162" i="1"/>
  <c r="ABH162" i="1"/>
  <c r="ACD162" i="1"/>
  <c r="ACZ162" i="1"/>
  <c r="KG162" i="1"/>
  <c r="LC162" i="1"/>
  <c r="LY162" i="1"/>
  <c r="MU162" i="1"/>
  <c r="NQ162" i="1"/>
  <c r="OM162" i="1"/>
  <c r="PI162" i="1"/>
  <c r="QF162" i="1"/>
  <c r="RC162" i="1"/>
  <c r="RY162" i="1"/>
  <c r="SU162" i="1"/>
  <c r="TQ162" i="1"/>
  <c r="UM162" i="1"/>
  <c r="VI162" i="1"/>
  <c r="WE162" i="1"/>
  <c r="XA162" i="1"/>
  <c r="XX162" i="1"/>
  <c r="YU162" i="1"/>
  <c r="ZQ162" i="1"/>
  <c r="AAM162" i="1"/>
  <c r="ABI162" i="1"/>
  <c r="ACE162" i="1"/>
  <c r="ADA162" i="1"/>
  <c r="KH162" i="1"/>
  <c r="LD162" i="1"/>
  <c r="LZ162" i="1"/>
  <c r="MV162" i="1"/>
  <c r="NR162" i="1"/>
  <c r="ON162" i="1"/>
  <c r="PJ162" i="1"/>
  <c r="QH162" i="1"/>
  <c r="RD162" i="1"/>
  <c r="RZ162" i="1"/>
  <c r="SV162" i="1"/>
  <c r="TR162" i="1"/>
  <c r="UN162" i="1"/>
  <c r="VJ162" i="1"/>
  <c r="WF162" i="1"/>
  <c r="XB162" i="1"/>
  <c r="XZ162" i="1"/>
  <c r="YV162" i="1"/>
  <c r="ZR162" i="1"/>
  <c r="AAN162" i="1"/>
  <c r="ABJ162" i="1"/>
  <c r="ACF162" i="1"/>
  <c r="ADB162" i="1"/>
  <c r="KI162" i="1"/>
  <c r="LE162" i="1"/>
  <c r="MA162" i="1"/>
  <c r="MW162" i="1"/>
  <c r="NS162" i="1"/>
  <c r="OO162" i="1"/>
  <c r="PL162" i="1"/>
  <c r="QI162" i="1"/>
  <c r="RE162" i="1"/>
  <c r="SA162" i="1"/>
  <c r="SW162" i="1"/>
  <c r="TS162" i="1"/>
  <c r="UO162" i="1"/>
  <c r="VK162" i="1"/>
  <c r="WG162" i="1"/>
  <c r="XD162" i="1"/>
  <c r="YA162" i="1"/>
  <c r="YW162" i="1"/>
  <c r="ZS162" i="1"/>
  <c r="AAO162" i="1"/>
  <c r="ABK162" i="1"/>
  <c r="ACG162" i="1"/>
  <c r="ADC162" i="1"/>
  <c r="JN162" i="1"/>
  <c r="KJ162" i="1"/>
  <c r="LF162" i="1"/>
  <c r="MB162" i="1"/>
  <c r="MX162" i="1"/>
  <c r="NT162" i="1"/>
  <c r="OP162" i="1"/>
  <c r="PN162" i="1"/>
  <c r="QJ162" i="1"/>
  <c r="RF162" i="1"/>
  <c r="SB162" i="1"/>
  <c r="SX162" i="1"/>
  <c r="TT162" i="1"/>
  <c r="UP162" i="1"/>
  <c r="VL162" i="1"/>
  <c r="WH162" i="1"/>
  <c r="XF162" i="1"/>
  <c r="YB162" i="1"/>
  <c r="YX162" i="1"/>
  <c r="ZT162" i="1"/>
  <c r="AAP162" i="1"/>
  <c r="ABL162" i="1"/>
  <c r="ACH162" i="1"/>
  <c r="ADD162" i="1"/>
  <c r="JO162" i="1"/>
  <c r="KK162" i="1"/>
  <c r="LG162" i="1"/>
  <c r="MC162" i="1"/>
  <c r="MY162" i="1"/>
  <c r="NU162" i="1"/>
  <c r="OR162" i="1"/>
  <c r="PO162" i="1"/>
  <c r="QK162" i="1"/>
  <c r="RG162" i="1"/>
  <c r="SC162" i="1"/>
  <c r="SY162" i="1"/>
  <c r="TU162" i="1"/>
  <c r="UQ162" i="1"/>
  <c r="VM162" i="1"/>
  <c r="WJ162" i="1"/>
  <c r="XG162" i="1"/>
  <c r="YC162" i="1"/>
  <c r="YY162" i="1"/>
  <c r="ZU162" i="1"/>
  <c r="AAQ162" i="1"/>
  <c r="ABM162" i="1"/>
  <c r="ACI162" i="1"/>
  <c r="ADE162" i="1"/>
  <c r="JP162" i="1"/>
  <c r="KL162" i="1"/>
  <c r="LH162" i="1"/>
  <c r="MD162" i="1"/>
  <c r="MZ162" i="1"/>
  <c r="NV162" i="1"/>
  <c r="OT162" i="1"/>
  <c r="PP162" i="1"/>
  <c r="QL162" i="1"/>
  <c r="RH162" i="1"/>
  <c r="SD162" i="1"/>
  <c r="SZ162" i="1"/>
  <c r="TV162" i="1"/>
  <c r="UR162" i="1"/>
  <c r="VN162" i="1"/>
  <c r="WL162" i="1"/>
  <c r="XH162" i="1"/>
  <c r="YD162" i="1"/>
  <c r="YZ162" i="1"/>
  <c r="ZV162" i="1"/>
  <c r="AAR162" i="1"/>
  <c r="ABN162" i="1"/>
  <c r="ACJ162" i="1"/>
  <c r="ADF162" i="1"/>
  <c r="JQ162" i="1"/>
  <c r="KM162" i="1"/>
  <c r="LI162" i="1"/>
  <c r="ME162" i="1"/>
  <c r="NA162" i="1"/>
  <c r="NX162" i="1"/>
  <c r="OU162" i="1"/>
  <c r="PQ162" i="1"/>
  <c r="QM162" i="1"/>
  <c r="RI162" i="1"/>
  <c r="SE162" i="1"/>
  <c r="TA162" i="1"/>
  <c r="TW162" i="1"/>
  <c r="US162" i="1"/>
  <c r="VP162" i="1"/>
  <c r="WM162" i="1"/>
  <c r="XI162" i="1"/>
  <c r="YE162" i="1"/>
  <c r="ZA162" i="1"/>
  <c r="ZW162" i="1"/>
  <c r="AAS162" i="1"/>
  <c r="ABO162" i="1"/>
  <c r="ACK162" i="1"/>
  <c r="JR162" i="1"/>
  <c r="KN162" i="1"/>
  <c r="LJ162" i="1"/>
  <c r="MF162" i="1"/>
  <c r="NB162" i="1"/>
  <c r="NZ162" i="1"/>
  <c r="OV162" i="1"/>
  <c r="PR162" i="1"/>
  <c r="QN162" i="1"/>
  <c r="RJ162" i="1"/>
  <c r="SF162" i="1"/>
  <c r="TB162" i="1"/>
  <c r="TX162" i="1"/>
  <c r="UT162" i="1"/>
  <c r="VR162" i="1"/>
  <c r="WN162" i="1"/>
  <c r="XJ162" i="1"/>
  <c r="YF162" i="1"/>
  <c r="ZB162" i="1"/>
  <c r="ZX162" i="1"/>
  <c r="JS162" i="1"/>
  <c r="KO162" i="1"/>
  <c r="LK162" i="1"/>
  <c r="MG162" i="1"/>
  <c r="ND162" i="1"/>
  <c r="OA162" i="1"/>
  <c r="OW162" i="1"/>
  <c r="PS162" i="1"/>
  <c r="QO162" i="1"/>
  <c r="RK162" i="1"/>
  <c r="SG162" i="1"/>
  <c r="TC162" i="1"/>
  <c r="TY162" i="1"/>
  <c r="UV162" i="1"/>
  <c r="VS162" i="1"/>
  <c r="WO162" i="1"/>
  <c r="XK162" i="1"/>
  <c r="YG162" i="1"/>
  <c r="ZC162" i="1"/>
  <c r="ZY162" i="1"/>
  <c r="AAU162" i="1"/>
  <c r="JT162" i="1"/>
  <c r="KP162" i="1"/>
  <c r="LL162" i="1"/>
  <c r="MH162" i="1"/>
  <c r="NF162" i="1"/>
  <c r="OB162" i="1"/>
  <c r="OX162" i="1"/>
  <c r="PT162" i="1"/>
  <c r="QP162" i="1"/>
  <c r="RL162" i="1"/>
  <c r="SH162" i="1"/>
  <c r="TD162" i="1"/>
  <c r="TZ162" i="1"/>
  <c r="UX162" i="1"/>
  <c r="VT162" i="1"/>
  <c r="WP162" i="1"/>
  <c r="XL162" i="1"/>
  <c r="YH162" i="1"/>
  <c r="ZD162" i="1"/>
  <c r="ZZ162" i="1"/>
  <c r="AAV162" i="1"/>
  <c r="ABR162" i="1"/>
  <c r="ACP162" i="1"/>
  <c r="JU162" i="1"/>
  <c r="KQ162" i="1"/>
  <c r="LM162" i="1"/>
  <c r="MJ162" i="1"/>
  <c r="NG162" i="1"/>
  <c r="OC162" i="1"/>
  <c r="OY162" i="1"/>
  <c r="PU162" i="1"/>
  <c r="QQ162" i="1"/>
  <c r="RM162" i="1"/>
  <c r="SI162" i="1"/>
  <c r="TE162" i="1"/>
  <c r="UB162" i="1"/>
  <c r="UY162" i="1"/>
  <c r="VU162" i="1"/>
  <c r="WQ162" i="1"/>
  <c r="XM162" i="1"/>
  <c r="YI162" i="1"/>
  <c r="ZE162" i="1"/>
  <c r="AAA162" i="1"/>
  <c r="AAW162" i="1"/>
  <c r="ABT162" i="1"/>
  <c r="ACQ162" i="1"/>
  <c r="JV162" i="1"/>
  <c r="KR162" i="1"/>
  <c r="LN162" i="1"/>
  <c r="ML162" i="1"/>
  <c r="NH162" i="1"/>
  <c r="OD162" i="1"/>
  <c r="OZ162" i="1"/>
  <c r="PV162" i="1"/>
  <c r="QR162" i="1"/>
  <c r="RN162" i="1"/>
  <c r="SJ162" i="1"/>
  <c r="TF162" i="1"/>
  <c r="UD162" i="1"/>
  <c r="UZ162" i="1"/>
  <c r="VV162" i="1"/>
  <c r="WR162" i="1"/>
  <c r="XN162" i="1"/>
  <c r="YJ162" i="1"/>
  <c r="ZF162" i="1"/>
  <c r="AAB162" i="1"/>
  <c r="AAX162" i="1"/>
  <c r="ABV162" i="1"/>
  <c r="ACR162" i="1"/>
  <c r="JW162" i="1"/>
  <c r="KS162" i="1"/>
  <c r="LP162" i="1"/>
  <c r="MM162" i="1"/>
  <c r="NI162" i="1"/>
  <c r="OE162" i="1"/>
  <c r="PA162" i="1"/>
  <c r="PW162" i="1"/>
  <c r="QS162" i="1"/>
  <c r="RO162" i="1"/>
  <c r="SK162" i="1"/>
  <c r="TH162" i="1"/>
  <c r="UE162" i="1"/>
  <c r="VA162" i="1"/>
  <c r="VW162" i="1"/>
  <c r="WS162" i="1"/>
  <c r="XO162" i="1"/>
  <c r="YK162" i="1"/>
  <c r="ZG162" i="1"/>
  <c r="AAC162" i="1"/>
  <c r="AAZ162" i="1"/>
  <c r="ABW162" i="1"/>
  <c r="ACS162" i="1"/>
  <c r="JX162" i="1"/>
  <c r="KT162" i="1"/>
  <c r="LR162" i="1"/>
  <c r="MN162" i="1"/>
  <c r="NJ162" i="1"/>
  <c r="OF162" i="1"/>
  <c r="PB162" i="1"/>
  <c r="PX162" i="1"/>
  <c r="QT162" i="1"/>
  <c r="RP162" i="1"/>
  <c r="SL162" i="1"/>
  <c r="TJ162" i="1"/>
  <c r="UF162" i="1"/>
  <c r="VB162" i="1"/>
  <c r="VX162" i="1"/>
  <c r="WT162" i="1"/>
  <c r="XP162" i="1"/>
  <c r="YL162" i="1"/>
  <c r="ZH162" i="1"/>
  <c r="AAD162" i="1"/>
  <c r="ABB162" i="1"/>
  <c r="ABX162" i="1"/>
  <c r="ACT162" i="1"/>
  <c r="JY162" i="1"/>
  <c r="KV162" i="1"/>
  <c r="LS162" i="1"/>
  <c r="MO162" i="1"/>
  <c r="NK162" i="1"/>
  <c r="OG162" i="1"/>
  <c r="PC162" i="1"/>
  <c r="PY162" i="1"/>
  <c r="QU162" i="1"/>
  <c r="RQ162" i="1"/>
  <c r="SN162" i="1"/>
  <c r="TK162" i="1"/>
  <c r="UG162" i="1"/>
  <c r="VC162" i="1"/>
  <c r="VY162" i="1"/>
  <c r="WU162" i="1"/>
  <c r="XQ162" i="1"/>
  <c r="YM162" i="1"/>
  <c r="RR162" i="1"/>
  <c r="ACL162" i="1"/>
  <c r="SP162" i="1"/>
  <c r="ACN162" i="1"/>
  <c r="TL162" i="1"/>
  <c r="ACU162" i="1"/>
  <c r="UH162" i="1"/>
  <c r="ACV162" i="1"/>
  <c r="VD162" i="1"/>
  <c r="VZ162" i="1"/>
  <c r="WV162" i="1"/>
  <c r="XR162" i="1"/>
  <c r="YN162" i="1"/>
  <c r="ZI162" i="1"/>
  <c r="ZJ162" i="1"/>
  <c r="JZ162" i="1"/>
  <c r="AAF162" i="1"/>
  <c r="KX162" i="1"/>
  <c r="AAH162" i="1"/>
  <c r="LT162" i="1"/>
  <c r="AAT162" i="1"/>
  <c r="MP162" i="1"/>
  <c r="ABC162" i="1"/>
  <c r="NL162" i="1"/>
  <c r="ABD162" i="1"/>
  <c r="OH162" i="1"/>
  <c r="ABP162" i="1"/>
  <c r="PD162" i="1"/>
  <c r="ABQ162" i="1"/>
  <c r="PZ162" i="1"/>
  <c r="ABY162" i="1"/>
  <c r="QV162" i="1"/>
  <c r="ABZ162" i="1"/>
  <c r="H162" i="1"/>
  <c r="AB162" i="1"/>
  <c r="AV162" i="1"/>
  <c r="BP162" i="1"/>
  <c r="CJ162" i="1"/>
  <c r="DD162" i="1"/>
  <c r="DX162" i="1"/>
  <c r="ER162" i="1"/>
  <c r="FL162" i="1"/>
  <c r="GF162" i="1"/>
  <c r="GZ162" i="1"/>
  <c r="HT162" i="1"/>
  <c r="IN162" i="1"/>
  <c r="JH162" i="1"/>
  <c r="I162" i="1"/>
  <c r="AC162" i="1"/>
  <c r="AW162" i="1"/>
  <c r="BQ162" i="1"/>
  <c r="CK162" i="1"/>
  <c r="DE162" i="1"/>
  <c r="DY162" i="1"/>
  <c r="ES162" i="1"/>
  <c r="FM162" i="1"/>
  <c r="GG162" i="1"/>
  <c r="HA162" i="1"/>
  <c r="HU162" i="1"/>
  <c r="IO162" i="1"/>
  <c r="JI162" i="1"/>
  <c r="J162" i="1"/>
  <c r="AD162" i="1"/>
  <c r="AX162" i="1"/>
  <c r="BR162" i="1"/>
  <c r="CL162" i="1"/>
  <c r="DF162" i="1"/>
  <c r="DZ162" i="1"/>
  <c r="ET162" i="1"/>
  <c r="FN162" i="1"/>
  <c r="GH162" i="1"/>
  <c r="HB162" i="1"/>
  <c r="HV162" i="1"/>
  <c r="IP162" i="1"/>
  <c r="JJ162" i="1"/>
  <c r="K162" i="1"/>
  <c r="AE162" i="1"/>
  <c r="AY162" i="1"/>
  <c r="BS162" i="1"/>
  <c r="CM162" i="1"/>
  <c r="DG162" i="1"/>
  <c r="EA162" i="1"/>
  <c r="EU162" i="1"/>
  <c r="FO162" i="1"/>
  <c r="GI162" i="1"/>
  <c r="HC162" i="1"/>
  <c r="HW162" i="1"/>
  <c r="IQ162" i="1"/>
  <c r="JK162" i="1"/>
  <c r="S162" i="1"/>
  <c r="AM162" i="1"/>
  <c r="BG162" i="1"/>
  <c r="CA162" i="1"/>
  <c r="CU162" i="1"/>
  <c r="DO162" i="1"/>
  <c r="EI162" i="1"/>
  <c r="FC162" i="1"/>
  <c r="FW162" i="1"/>
  <c r="GQ162" i="1"/>
  <c r="HK162" i="1"/>
  <c r="IE162" i="1"/>
  <c r="IY162" i="1"/>
  <c r="T162" i="1"/>
  <c r="AN162" i="1"/>
  <c r="BH162" i="1"/>
  <c r="CB162" i="1"/>
  <c r="CV162" i="1"/>
  <c r="DP162" i="1"/>
  <c r="EJ162" i="1"/>
  <c r="FD162" i="1"/>
  <c r="FX162" i="1"/>
  <c r="GR162" i="1"/>
  <c r="HL162" i="1"/>
  <c r="IF162" i="1"/>
  <c r="IZ162" i="1"/>
  <c r="U162" i="1"/>
  <c r="AO162" i="1"/>
  <c r="BI162" i="1"/>
  <c r="CC162" i="1"/>
  <c r="CW162" i="1"/>
  <c r="DQ162" i="1"/>
  <c r="EK162" i="1"/>
  <c r="FE162" i="1"/>
  <c r="FY162" i="1"/>
  <c r="GS162" i="1"/>
  <c r="HM162" i="1"/>
  <c r="IG162" i="1"/>
  <c r="JA162" i="1"/>
  <c r="V162" i="1"/>
  <c r="AP162" i="1"/>
  <c r="BJ162" i="1"/>
  <c r="CD162" i="1"/>
  <c r="CX162" i="1"/>
  <c r="DR162" i="1"/>
  <c r="EL162" i="1"/>
  <c r="FF162" i="1"/>
  <c r="FZ162" i="1"/>
  <c r="GT162" i="1"/>
  <c r="HN162" i="1"/>
  <c r="IH162" i="1"/>
  <c r="JB162" i="1"/>
  <c r="X162" i="1"/>
  <c r="AR162" i="1"/>
  <c r="BL162" i="1"/>
  <c r="CF162" i="1"/>
  <c r="CZ162" i="1"/>
  <c r="DT162" i="1"/>
  <c r="EN162" i="1"/>
  <c r="FH162" i="1"/>
  <c r="GB162" i="1"/>
  <c r="GV162" i="1"/>
  <c r="HP162" i="1"/>
  <c r="IJ162" i="1"/>
  <c r="JD162" i="1"/>
  <c r="Y162" i="1"/>
  <c r="AS162" i="1"/>
  <c r="BM162" i="1"/>
  <c r="CG162" i="1"/>
  <c r="DA162" i="1"/>
  <c r="DU162" i="1"/>
  <c r="EO162" i="1"/>
  <c r="FI162" i="1"/>
  <c r="GC162" i="1"/>
  <c r="GW162" i="1"/>
  <c r="HQ162" i="1"/>
  <c r="IK162" i="1"/>
  <c r="JE162" i="1"/>
  <c r="AA162" i="1"/>
  <c r="BO162" i="1"/>
  <c r="DC162" i="1"/>
  <c r="EQ162" i="1"/>
  <c r="GE162" i="1"/>
  <c r="HS162" i="1"/>
  <c r="JG162" i="1"/>
  <c r="AF162" i="1"/>
  <c r="BT162" i="1"/>
  <c r="DH162" i="1"/>
  <c r="EV162" i="1"/>
  <c r="GJ162" i="1"/>
  <c r="HX162" i="1"/>
  <c r="JL162" i="1"/>
  <c r="AG162" i="1"/>
  <c r="BU162" i="1"/>
  <c r="DI162" i="1"/>
  <c r="EW162" i="1"/>
  <c r="GK162" i="1"/>
  <c r="HY162" i="1"/>
  <c r="JM162" i="1"/>
  <c r="AH162" i="1"/>
  <c r="BV162" i="1"/>
  <c r="DJ162" i="1"/>
  <c r="EX162" i="1"/>
  <c r="GL162" i="1"/>
  <c r="HZ162" i="1"/>
  <c r="AI162" i="1"/>
  <c r="BW162" i="1"/>
  <c r="DK162" i="1"/>
  <c r="EY162" i="1"/>
  <c r="GM162" i="1"/>
  <c r="IA162" i="1"/>
  <c r="AJ162" i="1"/>
  <c r="BX162" i="1"/>
  <c r="DL162" i="1"/>
  <c r="EZ162" i="1"/>
  <c r="GN162" i="1"/>
  <c r="IB162" i="1"/>
  <c r="AK162" i="1"/>
  <c r="BY162" i="1"/>
  <c r="DM162" i="1"/>
  <c r="FA162" i="1"/>
  <c r="GO162" i="1"/>
  <c r="IC162" i="1"/>
  <c r="AL162" i="1"/>
  <c r="BZ162" i="1"/>
  <c r="DN162" i="1"/>
  <c r="FB162" i="1"/>
  <c r="GP162" i="1"/>
  <c r="ID162" i="1"/>
  <c r="AQ162" i="1"/>
  <c r="CE162" i="1"/>
  <c r="DS162" i="1"/>
  <c r="FG162" i="1"/>
  <c r="GU162" i="1"/>
  <c r="II162" i="1"/>
  <c r="F162" i="1"/>
  <c r="AT162" i="1"/>
  <c r="CH162" i="1"/>
  <c r="DV162" i="1"/>
  <c r="FJ162" i="1"/>
  <c r="GX162" i="1"/>
  <c r="IL162" i="1"/>
  <c r="G162" i="1"/>
  <c r="AU162" i="1"/>
  <c r="CI162" i="1"/>
  <c r="DW162" i="1"/>
  <c r="FK162" i="1"/>
  <c r="GY162" i="1"/>
  <c r="IM162" i="1"/>
  <c r="L162" i="1"/>
  <c r="AZ162" i="1"/>
  <c r="CN162" i="1"/>
  <c r="EB162" i="1"/>
  <c r="FP162" i="1"/>
  <c r="HD162" i="1"/>
  <c r="IR162" i="1"/>
  <c r="M162" i="1"/>
  <c r="BA162" i="1"/>
  <c r="CO162" i="1"/>
  <c r="EC162" i="1"/>
  <c r="FQ162" i="1"/>
  <c r="HE162" i="1"/>
  <c r="IS162" i="1"/>
  <c r="N162" i="1"/>
  <c r="BB162" i="1"/>
  <c r="CP162" i="1"/>
  <c r="ED162" i="1"/>
  <c r="FR162" i="1"/>
  <c r="HF162" i="1"/>
  <c r="IT162" i="1"/>
  <c r="O162" i="1"/>
  <c r="BC162" i="1"/>
  <c r="CQ162" i="1"/>
  <c r="EE162" i="1"/>
  <c r="FS162" i="1"/>
  <c r="HG162" i="1"/>
  <c r="IU162" i="1"/>
  <c r="P162" i="1"/>
  <c r="BD162" i="1"/>
  <c r="CR162" i="1"/>
  <c r="EF162" i="1"/>
  <c r="FT162" i="1"/>
  <c r="HH162" i="1"/>
  <c r="IV162" i="1"/>
  <c r="Q162" i="1"/>
  <c r="BE162" i="1"/>
  <c r="CS162" i="1"/>
  <c r="EG162" i="1"/>
  <c r="FU162" i="1"/>
  <c r="HI162" i="1"/>
  <c r="IW162" i="1"/>
  <c r="R162" i="1"/>
  <c r="BF162" i="1"/>
  <c r="CT162" i="1"/>
  <c r="EH162" i="1"/>
  <c r="FV162" i="1"/>
  <c r="HJ162" i="1"/>
  <c r="IX162" i="1"/>
  <c r="W162" i="1"/>
  <c r="BK162" i="1"/>
  <c r="CY162" i="1"/>
  <c r="EM162" i="1"/>
  <c r="GA162" i="1"/>
  <c r="HO162" i="1"/>
  <c r="JC162" i="1"/>
  <c r="Z162" i="1"/>
  <c r="BN162" i="1"/>
  <c r="DB162" i="1"/>
  <c r="EP162" i="1"/>
  <c r="GD162" i="1"/>
  <c r="HR162" i="1"/>
  <c r="JF162" i="1"/>
  <c r="JN157" i="1"/>
  <c r="KH157" i="1"/>
  <c r="LB157" i="1"/>
  <c r="LV157" i="1"/>
  <c r="MP157" i="1"/>
  <c r="NJ157" i="1"/>
  <c r="OD157" i="1"/>
  <c r="OX157" i="1"/>
  <c r="PR157" i="1"/>
  <c r="QL157" i="1"/>
  <c r="RF157" i="1"/>
  <c r="RZ157" i="1"/>
  <c r="ST157" i="1"/>
  <c r="KI157" i="1"/>
  <c r="JX157" i="1"/>
  <c r="KS157" i="1"/>
  <c r="LN157" i="1"/>
  <c r="MI157" i="1"/>
  <c r="ND157" i="1"/>
  <c r="NY157" i="1"/>
  <c r="OT157" i="1"/>
  <c r="PO157" i="1"/>
  <c r="QJ157" i="1"/>
  <c r="RE157" i="1"/>
  <c r="SA157" i="1"/>
  <c r="SV157" i="1"/>
  <c r="KG157" i="1"/>
  <c r="LE157" i="1"/>
  <c r="MA157" i="1"/>
  <c r="MW157" i="1"/>
  <c r="NS157" i="1"/>
  <c r="OO157" i="1"/>
  <c r="PK157" i="1"/>
  <c r="QG157" i="1"/>
  <c r="RC157" i="1"/>
  <c r="RY157" i="1"/>
  <c r="SW157" i="1"/>
  <c r="TQ157" i="1"/>
  <c r="UK157" i="1"/>
  <c r="VE157" i="1"/>
  <c r="VY157" i="1"/>
  <c r="WS157" i="1"/>
  <c r="XM157" i="1"/>
  <c r="YG157" i="1"/>
  <c r="ZA157" i="1"/>
  <c r="ZU157" i="1"/>
  <c r="AAO157" i="1"/>
  <c r="ABI157" i="1"/>
  <c r="ACC157" i="1"/>
  <c r="ACW157" i="1"/>
  <c r="KJ157" i="1"/>
  <c r="LF157" i="1"/>
  <c r="MB157" i="1"/>
  <c r="MX157" i="1"/>
  <c r="NT157" i="1"/>
  <c r="OP157" i="1"/>
  <c r="PL157" i="1"/>
  <c r="QH157" i="1"/>
  <c r="RD157" i="1"/>
  <c r="SB157" i="1"/>
  <c r="SX157" i="1"/>
  <c r="TR157" i="1"/>
  <c r="UL157" i="1"/>
  <c r="VF157" i="1"/>
  <c r="VZ157" i="1"/>
  <c r="WT157" i="1"/>
  <c r="XN157" i="1"/>
  <c r="YH157" i="1"/>
  <c r="ZB157" i="1"/>
  <c r="ZV157" i="1"/>
  <c r="AAP157" i="1"/>
  <c r="ABJ157" i="1"/>
  <c r="ACD157" i="1"/>
  <c r="ACX157" i="1"/>
  <c r="KK157" i="1"/>
  <c r="LG157" i="1"/>
  <c r="MC157" i="1"/>
  <c r="MY157" i="1"/>
  <c r="NU157" i="1"/>
  <c r="OQ157" i="1"/>
  <c r="PM157" i="1"/>
  <c r="QI157" i="1"/>
  <c r="RG157" i="1"/>
  <c r="SC157" i="1"/>
  <c r="SY157" i="1"/>
  <c r="TS157" i="1"/>
  <c r="UM157" i="1"/>
  <c r="VG157" i="1"/>
  <c r="WA157" i="1"/>
  <c r="WU157" i="1"/>
  <c r="XO157" i="1"/>
  <c r="YI157" i="1"/>
  <c r="ZC157" i="1"/>
  <c r="ZW157" i="1"/>
  <c r="AAQ157" i="1"/>
  <c r="ABK157" i="1"/>
  <c r="ACE157" i="1"/>
  <c r="ACY157" i="1"/>
  <c r="JO157" i="1"/>
  <c r="KL157" i="1"/>
  <c r="LH157" i="1"/>
  <c r="MD157" i="1"/>
  <c r="MZ157" i="1"/>
  <c r="NV157" i="1"/>
  <c r="OR157" i="1"/>
  <c r="PN157" i="1"/>
  <c r="QK157" i="1"/>
  <c r="RH157" i="1"/>
  <c r="SD157" i="1"/>
  <c r="SZ157" i="1"/>
  <c r="TT157" i="1"/>
  <c r="UN157" i="1"/>
  <c r="VH157" i="1"/>
  <c r="WB157" i="1"/>
  <c r="WV157" i="1"/>
  <c r="XP157" i="1"/>
  <c r="YJ157" i="1"/>
  <c r="ZD157" i="1"/>
  <c r="ZX157" i="1"/>
  <c r="AAR157" i="1"/>
  <c r="ABL157" i="1"/>
  <c r="ACF157" i="1"/>
  <c r="ACZ157" i="1"/>
  <c r="JP157" i="1"/>
  <c r="KM157" i="1"/>
  <c r="LI157" i="1"/>
  <c r="ME157" i="1"/>
  <c r="NA157" i="1"/>
  <c r="NW157" i="1"/>
  <c r="OS157" i="1"/>
  <c r="PP157" i="1"/>
  <c r="QM157" i="1"/>
  <c r="RI157" i="1"/>
  <c r="SE157" i="1"/>
  <c r="TA157" i="1"/>
  <c r="TU157" i="1"/>
  <c r="UO157" i="1"/>
  <c r="VI157" i="1"/>
  <c r="WC157" i="1"/>
  <c r="WW157" i="1"/>
  <c r="XQ157" i="1"/>
  <c r="YK157" i="1"/>
  <c r="ZE157" i="1"/>
  <c r="ZY157" i="1"/>
  <c r="AAS157" i="1"/>
  <c r="ABM157" i="1"/>
  <c r="ACG157" i="1"/>
  <c r="ADA157" i="1"/>
  <c r="JQ157" i="1"/>
  <c r="KN157" i="1"/>
  <c r="LJ157" i="1"/>
  <c r="MF157" i="1"/>
  <c r="NB157" i="1"/>
  <c r="NX157" i="1"/>
  <c r="OU157" i="1"/>
  <c r="PQ157" i="1"/>
  <c r="QN157" i="1"/>
  <c r="RJ157" i="1"/>
  <c r="SF157" i="1"/>
  <c r="TB157" i="1"/>
  <c r="TV157" i="1"/>
  <c r="UP157" i="1"/>
  <c r="VJ157" i="1"/>
  <c r="WD157" i="1"/>
  <c r="WX157" i="1"/>
  <c r="XR157" i="1"/>
  <c r="YL157" i="1"/>
  <c r="ZF157" i="1"/>
  <c r="ZZ157" i="1"/>
  <c r="AAT157" i="1"/>
  <c r="ABN157" i="1"/>
  <c r="ACH157" i="1"/>
  <c r="ADB157" i="1"/>
  <c r="JR157" i="1"/>
  <c r="KO157" i="1"/>
  <c r="LK157" i="1"/>
  <c r="MG157" i="1"/>
  <c r="NC157" i="1"/>
  <c r="NZ157" i="1"/>
  <c r="OV157" i="1"/>
  <c r="PS157" i="1"/>
  <c r="QO157" i="1"/>
  <c r="RK157" i="1"/>
  <c r="SG157" i="1"/>
  <c r="TC157" i="1"/>
  <c r="TW157" i="1"/>
  <c r="UQ157" i="1"/>
  <c r="VK157" i="1"/>
  <c r="WE157" i="1"/>
  <c r="WY157" i="1"/>
  <c r="XS157" i="1"/>
  <c r="YM157" i="1"/>
  <c r="ZG157" i="1"/>
  <c r="AAA157" i="1"/>
  <c r="AAU157" i="1"/>
  <c r="ABO157" i="1"/>
  <c r="ACI157" i="1"/>
  <c r="ADC157" i="1"/>
  <c r="JS157" i="1"/>
  <c r="KP157" i="1"/>
  <c r="LL157" i="1"/>
  <c r="MH157" i="1"/>
  <c r="NE157" i="1"/>
  <c r="OA157" i="1"/>
  <c r="OW157" i="1"/>
  <c r="PT157" i="1"/>
  <c r="QP157" i="1"/>
  <c r="RL157" i="1"/>
  <c r="SH157" i="1"/>
  <c r="TD157" i="1"/>
  <c r="TX157" i="1"/>
  <c r="UR157" i="1"/>
  <c r="VL157" i="1"/>
  <c r="WF157" i="1"/>
  <c r="WZ157" i="1"/>
  <c r="XT157" i="1"/>
  <c r="YN157" i="1"/>
  <c r="ZH157" i="1"/>
  <c r="AAB157" i="1"/>
  <c r="AAV157" i="1"/>
  <c r="ABP157" i="1"/>
  <c r="ACJ157" i="1"/>
  <c r="ADD157" i="1"/>
  <c r="JT157" i="1"/>
  <c r="KQ157" i="1"/>
  <c r="LM157" i="1"/>
  <c r="MJ157" i="1"/>
  <c r="NF157" i="1"/>
  <c r="OB157" i="1"/>
  <c r="OY157" i="1"/>
  <c r="PU157" i="1"/>
  <c r="QQ157" i="1"/>
  <c r="RM157" i="1"/>
  <c r="SI157" i="1"/>
  <c r="TE157" i="1"/>
  <c r="TY157" i="1"/>
  <c r="US157" i="1"/>
  <c r="VM157" i="1"/>
  <c r="WG157" i="1"/>
  <c r="XA157" i="1"/>
  <c r="XU157" i="1"/>
  <c r="YO157" i="1"/>
  <c r="ZI157" i="1"/>
  <c r="AAC157" i="1"/>
  <c r="AAW157" i="1"/>
  <c r="ABQ157" i="1"/>
  <c r="ACK157" i="1"/>
  <c r="ADE157" i="1"/>
  <c r="JU157" i="1"/>
  <c r="KR157" i="1"/>
  <c r="LO157" i="1"/>
  <c r="MK157" i="1"/>
  <c r="NG157" i="1"/>
  <c r="OC157" i="1"/>
  <c r="OZ157" i="1"/>
  <c r="PV157" i="1"/>
  <c r="QR157" i="1"/>
  <c r="RN157" i="1"/>
  <c r="SJ157" i="1"/>
  <c r="TF157" i="1"/>
  <c r="TZ157" i="1"/>
  <c r="UT157" i="1"/>
  <c r="VN157" i="1"/>
  <c r="WH157" i="1"/>
  <c r="XB157" i="1"/>
  <c r="XV157" i="1"/>
  <c r="YP157" i="1"/>
  <c r="ZJ157" i="1"/>
  <c r="AAD157" i="1"/>
  <c r="AAX157" i="1"/>
  <c r="ABR157" i="1"/>
  <c r="ACL157" i="1"/>
  <c r="ADF157" i="1"/>
  <c r="JV157" i="1"/>
  <c r="KT157" i="1"/>
  <c r="LP157" i="1"/>
  <c r="ML157" i="1"/>
  <c r="NH157" i="1"/>
  <c r="OE157" i="1"/>
  <c r="PA157" i="1"/>
  <c r="PW157" i="1"/>
  <c r="QS157" i="1"/>
  <c r="RO157" i="1"/>
  <c r="SK157" i="1"/>
  <c r="TG157" i="1"/>
  <c r="UA157" i="1"/>
  <c r="UU157" i="1"/>
  <c r="VO157" i="1"/>
  <c r="JW157" i="1"/>
  <c r="KU157" i="1"/>
  <c r="LQ157" i="1"/>
  <c r="MM157" i="1"/>
  <c r="NI157" i="1"/>
  <c r="OF157" i="1"/>
  <c r="PB157" i="1"/>
  <c r="PX157" i="1"/>
  <c r="QT157" i="1"/>
  <c r="JY157" i="1"/>
  <c r="KV157" i="1"/>
  <c r="LR157" i="1"/>
  <c r="MN157" i="1"/>
  <c r="NK157" i="1"/>
  <c r="OG157" i="1"/>
  <c r="PC157" i="1"/>
  <c r="PY157" i="1"/>
  <c r="QU157" i="1"/>
  <c r="RQ157" i="1"/>
  <c r="SM157" i="1"/>
  <c r="TI157" i="1"/>
  <c r="UC157" i="1"/>
  <c r="UW157" i="1"/>
  <c r="VQ157" i="1"/>
  <c r="WK157" i="1"/>
  <c r="XE157" i="1"/>
  <c r="XY157" i="1"/>
  <c r="YS157" i="1"/>
  <c r="ZM157" i="1"/>
  <c r="AAG157" i="1"/>
  <c r="ABA157" i="1"/>
  <c r="ABU157" i="1"/>
  <c r="ACO157" i="1"/>
  <c r="JZ157" i="1"/>
  <c r="KW157" i="1"/>
  <c r="LS157" i="1"/>
  <c r="MO157" i="1"/>
  <c r="NL157" i="1"/>
  <c r="OH157" i="1"/>
  <c r="PD157" i="1"/>
  <c r="PZ157" i="1"/>
  <c r="QV157" i="1"/>
  <c r="RR157" i="1"/>
  <c r="SN157" i="1"/>
  <c r="TJ157" i="1"/>
  <c r="UD157" i="1"/>
  <c r="UX157" i="1"/>
  <c r="VR157" i="1"/>
  <c r="WL157" i="1"/>
  <c r="XF157" i="1"/>
  <c r="XZ157" i="1"/>
  <c r="YT157" i="1"/>
  <c r="ZN157" i="1"/>
  <c r="AAH157" i="1"/>
  <c r="ABB157" i="1"/>
  <c r="ABV157" i="1"/>
  <c r="ACP157" i="1"/>
  <c r="KA157" i="1"/>
  <c r="KX157" i="1"/>
  <c r="LT157" i="1"/>
  <c r="MQ157" i="1"/>
  <c r="NM157" i="1"/>
  <c r="OI157" i="1"/>
  <c r="PE157" i="1"/>
  <c r="QA157" i="1"/>
  <c r="QW157" i="1"/>
  <c r="RS157" i="1"/>
  <c r="SO157" i="1"/>
  <c r="TK157" i="1"/>
  <c r="UE157" i="1"/>
  <c r="UY157" i="1"/>
  <c r="VS157" i="1"/>
  <c r="WM157" i="1"/>
  <c r="XG157" i="1"/>
  <c r="YA157" i="1"/>
  <c r="YU157" i="1"/>
  <c r="ZO157" i="1"/>
  <c r="AAI157" i="1"/>
  <c r="ABC157" i="1"/>
  <c r="ABW157" i="1"/>
  <c r="ACQ157" i="1"/>
  <c r="KB157" i="1"/>
  <c r="KY157" i="1"/>
  <c r="LU157" i="1"/>
  <c r="MR157" i="1"/>
  <c r="NN157" i="1"/>
  <c r="OJ157" i="1"/>
  <c r="PF157" i="1"/>
  <c r="QB157" i="1"/>
  <c r="QX157" i="1"/>
  <c r="RT157" i="1"/>
  <c r="SP157" i="1"/>
  <c r="TL157" i="1"/>
  <c r="UF157" i="1"/>
  <c r="UZ157" i="1"/>
  <c r="VT157" i="1"/>
  <c r="WN157" i="1"/>
  <c r="XH157" i="1"/>
  <c r="YB157" i="1"/>
  <c r="YV157" i="1"/>
  <c r="ZP157" i="1"/>
  <c r="AAJ157" i="1"/>
  <c r="ABD157" i="1"/>
  <c r="ABX157" i="1"/>
  <c r="ACR157" i="1"/>
  <c r="KC157" i="1"/>
  <c r="KZ157" i="1"/>
  <c r="LW157" i="1"/>
  <c r="MS157" i="1"/>
  <c r="NO157" i="1"/>
  <c r="OK157" i="1"/>
  <c r="PG157" i="1"/>
  <c r="QC157" i="1"/>
  <c r="QY157" i="1"/>
  <c r="RU157" i="1"/>
  <c r="SQ157" i="1"/>
  <c r="TM157" i="1"/>
  <c r="UG157" i="1"/>
  <c r="VA157" i="1"/>
  <c r="VU157" i="1"/>
  <c r="WO157" i="1"/>
  <c r="XI157" i="1"/>
  <c r="YC157" i="1"/>
  <c r="YW157" i="1"/>
  <c r="ZQ157" i="1"/>
  <c r="AAK157" i="1"/>
  <c r="ABE157" i="1"/>
  <c r="ABY157" i="1"/>
  <c r="ACS157" i="1"/>
  <c r="KD157" i="1"/>
  <c r="LA157" i="1"/>
  <c r="LX157" i="1"/>
  <c r="MT157" i="1"/>
  <c r="NP157" i="1"/>
  <c r="OL157" i="1"/>
  <c r="PH157" i="1"/>
  <c r="QD157" i="1"/>
  <c r="QZ157" i="1"/>
  <c r="RV157" i="1"/>
  <c r="SR157" i="1"/>
  <c r="TN157" i="1"/>
  <c r="UH157" i="1"/>
  <c r="VB157" i="1"/>
  <c r="VV157" i="1"/>
  <c r="WP157" i="1"/>
  <c r="XJ157" i="1"/>
  <c r="YD157" i="1"/>
  <c r="YX157" i="1"/>
  <c r="ZR157" i="1"/>
  <c r="AAL157" i="1"/>
  <c r="ABF157" i="1"/>
  <c r="ABZ157" i="1"/>
  <c r="ACT157" i="1"/>
  <c r="LC157" i="1"/>
  <c r="SS157" i="1"/>
  <c r="XK157" i="1"/>
  <c r="ABG157" i="1"/>
  <c r="LD157" i="1"/>
  <c r="SU157" i="1"/>
  <c r="XL157" i="1"/>
  <c r="ABH157" i="1"/>
  <c r="LY157" i="1"/>
  <c r="TH157" i="1"/>
  <c r="XW157" i="1"/>
  <c r="ABS157" i="1"/>
  <c r="LZ157" i="1"/>
  <c r="TO157" i="1"/>
  <c r="XX157" i="1"/>
  <c r="ABT157" i="1"/>
  <c r="MU157" i="1"/>
  <c r="TP157" i="1"/>
  <c r="YE157" i="1"/>
  <c r="ACA157" i="1"/>
  <c r="MV157" i="1"/>
  <c r="UB157" i="1"/>
  <c r="YF157" i="1"/>
  <c r="ACB157" i="1"/>
  <c r="NQ157" i="1"/>
  <c r="UI157" i="1"/>
  <c r="YQ157" i="1"/>
  <c r="ACM157" i="1"/>
  <c r="NR157" i="1"/>
  <c r="UJ157" i="1"/>
  <c r="YR157" i="1"/>
  <c r="ACN157" i="1"/>
  <c r="OM157" i="1"/>
  <c r="UV157" i="1"/>
  <c r="YY157" i="1"/>
  <c r="ACU157" i="1"/>
  <c r="ON157" i="1"/>
  <c r="VC157" i="1"/>
  <c r="YZ157" i="1"/>
  <c r="ACV157" i="1"/>
  <c r="PI157" i="1"/>
  <c r="VD157" i="1"/>
  <c r="ZK157" i="1"/>
  <c r="ADG157" i="1"/>
  <c r="PJ157" i="1"/>
  <c r="VP157" i="1"/>
  <c r="ZL157" i="1"/>
  <c r="QE157" i="1"/>
  <c r="VW157" i="1"/>
  <c r="ZS157" i="1"/>
  <c r="QF157" i="1"/>
  <c r="VX157" i="1"/>
  <c r="ZT157" i="1"/>
  <c r="RA157" i="1"/>
  <c r="WI157" i="1"/>
  <c r="AAE157" i="1"/>
  <c r="RB157" i="1"/>
  <c r="WJ157" i="1"/>
  <c r="AAF157" i="1"/>
  <c r="RP157" i="1"/>
  <c r="WQ157" i="1"/>
  <c r="AAM157" i="1"/>
  <c r="RW157" i="1"/>
  <c r="WR157" i="1"/>
  <c r="AAN157" i="1"/>
  <c r="KE157" i="1"/>
  <c r="RX157" i="1"/>
  <c r="XC157" i="1"/>
  <c r="AAY157" i="1"/>
  <c r="KF157" i="1"/>
  <c r="SL157" i="1"/>
  <c r="XD157" i="1"/>
  <c r="AAZ157" i="1"/>
  <c r="W157" i="1"/>
  <c r="AQ157" i="1"/>
  <c r="BK157" i="1"/>
  <c r="CE157" i="1"/>
  <c r="CY157" i="1"/>
  <c r="DS157" i="1"/>
  <c r="EM157" i="1"/>
  <c r="FG157" i="1"/>
  <c r="GA157" i="1"/>
  <c r="GU157" i="1"/>
  <c r="HO157" i="1"/>
  <c r="II157" i="1"/>
  <c r="JC157" i="1"/>
  <c r="I157" i="1"/>
  <c r="AD157" i="1"/>
  <c r="AY157" i="1"/>
  <c r="BT157" i="1"/>
  <c r="CO157" i="1"/>
  <c r="DJ157" i="1"/>
  <c r="EE157" i="1"/>
  <c r="EZ157" i="1"/>
  <c r="FU157" i="1"/>
  <c r="GP157" i="1"/>
  <c r="HK157" i="1"/>
  <c r="IF157" i="1"/>
  <c r="JA157" i="1"/>
  <c r="J157" i="1"/>
  <c r="AE157" i="1"/>
  <c r="AZ157" i="1"/>
  <c r="BU157" i="1"/>
  <c r="CP157" i="1"/>
  <c r="DK157" i="1"/>
  <c r="EF157" i="1"/>
  <c r="FA157" i="1"/>
  <c r="FV157" i="1"/>
  <c r="GQ157" i="1"/>
  <c r="HL157" i="1"/>
  <c r="IG157" i="1"/>
  <c r="JB157" i="1"/>
  <c r="K157" i="1"/>
  <c r="AF157" i="1"/>
  <c r="BA157" i="1"/>
  <c r="BV157" i="1"/>
  <c r="CQ157" i="1"/>
  <c r="DL157" i="1"/>
  <c r="EG157" i="1"/>
  <c r="FB157" i="1"/>
  <c r="FW157" i="1"/>
  <c r="GR157" i="1"/>
  <c r="HM157" i="1"/>
  <c r="IH157" i="1"/>
  <c r="JD157" i="1"/>
  <c r="L157" i="1"/>
  <c r="AG157" i="1"/>
  <c r="BB157" i="1"/>
  <c r="BW157" i="1"/>
  <c r="CR157" i="1"/>
  <c r="DM157" i="1"/>
  <c r="EH157" i="1"/>
  <c r="FC157" i="1"/>
  <c r="FX157" i="1"/>
  <c r="GS157" i="1"/>
  <c r="HN157" i="1"/>
  <c r="IJ157" i="1"/>
  <c r="JE157" i="1"/>
  <c r="M157" i="1"/>
  <c r="AH157" i="1"/>
  <c r="BC157" i="1"/>
  <c r="BX157" i="1"/>
  <c r="CS157" i="1"/>
  <c r="DN157" i="1"/>
  <c r="EI157" i="1"/>
  <c r="FD157" i="1"/>
  <c r="FY157" i="1"/>
  <c r="GT157" i="1"/>
  <c r="HP157" i="1"/>
  <c r="IK157" i="1"/>
  <c r="N157" i="1"/>
  <c r="AI157" i="1"/>
  <c r="BD157" i="1"/>
  <c r="BY157" i="1"/>
  <c r="CT157" i="1"/>
  <c r="DO157" i="1"/>
  <c r="EJ157" i="1"/>
  <c r="FE157" i="1"/>
  <c r="FZ157" i="1"/>
  <c r="GV157" i="1"/>
  <c r="HQ157" i="1"/>
  <c r="O157" i="1"/>
  <c r="AJ157" i="1"/>
  <c r="BE157" i="1"/>
  <c r="BZ157" i="1"/>
  <c r="CU157" i="1"/>
  <c r="P157" i="1"/>
  <c r="AK157" i="1"/>
  <c r="T157" i="1"/>
  <c r="AO157" i="1"/>
  <c r="BJ157" i="1"/>
  <c r="CF157" i="1"/>
  <c r="DA157" i="1"/>
  <c r="DV157" i="1"/>
  <c r="EQ157" i="1"/>
  <c r="FL157" i="1"/>
  <c r="GG157" i="1"/>
  <c r="HB157" i="1"/>
  <c r="HW157" i="1"/>
  <c r="IR157" i="1"/>
  <c r="JM157" i="1"/>
  <c r="U157" i="1"/>
  <c r="AP157" i="1"/>
  <c r="BL157" i="1"/>
  <c r="CG157" i="1"/>
  <c r="DB157" i="1"/>
  <c r="DW157" i="1"/>
  <c r="ER157" i="1"/>
  <c r="FM157" i="1"/>
  <c r="GH157" i="1"/>
  <c r="HC157" i="1"/>
  <c r="HX157" i="1"/>
  <c r="IS157" i="1"/>
  <c r="V157" i="1"/>
  <c r="AR157" i="1"/>
  <c r="BM157" i="1"/>
  <c r="CH157" i="1"/>
  <c r="DC157" i="1"/>
  <c r="DX157" i="1"/>
  <c r="ES157" i="1"/>
  <c r="FN157" i="1"/>
  <c r="GI157" i="1"/>
  <c r="HD157" i="1"/>
  <c r="HY157" i="1"/>
  <c r="IT157" i="1"/>
  <c r="X157" i="1"/>
  <c r="AS157" i="1"/>
  <c r="BN157" i="1"/>
  <c r="CI157" i="1"/>
  <c r="DD157" i="1"/>
  <c r="DY157" i="1"/>
  <c r="ET157" i="1"/>
  <c r="FO157" i="1"/>
  <c r="GJ157" i="1"/>
  <c r="HE157" i="1"/>
  <c r="HZ157" i="1"/>
  <c r="IU157" i="1"/>
  <c r="Y157" i="1"/>
  <c r="AT157" i="1"/>
  <c r="BO157" i="1"/>
  <c r="CJ157" i="1"/>
  <c r="DE157" i="1"/>
  <c r="DZ157" i="1"/>
  <c r="EU157" i="1"/>
  <c r="FP157" i="1"/>
  <c r="GK157" i="1"/>
  <c r="HF157" i="1"/>
  <c r="IA157" i="1"/>
  <c r="IV157" i="1"/>
  <c r="Z157" i="1"/>
  <c r="AU157" i="1"/>
  <c r="BP157" i="1"/>
  <c r="CK157" i="1"/>
  <c r="DF157" i="1"/>
  <c r="EA157" i="1"/>
  <c r="EV157" i="1"/>
  <c r="FQ157" i="1"/>
  <c r="GL157" i="1"/>
  <c r="HG157" i="1"/>
  <c r="IB157" i="1"/>
  <c r="IW157" i="1"/>
  <c r="F157" i="1"/>
  <c r="AA157" i="1"/>
  <c r="AV157" i="1"/>
  <c r="BQ157" i="1"/>
  <c r="CL157" i="1"/>
  <c r="DG157" i="1"/>
  <c r="EB157" i="1"/>
  <c r="EW157" i="1"/>
  <c r="FR157" i="1"/>
  <c r="GM157" i="1"/>
  <c r="HH157" i="1"/>
  <c r="IC157" i="1"/>
  <c r="IX157" i="1"/>
  <c r="BI157" i="1"/>
  <c r="EC157" i="1"/>
  <c r="GF157" i="1"/>
  <c r="IO157" i="1"/>
  <c r="BR157" i="1"/>
  <c r="ED157" i="1"/>
  <c r="GN157" i="1"/>
  <c r="IP157" i="1"/>
  <c r="BS157" i="1"/>
  <c r="EK157" i="1"/>
  <c r="GO157" i="1"/>
  <c r="IQ157" i="1"/>
  <c r="CA157" i="1"/>
  <c r="EL157" i="1"/>
  <c r="GW157" i="1"/>
  <c r="IY157" i="1"/>
  <c r="CB157" i="1"/>
  <c r="EN157" i="1"/>
  <c r="GX157" i="1"/>
  <c r="IZ157" i="1"/>
  <c r="G157" i="1"/>
  <c r="CC157" i="1"/>
  <c r="EO157" i="1"/>
  <c r="GY157" i="1"/>
  <c r="JF157" i="1"/>
  <c r="H157" i="1"/>
  <c r="CD157" i="1"/>
  <c r="EP157" i="1"/>
  <c r="GZ157" i="1"/>
  <c r="JG157" i="1"/>
  <c r="Q157" i="1"/>
  <c r="CM157" i="1"/>
  <c r="EX157" i="1"/>
  <c r="HA157" i="1"/>
  <c r="JH157" i="1"/>
  <c r="R157" i="1"/>
  <c r="CN157" i="1"/>
  <c r="EY157" i="1"/>
  <c r="HI157" i="1"/>
  <c r="JI157" i="1"/>
  <c r="S157" i="1"/>
  <c r="CV157" i="1"/>
  <c r="FF157" i="1"/>
  <c r="HJ157" i="1"/>
  <c r="JJ157" i="1"/>
  <c r="AB157" i="1"/>
  <c r="CW157" i="1"/>
  <c r="FH157" i="1"/>
  <c r="HR157" i="1"/>
  <c r="JK157" i="1"/>
  <c r="AC157" i="1"/>
  <c r="CX157" i="1"/>
  <c r="FI157" i="1"/>
  <c r="HS157" i="1"/>
  <c r="JL157" i="1"/>
  <c r="AL157" i="1"/>
  <c r="CZ157" i="1"/>
  <c r="FJ157" i="1"/>
  <c r="HT157" i="1"/>
  <c r="AM157" i="1"/>
  <c r="DH157" i="1"/>
  <c r="FK157" i="1"/>
  <c r="HU157" i="1"/>
  <c r="AN157" i="1"/>
  <c r="DI157" i="1"/>
  <c r="FS157" i="1"/>
  <c r="HV157" i="1"/>
  <c r="AW157" i="1"/>
  <c r="DP157" i="1"/>
  <c r="FT157" i="1"/>
  <c r="ID157" i="1"/>
  <c r="AX157" i="1"/>
  <c r="DQ157" i="1"/>
  <c r="GB157" i="1"/>
  <c r="IE157" i="1"/>
  <c r="BF157" i="1"/>
  <c r="DR157" i="1"/>
  <c r="GC157" i="1"/>
  <c r="IL157" i="1"/>
  <c r="BG157" i="1"/>
  <c r="DT157" i="1"/>
  <c r="GD157" i="1"/>
  <c r="IM157" i="1"/>
  <c r="BH157" i="1"/>
  <c r="DU157" i="1"/>
  <c r="GE157" i="1"/>
  <c r="IN157" i="1"/>
  <c r="JU137" i="1"/>
  <c r="KO137" i="1"/>
  <c r="LI137" i="1"/>
  <c r="MC137" i="1"/>
  <c r="MW137" i="1"/>
  <c r="NQ137" i="1"/>
  <c r="OK137" i="1"/>
  <c r="PE137" i="1"/>
  <c r="PY137" i="1"/>
  <c r="QS137" i="1"/>
  <c r="RM137" i="1"/>
  <c r="SG137" i="1"/>
  <c r="TA137" i="1"/>
  <c r="TU137" i="1"/>
  <c r="UO137" i="1"/>
  <c r="VI137" i="1"/>
  <c r="WC137" i="1"/>
  <c r="WW137" i="1"/>
  <c r="XQ137" i="1"/>
  <c r="YK137" i="1"/>
  <c r="ZE137" i="1"/>
  <c r="ZY137" i="1"/>
  <c r="AAS137" i="1"/>
  <c r="ABM137" i="1"/>
  <c r="ACG137" i="1"/>
  <c r="ADA137" i="1"/>
  <c r="KD137" i="1"/>
  <c r="KX137" i="1"/>
  <c r="LR137" i="1"/>
  <c r="ML137" i="1"/>
  <c r="NF137" i="1"/>
  <c r="NZ137" i="1"/>
  <c r="OT137" i="1"/>
  <c r="PN137" i="1"/>
  <c r="QH137" i="1"/>
  <c r="RB137" i="1"/>
  <c r="RV137" i="1"/>
  <c r="SP137" i="1"/>
  <c r="TJ137" i="1"/>
  <c r="UD137" i="1"/>
  <c r="UX137" i="1"/>
  <c r="VR137" i="1"/>
  <c r="WL137" i="1"/>
  <c r="XF137" i="1"/>
  <c r="XZ137" i="1"/>
  <c r="YT137" i="1"/>
  <c r="ZN137" i="1"/>
  <c r="AAH137" i="1"/>
  <c r="ABB137" i="1"/>
  <c r="ABV137" i="1"/>
  <c r="ACP137" i="1"/>
  <c r="KE137" i="1"/>
  <c r="KY137" i="1"/>
  <c r="LS137" i="1"/>
  <c r="MM137" i="1"/>
  <c r="NG137" i="1"/>
  <c r="OA137" i="1"/>
  <c r="OU137" i="1"/>
  <c r="PO137" i="1"/>
  <c r="QI137" i="1"/>
  <c r="RC137" i="1"/>
  <c r="RW137" i="1"/>
  <c r="SQ137" i="1"/>
  <c r="TK137" i="1"/>
  <c r="UE137" i="1"/>
  <c r="UY137" i="1"/>
  <c r="VS137" i="1"/>
  <c r="WM137" i="1"/>
  <c r="XG137" i="1"/>
  <c r="YA137" i="1"/>
  <c r="YU137" i="1"/>
  <c r="ZO137" i="1"/>
  <c r="AAI137" i="1"/>
  <c r="KF137" i="1"/>
  <c r="KZ137" i="1"/>
  <c r="JO137" i="1"/>
  <c r="KI137" i="1"/>
  <c r="LC137" i="1"/>
  <c r="KB137" i="1"/>
  <c r="LE137" i="1"/>
  <c r="MB137" i="1"/>
  <c r="MZ137" i="1"/>
  <c r="NW137" i="1"/>
  <c r="OV137" i="1"/>
  <c r="PS137" i="1"/>
  <c r="QP137" i="1"/>
  <c r="RN137" i="1"/>
  <c r="SK137" i="1"/>
  <c r="TH137" i="1"/>
  <c r="UG137" i="1"/>
  <c r="VD137" i="1"/>
  <c r="WA137" i="1"/>
  <c r="WY137" i="1"/>
  <c r="XV137" i="1"/>
  <c r="YS137" i="1"/>
  <c r="ZR137" i="1"/>
  <c r="AAO137" i="1"/>
  <c r="ABK137" i="1"/>
  <c r="ACH137" i="1"/>
  <c r="ADD137" i="1"/>
  <c r="KC137" i="1"/>
  <c r="LF137" i="1"/>
  <c r="MD137" i="1"/>
  <c r="NA137" i="1"/>
  <c r="NX137" i="1"/>
  <c r="OW137" i="1"/>
  <c r="PT137" i="1"/>
  <c r="QQ137" i="1"/>
  <c r="RO137" i="1"/>
  <c r="SL137" i="1"/>
  <c r="TI137" i="1"/>
  <c r="UH137" i="1"/>
  <c r="VE137" i="1"/>
  <c r="WB137" i="1"/>
  <c r="WZ137" i="1"/>
  <c r="XW137" i="1"/>
  <c r="YV137" i="1"/>
  <c r="ZS137" i="1"/>
  <c r="AAP137" i="1"/>
  <c r="ABL137" i="1"/>
  <c r="ACI137" i="1"/>
  <c r="ADE137" i="1"/>
  <c r="KG137" i="1"/>
  <c r="LG137" i="1"/>
  <c r="ME137" i="1"/>
  <c r="NB137" i="1"/>
  <c r="NY137" i="1"/>
  <c r="OX137" i="1"/>
  <c r="PU137" i="1"/>
  <c r="QR137" i="1"/>
  <c r="RP137" i="1"/>
  <c r="SM137" i="1"/>
  <c r="TL137" i="1"/>
  <c r="UI137" i="1"/>
  <c r="VF137" i="1"/>
  <c r="WD137" i="1"/>
  <c r="XA137" i="1"/>
  <c r="XX137" i="1"/>
  <c r="YW137" i="1"/>
  <c r="ZT137" i="1"/>
  <c r="AAQ137" i="1"/>
  <c r="ABN137" i="1"/>
  <c r="ACJ137" i="1"/>
  <c r="ADF137" i="1"/>
  <c r="KH137" i="1"/>
  <c r="LH137" i="1"/>
  <c r="MF137" i="1"/>
  <c r="NC137" i="1"/>
  <c r="OB137" i="1"/>
  <c r="OY137" i="1"/>
  <c r="PV137" i="1"/>
  <c r="QT137" i="1"/>
  <c r="RQ137" i="1"/>
  <c r="SN137" i="1"/>
  <c r="TM137" i="1"/>
  <c r="UJ137" i="1"/>
  <c r="VG137" i="1"/>
  <c r="WE137" i="1"/>
  <c r="XB137" i="1"/>
  <c r="XY137" i="1"/>
  <c r="YX137" i="1"/>
  <c r="ZU137" i="1"/>
  <c r="AAR137" i="1"/>
  <c r="ABO137" i="1"/>
  <c r="ACK137" i="1"/>
  <c r="ADG137" i="1"/>
  <c r="KJ137" i="1"/>
  <c r="LJ137" i="1"/>
  <c r="MG137" i="1"/>
  <c r="ND137" i="1"/>
  <c r="OC137" i="1"/>
  <c r="OZ137" i="1"/>
  <c r="PW137" i="1"/>
  <c r="QU137" i="1"/>
  <c r="RR137" i="1"/>
  <c r="SO137" i="1"/>
  <c r="TN137" i="1"/>
  <c r="UK137" i="1"/>
  <c r="VH137" i="1"/>
  <c r="WF137" i="1"/>
  <c r="XC137" i="1"/>
  <c r="YB137" i="1"/>
  <c r="YY137" i="1"/>
  <c r="ZV137" i="1"/>
  <c r="AAT137" i="1"/>
  <c r="ABP137" i="1"/>
  <c r="ACL137" i="1"/>
  <c r="KK137" i="1"/>
  <c r="LK137" i="1"/>
  <c r="MH137" i="1"/>
  <c r="NE137" i="1"/>
  <c r="OD137" i="1"/>
  <c r="PA137" i="1"/>
  <c r="PX137" i="1"/>
  <c r="QV137" i="1"/>
  <c r="RS137" i="1"/>
  <c r="SR137" i="1"/>
  <c r="TO137" i="1"/>
  <c r="UL137" i="1"/>
  <c r="VJ137" i="1"/>
  <c r="WG137" i="1"/>
  <c r="XD137" i="1"/>
  <c r="YC137" i="1"/>
  <c r="YZ137" i="1"/>
  <c r="ZW137" i="1"/>
  <c r="AAU137" i="1"/>
  <c r="ABQ137" i="1"/>
  <c r="ACM137" i="1"/>
  <c r="KL137" i="1"/>
  <c r="LL137" i="1"/>
  <c r="MI137" i="1"/>
  <c r="NH137" i="1"/>
  <c r="OE137" i="1"/>
  <c r="PB137" i="1"/>
  <c r="PZ137" i="1"/>
  <c r="QW137" i="1"/>
  <c r="RT137" i="1"/>
  <c r="SS137" i="1"/>
  <c r="TP137" i="1"/>
  <c r="UM137" i="1"/>
  <c r="VK137" i="1"/>
  <c r="WH137" i="1"/>
  <c r="XE137" i="1"/>
  <c r="YD137" i="1"/>
  <c r="ZA137" i="1"/>
  <c r="ZX137" i="1"/>
  <c r="AAV137" i="1"/>
  <c r="ABR137" i="1"/>
  <c r="ACN137" i="1"/>
  <c r="KM137" i="1"/>
  <c r="LM137" i="1"/>
  <c r="MJ137" i="1"/>
  <c r="NI137" i="1"/>
  <c r="OF137" i="1"/>
  <c r="PC137" i="1"/>
  <c r="QA137" i="1"/>
  <c r="QX137" i="1"/>
  <c r="RU137" i="1"/>
  <c r="ST137" i="1"/>
  <c r="TQ137" i="1"/>
  <c r="UN137" i="1"/>
  <c r="VL137" i="1"/>
  <c r="WI137" i="1"/>
  <c r="XH137" i="1"/>
  <c r="YE137" i="1"/>
  <c r="ZB137" i="1"/>
  <c r="ZZ137" i="1"/>
  <c r="AAW137" i="1"/>
  <c r="ABS137" i="1"/>
  <c r="ACO137" i="1"/>
  <c r="JN137" i="1"/>
  <c r="KN137" i="1"/>
  <c r="LN137" i="1"/>
  <c r="MK137" i="1"/>
  <c r="NJ137" i="1"/>
  <c r="OG137" i="1"/>
  <c r="PD137" i="1"/>
  <c r="QB137" i="1"/>
  <c r="QY137" i="1"/>
  <c r="RX137" i="1"/>
  <c r="SU137" i="1"/>
  <c r="TR137" i="1"/>
  <c r="UP137" i="1"/>
  <c r="VM137" i="1"/>
  <c r="WJ137" i="1"/>
  <c r="XI137" i="1"/>
  <c r="YF137" i="1"/>
  <c r="ZC137" i="1"/>
  <c r="AAA137" i="1"/>
  <c r="AAX137" i="1"/>
  <c r="ABT137" i="1"/>
  <c r="ACQ137" i="1"/>
  <c r="JP137" i="1"/>
  <c r="KP137" i="1"/>
  <c r="LO137" i="1"/>
  <c r="MN137" i="1"/>
  <c r="NK137" i="1"/>
  <c r="OH137" i="1"/>
  <c r="PF137" i="1"/>
  <c r="QC137" i="1"/>
  <c r="QZ137" i="1"/>
  <c r="RY137" i="1"/>
  <c r="SV137" i="1"/>
  <c r="TS137" i="1"/>
  <c r="UQ137" i="1"/>
  <c r="VN137" i="1"/>
  <c r="WK137" i="1"/>
  <c r="XJ137" i="1"/>
  <c r="YG137" i="1"/>
  <c r="ZD137" i="1"/>
  <c r="AAB137" i="1"/>
  <c r="AAY137" i="1"/>
  <c r="ABU137" i="1"/>
  <c r="ACR137" i="1"/>
  <c r="JQ137" i="1"/>
  <c r="KQ137" i="1"/>
  <c r="LP137" i="1"/>
  <c r="MO137" i="1"/>
  <c r="NL137" i="1"/>
  <c r="OI137" i="1"/>
  <c r="PG137" i="1"/>
  <c r="QD137" i="1"/>
  <c r="RA137" i="1"/>
  <c r="RZ137" i="1"/>
  <c r="SW137" i="1"/>
  <c r="TT137" i="1"/>
  <c r="UR137" i="1"/>
  <c r="VO137" i="1"/>
  <c r="WN137" i="1"/>
  <c r="XK137" i="1"/>
  <c r="YH137" i="1"/>
  <c r="ZF137" i="1"/>
  <c r="AAC137" i="1"/>
  <c r="AAZ137" i="1"/>
  <c r="ABW137" i="1"/>
  <c r="ACS137" i="1"/>
  <c r="JR137" i="1"/>
  <c r="KR137" i="1"/>
  <c r="LQ137" i="1"/>
  <c r="MP137" i="1"/>
  <c r="NM137" i="1"/>
  <c r="OJ137" i="1"/>
  <c r="PH137" i="1"/>
  <c r="QE137" i="1"/>
  <c r="RD137" i="1"/>
  <c r="SA137" i="1"/>
  <c r="SX137" i="1"/>
  <c r="TV137" i="1"/>
  <c r="US137" i="1"/>
  <c r="VP137" i="1"/>
  <c r="WO137" i="1"/>
  <c r="XL137" i="1"/>
  <c r="YI137" i="1"/>
  <c r="ZG137" i="1"/>
  <c r="AAD137" i="1"/>
  <c r="ABA137" i="1"/>
  <c r="ABX137" i="1"/>
  <c r="ACT137" i="1"/>
  <c r="JS137" i="1"/>
  <c r="KS137" i="1"/>
  <c r="LT137" i="1"/>
  <c r="MQ137" i="1"/>
  <c r="NN137" i="1"/>
  <c r="OL137" i="1"/>
  <c r="PI137" i="1"/>
  <c r="QF137" i="1"/>
  <c r="RE137" i="1"/>
  <c r="SB137" i="1"/>
  <c r="SY137" i="1"/>
  <c r="TW137" i="1"/>
  <c r="UT137" i="1"/>
  <c r="VQ137" i="1"/>
  <c r="WP137" i="1"/>
  <c r="XM137" i="1"/>
  <c r="YJ137" i="1"/>
  <c r="ZH137" i="1"/>
  <c r="AAE137" i="1"/>
  <c r="ABC137" i="1"/>
  <c r="ABY137" i="1"/>
  <c r="ACU137" i="1"/>
  <c r="JT137" i="1"/>
  <c r="KT137" i="1"/>
  <c r="LU137" i="1"/>
  <c r="MR137" i="1"/>
  <c r="NO137" i="1"/>
  <c r="OM137" i="1"/>
  <c r="PJ137" i="1"/>
  <c r="QG137" i="1"/>
  <c r="RF137" i="1"/>
  <c r="SC137" i="1"/>
  <c r="SZ137" i="1"/>
  <c r="TX137" i="1"/>
  <c r="UU137" i="1"/>
  <c r="VT137" i="1"/>
  <c r="WQ137" i="1"/>
  <c r="XN137" i="1"/>
  <c r="YL137" i="1"/>
  <c r="ZI137" i="1"/>
  <c r="AAF137" i="1"/>
  <c r="ABD137" i="1"/>
  <c r="ABZ137" i="1"/>
  <c r="ACV137" i="1"/>
  <c r="JV137" i="1"/>
  <c r="KU137" i="1"/>
  <c r="LV137" i="1"/>
  <c r="MS137" i="1"/>
  <c r="NP137" i="1"/>
  <c r="ON137" i="1"/>
  <c r="PK137" i="1"/>
  <c r="QJ137" i="1"/>
  <c r="RG137" i="1"/>
  <c r="SD137" i="1"/>
  <c r="TB137" i="1"/>
  <c r="TY137" i="1"/>
  <c r="UV137" i="1"/>
  <c r="VU137" i="1"/>
  <c r="WR137" i="1"/>
  <c r="XO137" i="1"/>
  <c r="YM137" i="1"/>
  <c r="ZJ137" i="1"/>
  <c r="AAG137" i="1"/>
  <c r="ABE137" i="1"/>
  <c r="ACA137" i="1"/>
  <c r="ACW137" i="1"/>
  <c r="JW137" i="1"/>
  <c r="KV137" i="1"/>
  <c r="LW137" i="1"/>
  <c r="MT137" i="1"/>
  <c r="NR137" i="1"/>
  <c r="OO137" i="1"/>
  <c r="PL137" i="1"/>
  <c r="QK137" i="1"/>
  <c r="RH137" i="1"/>
  <c r="SE137" i="1"/>
  <c r="TC137" i="1"/>
  <c r="TZ137" i="1"/>
  <c r="UW137" i="1"/>
  <c r="VV137" i="1"/>
  <c r="WS137" i="1"/>
  <c r="XP137" i="1"/>
  <c r="YN137" i="1"/>
  <c r="ZK137" i="1"/>
  <c r="AAJ137" i="1"/>
  <c r="ABF137" i="1"/>
  <c r="ACB137" i="1"/>
  <c r="ACX137" i="1"/>
  <c r="MX137" i="1"/>
  <c r="RK137" i="1"/>
  <c r="VY137" i="1"/>
  <c r="AAM137" i="1"/>
  <c r="MY137" i="1"/>
  <c r="RL137" i="1"/>
  <c r="VZ137" i="1"/>
  <c r="AAN137" i="1"/>
  <c r="NS137" i="1"/>
  <c r="SF137" i="1"/>
  <c r="WT137" i="1"/>
  <c r="ABG137" i="1"/>
  <c r="NT137" i="1"/>
  <c r="SH137" i="1"/>
  <c r="WU137" i="1"/>
  <c r="ABH137" i="1"/>
  <c r="NU137" i="1"/>
  <c r="SI137" i="1"/>
  <c r="WV137" i="1"/>
  <c r="ABI137" i="1"/>
  <c r="NV137" i="1"/>
  <c r="SJ137" i="1"/>
  <c r="WX137" i="1"/>
  <c r="ABJ137" i="1"/>
  <c r="JX137" i="1"/>
  <c r="OP137" i="1"/>
  <c r="TD137" i="1"/>
  <c r="XR137" i="1"/>
  <c r="ACC137" i="1"/>
  <c r="JY137" i="1"/>
  <c r="OQ137" i="1"/>
  <c r="TE137" i="1"/>
  <c r="XS137" i="1"/>
  <c r="ACD137" i="1"/>
  <c r="JZ137" i="1"/>
  <c r="OR137" i="1"/>
  <c r="TF137" i="1"/>
  <c r="XT137" i="1"/>
  <c r="ACE137" i="1"/>
  <c r="KA137" i="1"/>
  <c r="OS137" i="1"/>
  <c r="TG137" i="1"/>
  <c r="XU137" i="1"/>
  <c r="ACF137" i="1"/>
  <c r="KW137" i="1"/>
  <c r="PM137" i="1"/>
  <c r="UA137" i="1"/>
  <c r="YO137" i="1"/>
  <c r="ACY137" i="1"/>
  <c r="LA137" i="1"/>
  <c r="PP137" i="1"/>
  <c r="UB137" i="1"/>
  <c r="YP137" i="1"/>
  <c r="ACZ137" i="1"/>
  <c r="LB137" i="1"/>
  <c r="PQ137" i="1"/>
  <c r="UC137" i="1"/>
  <c r="YQ137" i="1"/>
  <c r="ADB137" i="1"/>
  <c r="LD137" i="1"/>
  <c r="PR137" i="1"/>
  <c r="UF137" i="1"/>
  <c r="YR137" i="1"/>
  <c r="ADC137" i="1"/>
  <c r="LX137" i="1"/>
  <c r="QL137" i="1"/>
  <c r="UZ137" i="1"/>
  <c r="ZL137" i="1"/>
  <c r="LY137" i="1"/>
  <c r="QM137" i="1"/>
  <c r="VA137" i="1"/>
  <c r="ZM137" i="1"/>
  <c r="VX137" i="1"/>
  <c r="ZP137" i="1"/>
  <c r="ZQ137" i="1"/>
  <c r="AAK137" i="1"/>
  <c r="AAL137" i="1"/>
  <c r="LZ137" i="1"/>
  <c r="MA137" i="1"/>
  <c r="MU137" i="1"/>
  <c r="MV137" i="1"/>
  <c r="QN137" i="1"/>
  <c r="QO137" i="1"/>
  <c r="RI137" i="1"/>
  <c r="RJ137" i="1"/>
  <c r="VB137" i="1"/>
  <c r="VC137" i="1"/>
  <c r="VW137" i="1"/>
  <c r="W137" i="1"/>
  <c r="AQ137" i="1"/>
  <c r="BK137" i="1"/>
  <c r="CE137" i="1"/>
  <c r="CY137" i="1"/>
  <c r="DS137" i="1"/>
  <c r="EM137" i="1"/>
  <c r="FG137" i="1"/>
  <c r="GA137" i="1"/>
  <c r="GU137" i="1"/>
  <c r="HO137" i="1"/>
  <c r="II137" i="1"/>
  <c r="JC137" i="1"/>
  <c r="X137" i="1"/>
  <c r="AR137" i="1"/>
  <c r="BL137" i="1"/>
  <c r="CF137" i="1"/>
  <c r="CZ137" i="1"/>
  <c r="DT137" i="1"/>
  <c r="R137" i="1"/>
  <c r="AN137" i="1"/>
  <c r="BJ137" i="1"/>
  <c r="CH137" i="1"/>
  <c r="DD137" i="1"/>
  <c r="DZ137" i="1"/>
  <c r="EU137" i="1"/>
  <c r="FP137" i="1"/>
  <c r="GK137" i="1"/>
  <c r="HF137" i="1"/>
  <c r="IA137" i="1"/>
  <c r="IV137" i="1"/>
  <c r="S137" i="1"/>
  <c r="AO137" i="1"/>
  <c r="BM137" i="1"/>
  <c r="CI137" i="1"/>
  <c r="DE137" i="1"/>
  <c r="EA137" i="1"/>
  <c r="EV137" i="1"/>
  <c r="FQ137" i="1"/>
  <c r="GL137" i="1"/>
  <c r="HG137" i="1"/>
  <c r="IB137" i="1"/>
  <c r="IW137" i="1"/>
  <c r="T137" i="1"/>
  <c r="AP137" i="1"/>
  <c r="BN137" i="1"/>
  <c r="CJ137" i="1"/>
  <c r="DF137" i="1"/>
  <c r="EB137" i="1"/>
  <c r="EW137" i="1"/>
  <c r="FR137" i="1"/>
  <c r="GM137" i="1"/>
  <c r="HH137" i="1"/>
  <c r="IC137" i="1"/>
  <c r="IX137" i="1"/>
  <c r="U137" i="1"/>
  <c r="AS137" i="1"/>
  <c r="BO137" i="1"/>
  <c r="CK137" i="1"/>
  <c r="DG137" i="1"/>
  <c r="EC137" i="1"/>
  <c r="EX137" i="1"/>
  <c r="FS137" i="1"/>
  <c r="GN137" i="1"/>
  <c r="HI137" i="1"/>
  <c r="ID137" i="1"/>
  <c r="IY137" i="1"/>
  <c r="V137" i="1"/>
  <c r="AT137" i="1"/>
  <c r="I137" i="1"/>
  <c r="AE137" i="1"/>
  <c r="BA137" i="1"/>
  <c r="BW137" i="1"/>
  <c r="CS137" i="1"/>
  <c r="DO137" i="1"/>
  <c r="EK137" i="1"/>
  <c r="FF137" i="1"/>
  <c r="GB137" i="1"/>
  <c r="GW137" i="1"/>
  <c r="HR137" i="1"/>
  <c r="IM137" i="1"/>
  <c r="JH137" i="1"/>
  <c r="J137" i="1"/>
  <c r="AF137" i="1"/>
  <c r="BB137" i="1"/>
  <c r="BX137" i="1"/>
  <c r="CT137" i="1"/>
  <c r="DP137" i="1"/>
  <c r="EL137" i="1"/>
  <c r="FH137" i="1"/>
  <c r="GC137" i="1"/>
  <c r="GX137" i="1"/>
  <c r="HS137" i="1"/>
  <c r="IN137" i="1"/>
  <c r="JI137" i="1"/>
  <c r="K137" i="1"/>
  <c r="AG137" i="1"/>
  <c r="BC137" i="1"/>
  <c r="BY137" i="1"/>
  <c r="CU137" i="1"/>
  <c r="DQ137" i="1"/>
  <c r="EN137" i="1"/>
  <c r="FI137" i="1"/>
  <c r="GD137" i="1"/>
  <c r="GY137" i="1"/>
  <c r="HT137" i="1"/>
  <c r="IO137" i="1"/>
  <c r="JJ137" i="1"/>
  <c r="L137" i="1"/>
  <c r="AH137" i="1"/>
  <c r="BD137" i="1"/>
  <c r="BZ137" i="1"/>
  <c r="CV137" i="1"/>
  <c r="DR137" i="1"/>
  <c r="EO137" i="1"/>
  <c r="FJ137" i="1"/>
  <c r="GE137" i="1"/>
  <c r="GZ137" i="1"/>
  <c r="HU137" i="1"/>
  <c r="IP137" i="1"/>
  <c r="JK137" i="1"/>
  <c r="M137" i="1"/>
  <c r="AI137" i="1"/>
  <c r="BE137" i="1"/>
  <c r="CA137" i="1"/>
  <c r="CW137" i="1"/>
  <c r="DU137" i="1"/>
  <c r="EP137" i="1"/>
  <c r="FK137" i="1"/>
  <c r="GF137" i="1"/>
  <c r="HA137" i="1"/>
  <c r="HV137" i="1"/>
  <c r="IQ137" i="1"/>
  <c r="JL137" i="1"/>
  <c r="N137" i="1"/>
  <c r="AJ137" i="1"/>
  <c r="BF137" i="1"/>
  <c r="CB137" i="1"/>
  <c r="CX137" i="1"/>
  <c r="DV137" i="1"/>
  <c r="EQ137" i="1"/>
  <c r="FL137" i="1"/>
  <c r="GG137" i="1"/>
  <c r="HB137" i="1"/>
  <c r="HW137" i="1"/>
  <c r="IR137" i="1"/>
  <c r="JM137" i="1"/>
  <c r="O137" i="1"/>
  <c r="AK137" i="1"/>
  <c r="BG137" i="1"/>
  <c r="CC137" i="1"/>
  <c r="DA137" i="1"/>
  <c r="DW137" i="1"/>
  <c r="ER137" i="1"/>
  <c r="FM137" i="1"/>
  <c r="GH137" i="1"/>
  <c r="HC137" i="1"/>
  <c r="HX137" i="1"/>
  <c r="IS137" i="1"/>
  <c r="AC137" i="1"/>
  <c r="CG137" i="1"/>
  <c r="EE137" i="1"/>
  <c r="FW137" i="1"/>
  <c r="HP137" i="1"/>
  <c r="AD137" i="1"/>
  <c r="CL137" i="1"/>
  <c r="EF137" i="1"/>
  <c r="FX137" i="1"/>
  <c r="HQ137" i="1"/>
  <c r="AL137" i="1"/>
  <c r="CM137" i="1"/>
  <c r="EG137" i="1"/>
  <c r="FY137" i="1"/>
  <c r="HY137" i="1"/>
  <c r="AM137" i="1"/>
  <c r="CN137" i="1"/>
  <c r="EH137" i="1"/>
  <c r="FZ137" i="1"/>
  <c r="HZ137" i="1"/>
  <c r="AU137" i="1"/>
  <c r="CO137" i="1"/>
  <c r="EI137" i="1"/>
  <c r="GI137" i="1"/>
  <c r="IE137" i="1"/>
  <c r="AV137" i="1"/>
  <c r="CP137" i="1"/>
  <c r="EJ137" i="1"/>
  <c r="GJ137" i="1"/>
  <c r="IF137" i="1"/>
  <c r="AW137" i="1"/>
  <c r="CQ137" i="1"/>
  <c r="ES137" i="1"/>
  <c r="GO137" i="1"/>
  <c r="IG137" i="1"/>
  <c r="AX137" i="1"/>
  <c r="CR137" i="1"/>
  <c r="ET137" i="1"/>
  <c r="GP137" i="1"/>
  <c r="IH137" i="1"/>
  <c r="AY137" i="1"/>
  <c r="DB137" i="1"/>
  <c r="EY137" i="1"/>
  <c r="GQ137" i="1"/>
  <c r="IJ137" i="1"/>
  <c r="AZ137" i="1"/>
  <c r="DC137" i="1"/>
  <c r="EZ137" i="1"/>
  <c r="GR137" i="1"/>
  <c r="IK137" i="1"/>
  <c r="BH137" i="1"/>
  <c r="DH137" i="1"/>
  <c r="FA137" i="1"/>
  <c r="GS137" i="1"/>
  <c r="IL137" i="1"/>
  <c r="F137" i="1"/>
  <c r="BI137" i="1"/>
  <c r="DI137" i="1"/>
  <c r="FB137" i="1"/>
  <c r="GT137" i="1"/>
  <c r="IT137" i="1"/>
  <c r="G137" i="1"/>
  <c r="BP137" i="1"/>
  <c r="DJ137" i="1"/>
  <c r="FC137" i="1"/>
  <c r="GV137" i="1"/>
  <c r="IU137" i="1"/>
  <c r="H137" i="1"/>
  <c r="BQ137" i="1"/>
  <c r="DK137" i="1"/>
  <c r="FD137" i="1"/>
  <c r="HD137" i="1"/>
  <c r="IZ137" i="1"/>
  <c r="P137" i="1"/>
  <c r="BR137" i="1"/>
  <c r="DL137" i="1"/>
  <c r="FE137" i="1"/>
  <c r="HE137" i="1"/>
  <c r="JA137" i="1"/>
  <c r="Q137" i="1"/>
  <c r="BS137" i="1"/>
  <c r="DM137" i="1"/>
  <c r="FN137" i="1"/>
  <c r="HJ137" i="1"/>
  <c r="JB137" i="1"/>
  <c r="Y137" i="1"/>
  <c r="BT137" i="1"/>
  <c r="DN137" i="1"/>
  <c r="FO137" i="1"/>
  <c r="HK137" i="1"/>
  <c r="JD137" i="1"/>
  <c r="Z137" i="1"/>
  <c r="BU137" i="1"/>
  <c r="DX137" i="1"/>
  <c r="FT137" i="1"/>
  <c r="HL137" i="1"/>
  <c r="JE137" i="1"/>
  <c r="AA137" i="1"/>
  <c r="BV137" i="1"/>
  <c r="DY137" i="1"/>
  <c r="FU137" i="1"/>
  <c r="HM137" i="1"/>
  <c r="JF137" i="1"/>
  <c r="AB137" i="1"/>
  <c r="CD137" i="1"/>
  <c r="ED137" i="1"/>
  <c r="FV137" i="1"/>
  <c r="HN137" i="1"/>
  <c r="JG137" i="1"/>
  <c r="JX170" i="1"/>
  <c r="KR170" i="1"/>
  <c r="LL170" i="1"/>
  <c r="MF170" i="1"/>
  <c r="MZ170" i="1"/>
  <c r="NT170" i="1"/>
  <c r="ON170" i="1"/>
  <c r="PH170" i="1"/>
  <c r="QB170" i="1"/>
  <c r="QV170" i="1"/>
  <c r="RP170" i="1"/>
  <c r="SJ170" i="1"/>
  <c r="TD170" i="1"/>
  <c r="TX170" i="1"/>
  <c r="UR170" i="1"/>
  <c r="VL170" i="1"/>
  <c r="WF170" i="1"/>
  <c r="WZ170" i="1"/>
  <c r="XT170" i="1"/>
  <c r="YN170" i="1"/>
  <c r="ZH170" i="1"/>
  <c r="AAB170" i="1"/>
  <c r="AAV170" i="1"/>
  <c r="ABP170" i="1"/>
  <c r="ACJ170" i="1"/>
  <c r="ADD170" i="1"/>
  <c r="JY170" i="1"/>
  <c r="KS170" i="1"/>
  <c r="LM170" i="1"/>
  <c r="MG170" i="1"/>
  <c r="NA170" i="1"/>
  <c r="NU170" i="1"/>
  <c r="OO170" i="1"/>
  <c r="PI170" i="1"/>
  <c r="QC170" i="1"/>
  <c r="QW170" i="1"/>
  <c r="RQ170" i="1"/>
  <c r="SK170" i="1"/>
  <c r="TE170" i="1"/>
  <c r="TY170" i="1"/>
  <c r="US170" i="1"/>
  <c r="VM170" i="1"/>
  <c r="WG170" i="1"/>
  <c r="XA170" i="1"/>
  <c r="XU170" i="1"/>
  <c r="YO170" i="1"/>
  <c r="ZI170" i="1"/>
  <c r="AAC170" i="1"/>
  <c r="AAW170" i="1"/>
  <c r="ABQ170" i="1"/>
  <c r="ACK170" i="1"/>
  <c r="ADE170" i="1"/>
  <c r="JN170" i="1"/>
  <c r="KJ170" i="1"/>
  <c r="LF170" i="1"/>
  <c r="MB170" i="1"/>
  <c r="MX170" i="1"/>
  <c r="NV170" i="1"/>
  <c r="OR170" i="1"/>
  <c r="PN170" i="1"/>
  <c r="QJ170" i="1"/>
  <c r="RF170" i="1"/>
  <c r="SB170" i="1"/>
  <c r="SX170" i="1"/>
  <c r="TT170" i="1"/>
  <c r="UP170" i="1"/>
  <c r="VN170" i="1"/>
  <c r="WJ170" i="1"/>
  <c r="XF170" i="1"/>
  <c r="YB170" i="1"/>
  <c r="YX170" i="1"/>
  <c r="ZT170" i="1"/>
  <c r="AAP170" i="1"/>
  <c r="ABL170" i="1"/>
  <c r="ACH170" i="1"/>
  <c r="ADF170" i="1"/>
  <c r="JO170" i="1"/>
  <c r="KK170" i="1"/>
  <c r="LG170" i="1"/>
  <c r="MC170" i="1"/>
  <c r="MY170" i="1"/>
  <c r="NW170" i="1"/>
  <c r="OS170" i="1"/>
  <c r="PO170" i="1"/>
  <c r="QK170" i="1"/>
  <c r="RG170" i="1"/>
  <c r="SC170" i="1"/>
  <c r="SY170" i="1"/>
  <c r="TU170" i="1"/>
  <c r="UQ170" i="1"/>
  <c r="VO170" i="1"/>
  <c r="WK170" i="1"/>
  <c r="XG170" i="1"/>
  <c r="YC170" i="1"/>
  <c r="JQ170" i="1"/>
  <c r="KM170" i="1"/>
  <c r="LI170" i="1"/>
  <c r="ME170" i="1"/>
  <c r="NC170" i="1"/>
  <c r="NY170" i="1"/>
  <c r="OU170" i="1"/>
  <c r="PQ170" i="1"/>
  <c r="QM170" i="1"/>
  <c r="RI170" i="1"/>
  <c r="SE170" i="1"/>
  <c r="TA170" i="1"/>
  <c r="TW170" i="1"/>
  <c r="UU170" i="1"/>
  <c r="VQ170" i="1"/>
  <c r="WM170" i="1"/>
  <c r="XI170" i="1"/>
  <c r="YE170" i="1"/>
  <c r="ZA170" i="1"/>
  <c r="ZW170" i="1"/>
  <c r="AAS170" i="1"/>
  <c r="ABO170" i="1"/>
  <c r="ACM170" i="1"/>
  <c r="KB170" i="1"/>
  <c r="KX170" i="1"/>
  <c r="LT170" i="1"/>
  <c r="MP170" i="1"/>
  <c r="NL170" i="1"/>
  <c r="OH170" i="1"/>
  <c r="PD170" i="1"/>
  <c r="PZ170" i="1"/>
  <c r="QX170" i="1"/>
  <c r="RT170" i="1"/>
  <c r="SP170" i="1"/>
  <c r="TL170" i="1"/>
  <c r="UH170" i="1"/>
  <c r="VD170" i="1"/>
  <c r="VZ170" i="1"/>
  <c r="WV170" i="1"/>
  <c r="XR170" i="1"/>
  <c r="YP170" i="1"/>
  <c r="ZL170" i="1"/>
  <c r="AAH170" i="1"/>
  <c r="ABD170" i="1"/>
  <c r="ABZ170" i="1"/>
  <c r="ACV170" i="1"/>
  <c r="KD170" i="1"/>
  <c r="KZ170" i="1"/>
  <c r="LV170" i="1"/>
  <c r="MR170" i="1"/>
  <c r="NN170" i="1"/>
  <c r="OJ170" i="1"/>
  <c r="PF170" i="1"/>
  <c r="QD170" i="1"/>
  <c r="QZ170" i="1"/>
  <c r="RV170" i="1"/>
  <c r="SR170" i="1"/>
  <c r="TN170" i="1"/>
  <c r="UJ170" i="1"/>
  <c r="VF170" i="1"/>
  <c r="WB170" i="1"/>
  <c r="WX170" i="1"/>
  <c r="XV170" i="1"/>
  <c r="YR170" i="1"/>
  <c r="KF170" i="1"/>
  <c r="LB170" i="1"/>
  <c r="LX170" i="1"/>
  <c r="MT170" i="1"/>
  <c r="NP170" i="1"/>
  <c r="OL170" i="1"/>
  <c r="PJ170" i="1"/>
  <c r="QF170" i="1"/>
  <c r="RB170" i="1"/>
  <c r="RX170" i="1"/>
  <c r="ST170" i="1"/>
  <c r="TP170" i="1"/>
  <c r="UL170" i="1"/>
  <c r="VH170" i="1"/>
  <c r="WD170" i="1"/>
  <c r="XB170" i="1"/>
  <c r="XX170" i="1"/>
  <c r="YT170" i="1"/>
  <c r="ZP170" i="1"/>
  <c r="AAL170" i="1"/>
  <c r="ABH170" i="1"/>
  <c r="ACD170" i="1"/>
  <c r="ACZ170" i="1"/>
  <c r="KG170" i="1"/>
  <c r="LC170" i="1"/>
  <c r="LY170" i="1"/>
  <c r="MU170" i="1"/>
  <c r="NQ170" i="1"/>
  <c r="OM170" i="1"/>
  <c r="KH170" i="1"/>
  <c r="LD170" i="1"/>
  <c r="LZ170" i="1"/>
  <c r="MV170" i="1"/>
  <c r="NR170" i="1"/>
  <c r="OP170" i="1"/>
  <c r="KE170" i="1"/>
  <c r="LQ170" i="1"/>
  <c r="NE170" i="1"/>
  <c r="OK170" i="1"/>
  <c r="PU170" i="1"/>
  <c r="RA170" i="1"/>
  <c r="SG170" i="1"/>
  <c r="TK170" i="1"/>
  <c r="UT170" i="1"/>
  <c r="VW170" i="1"/>
  <c r="XD170" i="1"/>
  <c r="YI170" i="1"/>
  <c r="ZM170" i="1"/>
  <c r="AAN170" i="1"/>
  <c r="ABR170" i="1"/>
  <c r="ACR170" i="1"/>
  <c r="KI170" i="1"/>
  <c r="LR170" i="1"/>
  <c r="NF170" i="1"/>
  <c r="OQ170" i="1"/>
  <c r="PV170" i="1"/>
  <c r="RC170" i="1"/>
  <c r="SH170" i="1"/>
  <c r="TM170" i="1"/>
  <c r="UV170" i="1"/>
  <c r="VX170" i="1"/>
  <c r="XE170" i="1"/>
  <c r="YJ170" i="1"/>
  <c r="ZN170" i="1"/>
  <c r="AAO170" i="1"/>
  <c r="ABS170" i="1"/>
  <c r="ACS170" i="1"/>
  <c r="KL170" i="1"/>
  <c r="LS170" i="1"/>
  <c r="NG170" i="1"/>
  <c r="OT170" i="1"/>
  <c r="PW170" i="1"/>
  <c r="RD170" i="1"/>
  <c r="SI170" i="1"/>
  <c r="TO170" i="1"/>
  <c r="UW170" i="1"/>
  <c r="VY170" i="1"/>
  <c r="XH170" i="1"/>
  <c r="YK170" i="1"/>
  <c r="ZO170" i="1"/>
  <c r="AAQ170" i="1"/>
  <c r="ABT170" i="1"/>
  <c r="ACT170" i="1"/>
  <c r="KN170" i="1"/>
  <c r="LU170" i="1"/>
  <c r="NH170" i="1"/>
  <c r="OV170" i="1"/>
  <c r="PX170" i="1"/>
  <c r="RE170" i="1"/>
  <c r="SL170" i="1"/>
  <c r="TQ170" i="1"/>
  <c r="UX170" i="1"/>
  <c r="WA170" i="1"/>
  <c r="XJ170" i="1"/>
  <c r="YL170" i="1"/>
  <c r="ZQ170" i="1"/>
  <c r="AAR170" i="1"/>
  <c r="ABU170" i="1"/>
  <c r="ACU170" i="1"/>
  <c r="KO170" i="1"/>
  <c r="LW170" i="1"/>
  <c r="NI170" i="1"/>
  <c r="OW170" i="1"/>
  <c r="PY170" i="1"/>
  <c r="RH170" i="1"/>
  <c r="SM170" i="1"/>
  <c r="TR170" i="1"/>
  <c r="UY170" i="1"/>
  <c r="WC170" i="1"/>
  <c r="XK170" i="1"/>
  <c r="YM170" i="1"/>
  <c r="ZR170" i="1"/>
  <c r="AAT170" i="1"/>
  <c r="ABV170" i="1"/>
  <c r="ACW170" i="1"/>
  <c r="KP170" i="1"/>
  <c r="MA170" i="1"/>
  <c r="NJ170" i="1"/>
  <c r="OX170" i="1"/>
  <c r="QA170" i="1"/>
  <c r="RJ170" i="1"/>
  <c r="SN170" i="1"/>
  <c r="TS170" i="1"/>
  <c r="UZ170" i="1"/>
  <c r="WE170" i="1"/>
  <c r="XL170" i="1"/>
  <c r="YQ170" i="1"/>
  <c r="ZS170" i="1"/>
  <c r="AAU170" i="1"/>
  <c r="ABW170" i="1"/>
  <c r="ACX170" i="1"/>
  <c r="KQ170" i="1"/>
  <c r="MD170" i="1"/>
  <c r="NK170" i="1"/>
  <c r="OY170" i="1"/>
  <c r="QE170" i="1"/>
  <c r="RK170" i="1"/>
  <c r="SO170" i="1"/>
  <c r="TV170" i="1"/>
  <c r="VA170" i="1"/>
  <c r="WH170" i="1"/>
  <c r="XM170" i="1"/>
  <c r="YS170" i="1"/>
  <c r="ZU170" i="1"/>
  <c r="AAX170" i="1"/>
  <c r="ABX170" i="1"/>
  <c r="ACY170" i="1"/>
  <c r="KT170" i="1"/>
  <c r="MH170" i="1"/>
  <c r="NM170" i="1"/>
  <c r="OZ170" i="1"/>
  <c r="QG170" i="1"/>
  <c r="RL170" i="1"/>
  <c r="SQ170" i="1"/>
  <c r="TZ170" i="1"/>
  <c r="VB170" i="1"/>
  <c r="WI170" i="1"/>
  <c r="XN170" i="1"/>
  <c r="YU170" i="1"/>
  <c r="ZV170" i="1"/>
  <c r="AAY170" i="1"/>
  <c r="ABY170" i="1"/>
  <c r="ADA170" i="1"/>
  <c r="KU170" i="1"/>
  <c r="MI170" i="1"/>
  <c r="NO170" i="1"/>
  <c r="PA170" i="1"/>
  <c r="QH170" i="1"/>
  <c r="RM170" i="1"/>
  <c r="SS170" i="1"/>
  <c r="UA170" i="1"/>
  <c r="VC170" i="1"/>
  <c r="WL170" i="1"/>
  <c r="XO170" i="1"/>
  <c r="YV170" i="1"/>
  <c r="ZX170" i="1"/>
  <c r="AAZ170" i="1"/>
  <c r="ACA170" i="1"/>
  <c r="ADB170" i="1"/>
  <c r="KV170" i="1"/>
  <c r="MJ170" i="1"/>
  <c r="NS170" i="1"/>
  <c r="PB170" i="1"/>
  <c r="QI170" i="1"/>
  <c r="RN170" i="1"/>
  <c r="SU170" i="1"/>
  <c r="UB170" i="1"/>
  <c r="VE170" i="1"/>
  <c r="WN170" i="1"/>
  <c r="XP170" i="1"/>
  <c r="YW170" i="1"/>
  <c r="ZY170" i="1"/>
  <c r="ABA170" i="1"/>
  <c r="ACB170" i="1"/>
  <c r="ADC170" i="1"/>
  <c r="JP170" i="1"/>
  <c r="KW170" i="1"/>
  <c r="MK170" i="1"/>
  <c r="NX170" i="1"/>
  <c r="PC170" i="1"/>
  <c r="QL170" i="1"/>
  <c r="RO170" i="1"/>
  <c r="SV170" i="1"/>
  <c r="UC170" i="1"/>
  <c r="VG170" i="1"/>
  <c r="WO170" i="1"/>
  <c r="XQ170" i="1"/>
  <c r="YY170" i="1"/>
  <c r="ZZ170" i="1"/>
  <c r="ABB170" i="1"/>
  <c r="ACC170" i="1"/>
  <c r="ADG170" i="1"/>
  <c r="JR170" i="1"/>
  <c r="KY170" i="1"/>
  <c r="ML170" i="1"/>
  <c r="NZ170" i="1"/>
  <c r="PE170" i="1"/>
  <c r="QN170" i="1"/>
  <c r="RR170" i="1"/>
  <c r="SW170" i="1"/>
  <c r="UD170" i="1"/>
  <c r="VI170" i="1"/>
  <c r="WP170" i="1"/>
  <c r="XS170" i="1"/>
  <c r="YZ170" i="1"/>
  <c r="AAA170" i="1"/>
  <c r="ABC170" i="1"/>
  <c r="ACE170" i="1"/>
  <c r="JS170" i="1"/>
  <c r="LA170" i="1"/>
  <c r="MM170" i="1"/>
  <c r="OA170" i="1"/>
  <c r="PG170" i="1"/>
  <c r="QO170" i="1"/>
  <c r="RS170" i="1"/>
  <c r="SZ170" i="1"/>
  <c r="UE170" i="1"/>
  <c r="VJ170" i="1"/>
  <c r="WQ170" i="1"/>
  <c r="XW170" i="1"/>
  <c r="ZB170" i="1"/>
  <c r="AAD170" i="1"/>
  <c r="ABE170" i="1"/>
  <c r="ACF170" i="1"/>
  <c r="JT170" i="1"/>
  <c r="LE170" i="1"/>
  <c r="MN170" i="1"/>
  <c r="OB170" i="1"/>
  <c r="PK170" i="1"/>
  <c r="QP170" i="1"/>
  <c r="RU170" i="1"/>
  <c r="TB170" i="1"/>
  <c r="UF170" i="1"/>
  <c r="VK170" i="1"/>
  <c r="WR170" i="1"/>
  <c r="XY170" i="1"/>
  <c r="ZC170" i="1"/>
  <c r="AAE170" i="1"/>
  <c r="ABF170" i="1"/>
  <c r="ACG170" i="1"/>
  <c r="JU170" i="1"/>
  <c r="LH170" i="1"/>
  <c r="MO170" i="1"/>
  <c r="OC170" i="1"/>
  <c r="PL170" i="1"/>
  <c r="QQ170" i="1"/>
  <c r="RW170" i="1"/>
  <c r="TC170" i="1"/>
  <c r="UG170" i="1"/>
  <c r="VP170" i="1"/>
  <c r="WS170" i="1"/>
  <c r="XZ170" i="1"/>
  <c r="ZD170" i="1"/>
  <c r="AAF170" i="1"/>
  <c r="ABG170" i="1"/>
  <c r="ACI170" i="1"/>
  <c r="JV170" i="1"/>
  <c r="LJ170" i="1"/>
  <c r="MQ170" i="1"/>
  <c r="OD170" i="1"/>
  <c r="PM170" i="1"/>
  <c r="QR170" i="1"/>
  <c r="RY170" i="1"/>
  <c r="TF170" i="1"/>
  <c r="UI170" i="1"/>
  <c r="VR170" i="1"/>
  <c r="WT170" i="1"/>
  <c r="YA170" i="1"/>
  <c r="ZE170" i="1"/>
  <c r="AAG170" i="1"/>
  <c r="ABI170" i="1"/>
  <c r="ACL170" i="1"/>
  <c r="JW170" i="1"/>
  <c r="LK170" i="1"/>
  <c r="MS170" i="1"/>
  <c r="OE170" i="1"/>
  <c r="PP170" i="1"/>
  <c r="QS170" i="1"/>
  <c r="RZ170" i="1"/>
  <c r="TG170" i="1"/>
  <c r="UK170" i="1"/>
  <c r="VS170" i="1"/>
  <c r="WU170" i="1"/>
  <c r="YD170" i="1"/>
  <c r="ZF170" i="1"/>
  <c r="AAI170" i="1"/>
  <c r="ABJ170" i="1"/>
  <c r="ACN170" i="1"/>
  <c r="JZ170" i="1"/>
  <c r="LN170" i="1"/>
  <c r="MW170" i="1"/>
  <c r="OF170" i="1"/>
  <c r="PR170" i="1"/>
  <c r="QT170" i="1"/>
  <c r="SA170" i="1"/>
  <c r="TH170" i="1"/>
  <c r="UM170" i="1"/>
  <c r="VT170" i="1"/>
  <c r="WW170" i="1"/>
  <c r="YF170" i="1"/>
  <c r="ZG170" i="1"/>
  <c r="AAJ170" i="1"/>
  <c r="ABK170" i="1"/>
  <c r="ACO170" i="1"/>
  <c r="KA170" i="1"/>
  <c r="LO170" i="1"/>
  <c r="NB170" i="1"/>
  <c r="OG170" i="1"/>
  <c r="PS170" i="1"/>
  <c r="QU170" i="1"/>
  <c r="SD170" i="1"/>
  <c r="TI170" i="1"/>
  <c r="UN170" i="1"/>
  <c r="VU170" i="1"/>
  <c r="WY170" i="1"/>
  <c r="YG170" i="1"/>
  <c r="ZJ170" i="1"/>
  <c r="AAK170" i="1"/>
  <c r="ABM170" i="1"/>
  <c r="ACP170" i="1"/>
  <c r="ABN170" i="1"/>
  <c r="ACQ170" i="1"/>
  <c r="KC170" i="1"/>
  <c r="LP170" i="1"/>
  <c r="ND170" i="1"/>
  <c r="OI170" i="1"/>
  <c r="PT170" i="1"/>
  <c r="QY170" i="1"/>
  <c r="SF170" i="1"/>
  <c r="TJ170" i="1"/>
  <c r="UO170" i="1"/>
  <c r="VV170" i="1"/>
  <c r="XC170" i="1"/>
  <c r="YH170" i="1"/>
  <c r="ZK170" i="1"/>
  <c r="AAM170" i="1"/>
  <c r="X170" i="1"/>
  <c r="AR170" i="1"/>
  <c r="BL170" i="1"/>
  <c r="CF170" i="1"/>
  <c r="CZ170" i="1"/>
  <c r="DT170" i="1"/>
  <c r="EN170" i="1"/>
  <c r="FH170" i="1"/>
  <c r="GB170" i="1"/>
  <c r="GV170" i="1"/>
  <c r="HP170" i="1"/>
  <c r="IJ170" i="1"/>
  <c r="JD170" i="1"/>
  <c r="Y170" i="1"/>
  <c r="AS170" i="1"/>
  <c r="BM170" i="1"/>
  <c r="CG170" i="1"/>
  <c r="DA170" i="1"/>
  <c r="DU170" i="1"/>
  <c r="EO170" i="1"/>
  <c r="FI170" i="1"/>
  <c r="GC170" i="1"/>
  <c r="GW170" i="1"/>
  <c r="HQ170" i="1"/>
  <c r="IK170" i="1"/>
  <c r="JE170" i="1"/>
  <c r="F170" i="1"/>
  <c r="Z170" i="1"/>
  <c r="AT170" i="1"/>
  <c r="BN170" i="1"/>
  <c r="CH170" i="1"/>
  <c r="DB170" i="1"/>
  <c r="DV170" i="1"/>
  <c r="EP170" i="1"/>
  <c r="FJ170" i="1"/>
  <c r="GD170" i="1"/>
  <c r="GX170" i="1"/>
  <c r="HR170" i="1"/>
  <c r="IL170" i="1"/>
  <c r="JF170" i="1"/>
  <c r="G170" i="1"/>
  <c r="AA170" i="1"/>
  <c r="AU170" i="1"/>
  <c r="BO170" i="1"/>
  <c r="CI170" i="1"/>
  <c r="DC170" i="1"/>
  <c r="DW170" i="1"/>
  <c r="EQ170" i="1"/>
  <c r="FK170" i="1"/>
  <c r="GE170" i="1"/>
  <c r="GY170" i="1"/>
  <c r="HS170" i="1"/>
  <c r="IM170" i="1"/>
  <c r="JG170" i="1"/>
  <c r="O170" i="1"/>
  <c r="AI170" i="1"/>
  <c r="BC170" i="1"/>
  <c r="BW170" i="1"/>
  <c r="P170" i="1"/>
  <c r="AJ170" i="1"/>
  <c r="BD170" i="1"/>
  <c r="BX170" i="1"/>
  <c r="CR170" i="1"/>
  <c r="DL170" i="1"/>
  <c r="EF170" i="1"/>
  <c r="EZ170" i="1"/>
  <c r="FT170" i="1"/>
  <c r="GN170" i="1"/>
  <c r="HH170" i="1"/>
  <c r="IB170" i="1"/>
  <c r="IV170" i="1"/>
  <c r="Q170" i="1"/>
  <c r="AK170" i="1"/>
  <c r="BE170" i="1"/>
  <c r="V170" i="1"/>
  <c r="BA170" i="1"/>
  <c r="CD170" i="1"/>
  <c r="DG170" i="1"/>
  <c r="EG170" i="1"/>
  <c r="FF170" i="1"/>
  <c r="GI170" i="1"/>
  <c r="HI170" i="1"/>
  <c r="IH170" i="1"/>
  <c r="JK170" i="1"/>
  <c r="W170" i="1"/>
  <c r="BB170" i="1"/>
  <c r="CE170" i="1"/>
  <c r="DH170" i="1"/>
  <c r="EH170" i="1"/>
  <c r="FG170" i="1"/>
  <c r="GJ170" i="1"/>
  <c r="HJ170" i="1"/>
  <c r="II170" i="1"/>
  <c r="JL170" i="1"/>
  <c r="AB170" i="1"/>
  <c r="BF170" i="1"/>
  <c r="CJ170" i="1"/>
  <c r="DI170" i="1"/>
  <c r="EI170" i="1"/>
  <c r="FL170" i="1"/>
  <c r="GK170" i="1"/>
  <c r="HK170" i="1"/>
  <c r="IN170" i="1"/>
  <c r="JM170" i="1"/>
  <c r="AC170" i="1"/>
  <c r="BG170" i="1"/>
  <c r="CK170" i="1"/>
  <c r="DJ170" i="1"/>
  <c r="EJ170" i="1"/>
  <c r="FM170" i="1"/>
  <c r="GL170" i="1"/>
  <c r="HL170" i="1"/>
  <c r="IO170" i="1"/>
  <c r="AD170" i="1"/>
  <c r="BH170" i="1"/>
  <c r="CL170" i="1"/>
  <c r="DK170" i="1"/>
  <c r="EK170" i="1"/>
  <c r="FN170" i="1"/>
  <c r="GM170" i="1"/>
  <c r="HM170" i="1"/>
  <c r="IP170" i="1"/>
  <c r="AE170" i="1"/>
  <c r="BI170" i="1"/>
  <c r="CM170" i="1"/>
  <c r="DM170" i="1"/>
  <c r="EL170" i="1"/>
  <c r="FO170" i="1"/>
  <c r="GO170" i="1"/>
  <c r="HN170" i="1"/>
  <c r="IQ170" i="1"/>
  <c r="AF170" i="1"/>
  <c r="BJ170" i="1"/>
  <c r="CN170" i="1"/>
  <c r="DN170" i="1"/>
  <c r="EM170" i="1"/>
  <c r="FP170" i="1"/>
  <c r="GP170" i="1"/>
  <c r="HO170" i="1"/>
  <c r="IR170" i="1"/>
  <c r="AG170" i="1"/>
  <c r="BK170" i="1"/>
  <c r="CO170" i="1"/>
  <c r="DO170" i="1"/>
  <c r="ER170" i="1"/>
  <c r="FQ170" i="1"/>
  <c r="GQ170" i="1"/>
  <c r="HT170" i="1"/>
  <c r="IS170" i="1"/>
  <c r="AH170" i="1"/>
  <c r="BP170" i="1"/>
  <c r="CP170" i="1"/>
  <c r="DP170" i="1"/>
  <c r="ES170" i="1"/>
  <c r="FR170" i="1"/>
  <c r="GR170" i="1"/>
  <c r="HU170" i="1"/>
  <c r="IT170" i="1"/>
  <c r="H170" i="1"/>
  <c r="AL170" i="1"/>
  <c r="BQ170" i="1"/>
  <c r="CQ170" i="1"/>
  <c r="DQ170" i="1"/>
  <c r="ET170" i="1"/>
  <c r="FS170" i="1"/>
  <c r="GS170" i="1"/>
  <c r="HV170" i="1"/>
  <c r="IU170" i="1"/>
  <c r="I170" i="1"/>
  <c r="AM170" i="1"/>
  <c r="BR170" i="1"/>
  <c r="CS170" i="1"/>
  <c r="DR170" i="1"/>
  <c r="EU170" i="1"/>
  <c r="FU170" i="1"/>
  <c r="GT170" i="1"/>
  <c r="HW170" i="1"/>
  <c r="IW170" i="1"/>
  <c r="J170" i="1"/>
  <c r="AN170" i="1"/>
  <c r="BS170" i="1"/>
  <c r="CT170" i="1"/>
  <c r="DS170" i="1"/>
  <c r="EV170" i="1"/>
  <c r="FV170" i="1"/>
  <c r="GU170" i="1"/>
  <c r="HX170" i="1"/>
  <c r="IX170" i="1"/>
  <c r="K170" i="1"/>
  <c r="AO170" i="1"/>
  <c r="BT170" i="1"/>
  <c r="CU170" i="1"/>
  <c r="DX170" i="1"/>
  <c r="EW170" i="1"/>
  <c r="FW170" i="1"/>
  <c r="GZ170" i="1"/>
  <c r="HY170" i="1"/>
  <c r="IY170" i="1"/>
  <c r="L170" i="1"/>
  <c r="AP170" i="1"/>
  <c r="BU170" i="1"/>
  <c r="CV170" i="1"/>
  <c r="DY170" i="1"/>
  <c r="EX170" i="1"/>
  <c r="FX170" i="1"/>
  <c r="HA170" i="1"/>
  <c r="HZ170" i="1"/>
  <c r="IZ170" i="1"/>
  <c r="M170" i="1"/>
  <c r="AQ170" i="1"/>
  <c r="BV170" i="1"/>
  <c r="CW170" i="1"/>
  <c r="DZ170" i="1"/>
  <c r="EY170" i="1"/>
  <c r="FY170" i="1"/>
  <c r="HB170" i="1"/>
  <c r="IA170" i="1"/>
  <c r="JA170" i="1"/>
  <c r="N170" i="1"/>
  <c r="AV170" i="1"/>
  <c r="BY170" i="1"/>
  <c r="CX170" i="1"/>
  <c r="EA170" i="1"/>
  <c r="FA170" i="1"/>
  <c r="FZ170" i="1"/>
  <c r="HC170" i="1"/>
  <c r="IC170" i="1"/>
  <c r="JB170" i="1"/>
  <c r="R170" i="1"/>
  <c r="AW170" i="1"/>
  <c r="BZ170" i="1"/>
  <c r="CY170" i="1"/>
  <c r="EB170" i="1"/>
  <c r="FB170" i="1"/>
  <c r="GA170" i="1"/>
  <c r="HD170" i="1"/>
  <c r="ID170" i="1"/>
  <c r="JC170" i="1"/>
  <c r="S170" i="1"/>
  <c r="AX170" i="1"/>
  <c r="CA170" i="1"/>
  <c r="DD170" i="1"/>
  <c r="EC170" i="1"/>
  <c r="FC170" i="1"/>
  <c r="GF170" i="1"/>
  <c r="HE170" i="1"/>
  <c r="IE170" i="1"/>
  <c r="JH170" i="1"/>
  <c r="T170" i="1"/>
  <c r="AY170" i="1"/>
  <c r="CB170" i="1"/>
  <c r="DE170" i="1"/>
  <c r="ED170" i="1"/>
  <c r="FD170" i="1"/>
  <c r="GG170" i="1"/>
  <c r="HF170" i="1"/>
  <c r="IF170" i="1"/>
  <c r="JI170" i="1"/>
  <c r="CC170" i="1"/>
  <c r="DF170" i="1"/>
  <c r="EE170" i="1"/>
  <c r="FE170" i="1"/>
  <c r="GH170" i="1"/>
  <c r="HG170" i="1"/>
  <c r="IG170" i="1"/>
  <c r="JJ170" i="1"/>
  <c r="U170" i="1"/>
  <c r="AZ170" i="1"/>
  <c r="JS208" i="1"/>
  <c r="KM208" i="1"/>
  <c r="LG208" i="1"/>
  <c r="MA208" i="1"/>
  <c r="MU208" i="1"/>
  <c r="NO208" i="1"/>
  <c r="OI208" i="1"/>
  <c r="PC208" i="1"/>
  <c r="PW208" i="1"/>
  <c r="QQ208" i="1"/>
  <c r="RK208" i="1"/>
  <c r="SE208" i="1"/>
  <c r="SY208" i="1"/>
  <c r="TS208" i="1"/>
  <c r="UM208" i="1"/>
  <c r="VG208" i="1"/>
  <c r="WA208" i="1"/>
  <c r="WU208" i="1"/>
  <c r="XO208" i="1"/>
  <c r="YI208" i="1"/>
  <c r="ZC208" i="1"/>
  <c r="ZW208" i="1"/>
  <c r="AAQ208" i="1"/>
  <c r="ABK208" i="1"/>
  <c r="ACE208" i="1"/>
  <c r="ACY208" i="1"/>
  <c r="JT208" i="1"/>
  <c r="KN208" i="1"/>
  <c r="LH208" i="1"/>
  <c r="MB208" i="1"/>
  <c r="MV208" i="1"/>
  <c r="NP208" i="1"/>
  <c r="OJ208" i="1"/>
  <c r="PD208" i="1"/>
  <c r="PX208" i="1"/>
  <c r="QR208" i="1"/>
  <c r="RL208" i="1"/>
  <c r="SF208" i="1"/>
  <c r="SZ208" i="1"/>
  <c r="TT208" i="1"/>
  <c r="UN208" i="1"/>
  <c r="VH208" i="1"/>
  <c r="WB208" i="1"/>
  <c r="WV208" i="1"/>
  <c r="XP208" i="1"/>
  <c r="YJ208" i="1"/>
  <c r="ZD208" i="1"/>
  <c r="ZX208" i="1"/>
  <c r="AAR208" i="1"/>
  <c r="ABL208" i="1"/>
  <c r="ACF208" i="1"/>
  <c r="ACZ208" i="1"/>
  <c r="JU208" i="1"/>
  <c r="KO208" i="1"/>
  <c r="LI208" i="1"/>
  <c r="MC208" i="1"/>
  <c r="MW208" i="1"/>
  <c r="NQ208" i="1"/>
  <c r="OK208" i="1"/>
  <c r="PE208" i="1"/>
  <c r="PY208" i="1"/>
  <c r="QS208" i="1"/>
  <c r="RM208" i="1"/>
  <c r="SG208" i="1"/>
  <c r="TA208" i="1"/>
  <c r="TU208" i="1"/>
  <c r="UO208" i="1"/>
  <c r="VI208" i="1"/>
  <c r="WC208" i="1"/>
  <c r="WW208" i="1"/>
  <c r="XQ208" i="1"/>
  <c r="YK208" i="1"/>
  <c r="ZE208" i="1"/>
  <c r="ZY208" i="1"/>
  <c r="AAS208" i="1"/>
  <c r="ABM208" i="1"/>
  <c r="ACG208" i="1"/>
  <c r="ADA208" i="1"/>
  <c r="JV208" i="1"/>
  <c r="KP208" i="1"/>
  <c r="LJ208" i="1"/>
  <c r="MD208" i="1"/>
  <c r="MX208" i="1"/>
  <c r="NR208" i="1"/>
  <c r="OL208" i="1"/>
  <c r="PF208" i="1"/>
  <c r="PZ208" i="1"/>
  <c r="QT208" i="1"/>
  <c r="RN208" i="1"/>
  <c r="SH208" i="1"/>
  <c r="TB208" i="1"/>
  <c r="TV208" i="1"/>
  <c r="UP208" i="1"/>
  <c r="VJ208" i="1"/>
  <c r="WD208" i="1"/>
  <c r="WX208" i="1"/>
  <c r="XR208" i="1"/>
  <c r="YL208" i="1"/>
  <c r="ZF208" i="1"/>
  <c r="ZZ208" i="1"/>
  <c r="AAT208" i="1"/>
  <c r="ABN208" i="1"/>
  <c r="ACH208" i="1"/>
  <c r="ADB208" i="1"/>
  <c r="JW208" i="1"/>
  <c r="KQ208" i="1"/>
  <c r="LK208" i="1"/>
  <c r="ME208" i="1"/>
  <c r="MY208" i="1"/>
  <c r="JX208" i="1"/>
  <c r="KR208" i="1"/>
  <c r="JY208" i="1"/>
  <c r="KS208" i="1"/>
  <c r="LM208" i="1"/>
  <c r="KE208" i="1"/>
  <c r="KY208" i="1"/>
  <c r="LS208" i="1"/>
  <c r="MM208" i="1"/>
  <c r="NG208" i="1"/>
  <c r="OA208" i="1"/>
  <c r="OU208" i="1"/>
  <c r="PO208" i="1"/>
  <c r="QI208" i="1"/>
  <c r="RC208" i="1"/>
  <c r="RW208" i="1"/>
  <c r="SQ208" i="1"/>
  <c r="TK208" i="1"/>
  <c r="UE208" i="1"/>
  <c r="UY208" i="1"/>
  <c r="VS208" i="1"/>
  <c r="WM208" i="1"/>
  <c r="XG208" i="1"/>
  <c r="YA208" i="1"/>
  <c r="YU208" i="1"/>
  <c r="ZO208" i="1"/>
  <c r="AAI208" i="1"/>
  <c r="ABC208" i="1"/>
  <c r="ABW208" i="1"/>
  <c r="ACQ208" i="1"/>
  <c r="KF208" i="1"/>
  <c r="KZ208" i="1"/>
  <c r="LT208" i="1"/>
  <c r="MN208" i="1"/>
  <c r="NH208" i="1"/>
  <c r="OB208" i="1"/>
  <c r="OV208" i="1"/>
  <c r="PP208" i="1"/>
  <c r="QJ208" i="1"/>
  <c r="RD208" i="1"/>
  <c r="RX208" i="1"/>
  <c r="SR208" i="1"/>
  <c r="TL208" i="1"/>
  <c r="UF208" i="1"/>
  <c r="UZ208" i="1"/>
  <c r="VT208" i="1"/>
  <c r="WN208" i="1"/>
  <c r="XH208" i="1"/>
  <c r="YB208" i="1"/>
  <c r="YV208" i="1"/>
  <c r="ZP208" i="1"/>
  <c r="AAJ208" i="1"/>
  <c r="ABD208" i="1"/>
  <c r="ABX208" i="1"/>
  <c r="ACR208" i="1"/>
  <c r="KG208" i="1"/>
  <c r="LA208" i="1"/>
  <c r="LU208" i="1"/>
  <c r="MO208" i="1"/>
  <c r="NI208" i="1"/>
  <c r="OC208" i="1"/>
  <c r="OW208" i="1"/>
  <c r="PQ208" i="1"/>
  <c r="QK208" i="1"/>
  <c r="RE208" i="1"/>
  <c r="RY208" i="1"/>
  <c r="SS208" i="1"/>
  <c r="TM208" i="1"/>
  <c r="UG208" i="1"/>
  <c r="VA208" i="1"/>
  <c r="VU208" i="1"/>
  <c r="WO208" i="1"/>
  <c r="XI208" i="1"/>
  <c r="YC208" i="1"/>
  <c r="YW208" i="1"/>
  <c r="ZQ208" i="1"/>
  <c r="AAK208" i="1"/>
  <c r="ABE208" i="1"/>
  <c r="ABY208" i="1"/>
  <c r="ACS208" i="1"/>
  <c r="JN208" i="1"/>
  <c r="KH208" i="1"/>
  <c r="LB208" i="1"/>
  <c r="LV208" i="1"/>
  <c r="MP208" i="1"/>
  <c r="NJ208" i="1"/>
  <c r="OD208" i="1"/>
  <c r="OX208" i="1"/>
  <c r="PR208" i="1"/>
  <c r="QL208" i="1"/>
  <c r="RF208" i="1"/>
  <c r="RZ208" i="1"/>
  <c r="ST208" i="1"/>
  <c r="TN208" i="1"/>
  <c r="UH208" i="1"/>
  <c r="VB208" i="1"/>
  <c r="VV208" i="1"/>
  <c r="WP208" i="1"/>
  <c r="XJ208" i="1"/>
  <c r="YD208" i="1"/>
  <c r="YX208" i="1"/>
  <c r="ZR208" i="1"/>
  <c r="AAL208" i="1"/>
  <c r="ABF208" i="1"/>
  <c r="ABZ208" i="1"/>
  <c r="ACT208" i="1"/>
  <c r="JO208" i="1"/>
  <c r="KI208" i="1"/>
  <c r="LC208" i="1"/>
  <c r="LW208" i="1"/>
  <c r="MQ208" i="1"/>
  <c r="NK208" i="1"/>
  <c r="OE208" i="1"/>
  <c r="OY208" i="1"/>
  <c r="PS208" i="1"/>
  <c r="QM208" i="1"/>
  <c r="RG208" i="1"/>
  <c r="SA208" i="1"/>
  <c r="SU208" i="1"/>
  <c r="TO208" i="1"/>
  <c r="UI208" i="1"/>
  <c r="VC208" i="1"/>
  <c r="VW208" i="1"/>
  <c r="WQ208" i="1"/>
  <c r="XK208" i="1"/>
  <c r="YE208" i="1"/>
  <c r="YY208" i="1"/>
  <c r="ZS208" i="1"/>
  <c r="AAM208" i="1"/>
  <c r="ABG208" i="1"/>
  <c r="ACA208" i="1"/>
  <c r="ACU208" i="1"/>
  <c r="JP208" i="1"/>
  <c r="KJ208" i="1"/>
  <c r="LD208" i="1"/>
  <c r="LX208" i="1"/>
  <c r="MR208" i="1"/>
  <c r="NL208" i="1"/>
  <c r="OF208" i="1"/>
  <c r="OZ208" i="1"/>
  <c r="PT208" i="1"/>
  <c r="QN208" i="1"/>
  <c r="RH208" i="1"/>
  <c r="SB208" i="1"/>
  <c r="SV208" i="1"/>
  <c r="TP208" i="1"/>
  <c r="UJ208" i="1"/>
  <c r="VD208" i="1"/>
  <c r="VX208" i="1"/>
  <c r="WR208" i="1"/>
  <c r="XL208" i="1"/>
  <c r="YF208" i="1"/>
  <c r="YZ208" i="1"/>
  <c r="ZT208" i="1"/>
  <c r="AAN208" i="1"/>
  <c r="ABH208" i="1"/>
  <c r="ACB208" i="1"/>
  <c r="ACV208" i="1"/>
  <c r="KC208" i="1"/>
  <c r="MG208" i="1"/>
  <c r="NV208" i="1"/>
  <c r="PJ208" i="1"/>
  <c r="QX208" i="1"/>
  <c r="SL208" i="1"/>
  <c r="TZ208" i="1"/>
  <c r="VN208" i="1"/>
  <c r="XB208" i="1"/>
  <c r="YP208" i="1"/>
  <c r="AAD208" i="1"/>
  <c r="ABR208" i="1"/>
  <c r="ADF208" i="1"/>
  <c r="KD208" i="1"/>
  <c r="MH208" i="1"/>
  <c r="NW208" i="1"/>
  <c r="PK208" i="1"/>
  <c r="QY208" i="1"/>
  <c r="SM208" i="1"/>
  <c r="UA208" i="1"/>
  <c r="VO208" i="1"/>
  <c r="XC208" i="1"/>
  <c r="YQ208" i="1"/>
  <c r="AAE208" i="1"/>
  <c r="ABS208" i="1"/>
  <c r="ADG208" i="1"/>
  <c r="KK208" i="1"/>
  <c r="MI208" i="1"/>
  <c r="NX208" i="1"/>
  <c r="PL208" i="1"/>
  <c r="QZ208" i="1"/>
  <c r="SN208" i="1"/>
  <c r="UB208" i="1"/>
  <c r="VP208" i="1"/>
  <c r="XD208" i="1"/>
  <c r="YR208" i="1"/>
  <c r="AAF208" i="1"/>
  <c r="ABT208" i="1"/>
  <c r="KL208" i="1"/>
  <c r="MJ208" i="1"/>
  <c r="NY208" i="1"/>
  <c r="PM208" i="1"/>
  <c r="RA208" i="1"/>
  <c r="SO208" i="1"/>
  <c r="UC208" i="1"/>
  <c r="VQ208" i="1"/>
  <c r="XE208" i="1"/>
  <c r="YS208" i="1"/>
  <c r="AAG208" i="1"/>
  <c r="ABU208" i="1"/>
  <c r="KT208" i="1"/>
  <c r="MK208" i="1"/>
  <c r="NZ208" i="1"/>
  <c r="PN208" i="1"/>
  <c r="RB208" i="1"/>
  <c r="SP208" i="1"/>
  <c r="UD208" i="1"/>
  <c r="VR208" i="1"/>
  <c r="XF208" i="1"/>
  <c r="YT208" i="1"/>
  <c r="AAH208" i="1"/>
  <c r="ABV208" i="1"/>
  <c r="KU208" i="1"/>
  <c r="ML208" i="1"/>
  <c r="OG208" i="1"/>
  <c r="PU208" i="1"/>
  <c r="RI208" i="1"/>
  <c r="SW208" i="1"/>
  <c r="UK208" i="1"/>
  <c r="VY208" i="1"/>
  <c r="XM208" i="1"/>
  <c r="ZA208" i="1"/>
  <c r="AAO208" i="1"/>
  <c r="ACC208" i="1"/>
  <c r="KV208" i="1"/>
  <c r="MS208" i="1"/>
  <c r="OH208" i="1"/>
  <c r="PV208" i="1"/>
  <c r="RJ208" i="1"/>
  <c r="SX208" i="1"/>
  <c r="UL208" i="1"/>
  <c r="VZ208" i="1"/>
  <c r="XN208" i="1"/>
  <c r="ZB208" i="1"/>
  <c r="AAP208" i="1"/>
  <c r="ACD208" i="1"/>
  <c r="KW208" i="1"/>
  <c r="MT208" i="1"/>
  <c r="OM208" i="1"/>
  <c r="QA208" i="1"/>
  <c r="RO208" i="1"/>
  <c r="TC208" i="1"/>
  <c r="UQ208" i="1"/>
  <c r="WE208" i="1"/>
  <c r="XS208" i="1"/>
  <c r="ZG208" i="1"/>
  <c r="AAU208" i="1"/>
  <c r="ACI208" i="1"/>
  <c r="KX208" i="1"/>
  <c r="MZ208" i="1"/>
  <c r="ON208" i="1"/>
  <c r="QB208" i="1"/>
  <c r="RP208" i="1"/>
  <c r="TD208" i="1"/>
  <c r="UR208" i="1"/>
  <c r="WF208" i="1"/>
  <c r="XT208" i="1"/>
  <c r="ZH208" i="1"/>
  <c r="AAV208" i="1"/>
  <c r="ACJ208" i="1"/>
  <c r="LE208" i="1"/>
  <c r="NA208" i="1"/>
  <c r="OO208" i="1"/>
  <c r="QC208" i="1"/>
  <c r="RQ208" i="1"/>
  <c r="TE208" i="1"/>
  <c r="US208" i="1"/>
  <c r="WG208" i="1"/>
  <c r="XU208" i="1"/>
  <c r="ZI208" i="1"/>
  <c r="AAW208" i="1"/>
  <c r="ACK208" i="1"/>
  <c r="LF208" i="1"/>
  <c r="NB208" i="1"/>
  <c r="OP208" i="1"/>
  <c r="QD208" i="1"/>
  <c r="RR208" i="1"/>
  <c r="TF208" i="1"/>
  <c r="UT208" i="1"/>
  <c r="WH208" i="1"/>
  <c r="XV208" i="1"/>
  <c r="ZJ208" i="1"/>
  <c r="AAX208" i="1"/>
  <c r="ACL208" i="1"/>
  <c r="LL208" i="1"/>
  <c r="NC208" i="1"/>
  <c r="OQ208" i="1"/>
  <c r="QE208" i="1"/>
  <c r="RS208" i="1"/>
  <c r="TG208" i="1"/>
  <c r="UU208" i="1"/>
  <c r="WI208" i="1"/>
  <c r="XW208" i="1"/>
  <c r="ZK208" i="1"/>
  <c r="AAY208" i="1"/>
  <c r="ACM208" i="1"/>
  <c r="LN208" i="1"/>
  <c r="ND208" i="1"/>
  <c r="OR208" i="1"/>
  <c r="QF208" i="1"/>
  <c r="RT208" i="1"/>
  <c r="TH208" i="1"/>
  <c r="UV208" i="1"/>
  <c r="WJ208" i="1"/>
  <c r="XX208" i="1"/>
  <c r="ZL208" i="1"/>
  <c r="AAZ208" i="1"/>
  <c r="ACN208" i="1"/>
  <c r="LO208" i="1"/>
  <c r="NE208" i="1"/>
  <c r="OS208" i="1"/>
  <c r="QG208" i="1"/>
  <c r="RU208" i="1"/>
  <c r="TI208" i="1"/>
  <c r="UW208" i="1"/>
  <c r="WK208" i="1"/>
  <c r="XY208" i="1"/>
  <c r="ZM208" i="1"/>
  <c r="ABA208" i="1"/>
  <c r="ACO208" i="1"/>
  <c r="LP208" i="1"/>
  <c r="NF208" i="1"/>
  <c r="OT208" i="1"/>
  <c r="QH208" i="1"/>
  <c r="RV208" i="1"/>
  <c r="TJ208" i="1"/>
  <c r="UX208" i="1"/>
  <c r="WL208" i="1"/>
  <c r="XZ208" i="1"/>
  <c r="ZN208" i="1"/>
  <c r="ABB208" i="1"/>
  <c r="ACP208" i="1"/>
  <c r="JQ208" i="1"/>
  <c r="LQ208" i="1"/>
  <c r="NM208" i="1"/>
  <c r="PA208" i="1"/>
  <c r="QO208" i="1"/>
  <c r="SC208" i="1"/>
  <c r="TQ208" i="1"/>
  <c r="VE208" i="1"/>
  <c r="WS208" i="1"/>
  <c r="YG208" i="1"/>
  <c r="ZU208" i="1"/>
  <c r="ABI208" i="1"/>
  <c r="ACW208" i="1"/>
  <c r="JR208" i="1"/>
  <c r="LR208" i="1"/>
  <c r="NN208" i="1"/>
  <c r="PB208" i="1"/>
  <c r="QP208" i="1"/>
  <c r="SD208" i="1"/>
  <c r="TR208" i="1"/>
  <c r="VF208" i="1"/>
  <c r="WT208" i="1"/>
  <c r="YH208" i="1"/>
  <c r="ZV208" i="1"/>
  <c r="ABJ208" i="1"/>
  <c r="ACX208" i="1"/>
  <c r="JZ208" i="1"/>
  <c r="LY208" i="1"/>
  <c r="NS208" i="1"/>
  <c r="PG208" i="1"/>
  <c r="QU208" i="1"/>
  <c r="SI208" i="1"/>
  <c r="TW208" i="1"/>
  <c r="VK208" i="1"/>
  <c r="WY208" i="1"/>
  <c r="YM208" i="1"/>
  <c r="AAA208" i="1"/>
  <c r="ABO208" i="1"/>
  <c r="ADC208" i="1"/>
  <c r="KA208" i="1"/>
  <c r="LZ208" i="1"/>
  <c r="NT208" i="1"/>
  <c r="PH208" i="1"/>
  <c r="QV208" i="1"/>
  <c r="SJ208" i="1"/>
  <c r="TX208" i="1"/>
  <c r="VL208" i="1"/>
  <c r="WZ208" i="1"/>
  <c r="YN208" i="1"/>
  <c r="AAB208" i="1"/>
  <c r="ABP208" i="1"/>
  <c r="ADD208" i="1"/>
  <c r="YO208" i="1"/>
  <c r="AAC208" i="1"/>
  <c r="ABQ208" i="1"/>
  <c r="ADE208" i="1"/>
  <c r="KB208" i="1"/>
  <c r="MF208" i="1"/>
  <c r="NU208" i="1"/>
  <c r="PI208" i="1"/>
  <c r="QW208" i="1"/>
  <c r="SK208" i="1"/>
  <c r="TY208" i="1"/>
  <c r="VM208" i="1"/>
  <c r="XA208" i="1"/>
  <c r="G208" i="1"/>
  <c r="AA208" i="1"/>
  <c r="AU208" i="1"/>
  <c r="BO208" i="1"/>
  <c r="CI208" i="1"/>
  <c r="DC208" i="1"/>
  <c r="DW208" i="1"/>
  <c r="EQ208" i="1"/>
  <c r="FK208" i="1"/>
  <c r="GE208" i="1"/>
  <c r="GY208" i="1"/>
  <c r="HS208" i="1"/>
  <c r="IM208" i="1"/>
  <c r="JG208" i="1"/>
  <c r="H208" i="1"/>
  <c r="AB208" i="1"/>
  <c r="AV208" i="1"/>
  <c r="BP208" i="1"/>
  <c r="CJ208" i="1"/>
  <c r="DD208" i="1"/>
  <c r="DX208" i="1"/>
  <c r="ER208" i="1"/>
  <c r="FL208" i="1"/>
  <c r="GF208" i="1"/>
  <c r="GZ208" i="1"/>
  <c r="HT208" i="1"/>
  <c r="IN208" i="1"/>
  <c r="JH208" i="1"/>
  <c r="I208" i="1"/>
  <c r="AC208" i="1"/>
  <c r="AW208" i="1"/>
  <c r="BQ208" i="1"/>
  <c r="CK208" i="1"/>
  <c r="DE208" i="1"/>
  <c r="DY208" i="1"/>
  <c r="ES208" i="1"/>
  <c r="FM208" i="1"/>
  <c r="GG208" i="1"/>
  <c r="HA208" i="1"/>
  <c r="HU208" i="1"/>
  <c r="IO208" i="1"/>
  <c r="JI208" i="1"/>
  <c r="P208" i="1"/>
  <c r="AJ208" i="1"/>
  <c r="BD208" i="1"/>
  <c r="BX208" i="1"/>
  <c r="CR208" i="1"/>
  <c r="DL208" i="1"/>
  <c r="EF208" i="1"/>
  <c r="EZ208" i="1"/>
  <c r="FT208" i="1"/>
  <c r="GN208" i="1"/>
  <c r="HH208" i="1"/>
  <c r="IB208" i="1"/>
  <c r="IV208" i="1"/>
  <c r="S208" i="1"/>
  <c r="AM208" i="1"/>
  <c r="BG208" i="1"/>
  <c r="CA208" i="1"/>
  <c r="CU208" i="1"/>
  <c r="DO208" i="1"/>
  <c r="EI208" i="1"/>
  <c r="FC208" i="1"/>
  <c r="FW208" i="1"/>
  <c r="GQ208" i="1"/>
  <c r="HK208" i="1"/>
  <c r="IE208" i="1"/>
  <c r="IY208" i="1"/>
  <c r="V208" i="1"/>
  <c r="AP208" i="1"/>
  <c r="BJ208" i="1"/>
  <c r="CD208" i="1"/>
  <c r="CX208" i="1"/>
  <c r="DR208" i="1"/>
  <c r="EL208" i="1"/>
  <c r="FF208" i="1"/>
  <c r="O208" i="1"/>
  <c r="AR208" i="1"/>
  <c r="BU208" i="1"/>
  <c r="CW208" i="1"/>
  <c r="EA208" i="1"/>
  <c r="FB208" i="1"/>
  <c r="GC208" i="1"/>
  <c r="HE208" i="1"/>
  <c r="IF208" i="1"/>
  <c r="JE208" i="1"/>
  <c r="Q208" i="1"/>
  <c r="AS208" i="1"/>
  <c r="BV208" i="1"/>
  <c r="CY208" i="1"/>
  <c r="EB208" i="1"/>
  <c r="FD208" i="1"/>
  <c r="GD208" i="1"/>
  <c r="HF208" i="1"/>
  <c r="IG208" i="1"/>
  <c r="JF208" i="1"/>
  <c r="R208" i="1"/>
  <c r="AT208" i="1"/>
  <c r="BW208" i="1"/>
  <c r="CZ208" i="1"/>
  <c r="EC208" i="1"/>
  <c r="FE208" i="1"/>
  <c r="GH208" i="1"/>
  <c r="HG208" i="1"/>
  <c r="IH208" i="1"/>
  <c r="JJ208" i="1"/>
  <c r="T208" i="1"/>
  <c r="AX208" i="1"/>
  <c r="BY208" i="1"/>
  <c r="DA208" i="1"/>
  <c r="ED208" i="1"/>
  <c r="FG208" i="1"/>
  <c r="GI208" i="1"/>
  <c r="HI208" i="1"/>
  <c r="II208" i="1"/>
  <c r="JK208" i="1"/>
  <c r="U208" i="1"/>
  <c r="AY208" i="1"/>
  <c r="BZ208" i="1"/>
  <c r="DB208" i="1"/>
  <c r="EE208" i="1"/>
  <c r="FH208" i="1"/>
  <c r="GJ208" i="1"/>
  <c r="HJ208" i="1"/>
  <c r="IJ208" i="1"/>
  <c r="JL208" i="1"/>
  <c r="W208" i="1"/>
  <c r="AZ208" i="1"/>
  <c r="CB208" i="1"/>
  <c r="DF208" i="1"/>
  <c r="EG208" i="1"/>
  <c r="FI208" i="1"/>
  <c r="GK208" i="1"/>
  <c r="HL208" i="1"/>
  <c r="IK208" i="1"/>
  <c r="JM208" i="1"/>
  <c r="X208" i="1"/>
  <c r="BA208" i="1"/>
  <c r="CC208" i="1"/>
  <c r="DG208" i="1"/>
  <c r="EH208" i="1"/>
  <c r="FJ208" i="1"/>
  <c r="GL208" i="1"/>
  <c r="HM208" i="1"/>
  <c r="IL208" i="1"/>
  <c r="Y208" i="1"/>
  <c r="BB208" i="1"/>
  <c r="CE208" i="1"/>
  <c r="DH208" i="1"/>
  <c r="EJ208" i="1"/>
  <c r="FN208" i="1"/>
  <c r="GM208" i="1"/>
  <c r="HN208" i="1"/>
  <c r="IP208" i="1"/>
  <c r="Z208" i="1"/>
  <c r="BC208" i="1"/>
  <c r="CF208" i="1"/>
  <c r="DI208" i="1"/>
  <c r="EK208" i="1"/>
  <c r="FO208" i="1"/>
  <c r="GO208" i="1"/>
  <c r="HO208" i="1"/>
  <c r="IQ208" i="1"/>
  <c r="AD208" i="1"/>
  <c r="BE208" i="1"/>
  <c r="CG208" i="1"/>
  <c r="DJ208" i="1"/>
  <c r="EM208" i="1"/>
  <c r="FP208" i="1"/>
  <c r="GP208" i="1"/>
  <c r="HP208" i="1"/>
  <c r="IR208" i="1"/>
  <c r="AE208" i="1"/>
  <c r="BF208" i="1"/>
  <c r="CH208" i="1"/>
  <c r="DK208" i="1"/>
  <c r="EN208" i="1"/>
  <c r="FQ208" i="1"/>
  <c r="GR208" i="1"/>
  <c r="HQ208" i="1"/>
  <c r="IS208" i="1"/>
  <c r="AF208" i="1"/>
  <c r="BH208" i="1"/>
  <c r="CL208" i="1"/>
  <c r="DM208" i="1"/>
  <c r="EO208" i="1"/>
  <c r="FR208" i="1"/>
  <c r="GS208" i="1"/>
  <c r="HR208" i="1"/>
  <c r="IT208" i="1"/>
  <c r="AG208" i="1"/>
  <c r="BI208" i="1"/>
  <c r="CM208" i="1"/>
  <c r="DN208" i="1"/>
  <c r="EP208" i="1"/>
  <c r="FS208" i="1"/>
  <c r="GT208" i="1"/>
  <c r="HV208" i="1"/>
  <c r="IU208" i="1"/>
  <c r="BT208" i="1"/>
  <c r="AH208" i="1"/>
  <c r="BK208" i="1"/>
  <c r="CN208" i="1"/>
  <c r="DP208" i="1"/>
  <c r="ET208" i="1"/>
  <c r="FU208" i="1"/>
  <c r="GU208" i="1"/>
  <c r="HW208" i="1"/>
  <c r="IW208" i="1"/>
  <c r="HD208" i="1"/>
  <c r="F208" i="1"/>
  <c r="AI208" i="1"/>
  <c r="BL208" i="1"/>
  <c r="CO208" i="1"/>
  <c r="DQ208" i="1"/>
  <c r="EU208" i="1"/>
  <c r="FV208" i="1"/>
  <c r="GV208" i="1"/>
  <c r="HX208" i="1"/>
  <c r="IX208" i="1"/>
  <c r="AQ208" i="1"/>
  <c r="J208" i="1"/>
  <c r="AK208" i="1"/>
  <c r="BM208" i="1"/>
  <c r="CP208" i="1"/>
  <c r="DS208" i="1"/>
  <c r="EV208" i="1"/>
  <c r="FX208" i="1"/>
  <c r="GW208" i="1"/>
  <c r="HY208" i="1"/>
  <c r="IZ208" i="1"/>
  <c r="JD208" i="1"/>
  <c r="K208" i="1"/>
  <c r="AL208" i="1"/>
  <c r="BN208" i="1"/>
  <c r="CQ208" i="1"/>
  <c r="DT208" i="1"/>
  <c r="EW208" i="1"/>
  <c r="FY208" i="1"/>
  <c r="GX208" i="1"/>
  <c r="HZ208" i="1"/>
  <c r="JA208" i="1"/>
  <c r="L208" i="1"/>
  <c r="AN208" i="1"/>
  <c r="BR208" i="1"/>
  <c r="CS208" i="1"/>
  <c r="DU208" i="1"/>
  <c r="EX208" i="1"/>
  <c r="FZ208" i="1"/>
  <c r="HB208" i="1"/>
  <c r="IA208" i="1"/>
  <c r="JB208" i="1"/>
  <c r="ID208" i="1"/>
  <c r="M208" i="1"/>
  <c r="AO208" i="1"/>
  <c r="BS208" i="1"/>
  <c r="CT208" i="1"/>
  <c r="DV208" i="1"/>
  <c r="EY208" i="1"/>
  <c r="GA208" i="1"/>
  <c r="HC208" i="1"/>
  <c r="IC208" i="1"/>
  <c r="JC208" i="1"/>
  <c r="N208" i="1"/>
  <c r="CV208" i="1"/>
  <c r="FA208" i="1"/>
  <c r="DZ208" i="1"/>
  <c r="GB208" i="1"/>
  <c r="KA146" i="1"/>
  <c r="KU146" i="1"/>
  <c r="LO146" i="1"/>
  <c r="MI146" i="1"/>
  <c r="NC146" i="1"/>
  <c r="NW146" i="1"/>
  <c r="OQ146" i="1"/>
  <c r="PK146" i="1"/>
  <c r="QE146" i="1"/>
  <c r="QY146" i="1"/>
  <c r="RS146" i="1"/>
  <c r="SM146" i="1"/>
  <c r="TG146" i="1"/>
  <c r="UA146" i="1"/>
  <c r="UU146" i="1"/>
  <c r="VO146" i="1"/>
  <c r="WI146" i="1"/>
  <c r="XC146" i="1"/>
  <c r="XW146" i="1"/>
  <c r="YQ146" i="1"/>
  <c r="ZK146" i="1"/>
  <c r="AAE146" i="1"/>
  <c r="AAY146" i="1"/>
  <c r="ABS146" i="1"/>
  <c r="ACM146" i="1"/>
  <c r="ADG146" i="1"/>
  <c r="KB146" i="1"/>
  <c r="KW146" i="1"/>
  <c r="LR146" i="1"/>
  <c r="MM146" i="1"/>
  <c r="NH146" i="1"/>
  <c r="OC146" i="1"/>
  <c r="OX146" i="1"/>
  <c r="PS146" i="1"/>
  <c r="QN146" i="1"/>
  <c r="RI146" i="1"/>
  <c r="SD146" i="1"/>
  <c r="SY146" i="1"/>
  <c r="TT146" i="1"/>
  <c r="UO146" i="1"/>
  <c r="VJ146" i="1"/>
  <c r="WE146" i="1"/>
  <c r="WZ146" i="1"/>
  <c r="XU146" i="1"/>
  <c r="YP146" i="1"/>
  <c r="ZL146" i="1"/>
  <c r="AAG146" i="1"/>
  <c r="ABB146" i="1"/>
  <c r="ABW146" i="1"/>
  <c r="ACR146" i="1"/>
  <c r="KC146" i="1"/>
  <c r="KX146" i="1"/>
  <c r="LS146" i="1"/>
  <c r="MN146" i="1"/>
  <c r="NI146" i="1"/>
  <c r="KD146" i="1"/>
  <c r="KY146" i="1"/>
  <c r="LT146" i="1"/>
  <c r="MO146" i="1"/>
  <c r="NJ146" i="1"/>
  <c r="OE146" i="1"/>
  <c r="OZ146" i="1"/>
  <c r="PU146" i="1"/>
  <c r="QP146" i="1"/>
  <c r="RK146" i="1"/>
  <c r="SF146" i="1"/>
  <c r="TA146" i="1"/>
  <c r="TV146" i="1"/>
  <c r="UQ146" i="1"/>
  <c r="VL146" i="1"/>
  <c r="WG146" i="1"/>
  <c r="XB146" i="1"/>
  <c r="XX146" i="1"/>
  <c r="YS146" i="1"/>
  <c r="ZN146" i="1"/>
  <c r="AAI146" i="1"/>
  <c r="ABD146" i="1"/>
  <c r="ABY146" i="1"/>
  <c r="ACT146" i="1"/>
  <c r="KE146" i="1"/>
  <c r="KZ146" i="1"/>
  <c r="LU146" i="1"/>
  <c r="MP146" i="1"/>
  <c r="NK146" i="1"/>
  <c r="OF146" i="1"/>
  <c r="PA146" i="1"/>
  <c r="PV146" i="1"/>
  <c r="QQ146" i="1"/>
  <c r="RL146" i="1"/>
  <c r="SG146" i="1"/>
  <c r="TB146" i="1"/>
  <c r="TW146" i="1"/>
  <c r="UR146" i="1"/>
  <c r="VM146" i="1"/>
  <c r="WH146" i="1"/>
  <c r="XD146" i="1"/>
  <c r="XY146" i="1"/>
  <c r="YT146" i="1"/>
  <c r="ZO146" i="1"/>
  <c r="AAJ146" i="1"/>
  <c r="ABE146" i="1"/>
  <c r="ABZ146" i="1"/>
  <c r="ACU146" i="1"/>
  <c r="KF146" i="1"/>
  <c r="LA146" i="1"/>
  <c r="LV146" i="1"/>
  <c r="MQ146" i="1"/>
  <c r="NL146" i="1"/>
  <c r="OG146" i="1"/>
  <c r="PB146" i="1"/>
  <c r="PW146" i="1"/>
  <c r="QR146" i="1"/>
  <c r="RM146" i="1"/>
  <c r="SH146" i="1"/>
  <c r="TC146" i="1"/>
  <c r="TX146" i="1"/>
  <c r="US146" i="1"/>
  <c r="VN146" i="1"/>
  <c r="WJ146" i="1"/>
  <c r="XE146" i="1"/>
  <c r="XZ146" i="1"/>
  <c r="YU146" i="1"/>
  <c r="ZP146" i="1"/>
  <c r="AAK146" i="1"/>
  <c r="ABF146" i="1"/>
  <c r="ACA146" i="1"/>
  <c r="KG146" i="1"/>
  <c r="LB146" i="1"/>
  <c r="LW146" i="1"/>
  <c r="MR146" i="1"/>
  <c r="NM146" i="1"/>
  <c r="OH146" i="1"/>
  <c r="PC146" i="1"/>
  <c r="PX146" i="1"/>
  <c r="QS146" i="1"/>
  <c r="RN146" i="1"/>
  <c r="SI146" i="1"/>
  <c r="TD146" i="1"/>
  <c r="TY146" i="1"/>
  <c r="UT146" i="1"/>
  <c r="VP146" i="1"/>
  <c r="WK146" i="1"/>
  <c r="XF146" i="1"/>
  <c r="YA146" i="1"/>
  <c r="YV146" i="1"/>
  <c r="ZQ146" i="1"/>
  <c r="AAL146" i="1"/>
  <c r="ABG146" i="1"/>
  <c r="ACB146" i="1"/>
  <c r="ACW146" i="1"/>
  <c r="KH146" i="1"/>
  <c r="LC146" i="1"/>
  <c r="LX146" i="1"/>
  <c r="MS146" i="1"/>
  <c r="NN146" i="1"/>
  <c r="OI146" i="1"/>
  <c r="PD146" i="1"/>
  <c r="PY146" i="1"/>
  <c r="QT146" i="1"/>
  <c r="RO146" i="1"/>
  <c r="SJ146" i="1"/>
  <c r="TE146" i="1"/>
  <c r="TZ146" i="1"/>
  <c r="UV146" i="1"/>
  <c r="VQ146" i="1"/>
  <c r="WL146" i="1"/>
  <c r="XG146" i="1"/>
  <c r="YB146" i="1"/>
  <c r="YW146" i="1"/>
  <c r="ZR146" i="1"/>
  <c r="AAM146" i="1"/>
  <c r="ABH146" i="1"/>
  <c r="ACC146" i="1"/>
  <c r="ACX146" i="1"/>
  <c r="JN146" i="1"/>
  <c r="KI146" i="1"/>
  <c r="LD146" i="1"/>
  <c r="LY146" i="1"/>
  <c r="MT146" i="1"/>
  <c r="NO146" i="1"/>
  <c r="OJ146" i="1"/>
  <c r="PE146" i="1"/>
  <c r="PZ146" i="1"/>
  <c r="QU146" i="1"/>
  <c r="RP146" i="1"/>
  <c r="SK146" i="1"/>
  <c r="TF146" i="1"/>
  <c r="UB146" i="1"/>
  <c r="UW146" i="1"/>
  <c r="VR146" i="1"/>
  <c r="WM146" i="1"/>
  <c r="JO146" i="1"/>
  <c r="KJ146" i="1"/>
  <c r="LE146" i="1"/>
  <c r="LZ146" i="1"/>
  <c r="MU146" i="1"/>
  <c r="NP146" i="1"/>
  <c r="OK146" i="1"/>
  <c r="PF146" i="1"/>
  <c r="QA146" i="1"/>
  <c r="QV146" i="1"/>
  <c r="RQ146" i="1"/>
  <c r="SL146" i="1"/>
  <c r="TH146" i="1"/>
  <c r="UC146" i="1"/>
  <c r="UX146" i="1"/>
  <c r="VS146" i="1"/>
  <c r="WN146" i="1"/>
  <c r="JP146" i="1"/>
  <c r="KK146" i="1"/>
  <c r="LF146" i="1"/>
  <c r="MA146" i="1"/>
  <c r="MV146" i="1"/>
  <c r="NQ146" i="1"/>
  <c r="OL146" i="1"/>
  <c r="PG146" i="1"/>
  <c r="QB146" i="1"/>
  <c r="QW146" i="1"/>
  <c r="RR146" i="1"/>
  <c r="SN146" i="1"/>
  <c r="TI146" i="1"/>
  <c r="UD146" i="1"/>
  <c r="UY146" i="1"/>
  <c r="VT146" i="1"/>
  <c r="WO146" i="1"/>
  <c r="XJ146" i="1"/>
  <c r="YE146" i="1"/>
  <c r="YZ146" i="1"/>
  <c r="ZU146" i="1"/>
  <c r="AAP146" i="1"/>
  <c r="ABK146" i="1"/>
  <c r="ACF146" i="1"/>
  <c r="ADA146" i="1"/>
  <c r="JQ146" i="1"/>
  <c r="KL146" i="1"/>
  <c r="LG146" i="1"/>
  <c r="MB146" i="1"/>
  <c r="MW146" i="1"/>
  <c r="NR146" i="1"/>
  <c r="OM146" i="1"/>
  <c r="PH146" i="1"/>
  <c r="QC146" i="1"/>
  <c r="QX146" i="1"/>
  <c r="RT146" i="1"/>
  <c r="SO146" i="1"/>
  <c r="TJ146" i="1"/>
  <c r="UE146" i="1"/>
  <c r="UZ146" i="1"/>
  <c r="VU146" i="1"/>
  <c r="WP146" i="1"/>
  <c r="XK146" i="1"/>
  <c r="YF146" i="1"/>
  <c r="ZA146" i="1"/>
  <c r="ZV146" i="1"/>
  <c r="AAQ146" i="1"/>
  <c r="ABL146" i="1"/>
  <c r="ACG146" i="1"/>
  <c r="ADB146" i="1"/>
  <c r="JR146" i="1"/>
  <c r="KM146" i="1"/>
  <c r="LH146" i="1"/>
  <c r="MC146" i="1"/>
  <c r="MX146" i="1"/>
  <c r="NS146" i="1"/>
  <c r="ON146" i="1"/>
  <c r="PI146" i="1"/>
  <c r="QD146" i="1"/>
  <c r="QZ146" i="1"/>
  <c r="RU146" i="1"/>
  <c r="SP146" i="1"/>
  <c r="TK146" i="1"/>
  <c r="UF146" i="1"/>
  <c r="VA146" i="1"/>
  <c r="VV146" i="1"/>
  <c r="WQ146" i="1"/>
  <c r="XL146" i="1"/>
  <c r="YG146" i="1"/>
  <c r="ZB146" i="1"/>
  <c r="ZW146" i="1"/>
  <c r="AAR146" i="1"/>
  <c r="ABM146" i="1"/>
  <c r="ACH146" i="1"/>
  <c r="ADC146" i="1"/>
  <c r="JS146" i="1"/>
  <c r="KN146" i="1"/>
  <c r="LI146" i="1"/>
  <c r="MD146" i="1"/>
  <c r="MY146" i="1"/>
  <c r="NT146" i="1"/>
  <c r="OO146" i="1"/>
  <c r="PJ146" i="1"/>
  <c r="QF146" i="1"/>
  <c r="RA146" i="1"/>
  <c r="RV146" i="1"/>
  <c r="SQ146" i="1"/>
  <c r="TL146" i="1"/>
  <c r="UG146" i="1"/>
  <c r="VB146" i="1"/>
  <c r="VW146" i="1"/>
  <c r="WR146" i="1"/>
  <c r="XM146" i="1"/>
  <c r="YH146" i="1"/>
  <c r="ZC146" i="1"/>
  <c r="ZX146" i="1"/>
  <c r="AAS146" i="1"/>
  <c r="ABN146" i="1"/>
  <c r="ACI146" i="1"/>
  <c r="ADD146" i="1"/>
  <c r="JT146" i="1"/>
  <c r="KO146" i="1"/>
  <c r="LJ146" i="1"/>
  <c r="ME146" i="1"/>
  <c r="MZ146" i="1"/>
  <c r="NU146" i="1"/>
  <c r="OP146" i="1"/>
  <c r="PL146" i="1"/>
  <c r="QG146" i="1"/>
  <c r="RB146" i="1"/>
  <c r="RW146" i="1"/>
  <c r="SR146" i="1"/>
  <c r="TM146" i="1"/>
  <c r="UH146" i="1"/>
  <c r="VC146" i="1"/>
  <c r="VX146" i="1"/>
  <c r="WS146" i="1"/>
  <c r="XN146" i="1"/>
  <c r="YI146" i="1"/>
  <c r="ZD146" i="1"/>
  <c r="ZY146" i="1"/>
  <c r="AAT146" i="1"/>
  <c r="ABO146" i="1"/>
  <c r="ACJ146" i="1"/>
  <c r="ADE146" i="1"/>
  <c r="JU146" i="1"/>
  <c r="KP146" i="1"/>
  <c r="LK146" i="1"/>
  <c r="MF146" i="1"/>
  <c r="NA146" i="1"/>
  <c r="NV146" i="1"/>
  <c r="OR146" i="1"/>
  <c r="PM146" i="1"/>
  <c r="QH146" i="1"/>
  <c r="RC146" i="1"/>
  <c r="RX146" i="1"/>
  <c r="SS146" i="1"/>
  <c r="TN146" i="1"/>
  <c r="UI146" i="1"/>
  <c r="VD146" i="1"/>
  <c r="VY146" i="1"/>
  <c r="WT146" i="1"/>
  <c r="XO146" i="1"/>
  <c r="YJ146" i="1"/>
  <c r="ZE146" i="1"/>
  <c r="ZZ146" i="1"/>
  <c r="AAU146" i="1"/>
  <c r="ABP146" i="1"/>
  <c r="ACK146" i="1"/>
  <c r="ADF146" i="1"/>
  <c r="JV146" i="1"/>
  <c r="KQ146" i="1"/>
  <c r="LL146" i="1"/>
  <c r="MG146" i="1"/>
  <c r="NB146" i="1"/>
  <c r="NX146" i="1"/>
  <c r="OS146" i="1"/>
  <c r="PN146" i="1"/>
  <c r="QI146" i="1"/>
  <c r="RD146" i="1"/>
  <c r="RY146" i="1"/>
  <c r="ST146" i="1"/>
  <c r="TO146" i="1"/>
  <c r="UJ146" i="1"/>
  <c r="VE146" i="1"/>
  <c r="VZ146" i="1"/>
  <c r="WU146" i="1"/>
  <c r="XP146" i="1"/>
  <c r="YK146" i="1"/>
  <c r="ZF146" i="1"/>
  <c r="AAA146" i="1"/>
  <c r="AAV146" i="1"/>
  <c r="ABQ146" i="1"/>
  <c r="KT146" i="1"/>
  <c r="OU146" i="1"/>
  <c r="SA146" i="1"/>
  <c r="VG146" i="1"/>
  <c r="XV146" i="1"/>
  <c r="AAF146" i="1"/>
  <c r="ACO146" i="1"/>
  <c r="KV146" i="1"/>
  <c r="OV146" i="1"/>
  <c r="SB146" i="1"/>
  <c r="VH146" i="1"/>
  <c r="YC146" i="1"/>
  <c r="AAH146" i="1"/>
  <c r="ACP146" i="1"/>
  <c r="LM146" i="1"/>
  <c r="OW146" i="1"/>
  <c r="SC146" i="1"/>
  <c r="VI146" i="1"/>
  <c r="YD146" i="1"/>
  <c r="AAN146" i="1"/>
  <c r="ACQ146" i="1"/>
  <c r="LN146" i="1"/>
  <c r="OY146" i="1"/>
  <c r="SE146" i="1"/>
  <c r="VK146" i="1"/>
  <c r="YL146" i="1"/>
  <c r="AAO146" i="1"/>
  <c r="ACS146" i="1"/>
  <c r="LP146" i="1"/>
  <c r="PO146" i="1"/>
  <c r="SU146" i="1"/>
  <c r="WA146" i="1"/>
  <c r="YM146" i="1"/>
  <c r="AAW146" i="1"/>
  <c r="ACV146" i="1"/>
  <c r="LQ146" i="1"/>
  <c r="PP146" i="1"/>
  <c r="SV146" i="1"/>
  <c r="WB146" i="1"/>
  <c r="YN146" i="1"/>
  <c r="AAX146" i="1"/>
  <c r="ACY146" i="1"/>
  <c r="MH146" i="1"/>
  <c r="PQ146" i="1"/>
  <c r="SW146" i="1"/>
  <c r="WC146" i="1"/>
  <c r="YO146" i="1"/>
  <c r="AAZ146" i="1"/>
  <c r="ACZ146" i="1"/>
  <c r="MJ146" i="1"/>
  <c r="PR146" i="1"/>
  <c r="SX146" i="1"/>
  <c r="WD146" i="1"/>
  <c r="YR146" i="1"/>
  <c r="ABA146" i="1"/>
  <c r="MK146" i="1"/>
  <c r="PT146" i="1"/>
  <c r="SZ146" i="1"/>
  <c r="WF146" i="1"/>
  <c r="YX146" i="1"/>
  <c r="ABC146" i="1"/>
  <c r="ML146" i="1"/>
  <c r="QJ146" i="1"/>
  <c r="TP146" i="1"/>
  <c r="WV146" i="1"/>
  <c r="YY146" i="1"/>
  <c r="ABI146" i="1"/>
  <c r="ND146" i="1"/>
  <c r="QK146" i="1"/>
  <c r="TQ146" i="1"/>
  <c r="WW146" i="1"/>
  <c r="ZG146" i="1"/>
  <c r="ABJ146" i="1"/>
  <c r="NE146" i="1"/>
  <c r="QL146" i="1"/>
  <c r="TR146" i="1"/>
  <c r="WX146" i="1"/>
  <c r="ZH146" i="1"/>
  <c r="ABR146" i="1"/>
  <c r="NF146" i="1"/>
  <c r="QM146" i="1"/>
  <c r="TS146" i="1"/>
  <c r="WY146" i="1"/>
  <c r="ZI146" i="1"/>
  <c r="ABT146" i="1"/>
  <c r="NG146" i="1"/>
  <c r="QO146" i="1"/>
  <c r="TU146" i="1"/>
  <c r="XA146" i="1"/>
  <c r="ZJ146" i="1"/>
  <c r="ABU146" i="1"/>
  <c r="JW146" i="1"/>
  <c r="NY146" i="1"/>
  <c r="RE146" i="1"/>
  <c r="UK146" i="1"/>
  <c r="XH146" i="1"/>
  <c r="ZM146" i="1"/>
  <c r="ABV146" i="1"/>
  <c r="JX146" i="1"/>
  <c r="NZ146" i="1"/>
  <c r="RF146" i="1"/>
  <c r="UL146" i="1"/>
  <c r="XI146" i="1"/>
  <c r="ZS146" i="1"/>
  <c r="ABX146" i="1"/>
  <c r="JY146" i="1"/>
  <c r="OA146" i="1"/>
  <c r="RG146" i="1"/>
  <c r="UM146" i="1"/>
  <c r="XQ146" i="1"/>
  <c r="ZT146" i="1"/>
  <c r="ACD146" i="1"/>
  <c r="JZ146" i="1"/>
  <c r="OB146" i="1"/>
  <c r="RH146" i="1"/>
  <c r="UN146" i="1"/>
  <c r="XR146" i="1"/>
  <c r="AAB146" i="1"/>
  <c r="ACE146" i="1"/>
  <c r="KR146" i="1"/>
  <c r="KS146" i="1"/>
  <c r="OD146" i="1"/>
  <c r="OT146" i="1"/>
  <c r="RJ146" i="1"/>
  <c r="RZ146" i="1"/>
  <c r="UP146" i="1"/>
  <c r="VF146" i="1"/>
  <c r="XS146" i="1"/>
  <c r="XT146" i="1"/>
  <c r="AAC146" i="1"/>
  <c r="AAD146" i="1"/>
  <c r="ACL146" i="1"/>
  <c r="ACN146" i="1"/>
  <c r="K146" i="1"/>
  <c r="AE146" i="1"/>
  <c r="AY146" i="1"/>
  <c r="BS146" i="1"/>
  <c r="CM146" i="1"/>
  <c r="DG146" i="1"/>
  <c r="EA146" i="1"/>
  <c r="EU146" i="1"/>
  <c r="FO146" i="1"/>
  <c r="GI146" i="1"/>
  <c r="HC146" i="1"/>
  <c r="HW146" i="1"/>
  <c r="IQ146" i="1"/>
  <c r="JK146" i="1"/>
  <c r="L146" i="1"/>
  <c r="AF146" i="1"/>
  <c r="AZ146" i="1"/>
  <c r="BT146" i="1"/>
  <c r="CN146" i="1"/>
  <c r="DH146" i="1"/>
  <c r="EB146" i="1"/>
  <c r="EV146" i="1"/>
  <c r="FP146" i="1"/>
  <c r="GJ146" i="1"/>
  <c r="HD146" i="1"/>
  <c r="HX146" i="1"/>
  <c r="IR146" i="1"/>
  <c r="JL146" i="1"/>
  <c r="M146" i="1"/>
  <c r="AG146" i="1"/>
  <c r="BA146" i="1"/>
  <c r="BU146" i="1"/>
  <c r="CO146" i="1"/>
  <c r="DI146" i="1"/>
  <c r="EC146" i="1"/>
  <c r="EW146" i="1"/>
  <c r="FQ146" i="1"/>
  <c r="GK146" i="1"/>
  <c r="HE146" i="1"/>
  <c r="HY146" i="1"/>
  <c r="IS146" i="1"/>
  <c r="JM146" i="1"/>
  <c r="N146" i="1"/>
  <c r="AH146" i="1"/>
  <c r="BB146" i="1"/>
  <c r="BV146" i="1"/>
  <c r="CP146" i="1"/>
  <c r="DJ146" i="1"/>
  <c r="ED146" i="1"/>
  <c r="EX146" i="1"/>
  <c r="FR146" i="1"/>
  <c r="GL146" i="1"/>
  <c r="HF146" i="1"/>
  <c r="HZ146" i="1"/>
  <c r="IT146" i="1"/>
  <c r="V146" i="1"/>
  <c r="AP146" i="1"/>
  <c r="BJ146" i="1"/>
  <c r="CD146" i="1"/>
  <c r="CX146" i="1"/>
  <c r="DR146" i="1"/>
  <c r="EL146" i="1"/>
  <c r="FF146" i="1"/>
  <c r="FZ146" i="1"/>
  <c r="GT146" i="1"/>
  <c r="HN146" i="1"/>
  <c r="IH146" i="1"/>
  <c r="JB146" i="1"/>
  <c r="W146" i="1"/>
  <c r="AQ146" i="1"/>
  <c r="BK146" i="1"/>
  <c r="CE146" i="1"/>
  <c r="CY146" i="1"/>
  <c r="DS146" i="1"/>
  <c r="EM146" i="1"/>
  <c r="FG146" i="1"/>
  <c r="GA146" i="1"/>
  <c r="GU146" i="1"/>
  <c r="HO146" i="1"/>
  <c r="II146" i="1"/>
  <c r="JC146" i="1"/>
  <c r="X146" i="1"/>
  <c r="AR146" i="1"/>
  <c r="BL146" i="1"/>
  <c r="CF146" i="1"/>
  <c r="CZ146" i="1"/>
  <c r="DT146" i="1"/>
  <c r="EN146" i="1"/>
  <c r="FH146" i="1"/>
  <c r="GB146" i="1"/>
  <c r="GV146" i="1"/>
  <c r="HP146" i="1"/>
  <c r="IJ146" i="1"/>
  <c r="JD146" i="1"/>
  <c r="Y146" i="1"/>
  <c r="AS146" i="1"/>
  <c r="BM146" i="1"/>
  <c r="CG146" i="1"/>
  <c r="DA146" i="1"/>
  <c r="DU146" i="1"/>
  <c r="EO146" i="1"/>
  <c r="FI146" i="1"/>
  <c r="GC146" i="1"/>
  <c r="GW146" i="1"/>
  <c r="HQ146" i="1"/>
  <c r="IK146" i="1"/>
  <c r="JE146" i="1"/>
  <c r="F146" i="1"/>
  <c r="Z146" i="1"/>
  <c r="AT146" i="1"/>
  <c r="BN146" i="1"/>
  <c r="CH146" i="1"/>
  <c r="DB146" i="1"/>
  <c r="DV146" i="1"/>
  <c r="EP146" i="1"/>
  <c r="FJ146" i="1"/>
  <c r="GD146" i="1"/>
  <c r="GX146" i="1"/>
  <c r="HR146" i="1"/>
  <c r="IL146" i="1"/>
  <c r="JF146" i="1"/>
  <c r="H146" i="1"/>
  <c r="AB146" i="1"/>
  <c r="AV146" i="1"/>
  <c r="BP146" i="1"/>
  <c r="AD146" i="1"/>
  <c r="BR146" i="1"/>
  <c r="DD146" i="1"/>
  <c r="EK146" i="1"/>
  <c r="FW146" i="1"/>
  <c r="HI146" i="1"/>
  <c r="IU146" i="1"/>
  <c r="AI146" i="1"/>
  <c r="BW146" i="1"/>
  <c r="DE146" i="1"/>
  <c r="EQ146" i="1"/>
  <c r="FX146" i="1"/>
  <c r="HJ146" i="1"/>
  <c r="IV146" i="1"/>
  <c r="AJ146" i="1"/>
  <c r="BX146" i="1"/>
  <c r="DF146" i="1"/>
  <c r="ER146" i="1"/>
  <c r="FY146" i="1"/>
  <c r="HK146" i="1"/>
  <c r="IW146" i="1"/>
  <c r="AK146" i="1"/>
  <c r="BY146" i="1"/>
  <c r="DK146" i="1"/>
  <c r="ES146" i="1"/>
  <c r="GE146" i="1"/>
  <c r="HL146" i="1"/>
  <c r="IX146" i="1"/>
  <c r="AL146" i="1"/>
  <c r="BZ146" i="1"/>
  <c r="DL146" i="1"/>
  <c r="ET146" i="1"/>
  <c r="GF146" i="1"/>
  <c r="HM146" i="1"/>
  <c r="IY146" i="1"/>
  <c r="AM146" i="1"/>
  <c r="CA146" i="1"/>
  <c r="DM146" i="1"/>
  <c r="EY146" i="1"/>
  <c r="GG146" i="1"/>
  <c r="HS146" i="1"/>
  <c r="IZ146" i="1"/>
  <c r="AN146" i="1"/>
  <c r="CB146" i="1"/>
  <c r="DN146" i="1"/>
  <c r="EZ146" i="1"/>
  <c r="GH146" i="1"/>
  <c r="HT146" i="1"/>
  <c r="JA146" i="1"/>
  <c r="AO146" i="1"/>
  <c r="CC146" i="1"/>
  <c r="DO146" i="1"/>
  <c r="FA146" i="1"/>
  <c r="GM146" i="1"/>
  <c r="HU146" i="1"/>
  <c r="JG146" i="1"/>
  <c r="G146" i="1"/>
  <c r="AU146" i="1"/>
  <c r="CI146" i="1"/>
  <c r="DP146" i="1"/>
  <c r="FB146" i="1"/>
  <c r="GN146" i="1"/>
  <c r="HV146" i="1"/>
  <c r="JH146" i="1"/>
  <c r="I146" i="1"/>
  <c r="AW146" i="1"/>
  <c r="CJ146" i="1"/>
  <c r="DQ146" i="1"/>
  <c r="FC146" i="1"/>
  <c r="GO146" i="1"/>
  <c r="IA146" i="1"/>
  <c r="JI146" i="1"/>
  <c r="J146" i="1"/>
  <c r="AX146" i="1"/>
  <c r="CK146" i="1"/>
  <c r="DW146" i="1"/>
  <c r="FD146" i="1"/>
  <c r="GP146" i="1"/>
  <c r="IB146" i="1"/>
  <c r="JJ146" i="1"/>
  <c r="O146" i="1"/>
  <c r="BC146" i="1"/>
  <c r="CL146" i="1"/>
  <c r="DX146" i="1"/>
  <c r="FE146" i="1"/>
  <c r="GQ146" i="1"/>
  <c r="IC146" i="1"/>
  <c r="P146" i="1"/>
  <c r="BD146" i="1"/>
  <c r="CQ146" i="1"/>
  <c r="DY146" i="1"/>
  <c r="FK146" i="1"/>
  <c r="GR146" i="1"/>
  <c r="ID146" i="1"/>
  <c r="Q146" i="1"/>
  <c r="BE146" i="1"/>
  <c r="CR146" i="1"/>
  <c r="DZ146" i="1"/>
  <c r="FL146" i="1"/>
  <c r="GS146" i="1"/>
  <c r="IE146" i="1"/>
  <c r="R146" i="1"/>
  <c r="BF146" i="1"/>
  <c r="CS146" i="1"/>
  <c r="EE146" i="1"/>
  <c r="FM146" i="1"/>
  <c r="GY146" i="1"/>
  <c r="IF146" i="1"/>
  <c r="S146" i="1"/>
  <c r="BG146" i="1"/>
  <c r="CT146" i="1"/>
  <c r="EF146" i="1"/>
  <c r="FN146" i="1"/>
  <c r="GZ146" i="1"/>
  <c r="IG146" i="1"/>
  <c r="T146" i="1"/>
  <c r="BH146" i="1"/>
  <c r="CU146" i="1"/>
  <c r="EG146" i="1"/>
  <c r="FS146" i="1"/>
  <c r="HA146" i="1"/>
  <c r="IM146" i="1"/>
  <c r="U146" i="1"/>
  <c r="BI146" i="1"/>
  <c r="CV146" i="1"/>
  <c r="EH146" i="1"/>
  <c r="FT146" i="1"/>
  <c r="HB146" i="1"/>
  <c r="IN146" i="1"/>
  <c r="AA146" i="1"/>
  <c r="BO146" i="1"/>
  <c r="CW146" i="1"/>
  <c r="EI146" i="1"/>
  <c r="FU146" i="1"/>
  <c r="HG146" i="1"/>
  <c r="IO146" i="1"/>
  <c r="AC146" i="1"/>
  <c r="BQ146" i="1"/>
  <c r="DC146" i="1"/>
  <c r="EJ146" i="1"/>
  <c r="FV146" i="1"/>
  <c r="HH146" i="1"/>
  <c r="IP146" i="1"/>
  <c r="JS164" i="1"/>
  <c r="KM164" i="1"/>
  <c r="LG164" i="1"/>
  <c r="MA164" i="1"/>
  <c r="MU164" i="1"/>
  <c r="NO164" i="1"/>
  <c r="OI164" i="1"/>
  <c r="PC164" i="1"/>
  <c r="PW164" i="1"/>
  <c r="QQ164" i="1"/>
  <c r="RK164" i="1"/>
  <c r="SE164" i="1"/>
  <c r="SY164" i="1"/>
  <c r="TS164" i="1"/>
  <c r="UM164" i="1"/>
  <c r="VG164" i="1"/>
  <c r="WA164" i="1"/>
  <c r="WU164" i="1"/>
  <c r="XO164" i="1"/>
  <c r="YI164" i="1"/>
  <c r="ZC164" i="1"/>
  <c r="ZW164" i="1"/>
  <c r="AAQ164" i="1"/>
  <c r="ABK164" i="1"/>
  <c r="ACE164" i="1"/>
  <c r="ACY164" i="1"/>
  <c r="JU164" i="1"/>
  <c r="KO164" i="1"/>
  <c r="LI164" i="1"/>
  <c r="MC164" i="1"/>
  <c r="MW164" i="1"/>
  <c r="NQ164" i="1"/>
  <c r="OK164" i="1"/>
  <c r="PE164" i="1"/>
  <c r="PY164" i="1"/>
  <c r="QS164" i="1"/>
  <c r="RM164" i="1"/>
  <c r="JW164" i="1"/>
  <c r="KS164" i="1"/>
  <c r="LO164" i="1"/>
  <c r="MK164" i="1"/>
  <c r="NG164" i="1"/>
  <c r="OC164" i="1"/>
  <c r="OY164" i="1"/>
  <c r="PU164" i="1"/>
  <c r="QR164" i="1"/>
  <c r="RO164" i="1"/>
  <c r="SJ164" i="1"/>
  <c r="TE164" i="1"/>
  <c r="TZ164" i="1"/>
  <c r="UU164" i="1"/>
  <c r="VP164" i="1"/>
  <c r="WK164" i="1"/>
  <c r="XF164" i="1"/>
  <c r="YA164" i="1"/>
  <c r="YV164" i="1"/>
  <c r="ZQ164" i="1"/>
  <c r="AAL164" i="1"/>
  <c r="ABG164" i="1"/>
  <c r="ACB164" i="1"/>
  <c r="ACW164" i="1"/>
  <c r="JX164" i="1"/>
  <c r="KT164" i="1"/>
  <c r="LP164" i="1"/>
  <c r="ML164" i="1"/>
  <c r="NH164" i="1"/>
  <c r="OD164" i="1"/>
  <c r="OZ164" i="1"/>
  <c r="PV164" i="1"/>
  <c r="QT164" i="1"/>
  <c r="RP164" i="1"/>
  <c r="SK164" i="1"/>
  <c r="TF164" i="1"/>
  <c r="UA164" i="1"/>
  <c r="UV164" i="1"/>
  <c r="VQ164" i="1"/>
  <c r="WL164" i="1"/>
  <c r="XG164" i="1"/>
  <c r="YB164" i="1"/>
  <c r="YW164" i="1"/>
  <c r="ZR164" i="1"/>
  <c r="AAM164" i="1"/>
  <c r="ABH164" i="1"/>
  <c r="ACC164" i="1"/>
  <c r="ACX164" i="1"/>
  <c r="JY164" i="1"/>
  <c r="KU164" i="1"/>
  <c r="LQ164" i="1"/>
  <c r="MM164" i="1"/>
  <c r="NI164" i="1"/>
  <c r="OE164" i="1"/>
  <c r="PA164" i="1"/>
  <c r="PX164" i="1"/>
  <c r="QU164" i="1"/>
  <c r="RQ164" i="1"/>
  <c r="SL164" i="1"/>
  <c r="TG164" i="1"/>
  <c r="UB164" i="1"/>
  <c r="UW164" i="1"/>
  <c r="VR164" i="1"/>
  <c r="WM164" i="1"/>
  <c r="XH164" i="1"/>
  <c r="YC164" i="1"/>
  <c r="YX164" i="1"/>
  <c r="ZS164" i="1"/>
  <c r="AAN164" i="1"/>
  <c r="ABI164" i="1"/>
  <c r="ACD164" i="1"/>
  <c r="ACZ164" i="1"/>
  <c r="JZ164" i="1"/>
  <c r="KV164" i="1"/>
  <c r="LR164" i="1"/>
  <c r="MN164" i="1"/>
  <c r="NJ164" i="1"/>
  <c r="OF164" i="1"/>
  <c r="PB164" i="1"/>
  <c r="PZ164" i="1"/>
  <c r="QV164" i="1"/>
  <c r="RR164" i="1"/>
  <c r="SM164" i="1"/>
  <c r="TH164" i="1"/>
  <c r="UC164" i="1"/>
  <c r="UX164" i="1"/>
  <c r="VS164" i="1"/>
  <c r="KA164" i="1"/>
  <c r="KW164" i="1"/>
  <c r="LS164" i="1"/>
  <c r="MO164" i="1"/>
  <c r="NK164" i="1"/>
  <c r="OG164" i="1"/>
  <c r="PD164" i="1"/>
  <c r="QA164" i="1"/>
  <c r="KB164" i="1"/>
  <c r="KX164" i="1"/>
  <c r="LT164" i="1"/>
  <c r="MP164" i="1"/>
  <c r="NL164" i="1"/>
  <c r="OH164" i="1"/>
  <c r="PF164" i="1"/>
  <c r="QB164" i="1"/>
  <c r="QX164" i="1"/>
  <c r="RT164" i="1"/>
  <c r="SO164" i="1"/>
  <c r="TJ164" i="1"/>
  <c r="UE164" i="1"/>
  <c r="UZ164" i="1"/>
  <c r="VU164" i="1"/>
  <c r="WP164" i="1"/>
  <c r="XK164" i="1"/>
  <c r="YF164" i="1"/>
  <c r="ZA164" i="1"/>
  <c r="ZV164" i="1"/>
  <c r="AAR164" i="1"/>
  <c r="ABM164" i="1"/>
  <c r="ACH164" i="1"/>
  <c r="ADC164" i="1"/>
  <c r="KC164" i="1"/>
  <c r="KY164" i="1"/>
  <c r="LU164" i="1"/>
  <c r="MQ164" i="1"/>
  <c r="KD164" i="1"/>
  <c r="KZ164" i="1"/>
  <c r="LV164" i="1"/>
  <c r="MR164" i="1"/>
  <c r="NN164" i="1"/>
  <c r="OL164" i="1"/>
  <c r="PH164" i="1"/>
  <c r="QD164" i="1"/>
  <c r="QZ164" i="1"/>
  <c r="RV164" i="1"/>
  <c r="SQ164" i="1"/>
  <c r="TL164" i="1"/>
  <c r="UG164" i="1"/>
  <c r="VB164" i="1"/>
  <c r="VW164" i="1"/>
  <c r="WR164" i="1"/>
  <c r="XM164" i="1"/>
  <c r="YH164" i="1"/>
  <c r="ZD164" i="1"/>
  <c r="ZY164" i="1"/>
  <c r="AAT164" i="1"/>
  <c r="ABO164" i="1"/>
  <c r="ACJ164" i="1"/>
  <c r="ADE164" i="1"/>
  <c r="JN164" i="1"/>
  <c r="KJ164" i="1"/>
  <c r="LF164" i="1"/>
  <c r="MD164" i="1"/>
  <c r="MZ164" i="1"/>
  <c r="NV164" i="1"/>
  <c r="OR164" i="1"/>
  <c r="PN164" i="1"/>
  <c r="QJ164" i="1"/>
  <c r="RF164" i="1"/>
  <c r="SB164" i="1"/>
  <c r="SW164" i="1"/>
  <c r="TR164" i="1"/>
  <c r="UN164" i="1"/>
  <c r="VI164" i="1"/>
  <c r="WD164" i="1"/>
  <c r="WY164" i="1"/>
  <c r="XT164" i="1"/>
  <c r="YO164" i="1"/>
  <c r="ZJ164" i="1"/>
  <c r="AAE164" i="1"/>
  <c r="AAZ164" i="1"/>
  <c r="ABU164" i="1"/>
  <c r="ACP164" i="1"/>
  <c r="JO164" i="1"/>
  <c r="KK164" i="1"/>
  <c r="LH164" i="1"/>
  <c r="ME164" i="1"/>
  <c r="NA164" i="1"/>
  <c r="NW164" i="1"/>
  <c r="OS164" i="1"/>
  <c r="PO164" i="1"/>
  <c r="QK164" i="1"/>
  <c r="RG164" i="1"/>
  <c r="SC164" i="1"/>
  <c r="SX164" i="1"/>
  <c r="TT164" i="1"/>
  <c r="UO164" i="1"/>
  <c r="VJ164" i="1"/>
  <c r="WE164" i="1"/>
  <c r="WZ164" i="1"/>
  <c r="XU164" i="1"/>
  <c r="YP164" i="1"/>
  <c r="ZK164" i="1"/>
  <c r="AAF164" i="1"/>
  <c r="ABA164" i="1"/>
  <c r="ABV164" i="1"/>
  <c r="ACQ164" i="1"/>
  <c r="JP164" i="1"/>
  <c r="KL164" i="1"/>
  <c r="LJ164" i="1"/>
  <c r="MF164" i="1"/>
  <c r="NB164" i="1"/>
  <c r="NX164" i="1"/>
  <c r="OT164" i="1"/>
  <c r="PP164" i="1"/>
  <c r="QL164" i="1"/>
  <c r="RH164" i="1"/>
  <c r="SD164" i="1"/>
  <c r="SZ164" i="1"/>
  <c r="TU164" i="1"/>
  <c r="UP164" i="1"/>
  <c r="VK164" i="1"/>
  <c r="WF164" i="1"/>
  <c r="XA164" i="1"/>
  <c r="XV164" i="1"/>
  <c r="YQ164" i="1"/>
  <c r="ZL164" i="1"/>
  <c r="AAG164" i="1"/>
  <c r="ABB164" i="1"/>
  <c r="ABW164" i="1"/>
  <c r="ACR164" i="1"/>
  <c r="JQ164" i="1"/>
  <c r="KN164" i="1"/>
  <c r="LK164" i="1"/>
  <c r="MG164" i="1"/>
  <c r="NC164" i="1"/>
  <c r="NY164" i="1"/>
  <c r="OU164" i="1"/>
  <c r="PQ164" i="1"/>
  <c r="QM164" i="1"/>
  <c r="RI164" i="1"/>
  <c r="SF164" i="1"/>
  <c r="TA164" i="1"/>
  <c r="TV164" i="1"/>
  <c r="UQ164" i="1"/>
  <c r="VL164" i="1"/>
  <c r="WG164" i="1"/>
  <c r="XB164" i="1"/>
  <c r="XW164" i="1"/>
  <c r="YR164" i="1"/>
  <c r="ZM164" i="1"/>
  <c r="AAH164" i="1"/>
  <c r="ABC164" i="1"/>
  <c r="ABX164" i="1"/>
  <c r="ACS164" i="1"/>
  <c r="JR164" i="1"/>
  <c r="KP164" i="1"/>
  <c r="LL164" i="1"/>
  <c r="MH164" i="1"/>
  <c r="ND164" i="1"/>
  <c r="NZ164" i="1"/>
  <c r="OV164" i="1"/>
  <c r="PR164" i="1"/>
  <c r="QN164" i="1"/>
  <c r="RJ164" i="1"/>
  <c r="SG164" i="1"/>
  <c r="TB164" i="1"/>
  <c r="TW164" i="1"/>
  <c r="UR164" i="1"/>
  <c r="VM164" i="1"/>
  <c r="WH164" i="1"/>
  <c r="XC164" i="1"/>
  <c r="XX164" i="1"/>
  <c r="YS164" i="1"/>
  <c r="ZN164" i="1"/>
  <c r="AAI164" i="1"/>
  <c r="ABD164" i="1"/>
  <c r="ABY164" i="1"/>
  <c r="ACT164" i="1"/>
  <c r="KI164" i="1"/>
  <c r="MX164" i="1"/>
  <c r="PG164" i="1"/>
  <c r="RC164" i="1"/>
  <c r="SV164" i="1"/>
  <c r="UT164" i="1"/>
  <c r="WO164" i="1"/>
  <c r="YE164" i="1"/>
  <c r="ZU164" i="1"/>
  <c r="ABL164" i="1"/>
  <c r="ADB164" i="1"/>
  <c r="KQ164" i="1"/>
  <c r="MY164" i="1"/>
  <c r="PI164" i="1"/>
  <c r="RD164" i="1"/>
  <c r="TC164" i="1"/>
  <c r="UY164" i="1"/>
  <c r="WQ164" i="1"/>
  <c r="YG164" i="1"/>
  <c r="ZX164" i="1"/>
  <c r="ABN164" i="1"/>
  <c r="ADD164" i="1"/>
  <c r="KR164" i="1"/>
  <c r="NE164" i="1"/>
  <c r="PJ164" i="1"/>
  <c r="RE164" i="1"/>
  <c r="TD164" i="1"/>
  <c r="VA164" i="1"/>
  <c r="WS164" i="1"/>
  <c r="YJ164" i="1"/>
  <c r="ZZ164" i="1"/>
  <c r="ABP164" i="1"/>
  <c r="ADF164" i="1"/>
  <c r="LA164" i="1"/>
  <c r="NF164" i="1"/>
  <c r="PK164" i="1"/>
  <c r="RL164" i="1"/>
  <c r="TI164" i="1"/>
  <c r="VC164" i="1"/>
  <c r="WT164" i="1"/>
  <c r="YK164" i="1"/>
  <c r="AAA164" i="1"/>
  <c r="ABQ164" i="1"/>
  <c r="ADG164" i="1"/>
  <c r="LB164" i="1"/>
  <c r="NM164" i="1"/>
  <c r="PL164" i="1"/>
  <c r="RN164" i="1"/>
  <c r="TK164" i="1"/>
  <c r="VD164" i="1"/>
  <c r="WV164" i="1"/>
  <c r="YL164" i="1"/>
  <c r="AAB164" i="1"/>
  <c r="ABR164" i="1"/>
  <c r="LC164" i="1"/>
  <c r="NP164" i="1"/>
  <c r="PM164" i="1"/>
  <c r="RS164" i="1"/>
  <c r="TM164" i="1"/>
  <c r="VE164" i="1"/>
  <c r="WW164" i="1"/>
  <c r="YM164" i="1"/>
  <c r="AAC164" i="1"/>
  <c r="ABS164" i="1"/>
  <c r="LD164" i="1"/>
  <c r="NR164" i="1"/>
  <c r="PS164" i="1"/>
  <c r="RU164" i="1"/>
  <c r="TN164" i="1"/>
  <c r="VF164" i="1"/>
  <c r="WX164" i="1"/>
  <c r="YN164" i="1"/>
  <c r="AAD164" i="1"/>
  <c r="ABT164" i="1"/>
  <c r="LE164" i="1"/>
  <c r="NS164" i="1"/>
  <c r="PT164" i="1"/>
  <c r="RW164" i="1"/>
  <c r="TO164" i="1"/>
  <c r="VH164" i="1"/>
  <c r="XD164" i="1"/>
  <c r="YT164" i="1"/>
  <c r="AAJ164" i="1"/>
  <c r="ABZ164" i="1"/>
  <c r="LM164" i="1"/>
  <c r="NT164" i="1"/>
  <c r="QC164" i="1"/>
  <c r="RX164" i="1"/>
  <c r="TP164" i="1"/>
  <c r="VN164" i="1"/>
  <c r="XE164" i="1"/>
  <c r="YU164" i="1"/>
  <c r="AAK164" i="1"/>
  <c r="ACA164" i="1"/>
  <c r="LN164" i="1"/>
  <c r="NU164" i="1"/>
  <c r="QE164" i="1"/>
  <c r="RY164" i="1"/>
  <c r="TQ164" i="1"/>
  <c r="VO164" i="1"/>
  <c r="XI164" i="1"/>
  <c r="YY164" i="1"/>
  <c r="AAO164" i="1"/>
  <c r="ACF164" i="1"/>
  <c r="LW164" i="1"/>
  <c r="OA164" i="1"/>
  <c r="QF164" i="1"/>
  <c r="RZ164" i="1"/>
  <c r="TX164" i="1"/>
  <c r="VT164" i="1"/>
  <c r="XJ164" i="1"/>
  <c r="YZ164" i="1"/>
  <c r="AAP164" i="1"/>
  <c r="ACG164" i="1"/>
  <c r="LX164" i="1"/>
  <c r="OB164" i="1"/>
  <c r="QG164" i="1"/>
  <c r="SA164" i="1"/>
  <c r="TY164" i="1"/>
  <c r="VV164" i="1"/>
  <c r="XL164" i="1"/>
  <c r="ZB164" i="1"/>
  <c r="AAS164" i="1"/>
  <c r="ACI164" i="1"/>
  <c r="LY164" i="1"/>
  <c r="OJ164" i="1"/>
  <c r="QH164" i="1"/>
  <c r="SH164" i="1"/>
  <c r="UD164" i="1"/>
  <c r="VX164" i="1"/>
  <c r="XN164" i="1"/>
  <c r="ZE164" i="1"/>
  <c r="AAU164" i="1"/>
  <c r="ACK164" i="1"/>
  <c r="LZ164" i="1"/>
  <c r="OM164" i="1"/>
  <c r="QI164" i="1"/>
  <c r="SI164" i="1"/>
  <c r="UF164" i="1"/>
  <c r="VY164" i="1"/>
  <c r="XP164" i="1"/>
  <c r="ZF164" i="1"/>
  <c r="AAV164" i="1"/>
  <c r="ACL164" i="1"/>
  <c r="JT164" i="1"/>
  <c r="MB164" i="1"/>
  <c r="ON164" i="1"/>
  <c r="QO164" i="1"/>
  <c r="SN164" i="1"/>
  <c r="UH164" i="1"/>
  <c r="VZ164" i="1"/>
  <c r="XQ164" i="1"/>
  <c r="ZG164" i="1"/>
  <c r="AAW164" i="1"/>
  <c r="ACM164" i="1"/>
  <c r="JV164" i="1"/>
  <c r="MI164" i="1"/>
  <c r="OO164" i="1"/>
  <c r="QP164" i="1"/>
  <c r="SP164" i="1"/>
  <c r="UI164" i="1"/>
  <c r="WB164" i="1"/>
  <c r="XR164" i="1"/>
  <c r="ZH164" i="1"/>
  <c r="AAX164" i="1"/>
  <c r="ACN164" i="1"/>
  <c r="KE164" i="1"/>
  <c r="MJ164" i="1"/>
  <c r="OP164" i="1"/>
  <c r="QW164" i="1"/>
  <c r="SR164" i="1"/>
  <c r="UJ164" i="1"/>
  <c r="WC164" i="1"/>
  <c r="XS164" i="1"/>
  <c r="ZI164" i="1"/>
  <c r="AAY164" i="1"/>
  <c r="ACO164" i="1"/>
  <c r="KF164" i="1"/>
  <c r="MS164" i="1"/>
  <c r="OQ164" i="1"/>
  <c r="QY164" i="1"/>
  <c r="SS164" i="1"/>
  <c r="UK164" i="1"/>
  <c r="WI164" i="1"/>
  <c r="XY164" i="1"/>
  <c r="ZO164" i="1"/>
  <c r="ABE164" i="1"/>
  <c r="ACU164" i="1"/>
  <c r="KG164" i="1"/>
  <c r="MT164" i="1"/>
  <c r="OW164" i="1"/>
  <c r="RA164" i="1"/>
  <c r="ST164" i="1"/>
  <c r="UL164" i="1"/>
  <c r="WJ164" i="1"/>
  <c r="XZ164" i="1"/>
  <c r="ZP164" i="1"/>
  <c r="ABF164" i="1"/>
  <c r="ACV164" i="1"/>
  <c r="ZT164" i="1"/>
  <c r="ABJ164" i="1"/>
  <c r="ADA164" i="1"/>
  <c r="KH164" i="1"/>
  <c r="MV164" i="1"/>
  <c r="OX164" i="1"/>
  <c r="RB164" i="1"/>
  <c r="SU164" i="1"/>
  <c r="US164" i="1"/>
  <c r="WN164" i="1"/>
  <c r="YD164" i="1"/>
  <c r="L164" i="1"/>
  <c r="AF164" i="1"/>
  <c r="AZ164" i="1"/>
  <c r="BT164" i="1"/>
  <c r="CN164" i="1"/>
  <c r="DH164" i="1"/>
  <c r="EB164" i="1"/>
  <c r="EV164" i="1"/>
  <c r="FP164" i="1"/>
  <c r="GJ164" i="1"/>
  <c r="HD164" i="1"/>
  <c r="HX164" i="1"/>
  <c r="IR164" i="1"/>
  <c r="JL164" i="1"/>
  <c r="M164" i="1"/>
  <c r="AG164" i="1"/>
  <c r="BA164" i="1"/>
  <c r="BU164" i="1"/>
  <c r="CO164" i="1"/>
  <c r="DI164" i="1"/>
  <c r="EC164" i="1"/>
  <c r="EW164" i="1"/>
  <c r="FQ164" i="1"/>
  <c r="GK164" i="1"/>
  <c r="HE164" i="1"/>
  <c r="HY164" i="1"/>
  <c r="IS164" i="1"/>
  <c r="JM164" i="1"/>
  <c r="N164" i="1"/>
  <c r="AH164" i="1"/>
  <c r="BB164" i="1"/>
  <c r="BV164" i="1"/>
  <c r="CP164" i="1"/>
  <c r="DJ164" i="1"/>
  <c r="ED164" i="1"/>
  <c r="EX164" i="1"/>
  <c r="FR164" i="1"/>
  <c r="GL164" i="1"/>
  <c r="HF164" i="1"/>
  <c r="HZ164" i="1"/>
  <c r="IT164" i="1"/>
  <c r="O164" i="1"/>
  <c r="AI164" i="1"/>
  <c r="BC164" i="1"/>
  <c r="BW164" i="1"/>
  <c r="CQ164" i="1"/>
  <c r="DK164" i="1"/>
  <c r="EE164" i="1"/>
  <c r="EY164" i="1"/>
  <c r="FS164" i="1"/>
  <c r="GM164" i="1"/>
  <c r="HG164" i="1"/>
  <c r="IA164" i="1"/>
  <c r="IU164" i="1"/>
  <c r="W164" i="1"/>
  <c r="AQ164" i="1"/>
  <c r="BK164" i="1"/>
  <c r="CE164" i="1"/>
  <c r="CY164" i="1"/>
  <c r="DS164" i="1"/>
  <c r="EM164" i="1"/>
  <c r="FG164" i="1"/>
  <c r="GA164" i="1"/>
  <c r="GU164" i="1"/>
  <c r="HO164" i="1"/>
  <c r="II164" i="1"/>
  <c r="JC164" i="1"/>
  <c r="X164" i="1"/>
  <c r="AR164" i="1"/>
  <c r="BL164" i="1"/>
  <c r="CF164" i="1"/>
  <c r="CZ164" i="1"/>
  <c r="DT164" i="1"/>
  <c r="EN164" i="1"/>
  <c r="FH164" i="1"/>
  <c r="GB164" i="1"/>
  <c r="GV164" i="1"/>
  <c r="HP164" i="1"/>
  <c r="IJ164" i="1"/>
  <c r="JD164" i="1"/>
  <c r="Y164" i="1"/>
  <c r="AS164" i="1"/>
  <c r="BM164" i="1"/>
  <c r="CG164" i="1"/>
  <c r="DA164" i="1"/>
  <c r="DU164" i="1"/>
  <c r="EO164" i="1"/>
  <c r="FI164" i="1"/>
  <c r="GC164" i="1"/>
  <c r="GW164" i="1"/>
  <c r="HQ164" i="1"/>
  <c r="IK164" i="1"/>
  <c r="JE164" i="1"/>
  <c r="F164" i="1"/>
  <c r="Z164" i="1"/>
  <c r="AT164" i="1"/>
  <c r="BN164" i="1"/>
  <c r="CH164" i="1"/>
  <c r="DB164" i="1"/>
  <c r="DV164" i="1"/>
  <c r="EP164" i="1"/>
  <c r="FJ164" i="1"/>
  <c r="GD164" i="1"/>
  <c r="GX164" i="1"/>
  <c r="HR164" i="1"/>
  <c r="IL164" i="1"/>
  <c r="JF164" i="1"/>
  <c r="H164" i="1"/>
  <c r="AB164" i="1"/>
  <c r="AV164" i="1"/>
  <c r="BP164" i="1"/>
  <c r="CJ164" i="1"/>
  <c r="DD164" i="1"/>
  <c r="DX164" i="1"/>
  <c r="ER164" i="1"/>
  <c r="FL164" i="1"/>
  <c r="GF164" i="1"/>
  <c r="GZ164" i="1"/>
  <c r="HT164" i="1"/>
  <c r="IN164" i="1"/>
  <c r="JH164" i="1"/>
  <c r="I164" i="1"/>
  <c r="AC164" i="1"/>
  <c r="AW164" i="1"/>
  <c r="BQ164" i="1"/>
  <c r="CK164" i="1"/>
  <c r="DE164" i="1"/>
  <c r="DY164" i="1"/>
  <c r="ES164" i="1"/>
  <c r="FM164" i="1"/>
  <c r="GG164" i="1"/>
  <c r="HA164" i="1"/>
  <c r="HU164" i="1"/>
  <c r="IO164" i="1"/>
  <c r="JI164" i="1"/>
  <c r="K164" i="1"/>
  <c r="AY164" i="1"/>
  <c r="CM164" i="1"/>
  <c r="EA164" i="1"/>
  <c r="FO164" i="1"/>
  <c r="HC164" i="1"/>
  <c r="IQ164" i="1"/>
  <c r="P164" i="1"/>
  <c r="BD164" i="1"/>
  <c r="CR164" i="1"/>
  <c r="EF164" i="1"/>
  <c r="FT164" i="1"/>
  <c r="HH164" i="1"/>
  <c r="IV164" i="1"/>
  <c r="Q164" i="1"/>
  <c r="BE164" i="1"/>
  <c r="CS164" i="1"/>
  <c r="EG164" i="1"/>
  <c r="FU164" i="1"/>
  <c r="HI164" i="1"/>
  <c r="IW164" i="1"/>
  <c r="R164" i="1"/>
  <c r="BF164" i="1"/>
  <c r="CT164" i="1"/>
  <c r="EH164" i="1"/>
  <c r="FV164" i="1"/>
  <c r="HJ164" i="1"/>
  <c r="IX164" i="1"/>
  <c r="S164" i="1"/>
  <c r="BG164" i="1"/>
  <c r="CU164" i="1"/>
  <c r="EI164" i="1"/>
  <c r="FW164" i="1"/>
  <c r="HK164" i="1"/>
  <c r="IY164" i="1"/>
  <c r="T164" i="1"/>
  <c r="BH164" i="1"/>
  <c r="CV164" i="1"/>
  <c r="EJ164" i="1"/>
  <c r="FX164" i="1"/>
  <c r="HL164" i="1"/>
  <c r="IZ164" i="1"/>
  <c r="U164" i="1"/>
  <c r="BI164" i="1"/>
  <c r="CW164" i="1"/>
  <c r="EK164" i="1"/>
  <c r="FY164" i="1"/>
  <c r="HM164" i="1"/>
  <c r="JA164" i="1"/>
  <c r="V164" i="1"/>
  <c r="BJ164" i="1"/>
  <c r="CX164" i="1"/>
  <c r="EL164" i="1"/>
  <c r="FZ164" i="1"/>
  <c r="HN164" i="1"/>
  <c r="JB164" i="1"/>
  <c r="AA164" i="1"/>
  <c r="BO164" i="1"/>
  <c r="DC164" i="1"/>
  <c r="EQ164" i="1"/>
  <c r="GE164" i="1"/>
  <c r="HS164" i="1"/>
  <c r="JG164" i="1"/>
  <c r="AD164" i="1"/>
  <c r="BR164" i="1"/>
  <c r="DF164" i="1"/>
  <c r="ET164" i="1"/>
  <c r="GH164" i="1"/>
  <c r="HV164" i="1"/>
  <c r="JJ164" i="1"/>
  <c r="AE164" i="1"/>
  <c r="BS164" i="1"/>
  <c r="DG164" i="1"/>
  <c r="EU164" i="1"/>
  <c r="GI164" i="1"/>
  <c r="HW164" i="1"/>
  <c r="JK164" i="1"/>
  <c r="AJ164" i="1"/>
  <c r="BX164" i="1"/>
  <c r="DL164" i="1"/>
  <c r="EZ164" i="1"/>
  <c r="GN164" i="1"/>
  <c r="IB164" i="1"/>
  <c r="AK164" i="1"/>
  <c r="BY164" i="1"/>
  <c r="DM164" i="1"/>
  <c r="FA164" i="1"/>
  <c r="GO164" i="1"/>
  <c r="IC164" i="1"/>
  <c r="AL164" i="1"/>
  <c r="BZ164" i="1"/>
  <c r="DN164" i="1"/>
  <c r="FB164" i="1"/>
  <c r="GP164" i="1"/>
  <c r="ID164" i="1"/>
  <c r="AM164" i="1"/>
  <c r="CA164" i="1"/>
  <c r="DO164" i="1"/>
  <c r="FC164" i="1"/>
  <c r="GQ164" i="1"/>
  <c r="IE164" i="1"/>
  <c r="AN164" i="1"/>
  <c r="CB164" i="1"/>
  <c r="DP164" i="1"/>
  <c r="FD164" i="1"/>
  <c r="GR164" i="1"/>
  <c r="IF164" i="1"/>
  <c r="AO164" i="1"/>
  <c r="CC164" i="1"/>
  <c r="DQ164" i="1"/>
  <c r="FE164" i="1"/>
  <c r="GS164" i="1"/>
  <c r="IG164" i="1"/>
  <c r="AP164" i="1"/>
  <c r="CD164" i="1"/>
  <c r="DR164" i="1"/>
  <c r="FF164" i="1"/>
  <c r="GT164" i="1"/>
  <c r="IH164" i="1"/>
  <c r="G164" i="1"/>
  <c r="AU164" i="1"/>
  <c r="CI164" i="1"/>
  <c r="DW164" i="1"/>
  <c r="FK164" i="1"/>
  <c r="GY164" i="1"/>
  <c r="IM164" i="1"/>
  <c r="HB164" i="1"/>
  <c r="IP164" i="1"/>
  <c r="J164" i="1"/>
  <c r="AX164" i="1"/>
  <c r="CL164" i="1"/>
  <c r="DZ164" i="1"/>
  <c r="FN164" i="1"/>
  <c r="KC182" i="1"/>
  <c r="KW182" i="1"/>
  <c r="LQ182" i="1"/>
  <c r="MK182" i="1"/>
  <c r="NE182" i="1"/>
  <c r="NY182" i="1"/>
  <c r="OS182" i="1"/>
  <c r="PM182" i="1"/>
  <c r="QG182" i="1"/>
  <c r="JQ182" i="1"/>
  <c r="KL182" i="1"/>
  <c r="LG182" i="1"/>
  <c r="MB182" i="1"/>
  <c r="MW182" i="1"/>
  <c r="NR182" i="1"/>
  <c r="OM182" i="1"/>
  <c r="PH182" i="1"/>
  <c r="QC182" i="1"/>
  <c r="QX182" i="1"/>
  <c r="RR182" i="1"/>
  <c r="SL182" i="1"/>
  <c r="TF182" i="1"/>
  <c r="TZ182" i="1"/>
  <c r="UT182" i="1"/>
  <c r="VN182" i="1"/>
  <c r="WH182" i="1"/>
  <c r="XB182" i="1"/>
  <c r="XV182" i="1"/>
  <c r="YP182" i="1"/>
  <c r="ZJ182" i="1"/>
  <c r="AAD182" i="1"/>
  <c r="AAX182" i="1"/>
  <c r="ABR182" i="1"/>
  <c r="ACL182" i="1"/>
  <c r="ADF182" i="1"/>
  <c r="JR182" i="1"/>
  <c r="KM182" i="1"/>
  <c r="LH182" i="1"/>
  <c r="MC182" i="1"/>
  <c r="MX182" i="1"/>
  <c r="NS182" i="1"/>
  <c r="ON182" i="1"/>
  <c r="PI182" i="1"/>
  <c r="QD182" i="1"/>
  <c r="QY182" i="1"/>
  <c r="RS182" i="1"/>
  <c r="SM182" i="1"/>
  <c r="TG182" i="1"/>
  <c r="UA182" i="1"/>
  <c r="UU182" i="1"/>
  <c r="VO182" i="1"/>
  <c r="WI182" i="1"/>
  <c r="XC182" i="1"/>
  <c r="XW182" i="1"/>
  <c r="YQ182" i="1"/>
  <c r="ZK182" i="1"/>
  <c r="AAE182" i="1"/>
  <c r="AAY182" i="1"/>
  <c r="ABS182" i="1"/>
  <c r="ACM182" i="1"/>
  <c r="ADG182" i="1"/>
  <c r="KA182" i="1"/>
  <c r="KV182" i="1"/>
  <c r="LR182" i="1"/>
  <c r="MM182" i="1"/>
  <c r="NH182" i="1"/>
  <c r="OC182" i="1"/>
  <c r="OX182" i="1"/>
  <c r="PS182" i="1"/>
  <c r="QN182" i="1"/>
  <c r="RH182" i="1"/>
  <c r="SB182" i="1"/>
  <c r="SV182" i="1"/>
  <c r="TP182" i="1"/>
  <c r="UJ182" i="1"/>
  <c r="VD182" i="1"/>
  <c r="VX182" i="1"/>
  <c r="WR182" i="1"/>
  <c r="XL182" i="1"/>
  <c r="YF182" i="1"/>
  <c r="YZ182" i="1"/>
  <c r="ZT182" i="1"/>
  <c r="AAN182" i="1"/>
  <c r="ABH182" i="1"/>
  <c r="ACB182" i="1"/>
  <c r="ACV182" i="1"/>
  <c r="KB182" i="1"/>
  <c r="KX182" i="1"/>
  <c r="LS182" i="1"/>
  <c r="MN182" i="1"/>
  <c r="NI182" i="1"/>
  <c r="OD182" i="1"/>
  <c r="OY182" i="1"/>
  <c r="PT182" i="1"/>
  <c r="QO182" i="1"/>
  <c r="RI182" i="1"/>
  <c r="SC182" i="1"/>
  <c r="SW182" i="1"/>
  <c r="TQ182" i="1"/>
  <c r="UK182" i="1"/>
  <c r="VE182" i="1"/>
  <c r="VY182" i="1"/>
  <c r="WS182" i="1"/>
  <c r="XM182" i="1"/>
  <c r="YG182" i="1"/>
  <c r="ZA182" i="1"/>
  <c r="ZU182" i="1"/>
  <c r="AAO182" i="1"/>
  <c r="ABI182" i="1"/>
  <c r="ACC182" i="1"/>
  <c r="ACW182" i="1"/>
  <c r="KD182" i="1"/>
  <c r="KY182" i="1"/>
  <c r="LT182" i="1"/>
  <c r="MO182" i="1"/>
  <c r="NJ182" i="1"/>
  <c r="OE182" i="1"/>
  <c r="OZ182" i="1"/>
  <c r="PU182" i="1"/>
  <c r="QP182" i="1"/>
  <c r="RJ182" i="1"/>
  <c r="SD182" i="1"/>
  <c r="SX182" i="1"/>
  <c r="TR182" i="1"/>
  <c r="UL182" i="1"/>
  <c r="KE182" i="1"/>
  <c r="KZ182" i="1"/>
  <c r="LU182" i="1"/>
  <c r="MP182" i="1"/>
  <c r="NK182" i="1"/>
  <c r="OF182" i="1"/>
  <c r="PA182" i="1"/>
  <c r="PV182" i="1"/>
  <c r="QQ182" i="1"/>
  <c r="RK182" i="1"/>
  <c r="SE182" i="1"/>
  <c r="SY182" i="1"/>
  <c r="TS182" i="1"/>
  <c r="UM182" i="1"/>
  <c r="VG182" i="1"/>
  <c r="WA182" i="1"/>
  <c r="WU182" i="1"/>
  <c r="XO182" i="1"/>
  <c r="YI182" i="1"/>
  <c r="ZC182" i="1"/>
  <c r="ZW182" i="1"/>
  <c r="AAQ182" i="1"/>
  <c r="ABK182" i="1"/>
  <c r="ACE182" i="1"/>
  <c r="ACY182" i="1"/>
  <c r="KF182" i="1"/>
  <c r="LA182" i="1"/>
  <c r="LV182" i="1"/>
  <c r="MQ182" i="1"/>
  <c r="NL182" i="1"/>
  <c r="OG182" i="1"/>
  <c r="PB182" i="1"/>
  <c r="PW182" i="1"/>
  <c r="QR182" i="1"/>
  <c r="RL182" i="1"/>
  <c r="SF182" i="1"/>
  <c r="KG182" i="1"/>
  <c r="LB182" i="1"/>
  <c r="LW182" i="1"/>
  <c r="MR182" i="1"/>
  <c r="NM182" i="1"/>
  <c r="OH182" i="1"/>
  <c r="PC182" i="1"/>
  <c r="PX182" i="1"/>
  <c r="QS182" i="1"/>
  <c r="RM182" i="1"/>
  <c r="SG182" i="1"/>
  <c r="TA182" i="1"/>
  <c r="TU182" i="1"/>
  <c r="UO182" i="1"/>
  <c r="VI182" i="1"/>
  <c r="WC182" i="1"/>
  <c r="WW182" i="1"/>
  <c r="XQ182" i="1"/>
  <c r="YK182" i="1"/>
  <c r="ZE182" i="1"/>
  <c r="ZY182" i="1"/>
  <c r="AAS182" i="1"/>
  <c r="ABM182" i="1"/>
  <c r="ACG182" i="1"/>
  <c r="ADA182" i="1"/>
  <c r="KH182" i="1"/>
  <c r="LC182" i="1"/>
  <c r="LX182" i="1"/>
  <c r="MS182" i="1"/>
  <c r="NN182" i="1"/>
  <c r="OI182" i="1"/>
  <c r="PD182" i="1"/>
  <c r="PY182" i="1"/>
  <c r="QT182" i="1"/>
  <c r="RN182" i="1"/>
  <c r="SH182" i="1"/>
  <c r="TB182" i="1"/>
  <c r="TV182" i="1"/>
  <c r="UP182" i="1"/>
  <c r="VJ182" i="1"/>
  <c r="WD182" i="1"/>
  <c r="WX182" i="1"/>
  <c r="XR182" i="1"/>
  <c r="KI182" i="1"/>
  <c r="LO182" i="1"/>
  <c r="NC182" i="1"/>
  <c r="OQ182" i="1"/>
  <c r="QE182" i="1"/>
  <c r="RP182" i="1"/>
  <c r="SU182" i="1"/>
  <c r="UE182" i="1"/>
  <c r="VL182" i="1"/>
  <c r="WO182" i="1"/>
  <c r="XU182" i="1"/>
  <c r="YW182" i="1"/>
  <c r="AAA182" i="1"/>
  <c r="ABC182" i="1"/>
  <c r="ACF182" i="1"/>
  <c r="KJ182" i="1"/>
  <c r="LP182" i="1"/>
  <c r="ND182" i="1"/>
  <c r="OR182" i="1"/>
  <c r="QF182" i="1"/>
  <c r="RQ182" i="1"/>
  <c r="SZ182" i="1"/>
  <c r="UF182" i="1"/>
  <c r="VM182" i="1"/>
  <c r="WP182" i="1"/>
  <c r="XX182" i="1"/>
  <c r="YX182" i="1"/>
  <c r="AAB182" i="1"/>
  <c r="ABD182" i="1"/>
  <c r="ACH182" i="1"/>
  <c r="KK182" i="1"/>
  <c r="LY182" i="1"/>
  <c r="NF182" i="1"/>
  <c r="OT182" i="1"/>
  <c r="QH182" i="1"/>
  <c r="RT182" i="1"/>
  <c r="TC182" i="1"/>
  <c r="UG182" i="1"/>
  <c r="VP182" i="1"/>
  <c r="WQ182" i="1"/>
  <c r="XY182" i="1"/>
  <c r="YY182" i="1"/>
  <c r="AAC182" i="1"/>
  <c r="ABE182" i="1"/>
  <c r="ACI182" i="1"/>
  <c r="KN182" i="1"/>
  <c r="LZ182" i="1"/>
  <c r="NG182" i="1"/>
  <c r="OU182" i="1"/>
  <c r="QI182" i="1"/>
  <c r="RU182" i="1"/>
  <c r="TD182" i="1"/>
  <c r="UH182" i="1"/>
  <c r="VQ182" i="1"/>
  <c r="WT182" i="1"/>
  <c r="XZ182" i="1"/>
  <c r="ZB182" i="1"/>
  <c r="AAF182" i="1"/>
  <c r="ABF182" i="1"/>
  <c r="ACJ182" i="1"/>
  <c r="KO182" i="1"/>
  <c r="MA182" i="1"/>
  <c r="NO182" i="1"/>
  <c r="OV182" i="1"/>
  <c r="QJ182" i="1"/>
  <c r="RV182" i="1"/>
  <c r="TE182" i="1"/>
  <c r="UI182" i="1"/>
  <c r="VR182" i="1"/>
  <c r="WV182" i="1"/>
  <c r="YA182" i="1"/>
  <c r="ZD182" i="1"/>
  <c r="AAG182" i="1"/>
  <c r="ABG182" i="1"/>
  <c r="ACK182" i="1"/>
  <c r="KP182" i="1"/>
  <c r="MD182" i="1"/>
  <c r="NP182" i="1"/>
  <c r="OW182" i="1"/>
  <c r="QK182" i="1"/>
  <c r="RW182" i="1"/>
  <c r="TH182" i="1"/>
  <c r="UN182" i="1"/>
  <c r="VS182" i="1"/>
  <c r="WY182" i="1"/>
  <c r="YB182" i="1"/>
  <c r="ZF182" i="1"/>
  <c r="AAH182" i="1"/>
  <c r="ABJ182" i="1"/>
  <c r="ACN182" i="1"/>
  <c r="KQ182" i="1"/>
  <c r="ME182" i="1"/>
  <c r="NQ182" i="1"/>
  <c r="PE182" i="1"/>
  <c r="QL182" i="1"/>
  <c r="RX182" i="1"/>
  <c r="TI182" i="1"/>
  <c r="UQ182" i="1"/>
  <c r="VT182" i="1"/>
  <c r="WZ182" i="1"/>
  <c r="YC182" i="1"/>
  <c r="ZG182" i="1"/>
  <c r="AAI182" i="1"/>
  <c r="ABL182" i="1"/>
  <c r="ACO182" i="1"/>
  <c r="KR182" i="1"/>
  <c r="MF182" i="1"/>
  <c r="NT182" i="1"/>
  <c r="PF182" i="1"/>
  <c r="QM182" i="1"/>
  <c r="RY182" i="1"/>
  <c r="TJ182" i="1"/>
  <c r="UR182" i="1"/>
  <c r="VU182" i="1"/>
  <c r="XA182" i="1"/>
  <c r="YD182" i="1"/>
  <c r="ZH182" i="1"/>
  <c r="AAJ182" i="1"/>
  <c r="ABN182" i="1"/>
  <c r="ACP182" i="1"/>
  <c r="KS182" i="1"/>
  <c r="MG182" i="1"/>
  <c r="NU182" i="1"/>
  <c r="PG182" i="1"/>
  <c r="QU182" i="1"/>
  <c r="RZ182" i="1"/>
  <c r="TK182" i="1"/>
  <c r="US182" i="1"/>
  <c r="VV182" i="1"/>
  <c r="XD182" i="1"/>
  <c r="YE182" i="1"/>
  <c r="ZI182" i="1"/>
  <c r="AAK182" i="1"/>
  <c r="ABO182" i="1"/>
  <c r="ACQ182" i="1"/>
  <c r="JN182" i="1"/>
  <c r="KT182" i="1"/>
  <c r="MH182" i="1"/>
  <c r="NV182" i="1"/>
  <c r="PJ182" i="1"/>
  <c r="QV182" i="1"/>
  <c r="SA182" i="1"/>
  <c r="TL182" i="1"/>
  <c r="UV182" i="1"/>
  <c r="VW182" i="1"/>
  <c r="XE182" i="1"/>
  <c r="YH182" i="1"/>
  <c r="ZL182" i="1"/>
  <c r="AAL182" i="1"/>
  <c r="ABP182" i="1"/>
  <c r="ACR182" i="1"/>
  <c r="JO182" i="1"/>
  <c r="KU182" i="1"/>
  <c r="MI182" i="1"/>
  <c r="NW182" i="1"/>
  <c r="PK182" i="1"/>
  <c r="QW182" i="1"/>
  <c r="SI182" i="1"/>
  <c r="TM182" i="1"/>
  <c r="UW182" i="1"/>
  <c r="VZ182" i="1"/>
  <c r="XF182" i="1"/>
  <c r="YJ182" i="1"/>
  <c r="ZM182" i="1"/>
  <c r="AAM182" i="1"/>
  <c r="ABQ182" i="1"/>
  <c r="ACS182" i="1"/>
  <c r="JP182" i="1"/>
  <c r="LD182" i="1"/>
  <c r="MJ182" i="1"/>
  <c r="NX182" i="1"/>
  <c r="PL182" i="1"/>
  <c r="QZ182" i="1"/>
  <c r="SJ182" i="1"/>
  <c r="TN182" i="1"/>
  <c r="UX182" i="1"/>
  <c r="WB182" i="1"/>
  <c r="XG182" i="1"/>
  <c r="YL182" i="1"/>
  <c r="ZN182" i="1"/>
  <c r="AAP182" i="1"/>
  <c r="ABT182" i="1"/>
  <c r="ACT182" i="1"/>
  <c r="JS182" i="1"/>
  <c r="LE182" i="1"/>
  <c r="ML182" i="1"/>
  <c r="NZ182" i="1"/>
  <c r="PN182" i="1"/>
  <c r="RA182" i="1"/>
  <c r="SK182" i="1"/>
  <c r="TO182" i="1"/>
  <c r="UY182" i="1"/>
  <c r="WE182" i="1"/>
  <c r="XH182" i="1"/>
  <c r="YM182" i="1"/>
  <c r="ZO182" i="1"/>
  <c r="AAR182" i="1"/>
  <c r="ABU182" i="1"/>
  <c r="ACU182" i="1"/>
  <c r="JT182" i="1"/>
  <c r="LF182" i="1"/>
  <c r="MT182" i="1"/>
  <c r="OA182" i="1"/>
  <c r="PO182" i="1"/>
  <c r="RB182" i="1"/>
  <c r="SN182" i="1"/>
  <c r="TT182" i="1"/>
  <c r="UZ182" i="1"/>
  <c r="WF182" i="1"/>
  <c r="XI182" i="1"/>
  <c r="YN182" i="1"/>
  <c r="ZP182" i="1"/>
  <c r="AAT182" i="1"/>
  <c r="ABV182" i="1"/>
  <c r="ACX182" i="1"/>
  <c r="JU182" i="1"/>
  <c r="LI182" i="1"/>
  <c r="MU182" i="1"/>
  <c r="OB182" i="1"/>
  <c r="PP182" i="1"/>
  <c r="RC182" i="1"/>
  <c r="SO182" i="1"/>
  <c r="TW182" i="1"/>
  <c r="VA182" i="1"/>
  <c r="WG182" i="1"/>
  <c r="XJ182" i="1"/>
  <c r="YO182" i="1"/>
  <c r="ZQ182" i="1"/>
  <c r="AAU182" i="1"/>
  <c r="ABW182" i="1"/>
  <c r="ACZ182" i="1"/>
  <c r="JV182" i="1"/>
  <c r="LJ182" i="1"/>
  <c r="MV182" i="1"/>
  <c r="OJ182" i="1"/>
  <c r="PQ182" i="1"/>
  <c r="RD182" i="1"/>
  <c r="SP182" i="1"/>
  <c r="TX182" i="1"/>
  <c r="VB182" i="1"/>
  <c r="WJ182" i="1"/>
  <c r="XK182" i="1"/>
  <c r="YR182" i="1"/>
  <c r="ZR182" i="1"/>
  <c r="AAV182" i="1"/>
  <c r="ABX182" i="1"/>
  <c r="ADB182" i="1"/>
  <c r="JW182" i="1"/>
  <c r="LK182" i="1"/>
  <c r="MY182" i="1"/>
  <c r="OK182" i="1"/>
  <c r="PR182" i="1"/>
  <c r="RE182" i="1"/>
  <c r="SQ182" i="1"/>
  <c r="TY182" i="1"/>
  <c r="VC182" i="1"/>
  <c r="WK182" i="1"/>
  <c r="XN182" i="1"/>
  <c r="YS182" i="1"/>
  <c r="ZS182" i="1"/>
  <c r="AAW182" i="1"/>
  <c r="ABY182" i="1"/>
  <c r="ADC182" i="1"/>
  <c r="JX182" i="1"/>
  <c r="LL182" i="1"/>
  <c r="MZ182" i="1"/>
  <c r="OL182" i="1"/>
  <c r="PZ182" i="1"/>
  <c r="RF182" i="1"/>
  <c r="SR182" i="1"/>
  <c r="UB182" i="1"/>
  <c r="VF182" i="1"/>
  <c r="WL182" i="1"/>
  <c r="XP182" i="1"/>
  <c r="YT182" i="1"/>
  <c r="ZV182" i="1"/>
  <c r="AAZ182" i="1"/>
  <c r="ABZ182" i="1"/>
  <c r="ADD182" i="1"/>
  <c r="JY182" i="1"/>
  <c r="LM182" i="1"/>
  <c r="NA182" i="1"/>
  <c r="OO182" i="1"/>
  <c r="QA182" i="1"/>
  <c r="RG182" i="1"/>
  <c r="SS182" i="1"/>
  <c r="UC182" i="1"/>
  <c r="VH182" i="1"/>
  <c r="WM182" i="1"/>
  <c r="XS182" i="1"/>
  <c r="YU182" i="1"/>
  <c r="ZX182" i="1"/>
  <c r="ABA182" i="1"/>
  <c r="ACA182" i="1"/>
  <c r="ADE182" i="1"/>
  <c r="QB182" i="1"/>
  <c r="RO182" i="1"/>
  <c r="ST182" i="1"/>
  <c r="UD182" i="1"/>
  <c r="VK182" i="1"/>
  <c r="WN182" i="1"/>
  <c r="XT182" i="1"/>
  <c r="YV182" i="1"/>
  <c r="ZZ182" i="1"/>
  <c r="ABB182" i="1"/>
  <c r="ACD182" i="1"/>
  <c r="JZ182" i="1"/>
  <c r="LN182" i="1"/>
  <c r="NB182" i="1"/>
  <c r="OP182" i="1"/>
  <c r="W182" i="1"/>
  <c r="AQ182" i="1"/>
  <c r="BK182" i="1"/>
  <c r="CE182" i="1"/>
  <c r="CY182" i="1"/>
  <c r="DS182" i="1"/>
  <c r="EM182" i="1"/>
  <c r="FG182" i="1"/>
  <c r="GA182" i="1"/>
  <c r="GU182" i="1"/>
  <c r="HO182" i="1"/>
  <c r="II182" i="1"/>
  <c r="JC182" i="1"/>
  <c r="X182" i="1"/>
  <c r="AR182" i="1"/>
  <c r="BL182" i="1"/>
  <c r="CF182" i="1"/>
  <c r="CZ182" i="1"/>
  <c r="DT182" i="1"/>
  <c r="EN182" i="1"/>
  <c r="FH182" i="1"/>
  <c r="GB182" i="1"/>
  <c r="GV182" i="1"/>
  <c r="HP182" i="1"/>
  <c r="IJ182" i="1"/>
  <c r="JD182" i="1"/>
  <c r="Y182" i="1"/>
  <c r="AS182" i="1"/>
  <c r="BM182" i="1"/>
  <c r="CG182" i="1"/>
  <c r="DA182" i="1"/>
  <c r="DU182" i="1"/>
  <c r="EO182" i="1"/>
  <c r="FI182" i="1"/>
  <c r="GC182" i="1"/>
  <c r="GW182" i="1"/>
  <c r="HQ182" i="1"/>
  <c r="IK182" i="1"/>
  <c r="JE182" i="1"/>
  <c r="F182" i="1"/>
  <c r="Z182" i="1"/>
  <c r="AT182" i="1"/>
  <c r="BN182" i="1"/>
  <c r="CH182" i="1"/>
  <c r="DB182" i="1"/>
  <c r="DV182" i="1"/>
  <c r="EP182" i="1"/>
  <c r="FJ182" i="1"/>
  <c r="GD182" i="1"/>
  <c r="GX182" i="1"/>
  <c r="HR182" i="1"/>
  <c r="IL182" i="1"/>
  <c r="JF182" i="1"/>
  <c r="O182" i="1"/>
  <c r="AI182" i="1"/>
  <c r="BC182" i="1"/>
  <c r="BW182" i="1"/>
  <c r="CQ182" i="1"/>
  <c r="DK182" i="1"/>
  <c r="EE182" i="1"/>
  <c r="EY182" i="1"/>
  <c r="FS182" i="1"/>
  <c r="GM182" i="1"/>
  <c r="HG182" i="1"/>
  <c r="IA182" i="1"/>
  <c r="IU182" i="1"/>
  <c r="P182" i="1"/>
  <c r="AJ182" i="1"/>
  <c r="BD182" i="1"/>
  <c r="BX182" i="1"/>
  <c r="CR182" i="1"/>
  <c r="DL182" i="1"/>
  <c r="EF182" i="1"/>
  <c r="EZ182" i="1"/>
  <c r="FT182" i="1"/>
  <c r="GN182" i="1"/>
  <c r="HH182" i="1"/>
  <c r="IB182" i="1"/>
  <c r="IV182" i="1"/>
  <c r="Q182" i="1"/>
  <c r="AK182" i="1"/>
  <c r="BE182" i="1"/>
  <c r="BY182" i="1"/>
  <c r="CS182" i="1"/>
  <c r="DM182" i="1"/>
  <c r="EG182" i="1"/>
  <c r="FA182" i="1"/>
  <c r="FU182" i="1"/>
  <c r="GO182" i="1"/>
  <c r="HI182" i="1"/>
  <c r="IC182" i="1"/>
  <c r="IW182" i="1"/>
  <c r="R182" i="1"/>
  <c r="AL182" i="1"/>
  <c r="BF182" i="1"/>
  <c r="BZ182" i="1"/>
  <c r="CT182" i="1"/>
  <c r="DN182" i="1"/>
  <c r="EH182" i="1"/>
  <c r="FB182" i="1"/>
  <c r="FV182" i="1"/>
  <c r="GP182" i="1"/>
  <c r="HJ182" i="1"/>
  <c r="ID182" i="1"/>
  <c r="IX182" i="1"/>
  <c r="S182" i="1"/>
  <c r="AM182" i="1"/>
  <c r="BG182" i="1"/>
  <c r="CA182" i="1"/>
  <c r="CU182" i="1"/>
  <c r="DO182" i="1"/>
  <c r="EI182" i="1"/>
  <c r="FC182" i="1"/>
  <c r="FW182" i="1"/>
  <c r="GQ182" i="1"/>
  <c r="HK182" i="1"/>
  <c r="IE182" i="1"/>
  <c r="IY182" i="1"/>
  <c r="T182" i="1"/>
  <c r="AN182" i="1"/>
  <c r="BH182" i="1"/>
  <c r="CB182" i="1"/>
  <c r="CV182" i="1"/>
  <c r="DP182" i="1"/>
  <c r="EJ182" i="1"/>
  <c r="FD182" i="1"/>
  <c r="FX182" i="1"/>
  <c r="GR182" i="1"/>
  <c r="HL182" i="1"/>
  <c r="IF182" i="1"/>
  <c r="IZ182" i="1"/>
  <c r="U182" i="1"/>
  <c r="AO182" i="1"/>
  <c r="BI182" i="1"/>
  <c r="CC182" i="1"/>
  <c r="CW182" i="1"/>
  <c r="DQ182" i="1"/>
  <c r="EK182" i="1"/>
  <c r="FE182" i="1"/>
  <c r="FY182" i="1"/>
  <c r="GS182" i="1"/>
  <c r="HM182" i="1"/>
  <c r="IG182" i="1"/>
  <c r="JA182" i="1"/>
  <c r="AU182" i="1"/>
  <c r="CK182" i="1"/>
  <c r="EA182" i="1"/>
  <c r="FQ182" i="1"/>
  <c r="HN182" i="1"/>
  <c r="JH182" i="1"/>
  <c r="AV182" i="1"/>
  <c r="CL182" i="1"/>
  <c r="EB182" i="1"/>
  <c r="FR182" i="1"/>
  <c r="HS182" i="1"/>
  <c r="JI182" i="1"/>
  <c r="G182" i="1"/>
  <c r="AW182" i="1"/>
  <c r="CM182" i="1"/>
  <c r="EC182" i="1"/>
  <c r="FZ182" i="1"/>
  <c r="HT182" i="1"/>
  <c r="JJ182" i="1"/>
  <c r="H182" i="1"/>
  <c r="AX182" i="1"/>
  <c r="CN182" i="1"/>
  <c r="ED182" i="1"/>
  <c r="GE182" i="1"/>
  <c r="HU182" i="1"/>
  <c r="JK182" i="1"/>
  <c r="I182" i="1"/>
  <c r="AY182" i="1"/>
  <c r="CO182" i="1"/>
  <c r="EL182" i="1"/>
  <c r="GF182" i="1"/>
  <c r="HV182" i="1"/>
  <c r="JL182" i="1"/>
  <c r="J182" i="1"/>
  <c r="AZ182" i="1"/>
  <c r="CP182" i="1"/>
  <c r="EQ182" i="1"/>
  <c r="GG182" i="1"/>
  <c r="HW182" i="1"/>
  <c r="JM182" i="1"/>
  <c r="K182" i="1"/>
  <c r="BA182" i="1"/>
  <c r="CX182" i="1"/>
  <c r="ER182" i="1"/>
  <c r="GH182" i="1"/>
  <c r="HX182" i="1"/>
  <c r="L182" i="1"/>
  <c r="BB182" i="1"/>
  <c r="DC182" i="1"/>
  <c r="ES182" i="1"/>
  <c r="GI182" i="1"/>
  <c r="HY182" i="1"/>
  <c r="M182" i="1"/>
  <c r="BJ182" i="1"/>
  <c r="DD182" i="1"/>
  <c r="ET182" i="1"/>
  <c r="GJ182" i="1"/>
  <c r="HZ182" i="1"/>
  <c r="N182" i="1"/>
  <c r="BO182" i="1"/>
  <c r="DE182" i="1"/>
  <c r="EU182" i="1"/>
  <c r="GK182" i="1"/>
  <c r="IH182" i="1"/>
  <c r="V182" i="1"/>
  <c r="BP182" i="1"/>
  <c r="DF182" i="1"/>
  <c r="EV182" i="1"/>
  <c r="GL182" i="1"/>
  <c r="IM182" i="1"/>
  <c r="AA182" i="1"/>
  <c r="BQ182" i="1"/>
  <c r="DG182" i="1"/>
  <c r="EW182" i="1"/>
  <c r="GT182" i="1"/>
  <c r="IN182" i="1"/>
  <c r="AB182" i="1"/>
  <c r="BR182" i="1"/>
  <c r="DH182" i="1"/>
  <c r="EX182" i="1"/>
  <c r="GY182" i="1"/>
  <c r="IO182" i="1"/>
  <c r="AC182" i="1"/>
  <c r="BS182" i="1"/>
  <c r="DI182" i="1"/>
  <c r="FF182" i="1"/>
  <c r="GZ182" i="1"/>
  <c r="IP182" i="1"/>
  <c r="AD182" i="1"/>
  <c r="BT182" i="1"/>
  <c r="DJ182" i="1"/>
  <c r="FK182" i="1"/>
  <c r="HA182" i="1"/>
  <c r="IQ182" i="1"/>
  <c r="AE182" i="1"/>
  <c r="BU182" i="1"/>
  <c r="DR182" i="1"/>
  <c r="FL182" i="1"/>
  <c r="HB182" i="1"/>
  <c r="IR182" i="1"/>
  <c r="AF182" i="1"/>
  <c r="BV182" i="1"/>
  <c r="DW182" i="1"/>
  <c r="FM182" i="1"/>
  <c r="HC182" i="1"/>
  <c r="IS182" i="1"/>
  <c r="AG182" i="1"/>
  <c r="CD182" i="1"/>
  <c r="DX182" i="1"/>
  <c r="FN182" i="1"/>
  <c r="HD182" i="1"/>
  <c r="IT182" i="1"/>
  <c r="AH182" i="1"/>
  <c r="CI182" i="1"/>
  <c r="DY182" i="1"/>
  <c r="FO182" i="1"/>
  <c r="HE182" i="1"/>
  <c r="JB182" i="1"/>
  <c r="AP182" i="1"/>
  <c r="CJ182" i="1"/>
  <c r="DZ182" i="1"/>
  <c r="FP182" i="1"/>
  <c r="HF182" i="1"/>
  <c r="JG182" i="1"/>
  <c r="KB156" i="1"/>
  <c r="KV156" i="1"/>
  <c r="LP156" i="1"/>
  <c r="MJ156" i="1"/>
  <c r="ND156" i="1"/>
  <c r="NX156" i="1"/>
  <c r="OR156" i="1"/>
  <c r="PL156" i="1"/>
  <c r="QF156" i="1"/>
  <c r="QZ156" i="1"/>
  <c r="RT156" i="1"/>
  <c r="SN156" i="1"/>
  <c r="TH156" i="1"/>
  <c r="UB156" i="1"/>
  <c r="UV156" i="1"/>
  <c r="VP156" i="1"/>
  <c r="WJ156" i="1"/>
  <c r="XD156" i="1"/>
  <c r="XX156" i="1"/>
  <c r="YR156" i="1"/>
  <c r="ZL156" i="1"/>
  <c r="AAF156" i="1"/>
  <c r="AAZ156" i="1"/>
  <c r="ABT156" i="1"/>
  <c r="ACN156" i="1"/>
  <c r="KC156" i="1"/>
  <c r="KW156" i="1"/>
  <c r="LQ156" i="1"/>
  <c r="MK156" i="1"/>
  <c r="NE156" i="1"/>
  <c r="NY156" i="1"/>
  <c r="OS156" i="1"/>
  <c r="PM156" i="1"/>
  <c r="QG156" i="1"/>
  <c r="RA156" i="1"/>
  <c r="RU156" i="1"/>
  <c r="SO156" i="1"/>
  <c r="TI156" i="1"/>
  <c r="UC156" i="1"/>
  <c r="UW156" i="1"/>
  <c r="VQ156" i="1"/>
  <c r="WK156" i="1"/>
  <c r="XE156" i="1"/>
  <c r="XY156" i="1"/>
  <c r="YS156" i="1"/>
  <c r="ZM156" i="1"/>
  <c r="AAG156" i="1"/>
  <c r="ABA156" i="1"/>
  <c r="ABU156" i="1"/>
  <c r="ACO156" i="1"/>
  <c r="JQ156" i="1"/>
  <c r="KM156" i="1"/>
  <c r="LI156" i="1"/>
  <c r="ME156" i="1"/>
  <c r="NA156" i="1"/>
  <c r="NW156" i="1"/>
  <c r="OU156" i="1"/>
  <c r="PQ156" i="1"/>
  <c r="QM156" i="1"/>
  <c r="RI156" i="1"/>
  <c r="SE156" i="1"/>
  <c r="TA156" i="1"/>
  <c r="TW156" i="1"/>
  <c r="US156" i="1"/>
  <c r="VO156" i="1"/>
  <c r="WM156" i="1"/>
  <c r="XI156" i="1"/>
  <c r="YE156" i="1"/>
  <c r="ZA156" i="1"/>
  <c r="ZW156" i="1"/>
  <c r="AAS156" i="1"/>
  <c r="ABO156" i="1"/>
  <c r="ACK156" i="1"/>
  <c r="ADG156" i="1"/>
  <c r="JZ156" i="1"/>
  <c r="KX156" i="1"/>
  <c r="LT156" i="1"/>
  <c r="MP156" i="1"/>
  <c r="NL156" i="1"/>
  <c r="OH156" i="1"/>
  <c r="PD156" i="1"/>
  <c r="PZ156" i="1"/>
  <c r="QV156" i="1"/>
  <c r="RR156" i="1"/>
  <c r="SP156" i="1"/>
  <c r="TL156" i="1"/>
  <c r="UH156" i="1"/>
  <c r="VD156" i="1"/>
  <c r="VZ156" i="1"/>
  <c r="WV156" i="1"/>
  <c r="XR156" i="1"/>
  <c r="YN156" i="1"/>
  <c r="ZJ156" i="1"/>
  <c r="KA156" i="1"/>
  <c r="KY156" i="1"/>
  <c r="LU156" i="1"/>
  <c r="MQ156" i="1"/>
  <c r="NM156" i="1"/>
  <c r="OI156" i="1"/>
  <c r="PE156" i="1"/>
  <c r="QA156" i="1"/>
  <c r="QW156" i="1"/>
  <c r="RS156" i="1"/>
  <c r="SQ156" i="1"/>
  <c r="TM156" i="1"/>
  <c r="UI156" i="1"/>
  <c r="VE156" i="1"/>
  <c r="WA156" i="1"/>
  <c r="WW156" i="1"/>
  <c r="XS156" i="1"/>
  <c r="YO156" i="1"/>
  <c r="ZK156" i="1"/>
  <c r="AAI156" i="1"/>
  <c r="ABE156" i="1"/>
  <c r="ACA156" i="1"/>
  <c r="ACW156" i="1"/>
  <c r="KG156" i="1"/>
  <c r="LC156" i="1"/>
  <c r="KF156" i="1"/>
  <c r="LG156" i="1"/>
  <c r="MG156" i="1"/>
  <c r="NH156" i="1"/>
  <c r="OG156" i="1"/>
  <c r="PH156" i="1"/>
  <c r="QI156" i="1"/>
  <c r="RH156" i="1"/>
  <c r="SH156" i="1"/>
  <c r="TG156" i="1"/>
  <c r="UJ156" i="1"/>
  <c r="VI156" i="1"/>
  <c r="WH156" i="1"/>
  <c r="XJ156" i="1"/>
  <c r="YI156" i="1"/>
  <c r="ZH156" i="1"/>
  <c r="AAJ156" i="1"/>
  <c r="ABH156" i="1"/>
  <c r="ACF156" i="1"/>
  <c r="ADD156" i="1"/>
  <c r="KH156" i="1"/>
  <c r="LH156" i="1"/>
  <c r="MH156" i="1"/>
  <c r="NI156" i="1"/>
  <c r="OJ156" i="1"/>
  <c r="PI156" i="1"/>
  <c r="QJ156" i="1"/>
  <c r="RJ156" i="1"/>
  <c r="SI156" i="1"/>
  <c r="TJ156" i="1"/>
  <c r="UK156" i="1"/>
  <c r="VJ156" i="1"/>
  <c r="WI156" i="1"/>
  <c r="XK156" i="1"/>
  <c r="YJ156" i="1"/>
  <c r="ZI156" i="1"/>
  <c r="AAK156" i="1"/>
  <c r="ABI156" i="1"/>
  <c r="ACG156" i="1"/>
  <c r="ADE156" i="1"/>
  <c r="KI156" i="1"/>
  <c r="LJ156" i="1"/>
  <c r="MI156" i="1"/>
  <c r="NJ156" i="1"/>
  <c r="OK156" i="1"/>
  <c r="PJ156" i="1"/>
  <c r="QK156" i="1"/>
  <c r="RK156" i="1"/>
  <c r="SJ156" i="1"/>
  <c r="TK156" i="1"/>
  <c r="UL156" i="1"/>
  <c r="VK156" i="1"/>
  <c r="WL156" i="1"/>
  <c r="XL156" i="1"/>
  <c r="YK156" i="1"/>
  <c r="ZN156" i="1"/>
  <c r="AAL156" i="1"/>
  <c r="ABJ156" i="1"/>
  <c r="ACH156" i="1"/>
  <c r="ADF156" i="1"/>
  <c r="KJ156" i="1"/>
  <c r="LK156" i="1"/>
  <c r="ML156" i="1"/>
  <c r="NK156" i="1"/>
  <c r="OL156" i="1"/>
  <c r="PK156" i="1"/>
  <c r="QL156" i="1"/>
  <c r="RL156" i="1"/>
  <c r="SK156" i="1"/>
  <c r="TN156" i="1"/>
  <c r="UM156" i="1"/>
  <c r="VL156" i="1"/>
  <c r="WN156" i="1"/>
  <c r="XM156" i="1"/>
  <c r="YL156" i="1"/>
  <c r="ZO156" i="1"/>
  <c r="AAM156" i="1"/>
  <c r="ABK156" i="1"/>
  <c r="ACI156" i="1"/>
  <c r="KK156" i="1"/>
  <c r="LL156" i="1"/>
  <c r="MM156" i="1"/>
  <c r="NN156" i="1"/>
  <c r="OM156" i="1"/>
  <c r="PN156" i="1"/>
  <c r="QN156" i="1"/>
  <c r="RM156" i="1"/>
  <c r="SL156" i="1"/>
  <c r="TO156" i="1"/>
  <c r="UN156" i="1"/>
  <c r="VM156" i="1"/>
  <c r="WO156" i="1"/>
  <c r="XN156" i="1"/>
  <c r="YM156" i="1"/>
  <c r="ZP156" i="1"/>
  <c r="AAN156" i="1"/>
  <c r="ABL156" i="1"/>
  <c r="ACJ156" i="1"/>
  <c r="KL156" i="1"/>
  <c r="LM156" i="1"/>
  <c r="MN156" i="1"/>
  <c r="NO156" i="1"/>
  <c r="ON156" i="1"/>
  <c r="PO156" i="1"/>
  <c r="QO156" i="1"/>
  <c r="RN156" i="1"/>
  <c r="SM156" i="1"/>
  <c r="TP156" i="1"/>
  <c r="UO156" i="1"/>
  <c r="VN156" i="1"/>
  <c r="WP156" i="1"/>
  <c r="XO156" i="1"/>
  <c r="YP156" i="1"/>
  <c r="ZQ156" i="1"/>
  <c r="AAO156" i="1"/>
  <c r="ABM156" i="1"/>
  <c r="ACL156" i="1"/>
  <c r="KN156" i="1"/>
  <c r="LN156" i="1"/>
  <c r="MO156" i="1"/>
  <c r="NP156" i="1"/>
  <c r="OO156" i="1"/>
  <c r="PP156" i="1"/>
  <c r="QP156" i="1"/>
  <c r="RO156" i="1"/>
  <c r="SR156" i="1"/>
  <c r="TQ156" i="1"/>
  <c r="UP156" i="1"/>
  <c r="VR156" i="1"/>
  <c r="WQ156" i="1"/>
  <c r="XP156" i="1"/>
  <c r="YQ156" i="1"/>
  <c r="ZR156" i="1"/>
  <c r="AAP156" i="1"/>
  <c r="ABN156" i="1"/>
  <c r="ACM156" i="1"/>
  <c r="JN156" i="1"/>
  <c r="KO156" i="1"/>
  <c r="LO156" i="1"/>
  <c r="MR156" i="1"/>
  <c r="NQ156" i="1"/>
  <c r="OP156" i="1"/>
  <c r="PR156" i="1"/>
  <c r="QQ156" i="1"/>
  <c r="RP156" i="1"/>
  <c r="SS156" i="1"/>
  <c r="TR156" i="1"/>
  <c r="UQ156" i="1"/>
  <c r="VS156" i="1"/>
  <c r="WR156" i="1"/>
  <c r="XQ156" i="1"/>
  <c r="YT156" i="1"/>
  <c r="ZS156" i="1"/>
  <c r="AAQ156" i="1"/>
  <c r="ABP156" i="1"/>
  <c r="ACP156" i="1"/>
  <c r="JO156" i="1"/>
  <c r="KP156" i="1"/>
  <c r="LR156" i="1"/>
  <c r="MS156" i="1"/>
  <c r="NR156" i="1"/>
  <c r="OQ156" i="1"/>
  <c r="PS156" i="1"/>
  <c r="QR156" i="1"/>
  <c r="RQ156" i="1"/>
  <c r="ST156" i="1"/>
  <c r="TS156" i="1"/>
  <c r="UR156" i="1"/>
  <c r="VT156" i="1"/>
  <c r="WS156" i="1"/>
  <c r="XT156" i="1"/>
  <c r="YU156" i="1"/>
  <c r="ZT156" i="1"/>
  <c r="AAR156" i="1"/>
  <c r="ABQ156" i="1"/>
  <c r="ACQ156" i="1"/>
  <c r="JP156" i="1"/>
  <c r="KQ156" i="1"/>
  <c r="LS156" i="1"/>
  <c r="MT156" i="1"/>
  <c r="NS156" i="1"/>
  <c r="OT156" i="1"/>
  <c r="PT156" i="1"/>
  <c r="QS156" i="1"/>
  <c r="RV156" i="1"/>
  <c r="SU156" i="1"/>
  <c r="TT156" i="1"/>
  <c r="UT156" i="1"/>
  <c r="VU156" i="1"/>
  <c r="WT156" i="1"/>
  <c r="XU156" i="1"/>
  <c r="YV156" i="1"/>
  <c r="ZU156" i="1"/>
  <c r="AAT156" i="1"/>
  <c r="ABR156" i="1"/>
  <c r="ACR156" i="1"/>
  <c r="JR156" i="1"/>
  <c r="KR156" i="1"/>
  <c r="LV156" i="1"/>
  <c r="MU156" i="1"/>
  <c r="NT156" i="1"/>
  <c r="OV156" i="1"/>
  <c r="PU156" i="1"/>
  <c r="QT156" i="1"/>
  <c r="RW156" i="1"/>
  <c r="SV156" i="1"/>
  <c r="TU156" i="1"/>
  <c r="UU156" i="1"/>
  <c r="VV156" i="1"/>
  <c r="WU156" i="1"/>
  <c r="XV156" i="1"/>
  <c r="YW156" i="1"/>
  <c r="ZV156" i="1"/>
  <c r="AAU156" i="1"/>
  <c r="ABS156" i="1"/>
  <c r="ACS156" i="1"/>
  <c r="JS156" i="1"/>
  <c r="KS156" i="1"/>
  <c r="LW156" i="1"/>
  <c r="MV156" i="1"/>
  <c r="NU156" i="1"/>
  <c r="OW156" i="1"/>
  <c r="PV156" i="1"/>
  <c r="QU156" i="1"/>
  <c r="RX156" i="1"/>
  <c r="SW156" i="1"/>
  <c r="TV156" i="1"/>
  <c r="UX156" i="1"/>
  <c r="VW156" i="1"/>
  <c r="WX156" i="1"/>
  <c r="XW156" i="1"/>
  <c r="YX156" i="1"/>
  <c r="ZX156" i="1"/>
  <c r="AAV156" i="1"/>
  <c r="ABV156" i="1"/>
  <c r="ACT156" i="1"/>
  <c r="JT156" i="1"/>
  <c r="KT156" i="1"/>
  <c r="LX156" i="1"/>
  <c r="MW156" i="1"/>
  <c r="NV156" i="1"/>
  <c r="OX156" i="1"/>
  <c r="PW156" i="1"/>
  <c r="QX156" i="1"/>
  <c r="RY156" i="1"/>
  <c r="SX156" i="1"/>
  <c r="TX156" i="1"/>
  <c r="UY156" i="1"/>
  <c r="VX156" i="1"/>
  <c r="WY156" i="1"/>
  <c r="XZ156" i="1"/>
  <c r="YY156" i="1"/>
  <c r="ZY156" i="1"/>
  <c r="AAW156" i="1"/>
  <c r="ABW156" i="1"/>
  <c r="ACU156" i="1"/>
  <c r="JU156" i="1"/>
  <c r="KU156" i="1"/>
  <c r="LY156" i="1"/>
  <c r="MX156" i="1"/>
  <c r="NZ156" i="1"/>
  <c r="OY156" i="1"/>
  <c r="PX156" i="1"/>
  <c r="QY156" i="1"/>
  <c r="RZ156" i="1"/>
  <c r="SY156" i="1"/>
  <c r="TY156" i="1"/>
  <c r="UZ156" i="1"/>
  <c r="VY156" i="1"/>
  <c r="WZ156" i="1"/>
  <c r="YA156" i="1"/>
  <c r="YZ156" i="1"/>
  <c r="ZZ156" i="1"/>
  <c r="AAX156" i="1"/>
  <c r="ABX156" i="1"/>
  <c r="ACV156" i="1"/>
  <c r="JV156" i="1"/>
  <c r="KZ156" i="1"/>
  <c r="LZ156" i="1"/>
  <c r="MY156" i="1"/>
  <c r="OA156" i="1"/>
  <c r="OZ156" i="1"/>
  <c r="PY156" i="1"/>
  <c r="RB156" i="1"/>
  <c r="SA156" i="1"/>
  <c r="SZ156" i="1"/>
  <c r="TZ156" i="1"/>
  <c r="VA156" i="1"/>
  <c r="WB156" i="1"/>
  <c r="XA156" i="1"/>
  <c r="YB156" i="1"/>
  <c r="ZB156" i="1"/>
  <c r="AAA156" i="1"/>
  <c r="AAY156" i="1"/>
  <c r="ABY156" i="1"/>
  <c r="ACX156" i="1"/>
  <c r="JW156" i="1"/>
  <c r="LA156" i="1"/>
  <c r="MA156" i="1"/>
  <c r="MZ156" i="1"/>
  <c r="OB156" i="1"/>
  <c r="PA156" i="1"/>
  <c r="QB156" i="1"/>
  <c r="RC156" i="1"/>
  <c r="SB156" i="1"/>
  <c r="TB156" i="1"/>
  <c r="UA156" i="1"/>
  <c r="VB156" i="1"/>
  <c r="WC156" i="1"/>
  <c r="XB156" i="1"/>
  <c r="YC156" i="1"/>
  <c r="ZC156" i="1"/>
  <c r="AAB156" i="1"/>
  <c r="ABB156" i="1"/>
  <c r="ABZ156" i="1"/>
  <c r="ACY156" i="1"/>
  <c r="JX156" i="1"/>
  <c r="LB156" i="1"/>
  <c r="MB156" i="1"/>
  <c r="NB156" i="1"/>
  <c r="OC156" i="1"/>
  <c r="PB156" i="1"/>
  <c r="QC156" i="1"/>
  <c r="RD156" i="1"/>
  <c r="SC156" i="1"/>
  <c r="TC156" i="1"/>
  <c r="UD156" i="1"/>
  <c r="VC156" i="1"/>
  <c r="WD156" i="1"/>
  <c r="XC156" i="1"/>
  <c r="YD156" i="1"/>
  <c r="ZD156" i="1"/>
  <c r="AAC156" i="1"/>
  <c r="ABC156" i="1"/>
  <c r="ACB156" i="1"/>
  <c r="ACZ156" i="1"/>
  <c r="JY156" i="1"/>
  <c r="LD156" i="1"/>
  <c r="MC156" i="1"/>
  <c r="NC156" i="1"/>
  <c r="OD156" i="1"/>
  <c r="PC156" i="1"/>
  <c r="QD156" i="1"/>
  <c r="RE156" i="1"/>
  <c r="SD156" i="1"/>
  <c r="TD156" i="1"/>
  <c r="UE156" i="1"/>
  <c r="VF156" i="1"/>
  <c r="WE156" i="1"/>
  <c r="XF156" i="1"/>
  <c r="YF156" i="1"/>
  <c r="ZE156" i="1"/>
  <c r="AAD156" i="1"/>
  <c r="ABD156" i="1"/>
  <c r="ACC156" i="1"/>
  <c r="ADA156" i="1"/>
  <c r="LE156" i="1"/>
  <c r="VG156" i="1"/>
  <c r="LF156" i="1"/>
  <c r="VH156" i="1"/>
  <c r="MD156" i="1"/>
  <c r="WF156" i="1"/>
  <c r="MF156" i="1"/>
  <c r="WG156" i="1"/>
  <c r="NF156" i="1"/>
  <c r="XG156" i="1"/>
  <c r="NG156" i="1"/>
  <c r="XH156" i="1"/>
  <c r="OE156" i="1"/>
  <c r="YG156" i="1"/>
  <c r="OF156" i="1"/>
  <c r="YH156" i="1"/>
  <c r="PF156" i="1"/>
  <c r="ZF156" i="1"/>
  <c r="PG156" i="1"/>
  <c r="ZG156" i="1"/>
  <c r="QE156" i="1"/>
  <c r="AAE156" i="1"/>
  <c r="QH156" i="1"/>
  <c r="AAH156" i="1"/>
  <c r="RF156" i="1"/>
  <c r="ABF156" i="1"/>
  <c r="RG156" i="1"/>
  <c r="ABG156" i="1"/>
  <c r="SF156" i="1"/>
  <c r="ACD156" i="1"/>
  <c r="SG156" i="1"/>
  <c r="ACE156" i="1"/>
  <c r="TE156" i="1"/>
  <c r="ADB156" i="1"/>
  <c r="TF156" i="1"/>
  <c r="ADC156" i="1"/>
  <c r="KD156" i="1"/>
  <c r="UF156" i="1"/>
  <c r="KE156" i="1"/>
  <c r="UG156" i="1"/>
  <c r="K156" i="1"/>
  <c r="AE156" i="1"/>
  <c r="AY156" i="1"/>
  <c r="BS156" i="1"/>
  <c r="CM156" i="1"/>
  <c r="DG156" i="1"/>
  <c r="EA156" i="1"/>
  <c r="EU156" i="1"/>
  <c r="FO156" i="1"/>
  <c r="GI156" i="1"/>
  <c r="HC156" i="1"/>
  <c r="HW156" i="1"/>
  <c r="IQ156" i="1"/>
  <c r="JK156" i="1"/>
  <c r="X156" i="1"/>
  <c r="AS156" i="1"/>
  <c r="BN156" i="1"/>
  <c r="CI156" i="1"/>
  <c r="DD156" i="1"/>
  <c r="DY156" i="1"/>
  <c r="ET156" i="1"/>
  <c r="FP156" i="1"/>
  <c r="GK156" i="1"/>
  <c r="HF156" i="1"/>
  <c r="IA156" i="1"/>
  <c r="IV156" i="1"/>
  <c r="Y156" i="1"/>
  <c r="AT156" i="1"/>
  <c r="BO156" i="1"/>
  <c r="CJ156" i="1"/>
  <c r="DE156" i="1"/>
  <c r="DZ156" i="1"/>
  <c r="EV156" i="1"/>
  <c r="FQ156" i="1"/>
  <c r="GL156" i="1"/>
  <c r="HG156" i="1"/>
  <c r="IB156" i="1"/>
  <c r="IW156" i="1"/>
  <c r="Z156" i="1"/>
  <c r="AU156" i="1"/>
  <c r="BP156" i="1"/>
  <c r="CK156" i="1"/>
  <c r="DF156" i="1"/>
  <c r="EB156" i="1"/>
  <c r="EW156" i="1"/>
  <c r="FR156" i="1"/>
  <c r="GM156" i="1"/>
  <c r="HH156" i="1"/>
  <c r="IC156" i="1"/>
  <c r="IX156" i="1"/>
  <c r="F156" i="1"/>
  <c r="AA156" i="1"/>
  <c r="AV156" i="1"/>
  <c r="BQ156" i="1"/>
  <c r="CL156" i="1"/>
  <c r="DH156" i="1"/>
  <c r="EC156" i="1"/>
  <c r="EX156" i="1"/>
  <c r="FS156" i="1"/>
  <c r="GN156" i="1"/>
  <c r="HI156" i="1"/>
  <c r="ID156" i="1"/>
  <c r="IY156" i="1"/>
  <c r="G156" i="1"/>
  <c r="AB156" i="1"/>
  <c r="AW156" i="1"/>
  <c r="BR156" i="1"/>
  <c r="CN156" i="1"/>
  <c r="DI156" i="1"/>
  <c r="ED156" i="1"/>
  <c r="EY156" i="1"/>
  <c r="FT156" i="1"/>
  <c r="GO156" i="1"/>
  <c r="HJ156" i="1"/>
  <c r="IE156" i="1"/>
  <c r="IZ156" i="1"/>
  <c r="H156" i="1"/>
  <c r="AC156" i="1"/>
  <c r="AX156" i="1"/>
  <c r="BT156" i="1"/>
  <c r="CO156" i="1"/>
  <c r="DJ156" i="1"/>
  <c r="EE156" i="1"/>
  <c r="EZ156" i="1"/>
  <c r="FU156" i="1"/>
  <c r="GP156" i="1"/>
  <c r="HK156" i="1"/>
  <c r="IF156" i="1"/>
  <c r="JA156" i="1"/>
  <c r="I156" i="1"/>
  <c r="AD156" i="1"/>
  <c r="AZ156" i="1"/>
  <c r="BU156" i="1"/>
  <c r="CP156" i="1"/>
  <c r="DK156" i="1"/>
  <c r="EF156" i="1"/>
  <c r="FA156" i="1"/>
  <c r="FV156" i="1"/>
  <c r="GQ156" i="1"/>
  <c r="HL156" i="1"/>
  <c r="IG156" i="1"/>
  <c r="JB156" i="1"/>
  <c r="J156" i="1"/>
  <c r="AF156" i="1"/>
  <c r="BA156" i="1"/>
  <c r="BV156" i="1"/>
  <c r="CQ156" i="1"/>
  <c r="DL156" i="1"/>
  <c r="EG156" i="1"/>
  <c r="FB156" i="1"/>
  <c r="FW156" i="1"/>
  <c r="GR156" i="1"/>
  <c r="HM156" i="1"/>
  <c r="IH156" i="1"/>
  <c r="JC156" i="1"/>
  <c r="L156" i="1"/>
  <c r="AG156" i="1"/>
  <c r="BB156" i="1"/>
  <c r="BW156" i="1"/>
  <c r="CR156" i="1"/>
  <c r="DM156" i="1"/>
  <c r="EH156" i="1"/>
  <c r="FC156" i="1"/>
  <c r="FX156" i="1"/>
  <c r="GS156" i="1"/>
  <c r="HN156" i="1"/>
  <c r="II156" i="1"/>
  <c r="O156" i="1"/>
  <c r="AJ156" i="1"/>
  <c r="BE156" i="1"/>
  <c r="BZ156" i="1"/>
  <c r="CU156" i="1"/>
  <c r="DP156" i="1"/>
  <c r="EK156" i="1"/>
  <c r="FF156" i="1"/>
  <c r="GA156" i="1"/>
  <c r="GV156" i="1"/>
  <c r="HQ156" i="1"/>
  <c r="IL156" i="1"/>
  <c r="JG156" i="1"/>
  <c r="P156" i="1"/>
  <c r="AK156" i="1"/>
  <c r="BF156" i="1"/>
  <c r="CA156" i="1"/>
  <c r="CV156" i="1"/>
  <c r="DQ156" i="1"/>
  <c r="EL156" i="1"/>
  <c r="FG156" i="1"/>
  <c r="GB156" i="1"/>
  <c r="GW156" i="1"/>
  <c r="HR156" i="1"/>
  <c r="IM156" i="1"/>
  <c r="JH156" i="1"/>
  <c r="Q156" i="1"/>
  <c r="AL156" i="1"/>
  <c r="BG156" i="1"/>
  <c r="CB156" i="1"/>
  <c r="CW156" i="1"/>
  <c r="DR156" i="1"/>
  <c r="EM156" i="1"/>
  <c r="FH156" i="1"/>
  <c r="GC156" i="1"/>
  <c r="GX156" i="1"/>
  <c r="HS156" i="1"/>
  <c r="IN156" i="1"/>
  <c r="JI156" i="1"/>
  <c r="R156" i="1"/>
  <c r="AM156" i="1"/>
  <c r="BH156" i="1"/>
  <c r="CC156" i="1"/>
  <c r="CX156" i="1"/>
  <c r="DS156" i="1"/>
  <c r="EN156" i="1"/>
  <c r="FI156" i="1"/>
  <c r="GD156" i="1"/>
  <c r="GY156" i="1"/>
  <c r="HT156" i="1"/>
  <c r="IO156" i="1"/>
  <c r="JJ156" i="1"/>
  <c r="S156" i="1"/>
  <c r="AN156" i="1"/>
  <c r="BI156" i="1"/>
  <c r="CD156" i="1"/>
  <c r="CY156" i="1"/>
  <c r="DT156" i="1"/>
  <c r="EO156" i="1"/>
  <c r="FJ156" i="1"/>
  <c r="GE156" i="1"/>
  <c r="GZ156" i="1"/>
  <c r="HU156" i="1"/>
  <c r="IP156" i="1"/>
  <c r="JL156" i="1"/>
  <c r="T156" i="1"/>
  <c r="AO156" i="1"/>
  <c r="BJ156" i="1"/>
  <c r="CE156" i="1"/>
  <c r="CZ156" i="1"/>
  <c r="DU156" i="1"/>
  <c r="EP156" i="1"/>
  <c r="FK156" i="1"/>
  <c r="GF156" i="1"/>
  <c r="HA156" i="1"/>
  <c r="HV156" i="1"/>
  <c r="IR156" i="1"/>
  <c r="JM156" i="1"/>
  <c r="U156" i="1"/>
  <c r="AP156" i="1"/>
  <c r="BK156" i="1"/>
  <c r="CF156" i="1"/>
  <c r="DA156" i="1"/>
  <c r="DV156" i="1"/>
  <c r="EQ156" i="1"/>
  <c r="FL156" i="1"/>
  <c r="GG156" i="1"/>
  <c r="HB156" i="1"/>
  <c r="HX156" i="1"/>
  <c r="IS156" i="1"/>
  <c r="AQ156" i="1"/>
  <c r="ER156" i="1"/>
  <c r="IT156" i="1"/>
  <c r="AR156" i="1"/>
  <c r="ES156" i="1"/>
  <c r="IU156" i="1"/>
  <c r="BC156" i="1"/>
  <c r="FD156" i="1"/>
  <c r="JD156" i="1"/>
  <c r="BD156" i="1"/>
  <c r="FE156" i="1"/>
  <c r="JE156" i="1"/>
  <c r="BL156" i="1"/>
  <c r="FM156" i="1"/>
  <c r="JF156" i="1"/>
  <c r="BM156" i="1"/>
  <c r="FN156" i="1"/>
  <c r="BX156" i="1"/>
  <c r="FY156" i="1"/>
  <c r="BY156" i="1"/>
  <c r="FZ156" i="1"/>
  <c r="CG156" i="1"/>
  <c r="GH156" i="1"/>
  <c r="CH156" i="1"/>
  <c r="GJ156" i="1"/>
  <c r="CS156" i="1"/>
  <c r="GT156" i="1"/>
  <c r="CT156" i="1"/>
  <c r="GU156" i="1"/>
  <c r="DB156" i="1"/>
  <c r="HD156" i="1"/>
  <c r="DC156" i="1"/>
  <c r="HE156" i="1"/>
  <c r="M156" i="1"/>
  <c r="DN156" i="1"/>
  <c r="HO156" i="1"/>
  <c r="N156" i="1"/>
  <c r="DO156" i="1"/>
  <c r="HP156" i="1"/>
  <c r="V156" i="1"/>
  <c r="DW156" i="1"/>
  <c r="HY156" i="1"/>
  <c r="W156" i="1"/>
  <c r="DX156" i="1"/>
  <c r="HZ156" i="1"/>
  <c r="AH156" i="1"/>
  <c r="EI156" i="1"/>
  <c r="IJ156" i="1"/>
  <c r="AI156" i="1"/>
  <c r="EJ156" i="1"/>
  <c r="IK156" i="1"/>
  <c r="JO136" i="1"/>
  <c r="KI136" i="1"/>
  <c r="LC136" i="1"/>
  <c r="LW136" i="1"/>
  <c r="MQ136" i="1"/>
  <c r="NK136" i="1"/>
  <c r="OE136" i="1"/>
  <c r="OY136" i="1"/>
  <c r="PS136" i="1"/>
  <c r="QM136" i="1"/>
  <c r="RG136" i="1"/>
  <c r="SA136" i="1"/>
  <c r="SU136" i="1"/>
  <c r="TO136" i="1"/>
  <c r="UI136" i="1"/>
  <c r="VC136" i="1"/>
  <c r="VW136" i="1"/>
  <c r="WQ136" i="1"/>
  <c r="XK136" i="1"/>
  <c r="YE136" i="1"/>
  <c r="YY136" i="1"/>
  <c r="ZS136" i="1"/>
  <c r="AAM136" i="1"/>
  <c r="ABG136" i="1"/>
  <c r="ACA136" i="1"/>
  <c r="ACU136" i="1"/>
  <c r="JX136" i="1"/>
  <c r="KR136" i="1"/>
  <c r="LL136" i="1"/>
  <c r="MF136" i="1"/>
  <c r="MZ136" i="1"/>
  <c r="NT136" i="1"/>
  <c r="ON136" i="1"/>
  <c r="PH136" i="1"/>
  <c r="QB136" i="1"/>
  <c r="QV136" i="1"/>
  <c r="RP136" i="1"/>
  <c r="SJ136" i="1"/>
  <c r="TD136" i="1"/>
  <c r="TX136" i="1"/>
  <c r="UR136" i="1"/>
  <c r="VL136" i="1"/>
  <c r="WF136" i="1"/>
  <c r="WZ136" i="1"/>
  <c r="XT136" i="1"/>
  <c r="YN136" i="1"/>
  <c r="ZH136" i="1"/>
  <c r="AAB136" i="1"/>
  <c r="AAV136" i="1"/>
  <c r="ABP136" i="1"/>
  <c r="ACJ136" i="1"/>
  <c r="ADD136" i="1"/>
  <c r="JY136" i="1"/>
  <c r="KS136" i="1"/>
  <c r="LM136" i="1"/>
  <c r="MG136" i="1"/>
  <c r="NA136" i="1"/>
  <c r="NU136" i="1"/>
  <c r="OO136" i="1"/>
  <c r="PI136" i="1"/>
  <c r="QC136" i="1"/>
  <c r="QW136" i="1"/>
  <c r="RQ136" i="1"/>
  <c r="SK136" i="1"/>
  <c r="TE136" i="1"/>
  <c r="TY136" i="1"/>
  <c r="US136" i="1"/>
  <c r="VM136" i="1"/>
  <c r="WG136" i="1"/>
  <c r="XA136" i="1"/>
  <c r="XU136" i="1"/>
  <c r="YO136" i="1"/>
  <c r="ZI136" i="1"/>
  <c r="AAC136" i="1"/>
  <c r="AAW136" i="1"/>
  <c r="ABQ136" i="1"/>
  <c r="ACK136" i="1"/>
  <c r="ADE136" i="1"/>
  <c r="JZ136" i="1"/>
  <c r="KT136" i="1"/>
  <c r="LN136" i="1"/>
  <c r="MH136" i="1"/>
  <c r="NB136" i="1"/>
  <c r="NV136" i="1"/>
  <c r="OP136" i="1"/>
  <c r="PJ136" i="1"/>
  <c r="QD136" i="1"/>
  <c r="QX136" i="1"/>
  <c r="RR136" i="1"/>
  <c r="SL136" i="1"/>
  <c r="TF136" i="1"/>
  <c r="TZ136" i="1"/>
  <c r="UT136" i="1"/>
  <c r="VN136" i="1"/>
  <c r="WH136" i="1"/>
  <c r="XB136" i="1"/>
  <c r="XV136" i="1"/>
  <c r="YP136" i="1"/>
  <c r="ZJ136" i="1"/>
  <c r="AAD136" i="1"/>
  <c r="AAX136" i="1"/>
  <c r="ABR136" i="1"/>
  <c r="ACL136" i="1"/>
  <c r="ADF136" i="1"/>
  <c r="KA136" i="1"/>
  <c r="KU136" i="1"/>
  <c r="LO136" i="1"/>
  <c r="MI136" i="1"/>
  <c r="NC136" i="1"/>
  <c r="NW136" i="1"/>
  <c r="OQ136" i="1"/>
  <c r="PK136" i="1"/>
  <c r="QE136" i="1"/>
  <c r="QY136" i="1"/>
  <c r="RS136" i="1"/>
  <c r="SM136" i="1"/>
  <c r="TG136" i="1"/>
  <c r="UA136" i="1"/>
  <c r="UU136" i="1"/>
  <c r="VO136" i="1"/>
  <c r="WI136" i="1"/>
  <c r="XC136" i="1"/>
  <c r="XW136" i="1"/>
  <c r="YQ136" i="1"/>
  <c r="ZK136" i="1"/>
  <c r="AAE136" i="1"/>
  <c r="KB136" i="1"/>
  <c r="KV136" i="1"/>
  <c r="LP136" i="1"/>
  <c r="MJ136" i="1"/>
  <c r="ND136" i="1"/>
  <c r="NX136" i="1"/>
  <c r="OR136" i="1"/>
  <c r="PL136" i="1"/>
  <c r="QF136" i="1"/>
  <c r="QZ136" i="1"/>
  <c r="RT136" i="1"/>
  <c r="SN136" i="1"/>
  <c r="TH136" i="1"/>
  <c r="UB136" i="1"/>
  <c r="UV136" i="1"/>
  <c r="VP136" i="1"/>
  <c r="WJ136" i="1"/>
  <c r="XD136" i="1"/>
  <c r="KC136" i="1"/>
  <c r="KW136" i="1"/>
  <c r="LQ136" i="1"/>
  <c r="MK136" i="1"/>
  <c r="NE136" i="1"/>
  <c r="NY136" i="1"/>
  <c r="OS136" i="1"/>
  <c r="PM136" i="1"/>
  <c r="QG136" i="1"/>
  <c r="RA136" i="1"/>
  <c r="RU136" i="1"/>
  <c r="SO136" i="1"/>
  <c r="TI136" i="1"/>
  <c r="UC136" i="1"/>
  <c r="UW136" i="1"/>
  <c r="VQ136" i="1"/>
  <c r="WK136" i="1"/>
  <c r="XE136" i="1"/>
  <c r="XY136" i="1"/>
  <c r="YS136" i="1"/>
  <c r="ZM136" i="1"/>
  <c r="AAG136" i="1"/>
  <c r="ABA136" i="1"/>
  <c r="ABU136" i="1"/>
  <c r="ACO136" i="1"/>
  <c r="KD136" i="1"/>
  <c r="KX136" i="1"/>
  <c r="LR136" i="1"/>
  <c r="ML136" i="1"/>
  <c r="NF136" i="1"/>
  <c r="NZ136" i="1"/>
  <c r="OT136" i="1"/>
  <c r="PN136" i="1"/>
  <c r="QH136" i="1"/>
  <c r="RB136" i="1"/>
  <c r="JV136" i="1"/>
  <c r="LF136" i="1"/>
  <c r="MO136" i="1"/>
  <c r="NR136" i="1"/>
  <c r="PB136" i="1"/>
  <c r="QK136" i="1"/>
  <c r="RN136" i="1"/>
  <c r="SV136" i="1"/>
  <c r="TW136" i="1"/>
  <c r="VE136" i="1"/>
  <c r="WL136" i="1"/>
  <c r="XN136" i="1"/>
  <c r="YR136" i="1"/>
  <c r="ZT136" i="1"/>
  <c r="AAT136" i="1"/>
  <c r="ABW136" i="1"/>
  <c r="ACW136" i="1"/>
  <c r="JW136" i="1"/>
  <c r="LG136" i="1"/>
  <c r="MP136" i="1"/>
  <c r="NS136" i="1"/>
  <c r="PC136" i="1"/>
  <c r="QL136" i="1"/>
  <c r="RO136" i="1"/>
  <c r="SW136" i="1"/>
  <c r="UD136" i="1"/>
  <c r="VF136" i="1"/>
  <c r="WM136" i="1"/>
  <c r="XO136" i="1"/>
  <c r="YT136" i="1"/>
  <c r="ZU136" i="1"/>
  <c r="AAU136" i="1"/>
  <c r="ABX136" i="1"/>
  <c r="ACX136" i="1"/>
  <c r="KE136" i="1"/>
  <c r="LH136" i="1"/>
  <c r="MR136" i="1"/>
  <c r="OA136" i="1"/>
  <c r="PD136" i="1"/>
  <c r="QN136" i="1"/>
  <c r="RV136" i="1"/>
  <c r="SX136" i="1"/>
  <c r="UE136" i="1"/>
  <c r="VG136" i="1"/>
  <c r="WN136" i="1"/>
  <c r="XP136" i="1"/>
  <c r="YU136" i="1"/>
  <c r="ZV136" i="1"/>
  <c r="AAY136" i="1"/>
  <c r="ABY136" i="1"/>
  <c r="ACY136" i="1"/>
  <c r="KF136" i="1"/>
  <c r="LI136" i="1"/>
  <c r="MS136" i="1"/>
  <c r="OB136" i="1"/>
  <c r="PE136" i="1"/>
  <c r="QO136" i="1"/>
  <c r="RW136" i="1"/>
  <c r="SY136" i="1"/>
  <c r="UF136" i="1"/>
  <c r="VH136" i="1"/>
  <c r="WO136" i="1"/>
  <c r="XQ136" i="1"/>
  <c r="YV136" i="1"/>
  <c r="ZW136" i="1"/>
  <c r="AAZ136" i="1"/>
  <c r="ABZ136" i="1"/>
  <c r="ACZ136" i="1"/>
  <c r="KG136" i="1"/>
  <c r="LJ136" i="1"/>
  <c r="MT136" i="1"/>
  <c r="OC136" i="1"/>
  <c r="PF136" i="1"/>
  <c r="QP136" i="1"/>
  <c r="RX136" i="1"/>
  <c r="SZ136" i="1"/>
  <c r="UG136" i="1"/>
  <c r="VI136" i="1"/>
  <c r="WP136" i="1"/>
  <c r="XR136" i="1"/>
  <c r="YW136" i="1"/>
  <c r="ZX136" i="1"/>
  <c r="ABB136" i="1"/>
  <c r="ACB136" i="1"/>
  <c r="ADA136" i="1"/>
  <c r="KH136" i="1"/>
  <c r="LK136" i="1"/>
  <c r="MU136" i="1"/>
  <c r="OD136" i="1"/>
  <c r="PG136" i="1"/>
  <c r="QQ136" i="1"/>
  <c r="RY136" i="1"/>
  <c r="TA136" i="1"/>
  <c r="UH136" i="1"/>
  <c r="VJ136" i="1"/>
  <c r="WR136" i="1"/>
  <c r="XS136" i="1"/>
  <c r="YX136" i="1"/>
  <c r="ZY136" i="1"/>
  <c r="ABC136" i="1"/>
  <c r="ACC136" i="1"/>
  <c r="ADB136" i="1"/>
  <c r="KJ136" i="1"/>
  <c r="LS136" i="1"/>
  <c r="MV136" i="1"/>
  <c r="OF136" i="1"/>
  <c r="PO136" i="1"/>
  <c r="QR136" i="1"/>
  <c r="RZ136" i="1"/>
  <c r="TB136" i="1"/>
  <c r="UJ136" i="1"/>
  <c r="VK136" i="1"/>
  <c r="WS136" i="1"/>
  <c r="XX136" i="1"/>
  <c r="YZ136" i="1"/>
  <c r="ZZ136" i="1"/>
  <c r="ABD136" i="1"/>
  <c r="ACD136" i="1"/>
  <c r="ADC136" i="1"/>
  <c r="KK136" i="1"/>
  <c r="LT136" i="1"/>
  <c r="MW136" i="1"/>
  <c r="OG136" i="1"/>
  <c r="PP136" i="1"/>
  <c r="QS136" i="1"/>
  <c r="SB136" i="1"/>
  <c r="TC136" i="1"/>
  <c r="UK136" i="1"/>
  <c r="VR136" i="1"/>
  <c r="WT136" i="1"/>
  <c r="XZ136" i="1"/>
  <c r="ZA136" i="1"/>
  <c r="AAA136" i="1"/>
  <c r="ABE136" i="1"/>
  <c r="ACE136" i="1"/>
  <c r="ADG136" i="1"/>
  <c r="KL136" i="1"/>
  <c r="LU136" i="1"/>
  <c r="MX136" i="1"/>
  <c r="OH136" i="1"/>
  <c r="PQ136" i="1"/>
  <c r="QT136" i="1"/>
  <c r="SC136" i="1"/>
  <c r="TJ136" i="1"/>
  <c r="UL136" i="1"/>
  <c r="VS136" i="1"/>
  <c r="WU136" i="1"/>
  <c r="YA136" i="1"/>
  <c r="ZB136" i="1"/>
  <c r="AAF136" i="1"/>
  <c r="ABF136" i="1"/>
  <c r="ACF136" i="1"/>
  <c r="KM136" i="1"/>
  <c r="LV136" i="1"/>
  <c r="MY136" i="1"/>
  <c r="OI136" i="1"/>
  <c r="PR136" i="1"/>
  <c r="QU136" i="1"/>
  <c r="SD136" i="1"/>
  <c r="TK136" i="1"/>
  <c r="UM136" i="1"/>
  <c r="VT136" i="1"/>
  <c r="WV136" i="1"/>
  <c r="YB136" i="1"/>
  <c r="ZC136" i="1"/>
  <c r="AAH136" i="1"/>
  <c r="ABH136" i="1"/>
  <c r="ACG136" i="1"/>
  <c r="KN136" i="1"/>
  <c r="LX136" i="1"/>
  <c r="NG136" i="1"/>
  <c r="OJ136" i="1"/>
  <c r="PT136" i="1"/>
  <c r="RC136" i="1"/>
  <c r="SE136" i="1"/>
  <c r="TL136" i="1"/>
  <c r="UN136" i="1"/>
  <c r="VU136" i="1"/>
  <c r="WW136" i="1"/>
  <c r="YC136" i="1"/>
  <c r="ZD136" i="1"/>
  <c r="AAI136" i="1"/>
  <c r="ABI136" i="1"/>
  <c r="ACH136" i="1"/>
  <c r="KO136" i="1"/>
  <c r="LY136" i="1"/>
  <c r="NH136" i="1"/>
  <c r="OK136" i="1"/>
  <c r="PU136" i="1"/>
  <c r="RD136" i="1"/>
  <c r="SF136" i="1"/>
  <c r="TM136" i="1"/>
  <c r="UO136" i="1"/>
  <c r="VV136" i="1"/>
  <c r="WX136" i="1"/>
  <c r="YD136" i="1"/>
  <c r="ZE136" i="1"/>
  <c r="AAJ136" i="1"/>
  <c r="ABJ136" i="1"/>
  <c r="ACI136" i="1"/>
  <c r="KP136" i="1"/>
  <c r="LZ136" i="1"/>
  <c r="NI136" i="1"/>
  <c r="OL136" i="1"/>
  <c r="PV136" i="1"/>
  <c r="RE136" i="1"/>
  <c r="SG136" i="1"/>
  <c r="TN136" i="1"/>
  <c r="UP136" i="1"/>
  <c r="VX136" i="1"/>
  <c r="WY136" i="1"/>
  <c r="YF136" i="1"/>
  <c r="ZF136" i="1"/>
  <c r="AAK136" i="1"/>
  <c r="ABK136" i="1"/>
  <c r="ACM136" i="1"/>
  <c r="JN136" i="1"/>
  <c r="KQ136" i="1"/>
  <c r="MA136" i="1"/>
  <c r="NJ136" i="1"/>
  <c r="OM136" i="1"/>
  <c r="PW136" i="1"/>
  <c r="RF136" i="1"/>
  <c r="SH136" i="1"/>
  <c r="TP136" i="1"/>
  <c r="UQ136" i="1"/>
  <c r="VY136" i="1"/>
  <c r="XF136" i="1"/>
  <c r="YG136" i="1"/>
  <c r="ZG136" i="1"/>
  <c r="AAL136" i="1"/>
  <c r="ABL136" i="1"/>
  <c r="ACN136" i="1"/>
  <c r="JP136" i="1"/>
  <c r="KY136" i="1"/>
  <c r="MB136" i="1"/>
  <c r="NL136" i="1"/>
  <c r="OU136" i="1"/>
  <c r="PX136" i="1"/>
  <c r="RH136" i="1"/>
  <c r="SI136" i="1"/>
  <c r="TQ136" i="1"/>
  <c r="UX136" i="1"/>
  <c r="VZ136" i="1"/>
  <c r="XG136" i="1"/>
  <c r="YH136" i="1"/>
  <c r="ZL136" i="1"/>
  <c r="AAN136" i="1"/>
  <c r="ABM136" i="1"/>
  <c r="ACP136" i="1"/>
  <c r="JQ136" i="1"/>
  <c r="KZ136" i="1"/>
  <c r="MC136" i="1"/>
  <c r="NM136" i="1"/>
  <c r="OV136" i="1"/>
  <c r="PY136" i="1"/>
  <c r="RI136" i="1"/>
  <c r="SP136" i="1"/>
  <c r="TR136" i="1"/>
  <c r="UY136" i="1"/>
  <c r="WA136" i="1"/>
  <c r="XH136" i="1"/>
  <c r="YI136" i="1"/>
  <c r="ZN136" i="1"/>
  <c r="AAO136" i="1"/>
  <c r="ABN136" i="1"/>
  <c r="ACQ136" i="1"/>
  <c r="JT136" i="1"/>
  <c r="LD136" i="1"/>
  <c r="MM136" i="1"/>
  <c r="NP136" i="1"/>
  <c r="OZ136" i="1"/>
  <c r="QI136" i="1"/>
  <c r="RL136" i="1"/>
  <c r="PZ136" i="1"/>
  <c r="WD136" i="1"/>
  <c r="ABT136" i="1"/>
  <c r="QA136" i="1"/>
  <c r="WE136" i="1"/>
  <c r="ABV136" i="1"/>
  <c r="QJ136" i="1"/>
  <c r="XI136" i="1"/>
  <c r="ACR136" i="1"/>
  <c r="RJ136" i="1"/>
  <c r="XJ136" i="1"/>
  <c r="ACS136" i="1"/>
  <c r="RK136" i="1"/>
  <c r="XL136" i="1"/>
  <c r="ACT136" i="1"/>
  <c r="JR136" i="1"/>
  <c r="RM136" i="1"/>
  <c r="XM136" i="1"/>
  <c r="ACV136" i="1"/>
  <c r="JS136" i="1"/>
  <c r="SQ136" i="1"/>
  <c r="YJ136" i="1"/>
  <c r="JU136" i="1"/>
  <c r="SR136" i="1"/>
  <c r="YK136" i="1"/>
  <c r="LA136" i="1"/>
  <c r="SS136" i="1"/>
  <c r="YL136" i="1"/>
  <c r="LB136" i="1"/>
  <c r="ST136" i="1"/>
  <c r="YM136" i="1"/>
  <c r="LE136" i="1"/>
  <c r="TS136" i="1"/>
  <c r="ZO136" i="1"/>
  <c r="MD136" i="1"/>
  <c r="TT136" i="1"/>
  <c r="ZP136" i="1"/>
  <c r="ME136" i="1"/>
  <c r="TU136" i="1"/>
  <c r="ZQ136" i="1"/>
  <c r="MN136" i="1"/>
  <c r="TV136" i="1"/>
  <c r="ZR136" i="1"/>
  <c r="NN136" i="1"/>
  <c r="UZ136" i="1"/>
  <c r="AAP136" i="1"/>
  <c r="NO136" i="1"/>
  <c r="VA136" i="1"/>
  <c r="AAQ136" i="1"/>
  <c r="PA136" i="1"/>
  <c r="VB136" i="1"/>
  <c r="VD136" i="1"/>
  <c r="WB136" i="1"/>
  <c r="WC136" i="1"/>
  <c r="AAR136" i="1"/>
  <c r="AAS136" i="1"/>
  <c r="ABO136" i="1"/>
  <c r="ABS136" i="1"/>
  <c r="NQ136" i="1"/>
  <c r="OW136" i="1"/>
  <c r="OX136" i="1"/>
  <c r="K136" i="1"/>
  <c r="AE136" i="1"/>
  <c r="AY136" i="1"/>
  <c r="BS136" i="1"/>
  <c r="CM136" i="1"/>
  <c r="DG136" i="1"/>
  <c r="EA136" i="1"/>
  <c r="EU136" i="1"/>
  <c r="FO136" i="1"/>
  <c r="GI136" i="1"/>
  <c r="HC136" i="1"/>
  <c r="HW136" i="1"/>
  <c r="IQ136" i="1"/>
  <c r="JK136" i="1"/>
  <c r="L136" i="1"/>
  <c r="AF136" i="1"/>
  <c r="AZ136" i="1"/>
  <c r="BT136" i="1"/>
  <c r="CN136" i="1"/>
  <c r="DH136" i="1"/>
  <c r="EB136" i="1"/>
  <c r="EV136" i="1"/>
  <c r="FP136" i="1"/>
  <c r="GJ136" i="1"/>
  <c r="HD136" i="1"/>
  <c r="HX136" i="1"/>
  <c r="IR136" i="1"/>
  <c r="JL136" i="1"/>
  <c r="T136" i="1"/>
  <c r="AP136" i="1"/>
  <c r="BL136" i="1"/>
  <c r="CH136" i="1"/>
  <c r="DD136" i="1"/>
  <c r="DZ136" i="1"/>
  <c r="EX136" i="1"/>
  <c r="FT136" i="1"/>
  <c r="GP136" i="1"/>
  <c r="HL136" i="1"/>
  <c r="IH136" i="1"/>
  <c r="JD136" i="1"/>
  <c r="U136" i="1"/>
  <c r="AQ136" i="1"/>
  <c r="BM136" i="1"/>
  <c r="CI136" i="1"/>
  <c r="DE136" i="1"/>
  <c r="EC136" i="1"/>
  <c r="EY136" i="1"/>
  <c r="FU136" i="1"/>
  <c r="GQ136" i="1"/>
  <c r="HM136" i="1"/>
  <c r="II136" i="1"/>
  <c r="JE136" i="1"/>
  <c r="V136" i="1"/>
  <c r="AR136" i="1"/>
  <c r="BN136" i="1"/>
  <c r="CJ136" i="1"/>
  <c r="DF136" i="1"/>
  <c r="ED136" i="1"/>
  <c r="EZ136" i="1"/>
  <c r="FV136" i="1"/>
  <c r="GR136" i="1"/>
  <c r="HN136" i="1"/>
  <c r="IJ136" i="1"/>
  <c r="JF136" i="1"/>
  <c r="W136" i="1"/>
  <c r="AS136" i="1"/>
  <c r="BO136" i="1"/>
  <c r="CK136" i="1"/>
  <c r="DI136" i="1"/>
  <c r="EE136" i="1"/>
  <c r="FA136" i="1"/>
  <c r="FW136" i="1"/>
  <c r="GS136" i="1"/>
  <c r="HO136" i="1"/>
  <c r="IK136" i="1"/>
  <c r="JG136" i="1"/>
  <c r="X136" i="1"/>
  <c r="AT136" i="1"/>
  <c r="BP136" i="1"/>
  <c r="CL136" i="1"/>
  <c r="DJ136" i="1"/>
  <c r="EF136" i="1"/>
  <c r="FB136" i="1"/>
  <c r="FX136" i="1"/>
  <c r="GT136" i="1"/>
  <c r="HP136" i="1"/>
  <c r="IL136" i="1"/>
  <c r="JH136" i="1"/>
  <c r="Y136" i="1"/>
  <c r="AU136" i="1"/>
  <c r="BQ136" i="1"/>
  <c r="CO136" i="1"/>
  <c r="Z136" i="1"/>
  <c r="AV136" i="1"/>
  <c r="AA136" i="1"/>
  <c r="AW136" i="1"/>
  <c r="BU136" i="1"/>
  <c r="CQ136" i="1"/>
  <c r="DM136" i="1"/>
  <c r="EI136" i="1"/>
  <c r="I136" i="1"/>
  <c r="AG136" i="1"/>
  <c r="BC136" i="1"/>
  <c r="BY136" i="1"/>
  <c r="CU136" i="1"/>
  <c r="DQ136" i="1"/>
  <c r="EM136" i="1"/>
  <c r="FI136" i="1"/>
  <c r="GE136" i="1"/>
  <c r="HA136" i="1"/>
  <c r="HY136" i="1"/>
  <c r="IU136" i="1"/>
  <c r="J136" i="1"/>
  <c r="AH136" i="1"/>
  <c r="BD136" i="1"/>
  <c r="BZ136" i="1"/>
  <c r="CV136" i="1"/>
  <c r="DR136" i="1"/>
  <c r="EN136" i="1"/>
  <c r="FJ136" i="1"/>
  <c r="GF136" i="1"/>
  <c r="HB136" i="1"/>
  <c r="HZ136" i="1"/>
  <c r="IV136" i="1"/>
  <c r="M136" i="1"/>
  <c r="AI136" i="1"/>
  <c r="BE136" i="1"/>
  <c r="CA136" i="1"/>
  <c r="CW136" i="1"/>
  <c r="DS136" i="1"/>
  <c r="EO136" i="1"/>
  <c r="FK136" i="1"/>
  <c r="GG136" i="1"/>
  <c r="HE136" i="1"/>
  <c r="IA136" i="1"/>
  <c r="IW136" i="1"/>
  <c r="N136" i="1"/>
  <c r="AJ136" i="1"/>
  <c r="BF136" i="1"/>
  <c r="CB136" i="1"/>
  <c r="CX136" i="1"/>
  <c r="DT136" i="1"/>
  <c r="EP136" i="1"/>
  <c r="FL136" i="1"/>
  <c r="GH136" i="1"/>
  <c r="HF136" i="1"/>
  <c r="IB136" i="1"/>
  <c r="IX136" i="1"/>
  <c r="O136" i="1"/>
  <c r="AK136" i="1"/>
  <c r="BG136" i="1"/>
  <c r="CC136" i="1"/>
  <c r="CY136" i="1"/>
  <c r="DU136" i="1"/>
  <c r="EQ136" i="1"/>
  <c r="FM136" i="1"/>
  <c r="GK136" i="1"/>
  <c r="HG136" i="1"/>
  <c r="IC136" i="1"/>
  <c r="IY136" i="1"/>
  <c r="P136" i="1"/>
  <c r="AL136" i="1"/>
  <c r="BH136" i="1"/>
  <c r="CD136" i="1"/>
  <c r="CZ136" i="1"/>
  <c r="DV136" i="1"/>
  <c r="ER136" i="1"/>
  <c r="FN136" i="1"/>
  <c r="GL136" i="1"/>
  <c r="HH136" i="1"/>
  <c r="ID136" i="1"/>
  <c r="IZ136" i="1"/>
  <c r="Q136" i="1"/>
  <c r="AM136" i="1"/>
  <c r="BI136" i="1"/>
  <c r="CE136" i="1"/>
  <c r="DA136" i="1"/>
  <c r="DW136" i="1"/>
  <c r="ES136" i="1"/>
  <c r="FQ136" i="1"/>
  <c r="GM136" i="1"/>
  <c r="HI136" i="1"/>
  <c r="IE136" i="1"/>
  <c r="JA136" i="1"/>
  <c r="BJ136" i="1"/>
  <c r="DY136" i="1"/>
  <c r="GC136" i="1"/>
  <c r="IM136" i="1"/>
  <c r="BK136" i="1"/>
  <c r="EG136" i="1"/>
  <c r="GD136" i="1"/>
  <c r="IN136" i="1"/>
  <c r="BR136" i="1"/>
  <c r="EH136" i="1"/>
  <c r="GN136" i="1"/>
  <c r="IO136" i="1"/>
  <c r="BV136" i="1"/>
  <c r="EJ136" i="1"/>
  <c r="GO136" i="1"/>
  <c r="IP136" i="1"/>
  <c r="BW136" i="1"/>
  <c r="EK136" i="1"/>
  <c r="GU136" i="1"/>
  <c r="IS136" i="1"/>
  <c r="BX136" i="1"/>
  <c r="EL136" i="1"/>
  <c r="GV136" i="1"/>
  <c r="IT136" i="1"/>
  <c r="CF136" i="1"/>
  <c r="ET136" i="1"/>
  <c r="GW136" i="1"/>
  <c r="JB136" i="1"/>
  <c r="F136" i="1"/>
  <c r="CG136" i="1"/>
  <c r="EW136" i="1"/>
  <c r="GX136" i="1"/>
  <c r="JC136" i="1"/>
  <c r="G136" i="1"/>
  <c r="CP136" i="1"/>
  <c r="FC136" i="1"/>
  <c r="GY136" i="1"/>
  <c r="JI136" i="1"/>
  <c r="H136" i="1"/>
  <c r="CR136" i="1"/>
  <c r="FD136" i="1"/>
  <c r="GZ136" i="1"/>
  <c r="JJ136" i="1"/>
  <c r="R136" i="1"/>
  <c r="CS136" i="1"/>
  <c r="FE136" i="1"/>
  <c r="HJ136" i="1"/>
  <c r="JM136" i="1"/>
  <c r="S136" i="1"/>
  <c r="CT136" i="1"/>
  <c r="FF136" i="1"/>
  <c r="HK136" i="1"/>
  <c r="AB136" i="1"/>
  <c r="DB136" i="1"/>
  <c r="FG136" i="1"/>
  <c r="HQ136" i="1"/>
  <c r="AC136" i="1"/>
  <c r="DC136" i="1"/>
  <c r="FH136" i="1"/>
  <c r="HR136" i="1"/>
  <c r="AD136" i="1"/>
  <c r="DK136" i="1"/>
  <c r="FR136" i="1"/>
  <c r="HS136" i="1"/>
  <c r="AN136" i="1"/>
  <c r="DL136" i="1"/>
  <c r="FS136" i="1"/>
  <c r="HT136" i="1"/>
  <c r="AO136" i="1"/>
  <c r="DN136" i="1"/>
  <c r="FY136" i="1"/>
  <c r="HU136" i="1"/>
  <c r="AX136" i="1"/>
  <c r="DO136" i="1"/>
  <c r="FZ136" i="1"/>
  <c r="HV136" i="1"/>
  <c r="BA136" i="1"/>
  <c r="DP136" i="1"/>
  <c r="GA136" i="1"/>
  <c r="IF136" i="1"/>
  <c r="BB136" i="1"/>
  <c r="DX136" i="1"/>
  <c r="GB136" i="1"/>
  <c r="IG136" i="1"/>
  <c r="JV149" i="1"/>
  <c r="KP149" i="1"/>
  <c r="LJ149" i="1"/>
  <c r="MD149" i="1"/>
  <c r="MX149" i="1"/>
  <c r="NR149" i="1"/>
  <c r="OL149" i="1"/>
  <c r="PF149" i="1"/>
  <c r="PZ149" i="1"/>
  <c r="QT149" i="1"/>
  <c r="RN149" i="1"/>
  <c r="SH149" i="1"/>
  <c r="TB149" i="1"/>
  <c r="TV149" i="1"/>
  <c r="UP149" i="1"/>
  <c r="VJ149" i="1"/>
  <c r="WD149" i="1"/>
  <c r="WX149" i="1"/>
  <c r="XR149" i="1"/>
  <c r="YL149" i="1"/>
  <c r="ZF149" i="1"/>
  <c r="ZZ149" i="1"/>
  <c r="AAT149" i="1"/>
  <c r="ABN149" i="1"/>
  <c r="ACH149" i="1"/>
  <c r="ADB149" i="1"/>
  <c r="KE149" i="1"/>
  <c r="KY149" i="1"/>
  <c r="LS149" i="1"/>
  <c r="MM149" i="1"/>
  <c r="NG149" i="1"/>
  <c r="OA149" i="1"/>
  <c r="OU149" i="1"/>
  <c r="PO149" i="1"/>
  <c r="QI149" i="1"/>
  <c r="RC149" i="1"/>
  <c r="RW149" i="1"/>
  <c r="SQ149" i="1"/>
  <c r="TK149" i="1"/>
  <c r="UE149" i="1"/>
  <c r="KF149" i="1"/>
  <c r="KZ149" i="1"/>
  <c r="LT149" i="1"/>
  <c r="MN149" i="1"/>
  <c r="NH149" i="1"/>
  <c r="OB149" i="1"/>
  <c r="OV149" i="1"/>
  <c r="PP149" i="1"/>
  <c r="QJ149" i="1"/>
  <c r="RD149" i="1"/>
  <c r="RX149" i="1"/>
  <c r="SR149" i="1"/>
  <c r="TL149" i="1"/>
  <c r="UF149" i="1"/>
  <c r="UZ149" i="1"/>
  <c r="VT149" i="1"/>
  <c r="WN149" i="1"/>
  <c r="XH149" i="1"/>
  <c r="YB149" i="1"/>
  <c r="YV149" i="1"/>
  <c r="ZP149" i="1"/>
  <c r="AAJ149" i="1"/>
  <c r="ABD149" i="1"/>
  <c r="ABX149" i="1"/>
  <c r="ACR149" i="1"/>
  <c r="KG149" i="1"/>
  <c r="LA149" i="1"/>
  <c r="LU149" i="1"/>
  <c r="MO149" i="1"/>
  <c r="NI149" i="1"/>
  <c r="OC149" i="1"/>
  <c r="OW149" i="1"/>
  <c r="JN149" i="1"/>
  <c r="KH149" i="1"/>
  <c r="LB149" i="1"/>
  <c r="LV149" i="1"/>
  <c r="MP149" i="1"/>
  <c r="NJ149" i="1"/>
  <c r="OD149" i="1"/>
  <c r="OX149" i="1"/>
  <c r="PR149" i="1"/>
  <c r="QL149" i="1"/>
  <c r="RF149" i="1"/>
  <c r="RZ149" i="1"/>
  <c r="ST149" i="1"/>
  <c r="TN149" i="1"/>
  <c r="UH149" i="1"/>
  <c r="VB149" i="1"/>
  <c r="VV149" i="1"/>
  <c r="WP149" i="1"/>
  <c r="XJ149" i="1"/>
  <c r="YD149" i="1"/>
  <c r="YX149" i="1"/>
  <c r="ZR149" i="1"/>
  <c r="AAL149" i="1"/>
  <c r="ABF149" i="1"/>
  <c r="ABZ149" i="1"/>
  <c r="ACT149" i="1"/>
  <c r="JO149" i="1"/>
  <c r="KI149" i="1"/>
  <c r="LC149" i="1"/>
  <c r="LW149" i="1"/>
  <c r="MQ149" i="1"/>
  <c r="NK149" i="1"/>
  <c r="OE149" i="1"/>
  <c r="JT149" i="1"/>
  <c r="KU149" i="1"/>
  <c r="LZ149" i="1"/>
  <c r="NA149" i="1"/>
  <c r="OF149" i="1"/>
  <c r="PE149" i="1"/>
  <c r="QD149" i="1"/>
  <c r="RB149" i="1"/>
  <c r="SC149" i="1"/>
  <c r="TA149" i="1"/>
  <c r="TZ149" i="1"/>
  <c r="UX149" i="1"/>
  <c r="VW149" i="1"/>
  <c r="WT149" i="1"/>
  <c r="XQ149" i="1"/>
  <c r="YO149" i="1"/>
  <c r="ZL149" i="1"/>
  <c r="AAI149" i="1"/>
  <c r="ABH149" i="1"/>
  <c r="ACE149" i="1"/>
  <c r="ADC149" i="1"/>
  <c r="JU149" i="1"/>
  <c r="KV149" i="1"/>
  <c r="MA149" i="1"/>
  <c r="NB149" i="1"/>
  <c r="OG149" i="1"/>
  <c r="PG149" i="1"/>
  <c r="QE149" i="1"/>
  <c r="RE149" i="1"/>
  <c r="SD149" i="1"/>
  <c r="TC149" i="1"/>
  <c r="UA149" i="1"/>
  <c r="UY149" i="1"/>
  <c r="VX149" i="1"/>
  <c r="WU149" i="1"/>
  <c r="XS149" i="1"/>
  <c r="YP149" i="1"/>
  <c r="ZM149" i="1"/>
  <c r="AAK149" i="1"/>
  <c r="ABI149" i="1"/>
  <c r="ACF149" i="1"/>
  <c r="ADD149" i="1"/>
  <c r="JW149" i="1"/>
  <c r="KW149" i="1"/>
  <c r="MB149" i="1"/>
  <c r="NC149" i="1"/>
  <c r="OH149" i="1"/>
  <c r="PH149" i="1"/>
  <c r="QF149" i="1"/>
  <c r="RG149" i="1"/>
  <c r="SE149" i="1"/>
  <c r="TD149" i="1"/>
  <c r="UB149" i="1"/>
  <c r="VA149" i="1"/>
  <c r="VY149" i="1"/>
  <c r="WV149" i="1"/>
  <c r="XT149" i="1"/>
  <c r="YQ149" i="1"/>
  <c r="ZN149" i="1"/>
  <c r="AAM149" i="1"/>
  <c r="ABJ149" i="1"/>
  <c r="ACG149" i="1"/>
  <c r="ADE149" i="1"/>
  <c r="JX149" i="1"/>
  <c r="KX149" i="1"/>
  <c r="MC149" i="1"/>
  <c r="ND149" i="1"/>
  <c r="OI149" i="1"/>
  <c r="PI149" i="1"/>
  <c r="QG149" i="1"/>
  <c r="RH149" i="1"/>
  <c r="SF149" i="1"/>
  <c r="TE149" i="1"/>
  <c r="UC149" i="1"/>
  <c r="VC149" i="1"/>
  <c r="VZ149" i="1"/>
  <c r="WW149" i="1"/>
  <c r="XU149" i="1"/>
  <c r="YR149" i="1"/>
  <c r="ZO149" i="1"/>
  <c r="AAN149" i="1"/>
  <c r="ABK149" i="1"/>
  <c r="ACI149" i="1"/>
  <c r="ADF149" i="1"/>
  <c r="JY149" i="1"/>
  <c r="LD149" i="1"/>
  <c r="ME149" i="1"/>
  <c r="NE149" i="1"/>
  <c r="OJ149" i="1"/>
  <c r="PJ149" i="1"/>
  <c r="QH149" i="1"/>
  <c r="RI149" i="1"/>
  <c r="SG149" i="1"/>
  <c r="TF149" i="1"/>
  <c r="UD149" i="1"/>
  <c r="VD149" i="1"/>
  <c r="WA149" i="1"/>
  <c r="WY149" i="1"/>
  <c r="XV149" i="1"/>
  <c r="YS149" i="1"/>
  <c r="ZQ149" i="1"/>
  <c r="AAO149" i="1"/>
  <c r="ABL149" i="1"/>
  <c r="ACJ149" i="1"/>
  <c r="ADG149" i="1"/>
  <c r="JZ149" i="1"/>
  <c r="LE149" i="1"/>
  <c r="MF149" i="1"/>
  <c r="NF149" i="1"/>
  <c r="OK149" i="1"/>
  <c r="PK149" i="1"/>
  <c r="QK149" i="1"/>
  <c r="RJ149" i="1"/>
  <c r="SI149" i="1"/>
  <c r="TG149" i="1"/>
  <c r="UG149" i="1"/>
  <c r="VE149" i="1"/>
  <c r="WB149" i="1"/>
  <c r="WZ149" i="1"/>
  <c r="XW149" i="1"/>
  <c r="YT149" i="1"/>
  <c r="ZS149" i="1"/>
  <c r="AAP149" i="1"/>
  <c r="ABM149" i="1"/>
  <c r="ACK149" i="1"/>
  <c r="KA149" i="1"/>
  <c r="LF149" i="1"/>
  <c r="MG149" i="1"/>
  <c r="NL149" i="1"/>
  <c r="OM149" i="1"/>
  <c r="PL149" i="1"/>
  <c r="QM149" i="1"/>
  <c r="RK149" i="1"/>
  <c r="SJ149" i="1"/>
  <c r="TH149" i="1"/>
  <c r="UI149" i="1"/>
  <c r="VF149" i="1"/>
  <c r="WC149" i="1"/>
  <c r="XA149" i="1"/>
  <c r="XX149" i="1"/>
  <c r="YU149" i="1"/>
  <c r="ZT149" i="1"/>
  <c r="AAQ149" i="1"/>
  <c r="ABO149" i="1"/>
  <c r="ACL149" i="1"/>
  <c r="KB149" i="1"/>
  <c r="LG149" i="1"/>
  <c r="MH149" i="1"/>
  <c r="NM149" i="1"/>
  <c r="ON149" i="1"/>
  <c r="PM149" i="1"/>
  <c r="QN149" i="1"/>
  <c r="RL149" i="1"/>
  <c r="SK149" i="1"/>
  <c r="TI149" i="1"/>
  <c r="UJ149" i="1"/>
  <c r="VG149" i="1"/>
  <c r="WE149" i="1"/>
  <c r="XB149" i="1"/>
  <c r="XY149" i="1"/>
  <c r="YW149" i="1"/>
  <c r="ZU149" i="1"/>
  <c r="AAR149" i="1"/>
  <c r="ABP149" i="1"/>
  <c r="ACM149" i="1"/>
  <c r="KC149" i="1"/>
  <c r="LH149" i="1"/>
  <c r="MI149" i="1"/>
  <c r="NN149" i="1"/>
  <c r="OO149" i="1"/>
  <c r="PN149" i="1"/>
  <c r="QO149" i="1"/>
  <c r="RM149" i="1"/>
  <c r="SL149" i="1"/>
  <c r="TJ149" i="1"/>
  <c r="UK149" i="1"/>
  <c r="VH149" i="1"/>
  <c r="WF149" i="1"/>
  <c r="XC149" i="1"/>
  <c r="XZ149" i="1"/>
  <c r="YY149" i="1"/>
  <c r="ZV149" i="1"/>
  <c r="AAS149" i="1"/>
  <c r="ABQ149" i="1"/>
  <c r="ACN149" i="1"/>
  <c r="KD149" i="1"/>
  <c r="LI149" i="1"/>
  <c r="MJ149" i="1"/>
  <c r="NO149" i="1"/>
  <c r="OP149" i="1"/>
  <c r="PQ149" i="1"/>
  <c r="QP149" i="1"/>
  <c r="RO149" i="1"/>
  <c r="SM149" i="1"/>
  <c r="TM149" i="1"/>
  <c r="UL149" i="1"/>
  <c r="VI149" i="1"/>
  <c r="WG149" i="1"/>
  <c r="XD149" i="1"/>
  <c r="YA149" i="1"/>
  <c r="YZ149" i="1"/>
  <c r="ZW149" i="1"/>
  <c r="KJ149" i="1"/>
  <c r="LK149" i="1"/>
  <c r="MK149" i="1"/>
  <c r="NP149" i="1"/>
  <c r="OQ149" i="1"/>
  <c r="PS149" i="1"/>
  <c r="QQ149" i="1"/>
  <c r="KK149" i="1"/>
  <c r="LL149" i="1"/>
  <c r="ML149" i="1"/>
  <c r="NQ149" i="1"/>
  <c r="OR149" i="1"/>
  <c r="PT149" i="1"/>
  <c r="QR149" i="1"/>
  <c r="RQ149" i="1"/>
  <c r="SO149" i="1"/>
  <c r="TP149" i="1"/>
  <c r="UN149" i="1"/>
  <c r="VL149" i="1"/>
  <c r="WI149" i="1"/>
  <c r="XF149" i="1"/>
  <c r="YE149" i="1"/>
  <c r="ZB149" i="1"/>
  <c r="ZY149" i="1"/>
  <c r="AAW149" i="1"/>
  <c r="ABT149" i="1"/>
  <c r="ACQ149" i="1"/>
  <c r="KL149" i="1"/>
  <c r="LM149" i="1"/>
  <c r="MR149" i="1"/>
  <c r="NS149" i="1"/>
  <c r="OS149" i="1"/>
  <c r="PU149" i="1"/>
  <c r="QS149" i="1"/>
  <c r="RR149" i="1"/>
  <c r="SP149" i="1"/>
  <c r="TQ149" i="1"/>
  <c r="UO149" i="1"/>
  <c r="VM149" i="1"/>
  <c r="WJ149" i="1"/>
  <c r="XG149" i="1"/>
  <c r="YF149" i="1"/>
  <c r="ZC149" i="1"/>
  <c r="AAA149" i="1"/>
  <c r="AAX149" i="1"/>
  <c r="ABU149" i="1"/>
  <c r="ACS149" i="1"/>
  <c r="KM149" i="1"/>
  <c r="LN149" i="1"/>
  <c r="MS149" i="1"/>
  <c r="NT149" i="1"/>
  <c r="OT149" i="1"/>
  <c r="PV149" i="1"/>
  <c r="QU149" i="1"/>
  <c r="RS149" i="1"/>
  <c r="SS149" i="1"/>
  <c r="TR149" i="1"/>
  <c r="UQ149" i="1"/>
  <c r="VN149" i="1"/>
  <c r="WK149" i="1"/>
  <c r="XI149" i="1"/>
  <c r="YG149" i="1"/>
  <c r="ZD149" i="1"/>
  <c r="AAB149" i="1"/>
  <c r="AAY149" i="1"/>
  <c r="ABV149" i="1"/>
  <c r="ACU149" i="1"/>
  <c r="KN149" i="1"/>
  <c r="LO149" i="1"/>
  <c r="MT149" i="1"/>
  <c r="NU149" i="1"/>
  <c r="OY149" i="1"/>
  <c r="PW149" i="1"/>
  <c r="QV149" i="1"/>
  <c r="RT149" i="1"/>
  <c r="SU149" i="1"/>
  <c r="TS149" i="1"/>
  <c r="UR149" i="1"/>
  <c r="VO149" i="1"/>
  <c r="WL149" i="1"/>
  <c r="XK149" i="1"/>
  <c r="YH149" i="1"/>
  <c r="ZE149" i="1"/>
  <c r="AAC149" i="1"/>
  <c r="AAZ149" i="1"/>
  <c r="ABW149" i="1"/>
  <c r="ACV149" i="1"/>
  <c r="KO149" i="1"/>
  <c r="LP149" i="1"/>
  <c r="MU149" i="1"/>
  <c r="NV149" i="1"/>
  <c r="OZ149" i="1"/>
  <c r="PX149" i="1"/>
  <c r="QW149" i="1"/>
  <c r="RU149" i="1"/>
  <c r="SV149" i="1"/>
  <c r="TT149" i="1"/>
  <c r="US149" i="1"/>
  <c r="VP149" i="1"/>
  <c r="WM149" i="1"/>
  <c r="XL149" i="1"/>
  <c r="YI149" i="1"/>
  <c r="ZG149" i="1"/>
  <c r="AAD149" i="1"/>
  <c r="ABA149" i="1"/>
  <c r="ABY149" i="1"/>
  <c r="ACW149" i="1"/>
  <c r="JP149" i="1"/>
  <c r="KQ149" i="1"/>
  <c r="LQ149" i="1"/>
  <c r="MV149" i="1"/>
  <c r="NW149" i="1"/>
  <c r="PA149" i="1"/>
  <c r="PY149" i="1"/>
  <c r="QX149" i="1"/>
  <c r="RV149" i="1"/>
  <c r="SW149" i="1"/>
  <c r="TU149" i="1"/>
  <c r="UT149" i="1"/>
  <c r="VQ149" i="1"/>
  <c r="WO149" i="1"/>
  <c r="XM149" i="1"/>
  <c r="YJ149" i="1"/>
  <c r="ZH149" i="1"/>
  <c r="AAE149" i="1"/>
  <c r="ABB149" i="1"/>
  <c r="ACA149" i="1"/>
  <c r="ACX149" i="1"/>
  <c r="JQ149" i="1"/>
  <c r="KR149" i="1"/>
  <c r="LR149" i="1"/>
  <c r="MW149" i="1"/>
  <c r="NX149" i="1"/>
  <c r="PB149" i="1"/>
  <c r="QA149" i="1"/>
  <c r="QY149" i="1"/>
  <c r="RY149" i="1"/>
  <c r="SX149" i="1"/>
  <c r="TW149" i="1"/>
  <c r="UU149" i="1"/>
  <c r="VR149" i="1"/>
  <c r="WQ149" i="1"/>
  <c r="XN149" i="1"/>
  <c r="YK149" i="1"/>
  <c r="ZI149" i="1"/>
  <c r="AAF149" i="1"/>
  <c r="ABC149" i="1"/>
  <c r="ACB149" i="1"/>
  <c r="ACY149" i="1"/>
  <c r="SN149" i="1"/>
  <c r="YN149" i="1"/>
  <c r="JR149" i="1"/>
  <c r="SY149" i="1"/>
  <c r="ZA149" i="1"/>
  <c r="JS149" i="1"/>
  <c r="SZ149" i="1"/>
  <c r="ZJ149" i="1"/>
  <c r="KS149" i="1"/>
  <c r="TO149" i="1"/>
  <c r="ZK149" i="1"/>
  <c r="KT149" i="1"/>
  <c r="TX149" i="1"/>
  <c r="ZX149" i="1"/>
  <c r="LX149" i="1"/>
  <c r="TY149" i="1"/>
  <c r="AAG149" i="1"/>
  <c r="LY149" i="1"/>
  <c r="UM149" i="1"/>
  <c r="AAH149" i="1"/>
  <c r="MY149" i="1"/>
  <c r="UV149" i="1"/>
  <c r="AAU149" i="1"/>
  <c r="MZ149" i="1"/>
  <c r="UW149" i="1"/>
  <c r="AAV149" i="1"/>
  <c r="NY149" i="1"/>
  <c r="VK149" i="1"/>
  <c r="ABE149" i="1"/>
  <c r="NZ149" i="1"/>
  <c r="VS149" i="1"/>
  <c r="ABG149" i="1"/>
  <c r="PC149" i="1"/>
  <c r="VU149" i="1"/>
  <c r="ABR149" i="1"/>
  <c r="PD149" i="1"/>
  <c r="WH149" i="1"/>
  <c r="ABS149" i="1"/>
  <c r="QB149" i="1"/>
  <c r="WR149" i="1"/>
  <c r="ACC149" i="1"/>
  <c r="QC149" i="1"/>
  <c r="WS149" i="1"/>
  <c r="ACD149" i="1"/>
  <c r="QZ149" i="1"/>
  <c r="XE149" i="1"/>
  <c r="ACO149" i="1"/>
  <c r="RA149" i="1"/>
  <c r="XO149" i="1"/>
  <c r="ACP149" i="1"/>
  <c r="RP149" i="1"/>
  <c r="XP149" i="1"/>
  <c r="ACZ149" i="1"/>
  <c r="SA149" i="1"/>
  <c r="YC149" i="1"/>
  <c r="ADA149" i="1"/>
  <c r="SB149" i="1"/>
  <c r="YM149" i="1"/>
  <c r="G149" i="1"/>
  <c r="AA149" i="1"/>
  <c r="AU149" i="1"/>
  <c r="BO149" i="1"/>
  <c r="CI149" i="1"/>
  <c r="DC149" i="1"/>
  <c r="DW149" i="1"/>
  <c r="EQ149" i="1"/>
  <c r="FK149" i="1"/>
  <c r="GE149" i="1"/>
  <c r="GY149" i="1"/>
  <c r="HS149" i="1"/>
  <c r="IM149" i="1"/>
  <c r="JG149" i="1"/>
  <c r="H149" i="1"/>
  <c r="AB149" i="1"/>
  <c r="AV149" i="1"/>
  <c r="BP149" i="1"/>
  <c r="CJ149" i="1"/>
  <c r="DD149" i="1"/>
  <c r="DX149" i="1"/>
  <c r="ER149" i="1"/>
  <c r="FL149" i="1"/>
  <c r="GF149" i="1"/>
  <c r="GZ149" i="1"/>
  <c r="HT149" i="1"/>
  <c r="IN149" i="1"/>
  <c r="JH149" i="1"/>
  <c r="I149" i="1"/>
  <c r="AC149" i="1"/>
  <c r="AW149" i="1"/>
  <c r="BQ149" i="1"/>
  <c r="CK149" i="1"/>
  <c r="DE149" i="1"/>
  <c r="DY149" i="1"/>
  <c r="ES149" i="1"/>
  <c r="FM149" i="1"/>
  <c r="GG149" i="1"/>
  <c r="HA149" i="1"/>
  <c r="HU149" i="1"/>
  <c r="IO149" i="1"/>
  <c r="JI149" i="1"/>
  <c r="J149" i="1"/>
  <c r="AD149" i="1"/>
  <c r="AX149" i="1"/>
  <c r="BR149" i="1"/>
  <c r="CL149" i="1"/>
  <c r="DF149" i="1"/>
  <c r="DZ149" i="1"/>
  <c r="ET149" i="1"/>
  <c r="FN149" i="1"/>
  <c r="GH149" i="1"/>
  <c r="HB149" i="1"/>
  <c r="HV149" i="1"/>
  <c r="IP149" i="1"/>
  <c r="JJ149" i="1"/>
  <c r="R149" i="1"/>
  <c r="AL149" i="1"/>
  <c r="BF149" i="1"/>
  <c r="BZ149" i="1"/>
  <c r="CT149" i="1"/>
  <c r="DN149" i="1"/>
  <c r="EH149" i="1"/>
  <c r="FB149" i="1"/>
  <c r="FV149" i="1"/>
  <c r="GP149" i="1"/>
  <c r="HJ149" i="1"/>
  <c r="ID149" i="1"/>
  <c r="IX149" i="1"/>
  <c r="S149" i="1"/>
  <c r="AM149" i="1"/>
  <c r="BG149" i="1"/>
  <c r="CA149" i="1"/>
  <c r="CU149" i="1"/>
  <c r="DO149" i="1"/>
  <c r="EI149" i="1"/>
  <c r="FC149" i="1"/>
  <c r="FW149" i="1"/>
  <c r="GQ149" i="1"/>
  <c r="HK149" i="1"/>
  <c r="IE149" i="1"/>
  <c r="IY149" i="1"/>
  <c r="T149" i="1"/>
  <c r="AN149" i="1"/>
  <c r="BH149" i="1"/>
  <c r="CB149" i="1"/>
  <c r="CV149" i="1"/>
  <c r="DP149" i="1"/>
  <c r="EJ149" i="1"/>
  <c r="FD149" i="1"/>
  <c r="FX149" i="1"/>
  <c r="GR149" i="1"/>
  <c r="HL149" i="1"/>
  <c r="IF149" i="1"/>
  <c r="IZ149" i="1"/>
  <c r="U149" i="1"/>
  <c r="W149" i="1"/>
  <c r="BB149" i="1"/>
  <c r="CF149" i="1"/>
  <c r="DK149" i="1"/>
  <c r="EO149" i="1"/>
  <c r="FT149" i="1"/>
  <c r="GX149" i="1"/>
  <c r="IC149" i="1"/>
  <c r="JK149" i="1"/>
  <c r="X149" i="1"/>
  <c r="BC149" i="1"/>
  <c r="CG149" i="1"/>
  <c r="DL149" i="1"/>
  <c r="EP149" i="1"/>
  <c r="FU149" i="1"/>
  <c r="HC149" i="1"/>
  <c r="IG149" i="1"/>
  <c r="JL149" i="1"/>
  <c r="Y149" i="1"/>
  <c r="BD149" i="1"/>
  <c r="CH149" i="1"/>
  <c r="DM149" i="1"/>
  <c r="EU149" i="1"/>
  <c r="FY149" i="1"/>
  <c r="HD149" i="1"/>
  <c r="IH149" i="1"/>
  <c r="JM149" i="1"/>
  <c r="Z149" i="1"/>
  <c r="BE149" i="1"/>
  <c r="CM149" i="1"/>
  <c r="DQ149" i="1"/>
  <c r="EV149" i="1"/>
  <c r="FZ149" i="1"/>
  <c r="HE149" i="1"/>
  <c r="II149" i="1"/>
  <c r="AE149" i="1"/>
  <c r="BI149" i="1"/>
  <c r="CN149" i="1"/>
  <c r="DR149" i="1"/>
  <c r="EW149" i="1"/>
  <c r="GA149" i="1"/>
  <c r="HF149" i="1"/>
  <c r="IJ149" i="1"/>
  <c r="AF149" i="1"/>
  <c r="BJ149" i="1"/>
  <c r="CO149" i="1"/>
  <c r="DS149" i="1"/>
  <c r="EX149" i="1"/>
  <c r="GB149" i="1"/>
  <c r="HG149" i="1"/>
  <c r="IK149" i="1"/>
  <c r="AG149" i="1"/>
  <c r="BK149" i="1"/>
  <c r="CP149" i="1"/>
  <c r="DT149" i="1"/>
  <c r="EY149" i="1"/>
  <c r="GC149" i="1"/>
  <c r="HH149" i="1"/>
  <c r="IL149" i="1"/>
  <c r="AH149" i="1"/>
  <c r="BL149" i="1"/>
  <c r="CQ149" i="1"/>
  <c r="DU149" i="1"/>
  <c r="EZ149" i="1"/>
  <c r="GD149" i="1"/>
  <c r="HI149" i="1"/>
  <c r="IQ149" i="1"/>
  <c r="AI149" i="1"/>
  <c r="BM149" i="1"/>
  <c r="CR149" i="1"/>
  <c r="DV149" i="1"/>
  <c r="FA149" i="1"/>
  <c r="GI149" i="1"/>
  <c r="HM149" i="1"/>
  <c r="IR149" i="1"/>
  <c r="AJ149" i="1"/>
  <c r="BN149" i="1"/>
  <c r="CS149" i="1"/>
  <c r="EA149" i="1"/>
  <c r="FE149" i="1"/>
  <c r="GJ149" i="1"/>
  <c r="HN149" i="1"/>
  <c r="IS149" i="1"/>
  <c r="AK149" i="1"/>
  <c r="BS149" i="1"/>
  <c r="CW149" i="1"/>
  <c r="EB149" i="1"/>
  <c r="FF149" i="1"/>
  <c r="GK149" i="1"/>
  <c r="HO149" i="1"/>
  <c r="IT149" i="1"/>
  <c r="F149" i="1"/>
  <c r="AO149" i="1"/>
  <c r="BT149" i="1"/>
  <c r="CX149" i="1"/>
  <c r="EC149" i="1"/>
  <c r="FG149" i="1"/>
  <c r="GL149" i="1"/>
  <c r="HP149" i="1"/>
  <c r="IU149" i="1"/>
  <c r="K149" i="1"/>
  <c r="AP149" i="1"/>
  <c r="BU149" i="1"/>
  <c r="CY149" i="1"/>
  <c r="ED149" i="1"/>
  <c r="FH149" i="1"/>
  <c r="GM149" i="1"/>
  <c r="HQ149" i="1"/>
  <c r="IV149" i="1"/>
  <c r="L149" i="1"/>
  <c r="AQ149" i="1"/>
  <c r="BV149" i="1"/>
  <c r="CZ149" i="1"/>
  <c r="EE149" i="1"/>
  <c r="FI149" i="1"/>
  <c r="GN149" i="1"/>
  <c r="HR149" i="1"/>
  <c r="IW149" i="1"/>
  <c r="M149" i="1"/>
  <c r="AR149" i="1"/>
  <c r="BW149" i="1"/>
  <c r="DA149" i="1"/>
  <c r="EF149" i="1"/>
  <c r="FJ149" i="1"/>
  <c r="GO149" i="1"/>
  <c r="HW149" i="1"/>
  <c r="JA149" i="1"/>
  <c r="N149" i="1"/>
  <c r="AS149" i="1"/>
  <c r="BX149" i="1"/>
  <c r="DB149" i="1"/>
  <c r="EG149" i="1"/>
  <c r="FO149" i="1"/>
  <c r="GS149" i="1"/>
  <c r="HX149" i="1"/>
  <c r="JB149" i="1"/>
  <c r="O149" i="1"/>
  <c r="AT149" i="1"/>
  <c r="BY149" i="1"/>
  <c r="DG149" i="1"/>
  <c r="EK149" i="1"/>
  <c r="FP149" i="1"/>
  <c r="GT149" i="1"/>
  <c r="HY149" i="1"/>
  <c r="JC149" i="1"/>
  <c r="P149" i="1"/>
  <c r="AY149" i="1"/>
  <c r="CC149" i="1"/>
  <c r="DH149" i="1"/>
  <c r="EL149" i="1"/>
  <c r="FQ149" i="1"/>
  <c r="GU149" i="1"/>
  <c r="HZ149" i="1"/>
  <c r="JD149" i="1"/>
  <c r="Q149" i="1"/>
  <c r="AZ149" i="1"/>
  <c r="CD149" i="1"/>
  <c r="DI149" i="1"/>
  <c r="EM149" i="1"/>
  <c r="FR149" i="1"/>
  <c r="GV149" i="1"/>
  <c r="IA149" i="1"/>
  <c r="JE149" i="1"/>
  <c r="IB149" i="1"/>
  <c r="JF149" i="1"/>
  <c r="V149" i="1"/>
  <c r="BA149" i="1"/>
  <c r="CE149" i="1"/>
  <c r="DJ149" i="1"/>
  <c r="EN149" i="1"/>
  <c r="FS149" i="1"/>
  <c r="GW149" i="1"/>
  <c r="KF207" i="1"/>
  <c r="KZ207" i="1"/>
  <c r="LT207" i="1"/>
  <c r="MN207" i="1"/>
  <c r="NH207" i="1"/>
  <c r="OB207" i="1"/>
  <c r="OV207" i="1"/>
  <c r="PP207" i="1"/>
  <c r="QJ207" i="1"/>
  <c r="RD207" i="1"/>
  <c r="RX207" i="1"/>
  <c r="SR207" i="1"/>
  <c r="TL207" i="1"/>
  <c r="UF207" i="1"/>
  <c r="UZ207" i="1"/>
  <c r="VT207" i="1"/>
  <c r="WN207" i="1"/>
  <c r="XH207" i="1"/>
  <c r="YB207" i="1"/>
  <c r="YV207" i="1"/>
  <c r="ZP207" i="1"/>
  <c r="AAJ207" i="1"/>
  <c r="ABD207" i="1"/>
  <c r="ABX207" i="1"/>
  <c r="KG207" i="1"/>
  <c r="LA207" i="1"/>
  <c r="LU207" i="1"/>
  <c r="MO207" i="1"/>
  <c r="NI207" i="1"/>
  <c r="OC207" i="1"/>
  <c r="OW207" i="1"/>
  <c r="PQ207" i="1"/>
  <c r="JU207" i="1"/>
  <c r="KQ207" i="1"/>
  <c r="LM207" i="1"/>
  <c r="MI207" i="1"/>
  <c r="NE207" i="1"/>
  <c r="OA207" i="1"/>
  <c r="OY207" i="1"/>
  <c r="PU207" i="1"/>
  <c r="QP207" i="1"/>
  <c r="RK207" i="1"/>
  <c r="SF207" i="1"/>
  <c r="TA207" i="1"/>
  <c r="TV207" i="1"/>
  <c r="UQ207" i="1"/>
  <c r="VL207" i="1"/>
  <c r="WG207" i="1"/>
  <c r="XB207" i="1"/>
  <c r="XW207" i="1"/>
  <c r="YR207" i="1"/>
  <c r="ZM207" i="1"/>
  <c r="AAH207" i="1"/>
  <c r="ABC207" i="1"/>
  <c r="ABY207" i="1"/>
  <c r="ACS207" i="1"/>
  <c r="JV207" i="1"/>
  <c r="KR207" i="1"/>
  <c r="LN207" i="1"/>
  <c r="MJ207" i="1"/>
  <c r="NF207" i="1"/>
  <c r="OD207" i="1"/>
  <c r="OZ207" i="1"/>
  <c r="PV207" i="1"/>
  <c r="QQ207" i="1"/>
  <c r="RL207" i="1"/>
  <c r="SG207" i="1"/>
  <c r="TB207" i="1"/>
  <c r="TW207" i="1"/>
  <c r="UR207" i="1"/>
  <c r="VM207" i="1"/>
  <c r="WH207" i="1"/>
  <c r="XC207" i="1"/>
  <c r="XX207" i="1"/>
  <c r="YS207" i="1"/>
  <c r="ZN207" i="1"/>
  <c r="AAI207" i="1"/>
  <c r="ABE207" i="1"/>
  <c r="ABZ207" i="1"/>
  <c r="ACT207" i="1"/>
  <c r="JW207" i="1"/>
  <c r="KS207" i="1"/>
  <c r="LO207" i="1"/>
  <c r="MK207" i="1"/>
  <c r="NG207" i="1"/>
  <c r="OE207" i="1"/>
  <c r="PA207" i="1"/>
  <c r="PW207" i="1"/>
  <c r="QR207" i="1"/>
  <c r="RM207" i="1"/>
  <c r="SH207" i="1"/>
  <c r="TC207" i="1"/>
  <c r="TX207" i="1"/>
  <c r="US207" i="1"/>
  <c r="VN207" i="1"/>
  <c r="WI207" i="1"/>
  <c r="XD207" i="1"/>
  <c r="XY207" i="1"/>
  <c r="YT207" i="1"/>
  <c r="ZO207" i="1"/>
  <c r="AAK207" i="1"/>
  <c r="ABF207" i="1"/>
  <c r="ACA207" i="1"/>
  <c r="ACU207" i="1"/>
  <c r="JX207" i="1"/>
  <c r="KT207" i="1"/>
  <c r="LP207" i="1"/>
  <c r="ML207" i="1"/>
  <c r="NJ207" i="1"/>
  <c r="OF207" i="1"/>
  <c r="PB207" i="1"/>
  <c r="PX207" i="1"/>
  <c r="QS207" i="1"/>
  <c r="RN207" i="1"/>
  <c r="SI207" i="1"/>
  <c r="TD207" i="1"/>
  <c r="TY207" i="1"/>
  <c r="UT207" i="1"/>
  <c r="VO207" i="1"/>
  <c r="WJ207" i="1"/>
  <c r="XE207" i="1"/>
  <c r="XZ207" i="1"/>
  <c r="YU207" i="1"/>
  <c r="ZQ207" i="1"/>
  <c r="AAL207" i="1"/>
  <c r="ABG207" i="1"/>
  <c r="ACB207" i="1"/>
  <c r="ACV207" i="1"/>
  <c r="JY207" i="1"/>
  <c r="KU207" i="1"/>
  <c r="LQ207" i="1"/>
  <c r="MM207" i="1"/>
  <c r="NK207" i="1"/>
  <c r="OG207" i="1"/>
  <c r="PC207" i="1"/>
  <c r="PY207" i="1"/>
  <c r="QT207" i="1"/>
  <c r="RO207" i="1"/>
  <c r="SJ207" i="1"/>
  <c r="TE207" i="1"/>
  <c r="TZ207" i="1"/>
  <c r="UU207" i="1"/>
  <c r="VP207" i="1"/>
  <c r="WK207" i="1"/>
  <c r="XF207" i="1"/>
  <c r="YA207" i="1"/>
  <c r="YW207" i="1"/>
  <c r="ZR207" i="1"/>
  <c r="AAM207" i="1"/>
  <c r="ABH207" i="1"/>
  <c r="ACC207" i="1"/>
  <c r="ACW207" i="1"/>
  <c r="JZ207" i="1"/>
  <c r="KV207" i="1"/>
  <c r="LR207" i="1"/>
  <c r="MP207" i="1"/>
  <c r="NL207" i="1"/>
  <c r="OH207" i="1"/>
  <c r="PD207" i="1"/>
  <c r="PZ207" i="1"/>
  <c r="QU207" i="1"/>
  <c r="RP207" i="1"/>
  <c r="SK207" i="1"/>
  <c r="TF207" i="1"/>
  <c r="UA207" i="1"/>
  <c r="UV207" i="1"/>
  <c r="VQ207" i="1"/>
  <c r="WL207" i="1"/>
  <c r="XG207" i="1"/>
  <c r="YC207" i="1"/>
  <c r="YX207" i="1"/>
  <c r="ZS207" i="1"/>
  <c r="AAN207" i="1"/>
  <c r="ABI207" i="1"/>
  <c r="ACD207" i="1"/>
  <c r="ACX207" i="1"/>
  <c r="KA207" i="1"/>
  <c r="KW207" i="1"/>
  <c r="LS207" i="1"/>
  <c r="MQ207" i="1"/>
  <c r="NM207" i="1"/>
  <c r="OI207" i="1"/>
  <c r="PE207" i="1"/>
  <c r="QA207" i="1"/>
  <c r="QV207" i="1"/>
  <c r="RQ207" i="1"/>
  <c r="SL207" i="1"/>
  <c r="TG207" i="1"/>
  <c r="UB207" i="1"/>
  <c r="UW207" i="1"/>
  <c r="VR207" i="1"/>
  <c r="WM207" i="1"/>
  <c r="XI207" i="1"/>
  <c r="YD207" i="1"/>
  <c r="YY207" i="1"/>
  <c r="ZT207" i="1"/>
  <c r="AAO207" i="1"/>
  <c r="ABJ207" i="1"/>
  <c r="ACE207" i="1"/>
  <c r="ACY207" i="1"/>
  <c r="KB207" i="1"/>
  <c r="KX207" i="1"/>
  <c r="LV207" i="1"/>
  <c r="MR207" i="1"/>
  <c r="NN207" i="1"/>
  <c r="OJ207" i="1"/>
  <c r="PF207" i="1"/>
  <c r="QB207" i="1"/>
  <c r="QW207" i="1"/>
  <c r="RR207" i="1"/>
  <c r="SM207" i="1"/>
  <c r="TH207" i="1"/>
  <c r="UC207" i="1"/>
  <c r="UX207" i="1"/>
  <c r="VS207" i="1"/>
  <c r="WO207" i="1"/>
  <c r="XJ207" i="1"/>
  <c r="YE207" i="1"/>
  <c r="YZ207" i="1"/>
  <c r="ZU207" i="1"/>
  <c r="AAP207" i="1"/>
  <c r="ABK207" i="1"/>
  <c r="ACF207" i="1"/>
  <c r="ACZ207" i="1"/>
  <c r="KC207" i="1"/>
  <c r="KY207" i="1"/>
  <c r="LW207" i="1"/>
  <c r="MS207" i="1"/>
  <c r="NO207" i="1"/>
  <c r="OK207" i="1"/>
  <c r="PG207" i="1"/>
  <c r="QC207" i="1"/>
  <c r="QX207" i="1"/>
  <c r="RS207" i="1"/>
  <c r="SN207" i="1"/>
  <c r="TI207" i="1"/>
  <c r="UD207" i="1"/>
  <c r="UY207" i="1"/>
  <c r="VU207" i="1"/>
  <c r="WP207" i="1"/>
  <c r="XK207" i="1"/>
  <c r="YF207" i="1"/>
  <c r="KD207" i="1"/>
  <c r="LB207" i="1"/>
  <c r="LX207" i="1"/>
  <c r="MT207" i="1"/>
  <c r="NP207" i="1"/>
  <c r="OL207" i="1"/>
  <c r="PH207" i="1"/>
  <c r="QD207" i="1"/>
  <c r="QY207" i="1"/>
  <c r="RT207" i="1"/>
  <c r="SO207" i="1"/>
  <c r="TJ207" i="1"/>
  <c r="UE207" i="1"/>
  <c r="KE207" i="1"/>
  <c r="LC207" i="1"/>
  <c r="LY207" i="1"/>
  <c r="MU207" i="1"/>
  <c r="KH207" i="1"/>
  <c r="LD207" i="1"/>
  <c r="LZ207" i="1"/>
  <c r="MV207" i="1"/>
  <c r="NR207" i="1"/>
  <c r="ON207" i="1"/>
  <c r="PJ207" i="1"/>
  <c r="KI207" i="1"/>
  <c r="LE207" i="1"/>
  <c r="MA207" i="1"/>
  <c r="MW207" i="1"/>
  <c r="NS207" i="1"/>
  <c r="OO207" i="1"/>
  <c r="PK207" i="1"/>
  <c r="QG207" i="1"/>
  <c r="RB207" i="1"/>
  <c r="RW207" i="1"/>
  <c r="SS207" i="1"/>
  <c r="TN207" i="1"/>
  <c r="UI207" i="1"/>
  <c r="VD207" i="1"/>
  <c r="VY207" i="1"/>
  <c r="WT207" i="1"/>
  <c r="XO207" i="1"/>
  <c r="YJ207" i="1"/>
  <c r="ZE207" i="1"/>
  <c r="ZZ207" i="1"/>
  <c r="AAU207" i="1"/>
  <c r="ABP207" i="1"/>
  <c r="ACK207" i="1"/>
  <c r="ADE207" i="1"/>
  <c r="JN207" i="1"/>
  <c r="KJ207" i="1"/>
  <c r="LF207" i="1"/>
  <c r="MB207" i="1"/>
  <c r="MX207" i="1"/>
  <c r="NT207" i="1"/>
  <c r="OP207" i="1"/>
  <c r="PL207" i="1"/>
  <c r="QH207" i="1"/>
  <c r="RC207" i="1"/>
  <c r="RY207" i="1"/>
  <c r="ST207" i="1"/>
  <c r="TO207" i="1"/>
  <c r="UJ207" i="1"/>
  <c r="VE207" i="1"/>
  <c r="VZ207" i="1"/>
  <c r="WU207" i="1"/>
  <c r="XP207" i="1"/>
  <c r="YK207" i="1"/>
  <c r="ZF207" i="1"/>
  <c r="AAA207" i="1"/>
  <c r="AAV207" i="1"/>
  <c r="ABQ207" i="1"/>
  <c r="ACL207" i="1"/>
  <c r="ADF207" i="1"/>
  <c r="JO207" i="1"/>
  <c r="KK207" i="1"/>
  <c r="LG207" i="1"/>
  <c r="MC207" i="1"/>
  <c r="MY207" i="1"/>
  <c r="NU207" i="1"/>
  <c r="OQ207" i="1"/>
  <c r="PM207" i="1"/>
  <c r="QI207" i="1"/>
  <c r="RE207" i="1"/>
  <c r="RZ207" i="1"/>
  <c r="SU207" i="1"/>
  <c r="TP207" i="1"/>
  <c r="UK207" i="1"/>
  <c r="VF207" i="1"/>
  <c r="WA207" i="1"/>
  <c r="WV207" i="1"/>
  <c r="XQ207" i="1"/>
  <c r="YL207" i="1"/>
  <c r="ZG207" i="1"/>
  <c r="AAB207" i="1"/>
  <c r="AAW207" i="1"/>
  <c r="ABR207" i="1"/>
  <c r="ACM207" i="1"/>
  <c r="ADG207" i="1"/>
  <c r="JP207" i="1"/>
  <c r="KL207" i="1"/>
  <c r="LH207" i="1"/>
  <c r="MD207" i="1"/>
  <c r="MZ207" i="1"/>
  <c r="NV207" i="1"/>
  <c r="OR207" i="1"/>
  <c r="PN207" i="1"/>
  <c r="QK207" i="1"/>
  <c r="RF207" i="1"/>
  <c r="SA207" i="1"/>
  <c r="SV207" i="1"/>
  <c r="TQ207" i="1"/>
  <c r="UL207" i="1"/>
  <c r="VG207" i="1"/>
  <c r="WB207" i="1"/>
  <c r="WW207" i="1"/>
  <c r="XR207" i="1"/>
  <c r="YM207" i="1"/>
  <c r="ZH207" i="1"/>
  <c r="AAC207" i="1"/>
  <c r="AAX207" i="1"/>
  <c r="ABS207" i="1"/>
  <c r="ACN207" i="1"/>
  <c r="JQ207" i="1"/>
  <c r="KM207" i="1"/>
  <c r="LI207" i="1"/>
  <c r="ME207" i="1"/>
  <c r="NA207" i="1"/>
  <c r="NW207" i="1"/>
  <c r="OS207" i="1"/>
  <c r="PO207" i="1"/>
  <c r="QL207" i="1"/>
  <c r="RG207" i="1"/>
  <c r="SB207" i="1"/>
  <c r="SW207" i="1"/>
  <c r="TR207" i="1"/>
  <c r="UM207" i="1"/>
  <c r="VH207" i="1"/>
  <c r="WC207" i="1"/>
  <c r="WX207" i="1"/>
  <c r="XS207" i="1"/>
  <c r="YN207" i="1"/>
  <c r="ZI207" i="1"/>
  <c r="AAD207" i="1"/>
  <c r="AAY207" i="1"/>
  <c r="ABT207" i="1"/>
  <c r="ACO207" i="1"/>
  <c r="JR207" i="1"/>
  <c r="KN207" i="1"/>
  <c r="LJ207" i="1"/>
  <c r="MF207" i="1"/>
  <c r="NB207" i="1"/>
  <c r="NX207" i="1"/>
  <c r="OT207" i="1"/>
  <c r="PR207" i="1"/>
  <c r="QM207" i="1"/>
  <c r="RH207" i="1"/>
  <c r="SC207" i="1"/>
  <c r="SX207" i="1"/>
  <c r="TS207" i="1"/>
  <c r="UN207" i="1"/>
  <c r="VI207" i="1"/>
  <c r="WD207" i="1"/>
  <c r="WY207" i="1"/>
  <c r="XT207" i="1"/>
  <c r="YO207" i="1"/>
  <c r="ZJ207" i="1"/>
  <c r="AAE207" i="1"/>
  <c r="AAZ207" i="1"/>
  <c r="ABU207" i="1"/>
  <c r="ACP207" i="1"/>
  <c r="MH207" i="1"/>
  <c r="RU207" i="1"/>
  <c r="VK207" i="1"/>
  <c r="YQ207" i="1"/>
  <c r="ABM207" i="1"/>
  <c r="NC207" i="1"/>
  <c r="RV207" i="1"/>
  <c r="VV207" i="1"/>
  <c r="ZA207" i="1"/>
  <c r="ABN207" i="1"/>
  <c r="ND207" i="1"/>
  <c r="SD207" i="1"/>
  <c r="VW207" i="1"/>
  <c r="ZB207" i="1"/>
  <c r="ABO207" i="1"/>
  <c r="NQ207" i="1"/>
  <c r="SE207" i="1"/>
  <c r="VX207" i="1"/>
  <c r="ZC207" i="1"/>
  <c r="ABV207" i="1"/>
  <c r="NY207" i="1"/>
  <c r="SP207" i="1"/>
  <c r="WE207" i="1"/>
  <c r="ZD207" i="1"/>
  <c r="ABW207" i="1"/>
  <c r="NZ207" i="1"/>
  <c r="SQ207" i="1"/>
  <c r="WF207" i="1"/>
  <c r="ZK207" i="1"/>
  <c r="ACG207" i="1"/>
  <c r="OM207" i="1"/>
  <c r="SY207" i="1"/>
  <c r="WQ207" i="1"/>
  <c r="ZL207" i="1"/>
  <c r="ACH207" i="1"/>
  <c r="OU207" i="1"/>
  <c r="SZ207" i="1"/>
  <c r="WR207" i="1"/>
  <c r="ZV207" i="1"/>
  <c r="ACI207" i="1"/>
  <c r="OX207" i="1"/>
  <c r="TK207" i="1"/>
  <c r="WS207" i="1"/>
  <c r="ZW207" i="1"/>
  <c r="ACJ207" i="1"/>
  <c r="PI207" i="1"/>
  <c r="TM207" i="1"/>
  <c r="WZ207" i="1"/>
  <c r="ZX207" i="1"/>
  <c r="ACQ207" i="1"/>
  <c r="PS207" i="1"/>
  <c r="TT207" i="1"/>
  <c r="XA207" i="1"/>
  <c r="ZY207" i="1"/>
  <c r="ACR207" i="1"/>
  <c r="PT207" i="1"/>
  <c r="TU207" i="1"/>
  <c r="XL207" i="1"/>
  <c r="AAF207" i="1"/>
  <c r="ADA207" i="1"/>
  <c r="QE207" i="1"/>
  <c r="UG207" i="1"/>
  <c r="XM207" i="1"/>
  <c r="AAG207" i="1"/>
  <c r="ADB207" i="1"/>
  <c r="JS207" i="1"/>
  <c r="QF207" i="1"/>
  <c r="UH207" i="1"/>
  <c r="XN207" i="1"/>
  <c r="AAQ207" i="1"/>
  <c r="ADC207" i="1"/>
  <c r="JT207" i="1"/>
  <c r="QN207" i="1"/>
  <c r="UO207" i="1"/>
  <c r="XU207" i="1"/>
  <c r="AAR207" i="1"/>
  <c r="ADD207" i="1"/>
  <c r="KO207" i="1"/>
  <c r="QO207" i="1"/>
  <c r="UP207" i="1"/>
  <c r="XV207" i="1"/>
  <c r="AAS207" i="1"/>
  <c r="KP207" i="1"/>
  <c r="QZ207" i="1"/>
  <c r="VA207" i="1"/>
  <c r="YG207" i="1"/>
  <c r="AAT207" i="1"/>
  <c r="LK207" i="1"/>
  <c r="RA207" i="1"/>
  <c r="VB207" i="1"/>
  <c r="YH207" i="1"/>
  <c r="ABA207" i="1"/>
  <c r="LL207" i="1"/>
  <c r="RI207" i="1"/>
  <c r="VC207" i="1"/>
  <c r="YI207" i="1"/>
  <c r="ABB207" i="1"/>
  <c r="MG207" i="1"/>
  <c r="RJ207" i="1"/>
  <c r="VJ207" i="1"/>
  <c r="YP207" i="1"/>
  <c r="ABL207" i="1"/>
  <c r="O207" i="1"/>
  <c r="AI207" i="1"/>
  <c r="BC207" i="1"/>
  <c r="BW207" i="1"/>
  <c r="CQ207" i="1"/>
  <c r="DK207" i="1"/>
  <c r="EE207" i="1"/>
  <c r="EY207" i="1"/>
  <c r="FS207" i="1"/>
  <c r="GM207" i="1"/>
  <c r="HG207" i="1"/>
  <c r="IA207" i="1"/>
  <c r="IU207" i="1"/>
  <c r="P207" i="1"/>
  <c r="AJ207" i="1"/>
  <c r="BD207" i="1"/>
  <c r="BX207" i="1"/>
  <c r="CR207" i="1"/>
  <c r="DL207" i="1"/>
  <c r="EF207" i="1"/>
  <c r="EZ207" i="1"/>
  <c r="FT207" i="1"/>
  <c r="GN207" i="1"/>
  <c r="HH207" i="1"/>
  <c r="IB207" i="1"/>
  <c r="IV207" i="1"/>
  <c r="Q207" i="1"/>
  <c r="AK207" i="1"/>
  <c r="BE207" i="1"/>
  <c r="BY207" i="1"/>
  <c r="CS207" i="1"/>
  <c r="DM207" i="1"/>
  <c r="EG207" i="1"/>
  <c r="FA207" i="1"/>
  <c r="FU207" i="1"/>
  <c r="GO207" i="1"/>
  <c r="HI207" i="1"/>
  <c r="IC207" i="1"/>
  <c r="IW207" i="1"/>
  <c r="X207" i="1"/>
  <c r="AR207" i="1"/>
  <c r="BL207" i="1"/>
  <c r="CF207" i="1"/>
  <c r="CZ207" i="1"/>
  <c r="DT207" i="1"/>
  <c r="EN207" i="1"/>
  <c r="FH207" i="1"/>
  <c r="GB207" i="1"/>
  <c r="GV207" i="1"/>
  <c r="HP207" i="1"/>
  <c r="IJ207" i="1"/>
  <c r="JD207" i="1"/>
  <c r="G207" i="1"/>
  <c r="AA207" i="1"/>
  <c r="AU207" i="1"/>
  <c r="BO207" i="1"/>
  <c r="CI207" i="1"/>
  <c r="DC207" i="1"/>
  <c r="DW207" i="1"/>
  <c r="EQ207" i="1"/>
  <c r="FK207" i="1"/>
  <c r="GE207" i="1"/>
  <c r="GY207" i="1"/>
  <c r="HS207" i="1"/>
  <c r="IM207" i="1"/>
  <c r="JG207" i="1"/>
  <c r="J207" i="1"/>
  <c r="AD207" i="1"/>
  <c r="AX207" i="1"/>
  <c r="BR207" i="1"/>
  <c r="CL207" i="1"/>
  <c r="DF207" i="1"/>
  <c r="DZ207" i="1"/>
  <c r="ET207" i="1"/>
  <c r="FN207" i="1"/>
  <c r="GH207" i="1"/>
  <c r="HB207" i="1"/>
  <c r="HV207" i="1"/>
  <c r="IP207" i="1"/>
  <c r="JJ207" i="1"/>
  <c r="Z207" i="1"/>
  <c r="BB207" i="1"/>
  <c r="CE207" i="1"/>
  <c r="DH207" i="1"/>
  <c r="EK207" i="1"/>
  <c r="FM207" i="1"/>
  <c r="GQ207" i="1"/>
  <c r="HR207" i="1"/>
  <c r="IT207" i="1"/>
  <c r="CD207" i="1"/>
  <c r="AB207" i="1"/>
  <c r="BF207" i="1"/>
  <c r="CG207" i="1"/>
  <c r="DI207" i="1"/>
  <c r="EL207" i="1"/>
  <c r="FO207" i="1"/>
  <c r="GR207" i="1"/>
  <c r="HT207" i="1"/>
  <c r="IX207" i="1"/>
  <c r="AC207" i="1"/>
  <c r="BG207" i="1"/>
  <c r="CH207" i="1"/>
  <c r="DJ207" i="1"/>
  <c r="EM207" i="1"/>
  <c r="FP207" i="1"/>
  <c r="GS207" i="1"/>
  <c r="HU207" i="1"/>
  <c r="IY207" i="1"/>
  <c r="DG207" i="1"/>
  <c r="AE207" i="1"/>
  <c r="BH207" i="1"/>
  <c r="CJ207" i="1"/>
  <c r="DN207" i="1"/>
  <c r="EO207" i="1"/>
  <c r="FQ207" i="1"/>
  <c r="GT207" i="1"/>
  <c r="HW207" i="1"/>
  <c r="IZ207" i="1"/>
  <c r="AF207" i="1"/>
  <c r="BI207" i="1"/>
  <c r="CK207" i="1"/>
  <c r="DO207" i="1"/>
  <c r="EP207" i="1"/>
  <c r="FR207" i="1"/>
  <c r="GU207" i="1"/>
  <c r="HX207" i="1"/>
  <c r="JA207" i="1"/>
  <c r="AG207" i="1"/>
  <c r="BJ207" i="1"/>
  <c r="CM207" i="1"/>
  <c r="DP207" i="1"/>
  <c r="ER207" i="1"/>
  <c r="FV207" i="1"/>
  <c r="GW207" i="1"/>
  <c r="HY207" i="1"/>
  <c r="JB207" i="1"/>
  <c r="F207" i="1"/>
  <c r="AH207" i="1"/>
  <c r="BK207" i="1"/>
  <c r="CN207" i="1"/>
  <c r="DQ207" i="1"/>
  <c r="ES207" i="1"/>
  <c r="FW207" i="1"/>
  <c r="GX207" i="1"/>
  <c r="HZ207" i="1"/>
  <c r="JC207" i="1"/>
  <c r="H207" i="1"/>
  <c r="AL207" i="1"/>
  <c r="BM207" i="1"/>
  <c r="CO207" i="1"/>
  <c r="DR207" i="1"/>
  <c r="EU207" i="1"/>
  <c r="FX207" i="1"/>
  <c r="GZ207" i="1"/>
  <c r="ID207" i="1"/>
  <c r="JE207" i="1"/>
  <c r="I207" i="1"/>
  <c r="AM207" i="1"/>
  <c r="BN207" i="1"/>
  <c r="CP207" i="1"/>
  <c r="DS207" i="1"/>
  <c r="EV207" i="1"/>
  <c r="FY207" i="1"/>
  <c r="HA207" i="1"/>
  <c r="IE207" i="1"/>
  <c r="JF207" i="1"/>
  <c r="K207" i="1"/>
  <c r="AN207" i="1"/>
  <c r="BP207" i="1"/>
  <c r="CT207" i="1"/>
  <c r="DU207" i="1"/>
  <c r="EW207" i="1"/>
  <c r="FZ207" i="1"/>
  <c r="HC207" i="1"/>
  <c r="IF207" i="1"/>
  <c r="JH207" i="1"/>
  <c r="L207" i="1"/>
  <c r="AO207" i="1"/>
  <c r="BQ207" i="1"/>
  <c r="CU207" i="1"/>
  <c r="DV207" i="1"/>
  <c r="EX207" i="1"/>
  <c r="GA207" i="1"/>
  <c r="HD207" i="1"/>
  <c r="IG207" i="1"/>
  <c r="JI207" i="1"/>
  <c r="M207" i="1"/>
  <c r="AP207" i="1"/>
  <c r="BS207" i="1"/>
  <c r="CV207" i="1"/>
  <c r="DX207" i="1"/>
  <c r="FB207" i="1"/>
  <c r="GC207" i="1"/>
  <c r="HE207" i="1"/>
  <c r="IH207" i="1"/>
  <c r="JK207" i="1"/>
  <c r="N207" i="1"/>
  <c r="AQ207" i="1"/>
  <c r="BT207" i="1"/>
  <c r="CW207" i="1"/>
  <c r="DY207" i="1"/>
  <c r="FC207" i="1"/>
  <c r="GD207" i="1"/>
  <c r="HF207" i="1"/>
  <c r="II207" i="1"/>
  <c r="JL207" i="1"/>
  <c r="R207" i="1"/>
  <c r="AS207" i="1"/>
  <c r="BU207" i="1"/>
  <c r="CX207" i="1"/>
  <c r="EA207" i="1"/>
  <c r="FD207" i="1"/>
  <c r="GF207" i="1"/>
  <c r="HJ207" i="1"/>
  <c r="IK207" i="1"/>
  <c r="JM207" i="1"/>
  <c r="FL207" i="1"/>
  <c r="S207" i="1"/>
  <c r="AT207" i="1"/>
  <c r="BV207" i="1"/>
  <c r="CY207" i="1"/>
  <c r="EB207" i="1"/>
  <c r="FE207" i="1"/>
  <c r="GG207" i="1"/>
  <c r="HK207" i="1"/>
  <c r="IL207" i="1"/>
  <c r="T207" i="1"/>
  <c r="AV207" i="1"/>
  <c r="BZ207" i="1"/>
  <c r="DA207" i="1"/>
  <c r="EC207" i="1"/>
  <c r="FF207" i="1"/>
  <c r="GI207" i="1"/>
  <c r="HL207" i="1"/>
  <c r="IN207" i="1"/>
  <c r="BA207" i="1"/>
  <c r="U207" i="1"/>
  <c r="AW207" i="1"/>
  <c r="CA207" i="1"/>
  <c r="DB207" i="1"/>
  <c r="ED207" i="1"/>
  <c r="FG207" i="1"/>
  <c r="GJ207" i="1"/>
  <c r="HM207" i="1"/>
  <c r="IO207" i="1"/>
  <c r="Y207" i="1"/>
  <c r="V207" i="1"/>
  <c r="AY207" i="1"/>
  <c r="CB207" i="1"/>
  <c r="DD207" i="1"/>
  <c r="EH207" i="1"/>
  <c r="FI207" i="1"/>
  <c r="GK207" i="1"/>
  <c r="HN207" i="1"/>
  <c r="IQ207" i="1"/>
  <c r="EJ207" i="1"/>
  <c r="W207" i="1"/>
  <c r="AZ207" i="1"/>
  <c r="CC207" i="1"/>
  <c r="DE207" i="1"/>
  <c r="EI207" i="1"/>
  <c r="FJ207" i="1"/>
  <c r="GL207" i="1"/>
  <c r="HO207" i="1"/>
  <c r="IR207" i="1"/>
  <c r="GP207" i="1"/>
  <c r="HQ207" i="1"/>
  <c r="IS207" i="1"/>
  <c r="JU145" i="1"/>
  <c r="KO145" i="1"/>
  <c r="LI145" i="1"/>
  <c r="MC145" i="1"/>
  <c r="MW145" i="1"/>
  <c r="NQ145" i="1"/>
  <c r="OK145" i="1"/>
  <c r="PE145" i="1"/>
  <c r="PY145" i="1"/>
  <c r="QS145" i="1"/>
  <c r="RM145" i="1"/>
  <c r="SG145" i="1"/>
  <c r="TA145" i="1"/>
  <c r="TU145" i="1"/>
  <c r="UO145" i="1"/>
  <c r="VI145" i="1"/>
  <c r="WC145" i="1"/>
  <c r="WW145" i="1"/>
  <c r="XQ145" i="1"/>
  <c r="YK145" i="1"/>
  <c r="ZE145" i="1"/>
  <c r="ZY145" i="1"/>
  <c r="AAS145" i="1"/>
  <c r="ABM145" i="1"/>
  <c r="ACG145" i="1"/>
  <c r="ADA145" i="1"/>
  <c r="JZ145" i="1"/>
  <c r="KT145" i="1"/>
  <c r="LN145" i="1"/>
  <c r="MH145" i="1"/>
  <c r="NB145" i="1"/>
  <c r="NV145" i="1"/>
  <c r="OP145" i="1"/>
  <c r="PJ145" i="1"/>
  <c r="QD145" i="1"/>
  <c r="QX145" i="1"/>
  <c r="RR145" i="1"/>
  <c r="SL145" i="1"/>
  <c r="TF145" i="1"/>
  <c r="TZ145" i="1"/>
  <c r="UT145" i="1"/>
  <c r="VN145" i="1"/>
  <c r="WH145" i="1"/>
  <c r="XB145" i="1"/>
  <c r="XV145" i="1"/>
  <c r="YP145" i="1"/>
  <c r="ZJ145" i="1"/>
  <c r="AAD145" i="1"/>
  <c r="AAX145" i="1"/>
  <c r="ABR145" i="1"/>
  <c r="KG145" i="1"/>
  <c r="LC145" i="1"/>
  <c r="LY145" i="1"/>
  <c r="MU145" i="1"/>
  <c r="NR145" i="1"/>
  <c r="ON145" i="1"/>
  <c r="PK145" i="1"/>
  <c r="QG145" i="1"/>
  <c r="RC145" i="1"/>
  <c r="RY145" i="1"/>
  <c r="SU145" i="1"/>
  <c r="TQ145" i="1"/>
  <c r="UM145" i="1"/>
  <c r="VJ145" i="1"/>
  <c r="WF145" i="1"/>
  <c r="XC145" i="1"/>
  <c r="XY145" i="1"/>
  <c r="YU145" i="1"/>
  <c r="ZQ145" i="1"/>
  <c r="AAM145" i="1"/>
  <c r="ABI145" i="1"/>
  <c r="ACE145" i="1"/>
  <c r="ACZ145" i="1"/>
  <c r="KH145" i="1"/>
  <c r="LD145" i="1"/>
  <c r="LZ145" i="1"/>
  <c r="MV145" i="1"/>
  <c r="NS145" i="1"/>
  <c r="OO145" i="1"/>
  <c r="PL145" i="1"/>
  <c r="QH145" i="1"/>
  <c r="RD145" i="1"/>
  <c r="RZ145" i="1"/>
  <c r="SV145" i="1"/>
  <c r="TR145" i="1"/>
  <c r="UN145" i="1"/>
  <c r="VK145" i="1"/>
  <c r="WG145" i="1"/>
  <c r="XD145" i="1"/>
  <c r="XZ145" i="1"/>
  <c r="YV145" i="1"/>
  <c r="ZR145" i="1"/>
  <c r="AAN145" i="1"/>
  <c r="ABJ145" i="1"/>
  <c r="ACF145" i="1"/>
  <c r="ADB145" i="1"/>
  <c r="KI145" i="1"/>
  <c r="LE145" i="1"/>
  <c r="MA145" i="1"/>
  <c r="MX145" i="1"/>
  <c r="NT145" i="1"/>
  <c r="OQ145" i="1"/>
  <c r="PM145" i="1"/>
  <c r="QI145" i="1"/>
  <c r="RE145" i="1"/>
  <c r="SA145" i="1"/>
  <c r="SW145" i="1"/>
  <c r="TS145" i="1"/>
  <c r="UP145" i="1"/>
  <c r="VL145" i="1"/>
  <c r="WI145" i="1"/>
  <c r="XE145" i="1"/>
  <c r="YA145" i="1"/>
  <c r="YW145" i="1"/>
  <c r="ZS145" i="1"/>
  <c r="AAO145" i="1"/>
  <c r="ABK145" i="1"/>
  <c r="ACH145" i="1"/>
  <c r="ADC145" i="1"/>
  <c r="JN145" i="1"/>
  <c r="KJ145" i="1"/>
  <c r="LF145" i="1"/>
  <c r="MB145" i="1"/>
  <c r="MY145" i="1"/>
  <c r="NU145" i="1"/>
  <c r="OR145" i="1"/>
  <c r="PN145" i="1"/>
  <c r="QJ145" i="1"/>
  <c r="RF145" i="1"/>
  <c r="SB145" i="1"/>
  <c r="SX145" i="1"/>
  <c r="TT145" i="1"/>
  <c r="UQ145" i="1"/>
  <c r="VM145" i="1"/>
  <c r="WJ145" i="1"/>
  <c r="XF145" i="1"/>
  <c r="YB145" i="1"/>
  <c r="YX145" i="1"/>
  <c r="ZT145" i="1"/>
  <c r="AAP145" i="1"/>
  <c r="ABL145" i="1"/>
  <c r="ACI145" i="1"/>
  <c r="ADD145" i="1"/>
  <c r="JO145" i="1"/>
  <c r="KK145" i="1"/>
  <c r="LG145" i="1"/>
  <c r="MD145" i="1"/>
  <c r="MZ145" i="1"/>
  <c r="NW145" i="1"/>
  <c r="OS145" i="1"/>
  <c r="PO145" i="1"/>
  <c r="QK145" i="1"/>
  <c r="RG145" i="1"/>
  <c r="SC145" i="1"/>
  <c r="SY145" i="1"/>
  <c r="TV145" i="1"/>
  <c r="UR145" i="1"/>
  <c r="VO145" i="1"/>
  <c r="WK145" i="1"/>
  <c r="XG145" i="1"/>
  <c r="YC145" i="1"/>
  <c r="YY145" i="1"/>
  <c r="ZU145" i="1"/>
  <c r="AAQ145" i="1"/>
  <c r="ABN145" i="1"/>
  <c r="ACJ145" i="1"/>
  <c r="ADE145" i="1"/>
  <c r="JP145" i="1"/>
  <c r="KL145" i="1"/>
  <c r="LH145" i="1"/>
  <c r="ME145" i="1"/>
  <c r="NA145" i="1"/>
  <c r="NX145" i="1"/>
  <c r="OT145" i="1"/>
  <c r="PP145" i="1"/>
  <c r="QL145" i="1"/>
  <c r="RH145" i="1"/>
  <c r="SD145" i="1"/>
  <c r="SZ145" i="1"/>
  <c r="TW145" i="1"/>
  <c r="US145" i="1"/>
  <c r="VP145" i="1"/>
  <c r="WL145" i="1"/>
  <c r="XH145" i="1"/>
  <c r="YD145" i="1"/>
  <c r="YZ145" i="1"/>
  <c r="ZV145" i="1"/>
  <c r="AAR145" i="1"/>
  <c r="ABO145" i="1"/>
  <c r="ACK145" i="1"/>
  <c r="ADF145" i="1"/>
  <c r="JQ145" i="1"/>
  <c r="KM145" i="1"/>
  <c r="LJ145" i="1"/>
  <c r="MF145" i="1"/>
  <c r="NC145" i="1"/>
  <c r="NY145" i="1"/>
  <c r="OU145" i="1"/>
  <c r="PQ145" i="1"/>
  <c r="QM145" i="1"/>
  <c r="RI145" i="1"/>
  <c r="SE145" i="1"/>
  <c r="TB145" i="1"/>
  <c r="TX145" i="1"/>
  <c r="UU145" i="1"/>
  <c r="VQ145" i="1"/>
  <c r="WM145" i="1"/>
  <c r="XI145" i="1"/>
  <c r="YE145" i="1"/>
  <c r="ZA145" i="1"/>
  <c r="ZW145" i="1"/>
  <c r="AAT145" i="1"/>
  <c r="ABP145" i="1"/>
  <c r="ACL145" i="1"/>
  <c r="ADG145" i="1"/>
  <c r="JR145" i="1"/>
  <c r="KN145" i="1"/>
  <c r="LK145" i="1"/>
  <c r="MG145" i="1"/>
  <c r="ND145" i="1"/>
  <c r="NZ145" i="1"/>
  <c r="OV145" i="1"/>
  <c r="PR145" i="1"/>
  <c r="QN145" i="1"/>
  <c r="RJ145" i="1"/>
  <c r="SF145" i="1"/>
  <c r="TC145" i="1"/>
  <c r="TY145" i="1"/>
  <c r="UV145" i="1"/>
  <c r="VR145" i="1"/>
  <c r="WN145" i="1"/>
  <c r="XJ145" i="1"/>
  <c r="YF145" i="1"/>
  <c r="ZB145" i="1"/>
  <c r="ZX145" i="1"/>
  <c r="AAU145" i="1"/>
  <c r="ABQ145" i="1"/>
  <c r="ACM145" i="1"/>
  <c r="JS145" i="1"/>
  <c r="KP145" i="1"/>
  <c r="LL145" i="1"/>
  <c r="MI145" i="1"/>
  <c r="NE145" i="1"/>
  <c r="OA145" i="1"/>
  <c r="OW145" i="1"/>
  <c r="PS145" i="1"/>
  <c r="QO145" i="1"/>
  <c r="RK145" i="1"/>
  <c r="SH145" i="1"/>
  <c r="TD145" i="1"/>
  <c r="UA145" i="1"/>
  <c r="UW145" i="1"/>
  <c r="VS145" i="1"/>
  <c r="WO145" i="1"/>
  <c r="XK145" i="1"/>
  <c r="YG145" i="1"/>
  <c r="ZC145" i="1"/>
  <c r="ZZ145" i="1"/>
  <c r="AAV145" i="1"/>
  <c r="ABS145" i="1"/>
  <c r="ACN145" i="1"/>
  <c r="JT145" i="1"/>
  <c r="KQ145" i="1"/>
  <c r="LM145" i="1"/>
  <c r="MJ145" i="1"/>
  <c r="NF145" i="1"/>
  <c r="OB145" i="1"/>
  <c r="OX145" i="1"/>
  <c r="PT145" i="1"/>
  <c r="QP145" i="1"/>
  <c r="RL145" i="1"/>
  <c r="SI145" i="1"/>
  <c r="TE145" i="1"/>
  <c r="UB145" i="1"/>
  <c r="UX145" i="1"/>
  <c r="VT145" i="1"/>
  <c r="WP145" i="1"/>
  <c r="XL145" i="1"/>
  <c r="YH145" i="1"/>
  <c r="ZD145" i="1"/>
  <c r="AAA145" i="1"/>
  <c r="AAW145" i="1"/>
  <c r="ABT145" i="1"/>
  <c r="ACO145" i="1"/>
  <c r="JV145" i="1"/>
  <c r="KR145" i="1"/>
  <c r="LO145" i="1"/>
  <c r="MK145" i="1"/>
  <c r="NG145" i="1"/>
  <c r="OC145" i="1"/>
  <c r="OY145" i="1"/>
  <c r="PU145" i="1"/>
  <c r="QQ145" i="1"/>
  <c r="RN145" i="1"/>
  <c r="SJ145" i="1"/>
  <c r="TG145" i="1"/>
  <c r="UC145" i="1"/>
  <c r="UY145" i="1"/>
  <c r="VU145" i="1"/>
  <c r="WQ145" i="1"/>
  <c r="XM145" i="1"/>
  <c r="YI145" i="1"/>
  <c r="ZF145" i="1"/>
  <c r="AAB145" i="1"/>
  <c r="AAY145" i="1"/>
  <c r="ABU145" i="1"/>
  <c r="ACP145" i="1"/>
  <c r="JW145" i="1"/>
  <c r="KS145" i="1"/>
  <c r="LP145" i="1"/>
  <c r="ML145" i="1"/>
  <c r="NH145" i="1"/>
  <c r="OD145" i="1"/>
  <c r="OZ145" i="1"/>
  <c r="PV145" i="1"/>
  <c r="QR145" i="1"/>
  <c r="RO145" i="1"/>
  <c r="SK145" i="1"/>
  <c r="TH145" i="1"/>
  <c r="UD145" i="1"/>
  <c r="UZ145" i="1"/>
  <c r="VV145" i="1"/>
  <c r="WR145" i="1"/>
  <c r="XN145" i="1"/>
  <c r="YJ145" i="1"/>
  <c r="ZG145" i="1"/>
  <c r="AAC145" i="1"/>
  <c r="AAZ145" i="1"/>
  <c r="ABV145" i="1"/>
  <c r="ACQ145" i="1"/>
  <c r="JX145" i="1"/>
  <c r="KU145" i="1"/>
  <c r="LQ145" i="1"/>
  <c r="MM145" i="1"/>
  <c r="NI145" i="1"/>
  <c r="OE145" i="1"/>
  <c r="PA145" i="1"/>
  <c r="PW145" i="1"/>
  <c r="QT145" i="1"/>
  <c r="RP145" i="1"/>
  <c r="SM145" i="1"/>
  <c r="TI145" i="1"/>
  <c r="UE145" i="1"/>
  <c r="VA145" i="1"/>
  <c r="VW145" i="1"/>
  <c r="WS145" i="1"/>
  <c r="XO145" i="1"/>
  <c r="YL145" i="1"/>
  <c r="ZH145" i="1"/>
  <c r="AAE145" i="1"/>
  <c r="ABA145" i="1"/>
  <c r="ABW145" i="1"/>
  <c r="ACR145" i="1"/>
  <c r="JY145" i="1"/>
  <c r="KV145" i="1"/>
  <c r="LR145" i="1"/>
  <c r="MN145" i="1"/>
  <c r="NJ145" i="1"/>
  <c r="OF145" i="1"/>
  <c r="PB145" i="1"/>
  <c r="PX145" i="1"/>
  <c r="QU145" i="1"/>
  <c r="RQ145" i="1"/>
  <c r="SN145" i="1"/>
  <c r="TJ145" i="1"/>
  <c r="UF145" i="1"/>
  <c r="VB145" i="1"/>
  <c r="VX145" i="1"/>
  <c r="WT145" i="1"/>
  <c r="XP145" i="1"/>
  <c r="YM145" i="1"/>
  <c r="ZI145" i="1"/>
  <c r="AAF145" i="1"/>
  <c r="ABB145" i="1"/>
  <c r="ABX145" i="1"/>
  <c r="ACS145" i="1"/>
  <c r="KA145" i="1"/>
  <c r="KW145" i="1"/>
  <c r="LS145" i="1"/>
  <c r="MO145" i="1"/>
  <c r="NK145" i="1"/>
  <c r="OG145" i="1"/>
  <c r="PC145" i="1"/>
  <c r="PZ145" i="1"/>
  <c r="QV145" i="1"/>
  <c r="RS145" i="1"/>
  <c r="SO145" i="1"/>
  <c r="TK145" i="1"/>
  <c r="UG145" i="1"/>
  <c r="VC145" i="1"/>
  <c r="VY145" i="1"/>
  <c r="WU145" i="1"/>
  <c r="XR145" i="1"/>
  <c r="YN145" i="1"/>
  <c r="ZK145" i="1"/>
  <c r="AAG145" i="1"/>
  <c r="ABC145" i="1"/>
  <c r="ABY145" i="1"/>
  <c r="ACT145" i="1"/>
  <c r="KB145" i="1"/>
  <c r="KX145" i="1"/>
  <c r="LT145" i="1"/>
  <c r="MP145" i="1"/>
  <c r="NL145" i="1"/>
  <c r="OH145" i="1"/>
  <c r="PD145" i="1"/>
  <c r="QA145" i="1"/>
  <c r="QW145" i="1"/>
  <c r="RT145" i="1"/>
  <c r="SP145" i="1"/>
  <c r="TL145" i="1"/>
  <c r="UH145" i="1"/>
  <c r="VD145" i="1"/>
  <c r="VZ145" i="1"/>
  <c r="WV145" i="1"/>
  <c r="XS145" i="1"/>
  <c r="YO145" i="1"/>
  <c r="ZL145" i="1"/>
  <c r="AAH145" i="1"/>
  <c r="ABD145" i="1"/>
  <c r="ABZ145" i="1"/>
  <c r="ACU145" i="1"/>
  <c r="KC145" i="1"/>
  <c r="KY145" i="1"/>
  <c r="LU145" i="1"/>
  <c r="MQ145" i="1"/>
  <c r="NM145" i="1"/>
  <c r="OI145" i="1"/>
  <c r="PF145" i="1"/>
  <c r="QB145" i="1"/>
  <c r="QY145" i="1"/>
  <c r="MR145" i="1"/>
  <c r="RW145" i="1"/>
  <c r="WD145" i="1"/>
  <c r="AAK145" i="1"/>
  <c r="MS145" i="1"/>
  <c r="RX145" i="1"/>
  <c r="WE145" i="1"/>
  <c r="AAL145" i="1"/>
  <c r="MT145" i="1"/>
  <c r="SQ145" i="1"/>
  <c r="WX145" i="1"/>
  <c r="ABE145" i="1"/>
  <c r="NN145" i="1"/>
  <c r="SR145" i="1"/>
  <c r="WY145" i="1"/>
  <c r="ABF145" i="1"/>
  <c r="NO145" i="1"/>
  <c r="SS145" i="1"/>
  <c r="WZ145" i="1"/>
  <c r="ABG145" i="1"/>
  <c r="NP145" i="1"/>
  <c r="ST145" i="1"/>
  <c r="XA145" i="1"/>
  <c r="ABH145" i="1"/>
  <c r="OJ145" i="1"/>
  <c r="TM145" i="1"/>
  <c r="XT145" i="1"/>
  <c r="ACA145" i="1"/>
  <c r="OL145" i="1"/>
  <c r="TN145" i="1"/>
  <c r="XU145" i="1"/>
  <c r="ACB145" i="1"/>
  <c r="OM145" i="1"/>
  <c r="TO145" i="1"/>
  <c r="XW145" i="1"/>
  <c r="ACC145" i="1"/>
  <c r="PG145" i="1"/>
  <c r="TP145" i="1"/>
  <c r="XX145" i="1"/>
  <c r="ACD145" i="1"/>
  <c r="PH145" i="1"/>
  <c r="UI145" i="1"/>
  <c r="YQ145" i="1"/>
  <c r="ACV145" i="1"/>
  <c r="KD145" i="1"/>
  <c r="PI145" i="1"/>
  <c r="UJ145" i="1"/>
  <c r="YR145" i="1"/>
  <c r="ACW145" i="1"/>
  <c r="KE145" i="1"/>
  <c r="QC145" i="1"/>
  <c r="UK145" i="1"/>
  <c r="YS145" i="1"/>
  <c r="ACX145" i="1"/>
  <c r="KF145" i="1"/>
  <c r="QE145" i="1"/>
  <c r="UL145" i="1"/>
  <c r="YT145" i="1"/>
  <c r="ACY145" i="1"/>
  <c r="KZ145" i="1"/>
  <c r="QF145" i="1"/>
  <c r="VE145" i="1"/>
  <c r="ZM145" i="1"/>
  <c r="LA145" i="1"/>
  <c r="QZ145" i="1"/>
  <c r="VF145" i="1"/>
  <c r="ZN145" i="1"/>
  <c r="LB145" i="1"/>
  <c r="RA145" i="1"/>
  <c r="VG145" i="1"/>
  <c r="ZO145" i="1"/>
  <c r="LV145" i="1"/>
  <c r="RB145" i="1"/>
  <c r="VH145" i="1"/>
  <c r="ZP145" i="1"/>
  <c r="WB145" i="1"/>
  <c r="AAI145" i="1"/>
  <c r="AAJ145" i="1"/>
  <c r="LW145" i="1"/>
  <c r="LX145" i="1"/>
  <c r="RU145" i="1"/>
  <c r="RV145" i="1"/>
  <c r="WA145" i="1"/>
  <c r="S145" i="1"/>
  <c r="AM145" i="1"/>
  <c r="BG145" i="1"/>
  <c r="CA145" i="1"/>
  <c r="CU145" i="1"/>
  <c r="DO145" i="1"/>
  <c r="EI145" i="1"/>
  <c r="FC145" i="1"/>
  <c r="FW145" i="1"/>
  <c r="GQ145" i="1"/>
  <c r="HK145" i="1"/>
  <c r="IE145" i="1"/>
  <c r="IY145" i="1"/>
  <c r="T145" i="1"/>
  <c r="AN145" i="1"/>
  <c r="BH145" i="1"/>
  <c r="CB145" i="1"/>
  <c r="CV145" i="1"/>
  <c r="DP145" i="1"/>
  <c r="EJ145" i="1"/>
  <c r="FD145" i="1"/>
  <c r="FX145" i="1"/>
  <c r="GR145" i="1"/>
  <c r="HL145" i="1"/>
  <c r="IF145" i="1"/>
  <c r="IZ145" i="1"/>
  <c r="U145" i="1"/>
  <c r="AO145" i="1"/>
  <c r="BI145" i="1"/>
  <c r="CC145" i="1"/>
  <c r="CW145" i="1"/>
  <c r="DQ145" i="1"/>
  <c r="EK145" i="1"/>
  <c r="FE145" i="1"/>
  <c r="FY145" i="1"/>
  <c r="GS145" i="1"/>
  <c r="HM145" i="1"/>
  <c r="IG145" i="1"/>
  <c r="JA145" i="1"/>
  <c r="V145" i="1"/>
  <c r="AP145" i="1"/>
  <c r="BJ145" i="1"/>
  <c r="CD145" i="1"/>
  <c r="CX145" i="1"/>
  <c r="DR145" i="1"/>
  <c r="EL145" i="1"/>
  <c r="FF145" i="1"/>
  <c r="FZ145" i="1"/>
  <c r="GT145" i="1"/>
  <c r="HN145" i="1"/>
  <c r="IH145" i="1"/>
  <c r="JB145" i="1"/>
  <c r="J145" i="1"/>
  <c r="AD145" i="1"/>
  <c r="AX145" i="1"/>
  <c r="BR145" i="1"/>
  <c r="CL145" i="1"/>
  <c r="DF145" i="1"/>
  <c r="DZ145" i="1"/>
  <c r="ET145" i="1"/>
  <c r="FN145" i="1"/>
  <c r="GH145" i="1"/>
  <c r="HB145" i="1"/>
  <c r="HV145" i="1"/>
  <c r="IP145" i="1"/>
  <c r="JJ145" i="1"/>
  <c r="K145" i="1"/>
  <c r="AE145" i="1"/>
  <c r="AY145" i="1"/>
  <c r="BS145" i="1"/>
  <c r="CM145" i="1"/>
  <c r="DG145" i="1"/>
  <c r="EA145" i="1"/>
  <c r="EU145" i="1"/>
  <c r="FO145" i="1"/>
  <c r="GI145" i="1"/>
  <c r="HC145" i="1"/>
  <c r="HW145" i="1"/>
  <c r="IQ145" i="1"/>
  <c r="JK145" i="1"/>
  <c r="L145" i="1"/>
  <c r="AF145" i="1"/>
  <c r="AZ145" i="1"/>
  <c r="BT145" i="1"/>
  <c r="CN145" i="1"/>
  <c r="DH145" i="1"/>
  <c r="EB145" i="1"/>
  <c r="EV145" i="1"/>
  <c r="FP145" i="1"/>
  <c r="GJ145" i="1"/>
  <c r="HD145" i="1"/>
  <c r="HX145" i="1"/>
  <c r="IR145" i="1"/>
  <c r="JL145" i="1"/>
  <c r="M145" i="1"/>
  <c r="AG145" i="1"/>
  <c r="BA145" i="1"/>
  <c r="BU145" i="1"/>
  <c r="CO145" i="1"/>
  <c r="DI145" i="1"/>
  <c r="EC145" i="1"/>
  <c r="EW145" i="1"/>
  <c r="FQ145" i="1"/>
  <c r="GK145" i="1"/>
  <c r="HE145" i="1"/>
  <c r="HY145" i="1"/>
  <c r="IS145" i="1"/>
  <c r="JM145" i="1"/>
  <c r="N145" i="1"/>
  <c r="AH145" i="1"/>
  <c r="BB145" i="1"/>
  <c r="BV145" i="1"/>
  <c r="CP145" i="1"/>
  <c r="DJ145" i="1"/>
  <c r="ED145" i="1"/>
  <c r="EX145" i="1"/>
  <c r="FR145" i="1"/>
  <c r="GL145" i="1"/>
  <c r="HF145" i="1"/>
  <c r="HZ145" i="1"/>
  <c r="IT145" i="1"/>
  <c r="P145" i="1"/>
  <c r="AJ145" i="1"/>
  <c r="BD145" i="1"/>
  <c r="BX145" i="1"/>
  <c r="CR145" i="1"/>
  <c r="DL145" i="1"/>
  <c r="EF145" i="1"/>
  <c r="EZ145" i="1"/>
  <c r="FT145" i="1"/>
  <c r="GN145" i="1"/>
  <c r="HH145" i="1"/>
  <c r="IB145" i="1"/>
  <c r="IV145" i="1"/>
  <c r="R145" i="1"/>
  <c r="BF145" i="1"/>
  <c r="CT145" i="1"/>
  <c r="EH145" i="1"/>
  <c r="FV145" i="1"/>
  <c r="HJ145" i="1"/>
  <c r="IX145" i="1"/>
  <c r="W145" i="1"/>
  <c r="BK145" i="1"/>
  <c r="CY145" i="1"/>
  <c r="EM145" i="1"/>
  <c r="GA145" i="1"/>
  <c r="HO145" i="1"/>
  <c r="JC145" i="1"/>
  <c r="X145" i="1"/>
  <c r="BL145" i="1"/>
  <c r="CZ145" i="1"/>
  <c r="EN145" i="1"/>
  <c r="GB145" i="1"/>
  <c r="HP145" i="1"/>
  <c r="JD145" i="1"/>
  <c r="Y145" i="1"/>
  <c r="BM145" i="1"/>
  <c r="DA145" i="1"/>
  <c r="EO145" i="1"/>
  <c r="GC145" i="1"/>
  <c r="HQ145" i="1"/>
  <c r="JE145" i="1"/>
  <c r="Z145" i="1"/>
  <c r="BN145" i="1"/>
  <c r="DB145" i="1"/>
  <c r="EP145" i="1"/>
  <c r="GD145" i="1"/>
  <c r="HR145" i="1"/>
  <c r="JF145" i="1"/>
  <c r="AA145" i="1"/>
  <c r="BO145" i="1"/>
  <c r="DC145" i="1"/>
  <c r="EQ145" i="1"/>
  <c r="GE145" i="1"/>
  <c r="HS145" i="1"/>
  <c r="JG145" i="1"/>
  <c r="AB145" i="1"/>
  <c r="BP145" i="1"/>
  <c r="DD145" i="1"/>
  <c r="ER145" i="1"/>
  <c r="GF145" i="1"/>
  <c r="HT145" i="1"/>
  <c r="JH145" i="1"/>
  <c r="AC145" i="1"/>
  <c r="BQ145" i="1"/>
  <c r="DE145" i="1"/>
  <c r="ES145" i="1"/>
  <c r="GG145" i="1"/>
  <c r="HU145" i="1"/>
  <c r="JI145" i="1"/>
  <c r="AI145" i="1"/>
  <c r="BW145" i="1"/>
  <c r="DK145" i="1"/>
  <c r="EY145" i="1"/>
  <c r="GM145" i="1"/>
  <c r="IA145" i="1"/>
  <c r="AK145" i="1"/>
  <c r="BY145" i="1"/>
  <c r="DM145" i="1"/>
  <c r="FA145" i="1"/>
  <c r="GO145" i="1"/>
  <c r="IC145" i="1"/>
  <c r="AL145" i="1"/>
  <c r="BZ145" i="1"/>
  <c r="DN145" i="1"/>
  <c r="FB145" i="1"/>
  <c r="GP145" i="1"/>
  <c r="ID145" i="1"/>
  <c r="AQ145" i="1"/>
  <c r="CE145" i="1"/>
  <c r="DS145" i="1"/>
  <c r="FG145" i="1"/>
  <c r="GU145" i="1"/>
  <c r="II145" i="1"/>
  <c r="AR145" i="1"/>
  <c r="CF145" i="1"/>
  <c r="DT145" i="1"/>
  <c r="FH145" i="1"/>
  <c r="GV145" i="1"/>
  <c r="IJ145" i="1"/>
  <c r="AS145" i="1"/>
  <c r="CG145" i="1"/>
  <c r="DU145" i="1"/>
  <c r="FI145" i="1"/>
  <c r="GW145" i="1"/>
  <c r="IK145" i="1"/>
  <c r="F145" i="1"/>
  <c r="AT145" i="1"/>
  <c r="CH145" i="1"/>
  <c r="DV145" i="1"/>
  <c r="FJ145" i="1"/>
  <c r="GX145" i="1"/>
  <c r="IL145" i="1"/>
  <c r="G145" i="1"/>
  <c r="AU145" i="1"/>
  <c r="CI145" i="1"/>
  <c r="DW145" i="1"/>
  <c r="FK145" i="1"/>
  <c r="GY145" i="1"/>
  <c r="IM145" i="1"/>
  <c r="H145" i="1"/>
  <c r="AV145" i="1"/>
  <c r="CJ145" i="1"/>
  <c r="DX145" i="1"/>
  <c r="FL145" i="1"/>
  <c r="GZ145" i="1"/>
  <c r="IN145" i="1"/>
  <c r="I145" i="1"/>
  <c r="AW145" i="1"/>
  <c r="CK145" i="1"/>
  <c r="DY145" i="1"/>
  <c r="FM145" i="1"/>
  <c r="HA145" i="1"/>
  <c r="IO145" i="1"/>
  <c r="O145" i="1"/>
  <c r="BC145" i="1"/>
  <c r="CQ145" i="1"/>
  <c r="EE145" i="1"/>
  <c r="FS145" i="1"/>
  <c r="HG145" i="1"/>
  <c r="IU145" i="1"/>
  <c r="Q145" i="1"/>
  <c r="BE145" i="1"/>
  <c r="CS145" i="1"/>
  <c r="EG145" i="1"/>
  <c r="FU145" i="1"/>
  <c r="HI145" i="1"/>
  <c r="IW145" i="1"/>
  <c r="KG163" i="1"/>
  <c r="LA163" i="1"/>
  <c r="LU163" i="1"/>
  <c r="MO163" i="1"/>
  <c r="NI163" i="1"/>
  <c r="OC163" i="1"/>
  <c r="OW163" i="1"/>
  <c r="PQ163" i="1"/>
  <c r="QK163" i="1"/>
  <c r="RE163" i="1"/>
  <c r="RY163" i="1"/>
  <c r="SS163" i="1"/>
  <c r="TM163" i="1"/>
  <c r="UG163" i="1"/>
  <c r="VA163" i="1"/>
  <c r="VU163" i="1"/>
  <c r="WO163" i="1"/>
  <c r="XI163" i="1"/>
  <c r="YC163" i="1"/>
  <c r="YW163" i="1"/>
  <c r="ZQ163" i="1"/>
  <c r="AAK163" i="1"/>
  <c r="ABE163" i="1"/>
  <c r="ABY163" i="1"/>
  <c r="ACS163" i="1"/>
  <c r="JO163" i="1"/>
  <c r="KI163" i="1"/>
  <c r="LC163" i="1"/>
  <c r="LW163" i="1"/>
  <c r="MQ163" i="1"/>
  <c r="NK163" i="1"/>
  <c r="OE163" i="1"/>
  <c r="OY163" i="1"/>
  <c r="PS163" i="1"/>
  <c r="QM163" i="1"/>
  <c r="RG163" i="1"/>
  <c r="SA163" i="1"/>
  <c r="SU163" i="1"/>
  <c r="TO163" i="1"/>
  <c r="UI163" i="1"/>
  <c r="VC163" i="1"/>
  <c r="VW163" i="1"/>
  <c r="WQ163" i="1"/>
  <c r="XK163" i="1"/>
  <c r="YE163" i="1"/>
  <c r="YY163" i="1"/>
  <c r="ZS163" i="1"/>
  <c r="AAM163" i="1"/>
  <c r="ABG163" i="1"/>
  <c r="ACA163" i="1"/>
  <c r="ACU163" i="1"/>
  <c r="JY163" i="1"/>
  <c r="KU163" i="1"/>
  <c r="LQ163" i="1"/>
  <c r="MM163" i="1"/>
  <c r="NJ163" i="1"/>
  <c r="OG163" i="1"/>
  <c r="PC163" i="1"/>
  <c r="PY163" i="1"/>
  <c r="QU163" i="1"/>
  <c r="RQ163" i="1"/>
  <c r="SM163" i="1"/>
  <c r="TI163" i="1"/>
  <c r="UE163" i="1"/>
  <c r="VB163" i="1"/>
  <c r="VY163" i="1"/>
  <c r="WU163" i="1"/>
  <c r="XQ163" i="1"/>
  <c r="YM163" i="1"/>
  <c r="ZI163" i="1"/>
  <c r="AAE163" i="1"/>
  <c r="ABA163" i="1"/>
  <c r="ABW163" i="1"/>
  <c r="ACT163" i="1"/>
  <c r="JZ163" i="1"/>
  <c r="KV163" i="1"/>
  <c r="LR163" i="1"/>
  <c r="MN163" i="1"/>
  <c r="NL163" i="1"/>
  <c r="OH163" i="1"/>
  <c r="PD163" i="1"/>
  <c r="PZ163" i="1"/>
  <c r="QV163" i="1"/>
  <c r="RR163" i="1"/>
  <c r="SN163" i="1"/>
  <c r="TJ163" i="1"/>
  <c r="UF163" i="1"/>
  <c r="VD163" i="1"/>
  <c r="VZ163" i="1"/>
  <c r="WV163" i="1"/>
  <c r="XR163" i="1"/>
  <c r="YN163" i="1"/>
  <c r="ZJ163" i="1"/>
  <c r="AAF163" i="1"/>
  <c r="ABB163" i="1"/>
  <c r="ABX163" i="1"/>
  <c r="ACV163" i="1"/>
  <c r="KA163" i="1"/>
  <c r="KW163" i="1"/>
  <c r="LS163" i="1"/>
  <c r="MP163" i="1"/>
  <c r="NM163" i="1"/>
  <c r="OI163" i="1"/>
  <c r="PE163" i="1"/>
  <c r="QA163" i="1"/>
  <c r="QW163" i="1"/>
  <c r="RS163" i="1"/>
  <c r="SO163" i="1"/>
  <c r="TK163" i="1"/>
  <c r="UH163" i="1"/>
  <c r="VE163" i="1"/>
  <c r="WA163" i="1"/>
  <c r="WW163" i="1"/>
  <c r="XS163" i="1"/>
  <c r="YO163" i="1"/>
  <c r="ZK163" i="1"/>
  <c r="AAG163" i="1"/>
  <c r="ABC163" i="1"/>
  <c r="ABZ163" i="1"/>
  <c r="ACW163" i="1"/>
  <c r="KB163" i="1"/>
  <c r="KX163" i="1"/>
  <c r="LT163" i="1"/>
  <c r="MR163" i="1"/>
  <c r="NN163" i="1"/>
  <c r="OJ163" i="1"/>
  <c r="PF163" i="1"/>
  <c r="QB163" i="1"/>
  <c r="QX163" i="1"/>
  <c r="RT163" i="1"/>
  <c r="SP163" i="1"/>
  <c r="TL163" i="1"/>
  <c r="UJ163" i="1"/>
  <c r="VF163" i="1"/>
  <c r="WB163" i="1"/>
  <c r="WX163" i="1"/>
  <c r="XT163" i="1"/>
  <c r="YP163" i="1"/>
  <c r="ZL163" i="1"/>
  <c r="AAH163" i="1"/>
  <c r="ABD163" i="1"/>
  <c r="ACB163" i="1"/>
  <c r="ACX163" i="1"/>
  <c r="KC163" i="1"/>
  <c r="KY163" i="1"/>
  <c r="LV163" i="1"/>
  <c r="MS163" i="1"/>
  <c r="NO163" i="1"/>
  <c r="OK163" i="1"/>
  <c r="PG163" i="1"/>
  <c r="QC163" i="1"/>
  <c r="QY163" i="1"/>
  <c r="RU163" i="1"/>
  <c r="SQ163" i="1"/>
  <c r="TN163" i="1"/>
  <c r="UK163" i="1"/>
  <c r="VG163" i="1"/>
  <c r="WC163" i="1"/>
  <c r="WY163" i="1"/>
  <c r="XU163" i="1"/>
  <c r="YQ163" i="1"/>
  <c r="ZM163" i="1"/>
  <c r="AAI163" i="1"/>
  <c r="ABF163" i="1"/>
  <c r="ACC163" i="1"/>
  <c r="ACY163" i="1"/>
  <c r="KD163" i="1"/>
  <c r="KZ163" i="1"/>
  <c r="LX163" i="1"/>
  <c r="MT163" i="1"/>
  <c r="NP163" i="1"/>
  <c r="OL163" i="1"/>
  <c r="PH163" i="1"/>
  <c r="QD163" i="1"/>
  <c r="QZ163" i="1"/>
  <c r="RV163" i="1"/>
  <c r="SR163" i="1"/>
  <c r="TP163" i="1"/>
  <c r="UL163" i="1"/>
  <c r="VH163" i="1"/>
  <c r="WD163" i="1"/>
  <c r="WZ163" i="1"/>
  <c r="XV163" i="1"/>
  <c r="YR163" i="1"/>
  <c r="ZN163" i="1"/>
  <c r="AAJ163" i="1"/>
  <c r="ABH163" i="1"/>
  <c r="ACD163" i="1"/>
  <c r="ACZ163" i="1"/>
  <c r="KE163" i="1"/>
  <c r="LB163" i="1"/>
  <c r="LY163" i="1"/>
  <c r="MU163" i="1"/>
  <c r="NQ163" i="1"/>
  <c r="OM163" i="1"/>
  <c r="PI163" i="1"/>
  <c r="QE163" i="1"/>
  <c r="RA163" i="1"/>
  <c r="RW163" i="1"/>
  <c r="ST163" i="1"/>
  <c r="TQ163" i="1"/>
  <c r="UM163" i="1"/>
  <c r="VI163" i="1"/>
  <c r="WE163" i="1"/>
  <c r="XA163" i="1"/>
  <c r="XW163" i="1"/>
  <c r="YS163" i="1"/>
  <c r="ZO163" i="1"/>
  <c r="AAL163" i="1"/>
  <c r="ABI163" i="1"/>
  <c r="ACE163" i="1"/>
  <c r="ADA163" i="1"/>
  <c r="KF163" i="1"/>
  <c r="LD163" i="1"/>
  <c r="LZ163" i="1"/>
  <c r="MV163" i="1"/>
  <c r="NR163" i="1"/>
  <c r="ON163" i="1"/>
  <c r="PJ163" i="1"/>
  <c r="QF163" i="1"/>
  <c r="RB163" i="1"/>
  <c r="RX163" i="1"/>
  <c r="SV163" i="1"/>
  <c r="TR163" i="1"/>
  <c r="UN163" i="1"/>
  <c r="VJ163" i="1"/>
  <c r="WF163" i="1"/>
  <c r="XB163" i="1"/>
  <c r="XX163" i="1"/>
  <c r="YT163" i="1"/>
  <c r="ZP163" i="1"/>
  <c r="AAN163" i="1"/>
  <c r="ABJ163" i="1"/>
  <c r="ACF163" i="1"/>
  <c r="ADB163" i="1"/>
  <c r="KH163" i="1"/>
  <c r="LE163" i="1"/>
  <c r="MA163" i="1"/>
  <c r="MW163" i="1"/>
  <c r="NS163" i="1"/>
  <c r="OO163" i="1"/>
  <c r="PK163" i="1"/>
  <c r="QG163" i="1"/>
  <c r="RC163" i="1"/>
  <c r="RZ163" i="1"/>
  <c r="SW163" i="1"/>
  <c r="TS163" i="1"/>
  <c r="JN163" i="1"/>
  <c r="KK163" i="1"/>
  <c r="JR163" i="1"/>
  <c r="KN163" i="1"/>
  <c r="LJ163" i="1"/>
  <c r="MF163" i="1"/>
  <c r="NB163" i="1"/>
  <c r="NX163" i="1"/>
  <c r="OT163" i="1"/>
  <c r="PP163" i="1"/>
  <c r="QN163" i="1"/>
  <c r="RJ163" i="1"/>
  <c r="SF163" i="1"/>
  <c r="TB163" i="1"/>
  <c r="TX163" i="1"/>
  <c r="UT163" i="1"/>
  <c r="VP163" i="1"/>
  <c r="WL163" i="1"/>
  <c r="XH163" i="1"/>
  <c r="YF163" i="1"/>
  <c r="ZB163" i="1"/>
  <c r="ZX163" i="1"/>
  <c r="AAT163" i="1"/>
  <c r="ABP163" i="1"/>
  <c r="ACL163" i="1"/>
  <c r="JS163" i="1"/>
  <c r="KO163" i="1"/>
  <c r="LK163" i="1"/>
  <c r="MG163" i="1"/>
  <c r="NC163" i="1"/>
  <c r="NY163" i="1"/>
  <c r="OU163" i="1"/>
  <c r="PR163" i="1"/>
  <c r="QO163" i="1"/>
  <c r="RK163" i="1"/>
  <c r="SG163" i="1"/>
  <c r="TC163" i="1"/>
  <c r="TY163" i="1"/>
  <c r="UU163" i="1"/>
  <c r="VQ163" i="1"/>
  <c r="WM163" i="1"/>
  <c r="XJ163" i="1"/>
  <c r="YG163" i="1"/>
  <c r="ZC163" i="1"/>
  <c r="ZY163" i="1"/>
  <c r="AAU163" i="1"/>
  <c r="ABQ163" i="1"/>
  <c r="ACM163" i="1"/>
  <c r="JT163" i="1"/>
  <c r="KP163" i="1"/>
  <c r="LL163" i="1"/>
  <c r="MH163" i="1"/>
  <c r="ND163" i="1"/>
  <c r="NZ163" i="1"/>
  <c r="OV163" i="1"/>
  <c r="PT163" i="1"/>
  <c r="QP163" i="1"/>
  <c r="RL163" i="1"/>
  <c r="SH163" i="1"/>
  <c r="TD163" i="1"/>
  <c r="TZ163" i="1"/>
  <c r="UV163" i="1"/>
  <c r="VR163" i="1"/>
  <c r="WN163" i="1"/>
  <c r="XL163" i="1"/>
  <c r="YH163" i="1"/>
  <c r="ZD163" i="1"/>
  <c r="ZZ163" i="1"/>
  <c r="AAV163" i="1"/>
  <c r="ABR163" i="1"/>
  <c r="ACN163" i="1"/>
  <c r="JU163" i="1"/>
  <c r="KQ163" i="1"/>
  <c r="LM163" i="1"/>
  <c r="MI163" i="1"/>
  <c r="NE163" i="1"/>
  <c r="OA163" i="1"/>
  <c r="OX163" i="1"/>
  <c r="PU163" i="1"/>
  <c r="QQ163" i="1"/>
  <c r="RM163" i="1"/>
  <c r="SI163" i="1"/>
  <c r="TE163" i="1"/>
  <c r="UA163" i="1"/>
  <c r="UW163" i="1"/>
  <c r="VS163" i="1"/>
  <c r="WP163" i="1"/>
  <c r="XM163" i="1"/>
  <c r="YI163" i="1"/>
  <c r="ZE163" i="1"/>
  <c r="AAA163" i="1"/>
  <c r="AAW163" i="1"/>
  <c r="ABS163" i="1"/>
  <c r="ACO163" i="1"/>
  <c r="JV163" i="1"/>
  <c r="KR163" i="1"/>
  <c r="LN163" i="1"/>
  <c r="MJ163" i="1"/>
  <c r="NF163" i="1"/>
  <c r="OB163" i="1"/>
  <c r="OZ163" i="1"/>
  <c r="PV163" i="1"/>
  <c r="QR163" i="1"/>
  <c r="RN163" i="1"/>
  <c r="SJ163" i="1"/>
  <c r="TF163" i="1"/>
  <c r="UB163" i="1"/>
  <c r="UX163" i="1"/>
  <c r="VT163" i="1"/>
  <c r="WR163" i="1"/>
  <c r="XN163" i="1"/>
  <c r="YJ163" i="1"/>
  <c r="ZF163" i="1"/>
  <c r="AAB163" i="1"/>
  <c r="AAX163" i="1"/>
  <c r="ABT163" i="1"/>
  <c r="ACP163" i="1"/>
  <c r="MC163" i="1"/>
  <c r="OS163" i="1"/>
  <c r="RP163" i="1"/>
  <c r="UP163" i="1"/>
  <c r="XC163" i="1"/>
  <c r="ZH163" i="1"/>
  <c r="ABU163" i="1"/>
  <c r="MD163" i="1"/>
  <c r="PA163" i="1"/>
  <c r="SB163" i="1"/>
  <c r="UQ163" i="1"/>
  <c r="XD163" i="1"/>
  <c r="ZR163" i="1"/>
  <c r="ABV163" i="1"/>
  <c r="ME163" i="1"/>
  <c r="PB163" i="1"/>
  <c r="SC163" i="1"/>
  <c r="UR163" i="1"/>
  <c r="XE163" i="1"/>
  <c r="ZT163" i="1"/>
  <c r="ACG163" i="1"/>
  <c r="MK163" i="1"/>
  <c r="PL163" i="1"/>
  <c r="SD163" i="1"/>
  <c r="US163" i="1"/>
  <c r="XF163" i="1"/>
  <c r="ZU163" i="1"/>
  <c r="ACH163" i="1"/>
  <c r="JP163" i="1"/>
  <c r="ML163" i="1"/>
  <c r="PM163" i="1"/>
  <c r="SE163" i="1"/>
  <c r="UY163" i="1"/>
  <c r="XG163" i="1"/>
  <c r="ZV163" i="1"/>
  <c r="ACI163" i="1"/>
  <c r="JQ163" i="1"/>
  <c r="MX163" i="1"/>
  <c r="PN163" i="1"/>
  <c r="SK163" i="1"/>
  <c r="UZ163" i="1"/>
  <c r="XO163" i="1"/>
  <c r="ZW163" i="1"/>
  <c r="ACJ163" i="1"/>
  <c r="JW163" i="1"/>
  <c r="MY163" i="1"/>
  <c r="PO163" i="1"/>
  <c r="SL163" i="1"/>
  <c r="VK163" i="1"/>
  <c r="XP163" i="1"/>
  <c r="AAC163" i="1"/>
  <c r="ACK163" i="1"/>
  <c r="JX163" i="1"/>
  <c r="MZ163" i="1"/>
  <c r="PW163" i="1"/>
  <c r="SX163" i="1"/>
  <c r="VL163" i="1"/>
  <c r="XY163" i="1"/>
  <c r="AAD163" i="1"/>
  <c r="ACQ163" i="1"/>
  <c r="KJ163" i="1"/>
  <c r="NA163" i="1"/>
  <c r="PX163" i="1"/>
  <c r="SY163" i="1"/>
  <c r="VM163" i="1"/>
  <c r="XZ163" i="1"/>
  <c r="AAO163" i="1"/>
  <c r="ACR163" i="1"/>
  <c r="KL163" i="1"/>
  <c r="NG163" i="1"/>
  <c r="QH163" i="1"/>
  <c r="SZ163" i="1"/>
  <c r="VN163" i="1"/>
  <c r="YA163" i="1"/>
  <c r="AAP163" i="1"/>
  <c r="ADC163" i="1"/>
  <c r="KM163" i="1"/>
  <c r="NH163" i="1"/>
  <c r="QI163" i="1"/>
  <c r="TA163" i="1"/>
  <c r="VO163" i="1"/>
  <c r="YB163" i="1"/>
  <c r="AAQ163" i="1"/>
  <c r="ADD163" i="1"/>
  <c r="KS163" i="1"/>
  <c r="NT163" i="1"/>
  <c r="QJ163" i="1"/>
  <c r="TG163" i="1"/>
  <c r="VV163" i="1"/>
  <c r="YD163" i="1"/>
  <c r="AAR163" i="1"/>
  <c r="ADE163" i="1"/>
  <c r="KT163" i="1"/>
  <c r="NU163" i="1"/>
  <c r="QL163" i="1"/>
  <c r="TH163" i="1"/>
  <c r="VX163" i="1"/>
  <c r="YK163" i="1"/>
  <c r="AAS163" i="1"/>
  <c r="ADF163" i="1"/>
  <c r="LF163" i="1"/>
  <c r="NV163" i="1"/>
  <c r="QS163" i="1"/>
  <c r="TT163" i="1"/>
  <c r="WG163" i="1"/>
  <c r="YL163" i="1"/>
  <c r="AAY163" i="1"/>
  <c r="ADG163" i="1"/>
  <c r="LG163" i="1"/>
  <c r="NW163" i="1"/>
  <c r="QT163" i="1"/>
  <c r="TU163" i="1"/>
  <c r="WH163" i="1"/>
  <c r="YU163" i="1"/>
  <c r="AAZ163" i="1"/>
  <c r="LH163" i="1"/>
  <c r="OD163" i="1"/>
  <c r="RD163" i="1"/>
  <c r="TV163" i="1"/>
  <c r="WI163" i="1"/>
  <c r="YV163" i="1"/>
  <c r="ABK163" i="1"/>
  <c r="LI163" i="1"/>
  <c r="OF163" i="1"/>
  <c r="RF163" i="1"/>
  <c r="TW163" i="1"/>
  <c r="WJ163" i="1"/>
  <c r="YX163" i="1"/>
  <c r="ABL163" i="1"/>
  <c r="LO163" i="1"/>
  <c r="OP163" i="1"/>
  <c r="RH163" i="1"/>
  <c r="UC163" i="1"/>
  <c r="WK163" i="1"/>
  <c r="YZ163" i="1"/>
  <c r="ABM163" i="1"/>
  <c r="LP163" i="1"/>
  <c r="OQ163" i="1"/>
  <c r="RI163" i="1"/>
  <c r="UD163" i="1"/>
  <c r="WS163" i="1"/>
  <c r="ZA163" i="1"/>
  <c r="ABN163" i="1"/>
  <c r="MB163" i="1"/>
  <c r="OR163" i="1"/>
  <c r="RO163" i="1"/>
  <c r="UO163" i="1"/>
  <c r="WT163" i="1"/>
  <c r="ZG163" i="1"/>
  <c r="ABO163" i="1"/>
  <c r="T163" i="1"/>
  <c r="AN163" i="1"/>
  <c r="BH163" i="1"/>
  <c r="CB163" i="1"/>
  <c r="CV163" i="1"/>
  <c r="DP163" i="1"/>
  <c r="EJ163" i="1"/>
  <c r="FD163" i="1"/>
  <c r="FX163" i="1"/>
  <c r="GR163" i="1"/>
  <c r="HL163" i="1"/>
  <c r="IF163" i="1"/>
  <c r="IZ163" i="1"/>
  <c r="U163" i="1"/>
  <c r="AO163" i="1"/>
  <c r="BI163" i="1"/>
  <c r="CC163" i="1"/>
  <c r="CW163" i="1"/>
  <c r="DQ163" i="1"/>
  <c r="EK163" i="1"/>
  <c r="FE163" i="1"/>
  <c r="FY163" i="1"/>
  <c r="GS163" i="1"/>
  <c r="HM163" i="1"/>
  <c r="IG163" i="1"/>
  <c r="JA163" i="1"/>
  <c r="V163" i="1"/>
  <c r="AP163" i="1"/>
  <c r="BJ163" i="1"/>
  <c r="CD163" i="1"/>
  <c r="CX163" i="1"/>
  <c r="DR163" i="1"/>
  <c r="EL163" i="1"/>
  <c r="FF163" i="1"/>
  <c r="FZ163" i="1"/>
  <c r="GT163" i="1"/>
  <c r="HN163" i="1"/>
  <c r="IH163" i="1"/>
  <c r="JB163" i="1"/>
  <c r="W163" i="1"/>
  <c r="AQ163" i="1"/>
  <c r="BK163" i="1"/>
  <c r="CE163" i="1"/>
  <c r="CY163" i="1"/>
  <c r="DS163" i="1"/>
  <c r="EM163" i="1"/>
  <c r="FG163" i="1"/>
  <c r="GA163" i="1"/>
  <c r="GU163" i="1"/>
  <c r="HO163" i="1"/>
  <c r="II163" i="1"/>
  <c r="JC163" i="1"/>
  <c r="K163" i="1"/>
  <c r="AE163" i="1"/>
  <c r="AY163" i="1"/>
  <c r="BS163" i="1"/>
  <c r="CM163" i="1"/>
  <c r="DG163" i="1"/>
  <c r="EA163" i="1"/>
  <c r="EU163" i="1"/>
  <c r="FO163" i="1"/>
  <c r="GI163" i="1"/>
  <c r="HC163" i="1"/>
  <c r="HW163" i="1"/>
  <c r="IQ163" i="1"/>
  <c r="JK163" i="1"/>
  <c r="L163" i="1"/>
  <c r="AF163" i="1"/>
  <c r="AZ163" i="1"/>
  <c r="BT163" i="1"/>
  <c r="CN163" i="1"/>
  <c r="DH163" i="1"/>
  <c r="EB163" i="1"/>
  <c r="EV163" i="1"/>
  <c r="FP163" i="1"/>
  <c r="GJ163" i="1"/>
  <c r="HD163" i="1"/>
  <c r="HX163" i="1"/>
  <c r="IR163" i="1"/>
  <c r="JL163" i="1"/>
  <c r="M163" i="1"/>
  <c r="AG163" i="1"/>
  <c r="BA163" i="1"/>
  <c r="BU163" i="1"/>
  <c r="CO163" i="1"/>
  <c r="DI163" i="1"/>
  <c r="EC163" i="1"/>
  <c r="EW163" i="1"/>
  <c r="FQ163" i="1"/>
  <c r="GK163" i="1"/>
  <c r="HE163" i="1"/>
  <c r="HY163" i="1"/>
  <c r="IS163" i="1"/>
  <c r="JM163" i="1"/>
  <c r="N163" i="1"/>
  <c r="AH163" i="1"/>
  <c r="BB163" i="1"/>
  <c r="BV163" i="1"/>
  <c r="CP163" i="1"/>
  <c r="DJ163" i="1"/>
  <c r="ED163" i="1"/>
  <c r="EX163" i="1"/>
  <c r="FR163" i="1"/>
  <c r="GL163" i="1"/>
  <c r="HF163" i="1"/>
  <c r="HZ163" i="1"/>
  <c r="IT163" i="1"/>
  <c r="P163" i="1"/>
  <c r="AJ163" i="1"/>
  <c r="BD163" i="1"/>
  <c r="BX163" i="1"/>
  <c r="CR163" i="1"/>
  <c r="DL163" i="1"/>
  <c r="EF163" i="1"/>
  <c r="EZ163" i="1"/>
  <c r="FT163" i="1"/>
  <c r="GN163" i="1"/>
  <c r="HH163" i="1"/>
  <c r="IB163" i="1"/>
  <c r="IV163" i="1"/>
  <c r="Q163" i="1"/>
  <c r="AK163" i="1"/>
  <c r="BE163" i="1"/>
  <c r="BY163" i="1"/>
  <c r="CS163" i="1"/>
  <c r="DM163" i="1"/>
  <c r="EG163" i="1"/>
  <c r="FA163" i="1"/>
  <c r="FU163" i="1"/>
  <c r="GO163" i="1"/>
  <c r="HI163" i="1"/>
  <c r="IC163" i="1"/>
  <c r="IW163" i="1"/>
  <c r="AM163" i="1"/>
  <c r="CA163" i="1"/>
  <c r="DO163" i="1"/>
  <c r="FC163" i="1"/>
  <c r="GQ163" i="1"/>
  <c r="IE163" i="1"/>
  <c r="AR163" i="1"/>
  <c r="CF163" i="1"/>
  <c r="DT163" i="1"/>
  <c r="FH163" i="1"/>
  <c r="GV163" i="1"/>
  <c r="IJ163" i="1"/>
  <c r="AS163" i="1"/>
  <c r="CG163" i="1"/>
  <c r="DU163" i="1"/>
  <c r="FI163" i="1"/>
  <c r="GW163" i="1"/>
  <c r="IK163" i="1"/>
  <c r="F163" i="1"/>
  <c r="AT163" i="1"/>
  <c r="CH163" i="1"/>
  <c r="DV163" i="1"/>
  <c r="FJ163" i="1"/>
  <c r="GX163" i="1"/>
  <c r="IL163" i="1"/>
  <c r="G163" i="1"/>
  <c r="AU163" i="1"/>
  <c r="CI163" i="1"/>
  <c r="DW163" i="1"/>
  <c r="FK163" i="1"/>
  <c r="GY163" i="1"/>
  <c r="IM163" i="1"/>
  <c r="H163" i="1"/>
  <c r="AV163" i="1"/>
  <c r="CJ163" i="1"/>
  <c r="DX163" i="1"/>
  <c r="FL163" i="1"/>
  <c r="GZ163" i="1"/>
  <c r="IN163" i="1"/>
  <c r="I163" i="1"/>
  <c r="AW163" i="1"/>
  <c r="CK163" i="1"/>
  <c r="DY163" i="1"/>
  <c r="FM163" i="1"/>
  <c r="HA163" i="1"/>
  <c r="IO163" i="1"/>
  <c r="J163" i="1"/>
  <c r="AX163" i="1"/>
  <c r="CL163" i="1"/>
  <c r="DZ163" i="1"/>
  <c r="FN163" i="1"/>
  <c r="HB163" i="1"/>
  <c r="IP163" i="1"/>
  <c r="O163" i="1"/>
  <c r="BC163" i="1"/>
  <c r="CQ163" i="1"/>
  <c r="EE163" i="1"/>
  <c r="FS163" i="1"/>
  <c r="HG163" i="1"/>
  <c r="IU163" i="1"/>
  <c r="R163" i="1"/>
  <c r="BF163" i="1"/>
  <c r="CT163" i="1"/>
  <c r="EH163" i="1"/>
  <c r="FV163" i="1"/>
  <c r="HJ163" i="1"/>
  <c r="IX163" i="1"/>
  <c r="S163" i="1"/>
  <c r="BG163" i="1"/>
  <c r="CU163" i="1"/>
  <c r="EI163" i="1"/>
  <c r="FW163" i="1"/>
  <c r="HK163" i="1"/>
  <c r="IY163" i="1"/>
  <c r="X163" i="1"/>
  <c r="BL163" i="1"/>
  <c r="CZ163" i="1"/>
  <c r="EN163" i="1"/>
  <c r="GB163" i="1"/>
  <c r="HP163" i="1"/>
  <c r="JD163" i="1"/>
  <c r="Y163" i="1"/>
  <c r="BM163" i="1"/>
  <c r="DA163" i="1"/>
  <c r="EO163" i="1"/>
  <c r="GC163" i="1"/>
  <c r="HQ163" i="1"/>
  <c r="JE163" i="1"/>
  <c r="Z163" i="1"/>
  <c r="BN163" i="1"/>
  <c r="DB163" i="1"/>
  <c r="EP163" i="1"/>
  <c r="GD163" i="1"/>
  <c r="HR163" i="1"/>
  <c r="JF163" i="1"/>
  <c r="AA163" i="1"/>
  <c r="BO163" i="1"/>
  <c r="DC163" i="1"/>
  <c r="EQ163" i="1"/>
  <c r="GE163" i="1"/>
  <c r="HS163" i="1"/>
  <c r="JG163" i="1"/>
  <c r="AB163" i="1"/>
  <c r="BP163" i="1"/>
  <c r="DD163" i="1"/>
  <c r="ER163" i="1"/>
  <c r="GF163" i="1"/>
  <c r="HT163" i="1"/>
  <c r="JH163" i="1"/>
  <c r="AC163" i="1"/>
  <c r="BQ163" i="1"/>
  <c r="DE163" i="1"/>
  <c r="ES163" i="1"/>
  <c r="GG163" i="1"/>
  <c r="HU163" i="1"/>
  <c r="JI163" i="1"/>
  <c r="AD163" i="1"/>
  <c r="BR163" i="1"/>
  <c r="DF163" i="1"/>
  <c r="ET163" i="1"/>
  <c r="GH163" i="1"/>
  <c r="HV163" i="1"/>
  <c r="JJ163" i="1"/>
  <c r="AI163" i="1"/>
  <c r="BW163" i="1"/>
  <c r="DK163" i="1"/>
  <c r="EY163" i="1"/>
  <c r="GM163" i="1"/>
  <c r="IA163" i="1"/>
  <c r="AL163" i="1"/>
  <c r="BZ163" i="1"/>
  <c r="DN163" i="1"/>
  <c r="FB163" i="1"/>
  <c r="GP163" i="1"/>
  <c r="ID163" i="1"/>
  <c r="JW181" i="1"/>
  <c r="KQ181" i="1"/>
  <c r="LK181" i="1"/>
  <c r="ME181" i="1"/>
  <c r="MY181" i="1"/>
  <c r="NS181" i="1"/>
  <c r="OM181" i="1"/>
  <c r="PG181" i="1"/>
  <c r="QA181" i="1"/>
  <c r="QU181" i="1"/>
  <c r="RO181" i="1"/>
  <c r="SI181" i="1"/>
  <c r="TC181" i="1"/>
  <c r="TW181" i="1"/>
  <c r="UQ181" i="1"/>
  <c r="VK181" i="1"/>
  <c r="WE181" i="1"/>
  <c r="WY181" i="1"/>
  <c r="XS181" i="1"/>
  <c r="YM181" i="1"/>
  <c r="ZG181" i="1"/>
  <c r="AAA181" i="1"/>
  <c r="AAU181" i="1"/>
  <c r="ABO181" i="1"/>
  <c r="ACI181" i="1"/>
  <c r="ADC181" i="1"/>
  <c r="JZ181" i="1"/>
  <c r="KU181" i="1"/>
  <c r="LP181" i="1"/>
  <c r="MK181" i="1"/>
  <c r="NF181" i="1"/>
  <c r="OA181" i="1"/>
  <c r="OV181" i="1"/>
  <c r="PQ181" i="1"/>
  <c r="QL181" i="1"/>
  <c r="RG181" i="1"/>
  <c r="SB181" i="1"/>
  <c r="SW181" i="1"/>
  <c r="TR181" i="1"/>
  <c r="UM181" i="1"/>
  <c r="VH181" i="1"/>
  <c r="WC181" i="1"/>
  <c r="WX181" i="1"/>
  <c r="XT181" i="1"/>
  <c r="YO181" i="1"/>
  <c r="ZJ181" i="1"/>
  <c r="AAE181" i="1"/>
  <c r="AAZ181" i="1"/>
  <c r="ABU181" i="1"/>
  <c r="ACP181" i="1"/>
  <c r="KA181" i="1"/>
  <c r="KV181" i="1"/>
  <c r="LQ181" i="1"/>
  <c r="ML181" i="1"/>
  <c r="NG181" i="1"/>
  <c r="OB181" i="1"/>
  <c r="OW181" i="1"/>
  <c r="PR181" i="1"/>
  <c r="QM181" i="1"/>
  <c r="RH181" i="1"/>
  <c r="SC181" i="1"/>
  <c r="SX181" i="1"/>
  <c r="TS181" i="1"/>
  <c r="UN181" i="1"/>
  <c r="VI181" i="1"/>
  <c r="WD181" i="1"/>
  <c r="WZ181" i="1"/>
  <c r="XU181" i="1"/>
  <c r="YP181" i="1"/>
  <c r="ZK181" i="1"/>
  <c r="AAF181" i="1"/>
  <c r="ABA181" i="1"/>
  <c r="ABV181" i="1"/>
  <c r="ACQ181" i="1"/>
  <c r="JO181" i="1"/>
  <c r="KJ181" i="1"/>
  <c r="LE181" i="1"/>
  <c r="LZ181" i="1"/>
  <c r="MU181" i="1"/>
  <c r="NP181" i="1"/>
  <c r="OK181" i="1"/>
  <c r="PF181" i="1"/>
  <c r="QB181" i="1"/>
  <c r="QW181" i="1"/>
  <c r="RR181" i="1"/>
  <c r="SM181" i="1"/>
  <c r="TH181" i="1"/>
  <c r="UC181" i="1"/>
  <c r="UX181" i="1"/>
  <c r="VS181" i="1"/>
  <c r="WN181" i="1"/>
  <c r="XI181" i="1"/>
  <c r="YD181" i="1"/>
  <c r="YY181" i="1"/>
  <c r="ZT181" i="1"/>
  <c r="AAO181" i="1"/>
  <c r="ABJ181" i="1"/>
  <c r="ACE181" i="1"/>
  <c r="ACZ181" i="1"/>
  <c r="JP181" i="1"/>
  <c r="KK181" i="1"/>
  <c r="LF181" i="1"/>
  <c r="MA181" i="1"/>
  <c r="MV181" i="1"/>
  <c r="NQ181" i="1"/>
  <c r="OL181" i="1"/>
  <c r="PH181" i="1"/>
  <c r="QC181" i="1"/>
  <c r="QX181" i="1"/>
  <c r="RS181" i="1"/>
  <c r="SN181" i="1"/>
  <c r="TI181" i="1"/>
  <c r="UD181" i="1"/>
  <c r="UY181" i="1"/>
  <c r="VT181" i="1"/>
  <c r="WO181" i="1"/>
  <c r="XJ181" i="1"/>
  <c r="YE181" i="1"/>
  <c r="YZ181" i="1"/>
  <c r="ZU181" i="1"/>
  <c r="AAP181" i="1"/>
  <c r="ABK181" i="1"/>
  <c r="ACF181" i="1"/>
  <c r="ADA181" i="1"/>
  <c r="JQ181" i="1"/>
  <c r="KL181" i="1"/>
  <c r="LG181" i="1"/>
  <c r="MB181" i="1"/>
  <c r="MW181" i="1"/>
  <c r="NR181" i="1"/>
  <c r="ON181" i="1"/>
  <c r="PI181" i="1"/>
  <c r="QD181" i="1"/>
  <c r="QY181" i="1"/>
  <c r="RT181" i="1"/>
  <c r="SO181" i="1"/>
  <c r="TJ181" i="1"/>
  <c r="UE181" i="1"/>
  <c r="UZ181" i="1"/>
  <c r="VU181" i="1"/>
  <c r="WP181" i="1"/>
  <c r="XK181" i="1"/>
  <c r="YF181" i="1"/>
  <c r="ZA181" i="1"/>
  <c r="ZV181" i="1"/>
  <c r="AAQ181" i="1"/>
  <c r="ABL181" i="1"/>
  <c r="ACG181" i="1"/>
  <c r="ADB181" i="1"/>
  <c r="JR181" i="1"/>
  <c r="KM181" i="1"/>
  <c r="LH181" i="1"/>
  <c r="MC181" i="1"/>
  <c r="MX181" i="1"/>
  <c r="NT181" i="1"/>
  <c r="OO181" i="1"/>
  <c r="PJ181" i="1"/>
  <c r="QE181" i="1"/>
  <c r="QZ181" i="1"/>
  <c r="RU181" i="1"/>
  <c r="SP181" i="1"/>
  <c r="TK181" i="1"/>
  <c r="UF181" i="1"/>
  <c r="VA181" i="1"/>
  <c r="VV181" i="1"/>
  <c r="WQ181" i="1"/>
  <c r="XL181" i="1"/>
  <c r="YG181" i="1"/>
  <c r="ZB181" i="1"/>
  <c r="ZW181" i="1"/>
  <c r="AAR181" i="1"/>
  <c r="ABM181" i="1"/>
  <c r="ACH181" i="1"/>
  <c r="ADD181" i="1"/>
  <c r="JS181" i="1"/>
  <c r="KN181" i="1"/>
  <c r="LI181" i="1"/>
  <c r="MD181" i="1"/>
  <c r="MZ181" i="1"/>
  <c r="NU181" i="1"/>
  <c r="OP181" i="1"/>
  <c r="PK181" i="1"/>
  <c r="QF181" i="1"/>
  <c r="RA181" i="1"/>
  <c r="RV181" i="1"/>
  <c r="SQ181" i="1"/>
  <c r="TL181" i="1"/>
  <c r="UG181" i="1"/>
  <c r="VB181" i="1"/>
  <c r="VW181" i="1"/>
  <c r="WR181" i="1"/>
  <c r="XM181" i="1"/>
  <c r="YH181" i="1"/>
  <c r="ZC181" i="1"/>
  <c r="ZX181" i="1"/>
  <c r="AAS181" i="1"/>
  <c r="ABN181" i="1"/>
  <c r="ACJ181" i="1"/>
  <c r="ADE181" i="1"/>
  <c r="JT181" i="1"/>
  <c r="KO181" i="1"/>
  <c r="LJ181" i="1"/>
  <c r="MF181" i="1"/>
  <c r="NA181" i="1"/>
  <c r="NV181" i="1"/>
  <c r="OQ181" i="1"/>
  <c r="PL181" i="1"/>
  <c r="QG181" i="1"/>
  <c r="RB181" i="1"/>
  <c r="RW181" i="1"/>
  <c r="SR181" i="1"/>
  <c r="TM181" i="1"/>
  <c r="UH181" i="1"/>
  <c r="VC181" i="1"/>
  <c r="VX181" i="1"/>
  <c r="WS181" i="1"/>
  <c r="XN181" i="1"/>
  <c r="YI181" i="1"/>
  <c r="ZD181" i="1"/>
  <c r="ZY181" i="1"/>
  <c r="AAT181" i="1"/>
  <c r="ABP181" i="1"/>
  <c r="ACK181" i="1"/>
  <c r="ADF181" i="1"/>
  <c r="JU181" i="1"/>
  <c r="KP181" i="1"/>
  <c r="LL181" i="1"/>
  <c r="MG181" i="1"/>
  <c r="NB181" i="1"/>
  <c r="NW181" i="1"/>
  <c r="OR181" i="1"/>
  <c r="PM181" i="1"/>
  <c r="QH181" i="1"/>
  <c r="RC181" i="1"/>
  <c r="RX181" i="1"/>
  <c r="SS181" i="1"/>
  <c r="TN181" i="1"/>
  <c r="UI181" i="1"/>
  <c r="VD181" i="1"/>
  <c r="VY181" i="1"/>
  <c r="WT181" i="1"/>
  <c r="XO181" i="1"/>
  <c r="YJ181" i="1"/>
  <c r="ZE181" i="1"/>
  <c r="ZZ181" i="1"/>
  <c r="AAV181" i="1"/>
  <c r="ABQ181" i="1"/>
  <c r="ACL181" i="1"/>
  <c r="ADG181" i="1"/>
  <c r="KX181" i="1"/>
  <c r="MJ181" i="1"/>
  <c r="NX181" i="1"/>
  <c r="PD181" i="1"/>
  <c r="QR181" i="1"/>
  <c r="SF181" i="1"/>
  <c r="TT181" i="1"/>
  <c r="VF181" i="1"/>
  <c r="WM181" i="1"/>
  <c r="YA181" i="1"/>
  <c r="ZO181" i="1"/>
  <c r="ABC181" i="1"/>
  <c r="ACO181" i="1"/>
  <c r="KY181" i="1"/>
  <c r="MM181" i="1"/>
  <c r="NY181" i="1"/>
  <c r="PE181" i="1"/>
  <c r="QS181" i="1"/>
  <c r="SG181" i="1"/>
  <c r="TU181" i="1"/>
  <c r="VG181" i="1"/>
  <c r="WU181" i="1"/>
  <c r="YB181" i="1"/>
  <c r="ZP181" i="1"/>
  <c r="ABD181" i="1"/>
  <c r="ACR181" i="1"/>
  <c r="KZ181" i="1"/>
  <c r="MN181" i="1"/>
  <c r="NZ181" i="1"/>
  <c r="PN181" i="1"/>
  <c r="QT181" i="1"/>
  <c r="SH181" i="1"/>
  <c r="TV181" i="1"/>
  <c r="VJ181" i="1"/>
  <c r="WV181" i="1"/>
  <c r="YC181" i="1"/>
  <c r="ZQ181" i="1"/>
  <c r="ABE181" i="1"/>
  <c r="ACS181" i="1"/>
  <c r="LA181" i="1"/>
  <c r="MO181" i="1"/>
  <c r="OC181" i="1"/>
  <c r="PO181" i="1"/>
  <c r="QV181" i="1"/>
  <c r="SJ181" i="1"/>
  <c r="TX181" i="1"/>
  <c r="VL181" i="1"/>
  <c r="WW181" i="1"/>
  <c r="YK181" i="1"/>
  <c r="ZR181" i="1"/>
  <c r="ABF181" i="1"/>
  <c r="ACT181" i="1"/>
  <c r="JN181" i="1"/>
  <c r="LB181" i="1"/>
  <c r="MP181" i="1"/>
  <c r="OD181" i="1"/>
  <c r="PP181" i="1"/>
  <c r="RD181" i="1"/>
  <c r="SK181" i="1"/>
  <c r="TY181" i="1"/>
  <c r="VM181" i="1"/>
  <c r="XA181" i="1"/>
  <c r="YL181" i="1"/>
  <c r="ZS181" i="1"/>
  <c r="ABG181" i="1"/>
  <c r="ACU181" i="1"/>
  <c r="JV181" i="1"/>
  <c r="LC181" i="1"/>
  <c r="MQ181" i="1"/>
  <c r="OE181" i="1"/>
  <c r="PS181" i="1"/>
  <c r="RE181" i="1"/>
  <c r="SL181" i="1"/>
  <c r="TZ181" i="1"/>
  <c r="VN181" i="1"/>
  <c r="XB181" i="1"/>
  <c r="YN181" i="1"/>
  <c r="AAB181" i="1"/>
  <c r="ABH181" i="1"/>
  <c r="ACV181" i="1"/>
  <c r="JX181" i="1"/>
  <c r="LD181" i="1"/>
  <c r="MR181" i="1"/>
  <c r="OF181" i="1"/>
  <c r="PT181" i="1"/>
  <c r="RF181" i="1"/>
  <c r="ST181" i="1"/>
  <c r="UA181" i="1"/>
  <c r="VO181" i="1"/>
  <c r="XC181" i="1"/>
  <c r="YQ181" i="1"/>
  <c r="AAC181" i="1"/>
  <c r="ABI181" i="1"/>
  <c r="ACW181" i="1"/>
  <c r="JY181" i="1"/>
  <c r="LM181" i="1"/>
  <c r="MS181" i="1"/>
  <c r="OG181" i="1"/>
  <c r="PU181" i="1"/>
  <c r="RI181" i="1"/>
  <c r="SU181" i="1"/>
  <c r="UB181" i="1"/>
  <c r="VP181" i="1"/>
  <c r="XD181" i="1"/>
  <c r="YR181" i="1"/>
  <c r="AAD181" i="1"/>
  <c r="ABR181" i="1"/>
  <c r="ACX181" i="1"/>
  <c r="KB181" i="1"/>
  <c r="LN181" i="1"/>
  <c r="MT181" i="1"/>
  <c r="OH181" i="1"/>
  <c r="PV181" i="1"/>
  <c r="RJ181" i="1"/>
  <c r="SV181" i="1"/>
  <c r="UJ181" i="1"/>
  <c r="VQ181" i="1"/>
  <c r="XE181" i="1"/>
  <c r="YS181" i="1"/>
  <c r="AAG181" i="1"/>
  <c r="ABS181" i="1"/>
  <c r="ACY181" i="1"/>
  <c r="KC181" i="1"/>
  <c r="LO181" i="1"/>
  <c r="NC181" i="1"/>
  <c r="OI181" i="1"/>
  <c r="PW181" i="1"/>
  <c r="RK181" i="1"/>
  <c r="SY181" i="1"/>
  <c r="UK181" i="1"/>
  <c r="VR181" i="1"/>
  <c r="XF181" i="1"/>
  <c r="YT181" i="1"/>
  <c r="AAH181" i="1"/>
  <c r="ABT181" i="1"/>
  <c r="KD181" i="1"/>
  <c r="LR181" i="1"/>
  <c r="ND181" i="1"/>
  <c r="OJ181" i="1"/>
  <c r="PX181" i="1"/>
  <c r="RL181" i="1"/>
  <c r="SZ181" i="1"/>
  <c r="UL181" i="1"/>
  <c r="VZ181" i="1"/>
  <c r="XG181" i="1"/>
  <c r="YU181" i="1"/>
  <c r="AAI181" i="1"/>
  <c r="ABW181" i="1"/>
  <c r="KE181" i="1"/>
  <c r="LS181" i="1"/>
  <c r="NE181" i="1"/>
  <c r="OS181" i="1"/>
  <c r="PY181" i="1"/>
  <c r="RM181" i="1"/>
  <c r="TA181" i="1"/>
  <c r="UO181" i="1"/>
  <c r="WA181" i="1"/>
  <c r="XH181" i="1"/>
  <c r="YV181" i="1"/>
  <c r="AAJ181" i="1"/>
  <c r="ABX181" i="1"/>
  <c r="KF181" i="1"/>
  <c r="LT181" i="1"/>
  <c r="NH181" i="1"/>
  <c r="OT181" i="1"/>
  <c r="PZ181" i="1"/>
  <c r="RN181" i="1"/>
  <c r="TB181" i="1"/>
  <c r="UP181" i="1"/>
  <c r="WB181" i="1"/>
  <c r="XP181" i="1"/>
  <c r="YW181" i="1"/>
  <c r="AAK181" i="1"/>
  <c r="ABY181" i="1"/>
  <c r="KG181" i="1"/>
  <c r="LU181" i="1"/>
  <c r="NI181" i="1"/>
  <c r="OU181" i="1"/>
  <c r="QI181" i="1"/>
  <c r="RP181" i="1"/>
  <c r="TD181" i="1"/>
  <c r="UR181" i="1"/>
  <c r="WF181" i="1"/>
  <c r="XQ181" i="1"/>
  <c r="YX181" i="1"/>
  <c r="AAL181" i="1"/>
  <c r="ABZ181" i="1"/>
  <c r="KH181" i="1"/>
  <c r="LV181" i="1"/>
  <c r="NJ181" i="1"/>
  <c r="OX181" i="1"/>
  <c r="QJ181" i="1"/>
  <c r="RQ181" i="1"/>
  <c r="TE181" i="1"/>
  <c r="US181" i="1"/>
  <c r="WG181" i="1"/>
  <c r="XR181" i="1"/>
  <c r="ZF181" i="1"/>
  <c r="AAM181" i="1"/>
  <c r="ACA181" i="1"/>
  <c r="KI181" i="1"/>
  <c r="LW181" i="1"/>
  <c r="NK181" i="1"/>
  <c r="OY181" i="1"/>
  <c r="QK181" i="1"/>
  <c r="RY181" i="1"/>
  <c r="TF181" i="1"/>
  <c r="UT181" i="1"/>
  <c r="WH181" i="1"/>
  <c r="XV181" i="1"/>
  <c r="ZH181" i="1"/>
  <c r="AAN181" i="1"/>
  <c r="ACB181" i="1"/>
  <c r="KR181" i="1"/>
  <c r="LX181" i="1"/>
  <c r="NL181" i="1"/>
  <c r="OZ181" i="1"/>
  <c r="QN181" i="1"/>
  <c r="RZ181" i="1"/>
  <c r="TG181" i="1"/>
  <c r="UU181" i="1"/>
  <c r="WI181" i="1"/>
  <c r="XW181" i="1"/>
  <c r="ZI181" i="1"/>
  <c r="AAW181" i="1"/>
  <c r="ACC181" i="1"/>
  <c r="KS181" i="1"/>
  <c r="LY181" i="1"/>
  <c r="NM181" i="1"/>
  <c r="PA181" i="1"/>
  <c r="QO181" i="1"/>
  <c r="SA181" i="1"/>
  <c r="TO181" i="1"/>
  <c r="UV181" i="1"/>
  <c r="WJ181" i="1"/>
  <c r="XX181" i="1"/>
  <c r="ZL181" i="1"/>
  <c r="AAX181" i="1"/>
  <c r="ACD181" i="1"/>
  <c r="KT181" i="1"/>
  <c r="MH181" i="1"/>
  <c r="NN181" i="1"/>
  <c r="PB181" i="1"/>
  <c r="QP181" i="1"/>
  <c r="SD181" i="1"/>
  <c r="TP181" i="1"/>
  <c r="UW181" i="1"/>
  <c r="WK181" i="1"/>
  <c r="XY181" i="1"/>
  <c r="ZM181" i="1"/>
  <c r="AAY181" i="1"/>
  <c r="ACM181" i="1"/>
  <c r="KW181" i="1"/>
  <c r="MI181" i="1"/>
  <c r="NO181" i="1"/>
  <c r="PC181" i="1"/>
  <c r="QQ181" i="1"/>
  <c r="SE181" i="1"/>
  <c r="TQ181" i="1"/>
  <c r="VE181" i="1"/>
  <c r="WL181" i="1"/>
  <c r="XZ181" i="1"/>
  <c r="ZN181" i="1"/>
  <c r="ABB181" i="1"/>
  <c r="ACN181" i="1"/>
  <c r="K181" i="1"/>
  <c r="AE181" i="1"/>
  <c r="AY181" i="1"/>
  <c r="BS181" i="1"/>
  <c r="CM181" i="1"/>
  <c r="DG181" i="1"/>
  <c r="EA181" i="1"/>
  <c r="EU181" i="1"/>
  <c r="FO181" i="1"/>
  <c r="GI181" i="1"/>
  <c r="HC181" i="1"/>
  <c r="HW181" i="1"/>
  <c r="IQ181" i="1"/>
  <c r="JK181" i="1"/>
  <c r="L181" i="1"/>
  <c r="AF181" i="1"/>
  <c r="AZ181" i="1"/>
  <c r="BT181" i="1"/>
  <c r="CN181" i="1"/>
  <c r="DH181" i="1"/>
  <c r="EB181" i="1"/>
  <c r="EV181" i="1"/>
  <c r="FP181" i="1"/>
  <c r="GJ181" i="1"/>
  <c r="HD181" i="1"/>
  <c r="HX181" i="1"/>
  <c r="IR181" i="1"/>
  <c r="JL181" i="1"/>
  <c r="M181" i="1"/>
  <c r="AG181" i="1"/>
  <c r="BA181" i="1"/>
  <c r="BU181" i="1"/>
  <c r="CO181" i="1"/>
  <c r="DI181" i="1"/>
  <c r="EC181" i="1"/>
  <c r="EW181" i="1"/>
  <c r="FQ181" i="1"/>
  <c r="GK181" i="1"/>
  <c r="HE181" i="1"/>
  <c r="HY181" i="1"/>
  <c r="IS181" i="1"/>
  <c r="JM181" i="1"/>
  <c r="N181" i="1"/>
  <c r="AH181" i="1"/>
  <c r="BB181" i="1"/>
  <c r="BV181" i="1"/>
  <c r="CP181" i="1"/>
  <c r="DJ181" i="1"/>
  <c r="ED181" i="1"/>
  <c r="EX181" i="1"/>
  <c r="FR181" i="1"/>
  <c r="GL181" i="1"/>
  <c r="HF181" i="1"/>
  <c r="HZ181" i="1"/>
  <c r="IT181" i="1"/>
  <c r="W181" i="1"/>
  <c r="AQ181" i="1"/>
  <c r="BK181" i="1"/>
  <c r="CE181" i="1"/>
  <c r="CY181" i="1"/>
  <c r="DS181" i="1"/>
  <c r="EM181" i="1"/>
  <c r="FG181" i="1"/>
  <c r="GA181" i="1"/>
  <c r="GU181" i="1"/>
  <c r="HO181" i="1"/>
  <c r="II181" i="1"/>
  <c r="JC181" i="1"/>
  <c r="X181" i="1"/>
  <c r="AR181" i="1"/>
  <c r="BL181" i="1"/>
  <c r="CF181" i="1"/>
  <c r="CZ181" i="1"/>
  <c r="DT181" i="1"/>
  <c r="EN181" i="1"/>
  <c r="FH181" i="1"/>
  <c r="GB181" i="1"/>
  <c r="GV181" i="1"/>
  <c r="HP181" i="1"/>
  <c r="IJ181" i="1"/>
  <c r="JD181" i="1"/>
  <c r="Y181" i="1"/>
  <c r="AS181" i="1"/>
  <c r="BM181" i="1"/>
  <c r="CG181" i="1"/>
  <c r="DA181" i="1"/>
  <c r="DU181" i="1"/>
  <c r="EO181" i="1"/>
  <c r="FI181" i="1"/>
  <c r="GC181" i="1"/>
  <c r="GW181" i="1"/>
  <c r="HQ181" i="1"/>
  <c r="IK181" i="1"/>
  <c r="JE181" i="1"/>
  <c r="F181" i="1"/>
  <c r="Z181" i="1"/>
  <c r="AT181" i="1"/>
  <c r="BN181" i="1"/>
  <c r="CH181" i="1"/>
  <c r="DB181" i="1"/>
  <c r="DV181" i="1"/>
  <c r="EP181" i="1"/>
  <c r="FJ181" i="1"/>
  <c r="GD181" i="1"/>
  <c r="GX181" i="1"/>
  <c r="HR181" i="1"/>
  <c r="IL181" i="1"/>
  <c r="JF181" i="1"/>
  <c r="G181" i="1"/>
  <c r="AA181" i="1"/>
  <c r="AU181" i="1"/>
  <c r="BO181" i="1"/>
  <c r="CI181" i="1"/>
  <c r="DC181" i="1"/>
  <c r="DW181" i="1"/>
  <c r="EQ181" i="1"/>
  <c r="FK181" i="1"/>
  <c r="GE181" i="1"/>
  <c r="GY181" i="1"/>
  <c r="HS181" i="1"/>
  <c r="IM181" i="1"/>
  <c r="JG181" i="1"/>
  <c r="H181" i="1"/>
  <c r="AB181" i="1"/>
  <c r="AV181" i="1"/>
  <c r="BP181" i="1"/>
  <c r="CJ181" i="1"/>
  <c r="DD181" i="1"/>
  <c r="DX181" i="1"/>
  <c r="ER181" i="1"/>
  <c r="FL181" i="1"/>
  <c r="GF181" i="1"/>
  <c r="GZ181" i="1"/>
  <c r="HT181" i="1"/>
  <c r="IN181" i="1"/>
  <c r="JH181" i="1"/>
  <c r="I181" i="1"/>
  <c r="AC181" i="1"/>
  <c r="AW181" i="1"/>
  <c r="BQ181" i="1"/>
  <c r="CK181" i="1"/>
  <c r="DE181" i="1"/>
  <c r="DY181" i="1"/>
  <c r="ES181" i="1"/>
  <c r="FM181" i="1"/>
  <c r="GG181" i="1"/>
  <c r="HA181" i="1"/>
  <c r="HU181" i="1"/>
  <c r="IO181" i="1"/>
  <c r="JI181" i="1"/>
  <c r="AO181" i="1"/>
  <c r="CL181" i="1"/>
  <c r="EF181" i="1"/>
  <c r="FV181" i="1"/>
  <c r="HL181" i="1"/>
  <c r="JB181" i="1"/>
  <c r="AP181" i="1"/>
  <c r="CQ181" i="1"/>
  <c r="EG181" i="1"/>
  <c r="FW181" i="1"/>
  <c r="HM181" i="1"/>
  <c r="JJ181" i="1"/>
  <c r="AX181" i="1"/>
  <c r="CR181" i="1"/>
  <c r="EH181" i="1"/>
  <c r="FX181" i="1"/>
  <c r="HN181" i="1"/>
  <c r="BC181" i="1"/>
  <c r="CS181" i="1"/>
  <c r="EI181" i="1"/>
  <c r="FY181" i="1"/>
  <c r="HV181" i="1"/>
  <c r="J181" i="1"/>
  <c r="BD181" i="1"/>
  <c r="CT181" i="1"/>
  <c r="EJ181" i="1"/>
  <c r="FZ181" i="1"/>
  <c r="IA181" i="1"/>
  <c r="O181" i="1"/>
  <c r="BE181" i="1"/>
  <c r="CU181" i="1"/>
  <c r="EK181" i="1"/>
  <c r="GH181" i="1"/>
  <c r="IB181" i="1"/>
  <c r="P181" i="1"/>
  <c r="BF181" i="1"/>
  <c r="CV181" i="1"/>
  <c r="EL181" i="1"/>
  <c r="GM181" i="1"/>
  <c r="IC181" i="1"/>
  <c r="Q181" i="1"/>
  <c r="BG181" i="1"/>
  <c r="CW181" i="1"/>
  <c r="ET181" i="1"/>
  <c r="GN181" i="1"/>
  <c r="ID181" i="1"/>
  <c r="R181" i="1"/>
  <c r="BH181" i="1"/>
  <c r="CX181" i="1"/>
  <c r="EY181" i="1"/>
  <c r="GO181" i="1"/>
  <c r="IE181" i="1"/>
  <c r="S181" i="1"/>
  <c r="BI181" i="1"/>
  <c r="DF181" i="1"/>
  <c r="EZ181" i="1"/>
  <c r="GP181" i="1"/>
  <c r="IF181" i="1"/>
  <c r="T181" i="1"/>
  <c r="BJ181" i="1"/>
  <c r="DK181" i="1"/>
  <c r="FA181" i="1"/>
  <c r="GQ181" i="1"/>
  <c r="IG181" i="1"/>
  <c r="U181" i="1"/>
  <c r="BR181" i="1"/>
  <c r="DL181" i="1"/>
  <c r="FB181" i="1"/>
  <c r="GR181" i="1"/>
  <c r="IH181" i="1"/>
  <c r="V181" i="1"/>
  <c r="BW181" i="1"/>
  <c r="DM181" i="1"/>
  <c r="FC181" i="1"/>
  <c r="GS181" i="1"/>
  <c r="IP181" i="1"/>
  <c r="AD181" i="1"/>
  <c r="BX181" i="1"/>
  <c r="DN181" i="1"/>
  <c r="FD181" i="1"/>
  <c r="GT181" i="1"/>
  <c r="IU181" i="1"/>
  <c r="AI181" i="1"/>
  <c r="BY181" i="1"/>
  <c r="DO181" i="1"/>
  <c r="FE181" i="1"/>
  <c r="HB181" i="1"/>
  <c r="IV181" i="1"/>
  <c r="AJ181" i="1"/>
  <c r="BZ181" i="1"/>
  <c r="DP181" i="1"/>
  <c r="FF181" i="1"/>
  <c r="HG181" i="1"/>
  <c r="IW181" i="1"/>
  <c r="AK181" i="1"/>
  <c r="CA181" i="1"/>
  <c r="DQ181" i="1"/>
  <c r="FN181" i="1"/>
  <c r="HH181" i="1"/>
  <c r="IX181" i="1"/>
  <c r="AL181" i="1"/>
  <c r="CB181" i="1"/>
  <c r="DR181" i="1"/>
  <c r="FS181" i="1"/>
  <c r="HI181" i="1"/>
  <c r="IY181" i="1"/>
  <c r="AM181" i="1"/>
  <c r="CC181" i="1"/>
  <c r="DZ181" i="1"/>
  <c r="FT181" i="1"/>
  <c r="HJ181" i="1"/>
  <c r="IZ181" i="1"/>
  <c r="HK181" i="1"/>
  <c r="JA181" i="1"/>
  <c r="AN181" i="1"/>
  <c r="CD181" i="1"/>
  <c r="FU181" i="1"/>
  <c r="EE181" i="1"/>
  <c r="JO160" i="1"/>
  <c r="KI160" i="1"/>
  <c r="LC160" i="1"/>
  <c r="LW160" i="1"/>
  <c r="MQ160" i="1"/>
  <c r="NK160" i="1"/>
  <c r="OE160" i="1"/>
  <c r="OY160" i="1"/>
  <c r="PS160" i="1"/>
  <c r="QM160" i="1"/>
  <c r="RG160" i="1"/>
  <c r="SA160" i="1"/>
  <c r="SU160" i="1"/>
  <c r="TO160" i="1"/>
  <c r="UI160" i="1"/>
  <c r="VC160" i="1"/>
  <c r="VW160" i="1"/>
  <c r="WQ160" i="1"/>
  <c r="XK160" i="1"/>
  <c r="YE160" i="1"/>
  <c r="YY160" i="1"/>
  <c r="ZS160" i="1"/>
  <c r="AAM160" i="1"/>
  <c r="ABG160" i="1"/>
  <c r="ACA160" i="1"/>
  <c r="ACU160" i="1"/>
  <c r="JQ160" i="1"/>
  <c r="KK160" i="1"/>
  <c r="LE160" i="1"/>
  <c r="LY160" i="1"/>
  <c r="MS160" i="1"/>
  <c r="NM160" i="1"/>
  <c r="OG160" i="1"/>
  <c r="PA160" i="1"/>
  <c r="PU160" i="1"/>
  <c r="QO160" i="1"/>
  <c r="RI160" i="1"/>
  <c r="SC160" i="1"/>
  <c r="SW160" i="1"/>
  <c r="TQ160" i="1"/>
  <c r="UK160" i="1"/>
  <c r="VE160" i="1"/>
  <c r="VY160" i="1"/>
  <c r="WS160" i="1"/>
  <c r="XM160" i="1"/>
  <c r="YG160" i="1"/>
  <c r="ZA160" i="1"/>
  <c r="ZU160" i="1"/>
  <c r="AAO160" i="1"/>
  <c r="ABI160" i="1"/>
  <c r="ACC160" i="1"/>
  <c r="ACW160" i="1"/>
  <c r="JR160" i="1"/>
  <c r="KL160" i="1"/>
  <c r="LF160" i="1"/>
  <c r="LZ160" i="1"/>
  <c r="MT160" i="1"/>
  <c r="NN160" i="1"/>
  <c r="OH160" i="1"/>
  <c r="PB160" i="1"/>
  <c r="PV160" i="1"/>
  <c r="QP160" i="1"/>
  <c r="RJ160" i="1"/>
  <c r="SD160" i="1"/>
  <c r="SX160" i="1"/>
  <c r="TR160" i="1"/>
  <c r="UL160" i="1"/>
  <c r="VF160" i="1"/>
  <c r="VZ160" i="1"/>
  <c r="WT160" i="1"/>
  <c r="XN160" i="1"/>
  <c r="YH160" i="1"/>
  <c r="ZB160" i="1"/>
  <c r="ZV160" i="1"/>
  <c r="AAP160" i="1"/>
  <c r="ABJ160" i="1"/>
  <c r="ACD160" i="1"/>
  <c r="ACX160" i="1"/>
  <c r="JW160" i="1"/>
  <c r="KQ160" i="1"/>
  <c r="LK160" i="1"/>
  <c r="ME160" i="1"/>
  <c r="MY160" i="1"/>
  <c r="NS160" i="1"/>
  <c r="OM160" i="1"/>
  <c r="PG160" i="1"/>
  <c r="QA160" i="1"/>
  <c r="QU160" i="1"/>
  <c r="RO160" i="1"/>
  <c r="SI160" i="1"/>
  <c r="TC160" i="1"/>
  <c r="TW160" i="1"/>
  <c r="UQ160" i="1"/>
  <c r="VK160" i="1"/>
  <c r="WE160" i="1"/>
  <c r="WY160" i="1"/>
  <c r="XS160" i="1"/>
  <c r="YM160" i="1"/>
  <c r="ZG160" i="1"/>
  <c r="AAA160" i="1"/>
  <c r="AAU160" i="1"/>
  <c r="ABO160" i="1"/>
  <c r="ACI160" i="1"/>
  <c r="ADC160" i="1"/>
  <c r="KA160" i="1"/>
  <c r="KU160" i="1"/>
  <c r="LO160" i="1"/>
  <c r="MI160" i="1"/>
  <c r="NC160" i="1"/>
  <c r="NW160" i="1"/>
  <c r="OQ160" i="1"/>
  <c r="PK160" i="1"/>
  <c r="QE160" i="1"/>
  <c r="QY160" i="1"/>
  <c r="RS160" i="1"/>
  <c r="SM160" i="1"/>
  <c r="TG160" i="1"/>
  <c r="UA160" i="1"/>
  <c r="UU160" i="1"/>
  <c r="VO160" i="1"/>
  <c r="WI160" i="1"/>
  <c r="XC160" i="1"/>
  <c r="XW160" i="1"/>
  <c r="YQ160" i="1"/>
  <c r="ZK160" i="1"/>
  <c r="AAE160" i="1"/>
  <c r="AAY160" i="1"/>
  <c r="ABS160" i="1"/>
  <c r="ACM160" i="1"/>
  <c r="ADG160" i="1"/>
  <c r="KB160" i="1"/>
  <c r="KV160" i="1"/>
  <c r="LP160" i="1"/>
  <c r="MJ160" i="1"/>
  <c r="ND160" i="1"/>
  <c r="NX160" i="1"/>
  <c r="OR160" i="1"/>
  <c r="PL160" i="1"/>
  <c r="QF160" i="1"/>
  <c r="QZ160" i="1"/>
  <c r="RT160" i="1"/>
  <c r="SN160" i="1"/>
  <c r="TH160" i="1"/>
  <c r="UB160" i="1"/>
  <c r="UV160" i="1"/>
  <c r="VP160" i="1"/>
  <c r="WJ160" i="1"/>
  <c r="XD160" i="1"/>
  <c r="XX160" i="1"/>
  <c r="YR160" i="1"/>
  <c r="KG160" i="1"/>
  <c r="LJ160" i="1"/>
  <c r="MM160" i="1"/>
  <c r="NP160" i="1"/>
  <c r="OS160" i="1"/>
  <c r="PT160" i="1"/>
  <c r="QW160" i="1"/>
  <c r="RY160" i="1"/>
  <c r="TB160" i="1"/>
  <c r="UE160" i="1"/>
  <c r="VH160" i="1"/>
  <c r="WK160" i="1"/>
  <c r="XL160" i="1"/>
  <c r="YO160" i="1"/>
  <c r="ZP160" i="1"/>
  <c r="AAR160" i="1"/>
  <c r="ABR160" i="1"/>
  <c r="ACR160" i="1"/>
  <c r="KH160" i="1"/>
  <c r="LL160" i="1"/>
  <c r="MN160" i="1"/>
  <c r="NQ160" i="1"/>
  <c r="OT160" i="1"/>
  <c r="PW160" i="1"/>
  <c r="QX160" i="1"/>
  <c r="RZ160" i="1"/>
  <c r="TD160" i="1"/>
  <c r="UF160" i="1"/>
  <c r="VI160" i="1"/>
  <c r="WL160" i="1"/>
  <c r="XO160" i="1"/>
  <c r="YP160" i="1"/>
  <c r="ZQ160" i="1"/>
  <c r="AAS160" i="1"/>
  <c r="ABT160" i="1"/>
  <c r="ACS160" i="1"/>
  <c r="KJ160" i="1"/>
  <c r="LM160" i="1"/>
  <c r="MO160" i="1"/>
  <c r="NR160" i="1"/>
  <c r="OU160" i="1"/>
  <c r="PX160" i="1"/>
  <c r="RA160" i="1"/>
  <c r="SB160" i="1"/>
  <c r="TE160" i="1"/>
  <c r="UG160" i="1"/>
  <c r="VJ160" i="1"/>
  <c r="WM160" i="1"/>
  <c r="XP160" i="1"/>
  <c r="YS160" i="1"/>
  <c r="ZR160" i="1"/>
  <c r="AAT160" i="1"/>
  <c r="ABU160" i="1"/>
  <c r="ACT160" i="1"/>
  <c r="KM160" i="1"/>
  <c r="LN160" i="1"/>
  <c r="MP160" i="1"/>
  <c r="NT160" i="1"/>
  <c r="OV160" i="1"/>
  <c r="PY160" i="1"/>
  <c r="RB160" i="1"/>
  <c r="SE160" i="1"/>
  <c r="TF160" i="1"/>
  <c r="UH160" i="1"/>
  <c r="VL160" i="1"/>
  <c r="WN160" i="1"/>
  <c r="XQ160" i="1"/>
  <c r="YT160" i="1"/>
  <c r="ZT160" i="1"/>
  <c r="AAV160" i="1"/>
  <c r="ABV160" i="1"/>
  <c r="ACV160" i="1"/>
  <c r="KN160" i="1"/>
  <c r="LQ160" i="1"/>
  <c r="MR160" i="1"/>
  <c r="NU160" i="1"/>
  <c r="OW160" i="1"/>
  <c r="PZ160" i="1"/>
  <c r="RC160" i="1"/>
  <c r="SF160" i="1"/>
  <c r="TI160" i="1"/>
  <c r="UJ160" i="1"/>
  <c r="VM160" i="1"/>
  <c r="WO160" i="1"/>
  <c r="XR160" i="1"/>
  <c r="YU160" i="1"/>
  <c r="ZW160" i="1"/>
  <c r="AAW160" i="1"/>
  <c r="ABW160" i="1"/>
  <c r="ACY160" i="1"/>
  <c r="KO160" i="1"/>
  <c r="LR160" i="1"/>
  <c r="MU160" i="1"/>
  <c r="NV160" i="1"/>
  <c r="OX160" i="1"/>
  <c r="QB160" i="1"/>
  <c r="RD160" i="1"/>
  <c r="SG160" i="1"/>
  <c r="TJ160" i="1"/>
  <c r="UM160" i="1"/>
  <c r="VN160" i="1"/>
  <c r="WP160" i="1"/>
  <c r="XT160" i="1"/>
  <c r="YV160" i="1"/>
  <c r="ZX160" i="1"/>
  <c r="AAX160" i="1"/>
  <c r="ABX160" i="1"/>
  <c r="ACZ160" i="1"/>
  <c r="KP160" i="1"/>
  <c r="LS160" i="1"/>
  <c r="MV160" i="1"/>
  <c r="NY160" i="1"/>
  <c r="OZ160" i="1"/>
  <c r="QC160" i="1"/>
  <c r="RE160" i="1"/>
  <c r="SH160" i="1"/>
  <c r="TK160" i="1"/>
  <c r="UN160" i="1"/>
  <c r="VQ160" i="1"/>
  <c r="WR160" i="1"/>
  <c r="XU160" i="1"/>
  <c r="YW160" i="1"/>
  <c r="ZY160" i="1"/>
  <c r="AAZ160" i="1"/>
  <c r="ABY160" i="1"/>
  <c r="ADA160" i="1"/>
  <c r="JN160" i="1"/>
  <c r="KR160" i="1"/>
  <c r="LT160" i="1"/>
  <c r="MW160" i="1"/>
  <c r="NZ160" i="1"/>
  <c r="PC160" i="1"/>
  <c r="QD160" i="1"/>
  <c r="RF160" i="1"/>
  <c r="SJ160" i="1"/>
  <c r="TL160" i="1"/>
  <c r="UO160" i="1"/>
  <c r="VR160" i="1"/>
  <c r="WU160" i="1"/>
  <c r="XV160" i="1"/>
  <c r="YX160" i="1"/>
  <c r="ZZ160" i="1"/>
  <c r="ABA160" i="1"/>
  <c r="ABZ160" i="1"/>
  <c r="ADB160" i="1"/>
  <c r="JP160" i="1"/>
  <c r="KS160" i="1"/>
  <c r="LU160" i="1"/>
  <c r="MX160" i="1"/>
  <c r="OA160" i="1"/>
  <c r="PD160" i="1"/>
  <c r="QG160" i="1"/>
  <c r="RH160" i="1"/>
  <c r="SK160" i="1"/>
  <c r="TM160" i="1"/>
  <c r="UP160" i="1"/>
  <c r="VS160" i="1"/>
  <c r="WV160" i="1"/>
  <c r="XY160" i="1"/>
  <c r="YZ160" i="1"/>
  <c r="AAB160" i="1"/>
  <c r="ABB160" i="1"/>
  <c r="ACB160" i="1"/>
  <c r="ADD160" i="1"/>
  <c r="JS160" i="1"/>
  <c r="KT160" i="1"/>
  <c r="LV160" i="1"/>
  <c r="MZ160" i="1"/>
  <c r="OB160" i="1"/>
  <c r="PE160" i="1"/>
  <c r="QH160" i="1"/>
  <c r="RK160" i="1"/>
  <c r="SL160" i="1"/>
  <c r="TN160" i="1"/>
  <c r="UR160" i="1"/>
  <c r="VT160" i="1"/>
  <c r="WW160" i="1"/>
  <c r="XZ160" i="1"/>
  <c r="ZC160" i="1"/>
  <c r="AAC160" i="1"/>
  <c r="ABC160" i="1"/>
  <c r="ACE160" i="1"/>
  <c r="ADE160" i="1"/>
  <c r="JT160" i="1"/>
  <c r="KW160" i="1"/>
  <c r="LX160" i="1"/>
  <c r="NA160" i="1"/>
  <c r="OC160" i="1"/>
  <c r="PF160" i="1"/>
  <c r="QI160" i="1"/>
  <c r="RL160" i="1"/>
  <c r="SO160" i="1"/>
  <c r="TP160" i="1"/>
  <c r="US160" i="1"/>
  <c r="VU160" i="1"/>
  <c r="WX160" i="1"/>
  <c r="YA160" i="1"/>
  <c r="ZD160" i="1"/>
  <c r="AAD160" i="1"/>
  <c r="ABD160" i="1"/>
  <c r="ACF160" i="1"/>
  <c r="ADF160" i="1"/>
  <c r="JU160" i="1"/>
  <c r="KX160" i="1"/>
  <c r="MA160" i="1"/>
  <c r="NB160" i="1"/>
  <c r="OD160" i="1"/>
  <c r="PH160" i="1"/>
  <c r="QJ160" i="1"/>
  <c r="RM160" i="1"/>
  <c r="SP160" i="1"/>
  <c r="TS160" i="1"/>
  <c r="UT160" i="1"/>
  <c r="VV160" i="1"/>
  <c r="WZ160" i="1"/>
  <c r="YB160" i="1"/>
  <c r="ZE160" i="1"/>
  <c r="AAF160" i="1"/>
  <c r="ABE160" i="1"/>
  <c r="ACG160" i="1"/>
  <c r="JV160" i="1"/>
  <c r="KY160" i="1"/>
  <c r="MB160" i="1"/>
  <c r="NE160" i="1"/>
  <c r="OF160" i="1"/>
  <c r="PI160" i="1"/>
  <c r="QK160" i="1"/>
  <c r="RN160" i="1"/>
  <c r="SQ160" i="1"/>
  <c r="TT160" i="1"/>
  <c r="UW160" i="1"/>
  <c r="VX160" i="1"/>
  <c r="XA160" i="1"/>
  <c r="YC160" i="1"/>
  <c r="ZF160" i="1"/>
  <c r="AAG160" i="1"/>
  <c r="ABF160" i="1"/>
  <c r="ACH160" i="1"/>
  <c r="JX160" i="1"/>
  <c r="KZ160" i="1"/>
  <c r="MC160" i="1"/>
  <c r="NF160" i="1"/>
  <c r="OI160" i="1"/>
  <c r="PJ160" i="1"/>
  <c r="QL160" i="1"/>
  <c r="RP160" i="1"/>
  <c r="SR160" i="1"/>
  <c r="TU160" i="1"/>
  <c r="UX160" i="1"/>
  <c r="WA160" i="1"/>
  <c r="XB160" i="1"/>
  <c r="YD160" i="1"/>
  <c r="ZH160" i="1"/>
  <c r="AAH160" i="1"/>
  <c r="ABH160" i="1"/>
  <c r="ACJ160" i="1"/>
  <c r="JY160" i="1"/>
  <c r="LA160" i="1"/>
  <c r="MD160" i="1"/>
  <c r="NG160" i="1"/>
  <c r="OJ160" i="1"/>
  <c r="PM160" i="1"/>
  <c r="QN160" i="1"/>
  <c r="RQ160" i="1"/>
  <c r="SS160" i="1"/>
  <c r="TV160" i="1"/>
  <c r="UY160" i="1"/>
  <c r="WB160" i="1"/>
  <c r="XE160" i="1"/>
  <c r="YF160" i="1"/>
  <c r="ZI160" i="1"/>
  <c r="AAI160" i="1"/>
  <c r="ABK160" i="1"/>
  <c r="ACK160" i="1"/>
  <c r="JZ160" i="1"/>
  <c r="LB160" i="1"/>
  <c r="MF160" i="1"/>
  <c r="NH160" i="1"/>
  <c r="OK160" i="1"/>
  <c r="PN160" i="1"/>
  <c r="QQ160" i="1"/>
  <c r="RR160" i="1"/>
  <c r="ST160" i="1"/>
  <c r="TX160" i="1"/>
  <c r="UZ160" i="1"/>
  <c r="WC160" i="1"/>
  <c r="XF160" i="1"/>
  <c r="YI160" i="1"/>
  <c r="ZJ160" i="1"/>
  <c r="AAJ160" i="1"/>
  <c r="ABL160" i="1"/>
  <c r="ACL160" i="1"/>
  <c r="KC160" i="1"/>
  <c r="LD160" i="1"/>
  <c r="MG160" i="1"/>
  <c r="NI160" i="1"/>
  <c r="OL160" i="1"/>
  <c r="PO160" i="1"/>
  <c r="QR160" i="1"/>
  <c r="RU160" i="1"/>
  <c r="SV160" i="1"/>
  <c r="TY160" i="1"/>
  <c r="VA160" i="1"/>
  <c r="WD160" i="1"/>
  <c r="XG160" i="1"/>
  <c r="YJ160" i="1"/>
  <c r="ZL160" i="1"/>
  <c r="AAK160" i="1"/>
  <c r="ABM160" i="1"/>
  <c r="ACN160" i="1"/>
  <c r="KD160" i="1"/>
  <c r="LG160" i="1"/>
  <c r="MH160" i="1"/>
  <c r="NJ160" i="1"/>
  <c r="ON160" i="1"/>
  <c r="PP160" i="1"/>
  <c r="QS160" i="1"/>
  <c r="RV160" i="1"/>
  <c r="SY160" i="1"/>
  <c r="TZ160" i="1"/>
  <c r="VB160" i="1"/>
  <c r="WF160" i="1"/>
  <c r="XH160" i="1"/>
  <c r="YK160" i="1"/>
  <c r="ZM160" i="1"/>
  <c r="AAL160" i="1"/>
  <c r="ABN160" i="1"/>
  <c r="ACO160" i="1"/>
  <c r="KE160" i="1"/>
  <c r="LH160" i="1"/>
  <c r="MK160" i="1"/>
  <c r="NL160" i="1"/>
  <c r="OO160" i="1"/>
  <c r="PQ160" i="1"/>
  <c r="QT160" i="1"/>
  <c r="RW160" i="1"/>
  <c r="SZ160" i="1"/>
  <c r="UC160" i="1"/>
  <c r="VD160" i="1"/>
  <c r="WG160" i="1"/>
  <c r="XI160" i="1"/>
  <c r="YL160" i="1"/>
  <c r="ZN160" i="1"/>
  <c r="AAN160" i="1"/>
  <c r="ABP160" i="1"/>
  <c r="ACP160" i="1"/>
  <c r="TA160" i="1"/>
  <c r="UD160" i="1"/>
  <c r="VG160" i="1"/>
  <c r="WH160" i="1"/>
  <c r="XJ160" i="1"/>
  <c r="YN160" i="1"/>
  <c r="ZO160" i="1"/>
  <c r="AAQ160" i="1"/>
  <c r="ABQ160" i="1"/>
  <c r="ACQ160" i="1"/>
  <c r="KF160" i="1"/>
  <c r="LI160" i="1"/>
  <c r="ML160" i="1"/>
  <c r="NO160" i="1"/>
  <c r="OP160" i="1"/>
  <c r="PR160" i="1"/>
  <c r="QV160" i="1"/>
  <c r="RX160" i="1"/>
  <c r="X160" i="1"/>
  <c r="AR160" i="1"/>
  <c r="BL160" i="1"/>
  <c r="CF160" i="1"/>
  <c r="CZ160" i="1"/>
  <c r="DT160" i="1"/>
  <c r="EN160" i="1"/>
  <c r="FH160" i="1"/>
  <c r="GB160" i="1"/>
  <c r="GV160" i="1"/>
  <c r="HP160" i="1"/>
  <c r="IJ160" i="1"/>
  <c r="JD160" i="1"/>
  <c r="Y160" i="1"/>
  <c r="AS160" i="1"/>
  <c r="BM160" i="1"/>
  <c r="CG160" i="1"/>
  <c r="DA160" i="1"/>
  <c r="DU160" i="1"/>
  <c r="EO160" i="1"/>
  <c r="FI160" i="1"/>
  <c r="GC160" i="1"/>
  <c r="GW160" i="1"/>
  <c r="HQ160" i="1"/>
  <c r="IK160" i="1"/>
  <c r="JE160" i="1"/>
  <c r="F160" i="1"/>
  <c r="Z160" i="1"/>
  <c r="AT160" i="1"/>
  <c r="BN160" i="1"/>
  <c r="CH160" i="1"/>
  <c r="DB160" i="1"/>
  <c r="DV160" i="1"/>
  <c r="EP160" i="1"/>
  <c r="FJ160" i="1"/>
  <c r="GD160" i="1"/>
  <c r="GX160" i="1"/>
  <c r="HR160" i="1"/>
  <c r="IL160" i="1"/>
  <c r="JF160" i="1"/>
  <c r="G160" i="1"/>
  <c r="AA160" i="1"/>
  <c r="AU160" i="1"/>
  <c r="BO160" i="1"/>
  <c r="CI160" i="1"/>
  <c r="DC160" i="1"/>
  <c r="DW160" i="1"/>
  <c r="EQ160" i="1"/>
  <c r="FK160" i="1"/>
  <c r="GE160" i="1"/>
  <c r="GY160" i="1"/>
  <c r="HS160" i="1"/>
  <c r="IM160" i="1"/>
  <c r="JG160" i="1"/>
  <c r="O160" i="1"/>
  <c r="AI160" i="1"/>
  <c r="BC160" i="1"/>
  <c r="BW160" i="1"/>
  <c r="CQ160" i="1"/>
  <c r="DK160" i="1"/>
  <c r="EE160" i="1"/>
  <c r="EY160" i="1"/>
  <c r="FS160" i="1"/>
  <c r="GM160" i="1"/>
  <c r="HG160" i="1"/>
  <c r="IA160" i="1"/>
  <c r="IU160" i="1"/>
  <c r="P160" i="1"/>
  <c r="AJ160" i="1"/>
  <c r="BD160" i="1"/>
  <c r="BX160" i="1"/>
  <c r="CR160" i="1"/>
  <c r="DL160" i="1"/>
  <c r="EF160" i="1"/>
  <c r="EZ160" i="1"/>
  <c r="FT160" i="1"/>
  <c r="GN160" i="1"/>
  <c r="HH160" i="1"/>
  <c r="IB160" i="1"/>
  <c r="IV160" i="1"/>
  <c r="Q160" i="1"/>
  <c r="AK160" i="1"/>
  <c r="BE160" i="1"/>
  <c r="BY160" i="1"/>
  <c r="CS160" i="1"/>
  <c r="DM160" i="1"/>
  <c r="EG160" i="1"/>
  <c r="FA160" i="1"/>
  <c r="FU160" i="1"/>
  <c r="GO160" i="1"/>
  <c r="HI160" i="1"/>
  <c r="IC160" i="1"/>
  <c r="IW160" i="1"/>
  <c r="R160" i="1"/>
  <c r="AL160" i="1"/>
  <c r="BF160" i="1"/>
  <c r="BZ160" i="1"/>
  <c r="CT160" i="1"/>
  <c r="DN160" i="1"/>
  <c r="EH160" i="1"/>
  <c r="FB160" i="1"/>
  <c r="FV160" i="1"/>
  <c r="GP160" i="1"/>
  <c r="HJ160" i="1"/>
  <c r="ID160" i="1"/>
  <c r="IX160" i="1"/>
  <c r="S160" i="1"/>
  <c r="AM160" i="1"/>
  <c r="BG160" i="1"/>
  <c r="CA160" i="1"/>
  <c r="CU160" i="1"/>
  <c r="DO160" i="1"/>
  <c r="EI160" i="1"/>
  <c r="FC160" i="1"/>
  <c r="FW160" i="1"/>
  <c r="GQ160" i="1"/>
  <c r="HK160" i="1"/>
  <c r="IE160" i="1"/>
  <c r="IY160" i="1"/>
  <c r="T160" i="1"/>
  <c r="AN160" i="1"/>
  <c r="BH160" i="1"/>
  <c r="CB160" i="1"/>
  <c r="CV160" i="1"/>
  <c r="DP160" i="1"/>
  <c r="EJ160" i="1"/>
  <c r="FD160" i="1"/>
  <c r="FX160" i="1"/>
  <c r="GR160" i="1"/>
  <c r="HL160" i="1"/>
  <c r="IF160" i="1"/>
  <c r="IZ160" i="1"/>
  <c r="U160" i="1"/>
  <c r="AO160" i="1"/>
  <c r="BI160" i="1"/>
  <c r="CC160" i="1"/>
  <c r="CW160" i="1"/>
  <c r="DQ160" i="1"/>
  <c r="EK160" i="1"/>
  <c r="FE160" i="1"/>
  <c r="FY160" i="1"/>
  <c r="GS160" i="1"/>
  <c r="HM160" i="1"/>
  <c r="IG160" i="1"/>
  <c r="JA160" i="1"/>
  <c r="AE160" i="1"/>
  <c r="BU160" i="1"/>
  <c r="DR160" i="1"/>
  <c r="FL160" i="1"/>
  <c r="HB160" i="1"/>
  <c r="IR160" i="1"/>
  <c r="AF160" i="1"/>
  <c r="BV160" i="1"/>
  <c r="DS160" i="1"/>
  <c r="FM160" i="1"/>
  <c r="HC160" i="1"/>
  <c r="IS160" i="1"/>
  <c r="AG160" i="1"/>
  <c r="CD160" i="1"/>
  <c r="DX160" i="1"/>
  <c r="FN160" i="1"/>
  <c r="HD160" i="1"/>
  <c r="IT160" i="1"/>
  <c r="AH160" i="1"/>
  <c r="CE160" i="1"/>
  <c r="DY160" i="1"/>
  <c r="FO160" i="1"/>
  <c r="HE160" i="1"/>
  <c r="JB160" i="1"/>
  <c r="AP160" i="1"/>
  <c r="CJ160" i="1"/>
  <c r="DZ160" i="1"/>
  <c r="FP160" i="1"/>
  <c r="HF160" i="1"/>
  <c r="JC160" i="1"/>
  <c r="AQ160" i="1"/>
  <c r="CK160" i="1"/>
  <c r="EA160" i="1"/>
  <c r="FQ160" i="1"/>
  <c r="HN160" i="1"/>
  <c r="JH160" i="1"/>
  <c r="AV160" i="1"/>
  <c r="CL160" i="1"/>
  <c r="EB160" i="1"/>
  <c r="FR160" i="1"/>
  <c r="HO160" i="1"/>
  <c r="JI160" i="1"/>
  <c r="AW160" i="1"/>
  <c r="CM160" i="1"/>
  <c r="EC160" i="1"/>
  <c r="FZ160" i="1"/>
  <c r="HT160" i="1"/>
  <c r="JJ160" i="1"/>
  <c r="H160" i="1"/>
  <c r="AX160" i="1"/>
  <c r="CN160" i="1"/>
  <c r="ED160" i="1"/>
  <c r="GA160" i="1"/>
  <c r="HU160" i="1"/>
  <c r="JK160" i="1"/>
  <c r="I160" i="1"/>
  <c r="AY160" i="1"/>
  <c r="CO160" i="1"/>
  <c r="EL160" i="1"/>
  <c r="GF160" i="1"/>
  <c r="HV160" i="1"/>
  <c r="JL160" i="1"/>
  <c r="J160" i="1"/>
  <c r="AZ160" i="1"/>
  <c r="CP160" i="1"/>
  <c r="EM160" i="1"/>
  <c r="GG160" i="1"/>
  <c r="HW160" i="1"/>
  <c r="JM160" i="1"/>
  <c r="K160" i="1"/>
  <c r="BA160" i="1"/>
  <c r="CX160" i="1"/>
  <c r="ER160" i="1"/>
  <c r="GH160" i="1"/>
  <c r="HX160" i="1"/>
  <c r="L160" i="1"/>
  <c r="BB160" i="1"/>
  <c r="CY160" i="1"/>
  <c r="ES160" i="1"/>
  <c r="GI160" i="1"/>
  <c r="HY160" i="1"/>
  <c r="M160" i="1"/>
  <c r="BJ160" i="1"/>
  <c r="DD160" i="1"/>
  <c r="ET160" i="1"/>
  <c r="GJ160" i="1"/>
  <c r="HZ160" i="1"/>
  <c r="N160" i="1"/>
  <c r="BK160" i="1"/>
  <c r="DE160" i="1"/>
  <c r="EU160" i="1"/>
  <c r="GK160" i="1"/>
  <c r="IH160" i="1"/>
  <c r="V160" i="1"/>
  <c r="BP160" i="1"/>
  <c r="DF160" i="1"/>
  <c r="EV160" i="1"/>
  <c r="GL160" i="1"/>
  <c r="II160" i="1"/>
  <c r="W160" i="1"/>
  <c r="BQ160" i="1"/>
  <c r="DG160" i="1"/>
  <c r="EW160" i="1"/>
  <c r="GT160" i="1"/>
  <c r="IN160" i="1"/>
  <c r="AB160" i="1"/>
  <c r="BR160" i="1"/>
  <c r="DH160" i="1"/>
  <c r="EX160" i="1"/>
  <c r="GU160" i="1"/>
  <c r="IO160" i="1"/>
  <c r="AC160" i="1"/>
  <c r="BS160" i="1"/>
  <c r="DI160" i="1"/>
  <c r="FF160" i="1"/>
  <c r="GZ160" i="1"/>
  <c r="IP160" i="1"/>
  <c r="AD160" i="1"/>
  <c r="BT160" i="1"/>
  <c r="DJ160" i="1"/>
  <c r="FG160" i="1"/>
  <c r="HA160" i="1"/>
  <c r="IQ160" i="1"/>
  <c r="JY178" i="1"/>
  <c r="KS178" i="1"/>
  <c r="LM178" i="1"/>
  <c r="MG178" i="1"/>
  <c r="NA178" i="1"/>
  <c r="NU178" i="1"/>
  <c r="OO178" i="1"/>
  <c r="PI178" i="1"/>
  <c r="QC178" i="1"/>
  <c r="QW178" i="1"/>
  <c r="RQ178" i="1"/>
  <c r="SK178" i="1"/>
  <c r="TE178" i="1"/>
  <c r="TY178" i="1"/>
  <c r="US178" i="1"/>
  <c r="VM178" i="1"/>
  <c r="WG178" i="1"/>
  <c r="XA178" i="1"/>
  <c r="XU178" i="1"/>
  <c r="YO178" i="1"/>
  <c r="ZI178" i="1"/>
  <c r="AAC178" i="1"/>
  <c r="AAW178" i="1"/>
  <c r="ABQ178" i="1"/>
  <c r="ACK178" i="1"/>
  <c r="ADE178" i="1"/>
  <c r="JO178" i="1"/>
  <c r="KI178" i="1"/>
  <c r="KC178" i="1"/>
  <c r="KY178" i="1"/>
  <c r="LT178" i="1"/>
  <c r="MO178" i="1"/>
  <c r="NJ178" i="1"/>
  <c r="OE178" i="1"/>
  <c r="OZ178" i="1"/>
  <c r="PU178" i="1"/>
  <c r="QP178" i="1"/>
  <c r="RK178" i="1"/>
  <c r="SF178" i="1"/>
  <c r="TA178" i="1"/>
  <c r="TV178" i="1"/>
  <c r="UQ178" i="1"/>
  <c r="VL178" i="1"/>
  <c r="WH178" i="1"/>
  <c r="XC178" i="1"/>
  <c r="XX178" i="1"/>
  <c r="YS178" i="1"/>
  <c r="ZN178" i="1"/>
  <c r="AAI178" i="1"/>
  <c r="ABD178" i="1"/>
  <c r="ABY178" i="1"/>
  <c r="ACT178" i="1"/>
  <c r="KD178" i="1"/>
  <c r="KZ178" i="1"/>
  <c r="LU178" i="1"/>
  <c r="MP178" i="1"/>
  <c r="NK178" i="1"/>
  <c r="OF178" i="1"/>
  <c r="PA178" i="1"/>
  <c r="PV178" i="1"/>
  <c r="QQ178" i="1"/>
  <c r="RL178" i="1"/>
  <c r="SG178" i="1"/>
  <c r="TB178" i="1"/>
  <c r="TW178" i="1"/>
  <c r="UR178" i="1"/>
  <c r="VN178" i="1"/>
  <c r="WI178" i="1"/>
  <c r="XD178" i="1"/>
  <c r="XY178" i="1"/>
  <c r="YT178" i="1"/>
  <c r="ZO178" i="1"/>
  <c r="AAJ178" i="1"/>
  <c r="ABE178" i="1"/>
  <c r="ABZ178" i="1"/>
  <c r="ACU178" i="1"/>
  <c r="KE178" i="1"/>
  <c r="LA178" i="1"/>
  <c r="LV178" i="1"/>
  <c r="MQ178" i="1"/>
  <c r="NL178" i="1"/>
  <c r="OG178" i="1"/>
  <c r="PB178" i="1"/>
  <c r="PW178" i="1"/>
  <c r="QR178" i="1"/>
  <c r="RM178" i="1"/>
  <c r="SH178" i="1"/>
  <c r="TC178" i="1"/>
  <c r="TX178" i="1"/>
  <c r="UT178" i="1"/>
  <c r="VO178" i="1"/>
  <c r="WJ178" i="1"/>
  <c r="XE178" i="1"/>
  <c r="XZ178" i="1"/>
  <c r="YU178" i="1"/>
  <c r="ZP178" i="1"/>
  <c r="AAK178" i="1"/>
  <c r="ABF178" i="1"/>
  <c r="ACA178" i="1"/>
  <c r="ACV178" i="1"/>
  <c r="KF178" i="1"/>
  <c r="LB178" i="1"/>
  <c r="LW178" i="1"/>
  <c r="MR178" i="1"/>
  <c r="NM178" i="1"/>
  <c r="OH178" i="1"/>
  <c r="PC178" i="1"/>
  <c r="PX178" i="1"/>
  <c r="QS178" i="1"/>
  <c r="RN178" i="1"/>
  <c r="SI178" i="1"/>
  <c r="TD178" i="1"/>
  <c r="TZ178" i="1"/>
  <c r="UU178" i="1"/>
  <c r="VP178" i="1"/>
  <c r="WK178" i="1"/>
  <c r="XF178" i="1"/>
  <c r="YA178" i="1"/>
  <c r="YV178" i="1"/>
  <c r="ZQ178" i="1"/>
  <c r="AAL178" i="1"/>
  <c r="ABG178" i="1"/>
  <c r="ACB178" i="1"/>
  <c r="ACW178" i="1"/>
  <c r="KG178" i="1"/>
  <c r="LC178" i="1"/>
  <c r="LX178" i="1"/>
  <c r="MS178" i="1"/>
  <c r="NN178" i="1"/>
  <c r="OI178" i="1"/>
  <c r="PD178" i="1"/>
  <c r="PY178" i="1"/>
  <c r="QT178" i="1"/>
  <c r="RO178" i="1"/>
  <c r="SJ178" i="1"/>
  <c r="TF178" i="1"/>
  <c r="UA178" i="1"/>
  <c r="UV178" i="1"/>
  <c r="VQ178" i="1"/>
  <c r="WL178" i="1"/>
  <c r="XG178" i="1"/>
  <c r="YB178" i="1"/>
  <c r="YW178" i="1"/>
  <c r="ZR178" i="1"/>
  <c r="AAM178" i="1"/>
  <c r="ABH178" i="1"/>
  <c r="ACC178" i="1"/>
  <c r="ACX178" i="1"/>
  <c r="KH178" i="1"/>
  <c r="LD178" i="1"/>
  <c r="LY178" i="1"/>
  <c r="MT178" i="1"/>
  <c r="NO178" i="1"/>
  <c r="OJ178" i="1"/>
  <c r="PE178" i="1"/>
  <c r="PZ178" i="1"/>
  <c r="QU178" i="1"/>
  <c r="RP178" i="1"/>
  <c r="SL178" i="1"/>
  <c r="TG178" i="1"/>
  <c r="UB178" i="1"/>
  <c r="UW178" i="1"/>
  <c r="VR178" i="1"/>
  <c r="WM178" i="1"/>
  <c r="XH178" i="1"/>
  <c r="YC178" i="1"/>
  <c r="YX178" i="1"/>
  <c r="ZS178" i="1"/>
  <c r="AAN178" i="1"/>
  <c r="ABI178" i="1"/>
  <c r="ACD178" i="1"/>
  <c r="ACY178" i="1"/>
  <c r="KJ178" i="1"/>
  <c r="LE178" i="1"/>
  <c r="LZ178" i="1"/>
  <c r="MU178" i="1"/>
  <c r="NP178" i="1"/>
  <c r="OK178" i="1"/>
  <c r="PF178" i="1"/>
  <c r="QA178" i="1"/>
  <c r="QV178" i="1"/>
  <c r="RR178" i="1"/>
  <c r="SM178" i="1"/>
  <c r="TH178" i="1"/>
  <c r="UC178" i="1"/>
  <c r="UX178" i="1"/>
  <c r="VS178" i="1"/>
  <c r="WN178" i="1"/>
  <c r="XI178" i="1"/>
  <c r="YD178" i="1"/>
  <c r="YY178" i="1"/>
  <c r="ZT178" i="1"/>
  <c r="AAO178" i="1"/>
  <c r="ABJ178" i="1"/>
  <c r="ACE178" i="1"/>
  <c r="ACZ178" i="1"/>
  <c r="JN178" i="1"/>
  <c r="KK178" i="1"/>
  <c r="LF178" i="1"/>
  <c r="MA178" i="1"/>
  <c r="MV178" i="1"/>
  <c r="NQ178" i="1"/>
  <c r="OL178" i="1"/>
  <c r="PG178" i="1"/>
  <c r="QB178" i="1"/>
  <c r="QX178" i="1"/>
  <c r="RS178" i="1"/>
  <c r="SN178" i="1"/>
  <c r="TI178" i="1"/>
  <c r="UD178" i="1"/>
  <c r="UY178" i="1"/>
  <c r="VT178" i="1"/>
  <c r="WO178" i="1"/>
  <c r="XJ178" i="1"/>
  <c r="YE178" i="1"/>
  <c r="YZ178" i="1"/>
  <c r="ZU178" i="1"/>
  <c r="AAP178" i="1"/>
  <c r="ABK178" i="1"/>
  <c r="ACF178" i="1"/>
  <c r="ADA178" i="1"/>
  <c r="JP178" i="1"/>
  <c r="KL178" i="1"/>
  <c r="LG178" i="1"/>
  <c r="MB178" i="1"/>
  <c r="MW178" i="1"/>
  <c r="NR178" i="1"/>
  <c r="OM178" i="1"/>
  <c r="PH178" i="1"/>
  <c r="QD178" i="1"/>
  <c r="QY178" i="1"/>
  <c r="RT178" i="1"/>
  <c r="SO178" i="1"/>
  <c r="TJ178" i="1"/>
  <c r="UE178" i="1"/>
  <c r="UZ178" i="1"/>
  <c r="VU178" i="1"/>
  <c r="WP178" i="1"/>
  <c r="XK178" i="1"/>
  <c r="YF178" i="1"/>
  <c r="ZA178" i="1"/>
  <c r="ZV178" i="1"/>
  <c r="AAQ178" i="1"/>
  <c r="ABL178" i="1"/>
  <c r="ACG178" i="1"/>
  <c r="ADB178" i="1"/>
  <c r="JQ178" i="1"/>
  <c r="KM178" i="1"/>
  <c r="LH178" i="1"/>
  <c r="MC178" i="1"/>
  <c r="MX178" i="1"/>
  <c r="NS178" i="1"/>
  <c r="ON178" i="1"/>
  <c r="PJ178" i="1"/>
  <c r="QE178" i="1"/>
  <c r="QZ178" i="1"/>
  <c r="RU178" i="1"/>
  <c r="SP178" i="1"/>
  <c r="TK178" i="1"/>
  <c r="UF178" i="1"/>
  <c r="VA178" i="1"/>
  <c r="VV178" i="1"/>
  <c r="WQ178" i="1"/>
  <c r="XL178" i="1"/>
  <c r="YG178" i="1"/>
  <c r="ZB178" i="1"/>
  <c r="ZW178" i="1"/>
  <c r="AAR178" i="1"/>
  <c r="ABM178" i="1"/>
  <c r="ACH178" i="1"/>
  <c r="ADC178" i="1"/>
  <c r="JR178" i="1"/>
  <c r="KN178" i="1"/>
  <c r="LI178" i="1"/>
  <c r="MD178" i="1"/>
  <c r="MY178" i="1"/>
  <c r="NT178" i="1"/>
  <c r="OP178" i="1"/>
  <c r="PK178" i="1"/>
  <c r="QF178" i="1"/>
  <c r="RA178" i="1"/>
  <c r="RV178" i="1"/>
  <c r="SQ178" i="1"/>
  <c r="TL178" i="1"/>
  <c r="UG178" i="1"/>
  <c r="VB178" i="1"/>
  <c r="VW178" i="1"/>
  <c r="WR178" i="1"/>
  <c r="XM178" i="1"/>
  <c r="YH178" i="1"/>
  <c r="ZC178" i="1"/>
  <c r="ZX178" i="1"/>
  <c r="AAS178" i="1"/>
  <c r="ABN178" i="1"/>
  <c r="ACI178" i="1"/>
  <c r="ADD178" i="1"/>
  <c r="JS178" i="1"/>
  <c r="KO178" i="1"/>
  <c r="LJ178" i="1"/>
  <c r="ME178" i="1"/>
  <c r="MZ178" i="1"/>
  <c r="NV178" i="1"/>
  <c r="OQ178" i="1"/>
  <c r="PL178" i="1"/>
  <c r="QG178" i="1"/>
  <c r="RB178" i="1"/>
  <c r="RW178" i="1"/>
  <c r="SR178" i="1"/>
  <c r="TM178" i="1"/>
  <c r="UH178" i="1"/>
  <c r="VC178" i="1"/>
  <c r="VX178" i="1"/>
  <c r="WS178" i="1"/>
  <c r="XN178" i="1"/>
  <c r="YI178" i="1"/>
  <c r="ZD178" i="1"/>
  <c r="ZY178" i="1"/>
  <c r="AAT178" i="1"/>
  <c r="ABO178" i="1"/>
  <c r="ACJ178" i="1"/>
  <c r="ADF178" i="1"/>
  <c r="JT178" i="1"/>
  <c r="KP178" i="1"/>
  <c r="LK178" i="1"/>
  <c r="MF178" i="1"/>
  <c r="NB178" i="1"/>
  <c r="NW178" i="1"/>
  <c r="OR178" i="1"/>
  <c r="PM178" i="1"/>
  <c r="QH178" i="1"/>
  <c r="RC178" i="1"/>
  <c r="RX178" i="1"/>
  <c r="SS178" i="1"/>
  <c r="TN178" i="1"/>
  <c r="UI178" i="1"/>
  <c r="VD178" i="1"/>
  <c r="VY178" i="1"/>
  <c r="WT178" i="1"/>
  <c r="XO178" i="1"/>
  <c r="YJ178" i="1"/>
  <c r="ZE178" i="1"/>
  <c r="ZZ178" i="1"/>
  <c r="AAU178" i="1"/>
  <c r="ABP178" i="1"/>
  <c r="ACL178" i="1"/>
  <c r="ADG178" i="1"/>
  <c r="JU178" i="1"/>
  <c r="KQ178" i="1"/>
  <c r="LL178" i="1"/>
  <c r="MH178" i="1"/>
  <c r="NC178" i="1"/>
  <c r="NX178" i="1"/>
  <c r="OS178" i="1"/>
  <c r="PN178" i="1"/>
  <c r="QI178" i="1"/>
  <c r="RD178" i="1"/>
  <c r="RY178" i="1"/>
  <c r="ST178" i="1"/>
  <c r="TO178" i="1"/>
  <c r="UJ178" i="1"/>
  <c r="VE178" i="1"/>
  <c r="VZ178" i="1"/>
  <c r="WU178" i="1"/>
  <c r="XP178" i="1"/>
  <c r="YK178" i="1"/>
  <c r="ZF178" i="1"/>
  <c r="AAA178" i="1"/>
  <c r="AAV178" i="1"/>
  <c r="ABR178" i="1"/>
  <c r="ACM178" i="1"/>
  <c r="JV178" i="1"/>
  <c r="KR178" i="1"/>
  <c r="LN178" i="1"/>
  <c r="MI178" i="1"/>
  <c r="ND178" i="1"/>
  <c r="NY178" i="1"/>
  <c r="OT178" i="1"/>
  <c r="PO178" i="1"/>
  <c r="QJ178" i="1"/>
  <c r="RE178" i="1"/>
  <c r="RZ178" i="1"/>
  <c r="SU178" i="1"/>
  <c r="TP178" i="1"/>
  <c r="UK178" i="1"/>
  <c r="VF178" i="1"/>
  <c r="WA178" i="1"/>
  <c r="WV178" i="1"/>
  <c r="XQ178" i="1"/>
  <c r="YL178" i="1"/>
  <c r="ZG178" i="1"/>
  <c r="AAB178" i="1"/>
  <c r="AAX178" i="1"/>
  <c r="ABS178" i="1"/>
  <c r="ACN178" i="1"/>
  <c r="JW178" i="1"/>
  <c r="KT178" i="1"/>
  <c r="LO178" i="1"/>
  <c r="MJ178" i="1"/>
  <c r="NE178" i="1"/>
  <c r="NZ178" i="1"/>
  <c r="OU178" i="1"/>
  <c r="PP178" i="1"/>
  <c r="QK178" i="1"/>
  <c r="RF178" i="1"/>
  <c r="SA178" i="1"/>
  <c r="SV178" i="1"/>
  <c r="TQ178" i="1"/>
  <c r="UL178" i="1"/>
  <c r="VG178" i="1"/>
  <c r="WB178" i="1"/>
  <c r="WW178" i="1"/>
  <c r="XR178" i="1"/>
  <c r="YM178" i="1"/>
  <c r="ZH178" i="1"/>
  <c r="AAD178" i="1"/>
  <c r="AAY178" i="1"/>
  <c r="ABT178" i="1"/>
  <c r="ACO178" i="1"/>
  <c r="JX178" i="1"/>
  <c r="KU178" i="1"/>
  <c r="LP178" i="1"/>
  <c r="MK178" i="1"/>
  <c r="NF178" i="1"/>
  <c r="OA178" i="1"/>
  <c r="OV178" i="1"/>
  <c r="PQ178" i="1"/>
  <c r="QL178" i="1"/>
  <c r="RG178" i="1"/>
  <c r="SB178" i="1"/>
  <c r="SW178" i="1"/>
  <c r="TR178" i="1"/>
  <c r="UM178" i="1"/>
  <c r="VH178" i="1"/>
  <c r="WC178" i="1"/>
  <c r="WX178" i="1"/>
  <c r="XS178" i="1"/>
  <c r="YN178" i="1"/>
  <c r="ZJ178" i="1"/>
  <c r="AAE178" i="1"/>
  <c r="AAZ178" i="1"/>
  <c r="ABU178" i="1"/>
  <c r="ACP178" i="1"/>
  <c r="JZ178" i="1"/>
  <c r="KV178" i="1"/>
  <c r="LQ178" i="1"/>
  <c r="ML178" i="1"/>
  <c r="NG178" i="1"/>
  <c r="OB178" i="1"/>
  <c r="OW178" i="1"/>
  <c r="PR178" i="1"/>
  <c r="QM178" i="1"/>
  <c r="RH178" i="1"/>
  <c r="SC178" i="1"/>
  <c r="SX178" i="1"/>
  <c r="TS178" i="1"/>
  <c r="UN178" i="1"/>
  <c r="VI178" i="1"/>
  <c r="WD178" i="1"/>
  <c r="WY178" i="1"/>
  <c r="XT178" i="1"/>
  <c r="YP178" i="1"/>
  <c r="ZK178" i="1"/>
  <c r="AAF178" i="1"/>
  <c r="ABA178" i="1"/>
  <c r="ABV178" i="1"/>
  <c r="ACQ178" i="1"/>
  <c r="KA178" i="1"/>
  <c r="KW178" i="1"/>
  <c r="LR178" i="1"/>
  <c r="MM178" i="1"/>
  <c r="NH178" i="1"/>
  <c r="OC178" i="1"/>
  <c r="MN178" i="1"/>
  <c r="VK178" i="1"/>
  <c r="NI178" i="1"/>
  <c r="WE178" i="1"/>
  <c r="OD178" i="1"/>
  <c r="WF178" i="1"/>
  <c r="OX178" i="1"/>
  <c r="WZ178" i="1"/>
  <c r="OY178" i="1"/>
  <c r="XB178" i="1"/>
  <c r="PS178" i="1"/>
  <c r="XV178" i="1"/>
  <c r="PT178" i="1"/>
  <c r="XW178" i="1"/>
  <c r="QN178" i="1"/>
  <c r="YQ178" i="1"/>
  <c r="QO178" i="1"/>
  <c r="YR178" i="1"/>
  <c r="RI178" i="1"/>
  <c r="ZL178" i="1"/>
  <c r="RJ178" i="1"/>
  <c r="ZM178" i="1"/>
  <c r="SD178" i="1"/>
  <c r="AAG178" i="1"/>
  <c r="SE178" i="1"/>
  <c r="AAH178" i="1"/>
  <c r="SY178" i="1"/>
  <c r="ABB178" i="1"/>
  <c r="SZ178" i="1"/>
  <c r="ABC178" i="1"/>
  <c r="TT178" i="1"/>
  <c r="ABW178" i="1"/>
  <c r="TU178" i="1"/>
  <c r="ABX178" i="1"/>
  <c r="KB178" i="1"/>
  <c r="UO178" i="1"/>
  <c r="ACR178" i="1"/>
  <c r="KX178" i="1"/>
  <c r="UP178" i="1"/>
  <c r="ACS178" i="1"/>
  <c r="LS178" i="1"/>
  <c r="VJ178" i="1"/>
  <c r="U178" i="1"/>
  <c r="AO178" i="1"/>
  <c r="BI178" i="1"/>
  <c r="CC178" i="1"/>
  <c r="CW178" i="1"/>
  <c r="DQ178" i="1"/>
  <c r="EK178" i="1"/>
  <c r="FE178" i="1"/>
  <c r="G178" i="1"/>
  <c r="AB178" i="1"/>
  <c r="AW178" i="1"/>
  <c r="BR178" i="1"/>
  <c r="CM178" i="1"/>
  <c r="DH178" i="1"/>
  <c r="EC178" i="1"/>
  <c r="EX178" i="1"/>
  <c r="FS178" i="1"/>
  <c r="GM178" i="1"/>
  <c r="HG178" i="1"/>
  <c r="IA178" i="1"/>
  <c r="IU178" i="1"/>
  <c r="H178" i="1"/>
  <c r="AC178" i="1"/>
  <c r="AX178" i="1"/>
  <c r="BS178" i="1"/>
  <c r="CN178" i="1"/>
  <c r="DI178" i="1"/>
  <c r="ED178" i="1"/>
  <c r="EY178" i="1"/>
  <c r="FT178" i="1"/>
  <c r="GN178" i="1"/>
  <c r="HH178" i="1"/>
  <c r="IB178" i="1"/>
  <c r="IV178" i="1"/>
  <c r="I178" i="1"/>
  <c r="AD178" i="1"/>
  <c r="AY178" i="1"/>
  <c r="BT178" i="1"/>
  <c r="CO178" i="1"/>
  <c r="DJ178" i="1"/>
  <c r="EE178" i="1"/>
  <c r="EZ178" i="1"/>
  <c r="FU178" i="1"/>
  <c r="GO178" i="1"/>
  <c r="HI178" i="1"/>
  <c r="IC178" i="1"/>
  <c r="IW178" i="1"/>
  <c r="J178" i="1"/>
  <c r="AE178" i="1"/>
  <c r="AZ178" i="1"/>
  <c r="BU178" i="1"/>
  <c r="CP178" i="1"/>
  <c r="DK178" i="1"/>
  <c r="EF178" i="1"/>
  <c r="FA178" i="1"/>
  <c r="FV178" i="1"/>
  <c r="GP178" i="1"/>
  <c r="HJ178" i="1"/>
  <c r="ID178" i="1"/>
  <c r="IX178" i="1"/>
  <c r="S178" i="1"/>
  <c r="AN178" i="1"/>
  <c r="BJ178" i="1"/>
  <c r="CE178" i="1"/>
  <c r="CZ178" i="1"/>
  <c r="DU178" i="1"/>
  <c r="EP178" i="1"/>
  <c r="FK178" i="1"/>
  <c r="GE178" i="1"/>
  <c r="GY178" i="1"/>
  <c r="HS178" i="1"/>
  <c r="IM178" i="1"/>
  <c r="JG178" i="1"/>
  <c r="T178" i="1"/>
  <c r="AP178" i="1"/>
  <c r="BK178" i="1"/>
  <c r="CF178" i="1"/>
  <c r="DA178" i="1"/>
  <c r="DV178" i="1"/>
  <c r="EQ178" i="1"/>
  <c r="FL178" i="1"/>
  <c r="GF178" i="1"/>
  <c r="GZ178" i="1"/>
  <c r="HT178" i="1"/>
  <c r="IN178" i="1"/>
  <c r="JH178" i="1"/>
  <c r="V178" i="1"/>
  <c r="AQ178" i="1"/>
  <c r="BL178" i="1"/>
  <c r="CG178" i="1"/>
  <c r="DB178" i="1"/>
  <c r="DW178" i="1"/>
  <c r="ER178" i="1"/>
  <c r="FM178" i="1"/>
  <c r="GG178" i="1"/>
  <c r="HA178" i="1"/>
  <c r="HU178" i="1"/>
  <c r="IO178" i="1"/>
  <c r="JI178" i="1"/>
  <c r="W178" i="1"/>
  <c r="AR178" i="1"/>
  <c r="BM178" i="1"/>
  <c r="CH178" i="1"/>
  <c r="DC178" i="1"/>
  <c r="DX178" i="1"/>
  <c r="ES178" i="1"/>
  <c r="FN178" i="1"/>
  <c r="GH178" i="1"/>
  <c r="HB178" i="1"/>
  <c r="HV178" i="1"/>
  <c r="IP178" i="1"/>
  <c r="JJ178" i="1"/>
  <c r="X178" i="1"/>
  <c r="AS178" i="1"/>
  <c r="BN178" i="1"/>
  <c r="CI178" i="1"/>
  <c r="DD178" i="1"/>
  <c r="DY178" i="1"/>
  <c r="ET178" i="1"/>
  <c r="FO178" i="1"/>
  <c r="GI178" i="1"/>
  <c r="HC178" i="1"/>
  <c r="HW178" i="1"/>
  <c r="IQ178" i="1"/>
  <c r="JK178" i="1"/>
  <c r="Y178" i="1"/>
  <c r="AT178" i="1"/>
  <c r="BO178" i="1"/>
  <c r="CJ178" i="1"/>
  <c r="DE178" i="1"/>
  <c r="DZ178" i="1"/>
  <c r="EU178" i="1"/>
  <c r="FP178" i="1"/>
  <c r="GJ178" i="1"/>
  <c r="HD178" i="1"/>
  <c r="HX178" i="1"/>
  <c r="IR178" i="1"/>
  <c r="JL178" i="1"/>
  <c r="Z178" i="1"/>
  <c r="AU178" i="1"/>
  <c r="BP178" i="1"/>
  <c r="CK178" i="1"/>
  <c r="DF178" i="1"/>
  <c r="EA178" i="1"/>
  <c r="EV178" i="1"/>
  <c r="FQ178" i="1"/>
  <c r="GK178" i="1"/>
  <c r="HE178" i="1"/>
  <c r="HY178" i="1"/>
  <c r="IS178" i="1"/>
  <c r="JM178" i="1"/>
  <c r="AL178" i="1"/>
  <c r="CL178" i="1"/>
  <c r="EH178" i="1"/>
  <c r="FZ178" i="1"/>
  <c r="HP178" i="1"/>
  <c r="JF178" i="1"/>
  <c r="AM178" i="1"/>
  <c r="CQ178" i="1"/>
  <c r="EI178" i="1"/>
  <c r="GA178" i="1"/>
  <c r="HQ178" i="1"/>
  <c r="AV178" i="1"/>
  <c r="CR178" i="1"/>
  <c r="EJ178" i="1"/>
  <c r="GB178" i="1"/>
  <c r="HR178" i="1"/>
  <c r="BA178" i="1"/>
  <c r="CS178" i="1"/>
  <c r="EL178" i="1"/>
  <c r="GC178" i="1"/>
  <c r="HZ178" i="1"/>
  <c r="F178" i="1"/>
  <c r="BB178" i="1"/>
  <c r="CT178" i="1"/>
  <c r="EM178" i="1"/>
  <c r="GD178" i="1"/>
  <c r="IE178" i="1"/>
  <c r="K178" i="1"/>
  <c r="BC178" i="1"/>
  <c r="CU178" i="1"/>
  <c r="EN178" i="1"/>
  <c r="GL178" i="1"/>
  <c r="IF178" i="1"/>
  <c r="L178" i="1"/>
  <c r="BD178" i="1"/>
  <c r="CV178" i="1"/>
  <c r="EO178" i="1"/>
  <c r="GQ178" i="1"/>
  <c r="IG178" i="1"/>
  <c r="M178" i="1"/>
  <c r="BE178" i="1"/>
  <c r="CX178" i="1"/>
  <c r="EW178" i="1"/>
  <c r="GR178" i="1"/>
  <c r="IH178" i="1"/>
  <c r="N178" i="1"/>
  <c r="BF178" i="1"/>
  <c r="CY178" i="1"/>
  <c r="FB178" i="1"/>
  <c r="GS178" i="1"/>
  <c r="II178" i="1"/>
  <c r="O178" i="1"/>
  <c r="BG178" i="1"/>
  <c r="DG178" i="1"/>
  <c r="FC178" i="1"/>
  <c r="GT178" i="1"/>
  <c r="IJ178" i="1"/>
  <c r="P178" i="1"/>
  <c r="BH178" i="1"/>
  <c r="DL178" i="1"/>
  <c r="FD178" i="1"/>
  <c r="GU178" i="1"/>
  <c r="IK178" i="1"/>
  <c r="Q178" i="1"/>
  <c r="BQ178" i="1"/>
  <c r="DM178" i="1"/>
  <c r="FF178" i="1"/>
  <c r="GV178" i="1"/>
  <c r="IL178" i="1"/>
  <c r="R178" i="1"/>
  <c r="BV178" i="1"/>
  <c r="DN178" i="1"/>
  <c r="FG178" i="1"/>
  <c r="GW178" i="1"/>
  <c r="IT178" i="1"/>
  <c r="AA178" i="1"/>
  <c r="BW178" i="1"/>
  <c r="DO178" i="1"/>
  <c r="FH178" i="1"/>
  <c r="GX178" i="1"/>
  <c r="IY178" i="1"/>
  <c r="AF178" i="1"/>
  <c r="BX178" i="1"/>
  <c r="DP178" i="1"/>
  <c r="FI178" i="1"/>
  <c r="HF178" i="1"/>
  <c r="IZ178" i="1"/>
  <c r="AG178" i="1"/>
  <c r="BY178" i="1"/>
  <c r="DR178" i="1"/>
  <c r="FJ178" i="1"/>
  <c r="HK178" i="1"/>
  <c r="JA178" i="1"/>
  <c r="AH178" i="1"/>
  <c r="BZ178" i="1"/>
  <c r="DS178" i="1"/>
  <c r="FR178" i="1"/>
  <c r="HL178" i="1"/>
  <c r="JB178" i="1"/>
  <c r="AI178" i="1"/>
  <c r="CA178" i="1"/>
  <c r="DT178" i="1"/>
  <c r="FW178" i="1"/>
  <c r="HM178" i="1"/>
  <c r="JC178" i="1"/>
  <c r="AJ178" i="1"/>
  <c r="CB178" i="1"/>
  <c r="EB178" i="1"/>
  <c r="FX178" i="1"/>
  <c r="HN178" i="1"/>
  <c r="JD178" i="1"/>
  <c r="EG178" i="1"/>
  <c r="FY178" i="1"/>
  <c r="HO178" i="1"/>
  <c r="JE178" i="1"/>
  <c r="CD178" i="1"/>
  <c r="AK178" i="1"/>
  <c r="JU215" i="1"/>
  <c r="KO215" i="1"/>
  <c r="LI215" i="1"/>
  <c r="MC215" i="1"/>
  <c r="MW215" i="1"/>
  <c r="NQ215" i="1"/>
  <c r="OK215" i="1"/>
  <c r="PE215" i="1"/>
  <c r="PY215" i="1"/>
  <c r="QS215" i="1"/>
  <c r="RM215" i="1"/>
  <c r="SG215" i="1"/>
  <c r="TA215" i="1"/>
  <c r="TU215" i="1"/>
  <c r="UO215" i="1"/>
  <c r="VI215" i="1"/>
  <c r="WC215" i="1"/>
  <c r="WW215" i="1"/>
  <c r="XQ215" i="1"/>
  <c r="YK215" i="1"/>
  <c r="ZE215" i="1"/>
  <c r="ZY215" i="1"/>
  <c r="AAS215" i="1"/>
  <c r="ABM215" i="1"/>
  <c r="ACG215" i="1"/>
  <c r="ADA215" i="1"/>
  <c r="JV215" i="1"/>
  <c r="KP215" i="1"/>
  <c r="LJ215" i="1"/>
  <c r="MD215" i="1"/>
  <c r="MX215" i="1"/>
  <c r="NR215" i="1"/>
  <c r="OL215" i="1"/>
  <c r="PF215" i="1"/>
  <c r="PZ215" i="1"/>
  <c r="QT215" i="1"/>
  <c r="RN215" i="1"/>
  <c r="SH215" i="1"/>
  <c r="TB215" i="1"/>
  <c r="TV215" i="1"/>
  <c r="UP215" i="1"/>
  <c r="VJ215" i="1"/>
  <c r="WD215" i="1"/>
  <c r="WX215" i="1"/>
  <c r="XR215" i="1"/>
  <c r="YL215" i="1"/>
  <c r="ZF215" i="1"/>
  <c r="ZZ215" i="1"/>
  <c r="AAT215" i="1"/>
  <c r="ABN215" i="1"/>
  <c r="ACH215" i="1"/>
  <c r="ADB215" i="1"/>
  <c r="JW215" i="1"/>
  <c r="KQ215" i="1"/>
  <c r="LK215" i="1"/>
  <c r="ME215" i="1"/>
  <c r="MY215" i="1"/>
  <c r="NS215" i="1"/>
  <c r="OM215" i="1"/>
  <c r="PG215" i="1"/>
  <c r="QA215" i="1"/>
  <c r="QU215" i="1"/>
  <c r="RO215" i="1"/>
  <c r="SI215" i="1"/>
  <c r="TC215" i="1"/>
  <c r="TW215" i="1"/>
  <c r="UQ215" i="1"/>
  <c r="VK215" i="1"/>
  <c r="WE215" i="1"/>
  <c r="WY215" i="1"/>
  <c r="XS215" i="1"/>
  <c r="YM215" i="1"/>
  <c r="ZG215" i="1"/>
  <c r="AAA215" i="1"/>
  <c r="AAU215" i="1"/>
  <c r="ABO215" i="1"/>
  <c r="ACI215" i="1"/>
  <c r="ADC215" i="1"/>
  <c r="JX215" i="1"/>
  <c r="KR215" i="1"/>
  <c r="LL215" i="1"/>
  <c r="MF215" i="1"/>
  <c r="MZ215" i="1"/>
  <c r="NT215" i="1"/>
  <c r="ON215" i="1"/>
  <c r="PH215" i="1"/>
  <c r="QB215" i="1"/>
  <c r="QV215" i="1"/>
  <c r="RP215" i="1"/>
  <c r="SJ215" i="1"/>
  <c r="TD215" i="1"/>
  <c r="TX215" i="1"/>
  <c r="UR215" i="1"/>
  <c r="VL215" i="1"/>
  <c r="WF215" i="1"/>
  <c r="WZ215" i="1"/>
  <c r="XT215" i="1"/>
  <c r="YN215" i="1"/>
  <c r="ZH215" i="1"/>
  <c r="AAB215" i="1"/>
  <c r="AAV215" i="1"/>
  <c r="ABP215" i="1"/>
  <c r="ACJ215" i="1"/>
  <c r="ADD215" i="1"/>
  <c r="JN215" i="1"/>
  <c r="KH215" i="1"/>
  <c r="LB215" i="1"/>
  <c r="LV215" i="1"/>
  <c r="MP215" i="1"/>
  <c r="NJ215" i="1"/>
  <c r="KC215" i="1"/>
  <c r="LC215" i="1"/>
  <c r="MB215" i="1"/>
  <c r="NE215" i="1"/>
  <c r="OD215" i="1"/>
  <c r="PB215" i="1"/>
  <c r="QD215" i="1"/>
  <c r="RB215" i="1"/>
  <c r="RZ215" i="1"/>
  <c r="SX215" i="1"/>
  <c r="TZ215" i="1"/>
  <c r="UX215" i="1"/>
  <c r="VV215" i="1"/>
  <c r="WT215" i="1"/>
  <c r="XV215" i="1"/>
  <c r="YT215" i="1"/>
  <c r="ZR215" i="1"/>
  <c r="AAP215" i="1"/>
  <c r="ABR215" i="1"/>
  <c r="ACP215" i="1"/>
  <c r="KD215" i="1"/>
  <c r="LD215" i="1"/>
  <c r="MG215" i="1"/>
  <c r="NF215" i="1"/>
  <c r="OE215" i="1"/>
  <c r="PC215" i="1"/>
  <c r="QE215" i="1"/>
  <c r="RC215" i="1"/>
  <c r="SA215" i="1"/>
  <c r="SY215" i="1"/>
  <c r="UA215" i="1"/>
  <c r="UY215" i="1"/>
  <c r="VW215" i="1"/>
  <c r="WU215" i="1"/>
  <c r="XW215" i="1"/>
  <c r="YU215" i="1"/>
  <c r="ZS215" i="1"/>
  <c r="AAQ215" i="1"/>
  <c r="ABS215" i="1"/>
  <c r="ACQ215" i="1"/>
  <c r="KE215" i="1"/>
  <c r="LE215" i="1"/>
  <c r="MH215" i="1"/>
  <c r="NG215" i="1"/>
  <c r="OF215" i="1"/>
  <c r="PD215" i="1"/>
  <c r="QF215" i="1"/>
  <c r="RD215" i="1"/>
  <c r="SB215" i="1"/>
  <c r="SZ215" i="1"/>
  <c r="UB215" i="1"/>
  <c r="UZ215" i="1"/>
  <c r="VX215" i="1"/>
  <c r="WV215" i="1"/>
  <c r="XX215" i="1"/>
  <c r="YV215" i="1"/>
  <c r="ZT215" i="1"/>
  <c r="AAR215" i="1"/>
  <c r="ABT215" i="1"/>
  <c r="ACR215" i="1"/>
  <c r="KF215" i="1"/>
  <c r="LF215" i="1"/>
  <c r="MI215" i="1"/>
  <c r="NH215" i="1"/>
  <c r="OG215" i="1"/>
  <c r="PI215" i="1"/>
  <c r="QG215" i="1"/>
  <c r="RE215" i="1"/>
  <c r="SC215" i="1"/>
  <c r="TE215" i="1"/>
  <c r="UC215" i="1"/>
  <c r="VA215" i="1"/>
  <c r="VY215" i="1"/>
  <c r="XA215" i="1"/>
  <c r="XY215" i="1"/>
  <c r="YW215" i="1"/>
  <c r="ZU215" i="1"/>
  <c r="AAW215" i="1"/>
  <c r="ABU215" i="1"/>
  <c r="ACS215" i="1"/>
  <c r="KG215" i="1"/>
  <c r="LG215" i="1"/>
  <c r="MJ215" i="1"/>
  <c r="NI215" i="1"/>
  <c r="OH215" i="1"/>
  <c r="PJ215" i="1"/>
  <c r="QH215" i="1"/>
  <c r="RF215" i="1"/>
  <c r="SD215" i="1"/>
  <c r="TF215" i="1"/>
  <c r="UD215" i="1"/>
  <c r="VB215" i="1"/>
  <c r="VZ215" i="1"/>
  <c r="XB215" i="1"/>
  <c r="XZ215" i="1"/>
  <c r="YX215" i="1"/>
  <c r="ZV215" i="1"/>
  <c r="AAX215" i="1"/>
  <c r="ABV215" i="1"/>
  <c r="ACT215" i="1"/>
  <c r="KI215" i="1"/>
  <c r="LH215" i="1"/>
  <c r="MK215" i="1"/>
  <c r="NK215" i="1"/>
  <c r="OI215" i="1"/>
  <c r="PK215" i="1"/>
  <c r="QI215" i="1"/>
  <c r="RG215" i="1"/>
  <c r="SE215" i="1"/>
  <c r="TG215" i="1"/>
  <c r="UE215" i="1"/>
  <c r="VC215" i="1"/>
  <c r="WA215" i="1"/>
  <c r="XC215" i="1"/>
  <c r="YA215" i="1"/>
  <c r="YY215" i="1"/>
  <c r="ZW215" i="1"/>
  <c r="AAY215" i="1"/>
  <c r="ABW215" i="1"/>
  <c r="ACU215" i="1"/>
  <c r="KJ215" i="1"/>
  <c r="LM215" i="1"/>
  <c r="ML215" i="1"/>
  <c r="NL215" i="1"/>
  <c r="OJ215" i="1"/>
  <c r="PL215" i="1"/>
  <c r="QJ215" i="1"/>
  <c r="RH215" i="1"/>
  <c r="SF215" i="1"/>
  <c r="TH215" i="1"/>
  <c r="UF215" i="1"/>
  <c r="VD215" i="1"/>
  <c r="WB215" i="1"/>
  <c r="XD215" i="1"/>
  <c r="YB215" i="1"/>
  <c r="YZ215" i="1"/>
  <c r="ZX215" i="1"/>
  <c r="AAZ215" i="1"/>
  <c r="ABX215" i="1"/>
  <c r="ACV215" i="1"/>
  <c r="KK215" i="1"/>
  <c r="LN215" i="1"/>
  <c r="MM215" i="1"/>
  <c r="NM215" i="1"/>
  <c r="OO215" i="1"/>
  <c r="PM215" i="1"/>
  <c r="QK215" i="1"/>
  <c r="RI215" i="1"/>
  <c r="SK215" i="1"/>
  <c r="TI215" i="1"/>
  <c r="UG215" i="1"/>
  <c r="VE215" i="1"/>
  <c r="WG215" i="1"/>
  <c r="XE215" i="1"/>
  <c r="YC215" i="1"/>
  <c r="ZA215" i="1"/>
  <c r="AAC215" i="1"/>
  <c r="ABA215" i="1"/>
  <c r="ABY215" i="1"/>
  <c r="ACW215" i="1"/>
  <c r="KL215" i="1"/>
  <c r="LO215" i="1"/>
  <c r="MN215" i="1"/>
  <c r="NN215" i="1"/>
  <c r="OP215" i="1"/>
  <c r="PN215" i="1"/>
  <c r="QL215" i="1"/>
  <c r="RJ215" i="1"/>
  <c r="SL215" i="1"/>
  <c r="TJ215" i="1"/>
  <c r="UH215" i="1"/>
  <c r="VF215" i="1"/>
  <c r="WH215" i="1"/>
  <c r="XF215" i="1"/>
  <c r="YD215" i="1"/>
  <c r="ZB215" i="1"/>
  <c r="AAD215" i="1"/>
  <c r="ABB215" i="1"/>
  <c r="ABZ215" i="1"/>
  <c r="ACX215" i="1"/>
  <c r="KM215" i="1"/>
  <c r="LP215" i="1"/>
  <c r="MO215" i="1"/>
  <c r="NO215" i="1"/>
  <c r="OQ215" i="1"/>
  <c r="PO215" i="1"/>
  <c r="QM215" i="1"/>
  <c r="RK215" i="1"/>
  <c r="SM215" i="1"/>
  <c r="TK215" i="1"/>
  <c r="UI215" i="1"/>
  <c r="VG215" i="1"/>
  <c r="WI215" i="1"/>
  <c r="XG215" i="1"/>
  <c r="YE215" i="1"/>
  <c r="ZC215" i="1"/>
  <c r="AAE215" i="1"/>
  <c r="ABC215" i="1"/>
  <c r="ACA215" i="1"/>
  <c r="ACY215" i="1"/>
  <c r="JO215" i="1"/>
  <c r="KN215" i="1"/>
  <c r="LQ215" i="1"/>
  <c r="MQ215" i="1"/>
  <c r="NP215" i="1"/>
  <c r="OR215" i="1"/>
  <c r="PP215" i="1"/>
  <c r="QN215" i="1"/>
  <c r="RL215" i="1"/>
  <c r="SN215" i="1"/>
  <c r="TL215" i="1"/>
  <c r="UJ215" i="1"/>
  <c r="VH215" i="1"/>
  <c r="WJ215" i="1"/>
  <c r="XH215" i="1"/>
  <c r="YF215" i="1"/>
  <c r="ZD215" i="1"/>
  <c r="AAF215" i="1"/>
  <c r="ABD215" i="1"/>
  <c r="ACB215" i="1"/>
  <c r="ACZ215" i="1"/>
  <c r="JP215" i="1"/>
  <c r="KS215" i="1"/>
  <c r="LR215" i="1"/>
  <c r="MR215" i="1"/>
  <c r="NU215" i="1"/>
  <c r="OS215" i="1"/>
  <c r="PQ215" i="1"/>
  <c r="QO215" i="1"/>
  <c r="RQ215" i="1"/>
  <c r="SO215" i="1"/>
  <c r="TM215" i="1"/>
  <c r="UK215" i="1"/>
  <c r="VM215" i="1"/>
  <c r="WK215" i="1"/>
  <c r="XI215" i="1"/>
  <c r="YG215" i="1"/>
  <c r="ZI215" i="1"/>
  <c r="AAG215" i="1"/>
  <c r="ABE215" i="1"/>
  <c r="ACC215" i="1"/>
  <c r="ADE215" i="1"/>
  <c r="JQ215" i="1"/>
  <c r="KT215" i="1"/>
  <c r="LS215" i="1"/>
  <c r="MS215" i="1"/>
  <c r="NV215" i="1"/>
  <c r="OT215" i="1"/>
  <c r="PR215" i="1"/>
  <c r="QP215" i="1"/>
  <c r="RR215" i="1"/>
  <c r="SP215" i="1"/>
  <c r="TN215" i="1"/>
  <c r="UL215" i="1"/>
  <c r="VN215" i="1"/>
  <c r="WL215" i="1"/>
  <c r="XJ215" i="1"/>
  <c r="YH215" i="1"/>
  <c r="ZJ215" i="1"/>
  <c r="AAH215" i="1"/>
  <c r="ABF215" i="1"/>
  <c r="ACD215" i="1"/>
  <c r="ADF215" i="1"/>
  <c r="JR215" i="1"/>
  <c r="KU215" i="1"/>
  <c r="LT215" i="1"/>
  <c r="MT215" i="1"/>
  <c r="NW215" i="1"/>
  <c r="OU215" i="1"/>
  <c r="PS215" i="1"/>
  <c r="QQ215" i="1"/>
  <c r="RS215" i="1"/>
  <c r="SQ215" i="1"/>
  <c r="TO215" i="1"/>
  <c r="UM215" i="1"/>
  <c r="VO215" i="1"/>
  <c r="WM215" i="1"/>
  <c r="XK215" i="1"/>
  <c r="YI215" i="1"/>
  <c r="ZK215" i="1"/>
  <c r="AAI215" i="1"/>
  <c r="ABG215" i="1"/>
  <c r="ACE215" i="1"/>
  <c r="ADG215" i="1"/>
  <c r="JS215" i="1"/>
  <c r="KV215" i="1"/>
  <c r="LU215" i="1"/>
  <c r="MU215" i="1"/>
  <c r="NX215" i="1"/>
  <c r="OV215" i="1"/>
  <c r="PT215" i="1"/>
  <c r="QR215" i="1"/>
  <c r="RT215" i="1"/>
  <c r="SR215" i="1"/>
  <c r="TP215" i="1"/>
  <c r="UN215" i="1"/>
  <c r="VP215" i="1"/>
  <c r="WN215" i="1"/>
  <c r="XL215" i="1"/>
  <c r="YJ215" i="1"/>
  <c r="ZL215" i="1"/>
  <c r="AAJ215" i="1"/>
  <c r="ABH215" i="1"/>
  <c r="ACF215" i="1"/>
  <c r="JT215" i="1"/>
  <c r="KW215" i="1"/>
  <c r="LW215" i="1"/>
  <c r="MV215" i="1"/>
  <c r="NY215" i="1"/>
  <c r="OW215" i="1"/>
  <c r="PU215" i="1"/>
  <c r="QW215" i="1"/>
  <c r="RU215" i="1"/>
  <c r="SS215" i="1"/>
  <c r="TQ215" i="1"/>
  <c r="US215" i="1"/>
  <c r="VQ215" i="1"/>
  <c r="WO215" i="1"/>
  <c r="XM215" i="1"/>
  <c r="YO215" i="1"/>
  <c r="ZM215" i="1"/>
  <c r="AAK215" i="1"/>
  <c r="ABI215" i="1"/>
  <c r="ACK215" i="1"/>
  <c r="JY215" i="1"/>
  <c r="KX215" i="1"/>
  <c r="LX215" i="1"/>
  <c r="NA215" i="1"/>
  <c r="NZ215" i="1"/>
  <c r="OX215" i="1"/>
  <c r="PV215" i="1"/>
  <c r="QX215" i="1"/>
  <c r="RV215" i="1"/>
  <c r="ST215" i="1"/>
  <c r="TR215" i="1"/>
  <c r="UT215" i="1"/>
  <c r="VR215" i="1"/>
  <c r="WP215" i="1"/>
  <c r="XN215" i="1"/>
  <c r="YP215" i="1"/>
  <c r="ZN215" i="1"/>
  <c r="AAL215" i="1"/>
  <c r="ABJ215" i="1"/>
  <c r="ACL215" i="1"/>
  <c r="JZ215" i="1"/>
  <c r="KY215" i="1"/>
  <c r="LY215" i="1"/>
  <c r="NB215" i="1"/>
  <c r="OA215" i="1"/>
  <c r="OY215" i="1"/>
  <c r="PW215" i="1"/>
  <c r="QY215" i="1"/>
  <c r="RW215" i="1"/>
  <c r="SU215" i="1"/>
  <c r="TS215" i="1"/>
  <c r="UU215" i="1"/>
  <c r="VS215" i="1"/>
  <c r="WQ215" i="1"/>
  <c r="XO215" i="1"/>
  <c r="YQ215" i="1"/>
  <c r="ZO215" i="1"/>
  <c r="AAM215" i="1"/>
  <c r="ABK215" i="1"/>
  <c r="ACM215" i="1"/>
  <c r="OB215" i="1"/>
  <c r="XP215" i="1"/>
  <c r="OC215" i="1"/>
  <c r="XU215" i="1"/>
  <c r="OZ215" i="1"/>
  <c r="YR215" i="1"/>
  <c r="PA215" i="1"/>
  <c r="YS215" i="1"/>
  <c r="PX215" i="1"/>
  <c r="ZP215" i="1"/>
  <c r="QC215" i="1"/>
  <c r="ZQ215" i="1"/>
  <c r="QZ215" i="1"/>
  <c r="AAN215" i="1"/>
  <c r="RA215" i="1"/>
  <c r="AAO215" i="1"/>
  <c r="RX215" i="1"/>
  <c r="ABL215" i="1"/>
  <c r="RY215" i="1"/>
  <c r="ABQ215" i="1"/>
  <c r="SV215" i="1"/>
  <c r="ACN215" i="1"/>
  <c r="SW215" i="1"/>
  <c r="ACO215" i="1"/>
  <c r="KA215" i="1"/>
  <c r="TT215" i="1"/>
  <c r="KB215" i="1"/>
  <c r="TY215" i="1"/>
  <c r="KZ215" i="1"/>
  <c r="UV215" i="1"/>
  <c r="LA215" i="1"/>
  <c r="UW215" i="1"/>
  <c r="LZ215" i="1"/>
  <c r="VT215" i="1"/>
  <c r="MA215" i="1"/>
  <c r="VU215" i="1"/>
  <c r="NC215" i="1"/>
  <c r="WR215" i="1"/>
  <c r="ND215" i="1"/>
  <c r="WS215" i="1"/>
  <c r="M215" i="1"/>
  <c r="AG215" i="1"/>
  <c r="BA215" i="1"/>
  <c r="BU215" i="1"/>
  <c r="CO215" i="1"/>
  <c r="DI215" i="1"/>
  <c r="EC215" i="1"/>
  <c r="EW215" i="1"/>
  <c r="FQ215" i="1"/>
  <c r="GK215" i="1"/>
  <c r="I215" i="1"/>
  <c r="AD215" i="1"/>
  <c r="AY215" i="1"/>
  <c r="BT215" i="1"/>
  <c r="CP215" i="1"/>
  <c r="DK215" i="1"/>
  <c r="EF215" i="1"/>
  <c r="FA215" i="1"/>
  <c r="FV215" i="1"/>
  <c r="GQ215" i="1"/>
  <c r="HK215" i="1"/>
  <c r="IE215" i="1"/>
  <c r="IY215" i="1"/>
  <c r="BX215" i="1"/>
  <c r="JB215" i="1"/>
  <c r="FZ215" i="1"/>
  <c r="J215" i="1"/>
  <c r="AE215" i="1"/>
  <c r="AZ215" i="1"/>
  <c r="BV215" i="1"/>
  <c r="CQ215" i="1"/>
  <c r="DL215" i="1"/>
  <c r="EG215" i="1"/>
  <c r="FB215" i="1"/>
  <c r="FW215" i="1"/>
  <c r="GR215" i="1"/>
  <c r="HL215" i="1"/>
  <c r="IF215" i="1"/>
  <c r="IZ215" i="1"/>
  <c r="CS215" i="1"/>
  <c r="DN215" i="1"/>
  <c r="FY215" i="1"/>
  <c r="IH215" i="1"/>
  <c r="EJ215" i="1"/>
  <c r="HO215" i="1"/>
  <c r="K215" i="1"/>
  <c r="AF215" i="1"/>
  <c r="BB215" i="1"/>
  <c r="BW215" i="1"/>
  <c r="CR215" i="1"/>
  <c r="DM215" i="1"/>
  <c r="EH215" i="1"/>
  <c r="FC215" i="1"/>
  <c r="FX215" i="1"/>
  <c r="GS215" i="1"/>
  <c r="HM215" i="1"/>
  <c r="IG215" i="1"/>
  <c r="JA215" i="1"/>
  <c r="L215" i="1"/>
  <c r="BC215" i="1"/>
  <c r="FD215" i="1"/>
  <c r="GT215" i="1"/>
  <c r="HN215" i="1"/>
  <c r="FE215" i="1"/>
  <c r="II215" i="1"/>
  <c r="AH215" i="1"/>
  <c r="EI215" i="1"/>
  <c r="N215" i="1"/>
  <c r="AI215" i="1"/>
  <c r="BD215" i="1"/>
  <c r="BY215" i="1"/>
  <c r="CT215" i="1"/>
  <c r="DO215" i="1"/>
  <c r="GU215" i="1"/>
  <c r="JC215" i="1"/>
  <c r="O215" i="1"/>
  <c r="AJ215" i="1"/>
  <c r="BE215" i="1"/>
  <c r="BZ215" i="1"/>
  <c r="CU215" i="1"/>
  <c r="DP215" i="1"/>
  <c r="EK215" i="1"/>
  <c r="FF215" i="1"/>
  <c r="GA215" i="1"/>
  <c r="GV215" i="1"/>
  <c r="HP215" i="1"/>
  <c r="IJ215" i="1"/>
  <c r="JD215" i="1"/>
  <c r="P215" i="1"/>
  <c r="AK215" i="1"/>
  <c r="BF215" i="1"/>
  <c r="CA215" i="1"/>
  <c r="CV215" i="1"/>
  <c r="DQ215" i="1"/>
  <c r="EL215" i="1"/>
  <c r="FG215" i="1"/>
  <c r="GB215" i="1"/>
  <c r="GW215" i="1"/>
  <c r="HQ215" i="1"/>
  <c r="IK215" i="1"/>
  <c r="JE215" i="1"/>
  <c r="Q215" i="1"/>
  <c r="AL215" i="1"/>
  <c r="BG215" i="1"/>
  <c r="CB215" i="1"/>
  <c r="CW215" i="1"/>
  <c r="DR215" i="1"/>
  <c r="EM215" i="1"/>
  <c r="FH215" i="1"/>
  <c r="GC215" i="1"/>
  <c r="GX215" i="1"/>
  <c r="HR215" i="1"/>
  <c r="IL215" i="1"/>
  <c r="JF215" i="1"/>
  <c r="R215" i="1"/>
  <c r="AM215" i="1"/>
  <c r="BH215" i="1"/>
  <c r="CC215" i="1"/>
  <c r="CX215" i="1"/>
  <c r="DS215" i="1"/>
  <c r="EN215" i="1"/>
  <c r="FI215" i="1"/>
  <c r="GD215" i="1"/>
  <c r="GY215" i="1"/>
  <c r="HS215" i="1"/>
  <c r="IM215" i="1"/>
  <c r="JG215" i="1"/>
  <c r="S215" i="1"/>
  <c r="AN215" i="1"/>
  <c r="BI215" i="1"/>
  <c r="CD215" i="1"/>
  <c r="CY215" i="1"/>
  <c r="DT215" i="1"/>
  <c r="EO215" i="1"/>
  <c r="FJ215" i="1"/>
  <c r="GE215" i="1"/>
  <c r="GZ215" i="1"/>
  <c r="HT215" i="1"/>
  <c r="IN215" i="1"/>
  <c r="JH215" i="1"/>
  <c r="T215" i="1"/>
  <c r="AO215" i="1"/>
  <c r="BJ215" i="1"/>
  <c r="CE215" i="1"/>
  <c r="CZ215" i="1"/>
  <c r="DU215" i="1"/>
  <c r="EP215" i="1"/>
  <c r="FK215" i="1"/>
  <c r="GF215" i="1"/>
  <c r="HA215" i="1"/>
  <c r="HU215" i="1"/>
  <c r="IO215" i="1"/>
  <c r="JI215" i="1"/>
  <c r="U215" i="1"/>
  <c r="AP215" i="1"/>
  <c r="BK215" i="1"/>
  <c r="CF215" i="1"/>
  <c r="DA215" i="1"/>
  <c r="DV215" i="1"/>
  <c r="EQ215" i="1"/>
  <c r="FL215" i="1"/>
  <c r="GG215" i="1"/>
  <c r="HB215" i="1"/>
  <c r="HV215" i="1"/>
  <c r="IP215" i="1"/>
  <c r="JJ215" i="1"/>
  <c r="CM215" i="1"/>
  <c r="V215" i="1"/>
  <c r="AQ215" i="1"/>
  <c r="BL215" i="1"/>
  <c r="CG215" i="1"/>
  <c r="DB215" i="1"/>
  <c r="DW215" i="1"/>
  <c r="ER215" i="1"/>
  <c r="FM215" i="1"/>
  <c r="GH215" i="1"/>
  <c r="HC215" i="1"/>
  <c r="HW215" i="1"/>
  <c r="IQ215" i="1"/>
  <c r="JK215" i="1"/>
  <c r="ED215" i="1"/>
  <c r="IW215" i="1"/>
  <c r="GP215" i="1"/>
  <c r="W215" i="1"/>
  <c r="AR215" i="1"/>
  <c r="BM215" i="1"/>
  <c r="CH215" i="1"/>
  <c r="DC215" i="1"/>
  <c r="DX215" i="1"/>
  <c r="ES215" i="1"/>
  <c r="FN215" i="1"/>
  <c r="GI215" i="1"/>
  <c r="HD215" i="1"/>
  <c r="HX215" i="1"/>
  <c r="IR215" i="1"/>
  <c r="JL215" i="1"/>
  <c r="AW215" i="1"/>
  <c r="HI215" i="1"/>
  <c r="DJ215" i="1"/>
  <c r="HJ215" i="1"/>
  <c r="X215" i="1"/>
  <c r="AS215" i="1"/>
  <c r="BN215" i="1"/>
  <c r="CI215" i="1"/>
  <c r="DD215" i="1"/>
  <c r="DY215" i="1"/>
  <c r="ET215" i="1"/>
  <c r="FO215" i="1"/>
  <c r="GJ215" i="1"/>
  <c r="HE215" i="1"/>
  <c r="HY215" i="1"/>
  <c r="IS215" i="1"/>
  <c r="JM215" i="1"/>
  <c r="EY215" i="1"/>
  <c r="AC215" i="1"/>
  <c r="FU215" i="1"/>
  <c r="IX215" i="1"/>
  <c r="Y215" i="1"/>
  <c r="AT215" i="1"/>
  <c r="BO215" i="1"/>
  <c r="CJ215" i="1"/>
  <c r="DE215" i="1"/>
  <c r="DZ215" i="1"/>
  <c r="EU215" i="1"/>
  <c r="FP215" i="1"/>
  <c r="GL215" i="1"/>
  <c r="HF215" i="1"/>
  <c r="HZ215" i="1"/>
  <c r="IT215" i="1"/>
  <c r="G215" i="1"/>
  <c r="FT215" i="1"/>
  <c r="EZ215" i="1"/>
  <c r="ID215" i="1"/>
  <c r="Z215" i="1"/>
  <c r="AU215" i="1"/>
  <c r="BP215" i="1"/>
  <c r="CK215" i="1"/>
  <c r="DF215" i="1"/>
  <c r="EA215" i="1"/>
  <c r="EV215" i="1"/>
  <c r="FR215" i="1"/>
  <c r="GM215" i="1"/>
  <c r="HG215" i="1"/>
  <c r="IA215" i="1"/>
  <c r="IU215" i="1"/>
  <c r="BS215" i="1"/>
  <c r="F215" i="1"/>
  <c r="AA215" i="1"/>
  <c r="AV215" i="1"/>
  <c r="BQ215" i="1"/>
  <c r="CL215" i="1"/>
  <c r="DG215" i="1"/>
  <c r="EB215" i="1"/>
  <c r="EX215" i="1"/>
  <c r="FS215" i="1"/>
  <c r="GN215" i="1"/>
  <c r="HH215" i="1"/>
  <c r="IB215" i="1"/>
  <c r="IV215" i="1"/>
  <c r="BR215" i="1"/>
  <c r="IC215" i="1"/>
  <c r="EE215" i="1"/>
  <c r="AB215" i="1"/>
  <c r="DH215" i="1"/>
  <c r="GO215" i="1"/>
  <c r="AX215" i="1"/>
  <c r="CN215" i="1"/>
  <c r="H215" i="1"/>
  <c r="JV155" i="1"/>
  <c r="KP155" i="1"/>
  <c r="LJ155" i="1"/>
  <c r="MD155" i="1"/>
  <c r="MX155" i="1"/>
  <c r="NR155" i="1"/>
  <c r="OL155" i="1"/>
  <c r="PF155" i="1"/>
  <c r="PZ155" i="1"/>
  <c r="QT155" i="1"/>
  <c r="RN155" i="1"/>
  <c r="SH155" i="1"/>
  <c r="TB155" i="1"/>
  <c r="TV155" i="1"/>
  <c r="UP155" i="1"/>
  <c r="VJ155" i="1"/>
  <c r="WD155" i="1"/>
  <c r="WX155" i="1"/>
  <c r="XR155" i="1"/>
  <c r="YL155" i="1"/>
  <c r="ZF155" i="1"/>
  <c r="ZZ155" i="1"/>
  <c r="AAT155" i="1"/>
  <c r="ABN155" i="1"/>
  <c r="ACH155" i="1"/>
  <c r="ADB155" i="1"/>
  <c r="JW155" i="1"/>
  <c r="KQ155" i="1"/>
  <c r="LK155" i="1"/>
  <c r="ME155" i="1"/>
  <c r="MY155" i="1"/>
  <c r="NS155" i="1"/>
  <c r="OM155" i="1"/>
  <c r="PG155" i="1"/>
  <c r="QA155" i="1"/>
  <c r="QU155" i="1"/>
  <c r="RO155" i="1"/>
  <c r="SI155" i="1"/>
  <c r="TC155" i="1"/>
  <c r="TW155" i="1"/>
  <c r="UQ155" i="1"/>
  <c r="VK155" i="1"/>
  <c r="WE155" i="1"/>
  <c r="WY155" i="1"/>
  <c r="XS155" i="1"/>
  <c r="YM155" i="1"/>
  <c r="ZG155" i="1"/>
  <c r="AAA155" i="1"/>
  <c r="AAU155" i="1"/>
  <c r="ABO155" i="1"/>
  <c r="ACI155" i="1"/>
  <c r="ADC155" i="1"/>
  <c r="JR155" i="1"/>
  <c r="KN155" i="1"/>
  <c r="LL155" i="1"/>
  <c r="MH155" i="1"/>
  <c r="ND155" i="1"/>
  <c r="NZ155" i="1"/>
  <c r="OV155" i="1"/>
  <c r="PR155" i="1"/>
  <c r="JS155" i="1"/>
  <c r="KO155" i="1"/>
  <c r="LM155" i="1"/>
  <c r="MI155" i="1"/>
  <c r="NE155" i="1"/>
  <c r="OA155" i="1"/>
  <c r="OW155" i="1"/>
  <c r="PS155" i="1"/>
  <c r="QO155" i="1"/>
  <c r="RK155" i="1"/>
  <c r="SG155" i="1"/>
  <c r="TE155" i="1"/>
  <c r="UA155" i="1"/>
  <c r="UW155" i="1"/>
  <c r="VS155" i="1"/>
  <c r="WO155" i="1"/>
  <c r="XK155" i="1"/>
  <c r="YG155" i="1"/>
  <c r="ZC155" i="1"/>
  <c r="ZY155" i="1"/>
  <c r="AAW155" i="1"/>
  <c r="ABS155" i="1"/>
  <c r="ACO155" i="1"/>
  <c r="KD155" i="1"/>
  <c r="KZ155" i="1"/>
  <c r="LV155" i="1"/>
  <c r="MR155" i="1"/>
  <c r="NN155" i="1"/>
  <c r="OJ155" i="1"/>
  <c r="PH155" i="1"/>
  <c r="QD155" i="1"/>
  <c r="QZ155" i="1"/>
  <c r="RV155" i="1"/>
  <c r="SR155" i="1"/>
  <c r="TN155" i="1"/>
  <c r="UJ155" i="1"/>
  <c r="VF155" i="1"/>
  <c r="WB155" i="1"/>
  <c r="WZ155" i="1"/>
  <c r="XV155" i="1"/>
  <c r="YR155" i="1"/>
  <c r="ZN155" i="1"/>
  <c r="AAJ155" i="1"/>
  <c r="ABF155" i="1"/>
  <c r="ACB155" i="1"/>
  <c r="ACX155" i="1"/>
  <c r="KE155" i="1"/>
  <c r="LA155" i="1"/>
  <c r="LW155" i="1"/>
  <c r="MS155" i="1"/>
  <c r="NO155" i="1"/>
  <c r="OK155" i="1"/>
  <c r="PI155" i="1"/>
  <c r="QE155" i="1"/>
  <c r="RA155" i="1"/>
  <c r="RW155" i="1"/>
  <c r="SS155" i="1"/>
  <c r="TO155" i="1"/>
  <c r="UK155" i="1"/>
  <c r="VG155" i="1"/>
  <c r="WC155" i="1"/>
  <c r="XA155" i="1"/>
  <c r="XW155" i="1"/>
  <c r="YS155" i="1"/>
  <c r="ZO155" i="1"/>
  <c r="AAK155" i="1"/>
  <c r="ABG155" i="1"/>
  <c r="ACC155" i="1"/>
  <c r="ACY155" i="1"/>
  <c r="KG155" i="1"/>
  <c r="LC155" i="1"/>
  <c r="LY155" i="1"/>
  <c r="MU155" i="1"/>
  <c r="NQ155" i="1"/>
  <c r="OO155" i="1"/>
  <c r="KH155" i="1"/>
  <c r="LD155" i="1"/>
  <c r="LZ155" i="1"/>
  <c r="MV155" i="1"/>
  <c r="NT155" i="1"/>
  <c r="OP155" i="1"/>
  <c r="PL155" i="1"/>
  <c r="QH155" i="1"/>
  <c r="RD155" i="1"/>
  <c r="RZ155" i="1"/>
  <c r="SV155" i="1"/>
  <c r="TR155" i="1"/>
  <c r="UN155" i="1"/>
  <c r="VL155" i="1"/>
  <c r="WH155" i="1"/>
  <c r="XD155" i="1"/>
  <c r="XZ155" i="1"/>
  <c r="YV155" i="1"/>
  <c r="ZR155" i="1"/>
  <c r="AAN155" i="1"/>
  <c r="ABJ155" i="1"/>
  <c r="KI155" i="1"/>
  <c r="LE155" i="1"/>
  <c r="MA155" i="1"/>
  <c r="MW155" i="1"/>
  <c r="NU155" i="1"/>
  <c r="OQ155" i="1"/>
  <c r="PM155" i="1"/>
  <c r="QI155" i="1"/>
  <c r="RE155" i="1"/>
  <c r="SA155" i="1"/>
  <c r="SW155" i="1"/>
  <c r="TS155" i="1"/>
  <c r="UO155" i="1"/>
  <c r="VM155" i="1"/>
  <c r="WI155" i="1"/>
  <c r="XE155" i="1"/>
  <c r="YA155" i="1"/>
  <c r="YW155" i="1"/>
  <c r="ZS155" i="1"/>
  <c r="AAO155" i="1"/>
  <c r="ABK155" i="1"/>
  <c r="ACG155" i="1"/>
  <c r="ADE155" i="1"/>
  <c r="JN155" i="1"/>
  <c r="KJ155" i="1"/>
  <c r="LF155" i="1"/>
  <c r="MB155" i="1"/>
  <c r="MZ155" i="1"/>
  <c r="NV155" i="1"/>
  <c r="OR155" i="1"/>
  <c r="PN155" i="1"/>
  <c r="QJ155" i="1"/>
  <c r="RF155" i="1"/>
  <c r="SB155" i="1"/>
  <c r="SX155" i="1"/>
  <c r="TT155" i="1"/>
  <c r="UR155" i="1"/>
  <c r="VN155" i="1"/>
  <c r="WJ155" i="1"/>
  <c r="XF155" i="1"/>
  <c r="YB155" i="1"/>
  <c r="YX155" i="1"/>
  <c r="ZT155" i="1"/>
  <c r="AAP155" i="1"/>
  <c r="ABL155" i="1"/>
  <c r="JY155" i="1"/>
  <c r="LI155" i="1"/>
  <c r="MQ155" i="1"/>
  <c r="OE155" i="1"/>
  <c r="PP155" i="1"/>
  <c r="QV155" i="1"/>
  <c r="SC155" i="1"/>
  <c r="TH155" i="1"/>
  <c r="UL155" i="1"/>
  <c r="VT155" i="1"/>
  <c r="WV155" i="1"/>
  <c r="YE155" i="1"/>
  <c r="ZJ155" i="1"/>
  <c r="AAQ155" i="1"/>
  <c r="ABV155" i="1"/>
  <c r="ACV155" i="1"/>
  <c r="JZ155" i="1"/>
  <c r="LN155" i="1"/>
  <c r="MT155" i="1"/>
  <c r="OF155" i="1"/>
  <c r="PQ155" i="1"/>
  <c r="QW155" i="1"/>
  <c r="SD155" i="1"/>
  <c r="TI155" i="1"/>
  <c r="UM155" i="1"/>
  <c r="VU155" i="1"/>
  <c r="WW155" i="1"/>
  <c r="YF155" i="1"/>
  <c r="ZK155" i="1"/>
  <c r="AAR155" i="1"/>
  <c r="ABW155" i="1"/>
  <c r="ACW155" i="1"/>
  <c r="KA155" i="1"/>
  <c r="LO155" i="1"/>
  <c r="NA155" i="1"/>
  <c r="OG155" i="1"/>
  <c r="PT155" i="1"/>
  <c r="QX155" i="1"/>
  <c r="SE155" i="1"/>
  <c r="TJ155" i="1"/>
  <c r="US155" i="1"/>
  <c r="VV155" i="1"/>
  <c r="XB155" i="1"/>
  <c r="YH155" i="1"/>
  <c r="ZL155" i="1"/>
  <c r="AAS155" i="1"/>
  <c r="ABX155" i="1"/>
  <c r="ACZ155" i="1"/>
  <c r="KB155" i="1"/>
  <c r="LP155" i="1"/>
  <c r="NB155" i="1"/>
  <c r="OH155" i="1"/>
  <c r="PU155" i="1"/>
  <c r="QY155" i="1"/>
  <c r="SF155" i="1"/>
  <c r="TK155" i="1"/>
  <c r="UT155" i="1"/>
  <c r="VW155" i="1"/>
  <c r="XC155" i="1"/>
  <c r="YI155" i="1"/>
  <c r="ZM155" i="1"/>
  <c r="AAV155" i="1"/>
  <c r="ABY155" i="1"/>
  <c r="ADA155" i="1"/>
  <c r="KC155" i="1"/>
  <c r="LQ155" i="1"/>
  <c r="NC155" i="1"/>
  <c r="OI155" i="1"/>
  <c r="PV155" i="1"/>
  <c r="RB155" i="1"/>
  <c r="SJ155" i="1"/>
  <c r="TL155" i="1"/>
  <c r="UU155" i="1"/>
  <c r="VX155" i="1"/>
  <c r="XG155" i="1"/>
  <c r="YJ155" i="1"/>
  <c r="ZP155" i="1"/>
  <c r="AAX155" i="1"/>
  <c r="ABZ155" i="1"/>
  <c r="ADD155" i="1"/>
  <c r="KF155" i="1"/>
  <c r="LR155" i="1"/>
  <c r="NF155" i="1"/>
  <c r="ON155" i="1"/>
  <c r="PW155" i="1"/>
  <c r="RC155" i="1"/>
  <c r="SK155" i="1"/>
  <c r="TM155" i="1"/>
  <c r="UV155" i="1"/>
  <c r="VY155" i="1"/>
  <c r="XH155" i="1"/>
  <c r="YK155" i="1"/>
  <c r="ZQ155" i="1"/>
  <c r="AAY155" i="1"/>
  <c r="ACA155" i="1"/>
  <c r="ADF155" i="1"/>
  <c r="KK155" i="1"/>
  <c r="LS155" i="1"/>
  <c r="NG155" i="1"/>
  <c r="OS155" i="1"/>
  <c r="PX155" i="1"/>
  <c r="RG155" i="1"/>
  <c r="SL155" i="1"/>
  <c r="TP155" i="1"/>
  <c r="UX155" i="1"/>
  <c r="VZ155" i="1"/>
  <c r="XI155" i="1"/>
  <c r="YN155" i="1"/>
  <c r="ZU155" i="1"/>
  <c r="AAZ155" i="1"/>
  <c r="ACD155" i="1"/>
  <c r="ADG155" i="1"/>
  <c r="KL155" i="1"/>
  <c r="LT155" i="1"/>
  <c r="NH155" i="1"/>
  <c r="OT155" i="1"/>
  <c r="PY155" i="1"/>
  <c r="RH155" i="1"/>
  <c r="SM155" i="1"/>
  <c r="TQ155" i="1"/>
  <c r="UY155" i="1"/>
  <c r="WA155" i="1"/>
  <c r="XJ155" i="1"/>
  <c r="YO155" i="1"/>
  <c r="ZV155" i="1"/>
  <c r="ABA155" i="1"/>
  <c r="ACE155" i="1"/>
  <c r="KM155" i="1"/>
  <c r="LU155" i="1"/>
  <c r="NI155" i="1"/>
  <c r="OU155" i="1"/>
  <c r="QB155" i="1"/>
  <c r="RI155" i="1"/>
  <c r="SN155" i="1"/>
  <c r="TU155" i="1"/>
  <c r="UZ155" i="1"/>
  <c r="WF155" i="1"/>
  <c r="XL155" i="1"/>
  <c r="YP155" i="1"/>
  <c r="ZW155" i="1"/>
  <c r="ABB155" i="1"/>
  <c r="ACF155" i="1"/>
  <c r="KR155" i="1"/>
  <c r="LX155" i="1"/>
  <c r="NJ155" i="1"/>
  <c r="OX155" i="1"/>
  <c r="QC155" i="1"/>
  <c r="RJ155" i="1"/>
  <c r="SO155" i="1"/>
  <c r="TX155" i="1"/>
  <c r="VA155" i="1"/>
  <c r="WG155" i="1"/>
  <c r="XM155" i="1"/>
  <c r="YQ155" i="1"/>
  <c r="ZX155" i="1"/>
  <c r="ABC155" i="1"/>
  <c r="ACJ155" i="1"/>
  <c r="KS155" i="1"/>
  <c r="MC155" i="1"/>
  <c r="NK155" i="1"/>
  <c r="OY155" i="1"/>
  <c r="QF155" i="1"/>
  <c r="RL155" i="1"/>
  <c r="SP155" i="1"/>
  <c r="TY155" i="1"/>
  <c r="VB155" i="1"/>
  <c r="WK155" i="1"/>
  <c r="XN155" i="1"/>
  <c r="YT155" i="1"/>
  <c r="AAB155" i="1"/>
  <c r="ABD155" i="1"/>
  <c r="ACK155" i="1"/>
  <c r="KT155" i="1"/>
  <c r="MF155" i="1"/>
  <c r="NL155" i="1"/>
  <c r="OZ155" i="1"/>
  <c r="QG155" i="1"/>
  <c r="RM155" i="1"/>
  <c r="SQ155" i="1"/>
  <c r="TZ155" i="1"/>
  <c r="VC155" i="1"/>
  <c r="WL155" i="1"/>
  <c r="XO155" i="1"/>
  <c r="YU155" i="1"/>
  <c r="AAC155" i="1"/>
  <c r="ABE155" i="1"/>
  <c r="ACL155" i="1"/>
  <c r="KU155" i="1"/>
  <c r="MG155" i="1"/>
  <c r="NM155" i="1"/>
  <c r="PA155" i="1"/>
  <c r="QK155" i="1"/>
  <c r="RP155" i="1"/>
  <c r="ST155" i="1"/>
  <c r="UB155" i="1"/>
  <c r="VD155" i="1"/>
  <c r="WM155" i="1"/>
  <c r="XP155" i="1"/>
  <c r="YY155" i="1"/>
  <c r="AAD155" i="1"/>
  <c r="ABH155" i="1"/>
  <c r="ACM155" i="1"/>
  <c r="KV155" i="1"/>
  <c r="MJ155" i="1"/>
  <c r="NP155" i="1"/>
  <c r="PB155" i="1"/>
  <c r="QL155" i="1"/>
  <c r="RQ155" i="1"/>
  <c r="SU155" i="1"/>
  <c r="UC155" i="1"/>
  <c r="VE155" i="1"/>
  <c r="WN155" i="1"/>
  <c r="XQ155" i="1"/>
  <c r="YZ155" i="1"/>
  <c r="AAE155" i="1"/>
  <c r="ABI155" i="1"/>
  <c r="ACN155" i="1"/>
  <c r="JO155" i="1"/>
  <c r="KW155" i="1"/>
  <c r="MK155" i="1"/>
  <c r="NW155" i="1"/>
  <c r="PC155" i="1"/>
  <c r="QM155" i="1"/>
  <c r="RR155" i="1"/>
  <c r="SY155" i="1"/>
  <c r="UD155" i="1"/>
  <c r="VH155" i="1"/>
  <c r="WP155" i="1"/>
  <c r="XT155" i="1"/>
  <c r="ZA155" i="1"/>
  <c r="AAF155" i="1"/>
  <c r="ABM155" i="1"/>
  <c r="ACP155" i="1"/>
  <c r="JP155" i="1"/>
  <c r="KX155" i="1"/>
  <c r="ML155" i="1"/>
  <c r="NX155" i="1"/>
  <c r="PD155" i="1"/>
  <c r="QN155" i="1"/>
  <c r="RS155" i="1"/>
  <c r="SZ155" i="1"/>
  <c r="UE155" i="1"/>
  <c r="VI155" i="1"/>
  <c r="WQ155" i="1"/>
  <c r="XU155" i="1"/>
  <c r="ZB155" i="1"/>
  <c r="AAG155" i="1"/>
  <c r="ABP155" i="1"/>
  <c r="ACQ155" i="1"/>
  <c r="JQ155" i="1"/>
  <c r="KY155" i="1"/>
  <c r="MM155" i="1"/>
  <c r="NY155" i="1"/>
  <c r="PE155" i="1"/>
  <c r="QP155" i="1"/>
  <c r="RT155" i="1"/>
  <c r="TA155" i="1"/>
  <c r="UF155" i="1"/>
  <c r="VO155" i="1"/>
  <c r="WR155" i="1"/>
  <c r="XX155" i="1"/>
  <c r="ZD155" i="1"/>
  <c r="AAH155" i="1"/>
  <c r="ABQ155" i="1"/>
  <c r="ACR155" i="1"/>
  <c r="JT155" i="1"/>
  <c r="LB155" i="1"/>
  <c r="MN155" i="1"/>
  <c r="OB155" i="1"/>
  <c r="PJ155" i="1"/>
  <c r="QQ155" i="1"/>
  <c r="RU155" i="1"/>
  <c r="TD155" i="1"/>
  <c r="UG155" i="1"/>
  <c r="VP155" i="1"/>
  <c r="WS155" i="1"/>
  <c r="XY155" i="1"/>
  <c r="ZE155" i="1"/>
  <c r="AAI155" i="1"/>
  <c r="ABR155" i="1"/>
  <c r="ACS155" i="1"/>
  <c r="JU155" i="1"/>
  <c r="LG155" i="1"/>
  <c r="MO155" i="1"/>
  <c r="OC155" i="1"/>
  <c r="PK155" i="1"/>
  <c r="QR155" i="1"/>
  <c r="TF155" i="1"/>
  <c r="TG155" i="1"/>
  <c r="UH155" i="1"/>
  <c r="UI155" i="1"/>
  <c r="VQ155" i="1"/>
  <c r="VR155" i="1"/>
  <c r="WT155" i="1"/>
  <c r="WU155" i="1"/>
  <c r="YC155" i="1"/>
  <c r="YD155" i="1"/>
  <c r="ZH155" i="1"/>
  <c r="ZI155" i="1"/>
  <c r="JX155" i="1"/>
  <c r="AAL155" i="1"/>
  <c r="LH155" i="1"/>
  <c r="AAM155" i="1"/>
  <c r="MP155" i="1"/>
  <c r="ABT155" i="1"/>
  <c r="OD155" i="1"/>
  <c r="ABU155" i="1"/>
  <c r="PO155" i="1"/>
  <c r="ACT155" i="1"/>
  <c r="QS155" i="1"/>
  <c r="ACU155" i="1"/>
  <c r="RX155" i="1"/>
  <c r="RY155" i="1"/>
  <c r="S155" i="1"/>
  <c r="AM155" i="1"/>
  <c r="BG155" i="1"/>
  <c r="CA155" i="1"/>
  <c r="CU155" i="1"/>
  <c r="DO155" i="1"/>
  <c r="EI155" i="1"/>
  <c r="FC155" i="1"/>
  <c r="FW155" i="1"/>
  <c r="GQ155" i="1"/>
  <c r="HK155" i="1"/>
  <c r="IE155" i="1"/>
  <c r="IY155" i="1"/>
  <c r="T155" i="1"/>
  <c r="U155" i="1"/>
  <c r="AO155" i="1"/>
  <c r="BI155" i="1"/>
  <c r="CC155" i="1"/>
  <c r="CW155" i="1"/>
  <c r="DQ155" i="1"/>
  <c r="EK155" i="1"/>
  <c r="FE155" i="1"/>
  <c r="FY155" i="1"/>
  <c r="GS155" i="1"/>
  <c r="V155" i="1"/>
  <c r="AP155" i="1"/>
  <c r="BJ155" i="1"/>
  <c r="CD155" i="1"/>
  <c r="CX155" i="1"/>
  <c r="DR155" i="1"/>
  <c r="EL155" i="1"/>
  <c r="FF155" i="1"/>
  <c r="W155" i="1"/>
  <c r="AT155" i="1"/>
  <c r="BQ155" i="1"/>
  <c r="CN155" i="1"/>
  <c r="DK155" i="1"/>
  <c r="EH155" i="1"/>
  <c r="FH155" i="1"/>
  <c r="GD155" i="1"/>
  <c r="GZ155" i="1"/>
  <c r="HU155" i="1"/>
  <c r="IP155" i="1"/>
  <c r="JK155" i="1"/>
  <c r="X155" i="1"/>
  <c r="AU155" i="1"/>
  <c r="BR155" i="1"/>
  <c r="CO155" i="1"/>
  <c r="DL155" i="1"/>
  <c r="EJ155" i="1"/>
  <c r="FI155" i="1"/>
  <c r="GE155" i="1"/>
  <c r="HA155" i="1"/>
  <c r="HV155" i="1"/>
  <c r="IQ155" i="1"/>
  <c r="JL155" i="1"/>
  <c r="Y155" i="1"/>
  <c r="AV155" i="1"/>
  <c r="BS155" i="1"/>
  <c r="CP155" i="1"/>
  <c r="DM155" i="1"/>
  <c r="EM155" i="1"/>
  <c r="FJ155" i="1"/>
  <c r="GF155" i="1"/>
  <c r="HB155" i="1"/>
  <c r="HW155" i="1"/>
  <c r="IR155" i="1"/>
  <c r="JM155" i="1"/>
  <c r="Z155" i="1"/>
  <c r="AW155" i="1"/>
  <c r="BT155" i="1"/>
  <c r="CQ155" i="1"/>
  <c r="DN155" i="1"/>
  <c r="EN155" i="1"/>
  <c r="FK155" i="1"/>
  <c r="GG155" i="1"/>
  <c r="HC155" i="1"/>
  <c r="HX155" i="1"/>
  <c r="IS155" i="1"/>
  <c r="AA155" i="1"/>
  <c r="AX155" i="1"/>
  <c r="BU155" i="1"/>
  <c r="CR155" i="1"/>
  <c r="DP155" i="1"/>
  <c r="EO155" i="1"/>
  <c r="FL155" i="1"/>
  <c r="GH155" i="1"/>
  <c r="HD155" i="1"/>
  <c r="HY155" i="1"/>
  <c r="IT155" i="1"/>
  <c r="AB155" i="1"/>
  <c r="AY155" i="1"/>
  <c r="BV155" i="1"/>
  <c r="CS155" i="1"/>
  <c r="DS155" i="1"/>
  <c r="EP155" i="1"/>
  <c r="FM155" i="1"/>
  <c r="GI155" i="1"/>
  <c r="HE155" i="1"/>
  <c r="HZ155" i="1"/>
  <c r="IU155" i="1"/>
  <c r="AC155" i="1"/>
  <c r="AZ155" i="1"/>
  <c r="BW155" i="1"/>
  <c r="CT155" i="1"/>
  <c r="DT155" i="1"/>
  <c r="EQ155" i="1"/>
  <c r="FN155" i="1"/>
  <c r="GJ155" i="1"/>
  <c r="HF155" i="1"/>
  <c r="IA155" i="1"/>
  <c r="IV155" i="1"/>
  <c r="F155" i="1"/>
  <c r="AD155" i="1"/>
  <c r="BA155" i="1"/>
  <c r="BX155" i="1"/>
  <c r="CV155" i="1"/>
  <c r="DU155" i="1"/>
  <c r="ER155" i="1"/>
  <c r="FO155" i="1"/>
  <c r="GK155" i="1"/>
  <c r="HG155" i="1"/>
  <c r="IB155" i="1"/>
  <c r="IW155" i="1"/>
  <c r="G155" i="1"/>
  <c r="AE155" i="1"/>
  <c r="BB155" i="1"/>
  <c r="BY155" i="1"/>
  <c r="CY155" i="1"/>
  <c r="DV155" i="1"/>
  <c r="ES155" i="1"/>
  <c r="FP155" i="1"/>
  <c r="GL155" i="1"/>
  <c r="HH155" i="1"/>
  <c r="IC155" i="1"/>
  <c r="IX155" i="1"/>
  <c r="H155" i="1"/>
  <c r="AF155" i="1"/>
  <c r="BC155" i="1"/>
  <c r="BZ155" i="1"/>
  <c r="CZ155" i="1"/>
  <c r="DW155" i="1"/>
  <c r="ET155" i="1"/>
  <c r="FQ155" i="1"/>
  <c r="I155" i="1"/>
  <c r="AG155" i="1"/>
  <c r="BD155" i="1"/>
  <c r="CB155" i="1"/>
  <c r="DA155" i="1"/>
  <c r="DX155" i="1"/>
  <c r="EU155" i="1"/>
  <c r="FR155" i="1"/>
  <c r="GN155" i="1"/>
  <c r="HJ155" i="1"/>
  <c r="J155" i="1"/>
  <c r="AH155" i="1"/>
  <c r="BE155" i="1"/>
  <c r="CE155" i="1"/>
  <c r="DB155" i="1"/>
  <c r="DY155" i="1"/>
  <c r="EV155" i="1"/>
  <c r="FS155" i="1"/>
  <c r="GO155" i="1"/>
  <c r="HL155" i="1"/>
  <c r="IG155" i="1"/>
  <c r="JB155" i="1"/>
  <c r="K155" i="1"/>
  <c r="AI155" i="1"/>
  <c r="BF155" i="1"/>
  <c r="CF155" i="1"/>
  <c r="DC155" i="1"/>
  <c r="DZ155" i="1"/>
  <c r="EW155" i="1"/>
  <c r="FT155" i="1"/>
  <c r="GP155" i="1"/>
  <c r="HM155" i="1"/>
  <c r="IH155" i="1"/>
  <c r="JC155" i="1"/>
  <c r="L155" i="1"/>
  <c r="AJ155" i="1"/>
  <c r="BH155" i="1"/>
  <c r="CG155" i="1"/>
  <c r="DD155" i="1"/>
  <c r="EA155" i="1"/>
  <c r="EX155" i="1"/>
  <c r="FU155" i="1"/>
  <c r="GR155" i="1"/>
  <c r="HN155" i="1"/>
  <c r="II155" i="1"/>
  <c r="JD155" i="1"/>
  <c r="M155" i="1"/>
  <c r="AK155" i="1"/>
  <c r="BK155" i="1"/>
  <c r="CH155" i="1"/>
  <c r="DE155" i="1"/>
  <c r="EB155" i="1"/>
  <c r="EY155" i="1"/>
  <c r="FV155" i="1"/>
  <c r="GT155" i="1"/>
  <c r="HO155" i="1"/>
  <c r="IJ155" i="1"/>
  <c r="JE155" i="1"/>
  <c r="N155" i="1"/>
  <c r="AL155" i="1"/>
  <c r="BL155" i="1"/>
  <c r="CI155" i="1"/>
  <c r="DF155" i="1"/>
  <c r="EC155" i="1"/>
  <c r="EZ155" i="1"/>
  <c r="FX155" i="1"/>
  <c r="GU155" i="1"/>
  <c r="HP155" i="1"/>
  <c r="IK155" i="1"/>
  <c r="JF155" i="1"/>
  <c r="O155" i="1"/>
  <c r="AN155" i="1"/>
  <c r="BM155" i="1"/>
  <c r="CJ155" i="1"/>
  <c r="DG155" i="1"/>
  <c r="ED155" i="1"/>
  <c r="FA155" i="1"/>
  <c r="FZ155" i="1"/>
  <c r="GV155" i="1"/>
  <c r="HQ155" i="1"/>
  <c r="IL155" i="1"/>
  <c r="JG155" i="1"/>
  <c r="P155" i="1"/>
  <c r="AQ155" i="1"/>
  <c r="BN155" i="1"/>
  <c r="CK155" i="1"/>
  <c r="DH155" i="1"/>
  <c r="EE155" i="1"/>
  <c r="FB155" i="1"/>
  <c r="GA155" i="1"/>
  <c r="GW155" i="1"/>
  <c r="HR155" i="1"/>
  <c r="IM155" i="1"/>
  <c r="JH155" i="1"/>
  <c r="GM155" i="1"/>
  <c r="GX155" i="1"/>
  <c r="GY155" i="1"/>
  <c r="HI155" i="1"/>
  <c r="Q155" i="1"/>
  <c r="HS155" i="1"/>
  <c r="R155" i="1"/>
  <c r="HT155" i="1"/>
  <c r="AR155" i="1"/>
  <c r="ID155" i="1"/>
  <c r="AS155" i="1"/>
  <c r="IF155" i="1"/>
  <c r="BO155" i="1"/>
  <c r="IN155" i="1"/>
  <c r="BP155" i="1"/>
  <c r="IO155" i="1"/>
  <c r="CL155" i="1"/>
  <c r="IZ155" i="1"/>
  <c r="CM155" i="1"/>
  <c r="JA155" i="1"/>
  <c r="DI155" i="1"/>
  <c r="JI155" i="1"/>
  <c r="DJ155" i="1"/>
  <c r="JJ155" i="1"/>
  <c r="EF155" i="1"/>
  <c r="EG155" i="1"/>
  <c r="FD155" i="1"/>
  <c r="FG155" i="1"/>
  <c r="GB155" i="1"/>
  <c r="GC155" i="1"/>
  <c r="KB135" i="1"/>
  <c r="KV135" i="1"/>
  <c r="LP135" i="1"/>
  <c r="MJ135" i="1"/>
  <c r="ND135" i="1"/>
  <c r="NX135" i="1"/>
  <c r="OR135" i="1"/>
  <c r="PL135" i="1"/>
  <c r="QF135" i="1"/>
  <c r="QZ135" i="1"/>
  <c r="RT135" i="1"/>
  <c r="SN135" i="1"/>
  <c r="TH135" i="1"/>
  <c r="UB135" i="1"/>
  <c r="UV135" i="1"/>
  <c r="VP135" i="1"/>
  <c r="WJ135" i="1"/>
  <c r="KC135" i="1"/>
  <c r="KW135" i="1"/>
  <c r="LQ135" i="1"/>
  <c r="MK135" i="1"/>
  <c r="NE135" i="1"/>
  <c r="NY135" i="1"/>
  <c r="OS135" i="1"/>
  <c r="PM135" i="1"/>
  <c r="QG135" i="1"/>
  <c r="RA135" i="1"/>
  <c r="RU135" i="1"/>
  <c r="SO135" i="1"/>
  <c r="TI135" i="1"/>
  <c r="UC135" i="1"/>
  <c r="UW135" i="1"/>
  <c r="VQ135" i="1"/>
  <c r="WK135" i="1"/>
  <c r="XE135" i="1"/>
  <c r="XY135" i="1"/>
  <c r="YS135" i="1"/>
  <c r="ZM135" i="1"/>
  <c r="AAG135" i="1"/>
  <c r="ABA135" i="1"/>
  <c r="ABU135" i="1"/>
  <c r="ACO135" i="1"/>
  <c r="KF135" i="1"/>
  <c r="JR135" i="1"/>
  <c r="KL135" i="1"/>
  <c r="LF135" i="1"/>
  <c r="LZ135" i="1"/>
  <c r="MT135" i="1"/>
  <c r="NN135" i="1"/>
  <c r="OH135" i="1"/>
  <c r="PB135" i="1"/>
  <c r="PV135" i="1"/>
  <c r="QP135" i="1"/>
  <c r="RJ135" i="1"/>
  <c r="SD135" i="1"/>
  <c r="SX135" i="1"/>
  <c r="TR135" i="1"/>
  <c r="UL135" i="1"/>
  <c r="VF135" i="1"/>
  <c r="VZ135" i="1"/>
  <c r="WT135" i="1"/>
  <c r="XN135" i="1"/>
  <c r="YH135" i="1"/>
  <c r="ZB135" i="1"/>
  <c r="ZV135" i="1"/>
  <c r="AAP135" i="1"/>
  <c r="ABJ135" i="1"/>
  <c r="ACD135" i="1"/>
  <c r="ACX135" i="1"/>
  <c r="JS135" i="1"/>
  <c r="KM135" i="1"/>
  <c r="LG135" i="1"/>
  <c r="MA135" i="1"/>
  <c r="MU135" i="1"/>
  <c r="NO135" i="1"/>
  <c r="OI135" i="1"/>
  <c r="PC135" i="1"/>
  <c r="PW135" i="1"/>
  <c r="QQ135" i="1"/>
  <c r="RK135" i="1"/>
  <c r="SE135" i="1"/>
  <c r="SY135" i="1"/>
  <c r="TS135" i="1"/>
  <c r="UM135" i="1"/>
  <c r="VG135" i="1"/>
  <c r="WA135" i="1"/>
  <c r="WU135" i="1"/>
  <c r="XO135" i="1"/>
  <c r="YI135" i="1"/>
  <c r="ZC135" i="1"/>
  <c r="ZW135" i="1"/>
  <c r="AAQ135" i="1"/>
  <c r="ABK135" i="1"/>
  <c r="ACE135" i="1"/>
  <c r="ACY135" i="1"/>
  <c r="JT135" i="1"/>
  <c r="KN135" i="1"/>
  <c r="LH135" i="1"/>
  <c r="MB135" i="1"/>
  <c r="MV135" i="1"/>
  <c r="NP135" i="1"/>
  <c r="OJ135" i="1"/>
  <c r="PD135" i="1"/>
  <c r="PX135" i="1"/>
  <c r="QR135" i="1"/>
  <c r="RL135" i="1"/>
  <c r="SF135" i="1"/>
  <c r="SZ135" i="1"/>
  <c r="TT135" i="1"/>
  <c r="UN135" i="1"/>
  <c r="VH135" i="1"/>
  <c r="WB135" i="1"/>
  <c r="WV135" i="1"/>
  <c r="XP135" i="1"/>
  <c r="YJ135" i="1"/>
  <c r="ZD135" i="1"/>
  <c r="ZX135" i="1"/>
  <c r="AAR135" i="1"/>
  <c r="ABL135" i="1"/>
  <c r="ACF135" i="1"/>
  <c r="ACZ135" i="1"/>
  <c r="JU135" i="1"/>
  <c r="KO135" i="1"/>
  <c r="LI135" i="1"/>
  <c r="MC135" i="1"/>
  <c r="MW135" i="1"/>
  <c r="NQ135" i="1"/>
  <c r="OK135" i="1"/>
  <c r="PE135" i="1"/>
  <c r="PY135" i="1"/>
  <c r="QS135" i="1"/>
  <c r="RM135" i="1"/>
  <c r="SG135" i="1"/>
  <c r="TA135" i="1"/>
  <c r="TU135" i="1"/>
  <c r="UO135" i="1"/>
  <c r="VI135" i="1"/>
  <c r="WC135" i="1"/>
  <c r="WW135" i="1"/>
  <c r="XQ135" i="1"/>
  <c r="YK135" i="1"/>
  <c r="ZE135" i="1"/>
  <c r="ZY135" i="1"/>
  <c r="AAS135" i="1"/>
  <c r="ABM135" i="1"/>
  <c r="ACG135" i="1"/>
  <c r="ADA135" i="1"/>
  <c r="JV135" i="1"/>
  <c r="KP135" i="1"/>
  <c r="LJ135" i="1"/>
  <c r="MD135" i="1"/>
  <c r="MX135" i="1"/>
  <c r="NR135" i="1"/>
  <c r="OL135" i="1"/>
  <c r="PF135" i="1"/>
  <c r="PZ135" i="1"/>
  <c r="QT135" i="1"/>
  <c r="RN135" i="1"/>
  <c r="SH135" i="1"/>
  <c r="TB135" i="1"/>
  <c r="TV135" i="1"/>
  <c r="UP135" i="1"/>
  <c r="VJ135" i="1"/>
  <c r="WD135" i="1"/>
  <c r="WX135" i="1"/>
  <c r="XR135" i="1"/>
  <c r="YL135" i="1"/>
  <c r="ZF135" i="1"/>
  <c r="ZZ135" i="1"/>
  <c r="AAT135" i="1"/>
  <c r="ABN135" i="1"/>
  <c r="ACH135" i="1"/>
  <c r="ADB135" i="1"/>
  <c r="JW135" i="1"/>
  <c r="KQ135" i="1"/>
  <c r="LK135" i="1"/>
  <c r="ME135" i="1"/>
  <c r="MY135" i="1"/>
  <c r="NS135" i="1"/>
  <c r="OM135" i="1"/>
  <c r="PG135" i="1"/>
  <c r="QA135" i="1"/>
  <c r="QU135" i="1"/>
  <c r="RO135" i="1"/>
  <c r="SI135" i="1"/>
  <c r="TC135" i="1"/>
  <c r="TW135" i="1"/>
  <c r="UQ135" i="1"/>
  <c r="VK135" i="1"/>
  <c r="WE135" i="1"/>
  <c r="WY135" i="1"/>
  <c r="XS135" i="1"/>
  <c r="YM135" i="1"/>
  <c r="ZG135" i="1"/>
  <c r="AAA135" i="1"/>
  <c r="AAU135" i="1"/>
  <c r="ABO135" i="1"/>
  <c r="ACI135" i="1"/>
  <c r="ADC135" i="1"/>
  <c r="JX135" i="1"/>
  <c r="KR135" i="1"/>
  <c r="LL135" i="1"/>
  <c r="MF135" i="1"/>
  <c r="MZ135" i="1"/>
  <c r="NT135" i="1"/>
  <c r="ON135" i="1"/>
  <c r="PH135" i="1"/>
  <c r="QB135" i="1"/>
  <c r="QV135" i="1"/>
  <c r="RP135" i="1"/>
  <c r="SJ135" i="1"/>
  <c r="TD135" i="1"/>
  <c r="TX135" i="1"/>
  <c r="UR135" i="1"/>
  <c r="VL135" i="1"/>
  <c r="WF135" i="1"/>
  <c r="WZ135" i="1"/>
  <c r="XT135" i="1"/>
  <c r="YN135" i="1"/>
  <c r="ZH135" i="1"/>
  <c r="AAB135" i="1"/>
  <c r="AAV135" i="1"/>
  <c r="ABP135" i="1"/>
  <c r="ACJ135" i="1"/>
  <c r="ADD135" i="1"/>
  <c r="KU135" i="1"/>
  <c r="MG135" i="1"/>
  <c r="NL135" i="1"/>
  <c r="OX135" i="1"/>
  <c r="QJ135" i="1"/>
  <c r="RV135" i="1"/>
  <c r="TF135" i="1"/>
  <c r="UK135" i="1"/>
  <c r="VW135" i="1"/>
  <c r="XH135" i="1"/>
  <c r="YQ135" i="1"/>
  <c r="ZT135" i="1"/>
  <c r="ABD135" i="1"/>
  <c r="ACM135" i="1"/>
  <c r="KX135" i="1"/>
  <c r="MH135" i="1"/>
  <c r="NM135" i="1"/>
  <c r="OY135" i="1"/>
  <c r="QK135" i="1"/>
  <c r="RW135" i="1"/>
  <c r="TG135" i="1"/>
  <c r="US135" i="1"/>
  <c r="VX135" i="1"/>
  <c r="XI135" i="1"/>
  <c r="YR135" i="1"/>
  <c r="ZU135" i="1"/>
  <c r="ABE135" i="1"/>
  <c r="ACN135" i="1"/>
  <c r="KY135" i="1"/>
  <c r="MI135" i="1"/>
  <c r="NU135" i="1"/>
  <c r="OZ135" i="1"/>
  <c r="QL135" i="1"/>
  <c r="RX135" i="1"/>
  <c r="TJ135" i="1"/>
  <c r="UT135" i="1"/>
  <c r="VY135" i="1"/>
  <c r="XJ135" i="1"/>
  <c r="YT135" i="1"/>
  <c r="AAC135" i="1"/>
  <c r="ABF135" i="1"/>
  <c r="ACP135" i="1"/>
  <c r="KZ135" i="1"/>
  <c r="ML135" i="1"/>
  <c r="NV135" i="1"/>
  <c r="PA135" i="1"/>
  <c r="QM135" i="1"/>
  <c r="RY135" i="1"/>
  <c r="TK135" i="1"/>
  <c r="UU135" i="1"/>
  <c r="WG135" i="1"/>
  <c r="XK135" i="1"/>
  <c r="YU135" i="1"/>
  <c r="AAD135" i="1"/>
  <c r="ABG135" i="1"/>
  <c r="ACQ135" i="1"/>
  <c r="JN135" i="1"/>
  <c r="LA135" i="1"/>
  <c r="MM135" i="1"/>
  <c r="NW135" i="1"/>
  <c r="PI135" i="1"/>
  <c r="QN135" i="1"/>
  <c r="RZ135" i="1"/>
  <c r="TL135" i="1"/>
  <c r="UX135" i="1"/>
  <c r="WH135" i="1"/>
  <c r="XL135" i="1"/>
  <c r="YV135" i="1"/>
  <c r="AAE135" i="1"/>
  <c r="ABH135" i="1"/>
  <c r="ACR135" i="1"/>
  <c r="JO135" i="1"/>
  <c r="LB135" i="1"/>
  <c r="MN135" i="1"/>
  <c r="NZ135" i="1"/>
  <c r="PJ135" i="1"/>
  <c r="QO135" i="1"/>
  <c r="SA135" i="1"/>
  <c r="TM135" i="1"/>
  <c r="UY135" i="1"/>
  <c r="WI135" i="1"/>
  <c r="XM135" i="1"/>
  <c r="YW135" i="1"/>
  <c r="AAF135" i="1"/>
  <c r="ABI135" i="1"/>
  <c r="ACS135" i="1"/>
  <c r="JP135" i="1"/>
  <c r="LC135" i="1"/>
  <c r="MO135" i="1"/>
  <c r="OA135" i="1"/>
  <c r="PK135" i="1"/>
  <c r="QW135" i="1"/>
  <c r="SB135" i="1"/>
  <c r="TN135" i="1"/>
  <c r="UZ135" i="1"/>
  <c r="WL135" i="1"/>
  <c r="XU135" i="1"/>
  <c r="YX135" i="1"/>
  <c r="AAH135" i="1"/>
  <c r="ABQ135" i="1"/>
  <c r="ACT135" i="1"/>
  <c r="JQ135" i="1"/>
  <c r="LD135" i="1"/>
  <c r="MP135" i="1"/>
  <c r="OB135" i="1"/>
  <c r="PN135" i="1"/>
  <c r="QX135" i="1"/>
  <c r="SC135" i="1"/>
  <c r="TO135" i="1"/>
  <c r="VA135" i="1"/>
  <c r="WM135" i="1"/>
  <c r="XV135" i="1"/>
  <c r="YY135" i="1"/>
  <c r="AAI135" i="1"/>
  <c r="ABR135" i="1"/>
  <c r="ACU135" i="1"/>
  <c r="JY135" i="1"/>
  <c r="LE135" i="1"/>
  <c r="MQ135" i="1"/>
  <c r="OC135" i="1"/>
  <c r="PO135" i="1"/>
  <c r="QY135" i="1"/>
  <c r="SK135" i="1"/>
  <c r="TP135" i="1"/>
  <c r="VB135" i="1"/>
  <c r="WN135" i="1"/>
  <c r="XW135" i="1"/>
  <c r="YZ135" i="1"/>
  <c r="AAJ135" i="1"/>
  <c r="ABS135" i="1"/>
  <c r="ACV135" i="1"/>
  <c r="JZ135" i="1"/>
  <c r="LM135" i="1"/>
  <c r="MR135" i="1"/>
  <c r="OD135" i="1"/>
  <c r="PP135" i="1"/>
  <c r="RB135" i="1"/>
  <c r="SL135" i="1"/>
  <c r="TQ135" i="1"/>
  <c r="VC135" i="1"/>
  <c r="WO135" i="1"/>
  <c r="XX135" i="1"/>
  <c r="ZA135" i="1"/>
  <c r="AAK135" i="1"/>
  <c r="ABT135" i="1"/>
  <c r="ACW135" i="1"/>
  <c r="KA135" i="1"/>
  <c r="LN135" i="1"/>
  <c r="MS135" i="1"/>
  <c r="OE135" i="1"/>
  <c r="PQ135" i="1"/>
  <c r="RC135" i="1"/>
  <c r="SM135" i="1"/>
  <c r="TY135" i="1"/>
  <c r="VD135" i="1"/>
  <c r="WP135" i="1"/>
  <c r="XZ135" i="1"/>
  <c r="ZI135" i="1"/>
  <c r="AAL135" i="1"/>
  <c r="ABV135" i="1"/>
  <c r="ADE135" i="1"/>
  <c r="KD135" i="1"/>
  <c r="LO135" i="1"/>
  <c r="NA135" i="1"/>
  <c r="OF135" i="1"/>
  <c r="PR135" i="1"/>
  <c r="RD135" i="1"/>
  <c r="SP135" i="1"/>
  <c r="TZ135" i="1"/>
  <c r="VE135" i="1"/>
  <c r="WQ135" i="1"/>
  <c r="YA135" i="1"/>
  <c r="ZJ135" i="1"/>
  <c r="AAM135" i="1"/>
  <c r="ABW135" i="1"/>
  <c r="ADF135" i="1"/>
  <c r="KE135" i="1"/>
  <c r="LR135" i="1"/>
  <c r="NB135" i="1"/>
  <c r="OG135" i="1"/>
  <c r="PS135" i="1"/>
  <c r="RE135" i="1"/>
  <c r="SQ135" i="1"/>
  <c r="UA135" i="1"/>
  <c r="VM135" i="1"/>
  <c r="WR135" i="1"/>
  <c r="YB135" i="1"/>
  <c r="ZK135" i="1"/>
  <c r="AAN135" i="1"/>
  <c r="ABX135" i="1"/>
  <c r="ADG135" i="1"/>
  <c r="KG135" i="1"/>
  <c r="LS135" i="1"/>
  <c r="NC135" i="1"/>
  <c r="OO135" i="1"/>
  <c r="PT135" i="1"/>
  <c r="RF135" i="1"/>
  <c r="SR135" i="1"/>
  <c r="UD135" i="1"/>
  <c r="VN135" i="1"/>
  <c r="WS135" i="1"/>
  <c r="YC135" i="1"/>
  <c r="ZL135" i="1"/>
  <c r="AAO135" i="1"/>
  <c r="ABY135" i="1"/>
  <c r="KH135" i="1"/>
  <c r="LT135" i="1"/>
  <c r="NF135" i="1"/>
  <c r="OP135" i="1"/>
  <c r="PU135" i="1"/>
  <c r="RG135" i="1"/>
  <c r="SS135" i="1"/>
  <c r="UE135" i="1"/>
  <c r="VO135" i="1"/>
  <c r="XA135" i="1"/>
  <c r="YD135" i="1"/>
  <c r="ZN135" i="1"/>
  <c r="AAW135" i="1"/>
  <c r="ABZ135" i="1"/>
  <c r="KI135" i="1"/>
  <c r="LU135" i="1"/>
  <c r="NG135" i="1"/>
  <c r="OQ135" i="1"/>
  <c r="QC135" i="1"/>
  <c r="RH135" i="1"/>
  <c r="ST135" i="1"/>
  <c r="UF135" i="1"/>
  <c r="VR135" i="1"/>
  <c r="XB135" i="1"/>
  <c r="YE135" i="1"/>
  <c r="ZO135" i="1"/>
  <c r="AAX135" i="1"/>
  <c r="ACA135" i="1"/>
  <c r="KS135" i="1"/>
  <c r="LX135" i="1"/>
  <c r="NJ135" i="1"/>
  <c r="OV135" i="1"/>
  <c r="QH135" i="1"/>
  <c r="RR135" i="1"/>
  <c r="SW135" i="1"/>
  <c r="UI135" i="1"/>
  <c r="VU135" i="1"/>
  <c r="XF135" i="1"/>
  <c r="YO135" i="1"/>
  <c r="ZR135" i="1"/>
  <c r="ABB135" i="1"/>
  <c r="ACK135" i="1"/>
  <c r="RS135" i="1"/>
  <c r="AAZ135" i="1"/>
  <c r="SU135" i="1"/>
  <c r="ABC135" i="1"/>
  <c r="SV135" i="1"/>
  <c r="ACB135" i="1"/>
  <c r="KJ135" i="1"/>
  <c r="TE135" i="1"/>
  <c r="ACC135" i="1"/>
  <c r="KK135" i="1"/>
  <c r="UG135" i="1"/>
  <c r="ACL135" i="1"/>
  <c r="KT135" i="1"/>
  <c r="UH135" i="1"/>
  <c r="LV135" i="1"/>
  <c r="UJ135" i="1"/>
  <c r="LW135" i="1"/>
  <c r="VS135" i="1"/>
  <c r="LY135" i="1"/>
  <c r="VT135" i="1"/>
  <c r="NH135" i="1"/>
  <c r="VV135" i="1"/>
  <c r="NI135" i="1"/>
  <c r="XC135" i="1"/>
  <c r="NK135" i="1"/>
  <c r="XD135" i="1"/>
  <c r="OT135" i="1"/>
  <c r="XG135" i="1"/>
  <c r="OU135" i="1"/>
  <c r="YF135" i="1"/>
  <c r="OW135" i="1"/>
  <c r="YG135" i="1"/>
  <c r="QD135" i="1"/>
  <c r="YP135" i="1"/>
  <c r="QE135" i="1"/>
  <c r="QI135" i="1"/>
  <c r="RI135" i="1"/>
  <c r="RQ135" i="1"/>
  <c r="ZP135" i="1"/>
  <c r="ZQ135" i="1"/>
  <c r="ZS135" i="1"/>
  <c r="AAY135" i="1"/>
  <c r="S135" i="1"/>
  <c r="AM135" i="1"/>
  <c r="BG135" i="1"/>
  <c r="CA135" i="1"/>
  <c r="CU135" i="1"/>
  <c r="DO135" i="1"/>
  <c r="EI135" i="1"/>
  <c r="FC135" i="1"/>
  <c r="FW135" i="1"/>
  <c r="GQ135" i="1"/>
  <c r="HK135" i="1"/>
  <c r="IE135" i="1"/>
  <c r="IY135" i="1"/>
  <c r="T135" i="1"/>
  <c r="AN135" i="1"/>
  <c r="BH135" i="1"/>
  <c r="CB135" i="1"/>
  <c r="CV135" i="1"/>
  <c r="DP135" i="1"/>
  <c r="EJ135" i="1"/>
  <c r="FD135" i="1"/>
  <c r="FX135" i="1"/>
  <c r="GR135" i="1"/>
  <c r="HL135" i="1"/>
  <c r="IF135" i="1"/>
  <c r="IZ135" i="1"/>
  <c r="V135" i="1"/>
  <c r="AR135" i="1"/>
  <c r="BN135" i="1"/>
  <c r="CJ135" i="1"/>
  <c r="DF135" i="1"/>
  <c r="EB135" i="1"/>
  <c r="EX135" i="1"/>
  <c r="FT135" i="1"/>
  <c r="GP135" i="1"/>
  <c r="HN135" i="1"/>
  <c r="IJ135" i="1"/>
  <c r="JF135" i="1"/>
  <c r="W135" i="1"/>
  <c r="AS135" i="1"/>
  <c r="BO135" i="1"/>
  <c r="CK135" i="1"/>
  <c r="DG135" i="1"/>
  <c r="EC135" i="1"/>
  <c r="EY135" i="1"/>
  <c r="FU135" i="1"/>
  <c r="GS135" i="1"/>
  <c r="HO135" i="1"/>
  <c r="IK135" i="1"/>
  <c r="JG135" i="1"/>
  <c r="X135" i="1"/>
  <c r="AT135" i="1"/>
  <c r="BP135" i="1"/>
  <c r="CL135" i="1"/>
  <c r="DH135" i="1"/>
  <c r="ED135" i="1"/>
  <c r="EZ135" i="1"/>
  <c r="FV135" i="1"/>
  <c r="GT135" i="1"/>
  <c r="HP135" i="1"/>
  <c r="IL135" i="1"/>
  <c r="JH135" i="1"/>
  <c r="Y135" i="1"/>
  <c r="AU135" i="1"/>
  <c r="BQ135" i="1"/>
  <c r="CM135" i="1"/>
  <c r="DI135" i="1"/>
  <c r="EE135" i="1"/>
  <c r="FA135" i="1"/>
  <c r="FY135" i="1"/>
  <c r="GU135" i="1"/>
  <c r="HQ135" i="1"/>
  <c r="IM135" i="1"/>
  <c r="JI135" i="1"/>
  <c r="Z135" i="1"/>
  <c r="AV135" i="1"/>
  <c r="BR135" i="1"/>
  <c r="CN135" i="1"/>
  <c r="DJ135" i="1"/>
  <c r="EF135" i="1"/>
  <c r="FB135" i="1"/>
  <c r="FZ135" i="1"/>
  <c r="GV135" i="1"/>
  <c r="HR135" i="1"/>
  <c r="IN135" i="1"/>
  <c r="JJ135" i="1"/>
  <c r="AA135" i="1"/>
  <c r="AW135" i="1"/>
  <c r="BS135" i="1"/>
  <c r="CO135" i="1"/>
  <c r="DK135" i="1"/>
  <c r="EG135" i="1"/>
  <c r="FE135" i="1"/>
  <c r="GA135" i="1"/>
  <c r="GW135" i="1"/>
  <c r="HS135" i="1"/>
  <c r="IO135" i="1"/>
  <c r="JK135" i="1"/>
  <c r="F135" i="1"/>
  <c r="AB135" i="1"/>
  <c r="AX135" i="1"/>
  <c r="BT135" i="1"/>
  <c r="CP135" i="1"/>
  <c r="DL135" i="1"/>
  <c r="EH135" i="1"/>
  <c r="FF135" i="1"/>
  <c r="GB135" i="1"/>
  <c r="GX135" i="1"/>
  <c r="HT135" i="1"/>
  <c r="IP135" i="1"/>
  <c r="JL135" i="1"/>
  <c r="G135" i="1"/>
  <c r="AC135" i="1"/>
  <c r="AY135" i="1"/>
  <c r="BU135" i="1"/>
  <c r="CQ135" i="1"/>
  <c r="DM135" i="1"/>
  <c r="EK135" i="1"/>
  <c r="FG135" i="1"/>
  <c r="GC135" i="1"/>
  <c r="GY135" i="1"/>
  <c r="HU135" i="1"/>
  <c r="IQ135" i="1"/>
  <c r="JM135" i="1"/>
  <c r="H135" i="1"/>
  <c r="AD135" i="1"/>
  <c r="AZ135" i="1"/>
  <c r="BV135" i="1"/>
  <c r="CR135" i="1"/>
  <c r="DN135" i="1"/>
  <c r="EL135" i="1"/>
  <c r="FH135" i="1"/>
  <c r="GD135" i="1"/>
  <c r="GZ135" i="1"/>
  <c r="HV135" i="1"/>
  <c r="IR135" i="1"/>
  <c r="I135" i="1"/>
  <c r="AE135" i="1"/>
  <c r="BA135" i="1"/>
  <c r="BW135" i="1"/>
  <c r="J135" i="1"/>
  <c r="AF135" i="1"/>
  <c r="BB135" i="1"/>
  <c r="BX135" i="1"/>
  <c r="CT135" i="1"/>
  <c r="DR135" i="1"/>
  <c r="EN135" i="1"/>
  <c r="K135" i="1"/>
  <c r="AG135" i="1"/>
  <c r="BC135" i="1"/>
  <c r="BY135" i="1"/>
  <c r="CW135" i="1"/>
  <c r="DS135" i="1"/>
  <c r="EO135" i="1"/>
  <c r="FK135" i="1"/>
  <c r="GG135" i="1"/>
  <c r="HC135" i="1"/>
  <c r="HY135" i="1"/>
  <c r="IU135" i="1"/>
  <c r="L135" i="1"/>
  <c r="AH135" i="1"/>
  <c r="BD135" i="1"/>
  <c r="BZ135" i="1"/>
  <c r="CX135" i="1"/>
  <c r="DT135" i="1"/>
  <c r="EP135" i="1"/>
  <c r="FL135" i="1"/>
  <c r="GH135" i="1"/>
  <c r="HD135" i="1"/>
  <c r="HZ135" i="1"/>
  <c r="IV135" i="1"/>
  <c r="M135" i="1"/>
  <c r="AI135" i="1"/>
  <c r="BE135" i="1"/>
  <c r="CC135" i="1"/>
  <c r="CY135" i="1"/>
  <c r="DU135" i="1"/>
  <c r="EQ135" i="1"/>
  <c r="FM135" i="1"/>
  <c r="GI135" i="1"/>
  <c r="HE135" i="1"/>
  <c r="IA135" i="1"/>
  <c r="IW135" i="1"/>
  <c r="N135" i="1"/>
  <c r="AJ135" i="1"/>
  <c r="BF135" i="1"/>
  <c r="CD135" i="1"/>
  <c r="CZ135" i="1"/>
  <c r="DV135" i="1"/>
  <c r="ER135" i="1"/>
  <c r="FN135" i="1"/>
  <c r="GJ135" i="1"/>
  <c r="HF135" i="1"/>
  <c r="IB135" i="1"/>
  <c r="IX135" i="1"/>
  <c r="O135" i="1"/>
  <c r="AK135" i="1"/>
  <c r="BI135" i="1"/>
  <c r="CE135" i="1"/>
  <c r="DA135" i="1"/>
  <c r="DW135" i="1"/>
  <c r="ES135" i="1"/>
  <c r="FO135" i="1"/>
  <c r="GK135" i="1"/>
  <c r="HG135" i="1"/>
  <c r="IC135" i="1"/>
  <c r="JA135" i="1"/>
  <c r="P135" i="1"/>
  <c r="AL135" i="1"/>
  <c r="BJ135" i="1"/>
  <c r="CF135" i="1"/>
  <c r="DB135" i="1"/>
  <c r="DX135" i="1"/>
  <c r="ET135" i="1"/>
  <c r="FP135" i="1"/>
  <c r="GL135" i="1"/>
  <c r="HH135" i="1"/>
  <c r="ID135" i="1"/>
  <c r="JB135" i="1"/>
  <c r="Q135" i="1"/>
  <c r="AO135" i="1"/>
  <c r="BK135" i="1"/>
  <c r="CG135" i="1"/>
  <c r="DC135" i="1"/>
  <c r="DY135" i="1"/>
  <c r="EU135" i="1"/>
  <c r="FQ135" i="1"/>
  <c r="GM135" i="1"/>
  <c r="HI135" i="1"/>
  <c r="IG135" i="1"/>
  <c r="JC135" i="1"/>
  <c r="DE135" i="1"/>
  <c r="HX135" i="1"/>
  <c r="DQ135" i="1"/>
  <c r="IH135" i="1"/>
  <c r="DZ135" i="1"/>
  <c r="II135" i="1"/>
  <c r="EA135" i="1"/>
  <c r="IS135" i="1"/>
  <c r="EM135" i="1"/>
  <c r="IT135" i="1"/>
  <c r="EV135" i="1"/>
  <c r="JD135" i="1"/>
  <c r="EW135" i="1"/>
  <c r="JE135" i="1"/>
  <c r="FI135" i="1"/>
  <c r="FJ135" i="1"/>
  <c r="FR135" i="1"/>
  <c r="R135" i="1"/>
  <c r="FS135" i="1"/>
  <c r="U135" i="1"/>
  <c r="GE135" i="1"/>
  <c r="AP135" i="1"/>
  <c r="GF135" i="1"/>
  <c r="AQ135" i="1"/>
  <c r="GN135" i="1"/>
  <c r="BL135" i="1"/>
  <c r="GO135" i="1"/>
  <c r="BM135" i="1"/>
  <c r="HA135" i="1"/>
  <c r="CH135" i="1"/>
  <c r="HB135" i="1"/>
  <c r="CI135" i="1"/>
  <c r="HJ135" i="1"/>
  <c r="CS135" i="1"/>
  <c r="HM135" i="1"/>
  <c r="DD135" i="1"/>
  <c r="HW135" i="1"/>
  <c r="KE191" i="1"/>
  <c r="KY191" i="1"/>
  <c r="LS191" i="1"/>
  <c r="MM191" i="1"/>
  <c r="NG191" i="1"/>
  <c r="OA191" i="1"/>
  <c r="OU191" i="1"/>
  <c r="PO191" i="1"/>
  <c r="QI191" i="1"/>
  <c r="RC191" i="1"/>
  <c r="RW191" i="1"/>
  <c r="SQ191" i="1"/>
  <c r="TK191" i="1"/>
  <c r="UE191" i="1"/>
  <c r="UY191" i="1"/>
  <c r="VS191" i="1"/>
  <c r="WM191" i="1"/>
  <c r="XG191" i="1"/>
  <c r="YA191" i="1"/>
  <c r="YU191" i="1"/>
  <c r="ZO191" i="1"/>
  <c r="AAI191" i="1"/>
  <c r="ABC191" i="1"/>
  <c r="ABW191" i="1"/>
  <c r="ACQ191" i="1"/>
  <c r="JN191" i="1"/>
  <c r="KH191" i="1"/>
  <c r="LB191" i="1"/>
  <c r="LV191" i="1"/>
  <c r="MP191" i="1"/>
  <c r="NJ191" i="1"/>
  <c r="OD191" i="1"/>
  <c r="OX191" i="1"/>
  <c r="PR191" i="1"/>
  <c r="QL191" i="1"/>
  <c r="RF191" i="1"/>
  <c r="RZ191" i="1"/>
  <c r="ST191" i="1"/>
  <c r="TN191" i="1"/>
  <c r="UH191" i="1"/>
  <c r="VB191" i="1"/>
  <c r="VV191" i="1"/>
  <c r="WP191" i="1"/>
  <c r="XJ191" i="1"/>
  <c r="YD191" i="1"/>
  <c r="YX191" i="1"/>
  <c r="ZR191" i="1"/>
  <c r="AAL191" i="1"/>
  <c r="ABF191" i="1"/>
  <c r="ABZ191" i="1"/>
  <c r="ACT191" i="1"/>
  <c r="JT191" i="1"/>
  <c r="KP191" i="1"/>
  <c r="LL191" i="1"/>
  <c r="MH191" i="1"/>
  <c r="ND191" i="1"/>
  <c r="NZ191" i="1"/>
  <c r="OW191" i="1"/>
  <c r="PT191" i="1"/>
  <c r="QP191" i="1"/>
  <c r="RL191" i="1"/>
  <c r="SH191" i="1"/>
  <c r="TD191" i="1"/>
  <c r="TZ191" i="1"/>
  <c r="UV191" i="1"/>
  <c r="VR191" i="1"/>
  <c r="WO191" i="1"/>
  <c r="XL191" i="1"/>
  <c r="YH191" i="1"/>
  <c r="ZD191" i="1"/>
  <c r="ZZ191" i="1"/>
  <c r="AAV191" i="1"/>
  <c r="ABR191" i="1"/>
  <c r="ACN191" i="1"/>
  <c r="JU191" i="1"/>
  <c r="KQ191" i="1"/>
  <c r="LM191" i="1"/>
  <c r="MI191" i="1"/>
  <c r="NE191" i="1"/>
  <c r="OB191" i="1"/>
  <c r="OY191" i="1"/>
  <c r="PU191" i="1"/>
  <c r="QQ191" i="1"/>
  <c r="RM191" i="1"/>
  <c r="SI191" i="1"/>
  <c r="TE191" i="1"/>
  <c r="UA191" i="1"/>
  <c r="UW191" i="1"/>
  <c r="VT191" i="1"/>
  <c r="WQ191" i="1"/>
  <c r="XM191" i="1"/>
  <c r="YI191" i="1"/>
  <c r="ZE191" i="1"/>
  <c r="AAA191" i="1"/>
  <c r="AAW191" i="1"/>
  <c r="ABS191" i="1"/>
  <c r="ACO191" i="1"/>
  <c r="JV191" i="1"/>
  <c r="KR191" i="1"/>
  <c r="LN191" i="1"/>
  <c r="MJ191" i="1"/>
  <c r="NF191" i="1"/>
  <c r="OC191" i="1"/>
  <c r="OZ191" i="1"/>
  <c r="PV191" i="1"/>
  <c r="QR191" i="1"/>
  <c r="RN191" i="1"/>
  <c r="SJ191" i="1"/>
  <c r="TF191" i="1"/>
  <c r="UB191" i="1"/>
  <c r="UX191" i="1"/>
  <c r="VU191" i="1"/>
  <c r="WR191" i="1"/>
  <c r="XN191" i="1"/>
  <c r="YJ191" i="1"/>
  <c r="ZF191" i="1"/>
  <c r="AAB191" i="1"/>
  <c r="AAX191" i="1"/>
  <c r="ABT191" i="1"/>
  <c r="ACP191" i="1"/>
  <c r="JW191" i="1"/>
  <c r="KS191" i="1"/>
  <c r="LO191" i="1"/>
  <c r="MK191" i="1"/>
  <c r="NH191" i="1"/>
  <c r="OE191" i="1"/>
  <c r="PA191" i="1"/>
  <c r="PW191" i="1"/>
  <c r="QS191" i="1"/>
  <c r="RO191" i="1"/>
  <c r="SK191" i="1"/>
  <c r="TG191" i="1"/>
  <c r="UC191" i="1"/>
  <c r="UZ191" i="1"/>
  <c r="VW191" i="1"/>
  <c r="WS191" i="1"/>
  <c r="XO191" i="1"/>
  <c r="YK191" i="1"/>
  <c r="ZG191" i="1"/>
  <c r="AAC191" i="1"/>
  <c r="AAY191" i="1"/>
  <c r="ABU191" i="1"/>
  <c r="ACR191" i="1"/>
  <c r="JX191" i="1"/>
  <c r="KT191" i="1"/>
  <c r="LP191" i="1"/>
  <c r="ML191" i="1"/>
  <c r="NI191" i="1"/>
  <c r="OF191" i="1"/>
  <c r="PB191" i="1"/>
  <c r="PX191" i="1"/>
  <c r="QT191" i="1"/>
  <c r="RP191" i="1"/>
  <c r="SL191" i="1"/>
  <c r="TH191" i="1"/>
  <c r="UD191" i="1"/>
  <c r="VA191" i="1"/>
  <c r="VX191" i="1"/>
  <c r="WT191" i="1"/>
  <c r="XP191" i="1"/>
  <c r="YL191" i="1"/>
  <c r="ZH191" i="1"/>
  <c r="AAD191" i="1"/>
  <c r="AAZ191" i="1"/>
  <c r="ABV191" i="1"/>
  <c r="ACS191" i="1"/>
  <c r="JY191" i="1"/>
  <c r="KU191" i="1"/>
  <c r="LQ191" i="1"/>
  <c r="MN191" i="1"/>
  <c r="NK191" i="1"/>
  <c r="OG191" i="1"/>
  <c r="PC191" i="1"/>
  <c r="PY191" i="1"/>
  <c r="QU191" i="1"/>
  <c r="RQ191" i="1"/>
  <c r="SM191" i="1"/>
  <c r="TI191" i="1"/>
  <c r="UF191" i="1"/>
  <c r="VC191" i="1"/>
  <c r="VY191" i="1"/>
  <c r="WU191" i="1"/>
  <c r="XQ191" i="1"/>
  <c r="YM191" i="1"/>
  <c r="ZI191" i="1"/>
  <c r="AAE191" i="1"/>
  <c r="ABA191" i="1"/>
  <c r="ABX191" i="1"/>
  <c r="ACU191" i="1"/>
  <c r="JZ191" i="1"/>
  <c r="KV191" i="1"/>
  <c r="LR191" i="1"/>
  <c r="MO191" i="1"/>
  <c r="NL191" i="1"/>
  <c r="OH191" i="1"/>
  <c r="PD191" i="1"/>
  <c r="PZ191" i="1"/>
  <c r="QV191" i="1"/>
  <c r="RR191" i="1"/>
  <c r="SN191" i="1"/>
  <c r="TJ191" i="1"/>
  <c r="UG191" i="1"/>
  <c r="VD191" i="1"/>
  <c r="VZ191" i="1"/>
  <c r="WV191" i="1"/>
  <c r="XR191" i="1"/>
  <c r="YN191" i="1"/>
  <c r="ZJ191" i="1"/>
  <c r="AAF191" i="1"/>
  <c r="ABB191" i="1"/>
  <c r="ABY191" i="1"/>
  <c r="ACV191" i="1"/>
  <c r="KA191" i="1"/>
  <c r="KW191" i="1"/>
  <c r="LT191" i="1"/>
  <c r="MQ191" i="1"/>
  <c r="NM191" i="1"/>
  <c r="OI191" i="1"/>
  <c r="PE191" i="1"/>
  <c r="QA191" i="1"/>
  <c r="QW191" i="1"/>
  <c r="RS191" i="1"/>
  <c r="SO191" i="1"/>
  <c r="TL191" i="1"/>
  <c r="UI191" i="1"/>
  <c r="VE191" i="1"/>
  <c r="WA191" i="1"/>
  <c r="WW191" i="1"/>
  <c r="XS191" i="1"/>
  <c r="YO191" i="1"/>
  <c r="ZK191" i="1"/>
  <c r="AAG191" i="1"/>
  <c r="ABD191" i="1"/>
  <c r="ACA191" i="1"/>
  <c r="ACW191" i="1"/>
  <c r="KB191" i="1"/>
  <c r="KX191" i="1"/>
  <c r="LU191" i="1"/>
  <c r="MR191" i="1"/>
  <c r="NN191" i="1"/>
  <c r="OJ191" i="1"/>
  <c r="PF191" i="1"/>
  <c r="QB191" i="1"/>
  <c r="QX191" i="1"/>
  <c r="RT191" i="1"/>
  <c r="SP191" i="1"/>
  <c r="TM191" i="1"/>
  <c r="UJ191" i="1"/>
  <c r="VF191" i="1"/>
  <c r="WB191" i="1"/>
  <c r="WX191" i="1"/>
  <c r="XT191" i="1"/>
  <c r="YP191" i="1"/>
  <c r="ZL191" i="1"/>
  <c r="AAH191" i="1"/>
  <c r="ABE191" i="1"/>
  <c r="ACB191" i="1"/>
  <c r="ACX191" i="1"/>
  <c r="KC191" i="1"/>
  <c r="KZ191" i="1"/>
  <c r="LW191" i="1"/>
  <c r="MS191" i="1"/>
  <c r="NO191" i="1"/>
  <c r="OK191" i="1"/>
  <c r="PG191" i="1"/>
  <c r="QC191" i="1"/>
  <c r="QY191" i="1"/>
  <c r="RU191" i="1"/>
  <c r="SR191" i="1"/>
  <c r="TO191" i="1"/>
  <c r="UK191" i="1"/>
  <c r="VG191" i="1"/>
  <c r="WC191" i="1"/>
  <c r="WY191" i="1"/>
  <c r="XU191" i="1"/>
  <c r="YQ191" i="1"/>
  <c r="ZM191" i="1"/>
  <c r="AAJ191" i="1"/>
  <c r="ABG191" i="1"/>
  <c r="ACC191" i="1"/>
  <c r="ACY191" i="1"/>
  <c r="KD191" i="1"/>
  <c r="LA191" i="1"/>
  <c r="LX191" i="1"/>
  <c r="MT191" i="1"/>
  <c r="NP191" i="1"/>
  <c r="OL191" i="1"/>
  <c r="PH191" i="1"/>
  <c r="QD191" i="1"/>
  <c r="QZ191" i="1"/>
  <c r="RV191" i="1"/>
  <c r="SS191" i="1"/>
  <c r="TP191" i="1"/>
  <c r="UL191" i="1"/>
  <c r="VH191" i="1"/>
  <c r="WD191" i="1"/>
  <c r="WZ191" i="1"/>
  <c r="XV191" i="1"/>
  <c r="YR191" i="1"/>
  <c r="ZN191" i="1"/>
  <c r="AAK191" i="1"/>
  <c r="KF191" i="1"/>
  <c r="LC191" i="1"/>
  <c r="LY191" i="1"/>
  <c r="MU191" i="1"/>
  <c r="NQ191" i="1"/>
  <c r="OM191" i="1"/>
  <c r="PI191" i="1"/>
  <c r="QE191" i="1"/>
  <c r="RA191" i="1"/>
  <c r="RX191" i="1"/>
  <c r="SU191" i="1"/>
  <c r="TQ191" i="1"/>
  <c r="UM191" i="1"/>
  <c r="VI191" i="1"/>
  <c r="WE191" i="1"/>
  <c r="XA191" i="1"/>
  <c r="XW191" i="1"/>
  <c r="YS191" i="1"/>
  <c r="ZP191" i="1"/>
  <c r="AAM191" i="1"/>
  <c r="ABI191" i="1"/>
  <c r="ACE191" i="1"/>
  <c r="ADA191" i="1"/>
  <c r="KG191" i="1"/>
  <c r="LD191" i="1"/>
  <c r="LZ191" i="1"/>
  <c r="MV191" i="1"/>
  <c r="NR191" i="1"/>
  <c r="ON191" i="1"/>
  <c r="PJ191" i="1"/>
  <c r="QF191" i="1"/>
  <c r="RB191" i="1"/>
  <c r="RY191" i="1"/>
  <c r="SV191" i="1"/>
  <c r="TR191" i="1"/>
  <c r="UN191" i="1"/>
  <c r="VJ191" i="1"/>
  <c r="WF191" i="1"/>
  <c r="XB191" i="1"/>
  <c r="XX191" i="1"/>
  <c r="YT191" i="1"/>
  <c r="ZQ191" i="1"/>
  <c r="AAN191" i="1"/>
  <c r="ABJ191" i="1"/>
  <c r="ACF191" i="1"/>
  <c r="ADB191" i="1"/>
  <c r="KI191" i="1"/>
  <c r="LE191" i="1"/>
  <c r="MA191" i="1"/>
  <c r="MW191" i="1"/>
  <c r="NS191" i="1"/>
  <c r="OO191" i="1"/>
  <c r="PK191" i="1"/>
  <c r="QG191" i="1"/>
  <c r="RD191" i="1"/>
  <c r="SA191" i="1"/>
  <c r="SW191" i="1"/>
  <c r="TS191" i="1"/>
  <c r="UO191" i="1"/>
  <c r="VK191" i="1"/>
  <c r="WG191" i="1"/>
  <c r="XC191" i="1"/>
  <c r="XY191" i="1"/>
  <c r="YV191" i="1"/>
  <c r="ZS191" i="1"/>
  <c r="AAO191" i="1"/>
  <c r="ABK191" i="1"/>
  <c r="ACG191" i="1"/>
  <c r="ADC191" i="1"/>
  <c r="KJ191" i="1"/>
  <c r="LF191" i="1"/>
  <c r="MB191" i="1"/>
  <c r="MX191" i="1"/>
  <c r="NT191" i="1"/>
  <c r="OP191" i="1"/>
  <c r="PL191" i="1"/>
  <c r="QH191" i="1"/>
  <c r="RE191" i="1"/>
  <c r="SB191" i="1"/>
  <c r="SX191" i="1"/>
  <c r="TT191" i="1"/>
  <c r="UP191" i="1"/>
  <c r="VL191" i="1"/>
  <c r="WH191" i="1"/>
  <c r="XD191" i="1"/>
  <c r="XZ191" i="1"/>
  <c r="YW191" i="1"/>
  <c r="ZT191" i="1"/>
  <c r="AAP191" i="1"/>
  <c r="ABL191" i="1"/>
  <c r="ACH191" i="1"/>
  <c r="ADD191" i="1"/>
  <c r="JO191" i="1"/>
  <c r="KK191" i="1"/>
  <c r="LG191" i="1"/>
  <c r="MC191" i="1"/>
  <c r="MY191" i="1"/>
  <c r="NU191" i="1"/>
  <c r="OQ191" i="1"/>
  <c r="PM191" i="1"/>
  <c r="QJ191" i="1"/>
  <c r="RG191" i="1"/>
  <c r="SC191" i="1"/>
  <c r="SY191" i="1"/>
  <c r="TU191" i="1"/>
  <c r="UQ191" i="1"/>
  <c r="VM191" i="1"/>
  <c r="WI191" i="1"/>
  <c r="XE191" i="1"/>
  <c r="YB191" i="1"/>
  <c r="YY191" i="1"/>
  <c r="ZU191" i="1"/>
  <c r="AAQ191" i="1"/>
  <c r="ABM191" i="1"/>
  <c r="ACI191" i="1"/>
  <c r="ADE191" i="1"/>
  <c r="JP191" i="1"/>
  <c r="KL191" i="1"/>
  <c r="LH191" i="1"/>
  <c r="MD191" i="1"/>
  <c r="MZ191" i="1"/>
  <c r="NV191" i="1"/>
  <c r="OR191" i="1"/>
  <c r="PN191" i="1"/>
  <c r="QK191" i="1"/>
  <c r="RH191" i="1"/>
  <c r="SD191" i="1"/>
  <c r="SZ191" i="1"/>
  <c r="TV191" i="1"/>
  <c r="UR191" i="1"/>
  <c r="VN191" i="1"/>
  <c r="WJ191" i="1"/>
  <c r="XF191" i="1"/>
  <c r="YC191" i="1"/>
  <c r="YZ191" i="1"/>
  <c r="ZV191" i="1"/>
  <c r="AAR191" i="1"/>
  <c r="ABN191" i="1"/>
  <c r="ACJ191" i="1"/>
  <c r="ADF191" i="1"/>
  <c r="JQ191" i="1"/>
  <c r="KM191" i="1"/>
  <c r="LI191" i="1"/>
  <c r="ME191" i="1"/>
  <c r="JR191" i="1"/>
  <c r="KN191" i="1"/>
  <c r="LJ191" i="1"/>
  <c r="MF191" i="1"/>
  <c r="NB191" i="1"/>
  <c r="NX191" i="1"/>
  <c r="OT191" i="1"/>
  <c r="PQ191" i="1"/>
  <c r="QN191" i="1"/>
  <c r="RJ191" i="1"/>
  <c r="SF191" i="1"/>
  <c r="TB191" i="1"/>
  <c r="TX191" i="1"/>
  <c r="UT191" i="1"/>
  <c r="VP191" i="1"/>
  <c r="WL191" i="1"/>
  <c r="XI191" i="1"/>
  <c r="YF191" i="1"/>
  <c r="ZB191" i="1"/>
  <c r="ZX191" i="1"/>
  <c r="AAT191" i="1"/>
  <c r="ABP191" i="1"/>
  <c r="ACL191" i="1"/>
  <c r="OV191" i="1"/>
  <c r="XK191" i="1"/>
  <c r="PP191" i="1"/>
  <c r="YE191" i="1"/>
  <c r="PS191" i="1"/>
  <c r="YG191" i="1"/>
  <c r="QM191" i="1"/>
  <c r="ZA191" i="1"/>
  <c r="QO191" i="1"/>
  <c r="ZC191" i="1"/>
  <c r="RI191" i="1"/>
  <c r="ZW191" i="1"/>
  <c r="RK191" i="1"/>
  <c r="ZY191" i="1"/>
  <c r="SE191" i="1"/>
  <c r="AAS191" i="1"/>
  <c r="SG191" i="1"/>
  <c r="AAU191" i="1"/>
  <c r="TA191" i="1"/>
  <c r="ABH191" i="1"/>
  <c r="TC191" i="1"/>
  <c r="ABO191" i="1"/>
  <c r="JS191" i="1"/>
  <c r="TW191" i="1"/>
  <c r="ABQ191" i="1"/>
  <c r="KO191" i="1"/>
  <c r="TY191" i="1"/>
  <c r="ACD191" i="1"/>
  <c r="LK191" i="1"/>
  <c r="US191" i="1"/>
  <c r="ACK191" i="1"/>
  <c r="MG191" i="1"/>
  <c r="UU191" i="1"/>
  <c r="ACM191" i="1"/>
  <c r="NA191" i="1"/>
  <c r="VO191" i="1"/>
  <c r="ACZ191" i="1"/>
  <c r="NC191" i="1"/>
  <c r="VQ191" i="1"/>
  <c r="ADG191" i="1"/>
  <c r="NW191" i="1"/>
  <c r="WK191" i="1"/>
  <c r="NY191" i="1"/>
  <c r="WN191" i="1"/>
  <c r="OS191" i="1"/>
  <c r="XH191" i="1"/>
  <c r="K191" i="1"/>
  <c r="AE191" i="1"/>
  <c r="AY191" i="1"/>
  <c r="BS191" i="1"/>
  <c r="CM191" i="1"/>
  <c r="DG191" i="1"/>
  <c r="EA191" i="1"/>
  <c r="EU191" i="1"/>
  <c r="FO191" i="1"/>
  <c r="GI191" i="1"/>
  <c r="HC191" i="1"/>
  <c r="HW191" i="1"/>
  <c r="IQ191" i="1"/>
  <c r="JK191" i="1"/>
  <c r="M191" i="1"/>
  <c r="AG191" i="1"/>
  <c r="BA191" i="1"/>
  <c r="BU191" i="1"/>
  <c r="CO191" i="1"/>
  <c r="DI191" i="1"/>
  <c r="EC191" i="1"/>
  <c r="EW191" i="1"/>
  <c r="FQ191" i="1"/>
  <c r="GK191" i="1"/>
  <c r="HE191" i="1"/>
  <c r="HY191" i="1"/>
  <c r="IS191" i="1"/>
  <c r="JM191" i="1"/>
  <c r="N191" i="1"/>
  <c r="AH191" i="1"/>
  <c r="BB191" i="1"/>
  <c r="BV191" i="1"/>
  <c r="CP191" i="1"/>
  <c r="DJ191" i="1"/>
  <c r="ED191" i="1"/>
  <c r="EX191" i="1"/>
  <c r="FR191" i="1"/>
  <c r="GL191" i="1"/>
  <c r="HF191" i="1"/>
  <c r="HZ191" i="1"/>
  <c r="IT191" i="1"/>
  <c r="V191" i="1"/>
  <c r="AS191" i="1"/>
  <c r="BP191" i="1"/>
  <c r="CN191" i="1"/>
  <c r="DM191" i="1"/>
  <c r="EJ191" i="1"/>
  <c r="FG191" i="1"/>
  <c r="GD191" i="1"/>
  <c r="HA191" i="1"/>
  <c r="IA191" i="1"/>
  <c r="IX191" i="1"/>
  <c r="W191" i="1"/>
  <c r="AT191" i="1"/>
  <c r="BQ191" i="1"/>
  <c r="CQ191" i="1"/>
  <c r="DN191" i="1"/>
  <c r="EK191" i="1"/>
  <c r="FH191" i="1"/>
  <c r="GE191" i="1"/>
  <c r="HB191" i="1"/>
  <c r="IB191" i="1"/>
  <c r="IY191" i="1"/>
  <c r="X191" i="1"/>
  <c r="AU191" i="1"/>
  <c r="BR191" i="1"/>
  <c r="CR191" i="1"/>
  <c r="DO191" i="1"/>
  <c r="EL191" i="1"/>
  <c r="FI191" i="1"/>
  <c r="GF191" i="1"/>
  <c r="HD191" i="1"/>
  <c r="IC191" i="1"/>
  <c r="IZ191" i="1"/>
  <c r="Y191" i="1"/>
  <c r="AV191" i="1"/>
  <c r="BT191" i="1"/>
  <c r="CS191" i="1"/>
  <c r="DP191" i="1"/>
  <c r="EM191" i="1"/>
  <c r="FJ191" i="1"/>
  <c r="GG191" i="1"/>
  <c r="HG191" i="1"/>
  <c r="ID191" i="1"/>
  <c r="JA191" i="1"/>
  <c r="Z191" i="1"/>
  <c r="AW191" i="1"/>
  <c r="BW191" i="1"/>
  <c r="CT191" i="1"/>
  <c r="DQ191" i="1"/>
  <c r="EN191" i="1"/>
  <c r="FK191" i="1"/>
  <c r="GH191" i="1"/>
  <c r="HH191" i="1"/>
  <c r="IE191" i="1"/>
  <c r="JB191" i="1"/>
  <c r="AA191" i="1"/>
  <c r="AX191" i="1"/>
  <c r="BX191" i="1"/>
  <c r="CU191" i="1"/>
  <c r="DR191" i="1"/>
  <c r="EO191" i="1"/>
  <c r="FL191" i="1"/>
  <c r="GJ191" i="1"/>
  <c r="HI191" i="1"/>
  <c r="IF191" i="1"/>
  <c r="JC191" i="1"/>
  <c r="AB191" i="1"/>
  <c r="AZ191" i="1"/>
  <c r="BY191" i="1"/>
  <c r="CV191" i="1"/>
  <c r="DS191" i="1"/>
  <c r="EP191" i="1"/>
  <c r="FM191" i="1"/>
  <c r="GM191" i="1"/>
  <c r="HJ191" i="1"/>
  <c r="IG191" i="1"/>
  <c r="JD191" i="1"/>
  <c r="F191" i="1"/>
  <c r="AC191" i="1"/>
  <c r="BC191" i="1"/>
  <c r="BZ191" i="1"/>
  <c r="CW191" i="1"/>
  <c r="DT191" i="1"/>
  <c r="EQ191" i="1"/>
  <c r="FN191" i="1"/>
  <c r="GN191" i="1"/>
  <c r="HK191" i="1"/>
  <c r="IH191" i="1"/>
  <c r="JE191" i="1"/>
  <c r="G191" i="1"/>
  <c r="AD191" i="1"/>
  <c r="BD191" i="1"/>
  <c r="CA191" i="1"/>
  <c r="CX191" i="1"/>
  <c r="DU191" i="1"/>
  <c r="ER191" i="1"/>
  <c r="FP191" i="1"/>
  <c r="GO191" i="1"/>
  <c r="HL191" i="1"/>
  <c r="II191" i="1"/>
  <c r="JF191" i="1"/>
  <c r="H191" i="1"/>
  <c r="AF191" i="1"/>
  <c r="BE191" i="1"/>
  <c r="CB191" i="1"/>
  <c r="CY191" i="1"/>
  <c r="DV191" i="1"/>
  <c r="ES191" i="1"/>
  <c r="FS191" i="1"/>
  <c r="GP191" i="1"/>
  <c r="HM191" i="1"/>
  <c r="IJ191" i="1"/>
  <c r="JG191" i="1"/>
  <c r="I191" i="1"/>
  <c r="AI191" i="1"/>
  <c r="BF191" i="1"/>
  <c r="CC191" i="1"/>
  <c r="CZ191" i="1"/>
  <c r="DW191" i="1"/>
  <c r="ET191" i="1"/>
  <c r="FT191" i="1"/>
  <c r="GQ191" i="1"/>
  <c r="HN191" i="1"/>
  <c r="IK191" i="1"/>
  <c r="JH191" i="1"/>
  <c r="J191" i="1"/>
  <c r="AJ191" i="1"/>
  <c r="BG191" i="1"/>
  <c r="CD191" i="1"/>
  <c r="DA191" i="1"/>
  <c r="DX191" i="1"/>
  <c r="EV191" i="1"/>
  <c r="FU191" i="1"/>
  <c r="GR191" i="1"/>
  <c r="HO191" i="1"/>
  <c r="IL191" i="1"/>
  <c r="JI191" i="1"/>
  <c r="L191" i="1"/>
  <c r="AK191" i="1"/>
  <c r="BH191" i="1"/>
  <c r="CE191" i="1"/>
  <c r="DB191" i="1"/>
  <c r="DY191" i="1"/>
  <c r="EY191" i="1"/>
  <c r="FV191" i="1"/>
  <c r="GS191" i="1"/>
  <c r="HP191" i="1"/>
  <c r="IM191" i="1"/>
  <c r="JJ191" i="1"/>
  <c r="O191" i="1"/>
  <c r="AL191" i="1"/>
  <c r="BI191" i="1"/>
  <c r="CF191" i="1"/>
  <c r="DC191" i="1"/>
  <c r="DZ191" i="1"/>
  <c r="EZ191" i="1"/>
  <c r="FW191" i="1"/>
  <c r="GT191" i="1"/>
  <c r="HQ191" i="1"/>
  <c r="IN191" i="1"/>
  <c r="JL191" i="1"/>
  <c r="P191" i="1"/>
  <c r="AM191" i="1"/>
  <c r="BJ191" i="1"/>
  <c r="CG191" i="1"/>
  <c r="DD191" i="1"/>
  <c r="EB191" i="1"/>
  <c r="FA191" i="1"/>
  <c r="FX191" i="1"/>
  <c r="GU191" i="1"/>
  <c r="HR191" i="1"/>
  <c r="IO191" i="1"/>
  <c r="Q191" i="1"/>
  <c r="AN191" i="1"/>
  <c r="BK191" i="1"/>
  <c r="CH191" i="1"/>
  <c r="DE191" i="1"/>
  <c r="EE191" i="1"/>
  <c r="FB191" i="1"/>
  <c r="FY191" i="1"/>
  <c r="GV191" i="1"/>
  <c r="HS191" i="1"/>
  <c r="IP191" i="1"/>
  <c r="R191" i="1"/>
  <c r="AO191" i="1"/>
  <c r="BL191" i="1"/>
  <c r="CI191" i="1"/>
  <c r="DF191" i="1"/>
  <c r="EF191" i="1"/>
  <c r="FC191" i="1"/>
  <c r="FZ191" i="1"/>
  <c r="GW191" i="1"/>
  <c r="HT191" i="1"/>
  <c r="IR191" i="1"/>
  <c r="S191" i="1"/>
  <c r="AP191" i="1"/>
  <c r="BM191" i="1"/>
  <c r="CJ191" i="1"/>
  <c r="DH191" i="1"/>
  <c r="EG191" i="1"/>
  <c r="FD191" i="1"/>
  <c r="GA191" i="1"/>
  <c r="GX191" i="1"/>
  <c r="HU191" i="1"/>
  <c r="IU191" i="1"/>
  <c r="T191" i="1"/>
  <c r="AQ191" i="1"/>
  <c r="BN191" i="1"/>
  <c r="CK191" i="1"/>
  <c r="DK191" i="1"/>
  <c r="EH191" i="1"/>
  <c r="FE191" i="1"/>
  <c r="GB191" i="1"/>
  <c r="GY191" i="1"/>
  <c r="HV191" i="1"/>
  <c r="IV191" i="1"/>
  <c r="GZ191" i="1"/>
  <c r="HX191" i="1"/>
  <c r="IW191" i="1"/>
  <c r="U191" i="1"/>
  <c r="AR191" i="1"/>
  <c r="BO191" i="1"/>
  <c r="CL191" i="1"/>
  <c r="DL191" i="1"/>
  <c r="GC191" i="1"/>
  <c r="EI191" i="1"/>
  <c r="FF191" i="1"/>
  <c r="JS189" i="1"/>
  <c r="KM189" i="1"/>
  <c r="LG189" i="1"/>
  <c r="MA189" i="1"/>
  <c r="MU189" i="1"/>
  <c r="NO189" i="1"/>
  <c r="OI189" i="1"/>
  <c r="PC189" i="1"/>
  <c r="PW189" i="1"/>
  <c r="QQ189" i="1"/>
  <c r="RK189" i="1"/>
  <c r="SE189" i="1"/>
  <c r="SY189" i="1"/>
  <c r="TS189" i="1"/>
  <c r="UM189" i="1"/>
  <c r="VG189" i="1"/>
  <c r="WA189" i="1"/>
  <c r="WU189" i="1"/>
  <c r="XO189" i="1"/>
  <c r="YI189" i="1"/>
  <c r="ZC189" i="1"/>
  <c r="ZW189" i="1"/>
  <c r="AAQ189" i="1"/>
  <c r="ABK189" i="1"/>
  <c r="ACE189" i="1"/>
  <c r="ACY189" i="1"/>
  <c r="JT189" i="1"/>
  <c r="KN189" i="1"/>
  <c r="LH189" i="1"/>
  <c r="MB189" i="1"/>
  <c r="MV189" i="1"/>
  <c r="NP189" i="1"/>
  <c r="OJ189" i="1"/>
  <c r="PD189" i="1"/>
  <c r="PX189" i="1"/>
  <c r="QR189" i="1"/>
  <c r="RL189" i="1"/>
  <c r="SF189" i="1"/>
  <c r="SZ189" i="1"/>
  <c r="TT189" i="1"/>
  <c r="UN189" i="1"/>
  <c r="VH189" i="1"/>
  <c r="WB189" i="1"/>
  <c r="WV189" i="1"/>
  <c r="XP189" i="1"/>
  <c r="YJ189" i="1"/>
  <c r="JV189" i="1"/>
  <c r="KP189" i="1"/>
  <c r="LJ189" i="1"/>
  <c r="MD189" i="1"/>
  <c r="MX189" i="1"/>
  <c r="NR189" i="1"/>
  <c r="OL189" i="1"/>
  <c r="PF189" i="1"/>
  <c r="PZ189" i="1"/>
  <c r="QT189" i="1"/>
  <c r="RN189" i="1"/>
  <c r="SH189" i="1"/>
  <c r="TB189" i="1"/>
  <c r="TV189" i="1"/>
  <c r="UP189" i="1"/>
  <c r="VJ189" i="1"/>
  <c r="WD189" i="1"/>
  <c r="WX189" i="1"/>
  <c r="XR189" i="1"/>
  <c r="YL189" i="1"/>
  <c r="ZF189" i="1"/>
  <c r="ZZ189" i="1"/>
  <c r="AAT189" i="1"/>
  <c r="ABN189" i="1"/>
  <c r="ACH189" i="1"/>
  <c r="ADB189" i="1"/>
  <c r="KE189" i="1"/>
  <c r="KY189" i="1"/>
  <c r="LS189" i="1"/>
  <c r="MM189" i="1"/>
  <c r="NG189" i="1"/>
  <c r="OA189" i="1"/>
  <c r="OU189" i="1"/>
  <c r="PO189" i="1"/>
  <c r="QI189" i="1"/>
  <c r="RC189" i="1"/>
  <c r="RW189" i="1"/>
  <c r="SQ189" i="1"/>
  <c r="TK189" i="1"/>
  <c r="UE189" i="1"/>
  <c r="UY189" i="1"/>
  <c r="VS189" i="1"/>
  <c r="WM189" i="1"/>
  <c r="XG189" i="1"/>
  <c r="YA189" i="1"/>
  <c r="YU189" i="1"/>
  <c r="ZO189" i="1"/>
  <c r="AAI189" i="1"/>
  <c r="ABC189" i="1"/>
  <c r="ABW189" i="1"/>
  <c r="ACQ189" i="1"/>
  <c r="KG189" i="1"/>
  <c r="LA189" i="1"/>
  <c r="LU189" i="1"/>
  <c r="MO189" i="1"/>
  <c r="NI189" i="1"/>
  <c r="OC189" i="1"/>
  <c r="OW189" i="1"/>
  <c r="PQ189" i="1"/>
  <c r="QK189" i="1"/>
  <c r="RE189" i="1"/>
  <c r="RY189" i="1"/>
  <c r="SS189" i="1"/>
  <c r="TM189" i="1"/>
  <c r="UG189" i="1"/>
  <c r="VA189" i="1"/>
  <c r="VU189" i="1"/>
  <c r="WO189" i="1"/>
  <c r="XI189" i="1"/>
  <c r="YC189" i="1"/>
  <c r="YW189" i="1"/>
  <c r="ZQ189" i="1"/>
  <c r="AAK189" i="1"/>
  <c r="ABE189" i="1"/>
  <c r="ABY189" i="1"/>
  <c r="ACS189" i="1"/>
  <c r="JO189" i="1"/>
  <c r="KI189" i="1"/>
  <c r="JR189" i="1"/>
  <c r="KU189" i="1"/>
  <c r="LV189" i="1"/>
  <c r="MW189" i="1"/>
  <c r="NW189" i="1"/>
  <c r="OX189" i="1"/>
  <c r="PY189" i="1"/>
  <c r="QY189" i="1"/>
  <c r="RZ189" i="1"/>
  <c r="TA189" i="1"/>
  <c r="UA189" i="1"/>
  <c r="VB189" i="1"/>
  <c r="WC189" i="1"/>
  <c r="XC189" i="1"/>
  <c r="YD189" i="1"/>
  <c r="ZD189" i="1"/>
  <c r="AAC189" i="1"/>
  <c r="ABA189" i="1"/>
  <c r="ACA189" i="1"/>
  <c r="ACZ189" i="1"/>
  <c r="JU189" i="1"/>
  <c r="KV189" i="1"/>
  <c r="LW189" i="1"/>
  <c r="MY189" i="1"/>
  <c r="NX189" i="1"/>
  <c r="OY189" i="1"/>
  <c r="QA189" i="1"/>
  <c r="QZ189" i="1"/>
  <c r="SA189" i="1"/>
  <c r="TC189" i="1"/>
  <c r="UB189" i="1"/>
  <c r="VC189" i="1"/>
  <c r="WE189" i="1"/>
  <c r="XD189" i="1"/>
  <c r="YE189" i="1"/>
  <c r="ZE189" i="1"/>
  <c r="AAD189" i="1"/>
  <c r="ABB189" i="1"/>
  <c r="ACB189" i="1"/>
  <c r="ADA189" i="1"/>
  <c r="JW189" i="1"/>
  <c r="KW189" i="1"/>
  <c r="LX189" i="1"/>
  <c r="MZ189" i="1"/>
  <c r="NY189" i="1"/>
  <c r="OZ189" i="1"/>
  <c r="QB189" i="1"/>
  <c r="RA189" i="1"/>
  <c r="SB189" i="1"/>
  <c r="TD189" i="1"/>
  <c r="UC189" i="1"/>
  <c r="VD189" i="1"/>
  <c r="WF189" i="1"/>
  <c r="XE189" i="1"/>
  <c r="YF189" i="1"/>
  <c r="ZG189" i="1"/>
  <c r="AAE189" i="1"/>
  <c r="ABD189" i="1"/>
  <c r="ACC189" i="1"/>
  <c r="ADC189" i="1"/>
  <c r="JX189" i="1"/>
  <c r="KX189" i="1"/>
  <c r="LY189" i="1"/>
  <c r="NA189" i="1"/>
  <c r="NZ189" i="1"/>
  <c r="PA189" i="1"/>
  <c r="QC189" i="1"/>
  <c r="RB189" i="1"/>
  <c r="SC189" i="1"/>
  <c r="TE189" i="1"/>
  <c r="UD189" i="1"/>
  <c r="VE189" i="1"/>
  <c r="WG189" i="1"/>
  <c r="XF189" i="1"/>
  <c r="YG189" i="1"/>
  <c r="ZH189" i="1"/>
  <c r="AAF189" i="1"/>
  <c r="ABF189" i="1"/>
  <c r="ACD189" i="1"/>
  <c r="ADD189" i="1"/>
  <c r="JY189" i="1"/>
  <c r="KZ189" i="1"/>
  <c r="LZ189" i="1"/>
  <c r="NB189" i="1"/>
  <c r="OB189" i="1"/>
  <c r="PB189" i="1"/>
  <c r="QD189" i="1"/>
  <c r="RD189" i="1"/>
  <c r="SD189" i="1"/>
  <c r="TF189" i="1"/>
  <c r="UF189" i="1"/>
  <c r="VF189" i="1"/>
  <c r="WH189" i="1"/>
  <c r="XH189" i="1"/>
  <c r="YH189" i="1"/>
  <c r="ZI189" i="1"/>
  <c r="AAG189" i="1"/>
  <c r="ABG189" i="1"/>
  <c r="ACF189" i="1"/>
  <c r="ADE189" i="1"/>
  <c r="JZ189" i="1"/>
  <c r="LB189" i="1"/>
  <c r="MC189" i="1"/>
  <c r="NC189" i="1"/>
  <c r="OD189" i="1"/>
  <c r="PE189" i="1"/>
  <c r="QE189" i="1"/>
  <c r="RF189" i="1"/>
  <c r="SG189" i="1"/>
  <c r="TG189" i="1"/>
  <c r="UH189" i="1"/>
  <c r="VI189" i="1"/>
  <c r="WI189" i="1"/>
  <c r="XJ189" i="1"/>
  <c r="YK189" i="1"/>
  <c r="ZJ189" i="1"/>
  <c r="AAH189" i="1"/>
  <c r="ABH189" i="1"/>
  <c r="ACG189" i="1"/>
  <c r="ADF189" i="1"/>
  <c r="KA189" i="1"/>
  <c r="LC189" i="1"/>
  <c r="ME189" i="1"/>
  <c r="ND189" i="1"/>
  <c r="OE189" i="1"/>
  <c r="PG189" i="1"/>
  <c r="QF189" i="1"/>
  <c r="RG189" i="1"/>
  <c r="SI189" i="1"/>
  <c r="TH189" i="1"/>
  <c r="UI189" i="1"/>
  <c r="VK189" i="1"/>
  <c r="WJ189" i="1"/>
  <c r="XK189" i="1"/>
  <c r="YM189" i="1"/>
  <c r="ZK189" i="1"/>
  <c r="AAJ189" i="1"/>
  <c r="ABI189" i="1"/>
  <c r="ACI189" i="1"/>
  <c r="ADG189" i="1"/>
  <c r="KB189" i="1"/>
  <c r="LD189" i="1"/>
  <c r="MF189" i="1"/>
  <c r="NE189" i="1"/>
  <c r="OF189" i="1"/>
  <c r="PH189" i="1"/>
  <c r="QG189" i="1"/>
  <c r="RH189" i="1"/>
  <c r="SJ189" i="1"/>
  <c r="TI189" i="1"/>
  <c r="UJ189" i="1"/>
  <c r="VL189" i="1"/>
  <c r="WK189" i="1"/>
  <c r="XL189" i="1"/>
  <c r="YN189" i="1"/>
  <c r="ZL189" i="1"/>
  <c r="AAL189" i="1"/>
  <c r="ABJ189" i="1"/>
  <c r="ACJ189" i="1"/>
  <c r="KC189" i="1"/>
  <c r="LE189" i="1"/>
  <c r="MG189" i="1"/>
  <c r="NF189" i="1"/>
  <c r="OG189" i="1"/>
  <c r="PI189" i="1"/>
  <c r="QH189" i="1"/>
  <c r="RI189" i="1"/>
  <c r="SK189" i="1"/>
  <c r="TJ189" i="1"/>
  <c r="UK189" i="1"/>
  <c r="VM189" i="1"/>
  <c r="WL189" i="1"/>
  <c r="XM189" i="1"/>
  <c r="YO189" i="1"/>
  <c r="ZM189" i="1"/>
  <c r="AAM189" i="1"/>
  <c r="ABL189" i="1"/>
  <c r="ACK189" i="1"/>
  <c r="KD189" i="1"/>
  <c r="LF189" i="1"/>
  <c r="MH189" i="1"/>
  <c r="NH189" i="1"/>
  <c r="OH189" i="1"/>
  <c r="PJ189" i="1"/>
  <c r="QJ189" i="1"/>
  <c r="RJ189" i="1"/>
  <c r="SL189" i="1"/>
  <c r="TL189" i="1"/>
  <c r="UL189" i="1"/>
  <c r="VN189" i="1"/>
  <c r="WN189" i="1"/>
  <c r="XN189" i="1"/>
  <c r="YP189" i="1"/>
  <c r="ZN189" i="1"/>
  <c r="AAN189" i="1"/>
  <c r="ABM189" i="1"/>
  <c r="ACL189" i="1"/>
  <c r="KF189" i="1"/>
  <c r="LI189" i="1"/>
  <c r="MI189" i="1"/>
  <c r="NJ189" i="1"/>
  <c r="OK189" i="1"/>
  <c r="PK189" i="1"/>
  <c r="QL189" i="1"/>
  <c r="RM189" i="1"/>
  <c r="SM189" i="1"/>
  <c r="TN189" i="1"/>
  <c r="UO189" i="1"/>
  <c r="VO189" i="1"/>
  <c r="WP189" i="1"/>
  <c r="XQ189" i="1"/>
  <c r="YQ189" i="1"/>
  <c r="ZP189" i="1"/>
  <c r="AAO189" i="1"/>
  <c r="ABO189" i="1"/>
  <c r="ACM189" i="1"/>
  <c r="KH189" i="1"/>
  <c r="LK189" i="1"/>
  <c r="MJ189" i="1"/>
  <c r="NK189" i="1"/>
  <c r="OM189" i="1"/>
  <c r="PL189" i="1"/>
  <c r="QM189" i="1"/>
  <c r="RO189" i="1"/>
  <c r="SN189" i="1"/>
  <c r="TO189" i="1"/>
  <c r="UQ189" i="1"/>
  <c r="VP189" i="1"/>
  <c r="WQ189" i="1"/>
  <c r="XS189" i="1"/>
  <c r="YR189" i="1"/>
  <c r="ZR189" i="1"/>
  <c r="AAP189" i="1"/>
  <c r="ABP189" i="1"/>
  <c r="ACN189" i="1"/>
  <c r="KJ189" i="1"/>
  <c r="LL189" i="1"/>
  <c r="MK189" i="1"/>
  <c r="NL189" i="1"/>
  <c r="ON189" i="1"/>
  <c r="PM189" i="1"/>
  <c r="QN189" i="1"/>
  <c r="RP189" i="1"/>
  <c r="SO189" i="1"/>
  <c r="TP189" i="1"/>
  <c r="UR189" i="1"/>
  <c r="VQ189" i="1"/>
  <c r="WR189" i="1"/>
  <c r="XT189" i="1"/>
  <c r="YS189" i="1"/>
  <c r="ZS189" i="1"/>
  <c r="AAR189" i="1"/>
  <c r="ABQ189" i="1"/>
  <c r="ACO189" i="1"/>
  <c r="KK189" i="1"/>
  <c r="LM189" i="1"/>
  <c r="ML189" i="1"/>
  <c r="NM189" i="1"/>
  <c r="OO189" i="1"/>
  <c r="PN189" i="1"/>
  <c r="QO189" i="1"/>
  <c r="RQ189" i="1"/>
  <c r="SP189" i="1"/>
  <c r="TQ189" i="1"/>
  <c r="US189" i="1"/>
  <c r="VR189" i="1"/>
  <c r="WS189" i="1"/>
  <c r="XU189" i="1"/>
  <c r="YT189" i="1"/>
  <c r="ZT189" i="1"/>
  <c r="AAS189" i="1"/>
  <c r="ABR189" i="1"/>
  <c r="ACP189" i="1"/>
  <c r="KL189" i="1"/>
  <c r="LN189" i="1"/>
  <c r="MN189" i="1"/>
  <c r="NN189" i="1"/>
  <c r="OP189" i="1"/>
  <c r="PP189" i="1"/>
  <c r="QP189" i="1"/>
  <c r="RR189" i="1"/>
  <c r="SR189" i="1"/>
  <c r="TR189" i="1"/>
  <c r="UT189" i="1"/>
  <c r="VT189" i="1"/>
  <c r="WT189" i="1"/>
  <c r="XV189" i="1"/>
  <c r="YV189" i="1"/>
  <c r="ZU189" i="1"/>
  <c r="AAU189" i="1"/>
  <c r="ABS189" i="1"/>
  <c r="ACR189" i="1"/>
  <c r="KO189" i="1"/>
  <c r="LO189" i="1"/>
  <c r="MP189" i="1"/>
  <c r="NQ189" i="1"/>
  <c r="OQ189" i="1"/>
  <c r="PR189" i="1"/>
  <c r="QS189" i="1"/>
  <c r="RS189" i="1"/>
  <c r="ST189" i="1"/>
  <c r="TU189" i="1"/>
  <c r="UU189" i="1"/>
  <c r="VV189" i="1"/>
  <c r="WW189" i="1"/>
  <c r="XW189" i="1"/>
  <c r="YX189" i="1"/>
  <c r="ZV189" i="1"/>
  <c r="AAV189" i="1"/>
  <c r="ABT189" i="1"/>
  <c r="ACT189" i="1"/>
  <c r="KQ189" i="1"/>
  <c r="LP189" i="1"/>
  <c r="MQ189" i="1"/>
  <c r="NS189" i="1"/>
  <c r="OR189" i="1"/>
  <c r="PS189" i="1"/>
  <c r="QU189" i="1"/>
  <c r="RT189" i="1"/>
  <c r="SU189" i="1"/>
  <c r="TW189" i="1"/>
  <c r="UV189" i="1"/>
  <c r="VW189" i="1"/>
  <c r="WY189" i="1"/>
  <c r="XX189" i="1"/>
  <c r="YY189" i="1"/>
  <c r="ZX189" i="1"/>
  <c r="AAW189" i="1"/>
  <c r="ABU189" i="1"/>
  <c r="ACU189" i="1"/>
  <c r="JN189" i="1"/>
  <c r="KR189" i="1"/>
  <c r="LQ189" i="1"/>
  <c r="MR189" i="1"/>
  <c r="NT189" i="1"/>
  <c r="OS189" i="1"/>
  <c r="PT189" i="1"/>
  <c r="QV189" i="1"/>
  <c r="RU189" i="1"/>
  <c r="SV189" i="1"/>
  <c r="TX189" i="1"/>
  <c r="UW189" i="1"/>
  <c r="VX189" i="1"/>
  <c r="WZ189" i="1"/>
  <c r="XY189" i="1"/>
  <c r="YZ189" i="1"/>
  <c r="ZY189" i="1"/>
  <c r="AAX189" i="1"/>
  <c r="ABV189" i="1"/>
  <c r="ACV189" i="1"/>
  <c r="JP189" i="1"/>
  <c r="KS189" i="1"/>
  <c r="LR189" i="1"/>
  <c r="MS189" i="1"/>
  <c r="NU189" i="1"/>
  <c r="OT189" i="1"/>
  <c r="PU189" i="1"/>
  <c r="QW189" i="1"/>
  <c r="RV189" i="1"/>
  <c r="SW189" i="1"/>
  <c r="TY189" i="1"/>
  <c r="UX189" i="1"/>
  <c r="VY189" i="1"/>
  <c r="XA189" i="1"/>
  <c r="XZ189" i="1"/>
  <c r="ZA189" i="1"/>
  <c r="AAA189" i="1"/>
  <c r="AAY189" i="1"/>
  <c r="ABX189" i="1"/>
  <c r="ACW189" i="1"/>
  <c r="UZ189" i="1"/>
  <c r="VZ189" i="1"/>
  <c r="XB189" i="1"/>
  <c r="YB189" i="1"/>
  <c r="ZB189" i="1"/>
  <c r="AAB189" i="1"/>
  <c r="AAZ189" i="1"/>
  <c r="ABZ189" i="1"/>
  <c r="ACX189" i="1"/>
  <c r="JQ189" i="1"/>
  <c r="KT189" i="1"/>
  <c r="LT189" i="1"/>
  <c r="MT189" i="1"/>
  <c r="NV189" i="1"/>
  <c r="OV189" i="1"/>
  <c r="PV189" i="1"/>
  <c r="QX189" i="1"/>
  <c r="RX189" i="1"/>
  <c r="SX189" i="1"/>
  <c r="TZ189" i="1"/>
  <c r="G189" i="1"/>
  <c r="AA189" i="1"/>
  <c r="AU189" i="1"/>
  <c r="BO189" i="1"/>
  <c r="CI189" i="1"/>
  <c r="DC189" i="1"/>
  <c r="DW189" i="1"/>
  <c r="EQ189" i="1"/>
  <c r="FK189" i="1"/>
  <c r="GE189" i="1"/>
  <c r="GY189" i="1"/>
  <c r="HS189" i="1"/>
  <c r="IM189" i="1"/>
  <c r="JG189" i="1"/>
  <c r="I189" i="1"/>
  <c r="AC189" i="1"/>
  <c r="AW189" i="1"/>
  <c r="BQ189" i="1"/>
  <c r="CK189" i="1"/>
  <c r="DE189" i="1"/>
  <c r="DY189" i="1"/>
  <c r="ES189" i="1"/>
  <c r="FM189" i="1"/>
  <c r="GG189" i="1"/>
  <c r="HA189" i="1"/>
  <c r="HU189" i="1"/>
  <c r="IO189" i="1"/>
  <c r="JI189" i="1"/>
  <c r="J189" i="1"/>
  <c r="AD189" i="1"/>
  <c r="AX189" i="1"/>
  <c r="BR189" i="1"/>
  <c r="CL189" i="1"/>
  <c r="DF189" i="1"/>
  <c r="DZ189" i="1"/>
  <c r="ET189" i="1"/>
  <c r="FN189" i="1"/>
  <c r="GH189" i="1"/>
  <c r="HB189" i="1"/>
  <c r="HV189" i="1"/>
  <c r="IP189" i="1"/>
  <c r="JJ189" i="1"/>
  <c r="S189" i="1"/>
  <c r="AM189" i="1"/>
  <c r="BG189" i="1"/>
  <c r="CA189" i="1"/>
  <c r="CU189" i="1"/>
  <c r="DO189" i="1"/>
  <c r="EI189" i="1"/>
  <c r="FC189" i="1"/>
  <c r="FW189" i="1"/>
  <c r="GQ189" i="1"/>
  <c r="HK189" i="1"/>
  <c r="IE189" i="1"/>
  <c r="IY189" i="1"/>
  <c r="W189" i="1"/>
  <c r="AQ189" i="1"/>
  <c r="BK189" i="1"/>
  <c r="CE189" i="1"/>
  <c r="CY189" i="1"/>
  <c r="DS189" i="1"/>
  <c r="EM189" i="1"/>
  <c r="FG189" i="1"/>
  <c r="GA189" i="1"/>
  <c r="GU189" i="1"/>
  <c r="HO189" i="1"/>
  <c r="II189" i="1"/>
  <c r="JC189" i="1"/>
  <c r="X189" i="1"/>
  <c r="AR189" i="1"/>
  <c r="BL189" i="1"/>
  <c r="CF189" i="1"/>
  <c r="CZ189" i="1"/>
  <c r="DT189" i="1"/>
  <c r="K189" i="1"/>
  <c r="AK189" i="1"/>
  <c r="BN189" i="1"/>
  <c r="CQ189" i="1"/>
  <c r="DR189" i="1"/>
  <c r="EV189" i="1"/>
  <c r="FU189" i="1"/>
  <c r="GV189" i="1"/>
  <c r="HX189" i="1"/>
  <c r="IW189" i="1"/>
  <c r="L189" i="1"/>
  <c r="AL189" i="1"/>
  <c r="BP189" i="1"/>
  <c r="CR189" i="1"/>
  <c r="DU189" i="1"/>
  <c r="EW189" i="1"/>
  <c r="FV189" i="1"/>
  <c r="GW189" i="1"/>
  <c r="HY189" i="1"/>
  <c r="IX189" i="1"/>
  <c r="M189" i="1"/>
  <c r="AN189" i="1"/>
  <c r="BS189" i="1"/>
  <c r="CS189" i="1"/>
  <c r="DV189" i="1"/>
  <c r="EX189" i="1"/>
  <c r="FX189" i="1"/>
  <c r="GX189" i="1"/>
  <c r="HZ189" i="1"/>
  <c r="IZ189" i="1"/>
  <c r="N189" i="1"/>
  <c r="AO189" i="1"/>
  <c r="BT189" i="1"/>
  <c r="CT189" i="1"/>
  <c r="DX189" i="1"/>
  <c r="EY189" i="1"/>
  <c r="FY189" i="1"/>
  <c r="GZ189" i="1"/>
  <c r="IA189" i="1"/>
  <c r="JA189" i="1"/>
  <c r="O189" i="1"/>
  <c r="AP189" i="1"/>
  <c r="BU189" i="1"/>
  <c r="CV189" i="1"/>
  <c r="EA189" i="1"/>
  <c r="EZ189" i="1"/>
  <c r="FZ189" i="1"/>
  <c r="HC189" i="1"/>
  <c r="IB189" i="1"/>
  <c r="JB189" i="1"/>
  <c r="P189" i="1"/>
  <c r="AS189" i="1"/>
  <c r="BV189" i="1"/>
  <c r="CW189" i="1"/>
  <c r="EB189" i="1"/>
  <c r="FA189" i="1"/>
  <c r="GB189" i="1"/>
  <c r="HD189" i="1"/>
  <c r="IC189" i="1"/>
  <c r="JD189" i="1"/>
  <c r="Q189" i="1"/>
  <c r="AT189" i="1"/>
  <c r="BW189" i="1"/>
  <c r="CX189" i="1"/>
  <c r="EC189" i="1"/>
  <c r="FB189" i="1"/>
  <c r="GC189" i="1"/>
  <c r="HE189" i="1"/>
  <c r="ID189" i="1"/>
  <c r="JE189" i="1"/>
  <c r="R189" i="1"/>
  <c r="AV189" i="1"/>
  <c r="BX189" i="1"/>
  <c r="DA189" i="1"/>
  <c r="ED189" i="1"/>
  <c r="FD189" i="1"/>
  <c r="GD189" i="1"/>
  <c r="HF189" i="1"/>
  <c r="IF189" i="1"/>
  <c r="JF189" i="1"/>
  <c r="T189" i="1"/>
  <c r="AY189" i="1"/>
  <c r="BY189" i="1"/>
  <c r="DB189" i="1"/>
  <c r="EE189" i="1"/>
  <c r="FE189" i="1"/>
  <c r="GF189" i="1"/>
  <c r="HG189" i="1"/>
  <c r="IG189" i="1"/>
  <c r="JH189" i="1"/>
  <c r="U189" i="1"/>
  <c r="AZ189" i="1"/>
  <c r="BZ189" i="1"/>
  <c r="DD189" i="1"/>
  <c r="EF189" i="1"/>
  <c r="FF189" i="1"/>
  <c r="GI189" i="1"/>
  <c r="HH189" i="1"/>
  <c r="IH189" i="1"/>
  <c r="JK189" i="1"/>
  <c r="V189" i="1"/>
  <c r="BA189" i="1"/>
  <c r="CB189" i="1"/>
  <c r="DG189" i="1"/>
  <c r="EG189" i="1"/>
  <c r="FH189" i="1"/>
  <c r="GJ189" i="1"/>
  <c r="HI189" i="1"/>
  <c r="IJ189" i="1"/>
  <c r="JL189" i="1"/>
  <c r="Y189" i="1"/>
  <c r="BB189" i="1"/>
  <c r="CC189" i="1"/>
  <c r="DH189" i="1"/>
  <c r="EH189" i="1"/>
  <c r="FI189" i="1"/>
  <c r="GK189" i="1"/>
  <c r="HJ189" i="1"/>
  <c r="IK189" i="1"/>
  <c r="JM189" i="1"/>
  <c r="Z189" i="1"/>
  <c r="BC189" i="1"/>
  <c r="CD189" i="1"/>
  <c r="DI189" i="1"/>
  <c r="EJ189" i="1"/>
  <c r="FJ189" i="1"/>
  <c r="GL189" i="1"/>
  <c r="HL189" i="1"/>
  <c r="IL189" i="1"/>
  <c r="AB189" i="1"/>
  <c r="BD189" i="1"/>
  <c r="CG189" i="1"/>
  <c r="DJ189" i="1"/>
  <c r="EK189" i="1"/>
  <c r="FL189" i="1"/>
  <c r="GM189" i="1"/>
  <c r="HM189" i="1"/>
  <c r="IN189" i="1"/>
  <c r="AE189" i="1"/>
  <c r="BE189" i="1"/>
  <c r="CH189" i="1"/>
  <c r="DK189" i="1"/>
  <c r="EL189" i="1"/>
  <c r="FO189" i="1"/>
  <c r="GN189" i="1"/>
  <c r="HN189" i="1"/>
  <c r="IQ189" i="1"/>
  <c r="AF189" i="1"/>
  <c r="BF189" i="1"/>
  <c r="CJ189" i="1"/>
  <c r="DL189" i="1"/>
  <c r="EN189" i="1"/>
  <c r="FP189" i="1"/>
  <c r="GO189" i="1"/>
  <c r="HP189" i="1"/>
  <c r="IR189" i="1"/>
  <c r="AG189" i="1"/>
  <c r="BH189" i="1"/>
  <c r="CM189" i="1"/>
  <c r="DM189" i="1"/>
  <c r="EO189" i="1"/>
  <c r="FQ189" i="1"/>
  <c r="GP189" i="1"/>
  <c r="HQ189" i="1"/>
  <c r="IS189" i="1"/>
  <c r="AH189" i="1"/>
  <c r="BI189" i="1"/>
  <c r="CN189" i="1"/>
  <c r="DN189" i="1"/>
  <c r="EP189" i="1"/>
  <c r="FR189" i="1"/>
  <c r="GR189" i="1"/>
  <c r="HR189" i="1"/>
  <c r="IT189" i="1"/>
  <c r="F189" i="1"/>
  <c r="AI189" i="1"/>
  <c r="BJ189" i="1"/>
  <c r="CO189" i="1"/>
  <c r="DP189" i="1"/>
  <c r="ER189" i="1"/>
  <c r="FS189" i="1"/>
  <c r="GS189" i="1"/>
  <c r="HT189" i="1"/>
  <c r="IU189" i="1"/>
  <c r="IV189" i="1"/>
  <c r="H189" i="1"/>
  <c r="AJ189" i="1"/>
  <c r="BM189" i="1"/>
  <c r="CP189" i="1"/>
  <c r="HW189" i="1"/>
  <c r="DQ189" i="1"/>
  <c r="EU189" i="1"/>
  <c r="FT189" i="1"/>
  <c r="GT189" i="1"/>
  <c r="JZ167" i="1"/>
  <c r="KT167" i="1"/>
  <c r="LN167" i="1"/>
  <c r="MH167" i="1"/>
  <c r="NB167" i="1"/>
  <c r="NV167" i="1"/>
  <c r="OP167" i="1"/>
  <c r="PJ167" i="1"/>
  <c r="QD167" i="1"/>
  <c r="QX167" i="1"/>
  <c r="RR167" i="1"/>
  <c r="SL167" i="1"/>
  <c r="TF167" i="1"/>
  <c r="TZ167" i="1"/>
  <c r="UT167" i="1"/>
  <c r="VN167" i="1"/>
  <c r="WH167" i="1"/>
  <c r="XB167" i="1"/>
  <c r="XV167" i="1"/>
  <c r="YP167" i="1"/>
  <c r="ZJ167" i="1"/>
  <c r="AAD167" i="1"/>
  <c r="AAX167" i="1"/>
  <c r="ABR167" i="1"/>
  <c r="ACL167" i="1"/>
  <c r="ADF167" i="1"/>
  <c r="KA167" i="1"/>
  <c r="KU167" i="1"/>
  <c r="LO167" i="1"/>
  <c r="MI167" i="1"/>
  <c r="NC167" i="1"/>
  <c r="NW167" i="1"/>
  <c r="OQ167" i="1"/>
  <c r="PK167" i="1"/>
  <c r="QE167" i="1"/>
  <c r="QY167" i="1"/>
  <c r="RS167" i="1"/>
  <c r="SM167" i="1"/>
  <c r="TG167" i="1"/>
  <c r="UA167" i="1"/>
  <c r="UU167" i="1"/>
  <c r="VO167" i="1"/>
  <c r="WI167" i="1"/>
  <c r="XC167" i="1"/>
  <c r="XW167" i="1"/>
  <c r="YQ167" i="1"/>
  <c r="ZK167" i="1"/>
  <c r="AAE167" i="1"/>
  <c r="AAY167" i="1"/>
  <c r="ABS167" i="1"/>
  <c r="ACM167" i="1"/>
  <c r="ADG167" i="1"/>
  <c r="KE167" i="1"/>
  <c r="KY167" i="1"/>
  <c r="LS167" i="1"/>
  <c r="MM167" i="1"/>
  <c r="NG167" i="1"/>
  <c r="OA167" i="1"/>
  <c r="OU167" i="1"/>
  <c r="PO167" i="1"/>
  <c r="QI167" i="1"/>
  <c r="RC167" i="1"/>
  <c r="RW167" i="1"/>
  <c r="SQ167" i="1"/>
  <c r="TK167" i="1"/>
  <c r="UE167" i="1"/>
  <c r="UY167" i="1"/>
  <c r="VS167" i="1"/>
  <c r="WM167" i="1"/>
  <c r="XG167" i="1"/>
  <c r="YA167" i="1"/>
  <c r="YU167" i="1"/>
  <c r="ZO167" i="1"/>
  <c r="AAI167" i="1"/>
  <c r="ABC167" i="1"/>
  <c r="ABW167" i="1"/>
  <c r="ACQ167" i="1"/>
  <c r="KG167" i="1"/>
  <c r="LA167" i="1"/>
  <c r="LU167" i="1"/>
  <c r="MO167" i="1"/>
  <c r="NI167" i="1"/>
  <c r="JW167" i="1"/>
  <c r="KW167" i="1"/>
  <c r="LW167" i="1"/>
  <c r="MU167" i="1"/>
  <c r="NS167" i="1"/>
  <c r="OR167" i="1"/>
  <c r="PP167" i="1"/>
  <c r="QM167" i="1"/>
  <c r="RJ167" i="1"/>
  <c r="SG167" i="1"/>
  <c r="TD167" i="1"/>
  <c r="UC167" i="1"/>
  <c r="VA167" i="1"/>
  <c r="VX167" i="1"/>
  <c r="WU167" i="1"/>
  <c r="XR167" i="1"/>
  <c r="YO167" i="1"/>
  <c r="ZN167" i="1"/>
  <c r="AAL167" i="1"/>
  <c r="ABI167" i="1"/>
  <c r="ACF167" i="1"/>
  <c r="ADC167" i="1"/>
  <c r="JX167" i="1"/>
  <c r="KX167" i="1"/>
  <c r="LX167" i="1"/>
  <c r="MV167" i="1"/>
  <c r="NT167" i="1"/>
  <c r="OS167" i="1"/>
  <c r="PQ167" i="1"/>
  <c r="QN167" i="1"/>
  <c r="RK167" i="1"/>
  <c r="SH167" i="1"/>
  <c r="TE167" i="1"/>
  <c r="UD167" i="1"/>
  <c r="VB167" i="1"/>
  <c r="VY167" i="1"/>
  <c r="WV167" i="1"/>
  <c r="XS167" i="1"/>
  <c r="YR167" i="1"/>
  <c r="ZP167" i="1"/>
  <c r="AAM167" i="1"/>
  <c r="ABJ167" i="1"/>
  <c r="ACG167" i="1"/>
  <c r="ADD167" i="1"/>
  <c r="JY167" i="1"/>
  <c r="KZ167" i="1"/>
  <c r="LY167" i="1"/>
  <c r="MW167" i="1"/>
  <c r="NU167" i="1"/>
  <c r="OT167" i="1"/>
  <c r="PR167" i="1"/>
  <c r="QO167" i="1"/>
  <c r="RL167" i="1"/>
  <c r="SI167" i="1"/>
  <c r="TH167" i="1"/>
  <c r="UF167" i="1"/>
  <c r="VC167" i="1"/>
  <c r="VZ167" i="1"/>
  <c r="WW167" i="1"/>
  <c r="XT167" i="1"/>
  <c r="YS167" i="1"/>
  <c r="ZQ167" i="1"/>
  <c r="AAN167" i="1"/>
  <c r="ABK167" i="1"/>
  <c r="ACH167" i="1"/>
  <c r="ADE167" i="1"/>
  <c r="KB167" i="1"/>
  <c r="LB167" i="1"/>
  <c r="LZ167" i="1"/>
  <c r="MX167" i="1"/>
  <c r="NX167" i="1"/>
  <c r="OV167" i="1"/>
  <c r="PS167" i="1"/>
  <c r="QP167" i="1"/>
  <c r="RM167" i="1"/>
  <c r="SJ167" i="1"/>
  <c r="TI167" i="1"/>
  <c r="UG167" i="1"/>
  <c r="VD167" i="1"/>
  <c r="WA167" i="1"/>
  <c r="WX167" i="1"/>
  <c r="XU167" i="1"/>
  <c r="YT167" i="1"/>
  <c r="ZR167" i="1"/>
  <c r="AAO167" i="1"/>
  <c r="ABL167" i="1"/>
  <c r="ACI167" i="1"/>
  <c r="KC167" i="1"/>
  <c r="LC167" i="1"/>
  <c r="MA167" i="1"/>
  <c r="MY167" i="1"/>
  <c r="NY167" i="1"/>
  <c r="OW167" i="1"/>
  <c r="PT167" i="1"/>
  <c r="QQ167" i="1"/>
  <c r="RN167" i="1"/>
  <c r="SK167" i="1"/>
  <c r="TJ167" i="1"/>
  <c r="UH167" i="1"/>
  <c r="VE167" i="1"/>
  <c r="WB167" i="1"/>
  <c r="WY167" i="1"/>
  <c r="XX167" i="1"/>
  <c r="YV167" i="1"/>
  <c r="ZS167" i="1"/>
  <c r="AAP167" i="1"/>
  <c r="ABM167" i="1"/>
  <c r="ACJ167" i="1"/>
  <c r="KD167" i="1"/>
  <c r="LD167" i="1"/>
  <c r="MB167" i="1"/>
  <c r="MZ167" i="1"/>
  <c r="NZ167" i="1"/>
  <c r="OX167" i="1"/>
  <c r="PU167" i="1"/>
  <c r="QR167" i="1"/>
  <c r="RO167" i="1"/>
  <c r="SN167" i="1"/>
  <c r="TL167" i="1"/>
  <c r="UI167" i="1"/>
  <c r="VF167" i="1"/>
  <c r="WC167" i="1"/>
  <c r="WZ167" i="1"/>
  <c r="XY167" i="1"/>
  <c r="YW167" i="1"/>
  <c r="ZT167" i="1"/>
  <c r="AAQ167" i="1"/>
  <c r="ABN167" i="1"/>
  <c r="ACK167" i="1"/>
  <c r="KF167" i="1"/>
  <c r="LE167" i="1"/>
  <c r="MC167" i="1"/>
  <c r="NA167" i="1"/>
  <c r="OB167" i="1"/>
  <c r="OY167" i="1"/>
  <c r="PV167" i="1"/>
  <c r="QS167" i="1"/>
  <c r="RP167" i="1"/>
  <c r="SO167" i="1"/>
  <c r="TM167" i="1"/>
  <c r="UJ167" i="1"/>
  <c r="VG167" i="1"/>
  <c r="WD167" i="1"/>
  <c r="XA167" i="1"/>
  <c r="XZ167" i="1"/>
  <c r="YX167" i="1"/>
  <c r="ZU167" i="1"/>
  <c r="AAR167" i="1"/>
  <c r="ABO167" i="1"/>
  <c r="ACN167" i="1"/>
  <c r="KH167" i="1"/>
  <c r="LF167" i="1"/>
  <c r="MD167" i="1"/>
  <c r="ND167" i="1"/>
  <c r="OC167" i="1"/>
  <c r="OZ167" i="1"/>
  <c r="PW167" i="1"/>
  <c r="QT167" i="1"/>
  <c r="RQ167" i="1"/>
  <c r="SP167" i="1"/>
  <c r="TN167" i="1"/>
  <c r="UK167" i="1"/>
  <c r="VH167" i="1"/>
  <c r="WE167" i="1"/>
  <c r="XD167" i="1"/>
  <c r="YB167" i="1"/>
  <c r="YY167" i="1"/>
  <c r="ZV167" i="1"/>
  <c r="AAS167" i="1"/>
  <c r="ABP167" i="1"/>
  <c r="ACO167" i="1"/>
  <c r="KI167" i="1"/>
  <c r="LG167" i="1"/>
  <c r="ME167" i="1"/>
  <c r="NE167" i="1"/>
  <c r="OD167" i="1"/>
  <c r="PA167" i="1"/>
  <c r="PX167" i="1"/>
  <c r="QU167" i="1"/>
  <c r="RT167" i="1"/>
  <c r="SR167" i="1"/>
  <c r="TO167" i="1"/>
  <c r="UL167" i="1"/>
  <c r="VI167" i="1"/>
  <c r="WF167" i="1"/>
  <c r="XE167" i="1"/>
  <c r="YC167" i="1"/>
  <c r="YZ167" i="1"/>
  <c r="ZW167" i="1"/>
  <c r="AAT167" i="1"/>
  <c r="ABQ167" i="1"/>
  <c r="ACP167" i="1"/>
  <c r="KJ167" i="1"/>
  <c r="LH167" i="1"/>
  <c r="MF167" i="1"/>
  <c r="NF167" i="1"/>
  <c r="OE167" i="1"/>
  <c r="PB167" i="1"/>
  <c r="PY167" i="1"/>
  <c r="QV167" i="1"/>
  <c r="RU167" i="1"/>
  <c r="SS167" i="1"/>
  <c r="TP167" i="1"/>
  <c r="UM167" i="1"/>
  <c r="VJ167" i="1"/>
  <c r="WG167" i="1"/>
  <c r="XF167" i="1"/>
  <c r="YD167" i="1"/>
  <c r="ZA167" i="1"/>
  <c r="ZX167" i="1"/>
  <c r="AAU167" i="1"/>
  <c r="ABT167" i="1"/>
  <c r="ACR167" i="1"/>
  <c r="KK167" i="1"/>
  <c r="LI167" i="1"/>
  <c r="MG167" i="1"/>
  <c r="NH167" i="1"/>
  <c r="OF167" i="1"/>
  <c r="PC167" i="1"/>
  <c r="PZ167" i="1"/>
  <c r="QW167" i="1"/>
  <c r="RV167" i="1"/>
  <c r="ST167" i="1"/>
  <c r="TQ167" i="1"/>
  <c r="UN167" i="1"/>
  <c r="VK167" i="1"/>
  <c r="WJ167" i="1"/>
  <c r="XH167" i="1"/>
  <c r="YE167" i="1"/>
  <c r="ZB167" i="1"/>
  <c r="ZY167" i="1"/>
  <c r="AAV167" i="1"/>
  <c r="ABU167" i="1"/>
  <c r="ACS167" i="1"/>
  <c r="JN167" i="1"/>
  <c r="KL167" i="1"/>
  <c r="LJ167" i="1"/>
  <c r="MJ167" i="1"/>
  <c r="NJ167" i="1"/>
  <c r="OG167" i="1"/>
  <c r="PD167" i="1"/>
  <c r="QA167" i="1"/>
  <c r="QZ167" i="1"/>
  <c r="RX167" i="1"/>
  <c r="SU167" i="1"/>
  <c r="TR167" i="1"/>
  <c r="UO167" i="1"/>
  <c r="VL167" i="1"/>
  <c r="WK167" i="1"/>
  <c r="XI167" i="1"/>
  <c r="YF167" i="1"/>
  <c r="JO167" i="1"/>
  <c r="KM167" i="1"/>
  <c r="LK167" i="1"/>
  <c r="MK167" i="1"/>
  <c r="NK167" i="1"/>
  <c r="OH167" i="1"/>
  <c r="PE167" i="1"/>
  <c r="QB167" i="1"/>
  <c r="RA167" i="1"/>
  <c r="RY167" i="1"/>
  <c r="SV167" i="1"/>
  <c r="TS167" i="1"/>
  <c r="UP167" i="1"/>
  <c r="VM167" i="1"/>
  <c r="WL167" i="1"/>
  <c r="XJ167" i="1"/>
  <c r="YG167" i="1"/>
  <c r="ZD167" i="1"/>
  <c r="AAA167" i="1"/>
  <c r="AAZ167" i="1"/>
  <c r="ABX167" i="1"/>
  <c r="ACU167" i="1"/>
  <c r="JP167" i="1"/>
  <c r="KN167" i="1"/>
  <c r="LL167" i="1"/>
  <c r="ML167" i="1"/>
  <c r="NL167" i="1"/>
  <c r="OI167" i="1"/>
  <c r="PF167" i="1"/>
  <c r="QC167" i="1"/>
  <c r="RB167" i="1"/>
  <c r="RZ167" i="1"/>
  <c r="SW167" i="1"/>
  <c r="TT167" i="1"/>
  <c r="UQ167" i="1"/>
  <c r="VP167" i="1"/>
  <c r="WN167" i="1"/>
  <c r="XK167" i="1"/>
  <c r="YH167" i="1"/>
  <c r="ZE167" i="1"/>
  <c r="AAB167" i="1"/>
  <c r="ABA167" i="1"/>
  <c r="ABY167" i="1"/>
  <c r="ACV167" i="1"/>
  <c r="JQ167" i="1"/>
  <c r="KO167" i="1"/>
  <c r="LM167" i="1"/>
  <c r="MN167" i="1"/>
  <c r="NM167" i="1"/>
  <c r="OJ167" i="1"/>
  <c r="PG167" i="1"/>
  <c r="QF167" i="1"/>
  <c r="RD167" i="1"/>
  <c r="SA167" i="1"/>
  <c r="SX167" i="1"/>
  <c r="TU167" i="1"/>
  <c r="UR167" i="1"/>
  <c r="VQ167" i="1"/>
  <c r="WO167" i="1"/>
  <c r="XL167" i="1"/>
  <c r="YI167" i="1"/>
  <c r="ZF167" i="1"/>
  <c r="AAC167" i="1"/>
  <c r="ABB167" i="1"/>
  <c r="ABZ167" i="1"/>
  <c r="ACW167" i="1"/>
  <c r="JR167" i="1"/>
  <c r="JS167" i="1"/>
  <c r="KQ167" i="1"/>
  <c r="LQ167" i="1"/>
  <c r="MQ167" i="1"/>
  <c r="NO167" i="1"/>
  <c r="OL167" i="1"/>
  <c r="PI167" i="1"/>
  <c r="QH167" i="1"/>
  <c r="RF167" i="1"/>
  <c r="SC167" i="1"/>
  <c r="SZ167" i="1"/>
  <c r="TW167" i="1"/>
  <c r="UV167" i="1"/>
  <c r="VT167" i="1"/>
  <c r="WQ167" i="1"/>
  <c r="XN167" i="1"/>
  <c r="YK167" i="1"/>
  <c r="ZH167" i="1"/>
  <c r="AAG167" i="1"/>
  <c r="ABE167" i="1"/>
  <c r="ACB167" i="1"/>
  <c r="ACY167" i="1"/>
  <c r="JT167" i="1"/>
  <c r="KR167" i="1"/>
  <c r="LR167" i="1"/>
  <c r="MR167" i="1"/>
  <c r="NP167" i="1"/>
  <c r="OM167" i="1"/>
  <c r="PL167" i="1"/>
  <c r="QJ167" i="1"/>
  <c r="RG167" i="1"/>
  <c r="SD167" i="1"/>
  <c r="TA167" i="1"/>
  <c r="TX167" i="1"/>
  <c r="UW167" i="1"/>
  <c r="VU167" i="1"/>
  <c r="WR167" i="1"/>
  <c r="XO167" i="1"/>
  <c r="YL167" i="1"/>
  <c r="ZI167" i="1"/>
  <c r="AAH167" i="1"/>
  <c r="ABF167" i="1"/>
  <c r="ACC167" i="1"/>
  <c r="ACZ167" i="1"/>
  <c r="JU167" i="1"/>
  <c r="KS167" i="1"/>
  <c r="LT167" i="1"/>
  <c r="MS167" i="1"/>
  <c r="NQ167" i="1"/>
  <c r="ON167" i="1"/>
  <c r="PM167" i="1"/>
  <c r="QK167" i="1"/>
  <c r="RH167" i="1"/>
  <c r="SE167" i="1"/>
  <c r="TB167" i="1"/>
  <c r="TY167" i="1"/>
  <c r="UX167" i="1"/>
  <c r="VV167" i="1"/>
  <c r="WS167" i="1"/>
  <c r="XP167" i="1"/>
  <c r="YM167" i="1"/>
  <c r="ZL167" i="1"/>
  <c r="AAJ167" i="1"/>
  <c r="ABG167" i="1"/>
  <c r="ACD167" i="1"/>
  <c r="ADA167" i="1"/>
  <c r="LP167" i="1"/>
  <c r="US167" i="1"/>
  <c r="ACA167" i="1"/>
  <c r="LV167" i="1"/>
  <c r="UZ167" i="1"/>
  <c r="ACE167" i="1"/>
  <c r="MP167" i="1"/>
  <c r="VR167" i="1"/>
  <c r="ACT167" i="1"/>
  <c r="MT167" i="1"/>
  <c r="VW167" i="1"/>
  <c r="ACX167" i="1"/>
  <c r="NN167" i="1"/>
  <c r="WP167" i="1"/>
  <c r="ADB167" i="1"/>
  <c r="NR167" i="1"/>
  <c r="WT167" i="1"/>
  <c r="OK167" i="1"/>
  <c r="XM167" i="1"/>
  <c r="OO167" i="1"/>
  <c r="XQ167" i="1"/>
  <c r="PH167" i="1"/>
  <c r="YJ167" i="1"/>
  <c r="PN167" i="1"/>
  <c r="YN167" i="1"/>
  <c r="QG167" i="1"/>
  <c r="ZC167" i="1"/>
  <c r="QL167" i="1"/>
  <c r="ZG167" i="1"/>
  <c r="RE167" i="1"/>
  <c r="ZM167" i="1"/>
  <c r="RI167" i="1"/>
  <c r="ZZ167" i="1"/>
  <c r="SB167" i="1"/>
  <c r="AAF167" i="1"/>
  <c r="SF167" i="1"/>
  <c r="AAK167" i="1"/>
  <c r="SY167" i="1"/>
  <c r="AAW167" i="1"/>
  <c r="JV167" i="1"/>
  <c r="TC167" i="1"/>
  <c r="ABD167" i="1"/>
  <c r="KP167" i="1"/>
  <c r="TV167" i="1"/>
  <c r="ABH167" i="1"/>
  <c r="KV167" i="1"/>
  <c r="UB167" i="1"/>
  <c r="ABV167" i="1"/>
  <c r="H167" i="1"/>
  <c r="AB167" i="1"/>
  <c r="AV167" i="1"/>
  <c r="BP167" i="1"/>
  <c r="CJ167" i="1"/>
  <c r="DD167" i="1"/>
  <c r="DX167" i="1"/>
  <c r="ER167" i="1"/>
  <c r="FL167" i="1"/>
  <c r="GF167" i="1"/>
  <c r="GZ167" i="1"/>
  <c r="HT167" i="1"/>
  <c r="IN167" i="1"/>
  <c r="JH167" i="1"/>
  <c r="I167" i="1"/>
  <c r="AC167" i="1"/>
  <c r="AW167" i="1"/>
  <c r="BQ167" i="1"/>
  <c r="CK167" i="1"/>
  <c r="DE167" i="1"/>
  <c r="DY167" i="1"/>
  <c r="ES167" i="1"/>
  <c r="FM167" i="1"/>
  <c r="GG167" i="1"/>
  <c r="HA167" i="1"/>
  <c r="HU167" i="1"/>
  <c r="IO167" i="1"/>
  <c r="JI167" i="1"/>
  <c r="J167" i="1"/>
  <c r="AD167" i="1"/>
  <c r="AX167" i="1"/>
  <c r="BR167" i="1"/>
  <c r="CL167" i="1"/>
  <c r="DF167" i="1"/>
  <c r="DZ167" i="1"/>
  <c r="ET167" i="1"/>
  <c r="FN167" i="1"/>
  <c r="GH167" i="1"/>
  <c r="HB167" i="1"/>
  <c r="HV167" i="1"/>
  <c r="IP167" i="1"/>
  <c r="JJ167" i="1"/>
  <c r="K167" i="1"/>
  <c r="AE167" i="1"/>
  <c r="AY167" i="1"/>
  <c r="BS167" i="1"/>
  <c r="CM167" i="1"/>
  <c r="DG167" i="1"/>
  <c r="EA167" i="1"/>
  <c r="EU167" i="1"/>
  <c r="FO167" i="1"/>
  <c r="GI167" i="1"/>
  <c r="HC167" i="1"/>
  <c r="HW167" i="1"/>
  <c r="IQ167" i="1"/>
  <c r="JK167" i="1"/>
  <c r="S167" i="1"/>
  <c r="AM167" i="1"/>
  <c r="BG167" i="1"/>
  <c r="CA167" i="1"/>
  <c r="CU167" i="1"/>
  <c r="DO167" i="1"/>
  <c r="EI167" i="1"/>
  <c r="FC167" i="1"/>
  <c r="FW167" i="1"/>
  <c r="GQ167" i="1"/>
  <c r="HK167" i="1"/>
  <c r="IE167" i="1"/>
  <c r="IY167" i="1"/>
  <c r="T167" i="1"/>
  <c r="AN167" i="1"/>
  <c r="BH167" i="1"/>
  <c r="CB167" i="1"/>
  <c r="CV167" i="1"/>
  <c r="DP167" i="1"/>
  <c r="EJ167" i="1"/>
  <c r="FD167" i="1"/>
  <c r="FX167" i="1"/>
  <c r="GR167" i="1"/>
  <c r="HL167" i="1"/>
  <c r="IF167" i="1"/>
  <c r="IZ167" i="1"/>
  <c r="U167" i="1"/>
  <c r="AO167" i="1"/>
  <c r="BI167" i="1"/>
  <c r="CC167" i="1"/>
  <c r="CW167" i="1"/>
  <c r="DQ167" i="1"/>
  <c r="EK167" i="1"/>
  <c r="FE167" i="1"/>
  <c r="FY167" i="1"/>
  <c r="GS167" i="1"/>
  <c r="HM167" i="1"/>
  <c r="IG167" i="1"/>
  <c r="JA167" i="1"/>
  <c r="V167" i="1"/>
  <c r="AP167" i="1"/>
  <c r="BJ167" i="1"/>
  <c r="CD167" i="1"/>
  <c r="CX167" i="1"/>
  <c r="DR167" i="1"/>
  <c r="EL167" i="1"/>
  <c r="FF167" i="1"/>
  <c r="FZ167" i="1"/>
  <c r="GT167" i="1"/>
  <c r="HN167" i="1"/>
  <c r="IH167" i="1"/>
  <c r="JB167" i="1"/>
  <c r="X167" i="1"/>
  <c r="AR167" i="1"/>
  <c r="BL167" i="1"/>
  <c r="CF167" i="1"/>
  <c r="CZ167" i="1"/>
  <c r="DT167" i="1"/>
  <c r="EN167" i="1"/>
  <c r="FH167" i="1"/>
  <c r="GB167" i="1"/>
  <c r="GV167" i="1"/>
  <c r="HP167" i="1"/>
  <c r="IJ167" i="1"/>
  <c r="JD167" i="1"/>
  <c r="Y167" i="1"/>
  <c r="AS167" i="1"/>
  <c r="BM167" i="1"/>
  <c r="CG167" i="1"/>
  <c r="DA167" i="1"/>
  <c r="DU167" i="1"/>
  <c r="EO167" i="1"/>
  <c r="FI167" i="1"/>
  <c r="G167" i="1"/>
  <c r="AU167" i="1"/>
  <c r="CI167" i="1"/>
  <c r="DW167" i="1"/>
  <c r="FK167" i="1"/>
  <c r="GW167" i="1"/>
  <c r="ID167" i="1"/>
  <c r="L167" i="1"/>
  <c r="AZ167" i="1"/>
  <c r="CN167" i="1"/>
  <c r="EB167" i="1"/>
  <c r="FP167" i="1"/>
  <c r="GX167" i="1"/>
  <c r="II167" i="1"/>
  <c r="M167" i="1"/>
  <c r="BA167" i="1"/>
  <c r="CO167" i="1"/>
  <c r="EC167" i="1"/>
  <c r="FQ167" i="1"/>
  <c r="GY167" i="1"/>
  <c r="IK167" i="1"/>
  <c r="N167" i="1"/>
  <c r="BB167" i="1"/>
  <c r="CP167" i="1"/>
  <c r="ED167" i="1"/>
  <c r="FR167" i="1"/>
  <c r="HD167" i="1"/>
  <c r="IL167" i="1"/>
  <c r="O167" i="1"/>
  <c r="BC167" i="1"/>
  <c r="CQ167" i="1"/>
  <c r="EE167" i="1"/>
  <c r="FS167" i="1"/>
  <c r="HE167" i="1"/>
  <c r="IM167" i="1"/>
  <c r="P167" i="1"/>
  <c r="BD167" i="1"/>
  <c r="CR167" i="1"/>
  <c r="EF167" i="1"/>
  <c r="FT167" i="1"/>
  <c r="HF167" i="1"/>
  <c r="IR167" i="1"/>
  <c r="Q167" i="1"/>
  <c r="BE167" i="1"/>
  <c r="CS167" i="1"/>
  <c r="EG167" i="1"/>
  <c r="FU167" i="1"/>
  <c r="HG167" i="1"/>
  <c r="IS167" i="1"/>
  <c r="R167" i="1"/>
  <c r="BF167" i="1"/>
  <c r="CT167" i="1"/>
  <c r="EH167" i="1"/>
  <c r="FV167" i="1"/>
  <c r="HH167" i="1"/>
  <c r="IT167" i="1"/>
  <c r="W167" i="1"/>
  <c r="BK167" i="1"/>
  <c r="CY167" i="1"/>
  <c r="EM167" i="1"/>
  <c r="GA167" i="1"/>
  <c r="HI167" i="1"/>
  <c r="IU167" i="1"/>
  <c r="Z167" i="1"/>
  <c r="BN167" i="1"/>
  <c r="DB167" i="1"/>
  <c r="EP167" i="1"/>
  <c r="GC167" i="1"/>
  <c r="HJ167" i="1"/>
  <c r="IV167" i="1"/>
  <c r="AA167" i="1"/>
  <c r="BO167" i="1"/>
  <c r="DC167" i="1"/>
  <c r="EQ167" i="1"/>
  <c r="GD167" i="1"/>
  <c r="HO167" i="1"/>
  <c r="IW167" i="1"/>
  <c r="AF167" i="1"/>
  <c r="BT167" i="1"/>
  <c r="DH167" i="1"/>
  <c r="EV167" i="1"/>
  <c r="GE167" i="1"/>
  <c r="HQ167" i="1"/>
  <c r="IX167" i="1"/>
  <c r="AG167" i="1"/>
  <c r="BU167" i="1"/>
  <c r="DI167" i="1"/>
  <c r="EW167" i="1"/>
  <c r="GJ167" i="1"/>
  <c r="HR167" i="1"/>
  <c r="JC167" i="1"/>
  <c r="AH167" i="1"/>
  <c r="BV167" i="1"/>
  <c r="DJ167" i="1"/>
  <c r="EX167" i="1"/>
  <c r="GK167" i="1"/>
  <c r="HS167" i="1"/>
  <c r="JE167" i="1"/>
  <c r="AI167" i="1"/>
  <c r="BW167" i="1"/>
  <c r="DK167" i="1"/>
  <c r="EY167" i="1"/>
  <c r="GL167" i="1"/>
  <c r="HX167" i="1"/>
  <c r="JF167" i="1"/>
  <c r="AJ167" i="1"/>
  <c r="BX167" i="1"/>
  <c r="DL167" i="1"/>
  <c r="EZ167" i="1"/>
  <c r="GM167" i="1"/>
  <c r="HY167" i="1"/>
  <c r="JG167" i="1"/>
  <c r="AK167" i="1"/>
  <c r="BY167" i="1"/>
  <c r="DM167" i="1"/>
  <c r="FA167" i="1"/>
  <c r="GN167" i="1"/>
  <c r="HZ167" i="1"/>
  <c r="JL167" i="1"/>
  <c r="AL167" i="1"/>
  <c r="BZ167" i="1"/>
  <c r="DN167" i="1"/>
  <c r="FB167" i="1"/>
  <c r="GO167" i="1"/>
  <c r="IA167" i="1"/>
  <c r="JM167" i="1"/>
  <c r="AQ167" i="1"/>
  <c r="CE167" i="1"/>
  <c r="DS167" i="1"/>
  <c r="FG167" i="1"/>
  <c r="GP167" i="1"/>
  <c r="IB167" i="1"/>
  <c r="GU167" i="1"/>
  <c r="IC167" i="1"/>
  <c r="F167" i="1"/>
  <c r="AT167" i="1"/>
  <c r="CH167" i="1"/>
  <c r="DV167" i="1"/>
  <c r="FJ167" i="1"/>
  <c r="JY165" i="1"/>
  <c r="KS165" i="1"/>
  <c r="LM165" i="1"/>
  <c r="MG165" i="1"/>
  <c r="NA165" i="1"/>
  <c r="NU165" i="1"/>
  <c r="OO165" i="1"/>
  <c r="PI165" i="1"/>
  <c r="QC165" i="1"/>
  <c r="QW165" i="1"/>
  <c r="JX165" i="1"/>
  <c r="KT165" i="1"/>
  <c r="LO165" i="1"/>
  <c r="MJ165" i="1"/>
  <c r="NE165" i="1"/>
  <c r="NZ165" i="1"/>
  <c r="OU165" i="1"/>
  <c r="PP165" i="1"/>
  <c r="QK165" i="1"/>
  <c r="RF165" i="1"/>
  <c r="RZ165" i="1"/>
  <c r="ST165" i="1"/>
  <c r="TN165" i="1"/>
  <c r="UH165" i="1"/>
  <c r="VB165" i="1"/>
  <c r="VV165" i="1"/>
  <c r="WP165" i="1"/>
  <c r="XJ165" i="1"/>
  <c r="YD165" i="1"/>
  <c r="YX165" i="1"/>
  <c r="ZR165" i="1"/>
  <c r="AAL165" i="1"/>
  <c r="ABF165" i="1"/>
  <c r="ABZ165" i="1"/>
  <c r="ACT165" i="1"/>
  <c r="JZ165" i="1"/>
  <c r="KU165" i="1"/>
  <c r="LP165" i="1"/>
  <c r="MK165" i="1"/>
  <c r="NF165" i="1"/>
  <c r="OA165" i="1"/>
  <c r="OV165" i="1"/>
  <c r="PQ165" i="1"/>
  <c r="QL165" i="1"/>
  <c r="RG165" i="1"/>
  <c r="SA165" i="1"/>
  <c r="SU165" i="1"/>
  <c r="TO165" i="1"/>
  <c r="UI165" i="1"/>
  <c r="VC165" i="1"/>
  <c r="VW165" i="1"/>
  <c r="WQ165" i="1"/>
  <c r="XK165" i="1"/>
  <c r="YE165" i="1"/>
  <c r="YY165" i="1"/>
  <c r="ZS165" i="1"/>
  <c r="AAM165" i="1"/>
  <c r="ABG165" i="1"/>
  <c r="ACA165" i="1"/>
  <c r="ACU165" i="1"/>
  <c r="KA165" i="1"/>
  <c r="KV165" i="1"/>
  <c r="LQ165" i="1"/>
  <c r="ML165" i="1"/>
  <c r="NG165" i="1"/>
  <c r="OB165" i="1"/>
  <c r="OW165" i="1"/>
  <c r="PR165" i="1"/>
  <c r="QM165" i="1"/>
  <c r="RH165" i="1"/>
  <c r="SB165" i="1"/>
  <c r="KD165" i="1"/>
  <c r="KY165" i="1"/>
  <c r="LT165" i="1"/>
  <c r="MO165" i="1"/>
  <c r="NJ165" i="1"/>
  <c r="OE165" i="1"/>
  <c r="OZ165" i="1"/>
  <c r="PU165" i="1"/>
  <c r="QP165" i="1"/>
  <c r="RK165" i="1"/>
  <c r="SE165" i="1"/>
  <c r="SY165" i="1"/>
  <c r="TS165" i="1"/>
  <c r="UM165" i="1"/>
  <c r="VG165" i="1"/>
  <c r="WA165" i="1"/>
  <c r="WU165" i="1"/>
  <c r="XO165" i="1"/>
  <c r="YI165" i="1"/>
  <c r="ZC165" i="1"/>
  <c r="ZW165" i="1"/>
  <c r="AAQ165" i="1"/>
  <c r="ABK165" i="1"/>
  <c r="ACE165" i="1"/>
  <c r="ACY165" i="1"/>
  <c r="KF165" i="1"/>
  <c r="LA165" i="1"/>
  <c r="LV165" i="1"/>
  <c r="MQ165" i="1"/>
  <c r="NL165" i="1"/>
  <c r="OG165" i="1"/>
  <c r="PB165" i="1"/>
  <c r="PW165" i="1"/>
  <c r="QR165" i="1"/>
  <c r="RM165" i="1"/>
  <c r="SG165" i="1"/>
  <c r="TA165" i="1"/>
  <c r="TU165" i="1"/>
  <c r="UO165" i="1"/>
  <c r="VI165" i="1"/>
  <c r="WC165" i="1"/>
  <c r="WW165" i="1"/>
  <c r="XQ165" i="1"/>
  <c r="YK165" i="1"/>
  <c r="ZE165" i="1"/>
  <c r="ZY165" i="1"/>
  <c r="AAS165" i="1"/>
  <c r="ABM165" i="1"/>
  <c r="ACG165" i="1"/>
  <c r="ADA165" i="1"/>
  <c r="JQ165" i="1"/>
  <c r="KL165" i="1"/>
  <c r="LG165" i="1"/>
  <c r="MB165" i="1"/>
  <c r="MW165" i="1"/>
  <c r="NR165" i="1"/>
  <c r="OM165" i="1"/>
  <c r="PH165" i="1"/>
  <c r="QD165" i="1"/>
  <c r="QY165" i="1"/>
  <c r="RS165" i="1"/>
  <c r="SM165" i="1"/>
  <c r="TG165" i="1"/>
  <c r="UA165" i="1"/>
  <c r="UU165" i="1"/>
  <c r="VO165" i="1"/>
  <c r="WI165" i="1"/>
  <c r="XC165" i="1"/>
  <c r="XW165" i="1"/>
  <c r="YQ165" i="1"/>
  <c r="ZK165" i="1"/>
  <c r="AAE165" i="1"/>
  <c r="AAY165" i="1"/>
  <c r="ABS165" i="1"/>
  <c r="ACM165" i="1"/>
  <c r="ADG165" i="1"/>
  <c r="JR165" i="1"/>
  <c r="KM165" i="1"/>
  <c r="LH165" i="1"/>
  <c r="MC165" i="1"/>
  <c r="MX165" i="1"/>
  <c r="NS165" i="1"/>
  <c r="ON165" i="1"/>
  <c r="PJ165" i="1"/>
  <c r="QE165" i="1"/>
  <c r="QZ165" i="1"/>
  <c r="RT165" i="1"/>
  <c r="SN165" i="1"/>
  <c r="TH165" i="1"/>
  <c r="UB165" i="1"/>
  <c r="UV165" i="1"/>
  <c r="VP165" i="1"/>
  <c r="WJ165" i="1"/>
  <c r="XD165" i="1"/>
  <c r="XX165" i="1"/>
  <c r="YR165" i="1"/>
  <c r="ZL165" i="1"/>
  <c r="AAF165" i="1"/>
  <c r="AAZ165" i="1"/>
  <c r="ABT165" i="1"/>
  <c r="ACN165" i="1"/>
  <c r="JS165" i="1"/>
  <c r="KN165" i="1"/>
  <c r="LI165" i="1"/>
  <c r="MD165" i="1"/>
  <c r="MY165" i="1"/>
  <c r="NT165" i="1"/>
  <c r="OP165" i="1"/>
  <c r="PK165" i="1"/>
  <c r="QF165" i="1"/>
  <c r="RA165" i="1"/>
  <c r="RU165" i="1"/>
  <c r="SO165" i="1"/>
  <c r="TI165" i="1"/>
  <c r="UC165" i="1"/>
  <c r="UW165" i="1"/>
  <c r="VQ165" i="1"/>
  <c r="WK165" i="1"/>
  <c r="XE165" i="1"/>
  <c r="XY165" i="1"/>
  <c r="YS165" i="1"/>
  <c r="ZM165" i="1"/>
  <c r="AAG165" i="1"/>
  <c r="ABA165" i="1"/>
  <c r="ABU165" i="1"/>
  <c r="ACO165" i="1"/>
  <c r="JT165" i="1"/>
  <c r="KO165" i="1"/>
  <c r="LJ165" i="1"/>
  <c r="ME165" i="1"/>
  <c r="MZ165" i="1"/>
  <c r="NV165" i="1"/>
  <c r="OQ165" i="1"/>
  <c r="PL165" i="1"/>
  <c r="QG165" i="1"/>
  <c r="RB165" i="1"/>
  <c r="RV165" i="1"/>
  <c r="SP165" i="1"/>
  <c r="TJ165" i="1"/>
  <c r="UD165" i="1"/>
  <c r="UX165" i="1"/>
  <c r="VR165" i="1"/>
  <c r="WL165" i="1"/>
  <c r="XF165" i="1"/>
  <c r="JU165" i="1"/>
  <c r="KP165" i="1"/>
  <c r="LK165" i="1"/>
  <c r="MF165" i="1"/>
  <c r="NB165" i="1"/>
  <c r="NW165" i="1"/>
  <c r="OR165" i="1"/>
  <c r="KX165" i="1"/>
  <c r="MN165" i="1"/>
  <c r="OD165" i="1"/>
  <c r="PS165" i="1"/>
  <c r="RD165" i="1"/>
  <c r="SL165" i="1"/>
  <c r="TV165" i="1"/>
  <c r="VD165" i="1"/>
  <c r="WH165" i="1"/>
  <c r="XR165" i="1"/>
  <c r="YV165" i="1"/>
  <c r="AAA165" i="1"/>
  <c r="ABE165" i="1"/>
  <c r="ACJ165" i="1"/>
  <c r="KZ165" i="1"/>
  <c r="MP165" i="1"/>
  <c r="OF165" i="1"/>
  <c r="PT165" i="1"/>
  <c r="RE165" i="1"/>
  <c r="SQ165" i="1"/>
  <c r="TW165" i="1"/>
  <c r="VE165" i="1"/>
  <c r="WM165" i="1"/>
  <c r="XS165" i="1"/>
  <c r="YW165" i="1"/>
  <c r="AAB165" i="1"/>
  <c r="ABH165" i="1"/>
  <c r="ACK165" i="1"/>
  <c r="LB165" i="1"/>
  <c r="MR165" i="1"/>
  <c r="OH165" i="1"/>
  <c r="PV165" i="1"/>
  <c r="RI165" i="1"/>
  <c r="SR165" i="1"/>
  <c r="TX165" i="1"/>
  <c r="VF165" i="1"/>
  <c r="WN165" i="1"/>
  <c r="XT165" i="1"/>
  <c r="YZ165" i="1"/>
  <c r="AAC165" i="1"/>
  <c r="ABI165" i="1"/>
  <c r="ACL165" i="1"/>
  <c r="LC165" i="1"/>
  <c r="MS165" i="1"/>
  <c r="OI165" i="1"/>
  <c r="PX165" i="1"/>
  <c r="RJ165" i="1"/>
  <c r="SS165" i="1"/>
  <c r="TY165" i="1"/>
  <c r="VH165" i="1"/>
  <c r="WO165" i="1"/>
  <c r="XU165" i="1"/>
  <c r="ZA165" i="1"/>
  <c r="AAD165" i="1"/>
  <c r="ABJ165" i="1"/>
  <c r="ACP165" i="1"/>
  <c r="JN165" i="1"/>
  <c r="LD165" i="1"/>
  <c r="MT165" i="1"/>
  <c r="OJ165" i="1"/>
  <c r="PY165" i="1"/>
  <c r="RL165" i="1"/>
  <c r="SV165" i="1"/>
  <c r="TZ165" i="1"/>
  <c r="VJ165" i="1"/>
  <c r="WR165" i="1"/>
  <c r="XV165" i="1"/>
  <c r="ZB165" i="1"/>
  <c r="AAH165" i="1"/>
  <c r="ABL165" i="1"/>
  <c r="ACQ165" i="1"/>
  <c r="JO165" i="1"/>
  <c r="LE165" i="1"/>
  <c r="MU165" i="1"/>
  <c r="OK165" i="1"/>
  <c r="PZ165" i="1"/>
  <c r="RN165" i="1"/>
  <c r="SW165" i="1"/>
  <c r="UE165" i="1"/>
  <c r="VK165" i="1"/>
  <c r="WS165" i="1"/>
  <c r="XZ165" i="1"/>
  <c r="ZD165" i="1"/>
  <c r="AAI165" i="1"/>
  <c r="ABN165" i="1"/>
  <c r="ACR165" i="1"/>
  <c r="JP165" i="1"/>
  <c r="LF165" i="1"/>
  <c r="MV165" i="1"/>
  <c r="OL165" i="1"/>
  <c r="QA165" i="1"/>
  <c r="RO165" i="1"/>
  <c r="SX165" i="1"/>
  <c r="UF165" i="1"/>
  <c r="VL165" i="1"/>
  <c r="WT165" i="1"/>
  <c r="YA165" i="1"/>
  <c r="ZF165" i="1"/>
  <c r="AAJ165" i="1"/>
  <c r="ABO165" i="1"/>
  <c r="ACS165" i="1"/>
  <c r="JV165" i="1"/>
  <c r="LL165" i="1"/>
  <c r="NC165" i="1"/>
  <c r="OS165" i="1"/>
  <c r="QB165" i="1"/>
  <c r="RP165" i="1"/>
  <c r="SZ165" i="1"/>
  <c r="UG165" i="1"/>
  <c r="VM165" i="1"/>
  <c r="WV165" i="1"/>
  <c r="YB165" i="1"/>
  <c r="ZG165" i="1"/>
  <c r="AAK165" i="1"/>
  <c r="ABP165" i="1"/>
  <c r="ACV165" i="1"/>
  <c r="JW165" i="1"/>
  <c r="LN165" i="1"/>
  <c r="ND165" i="1"/>
  <c r="OT165" i="1"/>
  <c r="QH165" i="1"/>
  <c r="RQ165" i="1"/>
  <c r="TB165" i="1"/>
  <c r="UJ165" i="1"/>
  <c r="VN165" i="1"/>
  <c r="WX165" i="1"/>
  <c r="YC165" i="1"/>
  <c r="ZH165" i="1"/>
  <c r="AAN165" i="1"/>
  <c r="ABQ165" i="1"/>
  <c r="ACW165" i="1"/>
  <c r="KB165" i="1"/>
  <c r="LR165" i="1"/>
  <c r="NH165" i="1"/>
  <c r="OX165" i="1"/>
  <c r="QI165" i="1"/>
  <c r="RR165" i="1"/>
  <c r="TC165" i="1"/>
  <c r="UK165" i="1"/>
  <c r="VS165" i="1"/>
  <c r="WY165" i="1"/>
  <c r="YF165" i="1"/>
  <c r="ZI165" i="1"/>
  <c r="AAO165" i="1"/>
  <c r="ABR165" i="1"/>
  <c r="ACX165" i="1"/>
  <c r="KC165" i="1"/>
  <c r="LS165" i="1"/>
  <c r="NI165" i="1"/>
  <c r="OY165" i="1"/>
  <c r="QJ165" i="1"/>
  <c r="RW165" i="1"/>
  <c r="TD165" i="1"/>
  <c r="UL165" i="1"/>
  <c r="VT165" i="1"/>
  <c r="WZ165" i="1"/>
  <c r="YG165" i="1"/>
  <c r="ZJ165" i="1"/>
  <c r="AAP165" i="1"/>
  <c r="ABV165" i="1"/>
  <c r="ACZ165" i="1"/>
  <c r="KE165" i="1"/>
  <c r="LU165" i="1"/>
  <c r="NK165" i="1"/>
  <c r="PA165" i="1"/>
  <c r="QN165" i="1"/>
  <c r="RX165" i="1"/>
  <c r="TE165" i="1"/>
  <c r="UN165" i="1"/>
  <c r="VU165" i="1"/>
  <c r="XA165" i="1"/>
  <c r="YH165" i="1"/>
  <c r="ZN165" i="1"/>
  <c r="AAR165" i="1"/>
  <c r="ABW165" i="1"/>
  <c r="ADB165" i="1"/>
  <c r="KG165" i="1"/>
  <c r="LW165" i="1"/>
  <c r="NM165" i="1"/>
  <c r="PC165" i="1"/>
  <c r="QO165" i="1"/>
  <c r="RY165" i="1"/>
  <c r="TF165" i="1"/>
  <c r="UP165" i="1"/>
  <c r="VX165" i="1"/>
  <c r="XB165" i="1"/>
  <c r="YJ165" i="1"/>
  <c r="ZO165" i="1"/>
  <c r="AAT165" i="1"/>
  <c r="ABX165" i="1"/>
  <c r="ADC165" i="1"/>
  <c r="KH165" i="1"/>
  <c r="LX165" i="1"/>
  <c r="NN165" i="1"/>
  <c r="PD165" i="1"/>
  <c r="QQ165" i="1"/>
  <c r="SC165" i="1"/>
  <c r="TK165" i="1"/>
  <c r="UQ165" i="1"/>
  <c r="VY165" i="1"/>
  <c r="XG165" i="1"/>
  <c r="YL165" i="1"/>
  <c r="ZP165" i="1"/>
  <c r="AAU165" i="1"/>
  <c r="ABY165" i="1"/>
  <c r="ADD165" i="1"/>
  <c r="KI165" i="1"/>
  <c r="LY165" i="1"/>
  <c r="NO165" i="1"/>
  <c r="PE165" i="1"/>
  <c r="QS165" i="1"/>
  <c r="SD165" i="1"/>
  <c r="TL165" i="1"/>
  <c r="UR165" i="1"/>
  <c r="VZ165" i="1"/>
  <c r="XH165" i="1"/>
  <c r="YM165" i="1"/>
  <c r="ZQ165" i="1"/>
  <c r="AAV165" i="1"/>
  <c r="ACB165" i="1"/>
  <c r="ADE165" i="1"/>
  <c r="KJ165" i="1"/>
  <c r="LZ165" i="1"/>
  <c r="NP165" i="1"/>
  <c r="PF165" i="1"/>
  <c r="QT165" i="1"/>
  <c r="SF165" i="1"/>
  <c r="TM165" i="1"/>
  <c r="US165" i="1"/>
  <c r="WB165" i="1"/>
  <c r="XI165" i="1"/>
  <c r="YN165" i="1"/>
  <c r="ZT165" i="1"/>
  <c r="AAW165" i="1"/>
  <c r="ACC165" i="1"/>
  <c r="ADF165" i="1"/>
  <c r="KK165" i="1"/>
  <c r="MA165" i="1"/>
  <c r="NQ165" i="1"/>
  <c r="PG165" i="1"/>
  <c r="QU165" i="1"/>
  <c r="SH165" i="1"/>
  <c r="TP165" i="1"/>
  <c r="UT165" i="1"/>
  <c r="WD165" i="1"/>
  <c r="XL165" i="1"/>
  <c r="YO165" i="1"/>
  <c r="ZU165" i="1"/>
  <c r="AAX165" i="1"/>
  <c r="ACD165" i="1"/>
  <c r="KQ165" i="1"/>
  <c r="MH165" i="1"/>
  <c r="NX165" i="1"/>
  <c r="PM165" i="1"/>
  <c r="QV165" i="1"/>
  <c r="SI165" i="1"/>
  <c r="TQ165" i="1"/>
  <c r="UY165" i="1"/>
  <c r="WE165" i="1"/>
  <c r="XM165" i="1"/>
  <c r="YP165" i="1"/>
  <c r="ZV165" i="1"/>
  <c r="ABB165" i="1"/>
  <c r="ACF165" i="1"/>
  <c r="KR165" i="1"/>
  <c r="MI165" i="1"/>
  <c r="NY165" i="1"/>
  <c r="PN165" i="1"/>
  <c r="QX165" i="1"/>
  <c r="SJ165" i="1"/>
  <c r="TR165" i="1"/>
  <c r="UZ165" i="1"/>
  <c r="WF165" i="1"/>
  <c r="XN165" i="1"/>
  <c r="YT165" i="1"/>
  <c r="ZX165" i="1"/>
  <c r="ABC165" i="1"/>
  <c r="ACH165" i="1"/>
  <c r="KW165" i="1"/>
  <c r="MM165" i="1"/>
  <c r="OC165" i="1"/>
  <c r="PO165" i="1"/>
  <c r="RC165" i="1"/>
  <c r="SK165" i="1"/>
  <c r="TT165" i="1"/>
  <c r="VA165" i="1"/>
  <c r="WG165" i="1"/>
  <c r="XP165" i="1"/>
  <c r="YU165" i="1"/>
  <c r="ZZ165" i="1"/>
  <c r="ABD165" i="1"/>
  <c r="ACI165" i="1"/>
  <c r="X165" i="1"/>
  <c r="AR165" i="1"/>
  <c r="BL165" i="1"/>
  <c r="CF165" i="1"/>
  <c r="CZ165" i="1"/>
  <c r="DT165" i="1"/>
  <c r="EN165" i="1"/>
  <c r="FH165" i="1"/>
  <c r="GB165" i="1"/>
  <c r="GV165" i="1"/>
  <c r="HP165" i="1"/>
  <c r="IJ165" i="1"/>
  <c r="JD165" i="1"/>
  <c r="Y165" i="1"/>
  <c r="AS165" i="1"/>
  <c r="BM165" i="1"/>
  <c r="CG165" i="1"/>
  <c r="DA165" i="1"/>
  <c r="DU165" i="1"/>
  <c r="EO165" i="1"/>
  <c r="FI165" i="1"/>
  <c r="GC165" i="1"/>
  <c r="GW165" i="1"/>
  <c r="HQ165" i="1"/>
  <c r="IK165" i="1"/>
  <c r="JE165" i="1"/>
  <c r="F165" i="1"/>
  <c r="Z165" i="1"/>
  <c r="AT165" i="1"/>
  <c r="BN165" i="1"/>
  <c r="CH165" i="1"/>
  <c r="DB165" i="1"/>
  <c r="DV165" i="1"/>
  <c r="EP165" i="1"/>
  <c r="FJ165" i="1"/>
  <c r="GD165" i="1"/>
  <c r="GX165" i="1"/>
  <c r="HR165" i="1"/>
  <c r="IL165" i="1"/>
  <c r="JF165" i="1"/>
  <c r="G165" i="1"/>
  <c r="AA165" i="1"/>
  <c r="AU165" i="1"/>
  <c r="BO165" i="1"/>
  <c r="CI165" i="1"/>
  <c r="DC165" i="1"/>
  <c r="DW165" i="1"/>
  <c r="EQ165" i="1"/>
  <c r="FK165" i="1"/>
  <c r="GE165" i="1"/>
  <c r="GY165" i="1"/>
  <c r="HS165" i="1"/>
  <c r="IM165" i="1"/>
  <c r="JG165" i="1"/>
  <c r="O165" i="1"/>
  <c r="AI165" i="1"/>
  <c r="BC165" i="1"/>
  <c r="BW165" i="1"/>
  <c r="CQ165" i="1"/>
  <c r="DK165" i="1"/>
  <c r="EE165" i="1"/>
  <c r="EY165" i="1"/>
  <c r="FS165" i="1"/>
  <c r="GM165" i="1"/>
  <c r="HG165" i="1"/>
  <c r="IA165" i="1"/>
  <c r="IU165" i="1"/>
  <c r="P165" i="1"/>
  <c r="AJ165" i="1"/>
  <c r="BD165" i="1"/>
  <c r="BX165" i="1"/>
  <c r="CR165" i="1"/>
  <c r="DL165" i="1"/>
  <c r="EF165" i="1"/>
  <c r="EZ165" i="1"/>
  <c r="FT165" i="1"/>
  <c r="GN165" i="1"/>
  <c r="HH165" i="1"/>
  <c r="IB165" i="1"/>
  <c r="IV165" i="1"/>
  <c r="Q165" i="1"/>
  <c r="AK165" i="1"/>
  <c r="BE165" i="1"/>
  <c r="BY165" i="1"/>
  <c r="CS165" i="1"/>
  <c r="DM165" i="1"/>
  <c r="EG165" i="1"/>
  <c r="FA165" i="1"/>
  <c r="FU165" i="1"/>
  <c r="GO165" i="1"/>
  <c r="HI165" i="1"/>
  <c r="IC165" i="1"/>
  <c r="IW165" i="1"/>
  <c r="R165" i="1"/>
  <c r="AL165" i="1"/>
  <c r="BF165" i="1"/>
  <c r="BZ165" i="1"/>
  <c r="CT165" i="1"/>
  <c r="DN165" i="1"/>
  <c r="EH165" i="1"/>
  <c r="FB165" i="1"/>
  <c r="FV165" i="1"/>
  <c r="GP165" i="1"/>
  <c r="HJ165" i="1"/>
  <c r="ID165" i="1"/>
  <c r="IX165" i="1"/>
  <c r="T165" i="1"/>
  <c r="AN165" i="1"/>
  <c r="BH165" i="1"/>
  <c r="CB165" i="1"/>
  <c r="CV165" i="1"/>
  <c r="DP165" i="1"/>
  <c r="EJ165" i="1"/>
  <c r="FD165" i="1"/>
  <c r="FX165" i="1"/>
  <c r="GR165" i="1"/>
  <c r="HL165" i="1"/>
  <c r="IF165" i="1"/>
  <c r="IZ165" i="1"/>
  <c r="U165" i="1"/>
  <c r="AO165" i="1"/>
  <c r="BI165" i="1"/>
  <c r="CC165" i="1"/>
  <c r="CW165" i="1"/>
  <c r="DQ165" i="1"/>
  <c r="EK165" i="1"/>
  <c r="FE165" i="1"/>
  <c r="FY165" i="1"/>
  <c r="GS165" i="1"/>
  <c r="HM165" i="1"/>
  <c r="IG165" i="1"/>
  <c r="JA165" i="1"/>
  <c r="W165" i="1"/>
  <c r="BK165" i="1"/>
  <c r="CY165" i="1"/>
  <c r="EM165" i="1"/>
  <c r="GA165" i="1"/>
  <c r="HO165" i="1"/>
  <c r="JC165" i="1"/>
  <c r="AB165" i="1"/>
  <c r="BP165" i="1"/>
  <c r="DD165" i="1"/>
  <c r="ER165" i="1"/>
  <c r="GF165" i="1"/>
  <c r="HT165" i="1"/>
  <c r="JH165" i="1"/>
  <c r="AC165" i="1"/>
  <c r="BQ165" i="1"/>
  <c r="DE165" i="1"/>
  <c r="ES165" i="1"/>
  <c r="GG165" i="1"/>
  <c r="HU165" i="1"/>
  <c r="JI165" i="1"/>
  <c r="AD165" i="1"/>
  <c r="BR165" i="1"/>
  <c r="DF165" i="1"/>
  <c r="ET165" i="1"/>
  <c r="GH165" i="1"/>
  <c r="HV165" i="1"/>
  <c r="JJ165" i="1"/>
  <c r="AE165" i="1"/>
  <c r="BS165" i="1"/>
  <c r="DG165" i="1"/>
  <c r="EU165" i="1"/>
  <c r="GI165" i="1"/>
  <c r="HW165" i="1"/>
  <c r="JK165" i="1"/>
  <c r="AF165" i="1"/>
  <c r="BT165" i="1"/>
  <c r="DH165" i="1"/>
  <c r="EV165" i="1"/>
  <c r="GJ165" i="1"/>
  <c r="HX165" i="1"/>
  <c r="JL165" i="1"/>
  <c r="AG165" i="1"/>
  <c r="BU165" i="1"/>
  <c r="DI165" i="1"/>
  <c r="EW165" i="1"/>
  <c r="GK165" i="1"/>
  <c r="HY165" i="1"/>
  <c r="JM165" i="1"/>
  <c r="AH165" i="1"/>
  <c r="BV165" i="1"/>
  <c r="DJ165" i="1"/>
  <c r="EX165" i="1"/>
  <c r="GL165" i="1"/>
  <c r="HZ165" i="1"/>
  <c r="AM165" i="1"/>
  <c r="CA165" i="1"/>
  <c r="DO165" i="1"/>
  <c r="FC165" i="1"/>
  <c r="GQ165" i="1"/>
  <c r="IE165" i="1"/>
  <c r="AP165" i="1"/>
  <c r="CD165" i="1"/>
  <c r="DR165" i="1"/>
  <c r="FF165" i="1"/>
  <c r="GT165" i="1"/>
  <c r="IH165" i="1"/>
  <c r="AQ165" i="1"/>
  <c r="CE165" i="1"/>
  <c r="DS165" i="1"/>
  <c r="FG165" i="1"/>
  <c r="GU165" i="1"/>
  <c r="II165" i="1"/>
  <c r="H165" i="1"/>
  <c r="AV165" i="1"/>
  <c r="CJ165" i="1"/>
  <c r="DX165" i="1"/>
  <c r="FL165" i="1"/>
  <c r="GZ165" i="1"/>
  <c r="IN165" i="1"/>
  <c r="I165" i="1"/>
  <c r="AW165" i="1"/>
  <c r="CK165" i="1"/>
  <c r="DY165" i="1"/>
  <c r="FM165" i="1"/>
  <c r="HA165" i="1"/>
  <c r="IO165" i="1"/>
  <c r="J165" i="1"/>
  <c r="AX165" i="1"/>
  <c r="CL165" i="1"/>
  <c r="DZ165" i="1"/>
  <c r="FN165" i="1"/>
  <c r="HB165" i="1"/>
  <c r="IP165" i="1"/>
  <c r="K165" i="1"/>
  <c r="AY165" i="1"/>
  <c r="CM165" i="1"/>
  <c r="EA165" i="1"/>
  <c r="FO165" i="1"/>
  <c r="HC165" i="1"/>
  <c r="IQ165" i="1"/>
  <c r="L165" i="1"/>
  <c r="AZ165" i="1"/>
  <c r="CN165" i="1"/>
  <c r="EB165" i="1"/>
  <c r="FP165" i="1"/>
  <c r="HD165" i="1"/>
  <c r="IR165" i="1"/>
  <c r="M165" i="1"/>
  <c r="BA165" i="1"/>
  <c r="CO165" i="1"/>
  <c r="EC165" i="1"/>
  <c r="FQ165" i="1"/>
  <c r="HE165" i="1"/>
  <c r="IS165" i="1"/>
  <c r="N165" i="1"/>
  <c r="BB165" i="1"/>
  <c r="CP165" i="1"/>
  <c r="ED165" i="1"/>
  <c r="FR165" i="1"/>
  <c r="HF165" i="1"/>
  <c r="IT165" i="1"/>
  <c r="S165" i="1"/>
  <c r="BG165" i="1"/>
  <c r="CU165" i="1"/>
  <c r="EI165" i="1"/>
  <c r="FW165" i="1"/>
  <c r="HK165" i="1"/>
  <c r="IY165" i="1"/>
  <c r="V165" i="1"/>
  <c r="BJ165" i="1"/>
  <c r="CX165" i="1"/>
  <c r="EL165" i="1"/>
  <c r="FZ165" i="1"/>
  <c r="HN165" i="1"/>
  <c r="JB165" i="1"/>
  <c r="KF183" i="1"/>
  <c r="KZ183" i="1"/>
  <c r="LT183" i="1"/>
  <c r="MN183" i="1"/>
  <c r="NH183" i="1"/>
  <c r="OB183" i="1"/>
  <c r="OV183" i="1"/>
  <c r="PP183" i="1"/>
  <c r="QJ183" i="1"/>
  <c r="RD183" i="1"/>
  <c r="RX183" i="1"/>
  <c r="SR183" i="1"/>
  <c r="TL183" i="1"/>
  <c r="UF183" i="1"/>
  <c r="UZ183" i="1"/>
  <c r="VT183" i="1"/>
  <c r="WN183" i="1"/>
  <c r="XH183" i="1"/>
  <c r="YB183" i="1"/>
  <c r="YV183" i="1"/>
  <c r="ZP183" i="1"/>
  <c r="AAJ183" i="1"/>
  <c r="ABD183" i="1"/>
  <c r="ABX183" i="1"/>
  <c r="ACR183" i="1"/>
  <c r="KG183" i="1"/>
  <c r="LA183" i="1"/>
  <c r="LU183" i="1"/>
  <c r="MO183" i="1"/>
  <c r="NI183" i="1"/>
  <c r="OC183" i="1"/>
  <c r="OW183" i="1"/>
  <c r="PQ183" i="1"/>
  <c r="QK183" i="1"/>
  <c r="RE183" i="1"/>
  <c r="RY183" i="1"/>
  <c r="SS183" i="1"/>
  <c r="TM183" i="1"/>
  <c r="UG183" i="1"/>
  <c r="VA183" i="1"/>
  <c r="VU183" i="1"/>
  <c r="WO183" i="1"/>
  <c r="XI183" i="1"/>
  <c r="YC183" i="1"/>
  <c r="YW183" i="1"/>
  <c r="ZQ183" i="1"/>
  <c r="AAK183" i="1"/>
  <c r="ABE183" i="1"/>
  <c r="ABY183" i="1"/>
  <c r="ACS183" i="1"/>
  <c r="JV183" i="1"/>
  <c r="KP183" i="1"/>
  <c r="LJ183" i="1"/>
  <c r="MD183" i="1"/>
  <c r="MX183" i="1"/>
  <c r="NR183" i="1"/>
  <c r="OL183" i="1"/>
  <c r="PF183" i="1"/>
  <c r="PZ183" i="1"/>
  <c r="QT183" i="1"/>
  <c r="RN183" i="1"/>
  <c r="SH183" i="1"/>
  <c r="TB183" i="1"/>
  <c r="TV183" i="1"/>
  <c r="UP183" i="1"/>
  <c r="VJ183" i="1"/>
  <c r="WD183" i="1"/>
  <c r="WX183" i="1"/>
  <c r="XR183" i="1"/>
  <c r="YL183" i="1"/>
  <c r="ZF183" i="1"/>
  <c r="ZZ183" i="1"/>
  <c r="AAT183" i="1"/>
  <c r="ABN183" i="1"/>
  <c r="ACH183" i="1"/>
  <c r="ADB183" i="1"/>
  <c r="JW183" i="1"/>
  <c r="KQ183" i="1"/>
  <c r="LK183" i="1"/>
  <c r="ME183" i="1"/>
  <c r="MY183" i="1"/>
  <c r="NS183" i="1"/>
  <c r="OM183" i="1"/>
  <c r="PG183" i="1"/>
  <c r="QA183" i="1"/>
  <c r="QU183" i="1"/>
  <c r="RO183" i="1"/>
  <c r="SI183" i="1"/>
  <c r="TC183" i="1"/>
  <c r="TW183" i="1"/>
  <c r="UQ183" i="1"/>
  <c r="VK183" i="1"/>
  <c r="WE183" i="1"/>
  <c r="WY183" i="1"/>
  <c r="XS183" i="1"/>
  <c r="YM183" i="1"/>
  <c r="ZG183" i="1"/>
  <c r="AAA183" i="1"/>
  <c r="AAU183" i="1"/>
  <c r="ABO183" i="1"/>
  <c r="ACI183" i="1"/>
  <c r="ADC183" i="1"/>
  <c r="JY183" i="1"/>
  <c r="KS183" i="1"/>
  <c r="LM183" i="1"/>
  <c r="MG183" i="1"/>
  <c r="NA183" i="1"/>
  <c r="NU183" i="1"/>
  <c r="OO183" i="1"/>
  <c r="PI183" i="1"/>
  <c r="QC183" i="1"/>
  <c r="QW183" i="1"/>
  <c r="RQ183" i="1"/>
  <c r="SK183" i="1"/>
  <c r="TE183" i="1"/>
  <c r="TY183" i="1"/>
  <c r="US183" i="1"/>
  <c r="VM183" i="1"/>
  <c r="WG183" i="1"/>
  <c r="XA183" i="1"/>
  <c r="XU183" i="1"/>
  <c r="YO183" i="1"/>
  <c r="ZI183" i="1"/>
  <c r="AAC183" i="1"/>
  <c r="AAW183" i="1"/>
  <c r="ABQ183" i="1"/>
  <c r="ACK183" i="1"/>
  <c r="ADE183" i="1"/>
  <c r="KA183" i="1"/>
  <c r="KU183" i="1"/>
  <c r="LO183" i="1"/>
  <c r="MI183" i="1"/>
  <c r="NC183" i="1"/>
  <c r="NW183" i="1"/>
  <c r="OQ183" i="1"/>
  <c r="PK183" i="1"/>
  <c r="QE183" i="1"/>
  <c r="QY183" i="1"/>
  <c r="RS183" i="1"/>
  <c r="SM183" i="1"/>
  <c r="TG183" i="1"/>
  <c r="UA183" i="1"/>
  <c r="JO183" i="1"/>
  <c r="KO183" i="1"/>
  <c r="LS183" i="1"/>
  <c r="MU183" i="1"/>
  <c r="NY183" i="1"/>
  <c r="PA183" i="1"/>
  <c r="QD183" i="1"/>
  <c r="RG183" i="1"/>
  <c r="SG183" i="1"/>
  <c r="TK183" i="1"/>
  <c r="UM183" i="1"/>
  <c r="VO183" i="1"/>
  <c r="WP183" i="1"/>
  <c r="XO183" i="1"/>
  <c r="YQ183" i="1"/>
  <c r="ZR183" i="1"/>
  <c r="AAQ183" i="1"/>
  <c r="ABS183" i="1"/>
  <c r="ACT183" i="1"/>
  <c r="JP183" i="1"/>
  <c r="KR183" i="1"/>
  <c r="LV183" i="1"/>
  <c r="MV183" i="1"/>
  <c r="NZ183" i="1"/>
  <c r="PB183" i="1"/>
  <c r="QF183" i="1"/>
  <c r="RH183" i="1"/>
  <c r="SJ183" i="1"/>
  <c r="TN183" i="1"/>
  <c r="UN183" i="1"/>
  <c r="VP183" i="1"/>
  <c r="WQ183" i="1"/>
  <c r="XP183" i="1"/>
  <c r="YR183" i="1"/>
  <c r="ZS183" i="1"/>
  <c r="AAR183" i="1"/>
  <c r="ABT183" i="1"/>
  <c r="ACU183" i="1"/>
  <c r="JQ183" i="1"/>
  <c r="KT183" i="1"/>
  <c r="LW183" i="1"/>
  <c r="MW183" i="1"/>
  <c r="OA183" i="1"/>
  <c r="PC183" i="1"/>
  <c r="QG183" i="1"/>
  <c r="RI183" i="1"/>
  <c r="SL183" i="1"/>
  <c r="TO183" i="1"/>
  <c r="UO183" i="1"/>
  <c r="VQ183" i="1"/>
  <c r="WR183" i="1"/>
  <c r="XQ183" i="1"/>
  <c r="YS183" i="1"/>
  <c r="ZT183" i="1"/>
  <c r="AAS183" i="1"/>
  <c r="ABU183" i="1"/>
  <c r="ACV183" i="1"/>
  <c r="JR183" i="1"/>
  <c r="KV183" i="1"/>
  <c r="LX183" i="1"/>
  <c r="MZ183" i="1"/>
  <c r="OD183" i="1"/>
  <c r="PD183" i="1"/>
  <c r="QH183" i="1"/>
  <c r="RJ183" i="1"/>
  <c r="SN183" i="1"/>
  <c r="TP183" i="1"/>
  <c r="UR183" i="1"/>
  <c r="VR183" i="1"/>
  <c r="WS183" i="1"/>
  <c r="XT183" i="1"/>
  <c r="YT183" i="1"/>
  <c r="ZU183" i="1"/>
  <c r="AAV183" i="1"/>
  <c r="ABV183" i="1"/>
  <c r="ACW183" i="1"/>
  <c r="JS183" i="1"/>
  <c r="KW183" i="1"/>
  <c r="LY183" i="1"/>
  <c r="NB183" i="1"/>
  <c r="OE183" i="1"/>
  <c r="PE183" i="1"/>
  <c r="QI183" i="1"/>
  <c r="RK183" i="1"/>
  <c r="SO183" i="1"/>
  <c r="TQ183" i="1"/>
  <c r="UT183" i="1"/>
  <c r="VS183" i="1"/>
  <c r="WT183" i="1"/>
  <c r="XV183" i="1"/>
  <c r="YU183" i="1"/>
  <c r="ZV183" i="1"/>
  <c r="AAX183" i="1"/>
  <c r="ABW183" i="1"/>
  <c r="ACX183" i="1"/>
  <c r="JT183" i="1"/>
  <c r="KX183" i="1"/>
  <c r="LZ183" i="1"/>
  <c r="ND183" i="1"/>
  <c r="OF183" i="1"/>
  <c r="PH183" i="1"/>
  <c r="QL183" i="1"/>
  <c r="RL183" i="1"/>
  <c r="SP183" i="1"/>
  <c r="TR183" i="1"/>
  <c r="UU183" i="1"/>
  <c r="VV183" i="1"/>
  <c r="WU183" i="1"/>
  <c r="XW183" i="1"/>
  <c r="YX183" i="1"/>
  <c r="ZW183" i="1"/>
  <c r="AAY183" i="1"/>
  <c r="ABZ183" i="1"/>
  <c r="ACY183" i="1"/>
  <c r="JU183" i="1"/>
  <c r="KY183" i="1"/>
  <c r="MA183" i="1"/>
  <c r="NE183" i="1"/>
  <c r="OG183" i="1"/>
  <c r="PJ183" i="1"/>
  <c r="QM183" i="1"/>
  <c r="RM183" i="1"/>
  <c r="SQ183" i="1"/>
  <c r="TS183" i="1"/>
  <c r="UV183" i="1"/>
  <c r="VW183" i="1"/>
  <c r="WV183" i="1"/>
  <c r="XX183" i="1"/>
  <c r="YY183" i="1"/>
  <c r="ZX183" i="1"/>
  <c r="AAZ183" i="1"/>
  <c r="ACA183" i="1"/>
  <c r="ACZ183" i="1"/>
  <c r="JX183" i="1"/>
  <c r="LB183" i="1"/>
  <c r="MB183" i="1"/>
  <c r="NF183" i="1"/>
  <c r="OH183" i="1"/>
  <c r="PL183" i="1"/>
  <c r="QN183" i="1"/>
  <c r="RP183" i="1"/>
  <c r="ST183" i="1"/>
  <c r="TT183" i="1"/>
  <c r="UW183" i="1"/>
  <c r="VX183" i="1"/>
  <c r="WW183" i="1"/>
  <c r="XY183" i="1"/>
  <c r="YZ183" i="1"/>
  <c r="ZY183" i="1"/>
  <c r="ABA183" i="1"/>
  <c r="ACB183" i="1"/>
  <c r="ADA183" i="1"/>
  <c r="JZ183" i="1"/>
  <c r="LC183" i="1"/>
  <c r="MC183" i="1"/>
  <c r="NG183" i="1"/>
  <c r="OI183" i="1"/>
  <c r="PM183" i="1"/>
  <c r="QO183" i="1"/>
  <c r="RR183" i="1"/>
  <c r="SU183" i="1"/>
  <c r="TU183" i="1"/>
  <c r="UX183" i="1"/>
  <c r="VY183" i="1"/>
  <c r="WZ183" i="1"/>
  <c r="XZ183" i="1"/>
  <c r="ZA183" i="1"/>
  <c r="AAB183" i="1"/>
  <c r="ABB183" i="1"/>
  <c r="ACC183" i="1"/>
  <c r="ADD183" i="1"/>
  <c r="KB183" i="1"/>
  <c r="LD183" i="1"/>
  <c r="MF183" i="1"/>
  <c r="NJ183" i="1"/>
  <c r="OJ183" i="1"/>
  <c r="PN183" i="1"/>
  <c r="QP183" i="1"/>
  <c r="RT183" i="1"/>
  <c r="SV183" i="1"/>
  <c r="TX183" i="1"/>
  <c r="UY183" i="1"/>
  <c r="VZ183" i="1"/>
  <c r="XB183" i="1"/>
  <c r="YA183" i="1"/>
  <c r="ZB183" i="1"/>
  <c r="AAD183" i="1"/>
  <c r="ABC183" i="1"/>
  <c r="ACD183" i="1"/>
  <c r="ADF183" i="1"/>
  <c r="KC183" i="1"/>
  <c r="LE183" i="1"/>
  <c r="MH183" i="1"/>
  <c r="NK183" i="1"/>
  <c r="OK183" i="1"/>
  <c r="PO183" i="1"/>
  <c r="QQ183" i="1"/>
  <c r="RU183" i="1"/>
  <c r="SW183" i="1"/>
  <c r="TZ183" i="1"/>
  <c r="VB183" i="1"/>
  <c r="WA183" i="1"/>
  <c r="XC183" i="1"/>
  <c r="YD183" i="1"/>
  <c r="ZC183" i="1"/>
  <c r="AAE183" i="1"/>
  <c r="ABF183" i="1"/>
  <c r="ACE183" i="1"/>
  <c r="ADG183" i="1"/>
  <c r="KD183" i="1"/>
  <c r="LF183" i="1"/>
  <c r="MJ183" i="1"/>
  <c r="NL183" i="1"/>
  <c r="ON183" i="1"/>
  <c r="PR183" i="1"/>
  <c r="QR183" i="1"/>
  <c r="RV183" i="1"/>
  <c r="SX183" i="1"/>
  <c r="UB183" i="1"/>
  <c r="VC183" i="1"/>
  <c r="WB183" i="1"/>
  <c r="XD183" i="1"/>
  <c r="YE183" i="1"/>
  <c r="ZD183" i="1"/>
  <c r="AAF183" i="1"/>
  <c r="ABG183" i="1"/>
  <c r="ACF183" i="1"/>
  <c r="KE183" i="1"/>
  <c r="LG183" i="1"/>
  <c r="MK183" i="1"/>
  <c r="NM183" i="1"/>
  <c r="OP183" i="1"/>
  <c r="PS183" i="1"/>
  <c r="QS183" i="1"/>
  <c r="RW183" i="1"/>
  <c r="SY183" i="1"/>
  <c r="UC183" i="1"/>
  <c r="VD183" i="1"/>
  <c r="WC183" i="1"/>
  <c r="XE183" i="1"/>
  <c r="YF183" i="1"/>
  <c r="ZE183" i="1"/>
  <c r="AAG183" i="1"/>
  <c r="ABH183" i="1"/>
  <c r="ACG183" i="1"/>
  <c r="KH183" i="1"/>
  <c r="LH183" i="1"/>
  <c r="ML183" i="1"/>
  <c r="NN183" i="1"/>
  <c r="OR183" i="1"/>
  <c r="PT183" i="1"/>
  <c r="QV183" i="1"/>
  <c r="RZ183" i="1"/>
  <c r="SZ183" i="1"/>
  <c r="UD183" i="1"/>
  <c r="VE183" i="1"/>
  <c r="WF183" i="1"/>
  <c r="XF183" i="1"/>
  <c r="YG183" i="1"/>
  <c r="ZH183" i="1"/>
  <c r="AAH183" i="1"/>
  <c r="ABI183" i="1"/>
  <c r="ACJ183" i="1"/>
  <c r="KI183" i="1"/>
  <c r="LI183" i="1"/>
  <c r="MM183" i="1"/>
  <c r="NO183" i="1"/>
  <c r="OS183" i="1"/>
  <c r="PU183" i="1"/>
  <c r="QX183" i="1"/>
  <c r="SA183" i="1"/>
  <c r="TA183" i="1"/>
  <c r="UE183" i="1"/>
  <c r="VF183" i="1"/>
  <c r="WH183" i="1"/>
  <c r="XG183" i="1"/>
  <c r="YH183" i="1"/>
  <c r="ZJ183" i="1"/>
  <c r="AAI183" i="1"/>
  <c r="ABJ183" i="1"/>
  <c r="ACL183" i="1"/>
  <c r="KJ183" i="1"/>
  <c r="LL183" i="1"/>
  <c r="MP183" i="1"/>
  <c r="NP183" i="1"/>
  <c r="OT183" i="1"/>
  <c r="PV183" i="1"/>
  <c r="QZ183" i="1"/>
  <c r="SB183" i="1"/>
  <c r="TD183" i="1"/>
  <c r="UH183" i="1"/>
  <c r="VG183" i="1"/>
  <c r="WI183" i="1"/>
  <c r="XJ183" i="1"/>
  <c r="YI183" i="1"/>
  <c r="ZK183" i="1"/>
  <c r="AAL183" i="1"/>
  <c r="ABK183" i="1"/>
  <c r="ACM183" i="1"/>
  <c r="KK183" i="1"/>
  <c r="LN183" i="1"/>
  <c r="MQ183" i="1"/>
  <c r="NQ183" i="1"/>
  <c r="OU183" i="1"/>
  <c r="PW183" i="1"/>
  <c r="RA183" i="1"/>
  <c r="SC183" i="1"/>
  <c r="TF183" i="1"/>
  <c r="UI183" i="1"/>
  <c r="VH183" i="1"/>
  <c r="WJ183" i="1"/>
  <c r="XK183" i="1"/>
  <c r="YJ183" i="1"/>
  <c r="ZL183" i="1"/>
  <c r="AAM183" i="1"/>
  <c r="ABL183" i="1"/>
  <c r="ACN183" i="1"/>
  <c r="KL183" i="1"/>
  <c r="LP183" i="1"/>
  <c r="MR183" i="1"/>
  <c r="NT183" i="1"/>
  <c r="OX183" i="1"/>
  <c r="PX183" i="1"/>
  <c r="RB183" i="1"/>
  <c r="SD183" i="1"/>
  <c r="TH183" i="1"/>
  <c r="UJ183" i="1"/>
  <c r="VI183" i="1"/>
  <c r="WK183" i="1"/>
  <c r="XL183" i="1"/>
  <c r="YK183" i="1"/>
  <c r="ZM183" i="1"/>
  <c r="AAN183" i="1"/>
  <c r="ABM183" i="1"/>
  <c r="ACO183" i="1"/>
  <c r="KM183" i="1"/>
  <c r="LQ183" i="1"/>
  <c r="MS183" i="1"/>
  <c r="NV183" i="1"/>
  <c r="OY183" i="1"/>
  <c r="PY183" i="1"/>
  <c r="RC183" i="1"/>
  <c r="SE183" i="1"/>
  <c r="TI183" i="1"/>
  <c r="UK183" i="1"/>
  <c r="VL183" i="1"/>
  <c r="WL183" i="1"/>
  <c r="XM183" i="1"/>
  <c r="YN183" i="1"/>
  <c r="ZN183" i="1"/>
  <c r="AAO183" i="1"/>
  <c r="ABP183" i="1"/>
  <c r="ACP183" i="1"/>
  <c r="TJ183" i="1"/>
  <c r="UL183" i="1"/>
  <c r="VN183" i="1"/>
  <c r="WM183" i="1"/>
  <c r="XN183" i="1"/>
  <c r="YP183" i="1"/>
  <c r="ZO183" i="1"/>
  <c r="AAP183" i="1"/>
  <c r="ABR183" i="1"/>
  <c r="ACQ183" i="1"/>
  <c r="JN183" i="1"/>
  <c r="KN183" i="1"/>
  <c r="LR183" i="1"/>
  <c r="MT183" i="1"/>
  <c r="NX183" i="1"/>
  <c r="OZ183" i="1"/>
  <c r="QB183" i="1"/>
  <c r="RF183" i="1"/>
  <c r="SF183" i="1"/>
  <c r="O183" i="1"/>
  <c r="AI183" i="1"/>
  <c r="BC183" i="1"/>
  <c r="BW183" i="1"/>
  <c r="CQ183" i="1"/>
  <c r="DK183" i="1"/>
  <c r="EE183" i="1"/>
  <c r="EY183" i="1"/>
  <c r="FS183" i="1"/>
  <c r="GM183" i="1"/>
  <c r="HG183" i="1"/>
  <c r="IA183" i="1"/>
  <c r="IU183" i="1"/>
  <c r="P183" i="1"/>
  <c r="AJ183" i="1"/>
  <c r="BD183" i="1"/>
  <c r="BX183" i="1"/>
  <c r="CR183" i="1"/>
  <c r="DL183" i="1"/>
  <c r="EF183" i="1"/>
  <c r="EZ183" i="1"/>
  <c r="FT183" i="1"/>
  <c r="GN183" i="1"/>
  <c r="HH183" i="1"/>
  <c r="IB183" i="1"/>
  <c r="IV183" i="1"/>
  <c r="Q183" i="1"/>
  <c r="AK183" i="1"/>
  <c r="BE183" i="1"/>
  <c r="BY183" i="1"/>
  <c r="CS183" i="1"/>
  <c r="DM183" i="1"/>
  <c r="EG183" i="1"/>
  <c r="FA183" i="1"/>
  <c r="FU183" i="1"/>
  <c r="GO183" i="1"/>
  <c r="HI183" i="1"/>
  <c r="IC183" i="1"/>
  <c r="IW183" i="1"/>
  <c r="R183" i="1"/>
  <c r="AL183" i="1"/>
  <c r="BF183" i="1"/>
  <c r="BZ183" i="1"/>
  <c r="CT183" i="1"/>
  <c r="DN183" i="1"/>
  <c r="EH183" i="1"/>
  <c r="FB183" i="1"/>
  <c r="FV183" i="1"/>
  <c r="GP183" i="1"/>
  <c r="HJ183" i="1"/>
  <c r="ID183" i="1"/>
  <c r="IX183" i="1"/>
  <c r="G183" i="1"/>
  <c r="AA183" i="1"/>
  <c r="AU183" i="1"/>
  <c r="BO183" i="1"/>
  <c r="CI183" i="1"/>
  <c r="DC183" i="1"/>
  <c r="DW183" i="1"/>
  <c r="EQ183" i="1"/>
  <c r="FK183" i="1"/>
  <c r="GE183" i="1"/>
  <c r="GY183" i="1"/>
  <c r="HS183" i="1"/>
  <c r="IM183" i="1"/>
  <c r="JG183" i="1"/>
  <c r="H183" i="1"/>
  <c r="AB183" i="1"/>
  <c r="AV183" i="1"/>
  <c r="BP183" i="1"/>
  <c r="CJ183" i="1"/>
  <c r="DD183" i="1"/>
  <c r="DX183" i="1"/>
  <c r="ER183" i="1"/>
  <c r="FL183" i="1"/>
  <c r="GF183" i="1"/>
  <c r="GZ183" i="1"/>
  <c r="HT183" i="1"/>
  <c r="IN183" i="1"/>
  <c r="JH183" i="1"/>
  <c r="I183" i="1"/>
  <c r="AC183" i="1"/>
  <c r="AW183" i="1"/>
  <c r="BQ183" i="1"/>
  <c r="CK183" i="1"/>
  <c r="DE183" i="1"/>
  <c r="DY183" i="1"/>
  <c r="ES183" i="1"/>
  <c r="FM183" i="1"/>
  <c r="GG183" i="1"/>
  <c r="HA183" i="1"/>
  <c r="HU183" i="1"/>
  <c r="IO183" i="1"/>
  <c r="JI183" i="1"/>
  <c r="J183" i="1"/>
  <c r="AD183" i="1"/>
  <c r="AX183" i="1"/>
  <c r="BR183" i="1"/>
  <c r="CL183" i="1"/>
  <c r="DF183" i="1"/>
  <c r="DZ183" i="1"/>
  <c r="ET183" i="1"/>
  <c r="FN183" i="1"/>
  <c r="GH183" i="1"/>
  <c r="HB183" i="1"/>
  <c r="HV183" i="1"/>
  <c r="IP183" i="1"/>
  <c r="JJ183" i="1"/>
  <c r="K183" i="1"/>
  <c r="AE183" i="1"/>
  <c r="AY183" i="1"/>
  <c r="BS183" i="1"/>
  <c r="CM183" i="1"/>
  <c r="DG183" i="1"/>
  <c r="EA183" i="1"/>
  <c r="EU183" i="1"/>
  <c r="FO183" i="1"/>
  <c r="GI183" i="1"/>
  <c r="HC183" i="1"/>
  <c r="HW183" i="1"/>
  <c r="IQ183" i="1"/>
  <c r="JK183" i="1"/>
  <c r="L183" i="1"/>
  <c r="AF183" i="1"/>
  <c r="AZ183" i="1"/>
  <c r="BT183" i="1"/>
  <c r="CN183" i="1"/>
  <c r="DH183" i="1"/>
  <c r="EB183" i="1"/>
  <c r="EV183" i="1"/>
  <c r="FP183" i="1"/>
  <c r="GJ183" i="1"/>
  <c r="HD183" i="1"/>
  <c r="HX183" i="1"/>
  <c r="IR183" i="1"/>
  <c r="JL183" i="1"/>
  <c r="M183" i="1"/>
  <c r="AG183" i="1"/>
  <c r="BA183" i="1"/>
  <c r="BU183" i="1"/>
  <c r="CO183" i="1"/>
  <c r="DI183" i="1"/>
  <c r="EC183" i="1"/>
  <c r="EW183" i="1"/>
  <c r="FQ183" i="1"/>
  <c r="GK183" i="1"/>
  <c r="HE183" i="1"/>
  <c r="HY183" i="1"/>
  <c r="IS183" i="1"/>
  <c r="JM183" i="1"/>
  <c r="AP183" i="1"/>
  <c r="CF183" i="1"/>
  <c r="DV183" i="1"/>
  <c r="FW183" i="1"/>
  <c r="HM183" i="1"/>
  <c r="JC183" i="1"/>
  <c r="AQ183" i="1"/>
  <c r="CG183" i="1"/>
  <c r="ED183" i="1"/>
  <c r="FX183" i="1"/>
  <c r="HN183" i="1"/>
  <c r="JD183" i="1"/>
  <c r="AR183" i="1"/>
  <c r="CH183" i="1"/>
  <c r="EI183" i="1"/>
  <c r="FY183" i="1"/>
  <c r="HO183" i="1"/>
  <c r="JE183" i="1"/>
  <c r="AS183" i="1"/>
  <c r="CP183" i="1"/>
  <c r="EJ183" i="1"/>
  <c r="FZ183" i="1"/>
  <c r="HP183" i="1"/>
  <c r="JF183" i="1"/>
  <c r="AT183" i="1"/>
  <c r="CU183" i="1"/>
  <c r="EK183" i="1"/>
  <c r="GA183" i="1"/>
  <c r="HQ183" i="1"/>
  <c r="BB183" i="1"/>
  <c r="CV183" i="1"/>
  <c r="EL183" i="1"/>
  <c r="GB183" i="1"/>
  <c r="HR183" i="1"/>
  <c r="F183" i="1"/>
  <c r="BG183" i="1"/>
  <c r="CW183" i="1"/>
  <c r="EM183" i="1"/>
  <c r="GC183" i="1"/>
  <c r="HZ183" i="1"/>
  <c r="N183" i="1"/>
  <c r="BH183" i="1"/>
  <c r="CX183" i="1"/>
  <c r="EN183" i="1"/>
  <c r="GD183" i="1"/>
  <c r="IE183" i="1"/>
  <c r="S183" i="1"/>
  <c r="BI183" i="1"/>
  <c r="CY183" i="1"/>
  <c r="EO183" i="1"/>
  <c r="GL183" i="1"/>
  <c r="IF183" i="1"/>
  <c r="T183" i="1"/>
  <c r="BJ183" i="1"/>
  <c r="CZ183" i="1"/>
  <c r="EP183" i="1"/>
  <c r="GQ183" i="1"/>
  <c r="IG183" i="1"/>
  <c r="U183" i="1"/>
  <c r="BK183" i="1"/>
  <c r="DA183" i="1"/>
  <c r="EX183" i="1"/>
  <c r="GR183" i="1"/>
  <c r="IH183" i="1"/>
  <c r="V183" i="1"/>
  <c r="BL183" i="1"/>
  <c r="DB183" i="1"/>
  <c r="FC183" i="1"/>
  <c r="GS183" i="1"/>
  <c r="II183" i="1"/>
  <c r="W183" i="1"/>
  <c r="BM183" i="1"/>
  <c r="DJ183" i="1"/>
  <c r="FD183" i="1"/>
  <c r="GT183" i="1"/>
  <c r="IJ183" i="1"/>
  <c r="X183" i="1"/>
  <c r="BN183" i="1"/>
  <c r="DO183" i="1"/>
  <c r="FE183" i="1"/>
  <c r="GU183" i="1"/>
  <c r="IK183" i="1"/>
  <c r="Y183" i="1"/>
  <c r="BV183" i="1"/>
  <c r="DP183" i="1"/>
  <c r="FF183" i="1"/>
  <c r="GV183" i="1"/>
  <c r="IL183" i="1"/>
  <c r="Z183" i="1"/>
  <c r="CA183" i="1"/>
  <c r="DQ183" i="1"/>
  <c r="FG183" i="1"/>
  <c r="GW183" i="1"/>
  <c r="IT183" i="1"/>
  <c r="AH183" i="1"/>
  <c r="CB183" i="1"/>
  <c r="DR183" i="1"/>
  <c r="FH183" i="1"/>
  <c r="GX183" i="1"/>
  <c r="IY183" i="1"/>
  <c r="AM183" i="1"/>
  <c r="CC183" i="1"/>
  <c r="DS183" i="1"/>
  <c r="FI183" i="1"/>
  <c r="HF183" i="1"/>
  <c r="IZ183" i="1"/>
  <c r="AN183" i="1"/>
  <c r="CD183" i="1"/>
  <c r="DT183" i="1"/>
  <c r="FJ183" i="1"/>
  <c r="HK183" i="1"/>
  <c r="JA183" i="1"/>
  <c r="AO183" i="1"/>
  <c r="CE183" i="1"/>
  <c r="DU183" i="1"/>
  <c r="FR183" i="1"/>
  <c r="HL183" i="1"/>
  <c r="JB183" i="1"/>
  <c r="JS201" i="1"/>
  <c r="KH201" i="1"/>
  <c r="LB201" i="1"/>
  <c r="LV201" i="1"/>
  <c r="MP201" i="1"/>
  <c r="NJ201" i="1"/>
  <c r="OD201" i="1"/>
  <c r="OX201" i="1"/>
  <c r="PR201" i="1"/>
  <c r="QL201" i="1"/>
  <c r="RF201" i="1"/>
  <c r="RZ201" i="1"/>
  <c r="ST201" i="1"/>
  <c r="TN201" i="1"/>
  <c r="UH201" i="1"/>
  <c r="VB201" i="1"/>
  <c r="VV201" i="1"/>
  <c r="WP201" i="1"/>
  <c r="XJ201" i="1"/>
  <c r="YD201" i="1"/>
  <c r="YX201" i="1"/>
  <c r="ZR201" i="1"/>
  <c r="AAL201" i="1"/>
  <c r="ABF201" i="1"/>
  <c r="ABZ201" i="1"/>
  <c r="ACT201" i="1"/>
  <c r="JN201" i="1"/>
  <c r="KI201" i="1"/>
  <c r="LC201" i="1"/>
  <c r="LW201" i="1"/>
  <c r="MQ201" i="1"/>
  <c r="NK201" i="1"/>
  <c r="OE201" i="1"/>
  <c r="OY201" i="1"/>
  <c r="PS201" i="1"/>
  <c r="QM201" i="1"/>
  <c r="RG201" i="1"/>
  <c r="SA201" i="1"/>
  <c r="SU201" i="1"/>
  <c r="TO201" i="1"/>
  <c r="UI201" i="1"/>
  <c r="VC201" i="1"/>
  <c r="VW201" i="1"/>
  <c r="WQ201" i="1"/>
  <c r="XK201" i="1"/>
  <c r="YE201" i="1"/>
  <c r="YY201" i="1"/>
  <c r="ZS201" i="1"/>
  <c r="AAM201" i="1"/>
  <c r="ABG201" i="1"/>
  <c r="ACA201" i="1"/>
  <c r="ACU201" i="1"/>
  <c r="JO201" i="1"/>
  <c r="KJ201" i="1"/>
  <c r="LD201" i="1"/>
  <c r="LX201" i="1"/>
  <c r="MR201" i="1"/>
  <c r="NL201" i="1"/>
  <c r="OF201" i="1"/>
  <c r="OZ201" i="1"/>
  <c r="PT201" i="1"/>
  <c r="QN201" i="1"/>
  <c r="RH201" i="1"/>
  <c r="SB201" i="1"/>
  <c r="SV201" i="1"/>
  <c r="TP201" i="1"/>
  <c r="UJ201" i="1"/>
  <c r="VD201" i="1"/>
  <c r="VX201" i="1"/>
  <c r="WR201" i="1"/>
  <c r="XL201" i="1"/>
  <c r="YF201" i="1"/>
  <c r="YZ201" i="1"/>
  <c r="ZT201" i="1"/>
  <c r="AAN201" i="1"/>
  <c r="ABH201" i="1"/>
  <c r="ACB201" i="1"/>
  <c r="ACV201" i="1"/>
  <c r="JP201" i="1"/>
  <c r="KK201" i="1"/>
  <c r="LE201" i="1"/>
  <c r="LY201" i="1"/>
  <c r="MS201" i="1"/>
  <c r="NM201" i="1"/>
  <c r="OG201" i="1"/>
  <c r="PA201" i="1"/>
  <c r="PU201" i="1"/>
  <c r="QO201" i="1"/>
  <c r="RI201" i="1"/>
  <c r="SC201" i="1"/>
  <c r="SW201" i="1"/>
  <c r="TQ201" i="1"/>
  <c r="UK201" i="1"/>
  <c r="VE201" i="1"/>
  <c r="VY201" i="1"/>
  <c r="WS201" i="1"/>
  <c r="XM201" i="1"/>
  <c r="YG201" i="1"/>
  <c r="ZA201" i="1"/>
  <c r="ZU201" i="1"/>
  <c r="AAO201" i="1"/>
  <c r="ABI201" i="1"/>
  <c r="ACC201" i="1"/>
  <c r="ACW201" i="1"/>
  <c r="JU201" i="1"/>
  <c r="KO201" i="1"/>
  <c r="LI201" i="1"/>
  <c r="MC201" i="1"/>
  <c r="MW201" i="1"/>
  <c r="NQ201" i="1"/>
  <c r="OK201" i="1"/>
  <c r="PE201" i="1"/>
  <c r="PY201" i="1"/>
  <c r="QS201" i="1"/>
  <c r="RM201" i="1"/>
  <c r="SG201" i="1"/>
  <c r="TA201" i="1"/>
  <c r="TU201" i="1"/>
  <c r="UO201" i="1"/>
  <c r="VI201" i="1"/>
  <c r="WC201" i="1"/>
  <c r="WW201" i="1"/>
  <c r="XQ201" i="1"/>
  <c r="YK201" i="1"/>
  <c r="ZE201" i="1"/>
  <c r="ZY201" i="1"/>
  <c r="AAS201" i="1"/>
  <c r="ABM201" i="1"/>
  <c r="ACG201" i="1"/>
  <c r="ADA201" i="1"/>
  <c r="JZ201" i="1"/>
  <c r="KT201" i="1"/>
  <c r="LN201" i="1"/>
  <c r="MH201" i="1"/>
  <c r="NB201" i="1"/>
  <c r="NV201" i="1"/>
  <c r="OP201" i="1"/>
  <c r="PJ201" i="1"/>
  <c r="QD201" i="1"/>
  <c r="QX201" i="1"/>
  <c r="RR201" i="1"/>
  <c r="SL201" i="1"/>
  <c r="TF201" i="1"/>
  <c r="TZ201" i="1"/>
  <c r="UT201" i="1"/>
  <c r="VN201" i="1"/>
  <c r="WH201" i="1"/>
  <c r="XB201" i="1"/>
  <c r="XV201" i="1"/>
  <c r="YP201" i="1"/>
  <c r="ZJ201" i="1"/>
  <c r="AAD201" i="1"/>
  <c r="AAX201" i="1"/>
  <c r="ABR201" i="1"/>
  <c r="ACL201" i="1"/>
  <c r="ADF201" i="1"/>
  <c r="KA201" i="1"/>
  <c r="KU201" i="1"/>
  <c r="LO201" i="1"/>
  <c r="MI201" i="1"/>
  <c r="NC201" i="1"/>
  <c r="NW201" i="1"/>
  <c r="OQ201" i="1"/>
  <c r="PK201" i="1"/>
  <c r="QE201" i="1"/>
  <c r="QY201" i="1"/>
  <c r="RS201" i="1"/>
  <c r="SM201" i="1"/>
  <c r="TG201" i="1"/>
  <c r="UA201" i="1"/>
  <c r="UU201" i="1"/>
  <c r="VO201" i="1"/>
  <c r="WI201" i="1"/>
  <c r="XC201" i="1"/>
  <c r="XW201" i="1"/>
  <c r="YQ201" i="1"/>
  <c r="ZK201" i="1"/>
  <c r="AAE201" i="1"/>
  <c r="AAY201" i="1"/>
  <c r="ABS201" i="1"/>
  <c r="ACM201" i="1"/>
  <c r="ADG201" i="1"/>
  <c r="KB201" i="1"/>
  <c r="KV201" i="1"/>
  <c r="LP201" i="1"/>
  <c r="MJ201" i="1"/>
  <c r="ND201" i="1"/>
  <c r="NX201" i="1"/>
  <c r="OR201" i="1"/>
  <c r="PL201" i="1"/>
  <c r="QF201" i="1"/>
  <c r="QZ201" i="1"/>
  <c r="RT201" i="1"/>
  <c r="SN201" i="1"/>
  <c r="TH201" i="1"/>
  <c r="UB201" i="1"/>
  <c r="UV201" i="1"/>
  <c r="VP201" i="1"/>
  <c r="WJ201" i="1"/>
  <c r="XD201" i="1"/>
  <c r="XX201" i="1"/>
  <c r="YR201" i="1"/>
  <c r="ZL201" i="1"/>
  <c r="AAF201" i="1"/>
  <c r="AAZ201" i="1"/>
  <c r="ABT201" i="1"/>
  <c r="ACN201" i="1"/>
  <c r="KD201" i="1"/>
  <c r="KX201" i="1"/>
  <c r="LR201" i="1"/>
  <c r="ML201" i="1"/>
  <c r="NF201" i="1"/>
  <c r="NZ201" i="1"/>
  <c r="OT201" i="1"/>
  <c r="PN201" i="1"/>
  <c r="QH201" i="1"/>
  <c r="RB201" i="1"/>
  <c r="RV201" i="1"/>
  <c r="SP201" i="1"/>
  <c r="TJ201" i="1"/>
  <c r="UD201" i="1"/>
  <c r="UX201" i="1"/>
  <c r="VR201" i="1"/>
  <c r="WL201" i="1"/>
  <c r="XF201" i="1"/>
  <c r="XZ201" i="1"/>
  <c r="YT201" i="1"/>
  <c r="ZN201" i="1"/>
  <c r="AAH201" i="1"/>
  <c r="ABB201" i="1"/>
  <c r="ABV201" i="1"/>
  <c r="ACP201" i="1"/>
  <c r="KE201" i="1"/>
  <c r="KY201" i="1"/>
  <c r="LS201" i="1"/>
  <c r="MM201" i="1"/>
  <c r="NG201" i="1"/>
  <c r="OA201" i="1"/>
  <c r="OU201" i="1"/>
  <c r="PO201" i="1"/>
  <c r="QI201" i="1"/>
  <c r="RC201" i="1"/>
  <c r="RW201" i="1"/>
  <c r="SQ201" i="1"/>
  <c r="TK201" i="1"/>
  <c r="UE201" i="1"/>
  <c r="UY201" i="1"/>
  <c r="VS201" i="1"/>
  <c r="WM201" i="1"/>
  <c r="XG201" i="1"/>
  <c r="YA201" i="1"/>
  <c r="YU201" i="1"/>
  <c r="ZO201" i="1"/>
  <c r="AAI201" i="1"/>
  <c r="ABC201" i="1"/>
  <c r="ABW201" i="1"/>
  <c r="ACQ201" i="1"/>
  <c r="JQ201" i="1"/>
  <c r="LF201" i="1"/>
  <c r="MT201" i="1"/>
  <c r="OH201" i="1"/>
  <c r="PV201" i="1"/>
  <c r="RJ201" i="1"/>
  <c r="SX201" i="1"/>
  <c r="UL201" i="1"/>
  <c r="VZ201" i="1"/>
  <c r="XN201" i="1"/>
  <c r="ZB201" i="1"/>
  <c r="AAP201" i="1"/>
  <c r="ACD201" i="1"/>
  <c r="JR201" i="1"/>
  <c r="LG201" i="1"/>
  <c r="MU201" i="1"/>
  <c r="OI201" i="1"/>
  <c r="PW201" i="1"/>
  <c r="RK201" i="1"/>
  <c r="SY201" i="1"/>
  <c r="UM201" i="1"/>
  <c r="WA201" i="1"/>
  <c r="XO201" i="1"/>
  <c r="ZC201" i="1"/>
  <c r="AAQ201" i="1"/>
  <c r="ACE201" i="1"/>
  <c r="JT201" i="1"/>
  <c r="LH201" i="1"/>
  <c r="MV201" i="1"/>
  <c r="OJ201" i="1"/>
  <c r="PX201" i="1"/>
  <c r="RL201" i="1"/>
  <c r="SZ201" i="1"/>
  <c r="UN201" i="1"/>
  <c r="WB201" i="1"/>
  <c r="XP201" i="1"/>
  <c r="ZD201" i="1"/>
  <c r="AAR201" i="1"/>
  <c r="ACF201" i="1"/>
  <c r="JV201" i="1"/>
  <c r="LJ201" i="1"/>
  <c r="MX201" i="1"/>
  <c r="OL201" i="1"/>
  <c r="PZ201" i="1"/>
  <c r="RN201" i="1"/>
  <c r="TB201" i="1"/>
  <c r="UP201" i="1"/>
  <c r="WD201" i="1"/>
  <c r="XR201" i="1"/>
  <c r="ZF201" i="1"/>
  <c r="AAT201" i="1"/>
  <c r="ACH201" i="1"/>
  <c r="JW201" i="1"/>
  <c r="LK201" i="1"/>
  <c r="MY201" i="1"/>
  <c r="OM201" i="1"/>
  <c r="QA201" i="1"/>
  <c r="RO201" i="1"/>
  <c r="TC201" i="1"/>
  <c r="UQ201" i="1"/>
  <c r="WE201" i="1"/>
  <c r="XS201" i="1"/>
  <c r="ZG201" i="1"/>
  <c r="AAU201" i="1"/>
  <c r="ACI201" i="1"/>
  <c r="JX201" i="1"/>
  <c r="LL201" i="1"/>
  <c r="MZ201" i="1"/>
  <c r="ON201" i="1"/>
  <c r="QB201" i="1"/>
  <c r="RP201" i="1"/>
  <c r="TD201" i="1"/>
  <c r="UR201" i="1"/>
  <c r="WF201" i="1"/>
  <c r="XT201" i="1"/>
  <c r="ZH201" i="1"/>
  <c r="AAV201" i="1"/>
  <c r="ACJ201" i="1"/>
  <c r="JY201" i="1"/>
  <c r="LM201" i="1"/>
  <c r="NA201" i="1"/>
  <c r="OO201" i="1"/>
  <c r="QC201" i="1"/>
  <c r="RQ201" i="1"/>
  <c r="TE201" i="1"/>
  <c r="US201" i="1"/>
  <c r="WG201" i="1"/>
  <c r="XU201" i="1"/>
  <c r="ZI201" i="1"/>
  <c r="AAW201" i="1"/>
  <c r="ACK201" i="1"/>
  <c r="KC201" i="1"/>
  <c r="LQ201" i="1"/>
  <c r="NE201" i="1"/>
  <c r="OS201" i="1"/>
  <c r="QG201" i="1"/>
  <c r="RU201" i="1"/>
  <c r="TI201" i="1"/>
  <c r="UW201" i="1"/>
  <c r="WK201" i="1"/>
  <c r="XY201" i="1"/>
  <c r="ZM201" i="1"/>
  <c r="ABA201" i="1"/>
  <c r="ACO201" i="1"/>
  <c r="KF201" i="1"/>
  <c r="LT201" i="1"/>
  <c r="NH201" i="1"/>
  <c r="OV201" i="1"/>
  <c r="QJ201" i="1"/>
  <c r="RX201" i="1"/>
  <c r="TL201" i="1"/>
  <c r="UZ201" i="1"/>
  <c r="WN201" i="1"/>
  <c r="YB201" i="1"/>
  <c r="ZP201" i="1"/>
  <c r="ABD201" i="1"/>
  <c r="ACR201" i="1"/>
  <c r="KG201" i="1"/>
  <c r="LU201" i="1"/>
  <c r="NI201" i="1"/>
  <c r="OW201" i="1"/>
  <c r="QK201" i="1"/>
  <c r="RY201" i="1"/>
  <c r="TM201" i="1"/>
  <c r="VA201" i="1"/>
  <c r="WO201" i="1"/>
  <c r="YC201" i="1"/>
  <c r="ZQ201" i="1"/>
  <c r="ABE201" i="1"/>
  <c r="ACS201" i="1"/>
  <c r="KL201" i="1"/>
  <c r="LZ201" i="1"/>
  <c r="NN201" i="1"/>
  <c r="PB201" i="1"/>
  <c r="QP201" i="1"/>
  <c r="SD201" i="1"/>
  <c r="TR201" i="1"/>
  <c r="VF201" i="1"/>
  <c r="WT201" i="1"/>
  <c r="YH201" i="1"/>
  <c r="ZV201" i="1"/>
  <c r="ABJ201" i="1"/>
  <c r="ACX201" i="1"/>
  <c r="KM201" i="1"/>
  <c r="MA201" i="1"/>
  <c r="NO201" i="1"/>
  <c r="PC201" i="1"/>
  <c r="QQ201" i="1"/>
  <c r="SE201" i="1"/>
  <c r="TS201" i="1"/>
  <c r="VG201" i="1"/>
  <c r="WU201" i="1"/>
  <c r="YI201" i="1"/>
  <c r="ZW201" i="1"/>
  <c r="ABK201" i="1"/>
  <c r="ACY201" i="1"/>
  <c r="KN201" i="1"/>
  <c r="MB201" i="1"/>
  <c r="NP201" i="1"/>
  <c r="PD201" i="1"/>
  <c r="QR201" i="1"/>
  <c r="SF201" i="1"/>
  <c r="TT201" i="1"/>
  <c r="VH201" i="1"/>
  <c r="WV201" i="1"/>
  <c r="YJ201" i="1"/>
  <c r="ZX201" i="1"/>
  <c r="ABL201" i="1"/>
  <c r="ACZ201" i="1"/>
  <c r="KP201" i="1"/>
  <c r="MD201" i="1"/>
  <c r="NR201" i="1"/>
  <c r="PF201" i="1"/>
  <c r="QT201" i="1"/>
  <c r="SH201" i="1"/>
  <c r="TV201" i="1"/>
  <c r="VJ201" i="1"/>
  <c r="WX201" i="1"/>
  <c r="YL201" i="1"/>
  <c r="ZZ201" i="1"/>
  <c r="ABN201" i="1"/>
  <c r="ADB201" i="1"/>
  <c r="KQ201" i="1"/>
  <c r="ME201" i="1"/>
  <c r="NS201" i="1"/>
  <c r="PG201" i="1"/>
  <c r="QU201" i="1"/>
  <c r="SI201" i="1"/>
  <c r="TW201" i="1"/>
  <c r="VK201" i="1"/>
  <c r="WY201" i="1"/>
  <c r="YM201" i="1"/>
  <c r="AAA201" i="1"/>
  <c r="ABO201" i="1"/>
  <c r="ADC201" i="1"/>
  <c r="KR201" i="1"/>
  <c r="MF201" i="1"/>
  <c r="NT201" i="1"/>
  <c r="PH201" i="1"/>
  <c r="QV201" i="1"/>
  <c r="SJ201" i="1"/>
  <c r="TX201" i="1"/>
  <c r="VL201" i="1"/>
  <c r="WZ201" i="1"/>
  <c r="YN201" i="1"/>
  <c r="AAB201" i="1"/>
  <c r="ABP201" i="1"/>
  <c r="ADD201" i="1"/>
  <c r="KS201" i="1"/>
  <c r="MG201" i="1"/>
  <c r="NU201" i="1"/>
  <c r="PI201" i="1"/>
  <c r="QW201" i="1"/>
  <c r="SK201" i="1"/>
  <c r="TY201" i="1"/>
  <c r="VM201" i="1"/>
  <c r="XA201" i="1"/>
  <c r="YO201" i="1"/>
  <c r="AAC201" i="1"/>
  <c r="ABQ201" i="1"/>
  <c r="ADE201" i="1"/>
  <c r="KW201" i="1"/>
  <c r="MK201" i="1"/>
  <c r="NY201" i="1"/>
  <c r="PM201" i="1"/>
  <c r="RA201" i="1"/>
  <c r="SO201" i="1"/>
  <c r="UC201" i="1"/>
  <c r="VQ201" i="1"/>
  <c r="XE201" i="1"/>
  <c r="YS201" i="1"/>
  <c r="AAG201" i="1"/>
  <c r="ABU201" i="1"/>
  <c r="KZ201" i="1"/>
  <c r="MN201" i="1"/>
  <c r="OB201" i="1"/>
  <c r="PP201" i="1"/>
  <c r="RD201" i="1"/>
  <c r="SR201" i="1"/>
  <c r="UF201" i="1"/>
  <c r="VT201" i="1"/>
  <c r="XH201" i="1"/>
  <c r="YV201" i="1"/>
  <c r="AAJ201" i="1"/>
  <c r="ABX201" i="1"/>
  <c r="LA201" i="1"/>
  <c r="MO201" i="1"/>
  <c r="OC201" i="1"/>
  <c r="PQ201" i="1"/>
  <c r="RE201" i="1"/>
  <c r="SS201" i="1"/>
  <c r="UG201" i="1"/>
  <c r="VU201" i="1"/>
  <c r="XI201" i="1"/>
  <c r="YW201" i="1"/>
  <c r="AAK201" i="1"/>
  <c r="ABY201" i="1"/>
  <c r="W201" i="1"/>
  <c r="AQ201" i="1"/>
  <c r="BK201" i="1"/>
  <c r="CE201" i="1"/>
  <c r="CY201" i="1"/>
  <c r="DS201" i="1"/>
  <c r="EM201" i="1"/>
  <c r="FG201" i="1"/>
  <c r="GA201" i="1"/>
  <c r="GU201" i="1"/>
  <c r="HO201" i="1"/>
  <c r="II201" i="1"/>
  <c r="JC201" i="1"/>
  <c r="X201" i="1"/>
  <c r="AR201" i="1"/>
  <c r="BL201" i="1"/>
  <c r="CF201" i="1"/>
  <c r="CZ201" i="1"/>
  <c r="DT201" i="1"/>
  <c r="EN201" i="1"/>
  <c r="FH201" i="1"/>
  <c r="GB201" i="1"/>
  <c r="GV201" i="1"/>
  <c r="HP201" i="1"/>
  <c r="IJ201" i="1"/>
  <c r="JD201" i="1"/>
  <c r="Y201" i="1"/>
  <c r="AS201" i="1"/>
  <c r="BM201" i="1"/>
  <c r="CG201" i="1"/>
  <c r="DA201" i="1"/>
  <c r="DU201" i="1"/>
  <c r="EO201" i="1"/>
  <c r="FI201" i="1"/>
  <c r="GC201" i="1"/>
  <c r="GW201" i="1"/>
  <c r="HQ201" i="1"/>
  <c r="IK201" i="1"/>
  <c r="JE201" i="1"/>
  <c r="L201" i="1"/>
  <c r="AF201" i="1"/>
  <c r="AZ201" i="1"/>
  <c r="BT201" i="1"/>
  <c r="CN201" i="1"/>
  <c r="DH201" i="1"/>
  <c r="EB201" i="1"/>
  <c r="EV201" i="1"/>
  <c r="FP201" i="1"/>
  <c r="GJ201" i="1"/>
  <c r="HD201" i="1"/>
  <c r="HX201" i="1"/>
  <c r="IR201" i="1"/>
  <c r="JL201" i="1"/>
  <c r="O201" i="1"/>
  <c r="AI201" i="1"/>
  <c r="BC201" i="1"/>
  <c r="BW201" i="1"/>
  <c r="CQ201" i="1"/>
  <c r="DK201" i="1"/>
  <c r="EE201" i="1"/>
  <c r="EY201" i="1"/>
  <c r="FS201" i="1"/>
  <c r="GM201" i="1"/>
  <c r="HG201" i="1"/>
  <c r="IA201" i="1"/>
  <c r="IU201" i="1"/>
  <c r="P201" i="1"/>
  <c r="AJ201" i="1"/>
  <c r="BD201" i="1"/>
  <c r="BX201" i="1"/>
  <c r="CR201" i="1"/>
  <c r="DL201" i="1"/>
  <c r="EF201" i="1"/>
  <c r="EZ201" i="1"/>
  <c r="FT201" i="1"/>
  <c r="GN201" i="1"/>
  <c r="HH201" i="1"/>
  <c r="IB201" i="1"/>
  <c r="IV201" i="1"/>
  <c r="Q201" i="1"/>
  <c r="AK201" i="1"/>
  <c r="BE201" i="1"/>
  <c r="BY201" i="1"/>
  <c r="CS201" i="1"/>
  <c r="DM201" i="1"/>
  <c r="EG201" i="1"/>
  <c r="FA201" i="1"/>
  <c r="FU201" i="1"/>
  <c r="GO201" i="1"/>
  <c r="HI201" i="1"/>
  <c r="IC201" i="1"/>
  <c r="IW201" i="1"/>
  <c r="R201" i="1"/>
  <c r="AL201" i="1"/>
  <c r="BF201" i="1"/>
  <c r="BZ201" i="1"/>
  <c r="CT201" i="1"/>
  <c r="DN201" i="1"/>
  <c r="EH201" i="1"/>
  <c r="FB201" i="1"/>
  <c r="FV201" i="1"/>
  <c r="GP201" i="1"/>
  <c r="HJ201" i="1"/>
  <c r="ID201" i="1"/>
  <c r="IX201" i="1"/>
  <c r="S201" i="1"/>
  <c r="AM201" i="1"/>
  <c r="BG201" i="1"/>
  <c r="CA201" i="1"/>
  <c r="CU201" i="1"/>
  <c r="DO201" i="1"/>
  <c r="EI201" i="1"/>
  <c r="FC201" i="1"/>
  <c r="FW201" i="1"/>
  <c r="GQ201" i="1"/>
  <c r="HK201" i="1"/>
  <c r="IE201" i="1"/>
  <c r="IY201" i="1"/>
  <c r="T201" i="1"/>
  <c r="AN201" i="1"/>
  <c r="BH201" i="1"/>
  <c r="CB201" i="1"/>
  <c r="CV201" i="1"/>
  <c r="DP201" i="1"/>
  <c r="EJ201" i="1"/>
  <c r="FD201" i="1"/>
  <c r="FX201" i="1"/>
  <c r="GR201" i="1"/>
  <c r="HL201" i="1"/>
  <c r="IF201" i="1"/>
  <c r="IZ201" i="1"/>
  <c r="U201" i="1"/>
  <c r="AO201" i="1"/>
  <c r="BI201" i="1"/>
  <c r="CC201" i="1"/>
  <c r="CW201" i="1"/>
  <c r="DQ201" i="1"/>
  <c r="EK201" i="1"/>
  <c r="FE201" i="1"/>
  <c r="FY201" i="1"/>
  <c r="GS201" i="1"/>
  <c r="HM201" i="1"/>
  <c r="IG201" i="1"/>
  <c r="JA201" i="1"/>
  <c r="AP201" i="1"/>
  <c r="CI201" i="1"/>
  <c r="DY201" i="1"/>
  <c r="FO201" i="1"/>
  <c r="HF201" i="1"/>
  <c r="JF201" i="1"/>
  <c r="AT201" i="1"/>
  <c r="CJ201" i="1"/>
  <c r="DZ201" i="1"/>
  <c r="FQ201" i="1"/>
  <c r="HN201" i="1"/>
  <c r="JG201" i="1"/>
  <c r="AU201" i="1"/>
  <c r="CK201" i="1"/>
  <c r="EA201" i="1"/>
  <c r="FR201" i="1"/>
  <c r="HR201" i="1"/>
  <c r="JH201" i="1"/>
  <c r="F201" i="1"/>
  <c r="AV201" i="1"/>
  <c r="CL201" i="1"/>
  <c r="EC201" i="1"/>
  <c r="FZ201" i="1"/>
  <c r="HS201" i="1"/>
  <c r="JI201" i="1"/>
  <c r="G201" i="1"/>
  <c r="AW201" i="1"/>
  <c r="CM201" i="1"/>
  <c r="ED201" i="1"/>
  <c r="GD201" i="1"/>
  <c r="HT201" i="1"/>
  <c r="JJ201" i="1"/>
  <c r="H201" i="1"/>
  <c r="AX201" i="1"/>
  <c r="CO201" i="1"/>
  <c r="EL201" i="1"/>
  <c r="GE201" i="1"/>
  <c r="HU201" i="1"/>
  <c r="JK201" i="1"/>
  <c r="I201" i="1"/>
  <c r="AY201" i="1"/>
  <c r="CP201" i="1"/>
  <c r="EP201" i="1"/>
  <c r="GF201" i="1"/>
  <c r="HV201" i="1"/>
  <c r="JM201" i="1"/>
  <c r="J201" i="1"/>
  <c r="BA201" i="1"/>
  <c r="CX201" i="1"/>
  <c r="EQ201" i="1"/>
  <c r="GG201" i="1"/>
  <c r="HW201" i="1"/>
  <c r="K201" i="1"/>
  <c r="BB201" i="1"/>
  <c r="DB201" i="1"/>
  <c r="ER201" i="1"/>
  <c r="GH201" i="1"/>
  <c r="HY201" i="1"/>
  <c r="M201" i="1"/>
  <c r="BJ201" i="1"/>
  <c r="DC201" i="1"/>
  <c r="ES201" i="1"/>
  <c r="GI201" i="1"/>
  <c r="HZ201" i="1"/>
  <c r="N201" i="1"/>
  <c r="BN201" i="1"/>
  <c r="DD201" i="1"/>
  <c r="ET201" i="1"/>
  <c r="GK201" i="1"/>
  <c r="IH201" i="1"/>
  <c r="V201" i="1"/>
  <c r="BO201" i="1"/>
  <c r="DE201" i="1"/>
  <c r="EU201" i="1"/>
  <c r="GL201" i="1"/>
  <c r="IL201" i="1"/>
  <c r="Z201" i="1"/>
  <c r="BP201" i="1"/>
  <c r="DF201" i="1"/>
  <c r="EW201" i="1"/>
  <c r="GT201" i="1"/>
  <c r="IM201" i="1"/>
  <c r="AA201" i="1"/>
  <c r="BQ201" i="1"/>
  <c r="DG201" i="1"/>
  <c r="EX201" i="1"/>
  <c r="GX201" i="1"/>
  <c r="IN201" i="1"/>
  <c r="FN201" i="1"/>
  <c r="AB201" i="1"/>
  <c r="BR201" i="1"/>
  <c r="DI201" i="1"/>
  <c r="FF201" i="1"/>
  <c r="GY201" i="1"/>
  <c r="IO201" i="1"/>
  <c r="CH201" i="1"/>
  <c r="HE201" i="1"/>
  <c r="AC201" i="1"/>
  <c r="BS201" i="1"/>
  <c r="DJ201" i="1"/>
  <c r="FJ201" i="1"/>
  <c r="GZ201" i="1"/>
  <c r="IP201" i="1"/>
  <c r="DX201" i="1"/>
  <c r="JB201" i="1"/>
  <c r="AD201" i="1"/>
  <c r="BU201" i="1"/>
  <c r="DR201" i="1"/>
  <c r="FK201" i="1"/>
  <c r="HA201" i="1"/>
  <c r="IQ201" i="1"/>
  <c r="AE201" i="1"/>
  <c r="BV201" i="1"/>
  <c r="DV201" i="1"/>
  <c r="FL201" i="1"/>
  <c r="HB201" i="1"/>
  <c r="IS201" i="1"/>
  <c r="AH201" i="1"/>
  <c r="AG201" i="1"/>
  <c r="CD201" i="1"/>
  <c r="DW201" i="1"/>
  <c r="FM201" i="1"/>
  <c r="HC201" i="1"/>
  <c r="IT201" i="1"/>
  <c r="JZ220" i="1"/>
  <c r="KT220" i="1"/>
  <c r="LN220" i="1"/>
  <c r="MH220" i="1"/>
  <c r="NB220" i="1"/>
  <c r="NV220" i="1"/>
  <c r="OP220" i="1"/>
  <c r="PJ220" i="1"/>
  <c r="QD220" i="1"/>
  <c r="QX220" i="1"/>
  <c r="RR220" i="1"/>
  <c r="SL220" i="1"/>
  <c r="TF220" i="1"/>
  <c r="TZ220" i="1"/>
  <c r="UT220" i="1"/>
  <c r="VN220" i="1"/>
  <c r="WH220" i="1"/>
  <c r="XB220" i="1"/>
  <c r="XV220" i="1"/>
  <c r="YP220" i="1"/>
  <c r="ZJ220" i="1"/>
  <c r="AAD220" i="1"/>
  <c r="AAX220" i="1"/>
  <c r="ABR220" i="1"/>
  <c r="ACL220" i="1"/>
  <c r="ADF220" i="1"/>
  <c r="KA220" i="1"/>
  <c r="KU220" i="1"/>
  <c r="LO220" i="1"/>
  <c r="MI220" i="1"/>
  <c r="NC220" i="1"/>
  <c r="NW220" i="1"/>
  <c r="OQ220" i="1"/>
  <c r="PK220" i="1"/>
  <c r="QE220" i="1"/>
  <c r="QY220" i="1"/>
  <c r="RS220" i="1"/>
  <c r="SM220" i="1"/>
  <c r="TG220" i="1"/>
  <c r="UA220" i="1"/>
  <c r="UU220" i="1"/>
  <c r="VO220" i="1"/>
  <c r="WI220" i="1"/>
  <c r="XC220" i="1"/>
  <c r="XW220" i="1"/>
  <c r="YQ220" i="1"/>
  <c r="ZK220" i="1"/>
  <c r="AAE220" i="1"/>
  <c r="AAY220" i="1"/>
  <c r="ABS220" i="1"/>
  <c r="ACM220" i="1"/>
  <c r="ADG220" i="1"/>
  <c r="KB220" i="1"/>
  <c r="KV220" i="1"/>
  <c r="LP220" i="1"/>
  <c r="MJ220" i="1"/>
  <c r="ND220" i="1"/>
  <c r="NX220" i="1"/>
  <c r="OR220" i="1"/>
  <c r="PL220" i="1"/>
  <c r="QF220" i="1"/>
  <c r="QZ220" i="1"/>
  <c r="RT220" i="1"/>
  <c r="SN220" i="1"/>
  <c r="TH220" i="1"/>
  <c r="UB220" i="1"/>
  <c r="UV220" i="1"/>
  <c r="VP220" i="1"/>
  <c r="WJ220" i="1"/>
  <c r="XD220" i="1"/>
  <c r="XX220" i="1"/>
  <c r="YR220" i="1"/>
  <c r="ZL220" i="1"/>
  <c r="AAF220" i="1"/>
  <c r="AAZ220" i="1"/>
  <c r="ABT220" i="1"/>
  <c r="ACN220" i="1"/>
  <c r="KC220" i="1"/>
  <c r="KW220" i="1"/>
  <c r="LQ220" i="1"/>
  <c r="MK220" i="1"/>
  <c r="NE220" i="1"/>
  <c r="NY220" i="1"/>
  <c r="OS220" i="1"/>
  <c r="PM220" i="1"/>
  <c r="QG220" i="1"/>
  <c r="RA220" i="1"/>
  <c r="RU220" i="1"/>
  <c r="SO220" i="1"/>
  <c r="TI220" i="1"/>
  <c r="UC220" i="1"/>
  <c r="UW220" i="1"/>
  <c r="VQ220" i="1"/>
  <c r="WK220" i="1"/>
  <c r="XE220" i="1"/>
  <c r="XY220" i="1"/>
  <c r="YS220" i="1"/>
  <c r="ZM220" i="1"/>
  <c r="AAG220" i="1"/>
  <c r="ABA220" i="1"/>
  <c r="ABU220" i="1"/>
  <c r="ACO220" i="1"/>
  <c r="JQ220" i="1"/>
  <c r="KK220" i="1"/>
  <c r="LE220" i="1"/>
  <c r="LY220" i="1"/>
  <c r="MS220" i="1"/>
  <c r="NM220" i="1"/>
  <c r="OG220" i="1"/>
  <c r="PA220" i="1"/>
  <c r="PU220" i="1"/>
  <c r="QO220" i="1"/>
  <c r="RI220" i="1"/>
  <c r="SC220" i="1"/>
  <c r="SW220" i="1"/>
  <c r="TQ220" i="1"/>
  <c r="UK220" i="1"/>
  <c r="VE220" i="1"/>
  <c r="VY220" i="1"/>
  <c r="WS220" i="1"/>
  <c r="XM220" i="1"/>
  <c r="YG220" i="1"/>
  <c r="ZA220" i="1"/>
  <c r="ZU220" i="1"/>
  <c r="AAO220" i="1"/>
  <c r="ABI220" i="1"/>
  <c r="ACC220" i="1"/>
  <c r="ACW220" i="1"/>
  <c r="JR220" i="1"/>
  <c r="KL220" i="1"/>
  <c r="LF220" i="1"/>
  <c r="LZ220" i="1"/>
  <c r="MT220" i="1"/>
  <c r="NN220" i="1"/>
  <c r="OH220" i="1"/>
  <c r="PB220" i="1"/>
  <c r="PV220" i="1"/>
  <c r="QP220" i="1"/>
  <c r="RJ220" i="1"/>
  <c r="SD220" i="1"/>
  <c r="SX220" i="1"/>
  <c r="TR220" i="1"/>
  <c r="UL220" i="1"/>
  <c r="VF220" i="1"/>
  <c r="VZ220" i="1"/>
  <c r="WT220" i="1"/>
  <c r="XN220" i="1"/>
  <c r="YH220" i="1"/>
  <c r="ZB220" i="1"/>
  <c r="ZV220" i="1"/>
  <c r="AAP220" i="1"/>
  <c r="ABJ220" i="1"/>
  <c r="ACD220" i="1"/>
  <c r="ACX220" i="1"/>
  <c r="JS220" i="1"/>
  <c r="KM220" i="1"/>
  <c r="LG220" i="1"/>
  <c r="MA220" i="1"/>
  <c r="MU220" i="1"/>
  <c r="NO220" i="1"/>
  <c r="OI220" i="1"/>
  <c r="PC220" i="1"/>
  <c r="PW220" i="1"/>
  <c r="QQ220" i="1"/>
  <c r="RK220" i="1"/>
  <c r="SE220" i="1"/>
  <c r="SY220" i="1"/>
  <c r="TS220" i="1"/>
  <c r="UM220" i="1"/>
  <c r="VG220" i="1"/>
  <c r="WA220" i="1"/>
  <c r="WU220" i="1"/>
  <c r="XO220" i="1"/>
  <c r="YI220" i="1"/>
  <c r="ZC220" i="1"/>
  <c r="ZW220" i="1"/>
  <c r="AAQ220" i="1"/>
  <c r="ABK220" i="1"/>
  <c r="ACE220" i="1"/>
  <c r="ACY220" i="1"/>
  <c r="JT220" i="1"/>
  <c r="KN220" i="1"/>
  <c r="LH220" i="1"/>
  <c r="MB220" i="1"/>
  <c r="MV220" i="1"/>
  <c r="NP220" i="1"/>
  <c r="OJ220" i="1"/>
  <c r="PD220" i="1"/>
  <c r="PX220" i="1"/>
  <c r="QR220" i="1"/>
  <c r="RL220" i="1"/>
  <c r="SF220" i="1"/>
  <c r="SZ220" i="1"/>
  <c r="TT220" i="1"/>
  <c r="UN220" i="1"/>
  <c r="VH220" i="1"/>
  <c r="WB220" i="1"/>
  <c r="WV220" i="1"/>
  <c r="XP220" i="1"/>
  <c r="YJ220" i="1"/>
  <c r="ZD220" i="1"/>
  <c r="ZX220" i="1"/>
  <c r="AAR220" i="1"/>
  <c r="ABL220" i="1"/>
  <c r="ACF220" i="1"/>
  <c r="ACZ220" i="1"/>
  <c r="JU220" i="1"/>
  <c r="KO220" i="1"/>
  <c r="LI220" i="1"/>
  <c r="MC220" i="1"/>
  <c r="MW220" i="1"/>
  <c r="NQ220" i="1"/>
  <c r="OK220" i="1"/>
  <c r="PE220" i="1"/>
  <c r="PY220" i="1"/>
  <c r="QS220" i="1"/>
  <c r="RM220" i="1"/>
  <c r="SG220" i="1"/>
  <c r="TA220" i="1"/>
  <c r="TU220" i="1"/>
  <c r="UO220" i="1"/>
  <c r="VI220" i="1"/>
  <c r="WC220" i="1"/>
  <c r="WW220" i="1"/>
  <c r="XQ220" i="1"/>
  <c r="YK220" i="1"/>
  <c r="ZE220" i="1"/>
  <c r="ZY220" i="1"/>
  <c r="AAS220" i="1"/>
  <c r="ABM220" i="1"/>
  <c r="ACG220" i="1"/>
  <c r="ADA220" i="1"/>
  <c r="JV220" i="1"/>
  <c r="KP220" i="1"/>
  <c r="LJ220" i="1"/>
  <c r="MD220" i="1"/>
  <c r="MX220" i="1"/>
  <c r="NR220" i="1"/>
  <c r="OL220" i="1"/>
  <c r="PF220" i="1"/>
  <c r="PZ220" i="1"/>
  <c r="QT220" i="1"/>
  <c r="RN220" i="1"/>
  <c r="SH220" i="1"/>
  <c r="TB220" i="1"/>
  <c r="TV220" i="1"/>
  <c r="UP220" i="1"/>
  <c r="VJ220" i="1"/>
  <c r="WD220" i="1"/>
  <c r="WX220" i="1"/>
  <c r="XR220" i="1"/>
  <c r="YL220" i="1"/>
  <c r="ZF220" i="1"/>
  <c r="ZZ220" i="1"/>
  <c r="AAT220" i="1"/>
  <c r="ABN220" i="1"/>
  <c r="ACH220" i="1"/>
  <c r="ADB220" i="1"/>
  <c r="JW220" i="1"/>
  <c r="KQ220" i="1"/>
  <c r="LK220" i="1"/>
  <c r="ME220" i="1"/>
  <c r="MY220" i="1"/>
  <c r="NS220" i="1"/>
  <c r="OM220" i="1"/>
  <c r="PG220" i="1"/>
  <c r="QA220" i="1"/>
  <c r="QU220" i="1"/>
  <c r="RO220" i="1"/>
  <c r="SI220" i="1"/>
  <c r="TC220" i="1"/>
  <c r="TW220" i="1"/>
  <c r="UQ220" i="1"/>
  <c r="VK220" i="1"/>
  <c r="WE220" i="1"/>
  <c r="WY220" i="1"/>
  <c r="XS220" i="1"/>
  <c r="YM220" i="1"/>
  <c r="ZG220" i="1"/>
  <c r="AAA220" i="1"/>
  <c r="AAU220" i="1"/>
  <c r="ABO220" i="1"/>
  <c r="ACI220" i="1"/>
  <c r="ADC220" i="1"/>
  <c r="KZ220" i="1"/>
  <c r="MP220" i="1"/>
  <c r="OF220" i="1"/>
  <c r="QC220" i="1"/>
  <c r="RW220" i="1"/>
  <c r="TM220" i="1"/>
  <c r="VC220" i="1"/>
  <c r="WZ220" i="1"/>
  <c r="YT220" i="1"/>
  <c r="AAJ220" i="1"/>
  <c r="ABZ220" i="1"/>
  <c r="LA220" i="1"/>
  <c r="MQ220" i="1"/>
  <c r="ON220" i="1"/>
  <c r="QH220" i="1"/>
  <c r="RX220" i="1"/>
  <c r="TN220" i="1"/>
  <c r="VD220" i="1"/>
  <c r="XA220" i="1"/>
  <c r="YU220" i="1"/>
  <c r="AAK220" i="1"/>
  <c r="ACA220" i="1"/>
  <c r="LB220" i="1"/>
  <c r="MR220" i="1"/>
  <c r="OO220" i="1"/>
  <c r="QI220" i="1"/>
  <c r="RY220" i="1"/>
  <c r="TO220" i="1"/>
  <c r="VL220" i="1"/>
  <c r="XF220" i="1"/>
  <c r="YV220" i="1"/>
  <c r="AAL220" i="1"/>
  <c r="ACB220" i="1"/>
  <c r="LC220" i="1"/>
  <c r="MZ220" i="1"/>
  <c r="OT220" i="1"/>
  <c r="QJ220" i="1"/>
  <c r="RZ220" i="1"/>
  <c r="TP220" i="1"/>
  <c r="VM220" i="1"/>
  <c r="XG220" i="1"/>
  <c r="YW220" i="1"/>
  <c r="AAM220" i="1"/>
  <c r="ACJ220" i="1"/>
  <c r="JN220" i="1"/>
  <c r="LD220" i="1"/>
  <c r="NA220" i="1"/>
  <c r="OU220" i="1"/>
  <c r="QK220" i="1"/>
  <c r="SA220" i="1"/>
  <c r="TX220" i="1"/>
  <c r="VR220" i="1"/>
  <c r="XH220" i="1"/>
  <c r="YX220" i="1"/>
  <c r="AAN220" i="1"/>
  <c r="ACK220" i="1"/>
  <c r="JO220" i="1"/>
  <c r="LL220" i="1"/>
  <c r="NF220" i="1"/>
  <c r="OV220" i="1"/>
  <c r="QL220" i="1"/>
  <c r="SB220" i="1"/>
  <c r="TY220" i="1"/>
  <c r="VS220" i="1"/>
  <c r="XI220" i="1"/>
  <c r="YY220" i="1"/>
  <c r="AAV220" i="1"/>
  <c r="ACP220" i="1"/>
  <c r="JP220" i="1"/>
  <c r="LM220" i="1"/>
  <c r="NG220" i="1"/>
  <c r="OW220" i="1"/>
  <c r="QM220" i="1"/>
  <c r="SJ220" i="1"/>
  <c r="UD220" i="1"/>
  <c r="VT220" i="1"/>
  <c r="XJ220" i="1"/>
  <c r="YZ220" i="1"/>
  <c r="AAW220" i="1"/>
  <c r="ACQ220" i="1"/>
  <c r="JX220" i="1"/>
  <c r="LR220" i="1"/>
  <c r="NH220" i="1"/>
  <c r="OX220" i="1"/>
  <c r="QN220" i="1"/>
  <c r="SK220" i="1"/>
  <c r="UE220" i="1"/>
  <c r="VU220" i="1"/>
  <c r="XK220" i="1"/>
  <c r="ZH220" i="1"/>
  <c r="ABB220" i="1"/>
  <c r="ACR220" i="1"/>
  <c r="JY220" i="1"/>
  <c r="LS220" i="1"/>
  <c r="NI220" i="1"/>
  <c r="OY220" i="1"/>
  <c r="QV220" i="1"/>
  <c r="SP220" i="1"/>
  <c r="UF220" i="1"/>
  <c r="VV220" i="1"/>
  <c r="XL220" i="1"/>
  <c r="ZI220" i="1"/>
  <c r="ABC220" i="1"/>
  <c r="ACS220" i="1"/>
  <c r="KD220" i="1"/>
  <c r="LT220" i="1"/>
  <c r="NJ220" i="1"/>
  <c r="OZ220" i="1"/>
  <c r="QW220" i="1"/>
  <c r="SQ220" i="1"/>
  <c r="UG220" i="1"/>
  <c r="VW220" i="1"/>
  <c r="XT220" i="1"/>
  <c r="ZN220" i="1"/>
  <c r="ABD220" i="1"/>
  <c r="ACT220" i="1"/>
  <c r="KE220" i="1"/>
  <c r="LU220" i="1"/>
  <c r="NK220" i="1"/>
  <c r="PH220" i="1"/>
  <c r="RB220" i="1"/>
  <c r="SR220" i="1"/>
  <c r="UH220" i="1"/>
  <c r="VX220" i="1"/>
  <c r="XU220" i="1"/>
  <c r="ZO220" i="1"/>
  <c r="ABE220" i="1"/>
  <c r="ACU220" i="1"/>
  <c r="KF220" i="1"/>
  <c r="LV220" i="1"/>
  <c r="NL220" i="1"/>
  <c r="PI220" i="1"/>
  <c r="RC220" i="1"/>
  <c r="SS220" i="1"/>
  <c r="UI220" i="1"/>
  <c r="WF220" i="1"/>
  <c r="XZ220" i="1"/>
  <c r="ZP220" i="1"/>
  <c r="ABF220" i="1"/>
  <c r="ACV220" i="1"/>
  <c r="KG220" i="1"/>
  <c r="LW220" i="1"/>
  <c r="NT220" i="1"/>
  <c r="PN220" i="1"/>
  <c r="RD220" i="1"/>
  <c r="ST220" i="1"/>
  <c r="UJ220" i="1"/>
  <c r="WG220" i="1"/>
  <c r="YA220" i="1"/>
  <c r="ZQ220" i="1"/>
  <c r="ABG220" i="1"/>
  <c r="ADD220" i="1"/>
  <c r="KH220" i="1"/>
  <c r="LX220" i="1"/>
  <c r="NU220" i="1"/>
  <c r="PO220" i="1"/>
  <c r="RE220" i="1"/>
  <c r="SU220" i="1"/>
  <c r="UR220" i="1"/>
  <c r="WL220" i="1"/>
  <c r="YB220" i="1"/>
  <c r="ZR220" i="1"/>
  <c r="ABH220" i="1"/>
  <c r="ADE220" i="1"/>
  <c r="KI220" i="1"/>
  <c r="MF220" i="1"/>
  <c r="NZ220" i="1"/>
  <c r="PP220" i="1"/>
  <c r="RF220" i="1"/>
  <c r="SV220" i="1"/>
  <c r="US220" i="1"/>
  <c r="WM220" i="1"/>
  <c r="YC220" i="1"/>
  <c r="ZS220" i="1"/>
  <c r="ABP220" i="1"/>
  <c r="KJ220" i="1"/>
  <c r="MG220" i="1"/>
  <c r="OA220" i="1"/>
  <c r="PQ220" i="1"/>
  <c r="RG220" i="1"/>
  <c r="TD220" i="1"/>
  <c r="UX220" i="1"/>
  <c r="WN220" i="1"/>
  <c r="YD220" i="1"/>
  <c r="ZT220" i="1"/>
  <c r="ABQ220" i="1"/>
  <c r="KR220" i="1"/>
  <c r="ML220" i="1"/>
  <c r="OB220" i="1"/>
  <c r="PR220" i="1"/>
  <c r="RH220" i="1"/>
  <c r="TE220" i="1"/>
  <c r="UY220" i="1"/>
  <c r="WO220" i="1"/>
  <c r="YE220" i="1"/>
  <c r="AAB220" i="1"/>
  <c r="ABV220" i="1"/>
  <c r="KS220" i="1"/>
  <c r="MM220" i="1"/>
  <c r="OC220" i="1"/>
  <c r="PS220" i="1"/>
  <c r="RP220" i="1"/>
  <c r="TJ220" i="1"/>
  <c r="UZ220" i="1"/>
  <c r="WP220" i="1"/>
  <c r="YF220" i="1"/>
  <c r="AAC220" i="1"/>
  <c r="ABW220" i="1"/>
  <c r="KX220" i="1"/>
  <c r="MN220" i="1"/>
  <c r="OD220" i="1"/>
  <c r="PT220" i="1"/>
  <c r="RQ220" i="1"/>
  <c r="TK220" i="1"/>
  <c r="VA220" i="1"/>
  <c r="WQ220" i="1"/>
  <c r="YN220" i="1"/>
  <c r="AAH220" i="1"/>
  <c r="ABX220" i="1"/>
  <c r="KY220" i="1"/>
  <c r="MO220" i="1"/>
  <c r="OE220" i="1"/>
  <c r="QB220" i="1"/>
  <c r="RV220" i="1"/>
  <c r="TL220" i="1"/>
  <c r="VB220" i="1"/>
  <c r="WR220" i="1"/>
  <c r="YO220" i="1"/>
  <c r="AAI220" i="1"/>
  <c r="ABY220" i="1"/>
  <c r="S220" i="1"/>
  <c r="AM220" i="1"/>
  <c r="BG220" i="1"/>
  <c r="CA220" i="1"/>
  <c r="CU220" i="1"/>
  <c r="DO220" i="1"/>
  <c r="EI220" i="1"/>
  <c r="FC220" i="1"/>
  <c r="FW220" i="1"/>
  <c r="GQ220" i="1"/>
  <c r="HK220" i="1"/>
  <c r="IE220" i="1"/>
  <c r="IY220" i="1"/>
  <c r="V220" i="1"/>
  <c r="DR220" i="1"/>
  <c r="FF220" i="1"/>
  <c r="HN220" i="1"/>
  <c r="W220" i="1"/>
  <c r="BK220" i="1"/>
  <c r="CY220" i="1"/>
  <c r="GA220" i="1"/>
  <c r="II220" i="1"/>
  <c r="X220" i="1"/>
  <c r="CZ220" i="1"/>
  <c r="IJ220" i="1"/>
  <c r="DA220" i="1"/>
  <c r="IL220" i="1"/>
  <c r="JG220" i="1"/>
  <c r="T220" i="1"/>
  <c r="AN220" i="1"/>
  <c r="BH220" i="1"/>
  <c r="CB220" i="1"/>
  <c r="CV220" i="1"/>
  <c r="DP220" i="1"/>
  <c r="EJ220" i="1"/>
  <c r="FD220" i="1"/>
  <c r="FX220" i="1"/>
  <c r="GR220" i="1"/>
  <c r="HL220" i="1"/>
  <c r="IF220" i="1"/>
  <c r="IZ220" i="1"/>
  <c r="JA220" i="1"/>
  <c r="BJ220" i="1"/>
  <c r="EL220" i="1"/>
  <c r="GT220" i="1"/>
  <c r="GU220" i="1"/>
  <c r="CF220" i="1"/>
  <c r="EN220" i="1"/>
  <c r="GB220" i="1"/>
  <c r="DU220" i="1"/>
  <c r="FJ220" i="1"/>
  <c r="HS220" i="1"/>
  <c r="U220" i="1"/>
  <c r="AO220" i="1"/>
  <c r="BI220" i="1"/>
  <c r="CC220" i="1"/>
  <c r="CW220" i="1"/>
  <c r="DQ220" i="1"/>
  <c r="EK220" i="1"/>
  <c r="FE220" i="1"/>
  <c r="FY220" i="1"/>
  <c r="GS220" i="1"/>
  <c r="HM220" i="1"/>
  <c r="IG220" i="1"/>
  <c r="AP220" i="1"/>
  <c r="CX220" i="1"/>
  <c r="FZ220" i="1"/>
  <c r="JB220" i="1"/>
  <c r="CE220" i="1"/>
  <c r="EM220" i="1"/>
  <c r="HO220" i="1"/>
  <c r="AR220" i="1"/>
  <c r="DT220" i="1"/>
  <c r="JD220" i="1"/>
  <c r="EO220" i="1"/>
  <c r="EP220" i="1"/>
  <c r="CD220" i="1"/>
  <c r="IH220" i="1"/>
  <c r="DS220" i="1"/>
  <c r="JC220" i="1"/>
  <c r="FH220" i="1"/>
  <c r="BM220" i="1"/>
  <c r="GX220" i="1"/>
  <c r="GE220" i="1"/>
  <c r="AQ220" i="1"/>
  <c r="FG220" i="1"/>
  <c r="HP220" i="1"/>
  <c r="CG220" i="1"/>
  <c r="GD220" i="1"/>
  <c r="GY220" i="1"/>
  <c r="BL220" i="1"/>
  <c r="GV220" i="1"/>
  <c r="FI220" i="1"/>
  <c r="FK220" i="1"/>
  <c r="Y220" i="1"/>
  <c r="AS220" i="1"/>
  <c r="GC220" i="1"/>
  <c r="GW220" i="1"/>
  <c r="HQ220" i="1"/>
  <c r="IK220" i="1"/>
  <c r="JE220" i="1"/>
  <c r="HR220" i="1"/>
  <c r="IM220" i="1"/>
  <c r="F220" i="1"/>
  <c r="Z220" i="1"/>
  <c r="AT220" i="1"/>
  <c r="BN220" i="1"/>
  <c r="CH220" i="1"/>
  <c r="DB220" i="1"/>
  <c r="DV220" i="1"/>
  <c r="JF220" i="1"/>
  <c r="G220" i="1"/>
  <c r="AA220" i="1"/>
  <c r="AU220" i="1"/>
  <c r="BO220" i="1"/>
  <c r="CI220" i="1"/>
  <c r="DC220" i="1"/>
  <c r="DW220" i="1"/>
  <c r="EQ220" i="1"/>
  <c r="H220" i="1"/>
  <c r="AB220" i="1"/>
  <c r="AV220" i="1"/>
  <c r="BP220" i="1"/>
  <c r="CJ220" i="1"/>
  <c r="DD220" i="1"/>
  <c r="DX220" i="1"/>
  <c r="ER220" i="1"/>
  <c r="FL220" i="1"/>
  <c r="GF220" i="1"/>
  <c r="GZ220" i="1"/>
  <c r="HT220" i="1"/>
  <c r="IN220" i="1"/>
  <c r="JH220" i="1"/>
  <c r="I220" i="1"/>
  <c r="AC220" i="1"/>
  <c r="AW220" i="1"/>
  <c r="BQ220" i="1"/>
  <c r="CK220" i="1"/>
  <c r="DE220" i="1"/>
  <c r="DY220" i="1"/>
  <c r="ES220" i="1"/>
  <c r="FM220" i="1"/>
  <c r="GG220" i="1"/>
  <c r="HA220" i="1"/>
  <c r="HU220" i="1"/>
  <c r="IO220" i="1"/>
  <c r="JI220" i="1"/>
  <c r="J220" i="1"/>
  <c r="AD220" i="1"/>
  <c r="AX220" i="1"/>
  <c r="BR220" i="1"/>
  <c r="CL220" i="1"/>
  <c r="DF220" i="1"/>
  <c r="DZ220" i="1"/>
  <c r="ET220" i="1"/>
  <c r="FN220" i="1"/>
  <c r="GH220" i="1"/>
  <c r="HB220" i="1"/>
  <c r="HV220" i="1"/>
  <c r="IP220" i="1"/>
  <c r="JJ220" i="1"/>
  <c r="BY220" i="1"/>
  <c r="HI220" i="1"/>
  <c r="K220" i="1"/>
  <c r="AE220" i="1"/>
  <c r="AY220" i="1"/>
  <c r="BS220" i="1"/>
  <c r="CM220" i="1"/>
  <c r="DG220" i="1"/>
  <c r="EA220" i="1"/>
  <c r="EU220" i="1"/>
  <c r="FO220" i="1"/>
  <c r="GI220" i="1"/>
  <c r="HC220" i="1"/>
  <c r="HW220" i="1"/>
  <c r="IQ220" i="1"/>
  <c r="JK220" i="1"/>
  <c r="EB220" i="1"/>
  <c r="Q220" i="1"/>
  <c r="CS220" i="1"/>
  <c r="IC220" i="1"/>
  <c r="L220" i="1"/>
  <c r="AF220" i="1"/>
  <c r="AZ220" i="1"/>
  <c r="BT220" i="1"/>
  <c r="CN220" i="1"/>
  <c r="DH220" i="1"/>
  <c r="EV220" i="1"/>
  <c r="FP220" i="1"/>
  <c r="GJ220" i="1"/>
  <c r="HD220" i="1"/>
  <c r="HX220" i="1"/>
  <c r="IR220" i="1"/>
  <c r="JL220" i="1"/>
  <c r="GO220" i="1"/>
  <c r="M220" i="1"/>
  <c r="AG220" i="1"/>
  <c r="BA220" i="1"/>
  <c r="BU220" i="1"/>
  <c r="CO220" i="1"/>
  <c r="DI220" i="1"/>
  <c r="EC220" i="1"/>
  <c r="EW220" i="1"/>
  <c r="FQ220" i="1"/>
  <c r="GK220" i="1"/>
  <c r="HE220" i="1"/>
  <c r="HY220" i="1"/>
  <c r="IS220" i="1"/>
  <c r="JM220" i="1"/>
  <c r="EG220" i="1"/>
  <c r="N220" i="1"/>
  <c r="AH220" i="1"/>
  <c r="BB220" i="1"/>
  <c r="BV220" i="1"/>
  <c r="CP220" i="1"/>
  <c r="DJ220" i="1"/>
  <c r="ED220" i="1"/>
  <c r="EX220" i="1"/>
  <c r="FR220" i="1"/>
  <c r="GL220" i="1"/>
  <c r="HF220" i="1"/>
  <c r="HZ220" i="1"/>
  <c r="IT220" i="1"/>
  <c r="FA220" i="1"/>
  <c r="O220" i="1"/>
  <c r="AI220" i="1"/>
  <c r="BC220" i="1"/>
  <c r="BW220" i="1"/>
  <c r="CQ220" i="1"/>
  <c r="DK220" i="1"/>
  <c r="EE220" i="1"/>
  <c r="EY220" i="1"/>
  <c r="FS220" i="1"/>
  <c r="GM220" i="1"/>
  <c r="HG220" i="1"/>
  <c r="IA220" i="1"/>
  <c r="IU220" i="1"/>
  <c r="AK220" i="1"/>
  <c r="FU220" i="1"/>
  <c r="P220" i="1"/>
  <c r="AJ220" i="1"/>
  <c r="BD220" i="1"/>
  <c r="BX220" i="1"/>
  <c r="CR220" i="1"/>
  <c r="DL220" i="1"/>
  <c r="EF220" i="1"/>
  <c r="EZ220" i="1"/>
  <c r="FT220" i="1"/>
  <c r="GN220" i="1"/>
  <c r="HH220" i="1"/>
  <c r="IB220" i="1"/>
  <c r="IV220" i="1"/>
  <c r="DM220" i="1"/>
  <c r="BE220" i="1"/>
  <c r="IW220" i="1"/>
  <c r="AL220" i="1"/>
  <c r="BZ220" i="1"/>
  <c r="DN220" i="1"/>
  <c r="HJ220" i="1"/>
  <c r="R220" i="1"/>
  <c r="EH220" i="1"/>
  <c r="FB220" i="1"/>
  <c r="GP220" i="1"/>
  <c r="ID220" i="1"/>
  <c r="BF220" i="1"/>
  <c r="CT220" i="1"/>
  <c r="FV220" i="1"/>
  <c r="IX220" i="1"/>
  <c r="JQ180" i="1"/>
  <c r="KK180" i="1"/>
  <c r="LE180" i="1"/>
  <c r="LY180" i="1"/>
  <c r="MS180" i="1"/>
  <c r="NM180" i="1"/>
  <c r="OG180" i="1"/>
  <c r="PA180" i="1"/>
  <c r="PU180" i="1"/>
  <c r="QO180" i="1"/>
  <c r="RI180" i="1"/>
  <c r="SC180" i="1"/>
  <c r="SW180" i="1"/>
  <c r="TQ180" i="1"/>
  <c r="UK180" i="1"/>
  <c r="VE180" i="1"/>
  <c r="VY180" i="1"/>
  <c r="WS180" i="1"/>
  <c r="XM180" i="1"/>
  <c r="YG180" i="1"/>
  <c r="ZA180" i="1"/>
  <c r="ZU180" i="1"/>
  <c r="AAO180" i="1"/>
  <c r="ABI180" i="1"/>
  <c r="ACC180" i="1"/>
  <c r="ACW180" i="1"/>
  <c r="KH180" i="1"/>
  <c r="LC180" i="1"/>
  <c r="LX180" i="1"/>
  <c r="MT180" i="1"/>
  <c r="NO180" i="1"/>
  <c r="OJ180" i="1"/>
  <c r="PE180" i="1"/>
  <c r="PZ180" i="1"/>
  <c r="QU180" i="1"/>
  <c r="RP180" i="1"/>
  <c r="SK180" i="1"/>
  <c r="TF180" i="1"/>
  <c r="UA180" i="1"/>
  <c r="UV180" i="1"/>
  <c r="VQ180" i="1"/>
  <c r="WL180" i="1"/>
  <c r="XG180" i="1"/>
  <c r="YB180" i="1"/>
  <c r="YW180" i="1"/>
  <c r="ZR180" i="1"/>
  <c r="AAM180" i="1"/>
  <c r="ABH180" i="1"/>
  <c r="ACD180" i="1"/>
  <c r="ACY180" i="1"/>
  <c r="JN180" i="1"/>
  <c r="KI180" i="1"/>
  <c r="LD180" i="1"/>
  <c r="LZ180" i="1"/>
  <c r="MU180" i="1"/>
  <c r="NP180" i="1"/>
  <c r="OK180" i="1"/>
  <c r="PF180" i="1"/>
  <c r="QA180" i="1"/>
  <c r="QV180" i="1"/>
  <c r="RQ180" i="1"/>
  <c r="SL180" i="1"/>
  <c r="TG180" i="1"/>
  <c r="UB180" i="1"/>
  <c r="UW180" i="1"/>
  <c r="VR180" i="1"/>
  <c r="WM180" i="1"/>
  <c r="XH180" i="1"/>
  <c r="YC180" i="1"/>
  <c r="YX180" i="1"/>
  <c r="ZS180" i="1"/>
  <c r="AAN180" i="1"/>
  <c r="ABJ180" i="1"/>
  <c r="ACE180" i="1"/>
  <c r="ACZ180" i="1"/>
  <c r="JO180" i="1"/>
  <c r="KJ180" i="1"/>
  <c r="LF180" i="1"/>
  <c r="MA180" i="1"/>
  <c r="MV180" i="1"/>
  <c r="NQ180" i="1"/>
  <c r="OL180" i="1"/>
  <c r="PG180" i="1"/>
  <c r="QB180" i="1"/>
  <c r="QW180" i="1"/>
  <c r="RR180" i="1"/>
  <c r="SM180" i="1"/>
  <c r="TH180" i="1"/>
  <c r="UC180" i="1"/>
  <c r="UX180" i="1"/>
  <c r="VS180" i="1"/>
  <c r="WN180" i="1"/>
  <c r="XI180" i="1"/>
  <c r="JP180" i="1"/>
  <c r="KL180" i="1"/>
  <c r="LG180" i="1"/>
  <c r="MB180" i="1"/>
  <c r="MW180" i="1"/>
  <c r="NR180" i="1"/>
  <c r="OM180" i="1"/>
  <c r="PH180" i="1"/>
  <c r="QC180" i="1"/>
  <c r="QX180" i="1"/>
  <c r="RS180" i="1"/>
  <c r="SN180" i="1"/>
  <c r="TI180" i="1"/>
  <c r="UD180" i="1"/>
  <c r="UY180" i="1"/>
  <c r="VT180" i="1"/>
  <c r="WO180" i="1"/>
  <c r="JR180" i="1"/>
  <c r="KM180" i="1"/>
  <c r="LH180" i="1"/>
  <c r="MC180" i="1"/>
  <c r="MX180" i="1"/>
  <c r="NS180" i="1"/>
  <c r="ON180" i="1"/>
  <c r="PI180" i="1"/>
  <c r="JX180" i="1"/>
  <c r="KS180" i="1"/>
  <c r="LN180" i="1"/>
  <c r="MI180" i="1"/>
  <c r="ND180" i="1"/>
  <c r="NY180" i="1"/>
  <c r="OT180" i="1"/>
  <c r="PO180" i="1"/>
  <c r="QJ180" i="1"/>
  <c r="RE180" i="1"/>
  <c r="RZ180" i="1"/>
  <c r="SU180" i="1"/>
  <c r="TP180" i="1"/>
  <c r="UL180" i="1"/>
  <c r="VG180" i="1"/>
  <c r="WB180" i="1"/>
  <c r="WW180" i="1"/>
  <c r="XR180" i="1"/>
  <c r="YM180" i="1"/>
  <c r="ZH180" i="1"/>
  <c r="AAC180" i="1"/>
  <c r="AAX180" i="1"/>
  <c r="ABS180" i="1"/>
  <c r="ACN180" i="1"/>
  <c r="JY180" i="1"/>
  <c r="KT180" i="1"/>
  <c r="LO180" i="1"/>
  <c r="MJ180" i="1"/>
  <c r="NE180" i="1"/>
  <c r="NZ180" i="1"/>
  <c r="OU180" i="1"/>
  <c r="PP180" i="1"/>
  <c r="QK180" i="1"/>
  <c r="RF180" i="1"/>
  <c r="SA180" i="1"/>
  <c r="SV180" i="1"/>
  <c r="TR180" i="1"/>
  <c r="UM180" i="1"/>
  <c r="VH180" i="1"/>
  <c r="WC180" i="1"/>
  <c r="WX180" i="1"/>
  <c r="XS180" i="1"/>
  <c r="YN180" i="1"/>
  <c r="ZI180" i="1"/>
  <c r="AAD180" i="1"/>
  <c r="AAY180" i="1"/>
  <c r="ABT180" i="1"/>
  <c r="ACO180" i="1"/>
  <c r="JZ180" i="1"/>
  <c r="KU180" i="1"/>
  <c r="LP180" i="1"/>
  <c r="MK180" i="1"/>
  <c r="NF180" i="1"/>
  <c r="OA180" i="1"/>
  <c r="OV180" i="1"/>
  <c r="PQ180" i="1"/>
  <c r="QL180" i="1"/>
  <c r="RG180" i="1"/>
  <c r="SB180" i="1"/>
  <c r="SX180" i="1"/>
  <c r="TS180" i="1"/>
  <c r="UN180" i="1"/>
  <c r="VI180" i="1"/>
  <c r="WD180" i="1"/>
  <c r="WY180" i="1"/>
  <c r="XT180" i="1"/>
  <c r="YO180" i="1"/>
  <c r="ZJ180" i="1"/>
  <c r="AAE180" i="1"/>
  <c r="AAZ180" i="1"/>
  <c r="ABU180" i="1"/>
  <c r="ACP180" i="1"/>
  <c r="KA180" i="1"/>
  <c r="KV180" i="1"/>
  <c r="LQ180" i="1"/>
  <c r="ML180" i="1"/>
  <c r="NG180" i="1"/>
  <c r="OB180" i="1"/>
  <c r="OW180" i="1"/>
  <c r="PR180" i="1"/>
  <c r="QM180" i="1"/>
  <c r="RH180" i="1"/>
  <c r="SD180" i="1"/>
  <c r="SY180" i="1"/>
  <c r="TT180" i="1"/>
  <c r="UO180" i="1"/>
  <c r="VJ180" i="1"/>
  <c r="WE180" i="1"/>
  <c r="WZ180" i="1"/>
  <c r="XU180" i="1"/>
  <c r="YP180" i="1"/>
  <c r="ZK180" i="1"/>
  <c r="AAF180" i="1"/>
  <c r="ABA180" i="1"/>
  <c r="ABV180" i="1"/>
  <c r="ACQ180" i="1"/>
  <c r="KB180" i="1"/>
  <c r="KW180" i="1"/>
  <c r="LR180" i="1"/>
  <c r="MM180" i="1"/>
  <c r="NH180" i="1"/>
  <c r="OC180" i="1"/>
  <c r="OX180" i="1"/>
  <c r="PS180" i="1"/>
  <c r="QN180" i="1"/>
  <c r="RJ180" i="1"/>
  <c r="SE180" i="1"/>
  <c r="SZ180" i="1"/>
  <c r="TU180" i="1"/>
  <c r="UP180" i="1"/>
  <c r="VK180" i="1"/>
  <c r="WF180" i="1"/>
  <c r="XA180" i="1"/>
  <c r="XV180" i="1"/>
  <c r="YQ180" i="1"/>
  <c r="ZL180" i="1"/>
  <c r="AAG180" i="1"/>
  <c r="ABB180" i="1"/>
  <c r="ABW180" i="1"/>
  <c r="ACR180" i="1"/>
  <c r="KC180" i="1"/>
  <c r="KX180" i="1"/>
  <c r="LS180" i="1"/>
  <c r="MN180" i="1"/>
  <c r="NI180" i="1"/>
  <c r="OD180" i="1"/>
  <c r="OY180" i="1"/>
  <c r="PT180" i="1"/>
  <c r="QP180" i="1"/>
  <c r="RK180" i="1"/>
  <c r="SF180" i="1"/>
  <c r="TA180" i="1"/>
  <c r="TV180" i="1"/>
  <c r="UQ180" i="1"/>
  <c r="VL180" i="1"/>
  <c r="WG180" i="1"/>
  <c r="XB180" i="1"/>
  <c r="XW180" i="1"/>
  <c r="YR180" i="1"/>
  <c r="ZM180" i="1"/>
  <c r="AAH180" i="1"/>
  <c r="ABC180" i="1"/>
  <c r="ABX180" i="1"/>
  <c r="ACS180" i="1"/>
  <c r="KD180" i="1"/>
  <c r="KY180" i="1"/>
  <c r="LT180" i="1"/>
  <c r="MO180" i="1"/>
  <c r="NJ180" i="1"/>
  <c r="OE180" i="1"/>
  <c r="OZ180" i="1"/>
  <c r="PV180" i="1"/>
  <c r="QQ180" i="1"/>
  <c r="RL180" i="1"/>
  <c r="SG180" i="1"/>
  <c r="TB180" i="1"/>
  <c r="TW180" i="1"/>
  <c r="UR180" i="1"/>
  <c r="VM180" i="1"/>
  <c r="WH180" i="1"/>
  <c r="XC180" i="1"/>
  <c r="XX180" i="1"/>
  <c r="YS180" i="1"/>
  <c r="ZN180" i="1"/>
  <c r="AAI180" i="1"/>
  <c r="ABD180" i="1"/>
  <c r="ABY180" i="1"/>
  <c r="ACT180" i="1"/>
  <c r="JW180" i="1"/>
  <c r="MD180" i="1"/>
  <c r="NX180" i="1"/>
  <c r="QD180" i="1"/>
  <c r="RV180" i="1"/>
  <c r="TN180" i="1"/>
  <c r="VN180" i="1"/>
  <c r="XF180" i="1"/>
  <c r="YU180" i="1"/>
  <c r="AAB180" i="1"/>
  <c r="ABP180" i="1"/>
  <c r="ADD180" i="1"/>
  <c r="KE180" i="1"/>
  <c r="ME180" i="1"/>
  <c r="OF180" i="1"/>
  <c r="QE180" i="1"/>
  <c r="RW180" i="1"/>
  <c r="TO180" i="1"/>
  <c r="VO180" i="1"/>
  <c r="XJ180" i="1"/>
  <c r="YV180" i="1"/>
  <c r="AAJ180" i="1"/>
  <c r="ABQ180" i="1"/>
  <c r="ADE180" i="1"/>
  <c r="KF180" i="1"/>
  <c r="MF180" i="1"/>
  <c r="OH180" i="1"/>
  <c r="QF180" i="1"/>
  <c r="RX180" i="1"/>
  <c r="TX180" i="1"/>
  <c r="VP180" i="1"/>
  <c r="XK180" i="1"/>
  <c r="YY180" i="1"/>
  <c r="AAK180" i="1"/>
  <c r="ABR180" i="1"/>
  <c r="ADF180" i="1"/>
  <c r="KG180" i="1"/>
  <c r="MG180" i="1"/>
  <c r="OI180" i="1"/>
  <c r="QG180" i="1"/>
  <c r="RY180" i="1"/>
  <c r="TY180" i="1"/>
  <c r="VU180" i="1"/>
  <c r="XL180" i="1"/>
  <c r="YZ180" i="1"/>
  <c r="AAL180" i="1"/>
  <c r="ABZ180" i="1"/>
  <c r="ADG180" i="1"/>
  <c r="KN180" i="1"/>
  <c r="MH180" i="1"/>
  <c r="OO180" i="1"/>
  <c r="QH180" i="1"/>
  <c r="SH180" i="1"/>
  <c r="TZ180" i="1"/>
  <c r="VV180" i="1"/>
  <c r="XN180" i="1"/>
  <c r="ZB180" i="1"/>
  <c r="AAP180" i="1"/>
  <c r="ACA180" i="1"/>
  <c r="KO180" i="1"/>
  <c r="MP180" i="1"/>
  <c r="OP180" i="1"/>
  <c r="QI180" i="1"/>
  <c r="SI180" i="1"/>
  <c r="UE180" i="1"/>
  <c r="VW180" i="1"/>
  <c r="XO180" i="1"/>
  <c r="ZC180" i="1"/>
  <c r="AAQ180" i="1"/>
  <c r="ACB180" i="1"/>
  <c r="KP180" i="1"/>
  <c r="MQ180" i="1"/>
  <c r="OQ180" i="1"/>
  <c r="QR180" i="1"/>
  <c r="SJ180" i="1"/>
  <c r="UF180" i="1"/>
  <c r="VX180" i="1"/>
  <c r="XP180" i="1"/>
  <c r="ZD180" i="1"/>
  <c r="AAR180" i="1"/>
  <c r="ACF180" i="1"/>
  <c r="KQ180" i="1"/>
  <c r="MR180" i="1"/>
  <c r="OR180" i="1"/>
  <c r="QS180" i="1"/>
  <c r="SO180" i="1"/>
  <c r="UG180" i="1"/>
  <c r="VZ180" i="1"/>
  <c r="XQ180" i="1"/>
  <c r="ZE180" i="1"/>
  <c r="AAS180" i="1"/>
  <c r="ACG180" i="1"/>
  <c r="KR180" i="1"/>
  <c r="MY180" i="1"/>
  <c r="OS180" i="1"/>
  <c r="QT180" i="1"/>
  <c r="SP180" i="1"/>
  <c r="UH180" i="1"/>
  <c r="WA180" i="1"/>
  <c r="XY180" i="1"/>
  <c r="ZF180" i="1"/>
  <c r="AAT180" i="1"/>
  <c r="ACH180" i="1"/>
  <c r="KZ180" i="1"/>
  <c r="MZ180" i="1"/>
  <c r="PB180" i="1"/>
  <c r="QY180" i="1"/>
  <c r="SQ180" i="1"/>
  <c r="UI180" i="1"/>
  <c r="WI180" i="1"/>
  <c r="XZ180" i="1"/>
  <c r="ZG180" i="1"/>
  <c r="AAU180" i="1"/>
  <c r="ACI180" i="1"/>
  <c r="LA180" i="1"/>
  <c r="NA180" i="1"/>
  <c r="PC180" i="1"/>
  <c r="QZ180" i="1"/>
  <c r="SR180" i="1"/>
  <c r="UJ180" i="1"/>
  <c r="WJ180" i="1"/>
  <c r="YA180" i="1"/>
  <c r="ZO180" i="1"/>
  <c r="AAV180" i="1"/>
  <c r="ACJ180" i="1"/>
  <c r="LB180" i="1"/>
  <c r="NB180" i="1"/>
  <c r="PD180" i="1"/>
  <c r="RA180" i="1"/>
  <c r="SS180" i="1"/>
  <c r="US180" i="1"/>
  <c r="WK180" i="1"/>
  <c r="YD180" i="1"/>
  <c r="ZP180" i="1"/>
  <c r="AAW180" i="1"/>
  <c r="ACK180" i="1"/>
  <c r="LI180" i="1"/>
  <c r="NC180" i="1"/>
  <c r="PJ180" i="1"/>
  <c r="RB180" i="1"/>
  <c r="ST180" i="1"/>
  <c r="UT180" i="1"/>
  <c r="WP180" i="1"/>
  <c r="YE180" i="1"/>
  <c r="ZQ180" i="1"/>
  <c r="ABE180" i="1"/>
  <c r="ACL180" i="1"/>
  <c r="LJ180" i="1"/>
  <c r="NK180" i="1"/>
  <c r="PK180" i="1"/>
  <c r="RC180" i="1"/>
  <c r="TC180" i="1"/>
  <c r="UU180" i="1"/>
  <c r="WQ180" i="1"/>
  <c r="YF180" i="1"/>
  <c r="ZT180" i="1"/>
  <c r="ABF180" i="1"/>
  <c r="ACM180" i="1"/>
  <c r="LK180" i="1"/>
  <c r="NL180" i="1"/>
  <c r="PL180" i="1"/>
  <c r="RD180" i="1"/>
  <c r="TD180" i="1"/>
  <c r="UZ180" i="1"/>
  <c r="WR180" i="1"/>
  <c r="YH180" i="1"/>
  <c r="ZV180" i="1"/>
  <c r="ABG180" i="1"/>
  <c r="ACU180" i="1"/>
  <c r="LL180" i="1"/>
  <c r="NN180" i="1"/>
  <c r="PM180" i="1"/>
  <c r="RM180" i="1"/>
  <c r="TE180" i="1"/>
  <c r="VA180" i="1"/>
  <c r="WT180" i="1"/>
  <c r="YI180" i="1"/>
  <c r="ZW180" i="1"/>
  <c r="ABK180" i="1"/>
  <c r="ACV180" i="1"/>
  <c r="JS180" i="1"/>
  <c r="LM180" i="1"/>
  <c r="NT180" i="1"/>
  <c r="PN180" i="1"/>
  <c r="RN180" i="1"/>
  <c r="TJ180" i="1"/>
  <c r="VB180" i="1"/>
  <c r="WU180" i="1"/>
  <c r="YJ180" i="1"/>
  <c r="ZX180" i="1"/>
  <c r="ABL180" i="1"/>
  <c r="ACX180" i="1"/>
  <c r="JT180" i="1"/>
  <c r="LU180" i="1"/>
  <c r="NU180" i="1"/>
  <c r="PW180" i="1"/>
  <c r="RO180" i="1"/>
  <c r="TK180" i="1"/>
  <c r="VC180" i="1"/>
  <c r="WV180" i="1"/>
  <c r="YK180" i="1"/>
  <c r="ZY180" i="1"/>
  <c r="ABM180" i="1"/>
  <c r="ADA180" i="1"/>
  <c r="JU180" i="1"/>
  <c r="LV180" i="1"/>
  <c r="NV180" i="1"/>
  <c r="PX180" i="1"/>
  <c r="RT180" i="1"/>
  <c r="TL180" i="1"/>
  <c r="VD180" i="1"/>
  <c r="XD180" i="1"/>
  <c r="YL180" i="1"/>
  <c r="ZZ180" i="1"/>
  <c r="ABN180" i="1"/>
  <c r="ADB180" i="1"/>
  <c r="AAA180" i="1"/>
  <c r="ABO180" i="1"/>
  <c r="ADC180" i="1"/>
  <c r="JV180" i="1"/>
  <c r="LW180" i="1"/>
  <c r="NW180" i="1"/>
  <c r="PY180" i="1"/>
  <c r="RU180" i="1"/>
  <c r="TM180" i="1"/>
  <c r="VF180" i="1"/>
  <c r="XE180" i="1"/>
  <c r="YT180" i="1"/>
  <c r="S180" i="1"/>
  <c r="AM180" i="1"/>
  <c r="BG180" i="1"/>
  <c r="CA180" i="1"/>
  <c r="CU180" i="1"/>
  <c r="DO180" i="1"/>
  <c r="EI180" i="1"/>
  <c r="FC180" i="1"/>
  <c r="FW180" i="1"/>
  <c r="GQ180" i="1"/>
  <c r="HK180" i="1"/>
  <c r="IE180" i="1"/>
  <c r="IY180" i="1"/>
  <c r="T180" i="1"/>
  <c r="AN180" i="1"/>
  <c r="BH180" i="1"/>
  <c r="CB180" i="1"/>
  <c r="CV180" i="1"/>
  <c r="DP180" i="1"/>
  <c r="EJ180" i="1"/>
  <c r="FD180" i="1"/>
  <c r="FX180" i="1"/>
  <c r="GR180" i="1"/>
  <c r="HL180" i="1"/>
  <c r="IF180" i="1"/>
  <c r="IZ180" i="1"/>
  <c r="U180" i="1"/>
  <c r="AO180" i="1"/>
  <c r="BI180" i="1"/>
  <c r="CC180" i="1"/>
  <c r="CW180" i="1"/>
  <c r="DQ180" i="1"/>
  <c r="EK180" i="1"/>
  <c r="FE180" i="1"/>
  <c r="FY180" i="1"/>
  <c r="GS180" i="1"/>
  <c r="HM180" i="1"/>
  <c r="IG180" i="1"/>
  <c r="JA180" i="1"/>
  <c r="V180" i="1"/>
  <c r="AP180" i="1"/>
  <c r="BJ180" i="1"/>
  <c r="CD180" i="1"/>
  <c r="CX180" i="1"/>
  <c r="DR180" i="1"/>
  <c r="EL180" i="1"/>
  <c r="FF180" i="1"/>
  <c r="FZ180" i="1"/>
  <c r="GT180" i="1"/>
  <c r="HN180" i="1"/>
  <c r="IH180" i="1"/>
  <c r="JB180" i="1"/>
  <c r="K180" i="1"/>
  <c r="AE180" i="1"/>
  <c r="AY180" i="1"/>
  <c r="BS180" i="1"/>
  <c r="CM180" i="1"/>
  <c r="DG180" i="1"/>
  <c r="EA180" i="1"/>
  <c r="EU180" i="1"/>
  <c r="FO180" i="1"/>
  <c r="GI180" i="1"/>
  <c r="HC180" i="1"/>
  <c r="HW180" i="1"/>
  <c r="IQ180" i="1"/>
  <c r="JK180" i="1"/>
  <c r="L180" i="1"/>
  <c r="AF180" i="1"/>
  <c r="AZ180" i="1"/>
  <c r="BT180" i="1"/>
  <c r="CN180" i="1"/>
  <c r="DH180" i="1"/>
  <c r="EB180" i="1"/>
  <c r="EV180" i="1"/>
  <c r="FP180" i="1"/>
  <c r="GJ180" i="1"/>
  <c r="HD180" i="1"/>
  <c r="HX180" i="1"/>
  <c r="IR180" i="1"/>
  <c r="JL180" i="1"/>
  <c r="M180" i="1"/>
  <c r="AG180" i="1"/>
  <c r="BA180" i="1"/>
  <c r="BU180" i="1"/>
  <c r="CO180" i="1"/>
  <c r="DI180" i="1"/>
  <c r="EC180" i="1"/>
  <c r="EW180" i="1"/>
  <c r="FQ180" i="1"/>
  <c r="GK180" i="1"/>
  <c r="HE180" i="1"/>
  <c r="HY180" i="1"/>
  <c r="IS180" i="1"/>
  <c r="JM180" i="1"/>
  <c r="N180" i="1"/>
  <c r="AH180" i="1"/>
  <c r="BB180" i="1"/>
  <c r="BV180" i="1"/>
  <c r="CP180" i="1"/>
  <c r="DJ180" i="1"/>
  <c r="ED180" i="1"/>
  <c r="EX180" i="1"/>
  <c r="FR180" i="1"/>
  <c r="GL180" i="1"/>
  <c r="HF180" i="1"/>
  <c r="HZ180" i="1"/>
  <c r="IT180" i="1"/>
  <c r="O180" i="1"/>
  <c r="AI180" i="1"/>
  <c r="BC180" i="1"/>
  <c r="BW180" i="1"/>
  <c r="CQ180" i="1"/>
  <c r="DK180" i="1"/>
  <c r="EE180" i="1"/>
  <c r="EY180" i="1"/>
  <c r="FS180" i="1"/>
  <c r="GM180" i="1"/>
  <c r="HG180" i="1"/>
  <c r="IA180" i="1"/>
  <c r="IU180" i="1"/>
  <c r="P180" i="1"/>
  <c r="AJ180" i="1"/>
  <c r="BD180" i="1"/>
  <c r="BX180" i="1"/>
  <c r="CR180" i="1"/>
  <c r="DL180" i="1"/>
  <c r="EF180" i="1"/>
  <c r="EZ180" i="1"/>
  <c r="FT180" i="1"/>
  <c r="GN180" i="1"/>
  <c r="HH180" i="1"/>
  <c r="IB180" i="1"/>
  <c r="IV180" i="1"/>
  <c r="Q180" i="1"/>
  <c r="AK180" i="1"/>
  <c r="BE180" i="1"/>
  <c r="BY180" i="1"/>
  <c r="CS180" i="1"/>
  <c r="DM180" i="1"/>
  <c r="EG180" i="1"/>
  <c r="FA180" i="1"/>
  <c r="FU180" i="1"/>
  <c r="GO180" i="1"/>
  <c r="HI180" i="1"/>
  <c r="IC180" i="1"/>
  <c r="IW180" i="1"/>
  <c r="AT180" i="1"/>
  <c r="CJ180" i="1"/>
  <c r="DZ180" i="1"/>
  <c r="GA180" i="1"/>
  <c r="HQ180" i="1"/>
  <c r="JG180" i="1"/>
  <c r="AU180" i="1"/>
  <c r="CK180" i="1"/>
  <c r="EH180" i="1"/>
  <c r="GB180" i="1"/>
  <c r="HR180" i="1"/>
  <c r="JH180" i="1"/>
  <c r="F180" i="1"/>
  <c r="AV180" i="1"/>
  <c r="CL180" i="1"/>
  <c r="EM180" i="1"/>
  <c r="GC180" i="1"/>
  <c r="HS180" i="1"/>
  <c r="JI180" i="1"/>
  <c r="G180" i="1"/>
  <c r="AW180" i="1"/>
  <c r="CT180" i="1"/>
  <c r="EN180" i="1"/>
  <c r="GD180" i="1"/>
  <c r="HT180" i="1"/>
  <c r="JJ180" i="1"/>
  <c r="H180" i="1"/>
  <c r="AX180" i="1"/>
  <c r="CY180" i="1"/>
  <c r="EO180" i="1"/>
  <c r="GE180" i="1"/>
  <c r="HU180" i="1"/>
  <c r="I180" i="1"/>
  <c r="BF180" i="1"/>
  <c r="CZ180" i="1"/>
  <c r="EP180" i="1"/>
  <c r="GF180" i="1"/>
  <c r="HV180" i="1"/>
  <c r="J180" i="1"/>
  <c r="BK180" i="1"/>
  <c r="DA180" i="1"/>
  <c r="EQ180" i="1"/>
  <c r="GG180" i="1"/>
  <c r="ID180" i="1"/>
  <c r="R180" i="1"/>
  <c r="BL180" i="1"/>
  <c r="DB180" i="1"/>
  <c r="ER180" i="1"/>
  <c r="GH180" i="1"/>
  <c r="II180" i="1"/>
  <c r="W180" i="1"/>
  <c r="BM180" i="1"/>
  <c r="DC180" i="1"/>
  <c r="ES180" i="1"/>
  <c r="GP180" i="1"/>
  <c r="IJ180" i="1"/>
  <c r="X180" i="1"/>
  <c r="BN180" i="1"/>
  <c r="DD180" i="1"/>
  <c r="ET180" i="1"/>
  <c r="GU180" i="1"/>
  <c r="IK180" i="1"/>
  <c r="Y180" i="1"/>
  <c r="BO180" i="1"/>
  <c r="DE180" i="1"/>
  <c r="FB180" i="1"/>
  <c r="GV180" i="1"/>
  <c r="IL180" i="1"/>
  <c r="Z180" i="1"/>
  <c r="BP180" i="1"/>
  <c r="DF180" i="1"/>
  <c r="FG180" i="1"/>
  <c r="GW180" i="1"/>
  <c r="IM180" i="1"/>
  <c r="AA180" i="1"/>
  <c r="BQ180" i="1"/>
  <c r="DN180" i="1"/>
  <c r="FH180" i="1"/>
  <c r="GX180" i="1"/>
  <c r="IN180" i="1"/>
  <c r="AB180" i="1"/>
  <c r="BR180" i="1"/>
  <c r="DS180" i="1"/>
  <c r="FI180" i="1"/>
  <c r="GY180" i="1"/>
  <c r="IO180" i="1"/>
  <c r="AC180" i="1"/>
  <c r="BZ180" i="1"/>
  <c r="DT180" i="1"/>
  <c r="FJ180" i="1"/>
  <c r="GZ180" i="1"/>
  <c r="IP180" i="1"/>
  <c r="AD180" i="1"/>
  <c r="CE180" i="1"/>
  <c r="DU180" i="1"/>
  <c r="FK180" i="1"/>
  <c r="HA180" i="1"/>
  <c r="IX180" i="1"/>
  <c r="AL180" i="1"/>
  <c r="CF180" i="1"/>
  <c r="DV180" i="1"/>
  <c r="FL180" i="1"/>
  <c r="HB180" i="1"/>
  <c r="JC180" i="1"/>
  <c r="AQ180" i="1"/>
  <c r="CG180" i="1"/>
  <c r="DW180" i="1"/>
  <c r="FM180" i="1"/>
  <c r="HJ180" i="1"/>
  <c r="JD180" i="1"/>
  <c r="AR180" i="1"/>
  <c r="CH180" i="1"/>
  <c r="DX180" i="1"/>
  <c r="FN180" i="1"/>
  <c r="HO180" i="1"/>
  <c r="JE180" i="1"/>
  <c r="AS180" i="1"/>
  <c r="CI180" i="1"/>
  <c r="DY180" i="1"/>
  <c r="FV180" i="1"/>
  <c r="HP180" i="1"/>
  <c r="JF180" i="1"/>
  <c r="JW158" i="1"/>
  <c r="KQ158" i="1"/>
  <c r="LK158" i="1"/>
  <c r="ME158" i="1"/>
  <c r="MY158" i="1"/>
  <c r="NS158" i="1"/>
  <c r="OM158" i="1"/>
  <c r="PG158" i="1"/>
  <c r="QA158" i="1"/>
  <c r="QU158" i="1"/>
  <c r="RO158" i="1"/>
  <c r="SI158" i="1"/>
  <c r="TC158" i="1"/>
  <c r="TW158" i="1"/>
  <c r="UQ158" i="1"/>
  <c r="VK158" i="1"/>
  <c r="WE158" i="1"/>
  <c r="WY158" i="1"/>
  <c r="XS158" i="1"/>
  <c r="YM158" i="1"/>
  <c r="ZG158" i="1"/>
  <c r="AAA158" i="1"/>
  <c r="AAU158" i="1"/>
  <c r="ABO158" i="1"/>
  <c r="ACI158" i="1"/>
  <c r="ADC158" i="1"/>
  <c r="JX158" i="1"/>
  <c r="KR158" i="1"/>
  <c r="LL158" i="1"/>
  <c r="MF158" i="1"/>
  <c r="MZ158" i="1"/>
  <c r="NT158" i="1"/>
  <c r="ON158" i="1"/>
  <c r="PH158" i="1"/>
  <c r="QB158" i="1"/>
  <c r="QV158" i="1"/>
  <c r="RP158" i="1"/>
  <c r="SJ158" i="1"/>
  <c r="TD158" i="1"/>
  <c r="TX158" i="1"/>
  <c r="UR158" i="1"/>
  <c r="VL158" i="1"/>
  <c r="WF158" i="1"/>
  <c r="WZ158" i="1"/>
  <c r="XT158" i="1"/>
  <c r="YN158" i="1"/>
  <c r="ZH158" i="1"/>
  <c r="AAB158" i="1"/>
  <c r="AAV158" i="1"/>
  <c r="ABP158" i="1"/>
  <c r="ACJ158" i="1"/>
  <c r="ADD158" i="1"/>
  <c r="JY158" i="1"/>
  <c r="KS158" i="1"/>
  <c r="LM158" i="1"/>
  <c r="MG158" i="1"/>
  <c r="NA158" i="1"/>
  <c r="NU158" i="1"/>
  <c r="OO158" i="1"/>
  <c r="PI158" i="1"/>
  <c r="QC158" i="1"/>
  <c r="QW158" i="1"/>
  <c r="RQ158" i="1"/>
  <c r="SK158" i="1"/>
  <c r="TE158" i="1"/>
  <c r="TY158" i="1"/>
  <c r="US158" i="1"/>
  <c r="VM158" i="1"/>
  <c r="WG158" i="1"/>
  <c r="XA158" i="1"/>
  <c r="XU158" i="1"/>
  <c r="YO158" i="1"/>
  <c r="ZI158" i="1"/>
  <c r="AAC158" i="1"/>
  <c r="AAW158" i="1"/>
  <c r="ABQ158" i="1"/>
  <c r="ACK158" i="1"/>
  <c r="ADE158" i="1"/>
  <c r="JZ158" i="1"/>
  <c r="KT158" i="1"/>
  <c r="LN158" i="1"/>
  <c r="MH158" i="1"/>
  <c r="NB158" i="1"/>
  <c r="NV158" i="1"/>
  <c r="OP158" i="1"/>
  <c r="PJ158" i="1"/>
  <c r="QD158" i="1"/>
  <c r="QX158" i="1"/>
  <c r="RR158" i="1"/>
  <c r="SL158" i="1"/>
  <c r="TF158" i="1"/>
  <c r="TZ158" i="1"/>
  <c r="UT158" i="1"/>
  <c r="VN158" i="1"/>
  <c r="WH158" i="1"/>
  <c r="XB158" i="1"/>
  <c r="XV158" i="1"/>
  <c r="YP158" i="1"/>
  <c r="ZJ158" i="1"/>
  <c r="AAD158" i="1"/>
  <c r="AAX158" i="1"/>
  <c r="ABR158" i="1"/>
  <c r="ACL158" i="1"/>
  <c r="ADF158" i="1"/>
  <c r="KA158" i="1"/>
  <c r="KU158" i="1"/>
  <c r="LO158" i="1"/>
  <c r="MI158" i="1"/>
  <c r="NC158" i="1"/>
  <c r="NW158" i="1"/>
  <c r="OQ158" i="1"/>
  <c r="PK158" i="1"/>
  <c r="QE158" i="1"/>
  <c r="QY158" i="1"/>
  <c r="RS158" i="1"/>
  <c r="SM158" i="1"/>
  <c r="TG158" i="1"/>
  <c r="UA158" i="1"/>
  <c r="UU158" i="1"/>
  <c r="VO158" i="1"/>
  <c r="WI158" i="1"/>
  <c r="XC158" i="1"/>
  <c r="XW158" i="1"/>
  <c r="YQ158" i="1"/>
  <c r="ZK158" i="1"/>
  <c r="AAE158" i="1"/>
  <c r="AAY158" i="1"/>
  <c r="ABS158" i="1"/>
  <c r="ACM158" i="1"/>
  <c r="ADG158" i="1"/>
  <c r="KB158" i="1"/>
  <c r="KV158" i="1"/>
  <c r="LP158" i="1"/>
  <c r="KC158" i="1"/>
  <c r="KW158" i="1"/>
  <c r="LQ158" i="1"/>
  <c r="MK158" i="1"/>
  <c r="NE158" i="1"/>
  <c r="KD158" i="1"/>
  <c r="KX158" i="1"/>
  <c r="LR158" i="1"/>
  <c r="ML158" i="1"/>
  <c r="NF158" i="1"/>
  <c r="NZ158" i="1"/>
  <c r="OT158" i="1"/>
  <c r="PN158" i="1"/>
  <c r="QH158" i="1"/>
  <c r="RB158" i="1"/>
  <c r="RV158" i="1"/>
  <c r="SP158" i="1"/>
  <c r="TJ158" i="1"/>
  <c r="UD158" i="1"/>
  <c r="UX158" i="1"/>
  <c r="VR158" i="1"/>
  <c r="WL158" i="1"/>
  <c r="XF158" i="1"/>
  <c r="XZ158" i="1"/>
  <c r="YT158" i="1"/>
  <c r="ZN158" i="1"/>
  <c r="KE158" i="1"/>
  <c r="KY158" i="1"/>
  <c r="LS158" i="1"/>
  <c r="MM158" i="1"/>
  <c r="NG158" i="1"/>
  <c r="OA158" i="1"/>
  <c r="OU158" i="1"/>
  <c r="PO158" i="1"/>
  <c r="QI158" i="1"/>
  <c r="RC158" i="1"/>
  <c r="RW158" i="1"/>
  <c r="SQ158" i="1"/>
  <c r="TK158" i="1"/>
  <c r="UE158" i="1"/>
  <c r="UY158" i="1"/>
  <c r="VS158" i="1"/>
  <c r="WM158" i="1"/>
  <c r="XG158" i="1"/>
  <c r="YA158" i="1"/>
  <c r="YU158" i="1"/>
  <c r="ZO158" i="1"/>
  <c r="AAI158" i="1"/>
  <c r="ABC158" i="1"/>
  <c r="ABW158" i="1"/>
  <c r="ACQ158" i="1"/>
  <c r="KF158" i="1"/>
  <c r="KZ158" i="1"/>
  <c r="LT158" i="1"/>
  <c r="MN158" i="1"/>
  <c r="NH158" i="1"/>
  <c r="OB158" i="1"/>
  <c r="OV158" i="1"/>
  <c r="PP158" i="1"/>
  <c r="QJ158" i="1"/>
  <c r="RD158" i="1"/>
  <c r="RX158" i="1"/>
  <c r="SR158" i="1"/>
  <c r="TL158" i="1"/>
  <c r="UF158" i="1"/>
  <c r="JO158" i="1"/>
  <c r="KI158" i="1"/>
  <c r="LC158" i="1"/>
  <c r="LW158" i="1"/>
  <c r="MQ158" i="1"/>
  <c r="NK158" i="1"/>
  <c r="OE158" i="1"/>
  <c r="OY158" i="1"/>
  <c r="PS158" i="1"/>
  <c r="QM158" i="1"/>
  <c r="RG158" i="1"/>
  <c r="SA158" i="1"/>
  <c r="SU158" i="1"/>
  <c r="TO158" i="1"/>
  <c r="UI158" i="1"/>
  <c r="VC158" i="1"/>
  <c r="VW158" i="1"/>
  <c r="WQ158" i="1"/>
  <c r="XK158" i="1"/>
  <c r="YE158" i="1"/>
  <c r="YY158" i="1"/>
  <c r="ZS158" i="1"/>
  <c r="AAM158" i="1"/>
  <c r="ABG158" i="1"/>
  <c r="ACA158" i="1"/>
  <c r="ACU158" i="1"/>
  <c r="JP158" i="1"/>
  <c r="KJ158" i="1"/>
  <c r="LD158" i="1"/>
  <c r="LX158" i="1"/>
  <c r="MR158" i="1"/>
  <c r="NL158" i="1"/>
  <c r="OF158" i="1"/>
  <c r="OZ158" i="1"/>
  <c r="PT158" i="1"/>
  <c r="QN158" i="1"/>
  <c r="RH158" i="1"/>
  <c r="SB158" i="1"/>
  <c r="SV158" i="1"/>
  <c r="TP158" i="1"/>
  <c r="UJ158" i="1"/>
  <c r="VD158" i="1"/>
  <c r="VX158" i="1"/>
  <c r="WR158" i="1"/>
  <c r="XL158" i="1"/>
  <c r="YF158" i="1"/>
  <c r="YZ158" i="1"/>
  <c r="ZT158" i="1"/>
  <c r="AAN158" i="1"/>
  <c r="ABH158" i="1"/>
  <c r="ACB158" i="1"/>
  <c r="ACV158" i="1"/>
  <c r="JQ158" i="1"/>
  <c r="KK158" i="1"/>
  <c r="LE158" i="1"/>
  <c r="LY158" i="1"/>
  <c r="MS158" i="1"/>
  <c r="NM158" i="1"/>
  <c r="OG158" i="1"/>
  <c r="PA158" i="1"/>
  <c r="PU158" i="1"/>
  <c r="QO158" i="1"/>
  <c r="RI158" i="1"/>
  <c r="SC158" i="1"/>
  <c r="SW158" i="1"/>
  <c r="TQ158" i="1"/>
  <c r="UK158" i="1"/>
  <c r="VE158" i="1"/>
  <c r="VY158" i="1"/>
  <c r="WS158" i="1"/>
  <c r="XM158" i="1"/>
  <c r="YG158" i="1"/>
  <c r="ZA158" i="1"/>
  <c r="ZU158" i="1"/>
  <c r="AAO158" i="1"/>
  <c r="ABI158" i="1"/>
  <c r="ACC158" i="1"/>
  <c r="JR158" i="1"/>
  <c r="KL158" i="1"/>
  <c r="LF158" i="1"/>
  <c r="LZ158" i="1"/>
  <c r="MT158" i="1"/>
  <c r="NN158" i="1"/>
  <c r="OH158" i="1"/>
  <c r="PB158" i="1"/>
  <c r="PV158" i="1"/>
  <c r="QP158" i="1"/>
  <c r="RJ158" i="1"/>
  <c r="SD158" i="1"/>
  <c r="SX158" i="1"/>
  <c r="TR158" i="1"/>
  <c r="UL158" i="1"/>
  <c r="VF158" i="1"/>
  <c r="VZ158" i="1"/>
  <c r="WT158" i="1"/>
  <c r="XN158" i="1"/>
  <c r="YH158" i="1"/>
  <c r="ZB158" i="1"/>
  <c r="ZV158" i="1"/>
  <c r="AAP158" i="1"/>
  <c r="ABJ158" i="1"/>
  <c r="ACD158" i="1"/>
  <c r="ACX158" i="1"/>
  <c r="JS158" i="1"/>
  <c r="KM158" i="1"/>
  <c r="LG158" i="1"/>
  <c r="MA158" i="1"/>
  <c r="MU158" i="1"/>
  <c r="NO158" i="1"/>
  <c r="OI158" i="1"/>
  <c r="PC158" i="1"/>
  <c r="PW158" i="1"/>
  <c r="QQ158" i="1"/>
  <c r="RK158" i="1"/>
  <c r="SE158" i="1"/>
  <c r="SY158" i="1"/>
  <c r="TS158" i="1"/>
  <c r="UM158" i="1"/>
  <c r="VG158" i="1"/>
  <c r="WA158" i="1"/>
  <c r="WU158" i="1"/>
  <c r="XO158" i="1"/>
  <c r="YI158" i="1"/>
  <c r="ZC158" i="1"/>
  <c r="ZW158" i="1"/>
  <c r="AAQ158" i="1"/>
  <c r="ABK158" i="1"/>
  <c r="ACE158" i="1"/>
  <c r="ACY158" i="1"/>
  <c r="JT158" i="1"/>
  <c r="KN158" i="1"/>
  <c r="LH158" i="1"/>
  <c r="MB158" i="1"/>
  <c r="MV158" i="1"/>
  <c r="NP158" i="1"/>
  <c r="OJ158" i="1"/>
  <c r="PD158" i="1"/>
  <c r="PX158" i="1"/>
  <c r="QR158" i="1"/>
  <c r="RL158" i="1"/>
  <c r="SF158" i="1"/>
  <c r="SZ158" i="1"/>
  <c r="TT158" i="1"/>
  <c r="UN158" i="1"/>
  <c r="VH158" i="1"/>
  <c r="WB158" i="1"/>
  <c r="WV158" i="1"/>
  <c r="XP158" i="1"/>
  <c r="LI158" i="1"/>
  <c r="OK158" i="1"/>
  <c r="QZ158" i="1"/>
  <c r="TM158" i="1"/>
  <c r="VU158" i="1"/>
  <c r="YB158" i="1"/>
  <c r="ZY158" i="1"/>
  <c r="ABT158" i="1"/>
  <c r="LJ158" i="1"/>
  <c r="OL158" i="1"/>
  <c r="RA158" i="1"/>
  <c r="TN158" i="1"/>
  <c r="VV158" i="1"/>
  <c r="YC158" i="1"/>
  <c r="ZZ158" i="1"/>
  <c r="ABU158" i="1"/>
  <c r="LU158" i="1"/>
  <c r="OR158" i="1"/>
  <c r="RE158" i="1"/>
  <c r="TU158" i="1"/>
  <c r="WC158" i="1"/>
  <c r="YD158" i="1"/>
  <c r="AAF158" i="1"/>
  <c r="ABV158" i="1"/>
  <c r="LV158" i="1"/>
  <c r="OS158" i="1"/>
  <c r="RF158" i="1"/>
  <c r="TV158" i="1"/>
  <c r="WD158" i="1"/>
  <c r="YJ158" i="1"/>
  <c r="AAG158" i="1"/>
  <c r="ABX158" i="1"/>
  <c r="MC158" i="1"/>
  <c r="OW158" i="1"/>
  <c r="RM158" i="1"/>
  <c r="UB158" i="1"/>
  <c r="WJ158" i="1"/>
  <c r="YK158" i="1"/>
  <c r="AAH158" i="1"/>
  <c r="ABY158" i="1"/>
  <c r="MD158" i="1"/>
  <c r="OX158" i="1"/>
  <c r="RN158" i="1"/>
  <c r="UC158" i="1"/>
  <c r="WK158" i="1"/>
  <c r="YL158" i="1"/>
  <c r="AAJ158" i="1"/>
  <c r="ABZ158" i="1"/>
  <c r="MJ158" i="1"/>
  <c r="PE158" i="1"/>
  <c r="RT158" i="1"/>
  <c r="UG158" i="1"/>
  <c r="WN158" i="1"/>
  <c r="YR158" i="1"/>
  <c r="AAK158" i="1"/>
  <c r="ACF158" i="1"/>
  <c r="MO158" i="1"/>
  <c r="PF158" i="1"/>
  <c r="RU158" i="1"/>
  <c r="UH158" i="1"/>
  <c r="WO158" i="1"/>
  <c r="YS158" i="1"/>
  <c r="AAL158" i="1"/>
  <c r="ACG158" i="1"/>
  <c r="MP158" i="1"/>
  <c r="PL158" i="1"/>
  <c r="RY158" i="1"/>
  <c r="UO158" i="1"/>
  <c r="WP158" i="1"/>
  <c r="YV158" i="1"/>
  <c r="AAR158" i="1"/>
  <c r="ACH158" i="1"/>
  <c r="MW158" i="1"/>
  <c r="PM158" i="1"/>
  <c r="RZ158" i="1"/>
  <c r="UP158" i="1"/>
  <c r="WW158" i="1"/>
  <c r="YW158" i="1"/>
  <c r="AAS158" i="1"/>
  <c r="ACN158" i="1"/>
  <c r="MX158" i="1"/>
  <c r="PQ158" i="1"/>
  <c r="SG158" i="1"/>
  <c r="UV158" i="1"/>
  <c r="WX158" i="1"/>
  <c r="YX158" i="1"/>
  <c r="AAT158" i="1"/>
  <c r="ACO158" i="1"/>
  <c r="JN158" i="1"/>
  <c r="ND158" i="1"/>
  <c r="PR158" i="1"/>
  <c r="SH158" i="1"/>
  <c r="UW158" i="1"/>
  <c r="XD158" i="1"/>
  <c r="ZD158" i="1"/>
  <c r="AAZ158" i="1"/>
  <c r="ACP158" i="1"/>
  <c r="JU158" i="1"/>
  <c r="NI158" i="1"/>
  <c r="PY158" i="1"/>
  <c r="SN158" i="1"/>
  <c r="UZ158" i="1"/>
  <c r="XE158" i="1"/>
  <c r="ZE158" i="1"/>
  <c r="ABA158" i="1"/>
  <c r="ACR158" i="1"/>
  <c r="JV158" i="1"/>
  <c r="NJ158" i="1"/>
  <c r="PZ158" i="1"/>
  <c r="SO158" i="1"/>
  <c r="VA158" i="1"/>
  <c r="XH158" i="1"/>
  <c r="ZF158" i="1"/>
  <c r="ABB158" i="1"/>
  <c r="ACS158" i="1"/>
  <c r="KG158" i="1"/>
  <c r="NQ158" i="1"/>
  <c r="QF158" i="1"/>
  <c r="SS158" i="1"/>
  <c r="VB158" i="1"/>
  <c r="XI158" i="1"/>
  <c r="ZL158" i="1"/>
  <c r="ABD158" i="1"/>
  <c r="ACT158" i="1"/>
  <c r="KH158" i="1"/>
  <c r="NR158" i="1"/>
  <c r="QG158" i="1"/>
  <c r="ST158" i="1"/>
  <c r="VI158" i="1"/>
  <c r="XJ158" i="1"/>
  <c r="ZM158" i="1"/>
  <c r="ABE158" i="1"/>
  <c r="ACW158" i="1"/>
  <c r="KO158" i="1"/>
  <c r="NX158" i="1"/>
  <c r="QK158" i="1"/>
  <c r="TA158" i="1"/>
  <c r="VJ158" i="1"/>
  <c r="XQ158" i="1"/>
  <c r="ZP158" i="1"/>
  <c r="ABF158" i="1"/>
  <c r="ACZ158" i="1"/>
  <c r="KP158" i="1"/>
  <c r="NY158" i="1"/>
  <c r="QL158" i="1"/>
  <c r="TB158" i="1"/>
  <c r="VP158" i="1"/>
  <c r="XR158" i="1"/>
  <c r="ZQ158" i="1"/>
  <c r="ABL158" i="1"/>
  <c r="ADA158" i="1"/>
  <c r="LA158" i="1"/>
  <c r="OC158" i="1"/>
  <c r="QS158" i="1"/>
  <c r="TH158" i="1"/>
  <c r="VQ158" i="1"/>
  <c r="XX158" i="1"/>
  <c r="ZR158" i="1"/>
  <c r="ABM158" i="1"/>
  <c r="ADB158" i="1"/>
  <c r="LB158" i="1"/>
  <c r="OD158" i="1"/>
  <c r="QT158" i="1"/>
  <c r="TI158" i="1"/>
  <c r="VT158" i="1"/>
  <c r="XY158" i="1"/>
  <c r="ZX158" i="1"/>
  <c r="ABN158" i="1"/>
  <c r="O158" i="1"/>
  <c r="AI158" i="1"/>
  <c r="BC158" i="1"/>
  <c r="BW158" i="1"/>
  <c r="CQ158" i="1"/>
  <c r="DK158" i="1"/>
  <c r="N158" i="1"/>
  <c r="AJ158" i="1"/>
  <c r="BE158" i="1"/>
  <c r="BZ158" i="1"/>
  <c r="CU158" i="1"/>
  <c r="DP158" i="1"/>
  <c r="EJ158" i="1"/>
  <c r="FD158" i="1"/>
  <c r="FX158" i="1"/>
  <c r="GR158" i="1"/>
  <c r="HL158" i="1"/>
  <c r="IF158" i="1"/>
  <c r="IZ158" i="1"/>
  <c r="P158" i="1"/>
  <c r="AK158" i="1"/>
  <c r="BF158" i="1"/>
  <c r="CA158" i="1"/>
  <c r="CV158" i="1"/>
  <c r="DQ158" i="1"/>
  <c r="EK158" i="1"/>
  <c r="FE158" i="1"/>
  <c r="FY158" i="1"/>
  <c r="GS158" i="1"/>
  <c r="HM158" i="1"/>
  <c r="IG158" i="1"/>
  <c r="JA158" i="1"/>
  <c r="Q158" i="1"/>
  <c r="AL158" i="1"/>
  <c r="BG158" i="1"/>
  <c r="CB158" i="1"/>
  <c r="CW158" i="1"/>
  <c r="DR158" i="1"/>
  <c r="EL158" i="1"/>
  <c r="FF158" i="1"/>
  <c r="FZ158" i="1"/>
  <c r="GT158" i="1"/>
  <c r="HN158" i="1"/>
  <c r="IH158" i="1"/>
  <c r="JB158" i="1"/>
  <c r="R158" i="1"/>
  <c r="AM158" i="1"/>
  <c r="BH158" i="1"/>
  <c r="CC158" i="1"/>
  <c r="CX158" i="1"/>
  <c r="DS158" i="1"/>
  <c r="EM158" i="1"/>
  <c r="FG158" i="1"/>
  <c r="GA158" i="1"/>
  <c r="GU158" i="1"/>
  <c r="HO158" i="1"/>
  <c r="II158" i="1"/>
  <c r="JC158" i="1"/>
  <c r="Z158" i="1"/>
  <c r="AU158" i="1"/>
  <c r="BP158" i="1"/>
  <c r="CK158" i="1"/>
  <c r="DF158" i="1"/>
  <c r="EA158" i="1"/>
  <c r="EU158" i="1"/>
  <c r="FO158" i="1"/>
  <c r="GI158" i="1"/>
  <c r="HC158" i="1"/>
  <c r="HW158" i="1"/>
  <c r="IQ158" i="1"/>
  <c r="JK158" i="1"/>
  <c r="F158" i="1"/>
  <c r="AA158" i="1"/>
  <c r="AV158" i="1"/>
  <c r="BQ158" i="1"/>
  <c r="CL158" i="1"/>
  <c r="DG158" i="1"/>
  <c r="EB158" i="1"/>
  <c r="EV158" i="1"/>
  <c r="FP158" i="1"/>
  <c r="GJ158" i="1"/>
  <c r="HD158" i="1"/>
  <c r="HX158" i="1"/>
  <c r="IR158" i="1"/>
  <c r="JL158" i="1"/>
  <c r="G158" i="1"/>
  <c r="AB158" i="1"/>
  <c r="AW158" i="1"/>
  <c r="BR158" i="1"/>
  <c r="CM158" i="1"/>
  <c r="DH158" i="1"/>
  <c r="EC158" i="1"/>
  <c r="EW158" i="1"/>
  <c r="FQ158" i="1"/>
  <c r="GK158" i="1"/>
  <c r="HE158" i="1"/>
  <c r="HY158" i="1"/>
  <c r="IS158" i="1"/>
  <c r="JM158" i="1"/>
  <c r="H158" i="1"/>
  <c r="AC158" i="1"/>
  <c r="AX158" i="1"/>
  <c r="BS158" i="1"/>
  <c r="CN158" i="1"/>
  <c r="DI158" i="1"/>
  <c r="ED158" i="1"/>
  <c r="EX158" i="1"/>
  <c r="FR158" i="1"/>
  <c r="GL158" i="1"/>
  <c r="HF158" i="1"/>
  <c r="HZ158" i="1"/>
  <c r="IT158" i="1"/>
  <c r="I158" i="1"/>
  <c r="AD158" i="1"/>
  <c r="AY158" i="1"/>
  <c r="BT158" i="1"/>
  <c r="CO158" i="1"/>
  <c r="DJ158" i="1"/>
  <c r="EE158" i="1"/>
  <c r="EY158" i="1"/>
  <c r="FS158" i="1"/>
  <c r="GM158" i="1"/>
  <c r="HG158" i="1"/>
  <c r="IA158" i="1"/>
  <c r="IU158" i="1"/>
  <c r="J158" i="1"/>
  <c r="AE158" i="1"/>
  <c r="AZ158" i="1"/>
  <c r="BU158" i="1"/>
  <c r="CP158" i="1"/>
  <c r="DL158" i="1"/>
  <c r="EF158" i="1"/>
  <c r="EZ158" i="1"/>
  <c r="FT158" i="1"/>
  <c r="GN158" i="1"/>
  <c r="HH158" i="1"/>
  <c r="IB158" i="1"/>
  <c r="IV158" i="1"/>
  <c r="K158" i="1"/>
  <c r="AF158" i="1"/>
  <c r="BA158" i="1"/>
  <c r="BV158" i="1"/>
  <c r="CR158" i="1"/>
  <c r="DM158" i="1"/>
  <c r="EG158" i="1"/>
  <c r="FA158" i="1"/>
  <c r="FU158" i="1"/>
  <c r="GO158" i="1"/>
  <c r="HI158" i="1"/>
  <c r="IC158" i="1"/>
  <c r="IW158" i="1"/>
  <c r="Y158" i="1"/>
  <c r="BY158" i="1"/>
  <c r="DU158" i="1"/>
  <c r="FK158" i="1"/>
  <c r="HA158" i="1"/>
  <c r="IX158" i="1"/>
  <c r="AG158" i="1"/>
  <c r="CD158" i="1"/>
  <c r="DV158" i="1"/>
  <c r="FL158" i="1"/>
  <c r="HB158" i="1"/>
  <c r="IY158" i="1"/>
  <c r="AH158" i="1"/>
  <c r="CE158" i="1"/>
  <c r="DW158" i="1"/>
  <c r="FM158" i="1"/>
  <c r="HJ158" i="1"/>
  <c r="JD158" i="1"/>
  <c r="AN158" i="1"/>
  <c r="CF158" i="1"/>
  <c r="DX158" i="1"/>
  <c r="FN158" i="1"/>
  <c r="HK158" i="1"/>
  <c r="JE158" i="1"/>
  <c r="AO158" i="1"/>
  <c r="CG158" i="1"/>
  <c r="DY158" i="1"/>
  <c r="FV158" i="1"/>
  <c r="HP158" i="1"/>
  <c r="JF158" i="1"/>
  <c r="AP158" i="1"/>
  <c r="CH158" i="1"/>
  <c r="DZ158" i="1"/>
  <c r="FW158" i="1"/>
  <c r="HQ158" i="1"/>
  <c r="JG158" i="1"/>
  <c r="AQ158" i="1"/>
  <c r="CI158" i="1"/>
  <c r="EH158" i="1"/>
  <c r="GB158" i="1"/>
  <c r="HR158" i="1"/>
  <c r="JH158" i="1"/>
  <c r="AR158" i="1"/>
  <c r="CJ158" i="1"/>
  <c r="EI158" i="1"/>
  <c r="GC158" i="1"/>
  <c r="HS158" i="1"/>
  <c r="JI158" i="1"/>
  <c r="AS158" i="1"/>
  <c r="CS158" i="1"/>
  <c r="EN158" i="1"/>
  <c r="GD158" i="1"/>
  <c r="HT158" i="1"/>
  <c r="JJ158" i="1"/>
  <c r="AT158" i="1"/>
  <c r="CT158" i="1"/>
  <c r="EO158" i="1"/>
  <c r="GE158" i="1"/>
  <c r="HU158" i="1"/>
  <c r="BB158" i="1"/>
  <c r="CY158" i="1"/>
  <c r="EP158" i="1"/>
  <c r="GF158" i="1"/>
  <c r="HV158" i="1"/>
  <c r="BD158" i="1"/>
  <c r="CZ158" i="1"/>
  <c r="EQ158" i="1"/>
  <c r="GG158" i="1"/>
  <c r="ID158" i="1"/>
  <c r="L158" i="1"/>
  <c r="BI158" i="1"/>
  <c r="DA158" i="1"/>
  <c r="ER158" i="1"/>
  <c r="GH158" i="1"/>
  <c r="IE158" i="1"/>
  <c r="M158" i="1"/>
  <c r="BJ158" i="1"/>
  <c r="DB158" i="1"/>
  <c r="ES158" i="1"/>
  <c r="GP158" i="1"/>
  <c r="IJ158" i="1"/>
  <c r="S158" i="1"/>
  <c r="BK158" i="1"/>
  <c r="DC158" i="1"/>
  <c r="ET158" i="1"/>
  <c r="GQ158" i="1"/>
  <c r="IK158" i="1"/>
  <c r="T158" i="1"/>
  <c r="BL158" i="1"/>
  <c r="DD158" i="1"/>
  <c r="FB158" i="1"/>
  <c r="GV158" i="1"/>
  <c r="IL158" i="1"/>
  <c r="U158" i="1"/>
  <c r="BM158" i="1"/>
  <c r="DE158" i="1"/>
  <c r="FC158" i="1"/>
  <c r="GW158" i="1"/>
  <c r="IM158" i="1"/>
  <c r="V158" i="1"/>
  <c r="BN158" i="1"/>
  <c r="DN158" i="1"/>
  <c r="FH158" i="1"/>
  <c r="GX158" i="1"/>
  <c r="IN158" i="1"/>
  <c r="W158" i="1"/>
  <c r="BO158" i="1"/>
  <c r="DO158" i="1"/>
  <c r="FI158" i="1"/>
  <c r="GY158" i="1"/>
  <c r="IO158" i="1"/>
  <c r="DT158" i="1"/>
  <c r="FJ158" i="1"/>
  <c r="GZ158" i="1"/>
  <c r="IP158" i="1"/>
  <c r="X158" i="1"/>
  <c r="BX158" i="1"/>
  <c r="KA216" i="1"/>
  <c r="KU216" i="1"/>
  <c r="LO216" i="1"/>
  <c r="MI216" i="1"/>
  <c r="NC216" i="1"/>
  <c r="NW216" i="1"/>
  <c r="OQ216" i="1"/>
  <c r="PK216" i="1"/>
  <c r="QE216" i="1"/>
  <c r="QY216" i="1"/>
  <c r="RS216" i="1"/>
  <c r="SM216" i="1"/>
  <c r="TG216" i="1"/>
  <c r="UA216" i="1"/>
  <c r="UU216" i="1"/>
  <c r="VO216" i="1"/>
  <c r="WI216" i="1"/>
  <c r="XC216" i="1"/>
  <c r="XW216" i="1"/>
  <c r="YQ216" i="1"/>
  <c r="ZK216" i="1"/>
  <c r="AAE216" i="1"/>
  <c r="AAY216" i="1"/>
  <c r="ABS216" i="1"/>
  <c r="ACM216" i="1"/>
  <c r="ADG216" i="1"/>
  <c r="KB216" i="1"/>
  <c r="KV216" i="1"/>
  <c r="LP216" i="1"/>
  <c r="MJ216" i="1"/>
  <c r="ND216" i="1"/>
  <c r="NX216" i="1"/>
  <c r="OR216" i="1"/>
  <c r="PL216" i="1"/>
  <c r="QF216" i="1"/>
  <c r="QZ216" i="1"/>
  <c r="RT216" i="1"/>
  <c r="SN216" i="1"/>
  <c r="TH216" i="1"/>
  <c r="UB216" i="1"/>
  <c r="UV216" i="1"/>
  <c r="VP216" i="1"/>
  <c r="WJ216" i="1"/>
  <c r="XD216" i="1"/>
  <c r="XX216" i="1"/>
  <c r="YR216" i="1"/>
  <c r="ZL216" i="1"/>
  <c r="AAF216" i="1"/>
  <c r="AAZ216" i="1"/>
  <c r="ABT216" i="1"/>
  <c r="ACN216" i="1"/>
  <c r="KC216" i="1"/>
  <c r="KW216" i="1"/>
  <c r="LQ216" i="1"/>
  <c r="MK216" i="1"/>
  <c r="NE216" i="1"/>
  <c r="NY216" i="1"/>
  <c r="OS216" i="1"/>
  <c r="PM216" i="1"/>
  <c r="QG216" i="1"/>
  <c r="RA216" i="1"/>
  <c r="RU216" i="1"/>
  <c r="SO216" i="1"/>
  <c r="TI216" i="1"/>
  <c r="UC216" i="1"/>
  <c r="KD216" i="1"/>
  <c r="KX216" i="1"/>
  <c r="LR216" i="1"/>
  <c r="ML216" i="1"/>
  <c r="NF216" i="1"/>
  <c r="NZ216" i="1"/>
  <c r="OT216" i="1"/>
  <c r="PN216" i="1"/>
  <c r="QH216" i="1"/>
  <c r="RB216" i="1"/>
  <c r="RV216" i="1"/>
  <c r="SP216" i="1"/>
  <c r="TJ216" i="1"/>
  <c r="UD216" i="1"/>
  <c r="UX216" i="1"/>
  <c r="VR216" i="1"/>
  <c r="WL216" i="1"/>
  <c r="XF216" i="1"/>
  <c r="XZ216" i="1"/>
  <c r="YT216" i="1"/>
  <c r="ZN216" i="1"/>
  <c r="AAH216" i="1"/>
  <c r="ABB216" i="1"/>
  <c r="ABV216" i="1"/>
  <c r="ACP216" i="1"/>
  <c r="JT216" i="1"/>
  <c r="KR216" i="1"/>
  <c r="LT216" i="1"/>
  <c r="MR216" i="1"/>
  <c r="NP216" i="1"/>
  <c r="ON216" i="1"/>
  <c r="PP216" i="1"/>
  <c r="QN216" i="1"/>
  <c r="RL216" i="1"/>
  <c r="SJ216" i="1"/>
  <c r="TL216" i="1"/>
  <c r="UJ216" i="1"/>
  <c r="VG216" i="1"/>
  <c r="WD216" i="1"/>
  <c r="XA216" i="1"/>
  <c r="YA216" i="1"/>
  <c r="YX216" i="1"/>
  <c r="ZU216" i="1"/>
  <c r="AAR216" i="1"/>
  <c r="ABO216" i="1"/>
  <c r="ACL216" i="1"/>
  <c r="JU216" i="1"/>
  <c r="KS216" i="1"/>
  <c r="LU216" i="1"/>
  <c r="MS216" i="1"/>
  <c r="NQ216" i="1"/>
  <c r="OO216" i="1"/>
  <c r="PQ216" i="1"/>
  <c r="QO216" i="1"/>
  <c r="RM216" i="1"/>
  <c r="SK216" i="1"/>
  <c r="TM216" i="1"/>
  <c r="UK216" i="1"/>
  <c r="VH216" i="1"/>
  <c r="WE216" i="1"/>
  <c r="XB216" i="1"/>
  <c r="YB216" i="1"/>
  <c r="YY216" i="1"/>
  <c r="ZV216" i="1"/>
  <c r="AAS216" i="1"/>
  <c r="ABP216" i="1"/>
  <c r="ACO216" i="1"/>
  <c r="JV216" i="1"/>
  <c r="KT216" i="1"/>
  <c r="LV216" i="1"/>
  <c r="MT216" i="1"/>
  <c r="NR216" i="1"/>
  <c r="OP216" i="1"/>
  <c r="PR216" i="1"/>
  <c r="QP216" i="1"/>
  <c r="RN216" i="1"/>
  <c r="SL216" i="1"/>
  <c r="TN216" i="1"/>
  <c r="UL216" i="1"/>
  <c r="VI216" i="1"/>
  <c r="WF216" i="1"/>
  <c r="XE216" i="1"/>
  <c r="YC216" i="1"/>
  <c r="YZ216" i="1"/>
  <c r="ZW216" i="1"/>
  <c r="AAT216" i="1"/>
  <c r="ABQ216" i="1"/>
  <c r="ACQ216" i="1"/>
  <c r="JW216" i="1"/>
  <c r="KY216" i="1"/>
  <c r="LW216" i="1"/>
  <c r="MU216" i="1"/>
  <c r="NS216" i="1"/>
  <c r="OU216" i="1"/>
  <c r="PS216" i="1"/>
  <c r="QQ216" i="1"/>
  <c r="RO216" i="1"/>
  <c r="SQ216" i="1"/>
  <c r="TO216" i="1"/>
  <c r="UM216" i="1"/>
  <c r="VJ216" i="1"/>
  <c r="WG216" i="1"/>
  <c r="XG216" i="1"/>
  <c r="YD216" i="1"/>
  <c r="ZA216" i="1"/>
  <c r="ZX216" i="1"/>
  <c r="AAU216" i="1"/>
  <c r="ABR216" i="1"/>
  <c r="ACR216" i="1"/>
  <c r="JX216" i="1"/>
  <c r="KZ216" i="1"/>
  <c r="LX216" i="1"/>
  <c r="MV216" i="1"/>
  <c r="NT216" i="1"/>
  <c r="OV216" i="1"/>
  <c r="PT216" i="1"/>
  <c r="QR216" i="1"/>
  <c r="RP216" i="1"/>
  <c r="SR216" i="1"/>
  <c r="TP216" i="1"/>
  <c r="UN216" i="1"/>
  <c r="VK216" i="1"/>
  <c r="WH216" i="1"/>
  <c r="XH216" i="1"/>
  <c r="YE216" i="1"/>
  <c r="ZB216" i="1"/>
  <c r="ZY216" i="1"/>
  <c r="AAV216" i="1"/>
  <c r="ABU216" i="1"/>
  <c r="ACS216" i="1"/>
  <c r="JY216" i="1"/>
  <c r="LA216" i="1"/>
  <c r="LY216" i="1"/>
  <c r="MW216" i="1"/>
  <c r="NU216" i="1"/>
  <c r="OW216" i="1"/>
  <c r="PU216" i="1"/>
  <c r="QS216" i="1"/>
  <c r="RQ216" i="1"/>
  <c r="SS216" i="1"/>
  <c r="TQ216" i="1"/>
  <c r="UO216" i="1"/>
  <c r="VL216" i="1"/>
  <c r="WK216" i="1"/>
  <c r="XI216" i="1"/>
  <c r="YF216" i="1"/>
  <c r="ZC216" i="1"/>
  <c r="ZZ216" i="1"/>
  <c r="AAW216" i="1"/>
  <c r="ABW216" i="1"/>
  <c r="ACT216" i="1"/>
  <c r="JZ216" i="1"/>
  <c r="LB216" i="1"/>
  <c r="LZ216" i="1"/>
  <c r="MX216" i="1"/>
  <c r="NV216" i="1"/>
  <c r="OX216" i="1"/>
  <c r="PV216" i="1"/>
  <c r="QT216" i="1"/>
  <c r="RR216" i="1"/>
  <c r="ST216" i="1"/>
  <c r="TR216" i="1"/>
  <c r="UP216" i="1"/>
  <c r="VM216" i="1"/>
  <c r="WM216" i="1"/>
  <c r="XJ216" i="1"/>
  <c r="YG216" i="1"/>
  <c r="ZD216" i="1"/>
  <c r="AAA216" i="1"/>
  <c r="AAX216" i="1"/>
  <c r="ABX216" i="1"/>
  <c r="ACU216" i="1"/>
  <c r="KE216" i="1"/>
  <c r="LC216" i="1"/>
  <c r="MA216" i="1"/>
  <c r="MY216" i="1"/>
  <c r="OA216" i="1"/>
  <c r="OY216" i="1"/>
  <c r="PW216" i="1"/>
  <c r="QU216" i="1"/>
  <c r="RW216" i="1"/>
  <c r="SU216" i="1"/>
  <c r="TS216" i="1"/>
  <c r="UQ216" i="1"/>
  <c r="VN216" i="1"/>
  <c r="WN216" i="1"/>
  <c r="XK216" i="1"/>
  <c r="YH216" i="1"/>
  <c r="ZE216" i="1"/>
  <c r="AAB216" i="1"/>
  <c r="ABA216" i="1"/>
  <c r="ABY216" i="1"/>
  <c r="ACV216" i="1"/>
  <c r="KF216" i="1"/>
  <c r="LD216" i="1"/>
  <c r="MB216" i="1"/>
  <c r="MZ216" i="1"/>
  <c r="OB216" i="1"/>
  <c r="OZ216" i="1"/>
  <c r="PX216" i="1"/>
  <c r="QV216" i="1"/>
  <c r="RX216" i="1"/>
  <c r="SV216" i="1"/>
  <c r="TT216" i="1"/>
  <c r="UR216" i="1"/>
  <c r="VQ216" i="1"/>
  <c r="KG216" i="1"/>
  <c r="LE216" i="1"/>
  <c r="MC216" i="1"/>
  <c r="NA216" i="1"/>
  <c r="OC216" i="1"/>
  <c r="PA216" i="1"/>
  <c r="PY216" i="1"/>
  <c r="QW216" i="1"/>
  <c r="RY216" i="1"/>
  <c r="SW216" i="1"/>
  <c r="TU216" i="1"/>
  <c r="US216" i="1"/>
  <c r="VS216" i="1"/>
  <c r="WP216" i="1"/>
  <c r="XM216" i="1"/>
  <c r="YJ216" i="1"/>
  <c r="ZG216" i="1"/>
  <c r="AAD216" i="1"/>
  <c r="ABD216" i="1"/>
  <c r="ACA216" i="1"/>
  <c r="ACX216" i="1"/>
  <c r="KH216" i="1"/>
  <c r="LF216" i="1"/>
  <c r="MD216" i="1"/>
  <c r="NB216" i="1"/>
  <c r="OD216" i="1"/>
  <c r="PB216" i="1"/>
  <c r="PZ216" i="1"/>
  <c r="KI216" i="1"/>
  <c r="LG216" i="1"/>
  <c r="ME216" i="1"/>
  <c r="NG216" i="1"/>
  <c r="OE216" i="1"/>
  <c r="PC216" i="1"/>
  <c r="QA216" i="1"/>
  <c r="RC216" i="1"/>
  <c r="SA216" i="1"/>
  <c r="SY216" i="1"/>
  <c r="TW216" i="1"/>
  <c r="UW216" i="1"/>
  <c r="VU216" i="1"/>
  <c r="WR216" i="1"/>
  <c r="XO216" i="1"/>
  <c r="YL216" i="1"/>
  <c r="ZI216" i="1"/>
  <c r="AAI216" i="1"/>
  <c r="ABF216" i="1"/>
  <c r="ACC216" i="1"/>
  <c r="ACZ216" i="1"/>
  <c r="KJ216" i="1"/>
  <c r="LH216" i="1"/>
  <c r="MF216" i="1"/>
  <c r="NH216" i="1"/>
  <c r="OF216" i="1"/>
  <c r="PD216" i="1"/>
  <c r="QB216" i="1"/>
  <c r="RD216" i="1"/>
  <c r="SB216" i="1"/>
  <c r="SZ216" i="1"/>
  <c r="TX216" i="1"/>
  <c r="UY216" i="1"/>
  <c r="VV216" i="1"/>
  <c r="WS216" i="1"/>
  <c r="XP216" i="1"/>
  <c r="YM216" i="1"/>
  <c r="ZJ216" i="1"/>
  <c r="AAJ216" i="1"/>
  <c r="ABG216" i="1"/>
  <c r="ACD216" i="1"/>
  <c r="ADA216" i="1"/>
  <c r="KK216" i="1"/>
  <c r="LI216" i="1"/>
  <c r="MG216" i="1"/>
  <c r="NI216" i="1"/>
  <c r="OG216" i="1"/>
  <c r="PE216" i="1"/>
  <c r="QC216" i="1"/>
  <c r="RE216" i="1"/>
  <c r="SC216" i="1"/>
  <c r="TA216" i="1"/>
  <c r="TY216" i="1"/>
  <c r="UZ216" i="1"/>
  <c r="VW216" i="1"/>
  <c r="WT216" i="1"/>
  <c r="XQ216" i="1"/>
  <c r="YN216" i="1"/>
  <c r="ZM216" i="1"/>
  <c r="AAK216" i="1"/>
  <c r="ABH216" i="1"/>
  <c r="ACE216" i="1"/>
  <c r="ADB216" i="1"/>
  <c r="JN216" i="1"/>
  <c r="KL216" i="1"/>
  <c r="LJ216" i="1"/>
  <c r="MH216" i="1"/>
  <c r="NJ216" i="1"/>
  <c r="OH216" i="1"/>
  <c r="PF216" i="1"/>
  <c r="QD216" i="1"/>
  <c r="RF216" i="1"/>
  <c r="SD216" i="1"/>
  <c r="TB216" i="1"/>
  <c r="TZ216" i="1"/>
  <c r="VA216" i="1"/>
  <c r="VX216" i="1"/>
  <c r="WU216" i="1"/>
  <c r="XR216" i="1"/>
  <c r="YO216" i="1"/>
  <c r="ZO216" i="1"/>
  <c r="AAL216" i="1"/>
  <c r="ABI216" i="1"/>
  <c r="ACF216" i="1"/>
  <c r="ADC216" i="1"/>
  <c r="JO216" i="1"/>
  <c r="KM216" i="1"/>
  <c r="LK216" i="1"/>
  <c r="MM216" i="1"/>
  <c r="NK216" i="1"/>
  <c r="OI216" i="1"/>
  <c r="PG216" i="1"/>
  <c r="QI216" i="1"/>
  <c r="RG216" i="1"/>
  <c r="SE216" i="1"/>
  <c r="TC216" i="1"/>
  <c r="UE216" i="1"/>
  <c r="VB216" i="1"/>
  <c r="VY216" i="1"/>
  <c r="WV216" i="1"/>
  <c r="XS216" i="1"/>
  <c r="YP216" i="1"/>
  <c r="ZP216" i="1"/>
  <c r="AAM216" i="1"/>
  <c r="ABJ216" i="1"/>
  <c r="ACG216" i="1"/>
  <c r="ADD216" i="1"/>
  <c r="JP216" i="1"/>
  <c r="KN216" i="1"/>
  <c r="LL216" i="1"/>
  <c r="MN216" i="1"/>
  <c r="NL216" i="1"/>
  <c r="OJ216" i="1"/>
  <c r="PH216" i="1"/>
  <c r="QJ216" i="1"/>
  <c r="RH216" i="1"/>
  <c r="SF216" i="1"/>
  <c r="TD216" i="1"/>
  <c r="UF216" i="1"/>
  <c r="VC216" i="1"/>
  <c r="VZ216" i="1"/>
  <c r="WW216" i="1"/>
  <c r="XT216" i="1"/>
  <c r="YS216" i="1"/>
  <c r="ZQ216" i="1"/>
  <c r="AAN216" i="1"/>
  <c r="ABK216" i="1"/>
  <c r="ACH216" i="1"/>
  <c r="ADE216" i="1"/>
  <c r="JQ216" i="1"/>
  <c r="KO216" i="1"/>
  <c r="LM216" i="1"/>
  <c r="MO216" i="1"/>
  <c r="NM216" i="1"/>
  <c r="OK216" i="1"/>
  <c r="PI216" i="1"/>
  <c r="QK216" i="1"/>
  <c r="RI216" i="1"/>
  <c r="SG216" i="1"/>
  <c r="TE216" i="1"/>
  <c r="UG216" i="1"/>
  <c r="VD216" i="1"/>
  <c r="WA216" i="1"/>
  <c r="WX216" i="1"/>
  <c r="XU216" i="1"/>
  <c r="YU216" i="1"/>
  <c r="ZR216" i="1"/>
  <c r="AAO216" i="1"/>
  <c r="ABL216" i="1"/>
  <c r="ACI216" i="1"/>
  <c r="ADF216" i="1"/>
  <c r="NN216" i="1"/>
  <c r="UT216" i="1"/>
  <c r="ZS216" i="1"/>
  <c r="NO216" i="1"/>
  <c r="VE216" i="1"/>
  <c r="ZT216" i="1"/>
  <c r="OL216" i="1"/>
  <c r="VF216" i="1"/>
  <c r="AAC216" i="1"/>
  <c r="OM216" i="1"/>
  <c r="VT216" i="1"/>
  <c r="AAG216" i="1"/>
  <c r="PJ216" i="1"/>
  <c r="WB216" i="1"/>
  <c r="AAP216" i="1"/>
  <c r="PO216" i="1"/>
  <c r="WC216" i="1"/>
  <c r="AAQ216" i="1"/>
  <c r="QL216" i="1"/>
  <c r="WO216" i="1"/>
  <c r="ABC216" i="1"/>
  <c r="QM216" i="1"/>
  <c r="WQ216" i="1"/>
  <c r="ABE216" i="1"/>
  <c r="QX216" i="1"/>
  <c r="WY216" i="1"/>
  <c r="ABM216" i="1"/>
  <c r="RJ216" i="1"/>
  <c r="WZ216" i="1"/>
  <c r="ABN216" i="1"/>
  <c r="RK216" i="1"/>
  <c r="XL216" i="1"/>
  <c r="ABZ216" i="1"/>
  <c r="RZ216" i="1"/>
  <c r="XN216" i="1"/>
  <c r="ACB216" i="1"/>
  <c r="JR216" i="1"/>
  <c r="SH216" i="1"/>
  <c r="XV216" i="1"/>
  <c r="ACJ216" i="1"/>
  <c r="JS216" i="1"/>
  <c r="SI216" i="1"/>
  <c r="XY216" i="1"/>
  <c r="ACK216" i="1"/>
  <c r="KP216" i="1"/>
  <c r="SX216" i="1"/>
  <c r="YI216" i="1"/>
  <c r="ACW216" i="1"/>
  <c r="KQ216" i="1"/>
  <c r="TF216" i="1"/>
  <c r="YK216" i="1"/>
  <c r="ACY216" i="1"/>
  <c r="LN216" i="1"/>
  <c r="TK216" i="1"/>
  <c r="YV216" i="1"/>
  <c r="LS216" i="1"/>
  <c r="TV216" i="1"/>
  <c r="YW216" i="1"/>
  <c r="MP216" i="1"/>
  <c r="UH216" i="1"/>
  <c r="ZF216" i="1"/>
  <c r="MQ216" i="1"/>
  <c r="UI216" i="1"/>
  <c r="ZH216" i="1"/>
  <c r="K216" i="1"/>
  <c r="AE216" i="1"/>
  <c r="AY216" i="1"/>
  <c r="BS216" i="1"/>
  <c r="CM216" i="1"/>
  <c r="DG216" i="1"/>
  <c r="EA216" i="1"/>
  <c r="EU216" i="1"/>
  <c r="FO216" i="1"/>
  <c r="GI216" i="1"/>
  <c r="HC216" i="1"/>
  <c r="HW216" i="1"/>
  <c r="IQ216" i="1"/>
  <c r="JK216" i="1"/>
  <c r="BV216" i="1"/>
  <c r="ED216" i="1"/>
  <c r="HF216" i="1"/>
  <c r="O216" i="1"/>
  <c r="CQ216" i="1"/>
  <c r="EY216" i="1"/>
  <c r="HG216" i="1"/>
  <c r="L216" i="1"/>
  <c r="AF216" i="1"/>
  <c r="AZ216" i="1"/>
  <c r="BT216" i="1"/>
  <c r="CN216" i="1"/>
  <c r="DH216" i="1"/>
  <c r="EB216" i="1"/>
  <c r="EV216" i="1"/>
  <c r="FP216" i="1"/>
  <c r="GJ216" i="1"/>
  <c r="HD216" i="1"/>
  <c r="HX216" i="1"/>
  <c r="IR216" i="1"/>
  <c r="JL216" i="1"/>
  <c r="AH216" i="1"/>
  <c r="CP216" i="1"/>
  <c r="FR216" i="1"/>
  <c r="IT216" i="1"/>
  <c r="AI216" i="1"/>
  <c r="BW216" i="1"/>
  <c r="EE216" i="1"/>
  <c r="GM216" i="1"/>
  <c r="M216" i="1"/>
  <c r="AG216" i="1"/>
  <c r="BA216" i="1"/>
  <c r="BU216" i="1"/>
  <c r="CO216" i="1"/>
  <c r="DI216" i="1"/>
  <c r="EC216" i="1"/>
  <c r="EW216" i="1"/>
  <c r="FQ216" i="1"/>
  <c r="GK216" i="1"/>
  <c r="HE216" i="1"/>
  <c r="HY216" i="1"/>
  <c r="IS216" i="1"/>
  <c r="JM216" i="1"/>
  <c r="BB216" i="1"/>
  <c r="DJ216" i="1"/>
  <c r="GL216" i="1"/>
  <c r="HZ216" i="1"/>
  <c r="BC216" i="1"/>
  <c r="FS216" i="1"/>
  <c r="IU216" i="1"/>
  <c r="N216" i="1"/>
  <c r="EX216" i="1"/>
  <c r="DK216" i="1"/>
  <c r="IA216" i="1"/>
  <c r="P216" i="1"/>
  <c r="AJ216" i="1"/>
  <c r="BD216" i="1"/>
  <c r="BX216" i="1"/>
  <c r="CR216" i="1"/>
  <c r="DL216" i="1"/>
  <c r="EF216" i="1"/>
  <c r="EZ216" i="1"/>
  <c r="FT216" i="1"/>
  <c r="GN216" i="1"/>
  <c r="HH216" i="1"/>
  <c r="IB216" i="1"/>
  <c r="IV216" i="1"/>
  <c r="Q216" i="1"/>
  <c r="AK216" i="1"/>
  <c r="BE216" i="1"/>
  <c r="BY216" i="1"/>
  <c r="CS216" i="1"/>
  <c r="DM216" i="1"/>
  <c r="EG216" i="1"/>
  <c r="FA216" i="1"/>
  <c r="FU216" i="1"/>
  <c r="GO216" i="1"/>
  <c r="HI216" i="1"/>
  <c r="IC216" i="1"/>
  <c r="IW216" i="1"/>
  <c r="R216" i="1"/>
  <c r="AL216" i="1"/>
  <c r="BF216" i="1"/>
  <c r="BZ216" i="1"/>
  <c r="CT216" i="1"/>
  <c r="DN216" i="1"/>
  <c r="EH216" i="1"/>
  <c r="FB216" i="1"/>
  <c r="FV216" i="1"/>
  <c r="GP216" i="1"/>
  <c r="HJ216" i="1"/>
  <c r="ID216" i="1"/>
  <c r="IX216" i="1"/>
  <c r="S216" i="1"/>
  <c r="AM216" i="1"/>
  <c r="BG216" i="1"/>
  <c r="CA216" i="1"/>
  <c r="CU216" i="1"/>
  <c r="DO216" i="1"/>
  <c r="EI216" i="1"/>
  <c r="FC216" i="1"/>
  <c r="FW216" i="1"/>
  <c r="GQ216" i="1"/>
  <c r="HK216" i="1"/>
  <c r="IE216" i="1"/>
  <c r="IY216" i="1"/>
  <c r="T216" i="1"/>
  <c r="AN216" i="1"/>
  <c r="BH216" i="1"/>
  <c r="CB216" i="1"/>
  <c r="CV216" i="1"/>
  <c r="DP216" i="1"/>
  <c r="EJ216" i="1"/>
  <c r="FD216" i="1"/>
  <c r="FX216" i="1"/>
  <c r="GR216" i="1"/>
  <c r="HL216" i="1"/>
  <c r="IF216" i="1"/>
  <c r="IZ216" i="1"/>
  <c r="U216" i="1"/>
  <c r="AO216" i="1"/>
  <c r="BI216" i="1"/>
  <c r="CC216" i="1"/>
  <c r="CW216" i="1"/>
  <c r="DQ216" i="1"/>
  <c r="EK216" i="1"/>
  <c r="FE216" i="1"/>
  <c r="FY216" i="1"/>
  <c r="GS216" i="1"/>
  <c r="HM216" i="1"/>
  <c r="IG216" i="1"/>
  <c r="JA216" i="1"/>
  <c r="V216" i="1"/>
  <c r="AP216" i="1"/>
  <c r="BJ216" i="1"/>
  <c r="CD216" i="1"/>
  <c r="CX216" i="1"/>
  <c r="DR216" i="1"/>
  <c r="EL216" i="1"/>
  <c r="FF216" i="1"/>
  <c r="FZ216" i="1"/>
  <c r="GT216" i="1"/>
  <c r="HN216" i="1"/>
  <c r="IH216" i="1"/>
  <c r="JB216" i="1"/>
  <c r="I216" i="1"/>
  <c r="ES216" i="1"/>
  <c r="JI216" i="1"/>
  <c r="J216" i="1"/>
  <c r="W216" i="1"/>
  <c r="AQ216" i="1"/>
  <c r="BK216" i="1"/>
  <c r="CE216" i="1"/>
  <c r="CY216" i="1"/>
  <c r="DS216" i="1"/>
  <c r="EM216" i="1"/>
  <c r="FG216" i="1"/>
  <c r="GA216" i="1"/>
  <c r="GU216" i="1"/>
  <c r="HO216" i="1"/>
  <c r="II216" i="1"/>
  <c r="JC216" i="1"/>
  <c r="FM216" i="1"/>
  <c r="ET216" i="1"/>
  <c r="X216" i="1"/>
  <c r="AR216" i="1"/>
  <c r="BL216" i="1"/>
  <c r="CF216" i="1"/>
  <c r="CZ216" i="1"/>
  <c r="DT216" i="1"/>
  <c r="EN216" i="1"/>
  <c r="FH216" i="1"/>
  <c r="GB216" i="1"/>
  <c r="GV216" i="1"/>
  <c r="HP216" i="1"/>
  <c r="IJ216" i="1"/>
  <c r="JD216" i="1"/>
  <c r="BQ216" i="1"/>
  <c r="HU216" i="1"/>
  <c r="CL216" i="1"/>
  <c r="HV216" i="1"/>
  <c r="Y216" i="1"/>
  <c r="AS216" i="1"/>
  <c r="BM216" i="1"/>
  <c r="CG216" i="1"/>
  <c r="DA216" i="1"/>
  <c r="DU216" i="1"/>
  <c r="EO216" i="1"/>
  <c r="FI216" i="1"/>
  <c r="GC216" i="1"/>
  <c r="GW216" i="1"/>
  <c r="HQ216" i="1"/>
  <c r="IK216" i="1"/>
  <c r="JE216" i="1"/>
  <c r="DE216" i="1"/>
  <c r="BR216" i="1"/>
  <c r="DZ216" i="1"/>
  <c r="GH216" i="1"/>
  <c r="IP216" i="1"/>
  <c r="F216" i="1"/>
  <c r="Z216" i="1"/>
  <c r="AT216" i="1"/>
  <c r="BN216" i="1"/>
  <c r="CH216" i="1"/>
  <c r="DB216" i="1"/>
  <c r="DV216" i="1"/>
  <c r="EP216" i="1"/>
  <c r="FJ216" i="1"/>
  <c r="GD216" i="1"/>
  <c r="GX216" i="1"/>
  <c r="HR216" i="1"/>
  <c r="IL216" i="1"/>
  <c r="JF216" i="1"/>
  <c r="CK216" i="1"/>
  <c r="AD216" i="1"/>
  <c r="DF216" i="1"/>
  <c r="HB216" i="1"/>
  <c r="JJ216" i="1"/>
  <c r="G216" i="1"/>
  <c r="AA216" i="1"/>
  <c r="AU216" i="1"/>
  <c r="BO216" i="1"/>
  <c r="CI216" i="1"/>
  <c r="DC216" i="1"/>
  <c r="DW216" i="1"/>
  <c r="EQ216" i="1"/>
  <c r="FK216" i="1"/>
  <c r="GE216" i="1"/>
  <c r="GY216" i="1"/>
  <c r="HS216" i="1"/>
  <c r="IM216" i="1"/>
  <c r="JG216" i="1"/>
  <c r="DY216" i="1"/>
  <c r="FN216" i="1"/>
  <c r="H216" i="1"/>
  <c r="AB216" i="1"/>
  <c r="AV216" i="1"/>
  <c r="BP216" i="1"/>
  <c r="CJ216" i="1"/>
  <c r="DD216" i="1"/>
  <c r="DX216" i="1"/>
  <c r="ER216" i="1"/>
  <c r="FL216" i="1"/>
  <c r="GF216" i="1"/>
  <c r="GZ216" i="1"/>
  <c r="HT216" i="1"/>
  <c r="IN216" i="1"/>
  <c r="JH216" i="1"/>
  <c r="AW216" i="1"/>
  <c r="HA216" i="1"/>
  <c r="AX216" i="1"/>
  <c r="AC216" i="1"/>
  <c r="GG216" i="1"/>
  <c r="IO216" i="1"/>
  <c r="JZ174" i="1"/>
  <c r="KT174" i="1"/>
  <c r="LN174" i="1"/>
  <c r="MH174" i="1"/>
  <c r="NB174" i="1"/>
  <c r="NV174" i="1"/>
  <c r="OP174" i="1"/>
  <c r="PJ174" i="1"/>
  <c r="QD174" i="1"/>
  <c r="QX174" i="1"/>
  <c r="RR174" i="1"/>
  <c r="SL174" i="1"/>
  <c r="TF174" i="1"/>
  <c r="TZ174" i="1"/>
  <c r="UT174" i="1"/>
  <c r="VN174" i="1"/>
  <c r="WH174" i="1"/>
  <c r="XB174" i="1"/>
  <c r="XV174" i="1"/>
  <c r="YP174" i="1"/>
  <c r="ZJ174" i="1"/>
  <c r="AAD174" i="1"/>
  <c r="AAX174" i="1"/>
  <c r="ABR174" i="1"/>
  <c r="ACL174" i="1"/>
  <c r="ADF174" i="1"/>
  <c r="KA174" i="1"/>
  <c r="KV174" i="1"/>
  <c r="LQ174" i="1"/>
  <c r="ML174" i="1"/>
  <c r="NG174" i="1"/>
  <c r="OB174" i="1"/>
  <c r="OW174" i="1"/>
  <c r="PR174" i="1"/>
  <c r="QM174" i="1"/>
  <c r="RH174" i="1"/>
  <c r="SC174" i="1"/>
  <c r="SX174" i="1"/>
  <c r="TS174" i="1"/>
  <c r="UN174" i="1"/>
  <c r="VI174" i="1"/>
  <c r="WD174" i="1"/>
  <c r="WY174" i="1"/>
  <c r="XT174" i="1"/>
  <c r="YO174" i="1"/>
  <c r="ZK174" i="1"/>
  <c r="AAF174" i="1"/>
  <c r="ABA174" i="1"/>
  <c r="ABV174" i="1"/>
  <c r="ACQ174" i="1"/>
  <c r="KB174" i="1"/>
  <c r="KW174" i="1"/>
  <c r="LR174" i="1"/>
  <c r="MM174" i="1"/>
  <c r="NH174" i="1"/>
  <c r="OC174" i="1"/>
  <c r="OX174" i="1"/>
  <c r="PS174" i="1"/>
  <c r="QN174" i="1"/>
  <c r="RI174" i="1"/>
  <c r="SD174" i="1"/>
  <c r="SY174" i="1"/>
  <c r="TT174" i="1"/>
  <c r="UO174" i="1"/>
  <c r="VJ174" i="1"/>
  <c r="WE174" i="1"/>
  <c r="WZ174" i="1"/>
  <c r="XU174" i="1"/>
  <c r="YQ174" i="1"/>
  <c r="ZL174" i="1"/>
  <c r="AAG174" i="1"/>
  <c r="ABB174" i="1"/>
  <c r="ABW174" i="1"/>
  <c r="ACR174" i="1"/>
  <c r="KC174" i="1"/>
  <c r="KX174" i="1"/>
  <c r="LS174" i="1"/>
  <c r="MN174" i="1"/>
  <c r="NI174" i="1"/>
  <c r="OD174" i="1"/>
  <c r="OY174" i="1"/>
  <c r="PT174" i="1"/>
  <c r="QO174" i="1"/>
  <c r="RJ174" i="1"/>
  <c r="SE174" i="1"/>
  <c r="SZ174" i="1"/>
  <c r="TU174" i="1"/>
  <c r="UP174" i="1"/>
  <c r="VK174" i="1"/>
  <c r="WF174" i="1"/>
  <c r="XA174" i="1"/>
  <c r="XW174" i="1"/>
  <c r="YR174" i="1"/>
  <c r="ZM174" i="1"/>
  <c r="AAH174" i="1"/>
  <c r="ABC174" i="1"/>
  <c r="ABX174" i="1"/>
  <c r="ACS174" i="1"/>
  <c r="JQ174" i="1"/>
  <c r="KL174" i="1"/>
  <c r="LG174" i="1"/>
  <c r="MB174" i="1"/>
  <c r="MW174" i="1"/>
  <c r="NR174" i="1"/>
  <c r="OM174" i="1"/>
  <c r="PH174" i="1"/>
  <c r="QC174" i="1"/>
  <c r="QY174" i="1"/>
  <c r="RT174" i="1"/>
  <c r="SO174" i="1"/>
  <c r="TJ174" i="1"/>
  <c r="UE174" i="1"/>
  <c r="UZ174" i="1"/>
  <c r="VU174" i="1"/>
  <c r="WP174" i="1"/>
  <c r="XK174" i="1"/>
  <c r="YF174" i="1"/>
  <c r="ZA174" i="1"/>
  <c r="ZV174" i="1"/>
  <c r="AAQ174" i="1"/>
  <c r="ABL174" i="1"/>
  <c r="ACG174" i="1"/>
  <c r="ADB174" i="1"/>
  <c r="JR174" i="1"/>
  <c r="KM174" i="1"/>
  <c r="LH174" i="1"/>
  <c r="MC174" i="1"/>
  <c r="MX174" i="1"/>
  <c r="NS174" i="1"/>
  <c r="ON174" i="1"/>
  <c r="PI174" i="1"/>
  <c r="QE174" i="1"/>
  <c r="QZ174" i="1"/>
  <c r="RU174" i="1"/>
  <c r="SP174" i="1"/>
  <c r="TK174" i="1"/>
  <c r="UF174" i="1"/>
  <c r="VA174" i="1"/>
  <c r="VV174" i="1"/>
  <c r="WQ174" i="1"/>
  <c r="XL174" i="1"/>
  <c r="YG174" i="1"/>
  <c r="ZB174" i="1"/>
  <c r="ZW174" i="1"/>
  <c r="AAR174" i="1"/>
  <c r="ABM174" i="1"/>
  <c r="ACH174" i="1"/>
  <c r="ADC174" i="1"/>
  <c r="JS174" i="1"/>
  <c r="KN174" i="1"/>
  <c r="LI174" i="1"/>
  <c r="MD174" i="1"/>
  <c r="MY174" i="1"/>
  <c r="NT174" i="1"/>
  <c r="OO174" i="1"/>
  <c r="PK174" i="1"/>
  <c r="QF174" i="1"/>
  <c r="RA174" i="1"/>
  <c r="RV174" i="1"/>
  <c r="SQ174" i="1"/>
  <c r="TL174" i="1"/>
  <c r="UG174" i="1"/>
  <c r="VB174" i="1"/>
  <c r="VW174" i="1"/>
  <c r="WR174" i="1"/>
  <c r="XM174" i="1"/>
  <c r="YH174" i="1"/>
  <c r="ZC174" i="1"/>
  <c r="ZX174" i="1"/>
  <c r="AAS174" i="1"/>
  <c r="ABN174" i="1"/>
  <c r="ACI174" i="1"/>
  <c r="ADD174" i="1"/>
  <c r="JT174" i="1"/>
  <c r="KO174" i="1"/>
  <c r="LJ174" i="1"/>
  <c r="ME174" i="1"/>
  <c r="MZ174" i="1"/>
  <c r="NU174" i="1"/>
  <c r="OQ174" i="1"/>
  <c r="PL174" i="1"/>
  <c r="QG174" i="1"/>
  <c r="RB174" i="1"/>
  <c r="RW174" i="1"/>
  <c r="SR174" i="1"/>
  <c r="TM174" i="1"/>
  <c r="UH174" i="1"/>
  <c r="VC174" i="1"/>
  <c r="VX174" i="1"/>
  <c r="WS174" i="1"/>
  <c r="XN174" i="1"/>
  <c r="YI174" i="1"/>
  <c r="ZD174" i="1"/>
  <c r="ZY174" i="1"/>
  <c r="AAT174" i="1"/>
  <c r="ABO174" i="1"/>
  <c r="ACJ174" i="1"/>
  <c r="ADE174" i="1"/>
  <c r="JU174" i="1"/>
  <c r="KP174" i="1"/>
  <c r="LK174" i="1"/>
  <c r="MF174" i="1"/>
  <c r="NA174" i="1"/>
  <c r="NW174" i="1"/>
  <c r="OR174" i="1"/>
  <c r="PM174" i="1"/>
  <c r="QH174" i="1"/>
  <c r="RC174" i="1"/>
  <c r="RX174" i="1"/>
  <c r="SS174" i="1"/>
  <c r="TN174" i="1"/>
  <c r="UI174" i="1"/>
  <c r="VD174" i="1"/>
  <c r="VY174" i="1"/>
  <c r="WT174" i="1"/>
  <c r="XO174" i="1"/>
  <c r="YJ174" i="1"/>
  <c r="ZE174" i="1"/>
  <c r="ZZ174" i="1"/>
  <c r="AAU174" i="1"/>
  <c r="ABP174" i="1"/>
  <c r="ACK174" i="1"/>
  <c r="ADG174" i="1"/>
  <c r="JV174" i="1"/>
  <c r="KQ174" i="1"/>
  <c r="LL174" i="1"/>
  <c r="MG174" i="1"/>
  <c r="NC174" i="1"/>
  <c r="NX174" i="1"/>
  <c r="OS174" i="1"/>
  <c r="PN174" i="1"/>
  <c r="QI174" i="1"/>
  <c r="RD174" i="1"/>
  <c r="RY174" i="1"/>
  <c r="ST174" i="1"/>
  <c r="TO174" i="1"/>
  <c r="UJ174" i="1"/>
  <c r="VE174" i="1"/>
  <c r="VZ174" i="1"/>
  <c r="WU174" i="1"/>
  <c r="XP174" i="1"/>
  <c r="YK174" i="1"/>
  <c r="ZF174" i="1"/>
  <c r="AAA174" i="1"/>
  <c r="AAV174" i="1"/>
  <c r="ABQ174" i="1"/>
  <c r="ACM174" i="1"/>
  <c r="JW174" i="1"/>
  <c r="KR174" i="1"/>
  <c r="LM174" i="1"/>
  <c r="MI174" i="1"/>
  <c r="ND174" i="1"/>
  <c r="NY174" i="1"/>
  <c r="OT174" i="1"/>
  <c r="PO174" i="1"/>
  <c r="QJ174" i="1"/>
  <c r="RE174" i="1"/>
  <c r="RZ174" i="1"/>
  <c r="SU174" i="1"/>
  <c r="TP174" i="1"/>
  <c r="UK174" i="1"/>
  <c r="VF174" i="1"/>
  <c r="WA174" i="1"/>
  <c r="WV174" i="1"/>
  <c r="XQ174" i="1"/>
  <c r="YL174" i="1"/>
  <c r="ZG174" i="1"/>
  <c r="AAB174" i="1"/>
  <c r="AAW174" i="1"/>
  <c r="ABS174" i="1"/>
  <c r="ACN174" i="1"/>
  <c r="KE174" i="1"/>
  <c r="LU174" i="1"/>
  <c r="NK174" i="1"/>
  <c r="PA174" i="1"/>
  <c r="QQ174" i="1"/>
  <c r="SG174" i="1"/>
  <c r="TW174" i="1"/>
  <c r="VM174" i="1"/>
  <c r="XD174" i="1"/>
  <c r="YT174" i="1"/>
  <c r="AAJ174" i="1"/>
  <c r="ABZ174" i="1"/>
  <c r="KF174" i="1"/>
  <c r="LV174" i="1"/>
  <c r="NL174" i="1"/>
  <c r="PB174" i="1"/>
  <c r="QR174" i="1"/>
  <c r="SH174" i="1"/>
  <c r="TX174" i="1"/>
  <c r="VO174" i="1"/>
  <c r="XE174" i="1"/>
  <c r="YU174" i="1"/>
  <c r="AAK174" i="1"/>
  <c r="ACA174" i="1"/>
  <c r="KG174" i="1"/>
  <c r="LW174" i="1"/>
  <c r="NM174" i="1"/>
  <c r="PC174" i="1"/>
  <c r="QS174" i="1"/>
  <c r="SI174" i="1"/>
  <c r="TY174" i="1"/>
  <c r="VP174" i="1"/>
  <c r="XF174" i="1"/>
  <c r="YV174" i="1"/>
  <c r="AAL174" i="1"/>
  <c r="ACB174" i="1"/>
  <c r="KH174" i="1"/>
  <c r="LX174" i="1"/>
  <c r="NN174" i="1"/>
  <c r="PD174" i="1"/>
  <c r="QT174" i="1"/>
  <c r="SJ174" i="1"/>
  <c r="UA174" i="1"/>
  <c r="VQ174" i="1"/>
  <c r="XG174" i="1"/>
  <c r="YW174" i="1"/>
  <c r="AAM174" i="1"/>
  <c r="ACC174" i="1"/>
  <c r="KI174" i="1"/>
  <c r="LY174" i="1"/>
  <c r="NO174" i="1"/>
  <c r="PE174" i="1"/>
  <c r="QU174" i="1"/>
  <c r="SK174" i="1"/>
  <c r="UB174" i="1"/>
  <c r="VR174" i="1"/>
  <c r="XH174" i="1"/>
  <c r="YX174" i="1"/>
  <c r="AAN174" i="1"/>
  <c r="ACD174" i="1"/>
  <c r="KJ174" i="1"/>
  <c r="LZ174" i="1"/>
  <c r="NP174" i="1"/>
  <c r="PF174" i="1"/>
  <c r="QV174" i="1"/>
  <c r="SM174" i="1"/>
  <c r="UC174" i="1"/>
  <c r="VS174" i="1"/>
  <c r="XI174" i="1"/>
  <c r="YY174" i="1"/>
  <c r="AAO174" i="1"/>
  <c r="ACE174" i="1"/>
  <c r="KK174" i="1"/>
  <c r="MA174" i="1"/>
  <c r="NQ174" i="1"/>
  <c r="PG174" i="1"/>
  <c r="QW174" i="1"/>
  <c r="SN174" i="1"/>
  <c r="UD174" i="1"/>
  <c r="VT174" i="1"/>
  <c r="XJ174" i="1"/>
  <c r="YZ174" i="1"/>
  <c r="AAP174" i="1"/>
  <c r="ACF174" i="1"/>
  <c r="KS174" i="1"/>
  <c r="MJ174" i="1"/>
  <c r="NZ174" i="1"/>
  <c r="PP174" i="1"/>
  <c r="RF174" i="1"/>
  <c r="SV174" i="1"/>
  <c r="UL174" i="1"/>
  <c r="WB174" i="1"/>
  <c r="XR174" i="1"/>
  <c r="ZH174" i="1"/>
  <c r="AAY174" i="1"/>
  <c r="ACO174" i="1"/>
  <c r="KU174" i="1"/>
  <c r="MK174" i="1"/>
  <c r="OA174" i="1"/>
  <c r="PQ174" i="1"/>
  <c r="RG174" i="1"/>
  <c r="SW174" i="1"/>
  <c r="UM174" i="1"/>
  <c r="WC174" i="1"/>
  <c r="XS174" i="1"/>
  <c r="ZI174" i="1"/>
  <c r="AAZ174" i="1"/>
  <c r="ACP174" i="1"/>
  <c r="KY174" i="1"/>
  <c r="MO174" i="1"/>
  <c r="OE174" i="1"/>
  <c r="PU174" i="1"/>
  <c r="RK174" i="1"/>
  <c r="TA174" i="1"/>
  <c r="UQ174" i="1"/>
  <c r="WG174" i="1"/>
  <c r="XX174" i="1"/>
  <c r="ZN174" i="1"/>
  <c r="ABD174" i="1"/>
  <c r="ACT174" i="1"/>
  <c r="KZ174" i="1"/>
  <c r="MP174" i="1"/>
  <c r="OF174" i="1"/>
  <c r="PV174" i="1"/>
  <c r="RL174" i="1"/>
  <c r="TB174" i="1"/>
  <c r="UR174" i="1"/>
  <c r="WI174" i="1"/>
  <c r="XY174" i="1"/>
  <c r="ZO174" i="1"/>
  <c r="ABE174" i="1"/>
  <c r="ACU174" i="1"/>
  <c r="LA174" i="1"/>
  <c r="MQ174" i="1"/>
  <c r="OG174" i="1"/>
  <c r="PW174" i="1"/>
  <c r="RM174" i="1"/>
  <c r="TC174" i="1"/>
  <c r="US174" i="1"/>
  <c r="WJ174" i="1"/>
  <c r="XZ174" i="1"/>
  <c r="ZP174" i="1"/>
  <c r="ABF174" i="1"/>
  <c r="ACV174" i="1"/>
  <c r="LB174" i="1"/>
  <c r="MR174" i="1"/>
  <c r="OH174" i="1"/>
  <c r="PX174" i="1"/>
  <c r="RN174" i="1"/>
  <c r="TD174" i="1"/>
  <c r="UU174" i="1"/>
  <c r="WK174" i="1"/>
  <c r="YA174" i="1"/>
  <c r="ZQ174" i="1"/>
  <c r="ABG174" i="1"/>
  <c r="ACW174" i="1"/>
  <c r="LC174" i="1"/>
  <c r="MS174" i="1"/>
  <c r="OI174" i="1"/>
  <c r="PY174" i="1"/>
  <c r="RO174" i="1"/>
  <c r="TE174" i="1"/>
  <c r="UV174" i="1"/>
  <c r="WL174" i="1"/>
  <c r="YB174" i="1"/>
  <c r="ZR174" i="1"/>
  <c r="ABH174" i="1"/>
  <c r="ACX174" i="1"/>
  <c r="JN174" i="1"/>
  <c r="LD174" i="1"/>
  <c r="MT174" i="1"/>
  <c r="OJ174" i="1"/>
  <c r="PZ174" i="1"/>
  <c r="RP174" i="1"/>
  <c r="TG174" i="1"/>
  <c r="UW174" i="1"/>
  <c r="WM174" i="1"/>
  <c r="YC174" i="1"/>
  <c r="ZS174" i="1"/>
  <c r="ABI174" i="1"/>
  <c r="ACY174" i="1"/>
  <c r="JO174" i="1"/>
  <c r="LE174" i="1"/>
  <c r="MU174" i="1"/>
  <c r="OK174" i="1"/>
  <c r="QA174" i="1"/>
  <c r="RQ174" i="1"/>
  <c r="TH174" i="1"/>
  <c r="UX174" i="1"/>
  <c r="WN174" i="1"/>
  <c r="YD174" i="1"/>
  <c r="ZT174" i="1"/>
  <c r="ABJ174" i="1"/>
  <c r="ACZ174" i="1"/>
  <c r="JP174" i="1"/>
  <c r="LF174" i="1"/>
  <c r="MV174" i="1"/>
  <c r="OL174" i="1"/>
  <c r="QB174" i="1"/>
  <c r="RS174" i="1"/>
  <c r="TI174" i="1"/>
  <c r="UY174" i="1"/>
  <c r="WO174" i="1"/>
  <c r="YE174" i="1"/>
  <c r="ZU174" i="1"/>
  <c r="ABK174" i="1"/>
  <c r="ADA174" i="1"/>
  <c r="JX174" i="1"/>
  <c r="LO174" i="1"/>
  <c r="NE174" i="1"/>
  <c r="OU174" i="1"/>
  <c r="QK174" i="1"/>
  <c r="SA174" i="1"/>
  <c r="TQ174" i="1"/>
  <c r="VG174" i="1"/>
  <c r="WW174" i="1"/>
  <c r="YM174" i="1"/>
  <c r="AAC174" i="1"/>
  <c r="ABT174" i="1"/>
  <c r="JY174" i="1"/>
  <c r="LP174" i="1"/>
  <c r="NF174" i="1"/>
  <c r="OV174" i="1"/>
  <c r="QL174" i="1"/>
  <c r="SB174" i="1"/>
  <c r="TR174" i="1"/>
  <c r="VH174" i="1"/>
  <c r="WX174" i="1"/>
  <c r="YN174" i="1"/>
  <c r="AAE174" i="1"/>
  <c r="ABU174" i="1"/>
  <c r="YS174" i="1"/>
  <c r="AAI174" i="1"/>
  <c r="ABY174" i="1"/>
  <c r="KD174" i="1"/>
  <c r="LT174" i="1"/>
  <c r="NJ174" i="1"/>
  <c r="OZ174" i="1"/>
  <c r="QP174" i="1"/>
  <c r="SF174" i="1"/>
  <c r="TV174" i="1"/>
  <c r="VL174" i="1"/>
  <c r="XC174" i="1"/>
  <c r="L174" i="1"/>
  <c r="AF174" i="1"/>
  <c r="AZ174" i="1"/>
  <c r="BT174" i="1"/>
  <c r="CN174" i="1"/>
  <c r="DH174" i="1"/>
  <c r="EB174" i="1"/>
  <c r="EV174" i="1"/>
  <c r="FP174" i="1"/>
  <c r="GJ174" i="1"/>
  <c r="HD174" i="1"/>
  <c r="HX174" i="1"/>
  <c r="IR174" i="1"/>
  <c r="JL174" i="1"/>
  <c r="M174" i="1"/>
  <c r="AG174" i="1"/>
  <c r="BA174" i="1"/>
  <c r="BU174" i="1"/>
  <c r="CO174" i="1"/>
  <c r="DI174" i="1"/>
  <c r="EC174" i="1"/>
  <c r="EW174" i="1"/>
  <c r="FQ174" i="1"/>
  <c r="GK174" i="1"/>
  <c r="HE174" i="1"/>
  <c r="HY174" i="1"/>
  <c r="IS174" i="1"/>
  <c r="JM174" i="1"/>
  <c r="N174" i="1"/>
  <c r="AH174" i="1"/>
  <c r="O174" i="1"/>
  <c r="AI174" i="1"/>
  <c r="BC174" i="1"/>
  <c r="BW174" i="1"/>
  <c r="CQ174" i="1"/>
  <c r="DK174" i="1"/>
  <c r="EE174" i="1"/>
  <c r="EY174" i="1"/>
  <c r="FS174" i="1"/>
  <c r="GM174" i="1"/>
  <c r="HG174" i="1"/>
  <c r="IA174" i="1"/>
  <c r="IU174" i="1"/>
  <c r="W174" i="1"/>
  <c r="AU174" i="1"/>
  <c r="BR174" i="1"/>
  <c r="CR174" i="1"/>
  <c r="DO174" i="1"/>
  <c r="EL174" i="1"/>
  <c r="FI174" i="1"/>
  <c r="GF174" i="1"/>
  <c r="HC174" i="1"/>
  <c r="IC174" i="1"/>
  <c r="IZ174" i="1"/>
  <c r="X174" i="1"/>
  <c r="AV174" i="1"/>
  <c r="BS174" i="1"/>
  <c r="CS174" i="1"/>
  <c r="DP174" i="1"/>
  <c r="EM174" i="1"/>
  <c r="FJ174" i="1"/>
  <c r="GG174" i="1"/>
  <c r="HF174" i="1"/>
  <c r="ID174" i="1"/>
  <c r="JA174" i="1"/>
  <c r="Y174" i="1"/>
  <c r="AW174" i="1"/>
  <c r="BV174" i="1"/>
  <c r="CT174" i="1"/>
  <c r="DQ174" i="1"/>
  <c r="EN174" i="1"/>
  <c r="FK174" i="1"/>
  <c r="GH174" i="1"/>
  <c r="HH174" i="1"/>
  <c r="IE174" i="1"/>
  <c r="JB174" i="1"/>
  <c r="Z174" i="1"/>
  <c r="AX174" i="1"/>
  <c r="BX174" i="1"/>
  <c r="CU174" i="1"/>
  <c r="DR174" i="1"/>
  <c r="EO174" i="1"/>
  <c r="FL174" i="1"/>
  <c r="GI174" i="1"/>
  <c r="HI174" i="1"/>
  <c r="IF174" i="1"/>
  <c r="JC174" i="1"/>
  <c r="AA174" i="1"/>
  <c r="AY174" i="1"/>
  <c r="BY174" i="1"/>
  <c r="CV174" i="1"/>
  <c r="DS174" i="1"/>
  <c r="EP174" i="1"/>
  <c r="FM174" i="1"/>
  <c r="GL174" i="1"/>
  <c r="HJ174" i="1"/>
  <c r="IG174" i="1"/>
  <c r="JD174" i="1"/>
  <c r="AB174" i="1"/>
  <c r="BB174" i="1"/>
  <c r="BZ174" i="1"/>
  <c r="CW174" i="1"/>
  <c r="DT174" i="1"/>
  <c r="EQ174" i="1"/>
  <c r="FN174" i="1"/>
  <c r="GN174" i="1"/>
  <c r="HK174" i="1"/>
  <c r="IH174" i="1"/>
  <c r="JE174" i="1"/>
  <c r="AC174" i="1"/>
  <c r="BD174" i="1"/>
  <c r="CA174" i="1"/>
  <c r="CX174" i="1"/>
  <c r="DU174" i="1"/>
  <c r="ER174" i="1"/>
  <c r="FO174" i="1"/>
  <c r="GO174" i="1"/>
  <c r="HL174" i="1"/>
  <c r="II174" i="1"/>
  <c r="JF174" i="1"/>
  <c r="F174" i="1"/>
  <c r="AD174" i="1"/>
  <c r="BE174" i="1"/>
  <c r="CB174" i="1"/>
  <c r="CY174" i="1"/>
  <c r="DV174" i="1"/>
  <c r="ES174" i="1"/>
  <c r="FR174" i="1"/>
  <c r="GP174" i="1"/>
  <c r="HM174" i="1"/>
  <c r="IJ174" i="1"/>
  <c r="JG174" i="1"/>
  <c r="G174" i="1"/>
  <c r="AE174" i="1"/>
  <c r="BF174" i="1"/>
  <c r="CC174" i="1"/>
  <c r="CZ174" i="1"/>
  <c r="DW174" i="1"/>
  <c r="ET174" i="1"/>
  <c r="FT174" i="1"/>
  <c r="GQ174" i="1"/>
  <c r="HN174" i="1"/>
  <c r="IK174" i="1"/>
  <c r="JH174" i="1"/>
  <c r="H174" i="1"/>
  <c r="AJ174" i="1"/>
  <c r="BG174" i="1"/>
  <c r="CD174" i="1"/>
  <c r="DA174" i="1"/>
  <c r="DX174" i="1"/>
  <c r="EU174" i="1"/>
  <c r="FU174" i="1"/>
  <c r="GR174" i="1"/>
  <c r="HO174" i="1"/>
  <c r="IL174" i="1"/>
  <c r="JI174" i="1"/>
  <c r="I174" i="1"/>
  <c r="AK174" i="1"/>
  <c r="BH174" i="1"/>
  <c r="CE174" i="1"/>
  <c r="DB174" i="1"/>
  <c r="DY174" i="1"/>
  <c r="EX174" i="1"/>
  <c r="FV174" i="1"/>
  <c r="J174" i="1"/>
  <c r="AL174" i="1"/>
  <c r="BI174" i="1"/>
  <c r="CF174" i="1"/>
  <c r="DC174" i="1"/>
  <c r="DZ174" i="1"/>
  <c r="EZ174" i="1"/>
  <c r="FW174" i="1"/>
  <c r="GT174" i="1"/>
  <c r="HQ174" i="1"/>
  <c r="IN174" i="1"/>
  <c r="JK174" i="1"/>
  <c r="K174" i="1"/>
  <c r="AM174" i="1"/>
  <c r="BJ174" i="1"/>
  <c r="CG174" i="1"/>
  <c r="DD174" i="1"/>
  <c r="EA174" i="1"/>
  <c r="FA174" i="1"/>
  <c r="FX174" i="1"/>
  <c r="GU174" i="1"/>
  <c r="HR174" i="1"/>
  <c r="IO174" i="1"/>
  <c r="P174" i="1"/>
  <c r="AN174" i="1"/>
  <c r="BK174" i="1"/>
  <c r="CH174" i="1"/>
  <c r="DE174" i="1"/>
  <c r="ED174" i="1"/>
  <c r="FB174" i="1"/>
  <c r="FY174" i="1"/>
  <c r="GV174" i="1"/>
  <c r="HS174" i="1"/>
  <c r="IP174" i="1"/>
  <c r="Q174" i="1"/>
  <c r="AO174" i="1"/>
  <c r="BL174" i="1"/>
  <c r="CI174" i="1"/>
  <c r="DF174" i="1"/>
  <c r="EF174" i="1"/>
  <c r="FC174" i="1"/>
  <c r="FZ174" i="1"/>
  <c r="GW174" i="1"/>
  <c r="HT174" i="1"/>
  <c r="IQ174" i="1"/>
  <c r="R174" i="1"/>
  <c r="AP174" i="1"/>
  <c r="BM174" i="1"/>
  <c r="CJ174" i="1"/>
  <c r="DG174" i="1"/>
  <c r="EG174" i="1"/>
  <c r="FD174" i="1"/>
  <c r="GA174" i="1"/>
  <c r="GX174" i="1"/>
  <c r="HU174" i="1"/>
  <c r="IT174" i="1"/>
  <c r="S174" i="1"/>
  <c r="AQ174" i="1"/>
  <c r="BN174" i="1"/>
  <c r="CK174" i="1"/>
  <c r="DJ174" i="1"/>
  <c r="EH174" i="1"/>
  <c r="FE174" i="1"/>
  <c r="GB174" i="1"/>
  <c r="GY174" i="1"/>
  <c r="HV174" i="1"/>
  <c r="IV174" i="1"/>
  <c r="T174" i="1"/>
  <c r="AR174" i="1"/>
  <c r="BO174" i="1"/>
  <c r="CL174" i="1"/>
  <c r="DL174" i="1"/>
  <c r="EI174" i="1"/>
  <c r="FF174" i="1"/>
  <c r="GC174" i="1"/>
  <c r="GZ174" i="1"/>
  <c r="HW174" i="1"/>
  <c r="IW174" i="1"/>
  <c r="U174" i="1"/>
  <c r="AS174" i="1"/>
  <c r="BP174" i="1"/>
  <c r="CM174" i="1"/>
  <c r="DM174" i="1"/>
  <c r="EJ174" i="1"/>
  <c r="FG174" i="1"/>
  <c r="GD174" i="1"/>
  <c r="HA174" i="1"/>
  <c r="HZ174" i="1"/>
  <c r="IX174" i="1"/>
  <c r="V174" i="1"/>
  <c r="AT174" i="1"/>
  <c r="BQ174" i="1"/>
  <c r="CP174" i="1"/>
  <c r="DN174" i="1"/>
  <c r="EK174" i="1"/>
  <c r="FH174" i="1"/>
  <c r="GE174" i="1"/>
  <c r="GS174" i="1"/>
  <c r="HB174" i="1"/>
  <c r="HP174" i="1"/>
  <c r="IB174" i="1"/>
  <c r="IM174" i="1"/>
  <c r="IY174" i="1"/>
  <c r="JJ174" i="1"/>
  <c r="JV134" i="1"/>
  <c r="KP134" i="1"/>
  <c r="LJ134" i="1"/>
  <c r="MD134" i="1"/>
  <c r="MX134" i="1"/>
  <c r="NR134" i="1"/>
  <c r="OL134" i="1"/>
  <c r="PF134" i="1"/>
  <c r="PZ134" i="1"/>
  <c r="QT134" i="1"/>
  <c r="RN134" i="1"/>
  <c r="SH134" i="1"/>
  <c r="TB134" i="1"/>
  <c r="TV134" i="1"/>
  <c r="UP134" i="1"/>
  <c r="VJ134" i="1"/>
  <c r="WD134" i="1"/>
  <c r="WX134" i="1"/>
  <c r="XR134" i="1"/>
  <c r="YL134" i="1"/>
  <c r="ZF134" i="1"/>
  <c r="ZZ134" i="1"/>
  <c r="AAT134" i="1"/>
  <c r="ABN134" i="1"/>
  <c r="ACH134" i="1"/>
  <c r="ADB134" i="1"/>
  <c r="JW134" i="1"/>
  <c r="KQ134" i="1"/>
  <c r="LK134" i="1"/>
  <c r="ME134" i="1"/>
  <c r="MY134" i="1"/>
  <c r="NS134" i="1"/>
  <c r="OM134" i="1"/>
  <c r="PG134" i="1"/>
  <c r="QA134" i="1"/>
  <c r="QU134" i="1"/>
  <c r="RO134" i="1"/>
  <c r="SI134" i="1"/>
  <c r="TC134" i="1"/>
  <c r="TW134" i="1"/>
  <c r="UQ134" i="1"/>
  <c r="VK134" i="1"/>
  <c r="WE134" i="1"/>
  <c r="WY134" i="1"/>
  <c r="XS134" i="1"/>
  <c r="YM134" i="1"/>
  <c r="ZG134" i="1"/>
  <c r="AAA134" i="1"/>
  <c r="AAU134" i="1"/>
  <c r="ABO134" i="1"/>
  <c r="ACI134" i="1"/>
  <c r="ADC134" i="1"/>
  <c r="JX134" i="1"/>
  <c r="KR134" i="1"/>
  <c r="LL134" i="1"/>
  <c r="MF134" i="1"/>
  <c r="MZ134" i="1"/>
  <c r="NT134" i="1"/>
  <c r="ON134" i="1"/>
  <c r="PH134" i="1"/>
  <c r="QB134" i="1"/>
  <c r="QV134" i="1"/>
  <c r="RP134" i="1"/>
  <c r="SJ134" i="1"/>
  <c r="TD134" i="1"/>
  <c r="TX134" i="1"/>
  <c r="UR134" i="1"/>
  <c r="VL134" i="1"/>
  <c r="WF134" i="1"/>
  <c r="WZ134" i="1"/>
  <c r="XT134" i="1"/>
  <c r="YN134" i="1"/>
  <c r="ZH134" i="1"/>
  <c r="AAB134" i="1"/>
  <c r="AAV134" i="1"/>
  <c r="ABP134" i="1"/>
  <c r="JY134" i="1"/>
  <c r="KS134" i="1"/>
  <c r="LM134" i="1"/>
  <c r="MG134" i="1"/>
  <c r="NA134" i="1"/>
  <c r="NU134" i="1"/>
  <c r="OO134" i="1"/>
  <c r="PI134" i="1"/>
  <c r="QC134" i="1"/>
  <c r="QW134" i="1"/>
  <c r="RQ134" i="1"/>
  <c r="SK134" i="1"/>
  <c r="TE134" i="1"/>
  <c r="TY134" i="1"/>
  <c r="US134" i="1"/>
  <c r="VM134" i="1"/>
  <c r="WG134" i="1"/>
  <c r="XA134" i="1"/>
  <c r="XU134" i="1"/>
  <c r="YO134" i="1"/>
  <c r="ZI134" i="1"/>
  <c r="JZ134" i="1"/>
  <c r="KT134" i="1"/>
  <c r="LN134" i="1"/>
  <c r="MH134" i="1"/>
  <c r="NB134" i="1"/>
  <c r="NV134" i="1"/>
  <c r="OP134" i="1"/>
  <c r="PJ134" i="1"/>
  <c r="QD134" i="1"/>
  <c r="QX134" i="1"/>
  <c r="RR134" i="1"/>
  <c r="SL134" i="1"/>
  <c r="TF134" i="1"/>
  <c r="TZ134" i="1"/>
  <c r="UT134" i="1"/>
  <c r="VN134" i="1"/>
  <c r="WH134" i="1"/>
  <c r="XB134" i="1"/>
  <c r="XV134" i="1"/>
  <c r="YP134" i="1"/>
  <c r="ZJ134" i="1"/>
  <c r="AAD134" i="1"/>
  <c r="AAX134" i="1"/>
  <c r="ABR134" i="1"/>
  <c r="ACL134" i="1"/>
  <c r="ADF134" i="1"/>
  <c r="KA134" i="1"/>
  <c r="KU134" i="1"/>
  <c r="LO134" i="1"/>
  <c r="MI134" i="1"/>
  <c r="NC134" i="1"/>
  <c r="NW134" i="1"/>
  <c r="OQ134" i="1"/>
  <c r="PK134" i="1"/>
  <c r="QE134" i="1"/>
  <c r="QY134" i="1"/>
  <c r="RS134" i="1"/>
  <c r="SM134" i="1"/>
  <c r="TG134" i="1"/>
  <c r="UA134" i="1"/>
  <c r="UU134" i="1"/>
  <c r="VO134" i="1"/>
  <c r="WI134" i="1"/>
  <c r="XC134" i="1"/>
  <c r="XW134" i="1"/>
  <c r="YQ134" i="1"/>
  <c r="ZK134" i="1"/>
  <c r="AAE134" i="1"/>
  <c r="KB134" i="1"/>
  <c r="KV134" i="1"/>
  <c r="LP134" i="1"/>
  <c r="MJ134" i="1"/>
  <c r="ND134" i="1"/>
  <c r="NX134" i="1"/>
  <c r="OR134" i="1"/>
  <c r="PL134" i="1"/>
  <c r="QF134" i="1"/>
  <c r="QZ134" i="1"/>
  <c r="RT134" i="1"/>
  <c r="SN134" i="1"/>
  <c r="TH134" i="1"/>
  <c r="UB134" i="1"/>
  <c r="UV134" i="1"/>
  <c r="VP134" i="1"/>
  <c r="WJ134" i="1"/>
  <c r="XD134" i="1"/>
  <c r="XX134" i="1"/>
  <c r="YR134" i="1"/>
  <c r="ZL134" i="1"/>
  <c r="KC134" i="1"/>
  <c r="KW134" i="1"/>
  <c r="LQ134" i="1"/>
  <c r="MK134" i="1"/>
  <c r="NE134" i="1"/>
  <c r="NY134" i="1"/>
  <c r="OS134" i="1"/>
  <c r="PM134" i="1"/>
  <c r="QG134" i="1"/>
  <c r="KD134" i="1"/>
  <c r="KX134" i="1"/>
  <c r="LR134" i="1"/>
  <c r="KE134" i="1"/>
  <c r="KY134" i="1"/>
  <c r="KF134" i="1"/>
  <c r="KZ134" i="1"/>
  <c r="LT134" i="1"/>
  <c r="MN134" i="1"/>
  <c r="NH134" i="1"/>
  <c r="OB134" i="1"/>
  <c r="OV134" i="1"/>
  <c r="PP134" i="1"/>
  <c r="QJ134" i="1"/>
  <c r="RD134" i="1"/>
  <c r="RX134" i="1"/>
  <c r="SR134" i="1"/>
  <c r="TL134" i="1"/>
  <c r="UF134" i="1"/>
  <c r="UZ134" i="1"/>
  <c r="VT134" i="1"/>
  <c r="WN134" i="1"/>
  <c r="XH134" i="1"/>
  <c r="YB134" i="1"/>
  <c r="YV134" i="1"/>
  <c r="ZP134" i="1"/>
  <c r="AAJ134" i="1"/>
  <c r="ABD134" i="1"/>
  <c r="ABX134" i="1"/>
  <c r="ACR134" i="1"/>
  <c r="KG134" i="1"/>
  <c r="LA134" i="1"/>
  <c r="LU134" i="1"/>
  <c r="MO134" i="1"/>
  <c r="NI134" i="1"/>
  <c r="OC134" i="1"/>
  <c r="OW134" i="1"/>
  <c r="PQ134" i="1"/>
  <c r="QK134" i="1"/>
  <c r="RE134" i="1"/>
  <c r="RY134" i="1"/>
  <c r="SS134" i="1"/>
  <c r="TM134" i="1"/>
  <c r="UG134" i="1"/>
  <c r="VA134" i="1"/>
  <c r="VU134" i="1"/>
  <c r="WO134" i="1"/>
  <c r="XI134" i="1"/>
  <c r="YC134" i="1"/>
  <c r="YW134" i="1"/>
  <c r="ZQ134" i="1"/>
  <c r="AAK134" i="1"/>
  <c r="ABE134" i="1"/>
  <c r="ABY134" i="1"/>
  <c r="ACS134" i="1"/>
  <c r="JN134" i="1"/>
  <c r="KH134" i="1"/>
  <c r="LB134" i="1"/>
  <c r="LV134" i="1"/>
  <c r="MP134" i="1"/>
  <c r="NJ134" i="1"/>
  <c r="OD134" i="1"/>
  <c r="OX134" i="1"/>
  <c r="PR134" i="1"/>
  <c r="QL134" i="1"/>
  <c r="RF134" i="1"/>
  <c r="RZ134" i="1"/>
  <c r="ST134" i="1"/>
  <c r="TN134" i="1"/>
  <c r="UH134" i="1"/>
  <c r="VB134" i="1"/>
  <c r="VV134" i="1"/>
  <c r="WP134" i="1"/>
  <c r="XJ134" i="1"/>
  <c r="YD134" i="1"/>
  <c r="YX134" i="1"/>
  <c r="ZR134" i="1"/>
  <c r="AAL134" i="1"/>
  <c r="ABF134" i="1"/>
  <c r="ABZ134" i="1"/>
  <c r="ACT134" i="1"/>
  <c r="JO134" i="1"/>
  <c r="KI134" i="1"/>
  <c r="LC134" i="1"/>
  <c r="LW134" i="1"/>
  <c r="MQ134" i="1"/>
  <c r="NK134" i="1"/>
  <c r="OE134" i="1"/>
  <c r="OY134" i="1"/>
  <c r="PS134" i="1"/>
  <c r="QM134" i="1"/>
  <c r="RG134" i="1"/>
  <c r="SA134" i="1"/>
  <c r="SU134" i="1"/>
  <c r="TO134" i="1"/>
  <c r="UI134" i="1"/>
  <c r="VC134" i="1"/>
  <c r="VW134" i="1"/>
  <c r="WQ134" i="1"/>
  <c r="XK134" i="1"/>
  <c r="YE134" i="1"/>
  <c r="YY134" i="1"/>
  <c r="ZS134" i="1"/>
  <c r="AAM134" i="1"/>
  <c r="ABG134" i="1"/>
  <c r="ACA134" i="1"/>
  <c r="ACU134" i="1"/>
  <c r="JP134" i="1"/>
  <c r="KJ134" i="1"/>
  <c r="LD134" i="1"/>
  <c r="LX134" i="1"/>
  <c r="MR134" i="1"/>
  <c r="NL134" i="1"/>
  <c r="OF134" i="1"/>
  <c r="OZ134" i="1"/>
  <c r="PT134" i="1"/>
  <c r="QN134" i="1"/>
  <c r="RH134" i="1"/>
  <c r="SB134" i="1"/>
  <c r="SV134" i="1"/>
  <c r="TP134" i="1"/>
  <c r="UJ134" i="1"/>
  <c r="VD134" i="1"/>
  <c r="VX134" i="1"/>
  <c r="WR134" i="1"/>
  <c r="XL134" i="1"/>
  <c r="YF134" i="1"/>
  <c r="YZ134" i="1"/>
  <c r="ZT134" i="1"/>
  <c r="AAN134" i="1"/>
  <c r="ABH134" i="1"/>
  <c r="ACB134" i="1"/>
  <c r="ACV134" i="1"/>
  <c r="JQ134" i="1"/>
  <c r="KK134" i="1"/>
  <c r="LE134" i="1"/>
  <c r="LY134" i="1"/>
  <c r="MS134" i="1"/>
  <c r="NM134" i="1"/>
  <c r="OG134" i="1"/>
  <c r="PA134" i="1"/>
  <c r="PU134" i="1"/>
  <c r="QO134" i="1"/>
  <c r="RI134" i="1"/>
  <c r="SC134" i="1"/>
  <c r="SW134" i="1"/>
  <c r="TQ134" i="1"/>
  <c r="UK134" i="1"/>
  <c r="VE134" i="1"/>
  <c r="VY134" i="1"/>
  <c r="WS134" i="1"/>
  <c r="XM134" i="1"/>
  <c r="YG134" i="1"/>
  <c r="ZA134" i="1"/>
  <c r="ZU134" i="1"/>
  <c r="AAO134" i="1"/>
  <c r="ABI134" i="1"/>
  <c r="ACC134" i="1"/>
  <c r="ACW134" i="1"/>
  <c r="JR134" i="1"/>
  <c r="KL134" i="1"/>
  <c r="LF134" i="1"/>
  <c r="LZ134" i="1"/>
  <c r="MT134" i="1"/>
  <c r="NN134" i="1"/>
  <c r="OH134" i="1"/>
  <c r="PB134" i="1"/>
  <c r="PV134" i="1"/>
  <c r="QP134" i="1"/>
  <c r="RJ134" i="1"/>
  <c r="SD134" i="1"/>
  <c r="SX134" i="1"/>
  <c r="TR134" i="1"/>
  <c r="UL134" i="1"/>
  <c r="VF134" i="1"/>
  <c r="VZ134" i="1"/>
  <c r="WT134" i="1"/>
  <c r="XN134" i="1"/>
  <c r="YH134" i="1"/>
  <c r="ZB134" i="1"/>
  <c r="ZV134" i="1"/>
  <c r="AAP134" i="1"/>
  <c r="ABJ134" i="1"/>
  <c r="ACD134" i="1"/>
  <c r="ACX134" i="1"/>
  <c r="MA134" i="1"/>
  <c r="PC134" i="1"/>
  <c r="RV134" i="1"/>
  <c r="UM134" i="1"/>
  <c r="WW134" i="1"/>
  <c r="ZN134" i="1"/>
  <c r="ABL134" i="1"/>
  <c r="ADA134" i="1"/>
  <c r="MB134" i="1"/>
  <c r="PD134" i="1"/>
  <c r="RW134" i="1"/>
  <c r="UN134" i="1"/>
  <c r="XE134" i="1"/>
  <c r="ZO134" i="1"/>
  <c r="ABM134" i="1"/>
  <c r="ADD134" i="1"/>
  <c r="MC134" i="1"/>
  <c r="PE134" i="1"/>
  <c r="SE134" i="1"/>
  <c r="UO134" i="1"/>
  <c r="XF134" i="1"/>
  <c r="ZW134" i="1"/>
  <c r="ABQ134" i="1"/>
  <c r="ADE134" i="1"/>
  <c r="ML134" i="1"/>
  <c r="PN134" i="1"/>
  <c r="SF134" i="1"/>
  <c r="UW134" i="1"/>
  <c r="XG134" i="1"/>
  <c r="ZX134" i="1"/>
  <c r="ABS134" i="1"/>
  <c r="ADG134" i="1"/>
  <c r="MM134" i="1"/>
  <c r="PO134" i="1"/>
  <c r="SG134" i="1"/>
  <c r="UX134" i="1"/>
  <c r="XO134" i="1"/>
  <c r="ZY134" i="1"/>
  <c r="ABT134" i="1"/>
  <c r="MU134" i="1"/>
  <c r="PW134" i="1"/>
  <c r="SO134" i="1"/>
  <c r="UY134" i="1"/>
  <c r="XP134" i="1"/>
  <c r="AAC134" i="1"/>
  <c r="ABU134" i="1"/>
  <c r="MV134" i="1"/>
  <c r="PX134" i="1"/>
  <c r="SP134" i="1"/>
  <c r="VG134" i="1"/>
  <c r="XQ134" i="1"/>
  <c r="AAF134" i="1"/>
  <c r="ABV134" i="1"/>
  <c r="MW134" i="1"/>
  <c r="PY134" i="1"/>
  <c r="SQ134" i="1"/>
  <c r="VH134" i="1"/>
  <c r="XY134" i="1"/>
  <c r="AAG134" i="1"/>
  <c r="ABW134" i="1"/>
  <c r="NF134" i="1"/>
  <c r="QH134" i="1"/>
  <c r="SY134" i="1"/>
  <c r="VI134" i="1"/>
  <c r="XZ134" i="1"/>
  <c r="AAH134" i="1"/>
  <c r="ACE134" i="1"/>
  <c r="NG134" i="1"/>
  <c r="QI134" i="1"/>
  <c r="SZ134" i="1"/>
  <c r="VQ134" i="1"/>
  <c r="YA134" i="1"/>
  <c r="AAI134" i="1"/>
  <c r="ACF134" i="1"/>
  <c r="JS134" i="1"/>
  <c r="NO134" i="1"/>
  <c r="QQ134" i="1"/>
  <c r="TA134" i="1"/>
  <c r="VR134" i="1"/>
  <c r="YI134" i="1"/>
  <c r="AAQ134" i="1"/>
  <c r="ACG134" i="1"/>
  <c r="JT134" i="1"/>
  <c r="NP134" i="1"/>
  <c r="QR134" i="1"/>
  <c r="TI134" i="1"/>
  <c r="VS134" i="1"/>
  <c r="YJ134" i="1"/>
  <c r="AAR134" i="1"/>
  <c r="ACJ134" i="1"/>
  <c r="JU134" i="1"/>
  <c r="NQ134" i="1"/>
  <c r="QS134" i="1"/>
  <c r="TJ134" i="1"/>
  <c r="WA134" i="1"/>
  <c r="YK134" i="1"/>
  <c r="AAS134" i="1"/>
  <c r="ACK134" i="1"/>
  <c r="KM134" i="1"/>
  <c r="NZ134" i="1"/>
  <c r="RA134" i="1"/>
  <c r="TK134" i="1"/>
  <c r="WB134" i="1"/>
  <c r="YS134" i="1"/>
  <c r="AAW134" i="1"/>
  <c r="ACM134" i="1"/>
  <c r="KN134" i="1"/>
  <c r="OA134" i="1"/>
  <c r="RB134" i="1"/>
  <c r="TS134" i="1"/>
  <c r="WC134" i="1"/>
  <c r="YT134" i="1"/>
  <c r="AAY134" i="1"/>
  <c r="ACN134" i="1"/>
  <c r="KO134" i="1"/>
  <c r="OI134" i="1"/>
  <c r="RC134" i="1"/>
  <c r="TT134" i="1"/>
  <c r="WK134" i="1"/>
  <c r="YU134" i="1"/>
  <c r="AAZ134" i="1"/>
  <c r="ACO134" i="1"/>
  <c r="LI134" i="1"/>
  <c r="OT134" i="1"/>
  <c r="RM134" i="1"/>
  <c r="UD134" i="1"/>
  <c r="WU134" i="1"/>
  <c r="ZE134" i="1"/>
  <c r="ABC134" i="1"/>
  <c r="ACY134" i="1"/>
  <c r="LH134" i="1"/>
  <c r="ACP134" i="1"/>
  <c r="LS134" i="1"/>
  <c r="ACQ134" i="1"/>
  <c r="OJ134" i="1"/>
  <c r="ACZ134" i="1"/>
  <c r="OK134" i="1"/>
  <c r="OU134" i="1"/>
  <c r="RK134" i="1"/>
  <c r="RL134" i="1"/>
  <c r="RU134" i="1"/>
  <c r="TU134" i="1"/>
  <c r="UC134" i="1"/>
  <c r="UE134" i="1"/>
  <c r="WL134" i="1"/>
  <c r="WM134" i="1"/>
  <c r="WV134" i="1"/>
  <c r="ZC134" i="1"/>
  <c r="ZD134" i="1"/>
  <c r="ABB134" i="1"/>
  <c r="LG134" i="1"/>
  <c r="ZM134" i="1"/>
  <c r="ABA134" i="1"/>
  <c r="ABK134" i="1"/>
  <c r="G134" i="1"/>
  <c r="AA134" i="1"/>
  <c r="AU134" i="1"/>
  <c r="BO134" i="1"/>
  <c r="CI134" i="1"/>
  <c r="DC134" i="1"/>
  <c r="DW134" i="1"/>
  <c r="EQ134" i="1"/>
  <c r="FK134" i="1"/>
  <c r="GE134" i="1"/>
  <c r="GY134" i="1"/>
  <c r="HS134" i="1"/>
  <c r="IM134" i="1"/>
  <c r="JG134" i="1"/>
  <c r="H134" i="1"/>
  <c r="AB134" i="1"/>
  <c r="AV134" i="1"/>
  <c r="BP134" i="1"/>
  <c r="CJ134" i="1"/>
  <c r="DD134" i="1"/>
  <c r="DX134" i="1"/>
  <c r="ER134" i="1"/>
  <c r="FL134" i="1"/>
  <c r="GF134" i="1"/>
  <c r="GZ134" i="1"/>
  <c r="HT134" i="1"/>
  <c r="IN134" i="1"/>
  <c r="JH134" i="1"/>
  <c r="V134" i="1"/>
  <c r="AR134" i="1"/>
  <c r="BN134" i="1"/>
  <c r="CL134" i="1"/>
  <c r="DH134" i="1"/>
  <c r="ED134" i="1"/>
  <c r="EZ134" i="1"/>
  <c r="FV134" i="1"/>
  <c r="GR134" i="1"/>
  <c r="HN134" i="1"/>
  <c r="IJ134" i="1"/>
  <c r="JF134" i="1"/>
  <c r="W134" i="1"/>
  <c r="AS134" i="1"/>
  <c r="BQ134" i="1"/>
  <c r="CM134" i="1"/>
  <c r="DI134" i="1"/>
  <c r="EE134" i="1"/>
  <c r="FA134" i="1"/>
  <c r="FW134" i="1"/>
  <c r="GS134" i="1"/>
  <c r="HO134" i="1"/>
  <c r="IK134" i="1"/>
  <c r="JI134" i="1"/>
  <c r="X134" i="1"/>
  <c r="AT134" i="1"/>
  <c r="BR134" i="1"/>
  <c r="CN134" i="1"/>
  <c r="DJ134" i="1"/>
  <c r="EF134" i="1"/>
  <c r="FB134" i="1"/>
  <c r="FX134" i="1"/>
  <c r="GT134" i="1"/>
  <c r="HP134" i="1"/>
  <c r="IL134" i="1"/>
  <c r="JJ134" i="1"/>
  <c r="Y134" i="1"/>
  <c r="AW134" i="1"/>
  <c r="BS134" i="1"/>
  <c r="CO134" i="1"/>
  <c r="DK134" i="1"/>
  <c r="EG134" i="1"/>
  <c r="FC134" i="1"/>
  <c r="FY134" i="1"/>
  <c r="GU134" i="1"/>
  <c r="HQ134" i="1"/>
  <c r="IO134" i="1"/>
  <c r="JK134" i="1"/>
  <c r="Z134" i="1"/>
  <c r="AX134" i="1"/>
  <c r="BT134" i="1"/>
  <c r="CP134" i="1"/>
  <c r="DL134" i="1"/>
  <c r="EH134" i="1"/>
  <c r="FD134" i="1"/>
  <c r="FZ134" i="1"/>
  <c r="GV134" i="1"/>
  <c r="HR134" i="1"/>
  <c r="IP134" i="1"/>
  <c r="JL134" i="1"/>
  <c r="AC134" i="1"/>
  <c r="AY134" i="1"/>
  <c r="BU134" i="1"/>
  <c r="CQ134" i="1"/>
  <c r="DM134" i="1"/>
  <c r="EI134" i="1"/>
  <c r="FE134" i="1"/>
  <c r="GA134" i="1"/>
  <c r="GW134" i="1"/>
  <c r="HU134" i="1"/>
  <c r="IQ134" i="1"/>
  <c r="JM134" i="1"/>
  <c r="F134" i="1"/>
  <c r="AD134" i="1"/>
  <c r="AZ134" i="1"/>
  <c r="BV134" i="1"/>
  <c r="CR134" i="1"/>
  <c r="DN134" i="1"/>
  <c r="EJ134" i="1"/>
  <c r="FF134" i="1"/>
  <c r="GB134" i="1"/>
  <c r="GX134" i="1"/>
  <c r="HV134" i="1"/>
  <c r="IR134" i="1"/>
  <c r="I134" i="1"/>
  <c r="AE134" i="1"/>
  <c r="BA134" i="1"/>
  <c r="BW134" i="1"/>
  <c r="CS134" i="1"/>
  <c r="DO134" i="1"/>
  <c r="EK134" i="1"/>
  <c r="FG134" i="1"/>
  <c r="GC134" i="1"/>
  <c r="HA134" i="1"/>
  <c r="HW134" i="1"/>
  <c r="IS134" i="1"/>
  <c r="J134" i="1"/>
  <c r="AF134" i="1"/>
  <c r="BB134" i="1"/>
  <c r="BX134" i="1"/>
  <c r="CT134" i="1"/>
  <c r="DP134" i="1"/>
  <c r="EL134" i="1"/>
  <c r="FH134" i="1"/>
  <c r="GD134" i="1"/>
  <c r="HB134" i="1"/>
  <c r="HX134" i="1"/>
  <c r="IT134" i="1"/>
  <c r="K134" i="1"/>
  <c r="AG134" i="1"/>
  <c r="BC134" i="1"/>
  <c r="BY134" i="1"/>
  <c r="CU134" i="1"/>
  <c r="DQ134" i="1"/>
  <c r="EM134" i="1"/>
  <c r="FI134" i="1"/>
  <c r="GG134" i="1"/>
  <c r="HC134" i="1"/>
  <c r="HY134" i="1"/>
  <c r="IU134" i="1"/>
  <c r="L134" i="1"/>
  <c r="AH134" i="1"/>
  <c r="BD134" i="1"/>
  <c r="BZ134" i="1"/>
  <c r="CV134" i="1"/>
  <c r="DR134" i="1"/>
  <c r="EN134" i="1"/>
  <c r="FJ134" i="1"/>
  <c r="GH134" i="1"/>
  <c r="HD134" i="1"/>
  <c r="HZ134" i="1"/>
  <c r="IV134" i="1"/>
  <c r="M134" i="1"/>
  <c r="AI134" i="1"/>
  <c r="BE134" i="1"/>
  <c r="CA134" i="1"/>
  <c r="CW134" i="1"/>
  <c r="DS134" i="1"/>
  <c r="EO134" i="1"/>
  <c r="FM134" i="1"/>
  <c r="GI134" i="1"/>
  <c r="HE134" i="1"/>
  <c r="IA134" i="1"/>
  <c r="IW134" i="1"/>
  <c r="N134" i="1"/>
  <c r="AJ134" i="1"/>
  <c r="BF134" i="1"/>
  <c r="CB134" i="1"/>
  <c r="CX134" i="1"/>
  <c r="DT134" i="1"/>
  <c r="EP134" i="1"/>
  <c r="FN134" i="1"/>
  <c r="GJ134" i="1"/>
  <c r="HF134" i="1"/>
  <c r="IB134" i="1"/>
  <c r="IX134" i="1"/>
  <c r="O134" i="1"/>
  <c r="AK134" i="1"/>
  <c r="BG134" i="1"/>
  <c r="CC134" i="1"/>
  <c r="CY134" i="1"/>
  <c r="DU134" i="1"/>
  <c r="ES134" i="1"/>
  <c r="FO134" i="1"/>
  <c r="GK134" i="1"/>
  <c r="HG134" i="1"/>
  <c r="IC134" i="1"/>
  <c r="IY134" i="1"/>
  <c r="P134" i="1"/>
  <c r="AL134" i="1"/>
  <c r="BH134" i="1"/>
  <c r="CD134" i="1"/>
  <c r="CZ134" i="1"/>
  <c r="DV134" i="1"/>
  <c r="ET134" i="1"/>
  <c r="FP134" i="1"/>
  <c r="GL134" i="1"/>
  <c r="HH134" i="1"/>
  <c r="ID134" i="1"/>
  <c r="IZ134" i="1"/>
  <c r="Q134" i="1"/>
  <c r="AM134" i="1"/>
  <c r="BI134" i="1"/>
  <c r="CE134" i="1"/>
  <c r="DA134" i="1"/>
  <c r="DY134" i="1"/>
  <c r="EU134" i="1"/>
  <c r="FQ134" i="1"/>
  <c r="GM134" i="1"/>
  <c r="HI134" i="1"/>
  <c r="IE134" i="1"/>
  <c r="JA134" i="1"/>
  <c r="R134" i="1"/>
  <c r="AN134" i="1"/>
  <c r="BJ134" i="1"/>
  <c r="CF134" i="1"/>
  <c r="DB134" i="1"/>
  <c r="DZ134" i="1"/>
  <c r="EV134" i="1"/>
  <c r="FR134" i="1"/>
  <c r="GN134" i="1"/>
  <c r="HJ134" i="1"/>
  <c r="IF134" i="1"/>
  <c r="JB134" i="1"/>
  <c r="S134" i="1"/>
  <c r="AO134" i="1"/>
  <c r="BK134" i="1"/>
  <c r="CG134" i="1"/>
  <c r="DE134" i="1"/>
  <c r="EA134" i="1"/>
  <c r="EW134" i="1"/>
  <c r="FS134" i="1"/>
  <c r="GO134" i="1"/>
  <c r="HK134" i="1"/>
  <c r="IG134" i="1"/>
  <c r="JC134" i="1"/>
  <c r="T134" i="1"/>
  <c r="FT134" i="1"/>
  <c r="FU134" i="1"/>
  <c r="GP134" i="1"/>
  <c r="GQ134" i="1"/>
  <c r="HL134" i="1"/>
  <c r="HM134" i="1"/>
  <c r="IH134" i="1"/>
  <c r="U134" i="1"/>
  <c r="II134" i="1"/>
  <c r="AP134" i="1"/>
  <c r="JD134" i="1"/>
  <c r="AQ134" i="1"/>
  <c r="JE134" i="1"/>
  <c r="BL134" i="1"/>
  <c r="BM134" i="1"/>
  <c r="CH134" i="1"/>
  <c r="CK134" i="1"/>
  <c r="DF134" i="1"/>
  <c r="DG134" i="1"/>
  <c r="EB134" i="1"/>
  <c r="EC134" i="1"/>
  <c r="EX134" i="1"/>
  <c r="EY134" i="1"/>
  <c r="KE210" i="1"/>
  <c r="KY210" i="1"/>
  <c r="LS210" i="1"/>
  <c r="MM210" i="1"/>
  <c r="NG210" i="1"/>
  <c r="OA210" i="1"/>
  <c r="OU210" i="1"/>
  <c r="PO210" i="1"/>
  <c r="QI210" i="1"/>
  <c r="RC210" i="1"/>
  <c r="RW210" i="1"/>
  <c r="SQ210" i="1"/>
  <c r="TK210" i="1"/>
  <c r="UE210" i="1"/>
  <c r="UY210" i="1"/>
  <c r="VS210" i="1"/>
  <c r="WM210" i="1"/>
  <c r="XG210" i="1"/>
  <c r="YA210" i="1"/>
  <c r="YU210" i="1"/>
  <c r="ZO210" i="1"/>
  <c r="AAI210" i="1"/>
  <c r="ABC210" i="1"/>
  <c r="ABW210" i="1"/>
  <c r="ACQ210" i="1"/>
  <c r="KF210" i="1"/>
  <c r="KZ210" i="1"/>
  <c r="LT210" i="1"/>
  <c r="MN210" i="1"/>
  <c r="NH210" i="1"/>
  <c r="OB210" i="1"/>
  <c r="OV210" i="1"/>
  <c r="PP210" i="1"/>
  <c r="QJ210" i="1"/>
  <c r="RD210" i="1"/>
  <c r="RX210" i="1"/>
  <c r="SR210" i="1"/>
  <c r="TL210" i="1"/>
  <c r="UF210" i="1"/>
  <c r="UZ210" i="1"/>
  <c r="VT210" i="1"/>
  <c r="WN210" i="1"/>
  <c r="XH210" i="1"/>
  <c r="YB210" i="1"/>
  <c r="YV210" i="1"/>
  <c r="ZP210" i="1"/>
  <c r="AAJ210" i="1"/>
  <c r="ABD210" i="1"/>
  <c r="ABX210" i="1"/>
  <c r="ACR210" i="1"/>
  <c r="KG210" i="1"/>
  <c r="LA210" i="1"/>
  <c r="LU210" i="1"/>
  <c r="MO210" i="1"/>
  <c r="NI210" i="1"/>
  <c r="OC210" i="1"/>
  <c r="OW210" i="1"/>
  <c r="PQ210" i="1"/>
  <c r="QK210" i="1"/>
  <c r="RE210" i="1"/>
  <c r="RY210" i="1"/>
  <c r="SS210" i="1"/>
  <c r="TM210" i="1"/>
  <c r="UG210" i="1"/>
  <c r="VA210" i="1"/>
  <c r="VU210" i="1"/>
  <c r="WO210" i="1"/>
  <c r="XI210" i="1"/>
  <c r="YC210" i="1"/>
  <c r="YW210" i="1"/>
  <c r="ZQ210" i="1"/>
  <c r="AAK210" i="1"/>
  <c r="ABE210" i="1"/>
  <c r="ABY210" i="1"/>
  <c r="ACS210" i="1"/>
  <c r="JN210" i="1"/>
  <c r="KH210" i="1"/>
  <c r="LB210" i="1"/>
  <c r="LV210" i="1"/>
  <c r="MP210" i="1"/>
  <c r="NJ210" i="1"/>
  <c r="OD210" i="1"/>
  <c r="OX210" i="1"/>
  <c r="PR210" i="1"/>
  <c r="QL210" i="1"/>
  <c r="RF210" i="1"/>
  <c r="RZ210" i="1"/>
  <c r="ST210" i="1"/>
  <c r="TN210" i="1"/>
  <c r="UH210" i="1"/>
  <c r="VB210" i="1"/>
  <c r="VV210" i="1"/>
  <c r="WP210" i="1"/>
  <c r="XJ210" i="1"/>
  <c r="YD210" i="1"/>
  <c r="YX210" i="1"/>
  <c r="ZR210" i="1"/>
  <c r="AAL210" i="1"/>
  <c r="ABF210" i="1"/>
  <c r="ABZ210" i="1"/>
  <c r="ACT210" i="1"/>
  <c r="JW210" i="1"/>
  <c r="KQ210" i="1"/>
  <c r="LK210" i="1"/>
  <c r="ME210" i="1"/>
  <c r="MY210" i="1"/>
  <c r="NS210" i="1"/>
  <c r="OM210" i="1"/>
  <c r="PG210" i="1"/>
  <c r="QA210" i="1"/>
  <c r="QU210" i="1"/>
  <c r="RO210" i="1"/>
  <c r="SI210" i="1"/>
  <c r="TC210" i="1"/>
  <c r="TW210" i="1"/>
  <c r="UQ210" i="1"/>
  <c r="VK210" i="1"/>
  <c r="WE210" i="1"/>
  <c r="WY210" i="1"/>
  <c r="XS210" i="1"/>
  <c r="YM210" i="1"/>
  <c r="ZG210" i="1"/>
  <c r="AAA210" i="1"/>
  <c r="AAU210" i="1"/>
  <c r="ABO210" i="1"/>
  <c r="ACI210" i="1"/>
  <c r="ADC210" i="1"/>
  <c r="JX210" i="1"/>
  <c r="KR210" i="1"/>
  <c r="LL210" i="1"/>
  <c r="MF210" i="1"/>
  <c r="MZ210" i="1"/>
  <c r="NT210" i="1"/>
  <c r="ON210" i="1"/>
  <c r="PH210" i="1"/>
  <c r="QB210" i="1"/>
  <c r="QV210" i="1"/>
  <c r="RP210" i="1"/>
  <c r="SJ210" i="1"/>
  <c r="TD210" i="1"/>
  <c r="TX210" i="1"/>
  <c r="UR210" i="1"/>
  <c r="VL210" i="1"/>
  <c r="WF210" i="1"/>
  <c r="WZ210" i="1"/>
  <c r="XT210" i="1"/>
  <c r="YN210" i="1"/>
  <c r="ZH210" i="1"/>
  <c r="AAB210" i="1"/>
  <c r="AAV210" i="1"/>
  <c r="ABP210" i="1"/>
  <c r="ACJ210" i="1"/>
  <c r="ADD210" i="1"/>
  <c r="JY210" i="1"/>
  <c r="KS210" i="1"/>
  <c r="LM210" i="1"/>
  <c r="MG210" i="1"/>
  <c r="NA210" i="1"/>
  <c r="NU210" i="1"/>
  <c r="OO210" i="1"/>
  <c r="PI210" i="1"/>
  <c r="QC210" i="1"/>
  <c r="QW210" i="1"/>
  <c r="RQ210" i="1"/>
  <c r="SK210" i="1"/>
  <c r="TE210" i="1"/>
  <c r="TY210" i="1"/>
  <c r="US210" i="1"/>
  <c r="VM210" i="1"/>
  <c r="WG210" i="1"/>
  <c r="XA210" i="1"/>
  <c r="XU210" i="1"/>
  <c r="YO210" i="1"/>
  <c r="ZI210" i="1"/>
  <c r="AAC210" i="1"/>
  <c r="AAW210" i="1"/>
  <c r="ABQ210" i="1"/>
  <c r="ACK210" i="1"/>
  <c r="ADE210" i="1"/>
  <c r="JZ210" i="1"/>
  <c r="KT210" i="1"/>
  <c r="LN210" i="1"/>
  <c r="MH210" i="1"/>
  <c r="NB210" i="1"/>
  <c r="NV210" i="1"/>
  <c r="OP210" i="1"/>
  <c r="PJ210" i="1"/>
  <c r="QD210" i="1"/>
  <c r="QX210" i="1"/>
  <c r="RR210" i="1"/>
  <c r="SL210" i="1"/>
  <c r="TF210" i="1"/>
  <c r="TZ210" i="1"/>
  <c r="UT210" i="1"/>
  <c r="VN210" i="1"/>
  <c r="WH210" i="1"/>
  <c r="XB210" i="1"/>
  <c r="XV210" i="1"/>
  <c r="YP210" i="1"/>
  <c r="ZJ210" i="1"/>
  <c r="AAD210" i="1"/>
  <c r="AAX210" i="1"/>
  <c r="ABR210" i="1"/>
  <c r="ACL210" i="1"/>
  <c r="ADF210" i="1"/>
  <c r="KA210" i="1"/>
  <c r="KU210" i="1"/>
  <c r="LO210" i="1"/>
  <c r="MI210" i="1"/>
  <c r="NC210" i="1"/>
  <c r="NW210" i="1"/>
  <c r="OQ210" i="1"/>
  <c r="PK210" i="1"/>
  <c r="QE210" i="1"/>
  <c r="QY210" i="1"/>
  <c r="RS210" i="1"/>
  <c r="SM210" i="1"/>
  <c r="TG210" i="1"/>
  <c r="UA210" i="1"/>
  <c r="UU210" i="1"/>
  <c r="VO210" i="1"/>
  <c r="WI210" i="1"/>
  <c r="XC210" i="1"/>
  <c r="XW210" i="1"/>
  <c r="YQ210" i="1"/>
  <c r="ZK210" i="1"/>
  <c r="AAE210" i="1"/>
  <c r="AAY210" i="1"/>
  <c r="ABS210" i="1"/>
  <c r="ACM210" i="1"/>
  <c r="ADG210" i="1"/>
  <c r="KB210" i="1"/>
  <c r="KV210" i="1"/>
  <c r="LP210" i="1"/>
  <c r="MJ210" i="1"/>
  <c r="ND210" i="1"/>
  <c r="NX210" i="1"/>
  <c r="OR210" i="1"/>
  <c r="PL210" i="1"/>
  <c r="QF210" i="1"/>
  <c r="QZ210" i="1"/>
  <c r="RT210" i="1"/>
  <c r="SN210" i="1"/>
  <c r="TH210" i="1"/>
  <c r="UB210" i="1"/>
  <c r="UV210" i="1"/>
  <c r="VP210" i="1"/>
  <c r="WJ210" i="1"/>
  <c r="XD210" i="1"/>
  <c r="XX210" i="1"/>
  <c r="YR210" i="1"/>
  <c r="ZL210" i="1"/>
  <c r="AAF210" i="1"/>
  <c r="AAZ210" i="1"/>
  <c r="ABT210" i="1"/>
  <c r="ACN210" i="1"/>
  <c r="JR210" i="1"/>
  <c r="LF210" i="1"/>
  <c r="MT210" i="1"/>
  <c r="OH210" i="1"/>
  <c r="PV210" i="1"/>
  <c r="RJ210" i="1"/>
  <c r="SX210" i="1"/>
  <c r="UL210" i="1"/>
  <c r="VZ210" i="1"/>
  <c r="XN210" i="1"/>
  <c r="ZB210" i="1"/>
  <c r="AAP210" i="1"/>
  <c r="ACD210" i="1"/>
  <c r="JS210" i="1"/>
  <c r="LG210" i="1"/>
  <c r="MU210" i="1"/>
  <c r="OI210" i="1"/>
  <c r="PW210" i="1"/>
  <c r="RK210" i="1"/>
  <c r="SY210" i="1"/>
  <c r="UM210" i="1"/>
  <c r="WA210" i="1"/>
  <c r="XO210" i="1"/>
  <c r="ZC210" i="1"/>
  <c r="AAQ210" i="1"/>
  <c r="ACE210" i="1"/>
  <c r="JT210" i="1"/>
  <c r="LH210" i="1"/>
  <c r="MV210" i="1"/>
  <c r="OJ210" i="1"/>
  <c r="PX210" i="1"/>
  <c r="RL210" i="1"/>
  <c r="SZ210" i="1"/>
  <c r="UN210" i="1"/>
  <c r="WB210" i="1"/>
  <c r="XP210" i="1"/>
  <c r="ZD210" i="1"/>
  <c r="AAR210" i="1"/>
  <c r="ACF210" i="1"/>
  <c r="JU210" i="1"/>
  <c r="LI210" i="1"/>
  <c r="MW210" i="1"/>
  <c r="OK210" i="1"/>
  <c r="PY210" i="1"/>
  <c r="RM210" i="1"/>
  <c r="TA210" i="1"/>
  <c r="UO210" i="1"/>
  <c r="WC210" i="1"/>
  <c r="XQ210" i="1"/>
  <c r="ZE210" i="1"/>
  <c r="AAS210" i="1"/>
  <c r="ACG210" i="1"/>
  <c r="JV210" i="1"/>
  <c r="LJ210" i="1"/>
  <c r="MX210" i="1"/>
  <c r="OL210" i="1"/>
  <c r="PZ210" i="1"/>
  <c r="RN210" i="1"/>
  <c r="TB210" i="1"/>
  <c r="UP210" i="1"/>
  <c r="WD210" i="1"/>
  <c r="XR210" i="1"/>
  <c r="ZF210" i="1"/>
  <c r="AAT210" i="1"/>
  <c r="ACH210" i="1"/>
  <c r="KC210" i="1"/>
  <c r="LQ210" i="1"/>
  <c r="NE210" i="1"/>
  <c r="OS210" i="1"/>
  <c r="QG210" i="1"/>
  <c r="RU210" i="1"/>
  <c r="TI210" i="1"/>
  <c r="UW210" i="1"/>
  <c r="WK210" i="1"/>
  <c r="XY210" i="1"/>
  <c r="ZM210" i="1"/>
  <c r="ABA210" i="1"/>
  <c r="ACO210" i="1"/>
  <c r="KD210" i="1"/>
  <c r="LR210" i="1"/>
  <c r="NF210" i="1"/>
  <c r="OT210" i="1"/>
  <c r="QH210" i="1"/>
  <c r="RV210" i="1"/>
  <c r="TJ210" i="1"/>
  <c r="UX210" i="1"/>
  <c r="WL210" i="1"/>
  <c r="XZ210" i="1"/>
  <c r="ZN210" i="1"/>
  <c r="ABB210" i="1"/>
  <c r="ACP210" i="1"/>
  <c r="KI210" i="1"/>
  <c r="LW210" i="1"/>
  <c r="NK210" i="1"/>
  <c r="OY210" i="1"/>
  <c r="QM210" i="1"/>
  <c r="SA210" i="1"/>
  <c r="TO210" i="1"/>
  <c r="VC210" i="1"/>
  <c r="WQ210" i="1"/>
  <c r="YE210" i="1"/>
  <c r="ZS210" i="1"/>
  <c r="ABG210" i="1"/>
  <c r="ACU210" i="1"/>
  <c r="KJ210" i="1"/>
  <c r="LX210" i="1"/>
  <c r="NL210" i="1"/>
  <c r="OZ210" i="1"/>
  <c r="QN210" i="1"/>
  <c r="SB210" i="1"/>
  <c r="TP210" i="1"/>
  <c r="VD210" i="1"/>
  <c r="WR210" i="1"/>
  <c r="YF210" i="1"/>
  <c r="ZT210" i="1"/>
  <c r="ABH210" i="1"/>
  <c r="ACV210" i="1"/>
  <c r="KK210" i="1"/>
  <c r="LY210" i="1"/>
  <c r="NM210" i="1"/>
  <c r="PA210" i="1"/>
  <c r="QO210" i="1"/>
  <c r="SC210" i="1"/>
  <c r="TQ210" i="1"/>
  <c r="VE210" i="1"/>
  <c r="WS210" i="1"/>
  <c r="YG210" i="1"/>
  <c r="ZU210" i="1"/>
  <c r="ABI210" i="1"/>
  <c r="ACW210" i="1"/>
  <c r="KL210" i="1"/>
  <c r="LZ210" i="1"/>
  <c r="NN210" i="1"/>
  <c r="PB210" i="1"/>
  <c r="QP210" i="1"/>
  <c r="SD210" i="1"/>
  <c r="TR210" i="1"/>
  <c r="VF210" i="1"/>
  <c r="WT210" i="1"/>
  <c r="YH210" i="1"/>
  <c r="ZV210" i="1"/>
  <c r="ABJ210" i="1"/>
  <c r="ACX210" i="1"/>
  <c r="KM210" i="1"/>
  <c r="MA210" i="1"/>
  <c r="NO210" i="1"/>
  <c r="PC210" i="1"/>
  <c r="QQ210" i="1"/>
  <c r="SE210" i="1"/>
  <c r="TS210" i="1"/>
  <c r="VG210" i="1"/>
  <c r="WU210" i="1"/>
  <c r="YI210" i="1"/>
  <c r="ZW210" i="1"/>
  <c r="ABK210" i="1"/>
  <c r="ACY210" i="1"/>
  <c r="KN210" i="1"/>
  <c r="MB210" i="1"/>
  <c r="NP210" i="1"/>
  <c r="PD210" i="1"/>
  <c r="QR210" i="1"/>
  <c r="SF210" i="1"/>
  <c r="TT210" i="1"/>
  <c r="VH210" i="1"/>
  <c r="WV210" i="1"/>
  <c r="YJ210" i="1"/>
  <c r="ZX210" i="1"/>
  <c r="ABL210" i="1"/>
  <c r="ACZ210" i="1"/>
  <c r="KO210" i="1"/>
  <c r="MC210" i="1"/>
  <c r="NQ210" i="1"/>
  <c r="PE210" i="1"/>
  <c r="QS210" i="1"/>
  <c r="SG210" i="1"/>
  <c r="TU210" i="1"/>
  <c r="VI210" i="1"/>
  <c r="WW210" i="1"/>
  <c r="YK210" i="1"/>
  <c r="ZY210" i="1"/>
  <c r="ABM210" i="1"/>
  <c r="ADA210" i="1"/>
  <c r="KP210" i="1"/>
  <c r="MD210" i="1"/>
  <c r="NR210" i="1"/>
  <c r="PF210" i="1"/>
  <c r="QT210" i="1"/>
  <c r="SH210" i="1"/>
  <c r="TV210" i="1"/>
  <c r="VJ210" i="1"/>
  <c r="WX210" i="1"/>
  <c r="YL210" i="1"/>
  <c r="ZZ210" i="1"/>
  <c r="ABN210" i="1"/>
  <c r="ADB210" i="1"/>
  <c r="KW210" i="1"/>
  <c r="MK210" i="1"/>
  <c r="NY210" i="1"/>
  <c r="PM210" i="1"/>
  <c r="RA210" i="1"/>
  <c r="SO210" i="1"/>
  <c r="UC210" i="1"/>
  <c r="VQ210" i="1"/>
  <c r="XE210" i="1"/>
  <c r="YS210" i="1"/>
  <c r="AAG210" i="1"/>
  <c r="ABU210" i="1"/>
  <c r="KX210" i="1"/>
  <c r="ML210" i="1"/>
  <c r="NZ210" i="1"/>
  <c r="PN210" i="1"/>
  <c r="RB210" i="1"/>
  <c r="SP210" i="1"/>
  <c r="UD210" i="1"/>
  <c r="VR210" i="1"/>
  <c r="XF210" i="1"/>
  <c r="YT210" i="1"/>
  <c r="AAH210" i="1"/>
  <c r="ABV210" i="1"/>
  <c r="JO210" i="1"/>
  <c r="LC210" i="1"/>
  <c r="MQ210" i="1"/>
  <c r="OE210" i="1"/>
  <c r="PS210" i="1"/>
  <c r="RG210" i="1"/>
  <c r="SU210" i="1"/>
  <c r="UI210" i="1"/>
  <c r="VW210" i="1"/>
  <c r="XK210" i="1"/>
  <c r="YY210" i="1"/>
  <c r="AAM210" i="1"/>
  <c r="ACA210" i="1"/>
  <c r="JP210" i="1"/>
  <c r="LD210" i="1"/>
  <c r="MR210" i="1"/>
  <c r="OF210" i="1"/>
  <c r="PT210" i="1"/>
  <c r="RH210" i="1"/>
  <c r="SV210" i="1"/>
  <c r="UJ210" i="1"/>
  <c r="VX210" i="1"/>
  <c r="XL210" i="1"/>
  <c r="YZ210" i="1"/>
  <c r="AAN210" i="1"/>
  <c r="ACB210" i="1"/>
  <c r="PU210" i="1"/>
  <c r="RI210" i="1"/>
  <c r="SW210" i="1"/>
  <c r="UK210" i="1"/>
  <c r="VY210" i="1"/>
  <c r="XM210" i="1"/>
  <c r="ZA210" i="1"/>
  <c r="AAO210" i="1"/>
  <c r="ACC210" i="1"/>
  <c r="JQ210" i="1"/>
  <c r="LE210" i="1"/>
  <c r="MS210" i="1"/>
  <c r="OG210" i="1"/>
  <c r="K210" i="1"/>
  <c r="AE210" i="1"/>
  <c r="AY210" i="1"/>
  <c r="BS210" i="1"/>
  <c r="CM210" i="1"/>
  <c r="DG210" i="1"/>
  <c r="EA210" i="1"/>
  <c r="EU210" i="1"/>
  <c r="FO210" i="1"/>
  <c r="GI210" i="1"/>
  <c r="HC210" i="1"/>
  <c r="HW210" i="1"/>
  <c r="IQ210" i="1"/>
  <c r="JK210" i="1"/>
  <c r="L210" i="1"/>
  <c r="AF210" i="1"/>
  <c r="AZ210" i="1"/>
  <c r="BT210" i="1"/>
  <c r="CN210" i="1"/>
  <c r="DH210" i="1"/>
  <c r="EB210" i="1"/>
  <c r="EV210" i="1"/>
  <c r="FP210" i="1"/>
  <c r="GJ210" i="1"/>
  <c r="HD210" i="1"/>
  <c r="HX210" i="1"/>
  <c r="IR210" i="1"/>
  <c r="JL210" i="1"/>
  <c r="M210" i="1"/>
  <c r="AG210" i="1"/>
  <c r="BA210" i="1"/>
  <c r="BU210" i="1"/>
  <c r="CO210" i="1"/>
  <c r="DI210" i="1"/>
  <c r="EC210" i="1"/>
  <c r="EW210" i="1"/>
  <c r="FQ210" i="1"/>
  <c r="GK210" i="1"/>
  <c r="HE210" i="1"/>
  <c r="HY210" i="1"/>
  <c r="IS210" i="1"/>
  <c r="JM210" i="1"/>
  <c r="W210" i="1"/>
  <c r="AQ210" i="1"/>
  <c r="AC210" i="1"/>
  <c r="BD210" i="1"/>
  <c r="CA210" i="1"/>
  <c r="CX210" i="1"/>
  <c r="DU210" i="1"/>
  <c r="ER210" i="1"/>
  <c r="FR210" i="1"/>
  <c r="GO210" i="1"/>
  <c r="HL210" i="1"/>
  <c r="II210" i="1"/>
  <c r="JF210" i="1"/>
  <c r="F210" i="1"/>
  <c r="AD210" i="1"/>
  <c r="BE210" i="1"/>
  <c r="CB210" i="1"/>
  <c r="CY210" i="1"/>
  <c r="DV210" i="1"/>
  <c r="ES210" i="1"/>
  <c r="FS210" i="1"/>
  <c r="GP210" i="1"/>
  <c r="HM210" i="1"/>
  <c r="IJ210" i="1"/>
  <c r="JG210" i="1"/>
  <c r="FU210" i="1"/>
  <c r="G210" i="1"/>
  <c r="AH210" i="1"/>
  <c r="BF210" i="1"/>
  <c r="CC210" i="1"/>
  <c r="CZ210" i="1"/>
  <c r="DW210" i="1"/>
  <c r="ET210" i="1"/>
  <c r="FT210" i="1"/>
  <c r="GQ210" i="1"/>
  <c r="HN210" i="1"/>
  <c r="IK210" i="1"/>
  <c r="JH210" i="1"/>
  <c r="GR210" i="1"/>
  <c r="H210" i="1"/>
  <c r="AI210" i="1"/>
  <c r="BG210" i="1"/>
  <c r="CD210" i="1"/>
  <c r="DA210" i="1"/>
  <c r="DX210" i="1"/>
  <c r="EX210" i="1"/>
  <c r="HO210" i="1"/>
  <c r="IL210" i="1"/>
  <c r="JI210" i="1"/>
  <c r="I210" i="1"/>
  <c r="AJ210" i="1"/>
  <c r="BH210" i="1"/>
  <c r="CE210" i="1"/>
  <c r="DB210" i="1"/>
  <c r="DY210" i="1"/>
  <c r="EY210" i="1"/>
  <c r="FV210" i="1"/>
  <c r="GS210" i="1"/>
  <c r="HP210" i="1"/>
  <c r="IM210" i="1"/>
  <c r="JJ210" i="1"/>
  <c r="J210" i="1"/>
  <c r="AK210" i="1"/>
  <c r="BI210" i="1"/>
  <c r="CF210" i="1"/>
  <c r="DC210" i="1"/>
  <c r="DZ210" i="1"/>
  <c r="EZ210" i="1"/>
  <c r="FW210" i="1"/>
  <c r="GT210" i="1"/>
  <c r="HQ210" i="1"/>
  <c r="IN210" i="1"/>
  <c r="N210" i="1"/>
  <c r="AL210" i="1"/>
  <c r="BJ210" i="1"/>
  <c r="CG210" i="1"/>
  <c r="DD210" i="1"/>
  <c r="ED210" i="1"/>
  <c r="FA210" i="1"/>
  <c r="FX210" i="1"/>
  <c r="GU210" i="1"/>
  <c r="HR210" i="1"/>
  <c r="IO210" i="1"/>
  <c r="O210" i="1"/>
  <c r="AM210" i="1"/>
  <c r="BK210" i="1"/>
  <c r="CH210" i="1"/>
  <c r="DE210" i="1"/>
  <c r="EE210" i="1"/>
  <c r="FB210" i="1"/>
  <c r="FY210" i="1"/>
  <c r="GV210" i="1"/>
  <c r="HS210" i="1"/>
  <c r="IP210" i="1"/>
  <c r="P210" i="1"/>
  <c r="AN210" i="1"/>
  <c r="BL210" i="1"/>
  <c r="CI210" i="1"/>
  <c r="DF210" i="1"/>
  <c r="EF210" i="1"/>
  <c r="FC210" i="1"/>
  <c r="FZ210" i="1"/>
  <c r="GW210" i="1"/>
  <c r="HT210" i="1"/>
  <c r="IT210" i="1"/>
  <c r="Q210" i="1"/>
  <c r="AO210" i="1"/>
  <c r="BM210" i="1"/>
  <c r="CJ210" i="1"/>
  <c r="DJ210" i="1"/>
  <c r="EG210" i="1"/>
  <c r="FD210" i="1"/>
  <c r="GA210" i="1"/>
  <c r="GX210" i="1"/>
  <c r="HU210" i="1"/>
  <c r="IU210" i="1"/>
  <c r="R210" i="1"/>
  <c r="AP210" i="1"/>
  <c r="BN210" i="1"/>
  <c r="CK210" i="1"/>
  <c r="DK210" i="1"/>
  <c r="EH210" i="1"/>
  <c r="FE210" i="1"/>
  <c r="GB210" i="1"/>
  <c r="GY210" i="1"/>
  <c r="HV210" i="1"/>
  <c r="IV210" i="1"/>
  <c r="S210" i="1"/>
  <c r="AR210" i="1"/>
  <c r="BO210" i="1"/>
  <c r="CL210" i="1"/>
  <c r="DL210" i="1"/>
  <c r="EI210" i="1"/>
  <c r="FF210" i="1"/>
  <c r="GC210" i="1"/>
  <c r="GZ210" i="1"/>
  <c r="HZ210" i="1"/>
  <c r="IW210" i="1"/>
  <c r="T210" i="1"/>
  <c r="AS210" i="1"/>
  <c r="BP210" i="1"/>
  <c r="CP210" i="1"/>
  <c r="DM210" i="1"/>
  <c r="EJ210" i="1"/>
  <c r="FG210" i="1"/>
  <c r="GD210" i="1"/>
  <c r="HA210" i="1"/>
  <c r="IA210" i="1"/>
  <c r="IX210" i="1"/>
  <c r="IG210" i="1"/>
  <c r="AB210" i="1"/>
  <c r="U210" i="1"/>
  <c r="AT210" i="1"/>
  <c r="BQ210" i="1"/>
  <c r="CQ210" i="1"/>
  <c r="DN210" i="1"/>
  <c r="EK210" i="1"/>
  <c r="FH210" i="1"/>
  <c r="GE210" i="1"/>
  <c r="HB210" i="1"/>
  <c r="IB210" i="1"/>
  <c r="IY210" i="1"/>
  <c r="BC210" i="1"/>
  <c r="DT210" i="1"/>
  <c r="GN210" i="1"/>
  <c r="IH210" i="1"/>
  <c r="V210" i="1"/>
  <c r="AU210" i="1"/>
  <c r="BR210" i="1"/>
  <c r="CR210" i="1"/>
  <c r="DO210" i="1"/>
  <c r="EL210" i="1"/>
  <c r="FI210" i="1"/>
  <c r="GF210" i="1"/>
  <c r="HF210" i="1"/>
  <c r="IC210" i="1"/>
  <c r="IZ210" i="1"/>
  <c r="JD210" i="1"/>
  <c r="FN210" i="1"/>
  <c r="X210" i="1"/>
  <c r="AV210" i="1"/>
  <c r="BV210" i="1"/>
  <c r="CS210" i="1"/>
  <c r="DP210" i="1"/>
  <c r="EM210" i="1"/>
  <c r="FJ210" i="1"/>
  <c r="GG210" i="1"/>
  <c r="HG210" i="1"/>
  <c r="ID210" i="1"/>
  <c r="JA210" i="1"/>
  <c r="HJ210" i="1"/>
  <c r="BZ210" i="1"/>
  <c r="Y210" i="1"/>
  <c r="AW210" i="1"/>
  <c r="BW210" i="1"/>
  <c r="CT210" i="1"/>
  <c r="DQ210" i="1"/>
  <c r="EN210" i="1"/>
  <c r="FK210" i="1"/>
  <c r="GH210" i="1"/>
  <c r="HH210" i="1"/>
  <c r="IE210" i="1"/>
  <c r="JB210" i="1"/>
  <c r="Z210" i="1"/>
  <c r="AX210" i="1"/>
  <c r="BX210" i="1"/>
  <c r="CU210" i="1"/>
  <c r="DR210" i="1"/>
  <c r="EO210" i="1"/>
  <c r="FL210" i="1"/>
  <c r="GL210" i="1"/>
  <c r="HI210" i="1"/>
  <c r="IF210" i="1"/>
  <c r="JC210" i="1"/>
  <c r="CW210" i="1"/>
  <c r="EQ210" i="1"/>
  <c r="HK210" i="1"/>
  <c r="JE210" i="1"/>
  <c r="AA210" i="1"/>
  <c r="BB210" i="1"/>
  <c r="BY210" i="1"/>
  <c r="CV210" i="1"/>
  <c r="DS210" i="1"/>
  <c r="EP210" i="1"/>
  <c r="FM210" i="1"/>
  <c r="GM210" i="1"/>
  <c r="JV188" i="1"/>
  <c r="KP188" i="1"/>
  <c r="LJ188" i="1"/>
  <c r="MD188" i="1"/>
  <c r="MX188" i="1"/>
  <c r="NR188" i="1"/>
  <c r="OL188" i="1"/>
  <c r="PF188" i="1"/>
  <c r="PZ188" i="1"/>
  <c r="QT188" i="1"/>
  <c r="RN188" i="1"/>
  <c r="SH188" i="1"/>
  <c r="JU188" i="1"/>
  <c r="KQ188" i="1"/>
  <c r="LL188" i="1"/>
  <c r="MG188" i="1"/>
  <c r="NB188" i="1"/>
  <c r="NW188" i="1"/>
  <c r="OR188" i="1"/>
  <c r="PM188" i="1"/>
  <c r="QH188" i="1"/>
  <c r="RC188" i="1"/>
  <c r="RX188" i="1"/>
  <c r="SS188" i="1"/>
  <c r="TM188" i="1"/>
  <c r="UG188" i="1"/>
  <c r="VA188" i="1"/>
  <c r="VU188" i="1"/>
  <c r="WO188" i="1"/>
  <c r="XI188" i="1"/>
  <c r="YC188" i="1"/>
  <c r="YW188" i="1"/>
  <c r="ZQ188" i="1"/>
  <c r="AAK188" i="1"/>
  <c r="ABE188" i="1"/>
  <c r="ABY188" i="1"/>
  <c r="ACS188" i="1"/>
  <c r="JW188" i="1"/>
  <c r="KR188" i="1"/>
  <c r="LM188" i="1"/>
  <c r="MH188" i="1"/>
  <c r="NC188" i="1"/>
  <c r="NX188" i="1"/>
  <c r="OS188" i="1"/>
  <c r="PN188" i="1"/>
  <c r="QI188" i="1"/>
  <c r="RD188" i="1"/>
  <c r="RY188" i="1"/>
  <c r="ST188" i="1"/>
  <c r="TN188" i="1"/>
  <c r="UH188" i="1"/>
  <c r="VB188" i="1"/>
  <c r="VV188" i="1"/>
  <c r="WP188" i="1"/>
  <c r="XJ188" i="1"/>
  <c r="YD188" i="1"/>
  <c r="YX188" i="1"/>
  <c r="ZR188" i="1"/>
  <c r="AAL188" i="1"/>
  <c r="ABF188" i="1"/>
  <c r="ABZ188" i="1"/>
  <c r="ACT188" i="1"/>
  <c r="JX188" i="1"/>
  <c r="KS188" i="1"/>
  <c r="JY188" i="1"/>
  <c r="KT188" i="1"/>
  <c r="LO188" i="1"/>
  <c r="MJ188" i="1"/>
  <c r="NE188" i="1"/>
  <c r="NZ188" i="1"/>
  <c r="OU188" i="1"/>
  <c r="PP188" i="1"/>
  <c r="QK188" i="1"/>
  <c r="RF188" i="1"/>
  <c r="SA188" i="1"/>
  <c r="SV188" i="1"/>
  <c r="TP188" i="1"/>
  <c r="UJ188" i="1"/>
  <c r="VD188" i="1"/>
  <c r="VX188" i="1"/>
  <c r="WR188" i="1"/>
  <c r="XL188" i="1"/>
  <c r="YF188" i="1"/>
  <c r="YZ188" i="1"/>
  <c r="ZT188" i="1"/>
  <c r="AAN188" i="1"/>
  <c r="ABH188" i="1"/>
  <c r="ACB188" i="1"/>
  <c r="ACV188" i="1"/>
  <c r="KH188" i="1"/>
  <c r="LC188" i="1"/>
  <c r="LX188" i="1"/>
  <c r="MS188" i="1"/>
  <c r="NN188" i="1"/>
  <c r="OI188" i="1"/>
  <c r="PD188" i="1"/>
  <c r="PY188" i="1"/>
  <c r="QU188" i="1"/>
  <c r="RP188" i="1"/>
  <c r="SK188" i="1"/>
  <c r="TE188" i="1"/>
  <c r="TY188" i="1"/>
  <c r="US188" i="1"/>
  <c r="VM188" i="1"/>
  <c r="WG188" i="1"/>
  <c r="XA188" i="1"/>
  <c r="XU188" i="1"/>
  <c r="YO188" i="1"/>
  <c r="ZI188" i="1"/>
  <c r="AAC188" i="1"/>
  <c r="AAW188" i="1"/>
  <c r="ABQ188" i="1"/>
  <c r="ACK188" i="1"/>
  <c r="ADE188" i="1"/>
  <c r="JN188" i="1"/>
  <c r="KI188" i="1"/>
  <c r="LD188" i="1"/>
  <c r="JO188" i="1"/>
  <c r="KJ188" i="1"/>
  <c r="LE188" i="1"/>
  <c r="LZ188" i="1"/>
  <c r="MU188" i="1"/>
  <c r="NP188" i="1"/>
  <c r="OK188" i="1"/>
  <c r="PG188" i="1"/>
  <c r="QB188" i="1"/>
  <c r="QW188" i="1"/>
  <c r="RR188" i="1"/>
  <c r="SM188" i="1"/>
  <c r="TG188" i="1"/>
  <c r="UA188" i="1"/>
  <c r="UU188" i="1"/>
  <c r="VO188" i="1"/>
  <c r="WI188" i="1"/>
  <c r="XC188" i="1"/>
  <c r="XW188" i="1"/>
  <c r="YQ188" i="1"/>
  <c r="ZK188" i="1"/>
  <c r="AAE188" i="1"/>
  <c r="AAY188" i="1"/>
  <c r="ABS188" i="1"/>
  <c r="ACM188" i="1"/>
  <c r="ADG188" i="1"/>
  <c r="JQ188" i="1"/>
  <c r="KL188" i="1"/>
  <c r="LG188" i="1"/>
  <c r="MB188" i="1"/>
  <c r="MW188" i="1"/>
  <c r="NS188" i="1"/>
  <c r="ON188" i="1"/>
  <c r="PI188" i="1"/>
  <c r="QD188" i="1"/>
  <c r="QY188" i="1"/>
  <c r="RT188" i="1"/>
  <c r="SO188" i="1"/>
  <c r="TI188" i="1"/>
  <c r="UC188" i="1"/>
  <c r="UW188" i="1"/>
  <c r="VQ188" i="1"/>
  <c r="WK188" i="1"/>
  <c r="XE188" i="1"/>
  <c r="XY188" i="1"/>
  <c r="YS188" i="1"/>
  <c r="ZM188" i="1"/>
  <c r="AAG188" i="1"/>
  <c r="ABA188" i="1"/>
  <c r="ABU188" i="1"/>
  <c r="ACO188" i="1"/>
  <c r="JR188" i="1"/>
  <c r="KM188" i="1"/>
  <c r="LH188" i="1"/>
  <c r="MC188" i="1"/>
  <c r="MY188" i="1"/>
  <c r="NT188" i="1"/>
  <c r="OO188" i="1"/>
  <c r="JS188" i="1"/>
  <c r="KN188" i="1"/>
  <c r="LI188" i="1"/>
  <c r="ME188" i="1"/>
  <c r="MZ188" i="1"/>
  <c r="NU188" i="1"/>
  <c r="KY188" i="1"/>
  <c r="ML188" i="1"/>
  <c r="NQ188" i="1"/>
  <c r="OZ188" i="1"/>
  <c r="QE188" i="1"/>
  <c r="RI188" i="1"/>
  <c r="SL188" i="1"/>
  <c r="TQ188" i="1"/>
  <c r="UQ188" i="1"/>
  <c r="VT188" i="1"/>
  <c r="WW188" i="1"/>
  <c r="XZ188" i="1"/>
  <c r="ZC188" i="1"/>
  <c r="AAD188" i="1"/>
  <c r="ABI188" i="1"/>
  <c r="ACI188" i="1"/>
  <c r="KZ188" i="1"/>
  <c r="MM188" i="1"/>
  <c r="NV188" i="1"/>
  <c r="PA188" i="1"/>
  <c r="QF188" i="1"/>
  <c r="RJ188" i="1"/>
  <c r="SN188" i="1"/>
  <c r="TR188" i="1"/>
  <c r="UR188" i="1"/>
  <c r="VW188" i="1"/>
  <c r="WX188" i="1"/>
  <c r="YA188" i="1"/>
  <c r="ZD188" i="1"/>
  <c r="AAF188" i="1"/>
  <c r="ABJ188" i="1"/>
  <c r="ACJ188" i="1"/>
  <c r="LA188" i="1"/>
  <c r="MN188" i="1"/>
  <c r="NY188" i="1"/>
  <c r="PB188" i="1"/>
  <c r="QG188" i="1"/>
  <c r="RK188" i="1"/>
  <c r="SP188" i="1"/>
  <c r="TS188" i="1"/>
  <c r="UT188" i="1"/>
  <c r="VY188" i="1"/>
  <c r="WY188" i="1"/>
  <c r="YB188" i="1"/>
  <c r="ZE188" i="1"/>
  <c r="AAH188" i="1"/>
  <c r="ABK188" i="1"/>
  <c r="ACL188" i="1"/>
  <c r="LB188" i="1"/>
  <c r="MO188" i="1"/>
  <c r="OA188" i="1"/>
  <c r="PC188" i="1"/>
  <c r="QJ188" i="1"/>
  <c r="RL188" i="1"/>
  <c r="SQ188" i="1"/>
  <c r="TT188" i="1"/>
  <c r="UV188" i="1"/>
  <c r="VZ188" i="1"/>
  <c r="WZ188" i="1"/>
  <c r="YE188" i="1"/>
  <c r="ZF188" i="1"/>
  <c r="AAI188" i="1"/>
  <c r="ABL188" i="1"/>
  <c r="ACN188" i="1"/>
  <c r="JP188" i="1"/>
  <c r="LF188" i="1"/>
  <c r="MP188" i="1"/>
  <c r="OB188" i="1"/>
  <c r="PE188" i="1"/>
  <c r="QL188" i="1"/>
  <c r="RM188" i="1"/>
  <c r="SR188" i="1"/>
  <c r="TU188" i="1"/>
  <c r="UX188" i="1"/>
  <c r="WA188" i="1"/>
  <c r="XB188" i="1"/>
  <c r="YG188" i="1"/>
  <c r="ZG188" i="1"/>
  <c r="AAJ188" i="1"/>
  <c r="ABM188" i="1"/>
  <c r="ACP188" i="1"/>
  <c r="JT188" i="1"/>
  <c r="LK188" i="1"/>
  <c r="MQ188" i="1"/>
  <c r="OC188" i="1"/>
  <c r="PH188" i="1"/>
  <c r="QM188" i="1"/>
  <c r="RO188" i="1"/>
  <c r="SU188" i="1"/>
  <c r="TV188" i="1"/>
  <c r="UY188" i="1"/>
  <c r="WB188" i="1"/>
  <c r="XD188" i="1"/>
  <c r="YH188" i="1"/>
  <c r="ZH188" i="1"/>
  <c r="AAM188" i="1"/>
  <c r="ABN188" i="1"/>
  <c r="ACQ188" i="1"/>
  <c r="JZ188" i="1"/>
  <c r="LN188" i="1"/>
  <c r="MR188" i="1"/>
  <c r="OD188" i="1"/>
  <c r="PJ188" i="1"/>
  <c r="QN188" i="1"/>
  <c r="RQ188" i="1"/>
  <c r="SW188" i="1"/>
  <c r="TW188" i="1"/>
  <c r="UZ188" i="1"/>
  <c r="WC188" i="1"/>
  <c r="XF188" i="1"/>
  <c r="YI188" i="1"/>
  <c r="ZJ188" i="1"/>
  <c r="AAO188" i="1"/>
  <c r="ABO188" i="1"/>
  <c r="ACR188" i="1"/>
  <c r="KA188" i="1"/>
  <c r="LP188" i="1"/>
  <c r="MT188" i="1"/>
  <c r="OE188" i="1"/>
  <c r="PK188" i="1"/>
  <c r="QO188" i="1"/>
  <c r="RS188" i="1"/>
  <c r="SX188" i="1"/>
  <c r="TX188" i="1"/>
  <c r="VC188" i="1"/>
  <c r="WD188" i="1"/>
  <c r="XG188" i="1"/>
  <c r="YJ188" i="1"/>
  <c r="ZL188" i="1"/>
  <c r="AAP188" i="1"/>
  <c r="ABP188" i="1"/>
  <c r="ACU188" i="1"/>
  <c r="KB188" i="1"/>
  <c r="LQ188" i="1"/>
  <c r="MV188" i="1"/>
  <c r="OF188" i="1"/>
  <c r="PL188" i="1"/>
  <c r="QP188" i="1"/>
  <c r="RU188" i="1"/>
  <c r="SY188" i="1"/>
  <c r="TZ188" i="1"/>
  <c r="VE188" i="1"/>
  <c r="WE188" i="1"/>
  <c r="XH188" i="1"/>
  <c r="YK188" i="1"/>
  <c r="ZN188" i="1"/>
  <c r="AAQ188" i="1"/>
  <c r="ABR188" i="1"/>
  <c r="ACW188" i="1"/>
  <c r="KC188" i="1"/>
  <c r="LR188" i="1"/>
  <c r="NA188" i="1"/>
  <c r="OG188" i="1"/>
  <c r="PO188" i="1"/>
  <c r="QQ188" i="1"/>
  <c r="RV188" i="1"/>
  <c r="SZ188" i="1"/>
  <c r="UB188" i="1"/>
  <c r="VF188" i="1"/>
  <c r="WF188" i="1"/>
  <c r="XK188" i="1"/>
  <c r="YL188" i="1"/>
  <c r="ZO188" i="1"/>
  <c r="AAR188" i="1"/>
  <c r="ABT188" i="1"/>
  <c r="ACX188" i="1"/>
  <c r="KD188" i="1"/>
  <c r="LS188" i="1"/>
  <c r="ND188" i="1"/>
  <c r="OH188" i="1"/>
  <c r="PQ188" i="1"/>
  <c r="QR188" i="1"/>
  <c r="RW188" i="1"/>
  <c r="TA188" i="1"/>
  <c r="UD188" i="1"/>
  <c r="VG188" i="1"/>
  <c r="WH188" i="1"/>
  <c r="XM188" i="1"/>
  <c r="YM188" i="1"/>
  <c r="ZP188" i="1"/>
  <c r="AAS188" i="1"/>
  <c r="ABV188" i="1"/>
  <c r="ACY188" i="1"/>
  <c r="KE188" i="1"/>
  <c r="LT188" i="1"/>
  <c r="NF188" i="1"/>
  <c r="OJ188" i="1"/>
  <c r="PR188" i="1"/>
  <c r="QS188" i="1"/>
  <c r="RZ188" i="1"/>
  <c r="TB188" i="1"/>
  <c r="UE188" i="1"/>
  <c r="VH188" i="1"/>
  <c r="WJ188" i="1"/>
  <c r="XN188" i="1"/>
  <c r="YN188" i="1"/>
  <c r="ZS188" i="1"/>
  <c r="AAT188" i="1"/>
  <c r="ABW188" i="1"/>
  <c r="ACZ188" i="1"/>
  <c r="KF188" i="1"/>
  <c r="LU188" i="1"/>
  <c r="NG188" i="1"/>
  <c r="OM188" i="1"/>
  <c r="PS188" i="1"/>
  <c r="QV188" i="1"/>
  <c r="SB188" i="1"/>
  <c r="TC188" i="1"/>
  <c r="UF188" i="1"/>
  <c r="VI188" i="1"/>
  <c r="WL188" i="1"/>
  <c r="XO188" i="1"/>
  <c r="YP188" i="1"/>
  <c r="ZU188" i="1"/>
  <c r="AAU188" i="1"/>
  <c r="ABX188" i="1"/>
  <c r="ADA188" i="1"/>
  <c r="KG188" i="1"/>
  <c r="LV188" i="1"/>
  <c r="NH188" i="1"/>
  <c r="OP188" i="1"/>
  <c r="PT188" i="1"/>
  <c r="QX188" i="1"/>
  <c r="SC188" i="1"/>
  <c r="TD188" i="1"/>
  <c r="UI188" i="1"/>
  <c r="VJ188" i="1"/>
  <c r="WM188" i="1"/>
  <c r="XP188" i="1"/>
  <c r="YR188" i="1"/>
  <c r="ZV188" i="1"/>
  <c r="AAV188" i="1"/>
  <c r="ACA188" i="1"/>
  <c r="ADB188" i="1"/>
  <c r="KK188" i="1"/>
  <c r="LW188" i="1"/>
  <c r="NI188" i="1"/>
  <c r="OQ188" i="1"/>
  <c r="PU188" i="1"/>
  <c r="QZ188" i="1"/>
  <c r="SD188" i="1"/>
  <c r="TF188" i="1"/>
  <c r="UK188" i="1"/>
  <c r="VK188" i="1"/>
  <c r="WN188" i="1"/>
  <c r="XQ188" i="1"/>
  <c r="YT188" i="1"/>
  <c r="ZW188" i="1"/>
  <c r="AAX188" i="1"/>
  <c r="ACC188" i="1"/>
  <c r="ADC188" i="1"/>
  <c r="KO188" i="1"/>
  <c r="LY188" i="1"/>
  <c r="NJ188" i="1"/>
  <c r="OT188" i="1"/>
  <c r="PV188" i="1"/>
  <c r="RA188" i="1"/>
  <c r="SE188" i="1"/>
  <c r="TH188" i="1"/>
  <c r="UL188" i="1"/>
  <c r="VL188" i="1"/>
  <c r="WQ188" i="1"/>
  <c r="XR188" i="1"/>
  <c r="YU188" i="1"/>
  <c r="ZX188" i="1"/>
  <c r="AAZ188" i="1"/>
  <c r="ACD188" i="1"/>
  <c r="ADD188" i="1"/>
  <c r="KU188" i="1"/>
  <c r="MA188" i="1"/>
  <c r="NK188" i="1"/>
  <c r="OV188" i="1"/>
  <c r="PW188" i="1"/>
  <c r="RB188" i="1"/>
  <c r="SF188" i="1"/>
  <c r="TJ188" i="1"/>
  <c r="UM188" i="1"/>
  <c r="VN188" i="1"/>
  <c r="WS188" i="1"/>
  <c r="XS188" i="1"/>
  <c r="YV188" i="1"/>
  <c r="ZY188" i="1"/>
  <c r="ABB188" i="1"/>
  <c r="ACE188" i="1"/>
  <c r="ADF188" i="1"/>
  <c r="KV188" i="1"/>
  <c r="MF188" i="1"/>
  <c r="NL188" i="1"/>
  <c r="OW188" i="1"/>
  <c r="PX188" i="1"/>
  <c r="RE188" i="1"/>
  <c r="SG188" i="1"/>
  <c r="TK188" i="1"/>
  <c r="UN188" i="1"/>
  <c r="VP188" i="1"/>
  <c r="WT188" i="1"/>
  <c r="XT188" i="1"/>
  <c r="YY188" i="1"/>
  <c r="ZZ188" i="1"/>
  <c r="ABC188" i="1"/>
  <c r="ACF188" i="1"/>
  <c r="KW188" i="1"/>
  <c r="MI188" i="1"/>
  <c r="NM188" i="1"/>
  <c r="OX188" i="1"/>
  <c r="QA188" i="1"/>
  <c r="RG188" i="1"/>
  <c r="SI188" i="1"/>
  <c r="TL188" i="1"/>
  <c r="UO188" i="1"/>
  <c r="VR188" i="1"/>
  <c r="WU188" i="1"/>
  <c r="XV188" i="1"/>
  <c r="ZA188" i="1"/>
  <c r="AAA188" i="1"/>
  <c r="ABD188" i="1"/>
  <c r="ACG188" i="1"/>
  <c r="TO188" i="1"/>
  <c r="UP188" i="1"/>
  <c r="VS188" i="1"/>
  <c r="WV188" i="1"/>
  <c r="XX188" i="1"/>
  <c r="ZB188" i="1"/>
  <c r="AAB188" i="1"/>
  <c r="ABG188" i="1"/>
  <c r="ACH188" i="1"/>
  <c r="KX188" i="1"/>
  <c r="MK188" i="1"/>
  <c r="NO188" i="1"/>
  <c r="OY188" i="1"/>
  <c r="QC188" i="1"/>
  <c r="RH188" i="1"/>
  <c r="SJ188" i="1"/>
  <c r="O188" i="1"/>
  <c r="AI188" i="1"/>
  <c r="BC188" i="1"/>
  <c r="BW188" i="1"/>
  <c r="CQ188" i="1"/>
  <c r="DK188" i="1"/>
  <c r="EE188" i="1"/>
  <c r="EY188" i="1"/>
  <c r="FS188" i="1"/>
  <c r="GM188" i="1"/>
  <c r="HG188" i="1"/>
  <c r="IA188" i="1"/>
  <c r="IU188" i="1"/>
  <c r="Q188" i="1"/>
  <c r="AK188" i="1"/>
  <c r="BE188" i="1"/>
  <c r="BY188" i="1"/>
  <c r="CS188" i="1"/>
  <c r="DM188" i="1"/>
  <c r="EG188" i="1"/>
  <c r="FA188" i="1"/>
  <c r="FU188" i="1"/>
  <c r="GO188" i="1"/>
  <c r="HI188" i="1"/>
  <c r="IC188" i="1"/>
  <c r="IW188" i="1"/>
  <c r="R188" i="1"/>
  <c r="AL188" i="1"/>
  <c r="BF188" i="1"/>
  <c r="BZ188" i="1"/>
  <c r="CT188" i="1"/>
  <c r="DN188" i="1"/>
  <c r="EH188" i="1"/>
  <c r="FB188" i="1"/>
  <c r="FV188" i="1"/>
  <c r="GP188" i="1"/>
  <c r="HJ188" i="1"/>
  <c r="ID188" i="1"/>
  <c r="IX188" i="1"/>
  <c r="G188" i="1"/>
  <c r="AA188" i="1"/>
  <c r="AU188" i="1"/>
  <c r="BO188" i="1"/>
  <c r="CI188" i="1"/>
  <c r="DC188" i="1"/>
  <c r="DW188" i="1"/>
  <c r="EQ188" i="1"/>
  <c r="FK188" i="1"/>
  <c r="GE188" i="1"/>
  <c r="GY188" i="1"/>
  <c r="HS188" i="1"/>
  <c r="IM188" i="1"/>
  <c r="JG188" i="1"/>
  <c r="H188" i="1"/>
  <c r="AB188" i="1"/>
  <c r="AV188" i="1"/>
  <c r="K188" i="1"/>
  <c r="AE188" i="1"/>
  <c r="AY188" i="1"/>
  <c r="BS188" i="1"/>
  <c r="CM188" i="1"/>
  <c r="DG188" i="1"/>
  <c r="EA188" i="1"/>
  <c r="EU188" i="1"/>
  <c r="FO188" i="1"/>
  <c r="GI188" i="1"/>
  <c r="HC188" i="1"/>
  <c r="HW188" i="1"/>
  <c r="IQ188" i="1"/>
  <c r="JK188" i="1"/>
  <c r="L188" i="1"/>
  <c r="AF188" i="1"/>
  <c r="AZ188" i="1"/>
  <c r="BT188" i="1"/>
  <c r="CN188" i="1"/>
  <c r="DH188" i="1"/>
  <c r="EB188" i="1"/>
  <c r="EV188" i="1"/>
  <c r="FP188" i="1"/>
  <c r="GJ188" i="1"/>
  <c r="HD188" i="1"/>
  <c r="HX188" i="1"/>
  <c r="IR188" i="1"/>
  <c r="JL188" i="1"/>
  <c r="S188" i="1"/>
  <c r="AT188" i="1"/>
  <c r="CA188" i="1"/>
  <c r="DA188" i="1"/>
  <c r="ED188" i="1"/>
  <c r="FG188" i="1"/>
  <c r="GH188" i="1"/>
  <c r="HM188" i="1"/>
  <c r="IN188" i="1"/>
  <c r="T188" i="1"/>
  <c r="AW188" i="1"/>
  <c r="CB188" i="1"/>
  <c r="DB188" i="1"/>
  <c r="EF188" i="1"/>
  <c r="FH188" i="1"/>
  <c r="GK188" i="1"/>
  <c r="HN188" i="1"/>
  <c r="IO188" i="1"/>
  <c r="U188" i="1"/>
  <c r="AX188" i="1"/>
  <c r="CC188" i="1"/>
  <c r="DD188" i="1"/>
  <c r="EI188" i="1"/>
  <c r="FI188" i="1"/>
  <c r="GL188" i="1"/>
  <c r="HO188" i="1"/>
  <c r="IP188" i="1"/>
  <c r="V188" i="1"/>
  <c r="BA188" i="1"/>
  <c r="CD188" i="1"/>
  <c r="DE188" i="1"/>
  <c r="EJ188" i="1"/>
  <c r="FJ188" i="1"/>
  <c r="GN188" i="1"/>
  <c r="HP188" i="1"/>
  <c r="IS188" i="1"/>
  <c r="W188" i="1"/>
  <c r="BB188" i="1"/>
  <c r="CE188" i="1"/>
  <c r="DF188" i="1"/>
  <c r="EK188" i="1"/>
  <c r="FL188" i="1"/>
  <c r="GQ188" i="1"/>
  <c r="HQ188" i="1"/>
  <c r="IT188" i="1"/>
  <c r="X188" i="1"/>
  <c r="BD188" i="1"/>
  <c r="CF188" i="1"/>
  <c r="DI188" i="1"/>
  <c r="EL188" i="1"/>
  <c r="FM188" i="1"/>
  <c r="GR188" i="1"/>
  <c r="HR188" i="1"/>
  <c r="IV188" i="1"/>
  <c r="Y188" i="1"/>
  <c r="BG188" i="1"/>
  <c r="CG188" i="1"/>
  <c r="DJ188" i="1"/>
  <c r="EM188" i="1"/>
  <c r="FN188" i="1"/>
  <c r="GS188" i="1"/>
  <c r="HT188" i="1"/>
  <c r="IY188" i="1"/>
  <c r="Z188" i="1"/>
  <c r="BH188" i="1"/>
  <c r="CH188" i="1"/>
  <c r="DL188" i="1"/>
  <c r="EN188" i="1"/>
  <c r="FQ188" i="1"/>
  <c r="GT188" i="1"/>
  <c r="HU188" i="1"/>
  <c r="IZ188" i="1"/>
  <c r="AC188" i="1"/>
  <c r="BI188" i="1"/>
  <c r="CJ188" i="1"/>
  <c r="DO188" i="1"/>
  <c r="EO188" i="1"/>
  <c r="FR188" i="1"/>
  <c r="GU188" i="1"/>
  <c r="HV188" i="1"/>
  <c r="JA188" i="1"/>
  <c r="AD188" i="1"/>
  <c r="BJ188" i="1"/>
  <c r="CK188" i="1"/>
  <c r="DP188" i="1"/>
  <c r="EP188" i="1"/>
  <c r="FT188" i="1"/>
  <c r="GV188" i="1"/>
  <c r="HY188" i="1"/>
  <c r="JB188" i="1"/>
  <c r="AG188" i="1"/>
  <c r="BK188" i="1"/>
  <c r="CL188" i="1"/>
  <c r="DQ188" i="1"/>
  <c r="ER188" i="1"/>
  <c r="FW188" i="1"/>
  <c r="GW188" i="1"/>
  <c r="HZ188" i="1"/>
  <c r="JC188" i="1"/>
  <c r="AH188" i="1"/>
  <c r="BL188" i="1"/>
  <c r="CO188" i="1"/>
  <c r="DR188" i="1"/>
  <c r="ES188" i="1"/>
  <c r="FX188" i="1"/>
  <c r="GX188" i="1"/>
  <c r="IB188" i="1"/>
  <c r="JD188" i="1"/>
  <c r="AJ188" i="1"/>
  <c r="BM188" i="1"/>
  <c r="CP188" i="1"/>
  <c r="DS188" i="1"/>
  <c r="ET188" i="1"/>
  <c r="FY188" i="1"/>
  <c r="GZ188" i="1"/>
  <c r="IE188" i="1"/>
  <c r="JE188" i="1"/>
  <c r="AM188" i="1"/>
  <c r="BN188" i="1"/>
  <c r="CR188" i="1"/>
  <c r="DT188" i="1"/>
  <c r="EW188" i="1"/>
  <c r="FZ188" i="1"/>
  <c r="HA188" i="1"/>
  <c r="IF188" i="1"/>
  <c r="JF188" i="1"/>
  <c r="F188" i="1"/>
  <c r="AN188" i="1"/>
  <c r="BP188" i="1"/>
  <c r="CU188" i="1"/>
  <c r="DU188" i="1"/>
  <c r="EX188" i="1"/>
  <c r="GA188" i="1"/>
  <c r="HB188" i="1"/>
  <c r="IG188" i="1"/>
  <c r="JH188" i="1"/>
  <c r="I188" i="1"/>
  <c r="AO188" i="1"/>
  <c r="BQ188" i="1"/>
  <c r="CV188" i="1"/>
  <c r="DV188" i="1"/>
  <c r="EZ188" i="1"/>
  <c r="GB188" i="1"/>
  <c r="HE188" i="1"/>
  <c r="IH188" i="1"/>
  <c r="JI188" i="1"/>
  <c r="J188" i="1"/>
  <c r="AP188" i="1"/>
  <c r="BR188" i="1"/>
  <c r="CW188" i="1"/>
  <c r="DX188" i="1"/>
  <c r="FC188" i="1"/>
  <c r="GC188" i="1"/>
  <c r="HF188" i="1"/>
  <c r="II188" i="1"/>
  <c r="JJ188" i="1"/>
  <c r="M188" i="1"/>
  <c r="AQ188" i="1"/>
  <c r="BU188" i="1"/>
  <c r="CX188" i="1"/>
  <c r="DY188" i="1"/>
  <c r="FD188" i="1"/>
  <c r="GD188" i="1"/>
  <c r="HH188" i="1"/>
  <c r="IJ188" i="1"/>
  <c r="JM188" i="1"/>
  <c r="N188" i="1"/>
  <c r="AR188" i="1"/>
  <c r="BV188" i="1"/>
  <c r="CY188" i="1"/>
  <c r="DZ188" i="1"/>
  <c r="FE188" i="1"/>
  <c r="GF188" i="1"/>
  <c r="HK188" i="1"/>
  <c r="IK188" i="1"/>
  <c r="P188" i="1"/>
  <c r="AS188" i="1"/>
  <c r="BX188" i="1"/>
  <c r="CZ188" i="1"/>
  <c r="EC188" i="1"/>
  <c r="FF188" i="1"/>
  <c r="GG188" i="1"/>
  <c r="HL188" i="1"/>
  <c r="IL188" i="1"/>
  <c r="JP187" i="1"/>
  <c r="KJ187" i="1"/>
  <c r="LD187" i="1"/>
  <c r="LX187" i="1"/>
  <c r="MR187" i="1"/>
  <c r="NL187" i="1"/>
  <c r="OF187" i="1"/>
  <c r="OZ187" i="1"/>
  <c r="PT187" i="1"/>
  <c r="QN187" i="1"/>
  <c r="RH187" i="1"/>
  <c r="SB187" i="1"/>
  <c r="SV187" i="1"/>
  <c r="TP187" i="1"/>
  <c r="UJ187" i="1"/>
  <c r="VD187" i="1"/>
  <c r="VX187" i="1"/>
  <c r="WR187" i="1"/>
  <c r="XL187" i="1"/>
  <c r="YF187" i="1"/>
  <c r="YZ187" i="1"/>
  <c r="ZT187" i="1"/>
  <c r="AAN187" i="1"/>
  <c r="ABH187" i="1"/>
  <c r="ACB187" i="1"/>
  <c r="ACV187" i="1"/>
  <c r="JQ187" i="1"/>
  <c r="KK187" i="1"/>
  <c r="LE187" i="1"/>
  <c r="LY187" i="1"/>
  <c r="MS187" i="1"/>
  <c r="NM187" i="1"/>
  <c r="OG187" i="1"/>
  <c r="PA187" i="1"/>
  <c r="PU187" i="1"/>
  <c r="QO187" i="1"/>
  <c r="RI187" i="1"/>
  <c r="SC187" i="1"/>
  <c r="SW187" i="1"/>
  <c r="TQ187" i="1"/>
  <c r="UK187" i="1"/>
  <c r="VE187" i="1"/>
  <c r="VY187" i="1"/>
  <c r="KH187" i="1"/>
  <c r="LF187" i="1"/>
  <c r="MB187" i="1"/>
  <c r="MX187" i="1"/>
  <c r="NT187" i="1"/>
  <c r="OP187" i="1"/>
  <c r="PL187" i="1"/>
  <c r="QH187" i="1"/>
  <c r="RD187" i="1"/>
  <c r="RZ187" i="1"/>
  <c r="SX187" i="1"/>
  <c r="TT187" i="1"/>
  <c r="UP187" i="1"/>
  <c r="VL187" i="1"/>
  <c r="WH187" i="1"/>
  <c r="XC187" i="1"/>
  <c r="XX187" i="1"/>
  <c r="YS187" i="1"/>
  <c r="ZN187" i="1"/>
  <c r="AAI187" i="1"/>
  <c r="ABD187" i="1"/>
  <c r="ABY187" i="1"/>
  <c r="ACT187" i="1"/>
  <c r="KI187" i="1"/>
  <c r="LG187" i="1"/>
  <c r="MC187" i="1"/>
  <c r="MY187" i="1"/>
  <c r="NU187" i="1"/>
  <c r="OQ187" i="1"/>
  <c r="PM187" i="1"/>
  <c r="QI187" i="1"/>
  <c r="RE187" i="1"/>
  <c r="SA187" i="1"/>
  <c r="SY187" i="1"/>
  <c r="TU187" i="1"/>
  <c r="UQ187" i="1"/>
  <c r="VM187" i="1"/>
  <c r="WI187" i="1"/>
  <c r="XD187" i="1"/>
  <c r="XY187" i="1"/>
  <c r="YT187" i="1"/>
  <c r="ZO187" i="1"/>
  <c r="AAJ187" i="1"/>
  <c r="ABE187" i="1"/>
  <c r="ABZ187" i="1"/>
  <c r="ACU187" i="1"/>
  <c r="JN187" i="1"/>
  <c r="KL187" i="1"/>
  <c r="LH187" i="1"/>
  <c r="MD187" i="1"/>
  <c r="MZ187" i="1"/>
  <c r="NV187" i="1"/>
  <c r="OR187" i="1"/>
  <c r="PN187" i="1"/>
  <c r="QJ187" i="1"/>
  <c r="RF187" i="1"/>
  <c r="SD187" i="1"/>
  <c r="SZ187" i="1"/>
  <c r="TV187" i="1"/>
  <c r="UR187" i="1"/>
  <c r="VN187" i="1"/>
  <c r="WJ187" i="1"/>
  <c r="XE187" i="1"/>
  <c r="XZ187" i="1"/>
  <c r="YU187" i="1"/>
  <c r="ZP187" i="1"/>
  <c r="AAK187" i="1"/>
  <c r="ABF187" i="1"/>
  <c r="ACA187" i="1"/>
  <c r="ACW187" i="1"/>
  <c r="JO187" i="1"/>
  <c r="KM187" i="1"/>
  <c r="LI187" i="1"/>
  <c r="ME187" i="1"/>
  <c r="NA187" i="1"/>
  <c r="NW187" i="1"/>
  <c r="OS187" i="1"/>
  <c r="PO187" i="1"/>
  <c r="QK187" i="1"/>
  <c r="RG187" i="1"/>
  <c r="SE187" i="1"/>
  <c r="TA187" i="1"/>
  <c r="TW187" i="1"/>
  <c r="US187" i="1"/>
  <c r="VO187" i="1"/>
  <c r="WK187" i="1"/>
  <c r="XF187" i="1"/>
  <c r="YA187" i="1"/>
  <c r="YV187" i="1"/>
  <c r="ZQ187" i="1"/>
  <c r="AAL187" i="1"/>
  <c r="ABG187" i="1"/>
  <c r="ACC187" i="1"/>
  <c r="ACX187" i="1"/>
  <c r="JZ187" i="1"/>
  <c r="KV187" i="1"/>
  <c r="LR187" i="1"/>
  <c r="MN187" i="1"/>
  <c r="NJ187" i="1"/>
  <c r="OH187" i="1"/>
  <c r="PD187" i="1"/>
  <c r="PZ187" i="1"/>
  <c r="QV187" i="1"/>
  <c r="RR187" i="1"/>
  <c r="SN187" i="1"/>
  <c r="TJ187" i="1"/>
  <c r="UF187" i="1"/>
  <c r="VB187" i="1"/>
  <c r="VZ187" i="1"/>
  <c r="WU187" i="1"/>
  <c r="XP187" i="1"/>
  <c r="YK187" i="1"/>
  <c r="ZF187" i="1"/>
  <c r="AAA187" i="1"/>
  <c r="AAV187" i="1"/>
  <c r="ABQ187" i="1"/>
  <c r="ACL187" i="1"/>
  <c r="ADG187" i="1"/>
  <c r="KA187" i="1"/>
  <c r="KW187" i="1"/>
  <c r="LS187" i="1"/>
  <c r="MO187" i="1"/>
  <c r="NK187" i="1"/>
  <c r="OI187" i="1"/>
  <c r="PE187" i="1"/>
  <c r="QA187" i="1"/>
  <c r="QW187" i="1"/>
  <c r="RS187" i="1"/>
  <c r="SO187" i="1"/>
  <c r="TK187" i="1"/>
  <c r="UG187" i="1"/>
  <c r="VC187" i="1"/>
  <c r="WA187" i="1"/>
  <c r="WV187" i="1"/>
  <c r="XQ187" i="1"/>
  <c r="YL187" i="1"/>
  <c r="ZG187" i="1"/>
  <c r="AAB187" i="1"/>
  <c r="AAW187" i="1"/>
  <c r="ABR187" i="1"/>
  <c r="ACM187" i="1"/>
  <c r="KB187" i="1"/>
  <c r="KX187" i="1"/>
  <c r="LT187" i="1"/>
  <c r="MP187" i="1"/>
  <c r="NN187" i="1"/>
  <c r="OJ187" i="1"/>
  <c r="PF187" i="1"/>
  <c r="QB187" i="1"/>
  <c r="QX187" i="1"/>
  <c r="RT187" i="1"/>
  <c r="SP187" i="1"/>
  <c r="TL187" i="1"/>
  <c r="UH187" i="1"/>
  <c r="VF187" i="1"/>
  <c r="WB187" i="1"/>
  <c r="WW187" i="1"/>
  <c r="XR187" i="1"/>
  <c r="YM187" i="1"/>
  <c r="ZH187" i="1"/>
  <c r="AAC187" i="1"/>
  <c r="AAX187" i="1"/>
  <c r="ABS187" i="1"/>
  <c r="ACN187" i="1"/>
  <c r="KD187" i="1"/>
  <c r="KZ187" i="1"/>
  <c r="LV187" i="1"/>
  <c r="MT187" i="1"/>
  <c r="NP187" i="1"/>
  <c r="OL187" i="1"/>
  <c r="PH187" i="1"/>
  <c r="QD187" i="1"/>
  <c r="QZ187" i="1"/>
  <c r="RV187" i="1"/>
  <c r="SR187" i="1"/>
  <c r="TN187" i="1"/>
  <c r="UL187" i="1"/>
  <c r="VH187" i="1"/>
  <c r="WD187" i="1"/>
  <c r="WY187" i="1"/>
  <c r="XT187" i="1"/>
  <c r="YO187" i="1"/>
  <c r="ZJ187" i="1"/>
  <c r="AAE187" i="1"/>
  <c r="AAZ187" i="1"/>
  <c r="ABU187" i="1"/>
  <c r="ACP187" i="1"/>
  <c r="KE187" i="1"/>
  <c r="LA187" i="1"/>
  <c r="LW187" i="1"/>
  <c r="MU187" i="1"/>
  <c r="NQ187" i="1"/>
  <c r="OM187" i="1"/>
  <c r="PI187" i="1"/>
  <c r="QE187" i="1"/>
  <c r="RA187" i="1"/>
  <c r="RW187" i="1"/>
  <c r="SS187" i="1"/>
  <c r="TO187" i="1"/>
  <c r="UM187" i="1"/>
  <c r="VI187" i="1"/>
  <c r="WE187" i="1"/>
  <c r="WZ187" i="1"/>
  <c r="XU187" i="1"/>
  <c r="YP187" i="1"/>
  <c r="ZK187" i="1"/>
  <c r="AAF187" i="1"/>
  <c r="ABA187" i="1"/>
  <c r="ABV187" i="1"/>
  <c r="ACQ187" i="1"/>
  <c r="KF187" i="1"/>
  <c r="LB187" i="1"/>
  <c r="LZ187" i="1"/>
  <c r="MV187" i="1"/>
  <c r="NR187" i="1"/>
  <c r="ON187" i="1"/>
  <c r="PJ187" i="1"/>
  <c r="QF187" i="1"/>
  <c r="RB187" i="1"/>
  <c r="RX187" i="1"/>
  <c r="ST187" i="1"/>
  <c r="TR187" i="1"/>
  <c r="UN187" i="1"/>
  <c r="VJ187" i="1"/>
  <c r="WF187" i="1"/>
  <c r="XA187" i="1"/>
  <c r="XV187" i="1"/>
  <c r="YQ187" i="1"/>
  <c r="ZL187" i="1"/>
  <c r="AAG187" i="1"/>
  <c r="ABB187" i="1"/>
  <c r="ABW187" i="1"/>
  <c r="ACR187" i="1"/>
  <c r="KR187" i="1"/>
  <c r="MJ187" i="1"/>
  <c r="OB187" i="1"/>
  <c r="PV187" i="1"/>
  <c r="RN187" i="1"/>
  <c r="TF187" i="1"/>
  <c r="UX187" i="1"/>
  <c r="WP187" i="1"/>
  <c r="YG187" i="1"/>
  <c r="ZW187" i="1"/>
  <c r="ABM187" i="1"/>
  <c r="ADC187" i="1"/>
  <c r="KS187" i="1"/>
  <c r="MK187" i="1"/>
  <c r="OC187" i="1"/>
  <c r="PW187" i="1"/>
  <c r="RO187" i="1"/>
  <c r="TG187" i="1"/>
  <c r="UY187" i="1"/>
  <c r="WQ187" i="1"/>
  <c r="YH187" i="1"/>
  <c r="ZX187" i="1"/>
  <c r="ABN187" i="1"/>
  <c r="ADD187" i="1"/>
  <c r="KT187" i="1"/>
  <c r="ML187" i="1"/>
  <c r="OD187" i="1"/>
  <c r="PX187" i="1"/>
  <c r="RP187" i="1"/>
  <c r="TH187" i="1"/>
  <c r="UZ187" i="1"/>
  <c r="WS187" i="1"/>
  <c r="YI187" i="1"/>
  <c r="ZY187" i="1"/>
  <c r="ABO187" i="1"/>
  <c r="ADE187" i="1"/>
  <c r="KU187" i="1"/>
  <c r="MM187" i="1"/>
  <c r="OE187" i="1"/>
  <c r="PY187" i="1"/>
  <c r="RQ187" i="1"/>
  <c r="TI187" i="1"/>
  <c r="VA187" i="1"/>
  <c r="WT187" i="1"/>
  <c r="YJ187" i="1"/>
  <c r="ZZ187" i="1"/>
  <c r="ABP187" i="1"/>
  <c r="ADF187" i="1"/>
  <c r="KY187" i="1"/>
  <c r="MQ187" i="1"/>
  <c r="OK187" i="1"/>
  <c r="QC187" i="1"/>
  <c r="RU187" i="1"/>
  <c r="TM187" i="1"/>
  <c r="VG187" i="1"/>
  <c r="WX187" i="1"/>
  <c r="YN187" i="1"/>
  <c r="AAD187" i="1"/>
  <c r="ABT187" i="1"/>
  <c r="LC187" i="1"/>
  <c r="MW187" i="1"/>
  <c r="OO187" i="1"/>
  <c r="QG187" i="1"/>
  <c r="RY187" i="1"/>
  <c r="TS187" i="1"/>
  <c r="VK187" i="1"/>
  <c r="XB187" i="1"/>
  <c r="YR187" i="1"/>
  <c r="AAH187" i="1"/>
  <c r="ABX187" i="1"/>
  <c r="JR187" i="1"/>
  <c r="LJ187" i="1"/>
  <c r="NB187" i="1"/>
  <c r="OT187" i="1"/>
  <c r="QL187" i="1"/>
  <c r="SF187" i="1"/>
  <c r="TX187" i="1"/>
  <c r="VP187" i="1"/>
  <c r="XG187" i="1"/>
  <c r="YW187" i="1"/>
  <c r="AAM187" i="1"/>
  <c r="ACD187" i="1"/>
  <c r="JS187" i="1"/>
  <c r="LK187" i="1"/>
  <c r="NC187" i="1"/>
  <c r="OU187" i="1"/>
  <c r="QM187" i="1"/>
  <c r="SG187" i="1"/>
  <c r="TY187" i="1"/>
  <c r="VQ187" i="1"/>
  <c r="XH187" i="1"/>
  <c r="YX187" i="1"/>
  <c r="AAO187" i="1"/>
  <c r="ACE187" i="1"/>
  <c r="JT187" i="1"/>
  <c r="LL187" i="1"/>
  <c r="ND187" i="1"/>
  <c r="OV187" i="1"/>
  <c r="QP187" i="1"/>
  <c r="SH187" i="1"/>
  <c r="TZ187" i="1"/>
  <c r="VR187" i="1"/>
  <c r="XI187" i="1"/>
  <c r="YY187" i="1"/>
  <c r="AAP187" i="1"/>
  <c r="ACF187" i="1"/>
  <c r="JU187" i="1"/>
  <c r="LM187" i="1"/>
  <c r="NE187" i="1"/>
  <c r="OW187" i="1"/>
  <c r="QQ187" i="1"/>
  <c r="SI187" i="1"/>
  <c r="UA187" i="1"/>
  <c r="VS187" i="1"/>
  <c r="XJ187" i="1"/>
  <c r="ZA187" i="1"/>
  <c r="AAQ187" i="1"/>
  <c r="ACG187" i="1"/>
  <c r="JV187" i="1"/>
  <c r="LN187" i="1"/>
  <c r="NF187" i="1"/>
  <c r="OX187" i="1"/>
  <c r="QR187" i="1"/>
  <c r="SJ187" i="1"/>
  <c r="UB187" i="1"/>
  <c r="VT187" i="1"/>
  <c r="XK187" i="1"/>
  <c r="ZB187" i="1"/>
  <c r="AAR187" i="1"/>
  <c r="ACH187" i="1"/>
  <c r="JW187" i="1"/>
  <c r="LO187" i="1"/>
  <c r="NG187" i="1"/>
  <c r="OY187" i="1"/>
  <c r="QS187" i="1"/>
  <c r="SK187" i="1"/>
  <c r="UC187" i="1"/>
  <c r="VU187" i="1"/>
  <c r="XM187" i="1"/>
  <c r="ZC187" i="1"/>
  <c r="AAS187" i="1"/>
  <c r="ACI187" i="1"/>
  <c r="JX187" i="1"/>
  <c r="LP187" i="1"/>
  <c r="NH187" i="1"/>
  <c r="PB187" i="1"/>
  <c r="QT187" i="1"/>
  <c r="SL187" i="1"/>
  <c r="UD187" i="1"/>
  <c r="VV187" i="1"/>
  <c r="XN187" i="1"/>
  <c r="ZD187" i="1"/>
  <c r="AAT187" i="1"/>
  <c r="ACJ187" i="1"/>
  <c r="JY187" i="1"/>
  <c r="LQ187" i="1"/>
  <c r="NI187" i="1"/>
  <c r="PC187" i="1"/>
  <c r="QU187" i="1"/>
  <c r="SM187" i="1"/>
  <c r="UE187" i="1"/>
  <c r="VW187" i="1"/>
  <c r="XO187" i="1"/>
  <c r="ZE187" i="1"/>
  <c r="AAU187" i="1"/>
  <c r="ACK187" i="1"/>
  <c r="KC187" i="1"/>
  <c r="LU187" i="1"/>
  <c r="NO187" i="1"/>
  <c r="PG187" i="1"/>
  <c r="QY187" i="1"/>
  <c r="SQ187" i="1"/>
  <c r="UI187" i="1"/>
  <c r="WC187" i="1"/>
  <c r="XS187" i="1"/>
  <c r="ZI187" i="1"/>
  <c r="AAY187" i="1"/>
  <c r="ACO187" i="1"/>
  <c r="KG187" i="1"/>
  <c r="MA187" i="1"/>
  <c r="NS187" i="1"/>
  <c r="PK187" i="1"/>
  <c r="RC187" i="1"/>
  <c r="SU187" i="1"/>
  <c r="UO187" i="1"/>
  <c r="WG187" i="1"/>
  <c r="XW187" i="1"/>
  <c r="ZM187" i="1"/>
  <c r="ABC187" i="1"/>
  <c r="ACS187" i="1"/>
  <c r="KN187" i="1"/>
  <c r="MF187" i="1"/>
  <c r="NX187" i="1"/>
  <c r="PP187" i="1"/>
  <c r="RJ187" i="1"/>
  <c r="TB187" i="1"/>
  <c r="UT187" i="1"/>
  <c r="WL187" i="1"/>
  <c r="YB187" i="1"/>
  <c r="ZR187" i="1"/>
  <c r="ABI187" i="1"/>
  <c r="ACY187" i="1"/>
  <c r="KO187" i="1"/>
  <c r="MG187" i="1"/>
  <c r="NY187" i="1"/>
  <c r="PQ187" i="1"/>
  <c r="RK187" i="1"/>
  <c r="TC187" i="1"/>
  <c r="UU187" i="1"/>
  <c r="WM187" i="1"/>
  <c r="YC187" i="1"/>
  <c r="ZS187" i="1"/>
  <c r="ABJ187" i="1"/>
  <c r="ACZ187" i="1"/>
  <c r="KP187" i="1"/>
  <c r="MH187" i="1"/>
  <c r="NZ187" i="1"/>
  <c r="PR187" i="1"/>
  <c r="RL187" i="1"/>
  <c r="TD187" i="1"/>
  <c r="UV187" i="1"/>
  <c r="WN187" i="1"/>
  <c r="YD187" i="1"/>
  <c r="ZU187" i="1"/>
  <c r="ABK187" i="1"/>
  <c r="ADA187" i="1"/>
  <c r="KQ187" i="1"/>
  <c r="MI187" i="1"/>
  <c r="OA187" i="1"/>
  <c r="PS187" i="1"/>
  <c r="RM187" i="1"/>
  <c r="TE187" i="1"/>
  <c r="UW187" i="1"/>
  <c r="WO187" i="1"/>
  <c r="YE187" i="1"/>
  <c r="ZV187" i="1"/>
  <c r="ABL187" i="1"/>
  <c r="ADB187" i="1"/>
  <c r="W187" i="1"/>
  <c r="AQ187" i="1"/>
  <c r="BK187" i="1"/>
  <c r="CE187" i="1"/>
  <c r="CY187" i="1"/>
  <c r="DS187" i="1"/>
  <c r="EM187" i="1"/>
  <c r="FG187" i="1"/>
  <c r="GA187" i="1"/>
  <c r="GU187" i="1"/>
  <c r="HO187" i="1"/>
  <c r="II187" i="1"/>
  <c r="JC187" i="1"/>
  <c r="Y187" i="1"/>
  <c r="AS187" i="1"/>
  <c r="BM187" i="1"/>
  <c r="CG187" i="1"/>
  <c r="DA187" i="1"/>
  <c r="DU187" i="1"/>
  <c r="EO187" i="1"/>
  <c r="FI187" i="1"/>
  <c r="GC187" i="1"/>
  <c r="GW187" i="1"/>
  <c r="HQ187" i="1"/>
  <c r="IK187" i="1"/>
  <c r="JE187" i="1"/>
  <c r="F187" i="1"/>
  <c r="Z187" i="1"/>
  <c r="AT187" i="1"/>
  <c r="BN187" i="1"/>
  <c r="CH187" i="1"/>
  <c r="DB187" i="1"/>
  <c r="DV187" i="1"/>
  <c r="EP187" i="1"/>
  <c r="FJ187" i="1"/>
  <c r="GD187" i="1"/>
  <c r="GX187" i="1"/>
  <c r="HR187" i="1"/>
  <c r="IL187" i="1"/>
  <c r="JF187" i="1"/>
  <c r="O187" i="1"/>
  <c r="AI187" i="1"/>
  <c r="BC187" i="1"/>
  <c r="BW187" i="1"/>
  <c r="CQ187" i="1"/>
  <c r="DK187" i="1"/>
  <c r="EE187" i="1"/>
  <c r="EY187" i="1"/>
  <c r="FS187" i="1"/>
  <c r="GM187" i="1"/>
  <c r="HG187" i="1"/>
  <c r="IA187" i="1"/>
  <c r="IU187" i="1"/>
  <c r="P187" i="1"/>
  <c r="AJ187" i="1"/>
  <c r="BD187" i="1"/>
  <c r="BX187" i="1"/>
  <c r="CR187" i="1"/>
  <c r="DL187" i="1"/>
  <c r="EF187" i="1"/>
  <c r="EZ187" i="1"/>
  <c r="FT187" i="1"/>
  <c r="GN187" i="1"/>
  <c r="HH187" i="1"/>
  <c r="IB187" i="1"/>
  <c r="IV187" i="1"/>
  <c r="Q187" i="1"/>
  <c r="AK187" i="1"/>
  <c r="BE187" i="1"/>
  <c r="BY187" i="1"/>
  <c r="CS187" i="1"/>
  <c r="DM187" i="1"/>
  <c r="EG187" i="1"/>
  <c r="FA187" i="1"/>
  <c r="FU187" i="1"/>
  <c r="R187" i="1"/>
  <c r="AL187" i="1"/>
  <c r="BF187" i="1"/>
  <c r="BZ187" i="1"/>
  <c r="CT187" i="1"/>
  <c r="DN187" i="1"/>
  <c r="EH187" i="1"/>
  <c r="FB187" i="1"/>
  <c r="FV187" i="1"/>
  <c r="GP187" i="1"/>
  <c r="S187" i="1"/>
  <c r="AM187" i="1"/>
  <c r="BG187" i="1"/>
  <c r="CA187" i="1"/>
  <c r="CU187" i="1"/>
  <c r="DO187" i="1"/>
  <c r="EI187" i="1"/>
  <c r="FC187" i="1"/>
  <c r="FW187" i="1"/>
  <c r="GQ187" i="1"/>
  <c r="HK187" i="1"/>
  <c r="IE187" i="1"/>
  <c r="IY187" i="1"/>
  <c r="T187" i="1"/>
  <c r="AN187" i="1"/>
  <c r="BH187" i="1"/>
  <c r="CB187" i="1"/>
  <c r="CV187" i="1"/>
  <c r="DP187" i="1"/>
  <c r="EJ187" i="1"/>
  <c r="FD187" i="1"/>
  <c r="FX187" i="1"/>
  <c r="GR187" i="1"/>
  <c r="HL187" i="1"/>
  <c r="IF187" i="1"/>
  <c r="IZ187" i="1"/>
  <c r="J187" i="1"/>
  <c r="AV187" i="1"/>
  <c r="CF187" i="1"/>
  <c r="DQ187" i="1"/>
  <c r="EW187" i="1"/>
  <c r="GI187" i="1"/>
  <c r="HP187" i="1"/>
  <c r="IS187" i="1"/>
  <c r="K187" i="1"/>
  <c r="AW187" i="1"/>
  <c r="CI187" i="1"/>
  <c r="DR187" i="1"/>
  <c r="EX187" i="1"/>
  <c r="GJ187" i="1"/>
  <c r="HS187" i="1"/>
  <c r="IT187" i="1"/>
  <c r="L187" i="1"/>
  <c r="AX187" i="1"/>
  <c r="CJ187" i="1"/>
  <c r="DT187" i="1"/>
  <c r="FE187" i="1"/>
  <c r="GK187" i="1"/>
  <c r="HT187" i="1"/>
  <c r="IW187" i="1"/>
  <c r="M187" i="1"/>
  <c r="AY187" i="1"/>
  <c r="CK187" i="1"/>
  <c r="DW187" i="1"/>
  <c r="FF187" i="1"/>
  <c r="GL187" i="1"/>
  <c r="HU187" i="1"/>
  <c r="IX187" i="1"/>
  <c r="N187" i="1"/>
  <c r="AZ187" i="1"/>
  <c r="CL187" i="1"/>
  <c r="DX187" i="1"/>
  <c r="FH187" i="1"/>
  <c r="GO187" i="1"/>
  <c r="HV187" i="1"/>
  <c r="JA187" i="1"/>
  <c r="U187" i="1"/>
  <c r="BA187" i="1"/>
  <c r="CM187" i="1"/>
  <c r="DY187" i="1"/>
  <c r="FK187" i="1"/>
  <c r="GS187" i="1"/>
  <c r="HW187" i="1"/>
  <c r="JB187" i="1"/>
  <c r="V187" i="1"/>
  <c r="BB187" i="1"/>
  <c r="CN187" i="1"/>
  <c r="DZ187" i="1"/>
  <c r="FL187" i="1"/>
  <c r="GT187" i="1"/>
  <c r="HX187" i="1"/>
  <c r="JD187" i="1"/>
  <c r="X187" i="1"/>
  <c r="BI187" i="1"/>
  <c r="CO187" i="1"/>
  <c r="EA187" i="1"/>
  <c r="FM187" i="1"/>
  <c r="GV187" i="1"/>
  <c r="HY187" i="1"/>
  <c r="JG187" i="1"/>
  <c r="AA187" i="1"/>
  <c r="BJ187" i="1"/>
  <c r="CP187" i="1"/>
  <c r="EB187" i="1"/>
  <c r="FN187" i="1"/>
  <c r="GY187" i="1"/>
  <c r="HZ187" i="1"/>
  <c r="JH187" i="1"/>
  <c r="AB187" i="1"/>
  <c r="BL187" i="1"/>
  <c r="CW187" i="1"/>
  <c r="EC187" i="1"/>
  <c r="FO187" i="1"/>
  <c r="GZ187" i="1"/>
  <c r="IC187" i="1"/>
  <c r="JI187" i="1"/>
  <c r="AC187" i="1"/>
  <c r="BO187" i="1"/>
  <c r="CX187" i="1"/>
  <c r="ED187" i="1"/>
  <c r="FP187" i="1"/>
  <c r="HA187" i="1"/>
  <c r="ID187" i="1"/>
  <c r="JJ187" i="1"/>
  <c r="AD187" i="1"/>
  <c r="BP187" i="1"/>
  <c r="CZ187" i="1"/>
  <c r="EK187" i="1"/>
  <c r="FQ187" i="1"/>
  <c r="HB187" i="1"/>
  <c r="IG187" i="1"/>
  <c r="JK187" i="1"/>
  <c r="AE187" i="1"/>
  <c r="BQ187" i="1"/>
  <c r="DC187" i="1"/>
  <c r="EL187" i="1"/>
  <c r="FR187" i="1"/>
  <c r="HC187" i="1"/>
  <c r="IH187" i="1"/>
  <c r="JL187" i="1"/>
  <c r="AF187" i="1"/>
  <c r="BR187" i="1"/>
  <c r="DD187" i="1"/>
  <c r="EN187" i="1"/>
  <c r="FY187" i="1"/>
  <c r="HD187" i="1"/>
  <c r="IJ187" i="1"/>
  <c r="JM187" i="1"/>
  <c r="AG187" i="1"/>
  <c r="BS187" i="1"/>
  <c r="DE187" i="1"/>
  <c r="EQ187" i="1"/>
  <c r="FZ187" i="1"/>
  <c r="HE187" i="1"/>
  <c r="IM187" i="1"/>
  <c r="AH187" i="1"/>
  <c r="BT187" i="1"/>
  <c r="DF187" i="1"/>
  <c r="ER187" i="1"/>
  <c r="GB187" i="1"/>
  <c r="HF187" i="1"/>
  <c r="IN187" i="1"/>
  <c r="AO187" i="1"/>
  <c r="BU187" i="1"/>
  <c r="DG187" i="1"/>
  <c r="ES187" i="1"/>
  <c r="GE187" i="1"/>
  <c r="HI187" i="1"/>
  <c r="IO187" i="1"/>
  <c r="G187" i="1"/>
  <c r="AP187" i="1"/>
  <c r="BV187" i="1"/>
  <c r="DH187" i="1"/>
  <c r="ET187" i="1"/>
  <c r="GF187" i="1"/>
  <c r="HJ187" i="1"/>
  <c r="IP187" i="1"/>
  <c r="H187" i="1"/>
  <c r="AR187" i="1"/>
  <c r="CC187" i="1"/>
  <c r="DI187" i="1"/>
  <c r="EU187" i="1"/>
  <c r="GG187" i="1"/>
  <c r="HM187" i="1"/>
  <c r="IQ187" i="1"/>
  <c r="HN187" i="1"/>
  <c r="IR187" i="1"/>
  <c r="I187" i="1"/>
  <c r="AU187" i="1"/>
  <c r="GH187" i="1"/>
  <c r="CD187" i="1"/>
  <c r="DJ187" i="1"/>
  <c r="EV187" i="1"/>
  <c r="KD186" i="1"/>
  <c r="KX186" i="1"/>
  <c r="LR186" i="1"/>
  <c r="ML186" i="1"/>
  <c r="NF186" i="1"/>
  <c r="NZ186" i="1"/>
  <c r="OT186" i="1"/>
  <c r="PN186" i="1"/>
  <c r="QH186" i="1"/>
  <c r="RB186" i="1"/>
  <c r="RV186" i="1"/>
  <c r="SP186" i="1"/>
  <c r="TJ186" i="1"/>
  <c r="UD186" i="1"/>
  <c r="UX186" i="1"/>
  <c r="VR186" i="1"/>
  <c r="WL186" i="1"/>
  <c r="XF186" i="1"/>
  <c r="XZ186" i="1"/>
  <c r="YT186" i="1"/>
  <c r="ZN186" i="1"/>
  <c r="AAH186" i="1"/>
  <c r="ABB186" i="1"/>
  <c r="ABV186" i="1"/>
  <c r="ACP186" i="1"/>
  <c r="KE186" i="1"/>
  <c r="KY186" i="1"/>
  <c r="LS186" i="1"/>
  <c r="MM186" i="1"/>
  <c r="NG186" i="1"/>
  <c r="OA186" i="1"/>
  <c r="OU186" i="1"/>
  <c r="PO186" i="1"/>
  <c r="QI186" i="1"/>
  <c r="RC186" i="1"/>
  <c r="RW186" i="1"/>
  <c r="SQ186" i="1"/>
  <c r="TK186" i="1"/>
  <c r="UE186" i="1"/>
  <c r="UY186" i="1"/>
  <c r="VS186" i="1"/>
  <c r="WM186" i="1"/>
  <c r="XG186" i="1"/>
  <c r="YA186" i="1"/>
  <c r="YU186" i="1"/>
  <c r="ZO186" i="1"/>
  <c r="AAI186" i="1"/>
  <c r="ABC186" i="1"/>
  <c r="ABW186" i="1"/>
  <c r="ACQ186" i="1"/>
  <c r="JP186" i="1"/>
  <c r="KL186" i="1"/>
  <c r="LH186" i="1"/>
  <c r="MD186" i="1"/>
  <c r="MZ186" i="1"/>
  <c r="NV186" i="1"/>
  <c r="OR186" i="1"/>
  <c r="PP186" i="1"/>
  <c r="QL186" i="1"/>
  <c r="RH186" i="1"/>
  <c r="SD186" i="1"/>
  <c r="SZ186" i="1"/>
  <c r="TV186" i="1"/>
  <c r="UR186" i="1"/>
  <c r="VN186" i="1"/>
  <c r="WJ186" i="1"/>
  <c r="XH186" i="1"/>
  <c r="YD186" i="1"/>
  <c r="YZ186" i="1"/>
  <c r="ZV186" i="1"/>
  <c r="AAR186" i="1"/>
  <c r="ABN186" i="1"/>
  <c r="ACJ186" i="1"/>
  <c r="ADF186" i="1"/>
  <c r="JQ186" i="1"/>
  <c r="KM186" i="1"/>
  <c r="LI186" i="1"/>
  <c r="ME186" i="1"/>
  <c r="NA186" i="1"/>
  <c r="NW186" i="1"/>
  <c r="OS186" i="1"/>
  <c r="PQ186" i="1"/>
  <c r="QM186" i="1"/>
  <c r="RI186" i="1"/>
  <c r="SE186" i="1"/>
  <c r="TA186" i="1"/>
  <c r="TW186" i="1"/>
  <c r="US186" i="1"/>
  <c r="VO186" i="1"/>
  <c r="WK186" i="1"/>
  <c r="XI186" i="1"/>
  <c r="YE186" i="1"/>
  <c r="ZA186" i="1"/>
  <c r="ZW186" i="1"/>
  <c r="AAS186" i="1"/>
  <c r="ABO186" i="1"/>
  <c r="ACK186" i="1"/>
  <c r="ADG186" i="1"/>
  <c r="JR186" i="1"/>
  <c r="KN186" i="1"/>
  <c r="LJ186" i="1"/>
  <c r="MF186" i="1"/>
  <c r="NB186" i="1"/>
  <c r="NX186" i="1"/>
  <c r="OV186" i="1"/>
  <c r="PR186" i="1"/>
  <c r="QN186" i="1"/>
  <c r="RJ186" i="1"/>
  <c r="SF186" i="1"/>
  <c r="TB186" i="1"/>
  <c r="TX186" i="1"/>
  <c r="UT186" i="1"/>
  <c r="VP186" i="1"/>
  <c r="WN186" i="1"/>
  <c r="XJ186" i="1"/>
  <c r="YF186" i="1"/>
  <c r="ZB186" i="1"/>
  <c r="ZX186" i="1"/>
  <c r="AAT186" i="1"/>
  <c r="ABP186" i="1"/>
  <c r="ACL186" i="1"/>
  <c r="JS186" i="1"/>
  <c r="KO186" i="1"/>
  <c r="LK186" i="1"/>
  <c r="MG186" i="1"/>
  <c r="NC186" i="1"/>
  <c r="NY186" i="1"/>
  <c r="OW186" i="1"/>
  <c r="PS186" i="1"/>
  <c r="QO186" i="1"/>
  <c r="RK186" i="1"/>
  <c r="SG186" i="1"/>
  <c r="TC186" i="1"/>
  <c r="TY186" i="1"/>
  <c r="UU186" i="1"/>
  <c r="VQ186" i="1"/>
  <c r="WO186" i="1"/>
  <c r="XK186" i="1"/>
  <c r="YG186" i="1"/>
  <c r="ZC186" i="1"/>
  <c r="ZY186" i="1"/>
  <c r="AAU186" i="1"/>
  <c r="ABQ186" i="1"/>
  <c r="ACM186" i="1"/>
  <c r="JT186" i="1"/>
  <c r="KP186" i="1"/>
  <c r="LL186" i="1"/>
  <c r="MH186" i="1"/>
  <c r="ND186" i="1"/>
  <c r="OB186" i="1"/>
  <c r="OX186" i="1"/>
  <c r="PT186" i="1"/>
  <c r="QP186" i="1"/>
  <c r="RL186" i="1"/>
  <c r="SH186" i="1"/>
  <c r="TD186" i="1"/>
  <c r="TZ186" i="1"/>
  <c r="KB186" i="1"/>
  <c r="KZ186" i="1"/>
  <c r="LV186" i="1"/>
  <c r="MR186" i="1"/>
  <c r="NN186" i="1"/>
  <c r="OJ186" i="1"/>
  <c r="PF186" i="1"/>
  <c r="QB186" i="1"/>
  <c r="QX186" i="1"/>
  <c r="RT186" i="1"/>
  <c r="SR186" i="1"/>
  <c r="TN186" i="1"/>
  <c r="UJ186" i="1"/>
  <c r="VF186" i="1"/>
  <c r="WB186" i="1"/>
  <c r="WX186" i="1"/>
  <c r="XT186" i="1"/>
  <c r="YP186" i="1"/>
  <c r="ZL186" i="1"/>
  <c r="AAJ186" i="1"/>
  <c r="ABF186" i="1"/>
  <c r="ACB186" i="1"/>
  <c r="ACX186" i="1"/>
  <c r="KC186" i="1"/>
  <c r="LA186" i="1"/>
  <c r="LW186" i="1"/>
  <c r="MS186" i="1"/>
  <c r="NO186" i="1"/>
  <c r="OK186" i="1"/>
  <c r="PG186" i="1"/>
  <c r="QC186" i="1"/>
  <c r="QY186" i="1"/>
  <c r="RU186" i="1"/>
  <c r="SS186" i="1"/>
  <c r="TO186" i="1"/>
  <c r="UK186" i="1"/>
  <c r="VG186" i="1"/>
  <c r="WC186" i="1"/>
  <c r="WY186" i="1"/>
  <c r="XU186" i="1"/>
  <c r="YQ186" i="1"/>
  <c r="ZM186" i="1"/>
  <c r="AAK186" i="1"/>
  <c r="ABG186" i="1"/>
  <c r="ACC186" i="1"/>
  <c r="ACY186" i="1"/>
  <c r="KF186" i="1"/>
  <c r="LB186" i="1"/>
  <c r="LX186" i="1"/>
  <c r="MT186" i="1"/>
  <c r="NP186" i="1"/>
  <c r="OL186" i="1"/>
  <c r="PH186" i="1"/>
  <c r="QD186" i="1"/>
  <c r="QZ186" i="1"/>
  <c r="RX186" i="1"/>
  <c r="ST186" i="1"/>
  <c r="TP186" i="1"/>
  <c r="UL186" i="1"/>
  <c r="VH186" i="1"/>
  <c r="WD186" i="1"/>
  <c r="WZ186" i="1"/>
  <c r="XV186" i="1"/>
  <c r="YR186" i="1"/>
  <c r="ZP186" i="1"/>
  <c r="AAL186" i="1"/>
  <c r="ABH186" i="1"/>
  <c r="ACD186" i="1"/>
  <c r="ACZ186" i="1"/>
  <c r="KH186" i="1"/>
  <c r="LD186" i="1"/>
  <c r="LZ186" i="1"/>
  <c r="MV186" i="1"/>
  <c r="NR186" i="1"/>
  <c r="ON186" i="1"/>
  <c r="PJ186" i="1"/>
  <c r="QF186" i="1"/>
  <c r="RD186" i="1"/>
  <c r="RZ186" i="1"/>
  <c r="SV186" i="1"/>
  <c r="TR186" i="1"/>
  <c r="UN186" i="1"/>
  <c r="VJ186" i="1"/>
  <c r="WF186" i="1"/>
  <c r="XB186" i="1"/>
  <c r="XX186" i="1"/>
  <c r="YV186" i="1"/>
  <c r="ZR186" i="1"/>
  <c r="AAN186" i="1"/>
  <c r="ABJ186" i="1"/>
  <c r="ACF186" i="1"/>
  <c r="ADB186" i="1"/>
  <c r="KI186" i="1"/>
  <c r="LE186" i="1"/>
  <c r="MA186" i="1"/>
  <c r="MW186" i="1"/>
  <c r="NS186" i="1"/>
  <c r="OO186" i="1"/>
  <c r="PK186" i="1"/>
  <c r="QG186" i="1"/>
  <c r="RE186" i="1"/>
  <c r="SA186" i="1"/>
  <c r="SW186" i="1"/>
  <c r="TS186" i="1"/>
  <c r="UO186" i="1"/>
  <c r="VK186" i="1"/>
  <c r="WG186" i="1"/>
  <c r="XC186" i="1"/>
  <c r="XY186" i="1"/>
  <c r="YW186" i="1"/>
  <c r="ZS186" i="1"/>
  <c r="AAO186" i="1"/>
  <c r="ABK186" i="1"/>
  <c r="ACG186" i="1"/>
  <c r="ADC186" i="1"/>
  <c r="JN186" i="1"/>
  <c r="KJ186" i="1"/>
  <c r="LF186" i="1"/>
  <c r="MB186" i="1"/>
  <c r="MX186" i="1"/>
  <c r="NT186" i="1"/>
  <c r="OP186" i="1"/>
  <c r="PL186" i="1"/>
  <c r="QJ186" i="1"/>
  <c r="RF186" i="1"/>
  <c r="SB186" i="1"/>
  <c r="SX186" i="1"/>
  <c r="TT186" i="1"/>
  <c r="UP186" i="1"/>
  <c r="VL186" i="1"/>
  <c r="WH186" i="1"/>
  <c r="XD186" i="1"/>
  <c r="YB186" i="1"/>
  <c r="YX186" i="1"/>
  <c r="ZT186" i="1"/>
  <c r="AAP186" i="1"/>
  <c r="ABL186" i="1"/>
  <c r="ACH186" i="1"/>
  <c r="ADD186" i="1"/>
  <c r="KS186" i="1"/>
  <c r="MO186" i="1"/>
  <c r="OI186" i="1"/>
  <c r="QK186" i="1"/>
  <c r="SJ186" i="1"/>
  <c r="UF186" i="1"/>
  <c r="VX186" i="1"/>
  <c r="XP186" i="1"/>
  <c r="ZH186" i="1"/>
  <c r="AAZ186" i="1"/>
  <c r="ACT186" i="1"/>
  <c r="KT186" i="1"/>
  <c r="MP186" i="1"/>
  <c r="OM186" i="1"/>
  <c r="QQ186" i="1"/>
  <c r="SK186" i="1"/>
  <c r="UG186" i="1"/>
  <c r="VY186" i="1"/>
  <c r="XQ186" i="1"/>
  <c r="ZI186" i="1"/>
  <c r="ABA186" i="1"/>
  <c r="ACU186" i="1"/>
  <c r="KU186" i="1"/>
  <c r="MQ186" i="1"/>
  <c r="OQ186" i="1"/>
  <c r="QR186" i="1"/>
  <c r="SL186" i="1"/>
  <c r="UH186" i="1"/>
  <c r="VZ186" i="1"/>
  <c r="XR186" i="1"/>
  <c r="ZJ186" i="1"/>
  <c r="ABD186" i="1"/>
  <c r="ACV186" i="1"/>
  <c r="KV186" i="1"/>
  <c r="MU186" i="1"/>
  <c r="OY186" i="1"/>
  <c r="QS186" i="1"/>
  <c r="SM186" i="1"/>
  <c r="UI186" i="1"/>
  <c r="WA186" i="1"/>
  <c r="XS186" i="1"/>
  <c r="ZK186" i="1"/>
  <c r="ABE186" i="1"/>
  <c r="ACW186" i="1"/>
  <c r="KW186" i="1"/>
  <c r="MY186" i="1"/>
  <c r="OZ186" i="1"/>
  <c r="QT186" i="1"/>
  <c r="SN186" i="1"/>
  <c r="UM186" i="1"/>
  <c r="WE186" i="1"/>
  <c r="XW186" i="1"/>
  <c r="ZQ186" i="1"/>
  <c r="ABI186" i="1"/>
  <c r="ADA186" i="1"/>
  <c r="LC186" i="1"/>
  <c r="NE186" i="1"/>
  <c r="PA186" i="1"/>
  <c r="QU186" i="1"/>
  <c r="SO186" i="1"/>
  <c r="UQ186" i="1"/>
  <c r="WI186" i="1"/>
  <c r="YC186" i="1"/>
  <c r="ZU186" i="1"/>
  <c r="ABM186" i="1"/>
  <c r="ADE186" i="1"/>
  <c r="LG186" i="1"/>
  <c r="NH186" i="1"/>
  <c r="PB186" i="1"/>
  <c r="QV186" i="1"/>
  <c r="SU186" i="1"/>
  <c r="UV186" i="1"/>
  <c r="WP186" i="1"/>
  <c r="YH186" i="1"/>
  <c r="ZZ186" i="1"/>
  <c r="ABR186" i="1"/>
  <c r="LM186" i="1"/>
  <c r="NI186" i="1"/>
  <c r="PC186" i="1"/>
  <c r="QW186" i="1"/>
  <c r="SY186" i="1"/>
  <c r="UW186" i="1"/>
  <c r="WQ186" i="1"/>
  <c r="YI186" i="1"/>
  <c r="AAA186" i="1"/>
  <c r="ABS186" i="1"/>
  <c r="JO186" i="1"/>
  <c r="LN186" i="1"/>
  <c r="NJ186" i="1"/>
  <c r="PD186" i="1"/>
  <c r="RA186" i="1"/>
  <c r="TE186" i="1"/>
  <c r="UZ186" i="1"/>
  <c r="WR186" i="1"/>
  <c r="YJ186" i="1"/>
  <c r="AAB186" i="1"/>
  <c r="ABT186" i="1"/>
  <c r="JU186" i="1"/>
  <c r="LO186" i="1"/>
  <c r="NK186" i="1"/>
  <c r="PE186" i="1"/>
  <c r="RG186" i="1"/>
  <c r="TF186" i="1"/>
  <c r="VA186" i="1"/>
  <c r="WS186" i="1"/>
  <c r="YK186" i="1"/>
  <c r="AAC186" i="1"/>
  <c r="ABU186" i="1"/>
  <c r="JV186" i="1"/>
  <c r="LP186" i="1"/>
  <c r="NL186" i="1"/>
  <c r="PI186" i="1"/>
  <c r="RM186" i="1"/>
  <c r="TG186" i="1"/>
  <c r="VB186" i="1"/>
  <c r="WT186" i="1"/>
  <c r="YL186" i="1"/>
  <c r="AAD186" i="1"/>
  <c r="ABX186" i="1"/>
  <c r="JW186" i="1"/>
  <c r="LQ186" i="1"/>
  <c r="NM186" i="1"/>
  <c r="PM186" i="1"/>
  <c r="RN186" i="1"/>
  <c r="TH186" i="1"/>
  <c r="VC186" i="1"/>
  <c r="WU186" i="1"/>
  <c r="YM186" i="1"/>
  <c r="AAE186" i="1"/>
  <c r="ABY186" i="1"/>
  <c r="JX186" i="1"/>
  <c r="LT186" i="1"/>
  <c r="NQ186" i="1"/>
  <c r="PU186" i="1"/>
  <c r="RO186" i="1"/>
  <c r="TI186" i="1"/>
  <c r="VD186" i="1"/>
  <c r="WV186" i="1"/>
  <c r="YN186" i="1"/>
  <c r="AAF186" i="1"/>
  <c r="ABZ186" i="1"/>
  <c r="JY186" i="1"/>
  <c r="LU186" i="1"/>
  <c r="NU186" i="1"/>
  <c r="PV186" i="1"/>
  <c r="RP186" i="1"/>
  <c r="TL186" i="1"/>
  <c r="VE186" i="1"/>
  <c r="WW186" i="1"/>
  <c r="YO186" i="1"/>
  <c r="AAG186" i="1"/>
  <c r="ACA186" i="1"/>
  <c r="JZ186" i="1"/>
  <c r="LY186" i="1"/>
  <c r="OC186" i="1"/>
  <c r="PW186" i="1"/>
  <c r="RQ186" i="1"/>
  <c r="TM186" i="1"/>
  <c r="VI186" i="1"/>
  <c r="XA186" i="1"/>
  <c r="YS186" i="1"/>
  <c r="AAM186" i="1"/>
  <c r="ACE186" i="1"/>
  <c r="KA186" i="1"/>
  <c r="MC186" i="1"/>
  <c r="OD186" i="1"/>
  <c r="PX186" i="1"/>
  <c r="RR186" i="1"/>
  <c r="TQ186" i="1"/>
  <c r="VM186" i="1"/>
  <c r="XE186" i="1"/>
  <c r="YY186" i="1"/>
  <c r="AAQ186" i="1"/>
  <c r="ACI186" i="1"/>
  <c r="KG186" i="1"/>
  <c r="MI186" i="1"/>
  <c r="OE186" i="1"/>
  <c r="PY186" i="1"/>
  <c r="RS186" i="1"/>
  <c r="TU186" i="1"/>
  <c r="VT186" i="1"/>
  <c r="XL186" i="1"/>
  <c r="ZD186" i="1"/>
  <c r="AAV186" i="1"/>
  <c r="ACN186" i="1"/>
  <c r="KK186" i="1"/>
  <c r="MJ186" i="1"/>
  <c r="OF186" i="1"/>
  <c r="PZ186" i="1"/>
  <c r="RY186" i="1"/>
  <c r="UA186" i="1"/>
  <c r="VU186" i="1"/>
  <c r="XM186" i="1"/>
  <c r="ZE186" i="1"/>
  <c r="AAW186" i="1"/>
  <c r="ACO186" i="1"/>
  <c r="KQ186" i="1"/>
  <c r="MK186" i="1"/>
  <c r="OG186" i="1"/>
  <c r="QA186" i="1"/>
  <c r="SC186" i="1"/>
  <c r="UB186" i="1"/>
  <c r="VV186" i="1"/>
  <c r="XN186" i="1"/>
  <c r="ZF186" i="1"/>
  <c r="AAX186" i="1"/>
  <c r="ACR186" i="1"/>
  <c r="ACS186" i="1"/>
  <c r="KR186" i="1"/>
  <c r="MN186" i="1"/>
  <c r="OH186" i="1"/>
  <c r="QE186" i="1"/>
  <c r="SI186" i="1"/>
  <c r="UC186" i="1"/>
  <c r="VW186" i="1"/>
  <c r="XO186" i="1"/>
  <c r="ZG186" i="1"/>
  <c r="AAY186" i="1"/>
  <c r="K186" i="1"/>
  <c r="AE186" i="1"/>
  <c r="AY186" i="1"/>
  <c r="BS186" i="1"/>
  <c r="CM186" i="1"/>
  <c r="DG186" i="1"/>
  <c r="EA186" i="1"/>
  <c r="EU186" i="1"/>
  <c r="FO186" i="1"/>
  <c r="GI186" i="1"/>
  <c r="HC186" i="1"/>
  <c r="HW186" i="1"/>
  <c r="IQ186" i="1"/>
  <c r="JK186" i="1"/>
  <c r="M186" i="1"/>
  <c r="AG186" i="1"/>
  <c r="BA186" i="1"/>
  <c r="BU186" i="1"/>
  <c r="CO186" i="1"/>
  <c r="DI186" i="1"/>
  <c r="EC186" i="1"/>
  <c r="EW186" i="1"/>
  <c r="FQ186" i="1"/>
  <c r="GK186" i="1"/>
  <c r="HE186" i="1"/>
  <c r="HY186" i="1"/>
  <c r="IS186" i="1"/>
  <c r="JM186" i="1"/>
  <c r="N186" i="1"/>
  <c r="AH186" i="1"/>
  <c r="BB186" i="1"/>
  <c r="BV186" i="1"/>
  <c r="CP186" i="1"/>
  <c r="DJ186" i="1"/>
  <c r="ED186" i="1"/>
  <c r="EX186" i="1"/>
  <c r="FR186" i="1"/>
  <c r="GL186" i="1"/>
  <c r="HF186" i="1"/>
  <c r="HZ186" i="1"/>
  <c r="IT186" i="1"/>
  <c r="W186" i="1"/>
  <c r="AQ186" i="1"/>
  <c r="BK186" i="1"/>
  <c r="CE186" i="1"/>
  <c r="CY186" i="1"/>
  <c r="DS186" i="1"/>
  <c r="EM186" i="1"/>
  <c r="FG186" i="1"/>
  <c r="GA186" i="1"/>
  <c r="GU186" i="1"/>
  <c r="HO186" i="1"/>
  <c r="II186" i="1"/>
  <c r="JC186" i="1"/>
  <c r="X186" i="1"/>
  <c r="AR186" i="1"/>
  <c r="BL186" i="1"/>
  <c r="CF186" i="1"/>
  <c r="CZ186" i="1"/>
  <c r="DT186" i="1"/>
  <c r="EN186" i="1"/>
  <c r="FH186" i="1"/>
  <c r="GB186" i="1"/>
  <c r="GV186" i="1"/>
  <c r="HP186" i="1"/>
  <c r="IJ186" i="1"/>
  <c r="JD186" i="1"/>
  <c r="Y186" i="1"/>
  <c r="AS186" i="1"/>
  <c r="BM186" i="1"/>
  <c r="CG186" i="1"/>
  <c r="DA186" i="1"/>
  <c r="DU186" i="1"/>
  <c r="EO186" i="1"/>
  <c r="FI186" i="1"/>
  <c r="GC186" i="1"/>
  <c r="GW186" i="1"/>
  <c r="HQ186" i="1"/>
  <c r="IK186" i="1"/>
  <c r="JE186" i="1"/>
  <c r="F186" i="1"/>
  <c r="Z186" i="1"/>
  <c r="AT186" i="1"/>
  <c r="BN186" i="1"/>
  <c r="CH186" i="1"/>
  <c r="DB186" i="1"/>
  <c r="DV186" i="1"/>
  <c r="EP186" i="1"/>
  <c r="FJ186" i="1"/>
  <c r="GD186" i="1"/>
  <c r="GX186" i="1"/>
  <c r="HR186" i="1"/>
  <c r="IL186" i="1"/>
  <c r="JF186" i="1"/>
  <c r="G186" i="1"/>
  <c r="AA186" i="1"/>
  <c r="AU186" i="1"/>
  <c r="BO186" i="1"/>
  <c r="CI186" i="1"/>
  <c r="DC186" i="1"/>
  <c r="DW186" i="1"/>
  <c r="EQ186" i="1"/>
  <c r="FK186" i="1"/>
  <c r="GE186" i="1"/>
  <c r="GY186" i="1"/>
  <c r="HS186" i="1"/>
  <c r="IM186" i="1"/>
  <c r="JG186" i="1"/>
  <c r="H186" i="1"/>
  <c r="AB186" i="1"/>
  <c r="AV186" i="1"/>
  <c r="BP186" i="1"/>
  <c r="CJ186" i="1"/>
  <c r="DD186" i="1"/>
  <c r="DX186" i="1"/>
  <c r="ER186" i="1"/>
  <c r="FL186" i="1"/>
  <c r="GF186" i="1"/>
  <c r="GZ186" i="1"/>
  <c r="HT186" i="1"/>
  <c r="IN186" i="1"/>
  <c r="JH186" i="1"/>
  <c r="U186" i="1"/>
  <c r="BG186" i="1"/>
  <c r="CS186" i="1"/>
  <c r="EE186" i="1"/>
  <c r="FN186" i="1"/>
  <c r="GT186" i="1"/>
  <c r="IF186" i="1"/>
  <c r="V186" i="1"/>
  <c r="BH186" i="1"/>
  <c r="CT186" i="1"/>
  <c r="EF186" i="1"/>
  <c r="FP186" i="1"/>
  <c r="HA186" i="1"/>
  <c r="IG186" i="1"/>
  <c r="AC186" i="1"/>
  <c r="BI186" i="1"/>
  <c r="CU186" i="1"/>
  <c r="EG186" i="1"/>
  <c r="FS186" i="1"/>
  <c r="HB186" i="1"/>
  <c r="IH186" i="1"/>
  <c r="AD186" i="1"/>
  <c r="BJ186" i="1"/>
  <c r="CV186" i="1"/>
  <c r="EH186" i="1"/>
  <c r="FT186" i="1"/>
  <c r="HD186" i="1"/>
  <c r="IO186" i="1"/>
  <c r="AF186" i="1"/>
  <c r="BQ186" i="1"/>
  <c r="CW186" i="1"/>
  <c r="EI186" i="1"/>
  <c r="FU186" i="1"/>
  <c r="HG186" i="1"/>
  <c r="IP186" i="1"/>
  <c r="AI186" i="1"/>
  <c r="BR186" i="1"/>
  <c r="CX186" i="1"/>
  <c r="EJ186" i="1"/>
  <c r="FV186" i="1"/>
  <c r="HH186" i="1"/>
  <c r="IR186" i="1"/>
  <c r="AJ186" i="1"/>
  <c r="BT186" i="1"/>
  <c r="DE186" i="1"/>
  <c r="EK186" i="1"/>
  <c r="FW186" i="1"/>
  <c r="HI186" i="1"/>
  <c r="IU186" i="1"/>
  <c r="AK186" i="1"/>
  <c r="BW186" i="1"/>
  <c r="DF186" i="1"/>
  <c r="EL186" i="1"/>
  <c r="FX186" i="1"/>
  <c r="HJ186" i="1"/>
  <c r="IV186" i="1"/>
  <c r="AL186" i="1"/>
  <c r="BX186" i="1"/>
  <c r="DH186" i="1"/>
  <c r="ES186" i="1"/>
  <c r="FY186" i="1"/>
  <c r="HK186" i="1"/>
  <c r="IW186" i="1"/>
  <c r="AM186" i="1"/>
  <c r="BY186" i="1"/>
  <c r="DK186" i="1"/>
  <c r="ET186" i="1"/>
  <c r="FZ186" i="1"/>
  <c r="HL186" i="1"/>
  <c r="IX186" i="1"/>
  <c r="AN186" i="1"/>
  <c r="BZ186" i="1"/>
  <c r="DL186" i="1"/>
  <c r="EV186" i="1"/>
  <c r="GG186" i="1"/>
  <c r="HM186" i="1"/>
  <c r="IY186" i="1"/>
  <c r="I186" i="1"/>
  <c r="AO186" i="1"/>
  <c r="CA186" i="1"/>
  <c r="DM186" i="1"/>
  <c r="EY186" i="1"/>
  <c r="GH186" i="1"/>
  <c r="HN186" i="1"/>
  <c r="IZ186" i="1"/>
  <c r="J186" i="1"/>
  <c r="AP186" i="1"/>
  <c r="CB186" i="1"/>
  <c r="DN186" i="1"/>
  <c r="EZ186" i="1"/>
  <c r="GJ186" i="1"/>
  <c r="HU186" i="1"/>
  <c r="JA186" i="1"/>
  <c r="L186" i="1"/>
  <c r="AW186" i="1"/>
  <c r="CC186" i="1"/>
  <c r="DO186" i="1"/>
  <c r="FA186" i="1"/>
  <c r="GM186" i="1"/>
  <c r="HV186" i="1"/>
  <c r="JB186" i="1"/>
  <c r="O186" i="1"/>
  <c r="AX186" i="1"/>
  <c r="CD186" i="1"/>
  <c r="DP186" i="1"/>
  <c r="FB186" i="1"/>
  <c r="GN186" i="1"/>
  <c r="HX186" i="1"/>
  <c r="JI186" i="1"/>
  <c r="P186" i="1"/>
  <c r="AZ186" i="1"/>
  <c r="CK186" i="1"/>
  <c r="DQ186" i="1"/>
  <c r="FC186" i="1"/>
  <c r="GO186" i="1"/>
  <c r="IA186" i="1"/>
  <c r="JJ186" i="1"/>
  <c r="Q186" i="1"/>
  <c r="BC186" i="1"/>
  <c r="CL186" i="1"/>
  <c r="DR186" i="1"/>
  <c r="FD186" i="1"/>
  <c r="GP186" i="1"/>
  <c r="IB186" i="1"/>
  <c r="JL186" i="1"/>
  <c r="R186" i="1"/>
  <c r="BD186" i="1"/>
  <c r="CN186" i="1"/>
  <c r="DY186" i="1"/>
  <c r="FE186" i="1"/>
  <c r="GQ186" i="1"/>
  <c r="IC186" i="1"/>
  <c r="S186" i="1"/>
  <c r="BE186" i="1"/>
  <c r="CQ186" i="1"/>
  <c r="DZ186" i="1"/>
  <c r="FF186" i="1"/>
  <c r="GR186" i="1"/>
  <c r="ID186" i="1"/>
  <c r="T186" i="1"/>
  <c r="BF186" i="1"/>
  <c r="CR186" i="1"/>
  <c r="EB186" i="1"/>
  <c r="FM186" i="1"/>
  <c r="GS186" i="1"/>
  <c r="IE186" i="1"/>
  <c r="KF204" i="1"/>
  <c r="KZ204" i="1"/>
  <c r="LT204" i="1"/>
  <c r="MN204" i="1"/>
  <c r="NH204" i="1"/>
  <c r="OB204" i="1"/>
  <c r="OV204" i="1"/>
  <c r="PP204" i="1"/>
  <c r="QJ204" i="1"/>
  <c r="RD204" i="1"/>
  <c r="RX204" i="1"/>
  <c r="SR204" i="1"/>
  <c r="TL204" i="1"/>
  <c r="UF204" i="1"/>
  <c r="UZ204" i="1"/>
  <c r="VT204" i="1"/>
  <c r="WN204" i="1"/>
  <c r="XH204" i="1"/>
  <c r="YB204" i="1"/>
  <c r="YV204" i="1"/>
  <c r="ZP204" i="1"/>
  <c r="AAJ204" i="1"/>
  <c r="ABD204" i="1"/>
  <c r="ABX204" i="1"/>
  <c r="ACR204" i="1"/>
  <c r="KG204" i="1"/>
  <c r="LA204" i="1"/>
  <c r="LU204" i="1"/>
  <c r="MO204" i="1"/>
  <c r="NI204" i="1"/>
  <c r="OC204" i="1"/>
  <c r="OW204" i="1"/>
  <c r="PQ204" i="1"/>
  <c r="QK204" i="1"/>
  <c r="RE204" i="1"/>
  <c r="RY204" i="1"/>
  <c r="SS204" i="1"/>
  <c r="TM204" i="1"/>
  <c r="UG204" i="1"/>
  <c r="VA204" i="1"/>
  <c r="VU204" i="1"/>
  <c r="WO204" i="1"/>
  <c r="XI204" i="1"/>
  <c r="YC204" i="1"/>
  <c r="YW204" i="1"/>
  <c r="ZQ204" i="1"/>
  <c r="AAK204" i="1"/>
  <c r="ABE204" i="1"/>
  <c r="ABY204" i="1"/>
  <c r="ACS204" i="1"/>
  <c r="JN204" i="1"/>
  <c r="KH204" i="1"/>
  <c r="LB204" i="1"/>
  <c r="LV204" i="1"/>
  <c r="MP204" i="1"/>
  <c r="NJ204" i="1"/>
  <c r="OD204" i="1"/>
  <c r="OX204" i="1"/>
  <c r="PR204" i="1"/>
  <c r="QL204" i="1"/>
  <c r="RF204" i="1"/>
  <c r="RZ204" i="1"/>
  <c r="ST204" i="1"/>
  <c r="TN204" i="1"/>
  <c r="UH204" i="1"/>
  <c r="VB204" i="1"/>
  <c r="VV204" i="1"/>
  <c r="WP204" i="1"/>
  <c r="XJ204" i="1"/>
  <c r="YD204" i="1"/>
  <c r="YX204" i="1"/>
  <c r="ZR204" i="1"/>
  <c r="AAL204" i="1"/>
  <c r="ABF204" i="1"/>
  <c r="ABZ204" i="1"/>
  <c r="ACT204" i="1"/>
  <c r="JO204" i="1"/>
  <c r="KI204" i="1"/>
  <c r="LC204" i="1"/>
  <c r="LW204" i="1"/>
  <c r="MQ204" i="1"/>
  <c r="NK204" i="1"/>
  <c r="OE204" i="1"/>
  <c r="OY204" i="1"/>
  <c r="PS204" i="1"/>
  <c r="QM204" i="1"/>
  <c r="RG204" i="1"/>
  <c r="SA204" i="1"/>
  <c r="SU204" i="1"/>
  <c r="TO204" i="1"/>
  <c r="UI204" i="1"/>
  <c r="VC204" i="1"/>
  <c r="VW204" i="1"/>
  <c r="WQ204" i="1"/>
  <c r="XK204" i="1"/>
  <c r="YE204" i="1"/>
  <c r="YY204" i="1"/>
  <c r="ZS204" i="1"/>
  <c r="AAM204" i="1"/>
  <c r="ABG204" i="1"/>
  <c r="ACA204" i="1"/>
  <c r="ACU204" i="1"/>
  <c r="JS204" i="1"/>
  <c r="KM204" i="1"/>
  <c r="LG204" i="1"/>
  <c r="MA204" i="1"/>
  <c r="MU204" i="1"/>
  <c r="NO204" i="1"/>
  <c r="OI204" i="1"/>
  <c r="PC204" i="1"/>
  <c r="PW204" i="1"/>
  <c r="QQ204" i="1"/>
  <c r="RK204" i="1"/>
  <c r="SE204" i="1"/>
  <c r="SY204" i="1"/>
  <c r="TS204" i="1"/>
  <c r="UM204" i="1"/>
  <c r="VG204" i="1"/>
  <c r="WA204" i="1"/>
  <c r="WU204" i="1"/>
  <c r="XO204" i="1"/>
  <c r="YI204" i="1"/>
  <c r="ZC204" i="1"/>
  <c r="ZW204" i="1"/>
  <c r="AAQ204" i="1"/>
  <c r="ABK204" i="1"/>
  <c r="ACE204" i="1"/>
  <c r="ACY204" i="1"/>
  <c r="JX204" i="1"/>
  <c r="KR204" i="1"/>
  <c r="LL204" i="1"/>
  <c r="MF204" i="1"/>
  <c r="MZ204" i="1"/>
  <c r="NT204" i="1"/>
  <c r="ON204" i="1"/>
  <c r="PH204" i="1"/>
  <c r="QB204" i="1"/>
  <c r="QV204" i="1"/>
  <c r="RP204" i="1"/>
  <c r="SJ204" i="1"/>
  <c r="TD204" i="1"/>
  <c r="TX204" i="1"/>
  <c r="UR204" i="1"/>
  <c r="VL204" i="1"/>
  <c r="WF204" i="1"/>
  <c r="WZ204" i="1"/>
  <c r="XT204" i="1"/>
  <c r="YN204" i="1"/>
  <c r="ZH204" i="1"/>
  <c r="AAB204" i="1"/>
  <c r="AAV204" i="1"/>
  <c r="ABP204" i="1"/>
  <c r="ACJ204" i="1"/>
  <c r="ADD204" i="1"/>
  <c r="JP204" i="1"/>
  <c r="KQ204" i="1"/>
  <c r="LR204" i="1"/>
  <c r="MW204" i="1"/>
  <c r="NX204" i="1"/>
  <c r="PB204" i="1"/>
  <c r="QD204" i="1"/>
  <c r="RH204" i="1"/>
  <c r="SI204" i="1"/>
  <c r="TJ204" i="1"/>
  <c r="UO204" i="1"/>
  <c r="VP204" i="1"/>
  <c r="WT204" i="1"/>
  <c r="XV204" i="1"/>
  <c r="YZ204" i="1"/>
  <c r="AAA204" i="1"/>
  <c r="ABB204" i="1"/>
  <c r="ACG204" i="1"/>
  <c r="JQ204" i="1"/>
  <c r="KS204" i="1"/>
  <c r="LS204" i="1"/>
  <c r="MX204" i="1"/>
  <c r="NY204" i="1"/>
  <c r="PD204" i="1"/>
  <c r="QE204" i="1"/>
  <c r="RI204" i="1"/>
  <c r="SK204" i="1"/>
  <c r="TK204" i="1"/>
  <c r="UP204" i="1"/>
  <c r="VQ204" i="1"/>
  <c r="WV204" i="1"/>
  <c r="XW204" i="1"/>
  <c r="ZA204" i="1"/>
  <c r="AAC204" i="1"/>
  <c r="ABC204" i="1"/>
  <c r="ACH204" i="1"/>
  <c r="JR204" i="1"/>
  <c r="KT204" i="1"/>
  <c r="LX204" i="1"/>
  <c r="MY204" i="1"/>
  <c r="NZ204" i="1"/>
  <c r="PE204" i="1"/>
  <c r="QF204" i="1"/>
  <c r="RJ204" i="1"/>
  <c r="SL204" i="1"/>
  <c r="TP204" i="1"/>
  <c r="UQ204" i="1"/>
  <c r="VR204" i="1"/>
  <c r="WW204" i="1"/>
  <c r="XX204" i="1"/>
  <c r="ZB204" i="1"/>
  <c r="AAD204" i="1"/>
  <c r="ABH204" i="1"/>
  <c r="ACI204" i="1"/>
  <c r="JT204" i="1"/>
  <c r="KU204" i="1"/>
  <c r="LY204" i="1"/>
  <c r="NA204" i="1"/>
  <c r="OA204" i="1"/>
  <c r="PF204" i="1"/>
  <c r="QG204" i="1"/>
  <c r="RL204" i="1"/>
  <c r="SM204" i="1"/>
  <c r="TQ204" i="1"/>
  <c r="US204" i="1"/>
  <c r="VS204" i="1"/>
  <c r="WX204" i="1"/>
  <c r="XY204" i="1"/>
  <c r="ZD204" i="1"/>
  <c r="AAE204" i="1"/>
  <c r="ABI204" i="1"/>
  <c r="ACK204" i="1"/>
  <c r="JU204" i="1"/>
  <c r="KV204" i="1"/>
  <c r="LZ204" i="1"/>
  <c r="NB204" i="1"/>
  <c r="OF204" i="1"/>
  <c r="PG204" i="1"/>
  <c r="QH204" i="1"/>
  <c r="RM204" i="1"/>
  <c r="SN204" i="1"/>
  <c r="TR204" i="1"/>
  <c r="UT204" i="1"/>
  <c r="VX204" i="1"/>
  <c r="WY204" i="1"/>
  <c r="XZ204" i="1"/>
  <c r="ZE204" i="1"/>
  <c r="AAF204" i="1"/>
  <c r="ABJ204" i="1"/>
  <c r="ACL204" i="1"/>
  <c r="JV204" i="1"/>
  <c r="KW204" i="1"/>
  <c r="MB204" i="1"/>
  <c r="NC204" i="1"/>
  <c r="OG204" i="1"/>
  <c r="PI204" i="1"/>
  <c r="QI204" i="1"/>
  <c r="RN204" i="1"/>
  <c r="SO204" i="1"/>
  <c r="TT204" i="1"/>
  <c r="UU204" i="1"/>
  <c r="VY204" i="1"/>
  <c r="XA204" i="1"/>
  <c r="YA204" i="1"/>
  <c r="ZF204" i="1"/>
  <c r="AAG204" i="1"/>
  <c r="ABL204" i="1"/>
  <c r="ACM204" i="1"/>
  <c r="JW204" i="1"/>
  <c r="KX204" i="1"/>
  <c r="MC204" i="1"/>
  <c r="ND204" i="1"/>
  <c r="OH204" i="1"/>
  <c r="PJ204" i="1"/>
  <c r="QN204" i="1"/>
  <c r="RO204" i="1"/>
  <c r="SP204" i="1"/>
  <c r="TU204" i="1"/>
  <c r="UV204" i="1"/>
  <c r="VZ204" i="1"/>
  <c r="XB204" i="1"/>
  <c r="YF204" i="1"/>
  <c r="ZG204" i="1"/>
  <c r="AAH204" i="1"/>
  <c r="ABM204" i="1"/>
  <c r="ACN204" i="1"/>
  <c r="JY204" i="1"/>
  <c r="KY204" i="1"/>
  <c r="MD204" i="1"/>
  <c r="NE204" i="1"/>
  <c r="OJ204" i="1"/>
  <c r="PK204" i="1"/>
  <c r="QO204" i="1"/>
  <c r="RQ204" i="1"/>
  <c r="SQ204" i="1"/>
  <c r="TV204" i="1"/>
  <c r="UW204" i="1"/>
  <c r="WB204" i="1"/>
  <c r="XC204" i="1"/>
  <c r="YG204" i="1"/>
  <c r="ZI204" i="1"/>
  <c r="AAI204" i="1"/>
  <c r="ABN204" i="1"/>
  <c r="ACO204" i="1"/>
  <c r="JZ204" i="1"/>
  <c r="LD204" i="1"/>
  <c r="ME204" i="1"/>
  <c r="NF204" i="1"/>
  <c r="OK204" i="1"/>
  <c r="PL204" i="1"/>
  <c r="QP204" i="1"/>
  <c r="RR204" i="1"/>
  <c r="SV204" i="1"/>
  <c r="TW204" i="1"/>
  <c r="UX204" i="1"/>
  <c r="WC204" i="1"/>
  <c r="XD204" i="1"/>
  <c r="YH204" i="1"/>
  <c r="ZJ204" i="1"/>
  <c r="AAN204" i="1"/>
  <c r="ABO204" i="1"/>
  <c r="ACP204" i="1"/>
  <c r="KA204" i="1"/>
  <c r="LE204" i="1"/>
  <c r="MG204" i="1"/>
  <c r="NG204" i="1"/>
  <c r="OL204" i="1"/>
  <c r="PM204" i="1"/>
  <c r="QR204" i="1"/>
  <c r="RS204" i="1"/>
  <c r="SW204" i="1"/>
  <c r="TY204" i="1"/>
  <c r="UY204" i="1"/>
  <c r="WD204" i="1"/>
  <c r="XE204" i="1"/>
  <c r="YJ204" i="1"/>
  <c r="ZK204" i="1"/>
  <c r="AAO204" i="1"/>
  <c r="ABQ204" i="1"/>
  <c r="ACQ204" i="1"/>
  <c r="KB204" i="1"/>
  <c r="LF204" i="1"/>
  <c r="MH204" i="1"/>
  <c r="NL204" i="1"/>
  <c r="OM204" i="1"/>
  <c r="PN204" i="1"/>
  <c r="QS204" i="1"/>
  <c r="RT204" i="1"/>
  <c r="SX204" i="1"/>
  <c r="TZ204" i="1"/>
  <c r="VD204" i="1"/>
  <c r="WE204" i="1"/>
  <c r="XF204" i="1"/>
  <c r="YK204" i="1"/>
  <c r="ZL204" i="1"/>
  <c r="AAP204" i="1"/>
  <c r="ABR204" i="1"/>
  <c r="ACV204" i="1"/>
  <c r="KC204" i="1"/>
  <c r="LH204" i="1"/>
  <c r="MI204" i="1"/>
  <c r="NM204" i="1"/>
  <c r="OO204" i="1"/>
  <c r="PO204" i="1"/>
  <c r="QT204" i="1"/>
  <c r="RU204" i="1"/>
  <c r="SZ204" i="1"/>
  <c r="UA204" i="1"/>
  <c r="VE204" i="1"/>
  <c r="WG204" i="1"/>
  <c r="XG204" i="1"/>
  <c r="YL204" i="1"/>
  <c r="ZM204" i="1"/>
  <c r="AAR204" i="1"/>
  <c r="ABS204" i="1"/>
  <c r="ACW204" i="1"/>
  <c r="KD204" i="1"/>
  <c r="LI204" i="1"/>
  <c r="MJ204" i="1"/>
  <c r="NN204" i="1"/>
  <c r="OP204" i="1"/>
  <c r="PT204" i="1"/>
  <c r="QU204" i="1"/>
  <c r="RV204" i="1"/>
  <c r="TA204" i="1"/>
  <c r="UB204" i="1"/>
  <c r="VF204" i="1"/>
  <c r="WH204" i="1"/>
  <c r="XL204" i="1"/>
  <c r="YM204" i="1"/>
  <c r="ZN204" i="1"/>
  <c r="AAS204" i="1"/>
  <c r="ABT204" i="1"/>
  <c r="ACX204" i="1"/>
  <c r="KE204" i="1"/>
  <c r="LJ204" i="1"/>
  <c r="MK204" i="1"/>
  <c r="NP204" i="1"/>
  <c r="OQ204" i="1"/>
  <c r="PU204" i="1"/>
  <c r="QW204" i="1"/>
  <c r="RW204" i="1"/>
  <c r="TB204" i="1"/>
  <c r="UC204" i="1"/>
  <c r="VH204" i="1"/>
  <c r="WI204" i="1"/>
  <c r="XM204" i="1"/>
  <c r="YO204" i="1"/>
  <c r="ZO204" i="1"/>
  <c r="AAT204" i="1"/>
  <c r="ABU204" i="1"/>
  <c r="ACZ204" i="1"/>
  <c r="KJ204" i="1"/>
  <c r="LK204" i="1"/>
  <c r="ML204" i="1"/>
  <c r="NQ204" i="1"/>
  <c r="OR204" i="1"/>
  <c r="PV204" i="1"/>
  <c r="QX204" i="1"/>
  <c r="SB204" i="1"/>
  <c r="TC204" i="1"/>
  <c r="UD204" i="1"/>
  <c r="VI204" i="1"/>
  <c r="WJ204" i="1"/>
  <c r="XN204" i="1"/>
  <c r="YP204" i="1"/>
  <c r="ZT204" i="1"/>
  <c r="AAU204" i="1"/>
  <c r="ABV204" i="1"/>
  <c r="ADA204" i="1"/>
  <c r="KK204" i="1"/>
  <c r="LM204" i="1"/>
  <c r="MM204" i="1"/>
  <c r="NR204" i="1"/>
  <c r="OS204" i="1"/>
  <c r="PX204" i="1"/>
  <c r="QY204" i="1"/>
  <c r="SC204" i="1"/>
  <c r="TE204" i="1"/>
  <c r="UE204" i="1"/>
  <c r="VJ204" i="1"/>
  <c r="WK204" i="1"/>
  <c r="XP204" i="1"/>
  <c r="YQ204" i="1"/>
  <c r="ZU204" i="1"/>
  <c r="AAW204" i="1"/>
  <c r="ABW204" i="1"/>
  <c r="ADB204" i="1"/>
  <c r="KL204" i="1"/>
  <c r="LN204" i="1"/>
  <c r="MR204" i="1"/>
  <c r="NS204" i="1"/>
  <c r="OT204" i="1"/>
  <c r="PY204" i="1"/>
  <c r="QZ204" i="1"/>
  <c r="SD204" i="1"/>
  <c r="TF204" i="1"/>
  <c r="UJ204" i="1"/>
  <c r="VK204" i="1"/>
  <c r="WL204" i="1"/>
  <c r="XQ204" i="1"/>
  <c r="YR204" i="1"/>
  <c r="ZV204" i="1"/>
  <c r="AAX204" i="1"/>
  <c r="ACB204" i="1"/>
  <c r="ADC204" i="1"/>
  <c r="KN204" i="1"/>
  <c r="LO204" i="1"/>
  <c r="MS204" i="1"/>
  <c r="NU204" i="1"/>
  <c r="OU204" i="1"/>
  <c r="PZ204" i="1"/>
  <c r="RA204" i="1"/>
  <c r="SF204" i="1"/>
  <c r="TG204" i="1"/>
  <c r="UK204" i="1"/>
  <c r="VM204" i="1"/>
  <c r="WM204" i="1"/>
  <c r="XR204" i="1"/>
  <c r="YS204" i="1"/>
  <c r="ZX204" i="1"/>
  <c r="AAY204" i="1"/>
  <c r="ACC204" i="1"/>
  <c r="ADE204" i="1"/>
  <c r="KO204" i="1"/>
  <c r="LP204" i="1"/>
  <c r="MT204" i="1"/>
  <c r="NV204" i="1"/>
  <c r="OZ204" i="1"/>
  <c r="QA204" i="1"/>
  <c r="RB204" i="1"/>
  <c r="SG204" i="1"/>
  <c r="TH204" i="1"/>
  <c r="UL204" i="1"/>
  <c r="VN204" i="1"/>
  <c r="WR204" i="1"/>
  <c r="XS204" i="1"/>
  <c r="YT204" i="1"/>
  <c r="ZY204" i="1"/>
  <c r="AAZ204" i="1"/>
  <c r="ACD204" i="1"/>
  <c r="ADF204" i="1"/>
  <c r="SH204" i="1"/>
  <c r="TI204" i="1"/>
  <c r="UN204" i="1"/>
  <c r="VO204" i="1"/>
  <c r="WS204" i="1"/>
  <c r="XU204" i="1"/>
  <c r="YU204" i="1"/>
  <c r="ZZ204" i="1"/>
  <c r="ABA204" i="1"/>
  <c r="ACF204" i="1"/>
  <c r="ADG204" i="1"/>
  <c r="KP204" i="1"/>
  <c r="LQ204" i="1"/>
  <c r="MV204" i="1"/>
  <c r="NW204" i="1"/>
  <c r="PA204" i="1"/>
  <c r="QC204" i="1"/>
  <c r="RC204" i="1"/>
  <c r="S204" i="1"/>
  <c r="AM204" i="1"/>
  <c r="BG204" i="1"/>
  <c r="CA204" i="1"/>
  <c r="CU204" i="1"/>
  <c r="DO204" i="1"/>
  <c r="EI204" i="1"/>
  <c r="FC204" i="1"/>
  <c r="FW204" i="1"/>
  <c r="GQ204" i="1"/>
  <c r="HK204" i="1"/>
  <c r="IE204" i="1"/>
  <c r="IY204" i="1"/>
  <c r="T204" i="1"/>
  <c r="AN204" i="1"/>
  <c r="BH204" i="1"/>
  <c r="CB204" i="1"/>
  <c r="CV204" i="1"/>
  <c r="DP204" i="1"/>
  <c r="EJ204" i="1"/>
  <c r="FD204" i="1"/>
  <c r="FX204" i="1"/>
  <c r="GR204" i="1"/>
  <c r="HL204" i="1"/>
  <c r="IF204" i="1"/>
  <c r="IZ204" i="1"/>
  <c r="U204" i="1"/>
  <c r="AO204" i="1"/>
  <c r="BI204" i="1"/>
  <c r="CC204" i="1"/>
  <c r="CW204" i="1"/>
  <c r="DQ204" i="1"/>
  <c r="EK204" i="1"/>
  <c r="FE204" i="1"/>
  <c r="FY204" i="1"/>
  <c r="GS204" i="1"/>
  <c r="HM204" i="1"/>
  <c r="IG204" i="1"/>
  <c r="JA204" i="1"/>
  <c r="H204" i="1"/>
  <c r="AB204" i="1"/>
  <c r="AV204" i="1"/>
  <c r="BP204" i="1"/>
  <c r="CJ204" i="1"/>
  <c r="DD204" i="1"/>
  <c r="DX204" i="1"/>
  <c r="ER204" i="1"/>
  <c r="FL204" i="1"/>
  <c r="GF204" i="1"/>
  <c r="GZ204" i="1"/>
  <c r="HT204" i="1"/>
  <c r="IN204" i="1"/>
  <c r="JH204" i="1"/>
  <c r="K204" i="1"/>
  <c r="AE204" i="1"/>
  <c r="AY204" i="1"/>
  <c r="BS204" i="1"/>
  <c r="CM204" i="1"/>
  <c r="DG204" i="1"/>
  <c r="EA204" i="1"/>
  <c r="EU204" i="1"/>
  <c r="FO204" i="1"/>
  <c r="GI204" i="1"/>
  <c r="HC204" i="1"/>
  <c r="HW204" i="1"/>
  <c r="IQ204" i="1"/>
  <c r="JK204" i="1"/>
  <c r="L204" i="1"/>
  <c r="AF204" i="1"/>
  <c r="AZ204" i="1"/>
  <c r="BT204" i="1"/>
  <c r="CN204" i="1"/>
  <c r="DH204" i="1"/>
  <c r="EB204" i="1"/>
  <c r="EV204" i="1"/>
  <c r="FP204" i="1"/>
  <c r="GJ204" i="1"/>
  <c r="HD204" i="1"/>
  <c r="HX204" i="1"/>
  <c r="IR204" i="1"/>
  <c r="JL204" i="1"/>
  <c r="M204" i="1"/>
  <c r="AG204" i="1"/>
  <c r="BA204" i="1"/>
  <c r="BU204" i="1"/>
  <c r="CO204" i="1"/>
  <c r="DI204" i="1"/>
  <c r="EC204" i="1"/>
  <c r="EW204" i="1"/>
  <c r="FQ204" i="1"/>
  <c r="GK204" i="1"/>
  <c r="HE204" i="1"/>
  <c r="HY204" i="1"/>
  <c r="IS204" i="1"/>
  <c r="JM204" i="1"/>
  <c r="N204" i="1"/>
  <c r="AH204" i="1"/>
  <c r="BB204" i="1"/>
  <c r="BV204" i="1"/>
  <c r="CP204" i="1"/>
  <c r="DJ204" i="1"/>
  <c r="ED204" i="1"/>
  <c r="EX204" i="1"/>
  <c r="FR204" i="1"/>
  <c r="GL204" i="1"/>
  <c r="HF204" i="1"/>
  <c r="HZ204" i="1"/>
  <c r="IT204" i="1"/>
  <c r="O204" i="1"/>
  <c r="AI204" i="1"/>
  <c r="BC204" i="1"/>
  <c r="BW204" i="1"/>
  <c r="CQ204" i="1"/>
  <c r="DK204" i="1"/>
  <c r="EE204" i="1"/>
  <c r="EY204" i="1"/>
  <c r="FS204" i="1"/>
  <c r="GM204" i="1"/>
  <c r="HG204" i="1"/>
  <c r="IA204" i="1"/>
  <c r="IU204" i="1"/>
  <c r="P204" i="1"/>
  <c r="X204" i="1"/>
  <c r="BJ204" i="1"/>
  <c r="CS204" i="1"/>
  <c r="DZ204" i="1"/>
  <c r="FK204" i="1"/>
  <c r="GW204" i="1"/>
  <c r="II204" i="1"/>
  <c r="Y204" i="1"/>
  <c r="BK204" i="1"/>
  <c r="CT204" i="1"/>
  <c r="EF204" i="1"/>
  <c r="FM204" i="1"/>
  <c r="GX204" i="1"/>
  <c r="IJ204" i="1"/>
  <c r="Z204" i="1"/>
  <c r="BL204" i="1"/>
  <c r="CX204" i="1"/>
  <c r="EG204" i="1"/>
  <c r="FN204" i="1"/>
  <c r="GY204" i="1"/>
  <c r="IK204" i="1"/>
  <c r="AA204" i="1"/>
  <c r="BM204" i="1"/>
  <c r="CY204" i="1"/>
  <c r="EH204" i="1"/>
  <c r="FT204" i="1"/>
  <c r="HA204" i="1"/>
  <c r="IL204" i="1"/>
  <c r="AC204" i="1"/>
  <c r="BN204" i="1"/>
  <c r="CZ204" i="1"/>
  <c r="EL204" i="1"/>
  <c r="FU204" i="1"/>
  <c r="HB204" i="1"/>
  <c r="IM204" i="1"/>
  <c r="AD204" i="1"/>
  <c r="BO204" i="1"/>
  <c r="DA204" i="1"/>
  <c r="EM204" i="1"/>
  <c r="FV204" i="1"/>
  <c r="HH204" i="1"/>
  <c r="IO204" i="1"/>
  <c r="AJ204" i="1"/>
  <c r="BQ204" i="1"/>
  <c r="DB204" i="1"/>
  <c r="EN204" i="1"/>
  <c r="FZ204" i="1"/>
  <c r="HI204" i="1"/>
  <c r="IP204" i="1"/>
  <c r="AK204" i="1"/>
  <c r="BR204" i="1"/>
  <c r="DC204" i="1"/>
  <c r="EO204" i="1"/>
  <c r="GA204" i="1"/>
  <c r="HJ204" i="1"/>
  <c r="IV204" i="1"/>
  <c r="AL204" i="1"/>
  <c r="BX204" i="1"/>
  <c r="DE204" i="1"/>
  <c r="EP204" i="1"/>
  <c r="GB204" i="1"/>
  <c r="HN204" i="1"/>
  <c r="IW204" i="1"/>
  <c r="AP204" i="1"/>
  <c r="BY204" i="1"/>
  <c r="DF204" i="1"/>
  <c r="EQ204" i="1"/>
  <c r="GC204" i="1"/>
  <c r="HO204" i="1"/>
  <c r="IX204" i="1"/>
  <c r="AQ204" i="1"/>
  <c r="BZ204" i="1"/>
  <c r="DL204" i="1"/>
  <c r="ES204" i="1"/>
  <c r="GD204" i="1"/>
  <c r="HP204" i="1"/>
  <c r="JB204" i="1"/>
  <c r="AR204" i="1"/>
  <c r="CD204" i="1"/>
  <c r="DM204" i="1"/>
  <c r="ET204" i="1"/>
  <c r="GE204" i="1"/>
  <c r="HQ204" i="1"/>
  <c r="JC204" i="1"/>
  <c r="GV204" i="1"/>
  <c r="F204" i="1"/>
  <c r="AS204" i="1"/>
  <c r="CE204" i="1"/>
  <c r="DN204" i="1"/>
  <c r="EZ204" i="1"/>
  <c r="GG204" i="1"/>
  <c r="HR204" i="1"/>
  <c r="JD204" i="1"/>
  <c r="G204" i="1"/>
  <c r="AT204" i="1"/>
  <c r="CF204" i="1"/>
  <c r="DR204" i="1"/>
  <c r="FA204" i="1"/>
  <c r="GH204" i="1"/>
  <c r="HS204" i="1"/>
  <c r="JE204" i="1"/>
  <c r="FJ204" i="1"/>
  <c r="I204" i="1"/>
  <c r="AU204" i="1"/>
  <c r="CG204" i="1"/>
  <c r="DS204" i="1"/>
  <c r="FB204" i="1"/>
  <c r="GN204" i="1"/>
  <c r="HU204" i="1"/>
  <c r="JF204" i="1"/>
  <c r="W204" i="1"/>
  <c r="DY204" i="1"/>
  <c r="J204" i="1"/>
  <c r="AW204" i="1"/>
  <c r="CH204" i="1"/>
  <c r="DT204" i="1"/>
  <c r="FF204" i="1"/>
  <c r="GO204" i="1"/>
  <c r="HV204" i="1"/>
  <c r="JG204" i="1"/>
  <c r="CR204" i="1"/>
  <c r="IH204" i="1"/>
  <c r="Q204" i="1"/>
  <c r="AX204" i="1"/>
  <c r="CI204" i="1"/>
  <c r="DU204" i="1"/>
  <c r="FG204" i="1"/>
  <c r="GP204" i="1"/>
  <c r="IB204" i="1"/>
  <c r="JI204" i="1"/>
  <c r="R204" i="1"/>
  <c r="BD204" i="1"/>
  <c r="CK204" i="1"/>
  <c r="DV204" i="1"/>
  <c r="FH204" i="1"/>
  <c r="GT204" i="1"/>
  <c r="IC204" i="1"/>
  <c r="JJ204" i="1"/>
  <c r="BF204" i="1"/>
  <c r="V204" i="1"/>
  <c r="BE204" i="1"/>
  <c r="CL204" i="1"/>
  <c r="DW204" i="1"/>
  <c r="FI204" i="1"/>
  <c r="GU204" i="1"/>
  <c r="ID204" i="1"/>
  <c r="ADG222" i="1"/>
  <c r="JS222" i="1"/>
  <c r="KM222" i="1"/>
  <c r="LG222" i="1"/>
  <c r="MA222" i="1"/>
  <c r="MU222" i="1"/>
  <c r="NO222" i="1"/>
  <c r="OI222" i="1"/>
  <c r="PC222" i="1"/>
  <c r="PW222" i="1"/>
  <c r="QQ222" i="1"/>
  <c r="RK222" i="1"/>
  <c r="SE222" i="1"/>
  <c r="SY222" i="1"/>
  <c r="TS222" i="1"/>
  <c r="UM222" i="1"/>
  <c r="VG222" i="1"/>
  <c r="WA222" i="1"/>
  <c r="WU222" i="1"/>
  <c r="XO222" i="1"/>
  <c r="YI222" i="1"/>
  <c r="ZC222" i="1"/>
  <c r="ZW222" i="1"/>
  <c r="AAQ222" i="1"/>
  <c r="ABK222" i="1"/>
  <c r="ACE222" i="1"/>
  <c r="ACY222" i="1"/>
  <c r="JT222" i="1"/>
  <c r="KN222" i="1"/>
  <c r="LH222" i="1"/>
  <c r="MB222" i="1"/>
  <c r="MV222" i="1"/>
  <c r="NP222" i="1"/>
  <c r="OJ222" i="1"/>
  <c r="PD222" i="1"/>
  <c r="PX222" i="1"/>
  <c r="QR222" i="1"/>
  <c r="RL222" i="1"/>
  <c r="SF222" i="1"/>
  <c r="SZ222" i="1"/>
  <c r="TT222" i="1"/>
  <c r="UN222" i="1"/>
  <c r="VH222" i="1"/>
  <c r="WB222" i="1"/>
  <c r="WV222" i="1"/>
  <c r="XP222" i="1"/>
  <c r="YJ222" i="1"/>
  <c r="ZD222" i="1"/>
  <c r="ZX222" i="1"/>
  <c r="AAR222" i="1"/>
  <c r="ABL222" i="1"/>
  <c r="ACF222" i="1"/>
  <c r="ACZ222" i="1"/>
  <c r="JU222" i="1"/>
  <c r="KO222" i="1"/>
  <c r="LI222" i="1"/>
  <c r="MC222" i="1"/>
  <c r="MW222" i="1"/>
  <c r="NQ222" i="1"/>
  <c r="OK222" i="1"/>
  <c r="PE222" i="1"/>
  <c r="PY222" i="1"/>
  <c r="QS222" i="1"/>
  <c r="RM222" i="1"/>
  <c r="SG222" i="1"/>
  <c r="TA222" i="1"/>
  <c r="TU222" i="1"/>
  <c r="UO222" i="1"/>
  <c r="VI222" i="1"/>
  <c r="WC222" i="1"/>
  <c r="WW222" i="1"/>
  <c r="XQ222" i="1"/>
  <c r="YK222" i="1"/>
  <c r="ZE222" i="1"/>
  <c r="ZY222" i="1"/>
  <c r="AAS222" i="1"/>
  <c r="ABM222" i="1"/>
  <c r="ACG222" i="1"/>
  <c r="ADA222" i="1"/>
  <c r="KC222" i="1"/>
  <c r="KW222" i="1"/>
  <c r="LQ222" i="1"/>
  <c r="MK222" i="1"/>
  <c r="NE222" i="1"/>
  <c r="NY222" i="1"/>
  <c r="OS222" i="1"/>
  <c r="PM222" i="1"/>
  <c r="QG222" i="1"/>
  <c r="RA222" i="1"/>
  <c r="RU222" i="1"/>
  <c r="SO222" i="1"/>
  <c r="TI222" i="1"/>
  <c r="UC222" i="1"/>
  <c r="UW222" i="1"/>
  <c r="VQ222" i="1"/>
  <c r="WK222" i="1"/>
  <c r="XE222" i="1"/>
  <c r="XY222" i="1"/>
  <c r="YS222" i="1"/>
  <c r="ZM222" i="1"/>
  <c r="AAG222" i="1"/>
  <c r="ABA222" i="1"/>
  <c r="ABU222" i="1"/>
  <c r="ACO222" i="1"/>
  <c r="KD222" i="1"/>
  <c r="KX222" i="1"/>
  <c r="LR222" i="1"/>
  <c r="ML222" i="1"/>
  <c r="NF222" i="1"/>
  <c r="NZ222" i="1"/>
  <c r="OT222" i="1"/>
  <c r="PN222" i="1"/>
  <c r="QH222" i="1"/>
  <c r="RB222" i="1"/>
  <c r="RV222" i="1"/>
  <c r="SP222" i="1"/>
  <c r="TJ222" i="1"/>
  <c r="UD222" i="1"/>
  <c r="UX222" i="1"/>
  <c r="VR222" i="1"/>
  <c r="WL222" i="1"/>
  <c r="XF222" i="1"/>
  <c r="XZ222" i="1"/>
  <c r="YT222" i="1"/>
  <c r="ZN222" i="1"/>
  <c r="AAH222" i="1"/>
  <c r="ABB222" i="1"/>
  <c r="ABV222" i="1"/>
  <c r="ACP222" i="1"/>
  <c r="KF222" i="1"/>
  <c r="KZ222" i="1"/>
  <c r="LT222" i="1"/>
  <c r="MN222" i="1"/>
  <c r="NH222" i="1"/>
  <c r="OB222" i="1"/>
  <c r="OV222" i="1"/>
  <c r="PP222" i="1"/>
  <c r="QJ222" i="1"/>
  <c r="RD222" i="1"/>
  <c r="RX222" i="1"/>
  <c r="SR222" i="1"/>
  <c r="TL222" i="1"/>
  <c r="UF222" i="1"/>
  <c r="UZ222" i="1"/>
  <c r="VT222" i="1"/>
  <c r="WN222" i="1"/>
  <c r="XH222" i="1"/>
  <c r="YB222" i="1"/>
  <c r="YV222" i="1"/>
  <c r="ZP222" i="1"/>
  <c r="AAJ222" i="1"/>
  <c r="ABD222" i="1"/>
  <c r="ABX222" i="1"/>
  <c r="ACR222" i="1"/>
  <c r="KG222" i="1"/>
  <c r="LA222" i="1"/>
  <c r="LU222" i="1"/>
  <c r="MO222" i="1"/>
  <c r="NI222" i="1"/>
  <c r="OC222" i="1"/>
  <c r="OW222" i="1"/>
  <c r="PQ222" i="1"/>
  <c r="QK222" i="1"/>
  <c r="RE222" i="1"/>
  <c r="RY222" i="1"/>
  <c r="SS222" i="1"/>
  <c r="TM222" i="1"/>
  <c r="UG222" i="1"/>
  <c r="VA222" i="1"/>
  <c r="VU222" i="1"/>
  <c r="WO222" i="1"/>
  <c r="XI222" i="1"/>
  <c r="YC222" i="1"/>
  <c r="YW222" i="1"/>
  <c r="ZQ222" i="1"/>
  <c r="AAK222" i="1"/>
  <c r="ABE222" i="1"/>
  <c r="ABY222" i="1"/>
  <c r="JN222" i="1"/>
  <c r="KH222" i="1"/>
  <c r="LB222" i="1"/>
  <c r="LV222" i="1"/>
  <c r="MP222" i="1"/>
  <c r="NJ222" i="1"/>
  <c r="OD222" i="1"/>
  <c r="OX222" i="1"/>
  <c r="PR222" i="1"/>
  <c r="QL222" i="1"/>
  <c r="RF222" i="1"/>
  <c r="JO222" i="1"/>
  <c r="KI222" i="1"/>
  <c r="LC222" i="1"/>
  <c r="LW222" i="1"/>
  <c r="MQ222" i="1"/>
  <c r="NK222" i="1"/>
  <c r="OE222" i="1"/>
  <c r="OY222" i="1"/>
  <c r="PS222" i="1"/>
  <c r="QM222" i="1"/>
  <c r="RG222" i="1"/>
  <c r="SA222" i="1"/>
  <c r="SU222" i="1"/>
  <c r="TO222" i="1"/>
  <c r="UI222" i="1"/>
  <c r="VC222" i="1"/>
  <c r="VW222" i="1"/>
  <c r="WQ222" i="1"/>
  <c r="XK222" i="1"/>
  <c r="YE222" i="1"/>
  <c r="YY222" i="1"/>
  <c r="ZS222" i="1"/>
  <c r="AAM222" i="1"/>
  <c r="ABG222" i="1"/>
  <c r="ACA222" i="1"/>
  <c r="ACU222" i="1"/>
  <c r="KJ222" i="1"/>
  <c r="LP222" i="1"/>
  <c r="NB222" i="1"/>
  <c r="ON222" i="1"/>
  <c r="PZ222" i="1"/>
  <c r="RI222" i="1"/>
  <c r="SN222" i="1"/>
  <c r="TX222" i="1"/>
  <c r="VE222" i="1"/>
  <c r="WJ222" i="1"/>
  <c r="XT222" i="1"/>
  <c r="ZA222" i="1"/>
  <c r="AAF222" i="1"/>
  <c r="ABP222" i="1"/>
  <c r="ACV222" i="1"/>
  <c r="KK222" i="1"/>
  <c r="LS222" i="1"/>
  <c r="NC222" i="1"/>
  <c r="OO222" i="1"/>
  <c r="QA222" i="1"/>
  <c r="RJ222" i="1"/>
  <c r="SQ222" i="1"/>
  <c r="TY222" i="1"/>
  <c r="VF222" i="1"/>
  <c r="WM222" i="1"/>
  <c r="XU222" i="1"/>
  <c r="ZB222" i="1"/>
  <c r="AAI222" i="1"/>
  <c r="ABQ222" i="1"/>
  <c r="ACW222" i="1"/>
  <c r="KL222" i="1"/>
  <c r="LX222" i="1"/>
  <c r="ND222" i="1"/>
  <c r="OP222" i="1"/>
  <c r="QB222" i="1"/>
  <c r="RN222" i="1"/>
  <c r="ST222" i="1"/>
  <c r="TZ222" i="1"/>
  <c r="VJ222" i="1"/>
  <c r="WP222" i="1"/>
  <c r="XV222" i="1"/>
  <c r="ZF222" i="1"/>
  <c r="AAL222" i="1"/>
  <c r="ABR222" i="1"/>
  <c r="ACX222" i="1"/>
  <c r="KP222" i="1"/>
  <c r="LY222" i="1"/>
  <c r="NG222" i="1"/>
  <c r="OQ222" i="1"/>
  <c r="QC222" i="1"/>
  <c r="RO222" i="1"/>
  <c r="SV222" i="1"/>
  <c r="UA222" i="1"/>
  <c r="VK222" i="1"/>
  <c r="WR222" i="1"/>
  <c r="XW222" i="1"/>
  <c r="ZG222" i="1"/>
  <c r="AAN222" i="1"/>
  <c r="ABS222" i="1"/>
  <c r="ADB222" i="1"/>
  <c r="KQ222" i="1"/>
  <c r="LZ222" i="1"/>
  <c r="NL222" i="1"/>
  <c r="OR222" i="1"/>
  <c r="QD222" i="1"/>
  <c r="RP222" i="1"/>
  <c r="SW222" i="1"/>
  <c r="UB222" i="1"/>
  <c r="VL222" i="1"/>
  <c r="WS222" i="1"/>
  <c r="XX222" i="1"/>
  <c r="ZH222" i="1"/>
  <c r="AAO222" i="1"/>
  <c r="ABT222" i="1"/>
  <c r="ADC222" i="1"/>
  <c r="KR222" i="1"/>
  <c r="MD222" i="1"/>
  <c r="NM222" i="1"/>
  <c r="OU222" i="1"/>
  <c r="QE222" i="1"/>
  <c r="RQ222" i="1"/>
  <c r="SX222" i="1"/>
  <c r="UE222" i="1"/>
  <c r="VM222" i="1"/>
  <c r="WT222" i="1"/>
  <c r="YA222" i="1"/>
  <c r="ZI222" i="1"/>
  <c r="AAP222" i="1"/>
  <c r="ABW222" i="1"/>
  <c r="ADD222" i="1"/>
  <c r="KS222" i="1"/>
  <c r="ME222" i="1"/>
  <c r="NN222" i="1"/>
  <c r="OZ222" i="1"/>
  <c r="QF222" i="1"/>
  <c r="RR222" i="1"/>
  <c r="TB222" i="1"/>
  <c r="UH222" i="1"/>
  <c r="VN222" i="1"/>
  <c r="WX222" i="1"/>
  <c r="YD222" i="1"/>
  <c r="ZJ222" i="1"/>
  <c r="AAT222" i="1"/>
  <c r="ABZ222" i="1"/>
  <c r="ADE222" i="1"/>
  <c r="KT222" i="1"/>
  <c r="MF222" i="1"/>
  <c r="NR222" i="1"/>
  <c r="PA222" i="1"/>
  <c r="QI222" i="1"/>
  <c r="RS222" i="1"/>
  <c r="TC222" i="1"/>
  <c r="UJ222" i="1"/>
  <c r="VO222" i="1"/>
  <c r="WY222" i="1"/>
  <c r="YF222" i="1"/>
  <c r="ZK222" i="1"/>
  <c r="AAU222" i="1"/>
  <c r="ACB222" i="1"/>
  <c r="KU222" i="1"/>
  <c r="MG222" i="1"/>
  <c r="NS222" i="1"/>
  <c r="PB222" i="1"/>
  <c r="QN222" i="1"/>
  <c r="RT222" i="1"/>
  <c r="TD222" i="1"/>
  <c r="UK222" i="1"/>
  <c r="VP222" i="1"/>
  <c r="WZ222" i="1"/>
  <c r="YG222" i="1"/>
  <c r="ZL222" i="1"/>
  <c r="AAV222" i="1"/>
  <c r="ACC222" i="1"/>
  <c r="JP222" i="1"/>
  <c r="KV222" i="1"/>
  <c r="MH222" i="1"/>
  <c r="NT222" i="1"/>
  <c r="PF222" i="1"/>
  <c r="QO222" i="1"/>
  <c r="RW222" i="1"/>
  <c r="TE222" i="1"/>
  <c r="UL222" i="1"/>
  <c r="VS222" i="1"/>
  <c r="XA222" i="1"/>
  <c r="YH222" i="1"/>
  <c r="JQ222" i="1"/>
  <c r="KY222" i="1"/>
  <c r="MI222" i="1"/>
  <c r="NU222" i="1"/>
  <c r="PG222" i="1"/>
  <c r="QP222" i="1"/>
  <c r="RZ222" i="1"/>
  <c r="TF222" i="1"/>
  <c r="UP222" i="1"/>
  <c r="VV222" i="1"/>
  <c r="XB222" i="1"/>
  <c r="YL222" i="1"/>
  <c r="ZR222" i="1"/>
  <c r="JR222" i="1"/>
  <c r="LD222" i="1"/>
  <c r="MJ222" i="1"/>
  <c r="NV222" i="1"/>
  <c r="PH222" i="1"/>
  <c r="JV222" i="1"/>
  <c r="LE222" i="1"/>
  <c r="MM222" i="1"/>
  <c r="NW222" i="1"/>
  <c r="PI222" i="1"/>
  <c r="QU222" i="1"/>
  <c r="SC222" i="1"/>
  <c r="TH222" i="1"/>
  <c r="UR222" i="1"/>
  <c r="VY222" i="1"/>
  <c r="XD222" i="1"/>
  <c r="YN222" i="1"/>
  <c r="ZU222" i="1"/>
  <c r="AAZ222" i="1"/>
  <c r="ACJ222" i="1"/>
  <c r="JW222" i="1"/>
  <c r="LF222" i="1"/>
  <c r="MR222" i="1"/>
  <c r="NX222" i="1"/>
  <c r="PJ222" i="1"/>
  <c r="QV222" i="1"/>
  <c r="SD222" i="1"/>
  <c r="TK222" i="1"/>
  <c r="US222" i="1"/>
  <c r="VZ222" i="1"/>
  <c r="XG222" i="1"/>
  <c r="YO222" i="1"/>
  <c r="ZV222" i="1"/>
  <c r="ABC222" i="1"/>
  <c r="ACK222" i="1"/>
  <c r="JX222" i="1"/>
  <c r="LJ222" i="1"/>
  <c r="MS222" i="1"/>
  <c r="OA222" i="1"/>
  <c r="PK222" i="1"/>
  <c r="QW222" i="1"/>
  <c r="SH222" i="1"/>
  <c r="TN222" i="1"/>
  <c r="UT222" i="1"/>
  <c r="WD222" i="1"/>
  <c r="XJ222" i="1"/>
  <c r="YP222" i="1"/>
  <c r="ZZ222" i="1"/>
  <c r="ABF222" i="1"/>
  <c r="ACL222" i="1"/>
  <c r="JY222" i="1"/>
  <c r="LK222" i="1"/>
  <c r="MT222" i="1"/>
  <c r="OF222" i="1"/>
  <c r="PL222" i="1"/>
  <c r="QX222" i="1"/>
  <c r="SI222" i="1"/>
  <c r="TP222" i="1"/>
  <c r="UU222" i="1"/>
  <c r="WE222" i="1"/>
  <c r="XL222" i="1"/>
  <c r="YQ222" i="1"/>
  <c r="AAA222" i="1"/>
  <c r="ABH222" i="1"/>
  <c r="ACM222" i="1"/>
  <c r="JZ222" i="1"/>
  <c r="LL222" i="1"/>
  <c r="MX222" i="1"/>
  <c r="OG222" i="1"/>
  <c r="PO222" i="1"/>
  <c r="QY222" i="1"/>
  <c r="SJ222" i="1"/>
  <c r="TQ222" i="1"/>
  <c r="UV222" i="1"/>
  <c r="WF222" i="1"/>
  <c r="XM222" i="1"/>
  <c r="YR222" i="1"/>
  <c r="AAB222" i="1"/>
  <c r="ABI222" i="1"/>
  <c r="ACN222" i="1"/>
  <c r="KA222" i="1"/>
  <c r="LM222" i="1"/>
  <c r="MY222" i="1"/>
  <c r="OH222" i="1"/>
  <c r="PT222" i="1"/>
  <c r="QZ222" i="1"/>
  <c r="SK222" i="1"/>
  <c r="TR222" i="1"/>
  <c r="UY222" i="1"/>
  <c r="WG222" i="1"/>
  <c r="XN222" i="1"/>
  <c r="YU222" i="1"/>
  <c r="AAC222" i="1"/>
  <c r="ABJ222" i="1"/>
  <c r="ACQ222" i="1"/>
  <c r="KB222" i="1"/>
  <c r="LN222" i="1"/>
  <c r="MZ222" i="1"/>
  <c r="OL222" i="1"/>
  <c r="PU222" i="1"/>
  <c r="RC222" i="1"/>
  <c r="SL222" i="1"/>
  <c r="TV222" i="1"/>
  <c r="VB222" i="1"/>
  <c r="WH222" i="1"/>
  <c r="XR222" i="1"/>
  <c r="YX222" i="1"/>
  <c r="AAD222" i="1"/>
  <c r="ABN222" i="1"/>
  <c r="ACS222" i="1"/>
  <c r="XS222" i="1"/>
  <c r="YM222" i="1"/>
  <c r="YZ222" i="1"/>
  <c r="ZO222" i="1"/>
  <c r="KE222" i="1"/>
  <c r="ZT222" i="1"/>
  <c r="LO222" i="1"/>
  <c r="AAE222" i="1"/>
  <c r="NA222" i="1"/>
  <c r="AAW222" i="1"/>
  <c r="OM222" i="1"/>
  <c r="AAX222" i="1"/>
  <c r="PV222" i="1"/>
  <c r="AAY222" i="1"/>
  <c r="QT222" i="1"/>
  <c r="ABO222" i="1"/>
  <c r="RH222" i="1"/>
  <c r="ACD222" i="1"/>
  <c r="SB222" i="1"/>
  <c r="ACH222" i="1"/>
  <c r="SM222" i="1"/>
  <c r="ACI222" i="1"/>
  <c r="TG222" i="1"/>
  <c r="ACT222" i="1"/>
  <c r="TW222" i="1"/>
  <c r="ADF222" i="1"/>
  <c r="UQ222" i="1"/>
  <c r="VD222" i="1"/>
  <c r="VX222" i="1"/>
  <c r="WI222" i="1"/>
  <c r="XC222" i="1"/>
  <c r="W222" i="1"/>
  <c r="AQ222" i="1"/>
  <c r="BK222" i="1"/>
  <c r="CE222" i="1"/>
  <c r="CY222" i="1"/>
  <c r="DS222" i="1"/>
  <c r="EM222" i="1"/>
  <c r="FG222" i="1"/>
  <c r="GA222" i="1"/>
  <c r="GU222" i="1"/>
  <c r="HO222" i="1"/>
  <c r="II222" i="1"/>
  <c r="JC222" i="1"/>
  <c r="AT222" i="1"/>
  <c r="DB222" i="1"/>
  <c r="GD222" i="1"/>
  <c r="IL222" i="1"/>
  <c r="DC222" i="1"/>
  <c r="FK222" i="1"/>
  <c r="IM222" i="1"/>
  <c r="AB222" i="1"/>
  <c r="ER222" i="1"/>
  <c r="HT222" i="1"/>
  <c r="AW222" i="1"/>
  <c r="HA222" i="1"/>
  <c r="AX222" i="1"/>
  <c r="IP222" i="1"/>
  <c r="K222" i="1"/>
  <c r="FO222" i="1"/>
  <c r="HD222" i="1"/>
  <c r="IS222" i="1"/>
  <c r="X222" i="1"/>
  <c r="AR222" i="1"/>
  <c r="BL222" i="1"/>
  <c r="CF222" i="1"/>
  <c r="CZ222" i="1"/>
  <c r="DT222" i="1"/>
  <c r="EN222" i="1"/>
  <c r="FH222" i="1"/>
  <c r="GB222" i="1"/>
  <c r="GV222" i="1"/>
  <c r="HP222" i="1"/>
  <c r="IJ222" i="1"/>
  <c r="JD222" i="1"/>
  <c r="CG222" i="1"/>
  <c r="DA222" i="1"/>
  <c r="EO222" i="1"/>
  <c r="GC222" i="1"/>
  <c r="HQ222" i="1"/>
  <c r="JE222" i="1"/>
  <c r="F222" i="1"/>
  <c r="BN222" i="1"/>
  <c r="DV222" i="1"/>
  <c r="FJ222" i="1"/>
  <c r="HR222" i="1"/>
  <c r="JF222" i="1"/>
  <c r="BO222" i="1"/>
  <c r="EQ222" i="1"/>
  <c r="JG222" i="1"/>
  <c r="AV222" i="1"/>
  <c r="FL222" i="1"/>
  <c r="JH222" i="1"/>
  <c r="DE222" i="1"/>
  <c r="IO222" i="1"/>
  <c r="DF222" i="1"/>
  <c r="HV222" i="1"/>
  <c r="EA222" i="1"/>
  <c r="JK222" i="1"/>
  <c r="EB222" i="1"/>
  <c r="FQ222" i="1"/>
  <c r="Y222" i="1"/>
  <c r="AS222" i="1"/>
  <c r="BM222" i="1"/>
  <c r="DU222" i="1"/>
  <c r="FI222" i="1"/>
  <c r="GW222" i="1"/>
  <c r="IK222" i="1"/>
  <c r="Z222" i="1"/>
  <c r="CH222" i="1"/>
  <c r="GX222" i="1"/>
  <c r="G222" i="1"/>
  <c r="CI222" i="1"/>
  <c r="DW222" i="1"/>
  <c r="GE222" i="1"/>
  <c r="H222" i="1"/>
  <c r="DD222" i="1"/>
  <c r="IN222" i="1"/>
  <c r="BQ222" i="1"/>
  <c r="ES222" i="1"/>
  <c r="HU222" i="1"/>
  <c r="AD222" i="1"/>
  <c r="GH222" i="1"/>
  <c r="CM222" i="1"/>
  <c r="IQ222" i="1"/>
  <c r="EV222" i="1"/>
  <c r="EC222" i="1"/>
  <c r="EP222" i="1"/>
  <c r="AA222" i="1"/>
  <c r="HS222" i="1"/>
  <c r="CJ222" i="1"/>
  <c r="GZ222" i="1"/>
  <c r="I222" i="1"/>
  <c r="FM222" i="1"/>
  <c r="BR222" i="1"/>
  <c r="HB222" i="1"/>
  <c r="GI222" i="1"/>
  <c r="FP222" i="1"/>
  <c r="CO222" i="1"/>
  <c r="AU222" i="1"/>
  <c r="GY222" i="1"/>
  <c r="BP222" i="1"/>
  <c r="GF222" i="1"/>
  <c r="AC222" i="1"/>
  <c r="GG222" i="1"/>
  <c r="CL222" i="1"/>
  <c r="EU222" i="1"/>
  <c r="CN222" i="1"/>
  <c r="BA222" i="1"/>
  <c r="DX222" i="1"/>
  <c r="CK222" i="1"/>
  <c r="JI222" i="1"/>
  <c r="J222" i="1"/>
  <c r="ET222" i="1"/>
  <c r="JJ222" i="1"/>
  <c r="BS222" i="1"/>
  <c r="AF222" i="1"/>
  <c r="HX222" i="1"/>
  <c r="EW222" i="1"/>
  <c r="DY222" i="1"/>
  <c r="DZ222" i="1"/>
  <c r="DG222" i="1"/>
  <c r="GJ222" i="1"/>
  <c r="BU222" i="1"/>
  <c r="JM222" i="1"/>
  <c r="FN222" i="1"/>
  <c r="AE222" i="1"/>
  <c r="HC222" i="1"/>
  <c r="L222" i="1"/>
  <c r="DH222" i="1"/>
  <c r="JL222" i="1"/>
  <c r="HE222" i="1"/>
  <c r="AY222" i="1"/>
  <c r="HW222" i="1"/>
  <c r="AZ222" i="1"/>
  <c r="IR222" i="1"/>
  <c r="GK222" i="1"/>
  <c r="BT222" i="1"/>
  <c r="HY222" i="1"/>
  <c r="M222" i="1"/>
  <c r="AG222" i="1"/>
  <c r="DI222" i="1"/>
  <c r="N222" i="1"/>
  <c r="AH222" i="1"/>
  <c r="BB222" i="1"/>
  <c r="BV222" i="1"/>
  <c r="CP222" i="1"/>
  <c r="DJ222" i="1"/>
  <c r="ED222" i="1"/>
  <c r="EX222" i="1"/>
  <c r="FR222" i="1"/>
  <c r="GL222" i="1"/>
  <c r="HF222" i="1"/>
  <c r="HZ222" i="1"/>
  <c r="IT222" i="1"/>
  <c r="HI222" i="1"/>
  <c r="BG222" i="1"/>
  <c r="FW222" i="1"/>
  <c r="CC222" i="1"/>
  <c r="O222" i="1"/>
  <c r="AI222" i="1"/>
  <c r="BC222" i="1"/>
  <c r="BW222" i="1"/>
  <c r="CQ222" i="1"/>
  <c r="DK222" i="1"/>
  <c r="EE222" i="1"/>
  <c r="EY222" i="1"/>
  <c r="FS222" i="1"/>
  <c r="GM222" i="1"/>
  <c r="HG222" i="1"/>
  <c r="IA222" i="1"/>
  <c r="IU222" i="1"/>
  <c r="CR222" i="1"/>
  <c r="GN222" i="1"/>
  <c r="AK222" i="1"/>
  <c r="DM222" i="1"/>
  <c r="FU222" i="1"/>
  <c r="CU222" i="1"/>
  <c r="IE222" i="1"/>
  <c r="JA222" i="1"/>
  <c r="P222" i="1"/>
  <c r="AJ222" i="1"/>
  <c r="BD222" i="1"/>
  <c r="BX222" i="1"/>
  <c r="DL222" i="1"/>
  <c r="EF222" i="1"/>
  <c r="EZ222" i="1"/>
  <c r="FT222" i="1"/>
  <c r="HH222" i="1"/>
  <c r="IB222" i="1"/>
  <c r="IV222" i="1"/>
  <c r="Q222" i="1"/>
  <c r="BY222" i="1"/>
  <c r="EG222" i="1"/>
  <c r="GO222" i="1"/>
  <c r="IW222" i="1"/>
  <c r="CA222" i="1"/>
  <c r="GQ222" i="1"/>
  <c r="BI222" i="1"/>
  <c r="EK222" i="1"/>
  <c r="FY222" i="1"/>
  <c r="BE222" i="1"/>
  <c r="CS222" i="1"/>
  <c r="FA222" i="1"/>
  <c r="IC222" i="1"/>
  <c r="FC222" i="1"/>
  <c r="IY222" i="1"/>
  <c r="AO222" i="1"/>
  <c r="GS222" i="1"/>
  <c r="R222" i="1"/>
  <c r="AL222" i="1"/>
  <c r="BF222" i="1"/>
  <c r="BZ222" i="1"/>
  <c r="CT222" i="1"/>
  <c r="DN222" i="1"/>
  <c r="EH222" i="1"/>
  <c r="FB222" i="1"/>
  <c r="FV222" i="1"/>
  <c r="GP222" i="1"/>
  <c r="HJ222" i="1"/>
  <c r="ID222" i="1"/>
  <c r="IX222" i="1"/>
  <c r="AM222" i="1"/>
  <c r="EI222" i="1"/>
  <c r="CW222" i="1"/>
  <c r="HM222" i="1"/>
  <c r="S222" i="1"/>
  <c r="DO222" i="1"/>
  <c r="HK222" i="1"/>
  <c r="U222" i="1"/>
  <c r="IG222" i="1"/>
  <c r="T222" i="1"/>
  <c r="AN222" i="1"/>
  <c r="BH222" i="1"/>
  <c r="CB222" i="1"/>
  <c r="CV222" i="1"/>
  <c r="DP222" i="1"/>
  <c r="EJ222" i="1"/>
  <c r="FD222" i="1"/>
  <c r="FX222" i="1"/>
  <c r="GR222" i="1"/>
  <c r="HL222" i="1"/>
  <c r="IF222" i="1"/>
  <c r="IZ222" i="1"/>
  <c r="DQ222" i="1"/>
  <c r="FE222" i="1"/>
  <c r="FF222" i="1"/>
  <c r="FZ222" i="1"/>
  <c r="HN222" i="1"/>
  <c r="IH222" i="1"/>
  <c r="V222" i="1"/>
  <c r="CX222" i="1"/>
  <c r="DR222" i="1"/>
  <c r="GT222" i="1"/>
  <c r="JB222" i="1"/>
  <c r="BJ222" i="1"/>
  <c r="EL222" i="1"/>
  <c r="AP222" i="1"/>
  <c r="CD222" i="1"/>
  <c r="KF221" i="1"/>
  <c r="KZ221" i="1"/>
  <c r="LT221" i="1"/>
  <c r="MN221" i="1"/>
  <c r="NH221" i="1"/>
  <c r="OB221" i="1"/>
  <c r="OV221" i="1"/>
  <c r="PP221" i="1"/>
  <c r="QJ221" i="1"/>
  <c r="RD221" i="1"/>
  <c r="RX221" i="1"/>
  <c r="SR221" i="1"/>
  <c r="TL221" i="1"/>
  <c r="UF221" i="1"/>
  <c r="UZ221" i="1"/>
  <c r="VT221" i="1"/>
  <c r="WN221" i="1"/>
  <c r="XH221" i="1"/>
  <c r="YB221" i="1"/>
  <c r="YV221" i="1"/>
  <c r="KG221" i="1"/>
  <c r="LA221" i="1"/>
  <c r="LU221" i="1"/>
  <c r="MO221" i="1"/>
  <c r="NI221" i="1"/>
  <c r="OC221" i="1"/>
  <c r="OW221" i="1"/>
  <c r="PQ221" i="1"/>
  <c r="QK221" i="1"/>
  <c r="RE221" i="1"/>
  <c r="RY221" i="1"/>
  <c r="SS221" i="1"/>
  <c r="TM221" i="1"/>
  <c r="UG221" i="1"/>
  <c r="VA221" i="1"/>
  <c r="VU221" i="1"/>
  <c r="WO221" i="1"/>
  <c r="XI221" i="1"/>
  <c r="YC221" i="1"/>
  <c r="YW221" i="1"/>
  <c r="ZQ221" i="1"/>
  <c r="AAK221" i="1"/>
  <c r="ABE221" i="1"/>
  <c r="ABY221" i="1"/>
  <c r="ACS221" i="1"/>
  <c r="JN221" i="1"/>
  <c r="KH221" i="1"/>
  <c r="LB221" i="1"/>
  <c r="LV221" i="1"/>
  <c r="MP221" i="1"/>
  <c r="NJ221" i="1"/>
  <c r="OD221" i="1"/>
  <c r="OX221" i="1"/>
  <c r="PR221" i="1"/>
  <c r="QL221" i="1"/>
  <c r="RF221" i="1"/>
  <c r="RZ221" i="1"/>
  <c r="ST221" i="1"/>
  <c r="TN221" i="1"/>
  <c r="UH221" i="1"/>
  <c r="VB221" i="1"/>
  <c r="VV221" i="1"/>
  <c r="WP221" i="1"/>
  <c r="XJ221" i="1"/>
  <c r="YD221" i="1"/>
  <c r="YX221" i="1"/>
  <c r="ZR221" i="1"/>
  <c r="AAL221" i="1"/>
  <c r="ABF221" i="1"/>
  <c r="ABZ221" i="1"/>
  <c r="ACT221" i="1"/>
  <c r="JO221" i="1"/>
  <c r="KI221" i="1"/>
  <c r="LC221" i="1"/>
  <c r="LW221" i="1"/>
  <c r="MQ221" i="1"/>
  <c r="NK221" i="1"/>
  <c r="OE221" i="1"/>
  <c r="OY221" i="1"/>
  <c r="PS221" i="1"/>
  <c r="QM221" i="1"/>
  <c r="RG221" i="1"/>
  <c r="SA221" i="1"/>
  <c r="SU221" i="1"/>
  <c r="TO221" i="1"/>
  <c r="UI221" i="1"/>
  <c r="VC221" i="1"/>
  <c r="VW221" i="1"/>
  <c r="WQ221" i="1"/>
  <c r="XK221" i="1"/>
  <c r="YE221" i="1"/>
  <c r="YY221" i="1"/>
  <c r="ZS221" i="1"/>
  <c r="AAM221" i="1"/>
  <c r="ABG221" i="1"/>
  <c r="ACA221" i="1"/>
  <c r="ACU221" i="1"/>
  <c r="JW221" i="1"/>
  <c r="KQ221" i="1"/>
  <c r="LK221" i="1"/>
  <c r="ME221" i="1"/>
  <c r="MY221" i="1"/>
  <c r="NS221" i="1"/>
  <c r="OM221" i="1"/>
  <c r="PG221" i="1"/>
  <c r="QA221" i="1"/>
  <c r="QU221" i="1"/>
  <c r="RO221" i="1"/>
  <c r="SI221" i="1"/>
  <c r="TC221" i="1"/>
  <c r="TW221" i="1"/>
  <c r="UQ221" i="1"/>
  <c r="VK221" i="1"/>
  <c r="WE221" i="1"/>
  <c r="WY221" i="1"/>
  <c r="XS221" i="1"/>
  <c r="YM221" i="1"/>
  <c r="ZG221" i="1"/>
  <c r="AAA221" i="1"/>
  <c r="AAU221" i="1"/>
  <c r="ABO221" i="1"/>
  <c r="ACI221" i="1"/>
  <c r="ADC221" i="1"/>
  <c r="JX221" i="1"/>
  <c r="KR221" i="1"/>
  <c r="LL221" i="1"/>
  <c r="MF221" i="1"/>
  <c r="MZ221" i="1"/>
  <c r="NT221" i="1"/>
  <c r="ON221" i="1"/>
  <c r="PH221" i="1"/>
  <c r="QB221" i="1"/>
  <c r="QV221" i="1"/>
  <c r="RP221" i="1"/>
  <c r="SJ221" i="1"/>
  <c r="TD221" i="1"/>
  <c r="TX221" i="1"/>
  <c r="UR221" i="1"/>
  <c r="VL221" i="1"/>
  <c r="WF221" i="1"/>
  <c r="WZ221" i="1"/>
  <c r="XT221" i="1"/>
  <c r="YN221" i="1"/>
  <c r="ZH221" i="1"/>
  <c r="AAB221" i="1"/>
  <c r="AAV221" i="1"/>
  <c r="ABP221" i="1"/>
  <c r="ACJ221" i="1"/>
  <c r="ADD221" i="1"/>
  <c r="JY221" i="1"/>
  <c r="KS221" i="1"/>
  <c r="LM221" i="1"/>
  <c r="MG221" i="1"/>
  <c r="NA221" i="1"/>
  <c r="NU221" i="1"/>
  <c r="OO221" i="1"/>
  <c r="PI221" i="1"/>
  <c r="JZ221" i="1"/>
  <c r="KT221" i="1"/>
  <c r="LN221" i="1"/>
  <c r="MH221" i="1"/>
  <c r="NB221" i="1"/>
  <c r="NV221" i="1"/>
  <c r="OP221" i="1"/>
  <c r="PJ221" i="1"/>
  <c r="QD221" i="1"/>
  <c r="QX221" i="1"/>
  <c r="RR221" i="1"/>
  <c r="SL221" i="1"/>
  <c r="TF221" i="1"/>
  <c r="TZ221" i="1"/>
  <c r="UT221" i="1"/>
  <c r="VN221" i="1"/>
  <c r="WH221" i="1"/>
  <c r="XB221" i="1"/>
  <c r="XV221" i="1"/>
  <c r="YP221" i="1"/>
  <c r="ZJ221" i="1"/>
  <c r="AAD221" i="1"/>
  <c r="AAX221" i="1"/>
  <c r="ABR221" i="1"/>
  <c r="ACL221" i="1"/>
  <c r="ADF221" i="1"/>
  <c r="KA221" i="1"/>
  <c r="KU221" i="1"/>
  <c r="LO221" i="1"/>
  <c r="MI221" i="1"/>
  <c r="NC221" i="1"/>
  <c r="NW221" i="1"/>
  <c r="OQ221" i="1"/>
  <c r="PK221" i="1"/>
  <c r="QE221" i="1"/>
  <c r="QY221" i="1"/>
  <c r="RS221" i="1"/>
  <c r="SM221" i="1"/>
  <c r="TG221" i="1"/>
  <c r="UA221" i="1"/>
  <c r="UU221" i="1"/>
  <c r="VO221" i="1"/>
  <c r="WI221" i="1"/>
  <c r="XC221" i="1"/>
  <c r="XW221" i="1"/>
  <c r="YQ221" i="1"/>
  <c r="ZK221" i="1"/>
  <c r="AAE221" i="1"/>
  <c r="AAY221" i="1"/>
  <c r="ABS221" i="1"/>
  <c r="ACM221" i="1"/>
  <c r="ADG221" i="1"/>
  <c r="KB221" i="1"/>
  <c r="KV221" i="1"/>
  <c r="LP221" i="1"/>
  <c r="MJ221" i="1"/>
  <c r="ND221" i="1"/>
  <c r="NX221" i="1"/>
  <c r="OR221" i="1"/>
  <c r="PL221" i="1"/>
  <c r="QF221" i="1"/>
  <c r="QZ221" i="1"/>
  <c r="RT221" i="1"/>
  <c r="SN221" i="1"/>
  <c r="TH221" i="1"/>
  <c r="UB221" i="1"/>
  <c r="UV221" i="1"/>
  <c r="VP221" i="1"/>
  <c r="WJ221" i="1"/>
  <c r="XD221" i="1"/>
  <c r="XX221" i="1"/>
  <c r="YR221" i="1"/>
  <c r="ZL221" i="1"/>
  <c r="AAF221" i="1"/>
  <c r="AAZ221" i="1"/>
  <c r="ABT221" i="1"/>
  <c r="ACN221" i="1"/>
  <c r="KC221" i="1"/>
  <c r="KW221" i="1"/>
  <c r="LQ221" i="1"/>
  <c r="MK221" i="1"/>
  <c r="NE221" i="1"/>
  <c r="NY221" i="1"/>
  <c r="OS221" i="1"/>
  <c r="PM221" i="1"/>
  <c r="QG221" i="1"/>
  <c r="RA221" i="1"/>
  <c r="RU221" i="1"/>
  <c r="SO221" i="1"/>
  <c r="TI221" i="1"/>
  <c r="UC221" i="1"/>
  <c r="UW221" i="1"/>
  <c r="VQ221" i="1"/>
  <c r="WK221" i="1"/>
  <c r="XE221" i="1"/>
  <c r="XY221" i="1"/>
  <c r="YS221" i="1"/>
  <c r="ZM221" i="1"/>
  <c r="AAG221" i="1"/>
  <c r="ABA221" i="1"/>
  <c r="ABU221" i="1"/>
  <c r="ACO221" i="1"/>
  <c r="JV221" i="1"/>
  <c r="LS221" i="1"/>
  <c r="NM221" i="1"/>
  <c r="PC221" i="1"/>
  <c r="QR221" i="1"/>
  <c r="SF221" i="1"/>
  <c r="TT221" i="1"/>
  <c r="VH221" i="1"/>
  <c r="WV221" i="1"/>
  <c r="YJ221" i="1"/>
  <c r="ZW221" i="1"/>
  <c r="ABI221" i="1"/>
  <c r="ACR221" i="1"/>
  <c r="KD221" i="1"/>
  <c r="LX221" i="1"/>
  <c r="NN221" i="1"/>
  <c r="PD221" i="1"/>
  <c r="QS221" i="1"/>
  <c r="SG221" i="1"/>
  <c r="TU221" i="1"/>
  <c r="VI221" i="1"/>
  <c r="WW221" i="1"/>
  <c r="YK221" i="1"/>
  <c r="ZX221" i="1"/>
  <c r="ABJ221" i="1"/>
  <c r="ACV221" i="1"/>
  <c r="KE221" i="1"/>
  <c r="LY221" i="1"/>
  <c r="NO221" i="1"/>
  <c r="PE221" i="1"/>
  <c r="QT221" i="1"/>
  <c r="SH221" i="1"/>
  <c r="TV221" i="1"/>
  <c r="VJ221" i="1"/>
  <c r="WX221" i="1"/>
  <c r="YL221" i="1"/>
  <c r="ZY221" i="1"/>
  <c r="ABK221" i="1"/>
  <c r="ACW221" i="1"/>
  <c r="KJ221" i="1"/>
  <c r="LZ221" i="1"/>
  <c r="NP221" i="1"/>
  <c r="PF221" i="1"/>
  <c r="QW221" i="1"/>
  <c r="SK221" i="1"/>
  <c r="TY221" i="1"/>
  <c r="VM221" i="1"/>
  <c r="XA221" i="1"/>
  <c r="YO221" i="1"/>
  <c r="ZZ221" i="1"/>
  <c r="ABL221" i="1"/>
  <c r="ACX221" i="1"/>
  <c r="KK221" i="1"/>
  <c r="MA221" i="1"/>
  <c r="NQ221" i="1"/>
  <c r="PN221" i="1"/>
  <c r="RB221" i="1"/>
  <c r="SP221" i="1"/>
  <c r="UD221" i="1"/>
  <c r="VR221" i="1"/>
  <c r="XF221" i="1"/>
  <c r="YT221" i="1"/>
  <c r="AAC221" i="1"/>
  <c r="ABM221" i="1"/>
  <c r="ACY221" i="1"/>
  <c r="KL221" i="1"/>
  <c r="MB221" i="1"/>
  <c r="NR221" i="1"/>
  <c r="PO221" i="1"/>
  <c r="RC221" i="1"/>
  <c r="SQ221" i="1"/>
  <c r="UE221" i="1"/>
  <c r="VS221" i="1"/>
  <c r="XG221" i="1"/>
  <c r="YU221" i="1"/>
  <c r="AAH221" i="1"/>
  <c r="ABN221" i="1"/>
  <c r="ACZ221" i="1"/>
  <c r="KM221" i="1"/>
  <c r="MC221" i="1"/>
  <c r="NZ221" i="1"/>
  <c r="PT221" i="1"/>
  <c r="RH221" i="1"/>
  <c r="SV221" i="1"/>
  <c r="UJ221" i="1"/>
  <c r="VX221" i="1"/>
  <c r="XL221" i="1"/>
  <c r="YZ221" i="1"/>
  <c r="AAI221" i="1"/>
  <c r="ABQ221" i="1"/>
  <c r="ADA221" i="1"/>
  <c r="KN221" i="1"/>
  <c r="MD221" i="1"/>
  <c r="OA221" i="1"/>
  <c r="PU221" i="1"/>
  <c r="RI221" i="1"/>
  <c r="SW221" i="1"/>
  <c r="UK221" i="1"/>
  <c r="VY221" i="1"/>
  <c r="XM221" i="1"/>
  <c r="ZA221" i="1"/>
  <c r="AAJ221" i="1"/>
  <c r="ABV221" i="1"/>
  <c r="ADB221" i="1"/>
  <c r="KO221" i="1"/>
  <c r="ML221" i="1"/>
  <c r="OF221" i="1"/>
  <c r="PV221" i="1"/>
  <c r="RJ221" i="1"/>
  <c r="SX221" i="1"/>
  <c r="UL221" i="1"/>
  <c r="VZ221" i="1"/>
  <c r="XN221" i="1"/>
  <c r="ZB221" i="1"/>
  <c r="AAN221" i="1"/>
  <c r="ABW221" i="1"/>
  <c r="ADE221" i="1"/>
  <c r="KP221" i="1"/>
  <c r="MM221" i="1"/>
  <c r="OG221" i="1"/>
  <c r="PW221" i="1"/>
  <c r="RK221" i="1"/>
  <c r="SY221" i="1"/>
  <c r="UM221" i="1"/>
  <c r="WA221" i="1"/>
  <c r="XO221" i="1"/>
  <c r="ZC221" i="1"/>
  <c r="AAO221" i="1"/>
  <c r="ABX221" i="1"/>
  <c r="KX221" i="1"/>
  <c r="MR221" i="1"/>
  <c r="OH221" i="1"/>
  <c r="PX221" i="1"/>
  <c r="RL221" i="1"/>
  <c r="SZ221" i="1"/>
  <c r="UN221" i="1"/>
  <c r="WB221" i="1"/>
  <c r="XP221" i="1"/>
  <c r="ZD221" i="1"/>
  <c r="AAP221" i="1"/>
  <c r="ACB221" i="1"/>
  <c r="KY221" i="1"/>
  <c r="MS221" i="1"/>
  <c r="OI221" i="1"/>
  <c r="PY221" i="1"/>
  <c r="RM221" i="1"/>
  <c r="TA221" i="1"/>
  <c r="UO221" i="1"/>
  <c r="WC221" i="1"/>
  <c r="XQ221" i="1"/>
  <c r="ZE221" i="1"/>
  <c r="AAQ221" i="1"/>
  <c r="ACC221" i="1"/>
  <c r="LD221" i="1"/>
  <c r="MT221" i="1"/>
  <c r="OJ221" i="1"/>
  <c r="PZ221" i="1"/>
  <c r="RN221" i="1"/>
  <c r="TB221" i="1"/>
  <c r="UP221" i="1"/>
  <c r="WD221" i="1"/>
  <c r="XR221" i="1"/>
  <c r="ZF221" i="1"/>
  <c r="AAR221" i="1"/>
  <c r="ACD221" i="1"/>
  <c r="LE221" i="1"/>
  <c r="MU221" i="1"/>
  <c r="OK221" i="1"/>
  <c r="QC221" i="1"/>
  <c r="RQ221" i="1"/>
  <c r="TE221" i="1"/>
  <c r="US221" i="1"/>
  <c r="WG221" i="1"/>
  <c r="XU221" i="1"/>
  <c r="ZI221" i="1"/>
  <c r="AAS221" i="1"/>
  <c r="ACE221" i="1"/>
  <c r="JP221" i="1"/>
  <c r="LF221" i="1"/>
  <c r="MV221" i="1"/>
  <c r="OL221" i="1"/>
  <c r="QH221" i="1"/>
  <c r="RV221" i="1"/>
  <c r="TJ221" i="1"/>
  <c r="UX221" i="1"/>
  <c r="WL221" i="1"/>
  <c r="XZ221" i="1"/>
  <c r="ZN221" i="1"/>
  <c r="AAT221" i="1"/>
  <c r="ACF221" i="1"/>
  <c r="JQ221" i="1"/>
  <c r="LG221" i="1"/>
  <c r="MW221" i="1"/>
  <c r="OT221" i="1"/>
  <c r="QI221" i="1"/>
  <c r="RW221" i="1"/>
  <c r="TK221" i="1"/>
  <c r="UY221" i="1"/>
  <c r="WM221" i="1"/>
  <c r="YA221" i="1"/>
  <c r="ZO221" i="1"/>
  <c r="AAW221" i="1"/>
  <c r="ACG221" i="1"/>
  <c r="JR221" i="1"/>
  <c r="LH221" i="1"/>
  <c r="MX221" i="1"/>
  <c r="OU221" i="1"/>
  <c r="QN221" i="1"/>
  <c r="SB221" i="1"/>
  <c r="TP221" i="1"/>
  <c r="VD221" i="1"/>
  <c r="WR221" i="1"/>
  <c r="YF221" i="1"/>
  <c r="ZP221" i="1"/>
  <c r="ABB221" i="1"/>
  <c r="ACH221" i="1"/>
  <c r="JS221" i="1"/>
  <c r="LI221" i="1"/>
  <c r="NF221" i="1"/>
  <c r="OZ221" i="1"/>
  <c r="QO221" i="1"/>
  <c r="SC221" i="1"/>
  <c r="TQ221" i="1"/>
  <c r="VE221" i="1"/>
  <c r="WS221" i="1"/>
  <c r="YG221" i="1"/>
  <c r="ZT221" i="1"/>
  <c r="ABC221" i="1"/>
  <c r="ACK221" i="1"/>
  <c r="JT221" i="1"/>
  <c r="LJ221" i="1"/>
  <c r="NG221" i="1"/>
  <c r="PA221" i="1"/>
  <c r="QP221" i="1"/>
  <c r="SD221" i="1"/>
  <c r="TR221" i="1"/>
  <c r="VF221" i="1"/>
  <c r="WT221" i="1"/>
  <c r="YH221" i="1"/>
  <c r="ZU221" i="1"/>
  <c r="ABD221" i="1"/>
  <c r="ACP221" i="1"/>
  <c r="YI221" i="1"/>
  <c r="ZV221" i="1"/>
  <c r="ABH221" i="1"/>
  <c r="ACQ221" i="1"/>
  <c r="JU221" i="1"/>
  <c r="LR221" i="1"/>
  <c r="NL221" i="1"/>
  <c r="PB221" i="1"/>
  <c r="QQ221" i="1"/>
  <c r="SE221" i="1"/>
  <c r="TS221" i="1"/>
  <c r="VG221" i="1"/>
  <c r="WU221" i="1"/>
  <c r="K221" i="1"/>
  <c r="AE221" i="1"/>
  <c r="AY221" i="1"/>
  <c r="BS221" i="1"/>
  <c r="CM221" i="1"/>
  <c r="DG221" i="1"/>
  <c r="EA221" i="1"/>
  <c r="EU221" i="1"/>
  <c r="FO221" i="1"/>
  <c r="GI221" i="1"/>
  <c r="HC221" i="1"/>
  <c r="HW221" i="1"/>
  <c r="IQ221" i="1"/>
  <c r="JK221" i="1"/>
  <c r="AH221" i="1"/>
  <c r="ED221" i="1"/>
  <c r="FR221" i="1"/>
  <c r="IT221" i="1"/>
  <c r="BC221" i="1"/>
  <c r="CQ221" i="1"/>
  <c r="GM221" i="1"/>
  <c r="IU221" i="1"/>
  <c r="BX221" i="1"/>
  <c r="FT221" i="1"/>
  <c r="EG221" i="1"/>
  <c r="BZ221" i="1"/>
  <c r="ID221" i="1"/>
  <c r="DO221" i="1"/>
  <c r="EJ221" i="1"/>
  <c r="L221" i="1"/>
  <c r="AF221" i="1"/>
  <c r="AZ221" i="1"/>
  <c r="BT221" i="1"/>
  <c r="CN221" i="1"/>
  <c r="DH221" i="1"/>
  <c r="EB221" i="1"/>
  <c r="EV221" i="1"/>
  <c r="FP221" i="1"/>
  <c r="GJ221" i="1"/>
  <c r="HD221" i="1"/>
  <c r="HX221" i="1"/>
  <c r="IR221" i="1"/>
  <c r="JL221" i="1"/>
  <c r="CO221" i="1"/>
  <c r="EC221" i="1"/>
  <c r="FQ221" i="1"/>
  <c r="JM221" i="1"/>
  <c r="N221" i="1"/>
  <c r="CP221" i="1"/>
  <c r="EX221" i="1"/>
  <c r="GL221" i="1"/>
  <c r="AI221" i="1"/>
  <c r="DK221" i="1"/>
  <c r="IA221" i="1"/>
  <c r="P221" i="1"/>
  <c r="BD221" i="1"/>
  <c r="EF221" i="1"/>
  <c r="IB221" i="1"/>
  <c r="AK221" i="1"/>
  <c r="GO221" i="1"/>
  <c r="BF221" i="1"/>
  <c r="HJ221" i="1"/>
  <c r="HK221" i="1"/>
  <c r="GR221" i="1"/>
  <c r="M221" i="1"/>
  <c r="AG221" i="1"/>
  <c r="BA221" i="1"/>
  <c r="BU221" i="1"/>
  <c r="DI221" i="1"/>
  <c r="EW221" i="1"/>
  <c r="GK221" i="1"/>
  <c r="HE221" i="1"/>
  <c r="HY221" i="1"/>
  <c r="IS221" i="1"/>
  <c r="BB221" i="1"/>
  <c r="DJ221" i="1"/>
  <c r="HF221" i="1"/>
  <c r="BW221" i="1"/>
  <c r="EE221" i="1"/>
  <c r="HG221" i="1"/>
  <c r="CR221" i="1"/>
  <c r="HH221" i="1"/>
  <c r="FA221" i="1"/>
  <c r="IC221" i="1"/>
  <c r="DN221" i="1"/>
  <c r="S221" i="1"/>
  <c r="EI221" i="1"/>
  <c r="IY221" i="1"/>
  <c r="FX221" i="1"/>
  <c r="BV221" i="1"/>
  <c r="HZ221" i="1"/>
  <c r="EY221" i="1"/>
  <c r="AJ221" i="1"/>
  <c r="GN221" i="1"/>
  <c r="CS221" i="1"/>
  <c r="FV221" i="1"/>
  <c r="IE221" i="1"/>
  <c r="IF221" i="1"/>
  <c r="O221" i="1"/>
  <c r="FS221" i="1"/>
  <c r="EZ221" i="1"/>
  <c r="BY221" i="1"/>
  <c r="FB221" i="1"/>
  <c r="FW221" i="1"/>
  <c r="IZ221" i="1"/>
  <c r="DL221" i="1"/>
  <c r="IV221" i="1"/>
  <c r="BE221" i="1"/>
  <c r="HI221" i="1"/>
  <c r="R221" i="1"/>
  <c r="EH221" i="1"/>
  <c r="Q221" i="1"/>
  <c r="DM221" i="1"/>
  <c r="FU221" i="1"/>
  <c r="IW221" i="1"/>
  <c r="GP221" i="1"/>
  <c r="CU221" i="1"/>
  <c r="GQ221" i="1"/>
  <c r="HL221" i="1"/>
  <c r="AL221" i="1"/>
  <c r="CT221" i="1"/>
  <c r="IX221" i="1"/>
  <c r="AM221" i="1"/>
  <c r="BG221" i="1"/>
  <c r="CA221" i="1"/>
  <c r="FC221" i="1"/>
  <c r="T221" i="1"/>
  <c r="AN221" i="1"/>
  <c r="BH221" i="1"/>
  <c r="CB221" i="1"/>
  <c r="CV221" i="1"/>
  <c r="DP221" i="1"/>
  <c r="FD221" i="1"/>
  <c r="U221" i="1"/>
  <c r="AO221" i="1"/>
  <c r="BI221" i="1"/>
  <c r="CC221" i="1"/>
  <c r="CW221" i="1"/>
  <c r="DQ221" i="1"/>
  <c r="EK221" i="1"/>
  <c r="FE221" i="1"/>
  <c r="FY221" i="1"/>
  <c r="GS221" i="1"/>
  <c r="HM221" i="1"/>
  <c r="IG221" i="1"/>
  <c r="JA221" i="1"/>
  <c r="V221" i="1"/>
  <c r="AP221" i="1"/>
  <c r="BJ221" i="1"/>
  <c r="CD221" i="1"/>
  <c r="CX221" i="1"/>
  <c r="DR221" i="1"/>
  <c r="EL221" i="1"/>
  <c r="FF221" i="1"/>
  <c r="FZ221" i="1"/>
  <c r="GT221" i="1"/>
  <c r="HN221" i="1"/>
  <c r="IH221" i="1"/>
  <c r="JB221" i="1"/>
  <c r="DE221" i="1"/>
  <c r="W221" i="1"/>
  <c r="AQ221" i="1"/>
  <c r="BK221" i="1"/>
  <c r="CE221" i="1"/>
  <c r="CY221" i="1"/>
  <c r="DS221" i="1"/>
  <c r="EM221" i="1"/>
  <c r="FG221" i="1"/>
  <c r="GA221" i="1"/>
  <c r="GU221" i="1"/>
  <c r="HO221" i="1"/>
  <c r="II221" i="1"/>
  <c r="JC221" i="1"/>
  <c r="X221" i="1"/>
  <c r="BL221" i="1"/>
  <c r="CZ221" i="1"/>
  <c r="DT221" i="1"/>
  <c r="FH221" i="1"/>
  <c r="GV221" i="1"/>
  <c r="IJ221" i="1"/>
  <c r="BM221" i="1"/>
  <c r="FI221" i="1"/>
  <c r="GW221" i="1"/>
  <c r="DY221" i="1"/>
  <c r="JI221" i="1"/>
  <c r="AR221" i="1"/>
  <c r="CF221" i="1"/>
  <c r="EN221" i="1"/>
  <c r="GB221" i="1"/>
  <c r="HP221" i="1"/>
  <c r="JD221" i="1"/>
  <c r="CG221" i="1"/>
  <c r="HQ221" i="1"/>
  <c r="AW221" i="1"/>
  <c r="GG221" i="1"/>
  <c r="HU221" i="1"/>
  <c r="Y221" i="1"/>
  <c r="AS221" i="1"/>
  <c r="DA221" i="1"/>
  <c r="DU221" i="1"/>
  <c r="EO221" i="1"/>
  <c r="GC221" i="1"/>
  <c r="IK221" i="1"/>
  <c r="JE221" i="1"/>
  <c r="I221" i="1"/>
  <c r="ES221" i="1"/>
  <c r="F221" i="1"/>
  <c r="Z221" i="1"/>
  <c r="AT221" i="1"/>
  <c r="BN221" i="1"/>
  <c r="CH221" i="1"/>
  <c r="DB221" i="1"/>
  <c r="DV221" i="1"/>
  <c r="EP221" i="1"/>
  <c r="FJ221" i="1"/>
  <c r="GD221" i="1"/>
  <c r="GX221" i="1"/>
  <c r="HR221" i="1"/>
  <c r="IL221" i="1"/>
  <c r="JF221" i="1"/>
  <c r="CI221" i="1"/>
  <c r="GE221" i="1"/>
  <c r="HS221" i="1"/>
  <c r="JG221" i="1"/>
  <c r="BQ221" i="1"/>
  <c r="HA221" i="1"/>
  <c r="G221" i="1"/>
  <c r="AA221" i="1"/>
  <c r="AU221" i="1"/>
  <c r="BO221" i="1"/>
  <c r="DC221" i="1"/>
  <c r="DW221" i="1"/>
  <c r="EQ221" i="1"/>
  <c r="FK221" i="1"/>
  <c r="GY221" i="1"/>
  <c r="IM221" i="1"/>
  <c r="CK221" i="1"/>
  <c r="H221" i="1"/>
  <c r="AB221" i="1"/>
  <c r="AV221" i="1"/>
  <c r="BP221" i="1"/>
  <c r="CJ221" i="1"/>
  <c r="DD221" i="1"/>
  <c r="DX221" i="1"/>
  <c r="ER221" i="1"/>
  <c r="FL221" i="1"/>
  <c r="GF221" i="1"/>
  <c r="GZ221" i="1"/>
  <c r="HT221" i="1"/>
  <c r="IN221" i="1"/>
  <c r="JH221" i="1"/>
  <c r="AC221" i="1"/>
  <c r="FM221" i="1"/>
  <c r="IO221" i="1"/>
  <c r="AD221" i="1"/>
  <c r="AX221" i="1"/>
  <c r="BR221" i="1"/>
  <c r="CL221" i="1"/>
  <c r="DF221" i="1"/>
  <c r="DZ221" i="1"/>
  <c r="ET221" i="1"/>
  <c r="HV221" i="1"/>
  <c r="GH221" i="1"/>
  <c r="HB221" i="1"/>
  <c r="J221" i="1"/>
  <c r="FN221" i="1"/>
  <c r="IP221" i="1"/>
  <c r="JJ221" i="1"/>
  <c r="JT219" i="1"/>
  <c r="KN219" i="1"/>
  <c r="LH219" i="1"/>
  <c r="MB219" i="1"/>
  <c r="MV219" i="1"/>
  <c r="NP219" i="1"/>
  <c r="OJ219" i="1"/>
  <c r="PD219" i="1"/>
  <c r="PX219" i="1"/>
  <c r="QR219" i="1"/>
  <c r="RL219" i="1"/>
  <c r="SF219" i="1"/>
  <c r="SZ219" i="1"/>
  <c r="TT219" i="1"/>
  <c r="UN219" i="1"/>
  <c r="VH219" i="1"/>
  <c r="WB219" i="1"/>
  <c r="WV219" i="1"/>
  <c r="XP219" i="1"/>
  <c r="YJ219" i="1"/>
  <c r="ZD219" i="1"/>
  <c r="ZX219" i="1"/>
  <c r="AAR219" i="1"/>
  <c r="ABL219" i="1"/>
  <c r="ACF219" i="1"/>
  <c r="ACZ219" i="1"/>
  <c r="JU219" i="1"/>
  <c r="KO219" i="1"/>
  <c r="LI219" i="1"/>
  <c r="MC219" i="1"/>
  <c r="MW219" i="1"/>
  <c r="NQ219" i="1"/>
  <c r="OK219" i="1"/>
  <c r="PE219" i="1"/>
  <c r="PY219" i="1"/>
  <c r="QS219" i="1"/>
  <c r="RM219" i="1"/>
  <c r="SG219" i="1"/>
  <c r="TA219" i="1"/>
  <c r="TU219" i="1"/>
  <c r="UO219" i="1"/>
  <c r="VI219" i="1"/>
  <c r="WC219" i="1"/>
  <c r="WW219" i="1"/>
  <c r="XQ219" i="1"/>
  <c r="YK219" i="1"/>
  <c r="ZE219" i="1"/>
  <c r="ZY219" i="1"/>
  <c r="AAS219" i="1"/>
  <c r="ABM219" i="1"/>
  <c r="ACG219" i="1"/>
  <c r="ADA219" i="1"/>
  <c r="JV219" i="1"/>
  <c r="KP219" i="1"/>
  <c r="LJ219" i="1"/>
  <c r="MD219" i="1"/>
  <c r="MX219" i="1"/>
  <c r="NR219" i="1"/>
  <c r="OL219" i="1"/>
  <c r="PF219" i="1"/>
  <c r="PZ219" i="1"/>
  <c r="QT219" i="1"/>
  <c r="RN219" i="1"/>
  <c r="SH219" i="1"/>
  <c r="TB219" i="1"/>
  <c r="TV219" i="1"/>
  <c r="UP219" i="1"/>
  <c r="VJ219" i="1"/>
  <c r="WD219" i="1"/>
  <c r="WX219" i="1"/>
  <c r="XR219" i="1"/>
  <c r="YL219" i="1"/>
  <c r="ZF219" i="1"/>
  <c r="ZZ219" i="1"/>
  <c r="AAT219" i="1"/>
  <c r="ABN219" i="1"/>
  <c r="ACH219" i="1"/>
  <c r="ADB219" i="1"/>
  <c r="JW219" i="1"/>
  <c r="KQ219" i="1"/>
  <c r="LK219" i="1"/>
  <c r="ME219" i="1"/>
  <c r="MY219" i="1"/>
  <c r="NS219" i="1"/>
  <c r="OM219" i="1"/>
  <c r="PG219" i="1"/>
  <c r="QA219" i="1"/>
  <c r="QU219" i="1"/>
  <c r="RO219" i="1"/>
  <c r="SI219" i="1"/>
  <c r="TC219" i="1"/>
  <c r="TW219" i="1"/>
  <c r="UQ219" i="1"/>
  <c r="VK219" i="1"/>
  <c r="WE219" i="1"/>
  <c r="WY219" i="1"/>
  <c r="XS219" i="1"/>
  <c r="YM219" i="1"/>
  <c r="ZG219" i="1"/>
  <c r="AAA219" i="1"/>
  <c r="AAU219" i="1"/>
  <c r="ABO219" i="1"/>
  <c r="ACI219" i="1"/>
  <c r="ADC219" i="1"/>
  <c r="KE219" i="1"/>
  <c r="KY219" i="1"/>
  <c r="LS219" i="1"/>
  <c r="MM219" i="1"/>
  <c r="NG219" i="1"/>
  <c r="OA219" i="1"/>
  <c r="OU219" i="1"/>
  <c r="PO219" i="1"/>
  <c r="QI219" i="1"/>
  <c r="RC219" i="1"/>
  <c r="RW219" i="1"/>
  <c r="SQ219" i="1"/>
  <c r="TK219" i="1"/>
  <c r="UE219" i="1"/>
  <c r="UY219" i="1"/>
  <c r="VS219" i="1"/>
  <c r="WM219" i="1"/>
  <c r="XG219" i="1"/>
  <c r="YA219" i="1"/>
  <c r="YU219" i="1"/>
  <c r="ZO219" i="1"/>
  <c r="AAI219" i="1"/>
  <c r="ABC219" i="1"/>
  <c r="ABW219" i="1"/>
  <c r="ACQ219" i="1"/>
  <c r="KF219" i="1"/>
  <c r="KZ219" i="1"/>
  <c r="LT219" i="1"/>
  <c r="MN219" i="1"/>
  <c r="NH219" i="1"/>
  <c r="OB219" i="1"/>
  <c r="OV219" i="1"/>
  <c r="PP219" i="1"/>
  <c r="QJ219" i="1"/>
  <c r="RD219" i="1"/>
  <c r="RX219" i="1"/>
  <c r="SR219" i="1"/>
  <c r="TL219" i="1"/>
  <c r="UF219" i="1"/>
  <c r="UZ219" i="1"/>
  <c r="VT219" i="1"/>
  <c r="WN219" i="1"/>
  <c r="XH219" i="1"/>
  <c r="YB219" i="1"/>
  <c r="YV219" i="1"/>
  <c r="ZP219" i="1"/>
  <c r="AAJ219" i="1"/>
  <c r="ABD219" i="1"/>
  <c r="ABX219" i="1"/>
  <c r="ACR219" i="1"/>
  <c r="KG219" i="1"/>
  <c r="LA219" i="1"/>
  <c r="LU219" i="1"/>
  <c r="MO219" i="1"/>
  <c r="NI219" i="1"/>
  <c r="OC219" i="1"/>
  <c r="OW219" i="1"/>
  <c r="PQ219" i="1"/>
  <c r="QK219" i="1"/>
  <c r="RE219" i="1"/>
  <c r="RY219" i="1"/>
  <c r="SS219" i="1"/>
  <c r="TM219" i="1"/>
  <c r="UG219" i="1"/>
  <c r="VA219" i="1"/>
  <c r="VU219" i="1"/>
  <c r="WO219" i="1"/>
  <c r="XI219" i="1"/>
  <c r="YC219" i="1"/>
  <c r="YW219" i="1"/>
  <c r="ZQ219" i="1"/>
  <c r="AAK219" i="1"/>
  <c r="ABE219" i="1"/>
  <c r="ABY219" i="1"/>
  <c r="ACS219" i="1"/>
  <c r="JN219" i="1"/>
  <c r="KH219" i="1"/>
  <c r="LB219" i="1"/>
  <c r="LV219" i="1"/>
  <c r="MP219" i="1"/>
  <c r="NJ219" i="1"/>
  <c r="OD219" i="1"/>
  <c r="OX219" i="1"/>
  <c r="PR219" i="1"/>
  <c r="QL219" i="1"/>
  <c r="RF219" i="1"/>
  <c r="RZ219" i="1"/>
  <c r="ST219" i="1"/>
  <c r="TN219" i="1"/>
  <c r="UH219" i="1"/>
  <c r="VB219" i="1"/>
  <c r="VV219" i="1"/>
  <c r="WP219" i="1"/>
  <c r="XJ219" i="1"/>
  <c r="YD219" i="1"/>
  <c r="YX219" i="1"/>
  <c r="ZR219" i="1"/>
  <c r="AAL219" i="1"/>
  <c r="ABF219" i="1"/>
  <c r="ABZ219" i="1"/>
  <c r="ACT219" i="1"/>
  <c r="JO219" i="1"/>
  <c r="KI219" i="1"/>
  <c r="LC219" i="1"/>
  <c r="LW219" i="1"/>
  <c r="MQ219" i="1"/>
  <c r="NK219" i="1"/>
  <c r="OE219" i="1"/>
  <c r="OY219" i="1"/>
  <c r="PS219" i="1"/>
  <c r="QM219" i="1"/>
  <c r="RG219" i="1"/>
  <c r="SA219" i="1"/>
  <c r="SU219" i="1"/>
  <c r="TO219" i="1"/>
  <c r="UI219" i="1"/>
  <c r="VC219" i="1"/>
  <c r="VW219" i="1"/>
  <c r="WQ219" i="1"/>
  <c r="XK219" i="1"/>
  <c r="YE219" i="1"/>
  <c r="YY219" i="1"/>
  <c r="ZS219" i="1"/>
  <c r="AAM219" i="1"/>
  <c r="ABG219" i="1"/>
  <c r="ACA219" i="1"/>
  <c r="ACU219" i="1"/>
  <c r="JP219" i="1"/>
  <c r="KJ219" i="1"/>
  <c r="LD219" i="1"/>
  <c r="LX219" i="1"/>
  <c r="MR219" i="1"/>
  <c r="NL219" i="1"/>
  <c r="OF219" i="1"/>
  <c r="OZ219" i="1"/>
  <c r="PT219" i="1"/>
  <c r="QN219" i="1"/>
  <c r="RH219" i="1"/>
  <c r="SB219" i="1"/>
  <c r="SV219" i="1"/>
  <c r="TP219" i="1"/>
  <c r="UJ219" i="1"/>
  <c r="VD219" i="1"/>
  <c r="VX219" i="1"/>
  <c r="WR219" i="1"/>
  <c r="XL219" i="1"/>
  <c r="YF219" i="1"/>
  <c r="YZ219" i="1"/>
  <c r="ZT219" i="1"/>
  <c r="AAN219" i="1"/>
  <c r="ABH219" i="1"/>
  <c r="ACB219" i="1"/>
  <c r="ACV219" i="1"/>
  <c r="JQ219" i="1"/>
  <c r="KK219" i="1"/>
  <c r="LE219" i="1"/>
  <c r="LY219" i="1"/>
  <c r="MS219" i="1"/>
  <c r="NM219" i="1"/>
  <c r="OG219" i="1"/>
  <c r="PA219" i="1"/>
  <c r="PU219" i="1"/>
  <c r="QO219" i="1"/>
  <c r="RI219" i="1"/>
  <c r="SC219" i="1"/>
  <c r="SW219" i="1"/>
  <c r="TQ219" i="1"/>
  <c r="UK219" i="1"/>
  <c r="VE219" i="1"/>
  <c r="VY219" i="1"/>
  <c r="WS219" i="1"/>
  <c r="XM219" i="1"/>
  <c r="YG219" i="1"/>
  <c r="ZA219" i="1"/>
  <c r="ZU219" i="1"/>
  <c r="AAO219" i="1"/>
  <c r="ABI219" i="1"/>
  <c r="ACC219" i="1"/>
  <c r="ACW219" i="1"/>
  <c r="KC219" i="1"/>
  <c r="LZ219" i="1"/>
  <c r="NT219" i="1"/>
  <c r="PJ219" i="1"/>
  <c r="QZ219" i="1"/>
  <c r="SP219" i="1"/>
  <c r="UM219" i="1"/>
  <c r="WG219" i="1"/>
  <c r="XW219" i="1"/>
  <c r="ZM219" i="1"/>
  <c r="ABJ219" i="1"/>
  <c r="ADD219" i="1"/>
  <c r="KD219" i="1"/>
  <c r="MA219" i="1"/>
  <c r="NU219" i="1"/>
  <c r="PK219" i="1"/>
  <c r="RA219" i="1"/>
  <c r="SX219" i="1"/>
  <c r="UR219" i="1"/>
  <c r="WH219" i="1"/>
  <c r="XX219" i="1"/>
  <c r="ZN219" i="1"/>
  <c r="ABK219" i="1"/>
  <c r="ADE219" i="1"/>
  <c r="KL219" i="1"/>
  <c r="MF219" i="1"/>
  <c r="NV219" i="1"/>
  <c r="PL219" i="1"/>
  <c r="RB219" i="1"/>
  <c r="SY219" i="1"/>
  <c r="US219" i="1"/>
  <c r="WI219" i="1"/>
  <c r="XY219" i="1"/>
  <c r="ZV219" i="1"/>
  <c r="ABP219" i="1"/>
  <c r="ADF219" i="1"/>
  <c r="KM219" i="1"/>
  <c r="MG219" i="1"/>
  <c r="NW219" i="1"/>
  <c r="PM219" i="1"/>
  <c r="RJ219" i="1"/>
  <c r="TD219" i="1"/>
  <c r="UT219" i="1"/>
  <c r="WJ219" i="1"/>
  <c r="XZ219" i="1"/>
  <c r="ZW219" i="1"/>
  <c r="ABQ219" i="1"/>
  <c r="ADG219" i="1"/>
  <c r="KR219" i="1"/>
  <c r="MH219" i="1"/>
  <c r="NX219" i="1"/>
  <c r="PN219" i="1"/>
  <c r="RK219" i="1"/>
  <c r="TE219" i="1"/>
  <c r="UU219" i="1"/>
  <c r="WK219" i="1"/>
  <c r="YH219" i="1"/>
  <c r="AAB219" i="1"/>
  <c r="ABR219" i="1"/>
  <c r="KS219" i="1"/>
  <c r="MI219" i="1"/>
  <c r="NY219" i="1"/>
  <c r="PV219" i="1"/>
  <c r="RP219" i="1"/>
  <c r="TF219" i="1"/>
  <c r="UV219" i="1"/>
  <c r="WL219" i="1"/>
  <c r="YI219" i="1"/>
  <c r="AAC219" i="1"/>
  <c r="ABS219" i="1"/>
  <c r="KT219" i="1"/>
  <c r="MJ219" i="1"/>
  <c r="NZ219" i="1"/>
  <c r="PW219" i="1"/>
  <c r="RQ219" i="1"/>
  <c r="TG219" i="1"/>
  <c r="UW219" i="1"/>
  <c r="WT219" i="1"/>
  <c r="YN219" i="1"/>
  <c r="AAD219" i="1"/>
  <c r="ABT219" i="1"/>
  <c r="KU219" i="1"/>
  <c r="MK219" i="1"/>
  <c r="OH219" i="1"/>
  <c r="QB219" i="1"/>
  <c r="RR219" i="1"/>
  <c r="TH219" i="1"/>
  <c r="UX219" i="1"/>
  <c r="WU219" i="1"/>
  <c r="YO219" i="1"/>
  <c r="AAE219" i="1"/>
  <c r="ABU219" i="1"/>
  <c r="KV219" i="1"/>
  <c r="ML219" i="1"/>
  <c r="OI219" i="1"/>
  <c r="QC219" i="1"/>
  <c r="RS219" i="1"/>
  <c r="TI219" i="1"/>
  <c r="VF219" i="1"/>
  <c r="WZ219" i="1"/>
  <c r="YP219" i="1"/>
  <c r="AAF219" i="1"/>
  <c r="ABV219" i="1"/>
  <c r="KW219" i="1"/>
  <c r="MT219" i="1"/>
  <c r="ON219" i="1"/>
  <c r="QD219" i="1"/>
  <c r="RT219" i="1"/>
  <c r="TJ219" i="1"/>
  <c r="VG219" i="1"/>
  <c r="XA219" i="1"/>
  <c r="YQ219" i="1"/>
  <c r="AAG219" i="1"/>
  <c r="ACD219" i="1"/>
  <c r="KX219" i="1"/>
  <c r="MU219" i="1"/>
  <c r="OO219" i="1"/>
  <c r="QE219" i="1"/>
  <c r="RU219" i="1"/>
  <c r="TR219" i="1"/>
  <c r="VL219" i="1"/>
  <c r="XB219" i="1"/>
  <c r="YR219" i="1"/>
  <c r="AAH219" i="1"/>
  <c r="ACE219" i="1"/>
  <c r="LF219" i="1"/>
  <c r="MZ219" i="1"/>
  <c r="OP219" i="1"/>
  <c r="QF219" i="1"/>
  <c r="RV219" i="1"/>
  <c r="TS219" i="1"/>
  <c r="VM219" i="1"/>
  <c r="XC219" i="1"/>
  <c r="YS219" i="1"/>
  <c r="AAP219" i="1"/>
  <c r="ACJ219" i="1"/>
  <c r="LG219" i="1"/>
  <c r="NA219" i="1"/>
  <c r="OQ219" i="1"/>
  <c r="QG219" i="1"/>
  <c r="SD219" i="1"/>
  <c r="TX219" i="1"/>
  <c r="VN219" i="1"/>
  <c r="XD219" i="1"/>
  <c r="YT219" i="1"/>
  <c r="AAQ219" i="1"/>
  <c r="ACK219" i="1"/>
  <c r="JR219" i="1"/>
  <c r="LL219" i="1"/>
  <c r="NB219" i="1"/>
  <c r="OR219" i="1"/>
  <c r="QH219" i="1"/>
  <c r="SE219" i="1"/>
  <c r="TY219" i="1"/>
  <c r="VO219" i="1"/>
  <c r="XE219" i="1"/>
  <c r="ZB219" i="1"/>
  <c r="AAV219" i="1"/>
  <c r="ACL219" i="1"/>
  <c r="JS219" i="1"/>
  <c r="LM219" i="1"/>
  <c r="NC219" i="1"/>
  <c r="OS219" i="1"/>
  <c r="QP219" i="1"/>
  <c r="SJ219" i="1"/>
  <c r="TZ219" i="1"/>
  <c r="VP219" i="1"/>
  <c r="XF219" i="1"/>
  <c r="ZC219" i="1"/>
  <c r="AAW219" i="1"/>
  <c r="ACM219" i="1"/>
  <c r="JX219" i="1"/>
  <c r="LN219" i="1"/>
  <c r="ND219" i="1"/>
  <c r="OT219" i="1"/>
  <c r="QQ219" i="1"/>
  <c r="SK219" i="1"/>
  <c r="UA219" i="1"/>
  <c r="VQ219" i="1"/>
  <c r="XN219" i="1"/>
  <c r="ZH219" i="1"/>
  <c r="AAX219" i="1"/>
  <c r="ACN219" i="1"/>
  <c r="JY219" i="1"/>
  <c r="LO219" i="1"/>
  <c r="NE219" i="1"/>
  <c r="PB219" i="1"/>
  <c r="QV219" i="1"/>
  <c r="SL219" i="1"/>
  <c r="UB219" i="1"/>
  <c r="VR219" i="1"/>
  <c r="XO219" i="1"/>
  <c r="ZI219" i="1"/>
  <c r="AAY219" i="1"/>
  <c r="ACO219" i="1"/>
  <c r="JZ219" i="1"/>
  <c r="LP219" i="1"/>
  <c r="NF219" i="1"/>
  <c r="PC219" i="1"/>
  <c r="QW219" i="1"/>
  <c r="SM219" i="1"/>
  <c r="UC219" i="1"/>
  <c r="VZ219" i="1"/>
  <c r="XT219" i="1"/>
  <c r="ZJ219" i="1"/>
  <c r="AAZ219" i="1"/>
  <c r="ACP219" i="1"/>
  <c r="KA219" i="1"/>
  <c r="LQ219" i="1"/>
  <c r="NN219" i="1"/>
  <c r="PH219" i="1"/>
  <c r="QX219" i="1"/>
  <c r="SN219" i="1"/>
  <c r="UD219" i="1"/>
  <c r="WA219" i="1"/>
  <c r="XU219" i="1"/>
  <c r="ZK219" i="1"/>
  <c r="ABA219" i="1"/>
  <c r="ACX219" i="1"/>
  <c r="KB219" i="1"/>
  <c r="LR219" i="1"/>
  <c r="NO219" i="1"/>
  <c r="PI219" i="1"/>
  <c r="QY219" i="1"/>
  <c r="SO219" i="1"/>
  <c r="UL219" i="1"/>
  <c r="WF219" i="1"/>
  <c r="XV219" i="1"/>
  <c r="ZL219" i="1"/>
  <c r="ABB219" i="1"/>
  <c r="ACY219" i="1"/>
  <c r="G219" i="1"/>
  <c r="AA219" i="1"/>
  <c r="AU219" i="1"/>
  <c r="BO219" i="1"/>
  <c r="CI219" i="1"/>
  <c r="DC219" i="1"/>
  <c r="DW219" i="1"/>
  <c r="EQ219" i="1"/>
  <c r="FK219" i="1"/>
  <c r="GE219" i="1"/>
  <c r="GY219" i="1"/>
  <c r="HS219" i="1"/>
  <c r="IM219" i="1"/>
  <c r="JG219" i="1"/>
  <c r="BR219" i="1"/>
  <c r="ET219" i="1"/>
  <c r="HB219" i="1"/>
  <c r="BS219" i="1"/>
  <c r="GI219" i="1"/>
  <c r="EV219" i="1"/>
  <c r="H219" i="1"/>
  <c r="AB219" i="1"/>
  <c r="AV219" i="1"/>
  <c r="BP219" i="1"/>
  <c r="CJ219" i="1"/>
  <c r="DD219" i="1"/>
  <c r="DX219" i="1"/>
  <c r="ER219" i="1"/>
  <c r="FL219" i="1"/>
  <c r="GF219" i="1"/>
  <c r="GZ219" i="1"/>
  <c r="HT219" i="1"/>
  <c r="IN219" i="1"/>
  <c r="JH219" i="1"/>
  <c r="J219" i="1"/>
  <c r="AD219" i="1"/>
  <c r="CL219" i="1"/>
  <c r="DZ219" i="1"/>
  <c r="GH219" i="1"/>
  <c r="IP219" i="1"/>
  <c r="AY219" i="1"/>
  <c r="EA219" i="1"/>
  <c r="FO219" i="1"/>
  <c r="IQ219" i="1"/>
  <c r="L219" i="1"/>
  <c r="AZ219" i="1"/>
  <c r="DH219" i="1"/>
  <c r="FP219" i="1"/>
  <c r="HX219" i="1"/>
  <c r="I219" i="1"/>
  <c r="AC219" i="1"/>
  <c r="AW219" i="1"/>
  <c r="BQ219" i="1"/>
  <c r="CK219" i="1"/>
  <c r="DE219" i="1"/>
  <c r="DY219" i="1"/>
  <c r="ES219" i="1"/>
  <c r="FM219" i="1"/>
  <c r="GG219" i="1"/>
  <c r="HA219" i="1"/>
  <c r="HU219" i="1"/>
  <c r="IO219" i="1"/>
  <c r="JI219" i="1"/>
  <c r="AX219" i="1"/>
  <c r="FN219" i="1"/>
  <c r="HV219" i="1"/>
  <c r="K219" i="1"/>
  <c r="CM219" i="1"/>
  <c r="EU219" i="1"/>
  <c r="HC219" i="1"/>
  <c r="JK219" i="1"/>
  <c r="CN219" i="1"/>
  <c r="GJ219" i="1"/>
  <c r="DF219" i="1"/>
  <c r="JJ219" i="1"/>
  <c r="AE219" i="1"/>
  <c r="HW219" i="1"/>
  <c r="JL219" i="1"/>
  <c r="DG219" i="1"/>
  <c r="IR219" i="1"/>
  <c r="AF219" i="1"/>
  <c r="BT219" i="1"/>
  <c r="EB219" i="1"/>
  <c r="HD219" i="1"/>
  <c r="M219" i="1"/>
  <c r="AG219" i="1"/>
  <c r="BA219" i="1"/>
  <c r="BU219" i="1"/>
  <c r="CO219" i="1"/>
  <c r="DI219" i="1"/>
  <c r="EC219" i="1"/>
  <c r="EW219" i="1"/>
  <c r="FQ219" i="1"/>
  <c r="GK219" i="1"/>
  <c r="HE219" i="1"/>
  <c r="HY219" i="1"/>
  <c r="IS219" i="1"/>
  <c r="JM219" i="1"/>
  <c r="N219" i="1"/>
  <c r="AH219" i="1"/>
  <c r="BB219" i="1"/>
  <c r="BV219" i="1"/>
  <c r="CP219" i="1"/>
  <c r="DJ219" i="1"/>
  <c r="ED219" i="1"/>
  <c r="EX219" i="1"/>
  <c r="FR219" i="1"/>
  <c r="GL219" i="1"/>
  <c r="HF219" i="1"/>
  <c r="HZ219" i="1"/>
  <c r="IT219" i="1"/>
  <c r="O219" i="1"/>
  <c r="AI219" i="1"/>
  <c r="BC219" i="1"/>
  <c r="BW219" i="1"/>
  <c r="CQ219" i="1"/>
  <c r="DK219" i="1"/>
  <c r="EE219" i="1"/>
  <c r="EY219" i="1"/>
  <c r="FS219" i="1"/>
  <c r="GM219" i="1"/>
  <c r="HG219" i="1"/>
  <c r="IA219" i="1"/>
  <c r="IU219" i="1"/>
  <c r="P219" i="1"/>
  <c r="AJ219" i="1"/>
  <c r="BD219" i="1"/>
  <c r="BX219" i="1"/>
  <c r="CR219" i="1"/>
  <c r="DL219" i="1"/>
  <c r="EF219" i="1"/>
  <c r="EZ219" i="1"/>
  <c r="FT219" i="1"/>
  <c r="GN219" i="1"/>
  <c r="HH219" i="1"/>
  <c r="IB219" i="1"/>
  <c r="IV219" i="1"/>
  <c r="Q219" i="1"/>
  <c r="AK219" i="1"/>
  <c r="BE219" i="1"/>
  <c r="BY219" i="1"/>
  <c r="CS219" i="1"/>
  <c r="DM219" i="1"/>
  <c r="EG219" i="1"/>
  <c r="FA219" i="1"/>
  <c r="FU219" i="1"/>
  <c r="GO219" i="1"/>
  <c r="HI219" i="1"/>
  <c r="IC219" i="1"/>
  <c r="IW219" i="1"/>
  <c r="R219" i="1"/>
  <c r="AL219" i="1"/>
  <c r="BF219" i="1"/>
  <c r="BZ219" i="1"/>
  <c r="CT219" i="1"/>
  <c r="DN219" i="1"/>
  <c r="EH219" i="1"/>
  <c r="FB219" i="1"/>
  <c r="FV219" i="1"/>
  <c r="GP219" i="1"/>
  <c r="HJ219" i="1"/>
  <c r="ID219" i="1"/>
  <c r="IX219" i="1"/>
  <c r="DA219" i="1"/>
  <c r="GW219" i="1"/>
  <c r="S219" i="1"/>
  <c r="AM219" i="1"/>
  <c r="BG219" i="1"/>
  <c r="CA219" i="1"/>
  <c r="CU219" i="1"/>
  <c r="DO219" i="1"/>
  <c r="EI219" i="1"/>
  <c r="FC219" i="1"/>
  <c r="FW219" i="1"/>
  <c r="GQ219" i="1"/>
  <c r="HK219" i="1"/>
  <c r="IE219" i="1"/>
  <c r="IY219" i="1"/>
  <c r="CG219" i="1"/>
  <c r="FI219" i="1"/>
  <c r="T219" i="1"/>
  <c r="AN219" i="1"/>
  <c r="BH219" i="1"/>
  <c r="CB219" i="1"/>
  <c r="CV219" i="1"/>
  <c r="DP219" i="1"/>
  <c r="EJ219" i="1"/>
  <c r="FD219" i="1"/>
  <c r="FX219" i="1"/>
  <c r="GR219" i="1"/>
  <c r="HL219" i="1"/>
  <c r="IF219" i="1"/>
  <c r="IZ219" i="1"/>
  <c r="JE219" i="1"/>
  <c r="U219" i="1"/>
  <c r="AO219" i="1"/>
  <c r="BI219" i="1"/>
  <c r="CC219" i="1"/>
  <c r="CW219" i="1"/>
  <c r="DQ219" i="1"/>
  <c r="EK219" i="1"/>
  <c r="FE219" i="1"/>
  <c r="FY219" i="1"/>
  <c r="GS219" i="1"/>
  <c r="HM219" i="1"/>
  <c r="IG219" i="1"/>
  <c r="JA219" i="1"/>
  <c r="AS219" i="1"/>
  <c r="IK219" i="1"/>
  <c r="V219" i="1"/>
  <c r="AP219" i="1"/>
  <c r="BJ219" i="1"/>
  <c r="CD219" i="1"/>
  <c r="CX219" i="1"/>
  <c r="DR219" i="1"/>
  <c r="EL219" i="1"/>
  <c r="FF219" i="1"/>
  <c r="FZ219" i="1"/>
  <c r="GT219" i="1"/>
  <c r="HN219" i="1"/>
  <c r="IH219" i="1"/>
  <c r="JB219" i="1"/>
  <c r="BM219" i="1"/>
  <c r="HQ219" i="1"/>
  <c r="W219" i="1"/>
  <c r="AQ219" i="1"/>
  <c r="BK219" i="1"/>
  <c r="CE219" i="1"/>
  <c r="CY219" i="1"/>
  <c r="DS219" i="1"/>
  <c r="EM219" i="1"/>
  <c r="FG219" i="1"/>
  <c r="GA219" i="1"/>
  <c r="GU219" i="1"/>
  <c r="HO219" i="1"/>
  <c r="II219" i="1"/>
  <c r="JC219" i="1"/>
  <c r="EO219" i="1"/>
  <c r="X219" i="1"/>
  <c r="AR219" i="1"/>
  <c r="BL219" i="1"/>
  <c r="CF219" i="1"/>
  <c r="CZ219" i="1"/>
  <c r="DT219" i="1"/>
  <c r="EN219" i="1"/>
  <c r="FH219" i="1"/>
  <c r="GB219" i="1"/>
  <c r="GV219" i="1"/>
  <c r="HP219" i="1"/>
  <c r="IJ219" i="1"/>
  <c r="JD219" i="1"/>
  <c r="Y219" i="1"/>
  <c r="GC219" i="1"/>
  <c r="DU219" i="1"/>
  <c r="FJ219" i="1"/>
  <c r="GD219" i="1"/>
  <c r="HR219" i="1"/>
  <c r="Z219" i="1"/>
  <c r="BN219" i="1"/>
  <c r="GX219" i="1"/>
  <c r="IL219" i="1"/>
  <c r="AT219" i="1"/>
  <c r="DV219" i="1"/>
  <c r="JF219" i="1"/>
  <c r="F219" i="1"/>
  <c r="CH219" i="1"/>
  <c r="DB219" i="1"/>
  <c r="EP219" i="1"/>
  <c r="KC159" i="1"/>
  <c r="KW159" i="1"/>
  <c r="LQ159" i="1"/>
  <c r="MK159" i="1"/>
  <c r="NE159" i="1"/>
  <c r="NY159" i="1"/>
  <c r="OS159" i="1"/>
  <c r="PM159" i="1"/>
  <c r="QG159" i="1"/>
  <c r="RA159" i="1"/>
  <c r="RU159" i="1"/>
  <c r="SO159" i="1"/>
  <c r="TI159" i="1"/>
  <c r="UC159" i="1"/>
  <c r="UW159" i="1"/>
  <c r="VQ159" i="1"/>
  <c r="WK159" i="1"/>
  <c r="XE159" i="1"/>
  <c r="XY159" i="1"/>
  <c r="YS159" i="1"/>
  <c r="ZM159" i="1"/>
  <c r="AAG159" i="1"/>
  <c r="ABA159" i="1"/>
  <c r="ABU159" i="1"/>
  <c r="ACO159" i="1"/>
  <c r="KE159" i="1"/>
  <c r="KY159" i="1"/>
  <c r="LS159" i="1"/>
  <c r="MM159" i="1"/>
  <c r="NG159" i="1"/>
  <c r="OA159" i="1"/>
  <c r="OU159" i="1"/>
  <c r="PO159" i="1"/>
  <c r="QI159" i="1"/>
  <c r="RC159" i="1"/>
  <c r="RW159" i="1"/>
  <c r="SQ159" i="1"/>
  <c r="TK159" i="1"/>
  <c r="UE159" i="1"/>
  <c r="UY159" i="1"/>
  <c r="VS159" i="1"/>
  <c r="WM159" i="1"/>
  <c r="XG159" i="1"/>
  <c r="YA159" i="1"/>
  <c r="YU159" i="1"/>
  <c r="ZO159" i="1"/>
  <c r="AAI159" i="1"/>
  <c r="ABC159" i="1"/>
  <c r="ABW159" i="1"/>
  <c r="ACQ159" i="1"/>
  <c r="KF159" i="1"/>
  <c r="KZ159" i="1"/>
  <c r="LT159" i="1"/>
  <c r="MN159" i="1"/>
  <c r="NH159" i="1"/>
  <c r="OB159" i="1"/>
  <c r="OV159" i="1"/>
  <c r="PP159" i="1"/>
  <c r="QJ159" i="1"/>
  <c r="RD159" i="1"/>
  <c r="RX159" i="1"/>
  <c r="SR159" i="1"/>
  <c r="TL159" i="1"/>
  <c r="UF159" i="1"/>
  <c r="UZ159" i="1"/>
  <c r="VT159" i="1"/>
  <c r="WN159" i="1"/>
  <c r="XH159" i="1"/>
  <c r="YB159" i="1"/>
  <c r="YV159" i="1"/>
  <c r="ZP159" i="1"/>
  <c r="AAJ159" i="1"/>
  <c r="ABD159" i="1"/>
  <c r="ABX159" i="1"/>
  <c r="ACR159" i="1"/>
  <c r="KG159" i="1"/>
  <c r="LA159" i="1"/>
  <c r="LU159" i="1"/>
  <c r="MO159" i="1"/>
  <c r="NI159" i="1"/>
  <c r="OC159" i="1"/>
  <c r="OW159" i="1"/>
  <c r="PQ159" i="1"/>
  <c r="QK159" i="1"/>
  <c r="RE159" i="1"/>
  <c r="RY159" i="1"/>
  <c r="SS159" i="1"/>
  <c r="TM159" i="1"/>
  <c r="JQ159" i="1"/>
  <c r="KK159" i="1"/>
  <c r="LE159" i="1"/>
  <c r="LY159" i="1"/>
  <c r="MS159" i="1"/>
  <c r="NM159" i="1"/>
  <c r="OG159" i="1"/>
  <c r="PA159" i="1"/>
  <c r="PU159" i="1"/>
  <c r="QO159" i="1"/>
  <c r="RI159" i="1"/>
  <c r="SC159" i="1"/>
  <c r="SW159" i="1"/>
  <c r="TQ159" i="1"/>
  <c r="UK159" i="1"/>
  <c r="VE159" i="1"/>
  <c r="VY159" i="1"/>
  <c r="WS159" i="1"/>
  <c r="XM159" i="1"/>
  <c r="YG159" i="1"/>
  <c r="ZA159" i="1"/>
  <c r="ZU159" i="1"/>
  <c r="AAO159" i="1"/>
  <c r="ABI159" i="1"/>
  <c r="ACC159" i="1"/>
  <c r="ACW159" i="1"/>
  <c r="JU159" i="1"/>
  <c r="KO159" i="1"/>
  <c r="LI159" i="1"/>
  <c r="MC159" i="1"/>
  <c r="MW159" i="1"/>
  <c r="NQ159" i="1"/>
  <c r="OK159" i="1"/>
  <c r="PE159" i="1"/>
  <c r="PY159" i="1"/>
  <c r="QS159" i="1"/>
  <c r="RM159" i="1"/>
  <c r="SG159" i="1"/>
  <c r="TA159" i="1"/>
  <c r="TU159" i="1"/>
  <c r="UO159" i="1"/>
  <c r="VI159" i="1"/>
  <c r="WC159" i="1"/>
  <c r="WW159" i="1"/>
  <c r="XQ159" i="1"/>
  <c r="YK159" i="1"/>
  <c r="ZE159" i="1"/>
  <c r="ZY159" i="1"/>
  <c r="AAS159" i="1"/>
  <c r="ABM159" i="1"/>
  <c r="ACG159" i="1"/>
  <c r="ADA159" i="1"/>
  <c r="JV159" i="1"/>
  <c r="KP159" i="1"/>
  <c r="LJ159" i="1"/>
  <c r="MD159" i="1"/>
  <c r="MX159" i="1"/>
  <c r="NR159" i="1"/>
  <c r="OL159" i="1"/>
  <c r="PF159" i="1"/>
  <c r="PZ159" i="1"/>
  <c r="QT159" i="1"/>
  <c r="RN159" i="1"/>
  <c r="SH159" i="1"/>
  <c r="TB159" i="1"/>
  <c r="TV159" i="1"/>
  <c r="UP159" i="1"/>
  <c r="VJ159" i="1"/>
  <c r="WD159" i="1"/>
  <c r="WX159" i="1"/>
  <c r="XR159" i="1"/>
  <c r="YL159" i="1"/>
  <c r="ZF159" i="1"/>
  <c r="ZZ159" i="1"/>
  <c r="AAT159" i="1"/>
  <c r="ABN159" i="1"/>
  <c r="ACH159" i="1"/>
  <c r="ADB159" i="1"/>
  <c r="JX159" i="1"/>
  <c r="JY159" i="1"/>
  <c r="KS159" i="1"/>
  <c r="LM159" i="1"/>
  <c r="MG159" i="1"/>
  <c r="NA159" i="1"/>
  <c r="NU159" i="1"/>
  <c r="OO159" i="1"/>
  <c r="PI159" i="1"/>
  <c r="QC159" i="1"/>
  <c r="QW159" i="1"/>
  <c r="RQ159" i="1"/>
  <c r="SK159" i="1"/>
  <c r="TE159" i="1"/>
  <c r="TY159" i="1"/>
  <c r="US159" i="1"/>
  <c r="VM159" i="1"/>
  <c r="WG159" i="1"/>
  <c r="XA159" i="1"/>
  <c r="XU159" i="1"/>
  <c r="JO159" i="1"/>
  <c r="KV159" i="1"/>
  <c r="ME159" i="1"/>
  <c r="NL159" i="1"/>
  <c r="OR159" i="1"/>
  <c r="QA159" i="1"/>
  <c r="RH159" i="1"/>
  <c r="SN159" i="1"/>
  <c r="TW159" i="1"/>
  <c r="VB159" i="1"/>
  <c r="WF159" i="1"/>
  <c r="XK159" i="1"/>
  <c r="YO159" i="1"/>
  <c r="ZR159" i="1"/>
  <c r="AAU159" i="1"/>
  <c r="ABV159" i="1"/>
  <c r="ACY159" i="1"/>
  <c r="JP159" i="1"/>
  <c r="KX159" i="1"/>
  <c r="MF159" i="1"/>
  <c r="NN159" i="1"/>
  <c r="OT159" i="1"/>
  <c r="QB159" i="1"/>
  <c r="RJ159" i="1"/>
  <c r="SP159" i="1"/>
  <c r="TX159" i="1"/>
  <c r="VC159" i="1"/>
  <c r="WH159" i="1"/>
  <c r="XL159" i="1"/>
  <c r="YP159" i="1"/>
  <c r="ZS159" i="1"/>
  <c r="AAV159" i="1"/>
  <c r="ABY159" i="1"/>
  <c r="ACZ159" i="1"/>
  <c r="JR159" i="1"/>
  <c r="LB159" i="1"/>
  <c r="MH159" i="1"/>
  <c r="NO159" i="1"/>
  <c r="OX159" i="1"/>
  <c r="QD159" i="1"/>
  <c r="RK159" i="1"/>
  <c r="ST159" i="1"/>
  <c r="TZ159" i="1"/>
  <c r="VD159" i="1"/>
  <c r="WI159" i="1"/>
  <c r="XN159" i="1"/>
  <c r="YQ159" i="1"/>
  <c r="ZT159" i="1"/>
  <c r="AAW159" i="1"/>
  <c r="ABZ159" i="1"/>
  <c r="ADC159" i="1"/>
  <c r="JS159" i="1"/>
  <c r="LC159" i="1"/>
  <c r="MI159" i="1"/>
  <c r="NP159" i="1"/>
  <c r="OY159" i="1"/>
  <c r="QE159" i="1"/>
  <c r="RL159" i="1"/>
  <c r="SU159" i="1"/>
  <c r="UA159" i="1"/>
  <c r="VF159" i="1"/>
  <c r="WJ159" i="1"/>
  <c r="XO159" i="1"/>
  <c r="YR159" i="1"/>
  <c r="ZV159" i="1"/>
  <c r="AAX159" i="1"/>
  <c r="ACA159" i="1"/>
  <c r="ADD159" i="1"/>
  <c r="JT159" i="1"/>
  <c r="LD159" i="1"/>
  <c r="MJ159" i="1"/>
  <c r="NS159" i="1"/>
  <c r="OZ159" i="1"/>
  <c r="QF159" i="1"/>
  <c r="RO159" i="1"/>
  <c r="SV159" i="1"/>
  <c r="UB159" i="1"/>
  <c r="VG159" i="1"/>
  <c r="WL159" i="1"/>
  <c r="XP159" i="1"/>
  <c r="YT159" i="1"/>
  <c r="ZW159" i="1"/>
  <c r="AAY159" i="1"/>
  <c r="ACB159" i="1"/>
  <c r="ADE159" i="1"/>
  <c r="JW159" i="1"/>
  <c r="LF159" i="1"/>
  <c r="ML159" i="1"/>
  <c r="NT159" i="1"/>
  <c r="PB159" i="1"/>
  <c r="QH159" i="1"/>
  <c r="RP159" i="1"/>
  <c r="SX159" i="1"/>
  <c r="UD159" i="1"/>
  <c r="VH159" i="1"/>
  <c r="WO159" i="1"/>
  <c r="XS159" i="1"/>
  <c r="YW159" i="1"/>
  <c r="ZX159" i="1"/>
  <c r="AAZ159" i="1"/>
  <c r="ACD159" i="1"/>
  <c r="ADF159" i="1"/>
  <c r="JZ159" i="1"/>
  <c r="LG159" i="1"/>
  <c r="MP159" i="1"/>
  <c r="NV159" i="1"/>
  <c r="PC159" i="1"/>
  <c r="QL159" i="1"/>
  <c r="RR159" i="1"/>
  <c r="SY159" i="1"/>
  <c r="UG159" i="1"/>
  <c r="VK159" i="1"/>
  <c r="WP159" i="1"/>
  <c r="XT159" i="1"/>
  <c r="YX159" i="1"/>
  <c r="AAA159" i="1"/>
  <c r="ABB159" i="1"/>
  <c r="ACE159" i="1"/>
  <c r="ADG159" i="1"/>
  <c r="KA159" i="1"/>
  <c r="LH159" i="1"/>
  <c r="MQ159" i="1"/>
  <c r="NW159" i="1"/>
  <c r="PD159" i="1"/>
  <c r="QM159" i="1"/>
  <c r="RS159" i="1"/>
  <c r="SZ159" i="1"/>
  <c r="UH159" i="1"/>
  <c r="VL159" i="1"/>
  <c r="WQ159" i="1"/>
  <c r="XV159" i="1"/>
  <c r="YY159" i="1"/>
  <c r="AAB159" i="1"/>
  <c r="ABE159" i="1"/>
  <c r="ACF159" i="1"/>
  <c r="KB159" i="1"/>
  <c r="LK159" i="1"/>
  <c r="MR159" i="1"/>
  <c r="NX159" i="1"/>
  <c r="PG159" i="1"/>
  <c r="QN159" i="1"/>
  <c r="RT159" i="1"/>
  <c r="TC159" i="1"/>
  <c r="UI159" i="1"/>
  <c r="VN159" i="1"/>
  <c r="WR159" i="1"/>
  <c r="XW159" i="1"/>
  <c r="YZ159" i="1"/>
  <c r="AAC159" i="1"/>
  <c r="ABF159" i="1"/>
  <c r="ACI159" i="1"/>
  <c r="KD159" i="1"/>
  <c r="LL159" i="1"/>
  <c r="MT159" i="1"/>
  <c r="NZ159" i="1"/>
  <c r="PH159" i="1"/>
  <c r="QP159" i="1"/>
  <c r="RV159" i="1"/>
  <c r="TD159" i="1"/>
  <c r="UJ159" i="1"/>
  <c r="VO159" i="1"/>
  <c r="WT159" i="1"/>
  <c r="XX159" i="1"/>
  <c r="ZB159" i="1"/>
  <c r="AAD159" i="1"/>
  <c r="ABG159" i="1"/>
  <c r="ACJ159" i="1"/>
  <c r="KH159" i="1"/>
  <c r="LN159" i="1"/>
  <c r="MU159" i="1"/>
  <c r="OD159" i="1"/>
  <c r="PJ159" i="1"/>
  <c r="QQ159" i="1"/>
  <c r="RZ159" i="1"/>
  <c r="TF159" i="1"/>
  <c r="UL159" i="1"/>
  <c r="VP159" i="1"/>
  <c r="WU159" i="1"/>
  <c r="XZ159" i="1"/>
  <c r="ZC159" i="1"/>
  <c r="AAE159" i="1"/>
  <c r="ABH159" i="1"/>
  <c r="ACK159" i="1"/>
  <c r="KI159" i="1"/>
  <c r="LO159" i="1"/>
  <c r="MV159" i="1"/>
  <c r="OE159" i="1"/>
  <c r="PK159" i="1"/>
  <c r="QR159" i="1"/>
  <c r="SA159" i="1"/>
  <c r="TG159" i="1"/>
  <c r="UM159" i="1"/>
  <c r="VR159" i="1"/>
  <c r="WV159" i="1"/>
  <c r="YC159" i="1"/>
  <c r="ZD159" i="1"/>
  <c r="AAF159" i="1"/>
  <c r="ABJ159" i="1"/>
  <c r="ACL159" i="1"/>
  <c r="KJ159" i="1"/>
  <c r="LP159" i="1"/>
  <c r="MY159" i="1"/>
  <c r="OF159" i="1"/>
  <c r="PL159" i="1"/>
  <c r="QU159" i="1"/>
  <c r="SB159" i="1"/>
  <c r="TH159" i="1"/>
  <c r="UN159" i="1"/>
  <c r="VU159" i="1"/>
  <c r="WY159" i="1"/>
  <c r="YD159" i="1"/>
  <c r="ZG159" i="1"/>
  <c r="AAH159" i="1"/>
  <c r="ABK159" i="1"/>
  <c r="ACM159" i="1"/>
  <c r="KL159" i="1"/>
  <c r="LR159" i="1"/>
  <c r="MZ159" i="1"/>
  <c r="OH159" i="1"/>
  <c r="PN159" i="1"/>
  <c r="QV159" i="1"/>
  <c r="SD159" i="1"/>
  <c r="TJ159" i="1"/>
  <c r="UQ159" i="1"/>
  <c r="VV159" i="1"/>
  <c r="WZ159" i="1"/>
  <c r="YE159" i="1"/>
  <c r="ZH159" i="1"/>
  <c r="AAK159" i="1"/>
  <c r="ABL159" i="1"/>
  <c r="ACN159" i="1"/>
  <c r="KM159" i="1"/>
  <c r="LV159" i="1"/>
  <c r="NB159" i="1"/>
  <c r="OI159" i="1"/>
  <c r="PR159" i="1"/>
  <c r="QX159" i="1"/>
  <c r="SE159" i="1"/>
  <c r="TN159" i="1"/>
  <c r="UR159" i="1"/>
  <c r="VW159" i="1"/>
  <c r="XB159" i="1"/>
  <c r="YF159" i="1"/>
  <c r="ZI159" i="1"/>
  <c r="AAL159" i="1"/>
  <c r="ABO159" i="1"/>
  <c r="ACP159" i="1"/>
  <c r="KN159" i="1"/>
  <c r="LW159" i="1"/>
  <c r="NC159" i="1"/>
  <c r="OJ159" i="1"/>
  <c r="PS159" i="1"/>
  <c r="QY159" i="1"/>
  <c r="SF159" i="1"/>
  <c r="TO159" i="1"/>
  <c r="UT159" i="1"/>
  <c r="VX159" i="1"/>
  <c r="XC159" i="1"/>
  <c r="YH159" i="1"/>
  <c r="ZJ159" i="1"/>
  <c r="AAM159" i="1"/>
  <c r="ABP159" i="1"/>
  <c r="ACS159" i="1"/>
  <c r="KQ159" i="1"/>
  <c r="LX159" i="1"/>
  <c r="ND159" i="1"/>
  <c r="OM159" i="1"/>
  <c r="PT159" i="1"/>
  <c r="QZ159" i="1"/>
  <c r="SI159" i="1"/>
  <c r="TP159" i="1"/>
  <c r="UU159" i="1"/>
  <c r="VZ159" i="1"/>
  <c r="XD159" i="1"/>
  <c r="YI159" i="1"/>
  <c r="ZK159" i="1"/>
  <c r="AAN159" i="1"/>
  <c r="ABQ159" i="1"/>
  <c r="ACT159" i="1"/>
  <c r="KR159" i="1"/>
  <c r="LZ159" i="1"/>
  <c r="NF159" i="1"/>
  <c r="ON159" i="1"/>
  <c r="PV159" i="1"/>
  <c r="RB159" i="1"/>
  <c r="SJ159" i="1"/>
  <c r="TR159" i="1"/>
  <c r="UV159" i="1"/>
  <c r="WA159" i="1"/>
  <c r="XF159" i="1"/>
  <c r="YJ159" i="1"/>
  <c r="ZL159" i="1"/>
  <c r="AAP159" i="1"/>
  <c r="ABR159" i="1"/>
  <c r="ACU159" i="1"/>
  <c r="KT159" i="1"/>
  <c r="MA159" i="1"/>
  <c r="NJ159" i="1"/>
  <c r="OP159" i="1"/>
  <c r="PW159" i="1"/>
  <c r="RF159" i="1"/>
  <c r="SL159" i="1"/>
  <c r="TS159" i="1"/>
  <c r="UX159" i="1"/>
  <c r="WB159" i="1"/>
  <c r="XI159" i="1"/>
  <c r="YM159" i="1"/>
  <c r="ZN159" i="1"/>
  <c r="AAQ159" i="1"/>
  <c r="ABS159" i="1"/>
  <c r="ACV159" i="1"/>
  <c r="PX159" i="1"/>
  <c r="RG159" i="1"/>
  <c r="SM159" i="1"/>
  <c r="TT159" i="1"/>
  <c r="VA159" i="1"/>
  <c r="WE159" i="1"/>
  <c r="XJ159" i="1"/>
  <c r="YN159" i="1"/>
  <c r="ZQ159" i="1"/>
  <c r="AAR159" i="1"/>
  <c r="ABT159" i="1"/>
  <c r="ACX159" i="1"/>
  <c r="JN159" i="1"/>
  <c r="KU159" i="1"/>
  <c r="MB159" i="1"/>
  <c r="NK159" i="1"/>
  <c r="OQ159" i="1"/>
  <c r="L159" i="1"/>
  <c r="AF159" i="1"/>
  <c r="AZ159" i="1"/>
  <c r="BT159" i="1"/>
  <c r="CN159" i="1"/>
  <c r="DH159" i="1"/>
  <c r="EB159" i="1"/>
  <c r="EV159" i="1"/>
  <c r="FP159" i="1"/>
  <c r="GJ159" i="1"/>
  <c r="HD159" i="1"/>
  <c r="HX159" i="1"/>
  <c r="IR159" i="1"/>
  <c r="JL159" i="1"/>
  <c r="M159" i="1"/>
  <c r="AG159" i="1"/>
  <c r="BA159" i="1"/>
  <c r="BU159" i="1"/>
  <c r="CO159" i="1"/>
  <c r="DI159" i="1"/>
  <c r="EC159" i="1"/>
  <c r="EW159" i="1"/>
  <c r="FQ159" i="1"/>
  <c r="GK159" i="1"/>
  <c r="HE159" i="1"/>
  <c r="HY159" i="1"/>
  <c r="IS159" i="1"/>
  <c r="JM159" i="1"/>
  <c r="N159" i="1"/>
  <c r="AH159" i="1"/>
  <c r="BB159" i="1"/>
  <c r="BV159" i="1"/>
  <c r="CP159" i="1"/>
  <c r="DJ159" i="1"/>
  <c r="ED159" i="1"/>
  <c r="EX159" i="1"/>
  <c r="FR159" i="1"/>
  <c r="GL159" i="1"/>
  <c r="HF159" i="1"/>
  <c r="HZ159" i="1"/>
  <c r="IT159" i="1"/>
  <c r="O159" i="1"/>
  <c r="AI159" i="1"/>
  <c r="BC159" i="1"/>
  <c r="BW159" i="1"/>
  <c r="CQ159" i="1"/>
  <c r="DK159" i="1"/>
  <c r="EE159" i="1"/>
  <c r="EY159" i="1"/>
  <c r="FS159" i="1"/>
  <c r="GM159" i="1"/>
  <c r="HG159" i="1"/>
  <c r="IA159" i="1"/>
  <c r="IU159" i="1"/>
  <c r="W159" i="1"/>
  <c r="AQ159" i="1"/>
  <c r="BK159" i="1"/>
  <c r="CE159" i="1"/>
  <c r="CY159" i="1"/>
  <c r="DS159" i="1"/>
  <c r="EM159" i="1"/>
  <c r="FG159" i="1"/>
  <c r="GA159" i="1"/>
  <c r="GU159" i="1"/>
  <c r="HO159" i="1"/>
  <c r="II159" i="1"/>
  <c r="JC159" i="1"/>
  <c r="X159" i="1"/>
  <c r="AR159" i="1"/>
  <c r="BL159" i="1"/>
  <c r="CF159" i="1"/>
  <c r="CZ159" i="1"/>
  <c r="DT159" i="1"/>
  <c r="EN159" i="1"/>
  <c r="FH159" i="1"/>
  <c r="GB159" i="1"/>
  <c r="GV159" i="1"/>
  <c r="HP159" i="1"/>
  <c r="IJ159" i="1"/>
  <c r="JD159" i="1"/>
  <c r="Y159" i="1"/>
  <c r="AS159" i="1"/>
  <c r="BM159" i="1"/>
  <c r="CG159" i="1"/>
  <c r="DA159" i="1"/>
  <c r="DU159" i="1"/>
  <c r="EO159" i="1"/>
  <c r="FI159" i="1"/>
  <c r="GC159" i="1"/>
  <c r="GW159" i="1"/>
  <c r="HQ159" i="1"/>
  <c r="IK159" i="1"/>
  <c r="JE159" i="1"/>
  <c r="F159" i="1"/>
  <c r="Z159" i="1"/>
  <c r="AT159" i="1"/>
  <c r="BN159" i="1"/>
  <c r="CH159" i="1"/>
  <c r="DB159" i="1"/>
  <c r="DV159" i="1"/>
  <c r="EP159" i="1"/>
  <c r="FJ159" i="1"/>
  <c r="GD159" i="1"/>
  <c r="GX159" i="1"/>
  <c r="HR159" i="1"/>
  <c r="IL159" i="1"/>
  <c r="JF159" i="1"/>
  <c r="G159" i="1"/>
  <c r="AA159" i="1"/>
  <c r="AU159" i="1"/>
  <c r="BO159" i="1"/>
  <c r="CI159" i="1"/>
  <c r="DC159" i="1"/>
  <c r="DW159" i="1"/>
  <c r="EQ159" i="1"/>
  <c r="FK159" i="1"/>
  <c r="GE159" i="1"/>
  <c r="GY159" i="1"/>
  <c r="HS159" i="1"/>
  <c r="IM159" i="1"/>
  <c r="JG159" i="1"/>
  <c r="H159" i="1"/>
  <c r="AB159" i="1"/>
  <c r="AV159" i="1"/>
  <c r="BP159" i="1"/>
  <c r="CJ159" i="1"/>
  <c r="DD159" i="1"/>
  <c r="DX159" i="1"/>
  <c r="ER159" i="1"/>
  <c r="FL159" i="1"/>
  <c r="GF159" i="1"/>
  <c r="GZ159" i="1"/>
  <c r="HT159" i="1"/>
  <c r="IN159" i="1"/>
  <c r="JH159" i="1"/>
  <c r="I159" i="1"/>
  <c r="AC159" i="1"/>
  <c r="AW159" i="1"/>
  <c r="BQ159" i="1"/>
  <c r="CK159" i="1"/>
  <c r="DE159" i="1"/>
  <c r="DY159" i="1"/>
  <c r="ES159" i="1"/>
  <c r="FM159" i="1"/>
  <c r="GG159" i="1"/>
  <c r="HA159" i="1"/>
  <c r="HU159" i="1"/>
  <c r="IO159" i="1"/>
  <c r="JI159" i="1"/>
  <c r="AJ159" i="1"/>
  <c r="BZ159" i="1"/>
  <c r="DP159" i="1"/>
  <c r="FF159" i="1"/>
  <c r="HC159" i="1"/>
  <c r="IW159" i="1"/>
  <c r="AK159" i="1"/>
  <c r="CA159" i="1"/>
  <c r="DQ159" i="1"/>
  <c r="FN159" i="1"/>
  <c r="HH159" i="1"/>
  <c r="IX159" i="1"/>
  <c r="AL159" i="1"/>
  <c r="CB159" i="1"/>
  <c r="DR159" i="1"/>
  <c r="FO159" i="1"/>
  <c r="HI159" i="1"/>
  <c r="IY159" i="1"/>
  <c r="AM159" i="1"/>
  <c r="CC159" i="1"/>
  <c r="DZ159" i="1"/>
  <c r="FT159" i="1"/>
  <c r="HJ159" i="1"/>
  <c r="IZ159" i="1"/>
  <c r="AN159" i="1"/>
  <c r="CD159" i="1"/>
  <c r="EA159" i="1"/>
  <c r="FU159" i="1"/>
  <c r="HK159" i="1"/>
  <c r="JA159" i="1"/>
  <c r="AO159" i="1"/>
  <c r="CL159" i="1"/>
  <c r="EF159" i="1"/>
  <c r="FV159" i="1"/>
  <c r="HL159" i="1"/>
  <c r="JB159" i="1"/>
  <c r="AP159" i="1"/>
  <c r="CM159" i="1"/>
  <c r="EG159" i="1"/>
  <c r="FW159" i="1"/>
  <c r="HM159" i="1"/>
  <c r="JJ159" i="1"/>
  <c r="AX159" i="1"/>
  <c r="CR159" i="1"/>
  <c r="EH159" i="1"/>
  <c r="FX159" i="1"/>
  <c r="HN159" i="1"/>
  <c r="JK159" i="1"/>
  <c r="AY159" i="1"/>
  <c r="CS159" i="1"/>
  <c r="EI159" i="1"/>
  <c r="FY159" i="1"/>
  <c r="HV159" i="1"/>
  <c r="J159" i="1"/>
  <c r="BD159" i="1"/>
  <c r="CT159" i="1"/>
  <c r="EJ159" i="1"/>
  <c r="FZ159" i="1"/>
  <c r="HW159" i="1"/>
  <c r="K159" i="1"/>
  <c r="BE159" i="1"/>
  <c r="CU159" i="1"/>
  <c r="EK159" i="1"/>
  <c r="GH159" i="1"/>
  <c r="IB159" i="1"/>
  <c r="P159" i="1"/>
  <c r="BF159" i="1"/>
  <c r="CV159" i="1"/>
  <c r="EL159" i="1"/>
  <c r="GI159" i="1"/>
  <c r="IC159" i="1"/>
  <c r="Q159" i="1"/>
  <c r="BG159" i="1"/>
  <c r="CW159" i="1"/>
  <c r="ET159" i="1"/>
  <c r="GN159" i="1"/>
  <c r="ID159" i="1"/>
  <c r="R159" i="1"/>
  <c r="BH159" i="1"/>
  <c r="CX159" i="1"/>
  <c r="EU159" i="1"/>
  <c r="GO159" i="1"/>
  <c r="IE159" i="1"/>
  <c r="S159" i="1"/>
  <c r="BI159" i="1"/>
  <c r="DF159" i="1"/>
  <c r="EZ159" i="1"/>
  <c r="GP159" i="1"/>
  <c r="IF159" i="1"/>
  <c r="T159" i="1"/>
  <c r="BJ159" i="1"/>
  <c r="DG159" i="1"/>
  <c r="FA159" i="1"/>
  <c r="GQ159" i="1"/>
  <c r="IG159" i="1"/>
  <c r="U159" i="1"/>
  <c r="BR159" i="1"/>
  <c r="DL159" i="1"/>
  <c r="FB159" i="1"/>
  <c r="GR159" i="1"/>
  <c r="IH159" i="1"/>
  <c r="V159" i="1"/>
  <c r="BS159" i="1"/>
  <c r="DM159" i="1"/>
  <c r="FC159" i="1"/>
  <c r="GS159" i="1"/>
  <c r="IP159" i="1"/>
  <c r="AD159" i="1"/>
  <c r="BX159" i="1"/>
  <c r="DN159" i="1"/>
  <c r="FD159" i="1"/>
  <c r="GT159" i="1"/>
  <c r="IQ159" i="1"/>
  <c r="AE159" i="1"/>
  <c r="BY159" i="1"/>
  <c r="DO159" i="1"/>
  <c r="FE159" i="1"/>
  <c r="HB159" i="1"/>
  <c r="IV159" i="1"/>
  <c r="JR198" i="1"/>
  <c r="KL198" i="1"/>
  <c r="LF198" i="1"/>
  <c r="LZ198" i="1"/>
  <c r="MT198" i="1"/>
  <c r="NN198" i="1"/>
  <c r="OH198" i="1"/>
  <c r="PB198" i="1"/>
  <c r="PV198" i="1"/>
  <c r="QP198" i="1"/>
  <c r="RJ198" i="1"/>
  <c r="SD198" i="1"/>
  <c r="SX198" i="1"/>
  <c r="TR198" i="1"/>
  <c r="UL198" i="1"/>
  <c r="VF198" i="1"/>
  <c r="VZ198" i="1"/>
  <c r="WT198" i="1"/>
  <c r="XN198" i="1"/>
  <c r="YH198" i="1"/>
  <c r="ZB198" i="1"/>
  <c r="ZV198" i="1"/>
  <c r="AAP198" i="1"/>
  <c r="ABJ198" i="1"/>
  <c r="ACD198" i="1"/>
  <c r="ACX198" i="1"/>
  <c r="JU198" i="1"/>
  <c r="KO198" i="1"/>
  <c r="LI198" i="1"/>
  <c r="MC198" i="1"/>
  <c r="MW198" i="1"/>
  <c r="NQ198" i="1"/>
  <c r="OK198" i="1"/>
  <c r="PE198" i="1"/>
  <c r="PY198" i="1"/>
  <c r="QS198" i="1"/>
  <c r="RM198" i="1"/>
  <c r="SG198" i="1"/>
  <c r="TA198" i="1"/>
  <c r="TU198" i="1"/>
  <c r="UO198" i="1"/>
  <c r="VI198" i="1"/>
  <c r="WC198" i="1"/>
  <c r="WW198" i="1"/>
  <c r="XQ198" i="1"/>
  <c r="YK198" i="1"/>
  <c r="ZE198" i="1"/>
  <c r="ZY198" i="1"/>
  <c r="AAS198" i="1"/>
  <c r="ABM198" i="1"/>
  <c r="ACG198" i="1"/>
  <c r="ADA198" i="1"/>
  <c r="JQ198" i="1"/>
  <c r="KN198" i="1"/>
  <c r="LK198" i="1"/>
  <c r="MG198" i="1"/>
  <c r="NC198" i="1"/>
  <c r="NY198" i="1"/>
  <c r="OU198" i="1"/>
  <c r="PQ198" i="1"/>
  <c r="QM198" i="1"/>
  <c r="RI198" i="1"/>
  <c r="SF198" i="1"/>
  <c r="TC198" i="1"/>
  <c r="TY198" i="1"/>
  <c r="UU198" i="1"/>
  <c r="VQ198" i="1"/>
  <c r="WM198" i="1"/>
  <c r="XI198" i="1"/>
  <c r="YE198" i="1"/>
  <c r="ZA198" i="1"/>
  <c r="ZX198" i="1"/>
  <c r="AAU198" i="1"/>
  <c r="ABQ198" i="1"/>
  <c r="ACM198" i="1"/>
  <c r="JS198" i="1"/>
  <c r="KP198" i="1"/>
  <c r="LL198" i="1"/>
  <c r="MH198" i="1"/>
  <c r="ND198" i="1"/>
  <c r="NZ198" i="1"/>
  <c r="OV198" i="1"/>
  <c r="PR198" i="1"/>
  <c r="QN198" i="1"/>
  <c r="RK198" i="1"/>
  <c r="SH198" i="1"/>
  <c r="TD198" i="1"/>
  <c r="TZ198" i="1"/>
  <c r="UV198" i="1"/>
  <c r="VR198" i="1"/>
  <c r="WN198" i="1"/>
  <c r="XJ198" i="1"/>
  <c r="YF198" i="1"/>
  <c r="ZC198" i="1"/>
  <c r="ZZ198" i="1"/>
  <c r="AAV198" i="1"/>
  <c r="ABR198" i="1"/>
  <c r="ACN198" i="1"/>
  <c r="JT198" i="1"/>
  <c r="KQ198" i="1"/>
  <c r="LM198" i="1"/>
  <c r="MI198" i="1"/>
  <c r="NE198" i="1"/>
  <c r="OA198" i="1"/>
  <c r="OW198" i="1"/>
  <c r="PS198" i="1"/>
  <c r="QO198" i="1"/>
  <c r="RL198" i="1"/>
  <c r="SI198" i="1"/>
  <c r="TE198" i="1"/>
  <c r="UA198" i="1"/>
  <c r="UW198" i="1"/>
  <c r="VS198" i="1"/>
  <c r="WO198" i="1"/>
  <c r="XK198" i="1"/>
  <c r="YG198" i="1"/>
  <c r="ZD198" i="1"/>
  <c r="AAA198" i="1"/>
  <c r="AAW198" i="1"/>
  <c r="ABS198" i="1"/>
  <c r="ACO198" i="1"/>
  <c r="JV198" i="1"/>
  <c r="KR198" i="1"/>
  <c r="LN198" i="1"/>
  <c r="MJ198" i="1"/>
  <c r="NF198" i="1"/>
  <c r="OB198" i="1"/>
  <c r="OX198" i="1"/>
  <c r="PT198" i="1"/>
  <c r="QQ198" i="1"/>
  <c r="RN198" i="1"/>
  <c r="SJ198" i="1"/>
  <c r="TF198" i="1"/>
  <c r="UB198" i="1"/>
  <c r="UX198" i="1"/>
  <c r="VT198" i="1"/>
  <c r="WP198" i="1"/>
  <c r="XL198" i="1"/>
  <c r="YI198" i="1"/>
  <c r="ZF198" i="1"/>
  <c r="AAB198" i="1"/>
  <c r="AAX198" i="1"/>
  <c r="ABT198" i="1"/>
  <c r="ACP198" i="1"/>
  <c r="JW198" i="1"/>
  <c r="KS198" i="1"/>
  <c r="LO198" i="1"/>
  <c r="MK198" i="1"/>
  <c r="NG198" i="1"/>
  <c r="OC198" i="1"/>
  <c r="OY198" i="1"/>
  <c r="PU198" i="1"/>
  <c r="QR198" i="1"/>
  <c r="RO198" i="1"/>
  <c r="SK198" i="1"/>
  <c r="TG198" i="1"/>
  <c r="UC198" i="1"/>
  <c r="UY198" i="1"/>
  <c r="VU198" i="1"/>
  <c r="WQ198" i="1"/>
  <c r="XM198" i="1"/>
  <c r="YJ198" i="1"/>
  <c r="ZG198" i="1"/>
  <c r="AAC198" i="1"/>
  <c r="AAY198" i="1"/>
  <c r="ABU198" i="1"/>
  <c r="ACQ198" i="1"/>
  <c r="JX198" i="1"/>
  <c r="KT198" i="1"/>
  <c r="LP198" i="1"/>
  <c r="ML198" i="1"/>
  <c r="NH198" i="1"/>
  <c r="OD198" i="1"/>
  <c r="OZ198" i="1"/>
  <c r="PW198" i="1"/>
  <c r="QT198" i="1"/>
  <c r="RP198" i="1"/>
  <c r="SL198" i="1"/>
  <c r="TH198" i="1"/>
  <c r="UD198" i="1"/>
  <c r="UZ198" i="1"/>
  <c r="VV198" i="1"/>
  <c r="WR198" i="1"/>
  <c r="XO198" i="1"/>
  <c r="YL198" i="1"/>
  <c r="ZH198" i="1"/>
  <c r="AAD198" i="1"/>
  <c r="AAZ198" i="1"/>
  <c r="ABV198" i="1"/>
  <c r="ACR198" i="1"/>
  <c r="JY198" i="1"/>
  <c r="KU198" i="1"/>
  <c r="LQ198" i="1"/>
  <c r="MM198" i="1"/>
  <c r="NI198" i="1"/>
  <c r="OE198" i="1"/>
  <c r="PA198" i="1"/>
  <c r="PX198" i="1"/>
  <c r="QU198" i="1"/>
  <c r="RQ198" i="1"/>
  <c r="SM198" i="1"/>
  <c r="TI198" i="1"/>
  <c r="UE198" i="1"/>
  <c r="VA198" i="1"/>
  <c r="VW198" i="1"/>
  <c r="WS198" i="1"/>
  <c r="XP198" i="1"/>
  <c r="YM198" i="1"/>
  <c r="ZI198" i="1"/>
  <c r="AAE198" i="1"/>
  <c r="ABA198" i="1"/>
  <c r="ABW198" i="1"/>
  <c r="ACS198" i="1"/>
  <c r="JZ198" i="1"/>
  <c r="KV198" i="1"/>
  <c r="LR198" i="1"/>
  <c r="MN198" i="1"/>
  <c r="NJ198" i="1"/>
  <c r="OF198" i="1"/>
  <c r="PC198" i="1"/>
  <c r="PZ198" i="1"/>
  <c r="QV198" i="1"/>
  <c r="RR198" i="1"/>
  <c r="SN198" i="1"/>
  <c r="TJ198" i="1"/>
  <c r="UF198" i="1"/>
  <c r="VB198" i="1"/>
  <c r="VX198" i="1"/>
  <c r="WU198" i="1"/>
  <c r="XR198" i="1"/>
  <c r="YN198" i="1"/>
  <c r="ZJ198" i="1"/>
  <c r="AAF198" i="1"/>
  <c r="ABB198" i="1"/>
  <c r="ABX198" i="1"/>
  <c r="ACT198" i="1"/>
  <c r="KA198" i="1"/>
  <c r="KW198" i="1"/>
  <c r="LS198" i="1"/>
  <c r="MO198" i="1"/>
  <c r="NK198" i="1"/>
  <c r="OG198" i="1"/>
  <c r="PD198" i="1"/>
  <c r="QA198" i="1"/>
  <c r="QW198" i="1"/>
  <c r="RS198" i="1"/>
  <c r="SO198" i="1"/>
  <c r="TK198" i="1"/>
  <c r="UG198" i="1"/>
  <c r="VC198" i="1"/>
  <c r="VY198" i="1"/>
  <c r="WV198" i="1"/>
  <c r="XS198" i="1"/>
  <c r="YO198" i="1"/>
  <c r="ZK198" i="1"/>
  <c r="AAG198" i="1"/>
  <c r="ABC198" i="1"/>
  <c r="KB198" i="1"/>
  <c r="KX198" i="1"/>
  <c r="LT198" i="1"/>
  <c r="MP198" i="1"/>
  <c r="NL198" i="1"/>
  <c r="OI198" i="1"/>
  <c r="PF198" i="1"/>
  <c r="QB198" i="1"/>
  <c r="QX198" i="1"/>
  <c r="RT198" i="1"/>
  <c r="SP198" i="1"/>
  <c r="TL198" i="1"/>
  <c r="UH198" i="1"/>
  <c r="VD198" i="1"/>
  <c r="WA198" i="1"/>
  <c r="WX198" i="1"/>
  <c r="XT198" i="1"/>
  <c r="YP198" i="1"/>
  <c r="ZL198" i="1"/>
  <c r="AAH198" i="1"/>
  <c r="ABD198" i="1"/>
  <c r="ABZ198" i="1"/>
  <c r="ACV198" i="1"/>
  <c r="KC198" i="1"/>
  <c r="KY198" i="1"/>
  <c r="LU198" i="1"/>
  <c r="MQ198" i="1"/>
  <c r="NM198" i="1"/>
  <c r="OJ198" i="1"/>
  <c r="PG198" i="1"/>
  <c r="QC198" i="1"/>
  <c r="QY198" i="1"/>
  <c r="RU198" i="1"/>
  <c r="SQ198" i="1"/>
  <c r="TM198" i="1"/>
  <c r="UI198" i="1"/>
  <c r="VE198" i="1"/>
  <c r="WB198" i="1"/>
  <c r="WY198" i="1"/>
  <c r="XU198" i="1"/>
  <c r="YQ198" i="1"/>
  <c r="ZM198" i="1"/>
  <c r="AAI198" i="1"/>
  <c r="ABE198" i="1"/>
  <c r="KD198" i="1"/>
  <c r="KZ198" i="1"/>
  <c r="LV198" i="1"/>
  <c r="MR198" i="1"/>
  <c r="NO198" i="1"/>
  <c r="OL198" i="1"/>
  <c r="PH198" i="1"/>
  <c r="QD198" i="1"/>
  <c r="QZ198" i="1"/>
  <c r="KE198" i="1"/>
  <c r="LA198" i="1"/>
  <c r="LW198" i="1"/>
  <c r="MS198" i="1"/>
  <c r="NP198" i="1"/>
  <c r="OM198" i="1"/>
  <c r="PI198" i="1"/>
  <c r="QE198" i="1"/>
  <c r="RA198" i="1"/>
  <c r="RW198" i="1"/>
  <c r="SS198" i="1"/>
  <c r="TO198" i="1"/>
  <c r="UK198" i="1"/>
  <c r="VH198" i="1"/>
  <c r="WE198" i="1"/>
  <c r="XA198" i="1"/>
  <c r="XW198" i="1"/>
  <c r="YS198" i="1"/>
  <c r="ZO198" i="1"/>
  <c r="AAK198" i="1"/>
  <c r="ABG198" i="1"/>
  <c r="ACC198" i="1"/>
  <c r="ACZ198" i="1"/>
  <c r="KF198" i="1"/>
  <c r="LB198" i="1"/>
  <c r="LX198" i="1"/>
  <c r="MU198" i="1"/>
  <c r="NR198" i="1"/>
  <c r="ON198" i="1"/>
  <c r="PJ198" i="1"/>
  <c r="QF198" i="1"/>
  <c r="RB198" i="1"/>
  <c r="RX198" i="1"/>
  <c r="ST198" i="1"/>
  <c r="TP198" i="1"/>
  <c r="UM198" i="1"/>
  <c r="VJ198" i="1"/>
  <c r="WF198" i="1"/>
  <c r="XB198" i="1"/>
  <c r="XX198" i="1"/>
  <c r="YT198" i="1"/>
  <c r="ZP198" i="1"/>
  <c r="AAL198" i="1"/>
  <c r="ABH198" i="1"/>
  <c r="ACE198" i="1"/>
  <c r="ADB198" i="1"/>
  <c r="KG198" i="1"/>
  <c r="LC198" i="1"/>
  <c r="LY198" i="1"/>
  <c r="MV198" i="1"/>
  <c r="NS198" i="1"/>
  <c r="OO198" i="1"/>
  <c r="PK198" i="1"/>
  <c r="QG198" i="1"/>
  <c r="RC198" i="1"/>
  <c r="RY198" i="1"/>
  <c r="SU198" i="1"/>
  <c r="TQ198" i="1"/>
  <c r="UN198" i="1"/>
  <c r="VK198" i="1"/>
  <c r="WG198" i="1"/>
  <c r="XC198" i="1"/>
  <c r="XY198" i="1"/>
  <c r="YU198" i="1"/>
  <c r="ZQ198" i="1"/>
  <c r="AAM198" i="1"/>
  <c r="ABI198" i="1"/>
  <c r="ACF198" i="1"/>
  <c r="ADC198" i="1"/>
  <c r="KH198" i="1"/>
  <c r="LD198" i="1"/>
  <c r="MA198" i="1"/>
  <c r="MX198" i="1"/>
  <c r="NT198" i="1"/>
  <c r="OP198" i="1"/>
  <c r="PL198" i="1"/>
  <c r="QH198" i="1"/>
  <c r="RD198" i="1"/>
  <c r="RZ198" i="1"/>
  <c r="SV198" i="1"/>
  <c r="TS198" i="1"/>
  <c r="UP198" i="1"/>
  <c r="VL198" i="1"/>
  <c r="WH198" i="1"/>
  <c r="XD198" i="1"/>
  <c r="XZ198" i="1"/>
  <c r="YV198" i="1"/>
  <c r="ZR198" i="1"/>
  <c r="AAN198" i="1"/>
  <c r="ABK198" i="1"/>
  <c r="ACH198" i="1"/>
  <c r="ADD198" i="1"/>
  <c r="KI198" i="1"/>
  <c r="LE198" i="1"/>
  <c r="MB198" i="1"/>
  <c r="MY198" i="1"/>
  <c r="NU198" i="1"/>
  <c r="OQ198" i="1"/>
  <c r="PM198" i="1"/>
  <c r="QI198" i="1"/>
  <c r="RE198" i="1"/>
  <c r="SA198" i="1"/>
  <c r="SW198" i="1"/>
  <c r="TT198" i="1"/>
  <c r="UQ198" i="1"/>
  <c r="VM198" i="1"/>
  <c r="WI198" i="1"/>
  <c r="XE198" i="1"/>
  <c r="YA198" i="1"/>
  <c r="YW198" i="1"/>
  <c r="ZS198" i="1"/>
  <c r="AAO198" i="1"/>
  <c r="ABL198" i="1"/>
  <c r="ACI198" i="1"/>
  <c r="ADE198" i="1"/>
  <c r="JN198" i="1"/>
  <c r="KJ198" i="1"/>
  <c r="LG198" i="1"/>
  <c r="MD198" i="1"/>
  <c r="MZ198" i="1"/>
  <c r="NV198" i="1"/>
  <c r="OR198" i="1"/>
  <c r="PN198" i="1"/>
  <c r="QJ198" i="1"/>
  <c r="RF198" i="1"/>
  <c r="SB198" i="1"/>
  <c r="SY198" i="1"/>
  <c r="TV198" i="1"/>
  <c r="UR198" i="1"/>
  <c r="VN198" i="1"/>
  <c r="WJ198" i="1"/>
  <c r="XF198" i="1"/>
  <c r="YB198" i="1"/>
  <c r="YX198" i="1"/>
  <c r="ZT198" i="1"/>
  <c r="AAQ198" i="1"/>
  <c r="ABN198" i="1"/>
  <c r="ACJ198" i="1"/>
  <c r="ADF198" i="1"/>
  <c r="PP198" i="1"/>
  <c r="WD198" i="1"/>
  <c r="ABP198" i="1"/>
  <c r="QK198" i="1"/>
  <c r="WK198" i="1"/>
  <c r="ABY198" i="1"/>
  <c r="QL198" i="1"/>
  <c r="WL198" i="1"/>
  <c r="ACA198" i="1"/>
  <c r="RG198" i="1"/>
  <c r="WZ198" i="1"/>
  <c r="ACB198" i="1"/>
  <c r="RH198" i="1"/>
  <c r="XG198" i="1"/>
  <c r="ACK198" i="1"/>
  <c r="JO198" i="1"/>
  <c r="RV198" i="1"/>
  <c r="XH198" i="1"/>
  <c r="ACL198" i="1"/>
  <c r="JP198" i="1"/>
  <c r="SC198" i="1"/>
  <c r="XV198" i="1"/>
  <c r="ACU198" i="1"/>
  <c r="KK198" i="1"/>
  <c r="SE198" i="1"/>
  <c r="YC198" i="1"/>
  <c r="ACW198" i="1"/>
  <c r="KM198" i="1"/>
  <c r="SR198" i="1"/>
  <c r="YD198" i="1"/>
  <c r="ACY198" i="1"/>
  <c r="LH198" i="1"/>
  <c r="SZ198" i="1"/>
  <c r="YR198" i="1"/>
  <c r="ADG198" i="1"/>
  <c r="LJ198" i="1"/>
  <c r="TB198" i="1"/>
  <c r="YY198" i="1"/>
  <c r="ME198" i="1"/>
  <c r="TN198" i="1"/>
  <c r="YZ198" i="1"/>
  <c r="MF198" i="1"/>
  <c r="TW198" i="1"/>
  <c r="ZN198" i="1"/>
  <c r="NA198" i="1"/>
  <c r="TX198" i="1"/>
  <c r="ZU198" i="1"/>
  <c r="NB198" i="1"/>
  <c r="UJ198" i="1"/>
  <c r="ZW198" i="1"/>
  <c r="NW198" i="1"/>
  <c r="US198" i="1"/>
  <c r="AAJ198" i="1"/>
  <c r="NX198" i="1"/>
  <c r="UT198" i="1"/>
  <c r="AAR198" i="1"/>
  <c r="OS198" i="1"/>
  <c r="VG198" i="1"/>
  <c r="AAT198" i="1"/>
  <c r="OT198" i="1"/>
  <c r="VO198" i="1"/>
  <c r="ABF198" i="1"/>
  <c r="PO198" i="1"/>
  <c r="VP198" i="1"/>
  <c r="ABO198" i="1"/>
  <c r="O198" i="1"/>
  <c r="AI198" i="1"/>
  <c r="BC198" i="1"/>
  <c r="BW198" i="1"/>
  <c r="CQ198" i="1"/>
  <c r="DK198" i="1"/>
  <c r="EE198" i="1"/>
  <c r="EY198" i="1"/>
  <c r="FS198" i="1"/>
  <c r="GM198" i="1"/>
  <c r="HG198" i="1"/>
  <c r="IA198" i="1"/>
  <c r="IU198" i="1"/>
  <c r="U198" i="1"/>
  <c r="AP198" i="1"/>
  <c r="BK198" i="1"/>
  <c r="CF198" i="1"/>
  <c r="DA198" i="1"/>
  <c r="DV198" i="1"/>
  <c r="EQ198" i="1"/>
  <c r="FL198" i="1"/>
  <c r="GG198" i="1"/>
  <c r="HB198" i="1"/>
  <c r="HW198" i="1"/>
  <c r="IR198" i="1"/>
  <c r="JM198" i="1"/>
  <c r="V198" i="1"/>
  <c r="AQ198" i="1"/>
  <c r="BL198" i="1"/>
  <c r="CG198" i="1"/>
  <c r="DB198" i="1"/>
  <c r="DW198" i="1"/>
  <c r="ER198" i="1"/>
  <c r="FM198" i="1"/>
  <c r="GH198" i="1"/>
  <c r="HC198" i="1"/>
  <c r="HX198" i="1"/>
  <c r="IS198" i="1"/>
  <c r="W198" i="1"/>
  <c r="AR198" i="1"/>
  <c r="BM198" i="1"/>
  <c r="CH198" i="1"/>
  <c r="DC198" i="1"/>
  <c r="DX198" i="1"/>
  <c r="ES198" i="1"/>
  <c r="FN198" i="1"/>
  <c r="GI198" i="1"/>
  <c r="HD198" i="1"/>
  <c r="HY198" i="1"/>
  <c r="IT198" i="1"/>
  <c r="I198" i="1"/>
  <c r="AD198" i="1"/>
  <c r="AY198" i="1"/>
  <c r="BT198" i="1"/>
  <c r="CO198" i="1"/>
  <c r="DJ198" i="1"/>
  <c r="EF198" i="1"/>
  <c r="FA198" i="1"/>
  <c r="FV198" i="1"/>
  <c r="GQ198" i="1"/>
  <c r="HL198" i="1"/>
  <c r="IG198" i="1"/>
  <c r="JB198" i="1"/>
  <c r="L198" i="1"/>
  <c r="AG198" i="1"/>
  <c r="BB198" i="1"/>
  <c r="BX198" i="1"/>
  <c r="CS198" i="1"/>
  <c r="DN198" i="1"/>
  <c r="EI198" i="1"/>
  <c r="FD198" i="1"/>
  <c r="FY198" i="1"/>
  <c r="GT198" i="1"/>
  <c r="HO198" i="1"/>
  <c r="IJ198" i="1"/>
  <c r="JE198" i="1"/>
  <c r="M198" i="1"/>
  <c r="AH198" i="1"/>
  <c r="BD198" i="1"/>
  <c r="BY198" i="1"/>
  <c r="CT198" i="1"/>
  <c r="DO198" i="1"/>
  <c r="EJ198" i="1"/>
  <c r="FE198" i="1"/>
  <c r="FZ198" i="1"/>
  <c r="GU198" i="1"/>
  <c r="HP198" i="1"/>
  <c r="IK198" i="1"/>
  <c r="JF198" i="1"/>
  <c r="N198" i="1"/>
  <c r="AJ198" i="1"/>
  <c r="BE198" i="1"/>
  <c r="BZ198" i="1"/>
  <c r="CU198" i="1"/>
  <c r="DP198" i="1"/>
  <c r="EK198" i="1"/>
  <c r="FF198" i="1"/>
  <c r="GA198" i="1"/>
  <c r="GV198" i="1"/>
  <c r="HQ198" i="1"/>
  <c r="IL198" i="1"/>
  <c r="JG198" i="1"/>
  <c r="P198" i="1"/>
  <c r="AK198" i="1"/>
  <c r="BF198" i="1"/>
  <c r="CA198" i="1"/>
  <c r="CV198" i="1"/>
  <c r="DQ198" i="1"/>
  <c r="EL198" i="1"/>
  <c r="FG198" i="1"/>
  <c r="GB198" i="1"/>
  <c r="GW198" i="1"/>
  <c r="HR198" i="1"/>
  <c r="IM198" i="1"/>
  <c r="JH198" i="1"/>
  <c r="Q198" i="1"/>
  <c r="AL198" i="1"/>
  <c r="BG198" i="1"/>
  <c r="CB198" i="1"/>
  <c r="CW198" i="1"/>
  <c r="DR198" i="1"/>
  <c r="EM198" i="1"/>
  <c r="FH198" i="1"/>
  <c r="GC198" i="1"/>
  <c r="GX198" i="1"/>
  <c r="HS198" i="1"/>
  <c r="IN198" i="1"/>
  <c r="JI198" i="1"/>
  <c r="R198" i="1"/>
  <c r="AM198" i="1"/>
  <c r="BH198" i="1"/>
  <c r="CC198" i="1"/>
  <c r="CX198" i="1"/>
  <c r="DS198" i="1"/>
  <c r="EN198" i="1"/>
  <c r="FI198" i="1"/>
  <c r="GD198" i="1"/>
  <c r="GY198" i="1"/>
  <c r="HT198" i="1"/>
  <c r="IO198" i="1"/>
  <c r="JJ198" i="1"/>
  <c r="S198" i="1"/>
  <c r="AN198" i="1"/>
  <c r="BI198" i="1"/>
  <c r="CD198" i="1"/>
  <c r="CY198" i="1"/>
  <c r="DT198" i="1"/>
  <c r="EO198" i="1"/>
  <c r="FJ198" i="1"/>
  <c r="GE198" i="1"/>
  <c r="GZ198" i="1"/>
  <c r="HU198" i="1"/>
  <c r="IP198" i="1"/>
  <c r="JK198" i="1"/>
  <c r="T198" i="1"/>
  <c r="BO198" i="1"/>
  <c r="DG198" i="1"/>
  <c r="EZ198" i="1"/>
  <c r="GS198" i="1"/>
  <c r="IV198" i="1"/>
  <c r="X198" i="1"/>
  <c r="BP198" i="1"/>
  <c r="DH198" i="1"/>
  <c r="FB198" i="1"/>
  <c r="HA198" i="1"/>
  <c r="IW198" i="1"/>
  <c r="Y198" i="1"/>
  <c r="BQ198" i="1"/>
  <c r="DI198" i="1"/>
  <c r="FC198" i="1"/>
  <c r="HE198" i="1"/>
  <c r="IX198" i="1"/>
  <c r="Z198" i="1"/>
  <c r="BR198" i="1"/>
  <c r="DL198" i="1"/>
  <c r="FK198" i="1"/>
  <c r="HF198" i="1"/>
  <c r="IY198" i="1"/>
  <c r="AA198" i="1"/>
  <c r="BS198" i="1"/>
  <c r="DM198" i="1"/>
  <c r="FO198" i="1"/>
  <c r="HH198" i="1"/>
  <c r="IZ198" i="1"/>
  <c r="AB198" i="1"/>
  <c r="BU198" i="1"/>
  <c r="DU198" i="1"/>
  <c r="FP198" i="1"/>
  <c r="HI198" i="1"/>
  <c r="JA198" i="1"/>
  <c r="AC198" i="1"/>
  <c r="BV198" i="1"/>
  <c r="DY198" i="1"/>
  <c r="FQ198" i="1"/>
  <c r="HJ198" i="1"/>
  <c r="JC198" i="1"/>
  <c r="AE198" i="1"/>
  <c r="CE198" i="1"/>
  <c r="DZ198" i="1"/>
  <c r="FR198" i="1"/>
  <c r="HK198" i="1"/>
  <c r="JD198" i="1"/>
  <c r="AF198" i="1"/>
  <c r="CI198" i="1"/>
  <c r="EA198" i="1"/>
  <c r="FT198" i="1"/>
  <c r="HM198" i="1"/>
  <c r="JL198" i="1"/>
  <c r="AO198" i="1"/>
  <c r="CJ198" i="1"/>
  <c r="EB198" i="1"/>
  <c r="FU198" i="1"/>
  <c r="HN198" i="1"/>
  <c r="AS198" i="1"/>
  <c r="CK198" i="1"/>
  <c r="EC198" i="1"/>
  <c r="FW198" i="1"/>
  <c r="HV198" i="1"/>
  <c r="AT198" i="1"/>
  <c r="CL198" i="1"/>
  <c r="ED198" i="1"/>
  <c r="FX198" i="1"/>
  <c r="HZ198" i="1"/>
  <c r="AU198" i="1"/>
  <c r="CM198" i="1"/>
  <c r="EG198" i="1"/>
  <c r="GF198" i="1"/>
  <c r="IB198" i="1"/>
  <c r="IQ198" i="1"/>
  <c r="AV198" i="1"/>
  <c r="CN198" i="1"/>
  <c r="EH198" i="1"/>
  <c r="GJ198" i="1"/>
  <c r="IC198" i="1"/>
  <c r="AW198" i="1"/>
  <c r="CP198" i="1"/>
  <c r="EP198" i="1"/>
  <c r="GK198" i="1"/>
  <c r="ID198" i="1"/>
  <c r="EX198" i="1"/>
  <c r="F198" i="1"/>
  <c r="AX198" i="1"/>
  <c r="CR198" i="1"/>
  <c r="ET198" i="1"/>
  <c r="GL198" i="1"/>
  <c r="IE198" i="1"/>
  <c r="BN198" i="1"/>
  <c r="GR198" i="1"/>
  <c r="G198" i="1"/>
  <c r="AZ198" i="1"/>
  <c r="CZ198" i="1"/>
  <c r="EU198" i="1"/>
  <c r="GN198" i="1"/>
  <c r="IF198" i="1"/>
  <c r="K198" i="1"/>
  <c r="H198" i="1"/>
  <c r="BA198" i="1"/>
  <c r="DD198" i="1"/>
  <c r="EV198" i="1"/>
  <c r="GO198" i="1"/>
  <c r="IH198" i="1"/>
  <c r="DF198" i="1"/>
  <c r="J198" i="1"/>
  <c r="BJ198" i="1"/>
  <c r="DE198" i="1"/>
  <c r="EW198" i="1"/>
  <c r="GP198" i="1"/>
  <c r="II198" i="1"/>
  <c r="KF197" i="1"/>
  <c r="KZ197" i="1"/>
  <c r="LT197" i="1"/>
  <c r="MN197" i="1"/>
  <c r="NH197" i="1"/>
  <c r="OB197" i="1"/>
  <c r="OV197" i="1"/>
  <c r="PP197" i="1"/>
  <c r="QJ197" i="1"/>
  <c r="RD197" i="1"/>
  <c r="RX197" i="1"/>
  <c r="SR197" i="1"/>
  <c r="TL197" i="1"/>
  <c r="UF197" i="1"/>
  <c r="UZ197" i="1"/>
  <c r="VT197" i="1"/>
  <c r="WN197" i="1"/>
  <c r="XH197" i="1"/>
  <c r="YB197" i="1"/>
  <c r="YV197" i="1"/>
  <c r="ZP197" i="1"/>
  <c r="AAJ197" i="1"/>
  <c r="ABD197" i="1"/>
  <c r="ABX197" i="1"/>
  <c r="ACR197" i="1"/>
  <c r="JO197" i="1"/>
  <c r="KI197" i="1"/>
  <c r="LC197" i="1"/>
  <c r="LW197" i="1"/>
  <c r="MQ197" i="1"/>
  <c r="NK197" i="1"/>
  <c r="OE197" i="1"/>
  <c r="OY197" i="1"/>
  <c r="PS197" i="1"/>
  <c r="QM197" i="1"/>
  <c r="RG197" i="1"/>
  <c r="SA197" i="1"/>
  <c r="SU197" i="1"/>
  <c r="TO197" i="1"/>
  <c r="UI197" i="1"/>
  <c r="VC197" i="1"/>
  <c r="VW197" i="1"/>
  <c r="WQ197" i="1"/>
  <c r="XK197" i="1"/>
  <c r="YE197" i="1"/>
  <c r="YY197" i="1"/>
  <c r="ZS197" i="1"/>
  <c r="AAM197" i="1"/>
  <c r="ABG197" i="1"/>
  <c r="ACA197" i="1"/>
  <c r="ACU197" i="1"/>
  <c r="JW197" i="1"/>
  <c r="KQ197" i="1"/>
  <c r="LK197" i="1"/>
  <c r="ME197" i="1"/>
  <c r="MY197" i="1"/>
  <c r="NS197" i="1"/>
  <c r="OM197" i="1"/>
  <c r="PG197" i="1"/>
  <c r="QA197" i="1"/>
  <c r="QU197" i="1"/>
  <c r="RO197" i="1"/>
  <c r="SI197" i="1"/>
  <c r="TC197" i="1"/>
  <c r="TW197" i="1"/>
  <c r="UQ197" i="1"/>
  <c r="VK197" i="1"/>
  <c r="WE197" i="1"/>
  <c r="WY197" i="1"/>
  <c r="XS197" i="1"/>
  <c r="YM197" i="1"/>
  <c r="ZG197" i="1"/>
  <c r="AAA197" i="1"/>
  <c r="JX197" i="1"/>
  <c r="KR197" i="1"/>
  <c r="LL197" i="1"/>
  <c r="MF197" i="1"/>
  <c r="MZ197" i="1"/>
  <c r="NT197" i="1"/>
  <c r="ON197" i="1"/>
  <c r="PH197" i="1"/>
  <c r="QB197" i="1"/>
  <c r="QV197" i="1"/>
  <c r="RP197" i="1"/>
  <c r="SJ197" i="1"/>
  <c r="TD197" i="1"/>
  <c r="TX197" i="1"/>
  <c r="UR197" i="1"/>
  <c r="VL197" i="1"/>
  <c r="WF197" i="1"/>
  <c r="WZ197" i="1"/>
  <c r="XT197" i="1"/>
  <c r="YN197" i="1"/>
  <c r="ZH197" i="1"/>
  <c r="JR197" i="1"/>
  <c r="KP197" i="1"/>
  <c r="LP197" i="1"/>
  <c r="MO197" i="1"/>
  <c r="NN197" i="1"/>
  <c r="OL197" i="1"/>
  <c r="PL197" i="1"/>
  <c r="QK197" i="1"/>
  <c r="RJ197" i="1"/>
  <c r="SH197" i="1"/>
  <c r="TH197" i="1"/>
  <c r="UG197" i="1"/>
  <c r="VF197" i="1"/>
  <c r="WD197" i="1"/>
  <c r="XD197" i="1"/>
  <c r="YC197" i="1"/>
  <c r="ZB197" i="1"/>
  <c r="ZZ197" i="1"/>
  <c r="AAW197" i="1"/>
  <c r="ABS197" i="1"/>
  <c r="ACO197" i="1"/>
  <c r="JS197" i="1"/>
  <c r="KS197" i="1"/>
  <c r="LQ197" i="1"/>
  <c r="MP197" i="1"/>
  <c r="NO197" i="1"/>
  <c r="OO197" i="1"/>
  <c r="PM197" i="1"/>
  <c r="QL197" i="1"/>
  <c r="RK197" i="1"/>
  <c r="SK197" i="1"/>
  <c r="TI197" i="1"/>
  <c r="UH197" i="1"/>
  <c r="VG197" i="1"/>
  <c r="WG197" i="1"/>
  <c r="XE197" i="1"/>
  <c r="YD197" i="1"/>
  <c r="ZC197" i="1"/>
  <c r="AAB197" i="1"/>
  <c r="AAX197" i="1"/>
  <c r="ABT197" i="1"/>
  <c r="ACP197" i="1"/>
  <c r="JT197" i="1"/>
  <c r="KT197" i="1"/>
  <c r="LR197" i="1"/>
  <c r="MR197" i="1"/>
  <c r="NP197" i="1"/>
  <c r="OP197" i="1"/>
  <c r="PN197" i="1"/>
  <c r="QN197" i="1"/>
  <c r="RL197" i="1"/>
  <c r="SL197" i="1"/>
  <c r="TJ197" i="1"/>
  <c r="UJ197" i="1"/>
  <c r="VH197" i="1"/>
  <c r="WH197" i="1"/>
  <c r="XF197" i="1"/>
  <c r="YF197" i="1"/>
  <c r="ZD197" i="1"/>
  <c r="AAC197" i="1"/>
  <c r="AAY197" i="1"/>
  <c r="ABU197" i="1"/>
  <c r="ACQ197" i="1"/>
  <c r="JU197" i="1"/>
  <c r="KU197" i="1"/>
  <c r="LS197" i="1"/>
  <c r="MS197" i="1"/>
  <c r="NQ197" i="1"/>
  <c r="OQ197" i="1"/>
  <c r="PO197" i="1"/>
  <c r="QO197" i="1"/>
  <c r="RM197" i="1"/>
  <c r="SM197" i="1"/>
  <c r="TK197" i="1"/>
  <c r="UK197" i="1"/>
  <c r="VI197" i="1"/>
  <c r="WI197" i="1"/>
  <c r="XG197" i="1"/>
  <c r="YG197" i="1"/>
  <c r="ZE197" i="1"/>
  <c r="AAD197" i="1"/>
  <c r="AAZ197" i="1"/>
  <c r="ABV197" i="1"/>
  <c r="ACS197" i="1"/>
  <c r="JV197" i="1"/>
  <c r="KV197" i="1"/>
  <c r="LU197" i="1"/>
  <c r="MT197" i="1"/>
  <c r="NR197" i="1"/>
  <c r="OR197" i="1"/>
  <c r="PQ197" i="1"/>
  <c r="QP197" i="1"/>
  <c r="RN197" i="1"/>
  <c r="SN197" i="1"/>
  <c r="TM197" i="1"/>
  <c r="UL197" i="1"/>
  <c r="VJ197" i="1"/>
  <c r="WJ197" i="1"/>
  <c r="XI197" i="1"/>
  <c r="YH197" i="1"/>
  <c r="ZF197" i="1"/>
  <c r="AAE197" i="1"/>
  <c r="ABA197" i="1"/>
  <c r="ABW197" i="1"/>
  <c r="ACT197" i="1"/>
  <c r="JY197" i="1"/>
  <c r="KW197" i="1"/>
  <c r="LV197" i="1"/>
  <c r="MU197" i="1"/>
  <c r="NU197" i="1"/>
  <c r="OS197" i="1"/>
  <c r="PR197" i="1"/>
  <c r="QQ197" i="1"/>
  <c r="RQ197" i="1"/>
  <c r="SO197" i="1"/>
  <c r="TN197" i="1"/>
  <c r="UM197" i="1"/>
  <c r="VM197" i="1"/>
  <c r="WK197" i="1"/>
  <c r="XJ197" i="1"/>
  <c r="YI197" i="1"/>
  <c r="ZI197" i="1"/>
  <c r="AAF197" i="1"/>
  <c r="ABB197" i="1"/>
  <c r="ABY197" i="1"/>
  <c r="ACV197" i="1"/>
  <c r="JZ197" i="1"/>
  <c r="KX197" i="1"/>
  <c r="LX197" i="1"/>
  <c r="MV197" i="1"/>
  <c r="NV197" i="1"/>
  <c r="OT197" i="1"/>
  <c r="PT197" i="1"/>
  <c r="QR197" i="1"/>
  <c r="RR197" i="1"/>
  <c r="SP197" i="1"/>
  <c r="TP197" i="1"/>
  <c r="UN197" i="1"/>
  <c r="VN197" i="1"/>
  <c r="WL197" i="1"/>
  <c r="XL197" i="1"/>
  <c r="YJ197" i="1"/>
  <c r="ZJ197" i="1"/>
  <c r="AAG197" i="1"/>
  <c r="ABC197" i="1"/>
  <c r="ABZ197" i="1"/>
  <c r="ACW197" i="1"/>
  <c r="KA197" i="1"/>
  <c r="KY197" i="1"/>
  <c r="LY197" i="1"/>
  <c r="MW197" i="1"/>
  <c r="NW197" i="1"/>
  <c r="OU197" i="1"/>
  <c r="PU197" i="1"/>
  <c r="QS197" i="1"/>
  <c r="RS197" i="1"/>
  <c r="SQ197" i="1"/>
  <c r="TQ197" i="1"/>
  <c r="UO197" i="1"/>
  <c r="VO197" i="1"/>
  <c r="WM197" i="1"/>
  <c r="XM197" i="1"/>
  <c r="YK197" i="1"/>
  <c r="ZK197" i="1"/>
  <c r="AAH197" i="1"/>
  <c r="ABE197" i="1"/>
  <c r="ACB197" i="1"/>
  <c r="ACX197" i="1"/>
  <c r="KB197" i="1"/>
  <c r="LA197" i="1"/>
  <c r="LZ197" i="1"/>
  <c r="MX197" i="1"/>
  <c r="NX197" i="1"/>
  <c r="OW197" i="1"/>
  <c r="PV197" i="1"/>
  <c r="QT197" i="1"/>
  <c r="RT197" i="1"/>
  <c r="SS197" i="1"/>
  <c r="TR197" i="1"/>
  <c r="UP197" i="1"/>
  <c r="VP197" i="1"/>
  <c r="WO197" i="1"/>
  <c r="XN197" i="1"/>
  <c r="YL197" i="1"/>
  <c r="ZL197" i="1"/>
  <c r="AAI197" i="1"/>
  <c r="ABF197" i="1"/>
  <c r="ACC197" i="1"/>
  <c r="ACY197" i="1"/>
  <c r="KC197" i="1"/>
  <c r="LB197" i="1"/>
  <c r="MA197" i="1"/>
  <c r="NA197" i="1"/>
  <c r="NY197" i="1"/>
  <c r="OX197" i="1"/>
  <c r="PW197" i="1"/>
  <c r="QW197" i="1"/>
  <c r="RU197" i="1"/>
  <c r="ST197" i="1"/>
  <c r="TS197" i="1"/>
  <c r="US197" i="1"/>
  <c r="VQ197" i="1"/>
  <c r="WP197" i="1"/>
  <c r="XO197" i="1"/>
  <c r="YO197" i="1"/>
  <c r="ZM197" i="1"/>
  <c r="AAK197" i="1"/>
  <c r="ABH197" i="1"/>
  <c r="ACD197" i="1"/>
  <c r="ACZ197" i="1"/>
  <c r="KD197" i="1"/>
  <c r="LD197" i="1"/>
  <c r="MB197" i="1"/>
  <c r="NB197" i="1"/>
  <c r="NZ197" i="1"/>
  <c r="OZ197" i="1"/>
  <c r="PX197" i="1"/>
  <c r="QX197" i="1"/>
  <c r="RV197" i="1"/>
  <c r="SV197" i="1"/>
  <c r="TT197" i="1"/>
  <c r="UT197" i="1"/>
  <c r="VR197" i="1"/>
  <c r="WR197" i="1"/>
  <c r="XP197" i="1"/>
  <c r="YP197" i="1"/>
  <c r="ZN197" i="1"/>
  <c r="AAL197" i="1"/>
  <c r="ABI197" i="1"/>
  <c r="ACE197" i="1"/>
  <c r="ADA197" i="1"/>
  <c r="KE197" i="1"/>
  <c r="LE197" i="1"/>
  <c r="MC197" i="1"/>
  <c r="NC197" i="1"/>
  <c r="OA197" i="1"/>
  <c r="PA197" i="1"/>
  <c r="PY197" i="1"/>
  <c r="QY197" i="1"/>
  <c r="RW197" i="1"/>
  <c r="SW197" i="1"/>
  <c r="TU197" i="1"/>
  <c r="UU197" i="1"/>
  <c r="VS197" i="1"/>
  <c r="WS197" i="1"/>
  <c r="XQ197" i="1"/>
  <c r="YQ197" i="1"/>
  <c r="ZO197" i="1"/>
  <c r="AAN197" i="1"/>
  <c r="ABJ197" i="1"/>
  <c r="ACF197" i="1"/>
  <c r="ADB197" i="1"/>
  <c r="KG197" i="1"/>
  <c r="LF197" i="1"/>
  <c r="MD197" i="1"/>
  <c r="ND197" i="1"/>
  <c r="OC197" i="1"/>
  <c r="PB197" i="1"/>
  <c r="PZ197" i="1"/>
  <c r="QZ197" i="1"/>
  <c r="RY197" i="1"/>
  <c r="SX197" i="1"/>
  <c r="TV197" i="1"/>
  <c r="UV197" i="1"/>
  <c r="VU197" i="1"/>
  <c r="WT197" i="1"/>
  <c r="XR197" i="1"/>
  <c r="YR197" i="1"/>
  <c r="ZQ197" i="1"/>
  <c r="AAO197" i="1"/>
  <c r="ABK197" i="1"/>
  <c r="ACG197" i="1"/>
  <c r="ADC197" i="1"/>
  <c r="KH197" i="1"/>
  <c r="LG197" i="1"/>
  <c r="MG197" i="1"/>
  <c r="NE197" i="1"/>
  <c r="OD197" i="1"/>
  <c r="PC197" i="1"/>
  <c r="QC197" i="1"/>
  <c r="RA197" i="1"/>
  <c r="RZ197" i="1"/>
  <c r="SY197" i="1"/>
  <c r="TY197" i="1"/>
  <c r="UW197" i="1"/>
  <c r="VV197" i="1"/>
  <c r="WU197" i="1"/>
  <c r="XU197" i="1"/>
  <c r="YS197" i="1"/>
  <c r="ZR197" i="1"/>
  <c r="AAP197" i="1"/>
  <c r="ABL197" i="1"/>
  <c r="ACH197" i="1"/>
  <c r="ADD197" i="1"/>
  <c r="KJ197" i="1"/>
  <c r="LH197" i="1"/>
  <c r="MH197" i="1"/>
  <c r="NF197" i="1"/>
  <c r="OF197" i="1"/>
  <c r="PD197" i="1"/>
  <c r="QD197" i="1"/>
  <c r="RB197" i="1"/>
  <c r="SB197" i="1"/>
  <c r="SZ197" i="1"/>
  <c r="TZ197" i="1"/>
  <c r="UX197" i="1"/>
  <c r="VX197" i="1"/>
  <c r="WV197" i="1"/>
  <c r="XV197" i="1"/>
  <c r="YT197" i="1"/>
  <c r="ZT197" i="1"/>
  <c r="AAQ197" i="1"/>
  <c r="ABM197" i="1"/>
  <c r="ACI197" i="1"/>
  <c r="ADE197" i="1"/>
  <c r="KK197" i="1"/>
  <c r="LI197" i="1"/>
  <c r="MI197" i="1"/>
  <c r="NG197" i="1"/>
  <c r="OG197" i="1"/>
  <c r="PE197" i="1"/>
  <c r="QE197" i="1"/>
  <c r="RC197" i="1"/>
  <c r="SC197" i="1"/>
  <c r="TA197" i="1"/>
  <c r="UA197" i="1"/>
  <c r="UY197" i="1"/>
  <c r="VY197" i="1"/>
  <c r="WW197" i="1"/>
  <c r="XW197" i="1"/>
  <c r="YU197" i="1"/>
  <c r="ZU197" i="1"/>
  <c r="AAR197" i="1"/>
  <c r="ABN197" i="1"/>
  <c r="ACJ197" i="1"/>
  <c r="ADF197" i="1"/>
  <c r="KL197" i="1"/>
  <c r="LJ197" i="1"/>
  <c r="MJ197" i="1"/>
  <c r="NI197" i="1"/>
  <c r="OH197" i="1"/>
  <c r="PF197" i="1"/>
  <c r="QF197" i="1"/>
  <c r="RE197" i="1"/>
  <c r="SD197" i="1"/>
  <c r="TB197" i="1"/>
  <c r="UB197" i="1"/>
  <c r="VA197" i="1"/>
  <c r="VZ197" i="1"/>
  <c r="WX197" i="1"/>
  <c r="XX197" i="1"/>
  <c r="YW197" i="1"/>
  <c r="ZV197" i="1"/>
  <c r="AAS197" i="1"/>
  <c r="ABO197" i="1"/>
  <c r="ACK197" i="1"/>
  <c r="ADG197" i="1"/>
  <c r="JN197" i="1"/>
  <c r="KM197" i="1"/>
  <c r="LM197" i="1"/>
  <c r="MK197" i="1"/>
  <c r="NJ197" i="1"/>
  <c r="OI197" i="1"/>
  <c r="PI197" i="1"/>
  <c r="QG197" i="1"/>
  <c r="RF197" i="1"/>
  <c r="SE197" i="1"/>
  <c r="TE197" i="1"/>
  <c r="UC197" i="1"/>
  <c r="VB197" i="1"/>
  <c r="WA197" i="1"/>
  <c r="XA197" i="1"/>
  <c r="XY197" i="1"/>
  <c r="YX197" i="1"/>
  <c r="ZW197" i="1"/>
  <c r="AAT197" i="1"/>
  <c r="ABP197" i="1"/>
  <c r="ACL197" i="1"/>
  <c r="RI197" i="1"/>
  <c r="AAV197" i="1"/>
  <c r="SF197" i="1"/>
  <c r="ABQ197" i="1"/>
  <c r="SG197" i="1"/>
  <c r="ABR197" i="1"/>
  <c r="JP197" i="1"/>
  <c r="TF197" i="1"/>
  <c r="ACM197" i="1"/>
  <c r="JQ197" i="1"/>
  <c r="TG197" i="1"/>
  <c r="ACN197" i="1"/>
  <c r="KN197" i="1"/>
  <c r="UD197" i="1"/>
  <c r="KO197" i="1"/>
  <c r="UE197" i="1"/>
  <c r="LN197" i="1"/>
  <c r="VD197" i="1"/>
  <c r="LO197" i="1"/>
  <c r="VE197" i="1"/>
  <c r="ML197" i="1"/>
  <c r="WB197" i="1"/>
  <c r="MM197" i="1"/>
  <c r="WC197" i="1"/>
  <c r="NL197" i="1"/>
  <c r="XB197" i="1"/>
  <c r="NM197" i="1"/>
  <c r="XC197" i="1"/>
  <c r="OJ197" i="1"/>
  <c r="XZ197" i="1"/>
  <c r="OK197" i="1"/>
  <c r="YA197" i="1"/>
  <c r="PJ197" i="1"/>
  <c r="YZ197" i="1"/>
  <c r="PK197" i="1"/>
  <c r="ZA197" i="1"/>
  <c r="QH197" i="1"/>
  <c r="ZX197" i="1"/>
  <c r="QI197" i="1"/>
  <c r="ZY197" i="1"/>
  <c r="RH197" i="1"/>
  <c r="AAU197" i="1"/>
  <c r="W197" i="1"/>
  <c r="AQ197" i="1"/>
  <c r="BK197" i="1"/>
  <c r="CE197" i="1"/>
  <c r="CY197" i="1"/>
  <c r="DS197" i="1"/>
  <c r="EM197" i="1"/>
  <c r="FG197" i="1"/>
  <c r="GA197" i="1"/>
  <c r="GU197" i="1"/>
  <c r="HO197" i="1"/>
  <c r="II197" i="1"/>
  <c r="JC197" i="1"/>
  <c r="O197" i="1"/>
  <c r="AJ197" i="1"/>
  <c r="BE197" i="1"/>
  <c r="BZ197" i="1"/>
  <c r="CU197" i="1"/>
  <c r="DP197" i="1"/>
  <c r="EK197" i="1"/>
  <c r="FF197" i="1"/>
  <c r="GB197" i="1"/>
  <c r="GW197" i="1"/>
  <c r="HR197" i="1"/>
  <c r="IM197" i="1"/>
  <c r="JH197" i="1"/>
  <c r="P197" i="1"/>
  <c r="AK197" i="1"/>
  <c r="BF197" i="1"/>
  <c r="CA197" i="1"/>
  <c r="CV197" i="1"/>
  <c r="DQ197" i="1"/>
  <c r="EL197" i="1"/>
  <c r="FH197" i="1"/>
  <c r="GC197" i="1"/>
  <c r="GX197" i="1"/>
  <c r="HS197" i="1"/>
  <c r="IN197" i="1"/>
  <c r="JI197" i="1"/>
  <c r="Q197" i="1"/>
  <c r="AL197" i="1"/>
  <c r="BG197" i="1"/>
  <c r="CB197" i="1"/>
  <c r="CW197" i="1"/>
  <c r="DR197" i="1"/>
  <c r="EN197" i="1"/>
  <c r="FI197" i="1"/>
  <c r="GD197" i="1"/>
  <c r="GY197" i="1"/>
  <c r="HT197" i="1"/>
  <c r="IO197" i="1"/>
  <c r="JJ197" i="1"/>
  <c r="Y197" i="1"/>
  <c r="AT197" i="1"/>
  <c r="BO197" i="1"/>
  <c r="CJ197" i="1"/>
  <c r="DE197" i="1"/>
  <c r="DZ197" i="1"/>
  <c r="EU197" i="1"/>
  <c r="FP197" i="1"/>
  <c r="GK197" i="1"/>
  <c r="HF197" i="1"/>
  <c r="IA197" i="1"/>
  <c r="IV197" i="1"/>
  <c r="G197" i="1"/>
  <c r="AB197" i="1"/>
  <c r="AW197" i="1"/>
  <c r="BR197" i="1"/>
  <c r="CM197" i="1"/>
  <c r="DH197" i="1"/>
  <c r="EC197" i="1"/>
  <c r="EX197" i="1"/>
  <c r="FS197" i="1"/>
  <c r="GN197" i="1"/>
  <c r="HI197" i="1"/>
  <c r="ID197" i="1"/>
  <c r="IY197" i="1"/>
  <c r="H197" i="1"/>
  <c r="AC197" i="1"/>
  <c r="AX197" i="1"/>
  <c r="BS197" i="1"/>
  <c r="CN197" i="1"/>
  <c r="DI197" i="1"/>
  <c r="ED197" i="1"/>
  <c r="EY197" i="1"/>
  <c r="FT197" i="1"/>
  <c r="GO197" i="1"/>
  <c r="HJ197" i="1"/>
  <c r="IE197" i="1"/>
  <c r="IZ197" i="1"/>
  <c r="I197" i="1"/>
  <c r="AD197" i="1"/>
  <c r="AY197" i="1"/>
  <c r="BT197" i="1"/>
  <c r="CO197" i="1"/>
  <c r="DJ197" i="1"/>
  <c r="EE197" i="1"/>
  <c r="EZ197" i="1"/>
  <c r="FU197" i="1"/>
  <c r="GP197" i="1"/>
  <c r="HK197" i="1"/>
  <c r="IF197" i="1"/>
  <c r="JA197" i="1"/>
  <c r="J197" i="1"/>
  <c r="AE197" i="1"/>
  <c r="AZ197" i="1"/>
  <c r="BU197" i="1"/>
  <c r="CP197" i="1"/>
  <c r="DK197" i="1"/>
  <c r="EF197" i="1"/>
  <c r="FA197" i="1"/>
  <c r="FV197" i="1"/>
  <c r="GQ197" i="1"/>
  <c r="HL197" i="1"/>
  <c r="IG197" i="1"/>
  <c r="JB197" i="1"/>
  <c r="K197" i="1"/>
  <c r="AF197" i="1"/>
  <c r="BA197" i="1"/>
  <c r="BV197" i="1"/>
  <c r="CQ197" i="1"/>
  <c r="DL197" i="1"/>
  <c r="EG197" i="1"/>
  <c r="FB197" i="1"/>
  <c r="FW197" i="1"/>
  <c r="GR197" i="1"/>
  <c r="HM197" i="1"/>
  <c r="IH197" i="1"/>
  <c r="JD197" i="1"/>
  <c r="L197" i="1"/>
  <c r="AG197" i="1"/>
  <c r="BB197" i="1"/>
  <c r="BW197" i="1"/>
  <c r="CR197" i="1"/>
  <c r="DM197" i="1"/>
  <c r="EH197" i="1"/>
  <c r="FC197" i="1"/>
  <c r="FX197" i="1"/>
  <c r="GS197" i="1"/>
  <c r="HN197" i="1"/>
  <c r="IJ197" i="1"/>
  <c r="JE197" i="1"/>
  <c r="M197" i="1"/>
  <c r="AH197" i="1"/>
  <c r="BC197" i="1"/>
  <c r="BX197" i="1"/>
  <c r="CS197" i="1"/>
  <c r="DN197" i="1"/>
  <c r="EI197" i="1"/>
  <c r="FD197" i="1"/>
  <c r="FY197" i="1"/>
  <c r="GT197" i="1"/>
  <c r="HP197" i="1"/>
  <c r="IK197" i="1"/>
  <c r="JF197" i="1"/>
  <c r="AV197" i="1"/>
  <c r="CX197" i="1"/>
  <c r="EQ197" i="1"/>
  <c r="GI197" i="1"/>
  <c r="IB197" i="1"/>
  <c r="BD197" i="1"/>
  <c r="CZ197" i="1"/>
  <c r="ER197" i="1"/>
  <c r="GJ197" i="1"/>
  <c r="IC197" i="1"/>
  <c r="F197" i="1"/>
  <c r="BH197" i="1"/>
  <c r="DA197" i="1"/>
  <c r="ES197" i="1"/>
  <c r="GL197" i="1"/>
  <c r="IL197" i="1"/>
  <c r="N197" i="1"/>
  <c r="BI197" i="1"/>
  <c r="DB197" i="1"/>
  <c r="ET197" i="1"/>
  <c r="GM197" i="1"/>
  <c r="IP197" i="1"/>
  <c r="R197" i="1"/>
  <c r="BJ197" i="1"/>
  <c r="DC197" i="1"/>
  <c r="EV197" i="1"/>
  <c r="GV197" i="1"/>
  <c r="IQ197" i="1"/>
  <c r="S197" i="1"/>
  <c r="BL197" i="1"/>
  <c r="DD197" i="1"/>
  <c r="EW197" i="1"/>
  <c r="GZ197" i="1"/>
  <c r="IR197" i="1"/>
  <c r="T197" i="1"/>
  <c r="BM197" i="1"/>
  <c r="DF197" i="1"/>
  <c r="FE197" i="1"/>
  <c r="HA197" i="1"/>
  <c r="IS197" i="1"/>
  <c r="U197" i="1"/>
  <c r="BN197" i="1"/>
  <c r="DG197" i="1"/>
  <c r="FJ197" i="1"/>
  <c r="HB197" i="1"/>
  <c r="IT197" i="1"/>
  <c r="V197" i="1"/>
  <c r="BP197" i="1"/>
  <c r="DO197" i="1"/>
  <c r="FK197" i="1"/>
  <c r="HC197" i="1"/>
  <c r="IU197" i="1"/>
  <c r="X197" i="1"/>
  <c r="BQ197" i="1"/>
  <c r="DT197" i="1"/>
  <c r="FL197" i="1"/>
  <c r="HD197" i="1"/>
  <c r="IW197" i="1"/>
  <c r="Z197" i="1"/>
  <c r="BY197" i="1"/>
  <c r="DU197" i="1"/>
  <c r="FM197" i="1"/>
  <c r="HE197" i="1"/>
  <c r="IX197" i="1"/>
  <c r="AA197" i="1"/>
  <c r="CC197" i="1"/>
  <c r="DV197" i="1"/>
  <c r="FN197" i="1"/>
  <c r="HG197" i="1"/>
  <c r="JG197" i="1"/>
  <c r="CT197" i="1"/>
  <c r="AI197" i="1"/>
  <c r="CD197" i="1"/>
  <c r="DW197" i="1"/>
  <c r="FO197" i="1"/>
  <c r="HH197" i="1"/>
  <c r="JK197" i="1"/>
  <c r="GH197" i="1"/>
  <c r="AM197" i="1"/>
  <c r="CF197" i="1"/>
  <c r="DX197" i="1"/>
  <c r="FQ197" i="1"/>
  <c r="HQ197" i="1"/>
  <c r="JL197" i="1"/>
  <c r="EP197" i="1"/>
  <c r="AN197" i="1"/>
  <c r="CG197" i="1"/>
  <c r="DY197" i="1"/>
  <c r="FR197" i="1"/>
  <c r="HU197" i="1"/>
  <c r="JM197" i="1"/>
  <c r="HZ197" i="1"/>
  <c r="AO197" i="1"/>
  <c r="CH197" i="1"/>
  <c r="EA197" i="1"/>
  <c r="FZ197" i="1"/>
  <c r="HV197" i="1"/>
  <c r="AU197" i="1"/>
  <c r="AP197" i="1"/>
  <c r="CI197" i="1"/>
  <c r="EB197" i="1"/>
  <c r="GE197" i="1"/>
  <c r="HW197" i="1"/>
  <c r="AR197" i="1"/>
  <c r="CK197" i="1"/>
  <c r="EJ197" i="1"/>
  <c r="GF197" i="1"/>
  <c r="HX197" i="1"/>
  <c r="AS197" i="1"/>
  <c r="CL197" i="1"/>
  <c r="EO197" i="1"/>
  <c r="GG197" i="1"/>
  <c r="HY197" i="1"/>
  <c r="JR176" i="1"/>
  <c r="KL176" i="1"/>
  <c r="LF176" i="1"/>
  <c r="LZ176" i="1"/>
  <c r="MT176" i="1"/>
  <c r="NN176" i="1"/>
  <c r="OH176" i="1"/>
  <c r="PB176" i="1"/>
  <c r="PV176" i="1"/>
  <c r="QP176" i="1"/>
  <c r="RJ176" i="1"/>
  <c r="SD176" i="1"/>
  <c r="SX176" i="1"/>
  <c r="TR176" i="1"/>
  <c r="UL176" i="1"/>
  <c r="VF176" i="1"/>
  <c r="VZ176" i="1"/>
  <c r="WT176" i="1"/>
  <c r="XN176" i="1"/>
  <c r="YH176" i="1"/>
  <c r="ZB176" i="1"/>
  <c r="ZV176" i="1"/>
  <c r="AAP176" i="1"/>
  <c r="KE176" i="1"/>
  <c r="KZ176" i="1"/>
  <c r="LU176" i="1"/>
  <c r="MP176" i="1"/>
  <c r="NK176" i="1"/>
  <c r="OF176" i="1"/>
  <c r="PA176" i="1"/>
  <c r="PW176" i="1"/>
  <c r="QR176" i="1"/>
  <c r="RM176" i="1"/>
  <c r="SH176" i="1"/>
  <c r="TC176" i="1"/>
  <c r="TX176" i="1"/>
  <c r="US176" i="1"/>
  <c r="VN176" i="1"/>
  <c r="WI176" i="1"/>
  <c r="XD176" i="1"/>
  <c r="XY176" i="1"/>
  <c r="YT176" i="1"/>
  <c r="ZO176" i="1"/>
  <c r="AAJ176" i="1"/>
  <c r="ABE176" i="1"/>
  <c r="ABY176" i="1"/>
  <c r="ACS176" i="1"/>
  <c r="KF176" i="1"/>
  <c r="LA176" i="1"/>
  <c r="LV176" i="1"/>
  <c r="MQ176" i="1"/>
  <c r="NL176" i="1"/>
  <c r="OG176" i="1"/>
  <c r="JU176" i="1"/>
  <c r="KP176" i="1"/>
  <c r="LK176" i="1"/>
  <c r="MF176" i="1"/>
  <c r="NA176" i="1"/>
  <c r="NV176" i="1"/>
  <c r="OQ176" i="1"/>
  <c r="PL176" i="1"/>
  <c r="QG176" i="1"/>
  <c r="RB176" i="1"/>
  <c r="RW176" i="1"/>
  <c r="SR176" i="1"/>
  <c r="TM176" i="1"/>
  <c r="UH176" i="1"/>
  <c r="VC176" i="1"/>
  <c r="VX176" i="1"/>
  <c r="WS176" i="1"/>
  <c r="XO176" i="1"/>
  <c r="YJ176" i="1"/>
  <c r="ZE176" i="1"/>
  <c r="ZZ176" i="1"/>
  <c r="AAU176" i="1"/>
  <c r="ABO176" i="1"/>
  <c r="ACI176" i="1"/>
  <c r="ADC176" i="1"/>
  <c r="JV176" i="1"/>
  <c r="KQ176" i="1"/>
  <c r="LL176" i="1"/>
  <c r="MG176" i="1"/>
  <c r="NB176" i="1"/>
  <c r="NW176" i="1"/>
  <c r="OR176" i="1"/>
  <c r="PM176" i="1"/>
  <c r="QH176" i="1"/>
  <c r="RC176" i="1"/>
  <c r="RX176" i="1"/>
  <c r="SS176" i="1"/>
  <c r="TN176" i="1"/>
  <c r="UI176" i="1"/>
  <c r="VD176" i="1"/>
  <c r="VY176" i="1"/>
  <c r="WU176" i="1"/>
  <c r="XP176" i="1"/>
  <c r="YK176" i="1"/>
  <c r="ZF176" i="1"/>
  <c r="AAA176" i="1"/>
  <c r="AAV176" i="1"/>
  <c r="ABP176" i="1"/>
  <c r="ACJ176" i="1"/>
  <c r="ADD176" i="1"/>
  <c r="JW176" i="1"/>
  <c r="KR176" i="1"/>
  <c r="LM176" i="1"/>
  <c r="MH176" i="1"/>
  <c r="NC176" i="1"/>
  <c r="NX176" i="1"/>
  <c r="OS176" i="1"/>
  <c r="JX176" i="1"/>
  <c r="JZ176" i="1"/>
  <c r="KU176" i="1"/>
  <c r="LP176" i="1"/>
  <c r="MK176" i="1"/>
  <c r="NF176" i="1"/>
  <c r="OA176" i="1"/>
  <c r="OV176" i="1"/>
  <c r="PQ176" i="1"/>
  <c r="QL176" i="1"/>
  <c r="RG176" i="1"/>
  <c r="SB176" i="1"/>
  <c r="SW176" i="1"/>
  <c r="TS176" i="1"/>
  <c r="UN176" i="1"/>
  <c r="VI176" i="1"/>
  <c r="WD176" i="1"/>
  <c r="WY176" i="1"/>
  <c r="XT176" i="1"/>
  <c r="YO176" i="1"/>
  <c r="ZJ176" i="1"/>
  <c r="AAE176" i="1"/>
  <c r="AAZ176" i="1"/>
  <c r="ABT176" i="1"/>
  <c r="ACN176" i="1"/>
  <c r="KA176" i="1"/>
  <c r="KV176" i="1"/>
  <c r="LQ176" i="1"/>
  <c r="ML176" i="1"/>
  <c r="NG176" i="1"/>
  <c r="OB176" i="1"/>
  <c r="OW176" i="1"/>
  <c r="PR176" i="1"/>
  <c r="QM176" i="1"/>
  <c r="RH176" i="1"/>
  <c r="KB176" i="1"/>
  <c r="LG176" i="1"/>
  <c r="MN176" i="1"/>
  <c r="NS176" i="1"/>
  <c r="OZ176" i="1"/>
  <c r="QB176" i="1"/>
  <c r="RD176" i="1"/>
  <c r="SF176" i="1"/>
  <c r="TF176" i="1"/>
  <c r="UE176" i="1"/>
  <c r="VG176" i="1"/>
  <c r="WG176" i="1"/>
  <c r="XG176" i="1"/>
  <c r="YF176" i="1"/>
  <c r="ZH176" i="1"/>
  <c r="AAH176" i="1"/>
  <c r="ABH176" i="1"/>
  <c r="ACF176" i="1"/>
  <c r="ADF176" i="1"/>
  <c r="KC176" i="1"/>
  <c r="LH176" i="1"/>
  <c r="MO176" i="1"/>
  <c r="NT176" i="1"/>
  <c r="PC176" i="1"/>
  <c r="QC176" i="1"/>
  <c r="RE176" i="1"/>
  <c r="SG176" i="1"/>
  <c r="TG176" i="1"/>
  <c r="UF176" i="1"/>
  <c r="VH176" i="1"/>
  <c r="WH176" i="1"/>
  <c r="XH176" i="1"/>
  <c r="YG176" i="1"/>
  <c r="ZI176" i="1"/>
  <c r="AAI176" i="1"/>
  <c r="ABI176" i="1"/>
  <c r="ACG176" i="1"/>
  <c r="ADG176" i="1"/>
  <c r="KD176" i="1"/>
  <c r="LI176" i="1"/>
  <c r="MR176" i="1"/>
  <c r="NU176" i="1"/>
  <c r="PD176" i="1"/>
  <c r="QD176" i="1"/>
  <c r="RF176" i="1"/>
  <c r="SI176" i="1"/>
  <c r="TH176" i="1"/>
  <c r="UG176" i="1"/>
  <c r="VJ176" i="1"/>
  <c r="WJ176" i="1"/>
  <c r="XI176" i="1"/>
  <c r="YI176" i="1"/>
  <c r="ZK176" i="1"/>
  <c r="AAK176" i="1"/>
  <c r="ABJ176" i="1"/>
  <c r="ACH176" i="1"/>
  <c r="KG176" i="1"/>
  <c r="LJ176" i="1"/>
  <c r="MS176" i="1"/>
  <c r="NY176" i="1"/>
  <c r="PE176" i="1"/>
  <c r="QE176" i="1"/>
  <c r="RI176" i="1"/>
  <c r="SJ176" i="1"/>
  <c r="TI176" i="1"/>
  <c r="UJ176" i="1"/>
  <c r="VK176" i="1"/>
  <c r="WK176" i="1"/>
  <c r="XJ176" i="1"/>
  <c r="YL176" i="1"/>
  <c r="ZL176" i="1"/>
  <c r="AAL176" i="1"/>
  <c r="ABK176" i="1"/>
  <c r="ACK176" i="1"/>
  <c r="KH176" i="1"/>
  <c r="LN176" i="1"/>
  <c r="MU176" i="1"/>
  <c r="NZ176" i="1"/>
  <c r="PF176" i="1"/>
  <c r="QF176" i="1"/>
  <c r="RK176" i="1"/>
  <c r="SK176" i="1"/>
  <c r="TJ176" i="1"/>
  <c r="UK176" i="1"/>
  <c r="VL176" i="1"/>
  <c r="WL176" i="1"/>
  <c r="XK176" i="1"/>
  <c r="YM176" i="1"/>
  <c r="ZM176" i="1"/>
  <c r="AAM176" i="1"/>
  <c r="ABL176" i="1"/>
  <c r="ACL176" i="1"/>
  <c r="KI176" i="1"/>
  <c r="LO176" i="1"/>
  <c r="MV176" i="1"/>
  <c r="OC176" i="1"/>
  <c r="PG176" i="1"/>
  <c r="QI176" i="1"/>
  <c r="RL176" i="1"/>
  <c r="SL176" i="1"/>
  <c r="TK176" i="1"/>
  <c r="UM176" i="1"/>
  <c r="VM176" i="1"/>
  <c r="WM176" i="1"/>
  <c r="XL176" i="1"/>
  <c r="YN176" i="1"/>
  <c r="ZN176" i="1"/>
  <c r="AAN176" i="1"/>
  <c r="ABM176" i="1"/>
  <c r="ACM176" i="1"/>
  <c r="KJ176" i="1"/>
  <c r="LR176" i="1"/>
  <c r="MW176" i="1"/>
  <c r="OD176" i="1"/>
  <c r="PH176" i="1"/>
  <c r="QJ176" i="1"/>
  <c r="RN176" i="1"/>
  <c r="SM176" i="1"/>
  <c r="TL176" i="1"/>
  <c r="UO176" i="1"/>
  <c r="VO176" i="1"/>
  <c r="WN176" i="1"/>
  <c r="XM176" i="1"/>
  <c r="YP176" i="1"/>
  <c r="ZP176" i="1"/>
  <c r="AAO176" i="1"/>
  <c r="ABN176" i="1"/>
  <c r="ACO176" i="1"/>
  <c r="KK176" i="1"/>
  <c r="LS176" i="1"/>
  <c r="MX176" i="1"/>
  <c r="OE176" i="1"/>
  <c r="PI176" i="1"/>
  <c r="QK176" i="1"/>
  <c r="RO176" i="1"/>
  <c r="SN176" i="1"/>
  <c r="TO176" i="1"/>
  <c r="UP176" i="1"/>
  <c r="VP176" i="1"/>
  <c r="WO176" i="1"/>
  <c r="XQ176" i="1"/>
  <c r="YQ176" i="1"/>
  <c r="ZQ176" i="1"/>
  <c r="AAQ176" i="1"/>
  <c r="ABQ176" i="1"/>
  <c r="ACP176" i="1"/>
  <c r="KM176" i="1"/>
  <c r="LT176" i="1"/>
  <c r="MY176" i="1"/>
  <c r="OI176" i="1"/>
  <c r="PJ176" i="1"/>
  <c r="QN176" i="1"/>
  <c r="RP176" i="1"/>
  <c r="SO176" i="1"/>
  <c r="TP176" i="1"/>
  <c r="UQ176" i="1"/>
  <c r="VQ176" i="1"/>
  <c r="WP176" i="1"/>
  <c r="XR176" i="1"/>
  <c r="YR176" i="1"/>
  <c r="ZR176" i="1"/>
  <c r="AAR176" i="1"/>
  <c r="ABR176" i="1"/>
  <c r="ACQ176" i="1"/>
  <c r="KN176" i="1"/>
  <c r="LW176" i="1"/>
  <c r="MZ176" i="1"/>
  <c r="OJ176" i="1"/>
  <c r="PK176" i="1"/>
  <c r="QO176" i="1"/>
  <c r="RQ176" i="1"/>
  <c r="SP176" i="1"/>
  <c r="TQ176" i="1"/>
  <c r="UR176" i="1"/>
  <c r="VR176" i="1"/>
  <c r="WQ176" i="1"/>
  <c r="XS176" i="1"/>
  <c r="YS176" i="1"/>
  <c r="ZS176" i="1"/>
  <c r="AAS176" i="1"/>
  <c r="ABS176" i="1"/>
  <c r="ACR176" i="1"/>
  <c r="KO176" i="1"/>
  <c r="LX176" i="1"/>
  <c r="ND176" i="1"/>
  <c r="OK176" i="1"/>
  <c r="PN176" i="1"/>
  <c r="QQ176" i="1"/>
  <c r="RR176" i="1"/>
  <c r="SQ176" i="1"/>
  <c r="TT176" i="1"/>
  <c r="UT176" i="1"/>
  <c r="VS176" i="1"/>
  <c r="WR176" i="1"/>
  <c r="XU176" i="1"/>
  <c r="YU176" i="1"/>
  <c r="ZT176" i="1"/>
  <c r="AAT176" i="1"/>
  <c r="ABU176" i="1"/>
  <c r="ACT176" i="1"/>
  <c r="KS176" i="1"/>
  <c r="LY176" i="1"/>
  <c r="NE176" i="1"/>
  <c r="OL176" i="1"/>
  <c r="PO176" i="1"/>
  <c r="QS176" i="1"/>
  <c r="RS176" i="1"/>
  <c r="ST176" i="1"/>
  <c r="TU176" i="1"/>
  <c r="UU176" i="1"/>
  <c r="VT176" i="1"/>
  <c r="WV176" i="1"/>
  <c r="XV176" i="1"/>
  <c r="YV176" i="1"/>
  <c r="ZU176" i="1"/>
  <c r="AAW176" i="1"/>
  <c r="ABV176" i="1"/>
  <c r="ACU176" i="1"/>
  <c r="KT176" i="1"/>
  <c r="MA176" i="1"/>
  <c r="NH176" i="1"/>
  <c r="OM176" i="1"/>
  <c r="PP176" i="1"/>
  <c r="QT176" i="1"/>
  <c r="RT176" i="1"/>
  <c r="SU176" i="1"/>
  <c r="TV176" i="1"/>
  <c r="UV176" i="1"/>
  <c r="VU176" i="1"/>
  <c r="WW176" i="1"/>
  <c r="XW176" i="1"/>
  <c r="YW176" i="1"/>
  <c r="ZW176" i="1"/>
  <c r="AAX176" i="1"/>
  <c r="ABW176" i="1"/>
  <c r="ACV176" i="1"/>
  <c r="JN176" i="1"/>
  <c r="KW176" i="1"/>
  <c r="MB176" i="1"/>
  <c r="NI176" i="1"/>
  <c r="ON176" i="1"/>
  <c r="PS176" i="1"/>
  <c r="QU176" i="1"/>
  <c r="RU176" i="1"/>
  <c r="SV176" i="1"/>
  <c r="TW176" i="1"/>
  <c r="UW176" i="1"/>
  <c r="VV176" i="1"/>
  <c r="WX176" i="1"/>
  <c r="XX176" i="1"/>
  <c r="YX176" i="1"/>
  <c r="ZX176" i="1"/>
  <c r="AAY176" i="1"/>
  <c r="ABX176" i="1"/>
  <c r="ACW176" i="1"/>
  <c r="JO176" i="1"/>
  <c r="KX176" i="1"/>
  <c r="MC176" i="1"/>
  <c r="NJ176" i="1"/>
  <c r="OO176" i="1"/>
  <c r="PT176" i="1"/>
  <c r="QV176" i="1"/>
  <c r="RV176" i="1"/>
  <c r="SY176" i="1"/>
  <c r="TY176" i="1"/>
  <c r="UX176" i="1"/>
  <c r="VW176" i="1"/>
  <c r="WZ176" i="1"/>
  <c r="XZ176" i="1"/>
  <c r="YY176" i="1"/>
  <c r="ZY176" i="1"/>
  <c r="ABA176" i="1"/>
  <c r="ABZ176" i="1"/>
  <c r="ACX176" i="1"/>
  <c r="JP176" i="1"/>
  <c r="KY176" i="1"/>
  <c r="MD176" i="1"/>
  <c r="NM176" i="1"/>
  <c r="OP176" i="1"/>
  <c r="PU176" i="1"/>
  <c r="QW176" i="1"/>
  <c r="RY176" i="1"/>
  <c r="SZ176" i="1"/>
  <c r="TZ176" i="1"/>
  <c r="UY176" i="1"/>
  <c r="WA176" i="1"/>
  <c r="XA176" i="1"/>
  <c r="YA176" i="1"/>
  <c r="YZ176" i="1"/>
  <c r="AAB176" i="1"/>
  <c r="ABB176" i="1"/>
  <c r="ACA176" i="1"/>
  <c r="ACY176" i="1"/>
  <c r="JQ176" i="1"/>
  <c r="LB176" i="1"/>
  <c r="ME176" i="1"/>
  <c r="NO176" i="1"/>
  <c r="OT176" i="1"/>
  <c r="PX176" i="1"/>
  <c r="QX176" i="1"/>
  <c r="RZ176" i="1"/>
  <c r="TA176" i="1"/>
  <c r="UA176" i="1"/>
  <c r="UZ176" i="1"/>
  <c r="WB176" i="1"/>
  <c r="XB176" i="1"/>
  <c r="YB176" i="1"/>
  <c r="ZA176" i="1"/>
  <c r="AAC176" i="1"/>
  <c r="ABC176" i="1"/>
  <c r="ACB176" i="1"/>
  <c r="ACZ176" i="1"/>
  <c r="JS176" i="1"/>
  <c r="LC176" i="1"/>
  <c r="MI176" i="1"/>
  <c r="NP176" i="1"/>
  <c r="OU176" i="1"/>
  <c r="PY176" i="1"/>
  <c r="QY176" i="1"/>
  <c r="SA176" i="1"/>
  <c r="TB176" i="1"/>
  <c r="UB176" i="1"/>
  <c r="VA176" i="1"/>
  <c r="WC176" i="1"/>
  <c r="XC176" i="1"/>
  <c r="YC176" i="1"/>
  <c r="ZC176" i="1"/>
  <c r="AAD176" i="1"/>
  <c r="ABD176" i="1"/>
  <c r="ACC176" i="1"/>
  <c r="ADA176" i="1"/>
  <c r="JT176" i="1"/>
  <c r="LD176" i="1"/>
  <c r="MJ176" i="1"/>
  <c r="NQ176" i="1"/>
  <c r="OX176" i="1"/>
  <c r="PZ176" i="1"/>
  <c r="QZ176" i="1"/>
  <c r="SC176" i="1"/>
  <c r="TD176" i="1"/>
  <c r="UC176" i="1"/>
  <c r="VB176" i="1"/>
  <c r="WE176" i="1"/>
  <c r="XE176" i="1"/>
  <c r="YD176" i="1"/>
  <c r="ZD176" i="1"/>
  <c r="AAF176" i="1"/>
  <c r="ABF176" i="1"/>
  <c r="ACD176" i="1"/>
  <c r="ADB176" i="1"/>
  <c r="OY176" i="1"/>
  <c r="QA176" i="1"/>
  <c r="RA176" i="1"/>
  <c r="SE176" i="1"/>
  <c r="TE176" i="1"/>
  <c r="UD176" i="1"/>
  <c r="VE176" i="1"/>
  <c r="WF176" i="1"/>
  <c r="XF176" i="1"/>
  <c r="YE176" i="1"/>
  <c r="ZG176" i="1"/>
  <c r="AAG176" i="1"/>
  <c r="ABG176" i="1"/>
  <c r="ACE176" i="1"/>
  <c r="ADE176" i="1"/>
  <c r="JY176" i="1"/>
  <c r="LE176" i="1"/>
  <c r="MM176" i="1"/>
  <c r="NR176" i="1"/>
  <c r="P176" i="1"/>
  <c r="AJ176" i="1"/>
  <c r="BD176" i="1"/>
  <c r="BX176" i="1"/>
  <c r="CR176" i="1"/>
  <c r="DL176" i="1"/>
  <c r="EF176" i="1"/>
  <c r="EZ176" i="1"/>
  <c r="FT176" i="1"/>
  <c r="GN176" i="1"/>
  <c r="HH176" i="1"/>
  <c r="IB176" i="1"/>
  <c r="IV176" i="1"/>
  <c r="Q176" i="1"/>
  <c r="AK176" i="1"/>
  <c r="BE176" i="1"/>
  <c r="BY176" i="1"/>
  <c r="CS176" i="1"/>
  <c r="DM176" i="1"/>
  <c r="EG176" i="1"/>
  <c r="FA176" i="1"/>
  <c r="FU176" i="1"/>
  <c r="GO176" i="1"/>
  <c r="HI176" i="1"/>
  <c r="IC176" i="1"/>
  <c r="IW176" i="1"/>
  <c r="R176" i="1"/>
  <c r="AN176" i="1"/>
  <c r="BJ176" i="1"/>
  <c r="CF176" i="1"/>
  <c r="DB176" i="1"/>
  <c r="DX176" i="1"/>
  <c r="ET176" i="1"/>
  <c r="FP176" i="1"/>
  <c r="GL176" i="1"/>
  <c r="HJ176" i="1"/>
  <c r="IF176" i="1"/>
  <c r="JB176" i="1"/>
  <c r="S176" i="1"/>
  <c r="AO176" i="1"/>
  <c r="BK176" i="1"/>
  <c r="CG176" i="1"/>
  <c r="DC176" i="1"/>
  <c r="DY176" i="1"/>
  <c r="EU176" i="1"/>
  <c r="FQ176" i="1"/>
  <c r="GM176" i="1"/>
  <c r="HK176" i="1"/>
  <c r="IG176" i="1"/>
  <c r="JC176" i="1"/>
  <c r="T176" i="1"/>
  <c r="AP176" i="1"/>
  <c r="BL176" i="1"/>
  <c r="CH176" i="1"/>
  <c r="DD176" i="1"/>
  <c r="DZ176" i="1"/>
  <c r="EV176" i="1"/>
  <c r="FR176" i="1"/>
  <c r="GP176" i="1"/>
  <c r="HL176" i="1"/>
  <c r="IH176" i="1"/>
  <c r="JD176" i="1"/>
  <c r="U176" i="1"/>
  <c r="AQ176" i="1"/>
  <c r="BM176" i="1"/>
  <c r="CI176" i="1"/>
  <c r="DE176" i="1"/>
  <c r="EA176" i="1"/>
  <c r="EW176" i="1"/>
  <c r="FS176" i="1"/>
  <c r="GQ176" i="1"/>
  <c r="HM176" i="1"/>
  <c r="II176" i="1"/>
  <c r="JE176" i="1"/>
  <c r="V176" i="1"/>
  <c r="AR176" i="1"/>
  <c r="BN176" i="1"/>
  <c r="CJ176" i="1"/>
  <c r="DF176" i="1"/>
  <c r="EB176" i="1"/>
  <c r="EX176" i="1"/>
  <c r="FV176" i="1"/>
  <c r="GR176" i="1"/>
  <c r="HN176" i="1"/>
  <c r="W176" i="1"/>
  <c r="AS176" i="1"/>
  <c r="BO176" i="1"/>
  <c r="CK176" i="1"/>
  <c r="DG176" i="1"/>
  <c r="EC176" i="1"/>
  <c r="EY176" i="1"/>
  <c r="FW176" i="1"/>
  <c r="GS176" i="1"/>
  <c r="HO176" i="1"/>
  <c r="IK176" i="1"/>
  <c r="JG176" i="1"/>
  <c r="X176" i="1"/>
  <c r="AT176" i="1"/>
  <c r="BP176" i="1"/>
  <c r="CL176" i="1"/>
  <c r="DH176" i="1"/>
  <c r="ED176" i="1"/>
  <c r="FB176" i="1"/>
  <c r="FX176" i="1"/>
  <c r="GT176" i="1"/>
  <c r="HP176" i="1"/>
  <c r="IL176" i="1"/>
  <c r="JH176" i="1"/>
  <c r="Z176" i="1"/>
  <c r="AV176" i="1"/>
  <c r="BR176" i="1"/>
  <c r="CN176" i="1"/>
  <c r="DJ176" i="1"/>
  <c r="EH176" i="1"/>
  <c r="H176" i="1"/>
  <c r="AD176" i="1"/>
  <c r="AZ176" i="1"/>
  <c r="BV176" i="1"/>
  <c r="CT176" i="1"/>
  <c r="DP176" i="1"/>
  <c r="EL176" i="1"/>
  <c r="FH176" i="1"/>
  <c r="GD176" i="1"/>
  <c r="GZ176" i="1"/>
  <c r="HV176" i="1"/>
  <c r="IR176" i="1"/>
  <c r="I176" i="1"/>
  <c r="AE176" i="1"/>
  <c r="BA176" i="1"/>
  <c r="BW176" i="1"/>
  <c r="CU176" i="1"/>
  <c r="DQ176" i="1"/>
  <c r="EM176" i="1"/>
  <c r="FI176" i="1"/>
  <c r="GE176" i="1"/>
  <c r="HA176" i="1"/>
  <c r="HW176" i="1"/>
  <c r="IS176" i="1"/>
  <c r="J176" i="1"/>
  <c r="AF176" i="1"/>
  <c r="BB176" i="1"/>
  <c r="BZ176" i="1"/>
  <c r="CV176" i="1"/>
  <c r="DR176" i="1"/>
  <c r="EN176" i="1"/>
  <c r="FJ176" i="1"/>
  <c r="GF176" i="1"/>
  <c r="HB176" i="1"/>
  <c r="HX176" i="1"/>
  <c r="IT176" i="1"/>
  <c r="K176" i="1"/>
  <c r="AG176" i="1"/>
  <c r="BC176" i="1"/>
  <c r="CA176" i="1"/>
  <c r="CW176" i="1"/>
  <c r="DS176" i="1"/>
  <c r="EO176" i="1"/>
  <c r="FK176" i="1"/>
  <c r="GG176" i="1"/>
  <c r="HC176" i="1"/>
  <c r="HY176" i="1"/>
  <c r="IU176" i="1"/>
  <c r="L176" i="1"/>
  <c r="AH176" i="1"/>
  <c r="BF176" i="1"/>
  <c r="CB176" i="1"/>
  <c r="CX176" i="1"/>
  <c r="DT176" i="1"/>
  <c r="EP176" i="1"/>
  <c r="FL176" i="1"/>
  <c r="GH176" i="1"/>
  <c r="HD176" i="1"/>
  <c r="HZ176" i="1"/>
  <c r="IX176" i="1"/>
  <c r="M176" i="1"/>
  <c r="AI176" i="1"/>
  <c r="BG176" i="1"/>
  <c r="CC176" i="1"/>
  <c r="CY176" i="1"/>
  <c r="DU176" i="1"/>
  <c r="EQ176" i="1"/>
  <c r="FM176" i="1"/>
  <c r="GI176" i="1"/>
  <c r="HE176" i="1"/>
  <c r="IA176" i="1"/>
  <c r="IY176" i="1"/>
  <c r="N176" i="1"/>
  <c r="AL176" i="1"/>
  <c r="BH176" i="1"/>
  <c r="CD176" i="1"/>
  <c r="CZ176" i="1"/>
  <c r="DV176" i="1"/>
  <c r="ER176" i="1"/>
  <c r="FN176" i="1"/>
  <c r="GJ176" i="1"/>
  <c r="HF176" i="1"/>
  <c r="ID176" i="1"/>
  <c r="IZ176" i="1"/>
  <c r="Y176" i="1"/>
  <c r="DI176" i="1"/>
  <c r="GC176" i="1"/>
  <c r="JA176" i="1"/>
  <c r="AA176" i="1"/>
  <c r="DK176" i="1"/>
  <c r="GK176" i="1"/>
  <c r="JF176" i="1"/>
  <c r="AB176" i="1"/>
  <c r="DN176" i="1"/>
  <c r="GU176" i="1"/>
  <c r="JI176" i="1"/>
  <c r="AC176" i="1"/>
  <c r="DO176" i="1"/>
  <c r="GV176" i="1"/>
  <c r="JJ176" i="1"/>
  <c r="AM176" i="1"/>
  <c r="DW176" i="1"/>
  <c r="GW176" i="1"/>
  <c r="JK176" i="1"/>
  <c r="AU176" i="1"/>
  <c r="EE176" i="1"/>
  <c r="GX176" i="1"/>
  <c r="JL176" i="1"/>
  <c r="AW176" i="1"/>
  <c r="EI176" i="1"/>
  <c r="GY176" i="1"/>
  <c r="JM176" i="1"/>
  <c r="AX176" i="1"/>
  <c r="EJ176" i="1"/>
  <c r="HG176" i="1"/>
  <c r="AY176" i="1"/>
  <c r="EK176" i="1"/>
  <c r="HQ176" i="1"/>
  <c r="BI176" i="1"/>
  <c r="ES176" i="1"/>
  <c r="HR176" i="1"/>
  <c r="BQ176" i="1"/>
  <c r="FC176" i="1"/>
  <c r="HS176" i="1"/>
  <c r="BS176" i="1"/>
  <c r="FD176" i="1"/>
  <c r="HT176" i="1"/>
  <c r="BT176" i="1"/>
  <c r="FE176" i="1"/>
  <c r="HU176" i="1"/>
  <c r="BU176" i="1"/>
  <c r="FF176" i="1"/>
  <c r="IE176" i="1"/>
  <c r="CE176" i="1"/>
  <c r="FG176" i="1"/>
  <c r="IJ176" i="1"/>
  <c r="CM176" i="1"/>
  <c r="FO176" i="1"/>
  <c r="IM176" i="1"/>
  <c r="CO176" i="1"/>
  <c r="FY176" i="1"/>
  <c r="IN176" i="1"/>
  <c r="F176" i="1"/>
  <c r="CP176" i="1"/>
  <c r="FZ176" i="1"/>
  <c r="IO176" i="1"/>
  <c r="G176" i="1"/>
  <c r="CQ176" i="1"/>
  <c r="GA176" i="1"/>
  <c r="IP176" i="1"/>
  <c r="O176" i="1"/>
  <c r="DA176" i="1"/>
  <c r="GB176" i="1"/>
  <c r="IQ176" i="1"/>
  <c r="JO195" i="1"/>
  <c r="JT195" i="1"/>
  <c r="KN195" i="1"/>
  <c r="LH195" i="1"/>
  <c r="MB195" i="1"/>
  <c r="MV195" i="1"/>
  <c r="NP195" i="1"/>
  <c r="OJ195" i="1"/>
  <c r="PD195" i="1"/>
  <c r="PX195" i="1"/>
  <c r="QR195" i="1"/>
  <c r="RL195" i="1"/>
  <c r="SF195" i="1"/>
  <c r="SZ195" i="1"/>
  <c r="TT195" i="1"/>
  <c r="UN195" i="1"/>
  <c r="VH195" i="1"/>
  <c r="WB195" i="1"/>
  <c r="WV195" i="1"/>
  <c r="XP195" i="1"/>
  <c r="YJ195" i="1"/>
  <c r="ZD195" i="1"/>
  <c r="ZX195" i="1"/>
  <c r="AAR195" i="1"/>
  <c r="ABL195" i="1"/>
  <c r="ACF195" i="1"/>
  <c r="ACZ195" i="1"/>
  <c r="JV195" i="1"/>
  <c r="KP195" i="1"/>
  <c r="LJ195" i="1"/>
  <c r="MD195" i="1"/>
  <c r="MX195" i="1"/>
  <c r="NR195" i="1"/>
  <c r="OL195" i="1"/>
  <c r="PF195" i="1"/>
  <c r="PZ195" i="1"/>
  <c r="QT195" i="1"/>
  <c r="RN195" i="1"/>
  <c r="SH195" i="1"/>
  <c r="TB195" i="1"/>
  <c r="TV195" i="1"/>
  <c r="UP195" i="1"/>
  <c r="VJ195" i="1"/>
  <c r="WD195" i="1"/>
  <c r="WX195" i="1"/>
  <c r="XR195" i="1"/>
  <c r="YL195" i="1"/>
  <c r="ZF195" i="1"/>
  <c r="ZZ195" i="1"/>
  <c r="AAT195" i="1"/>
  <c r="ABN195" i="1"/>
  <c r="ACH195" i="1"/>
  <c r="ADB195" i="1"/>
  <c r="JW195" i="1"/>
  <c r="KQ195" i="1"/>
  <c r="LK195" i="1"/>
  <c r="ME195" i="1"/>
  <c r="MY195" i="1"/>
  <c r="NS195" i="1"/>
  <c r="OM195" i="1"/>
  <c r="PG195" i="1"/>
  <c r="QA195" i="1"/>
  <c r="QU195" i="1"/>
  <c r="RO195" i="1"/>
  <c r="SI195" i="1"/>
  <c r="TC195" i="1"/>
  <c r="TW195" i="1"/>
  <c r="UQ195" i="1"/>
  <c r="VK195" i="1"/>
  <c r="WE195" i="1"/>
  <c r="WY195" i="1"/>
  <c r="XS195" i="1"/>
  <c r="YM195" i="1"/>
  <c r="ZG195" i="1"/>
  <c r="AAA195" i="1"/>
  <c r="AAU195" i="1"/>
  <c r="ABO195" i="1"/>
  <c r="ACI195" i="1"/>
  <c r="ADC195" i="1"/>
  <c r="KE195" i="1"/>
  <c r="KY195" i="1"/>
  <c r="LS195" i="1"/>
  <c r="MM195" i="1"/>
  <c r="NG195" i="1"/>
  <c r="OA195" i="1"/>
  <c r="OU195" i="1"/>
  <c r="PO195" i="1"/>
  <c r="QI195" i="1"/>
  <c r="RC195" i="1"/>
  <c r="RW195" i="1"/>
  <c r="SQ195" i="1"/>
  <c r="TK195" i="1"/>
  <c r="UE195" i="1"/>
  <c r="UY195" i="1"/>
  <c r="VS195" i="1"/>
  <c r="WM195" i="1"/>
  <c r="XG195" i="1"/>
  <c r="YA195" i="1"/>
  <c r="YU195" i="1"/>
  <c r="ZO195" i="1"/>
  <c r="AAI195" i="1"/>
  <c r="ABC195" i="1"/>
  <c r="ABW195" i="1"/>
  <c r="ACQ195" i="1"/>
  <c r="KF195" i="1"/>
  <c r="KZ195" i="1"/>
  <c r="LT195" i="1"/>
  <c r="MN195" i="1"/>
  <c r="NH195" i="1"/>
  <c r="OB195" i="1"/>
  <c r="OV195" i="1"/>
  <c r="PP195" i="1"/>
  <c r="QJ195" i="1"/>
  <c r="RD195" i="1"/>
  <c r="RX195" i="1"/>
  <c r="SR195" i="1"/>
  <c r="TL195" i="1"/>
  <c r="UF195" i="1"/>
  <c r="UZ195" i="1"/>
  <c r="VT195" i="1"/>
  <c r="WN195" i="1"/>
  <c r="XH195" i="1"/>
  <c r="YB195" i="1"/>
  <c r="YV195" i="1"/>
  <c r="ZP195" i="1"/>
  <c r="AAJ195" i="1"/>
  <c r="ABD195" i="1"/>
  <c r="ABX195" i="1"/>
  <c r="ACR195" i="1"/>
  <c r="KG195" i="1"/>
  <c r="LA195" i="1"/>
  <c r="LU195" i="1"/>
  <c r="MO195" i="1"/>
  <c r="NI195" i="1"/>
  <c r="OC195" i="1"/>
  <c r="OW195" i="1"/>
  <c r="PQ195" i="1"/>
  <c r="QK195" i="1"/>
  <c r="RE195" i="1"/>
  <c r="RY195" i="1"/>
  <c r="SS195" i="1"/>
  <c r="TM195" i="1"/>
  <c r="UG195" i="1"/>
  <c r="VA195" i="1"/>
  <c r="VU195" i="1"/>
  <c r="WO195" i="1"/>
  <c r="XI195" i="1"/>
  <c r="YC195" i="1"/>
  <c r="YW195" i="1"/>
  <c r="ZQ195" i="1"/>
  <c r="AAK195" i="1"/>
  <c r="ABE195" i="1"/>
  <c r="ABY195" i="1"/>
  <c r="ACS195" i="1"/>
  <c r="KH195" i="1"/>
  <c r="LB195" i="1"/>
  <c r="LV195" i="1"/>
  <c r="MP195" i="1"/>
  <c r="NJ195" i="1"/>
  <c r="OD195" i="1"/>
  <c r="OX195" i="1"/>
  <c r="PR195" i="1"/>
  <c r="QL195" i="1"/>
  <c r="RF195" i="1"/>
  <c r="RZ195" i="1"/>
  <c r="ST195" i="1"/>
  <c r="TN195" i="1"/>
  <c r="UH195" i="1"/>
  <c r="VB195" i="1"/>
  <c r="VV195" i="1"/>
  <c r="WP195" i="1"/>
  <c r="XJ195" i="1"/>
  <c r="YD195" i="1"/>
  <c r="YX195" i="1"/>
  <c r="ZR195" i="1"/>
  <c r="AAL195" i="1"/>
  <c r="ABF195" i="1"/>
  <c r="ABZ195" i="1"/>
  <c r="ACT195" i="1"/>
  <c r="JN195" i="1"/>
  <c r="KI195" i="1"/>
  <c r="LC195" i="1"/>
  <c r="LW195" i="1"/>
  <c r="MQ195" i="1"/>
  <c r="NK195" i="1"/>
  <c r="OE195" i="1"/>
  <c r="OY195" i="1"/>
  <c r="PS195" i="1"/>
  <c r="QM195" i="1"/>
  <c r="RG195" i="1"/>
  <c r="SA195" i="1"/>
  <c r="SU195" i="1"/>
  <c r="TO195" i="1"/>
  <c r="UI195" i="1"/>
  <c r="VC195" i="1"/>
  <c r="VW195" i="1"/>
  <c r="WQ195" i="1"/>
  <c r="XK195" i="1"/>
  <c r="YE195" i="1"/>
  <c r="YY195" i="1"/>
  <c r="ZS195" i="1"/>
  <c r="AAM195" i="1"/>
  <c r="ABG195" i="1"/>
  <c r="ACA195" i="1"/>
  <c r="ACU195" i="1"/>
  <c r="JS195" i="1"/>
  <c r="KX195" i="1"/>
  <c r="MH195" i="1"/>
  <c r="NO195" i="1"/>
  <c r="OT195" i="1"/>
  <c r="QD195" i="1"/>
  <c r="RK195" i="1"/>
  <c r="SP195" i="1"/>
  <c r="TZ195" i="1"/>
  <c r="VG195" i="1"/>
  <c r="WL195" i="1"/>
  <c r="XV195" i="1"/>
  <c r="ZC195" i="1"/>
  <c r="AAH195" i="1"/>
  <c r="ABR195" i="1"/>
  <c r="ACY195" i="1"/>
  <c r="JU195" i="1"/>
  <c r="LD195" i="1"/>
  <c r="MI195" i="1"/>
  <c r="NQ195" i="1"/>
  <c r="OZ195" i="1"/>
  <c r="QE195" i="1"/>
  <c r="RM195" i="1"/>
  <c r="SV195" i="1"/>
  <c r="UA195" i="1"/>
  <c r="VI195" i="1"/>
  <c r="WR195" i="1"/>
  <c r="XW195" i="1"/>
  <c r="ZE195" i="1"/>
  <c r="AAN195" i="1"/>
  <c r="ABS195" i="1"/>
  <c r="ADA195" i="1"/>
  <c r="JX195" i="1"/>
  <c r="LE195" i="1"/>
  <c r="MJ195" i="1"/>
  <c r="NT195" i="1"/>
  <c r="PA195" i="1"/>
  <c r="QF195" i="1"/>
  <c r="RP195" i="1"/>
  <c r="SW195" i="1"/>
  <c r="UB195" i="1"/>
  <c r="VL195" i="1"/>
  <c r="WS195" i="1"/>
  <c r="XX195" i="1"/>
  <c r="ZH195" i="1"/>
  <c r="AAO195" i="1"/>
  <c r="ABT195" i="1"/>
  <c r="ADD195" i="1"/>
  <c r="JY195" i="1"/>
  <c r="LF195" i="1"/>
  <c r="MK195" i="1"/>
  <c r="NU195" i="1"/>
  <c r="PB195" i="1"/>
  <c r="QG195" i="1"/>
  <c r="RQ195" i="1"/>
  <c r="SX195" i="1"/>
  <c r="UC195" i="1"/>
  <c r="VM195" i="1"/>
  <c r="WT195" i="1"/>
  <c r="XY195" i="1"/>
  <c r="ZI195" i="1"/>
  <c r="AAP195" i="1"/>
  <c r="ABU195" i="1"/>
  <c r="ADE195" i="1"/>
  <c r="JZ195" i="1"/>
  <c r="LG195" i="1"/>
  <c r="ML195" i="1"/>
  <c r="NV195" i="1"/>
  <c r="PC195" i="1"/>
  <c r="QH195" i="1"/>
  <c r="RR195" i="1"/>
  <c r="SY195" i="1"/>
  <c r="UD195" i="1"/>
  <c r="VN195" i="1"/>
  <c r="WU195" i="1"/>
  <c r="XZ195" i="1"/>
  <c r="ZJ195" i="1"/>
  <c r="AAQ195" i="1"/>
  <c r="ABV195" i="1"/>
  <c r="ADF195" i="1"/>
  <c r="KA195" i="1"/>
  <c r="LI195" i="1"/>
  <c r="MR195" i="1"/>
  <c r="NW195" i="1"/>
  <c r="PE195" i="1"/>
  <c r="QN195" i="1"/>
  <c r="RS195" i="1"/>
  <c r="TA195" i="1"/>
  <c r="UJ195" i="1"/>
  <c r="VO195" i="1"/>
  <c r="WW195" i="1"/>
  <c r="YF195" i="1"/>
  <c r="ZK195" i="1"/>
  <c r="AAS195" i="1"/>
  <c r="ACB195" i="1"/>
  <c r="ADG195" i="1"/>
  <c r="KB195" i="1"/>
  <c r="LL195" i="1"/>
  <c r="MS195" i="1"/>
  <c r="NX195" i="1"/>
  <c r="PH195" i="1"/>
  <c r="QO195" i="1"/>
  <c r="RT195" i="1"/>
  <c r="TD195" i="1"/>
  <c r="UK195" i="1"/>
  <c r="VP195" i="1"/>
  <c r="WZ195" i="1"/>
  <c r="YG195" i="1"/>
  <c r="ZL195" i="1"/>
  <c r="AAV195" i="1"/>
  <c r="ACC195" i="1"/>
  <c r="KC195" i="1"/>
  <c r="LM195" i="1"/>
  <c r="MT195" i="1"/>
  <c r="NY195" i="1"/>
  <c r="PI195" i="1"/>
  <c r="QP195" i="1"/>
  <c r="RU195" i="1"/>
  <c r="TE195" i="1"/>
  <c r="UL195" i="1"/>
  <c r="VQ195" i="1"/>
  <c r="XA195" i="1"/>
  <c r="YH195" i="1"/>
  <c r="ZM195" i="1"/>
  <c r="AAW195" i="1"/>
  <c r="ACD195" i="1"/>
  <c r="KD195" i="1"/>
  <c r="LN195" i="1"/>
  <c r="MU195" i="1"/>
  <c r="NZ195" i="1"/>
  <c r="PJ195" i="1"/>
  <c r="QQ195" i="1"/>
  <c r="RV195" i="1"/>
  <c r="TF195" i="1"/>
  <c r="UM195" i="1"/>
  <c r="VR195" i="1"/>
  <c r="XB195" i="1"/>
  <c r="YI195" i="1"/>
  <c r="ZN195" i="1"/>
  <c r="AAX195" i="1"/>
  <c r="ACE195" i="1"/>
  <c r="KJ195" i="1"/>
  <c r="LO195" i="1"/>
  <c r="MW195" i="1"/>
  <c r="OF195" i="1"/>
  <c r="PK195" i="1"/>
  <c r="QS195" i="1"/>
  <c r="SB195" i="1"/>
  <c r="TG195" i="1"/>
  <c r="UO195" i="1"/>
  <c r="VX195" i="1"/>
  <c r="XC195" i="1"/>
  <c r="YK195" i="1"/>
  <c r="ZT195" i="1"/>
  <c r="AAY195" i="1"/>
  <c r="ACG195" i="1"/>
  <c r="KK195" i="1"/>
  <c r="LP195" i="1"/>
  <c r="MZ195" i="1"/>
  <c r="OG195" i="1"/>
  <c r="PL195" i="1"/>
  <c r="QV195" i="1"/>
  <c r="SC195" i="1"/>
  <c r="TH195" i="1"/>
  <c r="UR195" i="1"/>
  <c r="VY195" i="1"/>
  <c r="XD195" i="1"/>
  <c r="YN195" i="1"/>
  <c r="ZU195" i="1"/>
  <c r="AAZ195" i="1"/>
  <c r="ACJ195" i="1"/>
  <c r="KL195" i="1"/>
  <c r="LQ195" i="1"/>
  <c r="NA195" i="1"/>
  <c r="OH195" i="1"/>
  <c r="PM195" i="1"/>
  <c r="QW195" i="1"/>
  <c r="SD195" i="1"/>
  <c r="TI195" i="1"/>
  <c r="US195" i="1"/>
  <c r="VZ195" i="1"/>
  <c r="XE195" i="1"/>
  <c r="YO195" i="1"/>
  <c r="ZV195" i="1"/>
  <c r="ABA195" i="1"/>
  <c r="ACK195" i="1"/>
  <c r="KM195" i="1"/>
  <c r="LR195" i="1"/>
  <c r="NB195" i="1"/>
  <c r="OI195" i="1"/>
  <c r="PN195" i="1"/>
  <c r="QX195" i="1"/>
  <c r="SE195" i="1"/>
  <c r="TJ195" i="1"/>
  <c r="UT195" i="1"/>
  <c r="WA195" i="1"/>
  <c r="XF195" i="1"/>
  <c r="YP195" i="1"/>
  <c r="ZW195" i="1"/>
  <c r="ABB195" i="1"/>
  <c r="ACL195" i="1"/>
  <c r="KO195" i="1"/>
  <c r="LX195" i="1"/>
  <c r="NC195" i="1"/>
  <c r="OK195" i="1"/>
  <c r="PT195" i="1"/>
  <c r="QY195" i="1"/>
  <c r="SG195" i="1"/>
  <c r="TP195" i="1"/>
  <c r="UU195" i="1"/>
  <c r="WC195" i="1"/>
  <c r="XL195" i="1"/>
  <c r="YQ195" i="1"/>
  <c r="ZY195" i="1"/>
  <c r="ABH195" i="1"/>
  <c r="ACM195" i="1"/>
  <c r="KR195" i="1"/>
  <c r="LY195" i="1"/>
  <c r="ND195" i="1"/>
  <c r="ON195" i="1"/>
  <c r="PU195" i="1"/>
  <c r="QZ195" i="1"/>
  <c r="SJ195" i="1"/>
  <c r="TQ195" i="1"/>
  <c r="UV195" i="1"/>
  <c r="WF195" i="1"/>
  <c r="XM195" i="1"/>
  <c r="YR195" i="1"/>
  <c r="AAB195" i="1"/>
  <c r="ABI195" i="1"/>
  <c r="ACN195" i="1"/>
  <c r="KS195" i="1"/>
  <c r="LZ195" i="1"/>
  <c r="NE195" i="1"/>
  <c r="OO195" i="1"/>
  <c r="PV195" i="1"/>
  <c r="RA195" i="1"/>
  <c r="SK195" i="1"/>
  <c r="TR195" i="1"/>
  <c r="UW195" i="1"/>
  <c r="WG195" i="1"/>
  <c r="XN195" i="1"/>
  <c r="YS195" i="1"/>
  <c r="AAC195" i="1"/>
  <c r="ABJ195" i="1"/>
  <c r="ACO195" i="1"/>
  <c r="KT195" i="1"/>
  <c r="MA195" i="1"/>
  <c r="NF195" i="1"/>
  <c r="OP195" i="1"/>
  <c r="PW195" i="1"/>
  <c r="RB195" i="1"/>
  <c r="SL195" i="1"/>
  <c r="TS195" i="1"/>
  <c r="UX195" i="1"/>
  <c r="WH195" i="1"/>
  <c r="XO195" i="1"/>
  <c r="YT195" i="1"/>
  <c r="AAD195" i="1"/>
  <c r="ABK195" i="1"/>
  <c r="ACP195" i="1"/>
  <c r="JP195" i="1"/>
  <c r="KU195" i="1"/>
  <c r="MC195" i="1"/>
  <c r="NL195" i="1"/>
  <c r="OQ195" i="1"/>
  <c r="PY195" i="1"/>
  <c r="RH195" i="1"/>
  <c r="SM195" i="1"/>
  <c r="TU195" i="1"/>
  <c r="VD195" i="1"/>
  <c r="WI195" i="1"/>
  <c r="XQ195" i="1"/>
  <c r="YZ195" i="1"/>
  <c r="AAE195" i="1"/>
  <c r="ABM195" i="1"/>
  <c r="ACV195" i="1"/>
  <c r="JQ195" i="1"/>
  <c r="KV195" i="1"/>
  <c r="MF195" i="1"/>
  <c r="NM195" i="1"/>
  <c r="OR195" i="1"/>
  <c r="QB195" i="1"/>
  <c r="RI195" i="1"/>
  <c r="SN195" i="1"/>
  <c r="TX195" i="1"/>
  <c r="VE195" i="1"/>
  <c r="WJ195" i="1"/>
  <c r="XT195" i="1"/>
  <c r="ZA195" i="1"/>
  <c r="AAF195" i="1"/>
  <c r="ABP195" i="1"/>
  <c r="ACW195" i="1"/>
  <c r="OS195" i="1"/>
  <c r="QC195" i="1"/>
  <c r="RJ195" i="1"/>
  <c r="SO195" i="1"/>
  <c r="TY195" i="1"/>
  <c r="VF195" i="1"/>
  <c r="WK195" i="1"/>
  <c r="XU195" i="1"/>
  <c r="ZB195" i="1"/>
  <c r="AAG195" i="1"/>
  <c r="ABQ195" i="1"/>
  <c r="ACX195" i="1"/>
  <c r="JR195" i="1"/>
  <c r="KW195" i="1"/>
  <c r="MG195" i="1"/>
  <c r="NN195" i="1"/>
  <c r="S195" i="1"/>
  <c r="AM195" i="1"/>
  <c r="BG195" i="1"/>
  <c r="CA195" i="1"/>
  <c r="CU195" i="1"/>
  <c r="DO195" i="1"/>
  <c r="EI195" i="1"/>
  <c r="FC195" i="1"/>
  <c r="FW195" i="1"/>
  <c r="GQ195" i="1"/>
  <c r="HK195" i="1"/>
  <c r="IE195" i="1"/>
  <c r="IY195" i="1"/>
  <c r="U195" i="1"/>
  <c r="AO195" i="1"/>
  <c r="V195" i="1"/>
  <c r="AP195" i="1"/>
  <c r="BJ195" i="1"/>
  <c r="CD195" i="1"/>
  <c r="CX195" i="1"/>
  <c r="DR195" i="1"/>
  <c r="EL195" i="1"/>
  <c r="FF195" i="1"/>
  <c r="FZ195" i="1"/>
  <c r="GT195" i="1"/>
  <c r="HN195" i="1"/>
  <c r="IH195" i="1"/>
  <c r="JB195" i="1"/>
  <c r="I195" i="1"/>
  <c r="AF195" i="1"/>
  <c r="BC195" i="1"/>
  <c r="BY195" i="1"/>
  <c r="CV195" i="1"/>
  <c r="DS195" i="1"/>
  <c r="EO195" i="1"/>
  <c r="FK195" i="1"/>
  <c r="GG195" i="1"/>
  <c r="HC195" i="1"/>
  <c r="HY195" i="1"/>
  <c r="IU195" i="1"/>
  <c r="J195" i="1"/>
  <c r="AG195" i="1"/>
  <c r="BD195" i="1"/>
  <c r="BZ195" i="1"/>
  <c r="CW195" i="1"/>
  <c r="DT195" i="1"/>
  <c r="EP195" i="1"/>
  <c r="FL195" i="1"/>
  <c r="GH195" i="1"/>
  <c r="HD195" i="1"/>
  <c r="HZ195" i="1"/>
  <c r="IV195" i="1"/>
  <c r="K195" i="1"/>
  <c r="AH195" i="1"/>
  <c r="BE195" i="1"/>
  <c r="CB195" i="1"/>
  <c r="CY195" i="1"/>
  <c r="DU195" i="1"/>
  <c r="EQ195" i="1"/>
  <c r="FM195" i="1"/>
  <c r="GI195" i="1"/>
  <c r="HE195" i="1"/>
  <c r="IA195" i="1"/>
  <c r="IW195" i="1"/>
  <c r="L195" i="1"/>
  <c r="AI195" i="1"/>
  <c r="BF195" i="1"/>
  <c r="CC195" i="1"/>
  <c r="CZ195" i="1"/>
  <c r="DV195" i="1"/>
  <c r="ER195" i="1"/>
  <c r="FN195" i="1"/>
  <c r="GJ195" i="1"/>
  <c r="HF195" i="1"/>
  <c r="IB195" i="1"/>
  <c r="IX195" i="1"/>
  <c r="N195" i="1"/>
  <c r="AK195" i="1"/>
  <c r="BI195" i="1"/>
  <c r="CF195" i="1"/>
  <c r="DB195" i="1"/>
  <c r="DX195" i="1"/>
  <c r="ET195" i="1"/>
  <c r="FP195" i="1"/>
  <c r="R195" i="1"/>
  <c r="AR195" i="1"/>
  <c r="BN195" i="1"/>
  <c r="CJ195" i="1"/>
  <c r="DF195" i="1"/>
  <c r="EB195" i="1"/>
  <c r="EX195" i="1"/>
  <c r="FT195" i="1"/>
  <c r="GP195" i="1"/>
  <c r="HM195" i="1"/>
  <c r="IJ195" i="1"/>
  <c r="JF195" i="1"/>
  <c r="X195" i="1"/>
  <c r="AU195" i="1"/>
  <c r="BQ195" i="1"/>
  <c r="CM195" i="1"/>
  <c r="DI195" i="1"/>
  <c r="EE195" i="1"/>
  <c r="FA195" i="1"/>
  <c r="FX195" i="1"/>
  <c r="GU195" i="1"/>
  <c r="HQ195" i="1"/>
  <c r="IM195" i="1"/>
  <c r="JI195" i="1"/>
  <c r="Y195" i="1"/>
  <c r="AV195" i="1"/>
  <c r="BR195" i="1"/>
  <c r="CN195" i="1"/>
  <c r="DJ195" i="1"/>
  <c r="EF195" i="1"/>
  <c r="FB195" i="1"/>
  <c r="FY195" i="1"/>
  <c r="GV195" i="1"/>
  <c r="HR195" i="1"/>
  <c r="IN195" i="1"/>
  <c r="JJ195" i="1"/>
  <c r="Z195" i="1"/>
  <c r="AW195" i="1"/>
  <c r="BS195" i="1"/>
  <c r="CO195" i="1"/>
  <c r="DK195" i="1"/>
  <c r="EG195" i="1"/>
  <c r="FD195" i="1"/>
  <c r="GA195" i="1"/>
  <c r="GW195" i="1"/>
  <c r="HS195" i="1"/>
  <c r="IO195" i="1"/>
  <c r="JK195" i="1"/>
  <c r="AA195" i="1"/>
  <c r="AX195" i="1"/>
  <c r="BT195" i="1"/>
  <c r="CP195" i="1"/>
  <c r="DL195" i="1"/>
  <c r="EH195" i="1"/>
  <c r="FE195" i="1"/>
  <c r="GB195" i="1"/>
  <c r="GX195" i="1"/>
  <c r="HT195" i="1"/>
  <c r="IP195" i="1"/>
  <c r="JL195" i="1"/>
  <c r="AB195" i="1"/>
  <c r="AY195" i="1"/>
  <c r="BU195" i="1"/>
  <c r="CQ195" i="1"/>
  <c r="DM195" i="1"/>
  <c r="EJ195" i="1"/>
  <c r="FG195" i="1"/>
  <c r="GC195" i="1"/>
  <c r="GY195" i="1"/>
  <c r="HU195" i="1"/>
  <c r="IQ195" i="1"/>
  <c r="JM195" i="1"/>
  <c r="F195" i="1"/>
  <c r="AC195" i="1"/>
  <c r="AZ195" i="1"/>
  <c r="BV195" i="1"/>
  <c r="CR195" i="1"/>
  <c r="DN195" i="1"/>
  <c r="EK195" i="1"/>
  <c r="FH195" i="1"/>
  <c r="GD195" i="1"/>
  <c r="GZ195" i="1"/>
  <c r="HV195" i="1"/>
  <c r="IR195" i="1"/>
  <c r="G195" i="1"/>
  <c r="AD195" i="1"/>
  <c r="BA195" i="1"/>
  <c r="BW195" i="1"/>
  <c r="CS195" i="1"/>
  <c r="DP195" i="1"/>
  <c r="EM195" i="1"/>
  <c r="FI195" i="1"/>
  <c r="GE195" i="1"/>
  <c r="HA195" i="1"/>
  <c r="HW195" i="1"/>
  <c r="IS195" i="1"/>
  <c r="O195" i="1"/>
  <c r="CE195" i="1"/>
  <c r="EN195" i="1"/>
  <c r="GR195" i="1"/>
  <c r="JA195" i="1"/>
  <c r="P195" i="1"/>
  <c r="CG195" i="1"/>
  <c r="ES195" i="1"/>
  <c r="GS195" i="1"/>
  <c r="JC195" i="1"/>
  <c r="Q195" i="1"/>
  <c r="CH195" i="1"/>
  <c r="EU195" i="1"/>
  <c r="HB195" i="1"/>
  <c r="JD195" i="1"/>
  <c r="T195" i="1"/>
  <c r="CI195" i="1"/>
  <c r="EV195" i="1"/>
  <c r="HG195" i="1"/>
  <c r="JE195" i="1"/>
  <c r="W195" i="1"/>
  <c r="CK195" i="1"/>
  <c r="EW195" i="1"/>
  <c r="HH195" i="1"/>
  <c r="JG195" i="1"/>
  <c r="AE195" i="1"/>
  <c r="CL195" i="1"/>
  <c r="EY195" i="1"/>
  <c r="HI195" i="1"/>
  <c r="JH195" i="1"/>
  <c r="AJ195" i="1"/>
  <c r="CT195" i="1"/>
  <c r="EZ195" i="1"/>
  <c r="HJ195" i="1"/>
  <c r="AL195" i="1"/>
  <c r="DA195" i="1"/>
  <c r="FJ195" i="1"/>
  <c r="HL195" i="1"/>
  <c r="AN195" i="1"/>
  <c r="DC195" i="1"/>
  <c r="FO195" i="1"/>
  <c r="HO195" i="1"/>
  <c r="AQ195" i="1"/>
  <c r="DD195" i="1"/>
  <c r="FQ195" i="1"/>
  <c r="HP195" i="1"/>
  <c r="AS195" i="1"/>
  <c r="DE195" i="1"/>
  <c r="FR195" i="1"/>
  <c r="HX195" i="1"/>
  <c r="AT195" i="1"/>
  <c r="DG195" i="1"/>
  <c r="FS195" i="1"/>
  <c r="IC195" i="1"/>
  <c r="BB195" i="1"/>
  <c r="DH195" i="1"/>
  <c r="FU195" i="1"/>
  <c r="ID195" i="1"/>
  <c r="BX195" i="1"/>
  <c r="IZ195" i="1"/>
  <c r="BH195" i="1"/>
  <c r="DQ195" i="1"/>
  <c r="FV195" i="1"/>
  <c r="IF195" i="1"/>
  <c r="GO195" i="1"/>
  <c r="BK195" i="1"/>
  <c r="DW195" i="1"/>
  <c r="GF195" i="1"/>
  <c r="IG195" i="1"/>
  <c r="BL195" i="1"/>
  <c r="DY195" i="1"/>
  <c r="GK195" i="1"/>
  <c r="II195" i="1"/>
  <c r="ED195" i="1"/>
  <c r="BM195" i="1"/>
  <c r="DZ195" i="1"/>
  <c r="GL195" i="1"/>
  <c r="IK195" i="1"/>
  <c r="BO195" i="1"/>
  <c r="EA195" i="1"/>
  <c r="GM195" i="1"/>
  <c r="IL195" i="1"/>
  <c r="M195" i="1"/>
  <c r="H195" i="1"/>
  <c r="BP195" i="1"/>
  <c r="EC195" i="1"/>
  <c r="GN195" i="1"/>
  <c r="IT195" i="1"/>
  <c r="KF175" i="1"/>
  <c r="KZ175" i="1"/>
  <c r="LT175" i="1"/>
  <c r="MN175" i="1"/>
  <c r="NH175" i="1"/>
  <c r="OB175" i="1"/>
  <c r="OV175" i="1"/>
  <c r="PP175" i="1"/>
  <c r="QJ175" i="1"/>
  <c r="RD175" i="1"/>
  <c r="RX175" i="1"/>
  <c r="SR175" i="1"/>
  <c r="TL175" i="1"/>
  <c r="UF175" i="1"/>
  <c r="UZ175" i="1"/>
  <c r="VT175" i="1"/>
  <c r="WN175" i="1"/>
  <c r="XH175" i="1"/>
  <c r="YB175" i="1"/>
  <c r="YV175" i="1"/>
  <c r="ZP175" i="1"/>
  <c r="AAJ175" i="1"/>
  <c r="ABD175" i="1"/>
  <c r="ABX175" i="1"/>
  <c r="ACR175" i="1"/>
  <c r="JR175" i="1"/>
  <c r="KM175" i="1"/>
  <c r="LH175" i="1"/>
  <c r="MC175" i="1"/>
  <c r="MX175" i="1"/>
  <c r="NS175" i="1"/>
  <c r="ON175" i="1"/>
  <c r="PI175" i="1"/>
  <c r="QD175" i="1"/>
  <c r="QY175" i="1"/>
  <c r="RT175" i="1"/>
  <c r="SO175" i="1"/>
  <c r="TJ175" i="1"/>
  <c r="UE175" i="1"/>
  <c r="VA175" i="1"/>
  <c r="VV175" i="1"/>
  <c r="WQ175" i="1"/>
  <c r="XL175" i="1"/>
  <c r="YG175" i="1"/>
  <c r="ZB175" i="1"/>
  <c r="ZW175" i="1"/>
  <c r="AAR175" i="1"/>
  <c r="ABM175" i="1"/>
  <c r="ACH175" i="1"/>
  <c r="JS175" i="1"/>
  <c r="KN175" i="1"/>
  <c r="LI175" i="1"/>
  <c r="MD175" i="1"/>
  <c r="MY175" i="1"/>
  <c r="NT175" i="1"/>
  <c r="OO175" i="1"/>
  <c r="PJ175" i="1"/>
  <c r="QE175" i="1"/>
  <c r="QZ175" i="1"/>
  <c r="RU175" i="1"/>
  <c r="SP175" i="1"/>
  <c r="TK175" i="1"/>
  <c r="UG175" i="1"/>
  <c r="VB175" i="1"/>
  <c r="VW175" i="1"/>
  <c r="WR175" i="1"/>
  <c r="XM175" i="1"/>
  <c r="YH175" i="1"/>
  <c r="ZC175" i="1"/>
  <c r="ZX175" i="1"/>
  <c r="AAS175" i="1"/>
  <c r="ABN175" i="1"/>
  <c r="ACI175" i="1"/>
  <c r="ADD175" i="1"/>
  <c r="JT175" i="1"/>
  <c r="KO175" i="1"/>
  <c r="LJ175" i="1"/>
  <c r="ME175" i="1"/>
  <c r="MZ175" i="1"/>
  <c r="NU175" i="1"/>
  <c r="OP175" i="1"/>
  <c r="PK175" i="1"/>
  <c r="QF175" i="1"/>
  <c r="RA175" i="1"/>
  <c r="RV175" i="1"/>
  <c r="SQ175" i="1"/>
  <c r="TM175" i="1"/>
  <c r="UH175" i="1"/>
  <c r="VC175" i="1"/>
  <c r="VX175" i="1"/>
  <c r="WS175" i="1"/>
  <c r="XN175" i="1"/>
  <c r="YI175" i="1"/>
  <c r="ZD175" i="1"/>
  <c r="ZY175" i="1"/>
  <c r="AAT175" i="1"/>
  <c r="ABO175" i="1"/>
  <c r="ACJ175" i="1"/>
  <c r="ADE175" i="1"/>
  <c r="KC175" i="1"/>
  <c r="KX175" i="1"/>
  <c r="LS175" i="1"/>
  <c r="MO175" i="1"/>
  <c r="NJ175" i="1"/>
  <c r="OE175" i="1"/>
  <c r="OZ175" i="1"/>
  <c r="PU175" i="1"/>
  <c r="QP175" i="1"/>
  <c r="RK175" i="1"/>
  <c r="SF175" i="1"/>
  <c r="TA175" i="1"/>
  <c r="TV175" i="1"/>
  <c r="UQ175" i="1"/>
  <c r="VL175" i="1"/>
  <c r="WG175" i="1"/>
  <c r="XB175" i="1"/>
  <c r="XW175" i="1"/>
  <c r="YR175" i="1"/>
  <c r="ZM175" i="1"/>
  <c r="AAH175" i="1"/>
  <c r="ABC175" i="1"/>
  <c r="ABY175" i="1"/>
  <c r="ACT175" i="1"/>
  <c r="KD175" i="1"/>
  <c r="KY175" i="1"/>
  <c r="LU175" i="1"/>
  <c r="MP175" i="1"/>
  <c r="NK175" i="1"/>
  <c r="OF175" i="1"/>
  <c r="PA175" i="1"/>
  <c r="PV175" i="1"/>
  <c r="QQ175" i="1"/>
  <c r="RL175" i="1"/>
  <c r="SG175" i="1"/>
  <c r="TB175" i="1"/>
  <c r="TW175" i="1"/>
  <c r="UR175" i="1"/>
  <c r="VM175" i="1"/>
  <c r="WH175" i="1"/>
  <c r="XC175" i="1"/>
  <c r="XX175" i="1"/>
  <c r="YS175" i="1"/>
  <c r="ZN175" i="1"/>
  <c r="AAI175" i="1"/>
  <c r="ABE175" i="1"/>
  <c r="ABZ175" i="1"/>
  <c r="ACU175" i="1"/>
  <c r="KE175" i="1"/>
  <c r="LA175" i="1"/>
  <c r="LV175" i="1"/>
  <c r="MQ175" i="1"/>
  <c r="NL175" i="1"/>
  <c r="OG175" i="1"/>
  <c r="PB175" i="1"/>
  <c r="PW175" i="1"/>
  <c r="QR175" i="1"/>
  <c r="RM175" i="1"/>
  <c r="SH175" i="1"/>
  <c r="TC175" i="1"/>
  <c r="TX175" i="1"/>
  <c r="US175" i="1"/>
  <c r="VN175" i="1"/>
  <c r="WI175" i="1"/>
  <c r="XD175" i="1"/>
  <c r="XY175" i="1"/>
  <c r="YT175" i="1"/>
  <c r="ZO175" i="1"/>
  <c r="AAK175" i="1"/>
  <c r="ABF175" i="1"/>
  <c r="ACA175" i="1"/>
  <c r="ACV175" i="1"/>
  <c r="KG175" i="1"/>
  <c r="LB175" i="1"/>
  <c r="LW175" i="1"/>
  <c r="MR175" i="1"/>
  <c r="NM175" i="1"/>
  <c r="OH175" i="1"/>
  <c r="PC175" i="1"/>
  <c r="PX175" i="1"/>
  <c r="QS175" i="1"/>
  <c r="RN175" i="1"/>
  <c r="SI175" i="1"/>
  <c r="TD175" i="1"/>
  <c r="TY175" i="1"/>
  <c r="UT175" i="1"/>
  <c r="VO175" i="1"/>
  <c r="WJ175" i="1"/>
  <c r="XE175" i="1"/>
  <c r="XZ175" i="1"/>
  <c r="YU175" i="1"/>
  <c r="ZQ175" i="1"/>
  <c r="AAL175" i="1"/>
  <c r="ABG175" i="1"/>
  <c r="ACB175" i="1"/>
  <c r="ACW175" i="1"/>
  <c r="KH175" i="1"/>
  <c r="LC175" i="1"/>
  <c r="LX175" i="1"/>
  <c r="MS175" i="1"/>
  <c r="NN175" i="1"/>
  <c r="OI175" i="1"/>
  <c r="PD175" i="1"/>
  <c r="PY175" i="1"/>
  <c r="QT175" i="1"/>
  <c r="RO175" i="1"/>
  <c r="SJ175" i="1"/>
  <c r="TE175" i="1"/>
  <c r="TZ175" i="1"/>
  <c r="JN175" i="1"/>
  <c r="KI175" i="1"/>
  <c r="LD175" i="1"/>
  <c r="LY175" i="1"/>
  <c r="MT175" i="1"/>
  <c r="NO175" i="1"/>
  <c r="OJ175" i="1"/>
  <c r="PE175" i="1"/>
  <c r="PZ175" i="1"/>
  <c r="QU175" i="1"/>
  <c r="RP175" i="1"/>
  <c r="SK175" i="1"/>
  <c r="TF175" i="1"/>
  <c r="UA175" i="1"/>
  <c r="UV175" i="1"/>
  <c r="VQ175" i="1"/>
  <c r="WL175" i="1"/>
  <c r="XG175" i="1"/>
  <c r="YC175" i="1"/>
  <c r="YX175" i="1"/>
  <c r="ZS175" i="1"/>
  <c r="AAN175" i="1"/>
  <c r="ABI175" i="1"/>
  <c r="ACD175" i="1"/>
  <c r="ACY175" i="1"/>
  <c r="JO175" i="1"/>
  <c r="KJ175" i="1"/>
  <c r="LE175" i="1"/>
  <c r="LZ175" i="1"/>
  <c r="MU175" i="1"/>
  <c r="NP175" i="1"/>
  <c r="OK175" i="1"/>
  <c r="PF175" i="1"/>
  <c r="QA175" i="1"/>
  <c r="QV175" i="1"/>
  <c r="RQ175" i="1"/>
  <c r="SL175" i="1"/>
  <c r="TG175" i="1"/>
  <c r="UB175" i="1"/>
  <c r="UW175" i="1"/>
  <c r="VR175" i="1"/>
  <c r="WM175" i="1"/>
  <c r="XI175" i="1"/>
  <c r="YD175" i="1"/>
  <c r="YY175" i="1"/>
  <c r="ZT175" i="1"/>
  <c r="AAO175" i="1"/>
  <c r="ABJ175" i="1"/>
  <c r="ACE175" i="1"/>
  <c r="ACZ175" i="1"/>
  <c r="JV175" i="1"/>
  <c r="LL175" i="1"/>
  <c r="NB175" i="1"/>
  <c r="OR175" i="1"/>
  <c r="QH175" i="1"/>
  <c r="RY175" i="1"/>
  <c r="TO175" i="1"/>
  <c r="VD175" i="1"/>
  <c r="WO175" i="1"/>
  <c r="XV175" i="1"/>
  <c r="ZJ175" i="1"/>
  <c r="AAX175" i="1"/>
  <c r="ACL175" i="1"/>
  <c r="JW175" i="1"/>
  <c r="LM175" i="1"/>
  <c r="NC175" i="1"/>
  <c r="OS175" i="1"/>
  <c r="QI175" i="1"/>
  <c r="RZ175" i="1"/>
  <c r="TP175" i="1"/>
  <c r="VE175" i="1"/>
  <c r="WP175" i="1"/>
  <c r="YA175" i="1"/>
  <c r="ZK175" i="1"/>
  <c r="AAY175" i="1"/>
  <c r="ACM175" i="1"/>
  <c r="JX175" i="1"/>
  <c r="LN175" i="1"/>
  <c r="ND175" i="1"/>
  <c r="OT175" i="1"/>
  <c r="QK175" i="1"/>
  <c r="SA175" i="1"/>
  <c r="TQ175" i="1"/>
  <c r="VF175" i="1"/>
  <c r="WT175" i="1"/>
  <c r="YE175" i="1"/>
  <c r="ZL175" i="1"/>
  <c r="AAZ175" i="1"/>
  <c r="ACN175" i="1"/>
  <c r="JY175" i="1"/>
  <c r="LO175" i="1"/>
  <c r="NE175" i="1"/>
  <c r="OU175" i="1"/>
  <c r="QL175" i="1"/>
  <c r="SB175" i="1"/>
  <c r="TR175" i="1"/>
  <c r="VG175" i="1"/>
  <c r="WU175" i="1"/>
  <c r="YF175" i="1"/>
  <c r="ZR175" i="1"/>
  <c r="ABA175" i="1"/>
  <c r="ACO175" i="1"/>
  <c r="JZ175" i="1"/>
  <c r="LP175" i="1"/>
  <c r="NF175" i="1"/>
  <c r="OW175" i="1"/>
  <c r="QM175" i="1"/>
  <c r="SC175" i="1"/>
  <c r="TS175" i="1"/>
  <c r="VH175" i="1"/>
  <c r="WV175" i="1"/>
  <c r="YJ175" i="1"/>
  <c r="ZU175" i="1"/>
  <c r="ABB175" i="1"/>
  <c r="ACP175" i="1"/>
  <c r="KA175" i="1"/>
  <c r="LQ175" i="1"/>
  <c r="NG175" i="1"/>
  <c r="OX175" i="1"/>
  <c r="QN175" i="1"/>
  <c r="SD175" i="1"/>
  <c r="TT175" i="1"/>
  <c r="VI175" i="1"/>
  <c r="WW175" i="1"/>
  <c r="YK175" i="1"/>
  <c r="ZV175" i="1"/>
  <c r="ABH175" i="1"/>
  <c r="ACQ175" i="1"/>
  <c r="KB175" i="1"/>
  <c r="LR175" i="1"/>
  <c r="NI175" i="1"/>
  <c r="OY175" i="1"/>
  <c r="QO175" i="1"/>
  <c r="SE175" i="1"/>
  <c r="TU175" i="1"/>
  <c r="VJ175" i="1"/>
  <c r="WX175" i="1"/>
  <c r="YL175" i="1"/>
  <c r="ZZ175" i="1"/>
  <c r="ABK175" i="1"/>
  <c r="ACS175" i="1"/>
  <c r="KK175" i="1"/>
  <c r="MA175" i="1"/>
  <c r="NQ175" i="1"/>
  <c r="PG175" i="1"/>
  <c r="QW175" i="1"/>
  <c r="SM175" i="1"/>
  <c r="UC175" i="1"/>
  <c r="VK175" i="1"/>
  <c r="WY175" i="1"/>
  <c r="YM175" i="1"/>
  <c r="AAA175" i="1"/>
  <c r="ABL175" i="1"/>
  <c r="ACX175" i="1"/>
  <c r="KL175" i="1"/>
  <c r="MB175" i="1"/>
  <c r="NR175" i="1"/>
  <c r="PH175" i="1"/>
  <c r="QX175" i="1"/>
  <c r="SN175" i="1"/>
  <c r="UD175" i="1"/>
  <c r="VP175" i="1"/>
  <c r="WZ175" i="1"/>
  <c r="YN175" i="1"/>
  <c r="AAB175" i="1"/>
  <c r="ABP175" i="1"/>
  <c r="ADA175" i="1"/>
  <c r="KP175" i="1"/>
  <c r="MF175" i="1"/>
  <c r="NV175" i="1"/>
  <c r="PL175" i="1"/>
  <c r="RB175" i="1"/>
  <c r="SS175" i="1"/>
  <c r="UI175" i="1"/>
  <c r="VS175" i="1"/>
  <c r="XA175" i="1"/>
  <c r="YO175" i="1"/>
  <c r="AAC175" i="1"/>
  <c r="ABQ175" i="1"/>
  <c r="ADB175" i="1"/>
  <c r="KQ175" i="1"/>
  <c r="MG175" i="1"/>
  <c r="NW175" i="1"/>
  <c r="PM175" i="1"/>
  <c r="RC175" i="1"/>
  <c r="ST175" i="1"/>
  <c r="UJ175" i="1"/>
  <c r="VU175" i="1"/>
  <c r="XF175" i="1"/>
  <c r="YP175" i="1"/>
  <c r="AAD175" i="1"/>
  <c r="ABR175" i="1"/>
  <c r="ADC175" i="1"/>
  <c r="KR175" i="1"/>
  <c r="MH175" i="1"/>
  <c r="NX175" i="1"/>
  <c r="PN175" i="1"/>
  <c r="RE175" i="1"/>
  <c r="SU175" i="1"/>
  <c r="UK175" i="1"/>
  <c r="VY175" i="1"/>
  <c r="XJ175" i="1"/>
  <c r="YQ175" i="1"/>
  <c r="AAE175" i="1"/>
  <c r="ABS175" i="1"/>
  <c r="ADF175" i="1"/>
  <c r="KS175" i="1"/>
  <c r="MI175" i="1"/>
  <c r="NY175" i="1"/>
  <c r="PO175" i="1"/>
  <c r="RF175" i="1"/>
  <c r="SV175" i="1"/>
  <c r="UL175" i="1"/>
  <c r="VZ175" i="1"/>
  <c r="XK175" i="1"/>
  <c r="YW175" i="1"/>
  <c r="AAF175" i="1"/>
  <c r="ABT175" i="1"/>
  <c r="ADG175" i="1"/>
  <c r="KT175" i="1"/>
  <c r="MJ175" i="1"/>
  <c r="NZ175" i="1"/>
  <c r="PQ175" i="1"/>
  <c r="RG175" i="1"/>
  <c r="SW175" i="1"/>
  <c r="UM175" i="1"/>
  <c r="WA175" i="1"/>
  <c r="XO175" i="1"/>
  <c r="YZ175" i="1"/>
  <c r="AAG175" i="1"/>
  <c r="ABU175" i="1"/>
  <c r="KU175" i="1"/>
  <c r="MK175" i="1"/>
  <c r="OA175" i="1"/>
  <c r="PR175" i="1"/>
  <c r="RH175" i="1"/>
  <c r="SX175" i="1"/>
  <c r="UN175" i="1"/>
  <c r="WB175" i="1"/>
  <c r="XP175" i="1"/>
  <c r="ZA175" i="1"/>
  <c r="AAM175" i="1"/>
  <c r="ABV175" i="1"/>
  <c r="KV175" i="1"/>
  <c r="ML175" i="1"/>
  <c r="OC175" i="1"/>
  <c r="PS175" i="1"/>
  <c r="RI175" i="1"/>
  <c r="SY175" i="1"/>
  <c r="UO175" i="1"/>
  <c r="WC175" i="1"/>
  <c r="XQ175" i="1"/>
  <c r="ZE175" i="1"/>
  <c r="AAP175" i="1"/>
  <c r="ABW175" i="1"/>
  <c r="KW175" i="1"/>
  <c r="MM175" i="1"/>
  <c r="OD175" i="1"/>
  <c r="PT175" i="1"/>
  <c r="RJ175" i="1"/>
  <c r="SZ175" i="1"/>
  <c r="UP175" i="1"/>
  <c r="WD175" i="1"/>
  <c r="XR175" i="1"/>
  <c r="ZF175" i="1"/>
  <c r="AAQ175" i="1"/>
  <c r="ACC175" i="1"/>
  <c r="JP175" i="1"/>
  <c r="LF175" i="1"/>
  <c r="MV175" i="1"/>
  <c r="OL175" i="1"/>
  <c r="QB175" i="1"/>
  <c r="RR175" i="1"/>
  <c r="TH175" i="1"/>
  <c r="UU175" i="1"/>
  <c r="WE175" i="1"/>
  <c r="XS175" i="1"/>
  <c r="ZG175" i="1"/>
  <c r="AAU175" i="1"/>
  <c r="ACF175" i="1"/>
  <c r="JQ175" i="1"/>
  <c r="LG175" i="1"/>
  <c r="MW175" i="1"/>
  <c r="OM175" i="1"/>
  <c r="QC175" i="1"/>
  <c r="RS175" i="1"/>
  <c r="TI175" i="1"/>
  <c r="UX175" i="1"/>
  <c r="WF175" i="1"/>
  <c r="XT175" i="1"/>
  <c r="ZH175" i="1"/>
  <c r="AAV175" i="1"/>
  <c r="ACG175" i="1"/>
  <c r="JU175" i="1"/>
  <c r="LK175" i="1"/>
  <c r="NA175" i="1"/>
  <c r="OQ175" i="1"/>
  <c r="QG175" i="1"/>
  <c r="RW175" i="1"/>
  <c r="TN175" i="1"/>
  <c r="UY175" i="1"/>
  <c r="WK175" i="1"/>
  <c r="XU175" i="1"/>
  <c r="ZI175" i="1"/>
  <c r="AAW175" i="1"/>
  <c r="ACK175" i="1"/>
  <c r="X175" i="1"/>
  <c r="AR175" i="1"/>
  <c r="BL175" i="1"/>
  <c r="CF175" i="1"/>
  <c r="CZ175" i="1"/>
  <c r="DT175" i="1"/>
  <c r="EN175" i="1"/>
  <c r="FH175" i="1"/>
  <c r="GB175" i="1"/>
  <c r="GV175" i="1"/>
  <c r="HP175" i="1"/>
  <c r="IJ175" i="1"/>
  <c r="JD175" i="1"/>
  <c r="Y175" i="1"/>
  <c r="AS175" i="1"/>
  <c r="BM175" i="1"/>
  <c r="CG175" i="1"/>
  <c r="DA175" i="1"/>
  <c r="DU175" i="1"/>
  <c r="EO175" i="1"/>
  <c r="FI175" i="1"/>
  <c r="GC175" i="1"/>
  <c r="GW175" i="1"/>
  <c r="HQ175" i="1"/>
  <c r="IK175" i="1"/>
  <c r="JE175" i="1"/>
  <c r="G175" i="1"/>
  <c r="AA175" i="1"/>
  <c r="AU175" i="1"/>
  <c r="BO175" i="1"/>
  <c r="O175" i="1"/>
  <c r="AL175" i="1"/>
  <c r="BI175" i="1"/>
  <c r="CH175" i="1"/>
  <c r="DD175" i="1"/>
  <c r="DZ175" i="1"/>
  <c r="EV175" i="1"/>
  <c r="FR175" i="1"/>
  <c r="GN175" i="1"/>
  <c r="HJ175" i="1"/>
  <c r="IF175" i="1"/>
  <c r="JB175" i="1"/>
  <c r="P175" i="1"/>
  <c r="AM175" i="1"/>
  <c r="BJ175" i="1"/>
  <c r="CI175" i="1"/>
  <c r="DE175" i="1"/>
  <c r="EA175" i="1"/>
  <c r="EW175" i="1"/>
  <c r="FS175" i="1"/>
  <c r="GO175" i="1"/>
  <c r="HK175" i="1"/>
  <c r="IG175" i="1"/>
  <c r="JC175" i="1"/>
  <c r="Q175" i="1"/>
  <c r="AN175" i="1"/>
  <c r="BK175" i="1"/>
  <c r="CJ175" i="1"/>
  <c r="DF175" i="1"/>
  <c r="EB175" i="1"/>
  <c r="EX175" i="1"/>
  <c r="FT175" i="1"/>
  <c r="GP175" i="1"/>
  <c r="HL175" i="1"/>
  <c r="IH175" i="1"/>
  <c r="JF175" i="1"/>
  <c r="R175" i="1"/>
  <c r="AO175" i="1"/>
  <c r="BN175" i="1"/>
  <c r="CK175" i="1"/>
  <c r="DG175" i="1"/>
  <c r="EC175" i="1"/>
  <c r="EY175" i="1"/>
  <c r="FU175" i="1"/>
  <c r="GQ175" i="1"/>
  <c r="HM175" i="1"/>
  <c r="II175" i="1"/>
  <c r="JG175" i="1"/>
  <c r="S175" i="1"/>
  <c r="AP175" i="1"/>
  <c r="BP175" i="1"/>
  <c r="CL175" i="1"/>
  <c r="DH175" i="1"/>
  <c r="ED175" i="1"/>
  <c r="EZ175" i="1"/>
  <c r="FV175" i="1"/>
  <c r="GR175" i="1"/>
  <c r="HN175" i="1"/>
  <c r="IL175" i="1"/>
  <c r="JH175" i="1"/>
  <c r="T175" i="1"/>
  <c r="AQ175" i="1"/>
  <c r="BQ175" i="1"/>
  <c r="CM175" i="1"/>
  <c r="DI175" i="1"/>
  <c r="EE175" i="1"/>
  <c r="FA175" i="1"/>
  <c r="FW175" i="1"/>
  <c r="GS175" i="1"/>
  <c r="HO175" i="1"/>
  <c r="IM175" i="1"/>
  <c r="JI175" i="1"/>
  <c r="U175" i="1"/>
  <c r="AT175" i="1"/>
  <c r="BR175" i="1"/>
  <c r="CN175" i="1"/>
  <c r="DJ175" i="1"/>
  <c r="EF175" i="1"/>
  <c r="FB175" i="1"/>
  <c r="FX175" i="1"/>
  <c r="GT175" i="1"/>
  <c r="HR175" i="1"/>
  <c r="IN175" i="1"/>
  <c r="JJ175" i="1"/>
  <c r="V175" i="1"/>
  <c r="AV175" i="1"/>
  <c r="BS175" i="1"/>
  <c r="CO175" i="1"/>
  <c r="DK175" i="1"/>
  <c r="EG175" i="1"/>
  <c r="FC175" i="1"/>
  <c r="W175" i="1"/>
  <c r="AW175" i="1"/>
  <c r="BT175" i="1"/>
  <c r="CP175" i="1"/>
  <c r="DL175" i="1"/>
  <c r="EH175" i="1"/>
  <c r="FD175" i="1"/>
  <c r="FZ175" i="1"/>
  <c r="GX175" i="1"/>
  <c r="HT175" i="1"/>
  <c r="IP175" i="1"/>
  <c r="JL175" i="1"/>
  <c r="Z175" i="1"/>
  <c r="AX175" i="1"/>
  <c r="BU175" i="1"/>
  <c r="CQ175" i="1"/>
  <c r="AC175" i="1"/>
  <c r="AZ175" i="1"/>
  <c r="BW175" i="1"/>
  <c r="CS175" i="1"/>
  <c r="DO175" i="1"/>
  <c r="F175" i="1"/>
  <c r="AD175" i="1"/>
  <c r="BA175" i="1"/>
  <c r="BX175" i="1"/>
  <c r="CT175" i="1"/>
  <c r="DP175" i="1"/>
  <c r="EL175" i="1"/>
  <c r="FJ175" i="1"/>
  <c r="GF175" i="1"/>
  <c r="HB175" i="1"/>
  <c r="HX175" i="1"/>
  <c r="IT175" i="1"/>
  <c r="H175" i="1"/>
  <c r="AE175" i="1"/>
  <c r="BB175" i="1"/>
  <c r="BY175" i="1"/>
  <c r="CU175" i="1"/>
  <c r="DQ175" i="1"/>
  <c r="EM175" i="1"/>
  <c r="FK175" i="1"/>
  <c r="GG175" i="1"/>
  <c r="HC175" i="1"/>
  <c r="HY175" i="1"/>
  <c r="IU175" i="1"/>
  <c r="I175" i="1"/>
  <c r="AF175" i="1"/>
  <c r="BC175" i="1"/>
  <c r="BZ175" i="1"/>
  <c r="CV175" i="1"/>
  <c r="DR175" i="1"/>
  <c r="EP175" i="1"/>
  <c r="FL175" i="1"/>
  <c r="GH175" i="1"/>
  <c r="HD175" i="1"/>
  <c r="HZ175" i="1"/>
  <c r="IV175" i="1"/>
  <c r="J175" i="1"/>
  <c r="AG175" i="1"/>
  <c r="BD175" i="1"/>
  <c r="CA175" i="1"/>
  <c r="CW175" i="1"/>
  <c r="DS175" i="1"/>
  <c r="EQ175" i="1"/>
  <c r="FM175" i="1"/>
  <c r="GI175" i="1"/>
  <c r="HE175" i="1"/>
  <c r="IA175" i="1"/>
  <c r="IW175" i="1"/>
  <c r="K175" i="1"/>
  <c r="AH175" i="1"/>
  <c r="BE175" i="1"/>
  <c r="CB175" i="1"/>
  <c r="CX175" i="1"/>
  <c r="DV175" i="1"/>
  <c r="ER175" i="1"/>
  <c r="FN175" i="1"/>
  <c r="GJ175" i="1"/>
  <c r="HF175" i="1"/>
  <c r="IB175" i="1"/>
  <c r="IX175" i="1"/>
  <c r="L175" i="1"/>
  <c r="AI175" i="1"/>
  <c r="BF175" i="1"/>
  <c r="CC175" i="1"/>
  <c r="CY175" i="1"/>
  <c r="DW175" i="1"/>
  <c r="ES175" i="1"/>
  <c r="FO175" i="1"/>
  <c r="GK175" i="1"/>
  <c r="HG175" i="1"/>
  <c r="IC175" i="1"/>
  <c r="IY175" i="1"/>
  <c r="M175" i="1"/>
  <c r="AJ175" i="1"/>
  <c r="BG175" i="1"/>
  <c r="CD175" i="1"/>
  <c r="DB175" i="1"/>
  <c r="DX175" i="1"/>
  <c r="ET175" i="1"/>
  <c r="FP175" i="1"/>
  <c r="GL175" i="1"/>
  <c r="HH175" i="1"/>
  <c r="ID175" i="1"/>
  <c r="IZ175" i="1"/>
  <c r="BV175" i="1"/>
  <c r="GU175" i="1"/>
  <c r="CE175" i="1"/>
  <c r="GY175" i="1"/>
  <c r="CR175" i="1"/>
  <c r="GZ175" i="1"/>
  <c r="DC175" i="1"/>
  <c r="HA175" i="1"/>
  <c r="DM175" i="1"/>
  <c r="HI175" i="1"/>
  <c r="DN175" i="1"/>
  <c r="HS175" i="1"/>
  <c r="DY175" i="1"/>
  <c r="HU175" i="1"/>
  <c r="EI175" i="1"/>
  <c r="HV175" i="1"/>
  <c r="EJ175" i="1"/>
  <c r="HW175" i="1"/>
  <c r="EK175" i="1"/>
  <c r="IE175" i="1"/>
  <c r="EU175" i="1"/>
  <c r="IO175" i="1"/>
  <c r="FE175" i="1"/>
  <c r="IQ175" i="1"/>
  <c r="FF175" i="1"/>
  <c r="IR175" i="1"/>
  <c r="FG175" i="1"/>
  <c r="IS175" i="1"/>
  <c r="FQ175" i="1"/>
  <c r="JA175" i="1"/>
  <c r="N175" i="1"/>
  <c r="FY175" i="1"/>
  <c r="JK175" i="1"/>
  <c r="AB175" i="1"/>
  <c r="GA175" i="1"/>
  <c r="JM175" i="1"/>
  <c r="AK175" i="1"/>
  <c r="GD175" i="1"/>
  <c r="AY175" i="1"/>
  <c r="GE175" i="1"/>
  <c r="BH175" i="1"/>
  <c r="GM175" i="1"/>
  <c r="JO214" i="1"/>
  <c r="KI214" i="1"/>
  <c r="LC214" i="1"/>
  <c r="LW214" i="1"/>
  <c r="MQ214" i="1"/>
  <c r="NK214" i="1"/>
  <c r="OE214" i="1"/>
  <c r="OY214" i="1"/>
  <c r="PS214" i="1"/>
  <c r="QM214" i="1"/>
  <c r="RG214" i="1"/>
  <c r="SA214" i="1"/>
  <c r="SU214" i="1"/>
  <c r="TO214" i="1"/>
  <c r="UI214" i="1"/>
  <c r="VC214" i="1"/>
  <c r="VW214" i="1"/>
  <c r="WQ214" i="1"/>
  <c r="XK214" i="1"/>
  <c r="YE214" i="1"/>
  <c r="YY214" i="1"/>
  <c r="ZS214" i="1"/>
  <c r="AAM214" i="1"/>
  <c r="ABG214" i="1"/>
  <c r="ACA214" i="1"/>
  <c r="ACU214" i="1"/>
  <c r="JP214" i="1"/>
  <c r="KJ214" i="1"/>
  <c r="LD214" i="1"/>
  <c r="LX214" i="1"/>
  <c r="MR214" i="1"/>
  <c r="NL214" i="1"/>
  <c r="OF214" i="1"/>
  <c r="OZ214" i="1"/>
  <c r="PT214" i="1"/>
  <c r="QN214" i="1"/>
  <c r="RH214" i="1"/>
  <c r="SB214" i="1"/>
  <c r="SV214" i="1"/>
  <c r="TP214" i="1"/>
  <c r="UJ214" i="1"/>
  <c r="VD214" i="1"/>
  <c r="VX214" i="1"/>
  <c r="WR214" i="1"/>
  <c r="XL214" i="1"/>
  <c r="YF214" i="1"/>
  <c r="YZ214" i="1"/>
  <c r="ZT214" i="1"/>
  <c r="AAN214" i="1"/>
  <c r="ABH214" i="1"/>
  <c r="ACB214" i="1"/>
  <c r="ACV214" i="1"/>
  <c r="JQ214" i="1"/>
  <c r="KK214" i="1"/>
  <c r="LE214" i="1"/>
  <c r="LY214" i="1"/>
  <c r="MS214" i="1"/>
  <c r="NM214" i="1"/>
  <c r="OG214" i="1"/>
  <c r="PA214" i="1"/>
  <c r="PU214" i="1"/>
  <c r="QO214" i="1"/>
  <c r="RI214" i="1"/>
  <c r="SC214" i="1"/>
  <c r="SW214" i="1"/>
  <c r="TQ214" i="1"/>
  <c r="UK214" i="1"/>
  <c r="VE214" i="1"/>
  <c r="VY214" i="1"/>
  <c r="WS214" i="1"/>
  <c r="XM214" i="1"/>
  <c r="YG214" i="1"/>
  <c r="ZA214" i="1"/>
  <c r="ZU214" i="1"/>
  <c r="AAO214" i="1"/>
  <c r="ABI214" i="1"/>
  <c r="ACC214" i="1"/>
  <c r="ACW214" i="1"/>
  <c r="JR214" i="1"/>
  <c r="KL214" i="1"/>
  <c r="LF214" i="1"/>
  <c r="LZ214" i="1"/>
  <c r="MT214" i="1"/>
  <c r="NN214" i="1"/>
  <c r="OH214" i="1"/>
  <c r="PB214" i="1"/>
  <c r="PV214" i="1"/>
  <c r="QP214" i="1"/>
  <c r="RJ214" i="1"/>
  <c r="SD214" i="1"/>
  <c r="SX214" i="1"/>
  <c r="TR214" i="1"/>
  <c r="UL214" i="1"/>
  <c r="VF214" i="1"/>
  <c r="VZ214" i="1"/>
  <c r="WT214" i="1"/>
  <c r="XN214" i="1"/>
  <c r="YH214" i="1"/>
  <c r="ZB214" i="1"/>
  <c r="ZV214" i="1"/>
  <c r="AAP214" i="1"/>
  <c r="ABJ214" i="1"/>
  <c r="ACD214" i="1"/>
  <c r="ACX214" i="1"/>
  <c r="KA214" i="1"/>
  <c r="KU214" i="1"/>
  <c r="LO214" i="1"/>
  <c r="MI214" i="1"/>
  <c r="NC214" i="1"/>
  <c r="NW214" i="1"/>
  <c r="OQ214" i="1"/>
  <c r="PK214" i="1"/>
  <c r="QE214" i="1"/>
  <c r="KB214" i="1"/>
  <c r="KV214" i="1"/>
  <c r="LP214" i="1"/>
  <c r="MJ214" i="1"/>
  <c r="ND214" i="1"/>
  <c r="NX214" i="1"/>
  <c r="OR214" i="1"/>
  <c r="PL214" i="1"/>
  <c r="QF214" i="1"/>
  <c r="QZ214" i="1"/>
  <c r="RT214" i="1"/>
  <c r="SN214" i="1"/>
  <c r="TH214" i="1"/>
  <c r="UB214" i="1"/>
  <c r="UV214" i="1"/>
  <c r="VP214" i="1"/>
  <c r="WJ214" i="1"/>
  <c r="XD214" i="1"/>
  <c r="XX214" i="1"/>
  <c r="YR214" i="1"/>
  <c r="ZL214" i="1"/>
  <c r="AAF214" i="1"/>
  <c r="AAZ214" i="1"/>
  <c r="ABT214" i="1"/>
  <c r="ACN214" i="1"/>
  <c r="KC214" i="1"/>
  <c r="KW214" i="1"/>
  <c r="LQ214" i="1"/>
  <c r="MK214" i="1"/>
  <c r="NE214" i="1"/>
  <c r="NY214" i="1"/>
  <c r="OS214" i="1"/>
  <c r="PM214" i="1"/>
  <c r="QG214" i="1"/>
  <c r="RA214" i="1"/>
  <c r="RU214" i="1"/>
  <c r="KE214" i="1"/>
  <c r="KY214" i="1"/>
  <c r="LS214" i="1"/>
  <c r="MM214" i="1"/>
  <c r="NG214" i="1"/>
  <c r="OA214" i="1"/>
  <c r="OU214" i="1"/>
  <c r="PO214" i="1"/>
  <c r="QI214" i="1"/>
  <c r="RC214" i="1"/>
  <c r="RW214" i="1"/>
  <c r="SQ214" i="1"/>
  <c r="TK214" i="1"/>
  <c r="UE214" i="1"/>
  <c r="UY214" i="1"/>
  <c r="VS214" i="1"/>
  <c r="WM214" i="1"/>
  <c r="XG214" i="1"/>
  <c r="YA214" i="1"/>
  <c r="YU214" i="1"/>
  <c r="ZO214" i="1"/>
  <c r="AAI214" i="1"/>
  <c r="ABC214" i="1"/>
  <c r="ABW214" i="1"/>
  <c r="ACQ214" i="1"/>
  <c r="KF214" i="1"/>
  <c r="LL214" i="1"/>
  <c r="MV214" i="1"/>
  <c r="OB214" i="1"/>
  <c r="PH214" i="1"/>
  <c r="QR214" i="1"/>
  <c r="RS214" i="1"/>
  <c r="SZ214" i="1"/>
  <c r="TZ214" i="1"/>
  <c r="VB214" i="1"/>
  <c r="WF214" i="1"/>
  <c r="XH214" i="1"/>
  <c r="YL214" i="1"/>
  <c r="ZM214" i="1"/>
  <c r="AAR214" i="1"/>
  <c r="ABR214" i="1"/>
  <c r="ACT214" i="1"/>
  <c r="KG214" i="1"/>
  <c r="LM214" i="1"/>
  <c r="MW214" i="1"/>
  <c r="OC214" i="1"/>
  <c r="PI214" i="1"/>
  <c r="QS214" i="1"/>
  <c r="RV214" i="1"/>
  <c r="TA214" i="1"/>
  <c r="UA214" i="1"/>
  <c r="VG214" i="1"/>
  <c r="WG214" i="1"/>
  <c r="XI214" i="1"/>
  <c r="YM214" i="1"/>
  <c r="ZN214" i="1"/>
  <c r="AAS214" i="1"/>
  <c r="ABS214" i="1"/>
  <c r="ACY214" i="1"/>
  <c r="KH214" i="1"/>
  <c r="LN214" i="1"/>
  <c r="MX214" i="1"/>
  <c r="OD214" i="1"/>
  <c r="PJ214" i="1"/>
  <c r="QT214" i="1"/>
  <c r="RX214" i="1"/>
  <c r="TB214" i="1"/>
  <c r="UC214" i="1"/>
  <c r="VH214" i="1"/>
  <c r="WH214" i="1"/>
  <c r="XJ214" i="1"/>
  <c r="YN214" i="1"/>
  <c r="ZP214" i="1"/>
  <c r="AAT214" i="1"/>
  <c r="ABU214" i="1"/>
  <c r="ACZ214" i="1"/>
  <c r="KM214" i="1"/>
  <c r="LR214" i="1"/>
  <c r="MY214" i="1"/>
  <c r="OI214" i="1"/>
  <c r="PN214" i="1"/>
  <c r="QU214" i="1"/>
  <c r="RY214" i="1"/>
  <c r="TC214" i="1"/>
  <c r="UD214" i="1"/>
  <c r="VI214" i="1"/>
  <c r="WI214" i="1"/>
  <c r="XO214" i="1"/>
  <c r="YO214" i="1"/>
  <c r="ZQ214" i="1"/>
  <c r="AAU214" i="1"/>
  <c r="ABV214" i="1"/>
  <c r="ADA214" i="1"/>
  <c r="KN214" i="1"/>
  <c r="LT214" i="1"/>
  <c r="MZ214" i="1"/>
  <c r="OJ214" i="1"/>
  <c r="PP214" i="1"/>
  <c r="QV214" i="1"/>
  <c r="RZ214" i="1"/>
  <c r="TD214" i="1"/>
  <c r="UF214" i="1"/>
  <c r="VJ214" i="1"/>
  <c r="WK214" i="1"/>
  <c r="XP214" i="1"/>
  <c r="YP214" i="1"/>
  <c r="ZR214" i="1"/>
  <c r="AAV214" i="1"/>
  <c r="ABX214" i="1"/>
  <c r="ADB214" i="1"/>
  <c r="KO214" i="1"/>
  <c r="LU214" i="1"/>
  <c r="NA214" i="1"/>
  <c r="OK214" i="1"/>
  <c r="PQ214" i="1"/>
  <c r="QW214" i="1"/>
  <c r="SE214" i="1"/>
  <c r="TE214" i="1"/>
  <c r="UG214" i="1"/>
  <c r="VK214" i="1"/>
  <c r="WL214" i="1"/>
  <c r="XQ214" i="1"/>
  <c r="YQ214" i="1"/>
  <c r="ZW214" i="1"/>
  <c r="AAW214" i="1"/>
  <c r="ABY214" i="1"/>
  <c r="ADC214" i="1"/>
  <c r="KP214" i="1"/>
  <c r="LV214" i="1"/>
  <c r="NB214" i="1"/>
  <c r="OL214" i="1"/>
  <c r="PR214" i="1"/>
  <c r="QX214" i="1"/>
  <c r="SF214" i="1"/>
  <c r="TF214" i="1"/>
  <c r="UH214" i="1"/>
  <c r="VL214" i="1"/>
  <c r="WN214" i="1"/>
  <c r="XR214" i="1"/>
  <c r="YS214" i="1"/>
  <c r="ZX214" i="1"/>
  <c r="AAX214" i="1"/>
  <c r="ABZ214" i="1"/>
  <c r="ADD214" i="1"/>
  <c r="KQ214" i="1"/>
  <c r="MA214" i="1"/>
  <c r="NF214" i="1"/>
  <c r="OM214" i="1"/>
  <c r="PW214" i="1"/>
  <c r="QY214" i="1"/>
  <c r="SG214" i="1"/>
  <c r="TG214" i="1"/>
  <c r="UM214" i="1"/>
  <c r="VM214" i="1"/>
  <c r="WO214" i="1"/>
  <c r="XS214" i="1"/>
  <c r="YT214" i="1"/>
  <c r="ZY214" i="1"/>
  <c r="AAY214" i="1"/>
  <c r="ACE214" i="1"/>
  <c r="ADE214" i="1"/>
  <c r="KR214" i="1"/>
  <c r="MB214" i="1"/>
  <c r="NH214" i="1"/>
  <c r="ON214" i="1"/>
  <c r="PX214" i="1"/>
  <c r="RB214" i="1"/>
  <c r="SH214" i="1"/>
  <c r="TI214" i="1"/>
  <c r="UN214" i="1"/>
  <c r="VN214" i="1"/>
  <c r="WP214" i="1"/>
  <c r="XT214" i="1"/>
  <c r="YV214" i="1"/>
  <c r="ZZ214" i="1"/>
  <c r="ABA214" i="1"/>
  <c r="ACF214" i="1"/>
  <c r="ADF214" i="1"/>
  <c r="KS214" i="1"/>
  <c r="MC214" i="1"/>
  <c r="NI214" i="1"/>
  <c r="OO214" i="1"/>
  <c r="PY214" i="1"/>
  <c r="RD214" i="1"/>
  <c r="SI214" i="1"/>
  <c r="TJ214" i="1"/>
  <c r="UO214" i="1"/>
  <c r="VO214" i="1"/>
  <c r="WU214" i="1"/>
  <c r="XU214" i="1"/>
  <c r="YW214" i="1"/>
  <c r="AAA214" i="1"/>
  <c r="ABB214" i="1"/>
  <c r="ACG214" i="1"/>
  <c r="ADG214" i="1"/>
  <c r="JN214" i="1"/>
  <c r="KT214" i="1"/>
  <c r="MD214" i="1"/>
  <c r="NJ214" i="1"/>
  <c r="OP214" i="1"/>
  <c r="PZ214" i="1"/>
  <c r="RE214" i="1"/>
  <c r="SJ214" i="1"/>
  <c r="TL214" i="1"/>
  <c r="UP214" i="1"/>
  <c r="VQ214" i="1"/>
  <c r="WV214" i="1"/>
  <c r="XV214" i="1"/>
  <c r="YX214" i="1"/>
  <c r="AAB214" i="1"/>
  <c r="ABD214" i="1"/>
  <c r="ACH214" i="1"/>
  <c r="JS214" i="1"/>
  <c r="KX214" i="1"/>
  <c r="ME214" i="1"/>
  <c r="NO214" i="1"/>
  <c r="OT214" i="1"/>
  <c r="QA214" i="1"/>
  <c r="RF214" i="1"/>
  <c r="SK214" i="1"/>
  <c r="TM214" i="1"/>
  <c r="UQ214" i="1"/>
  <c r="VR214" i="1"/>
  <c r="WW214" i="1"/>
  <c r="XW214" i="1"/>
  <c r="ZC214" i="1"/>
  <c r="AAC214" i="1"/>
  <c r="ABE214" i="1"/>
  <c r="ACI214" i="1"/>
  <c r="JT214" i="1"/>
  <c r="KZ214" i="1"/>
  <c r="MF214" i="1"/>
  <c r="NP214" i="1"/>
  <c r="OV214" i="1"/>
  <c r="QB214" i="1"/>
  <c r="RK214" i="1"/>
  <c r="SL214" i="1"/>
  <c r="TN214" i="1"/>
  <c r="UR214" i="1"/>
  <c r="VT214" i="1"/>
  <c r="WX214" i="1"/>
  <c r="XY214" i="1"/>
  <c r="ZD214" i="1"/>
  <c r="AAD214" i="1"/>
  <c r="ABF214" i="1"/>
  <c r="ACJ214" i="1"/>
  <c r="JU214" i="1"/>
  <c r="LA214" i="1"/>
  <c r="MG214" i="1"/>
  <c r="NQ214" i="1"/>
  <c r="OW214" i="1"/>
  <c r="QC214" i="1"/>
  <c r="RL214" i="1"/>
  <c r="SM214" i="1"/>
  <c r="TS214" i="1"/>
  <c r="US214" i="1"/>
  <c r="VU214" i="1"/>
  <c r="WY214" i="1"/>
  <c r="XZ214" i="1"/>
  <c r="ZE214" i="1"/>
  <c r="AAE214" i="1"/>
  <c r="ABK214" i="1"/>
  <c r="ACK214" i="1"/>
  <c r="JV214" i="1"/>
  <c r="LB214" i="1"/>
  <c r="MH214" i="1"/>
  <c r="NR214" i="1"/>
  <c r="OX214" i="1"/>
  <c r="QD214" i="1"/>
  <c r="RM214" i="1"/>
  <c r="SO214" i="1"/>
  <c r="TT214" i="1"/>
  <c r="UT214" i="1"/>
  <c r="VV214" i="1"/>
  <c r="WZ214" i="1"/>
  <c r="YB214" i="1"/>
  <c r="ZF214" i="1"/>
  <c r="AAG214" i="1"/>
  <c r="ABL214" i="1"/>
  <c r="ACL214" i="1"/>
  <c r="JW214" i="1"/>
  <c r="LG214" i="1"/>
  <c r="ML214" i="1"/>
  <c r="NS214" i="1"/>
  <c r="PC214" i="1"/>
  <c r="QH214" i="1"/>
  <c r="RN214" i="1"/>
  <c r="SP214" i="1"/>
  <c r="TU214" i="1"/>
  <c r="UU214" i="1"/>
  <c r="WA214" i="1"/>
  <c r="XA214" i="1"/>
  <c r="YC214" i="1"/>
  <c r="ZG214" i="1"/>
  <c r="AAH214" i="1"/>
  <c r="ABM214" i="1"/>
  <c r="ACM214" i="1"/>
  <c r="JX214" i="1"/>
  <c r="LH214" i="1"/>
  <c r="MN214" i="1"/>
  <c r="NT214" i="1"/>
  <c r="PD214" i="1"/>
  <c r="QJ214" i="1"/>
  <c r="RO214" i="1"/>
  <c r="SR214" i="1"/>
  <c r="TV214" i="1"/>
  <c r="UW214" i="1"/>
  <c r="WB214" i="1"/>
  <c r="XB214" i="1"/>
  <c r="YD214" i="1"/>
  <c r="ZH214" i="1"/>
  <c r="AAJ214" i="1"/>
  <c r="ABN214" i="1"/>
  <c r="ACO214" i="1"/>
  <c r="JY214" i="1"/>
  <c r="LI214" i="1"/>
  <c r="MO214" i="1"/>
  <c r="NU214" i="1"/>
  <c r="PE214" i="1"/>
  <c r="QK214" i="1"/>
  <c r="RP214" i="1"/>
  <c r="SS214" i="1"/>
  <c r="TW214" i="1"/>
  <c r="UX214" i="1"/>
  <c r="WC214" i="1"/>
  <c r="XC214" i="1"/>
  <c r="YI214" i="1"/>
  <c r="ZI214" i="1"/>
  <c r="AAK214" i="1"/>
  <c r="ABO214" i="1"/>
  <c r="ACP214" i="1"/>
  <c r="JZ214" i="1"/>
  <c r="LJ214" i="1"/>
  <c r="MP214" i="1"/>
  <c r="NV214" i="1"/>
  <c r="PF214" i="1"/>
  <c r="QL214" i="1"/>
  <c r="RQ214" i="1"/>
  <c r="ST214" i="1"/>
  <c r="TX214" i="1"/>
  <c r="UZ214" i="1"/>
  <c r="WD214" i="1"/>
  <c r="XE214" i="1"/>
  <c r="XF214" i="1"/>
  <c r="YJ214" i="1"/>
  <c r="YK214" i="1"/>
  <c r="ZJ214" i="1"/>
  <c r="ZK214" i="1"/>
  <c r="AAL214" i="1"/>
  <c r="AAQ214" i="1"/>
  <c r="ABP214" i="1"/>
  <c r="KD214" i="1"/>
  <c r="ABQ214" i="1"/>
  <c r="LK214" i="1"/>
  <c r="ACR214" i="1"/>
  <c r="MU214" i="1"/>
  <c r="ACS214" i="1"/>
  <c r="NZ214" i="1"/>
  <c r="PG214" i="1"/>
  <c r="QQ214" i="1"/>
  <c r="RR214" i="1"/>
  <c r="SY214" i="1"/>
  <c r="TY214" i="1"/>
  <c r="VA214" i="1"/>
  <c r="WE214" i="1"/>
  <c r="S214" i="1"/>
  <c r="AM214" i="1"/>
  <c r="BG214" i="1"/>
  <c r="CA214" i="1"/>
  <c r="T214" i="1"/>
  <c r="AN214" i="1"/>
  <c r="BH214" i="1"/>
  <c r="U214" i="1"/>
  <c r="AO214" i="1"/>
  <c r="BI214" i="1"/>
  <c r="CC214" i="1"/>
  <c r="CW214" i="1"/>
  <c r="DQ214" i="1"/>
  <c r="EK214" i="1"/>
  <c r="FE214" i="1"/>
  <c r="FY214" i="1"/>
  <c r="GS214" i="1"/>
  <c r="HM214" i="1"/>
  <c r="IG214" i="1"/>
  <c r="JA214" i="1"/>
  <c r="Q214" i="1"/>
  <c r="AQ214" i="1"/>
  <c r="BN214" i="1"/>
  <c r="CJ214" i="1"/>
  <c r="DE214" i="1"/>
  <c r="DZ214" i="1"/>
  <c r="EU214" i="1"/>
  <c r="FP214" i="1"/>
  <c r="GK214" i="1"/>
  <c r="HF214" i="1"/>
  <c r="IA214" i="1"/>
  <c r="IV214" i="1"/>
  <c r="EY214" i="1"/>
  <c r="R214" i="1"/>
  <c r="AR214" i="1"/>
  <c r="BO214" i="1"/>
  <c r="CK214" i="1"/>
  <c r="DF214" i="1"/>
  <c r="EA214" i="1"/>
  <c r="EV214" i="1"/>
  <c r="FQ214" i="1"/>
  <c r="GL214" i="1"/>
  <c r="HG214" i="1"/>
  <c r="IB214" i="1"/>
  <c r="IW214" i="1"/>
  <c r="W214" i="1"/>
  <c r="AT214" i="1"/>
  <c r="DH214" i="1"/>
  <c r="EX214" i="1"/>
  <c r="GN214" i="1"/>
  <c r="IY214" i="1"/>
  <c r="FT214" i="1"/>
  <c r="V214" i="1"/>
  <c r="AS214" i="1"/>
  <c r="BP214" i="1"/>
  <c r="CL214" i="1"/>
  <c r="DG214" i="1"/>
  <c r="EB214" i="1"/>
  <c r="EW214" i="1"/>
  <c r="FR214" i="1"/>
  <c r="GM214" i="1"/>
  <c r="HH214" i="1"/>
  <c r="IC214" i="1"/>
  <c r="IX214" i="1"/>
  <c r="BQ214" i="1"/>
  <c r="EC214" i="1"/>
  <c r="FS214" i="1"/>
  <c r="ID214" i="1"/>
  <c r="ED214" i="1"/>
  <c r="CM214" i="1"/>
  <c r="HI214" i="1"/>
  <c r="HJ214" i="1"/>
  <c r="X214" i="1"/>
  <c r="AU214" i="1"/>
  <c r="BR214" i="1"/>
  <c r="CN214" i="1"/>
  <c r="DI214" i="1"/>
  <c r="GO214" i="1"/>
  <c r="IE214" i="1"/>
  <c r="IZ214" i="1"/>
  <c r="Y214" i="1"/>
  <c r="AV214" i="1"/>
  <c r="BS214" i="1"/>
  <c r="CO214" i="1"/>
  <c r="DJ214" i="1"/>
  <c r="EE214" i="1"/>
  <c r="EZ214" i="1"/>
  <c r="FU214" i="1"/>
  <c r="GP214" i="1"/>
  <c r="HK214" i="1"/>
  <c r="IF214" i="1"/>
  <c r="JB214" i="1"/>
  <c r="Z214" i="1"/>
  <c r="AW214" i="1"/>
  <c r="BT214" i="1"/>
  <c r="CP214" i="1"/>
  <c r="DK214" i="1"/>
  <c r="EF214" i="1"/>
  <c r="FA214" i="1"/>
  <c r="FV214" i="1"/>
  <c r="GQ214" i="1"/>
  <c r="HL214" i="1"/>
  <c r="IH214" i="1"/>
  <c r="JC214" i="1"/>
  <c r="AA214" i="1"/>
  <c r="AX214" i="1"/>
  <c r="BU214" i="1"/>
  <c r="CQ214" i="1"/>
  <c r="DL214" i="1"/>
  <c r="EG214" i="1"/>
  <c r="FB214" i="1"/>
  <c r="FW214" i="1"/>
  <c r="GR214" i="1"/>
  <c r="HN214" i="1"/>
  <c r="II214" i="1"/>
  <c r="JD214" i="1"/>
  <c r="AB214" i="1"/>
  <c r="AY214" i="1"/>
  <c r="BV214" i="1"/>
  <c r="CR214" i="1"/>
  <c r="DM214" i="1"/>
  <c r="EH214" i="1"/>
  <c r="FC214" i="1"/>
  <c r="FX214" i="1"/>
  <c r="GT214" i="1"/>
  <c r="HO214" i="1"/>
  <c r="IJ214" i="1"/>
  <c r="JE214" i="1"/>
  <c r="F214" i="1"/>
  <c r="AC214" i="1"/>
  <c r="AZ214" i="1"/>
  <c r="BW214" i="1"/>
  <c r="CS214" i="1"/>
  <c r="DN214" i="1"/>
  <c r="EI214" i="1"/>
  <c r="FD214" i="1"/>
  <c r="FZ214" i="1"/>
  <c r="GU214" i="1"/>
  <c r="HP214" i="1"/>
  <c r="IK214" i="1"/>
  <c r="JF214" i="1"/>
  <c r="G214" i="1"/>
  <c r="AD214" i="1"/>
  <c r="BA214" i="1"/>
  <c r="BX214" i="1"/>
  <c r="CT214" i="1"/>
  <c r="DO214" i="1"/>
  <c r="EJ214" i="1"/>
  <c r="FF214" i="1"/>
  <c r="GA214" i="1"/>
  <c r="GV214" i="1"/>
  <c r="HQ214" i="1"/>
  <c r="IL214" i="1"/>
  <c r="JG214" i="1"/>
  <c r="H214" i="1"/>
  <c r="AE214" i="1"/>
  <c r="BB214" i="1"/>
  <c r="BY214" i="1"/>
  <c r="CU214" i="1"/>
  <c r="DP214" i="1"/>
  <c r="EL214" i="1"/>
  <c r="FG214" i="1"/>
  <c r="GB214" i="1"/>
  <c r="GW214" i="1"/>
  <c r="HR214" i="1"/>
  <c r="IM214" i="1"/>
  <c r="JH214" i="1"/>
  <c r="DX214" i="1"/>
  <c r="ET214" i="1"/>
  <c r="I214" i="1"/>
  <c r="AF214" i="1"/>
  <c r="BC214" i="1"/>
  <c r="BZ214" i="1"/>
  <c r="CV214" i="1"/>
  <c r="DR214" i="1"/>
  <c r="EM214" i="1"/>
  <c r="FH214" i="1"/>
  <c r="GC214" i="1"/>
  <c r="GX214" i="1"/>
  <c r="HS214" i="1"/>
  <c r="IN214" i="1"/>
  <c r="JI214" i="1"/>
  <c r="HY214" i="1"/>
  <c r="HE214" i="1"/>
  <c r="J214" i="1"/>
  <c r="AG214" i="1"/>
  <c r="BD214" i="1"/>
  <c r="CB214" i="1"/>
  <c r="CX214" i="1"/>
  <c r="DS214" i="1"/>
  <c r="EN214" i="1"/>
  <c r="FI214" i="1"/>
  <c r="GD214" i="1"/>
  <c r="GY214" i="1"/>
  <c r="HT214" i="1"/>
  <c r="IO214" i="1"/>
  <c r="JJ214" i="1"/>
  <c r="ES214" i="1"/>
  <c r="BM214" i="1"/>
  <c r="DY214" i="1"/>
  <c r="GJ214" i="1"/>
  <c r="IU214" i="1"/>
  <c r="K214" i="1"/>
  <c r="AH214" i="1"/>
  <c r="BE214" i="1"/>
  <c r="CD214" i="1"/>
  <c r="CY214" i="1"/>
  <c r="DT214" i="1"/>
  <c r="EO214" i="1"/>
  <c r="FJ214" i="1"/>
  <c r="GE214" i="1"/>
  <c r="GZ214" i="1"/>
  <c r="HU214" i="1"/>
  <c r="IP214" i="1"/>
  <c r="JK214" i="1"/>
  <c r="BL214" i="1"/>
  <c r="IT214" i="1"/>
  <c r="P214" i="1"/>
  <c r="FO214" i="1"/>
  <c r="L214" i="1"/>
  <c r="AI214" i="1"/>
  <c r="BF214" i="1"/>
  <c r="CE214" i="1"/>
  <c r="CZ214" i="1"/>
  <c r="DU214" i="1"/>
  <c r="EP214" i="1"/>
  <c r="FK214" i="1"/>
  <c r="GF214" i="1"/>
  <c r="HA214" i="1"/>
  <c r="HV214" i="1"/>
  <c r="IQ214" i="1"/>
  <c r="JL214" i="1"/>
  <c r="DC214" i="1"/>
  <c r="CI214" i="1"/>
  <c r="HZ214" i="1"/>
  <c r="M214" i="1"/>
  <c r="AJ214" i="1"/>
  <c r="BJ214" i="1"/>
  <c r="CF214" i="1"/>
  <c r="DA214" i="1"/>
  <c r="DV214" i="1"/>
  <c r="EQ214" i="1"/>
  <c r="FL214" i="1"/>
  <c r="GG214" i="1"/>
  <c r="HB214" i="1"/>
  <c r="HW214" i="1"/>
  <c r="IR214" i="1"/>
  <c r="JM214" i="1"/>
  <c r="FN214" i="1"/>
  <c r="N214" i="1"/>
  <c r="AK214" i="1"/>
  <c r="BK214" i="1"/>
  <c r="CG214" i="1"/>
  <c r="DB214" i="1"/>
  <c r="DW214" i="1"/>
  <c r="ER214" i="1"/>
  <c r="FM214" i="1"/>
  <c r="GH214" i="1"/>
  <c r="HC214" i="1"/>
  <c r="HX214" i="1"/>
  <c r="IS214" i="1"/>
  <c r="AL214" i="1"/>
  <c r="GI214" i="1"/>
  <c r="AP214" i="1"/>
  <c r="DD214" i="1"/>
  <c r="O214" i="1"/>
  <c r="CH214" i="1"/>
  <c r="HD214" i="1"/>
  <c r="KC194" i="1"/>
  <c r="KW194" i="1"/>
  <c r="LQ194" i="1"/>
  <c r="MK194" i="1"/>
  <c r="NE194" i="1"/>
  <c r="NY194" i="1"/>
  <c r="OS194" i="1"/>
  <c r="PM194" i="1"/>
  <c r="QG194" i="1"/>
  <c r="RA194" i="1"/>
  <c r="RU194" i="1"/>
  <c r="SO194" i="1"/>
  <c r="TI194" i="1"/>
  <c r="UC194" i="1"/>
  <c r="UW194" i="1"/>
  <c r="VQ194" i="1"/>
  <c r="WK194" i="1"/>
  <c r="XE194" i="1"/>
  <c r="XY194" i="1"/>
  <c r="YS194" i="1"/>
  <c r="ZM194" i="1"/>
  <c r="AAG194" i="1"/>
  <c r="ABA194" i="1"/>
  <c r="ABU194" i="1"/>
  <c r="ACO194" i="1"/>
  <c r="KB194" i="1"/>
  <c r="KX194" i="1"/>
  <c r="LS194" i="1"/>
  <c r="MN194" i="1"/>
  <c r="NI194" i="1"/>
  <c r="OD194" i="1"/>
  <c r="OY194" i="1"/>
  <c r="PT194" i="1"/>
  <c r="QO194" i="1"/>
  <c r="RJ194" i="1"/>
  <c r="SE194" i="1"/>
  <c r="SZ194" i="1"/>
  <c r="TU194" i="1"/>
  <c r="UP194" i="1"/>
  <c r="VK194" i="1"/>
  <c r="WF194" i="1"/>
  <c r="XA194" i="1"/>
  <c r="XV194" i="1"/>
  <c r="YQ194" i="1"/>
  <c r="ZL194" i="1"/>
  <c r="AAH194" i="1"/>
  <c r="ABC194" i="1"/>
  <c r="ABX194" i="1"/>
  <c r="ACS194" i="1"/>
  <c r="KD194" i="1"/>
  <c r="KY194" i="1"/>
  <c r="LT194" i="1"/>
  <c r="MO194" i="1"/>
  <c r="NJ194" i="1"/>
  <c r="OE194" i="1"/>
  <c r="OZ194" i="1"/>
  <c r="PU194" i="1"/>
  <c r="QP194" i="1"/>
  <c r="RK194" i="1"/>
  <c r="SF194" i="1"/>
  <c r="TA194" i="1"/>
  <c r="TV194" i="1"/>
  <c r="UQ194" i="1"/>
  <c r="VL194" i="1"/>
  <c r="WG194" i="1"/>
  <c r="KE194" i="1"/>
  <c r="KZ194" i="1"/>
  <c r="LU194" i="1"/>
  <c r="MP194" i="1"/>
  <c r="NK194" i="1"/>
  <c r="OF194" i="1"/>
  <c r="PA194" i="1"/>
  <c r="PV194" i="1"/>
  <c r="QQ194" i="1"/>
  <c r="RL194" i="1"/>
  <c r="SG194" i="1"/>
  <c r="TB194" i="1"/>
  <c r="TW194" i="1"/>
  <c r="UR194" i="1"/>
  <c r="VM194" i="1"/>
  <c r="WH194" i="1"/>
  <c r="XC194" i="1"/>
  <c r="XX194" i="1"/>
  <c r="YT194" i="1"/>
  <c r="ZO194" i="1"/>
  <c r="AAJ194" i="1"/>
  <c r="ABE194" i="1"/>
  <c r="ABZ194" i="1"/>
  <c r="ACU194" i="1"/>
  <c r="KF194" i="1"/>
  <c r="LA194" i="1"/>
  <c r="LV194" i="1"/>
  <c r="MQ194" i="1"/>
  <c r="NL194" i="1"/>
  <c r="OG194" i="1"/>
  <c r="PB194" i="1"/>
  <c r="PW194" i="1"/>
  <c r="QR194" i="1"/>
  <c r="RM194" i="1"/>
  <c r="SH194" i="1"/>
  <c r="TC194" i="1"/>
  <c r="TX194" i="1"/>
  <c r="US194" i="1"/>
  <c r="VN194" i="1"/>
  <c r="WI194" i="1"/>
  <c r="XD194" i="1"/>
  <c r="XZ194" i="1"/>
  <c r="YU194" i="1"/>
  <c r="ZP194" i="1"/>
  <c r="AAK194" i="1"/>
  <c r="ABF194" i="1"/>
  <c r="ACA194" i="1"/>
  <c r="ACV194" i="1"/>
  <c r="JS194" i="1"/>
  <c r="KN194" i="1"/>
  <c r="LI194" i="1"/>
  <c r="MD194" i="1"/>
  <c r="MY194" i="1"/>
  <c r="NT194" i="1"/>
  <c r="OO194" i="1"/>
  <c r="PJ194" i="1"/>
  <c r="QE194" i="1"/>
  <c r="QZ194" i="1"/>
  <c r="RV194" i="1"/>
  <c r="SQ194" i="1"/>
  <c r="TL194" i="1"/>
  <c r="UG194" i="1"/>
  <c r="VB194" i="1"/>
  <c r="VW194" i="1"/>
  <c r="WR194" i="1"/>
  <c r="XM194" i="1"/>
  <c r="YH194" i="1"/>
  <c r="ZC194" i="1"/>
  <c r="ZX194" i="1"/>
  <c r="AAS194" i="1"/>
  <c r="ABN194" i="1"/>
  <c r="ACI194" i="1"/>
  <c r="ADD194" i="1"/>
  <c r="JT194" i="1"/>
  <c r="KO194" i="1"/>
  <c r="LJ194" i="1"/>
  <c r="ME194" i="1"/>
  <c r="MZ194" i="1"/>
  <c r="NU194" i="1"/>
  <c r="OP194" i="1"/>
  <c r="PK194" i="1"/>
  <c r="QF194" i="1"/>
  <c r="RB194" i="1"/>
  <c r="RW194" i="1"/>
  <c r="SR194" i="1"/>
  <c r="TM194" i="1"/>
  <c r="UH194" i="1"/>
  <c r="VC194" i="1"/>
  <c r="VX194" i="1"/>
  <c r="WS194" i="1"/>
  <c r="XN194" i="1"/>
  <c r="YI194" i="1"/>
  <c r="ZD194" i="1"/>
  <c r="ZY194" i="1"/>
  <c r="AAT194" i="1"/>
  <c r="ABO194" i="1"/>
  <c r="ACJ194" i="1"/>
  <c r="ADE194" i="1"/>
  <c r="JU194" i="1"/>
  <c r="KP194" i="1"/>
  <c r="LK194" i="1"/>
  <c r="MF194" i="1"/>
  <c r="NA194" i="1"/>
  <c r="NV194" i="1"/>
  <c r="OQ194" i="1"/>
  <c r="PL194" i="1"/>
  <c r="QH194" i="1"/>
  <c r="RC194" i="1"/>
  <c r="RX194" i="1"/>
  <c r="SS194" i="1"/>
  <c r="TN194" i="1"/>
  <c r="UI194" i="1"/>
  <c r="VD194" i="1"/>
  <c r="VY194" i="1"/>
  <c r="WT194" i="1"/>
  <c r="XO194" i="1"/>
  <c r="YJ194" i="1"/>
  <c r="ZE194" i="1"/>
  <c r="ZZ194" i="1"/>
  <c r="AAU194" i="1"/>
  <c r="ABP194" i="1"/>
  <c r="ACK194" i="1"/>
  <c r="ADF194" i="1"/>
  <c r="JV194" i="1"/>
  <c r="KQ194" i="1"/>
  <c r="LL194" i="1"/>
  <c r="MG194" i="1"/>
  <c r="NB194" i="1"/>
  <c r="NW194" i="1"/>
  <c r="OR194" i="1"/>
  <c r="PN194" i="1"/>
  <c r="QI194" i="1"/>
  <c r="RD194" i="1"/>
  <c r="RY194" i="1"/>
  <c r="ST194" i="1"/>
  <c r="TO194" i="1"/>
  <c r="UJ194" i="1"/>
  <c r="VE194" i="1"/>
  <c r="VZ194" i="1"/>
  <c r="WU194" i="1"/>
  <c r="XP194" i="1"/>
  <c r="YK194" i="1"/>
  <c r="ZF194" i="1"/>
  <c r="AAA194" i="1"/>
  <c r="AAV194" i="1"/>
  <c r="ABQ194" i="1"/>
  <c r="ACL194" i="1"/>
  <c r="ADG194" i="1"/>
  <c r="JW194" i="1"/>
  <c r="KR194" i="1"/>
  <c r="LM194" i="1"/>
  <c r="MH194" i="1"/>
  <c r="NC194" i="1"/>
  <c r="NX194" i="1"/>
  <c r="OT194" i="1"/>
  <c r="PO194" i="1"/>
  <c r="QJ194" i="1"/>
  <c r="RE194" i="1"/>
  <c r="RZ194" i="1"/>
  <c r="SU194" i="1"/>
  <c r="TP194" i="1"/>
  <c r="UK194" i="1"/>
  <c r="VF194" i="1"/>
  <c r="WA194" i="1"/>
  <c r="WV194" i="1"/>
  <c r="XQ194" i="1"/>
  <c r="YL194" i="1"/>
  <c r="ZG194" i="1"/>
  <c r="AAB194" i="1"/>
  <c r="AAW194" i="1"/>
  <c r="ABR194" i="1"/>
  <c r="ACM194" i="1"/>
  <c r="JX194" i="1"/>
  <c r="KS194" i="1"/>
  <c r="LN194" i="1"/>
  <c r="MI194" i="1"/>
  <c r="ND194" i="1"/>
  <c r="NZ194" i="1"/>
  <c r="OU194" i="1"/>
  <c r="PP194" i="1"/>
  <c r="QK194" i="1"/>
  <c r="RF194" i="1"/>
  <c r="SA194" i="1"/>
  <c r="SV194" i="1"/>
  <c r="TQ194" i="1"/>
  <c r="UL194" i="1"/>
  <c r="VG194" i="1"/>
  <c r="WB194" i="1"/>
  <c r="WW194" i="1"/>
  <c r="XR194" i="1"/>
  <c r="YM194" i="1"/>
  <c r="ZH194" i="1"/>
  <c r="AAC194" i="1"/>
  <c r="AAX194" i="1"/>
  <c r="ABS194" i="1"/>
  <c r="ACN194" i="1"/>
  <c r="KU194" i="1"/>
  <c r="ML194" i="1"/>
  <c r="OB194" i="1"/>
  <c r="PR194" i="1"/>
  <c r="RH194" i="1"/>
  <c r="SX194" i="1"/>
  <c r="UN194" i="1"/>
  <c r="WD194" i="1"/>
  <c r="XS194" i="1"/>
  <c r="ZA194" i="1"/>
  <c r="AAO194" i="1"/>
  <c r="ACC194" i="1"/>
  <c r="KV194" i="1"/>
  <c r="MM194" i="1"/>
  <c r="OC194" i="1"/>
  <c r="PS194" i="1"/>
  <c r="RI194" i="1"/>
  <c r="SY194" i="1"/>
  <c r="UO194" i="1"/>
  <c r="WE194" i="1"/>
  <c r="XT194" i="1"/>
  <c r="ZB194" i="1"/>
  <c r="AAP194" i="1"/>
  <c r="ACD194" i="1"/>
  <c r="LB194" i="1"/>
  <c r="MR194" i="1"/>
  <c r="OH194" i="1"/>
  <c r="PX194" i="1"/>
  <c r="RN194" i="1"/>
  <c r="TD194" i="1"/>
  <c r="UT194" i="1"/>
  <c r="WJ194" i="1"/>
  <c r="XU194" i="1"/>
  <c r="ZI194" i="1"/>
  <c r="AAQ194" i="1"/>
  <c r="ACE194" i="1"/>
  <c r="LC194" i="1"/>
  <c r="MS194" i="1"/>
  <c r="OI194" i="1"/>
  <c r="PY194" i="1"/>
  <c r="RO194" i="1"/>
  <c r="TE194" i="1"/>
  <c r="UU194" i="1"/>
  <c r="WL194" i="1"/>
  <c r="XW194" i="1"/>
  <c r="ZJ194" i="1"/>
  <c r="AAR194" i="1"/>
  <c r="ACF194" i="1"/>
  <c r="JN194" i="1"/>
  <c r="LD194" i="1"/>
  <c r="MT194" i="1"/>
  <c r="OJ194" i="1"/>
  <c r="PZ194" i="1"/>
  <c r="RP194" i="1"/>
  <c r="TF194" i="1"/>
  <c r="UV194" i="1"/>
  <c r="WM194" i="1"/>
  <c r="YA194" i="1"/>
  <c r="ZK194" i="1"/>
  <c r="AAY194" i="1"/>
  <c r="ACG194" i="1"/>
  <c r="JO194" i="1"/>
  <c r="LE194" i="1"/>
  <c r="MU194" i="1"/>
  <c r="OK194" i="1"/>
  <c r="QA194" i="1"/>
  <c r="RQ194" i="1"/>
  <c r="TG194" i="1"/>
  <c r="UX194" i="1"/>
  <c r="WN194" i="1"/>
  <c r="YB194" i="1"/>
  <c r="ZN194" i="1"/>
  <c r="AAZ194" i="1"/>
  <c r="ACH194" i="1"/>
  <c r="JP194" i="1"/>
  <c r="LF194" i="1"/>
  <c r="MV194" i="1"/>
  <c r="OL194" i="1"/>
  <c r="QB194" i="1"/>
  <c r="RR194" i="1"/>
  <c r="TH194" i="1"/>
  <c r="UY194" i="1"/>
  <c r="WO194" i="1"/>
  <c r="YC194" i="1"/>
  <c r="ZQ194" i="1"/>
  <c r="ABB194" i="1"/>
  <c r="ACP194" i="1"/>
  <c r="JQ194" i="1"/>
  <c r="LG194" i="1"/>
  <c r="MW194" i="1"/>
  <c r="OM194" i="1"/>
  <c r="QC194" i="1"/>
  <c r="RS194" i="1"/>
  <c r="TJ194" i="1"/>
  <c r="UZ194" i="1"/>
  <c r="WP194" i="1"/>
  <c r="YD194" i="1"/>
  <c r="ZR194" i="1"/>
  <c r="ABD194" i="1"/>
  <c r="ACQ194" i="1"/>
  <c r="JR194" i="1"/>
  <c r="LH194" i="1"/>
  <c r="MX194" i="1"/>
  <c r="ON194" i="1"/>
  <c r="QD194" i="1"/>
  <c r="RT194" i="1"/>
  <c r="TK194" i="1"/>
  <c r="VA194" i="1"/>
  <c r="WQ194" i="1"/>
  <c r="YE194" i="1"/>
  <c r="ZS194" i="1"/>
  <c r="ABG194" i="1"/>
  <c r="ACR194" i="1"/>
  <c r="JY194" i="1"/>
  <c r="LO194" i="1"/>
  <c r="NF194" i="1"/>
  <c r="OV194" i="1"/>
  <c r="QL194" i="1"/>
  <c r="SB194" i="1"/>
  <c r="TR194" i="1"/>
  <c r="VH194" i="1"/>
  <c r="WX194" i="1"/>
  <c r="YF194" i="1"/>
  <c r="ZT194" i="1"/>
  <c r="ABH194" i="1"/>
  <c r="ACT194" i="1"/>
  <c r="JZ194" i="1"/>
  <c r="LP194" i="1"/>
  <c r="NG194" i="1"/>
  <c r="OW194" i="1"/>
  <c r="QM194" i="1"/>
  <c r="SC194" i="1"/>
  <c r="TS194" i="1"/>
  <c r="VI194" i="1"/>
  <c r="WY194" i="1"/>
  <c r="YG194" i="1"/>
  <c r="ZU194" i="1"/>
  <c r="ABI194" i="1"/>
  <c r="ACW194" i="1"/>
  <c r="KA194" i="1"/>
  <c r="LR194" i="1"/>
  <c r="NH194" i="1"/>
  <c r="OX194" i="1"/>
  <c r="QN194" i="1"/>
  <c r="SD194" i="1"/>
  <c r="TT194" i="1"/>
  <c r="VJ194" i="1"/>
  <c r="WZ194" i="1"/>
  <c r="YN194" i="1"/>
  <c r="ZV194" i="1"/>
  <c r="ABJ194" i="1"/>
  <c r="ACX194" i="1"/>
  <c r="KG194" i="1"/>
  <c r="LW194" i="1"/>
  <c r="NM194" i="1"/>
  <c r="PC194" i="1"/>
  <c r="QS194" i="1"/>
  <c r="SI194" i="1"/>
  <c r="TY194" i="1"/>
  <c r="VO194" i="1"/>
  <c r="XB194" i="1"/>
  <c r="YO194" i="1"/>
  <c r="ZW194" i="1"/>
  <c r="ABK194" i="1"/>
  <c r="ACY194" i="1"/>
  <c r="KH194" i="1"/>
  <c r="LX194" i="1"/>
  <c r="NN194" i="1"/>
  <c r="PD194" i="1"/>
  <c r="QT194" i="1"/>
  <c r="SJ194" i="1"/>
  <c r="TZ194" i="1"/>
  <c r="VP194" i="1"/>
  <c r="XF194" i="1"/>
  <c r="YP194" i="1"/>
  <c r="AAD194" i="1"/>
  <c r="ABL194" i="1"/>
  <c r="ACZ194" i="1"/>
  <c r="KI194" i="1"/>
  <c r="LY194" i="1"/>
  <c r="NO194" i="1"/>
  <c r="PE194" i="1"/>
  <c r="QU194" i="1"/>
  <c r="SK194" i="1"/>
  <c r="UA194" i="1"/>
  <c r="VR194" i="1"/>
  <c r="XG194" i="1"/>
  <c r="YR194" i="1"/>
  <c r="AAE194" i="1"/>
  <c r="ABM194" i="1"/>
  <c r="ADA194" i="1"/>
  <c r="KJ194" i="1"/>
  <c r="LZ194" i="1"/>
  <c r="NP194" i="1"/>
  <c r="PF194" i="1"/>
  <c r="QV194" i="1"/>
  <c r="SL194" i="1"/>
  <c r="UB194" i="1"/>
  <c r="VS194" i="1"/>
  <c r="XH194" i="1"/>
  <c r="YV194" i="1"/>
  <c r="AAF194" i="1"/>
  <c r="ABT194" i="1"/>
  <c r="ADB194" i="1"/>
  <c r="KK194" i="1"/>
  <c r="MA194" i="1"/>
  <c r="NQ194" i="1"/>
  <c r="PG194" i="1"/>
  <c r="QW194" i="1"/>
  <c r="SM194" i="1"/>
  <c r="UD194" i="1"/>
  <c r="VT194" i="1"/>
  <c r="XI194" i="1"/>
  <c r="YW194" i="1"/>
  <c r="AAI194" i="1"/>
  <c r="ABV194" i="1"/>
  <c r="ADC194" i="1"/>
  <c r="KL194" i="1"/>
  <c r="MB194" i="1"/>
  <c r="NR194" i="1"/>
  <c r="PH194" i="1"/>
  <c r="QX194" i="1"/>
  <c r="SN194" i="1"/>
  <c r="UE194" i="1"/>
  <c r="VU194" i="1"/>
  <c r="XJ194" i="1"/>
  <c r="YX194" i="1"/>
  <c r="AAL194" i="1"/>
  <c r="ABW194" i="1"/>
  <c r="KM194" i="1"/>
  <c r="MC194" i="1"/>
  <c r="NS194" i="1"/>
  <c r="PI194" i="1"/>
  <c r="QY194" i="1"/>
  <c r="SP194" i="1"/>
  <c r="UF194" i="1"/>
  <c r="VV194" i="1"/>
  <c r="XK194" i="1"/>
  <c r="YY194" i="1"/>
  <c r="AAM194" i="1"/>
  <c r="ABY194" i="1"/>
  <c r="KT194" i="1"/>
  <c r="MJ194" i="1"/>
  <c r="OA194" i="1"/>
  <c r="PQ194" i="1"/>
  <c r="RG194" i="1"/>
  <c r="SW194" i="1"/>
  <c r="UM194" i="1"/>
  <c r="WC194" i="1"/>
  <c r="XL194" i="1"/>
  <c r="YZ194" i="1"/>
  <c r="AAN194" i="1"/>
  <c r="ACB194" i="1"/>
  <c r="G194" i="1"/>
  <c r="AA194" i="1"/>
  <c r="AU194" i="1"/>
  <c r="BO194" i="1"/>
  <c r="CI194" i="1"/>
  <c r="DC194" i="1"/>
  <c r="DW194" i="1"/>
  <c r="EQ194" i="1"/>
  <c r="FK194" i="1"/>
  <c r="GE194" i="1"/>
  <c r="GY194" i="1"/>
  <c r="HS194" i="1"/>
  <c r="IM194" i="1"/>
  <c r="JG194" i="1"/>
  <c r="I194" i="1"/>
  <c r="AC194" i="1"/>
  <c r="AW194" i="1"/>
  <c r="BQ194" i="1"/>
  <c r="CK194" i="1"/>
  <c r="DE194" i="1"/>
  <c r="DY194" i="1"/>
  <c r="ES194" i="1"/>
  <c r="FM194" i="1"/>
  <c r="GG194" i="1"/>
  <c r="HA194" i="1"/>
  <c r="HU194" i="1"/>
  <c r="IO194" i="1"/>
  <c r="JI194" i="1"/>
  <c r="J194" i="1"/>
  <c r="AD194" i="1"/>
  <c r="AX194" i="1"/>
  <c r="BR194" i="1"/>
  <c r="CL194" i="1"/>
  <c r="DF194" i="1"/>
  <c r="DZ194" i="1"/>
  <c r="ET194" i="1"/>
  <c r="FN194" i="1"/>
  <c r="GH194" i="1"/>
  <c r="HB194" i="1"/>
  <c r="HV194" i="1"/>
  <c r="IP194" i="1"/>
  <c r="JJ194" i="1"/>
  <c r="R194" i="1"/>
  <c r="AO194" i="1"/>
  <c r="BL194" i="1"/>
  <c r="CJ194" i="1"/>
  <c r="DI194" i="1"/>
  <c r="EF194" i="1"/>
  <c r="FC194" i="1"/>
  <c r="FZ194" i="1"/>
  <c r="GW194" i="1"/>
  <c r="HW194" i="1"/>
  <c r="IT194" i="1"/>
  <c r="S194" i="1"/>
  <c r="AP194" i="1"/>
  <c r="BM194" i="1"/>
  <c r="CM194" i="1"/>
  <c r="DJ194" i="1"/>
  <c r="EG194" i="1"/>
  <c r="FD194" i="1"/>
  <c r="GA194" i="1"/>
  <c r="GX194" i="1"/>
  <c r="HX194" i="1"/>
  <c r="IU194" i="1"/>
  <c r="T194" i="1"/>
  <c r="AQ194" i="1"/>
  <c r="BN194" i="1"/>
  <c r="CN194" i="1"/>
  <c r="DK194" i="1"/>
  <c r="EH194" i="1"/>
  <c r="FE194" i="1"/>
  <c r="GB194" i="1"/>
  <c r="GZ194" i="1"/>
  <c r="HY194" i="1"/>
  <c r="IV194" i="1"/>
  <c r="U194" i="1"/>
  <c r="AR194" i="1"/>
  <c r="BP194" i="1"/>
  <c r="CO194" i="1"/>
  <c r="DL194" i="1"/>
  <c r="EI194" i="1"/>
  <c r="FF194" i="1"/>
  <c r="GC194" i="1"/>
  <c r="HC194" i="1"/>
  <c r="HZ194" i="1"/>
  <c r="IW194" i="1"/>
  <c r="V194" i="1"/>
  <c r="AS194" i="1"/>
  <c r="BS194" i="1"/>
  <c r="CP194" i="1"/>
  <c r="DM194" i="1"/>
  <c r="EJ194" i="1"/>
  <c r="FG194" i="1"/>
  <c r="GD194" i="1"/>
  <c r="HD194" i="1"/>
  <c r="IA194" i="1"/>
  <c r="W194" i="1"/>
  <c r="AT194" i="1"/>
  <c r="BT194" i="1"/>
  <c r="CQ194" i="1"/>
  <c r="DN194" i="1"/>
  <c r="EK194" i="1"/>
  <c r="FH194" i="1"/>
  <c r="GF194" i="1"/>
  <c r="HE194" i="1"/>
  <c r="IB194" i="1"/>
  <c r="IY194" i="1"/>
  <c r="X194" i="1"/>
  <c r="AV194" i="1"/>
  <c r="BU194" i="1"/>
  <c r="CR194" i="1"/>
  <c r="DO194" i="1"/>
  <c r="EL194" i="1"/>
  <c r="FI194" i="1"/>
  <c r="Y194" i="1"/>
  <c r="AY194" i="1"/>
  <c r="BV194" i="1"/>
  <c r="CS194" i="1"/>
  <c r="AB194" i="1"/>
  <c r="BA194" i="1"/>
  <c r="BX194" i="1"/>
  <c r="CU194" i="1"/>
  <c r="DR194" i="1"/>
  <c r="EO194" i="1"/>
  <c r="FO194" i="1"/>
  <c r="GL194" i="1"/>
  <c r="HI194" i="1"/>
  <c r="IF194" i="1"/>
  <c r="JC194" i="1"/>
  <c r="H194" i="1"/>
  <c r="AG194" i="1"/>
  <c r="BD194" i="1"/>
  <c r="CA194" i="1"/>
  <c r="CX194" i="1"/>
  <c r="DU194" i="1"/>
  <c r="EU194" i="1"/>
  <c r="FR194" i="1"/>
  <c r="GO194" i="1"/>
  <c r="HL194" i="1"/>
  <c r="II194" i="1"/>
  <c r="JF194" i="1"/>
  <c r="K194" i="1"/>
  <c r="AH194" i="1"/>
  <c r="BE194" i="1"/>
  <c r="CB194" i="1"/>
  <c r="CY194" i="1"/>
  <c r="DV194" i="1"/>
  <c r="EV194" i="1"/>
  <c r="FS194" i="1"/>
  <c r="GP194" i="1"/>
  <c r="HM194" i="1"/>
  <c r="IJ194" i="1"/>
  <c r="JH194" i="1"/>
  <c r="L194" i="1"/>
  <c r="AI194" i="1"/>
  <c r="BF194" i="1"/>
  <c r="CC194" i="1"/>
  <c r="CZ194" i="1"/>
  <c r="DX194" i="1"/>
  <c r="EW194" i="1"/>
  <c r="FT194" i="1"/>
  <c r="GQ194" i="1"/>
  <c r="HN194" i="1"/>
  <c r="IK194" i="1"/>
  <c r="JK194" i="1"/>
  <c r="M194" i="1"/>
  <c r="AJ194" i="1"/>
  <c r="BG194" i="1"/>
  <c r="CD194" i="1"/>
  <c r="DA194" i="1"/>
  <c r="EA194" i="1"/>
  <c r="EX194" i="1"/>
  <c r="FU194" i="1"/>
  <c r="GR194" i="1"/>
  <c r="HO194" i="1"/>
  <c r="IL194" i="1"/>
  <c r="JL194" i="1"/>
  <c r="N194" i="1"/>
  <c r="AK194" i="1"/>
  <c r="BH194" i="1"/>
  <c r="CE194" i="1"/>
  <c r="DB194" i="1"/>
  <c r="EB194" i="1"/>
  <c r="EY194" i="1"/>
  <c r="FV194" i="1"/>
  <c r="GS194" i="1"/>
  <c r="HP194" i="1"/>
  <c r="IN194" i="1"/>
  <c r="JM194" i="1"/>
  <c r="O194" i="1"/>
  <c r="AL194" i="1"/>
  <c r="BI194" i="1"/>
  <c r="CF194" i="1"/>
  <c r="DD194" i="1"/>
  <c r="EC194" i="1"/>
  <c r="EZ194" i="1"/>
  <c r="FW194" i="1"/>
  <c r="GT194" i="1"/>
  <c r="HQ194" i="1"/>
  <c r="IQ194" i="1"/>
  <c r="P194" i="1"/>
  <c r="AM194" i="1"/>
  <c r="BJ194" i="1"/>
  <c r="CG194" i="1"/>
  <c r="DG194" i="1"/>
  <c r="ED194" i="1"/>
  <c r="FA194" i="1"/>
  <c r="FX194" i="1"/>
  <c r="GU194" i="1"/>
  <c r="HR194" i="1"/>
  <c r="IR194" i="1"/>
  <c r="DQ194" i="1"/>
  <c r="HF194" i="1"/>
  <c r="F194" i="1"/>
  <c r="DS194" i="1"/>
  <c r="HG194" i="1"/>
  <c r="Q194" i="1"/>
  <c r="DT194" i="1"/>
  <c r="HH194" i="1"/>
  <c r="Z194" i="1"/>
  <c r="EE194" i="1"/>
  <c r="HJ194" i="1"/>
  <c r="AE194" i="1"/>
  <c r="EM194" i="1"/>
  <c r="HK194" i="1"/>
  <c r="AF194" i="1"/>
  <c r="EN194" i="1"/>
  <c r="HT194" i="1"/>
  <c r="AN194" i="1"/>
  <c r="EP194" i="1"/>
  <c r="IC194" i="1"/>
  <c r="AZ194" i="1"/>
  <c r="ER194" i="1"/>
  <c r="ID194" i="1"/>
  <c r="BB194" i="1"/>
  <c r="FB194" i="1"/>
  <c r="IE194" i="1"/>
  <c r="BC194" i="1"/>
  <c r="FJ194" i="1"/>
  <c r="IG194" i="1"/>
  <c r="BK194" i="1"/>
  <c r="FL194" i="1"/>
  <c r="IH194" i="1"/>
  <c r="BW194" i="1"/>
  <c r="FP194" i="1"/>
  <c r="IS194" i="1"/>
  <c r="BY194" i="1"/>
  <c r="FQ194" i="1"/>
  <c r="IX194" i="1"/>
  <c r="DP194" i="1"/>
  <c r="BZ194" i="1"/>
  <c r="FY194" i="1"/>
  <c r="IZ194" i="1"/>
  <c r="CH194" i="1"/>
  <c r="GI194" i="1"/>
  <c r="JA194" i="1"/>
  <c r="GV194" i="1"/>
  <c r="CT194" i="1"/>
  <c r="GJ194" i="1"/>
  <c r="JB194" i="1"/>
  <c r="CV194" i="1"/>
  <c r="GK194" i="1"/>
  <c r="JD194" i="1"/>
  <c r="CW194" i="1"/>
  <c r="GM194" i="1"/>
  <c r="JE194" i="1"/>
  <c r="DH194" i="1"/>
  <c r="GN194" i="1"/>
  <c r="KF154" i="1"/>
  <c r="KZ154" i="1"/>
  <c r="LT154" i="1"/>
  <c r="MN154" i="1"/>
  <c r="NH154" i="1"/>
  <c r="OB154" i="1"/>
  <c r="OV154" i="1"/>
  <c r="PP154" i="1"/>
  <c r="QJ154" i="1"/>
  <c r="RD154" i="1"/>
  <c r="RX154" i="1"/>
  <c r="SR154" i="1"/>
  <c r="TL154" i="1"/>
  <c r="UF154" i="1"/>
  <c r="UZ154" i="1"/>
  <c r="VT154" i="1"/>
  <c r="WN154" i="1"/>
  <c r="XH154" i="1"/>
  <c r="YB154" i="1"/>
  <c r="JQ154" i="1"/>
  <c r="KL154" i="1"/>
  <c r="LG154" i="1"/>
  <c r="MB154" i="1"/>
  <c r="MW154" i="1"/>
  <c r="NR154" i="1"/>
  <c r="OM154" i="1"/>
  <c r="PH154" i="1"/>
  <c r="QC154" i="1"/>
  <c r="QX154" i="1"/>
  <c r="RS154" i="1"/>
  <c r="SN154" i="1"/>
  <c r="TI154" i="1"/>
  <c r="UD154" i="1"/>
  <c r="UY154" i="1"/>
  <c r="VU154" i="1"/>
  <c r="WP154" i="1"/>
  <c r="XK154" i="1"/>
  <c r="YF154" i="1"/>
  <c r="YZ154" i="1"/>
  <c r="ZT154" i="1"/>
  <c r="AAN154" i="1"/>
  <c r="ABH154" i="1"/>
  <c r="ACB154" i="1"/>
  <c r="ACV154" i="1"/>
  <c r="JR154" i="1"/>
  <c r="KM154" i="1"/>
  <c r="LH154" i="1"/>
  <c r="MC154" i="1"/>
  <c r="MX154" i="1"/>
  <c r="NS154" i="1"/>
  <c r="ON154" i="1"/>
  <c r="PI154" i="1"/>
  <c r="QD154" i="1"/>
  <c r="QY154" i="1"/>
  <c r="RT154" i="1"/>
  <c r="SO154" i="1"/>
  <c r="TJ154" i="1"/>
  <c r="UE154" i="1"/>
  <c r="VA154" i="1"/>
  <c r="VV154" i="1"/>
  <c r="WQ154" i="1"/>
  <c r="XL154" i="1"/>
  <c r="YG154" i="1"/>
  <c r="ZA154" i="1"/>
  <c r="ZU154" i="1"/>
  <c r="AAO154" i="1"/>
  <c r="ABI154" i="1"/>
  <c r="ACC154" i="1"/>
  <c r="ACW154" i="1"/>
  <c r="JX154" i="1"/>
  <c r="KU154" i="1"/>
  <c r="LR154" i="1"/>
  <c r="MP154" i="1"/>
  <c r="NM154" i="1"/>
  <c r="OJ154" i="1"/>
  <c r="PG154" i="1"/>
  <c r="QF154" i="1"/>
  <c r="RC154" i="1"/>
  <c r="SA154" i="1"/>
  <c r="SX154" i="1"/>
  <c r="TU154" i="1"/>
  <c r="UR154" i="1"/>
  <c r="VO154" i="1"/>
  <c r="JY154" i="1"/>
  <c r="KV154" i="1"/>
  <c r="LS154" i="1"/>
  <c r="MQ154" i="1"/>
  <c r="NN154" i="1"/>
  <c r="OK154" i="1"/>
  <c r="PJ154" i="1"/>
  <c r="QG154" i="1"/>
  <c r="RE154" i="1"/>
  <c r="SB154" i="1"/>
  <c r="SY154" i="1"/>
  <c r="TV154" i="1"/>
  <c r="US154" i="1"/>
  <c r="VP154" i="1"/>
  <c r="WM154" i="1"/>
  <c r="XM154" i="1"/>
  <c r="YJ154" i="1"/>
  <c r="ZF154" i="1"/>
  <c r="AAB154" i="1"/>
  <c r="AAX154" i="1"/>
  <c r="ABT154" i="1"/>
  <c r="ACP154" i="1"/>
  <c r="JZ154" i="1"/>
  <c r="KW154" i="1"/>
  <c r="LU154" i="1"/>
  <c r="MR154" i="1"/>
  <c r="NO154" i="1"/>
  <c r="OL154" i="1"/>
  <c r="PK154" i="1"/>
  <c r="QH154" i="1"/>
  <c r="RF154" i="1"/>
  <c r="SC154" i="1"/>
  <c r="SZ154" i="1"/>
  <c r="TW154" i="1"/>
  <c r="UT154" i="1"/>
  <c r="VQ154" i="1"/>
  <c r="WO154" i="1"/>
  <c r="XN154" i="1"/>
  <c r="YK154" i="1"/>
  <c r="ZG154" i="1"/>
  <c r="AAC154" i="1"/>
  <c r="AAY154" i="1"/>
  <c r="ABU154" i="1"/>
  <c r="ACQ154" i="1"/>
  <c r="KA154" i="1"/>
  <c r="KX154" i="1"/>
  <c r="LV154" i="1"/>
  <c r="MS154" i="1"/>
  <c r="NP154" i="1"/>
  <c r="OO154" i="1"/>
  <c r="PL154" i="1"/>
  <c r="QI154" i="1"/>
  <c r="RG154" i="1"/>
  <c r="SD154" i="1"/>
  <c r="TA154" i="1"/>
  <c r="TX154" i="1"/>
  <c r="KB154" i="1"/>
  <c r="KY154" i="1"/>
  <c r="LW154" i="1"/>
  <c r="MT154" i="1"/>
  <c r="NQ154" i="1"/>
  <c r="OP154" i="1"/>
  <c r="PM154" i="1"/>
  <c r="QK154" i="1"/>
  <c r="RH154" i="1"/>
  <c r="SE154" i="1"/>
  <c r="TB154" i="1"/>
  <c r="TY154" i="1"/>
  <c r="KC154" i="1"/>
  <c r="LA154" i="1"/>
  <c r="LX154" i="1"/>
  <c r="MU154" i="1"/>
  <c r="NT154" i="1"/>
  <c r="OQ154" i="1"/>
  <c r="PN154" i="1"/>
  <c r="QL154" i="1"/>
  <c r="RI154" i="1"/>
  <c r="SF154" i="1"/>
  <c r="TC154" i="1"/>
  <c r="TZ154" i="1"/>
  <c r="KD154" i="1"/>
  <c r="LB154" i="1"/>
  <c r="LY154" i="1"/>
  <c r="MV154" i="1"/>
  <c r="NU154" i="1"/>
  <c r="OR154" i="1"/>
  <c r="PO154" i="1"/>
  <c r="QM154" i="1"/>
  <c r="RJ154" i="1"/>
  <c r="SG154" i="1"/>
  <c r="TD154" i="1"/>
  <c r="UA154" i="1"/>
  <c r="KE154" i="1"/>
  <c r="LC154" i="1"/>
  <c r="LZ154" i="1"/>
  <c r="MY154" i="1"/>
  <c r="NV154" i="1"/>
  <c r="OS154" i="1"/>
  <c r="PQ154" i="1"/>
  <c r="QN154" i="1"/>
  <c r="KG154" i="1"/>
  <c r="LD154" i="1"/>
  <c r="MA154" i="1"/>
  <c r="MZ154" i="1"/>
  <c r="NW154" i="1"/>
  <c r="KJ154" i="1"/>
  <c r="LI154" i="1"/>
  <c r="MF154" i="1"/>
  <c r="NC154" i="1"/>
  <c r="NZ154" i="1"/>
  <c r="OX154" i="1"/>
  <c r="PU154" i="1"/>
  <c r="QR154" i="1"/>
  <c r="RO154" i="1"/>
  <c r="SL154" i="1"/>
  <c r="TK154" i="1"/>
  <c r="UI154" i="1"/>
  <c r="VF154" i="1"/>
  <c r="WC154" i="1"/>
  <c r="WZ154" i="1"/>
  <c r="XW154" i="1"/>
  <c r="YT154" i="1"/>
  <c r="ZP154" i="1"/>
  <c r="AAL154" i="1"/>
  <c r="ABJ154" i="1"/>
  <c r="ACF154" i="1"/>
  <c r="ADB154" i="1"/>
  <c r="JN154" i="1"/>
  <c r="KK154" i="1"/>
  <c r="LJ154" i="1"/>
  <c r="MG154" i="1"/>
  <c r="ND154" i="1"/>
  <c r="OA154" i="1"/>
  <c r="OY154" i="1"/>
  <c r="PV154" i="1"/>
  <c r="QS154" i="1"/>
  <c r="RP154" i="1"/>
  <c r="SM154" i="1"/>
  <c r="TM154" i="1"/>
  <c r="UJ154" i="1"/>
  <c r="VG154" i="1"/>
  <c r="WD154" i="1"/>
  <c r="XA154" i="1"/>
  <c r="XX154" i="1"/>
  <c r="YU154" i="1"/>
  <c r="ZQ154" i="1"/>
  <c r="AAM154" i="1"/>
  <c r="ABK154" i="1"/>
  <c r="ACG154" i="1"/>
  <c r="ADC154" i="1"/>
  <c r="JO154" i="1"/>
  <c r="KN154" i="1"/>
  <c r="LK154" i="1"/>
  <c r="MH154" i="1"/>
  <c r="NE154" i="1"/>
  <c r="OC154" i="1"/>
  <c r="OZ154" i="1"/>
  <c r="PW154" i="1"/>
  <c r="QT154" i="1"/>
  <c r="RQ154" i="1"/>
  <c r="SP154" i="1"/>
  <c r="TN154" i="1"/>
  <c r="UK154" i="1"/>
  <c r="VH154" i="1"/>
  <c r="WE154" i="1"/>
  <c r="XB154" i="1"/>
  <c r="JP154" i="1"/>
  <c r="KO154" i="1"/>
  <c r="LL154" i="1"/>
  <c r="MI154" i="1"/>
  <c r="NF154" i="1"/>
  <c r="OD154" i="1"/>
  <c r="PA154" i="1"/>
  <c r="PX154" i="1"/>
  <c r="QU154" i="1"/>
  <c r="RR154" i="1"/>
  <c r="SQ154" i="1"/>
  <c r="TO154" i="1"/>
  <c r="UL154" i="1"/>
  <c r="VI154" i="1"/>
  <c r="WF154" i="1"/>
  <c r="XC154" i="1"/>
  <c r="XZ154" i="1"/>
  <c r="YW154" i="1"/>
  <c r="ZS154" i="1"/>
  <c r="AAQ154" i="1"/>
  <c r="ABM154" i="1"/>
  <c r="ACI154" i="1"/>
  <c r="ADE154" i="1"/>
  <c r="JS154" i="1"/>
  <c r="KP154" i="1"/>
  <c r="LM154" i="1"/>
  <c r="MJ154" i="1"/>
  <c r="NG154" i="1"/>
  <c r="OE154" i="1"/>
  <c r="PB154" i="1"/>
  <c r="PY154" i="1"/>
  <c r="QV154" i="1"/>
  <c r="RU154" i="1"/>
  <c r="SS154" i="1"/>
  <c r="TP154" i="1"/>
  <c r="UM154" i="1"/>
  <c r="VJ154" i="1"/>
  <c r="WG154" i="1"/>
  <c r="XD154" i="1"/>
  <c r="YA154" i="1"/>
  <c r="YX154" i="1"/>
  <c r="ZV154" i="1"/>
  <c r="AAR154" i="1"/>
  <c r="ABN154" i="1"/>
  <c r="ACJ154" i="1"/>
  <c r="ADF154" i="1"/>
  <c r="JT154" i="1"/>
  <c r="KQ154" i="1"/>
  <c r="LN154" i="1"/>
  <c r="MK154" i="1"/>
  <c r="NI154" i="1"/>
  <c r="OF154" i="1"/>
  <c r="PC154" i="1"/>
  <c r="PZ154" i="1"/>
  <c r="QW154" i="1"/>
  <c r="RV154" i="1"/>
  <c r="ST154" i="1"/>
  <c r="TQ154" i="1"/>
  <c r="UN154" i="1"/>
  <c r="VK154" i="1"/>
  <c r="WH154" i="1"/>
  <c r="XE154" i="1"/>
  <c r="YC154" i="1"/>
  <c r="YY154" i="1"/>
  <c r="ZW154" i="1"/>
  <c r="AAS154" i="1"/>
  <c r="ABO154" i="1"/>
  <c r="ACK154" i="1"/>
  <c r="ADG154" i="1"/>
  <c r="JU154" i="1"/>
  <c r="KR154" i="1"/>
  <c r="LO154" i="1"/>
  <c r="ML154" i="1"/>
  <c r="NJ154" i="1"/>
  <c r="OG154" i="1"/>
  <c r="PD154" i="1"/>
  <c r="QA154" i="1"/>
  <c r="QZ154" i="1"/>
  <c r="RW154" i="1"/>
  <c r="SU154" i="1"/>
  <c r="TR154" i="1"/>
  <c r="UO154" i="1"/>
  <c r="VL154" i="1"/>
  <c r="WI154" i="1"/>
  <c r="XF154" i="1"/>
  <c r="YD154" i="1"/>
  <c r="ZB154" i="1"/>
  <c r="ZX154" i="1"/>
  <c r="AAT154" i="1"/>
  <c r="ABP154" i="1"/>
  <c r="ACL154" i="1"/>
  <c r="JV154" i="1"/>
  <c r="KS154" i="1"/>
  <c r="LP154" i="1"/>
  <c r="MM154" i="1"/>
  <c r="NK154" i="1"/>
  <c r="OH154" i="1"/>
  <c r="PE154" i="1"/>
  <c r="QB154" i="1"/>
  <c r="RA154" i="1"/>
  <c r="RY154" i="1"/>
  <c r="NA154" i="1"/>
  <c r="RM154" i="1"/>
  <c r="UQ154" i="1"/>
  <c r="WK154" i="1"/>
  <c r="XV154" i="1"/>
  <c r="ZK154" i="1"/>
  <c r="AAW154" i="1"/>
  <c r="ACE154" i="1"/>
  <c r="NB154" i="1"/>
  <c r="RN154" i="1"/>
  <c r="UU154" i="1"/>
  <c r="WL154" i="1"/>
  <c r="XY154" i="1"/>
  <c r="ZL154" i="1"/>
  <c r="AAZ154" i="1"/>
  <c r="ACH154" i="1"/>
  <c r="NL154" i="1"/>
  <c r="RZ154" i="1"/>
  <c r="UV154" i="1"/>
  <c r="WR154" i="1"/>
  <c r="YE154" i="1"/>
  <c r="ZM154" i="1"/>
  <c r="ABA154" i="1"/>
  <c r="ACM154" i="1"/>
  <c r="NX154" i="1"/>
  <c r="SH154" i="1"/>
  <c r="UW154" i="1"/>
  <c r="WS154" i="1"/>
  <c r="YH154" i="1"/>
  <c r="ZN154" i="1"/>
  <c r="ABB154" i="1"/>
  <c r="ACN154" i="1"/>
  <c r="NY154" i="1"/>
  <c r="SI154" i="1"/>
  <c r="UX154" i="1"/>
  <c r="WT154" i="1"/>
  <c r="YI154" i="1"/>
  <c r="ZO154" i="1"/>
  <c r="ABC154" i="1"/>
  <c r="ACO154" i="1"/>
  <c r="OI154" i="1"/>
  <c r="SJ154" i="1"/>
  <c r="VB154" i="1"/>
  <c r="WU154" i="1"/>
  <c r="YL154" i="1"/>
  <c r="ZR154" i="1"/>
  <c r="ABD154" i="1"/>
  <c r="ACR154" i="1"/>
  <c r="OT154" i="1"/>
  <c r="SK154" i="1"/>
  <c r="VC154" i="1"/>
  <c r="WV154" i="1"/>
  <c r="YM154" i="1"/>
  <c r="ZY154" i="1"/>
  <c r="ABE154" i="1"/>
  <c r="ACS154" i="1"/>
  <c r="OU154" i="1"/>
  <c r="SV154" i="1"/>
  <c r="VD154" i="1"/>
  <c r="WW154" i="1"/>
  <c r="YN154" i="1"/>
  <c r="ZZ154" i="1"/>
  <c r="ABF154" i="1"/>
  <c r="ACT154" i="1"/>
  <c r="OW154" i="1"/>
  <c r="SW154" i="1"/>
  <c r="VE154" i="1"/>
  <c r="WX154" i="1"/>
  <c r="YO154" i="1"/>
  <c r="AAA154" i="1"/>
  <c r="ABG154" i="1"/>
  <c r="ACU154" i="1"/>
  <c r="PF154" i="1"/>
  <c r="TE154" i="1"/>
  <c r="VM154" i="1"/>
  <c r="WY154" i="1"/>
  <c r="YP154" i="1"/>
  <c r="AAD154" i="1"/>
  <c r="ABL154" i="1"/>
  <c r="ACX154" i="1"/>
  <c r="JW154" i="1"/>
  <c r="PR154" i="1"/>
  <c r="TF154" i="1"/>
  <c r="VN154" i="1"/>
  <c r="XG154" i="1"/>
  <c r="YQ154" i="1"/>
  <c r="AAE154" i="1"/>
  <c r="ABQ154" i="1"/>
  <c r="ACY154" i="1"/>
  <c r="KH154" i="1"/>
  <c r="PS154" i="1"/>
  <c r="TG154" i="1"/>
  <c r="VR154" i="1"/>
  <c r="XI154" i="1"/>
  <c r="YR154" i="1"/>
  <c r="AAF154" i="1"/>
  <c r="ABR154" i="1"/>
  <c r="ACZ154" i="1"/>
  <c r="KI154" i="1"/>
  <c r="PT154" i="1"/>
  <c r="TH154" i="1"/>
  <c r="VS154" i="1"/>
  <c r="XJ154" i="1"/>
  <c r="YS154" i="1"/>
  <c r="AAG154" i="1"/>
  <c r="ABS154" i="1"/>
  <c r="ADA154" i="1"/>
  <c r="KT154" i="1"/>
  <c r="QE154" i="1"/>
  <c r="TS154" i="1"/>
  <c r="VW154" i="1"/>
  <c r="XO154" i="1"/>
  <c r="YV154" i="1"/>
  <c r="AAH154" i="1"/>
  <c r="ABV154" i="1"/>
  <c r="ADD154" i="1"/>
  <c r="LE154" i="1"/>
  <c r="QO154" i="1"/>
  <c r="TT154" i="1"/>
  <c r="VX154" i="1"/>
  <c r="XP154" i="1"/>
  <c r="ZC154" i="1"/>
  <c r="AAI154" i="1"/>
  <c r="ABW154" i="1"/>
  <c r="LF154" i="1"/>
  <c r="QP154" i="1"/>
  <c r="UB154" i="1"/>
  <c r="VY154" i="1"/>
  <c r="XQ154" i="1"/>
  <c r="ZD154" i="1"/>
  <c r="AAJ154" i="1"/>
  <c r="ABX154" i="1"/>
  <c r="LQ154" i="1"/>
  <c r="QQ154" i="1"/>
  <c r="UC154" i="1"/>
  <c r="VZ154" i="1"/>
  <c r="XR154" i="1"/>
  <c r="ZE154" i="1"/>
  <c r="AAK154" i="1"/>
  <c r="ABY154" i="1"/>
  <c r="MD154" i="1"/>
  <c r="RB154" i="1"/>
  <c r="UG154" i="1"/>
  <c r="WA154" i="1"/>
  <c r="XS154" i="1"/>
  <c r="ZH154" i="1"/>
  <c r="AAP154" i="1"/>
  <c r="ABZ154" i="1"/>
  <c r="ME154" i="1"/>
  <c r="RK154" i="1"/>
  <c r="UH154" i="1"/>
  <c r="WB154" i="1"/>
  <c r="XT154" i="1"/>
  <c r="ZI154" i="1"/>
  <c r="AAU154" i="1"/>
  <c r="ACA154" i="1"/>
  <c r="MO154" i="1"/>
  <c r="RL154" i="1"/>
  <c r="UP154" i="1"/>
  <c r="WJ154" i="1"/>
  <c r="XU154" i="1"/>
  <c r="ZJ154" i="1"/>
  <c r="AAV154" i="1"/>
  <c r="ACD154" i="1"/>
  <c r="G154" i="1"/>
  <c r="AA154" i="1"/>
  <c r="AU154" i="1"/>
  <c r="BO154" i="1"/>
  <c r="CI154" i="1"/>
  <c r="DC154" i="1"/>
  <c r="DW154" i="1"/>
  <c r="EQ154" i="1"/>
  <c r="FK154" i="1"/>
  <c r="GE154" i="1"/>
  <c r="GY154" i="1"/>
  <c r="HS154" i="1"/>
  <c r="IM154" i="1"/>
  <c r="JG154" i="1"/>
  <c r="H154" i="1"/>
  <c r="AB154" i="1"/>
  <c r="AV154" i="1"/>
  <c r="BP154" i="1"/>
  <c r="CJ154" i="1"/>
  <c r="DD154" i="1"/>
  <c r="DX154" i="1"/>
  <c r="ER154" i="1"/>
  <c r="FL154" i="1"/>
  <c r="GF154" i="1"/>
  <c r="GZ154" i="1"/>
  <c r="HT154" i="1"/>
  <c r="IN154" i="1"/>
  <c r="JH154" i="1"/>
  <c r="I154" i="1"/>
  <c r="AC154" i="1"/>
  <c r="AW154" i="1"/>
  <c r="BQ154" i="1"/>
  <c r="CK154" i="1"/>
  <c r="DE154" i="1"/>
  <c r="DY154" i="1"/>
  <c r="ES154" i="1"/>
  <c r="FM154" i="1"/>
  <c r="GG154" i="1"/>
  <c r="HA154" i="1"/>
  <c r="HU154" i="1"/>
  <c r="IO154" i="1"/>
  <c r="JI154" i="1"/>
  <c r="J154" i="1"/>
  <c r="AD154" i="1"/>
  <c r="AX154" i="1"/>
  <c r="BR154" i="1"/>
  <c r="CL154" i="1"/>
  <c r="DF154" i="1"/>
  <c r="DZ154" i="1"/>
  <c r="ET154" i="1"/>
  <c r="FN154" i="1"/>
  <c r="GH154" i="1"/>
  <c r="HB154" i="1"/>
  <c r="HV154" i="1"/>
  <c r="IP154" i="1"/>
  <c r="JJ154" i="1"/>
  <c r="O154" i="1"/>
  <c r="AM154" i="1"/>
  <c r="BK154" i="1"/>
  <c r="CM154" i="1"/>
  <c r="DK154" i="1"/>
  <c r="EI154" i="1"/>
  <c r="FG154" i="1"/>
  <c r="GI154" i="1"/>
  <c r="HG154" i="1"/>
  <c r="IE154" i="1"/>
  <c r="JC154" i="1"/>
  <c r="P154" i="1"/>
  <c r="AN154" i="1"/>
  <c r="BL154" i="1"/>
  <c r="CN154" i="1"/>
  <c r="DL154" i="1"/>
  <c r="EJ154" i="1"/>
  <c r="FH154" i="1"/>
  <c r="GJ154" i="1"/>
  <c r="HH154" i="1"/>
  <c r="IF154" i="1"/>
  <c r="JD154" i="1"/>
  <c r="Q154" i="1"/>
  <c r="AO154" i="1"/>
  <c r="BM154" i="1"/>
  <c r="CO154" i="1"/>
  <c r="DM154" i="1"/>
  <c r="EK154" i="1"/>
  <c r="FI154" i="1"/>
  <c r="GK154" i="1"/>
  <c r="HI154" i="1"/>
  <c r="IG154" i="1"/>
  <c r="JE154" i="1"/>
  <c r="R154" i="1"/>
  <c r="AP154" i="1"/>
  <c r="BN154" i="1"/>
  <c r="CP154" i="1"/>
  <c r="DN154" i="1"/>
  <c r="EL154" i="1"/>
  <c r="FJ154" i="1"/>
  <c r="GL154" i="1"/>
  <c r="HJ154" i="1"/>
  <c r="IH154" i="1"/>
  <c r="JF154" i="1"/>
  <c r="S154" i="1"/>
  <c r="AQ154" i="1"/>
  <c r="BS154" i="1"/>
  <c r="CQ154" i="1"/>
  <c r="DO154" i="1"/>
  <c r="EM154" i="1"/>
  <c r="FO154" i="1"/>
  <c r="GM154" i="1"/>
  <c r="HK154" i="1"/>
  <c r="II154" i="1"/>
  <c r="JK154" i="1"/>
  <c r="T154" i="1"/>
  <c r="AR154" i="1"/>
  <c r="BT154" i="1"/>
  <c r="CR154" i="1"/>
  <c r="DP154" i="1"/>
  <c r="EN154" i="1"/>
  <c r="FP154" i="1"/>
  <c r="GN154" i="1"/>
  <c r="HL154" i="1"/>
  <c r="IJ154" i="1"/>
  <c r="JL154" i="1"/>
  <c r="U154" i="1"/>
  <c r="AS154" i="1"/>
  <c r="BU154" i="1"/>
  <c r="CS154" i="1"/>
  <c r="DQ154" i="1"/>
  <c r="EO154" i="1"/>
  <c r="FQ154" i="1"/>
  <c r="GO154" i="1"/>
  <c r="HM154" i="1"/>
  <c r="IK154" i="1"/>
  <c r="JM154" i="1"/>
  <c r="V154" i="1"/>
  <c r="AT154" i="1"/>
  <c r="BV154" i="1"/>
  <c r="CT154" i="1"/>
  <c r="DR154" i="1"/>
  <c r="EP154" i="1"/>
  <c r="FR154" i="1"/>
  <c r="GP154" i="1"/>
  <c r="HN154" i="1"/>
  <c r="IL154" i="1"/>
  <c r="W154" i="1"/>
  <c r="AY154" i="1"/>
  <c r="BW154" i="1"/>
  <c r="CU154" i="1"/>
  <c r="DS154" i="1"/>
  <c r="EU154" i="1"/>
  <c r="FS154" i="1"/>
  <c r="GQ154" i="1"/>
  <c r="HO154" i="1"/>
  <c r="IQ154" i="1"/>
  <c r="X154" i="1"/>
  <c r="AZ154" i="1"/>
  <c r="BX154" i="1"/>
  <c r="CV154" i="1"/>
  <c r="DT154" i="1"/>
  <c r="EV154" i="1"/>
  <c r="FT154" i="1"/>
  <c r="GR154" i="1"/>
  <c r="HP154" i="1"/>
  <c r="IR154" i="1"/>
  <c r="Y154" i="1"/>
  <c r="BA154" i="1"/>
  <c r="BY154" i="1"/>
  <c r="CW154" i="1"/>
  <c r="DU154" i="1"/>
  <c r="EW154" i="1"/>
  <c r="FU154" i="1"/>
  <c r="GS154" i="1"/>
  <c r="HQ154" i="1"/>
  <c r="IS154" i="1"/>
  <c r="Z154" i="1"/>
  <c r="BB154" i="1"/>
  <c r="BZ154" i="1"/>
  <c r="CX154" i="1"/>
  <c r="DV154" i="1"/>
  <c r="EX154" i="1"/>
  <c r="FV154" i="1"/>
  <c r="GT154" i="1"/>
  <c r="HR154" i="1"/>
  <c r="IT154" i="1"/>
  <c r="AE154" i="1"/>
  <c r="BC154" i="1"/>
  <c r="CA154" i="1"/>
  <c r="CY154" i="1"/>
  <c r="EA154" i="1"/>
  <c r="EY154" i="1"/>
  <c r="FW154" i="1"/>
  <c r="GU154" i="1"/>
  <c r="HW154" i="1"/>
  <c r="IU154" i="1"/>
  <c r="AF154" i="1"/>
  <c r="BD154" i="1"/>
  <c r="CB154" i="1"/>
  <c r="CZ154" i="1"/>
  <c r="EB154" i="1"/>
  <c r="EZ154" i="1"/>
  <c r="FX154" i="1"/>
  <c r="GV154" i="1"/>
  <c r="HX154" i="1"/>
  <c r="IV154" i="1"/>
  <c r="AG154" i="1"/>
  <c r="BE154" i="1"/>
  <c r="CC154" i="1"/>
  <c r="DA154" i="1"/>
  <c r="EC154" i="1"/>
  <c r="FA154" i="1"/>
  <c r="FY154" i="1"/>
  <c r="GW154" i="1"/>
  <c r="HY154" i="1"/>
  <c r="IW154" i="1"/>
  <c r="F154" i="1"/>
  <c r="AH154" i="1"/>
  <c r="BF154" i="1"/>
  <c r="CD154" i="1"/>
  <c r="DB154" i="1"/>
  <c r="ED154" i="1"/>
  <c r="FB154" i="1"/>
  <c r="FZ154" i="1"/>
  <c r="GX154" i="1"/>
  <c r="HZ154" i="1"/>
  <c r="IX154" i="1"/>
  <c r="K154" i="1"/>
  <c r="AI154" i="1"/>
  <c r="BG154" i="1"/>
  <c r="CE154" i="1"/>
  <c r="DG154" i="1"/>
  <c r="EE154" i="1"/>
  <c r="FC154" i="1"/>
  <c r="GA154" i="1"/>
  <c r="HC154" i="1"/>
  <c r="IA154" i="1"/>
  <c r="IY154" i="1"/>
  <c r="L154" i="1"/>
  <c r="AJ154" i="1"/>
  <c r="BH154" i="1"/>
  <c r="CF154" i="1"/>
  <c r="DH154" i="1"/>
  <c r="EF154" i="1"/>
  <c r="FD154" i="1"/>
  <c r="GB154" i="1"/>
  <c r="HD154" i="1"/>
  <c r="IB154" i="1"/>
  <c r="IZ154" i="1"/>
  <c r="IC154" i="1"/>
  <c r="ID154" i="1"/>
  <c r="M154" i="1"/>
  <c r="JA154" i="1"/>
  <c r="N154" i="1"/>
  <c r="JB154" i="1"/>
  <c r="AK154" i="1"/>
  <c r="AL154" i="1"/>
  <c r="BI154" i="1"/>
  <c r="BJ154" i="1"/>
  <c r="CG154" i="1"/>
  <c r="CH154" i="1"/>
  <c r="DI154" i="1"/>
  <c r="DJ154" i="1"/>
  <c r="EG154" i="1"/>
  <c r="EH154" i="1"/>
  <c r="FE154" i="1"/>
  <c r="FF154" i="1"/>
  <c r="GC154" i="1"/>
  <c r="GD154" i="1"/>
  <c r="HE154" i="1"/>
  <c r="HF154" i="1"/>
  <c r="KC213" i="1"/>
  <c r="KW213" i="1"/>
  <c r="LQ213" i="1"/>
  <c r="MK213" i="1"/>
  <c r="NE213" i="1"/>
  <c r="NY213" i="1"/>
  <c r="OS213" i="1"/>
  <c r="PM213" i="1"/>
  <c r="QG213" i="1"/>
  <c r="RA213" i="1"/>
  <c r="RU213" i="1"/>
  <c r="SO213" i="1"/>
  <c r="TI213" i="1"/>
  <c r="UC213" i="1"/>
  <c r="UW213" i="1"/>
  <c r="VQ213" i="1"/>
  <c r="WK213" i="1"/>
  <c r="XE213" i="1"/>
  <c r="XY213" i="1"/>
  <c r="YS213" i="1"/>
  <c r="ZM213" i="1"/>
  <c r="AAG213" i="1"/>
  <c r="ABA213" i="1"/>
  <c r="ABU213" i="1"/>
  <c r="ACO213" i="1"/>
  <c r="KD213" i="1"/>
  <c r="KX213" i="1"/>
  <c r="LR213" i="1"/>
  <c r="ML213" i="1"/>
  <c r="NF213" i="1"/>
  <c r="NZ213" i="1"/>
  <c r="OT213" i="1"/>
  <c r="PN213" i="1"/>
  <c r="QH213" i="1"/>
  <c r="RB213" i="1"/>
  <c r="RV213" i="1"/>
  <c r="SP213" i="1"/>
  <c r="TJ213" i="1"/>
  <c r="UD213" i="1"/>
  <c r="UX213" i="1"/>
  <c r="VR213" i="1"/>
  <c r="WL213" i="1"/>
  <c r="XF213" i="1"/>
  <c r="XZ213" i="1"/>
  <c r="YT213" i="1"/>
  <c r="ZN213" i="1"/>
  <c r="AAH213" i="1"/>
  <c r="ABB213" i="1"/>
  <c r="ABV213" i="1"/>
  <c r="ACP213" i="1"/>
  <c r="KE213" i="1"/>
  <c r="KY213" i="1"/>
  <c r="LS213" i="1"/>
  <c r="MM213" i="1"/>
  <c r="NG213" i="1"/>
  <c r="OA213" i="1"/>
  <c r="OU213" i="1"/>
  <c r="PO213" i="1"/>
  <c r="QI213" i="1"/>
  <c r="RC213" i="1"/>
  <c r="RW213" i="1"/>
  <c r="SQ213" i="1"/>
  <c r="TK213" i="1"/>
  <c r="UE213" i="1"/>
  <c r="UY213" i="1"/>
  <c r="VS213" i="1"/>
  <c r="WM213" i="1"/>
  <c r="XG213" i="1"/>
  <c r="YA213" i="1"/>
  <c r="YU213" i="1"/>
  <c r="ZO213" i="1"/>
  <c r="AAI213" i="1"/>
  <c r="ABC213" i="1"/>
  <c r="ABW213" i="1"/>
  <c r="ACQ213" i="1"/>
  <c r="KF213" i="1"/>
  <c r="KZ213" i="1"/>
  <c r="LT213" i="1"/>
  <c r="MN213" i="1"/>
  <c r="NH213" i="1"/>
  <c r="OB213" i="1"/>
  <c r="OV213" i="1"/>
  <c r="PP213" i="1"/>
  <c r="QJ213" i="1"/>
  <c r="RD213" i="1"/>
  <c r="RX213" i="1"/>
  <c r="SR213" i="1"/>
  <c r="TL213" i="1"/>
  <c r="UF213" i="1"/>
  <c r="UZ213" i="1"/>
  <c r="VT213" i="1"/>
  <c r="WN213" i="1"/>
  <c r="XH213" i="1"/>
  <c r="YB213" i="1"/>
  <c r="YV213" i="1"/>
  <c r="ZP213" i="1"/>
  <c r="AAJ213" i="1"/>
  <c r="ABD213" i="1"/>
  <c r="ABX213" i="1"/>
  <c r="ACR213" i="1"/>
  <c r="JU213" i="1"/>
  <c r="KO213" i="1"/>
  <c r="LI213" i="1"/>
  <c r="MC213" i="1"/>
  <c r="MW213" i="1"/>
  <c r="NQ213" i="1"/>
  <c r="OK213" i="1"/>
  <c r="PE213" i="1"/>
  <c r="PY213" i="1"/>
  <c r="QS213" i="1"/>
  <c r="RM213" i="1"/>
  <c r="SG213" i="1"/>
  <c r="TA213" i="1"/>
  <c r="TU213" i="1"/>
  <c r="UO213" i="1"/>
  <c r="VI213" i="1"/>
  <c r="WC213" i="1"/>
  <c r="WW213" i="1"/>
  <c r="XQ213" i="1"/>
  <c r="YK213" i="1"/>
  <c r="ZE213" i="1"/>
  <c r="ZY213" i="1"/>
  <c r="AAS213" i="1"/>
  <c r="ABM213" i="1"/>
  <c r="ACG213" i="1"/>
  <c r="ADA213" i="1"/>
  <c r="JV213" i="1"/>
  <c r="KP213" i="1"/>
  <c r="LJ213" i="1"/>
  <c r="MD213" i="1"/>
  <c r="MX213" i="1"/>
  <c r="NR213" i="1"/>
  <c r="OL213" i="1"/>
  <c r="PF213" i="1"/>
  <c r="PZ213" i="1"/>
  <c r="QT213" i="1"/>
  <c r="RN213" i="1"/>
  <c r="SH213" i="1"/>
  <c r="TB213" i="1"/>
  <c r="TV213" i="1"/>
  <c r="UP213" i="1"/>
  <c r="VJ213" i="1"/>
  <c r="WD213" i="1"/>
  <c r="WX213" i="1"/>
  <c r="XR213" i="1"/>
  <c r="YL213" i="1"/>
  <c r="ZF213" i="1"/>
  <c r="ZZ213" i="1"/>
  <c r="AAT213" i="1"/>
  <c r="ABN213" i="1"/>
  <c r="ACH213" i="1"/>
  <c r="ADB213" i="1"/>
  <c r="JW213" i="1"/>
  <c r="KQ213" i="1"/>
  <c r="LK213" i="1"/>
  <c r="ME213" i="1"/>
  <c r="MY213" i="1"/>
  <c r="NS213" i="1"/>
  <c r="OM213" i="1"/>
  <c r="PG213" i="1"/>
  <c r="QA213" i="1"/>
  <c r="QU213" i="1"/>
  <c r="RO213" i="1"/>
  <c r="SI213" i="1"/>
  <c r="TC213" i="1"/>
  <c r="TW213" i="1"/>
  <c r="UQ213" i="1"/>
  <c r="VK213" i="1"/>
  <c r="WE213" i="1"/>
  <c r="WY213" i="1"/>
  <c r="XS213" i="1"/>
  <c r="YM213" i="1"/>
  <c r="ZG213" i="1"/>
  <c r="AAA213" i="1"/>
  <c r="AAU213" i="1"/>
  <c r="ABO213" i="1"/>
  <c r="ACI213" i="1"/>
  <c r="ADC213" i="1"/>
  <c r="JX213" i="1"/>
  <c r="KR213" i="1"/>
  <c r="LL213" i="1"/>
  <c r="MF213" i="1"/>
  <c r="MZ213" i="1"/>
  <c r="NT213" i="1"/>
  <c r="ON213" i="1"/>
  <c r="PH213" i="1"/>
  <c r="QB213" i="1"/>
  <c r="QV213" i="1"/>
  <c r="RP213" i="1"/>
  <c r="SJ213" i="1"/>
  <c r="TD213" i="1"/>
  <c r="TX213" i="1"/>
  <c r="UR213" i="1"/>
  <c r="VL213" i="1"/>
  <c r="JY213" i="1"/>
  <c r="KS213" i="1"/>
  <c r="LM213" i="1"/>
  <c r="MG213" i="1"/>
  <c r="NA213" i="1"/>
  <c r="NU213" i="1"/>
  <c r="OO213" i="1"/>
  <c r="PI213" i="1"/>
  <c r="QC213" i="1"/>
  <c r="QW213" i="1"/>
  <c r="RQ213" i="1"/>
  <c r="SK213" i="1"/>
  <c r="TE213" i="1"/>
  <c r="TY213" i="1"/>
  <c r="US213" i="1"/>
  <c r="VM213" i="1"/>
  <c r="WG213" i="1"/>
  <c r="XA213" i="1"/>
  <c r="XU213" i="1"/>
  <c r="YO213" i="1"/>
  <c r="ZI213" i="1"/>
  <c r="AAC213" i="1"/>
  <c r="AAW213" i="1"/>
  <c r="ABQ213" i="1"/>
  <c r="ACK213" i="1"/>
  <c r="ADE213" i="1"/>
  <c r="JZ213" i="1"/>
  <c r="KT213" i="1"/>
  <c r="LN213" i="1"/>
  <c r="MH213" i="1"/>
  <c r="NB213" i="1"/>
  <c r="NV213" i="1"/>
  <c r="OP213" i="1"/>
  <c r="PJ213" i="1"/>
  <c r="QD213" i="1"/>
  <c r="QX213" i="1"/>
  <c r="RR213" i="1"/>
  <c r="SL213" i="1"/>
  <c r="KJ213" i="1"/>
  <c r="LX213" i="1"/>
  <c r="NL213" i="1"/>
  <c r="OZ213" i="1"/>
  <c r="QN213" i="1"/>
  <c r="SB213" i="1"/>
  <c r="TO213" i="1"/>
  <c r="VA213" i="1"/>
  <c r="WH213" i="1"/>
  <c r="XN213" i="1"/>
  <c r="YX213" i="1"/>
  <c r="AAD213" i="1"/>
  <c r="ABJ213" i="1"/>
  <c r="ACT213" i="1"/>
  <c r="KK213" i="1"/>
  <c r="LY213" i="1"/>
  <c r="NM213" i="1"/>
  <c r="PA213" i="1"/>
  <c r="QO213" i="1"/>
  <c r="SC213" i="1"/>
  <c r="TP213" i="1"/>
  <c r="VB213" i="1"/>
  <c r="WI213" i="1"/>
  <c r="XO213" i="1"/>
  <c r="YY213" i="1"/>
  <c r="AAE213" i="1"/>
  <c r="ABK213" i="1"/>
  <c r="ACU213" i="1"/>
  <c r="KL213" i="1"/>
  <c r="LZ213" i="1"/>
  <c r="NN213" i="1"/>
  <c r="PB213" i="1"/>
  <c r="QP213" i="1"/>
  <c r="SD213" i="1"/>
  <c r="TQ213" i="1"/>
  <c r="VC213" i="1"/>
  <c r="WJ213" i="1"/>
  <c r="XP213" i="1"/>
  <c r="YZ213" i="1"/>
  <c r="AAF213" i="1"/>
  <c r="ABL213" i="1"/>
  <c r="ACV213" i="1"/>
  <c r="KM213" i="1"/>
  <c r="MA213" i="1"/>
  <c r="NO213" i="1"/>
  <c r="PC213" i="1"/>
  <c r="QQ213" i="1"/>
  <c r="SE213" i="1"/>
  <c r="TR213" i="1"/>
  <c r="VD213" i="1"/>
  <c r="WO213" i="1"/>
  <c r="XT213" i="1"/>
  <c r="ZA213" i="1"/>
  <c r="AAK213" i="1"/>
  <c r="ABP213" i="1"/>
  <c r="ACW213" i="1"/>
  <c r="KN213" i="1"/>
  <c r="MB213" i="1"/>
  <c r="NP213" i="1"/>
  <c r="PD213" i="1"/>
  <c r="QR213" i="1"/>
  <c r="SF213" i="1"/>
  <c r="TS213" i="1"/>
  <c r="VE213" i="1"/>
  <c r="WP213" i="1"/>
  <c r="XV213" i="1"/>
  <c r="ZB213" i="1"/>
  <c r="AAL213" i="1"/>
  <c r="ABR213" i="1"/>
  <c r="ACX213" i="1"/>
  <c r="KU213" i="1"/>
  <c r="MI213" i="1"/>
  <c r="NW213" i="1"/>
  <c r="PK213" i="1"/>
  <c r="QY213" i="1"/>
  <c r="SM213" i="1"/>
  <c r="TT213" i="1"/>
  <c r="VF213" i="1"/>
  <c r="WQ213" i="1"/>
  <c r="XW213" i="1"/>
  <c r="ZC213" i="1"/>
  <c r="AAM213" i="1"/>
  <c r="ABS213" i="1"/>
  <c r="ACY213" i="1"/>
  <c r="KV213" i="1"/>
  <c r="MJ213" i="1"/>
  <c r="NX213" i="1"/>
  <c r="PL213" i="1"/>
  <c r="QZ213" i="1"/>
  <c r="SN213" i="1"/>
  <c r="TZ213" i="1"/>
  <c r="VG213" i="1"/>
  <c r="WR213" i="1"/>
  <c r="XX213" i="1"/>
  <c r="ZD213" i="1"/>
  <c r="AAN213" i="1"/>
  <c r="ABT213" i="1"/>
  <c r="ACZ213" i="1"/>
  <c r="LA213" i="1"/>
  <c r="MO213" i="1"/>
  <c r="OC213" i="1"/>
  <c r="PQ213" i="1"/>
  <c r="RE213" i="1"/>
  <c r="SS213" i="1"/>
  <c r="UA213" i="1"/>
  <c r="VH213" i="1"/>
  <c r="WS213" i="1"/>
  <c r="YC213" i="1"/>
  <c r="ZH213" i="1"/>
  <c r="AAO213" i="1"/>
  <c r="ABY213" i="1"/>
  <c r="ADD213" i="1"/>
  <c r="JN213" i="1"/>
  <c r="LB213" i="1"/>
  <c r="MP213" i="1"/>
  <c r="OD213" i="1"/>
  <c r="PR213" i="1"/>
  <c r="RF213" i="1"/>
  <c r="ST213" i="1"/>
  <c r="UB213" i="1"/>
  <c r="VN213" i="1"/>
  <c r="WT213" i="1"/>
  <c r="YD213" i="1"/>
  <c r="ZJ213" i="1"/>
  <c r="AAP213" i="1"/>
  <c r="ABZ213" i="1"/>
  <c r="ADF213" i="1"/>
  <c r="JO213" i="1"/>
  <c r="LC213" i="1"/>
  <c r="MQ213" i="1"/>
  <c r="OE213" i="1"/>
  <c r="PS213" i="1"/>
  <c r="RG213" i="1"/>
  <c r="SU213" i="1"/>
  <c r="UG213" i="1"/>
  <c r="VO213" i="1"/>
  <c r="WU213" i="1"/>
  <c r="YE213" i="1"/>
  <c r="ZK213" i="1"/>
  <c r="AAQ213" i="1"/>
  <c r="ACA213" i="1"/>
  <c r="ADG213" i="1"/>
  <c r="JP213" i="1"/>
  <c r="LD213" i="1"/>
  <c r="MR213" i="1"/>
  <c r="OF213" i="1"/>
  <c r="PT213" i="1"/>
  <c r="RH213" i="1"/>
  <c r="SV213" i="1"/>
  <c r="UH213" i="1"/>
  <c r="VP213" i="1"/>
  <c r="WV213" i="1"/>
  <c r="YF213" i="1"/>
  <c r="ZL213" i="1"/>
  <c r="AAR213" i="1"/>
  <c r="ACB213" i="1"/>
  <c r="JQ213" i="1"/>
  <c r="LE213" i="1"/>
  <c r="MS213" i="1"/>
  <c r="OG213" i="1"/>
  <c r="PU213" i="1"/>
  <c r="RI213" i="1"/>
  <c r="SW213" i="1"/>
  <c r="UI213" i="1"/>
  <c r="VU213" i="1"/>
  <c r="WZ213" i="1"/>
  <c r="YG213" i="1"/>
  <c r="ZQ213" i="1"/>
  <c r="AAV213" i="1"/>
  <c r="ACC213" i="1"/>
  <c r="JR213" i="1"/>
  <c r="LF213" i="1"/>
  <c r="MT213" i="1"/>
  <c r="OH213" i="1"/>
  <c r="PV213" i="1"/>
  <c r="RJ213" i="1"/>
  <c r="SX213" i="1"/>
  <c r="UJ213" i="1"/>
  <c r="VV213" i="1"/>
  <c r="XB213" i="1"/>
  <c r="YH213" i="1"/>
  <c r="ZR213" i="1"/>
  <c r="AAX213" i="1"/>
  <c r="ACD213" i="1"/>
  <c r="JS213" i="1"/>
  <c r="LG213" i="1"/>
  <c r="MU213" i="1"/>
  <c r="OI213" i="1"/>
  <c r="PW213" i="1"/>
  <c r="RK213" i="1"/>
  <c r="SY213" i="1"/>
  <c r="UK213" i="1"/>
  <c r="VW213" i="1"/>
  <c r="XC213" i="1"/>
  <c r="YI213" i="1"/>
  <c r="ZS213" i="1"/>
  <c r="AAY213" i="1"/>
  <c r="ACE213" i="1"/>
  <c r="JT213" i="1"/>
  <c r="LH213" i="1"/>
  <c r="MV213" i="1"/>
  <c r="OJ213" i="1"/>
  <c r="PX213" i="1"/>
  <c r="RL213" i="1"/>
  <c r="SZ213" i="1"/>
  <c r="UL213" i="1"/>
  <c r="VX213" i="1"/>
  <c r="XD213" i="1"/>
  <c r="YJ213" i="1"/>
  <c r="ZT213" i="1"/>
  <c r="AAZ213" i="1"/>
  <c r="ACF213" i="1"/>
  <c r="KA213" i="1"/>
  <c r="LO213" i="1"/>
  <c r="NC213" i="1"/>
  <c r="OQ213" i="1"/>
  <c r="QE213" i="1"/>
  <c r="RS213" i="1"/>
  <c r="TF213" i="1"/>
  <c r="UM213" i="1"/>
  <c r="VY213" i="1"/>
  <c r="XI213" i="1"/>
  <c r="YN213" i="1"/>
  <c r="ZU213" i="1"/>
  <c r="ABE213" i="1"/>
  <c r="ACJ213" i="1"/>
  <c r="KB213" i="1"/>
  <c r="LP213" i="1"/>
  <c r="ND213" i="1"/>
  <c r="OR213" i="1"/>
  <c r="QF213" i="1"/>
  <c r="RT213" i="1"/>
  <c r="TG213" i="1"/>
  <c r="UN213" i="1"/>
  <c r="VZ213" i="1"/>
  <c r="XJ213" i="1"/>
  <c r="YP213" i="1"/>
  <c r="ZV213" i="1"/>
  <c r="ABF213" i="1"/>
  <c r="ACL213" i="1"/>
  <c r="KG213" i="1"/>
  <c r="LU213" i="1"/>
  <c r="NI213" i="1"/>
  <c r="OW213" i="1"/>
  <c r="QK213" i="1"/>
  <c r="RY213" i="1"/>
  <c r="TH213" i="1"/>
  <c r="UT213" i="1"/>
  <c r="WA213" i="1"/>
  <c r="XK213" i="1"/>
  <c r="YQ213" i="1"/>
  <c r="ZW213" i="1"/>
  <c r="ABG213" i="1"/>
  <c r="ACM213" i="1"/>
  <c r="KH213" i="1"/>
  <c r="LV213" i="1"/>
  <c r="NJ213" i="1"/>
  <c r="OX213" i="1"/>
  <c r="QL213" i="1"/>
  <c r="RZ213" i="1"/>
  <c r="TM213" i="1"/>
  <c r="UU213" i="1"/>
  <c r="WB213" i="1"/>
  <c r="XL213" i="1"/>
  <c r="YR213" i="1"/>
  <c r="ZX213" i="1"/>
  <c r="ABH213" i="1"/>
  <c r="ACN213" i="1"/>
  <c r="SA213" i="1"/>
  <c r="TN213" i="1"/>
  <c r="UV213" i="1"/>
  <c r="WF213" i="1"/>
  <c r="XM213" i="1"/>
  <c r="YW213" i="1"/>
  <c r="AAB213" i="1"/>
  <c r="ABI213" i="1"/>
  <c r="ACS213" i="1"/>
  <c r="KI213" i="1"/>
  <c r="LW213" i="1"/>
  <c r="NK213" i="1"/>
  <c r="OY213" i="1"/>
  <c r="QM213" i="1"/>
  <c r="G213" i="1"/>
  <c r="AA213" i="1"/>
  <c r="AU213" i="1"/>
  <c r="BO213" i="1"/>
  <c r="CI213" i="1"/>
  <c r="DC213" i="1"/>
  <c r="DW213" i="1"/>
  <c r="EQ213" i="1"/>
  <c r="FK213" i="1"/>
  <c r="GE213" i="1"/>
  <c r="GY213" i="1"/>
  <c r="HS213" i="1"/>
  <c r="IM213" i="1"/>
  <c r="JG213" i="1"/>
  <c r="H213" i="1"/>
  <c r="AB213" i="1"/>
  <c r="AV213" i="1"/>
  <c r="BP213" i="1"/>
  <c r="CJ213" i="1"/>
  <c r="DD213" i="1"/>
  <c r="DX213" i="1"/>
  <c r="ER213" i="1"/>
  <c r="FL213" i="1"/>
  <c r="GF213" i="1"/>
  <c r="GZ213" i="1"/>
  <c r="HT213" i="1"/>
  <c r="IN213" i="1"/>
  <c r="JH213" i="1"/>
  <c r="I213" i="1"/>
  <c r="AC213" i="1"/>
  <c r="AW213" i="1"/>
  <c r="BQ213" i="1"/>
  <c r="CK213" i="1"/>
  <c r="DE213" i="1"/>
  <c r="DY213" i="1"/>
  <c r="ES213" i="1"/>
  <c r="FM213" i="1"/>
  <c r="GG213" i="1"/>
  <c r="HA213" i="1"/>
  <c r="HU213" i="1"/>
  <c r="IO213" i="1"/>
  <c r="JI213" i="1"/>
  <c r="Z213" i="1"/>
  <c r="AZ213" i="1"/>
  <c r="BW213" i="1"/>
  <c r="CT213" i="1"/>
  <c r="DQ213" i="1"/>
  <c r="EN213" i="1"/>
  <c r="FN213" i="1"/>
  <c r="GK213" i="1"/>
  <c r="HH213" i="1"/>
  <c r="IE213" i="1"/>
  <c r="JB213" i="1"/>
  <c r="AD213" i="1"/>
  <c r="BA213" i="1"/>
  <c r="BX213" i="1"/>
  <c r="CU213" i="1"/>
  <c r="DR213" i="1"/>
  <c r="EO213" i="1"/>
  <c r="FO213" i="1"/>
  <c r="GL213" i="1"/>
  <c r="HI213" i="1"/>
  <c r="IF213" i="1"/>
  <c r="JC213" i="1"/>
  <c r="F213" i="1"/>
  <c r="BZ213" i="1"/>
  <c r="DT213" i="1"/>
  <c r="IH213" i="1"/>
  <c r="AE213" i="1"/>
  <c r="BB213" i="1"/>
  <c r="BY213" i="1"/>
  <c r="CV213" i="1"/>
  <c r="DS213" i="1"/>
  <c r="EP213" i="1"/>
  <c r="FP213" i="1"/>
  <c r="GM213" i="1"/>
  <c r="HJ213" i="1"/>
  <c r="IG213" i="1"/>
  <c r="JD213" i="1"/>
  <c r="AF213" i="1"/>
  <c r="BC213" i="1"/>
  <c r="CW213" i="1"/>
  <c r="FQ213" i="1"/>
  <c r="GN213" i="1"/>
  <c r="HK213" i="1"/>
  <c r="JE213" i="1"/>
  <c r="ET213" i="1"/>
  <c r="J213" i="1"/>
  <c r="AG213" i="1"/>
  <c r="BD213" i="1"/>
  <c r="CA213" i="1"/>
  <c r="CX213" i="1"/>
  <c r="DU213" i="1"/>
  <c r="EU213" i="1"/>
  <c r="FR213" i="1"/>
  <c r="GO213" i="1"/>
  <c r="HL213" i="1"/>
  <c r="II213" i="1"/>
  <c r="JF213" i="1"/>
  <c r="K213" i="1"/>
  <c r="AH213" i="1"/>
  <c r="BE213" i="1"/>
  <c r="CB213" i="1"/>
  <c r="CY213" i="1"/>
  <c r="DV213" i="1"/>
  <c r="EV213" i="1"/>
  <c r="FS213" i="1"/>
  <c r="GP213" i="1"/>
  <c r="HM213" i="1"/>
  <c r="IJ213" i="1"/>
  <c r="JJ213" i="1"/>
  <c r="L213" i="1"/>
  <c r="AI213" i="1"/>
  <c r="BF213" i="1"/>
  <c r="CC213" i="1"/>
  <c r="CZ213" i="1"/>
  <c r="DZ213" i="1"/>
  <c r="EW213" i="1"/>
  <c r="FT213" i="1"/>
  <c r="GQ213" i="1"/>
  <c r="HN213" i="1"/>
  <c r="IK213" i="1"/>
  <c r="JK213" i="1"/>
  <c r="M213" i="1"/>
  <c r="AJ213" i="1"/>
  <c r="BG213" i="1"/>
  <c r="CD213" i="1"/>
  <c r="DA213" i="1"/>
  <c r="EA213" i="1"/>
  <c r="EX213" i="1"/>
  <c r="FU213" i="1"/>
  <c r="GR213" i="1"/>
  <c r="HO213" i="1"/>
  <c r="IL213" i="1"/>
  <c r="JL213" i="1"/>
  <c r="N213" i="1"/>
  <c r="AK213" i="1"/>
  <c r="BH213" i="1"/>
  <c r="CE213" i="1"/>
  <c r="DB213" i="1"/>
  <c r="EB213" i="1"/>
  <c r="EY213" i="1"/>
  <c r="FV213" i="1"/>
  <c r="GS213" i="1"/>
  <c r="HP213" i="1"/>
  <c r="IP213" i="1"/>
  <c r="JM213" i="1"/>
  <c r="O213" i="1"/>
  <c r="AL213" i="1"/>
  <c r="BI213" i="1"/>
  <c r="CF213" i="1"/>
  <c r="DF213" i="1"/>
  <c r="EC213" i="1"/>
  <c r="EZ213" i="1"/>
  <c r="FW213" i="1"/>
  <c r="GT213" i="1"/>
  <c r="HQ213" i="1"/>
  <c r="IQ213" i="1"/>
  <c r="P213" i="1"/>
  <c r="AM213" i="1"/>
  <c r="BJ213" i="1"/>
  <c r="CG213" i="1"/>
  <c r="DG213" i="1"/>
  <c r="ED213" i="1"/>
  <c r="FA213" i="1"/>
  <c r="FX213" i="1"/>
  <c r="GU213" i="1"/>
  <c r="HR213" i="1"/>
  <c r="IR213" i="1"/>
  <c r="Q213" i="1"/>
  <c r="AN213" i="1"/>
  <c r="BK213" i="1"/>
  <c r="CH213" i="1"/>
  <c r="DH213" i="1"/>
  <c r="EE213" i="1"/>
  <c r="FB213" i="1"/>
  <c r="FY213" i="1"/>
  <c r="GV213" i="1"/>
  <c r="HV213" i="1"/>
  <c r="IS213" i="1"/>
  <c r="FI213" i="1"/>
  <c r="R213" i="1"/>
  <c r="AO213" i="1"/>
  <c r="BL213" i="1"/>
  <c r="CL213" i="1"/>
  <c r="DI213" i="1"/>
  <c r="EF213" i="1"/>
  <c r="FC213" i="1"/>
  <c r="FZ213" i="1"/>
  <c r="GW213" i="1"/>
  <c r="HW213" i="1"/>
  <c r="IT213" i="1"/>
  <c r="GI213" i="1"/>
  <c r="BV213" i="1"/>
  <c r="S213" i="1"/>
  <c r="AP213" i="1"/>
  <c r="BM213" i="1"/>
  <c r="CM213" i="1"/>
  <c r="DJ213" i="1"/>
  <c r="EG213" i="1"/>
  <c r="FD213" i="1"/>
  <c r="GA213" i="1"/>
  <c r="GX213" i="1"/>
  <c r="HX213" i="1"/>
  <c r="IU213" i="1"/>
  <c r="BU213" i="1"/>
  <c r="IZ213" i="1"/>
  <c r="CS213" i="1"/>
  <c r="GJ213" i="1"/>
  <c r="JA213" i="1"/>
  <c r="T213" i="1"/>
  <c r="AQ213" i="1"/>
  <c r="BN213" i="1"/>
  <c r="CN213" i="1"/>
  <c r="DK213" i="1"/>
  <c r="EH213" i="1"/>
  <c r="FE213" i="1"/>
  <c r="GB213" i="1"/>
  <c r="HB213" i="1"/>
  <c r="HY213" i="1"/>
  <c r="IV213" i="1"/>
  <c r="EL213" i="1"/>
  <c r="DP213" i="1"/>
  <c r="U213" i="1"/>
  <c r="AR213" i="1"/>
  <c r="BR213" i="1"/>
  <c r="CO213" i="1"/>
  <c r="DL213" i="1"/>
  <c r="EI213" i="1"/>
  <c r="FF213" i="1"/>
  <c r="GC213" i="1"/>
  <c r="HC213" i="1"/>
  <c r="HZ213" i="1"/>
  <c r="IW213" i="1"/>
  <c r="HF213" i="1"/>
  <c r="Y213" i="1"/>
  <c r="HG213" i="1"/>
  <c r="V213" i="1"/>
  <c r="AS213" i="1"/>
  <c r="BS213" i="1"/>
  <c r="CP213" i="1"/>
  <c r="DM213" i="1"/>
  <c r="EJ213" i="1"/>
  <c r="FG213" i="1"/>
  <c r="GD213" i="1"/>
  <c r="HD213" i="1"/>
  <c r="IA213" i="1"/>
  <c r="IX213" i="1"/>
  <c r="W213" i="1"/>
  <c r="AT213" i="1"/>
  <c r="BT213" i="1"/>
  <c r="CQ213" i="1"/>
  <c r="DN213" i="1"/>
  <c r="EK213" i="1"/>
  <c r="FH213" i="1"/>
  <c r="GH213" i="1"/>
  <c r="HE213" i="1"/>
  <c r="IB213" i="1"/>
  <c r="IY213" i="1"/>
  <c r="CR213" i="1"/>
  <c r="AY213" i="1"/>
  <c r="EM213" i="1"/>
  <c r="ID213" i="1"/>
  <c r="X213" i="1"/>
  <c r="AX213" i="1"/>
  <c r="DO213" i="1"/>
  <c r="IC213" i="1"/>
  <c r="FJ213" i="1"/>
  <c r="JW193" i="1"/>
  <c r="KQ193" i="1"/>
  <c r="LK193" i="1"/>
  <c r="ME193" i="1"/>
  <c r="MY193" i="1"/>
  <c r="NS193" i="1"/>
  <c r="OM193" i="1"/>
  <c r="PG193" i="1"/>
  <c r="QA193" i="1"/>
  <c r="QU193" i="1"/>
  <c r="RO193" i="1"/>
  <c r="SI193" i="1"/>
  <c r="TC193" i="1"/>
  <c r="TW193" i="1"/>
  <c r="UQ193" i="1"/>
  <c r="VK193" i="1"/>
  <c r="WE193" i="1"/>
  <c r="WY193" i="1"/>
  <c r="XS193" i="1"/>
  <c r="YM193" i="1"/>
  <c r="ZG193" i="1"/>
  <c r="AAA193" i="1"/>
  <c r="AAU193" i="1"/>
  <c r="ABO193" i="1"/>
  <c r="ACI193" i="1"/>
  <c r="ADC193" i="1"/>
  <c r="JZ193" i="1"/>
  <c r="KT193" i="1"/>
  <c r="LN193" i="1"/>
  <c r="MH193" i="1"/>
  <c r="NB193" i="1"/>
  <c r="NV193" i="1"/>
  <c r="OP193" i="1"/>
  <c r="PJ193" i="1"/>
  <c r="QD193" i="1"/>
  <c r="QX193" i="1"/>
  <c r="RR193" i="1"/>
  <c r="SL193" i="1"/>
  <c r="TF193" i="1"/>
  <c r="TZ193" i="1"/>
  <c r="UT193" i="1"/>
  <c r="VN193" i="1"/>
  <c r="WH193" i="1"/>
  <c r="XB193" i="1"/>
  <c r="XV193" i="1"/>
  <c r="YP193" i="1"/>
  <c r="ZJ193" i="1"/>
  <c r="AAD193" i="1"/>
  <c r="JN193" i="1"/>
  <c r="KJ193" i="1"/>
  <c r="LF193" i="1"/>
  <c r="MB193" i="1"/>
  <c r="MX193" i="1"/>
  <c r="NU193" i="1"/>
  <c r="OR193" i="1"/>
  <c r="PN193" i="1"/>
  <c r="QJ193" i="1"/>
  <c r="RF193" i="1"/>
  <c r="SB193" i="1"/>
  <c r="SX193" i="1"/>
  <c r="TT193" i="1"/>
  <c r="UP193" i="1"/>
  <c r="VM193" i="1"/>
  <c r="WJ193" i="1"/>
  <c r="XF193" i="1"/>
  <c r="YB193" i="1"/>
  <c r="YX193" i="1"/>
  <c r="ZT193" i="1"/>
  <c r="AAP193" i="1"/>
  <c r="ABK193" i="1"/>
  <c r="ACF193" i="1"/>
  <c r="ADA193" i="1"/>
  <c r="JO193" i="1"/>
  <c r="KK193" i="1"/>
  <c r="LG193" i="1"/>
  <c r="MC193" i="1"/>
  <c r="MZ193" i="1"/>
  <c r="NW193" i="1"/>
  <c r="OS193" i="1"/>
  <c r="PO193" i="1"/>
  <c r="QK193" i="1"/>
  <c r="RG193" i="1"/>
  <c r="SC193" i="1"/>
  <c r="SY193" i="1"/>
  <c r="TU193" i="1"/>
  <c r="UR193" i="1"/>
  <c r="VO193" i="1"/>
  <c r="WK193" i="1"/>
  <c r="XG193" i="1"/>
  <c r="YC193" i="1"/>
  <c r="YY193" i="1"/>
  <c r="ZU193" i="1"/>
  <c r="AAQ193" i="1"/>
  <c r="ABL193" i="1"/>
  <c r="ACG193" i="1"/>
  <c r="ADB193" i="1"/>
  <c r="JP193" i="1"/>
  <c r="KL193" i="1"/>
  <c r="LH193" i="1"/>
  <c r="MD193" i="1"/>
  <c r="NA193" i="1"/>
  <c r="NX193" i="1"/>
  <c r="OT193" i="1"/>
  <c r="PP193" i="1"/>
  <c r="QL193" i="1"/>
  <c r="RH193" i="1"/>
  <c r="SD193" i="1"/>
  <c r="SZ193" i="1"/>
  <c r="TV193" i="1"/>
  <c r="US193" i="1"/>
  <c r="VP193" i="1"/>
  <c r="WL193" i="1"/>
  <c r="XH193" i="1"/>
  <c r="YD193" i="1"/>
  <c r="YZ193" i="1"/>
  <c r="ZV193" i="1"/>
  <c r="AAR193" i="1"/>
  <c r="ABM193" i="1"/>
  <c r="ACH193" i="1"/>
  <c r="ADD193" i="1"/>
  <c r="JQ193" i="1"/>
  <c r="KM193" i="1"/>
  <c r="LI193" i="1"/>
  <c r="MF193" i="1"/>
  <c r="NC193" i="1"/>
  <c r="NY193" i="1"/>
  <c r="OU193" i="1"/>
  <c r="PQ193" i="1"/>
  <c r="QM193" i="1"/>
  <c r="RI193" i="1"/>
  <c r="SE193" i="1"/>
  <c r="TA193" i="1"/>
  <c r="TX193" i="1"/>
  <c r="UU193" i="1"/>
  <c r="VQ193" i="1"/>
  <c r="WM193" i="1"/>
  <c r="XI193" i="1"/>
  <c r="YE193" i="1"/>
  <c r="ZA193" i="1"/>
  <c r="ZW193" i="1"/>
  <c r="AAS193" i="1"/>
  <c r="ABN193" i="1"/>
  <c r="ACJ193" i="1"/>
  <c r="ADE193" i="1"/>
  <c r="JR193" i="1"/>
  <c r="KN193" i="1"/>
  <c r="LJ193" i="1"/>
  <c r="MG193" i="1"/>
  <c r="ND193" i="1"/>
  <c r="NZ193" i="1"/>
  <c r="OV193" i="1"/>
  <c r="PR193" i="1"/>
  <c r="QN193" i="1"/>
  <c r="KA193" i="1"/>
  <c r="KW193" i="1"/>
  <c r="LS193" i="1"/>
  <c r="MO193" i="1"/>
  <c r="NK193" i="1"/>
  <c r="OG193" i="1"/>
  <c r="PC193" i="1"/>
  <c r="PY193" i="1"/>
  <c r="QV193" i="1"/>
  <c r="RS193" i="1"/>
  <c r="SO193" i="1"/>
  <c r="TK193" i="1"/>
  <c r="UG193" i="1"/>
  <c r="VC193" i="1"/>
  <c r="VY193" i="1"/>
  <c r="WU193" i="1"/>
  <c r="XQ193" i="1"/>
  <c r="YN193" i="1"/>
  <c r="ZK193" i="1"/>
  <c r="AAG193" i="1"/>
  <c r="ABB193" i="1"/>
  <c r="ABW193" i="1"/>
  <c r="ACR193" i="1"/>
  <c r="KB193" i="1"/>
  <c r="KX193" i="1"/>
  <c r="LT193" i="1"/>
  <c r="MP193" i="1"/>
  <c r="NL193" i="1"/>
  <c r="OH193" i="1"/>
  <c r="PD193" i="1"/>
  <c r="PZ193" i="1"/>
  <c r="QW193" i="1"/>
  <c r="RT193" i="1"/>
  <c r="SP193" i="1"/>
  <c r="TL193" i="1"/>
  <c r="UH193" i="1"/>
  <c r="VD193" i="1"/>
  <c r="VZ193" i="1"/>
  <c r="WV193" i="1"/>
  <c r="XR193" i="1"/>
  <c r="YO193" i="1"/>
  <c r="ZL193" i="1"/>
  <c r="AAH193" i="1"/>
  <c r="ABC193" i="1"/>
  <c r="ABX193" i="1"/>
  <c r="ACS193" i="1"/>
  <c r="KC193" i="1"/>
  <c r="KY193" i="1"/>
  <c r="LU193" i="1"/>
  <c r="MQ193" i="1"/>
  <c r="NM193" i="1"/>
  <c r="OI193" i="1"/>
  <c r="PE193" i="1"/>
  <c r="QB193" i="1"/>
  <c r="QY193" i="1"/>
  <c r="RU193" i="1"/>
  <c r="SQ193" i="1"/>
  <c r="TM193" i="1"/>
  <c r="UI193" i="1"/>
  <c r="VE193" i="1"/>
  <c r="WA193" i="1"/>
  <c r="WW193" i="1"/>
  <c r="XT193" i="1"/>
  <c r="YQ193" i="1"/>
  <c r="ZM193" i="1"/>
  <c r="AAI193" i="1"/>
  <c r="ABD193" i="1"/>
  <c r="ABY193" i="1"/>
  <c r="ACT193" i="1"/>
  <c r="KD193" i="1"/>
  <c r="KZ193" i="1"/>
  <c r="LV193" i="1"/>
  <c r="MR193" i="1"/>
  <c r="NN193" i="1"/>
  <c r="OJ193" i="1"/>
  <c r="PF193" i="1"/>
  <c r="QC193" i="1"/>
  <c r="QZ193" i="1"/>
  <c r="RV193" i="1"/>
  <c r="SR193" i="1"/>
  <c r="TN193" i="1"/>
  <c r="UJ193" i="1"/>
  <c r="VF193" i="1"/>
  <c r="WB193" i="1"/>
  <c r="WX193" i="1"/>
  <c r="XU193" i="1"/>
  <c r="YR193" i="1"/>
  <c r="ZN193" i="1"/>
  <c r="AAJ193" i="1"/>
  <c r="ABE193" i="1"/>
  <c r="ABZ193" i="1"/>
  <c r="ACU193" i="1"/>
  <c r="KE193" i="1"/>
  <c r="LA193" i="1"/>
  <c r="LW193" i="1"/>
  <c r="MS193" i="1"/>
  <c r="NO193" i="1"/>
  <c r="OK193" i="1"/>
  <c r="PH193" i="1"/>
  <c r="QE193" i="1"/>
  <c r="RA193" i="1"/>
  <c r="RW193" i="1"/>
  <c r="SS193" i="1"/>
  <c r="TO193" i="1"/>
  <c r="UK193" i="1"/>
  <c r="VG193" i="1"/>
  <c r="WC193" i="1"/>
  <c r="WZ193" i="1"/>
  <c r="XW193" i="1"/>
  <c r="YS193" i="1"/>
  <c r="ZO193" i="1"/>
  <c r="AAK193" i="1"/>
  <c r="ABF193" i="1"/>
  <c r="ACA193" i="1"/>
  <c r="ACV193" i="1"/>
  <c r="KF193" i="1"/>
  <c r="LB193" i="1"/>
  <c r="LX193" i="1"/>
  <c r="MT193" i="1"/>
  <c r="NP193" i="1"/>
  <c r="OL193" i="1"/>
  <c r="PI193" i="1"/>
  <c r="QF193" i="1"/>
  <c r="RB193" i="1"/>
  <c r="RX193" i="1"/>
  <c r="ST193" i="1"/>
  <c r="TP193" i="1"/>
  <c r="UL193" i="1"/>
  <c r="VH193" i="1"/>
  <c r="WD193" i="1"/>
  <c r="XA193" i="1"/>
  <c r="XX193" i="1"/>
  <c r="YT193" i="1"/>
  <c r="ZP193" i="1"/>
  <c r="AAL193" i="1"/>
  <c r="ABG193" i="1"/>
  <c r="ACB193" i="1"/>
  <c r="ACW193" i="1"/>
  <c r="LM193" i="1"/>
  <c r="NH193" i="1"/>
  <c r="PB193" i="1"/>
  <c r="RD193" i="1"/>
  <c r="SV193" i="1"/>
  <c r="UN193" i="1"/>
  <c r="WG193" i="1"/>
  <c r="XZ193" i="1"/>
  <c r="ZR193" i="1"/>
  <c r="ABI193" i="1"/>
  <c r="ACY193" i="1"/>
  <c r="JS193" i="1"/>
  <c r="LO193" i="1"/>
  <c r="NI193" i="1"/>
  <c r="PK193" i="1"/>
  <c r="RE193" i="1"/>
  <c r="SW193" i="1"/>
  <c r="UO193" i="1"/>
  <c r="WI193" i="1"/>
  <c r="YA193" i="1"/>
  <c r="ZS193" i="1"/>
  <c r="ABJ193" i="1"/>
  <c r="ACZ193" i="1"/>
  <c r="JT193" i="1"/>
  <c r="LP193" i="1"/>
  <c r="NJ193" i="1"/>
  <c r="PL193" i="1"/>
  <c r="RJ193" i="1"/>
  <c r="TB193" i="1"/>
  <c r="UV193" i="1"/>
  <c r="WN193" i="1"/>
  <c r="YF193" i="1"/>
  <c r="ZX193" i="1"/>
  <c r="ABP193" i="1"/>
  <c r="ADF193" i="1"/>
  <c r="JU193" i="1"/>
  <c r="LQ193" i="1"/>
  <c r="NQ193" i="1"/>
  <c r="PM193" i="1"/>
  <c r="RK193" i="1"/>
  <c r="TD193" i="1"/>
  <c r="UW193" i="1"/>
  <c r="WO193" i="1"/>
  <c r="YG193" i="1"/>
  <c r="ZY193" i="1"/>
  <c r="ABQ193" i="1"/>
  <c r="ADG193" i="1"/>
  <c r="JV193" i="1"/>
  <c r="LR193" i="1"/>
  <c r="NR193" i="1"/>
  <c r="PS193" i="1"/>
  <c r="RL193" i="1"/>
  <c r="TE193" i="1"/>
  <c r="UX193" i="1"/>
  <c r="WP193" i="1"/>
  <c r="YH193" i="1"/>
  <c r="ZZ193" i="1"/>
  <c r="ABR193" i="1"/>
  <c r="JX193" i="1"/>
  <c r="LY193" i="1"/>
  <c r="NT193" i="1"/>
  <c r="PT193" i="1"/>
  <c r="RM193" i="1"/>
  <c r="TG193" i="1"/>
  <c r="UY193" i="1"/>
  <c r="WQ193" i="1"/>
  <c r="YI193" i="1"/>
  <c r="AAB193" i="1"/>
  <c r="ABS193" i="1"/>
  <c r="JY193" i="1"/>
  <c r="LZ193" i="1"/>
  <c r="OA193" i="1"/>
  <c r="PU193" i="1"/>
  <c r="RN193" i="1"/>
  <c r="TH193" i="1"/>
  <c r="UZ193" i="1"/>
  <c r="WR193" i="1"/>
  <c r="YJ193" i="1"/>
  <c r="AAC193" i="1"/>
  <c r="ABT193" i="1"/>
  <c r="KG193" i="1"/>
  <c r="MA193" i="1"/>
  <c r="OB193" i="1"/>
  <c r="PV193" i="1"/>
  <c r="RP193" i="1"/>
  <c r="TI193" i="1"/>
  <c r="VA193" i="1"/>
  <c r="WS193" i="1"/>
  <c r="YK193" i="1"/>
  <c r="AAE193" i="1"/>
  <c r="ABU193" i="1"/>
  <c r="KH193" i="1"/>
  <c r="MI193" i="1"/>
  <c r="OC193" i="1"/>
  <c r="PW193" i="1"/>
  <c r="RQ193" i="1"/>
  <c r="TJ193" i="1"/>
  <c r="VB193" i="1"/>
  <c r="WT193" i="1"/>
  <c r="YL193" i="1"/>
  <c r="AAF193" i="1"/>
  <c r="ABV193" i="1"/>
  <c r="KI193" i="1"/>
  <c r="MJ193" i="1"/>
  <c r="OD193" i="1"/>
  <c r="PX193" i="1"/>
  <c r="RY193" i="1"/>
  <c r="TQ193" i="1"/>
  <c r="VI193" i="1"/>
  <c r="XC193" i="1"/>
  <c r="YU193" i="1"/>
  <c r="AAM193" i="1"/>
  <c r="ACC193" i="1"/>
  <c r="KO193" i="1"/>
  <c r="MK193" i="1"/>
  <c r="OE193" i="1"/>
  <c r="QG193" i="1"/>
  <c r="RZ193" i="1"/>
  <c r="TR193" i="1"/>
  <c r="VJ193" i="1"/>
  <c r="XD193" i="1"/>
  <c r="YV193" i="1"/>
  <c r="AAN193" i="1"/>
  <c r="ACD193" i="1"/>
  <c r="KP193" i="1"/>
  <c r="ML193" i="1"/>
  <c r="OF193" i="1"/>
  <c r="QH193" i="1"/>
  <c r="SA193" i="1"/>
  <c r="TS193" i="1"/>
  <c r="VL193" i="1"/>
  <c r="XE193" i="1"/>
  <c r="YW193" i="1"/>
  <c r="AAO193" i="1"/>
  <c r="ACE193" i="1"/>
  <c r="KR193" i="1"/>
  <c r="MM193" i="1"/>
  <c r="ON193" i="1"/>
  <c r="QI193" i="1"/>
  <c r="SF193" i="1"/>
  <c r="TY193" i="1"/>
  <c r="VR193" i="1"/>
  <c r="XJ193" i="1"/>
  <c r="ZB193" i="1"/>
  <c r="AAT193" i="1"/>
  <c r="ACK193" i="1"/>
  <c r="KS193" i="1"/>
  <c r="MN193" i="1"/>
  <c r="OO193" i="1"/>
  <c r="QO193" i="1"/>
  <c r="SG193" i="1"/>
  <c r="UA193" i="1"/>
  <c r="VS193" i="1"/>
  <c r="XK193" i="1"/>
  <c r="ZC193" i="1"/>
  <c r="AAV193" i="1"/>
  <c r="ACL193" i="1"/>
  <c r="KU193" i="1"/>
  <c r="MU193" i="1"/>
  <c r="OQ193" i="1"/>
  <c r="QP193" i="1"/>
  <c r="SH193" i="1"/>
  <c r="UB193" i="1"/>
  <c r="VT193" i="1"/>
  <c r="XL193" i="1"/>
  <c r="ZD193" i="1"/>
  <c r="AAW193" i="1"/>
  <c r="ACM193" i="1"/>
  <c r="KV193" i="1"/>
  <c r="MV193" i="1"/>
  <c r="OW193" i="1"/>
  <c r="QQ193" i="1"/>
  <c r="SJ193" i="1"/>
  <c r="UC193" i="1"/>
  <c r="VU193" i="1"/>
  <c r="XM193" i="1"/>
  <c r="ZE193" i="1"/>
  <c r="AAX193" i="1"/>
  <c r="ACN193" i="1"/>
  <c r="LC193" i="1"/>
  <c r="MW193" i="1"/>
  <c r="OX193" i="1"/>
  <c r="QR193" i="1"/>
  <c r="SK193" i="1"/>
  <c r="UD193" i="1"/>
  <c r="VV193" i="1"/>
  <c r="XN193" i="1"/>
  <c r="ZF193" i="1"/>
  <c r="AAY193" i="1"/>
  <c r="ACO193" i="1"/>
  <c r="LD193" i="1"/>
  <c r="NE193" i="1"/>
  <c r="OY193" i="1"/>
  <c r="QS193" i="1"/>
  <c r="SM193" i="1"/>
  <c r="UE193" i="1"/>
  <c r="VW193" i="1"/>
  <c r="XO193" i="1"/>
  <c r="ZH193" i="1"/>
  <c r="AAZ193" i="1"/>
  <c r="ACP193" i="1"/>
  <c r="LE193" i="1"/>
  <c r="NF193" i="1"/>
  <c r="OZ193" i="1"/>
  <c r="QT193" i="1"/>
  <c r="SN193" i="1"/>
  <c r="UF193" i="1"/>
  <c r="VX193" i="1"/>
  <c r="XP193" i="1"/>
  <c r="ZI193" i="1"/>
  <c r="ABA193" i="1"/>
  <c r="ACQ193" i="1"/>
  <c r="XY193" i="1"/>
  <c r="ZQ193" i="1"/>
  <c r="ABH193" i="1"/>
  <c r="ACX193" i="1"/>
  <c r="LL193" i="1"/>
  <c r="NG193" i="1"/>
  <c r="PA193" i="1"/>
  <c r="RC193" i="1"/>
  <c r="SU193" i="1"/>
  <c r="UM193" i="1"/>
  <c r="WF193" i="1"/>
  <c r="O193" i="1"/>
  <c r="AI193" i="1"/>
  <c r="BC193" i="1"/>
  <c r="BW193" i="1"/>
  <c r="CQ193" i="1"/>
  <c r="DK193" i="1"/>
  <c r="EE193" i="1"/>
  <c r="EY193" i="1"/>
  <c r="FS193" i="1"/>
  <c r="GM193" i="1"/>
  <c r="HG193" i="1"/>
  <c r="IA193" i="1"/>
  <c r="IU193" i="1"/>
  <c r="Q193" i="1"/>
  <c r="AK193" i="1"/>
  <c r="BE193" i="1"/>
  <c r="BY193" i="1"/>
  <c r="CS193" i="1"/>
  <c r="DM193" i="1"/>
  <c r="EG193" i="1"/>
  <c r="FA193" i="1"/>
  <c r="FU193" i="1"/>
  <c r="GO193" i="1"/>
  <c r="HI193" i="1"/>
  <c r="IC193" i="1"/>
  <c r="IW193" i="1"/>
  <c r="R193" i="1"/>
  <c r="AL193" i="1"/>
  <c r="BF193" i="1"/>
  <c r="BZ193" i="1"/>
  <c r="CT193" i="1"/>
  <c r="DN193" i="1"/>
  <c r="EH193" i="1"/>
  <c r="FB193" i="1"/>
  <c r="FV193" i="1"/>
  <c r="GP193" i="1"/>
  <c r="HJ193" i="1"/>
  <c r="ID193" i="1"/>
  <c r="IX193" i="1"/>
  <c r="AA193" i="1"/>
  <c r="AX193" i="1"/>
  <c r="BU193" i="1"/>
  <c r="CU193" i="1"/>
  <c r="DR193" i="1"/>
  <c r="EO193" i="1"/>
  <c r="FL193" i="1"/>
  <c r="GI193" i="1"/>
  <c r="HF193" i="1"/>
  <c r="IF193" i="1"/>
  <c r="JC193" i="1"/>
  <c r="AB193" i="1"/>
  <c r="AY193" i="1"/>
  <c r="BV193" i="1"/>
  <c r="CV193" i="1"/>
  <c r="DS193" i="1"/>
  <c r="EP193" i="1"/>
  <c r="FM193" i="1"/>
  <c r="GJ193" i="1"/>
  <c r="HH193" i="1"/>
  <c r="IG193" i="1"/>
  <c r="JD193" i="1"/>
  <c r="F193" i="1"/>
  <c r="AC193" i="1"/>
  <c r="AZ193" i="1"/>
  <c r="BX193" i="1"/>
  <c r="CW193" i="1"/>
  <c r="DT193" i="1"/>
  <c r="EQ193" i="1"/>
  <c r="FN193" i="1"/>
  <c r="GK193" i="1"/>
  <c r="HK193" i="1"/>
  <c r="IH193" i="1"/>
  <c r="JE193" i="1"/>
  <c r="G193" i="1"/>
  <c r="AD193" i="1"/>
  <c r="BA193" i="1"/>
  <c r="CA193" i="1"/>
  <c r="CX193" i="1"/>
  <c r="DU193" i="1"/>
  <c r="ER193" i="1"/>
  <c r="FO193" i="1"/>
  <c r="GL193" i="1"/>
  <c r="HL193" i="1"/>
  <c r="II193" i="1"/>
  <c r="JF193" i="1"/>
  <c r="H193" i="1"/>
  <c r="AE193" i="1"/>
  <c r="BB193" i="1"/>
  <c r="CB193" i="1"/>
  <c r="CY193" i="1"/>
  <c r="DV193" i="1"/>
  <c r="ES193" i="1"/>
  <c r="FP193" i="1"/>
  <c r="GN193" i="1"/>
  <c r="HM193" i="1"/>
  <c r="IJ193" i="1"/>
  <c r="JG193" i="1"/>
  <c r="I193" i="1"/>
  <c r="AF193" i="1"/>
  <c r="BD193" i="1"/>
  <c r="CC193" i="1"/>
  <c r="CZ193" i="1"/>
  <c r="DW193" i="1"/>
  <c r="ET193" i="1"/>
  <c r="FQ193" i="1"/>
  <c r="GQ193" i="1"/>
  <c r="HN193" i="1"/>
  <c r="IK193" i="1"/>
  <c r="JH193" i="1"/>
  <c r="J193" i="1"/>
  <c r="AG193" i="1"/>
  <c r="BG193" i="1"/>
  <c r="CD193" i="1"/>
  <c r="DA193" i="1"/>
  <c r="DX193" i="1"/>
  <c r="EU193" i="1"/>
  <c r="FR193" i="1"/>
  <c r="GR193" i="1"/>
  <c r="HO193" i="1"/>
  <c r="IL193" i="1"/>
  <c r="JI193" i="1"/>
  <c r="K193" i="1"/>
  <c r="AH193" i="1"/>
  <c r="BH193" i="1"/>
  <c r="CE193" i="1"/>
  <c r="DB193" i="1"/>
  <c r="DY193" i="1"/>
  <c r="EV193" i="1"/>
  <c r="FT193" i="1"/>
  <c r="GS193" i="1"/>
  <c r="HP193" i="1"/>
  <c r="IM193" i="1"/>
  <c r="JJ193" i="1"/>
  <c r="L193" i="1"/>
  <c r="AJ193" i="1"/>
  <c r="BI193" i="1"/>
  <c r="CF193" i="1"/>
  <c r="DC193" i="1"/>
  <c r="DZ193" i="1"/>
  <c r="EW193" i="1"/>
  <c r="FW193" i="1"/>
  <c r="GT193" i="1"/>
  <c r="M193" i="1"/>
  <c r="AM193" i="1"/>
  <c r="BJ193" i="1"/>
  <c r="CG193" i="1"/>
  <c r="DD193" i="1"/>
  <c r="EA193" i="1"/>
  <c r="EX193" i="1"/>
  <c r="FX193" i="1"/>
  <c r="GU193" i="1"/>
  <c r="HR193" i="1"/>
  <c r="IO193" i="1"/>
  <c r="JL193" i="1"/>
  <c r="N193" i="1"/>
  <c r="AN193" i="1"/>
  <c r="BK193" i="1"/>
  <c r="CH193" i="1"/>
  <c r="P193" i="1"/>
  <c r="AO193" i="1"/>
  <c r="BL193" i="1"/>
  <c r="CI193" i="1"/>
  <c r="DF193" i="1"/>
  <c r="EC193" i="1"/>
  <c r="FC193" i="1"/>
  <c r="S193" i="1"/>
  <c r="AP193" i="1"/>
  <c r="BM193" i="1"/>
  <c r="CJ193" i="1"/>
  <c r="DG193" i="1"/>
  <c r="ED193" i="1"/>
  <c r="FD193" i="1"/>
  <c r="GA193" i="1"/>
  <c r="GX193" i="1"/>
  <c r="HU193" i="1"/>
  <c r="IR193" i="1"/>
  <c r="T193" i="1"/>
  <c r="AQ193" i="1"/>
  <c r="BN193" i="1"/>
  <c r="CK193" i="1"/>
  <c r="DH193" i="1"/>
  <c r="EF193" i="1"/>
  <c r="FE193" i="1"/>
  <c r="GB193" i="1"/>
  <c r="GY193" i="1"/>
  <c r="HV193" i="1"/>
  <c r="IS193" i="1"/>
  <c r="U193" i="1"/>
  <c r="AR193" i="1"/>
  <c r="BO193" i="1"/>
  <c r="CL193" i="1"/>
  <c r="DI193" i="1"/>
  <c r="EI193" i="1"/>
  <c r="FF193" i="1"/>
  <c r="GC193" i="1"/>
  <c r="GZ193" i="1"/>
  <c r="HW193" i="1"/>
  <c r="IT193" i="1"/>
  <c r="V193" i="1"/>
  <c r="AS193" i="1"/>
  <c r="BP193" i="1"/>
  <c r="CM193" i="1"/>
  <c r="DJ193" i="1"/>
  <c r="EJ193" i="1"/>
  <c r="FG193" i="1"/>
  <c r="GD193" i="1"/>
  <c r="HA193" i="1"/>
  <c r="HX193" i="1"/>
  <c r="IV193" i="1"/>
  <c r="W193" i="1"/>
  <c r="AT193" i="1"/>
  <c r="BQ193" i="1"/>
  <c r="CN193" i="1"/>
  <c r="DL193" i="1"/>
  <c r="EK193" i="1"/>
  <c r="FH193" i="1"/>
  <c r="GE193" i="1"/>
  <c r="HB193" i="1"/>
  <c r="HY193" i="1"/>
  <c r="IY193" i="1"/>
  <c r="X193" i="1"/>
  <c r="AU193" i="1"/>
  <c r="BR193" i="1"/>
  <c r="CO193" i="1"/>
  <c r="DO193" i="1"/>
  <c r="EL193" i="1"/>
  <c r="FI193" i="1"/>
  <c r="GF193" i="1"/>
  <c r="HC193" i="1"/>
  <c r="HZ193" i="1"/>
  <c r="IZ193" i="1"/>
  <c r="Y193" i="1"/>
  <c r="AV193" i="1"/>
  <c r="BS193" i="1"/>
  <c r="CP193" i="1"/>
  <c r="DP193" i="1"/>
  <c r="EM193" i="1"/>
  <c r="FJ193" i="1"/>
  <c r="GG193" i="1"/>
  <c r="HD193" i="1"/>
  <c r="IB193" i="1"/>
  <c r="JA193" i="1"/>
  <c r="DQ193" i="1"/>
  <c r="JM193" i="1"/>
  <c r="EB193" i="1"/>
  <c r="EN193" i="1"/>
  <c r="EZ193" i="1"/>
  <c r="FK193" i="1"/>
  <c r="FY193" i="1"/>
  <c r="FZ193" i="1"/>
  <c r="GH193" i="1"/>
  <c r="GV193" i="1"/>
  <c r="GW193" i="1"/>
  <c r="HE193" i="1"/>
  <c r="HQ193" i="1"/>
  <c r="HS193" i="1"/>
  <c r="DE193" i="1"/>
  <c r="HT193" i="1"/>
  <c r="IE193" i="1"/>
  <c r="Z193" i="1"/>
  <c r="IN193" i="1"/>
  <c r="AW193" i="1"/>
  <c r="IP193" i="1"/>
  <c r="BT193" i="1"/>
  <c r="IQ193" i="1"/>
  <c r="CR193" i="1"/>
  <c r="JB193" i="1"/>
  <c r="JK193" i="1"/>
  <c r="JT173" i="1"/>
  <c r="KN173" i="1"/>
  <c r="LH173" i="1"/>
  <c r="MB173" i="1"/>
  <c r="MV173" i="1"/>
  <c r="NP173" i="1"/>
  <c r="OJ173" i="1"/>
  <c r="PD173" i="1"/>
  <c r="PX173" i="1"/>
  <c r="QR173" i="1"/>
  <c r="RL173" i="1"/>
  <c r="SF173" i="1"/>
  <c r="SZ173" i="1"/>
  <c r="TT173" i="1"/>
  <c r="UN173" i="1"/>
  <c r="VH173" i="1"/>
  <c r="WB173" i="1"/>
  <c r="WV173" i="1"/>
  <c r="XP173" i="1"/>
  <c r="YJ173" i="1"/>
  <c r="ZD173" i="1"/>
  <c r="ZX173" i="1"/>
  <c r="AAR173" i="1"/>
  <c r="ABL173" i="1"/>
  <c r="ACF173" i="1"/>
  <c r="ACZ173" i="1"/>
  <c r="JN173" i="1"/>
  <c r="KI173" i="1"/>
  <c r="LD173" i="1"/>
  <c r="LY173" i="1"/>
  <c r="MT173" i="1"/>
  <c r="NO173" i="1"/>
  <c r="OK173" i="1"/>
  <c r="PF173" i="1"/>
  <c r="QA173" i="1"/>
  <c r="QV173" i="1"/>
  <c r="RQ173" i="1"/>
  <c r="SL173" i="1"/>
  <c r="TG173" i="1"/>
  <c r="UB173" i="1"/>
  <c r="UW173" i="1"/>
  <c r="VR173" i="1"/>
  <c r="WM173" i="1"/>
  <c r="XH173" i="1"/>
  <c r="YC173" i="1"/>
  <c r="YX173" i="1"/>
  <c r="ZS173" i="1"/>
  <c r="AAN173" i="1"/>
  <c r="ABI173" i="1"/>
  <c r="ACD173" i="1"/>
  <c r="ACY173" i="1"/>
  <c r="JO173" i="1"/>
  <c r="KJ173" i="1"/>
  <c r="LE173" i="1"/>
  <c r="LZ173" i="1"/>
  <c r="MU173" i="1"/>
  <c r="NQ173" i="1"/>
  <c r="OL173" i="1"/>
  <c r="PG173" i="1"/>
  <c r="QB173" i="1"/>
  <c r="QW173" i="1"/>
  <c r="RR173" i="1"/>
  <c r="SM173" i="1"/>
  <c r="TH173" i="1"/>
  <c r="UC173" i="1"/>
  <c r="UX173" i="1"/>
  <c r="VS173" i="1"/>
  <c r="WN173" i="1"/>
  <c r="XI173" i="1"/>
  <c r="YD173" i="1"/>
  <c r="YY173" i="1"/>
  <c r="ZT173" i="1"/>
  <c r="AAO173" i="1"/>
  <c r="ABJ173" i="1"/>
  <c r="ACE173" i="1"/>
  <c r="ADA173" i="1"/>
  <c r="JP173" i="1"/>
  <c r="KK173" i="1"/>
  <c r="LF173" i="1"/>
  <c r="MA173" i="1"/>
  <c r="MW173" i="1"/>
  <c r="NR173" i="1"/>
  <c r="OM173" i="1"/>
  <c r="PH173" i="1"/>
  <c r="QC173" i="1"/>
  <c r="QX173" i="1"/>
  <c r="RS173" i="1"/>
  <c r="SN173" i="1"/>
  <c r="TI173" i="1"/>
  <c r="UD173" i="1"/>
  <c r="UY173" i="1"/>
  <c r="VT173" i="1"/>
  <c r="WO173" i="1"/>
  <c r="XJ173" i="1"/>
  <c r="YE173" i="1"/>
  <c r="YZ173" i="1"/>
  <c r="ZU173" i="1"/>
  <c r="AAP173" i="1"/>
  <c r="ABK173" i="1"/>
  <c r="ACG173" i="1"/>
  <c r="ADB173" i="1"/>
  <c r="JQ173" i="1"/>
  <c r="KL173" i="1"/>
  <c r="LG173" i="1"/>
  <c r="MC173" i="1"/>
  <c r="MX173" i="1"/>
  <c r="NS173" i="1"/>
  <c r="ON173" i="1"/>
  <c r="PI173" i="1"/>
  <c r="QD173" i="1"/>
  <c r="QY173" i="1"/>
  <c r="RT173" i="1"/>
  <c r="SO173" i="1"/>
  <c r="TJ173" i="1"/>
  <c r="UE173" i="1"/>
  <c r="UZ173" i="1"/>
  <c r="JR173" i="1"/>
  <c r="KM173" i="1"/>
  <c r="LI173" i="1"/>
  <c r="MD173" i="1"/>
  <c r="MY173" i="1"/>
  <c r="NT173" i="1"/>
  <c r="OO173" i="1"/>
  <c r="PJ173" i="1"/>
  <c r="QE173" i="1"/>
  <c r="QZ173" i="1"/>
  <c r="RU173" i="1"/>
  <c r="SP173" i="1"/>
  <c r="TK173" i="1"/>
  <c r="UF173" i="1"/>
  <c r="VA173" i="1"/>
  <c r="VV173" i="1"/>
  <c r="WQ173" i="1"/>
  <c r="XL173" i="1"/>
  <c r="YG173" i="1"/>
  <c r="ZB173" i="1"/>
  <c r="ZW173" i="1"/>
  <c r="AAS173" i="1"/>
  <c r="ABN173" i="1"/>
  <c r="ACI173" i="1"/>
  <c r="JS173" i="1"/>
  <c r="KO173" i="1"/>
  <c r="LJ173" i="1"/>
  <c r="ME173" i="1"/>
  <c r="MZ173" i="1"/>
  <c r="NU173" i="1"/>
  <c r="OP173" i="1"/>
  <c r="PK173" i="1"/>
  <c r="QF173" i="1"/>
  <c r="RA173" i="1"/>
  <c r="RV173" i="1"/>
  <c r="SQ173" i="1"/>
  <c r="TL173" i="1"/>
  <c r="UG173" i="1"/>
  <c r="VB173" i="1"/>
  <c r="VW173" i="1"/>
  <c r="JU173" i="1"/>
  <c r="KP173" i="1"/>
  <c r="LK173" i="1"/>
  <c r="MF173" i="1"/>
  <c r="NA173" i="1"/>
  <c r="NV173" i="1"/>
  <c r="OQ173" i="1"/>
  <c r="PL173" i="1"/>
  <c r="QG173" i="1"/>
  <c r="RB173" i="1"/>
  <c r="RW173" i="1"/>
  <c r="SR173" i="1"/>
  <c r="TM173" i="1"/>
  <c r="UH173" i="1"/>
  <c r="VC173" i="1"/>
  <c r="VX173" i="1"/>
  <c r="WS173" i="1"/>
  <c r="XN173" i="1"/>
  <c r="YI173" i="1"/>
  <c r="ZE173" i="1"/>
  <c r="JV173" i="1"/>
  <c r="KQ173" i="1"/>
  <c r="LL173" i="1"/>
  <c r="MG173" i="1"/>
  <c r="NB173" i="1"/>
  <c r="NW173" i="1"/>
  <c r="OR173" i="1"/>
  <c r="PM173" i="1"/>
  <c r="QH173" i="1"/>
  <c r="RC173" i="1"/>
  <c r="RX173" i="1"/>
  <c r="SS173" i="1"/>
  <c r="JW173" i="1"/>
  <c r="KR173" i="1"/>
  <c r="LM173" i="1"/>
  <c r="MH173" i="1"/>
  <c r="NC173" i="1"/>
  <c r="NX173" i="1"/>
  <c r="OS173" i="1"/>
  <c r="PN173" i="1"/>
  <c r="QI173" i="1"/>
  <c r="RD173" i="1"/>
  <c r="JZ173" i="1"/>
  <c r="KU173" i="1"/>
  <c r="LP173" i="1"/>
  <c r="MK173" i="1"/>
  <c r="NF173" i="1"/>
  <c r="OA173" i="1"/>
  <c r="OV173" i="1"/>
  <c r="PQ173" i="1"/>
  <c r="QL173" i="1"/>
  <c r="RG173" i="1"/>
  <c r="SB173" i="1"/>
  <c r="SW173" i="1"/>
  <c r="TR173" i="1"/>
  <c r="UM173" i="1"/>
  <c r="VI173" i="1"/>
  <c r="WD173" i="1"/>
  <c r="WY173" i="1"/>
  <c r="XT173" i="1"/>
  <c r="YO173" i="1"/>
  <c r="ZJ173" i="1"/>
  <c r="AAE173" i="1"/>
  <c r="AAZ173" i="1"/>
  <c r="ABU173" i="1"/>
  <c r="ACP173" i="1"/>
  <c r="KA173" i="1"/>
  <c r="KV173" i="1"/>
  <c r="LQ173" i="1"/>
  <c r="ML173" i="1"/>
  <c r="NG173" i="1"/>
  <c r="OB173" i="1"/>
  <c r="OW173" i="1"/>
  <c r="PR173" i="1"/>
  <c r="QM173" i="1"/>
  <c r="RH173" i="1"/>
  <c r="SC173" i="1"/>
  <c r="SX173" i="1"/>
  <c r="TS173" i="1"/>
  <c r="UO173" i="1"/>
  <c r="VJ173" i="1"/>
  <c r="WE173" i="1"/>
  <c r="WZ173" i="1"/>
  <c r="XU173" i="1"/>
  <c r="YP173" i="1"/>
  <c r="ZK173" i="1"/>
  <c r="AAF173" i="1"/>
  <c r="ABA173" i="1"/>
  <c r="ABV173" i="1"/>
  <c r="ACQ173" i="1"/>
  <c r="KB173" i="1"/>
  <c r="KW173" i="1"/>
  <c r="LR173" i="1"/>
  <c r="MM173" i="1"/>
  <c r="NH173" i="1"/>
  <c r="OC173" i="1"/>
  <c r="OX173" i="1"/>
  <c r="PS173" i="1"/>
  <c r="QN173" i="1"/>
  <c r="RI173" i="1"/>
  <c r="SD173" i="1"/>
  <c r="SY173" i="1"/>
  <c r="TU173" i="1"/>
  <c r="UP173" i="1"/>
  <c r="VK173" i="1"/>
  <c r="WF173" i="1"/>
  <c r="XA173" i="1"/>
  <c r="XV173" i="1"/>
  <c r="YQ173" i="1"/>
  <c r="ZL173" i="1"/>
  <c r="AAG173" i="1"/>
  <c r="ABB173" i="1"/>
  <c r="ABW173" i="1"/>
  <c r="ACR173" i="1"/>
  <c r="KC173" i="1"/>
  <c r="KX173" i="1"/>
  <c r="LS173" i="1"/>
  <c r="MN173" i="1"/>
  <c r="NI173" i="1"/>
  <c r="OD173" i="1"/>
  <c r="OY173" i="1"/>
  <c r="PT173" i="1"/>
  <c r="QO173" i="1"/>
  <c r="RJ173" i="1"/>
  <c r="SE173" i="1"/>
  <c r="TA173" i="1"/>
  <c r="TV173" i="1"/>
  <c r="UQ173" i="1"/>
  <c r="VL173" i="1"/>
  <c r="WG173" i="1"/>
  <c r="XB173" i="1"/>
  <c r="XW173" i="1"/>
  <c r="YR173" i="1"/>
  <c r="ZM173" i="1"/>
  <c r="AAH173" i="1"/>
  <c r="ABC173" i="1"/>
  <c r="ABX173" i="1"/>
  <c r="ACS173" i="1"/>
  <c r="KD173" i="1"/>
  <c r="KY173" i="1"/>
  <c r="LT173" i="1"/>
  <c r="MO173" i="1"/>
  <c r="NJ173" i="1"/>
  <c r="OE173" i="1"/>
  <c r="OZ173" i="1"/>
  <c r="PU173" i="1"/>
  <c r="QP173" i="1"/>
  <c r="RK173" i="1"/>
  <c r="SG173" i="1"/>
  <c r="TB173" i="1"/>
  <c r="TW173" i="1"/>
  <c r="UR173" i="1"/>
  <c r="VM173" i="1"/>
  <c r="WH173" i="1"/>
  <c r="XC173" i="1"/>
  <c r="XX173" i="1"/>
  <c r="YS173" i="1"/>
  <c r="ZN173" i="1"/>
  <c r="AAI173" i="1"/>
  <c r="ABD173" i="1"/>
  <c r="ABY173" i="1"/>
  <c r="ACT173" i="1"/>
  <c r="KE173" i="1"/>
  <c r="KZ173" i="1"/>
  <c r="LU173" i="1"/>
  <c r="MP173" i="1"/>
  <c r="NK173" i="1"/>
  <c r="OF173" i="1"/>
  <c r="PA173" i="1"/>
  <c r="PV173" i="1"/>
  <c r="QQ173" i="1"/>
  <c r="RM173" i="1"/>
  <c r="SH173" i="1"/>
  <c r="TC173" i="1"/>
  <c r="TX173" i="1"/>
  <c r="US173" i="1"/>
  <c r="VN173" i="1"/>
  <c r="WI173" i="1"/>
  <c r="XD173" i="1"/>
  <c r="XY173" i="1"/>
  <c r="YT173" i="1"/>
  <c r="ZO173" i="1"/>
  <c r="AAJ173" i="1"/>
  <c r="ABE173" i="1"/>
  <c r="ABZ173" i="1"/>
  <c r="ACU173" i="1"/>
  <c r="KF173" i="1"/>
  <c r="LA173" i="1"/>
  <c r="LV173" i="1"/>
  <c r="MQ173" i="1"/>
  <c r="NL173" i="1"/>
  <c r="OG173" i="1"/>
  <c r="PB173" i="1"/>
  <c r="PW173" i="1"/>
  <c r="QS173" i="1"/>
  <c r="RN173" i="1"/>
  <c r="SI173" i="1"/>
  <c r="TD173" i="1"/>
  <c r="TY173" i="1"/>
  <c r="UT173" i="1"/>
  <c r="VO173" i="1"/>
  <c r="WJ173" i="1"/>
  <c r="XE173" i="1"/>
  <c r="XZ173" i="1"/>
  <c r="YU173" i="1"/>
  <c r="ZP173" i="1"/>
  <c r="AAK173" i="1"/>
  <c r="ABF173" i="1"/>
  <c r="ACA173" i="1"/>
  <c r="ACV173" i="1"/>
  <c r="KG173" i="1"/>
  <c r="LB173" i="1"/>
  <c r="MR173" i="1"/>
  <c r="QT173" i="1"/>
  <c r="TZ173" i="1"/>
  <c r="WL173" i="1"/>
  <c r="YL173" i="1"/>
  <c r="AAL173" i="1"/>
  <c r="ACH173" i="1"/>
  <c r="MS173" i="1"/>
  <c r="QU173" i="1"/>
  <c r="UA173" i="1"/>
  <c r="WP173" i="1"/>
  <c r="YM173" i="1"/>
  <c r="AAM173" i="1"/>
  <c r="ACJ173" i="1"/>
  <c r="ND173" i="1"/>
  <c r="RE173" i="1"/>
  <c r="UI173" i="1"/>
  <c r="WR173" i="1"/>
  <c r="YN173" i="1"/>
  <c r="AAQ173" i="1"/>
  <c r="ACK173" i="1"/>
  <c r="NE173" i="1"/>
  <c r="RF173" i="1"/>
  <c r="UJ173" i="1"/>
  <c r="WT173" i="1"/>
  <c r="YV173" i="1"/>
  <c r="AAT173" i="1"/>
  <c r="ACL173" i="1"/>
  <c r="NM173" i="1"/>
  <c r="RO173" i="1"/>
  <c r="UK173" i="1"/>
  <c r="WU173" i="1"/>
  <c r="YW173" i="1"/>
  <c r="AAU173" i="1"/>
  <c r="ACM173" i="1"/>
  <c r="NN173" i="1"/>
  <c r="RP173" i="1"/>
  <c r="UL173" i="1"/>
  <c r="WW173" i="1"/>
  <c r="ZA173" i="1"/>
  <c r="AAV173" i="1"/>
  <c r="ACN173" i="1"/>
  <c r="NY173" i="1"/>
  <c r="RY173" i="1"/>
  <c r="UU173" i="1"/>
  <c r="WX173" i="1"/>
  <c r="ZC173" i="1"/>
  <c r="AAW173" i="1"/>
  <c r="ACO173" i="1"/>
  <c r="NZ173" i="1"/>
  <c r="RZ173" i="1"/>
  <c r="UV173" i="1"/>
  <c r="XF173" i="1"/>
  <c r="ZF173" i="1"/>
  <c r="AAX173" i="1"/>
  <c r="ACW173" i="1"/>
  <c r="JX173" i="1"/>
  <c r="OH173" i="1"/>
  <c r="SA173" i="1"/>
  <c r="VD173" i="1"/>
  <c r="XG173" i="1"/>
  <c r="ZG173" i="1"/>
  <c r="AAY173" i="1"/>
  <c r="ACX173" i="1"/>
  <c r="JY173" i="1"/>
  <c r="OI173" i="1"/>
  <c r="SJ173" i="1"/>
  <c r="VE173" i="1"/>
  <c r="XK173" i="1"/>
  <c r="ZH173" i="1"/>
  <c r="ABG173" i="1"/>
  <c r="ADC173" i="1"/>
  <c r="KH173" i="1"/>
  <c r="OT173" i="1"/>
  <c r="SK173" i="1"/>
  <c r="VF173" i="1"/>
  <c r="XM173" i="1"/>
  <c r="ZI173" i="1"/>
  <c r="ABH173" i="1"/>
  <c r="ADD173" i="1"/>
  <c r="KS173" i="1"/>
  <c r="OU173" i="1"/>
  <c r="ST173" i="1"/>
  <c r="VG173" i="1"/>
  <c r="XO173" i="1"/>
  <c r="ZQ173" i="1"/>
  <c r="ABM173" i="1"/>
  <c r="ADE173" i="1"/>
  <c r="KT173" i="1"/>
  <c r="PC173" i="1"/>
  <c r="SU173" i="1"/>
  <c r="VP173" i="1"/>
  <c r="XQ173" i="1"/>
  <c r="ZR173" i="1"/>
  <c r="ABO173" i="1"/>
  <c r="ADF173" i="1"/>
  <c r="LC173" i="1"/>
  <c r="PE173" i="1"/>
  <c r="SV173" i="1"/>
  <c r="VQ173" i="1"/>
  <c r="XR173" i="1"/>
  <c r="ZV173" i="1"/>
  <c r="ABP173" i="1"/>
  <c r="ADG173" i="1"/>
  <c r="LN173" i="1"/>
  <c r="PO173" i="1"/>
  <c r="TE173" i="1"/>
  <c r="VU173" i="1"/>
  <c r="XS173" i="1"/>
  <c r="ZY173" i="1"/>
  <c r="ABQ173" i="1"/>
  <c r="LO173" i="1"/>
  <c r="PP173" i="1"/>
  <c r="TF173" i="1"/>
  <c r="VY173" i="1"/>
  <c r="YA173" i="1"/>
  <c r="ZZ173" i="1"/>
  <c r="ABR173" i="1"/>
  <c r="LW173" i="1"/>
  <c r="PY173" i="1"/>
  <c r="TN173" i="1"/>
  <c r="VZ173" i="1"/>
  <c r="YB173" i="1"/>
  <c r="AAA173" i="1"/>
  <c r="ABS173" i="1"/>
  <c r="LX173" i="1"/>
  <c r="PZ173" i="1"/>
  <c r="TO173" i="1"/>
  <c r="WA173" i="1"/>
  <c r="YF173" i="1"/>
  <c r="AAB173" i="1"/>
  <c r="ABT173" i="1"/>
  <c r="MI173" i="1"/>
  <c r="QJ173" i="1"/>
  <c r="TP173" i="1"/>
  <c r="WC173" i="1"/>
  <c r="YH173" i="1"/>
  <c r="AAC173" i="1"/>
  <c r="ACB173" i="1"/>
  <c r="MJ173" i="1"/>
  <c r="QK173" i="1"/>
  <c r="TQ173" i="1"/>
  <c r="WK173" i="1"/>
  <c r="YK173" i="1"/>
  <c r="AAD173" i="1"/>
  <c r="ACC173" i="1"/>
  <c r="T173" i="1"/>
  <c r="AN173" i="1"/>
  <c r="BH173" i="1"/>
  <c r="CB173" i="1"/>
  <c r="CV173" i="1"/>
  <c r="DP173" i="1"/>
  <c r="EJ173" i="1"/>
  <c r="FD173" i="1"/>
  <c r="FX173" i="1"/>
  <c r="GR173" i="1"/>
  <c r="HL173" i="1"/>
  <c r="IF173" i="1"/>
  <c r="IZ173" i="1"/>
  <c r="U173" i="1"/>
  <c r="AO173" i="1"/>
  <c r="BI173" i="1"/>
  <c r="CC173" i="1"/>
  <c r="CW173" i="1"/>
  <c r="DQ173" i="1"/>
  <c r="EK173" i="1"/>
  <c r="FE173" i="1"/>
  <c r="FY173" i="1"/>
  <c r="GS173" i="1"/>
  <c r="HM173" i="1"/>
  <c r="IG173" i="1"/>
  <c r="JA173" i="1"/>
  <c r="V173" i="1"/>
  <c r="AP173" i="1"/>
  <c r="BJ173" i="1"/>
  <c r="CD173" i="1"/>
  <c r="CX173" i="1"/>
  <c r="DR173" i="1"/>
  <c r="EL173" i="1"/>
  <c r="FF173" i="1"/>
  <c r="FZ173" i="1"/>
  <c r="GT173" i="1"/>
  <c r="HN173" i="1"/>
  <c r="IH173" i="1"/>
  <c r="JB173" i="1"/>
  <c r="W173" i="1"/>
  <c r="AQ173" i="1"/>
  <c r="BK173" i="1"/>
  <c r="CE173" i="1"/>
  <c r="CY173" i="1"/>
  <c r="DS173" i="1"/>
  <c r="EM173" i="1"/>
  <c r="FG173" i="1"/>
  <c r="GA173" i="1"/>
  <c r="GU173" i="1"/>
  <c r="HO173" i="1"/>
  <c r="II173" i="1"/>
  <c r="JC173" i="1"/>
  <c r="O173" i="1"/>
  <c r="AM173" i="1"/>
  <c r="BO173" i="1"/>
  <c r="CM173" i="1"/>
  <c r="DK173" i="1"/>
  <c r="EI173" i="1"/>
  <c r="FK173" i="1"/>
  <c r="GI173" i="1"/>
  <c r="HG173" i="1"/>
  <c r="IE173" i="1"/>
  <c r="JG173" i="1"/>
  <c r="P173" i="1"/>
  <c r="AR173" i="1"/>
  <c r="BP173" i="1"/>
  <c r="CN173" i="1"/>
  <c r="DL173" i="1"/>
  <c r="EN173" i="1"/>
  <c r="FL173" i="1"/>
  <c r="GJ173" i="1"/>
  <c r="HH173" i="1"/>
  <c r="IJ173" i="1"/>
  <c r="JH173" i="1"/>
  <c r="Q173" i="1"/>
  <c r="AS173" i="1"/>
  <c r="BQ173" i="1"/>
  <c r="CO173" i="1"/>
  <c r="DM173" i="1"/>
  <c r="EO173" i="1"/>
  <c r="FM173" i="1"/>
  <c r="GK173" i="1"/>
  <c r="HI173" i="1"/>
  <c r="IK173" i="1"/>
  <c r="JI173" i="1"/>
  <c r="R173" i="1"/>
  <c r="AT173" i="1"/>
  <c r="BR173" i="1"/>
  <c r="CP173" i="1"/>
  <c r="DN173" i="1"/>
  <c r="EP173" i="1"/>
  <c r="FN173" i="1"/>
  <c r="GL173" i="1"/>
  <c r="HJ173" i="1"/>
  <c r="IL173" i="1"/>
  <c r="JJ173" i="1"/>
  <c r="S173" i="1"/>
  <c r="AU173" i="1"/>
  <c r="BS173" i="1"/>
  <c r="CQ173" i="1"/>
  <c r="DO173" i="1"/>
  <c r="EQ173" i="1"/>
  <c r="FO173" i="1"/>
  <c r="GM173" i="1"/>
  <c r="HK173" i="1"/>
  <c r="IM173" i="1"/>
  <c r="JK173" i="1"/>
  <c r="X173" i="1"/>
  <c r="AV173" i="1"/>
  <c r="BT173" i="1"/>
  <c r="CR173" i="1"/>
  <c r="DT173" i="1"/>
  <c r="ER173" i="1"/>
  <c r="FP173" i="1"/>
  <c r="GN173" i="1"/>
  <c r="HP173" i="1"/>
  <c r="IN173" i="1"/>
  <c r="JL173" i="1"/>
  <c r="Y173" i="1"/>
  <c r="AW173" i="1"/>
  <c r="BU173" i="1"/>
  <c r="CS173" i="1"/>
  <c r="DU173" i="1"/>
  <c r="ES173" i="1"/>
  <c r="FQ173" i="1"/>
  <c r="GO173" i="1"/>
  <c r="HQ173" i="1"/>
  <c r="IO173" i="1"/>
  <c r="JM173" i="1"/>
  <c r="Z173" i="1"/>
  <c r="AX173" i="1"/>
  <c r="BV173" i="1"/>
  <c r="CT173" i="1"/>
  <c r="DV173" i="1"/>
  <c r="ET173" i="1"/>
  <c r="FR173" i="1"/>
  <c r="GP173" i="1"/>
  <c r="HR173" i="1"/>
  <c r="IP173" i="1"/>
  <c r="AA173" i="1"/>
  <c r="AY173" i="1"/>
  <c r="BW173" i="1"/>
  <c r="CU173" i="1"/>
  <c r="DW173" i="1"/>
  <c r="EU173" i="1"/>
  <c r="FS173" i="1"/>
  <c r="GQ173" i="1"/>
  <c r="HS173" i="1"/>
  <c r="IQ173" i="1"/>
  <c r="AB173" i="1"/>
  <c r="AZ173" i="1"/>
  <c r="BX173" i="1"/>
  <c r="CZ173" i="1"/>
  <c r="DX173" i="1"/>
  <c r="EV173" i="1"/>
  <c r="FT173" i="1"/>
  <c r="GV173" i="1"/>
  <c r="HT173" i="1"/>
  <c r="IR173" i="1"/>
  <c r="AC173" i="1"/>
  <c r="BA173" i="1"/>
  <c r="BY173" i="1"/>
  <c r="DA173" i="1"/>
  <c r="DY173" i="1"/>
  <c r="EW173" i="1"/>
  <c r="FU173" i="1"/>
  <c r="GW173" i="1"/>
  <c r="HU173" i="1"/>
  <c r="IS173" i="1"/>
  <c r="F173" i="1"/>
  <c r="AD173" i="1"/>
  <c r="BB173" i="1"/>
  <c r="BZ173" i="1"/>
  <c r="DB173" i="1"/>
  <c r="DZ173" i="1"/>
  <c r="EX173" i="1"/>
  <c r="FV173" i="1"/>
  <c r="GX173" i="1"/>
  <c r="HV173" i="1"/>
  <c r="IT173" i="1"/>
  <c r="G173" i="1"/>
  <c r="AE173" i="1"/>
  <c r="BC173" i="1"/>
  <c r="CA173" i="1"/>
  <c r="DC173" i="1"/>
  <c r="EA173" i="1"/>
  <c r="EY173" i="1"/>
  <c r="FW173" i="1"/>
  <c r="GY173" i="1"/>
  <c r="HW173" i="1"/>
  <c r="IU173" i="1"/>
  <c r="H173" i="1"/>
  <c r="AF173" i="1"/>
  <c r="BD173" i="1"/>
  <c r="CF173" i="1"/>
  <c r="DD173" i="1"/>
  <c r="EB173" i="1"/>
  <c r="EZ173" i="1"/>
  <c r="GB173" i="1"/>
  <c r="GZ173" i="1"/>
  <c r="HX173" i="1"/>
  <c r="IV173" i="1"/>
  <c r="I173" i="1"/>
  <c r="AG173" i="1"/>
  <c r="BE173" i="1"/>
  <c r="CG173" i="1"/>
  <c r="DE173" i="1"/>
  <c r="EC173" i="1"/>
  <c r="FA173" i="1"/>
  <c r="GC173" i="1"/>
  <c r="HA173" i="1"/>
  <c r="HY173" i="1"/>
  <c r="IW173" i="1"/>
  <c r="J173" i="1"/>
  <c r="AH173" i="1"/>
  <c r="BF173" i="1"/>
  <c r="CH173" i="1"/>
  <c r="DF173" i="1"/>
  <c r="ED173" i="1"/>
  <c r="FB173" i="1"/>
  <c r="GD173" i="1"/>
  <c r="HB173" i="1"/>
  <c r="HZ173" i="1"/>
  <c r="IX173" i="1"/>
  <c r="K173" i="1"/>
  <c r="AI173" i="1"/>
  <c r="BG173" i="1"/>
  <c r="CI173" i="1"/>
  <c r="DG173" i="1"/>
  <c r="EE173" i="1"/>
  <c r="FC173" i="1"/>
  <c r="GE173" i="1"/>
  <c r="HC173" i="1"/>
  <c r="IA173" i="1"/>
  <c r="IY173" i="1"/>
  <c r="L173" i="1"/>
  <c r="AJ173" i="1"/>
  <c r="BL173" i="1"/>
  <c r="CJ173" i="1"/>
  <c r="DH173" i="1"/>
  <c r="EF173" i="1"/>
  <c r="FH173" i="1"/>
  <c r="GF173" i="1"/>
  <c r="HD173" i="1"/>
  <c r="IB173" i="1"/>
  <c r="JD173" i="1"/>
  <c r="M173" i="1"/>
  <c r="AK173" i="1"/>
  <c r="BM173" i="1"/>
  <c r="CK173" i="1"/>
  <c r="DI173" i="1"/>
  <c r="EG173" i="1"/>
  <c r="FI173" i="1"/>
  <c r="GG173" i="1"/>
  <c r="HE173" i="1"/>
  <c r="IC173" i="1"/>
  <c r="JE173" i="1"/>
  <c r="N173" i="1"/>
  <c r="AL173" i="1"/>
  <c r="BN173" i="1"/>
  <c r="CL173" i="1"/>
  <c r="DJ173" i="1"/>
  <c r="EH173" i="1"/>
  <c r="FJ173" i="1"/>
  <c r="GH173" i="1"/>
  <c r="HF173" i="1"/>
  <c r="ID173" i="1"/>
  <c r="JF173" i="1"/>
  <c r="JZ153" i="1"/>
  <c r="KT153" i="1"/>
  <c r="LN153" i="1"/>
  <c r="MH153" i="1"/>
  <c r="NB153" i="1"/>
  <c r="NV153" i="1"/>
  <c r="OP153" i="1"/>
  <c r="PJ153" i="1"/>
  <c r="QD153" i="1"/>
  <c r="QX153" i="1"/>
  <c r="RR153" i="1"/>
  <c r="SL153" i="1"/>
  <c r="TF153" i="1"/>
  <c r="TZ153" i="1"/>
  <c r="UT153" i="1"/>
  <c r="VN153" i="1"/>
  <c r="WH153" i="1"/>
  <c r="XB153" i="1"/>
  <c r="XV153" i="1"/>
  <c r="YP153" i="1"/>
  <c r="ZJ153" i="1"/>
  <c r="AAD153" i="1"/>
  <c r="AAX153" i="1"/>
  <c r="ABR153" i="1"/>
  <c r="ACL153" i="1"/>
  <c r="ADF153" i="1"/>
  <c r="JY153" i="1"/>
  <c r="KU153" i="1"/>
  <c r="LP153" i="1"/>
  <c r="MK153" i="1"/>
  <c r="NF153" i="1"/>
  <c r="OA153" i="1"/>
  <c r="OV153" i="1"/>
  <c r="PQ153" i="1"/>
  <c r="QL153" i="1"/>
  <c r="RG153" i="1"/>
  <c r="SB153" i="1"/>
  <c r="SW153" i="1"/>
  <c r="TR153" i="1"/>
  <c r="UM153" i="1"/>
  <c r="VH153" i="1"/>
  <c r="WC153" i="1"/>
  <c r="WX153" i="1"/>
  <c r="XS153" i="1"/>
  <c r="YN153" i="1"/>
  <c r="ZI153" i="1"/>
  <c r="AAE153" i="1"/>
  <c r="AAZ153" i="1"/>
  <c r="ABU153" i="1"/>
  <c r="ACP153" i="1"/>
  <c r="KA153" i="1"/>
  <c r="KV153" i="1"/>
  <c r="LQ153" i="1"/>
  <c r="ML153" i="1"/>
  <c r="NG153" i="1"/>
  <c r="OB153" i="1"/>
  <c r="OW153" i="1"/>
  <c r="PR153" i="1"/>
  <c r="QM153" i="1"/>
  <c r="RH153" i="1"/>
  <c r="SC153" i="1"/>
  <c r="SX153" i="1"/>
  <c r="TS153" i="1"/>
  <c r="UN153" i="1"/>
  <c r="VI153" i="1"/>
  <c r="WD153" i="1"/>
  <c r="WY153" i="1"/>
  <c r="XT153" i="1"/>
  <c r="YO153" i="1"/>
  <c r="ZK153" i="1"/>
  <c r="AAF153" i="1"/>
  <c r="ABA153" i="1"/>
  <c r="ABV153" i="1"/>
  <c r="ACQ153" i="1"/>
  <c r="JV153" i="1"/>
  <c r="KS153" i="1"/>
  <c r="LS153" i="1"/>
  <c r="MP153" i="1"/>
  <c r="NM153" i="1"/>
  <c r="OJ153" i="1"/>
  <c r="PG153" i="1"/>
  <c r="QE153" i="1"/>
  <c r="RB153" i="1"/>
  <c r="RY153" i="1"/>
  <c r="SV153" i="1"/>
  <c r="TU153" i="1"/>
  <c r="UR153" i="1"/>
  <c r="VP153" i="1"/>
  <c r="WM153" i="1"/>
  <c r="XJ153" i="1"/>
  <c r="YG153" i="1"/>
  <c r="ZD153" i="1"/>
  <c r="AAA153" i="1"/>
  <c r="AAY153" i="1"/>
  <c r="ABX153" i="1"/>
  <c r="ACU153" i="1"/>
  <c r="JW153" i="1"/>
  <c r="KW153" i="1"/>
  <c r="LT153" i="1"/>
  <c r="MQ153" i="1"/>
  <c r="NN153" i="1"/>
  <c r="OK153" i="1"/>
  <c r="PH153" i="1"/>
  <c r="QF153" i="1"/>
  <c r="RC153" i="1"/>
  <c r="RZ153" i="1"/>
  <c r="SY153" i="1"/>
  <c r="TV153" i="1"/>
  <c r="US153" i="1"/>
  <c r="VQ153" i="1"/>
  <c r="WN153" i="1"/>
  <c r="XK153" i="1"/>
  <c r="YH153" i="1"/>
  <c r="ZE153" i="1"/>
  <c r="AAB153" i="1"/>
  <c r="ABB153" i="1"/>
  <c r="ABY153" i="1"/>
  <c r="ACV153" i="1"/>
  <c r="JX153" i="1"/>
  <c r="KX153" i="1"/>
  <c r="LU153" i="1"/>
  <c r="MR153" i="1"/>
  <c r="NO153" i="1"/>
  <c r="OL153" i="1"/>
  <c r="PI153" i="1"/>
  <c r="QG153" i="1"/>
  <c r="RD153" i="1"/>
  <c r="SA153" i="1"/>
  <c r="SZ153" i="1"/>
  <c r="TW153" i="1"/>
  <c r="UU153" i="1"/>
  <c r="VR153" i="1"/>
  <c r="WO153" i="1"/>
  <c r="XL153" i="1"/>
  <c r="YI153" i="1"/>
  <c r="ZF153" i="1"/>
  <c r="AAC153" i="1"/>
  <c r="ABC153" i="1"/>
  <c r="ABZ153" i="1"/>
  <c r="ACW153" i="1"/>
  <c r="KB153" i="1"/>
  <c r="KY153" i="1"/>
  <c r="LV153" i="1"/>
  <c r="MS153" i="1"/>
  <c r="NP153" i="1"/>
  <c r="OM153" i="1"/>
  <c r="PK153" i="1"/>
  <c r="QH153" i="1"/>
  <c r="RE153" i="1"/>
  <c r="SD153" i="1"/>
  <c r="TA153" i="1"/>
  <c r="TX153" i="1"/>
  <c r="UV153" i="1"/>
  <c r="VS153" i="1"/>
  <c r="WP153" i="1"/>
  <c r="XM153" i="1"/>
  <c r="YJ153" i="1"/>
  <c r="ZG153" i="1"/>
  <c r="AAG153" i="1"/>
  <c r="ABD153" i="1"/>
  <c r="ACA153" i="1"/>
  <c r="ACX153" i="1"/>
  <c r="KC153" i="1"/>
  <c r="KZ153" i="1"/>
  <c r="LW153" i="1"/>
  <c r="MT153" i="1"/>
  <c r="NQ153" i="1"/>
  <c r="ON153" i="1"/>
  <c r="PL153" i="1"/>
  <c r="QI153" i="1"/>
  <c r="RF153" i="1"/>
  <c r="SE153" i="1"/>
  <c r="TB153" i="1"/>
  <c r="TY153" i="1"/>
  <c r="UW153" i="1"/>
  <c r="VT153" i="1"/>
  <c r="WQ153" i="1"/>
  <c r="XN153" i="1"/>
  <c r="YK153" i="1"/>
  <c r="ZH153" i="1"/>
  <c r="AAH153" i="1"/>
  <c r="ABE153" i="1"/>
  <c r="ACB153" i="1"/>
  <c r="ACY153" i="1"/>
  <c r="KD153" i="1"/>
  <c r="LA153" i="1"/>
  <c r="LX153" i="1"/>
  <c r="MU153" i="1"/>
  <c r="NR153" i="1"/>
  <c r="OO153" i="1"/>
  <c r="PM153" i="1"/>
  <c r="QJ153" i="1"/>
  <c r="RI153" i="1"/>
  <c r="SF153" i="1"/>
  <c r="TC153" i="1"/>
  <c r="UA153" i="1"/>
  <c r="UX153" i="1"/>
  <c r="VU153" i="1"/>
  <c r="WR153" i="1"/>
  <c r="XO153" i="1"/>
  <c r="YL153" i="1"/>
  <c r="ZL153" i="1"/>
  <c r="AAI153" i="1"/>
  <c r="ABF153" i="1"/>
  <c r="ACC153" i="1"/>
  <c r="ACZ153" i="1"/>
  <c r="KE153" i="1"/>
  <c r="LB153" i="1"/>
  <c r="LY153" i="1"/>
  <c r="MV153" i="1"/>
  <c r="NS153" i="1"/>
  <c r="OQ153" i="1"/>
  <c r="PN153" i="1"/>
  <c r="QK153" i="1"/>
  <c r="RJ153" i="1"/>
  <c r="SG153" i="1"/>
  <c r="TD153" i="1"/>
  <c r="UB153" i="1"/>
  <c r="UY153" i="1"/>
  <c r="VV153" i="1"/>
  <c r="WS153" i="1"/>
  <c r="XP153" i="1"/>
  <c r="YM153" i="1"/>
  <c r="ZM153" i="1"/>
  <c r="AAJ153" i="1"/>
  <c r="ABG153" i="1"/>
  <c r="ACD153" i="1"/>
  <c r="ADA153" i="1"/>
  <c r="KF153" i="1"/>
  <c r="LC153" i="1"/>
  <c r="LZ153" i="1"/>
  <c r="MW153" i="1"/>
  <c r="NT153" i="1"/>
  <c r="OR153" i="1"/>
  <c r="PO153" i="1"/>
  <c r="QN153" i="1"/>
  <c r="RK153" i="1"/>
  <c r="SH153" i="1"/>
  <c r="TE153" i="1"/>
  <c r="UC153" i="1"/>
  <c r="UZ153" i="1"/>
  <c r="VW153" i="1"/>
  <c r="WT153" i="1"/>
  <c r="XQ153" i="1"/>
  <c r="YQ153" i="1"/>
  <c r="ZN153" i="1"/>
  <c r="AAK153" i="1"/>
  <c r="ABH153" i="1"/>
  <c r="ACE153" i="1"/>
  <c r="ADB153" i="1"/>
  <c r="KG153" i="1"/>
  <c r="LD153" i="1"/>
  <c r="MA153" i="1"/>
  <c r="MX153" i="1"/>
  <c r="NU153" i="1"/>
  <c r="OS153" i="1"/>
  <c r="PP153" i="1"/>
  <c r="QO153" i="1"/>
  <c r="RL153" i="1"/>
  <c r="SI153" i="1"/>
  <c r="TG153" i="1"/>
  <c r="UD153" i="1"/>
  <c r="VA153" i="1"/>
  <c r="VX153" i="1"/>
  <c r="WU153" i="1"/>
  <c r="XR153" i="1"/>
  <c r="YR153" i="1"/>
  <c r="ZO153" i="1"/>
  <c r="AAL153" i="1"/>
  <c r="ABI153" i="1"/>
  <c r="ACF153" i="1"/>
  <c r="ADC153" i="1"/>
  <c r="KH153" i="1"/>
  <c r="LE153" i="1"/>
  <c r="MB153" i="1"/>
  <c r="MY153" i="1"/>
  <c r="NW153" i="1"/>
  <c r="OT153" i="1"/>
  <c r="PS153" i="1"/>
  <c r="QP153" i="1"/>
  <c r="RM153" i="1"/>
  <c r="SJ153" i="1"/>
  <c r="TH153" i="1"/>
  <c r="UE153" i="1"/>
  <c r="VB153" i="1"/>
  <c r="VY153" i="1"/>
  <c r="WV153" i="1"/>
  <c r="XU153" i="1"/>
  <c r="KI153" i="1"/>
  <c r="LF153" i="1"/>
  <c r="MC153" i="1"/>
  <c r="MZ153" i="1"/>
  <c r="NX153" i="1"/>
  <c r="OU153" i="1"/>
  <c r="PT153" i="1"/>
  <c r="QQ153" i="1"/>
  <c r="RN153" i="1"/>
  <c r="SK153" i="1"/>
  <c r="TI153" i="1"/>
  <c r="UF153" i="1"/>
  <c r="VC153" i="1"/>
  <c r="KJ153" i="1"/>
  <c r="LG153" i="1"/>
  <c r="MD153" i="1"/>
  <c r="NA153" i="1"/>
  <c r="NY153" i="1"/>
  <c r="OX153" i="1"/>
  <c r="PU153" i="1"/>
  <c r="QR153" i="1"/>
  <c r="RO153" i="1"/>
  <c r="SM153" i="1"/>
  <c r="TJ153" i="1"/>
  <c r="UG153" i="1"/>
  <c r="VD153" i="1"/>
  <c r="WA153" i="1"/>
  <c r="WZ153" i="1"/>
  <c r="XX153" i="1"/>
  <c r="YU153" i="1"/>
  <c r="ZR153" i="1"/>
  <c r="AAO153" i="1"/>
  <c r="ABL153" i="1"/>
  <c r="ACI153" i="1"/>
  <c r="ADG153" i="1"/>
  <c r="JN153" i="1"/>
  <c r="KK153" i="1"/>
  <c r="LH153" i="1"/>
  <c r="ME153" i="1"/>
  <c r="NC153" i="1"/>
  <c r="NZ153" i="1"/>
  <c r="OY153" i="1"/>
  <c r="PV153" i="1"/>
  <c r="QS153" i="1"/>
  <c r="RP153" i="1"/>
  <c r="SN153" i="1"/>
  <c r="TK153" i="1"/>
  <c r="UH153" i="1"/>
  <c r="VE153" i="1"/>
  <c r="WB153" i="1"/>
  <c r="XA153" i="1"/>
  <c r="XY153" i="1"/>
  <c r="YV153" i="1"/>
  <c r="ZS153" i="1"/>
  <c r="AAP153" i="1"/>
  <c r="ABM153" i="1"/>
  <c r="ACJ153" i="1"/>
  <c r="JO153" i="1"/>
  <c r="KL153" i="1"/>
  <c r="LI153" i="1"/>
  <c r="MF153" i="1"/>
  <c r="ND153" i="1"/>
  <c r="OC153" i="1"/>
  <c r="OZ153" i="1"/>
  <c r="PW153" i="1"/>
  <c r="QT153" i="1"/>
  <c r="RQ153" i="1"/>
  <c r="SO153" i="1"/>
  <c r="TL153" i="1"/>
  <c r="UI153" i="1"/>
  <c r="VF153" i="1"/>
  <c r="WE153" i="1"/>
  <c r="XC153" i="1"/>
  <c r="XZ153" i="1"/>
  <c r="YW153" i="1"/>
  <c r="ZT153" i="1"/>
  <c r="AAQ153" i="1"/>
  <c r="ABN153" i="1"/>
  <c r="ACK153" i="1"/>
  <c r="JP153" i="1"/>
  <c r="KM153" i="1"/>
  <c r="LJ153" i="1"/>
  <c r="MG153" i="1"/>
  <c r="NE153" i="1"/>
  <c r="OD153" i="1"/>
  <c r="PA153" i="1"/>
  <c r="PX153" i="1"/>
  <c r="QU153" i="1"/>
  <c r="RS153" i="1"/>
  <c r="SP153" i="1"/>
  <c r="TM153" i="1"/>
  <c r="UJ153" i="1"/>
  <c r="VG153" i="1"/>
  <c r="WF153" i="1"/>
  <c r="XD153" i="1"/>
  <c r="YA153" i="1"/>
  <c r="YX153" i="1"/>
  <c r="ZU153" i="1"/>
  <c r="AAR153" i="1"/>
  <c r="ABO153" i="1"/>
  <c r="ACM153" i="1"/>
  <c r="JQ153" i="1"/>
  <c r="KN153" i="1"/>
  <c r="LK153" i="1"/>
  <c r="MI153" i="1"/>
  <c r="NH153" i="1"/>
  <c r="OE153" i="1"/>
  <c r="PB153" i="1"/>
  <c r="PY153" i="1"/>
  <c r="QV153" i="1"/>
  <c r="RT153" i="1"/>
  <c r="SQ153" i="1"/>
  <c r="TN153" i="1"/>
  <c r="UK153" i="1"/>
  <c r="VJ153" i="1"/>
  <c r="WG153" i="1"/>
  <c r="XE153" i="1"/>
  <c r="YB153" i="1"/>
  <c r="YY153" i="1"/>
  <c r="ZV153" i="1"/>
  <c r="AAS153" i="1"/>
  <c r="ABP153" i="1"/>
  <c r="ACN153" i="1"/>
  <c r="JR153" i="1"/>
  <c r="KO153" i="1"/>
  <c r="LL153" i="1"/>
  <c r="MJ153" i="1"/>
  <c r="NI153" i="1"/>
  <c r="OF153" i="1"/>
  <c r="PC153" i="1"/>
  <c r="PZ153" i="1"/>
  <c r="QW153" i="1"/>
  <c r="RU153" i="1"/>
  <c r="SR153" i="1"/>
  <c r="TO153" i="1"/>
  <c r="UL153" i="1"/>
  <c r="VK153" i="1"/>
  <c r="WI153" i="1"/>
  <c r="XF153" i="1"/>
  <c r="YC153" i="1"/>
  <c r="YZ153" i="1"/>
  <c r="ZW153" i="1"/>
  <c r="AAT153" i="1"/>
  <c r="ABQ153" i="1"/>
  <c r="ACO153" i="1"/>
  <c r="JS153" i="1"/>
  <c r="KP153" i="1"/>
  <c r="LM153" i="1"/>
  <c r="MM153" i="1"/>
  <c r="NJ153" i="1"/>
  <c r="OG153" i="1"/>
  <c r="PD153" i="1"/>
  <c r="QA153" i="1"/>
  <c r="QY153" i="1"/>
  <c r="RV153" i="1"/>
  <c r="SS153" i="1"/>
  <c r="TP153" i="1"/>
  <c r="UO153" i="1"/>
  <c r="VL153" i="1"/>
  <c r="WJ153" i="1"/>
  <c r="XG153" i="1"/>
  <c r="YD153" i="1"/>
  <c r="ZA153" i="1"/>
  <c r="ZX153" i="1"/>
  <c r="AAU153" i="1"/>
  <c r="ABS153" i="1"/>
  <c r="ACR153" i="1"/>
  <c r="JT153" i="1"/>
  <c r="KQ153" i="1"/>
  <c r="LO153" i="1"/>
  <c r="MN153" i="1"/>
  <c r="NK153" i="1"/>
  <c r="OH153" i="1"/>
  <c r="PE153" i="1"/>
  <c r="QB153" i="1"/>
  <c r="QZ153" i="1"/>
  <c r="RW153" i="1"/>
  <c r="ST153" i="1"/>
  <c r="TQ153" i="1"/>
  <c r="UP153" i="1"/>
  <c r="VM153" i="1"/>
  <c r="WK153" i="1"/>
  <c r="XH153" i="1"/>
  <c r="YE153" i="1"/>
  <c r="ZB153" i="1"/>
  <c r="ZY153" i="1"/>
  <c r="AAV153" i="1"/>
  <c r="ABT153" i="1"/>
  <c r="ACS153" i="1"/>
  <c r="QC153" i="1"/>
  <c r="AAN153" i="1"/>
  <c r="RA153" i="1"/>
  <c r="AAW153" i="1"/>
  <c r="RX153" i="1"/>
  <c r="ABJ153" i="1"/>
  <c r="SU153" i="1"/>
  <c r="ABK153" i="1"/>
  <c r="TT153" i="1"/>
  <c r="ABW153" i="1"/>
  <c r="UQ153" i="1"/>
  <c r="ACG153" i="1"/>
  <c r="VO153" i="1"/>
  <c r="ACH153" i="1"/>
  <c r="VZ153" i="1"/>
  <c r="ACT153" i="1"/>
  <c r="WL153" i="1"/>
  <c r="ADD153" i="1"/>
  <c r="WW153" i="1"/>
  <c r="ADE153" i="1"/>
  <c r="XI153" i="1"/>
  <c r="XW153" i="1"/>
  <c r="YF153" i="1"/>
  <c r="JU153" i="1"/>
  <c r="YS153" i="1"/>
  <c r="KR153" i="1"/>
  <c r="YT153" i="1"/>
  <c r="LR153" i="1"/>
  <c r="ZC153" i="1"/>
  <c r="MO153" i="1"/>
  <c r="ZP153" i="1"/>
  <c r="NL153" i="1"/>
  <c r="ZQ153" i="1"/>
  <c r="OI153" i="1"/>
  <c r="ZZ153" i="1"/>
  <c r="PF153" i="1"/>
  <c r="AAM153" i="1"/>
  <c r="O153" i="1"/>
  <c r="AI153" i="1"/>
  <c r="BC153" i="1"/>
  <c r="BW153" i="1"/>
  <c r="CQ153" i="1"/>
  <c r="DK153" i="1"/>
  <c r="EE153" i="1"/>
  <c r="EY153" i="1"/>
  <c r="FS153" i="1"/>
  <c r="GM153" i="1"/>
  <c r="HG153" i="1"/>
  <c r="IA153" i="1"/>
  <c r="IU153" i="1"/>
  <c r="P153" i="1"/>
  <c r="AJ153" i="1"/>
  <c r="BD153" i="1"/>
  <c r="BX153" i="1"/>
  <c r="CR153" i="1"/>
  <c r="DL153" i="1"/>
  <c r="EF153" i="1"/>
  <c r="EZ153" i="1"/>
  <c r="FT153" i="1"/>
  <c r="GN153" i="1"/>
  <c r="HH153" i="1"/>
  <c r="IB153" i="1"/>
  <c r="IV153" i="1"/>
  <c r="Q153" i="1"/>
  <c r="AK153" i="1"/>
  <c r="BE153" i="1"/>
  <c r="BY153" i="1"/>
  <c r="CS153" i="1"/>
  <c r="DM153" i="1"/>
  <c r="EG153" i="1"/>
  <c r="FA153" i="1"/>
  <c r="FU153" i="1"/>
  <c r="GO153" i="1"/>
  <c r="HI153" i="1"/>
  <c r="IC153" i="1"/>
  <c r="IW153" i="1"/>
  <c r="R153" i="1"/>
  <c r="AL153" i="1"/>
  <c r="BF153" i="1"/>
  <c r="BZ153" i="1"/>
  <c r="CT153" i="1"/>
  <c r="DN153" i="1"/>
  <c r="EH153" i="1"/>
  <c r="FB153" i="1"/>
  <c r="FV153" i="1"/>
  <c r="GP153" i="1"/>
  <c r="HJ153" i="1"/>
  <c r="ID153" i="1"/>
  <c r="IX153" i="1"/>
  <c r="G153" i="1"/>
  <c r="AE153" i="1"/>
  <c r="BG153" i="1"/>
  <c r="CE153" i="1"/>
  <c r="DC153" i="1"/>
  <c r="EA153" i="1"/>
  <c r="FC153" i="1"/>
  <c r="GA153" i="1"/>
  <c r="GY153" i="1"/>
  <c r="HW153" i="1"/>
  <c r="IY153" i="1"/>
  <c r="H153" i="1"/>
  <c r="AF153" i="1"/>
  <c r="BH153" i="1"/>
  <c r="CF153" i="1"/>
  <c r="DD153" i="1"/>
  <c r="EB153" i="1"/>
  <c r="FD153" i="1"/>
  <c r="GB153" i="1"/>
  <c r="GZ153" i="1"/>
  <c r="HX153" i="1"/>
  <c r="IZ153" i="1"/>
  <c r="I153" i="1"/>
  <c r="AG153" i="1"/>
  <c r="BI153" i="1"/>
  <c r="CG153" i="1"/>
  <c r="DE153" i="1"/>
  <c r="EC153" i="1"/>
  <c r="FE153" i="1"/>
  <c r="GC153" i="1"/>
  <c r="HA153" i="1"/>
  <c r="HY153" i="1"/>
  <c r="JA153" i="1"/>
  <c r="J153" i="1"/>
  <c r="AH153" i="1"/>
  <c r="BJ153" i="1"/>
  <c r="CH153" i="1"/>
  <c r="DF153" i="1"/>
  <c r="ED153" i="1"/>
  <c r="FF153" i="1"/>
  <c r="GD153" i="1"/>
  <c r="HB153" i="1"/>
  <c r="HZ153" i="1"/>
  <c r="JB153" i="1"/>
  <c r="K153" i="1"/>
  <c r="AM153" i="1"/>
  <c r="BK153" i="1"/>
  <c r="CI153" i="1"/>
  <c r="DG153" i="1"/>
  <c r="EI153" i="1"/>
  <c r="FG153" i="1"/>
  <c r="GE153" i="1"/>
  <c r="HC153" i="1"/>
  <c r="IE153" i="1"/>
  <c r="JC153" i="1"/>
  <c r="L153" i="1"/>
  <c r="AN153" i="1"/>
  <c r="BL153" i="1"/>
  <c r="CJ153" i="1"/>
  <c r="DH153" i="1"/>
  <c r="EJ153" i="1"/>
  <c r="FH153" i="1"/>
  <c r="GF153" i="1"/>
  <c r="HD153" i="1"/>
  <c r="IF153" i="1"/>
  <c r="JD153" i="1"/>
  <c r="M153" i="1"/>
  <c r="AO153" i="1"/>
  <c r="BM153" i="1"/>
  <c r="CK153" i="1"/>
  <c r="DI153" i="1"/>
  <c r="EK153" i="1"/>
  <c r="FI153" i="1"/>
  <c r="GG153" i="1"/>
  <c r="HE153" i="1"/>
  <c r="IG153" i="1"/>
  <c r="JE153" i="1"/>
  <c r="N153" i="1"/>
  <c r="AP153" i="1"/>
  <c r="BN153" i="1"/>
  <c r="CL153" i="1"/>
  <c r="DJ153" i="1"/>
  <c r="EL153" i="1"/>
  <c r="FJ153" i="1"/>
  <c r="GH153" i="1"/>
  <c r="HF153" i="1"/>
  <c r="IH153" i="1"/>
  <c r="JF153" i="1"/>
  <c r="S153" i="1"/>
  <c r="AQ153" i="1"/>
  <c r="BO153" i="1"/>
  <c r="CM153" i="1"/>
  <c r="DO153" i="1"/>
  <c r="EM153" i="1"/>
  <c r="FK153" i="1"/>
  <c r="GI153" i="1"/>
  <c r="HK153" i="1"/>
  <c r="II153" i="1"/>
  <c r="JG153" i="1"/>
  <c r="T153" i="1"/>
  <c r="AR153" i="1"/>
  <c r="BP153" i="1"/>
  <c r="CN153" i="1"/>
  <c r="DP153" i="1"/>
  <c r="EN153" i="1"/>
  <c r="FL153" i="1"/>
  <c r="GJ153" i="1"/>
  <c r="HL153" i="1"/>
  <c r="IJ153" i="1"/>
  <c r="JH153" i="1"/>
  <c r="U153" i="1"/>
  <c r="AS153" i="1"/>
  <c r="BQ153" i="1"/>
  <c r="CO153" i="1"/>
  <c r="DQ153" i="1"/>
  <c r="EO153" i="1"/>
  <c r="FM153" i="1"/>
  <c r="GK153" i="1"/>
  <c r="HM153" i="1"/>
  <c r="IK153" i="1"/>
  <c r="JI153" i="1"/>
  <c r="V153" i="1"/>
  <c r="AT153" i="1"/>
  <c r="BR153" i="1"/>
  <c r="CP153" i="1"/>
  <c r="DR153" i="1"/>
  <c r="EP153" i="1"/>
  <c r="FN153" i="1"/>
  <c r="GL153" i="1"/>
  <c r="HN153" i="1"/>
  <c r="IL153" i="1"/>
  <c r="JJ153" i="1"/>
  <c r="W153" i="1"/>
  <c r="AU153" i="1"/>
  <c r="BS153" i="1"/>
  <c r="CU153" i="1"/>
  <c r="DS153" i="1"/>
  <c r="EQ153" i="1"/>
  <c r="FO153" i="1"/>
  <c r="GQ153" i="1"/>
  <c r="HO153" i="1"/>
  <c r="IM153" i="1"/>
  <c r="JK153" i="1"/>
  <c r="X153" i="1"/>
  <c r="AV153" i="1"/>
  <c r="BT153" i="1"/>
  <c r="CV153" i="1"/>
  <c r="DT153" i="1"/>
  <c r="ER153" i="1"/>
  <c r="FP153" i="1"/>
  <c r="GR153" i="1"/>
  <c r="HP153" i="1"/>
  <c r="IN153" i="1"/>
  <c r="JL153" i="1"/>
  <c r="Y153" i="1"/>
  <c r="AW153" i="1"/>
  <c r="BU153" i="1"/>
  <c r="CW153" i="1"/>
  <c r="DU153" i="1"/>
  <c r="ES153" i="1"/>
  <c r="FQ153" i="1"/>
  <c r="GS153" i="1"/>
  <c r="HQ153" i="1"/>
  <c r="IO153" i="1"/>
  <c r="JM153" i="1"/>
  <c r="Z153" i="1"/>
  <c r="AX153" i="1"/>
  <c r="BV153" i="1"/>
  <c r="CX153" i="1"/>
  <c r="DV153" i="1"/>
  <c r="ET153" i="1"/>
  <c r="FR153" i="1"/>
  <c r="GT153" i="1"/>
  <c r="HR153" i="1"/>
  <c r="IP153" i="1"/>
  <c r="AA153" i="1"/>
  <c r="AY153" i="1"/>
  <c r="CA153" i="1"/>
  <c r="CY153" i="1"/>
  <c r="DW153" i="1"/>
  <c r="EU153" i="1"/>
  <c r="FW153" i="1"/>
  <c r="GU153" i="1"/>
  <c r="HS153" i="1"/>
  <c r="IQ153" i="1"/>
  <c r="AB153" i="1"/>
  <c r="AZ153" i="1"/>
  <c r="CB153" i="1"/>
  <c r="CZ153" i="1"/>
  <c r="DX153" i="1"/>
  <c r="EV153" i="1"/>
  <c r="FX153" i="1"/>
  <c r="GV153" i="1"/>
  <c r="HT153" i="1"/>
  <c r="IR153" i="1"/>
  <c r="IS153" i="1"/>
  <c r="F153" i="1"/>
  <c r="IT153" i="1"/>
  <c r="AC153" i="1"/>
  <c r="AD153" i="1"/>
  <c r="BA153" i="1"/>
  <c r="BB153" i="1"/>
  <c r="CC153" i="1"/>
  <c r="CD153" i="1"/>
  <c r="DA153" i="1"/>
  <c r="DB153" i="1"/>
  <c r="DY153" i="1"/>
  <c r="DZ153" i="1"/>
  <c r="EW153" i="1"/>
  <c r="EX153" i="1"/>
  <c r="FY153" i="1"/>
  <c r="FZ153" i="1"/>
  <c r="GW153" i="1"/>
  <c r="GX153" i="1"/>
  <c r="HU153" i="1"/>
  <c r="HV153" i="1"/>
  <c r="JV133" i="1"/>
  <c r="KP133" i="1"/>
  <c r="LJ133" i="1"/>
  <c r="MD133" i="1"/>
  <c r="MX133" i="1"/>
  <c r="NR133" i="1"/>
  <c r="OL133" i="1"/>
  <c r="PF133" i="1"/>
  <c r="KC133" i="1"/>
  <c r="KX133" i="1"/>
  <c r="LS133" i="1"/>
  <c r="MN133" i="1"/>
  <c r="NI133" i="1"/>
  <c r="OD133" i="1"/>
  <c r="OY133" i="1"/>
  <c r="PT133" i="1"/>
  <c r="QN133" i="1"/>
  <c r="RH133" i="1"/>
  <c r="SB133" i="1"/>
  <c r="SV133" i="1"/>
  <c r="TP133" i="1"/>
  <c r="UJ133" i="1"/>
  <c r="VD133" i="1"/>
  <c r="VX133" i="1"/>
  <c r="WR133" i="1"/>
  <c r="XL133" i="1"/>
  <c r="YF133" i="1"/>
  <c r="YZ133" i="1"/>
  <c r="ZT133" i="1"/>
  <c r="AAN133" i="1"/>
  <c r="ABH133" i="1"/>
  <c r="ACB133" i="1"/>
  <c r="ACV133" i="1"/>
  <c r="KD133" i="1"/>
  <c r="KY133" i="1"/>
  <c r="LT133" i="1"/>
  <c r="MO133" i="1"/>
  <c r="NJ133" i="1"/>
  <c r="OE133" i="1"/>
  <c r="OZ133" i="1"/>
  <c r="PU133" i="1"/>
  <c r="QO133" i="1"/>
  <c r="RI133" i="1"/>
  <c r="SC133" i="1"/>
  <c r="SW133" i="1"/>
  <c r="TQ133" i="1"/>
  <c r="UK133" i="1"/>
  <c r="VE133" i="1"/>
  <c r="VY133" i="1"/>
  <c r="WS133" i="1"/>
  <c r="XM133" i="1"/>
  <c r="YG133" i="1"/>
  <c r="ZA133" i="1"/>
  <c r="ZU133" i="1"/>
  <c r="AAO133" i="1"/>
  <c r="ABI133" i="1"/>
  <c r="ACC133" i="1"/>
  <c r="ACW133" i="1"/>
  <c r="KE133" i="1"/>
  <c r="KZ133" i="1"/>
  <c r="LU133" i="1"/>
  <c r="MP133" i="1"/>
  <c r="NK133" i="1"/>
  <c r="OF133" i="1"/>
  <c r="PA133" i="1"/>
  <c r="PV133" i="1"/>
  <c r="QP133" i="1"/>
  <c r="RJ133" i="1"/>
  <c r="SD133" i="1"/>
  <c r="SX133" i="1"/>
  <c r="TR133" i="1"/>
  <c r="UL133" i="1"/>
  <c r="VF133" i="1"/>
  <c r="VZ133" i="1"/>
  <c r="WT133" i="1"/>
  <c r="XN133" i="1"/>
  <c r="YH133" i="1"/>
  <c r="ZB133" i="1"/>
  <c r="ZV133" i="1"/>
  <c r="AAP133" i="1"/>
  <c r="ABJ133" i="1"/>
  <c r="ACD133" i="1"/>
  <c r="ACX133" i="1"/>
  <c r="KF133" i="1"/>
  <c r="LA133" i="1"/>
  <c r="LV133" i="1"/>
  <c r="MQ133" i="1"/>
  <c r="NL133" i="1"/>
  <c r="OG133" i="1"/>
  <c r="PB133" i="1"/>
  <c r="PW133" i="1"/>
  <c r="QQ133" i="1"/>
  <c r="RK133" i="1"/>
  <c r="SE133" i="1"/>
  <c r="SY133" i="1"/>
  <c r="TS133" i="1"/>
  <c r="UM133" i="1"/>
  <c r="VG133" i="1"/>
  <c r="WA133" i="1"/>
  <c r="WU133" i="1"/>
  <c r="XO133" i="1"/>
  <c r="YI133" i="1"/>
  <c r="ZC133" i="1"/>
  <c r="ZW133" i="1"/>
  <c r="AAQ133" i="1"/>
  <c r="ABK133" i="1"/>
  <c r="ACE133" i="1"/>
  <c r="ACY133" i="1"/>
  <c r="KG133" i="1"/>
  <c r="LB133" i="1"/>
  <c r="LW133" i="1"/>
  <c r="MR133" i="1"/>
  <c r="NM133" i="1"/>
  <c r="OH133" i="1"/>
  <c r="PC133" i="1"/>
  <c r="PX133" i="1"/>
  <c r="QR133" i="1"/>
  <c r="RL133" i="1"/>
  <c r="SF133" i="1"/>
  <c r="SZ133" i="1"/>
  <c r="TT133" i="1"/>
  <c r="UN133" i="1"/>
  <c r="VH133" i="1"/>
  <c r="WB133" i="1"/>
  <c r="WV133" i="1"/>
  <c r="XP133" i="1"/>
  <c r="YJ133" i="1"/>
  <c r="ZD133" i="1"/>
  <c r="ZX133" i="1"/>
  <c r="AAR133" i="1"/>
  <c r="ABL133" i="1"/>
  <c r="ACF133" i="1"/>
  <c r="ACZ133" i="1"/>
  <c r="KH133" i="1"/>
  <c r="LC133" i="1"/>
  <c r="LX133" i="1"/>
  <c r="MS133" i="1"/>
  <c r="NN133" i="1"/>
  <c r="OI133" i="1"/>
  <c r="PD133" i="1"/>
  <c r="PY133" i="1"/>
  <c r="QS133" i="1"/>
  <c r="RM133" i="1"/>
  <c r="SG133" i="1"/>
  <c r="TA133" i="1"/>
  <c r="TU133" i="1"/>
  <c r="UO133" i="1"/>
  <c r="VI133" i="1"/>
  <c r="WC133" i="1"/>
  <c r="WW133" i="1"/>
  <c r="XQ133" i="1"/>
  <c r="YK133" i="1"/>
  <c r="ZE133" i="1"/>
  <c r="ZY133" i="1"/>
  <c r="AAS133" i="1"/>
  <c r="ABM133" i="1"/>
  <c r="ACG133" i="1"/>
  <c r="ADA133" i="1"/>
  <c r="JN133" i="1"/>
  <c r="KI133" i="1"/>
  <c r="LD133" i="1"/>
  <c r="LY133" i="1"/>
  <c r="MT133" i="1"/>
  <c r="NO133" i="1"/>
  <c r="OJ133" i="1"/>
  <c r="PE133" i="1"/>
  <c r="PZ133" i="1"/>
  <c r="QT133" i="1"/>
  <c r="RN133" i="1"/>
  <c r="SH133" i="1"/>
  <c r="TB133" i="1"/>
  <c r="TV133" i="1"/>
  <c r="UP133" i="1"/>
  <c r="VJ133" i="1"/>
  <c r="WD133" i="1"/>
  <c r="WX133" i="1"/>
  <c r="XR133" i="1"/>
  <c r="YL133" i="1"/>
  <c r="ZF133" i="1"/>
  <c r="ZZ133" i="1"/>
  <c r="AAT133" i="1"/>
  <c r="ABN133" i="1"/>
  <c r="ACH133" i="1"/>
  <c r="ADB133" i="1"/>
  <c r="JO133" i="1"/>
  <c r="KJ133" i="1"/>
  <c r="LE133" i="1"/>
  <c r="LZ133" i="1"/>
  <c r="MU133" i="1"/>
  <c r="NP133" i="1"/>
  <c r="OK133" i="1"/>
  <c r="PG133" i="1"/>
  <c r="QA133" i="1"/>
  <c r="QU133" i="1"/>
  <c r="RO133" i="1"/>
  <c r="SI133" i="1"/>
  <c r="TC133" i="1"/>
  <c r="TW133" i="1"/>
  <c r="UQ133" i="1"/>
  <c r="VK133" i="1"/>
  <c r="WE133" i="1"/>
  <c r="WY133" i="1"/>
  <c r="XS133" i="1"/>
  <c r="YM133" i="1"/>
  <c r="ZG133" i="1"/>
  <c r="AAA133" i="1"/>
  <c r="AAU133" i="1"/>
  <c r="ABO133" i="1"/>
  <c r="ACI133" i="1"/>
  <c r="ADC133" i="1"/>
  <c r="JP133" i="1"/>
  <c r="KK133" i="1"/>
  <c r="LF133" i="1"/>
  <c r="MA133" i="1"/>
  <c r="MV133" i="1"/>
  <c r="NQ133" i="1"/>
  <c r="OM133" i="1"/>
  <c r="PH133" i="1"/>
  <c r="QB133" i="1"/>
  <c r="QV133" i="1"/>
  <c r="RP133" i="1"/>
  <c r="SJ133" i="1"/>
  <c r="TD133" i="1"/>
  <c r="TX133" i="1"/>
  <c r="UR133" i="1"/>
  <c r="VL133" i="1"/>
  <c r="WF133" i="1"/>
  <c r="WZ133" i="1"/>
  <c r="XT133" i="1"/>
  <c r="YN133" i="1"/>
  <c r="ZH133" i="1"/>
  <c r="AAB133" i="1"/>
  <c r="AAV133" i="1"/>
  <c r="ABP133" i="1"/>
  <c r="ACJ133" i="1"/>
  <c r="ADD133" i="1"/>
  <c r="JQ133" i="1"/>
  <c r="KL133" i="1"/>
  <c r="LG133" i="1"/>
  <c r="MB133" i="1"/>
  <c r="MW133" i="1"/>
  <c r="NS133" i="1"/>
  <c r="ON133" i="1"/>
  <c r="PI133" i="1"/>
  <c r="QC133" i="1"/>
  <c r="QW133" i="1"/>
  <c r="RQ133" i="1"/>
  <c r="SK133" i="1"/>
  <c r="TE133" i="1"/>
  <c r="TY133" i="1"/>
  <c r="US133" i="1"/>
  <c r="VM133" i="1"/>
  <c r="WG133" i="1"/>
  <c r="XA133" i="1"/>
  <c r="XU133" i="1"/>
  <c r="YO133" i="1"/>
  <c r="ZI133" i="1"/>
  <c r="AAC133" i="1"/>
  <c r="AAW133" i="1"/>
  <c r="ABQ133" i="1"/>
  <c r="ACK133" i="1"/>
  <c r="ADE133" i="1"/>
  <c r="JR133" i="1"/>
  <c r="KM133" i="1"/>
  <c r="LH133" i="1"/>
  <c r="MC133" i="1"/>
  <c r="MY133" i="1"/>
  <c r="NT133" i="1"/>
  <c r="OO133" i="1"/>
  <c r="PJ133" i="1"/>
  <c r="QD133" i="1"/>
  <c r="QX133" i="1"/>
  <c r="RR133" i="1"/>
  <c r="SL133" i="1"/>
  <c r="TF133" i="1"/>
  <c r="TZ133" i="1"/>
  <c r="UT133" i="1"/>
  <c r="VN133" i="1"/>
  <c r="WH133" i="1"/>
  <c r="XB133" i="1"/>
  <c r="XV133" i="1"/>
  <c r="YP133" i="1"/>
  <c r="ZJ133" i="1"/>
  <c r="AAD133" i="1"/>
  <c r="AAX133" i="1"/>
  <c r="ABR133" i="1"/>
  <c r="ACL133" i="1"/>
  <c r="ADF133" i="1"/>
  <c r="JS133" i="1"/>
  <c r="KN133" i="1"/>
  <c r="LI133" i="1"/>
  <c r="ME133" i="1"/>
  <c r="MZ133" i="1"/>
  <c r="NU133" i="1"/>
  <c r="OP133" i="1"/>
  <c r="PK133" i="1"/>
  <c r="QE133" i="1"/>
  <c r="QY133" i="1"/>
  <c r="RS133" i="1"/>
  <c r="SM133" i="1"/>
  <c r="TG133" i="1"/>
  <c r="UA133" i="1"/>
  <c r="UU133" i="1"/>
  <c r="VO133" i="1"/>
  <c r="WI133" i="1"/>
  <c r="XC133" i="1"/>
  <c r="XW133" i="1"/>
  <c r="YQ133" i="1"/>
  <c r="ZK133" i="1"/>
  <c r="AAE133" i="1"/>
  <c r="AAY133" i="1"/>
  <c r="ABS133" i="1"/>
  <c r="ACM133" i="1"/>
  <c r="ADG133" i="1"/>
  <c r="JT133" i="1"/>
  <c r="KO133" i="1"/>
  <c r="LK133" i="1"/>
  <c r="MF133" i="1"/>
  <c r="NA133" i="1"/>
  <c r="NV133" i="1"/>
  <c r="OQ133" i="1"/>
  <c r="PL133" i="1"/>
  <c r="QF133" i="1"/>
  <c r="QZ133" i="1"/>
  <c r="RT133" i="1"/>
  <c r="SN133" i="1"/>
  <c r="TH133" i="1"/>
  <c r="UB133" i="1"/>
  <c r="UV133" i="1"/>
  <c r="VP133" i="1"/>
  <c r="WJ133" i="1"/>
  <c r="XD133" i="1"/>
  <c r="XX133" i="1"/>
  <c r="YR133" i="1"/>
  <c r="ZL133" i="1"/>
  <c r="AAF133" i="1"/>
  <c r="AAZ133" i="1"/>
  <c r="ABT133" i="1"/>
  <c r="ACN133" i="1"/>
  <c r="JU133" i="1"/>
  <c r="KQ133" i="1"/>
  <c r="LL133" i="1"/>
  <c r="MG133" i="1"/>
  <c r="NB133" i="1"/>
  <c r="NW133" i="1"/>
  <c r="OR133" i="1"/>
  <c r="PM133" i="1"/>
  <c r="QG133" i="1"/>
  <c r="RA133" i="1"/>
  <c r="RU133" i="1"/>
  <c r="SO133" i="1"/>
  <c r="TI133" i="1"/>
  <c r="UC133" i="1"/>
  <c r="UW133" i="1"/>
  <c r="VQ133" i="1"/>
  <c r="WK133" i="1"/>
  <c r="XE133" i="1"/>
  <c r="XY133" i="1"/>
  <c r="YS133" i="1"/>
  <c r="ZM133" i="1"/>
  <c r="AAG133" i="1"/>
  <c r="ABA133" i="1"/>
  <c r="ABU133" i="1"/>
  <c r="ACO133" i="1"/>
  <c r="JW133" i="1"/>
  <c r="KR133" i="1"/>
  <c r="LM133" i="1"/>
  <c r="MH133" i="1"/>
  <c r="NC133" i="1"/>
  <c r="NX133" i="1"/>
  <c r="OS133" i="1"/>
  <c r="PN133" i="1"/>
  <c r="QH133" i="1"/>
  <c r="RB133" i="1"/>
  <c r="RV133" i="1"/>
  <c r="SP133" i="1"/>
  <c r="TJ133" i="1"/>
  <c r="UD133" i="1"/>
  <c r="UX133" i="1"/>
  <c r="VR133" i="1"/>
  <c r="WL133" i="1"/>
  <c r="XF133" i="1"/>
  <c r="XZ133" i="1"/>
  <c r="YT133" i="1"/>
  <c r="ZN133" i="1"/>
  <c r="AAH133" i="1"/>
  <c r="ABB133" i="1"/>
  <c r="ABV133" i="1"/>
  <c r="ACP133" i="1"/>
  <c r="JX133" i="1"/>
  <c r="KS133" i="1"/>
  <c r="LN133" i="1"/>
  <c r="MI133" i="1"/>
  <c r="ND133" i="1"/>
  <c r="NY133" i="1"/>
  <c r="OT133" i="1"/>
  <c r="PO133" i="1"/>
  <c r="QI133" i="1"/>
  <c r="RC133" i="1"/>
  <c r="RW133" i="1"/>
  <c r="SQ133" i="1"/>
  <c r="TK133" i="1"/>
  <c r="UE133" i="1"/>
  <c r="UY133" i="1"/>
  <c r="VS133" i="1"/>
  <c r="WM133" i="1"/>
  <c r="XG133" i="1"/>
  <c r="YA133" i="1"/>
  <c r="YU133" i="1"/>
  <c r="ZO133" i="1"/>
  <c r="AAI133" i="1"/>
  <c r="ABC133" i="1"/>
  <c r="ABW133" i="1"/>
  <c r="ACQ133" i="1"/>
  <c r="JY133" i="1"/>
  <c r="KT133" i="1"/>
  <c r="LO133" i="1"/>
  <c r="MJ133" i="1"/>
  <c r="NE133" i="1"/>
  <c r="NZ133" i="1"/>
  <c r="OU133" i="1"/>
  <c r="PP133" i="1"/>
  <c r="QJ133" i="1"/>
  <c r="RD133" i="1"/>
  <c r="RX133" i="1"/>
  <c r="SR133" i="1"/>
  <c r="TL133" i="1"/>
  <c r="UF133" i="1"/>
  <c r="UZ133" i="1"/>
  <c r="VT133" i="1"/>
  <c r="WN133" i="1"/>
  <c r="XH133" i="1"/>
  <c r="YB133" i="1"/>
  <c r="YV133" i="1"/>
  <c r="ZP133" i="1"/>
  <c r="AAJ133" i="1"/>
  <c r="ABD133" i="1"/>
  <c r="ABX133" i="1"/>
  <c r="ACR133" i="1"/>
  <c r="KW133" i="1"/>
  <c r="QL133" i="1"/>
  <c r="VU133" i="1"/>
  <c r="AAM133" i="1"/>
  <c r="LP133" i="1"/>
  <c r="QM133" i="1"/>
  <c r="VV133" i="1"/>
  <c r="ABE133" i="1"/>
  <c r="LQ133" i="1"/>
  <c r="RE133" i="1"/>
  <c r="VW133" i="1"/>
  <c r="ABF133" i="1"/>
  <c r="LR133" i="1"/>
  <c r="RF133" i="1"/>
  <c r="WO133" i="1"/>
  <c r="ABG133" i="1"/>
  <c r="MK133" i="1"/>
  <c r="RG133" i="1"/>
  <c r="WP133" i="1"/>
  <c r="ABY133" i="1"/>
  <c r="ML133" i="1"/>
  <c r="RY133" i="1"/>
  <c r="WQ133" i="1"/>
  <c r="ABZ133" i="1"/>
  <c r="MM133" i="1"/>
  <c r="RZ133" i="1"/>
  <c r="XI133" i="1"/>
  <c r="ACA133" i="1"/>
  <c r="NF133" i="1"/>
  <c r="SA133" i="1"/>
  <c r="XJ133" i="1"/>
  <c r="ACS133" i="1"/>
  <c r="NG133" i="1"/>
  <c r="SS133" i="1"/>
  <c r="XK133" i="1"/>
  <c r="ACT133" i="1"/>
  <c r="NH133" i="1"/>
  <c r="ST133" i="1"/>
  <c r="YC133" i="1"/>
  <c r="ACU133" i="1"/>
  <c r="OA133" i="1"/>
  <c r="SU133" i="1"/>
  <c r="YD133" i="1"/>
  <c r="OB133" i="1"/>
  <c r="TM133" i="1"/>
  <c r="YE133" i="1"/>
  <c r="OC133" i="1"/>
  <c r="TN133" i="1"/>
  <c r="YW133" i="1"/>
  <c r="OV133" i="1"/>
  <c r="TO133" i="1"/>
  <c r="YX133" i="1"/>
  <c r="OW133" i="1"/>
  <c r="UG133" i="1"/>
  <c r="YY133" i="1"/>
  <c r="JZ133" i="1"/>
  <c r="OX133" i="1"/>
  <c r="UH133" i="1"/>
  <c r="ZQ133" i="1"/>
  <c r="KU133" i="1"/>
  <c r="PS133" i="1"/>
  <c r="VB133" i="1"/>
  <c r="AAK133" i="1"/>
  <c r="KA133" i="1"/>
  <c r="KB133" i="1"/>
  <c r="KV133" i="1"/>
  <c r="PQ133" i="1"/>
  <c r="PR133" i="1"/>
  <c r="QK133" i="1"/>
  <c r="UI133" i="1"/>
  <c r="VA133" i="1"/>
  <c r="VC133" i="1"/>
  <c r="AAL133" i="1"/>
  <c r="ZR133" i="1"/>
  <c r="ZS133" i="1"/>
  <c r="O133" i="1"/>
  <c r="AI133" i="1"/>
  <c r="BC133" i="1"/>
  <c r="BW133" i="1"/>
  <c r="CQ133" i="1"/>
  <c r="DK133" i="1"/>
  <c r="EE133" i="1"/>
  <c r="EY133" i="1"/>
  <c r="FS133" i="1"/>
  <c r="GM133" i="1"/>
  <c r="HG133" i="1"/>
  <c r="IA133" i="1"/>
  <c r="IU133" i="1"/>
  <c r="P133" i="1"/>
  <c r="AJ133" i="1"/>
  <c r="BD133" i="1"/>
  <c r="BX133" i="1"/>
  <c r="CR133" i="1"/>
  <c r="DL133" i="1"/>
  <c r="EF133" i="1"/>
  <c r="EZ133" i="1"/>
  <c r="FT133" i="1"/>
  <c r="GN133" i="1"/>
  <c r="HH133" i="1"/>
  <c r="IB133" i="1"/>
  <c r="IV133" i="1"/>
  <c r="F133" i="1"/>
  <c r="Z133" i="1"/>
  <c r="AT133" i="1"/>
  <c r="BN133" i="1"/>
  <c r="CH133" i="1"/>
  <c r="DB133" i="1"/>
  <c r="DV133" i="1"/>
  <c r="EP133" i="1"/>
  <c r="FJ133" i="1"/>
  <c r="GD133" i="1"/>
  <c r="GX133" i="1"/>
  <c r="HR133" i="1"/>
  <c r="IL133" i="1"/>
  <c r="J133" i="1"/>
  <c r="AG133" i="1"/>
  <c r="BF133" i="1"/>
  <c r="CC133" i="1"/>
  <c r="CZ133" i="1"/>
  <c r="DX133" i="1"/>
  <c r="EU133" i="1"/>
  <c r="FR133" i="1"/>
  <c r="GQ133" i="1"/>
  <c r="HN133" i="1"/>
  <c r="IK133" i="1"/>
  <c r="JH133" i="1"/>
  <c r="K133" i="1"/>
  <c r="AH133" i="1"/>
  <c r="BG133" i="1"/>
  <c r="CD133" i="1"/>
  <c r="DA133" i="1"/>
  <c r="DY133" i="1"/>
  <c r="EV133" i="1"/>
  <c r="FU133" i="1"/>
  <c r="GR133" i="1"/>
  <c r="HO133" i="1"/>
  <c r="IM133" i="1"/>
  <c r="JI133" i="1"/>
  <c r="L133" i="1"/>
  <c r="AK133" i="1"/>
  <c r="BH133" i="1"/>
  <c r="CE133" i="1"/>
  <c r="DC133" i="1"/>
  <c r="DZ133" i="1"/>
  <c r="EW133" i="1"/>
  <c r="FV133" i="1"/>
  <c r="GS133" i="1"/>
  <c r="HP133" i="1"/>
  <c r="IN133" i="1"/>
  <c r="JJ133" i="1"/>
  <c r="M133" i="1"/>
  <c r="AL133" i="1"/>
  <c r="BI133" i="1"/>
  <c r="CF133" i="1"/>
  <c r="DD133" i="1"/>
  <c r="EA133" i="1"/>
  <c r="EX133" i="1"/>
  <c r="FW133" i="1"/>
  <c r="GT133" i="1"/>
  <c r="HQ133" i="1"/>
  <c r="IO133" i="1"/>
  <c r="JK133" i="1"/>
  <c r="N133" i="1"/>
  <c r="AM133" i="1"/>
  <c r="BJ133" i="1"/>
  <c r="CG133" i="1"/>
  <c r="DE133" i="1"/>
  <c r="EB133" i="1"/>
  <c r="FA133" i="1"/>
  <c r="FX133" i="1"/>
  <c r="GU133" i="1"/>
  <c r="HS133" i="1"/>
  <c r="IP133" i="1"/>
  <c r="JL133" i="1"/>
  <c r="Q133" i="1"/>
  <c r="AN133" i="1"/>
  <c r="BK133" i="1"/>
  <c r="CI133" i="1"/>
  <c r="DF133" i="1"/>
  <c r="EC133" i="1"/>
  <c r="FB133" i="1"/>
  <c r="FY133" i="1"/>
  <c r="GV133" i="1"/>
  <c r="HT133" i="1"/>
  <c r="IQ133" i="1"/>
  <c r="JM133" i="1"/>
  <c r="R133" i="1"/>
  <c r="AO133" i="1"/>
  <c r="BL133" i="1"/>
  <c r="CJ133" i="1"/>
  <c r="DG133" i="1"/>
  <c r="ED133" i="1"/>
  <c r="FC133" i="1"/>
  <c r="FZ133" i="1"/>
  <c r="GW133" i="1"/>
  <c r="HU133" i="1"/>
  <c r="IR133" i="1"/>
  <c r="S133" i="1"/>
  <c r="AP133" i="1"/>
  <c r="BM133" i="1"/>
  <c r="CK133" i="1"/>
  <c r="DH133" i="1"/>
  <c r="EG133" i="1"/>
  <c r="FD133" i="1"/>
  <c r="GA133" i="1"/>
  <c r="GY133" i="1"/>
  <c r="HV133" i="1"/>
  <c r="IS133" i="1"/>
  <c r="T133" i="1"/>
  <c r="AQ133" i="1"/>
  <c r="BO133" i="1"/>
  <c r="CL133" i="1"/>
  <c r="DI133" i="1"/>
  <c r="EH133" i="1"/>
  <c r="FE133" i="1"/>
  <c r="GB133" i="1"/>
  <c r="GZ133" i="1"/>
  <c r="HW133" i="1"/>
  <c r="IT133" i="1"/>
  <c r="U133" i="1"/>
  <c r="AR133" i="1"/>
  <c r="BP133" i="1"/>
  <c r="CM133" i="1"/>
  <c r="DJ133" i="1"/>
  <c r="EI133" i="1"/>
  <c r="FF133" i="1"/>
  <c r="GC133" i="1"/>
  <c r="HA133" i="1"/>
  <c r="HX133" i="1"/>
  <c r="IW133" i="1"/>
  <c r="V133" i="1"/>
  <c r="AS133" i="1"/>
  <c r="BQ133" i="1"/>
  <c r="CN133" i="1"/>
  <c r="DM133" i="1"/>
  <c r="EJ133" i="1"/>
  <c r="FG133" i="1"/>
  <c r="GE133" i="1"/>
  <c r="HB133" i="1"/>
  <c r="HY133" i="1"/>
  <c r="IX133" i="1"/>
  <c r="W133" i="1"/>
  <c r="AU133" i="1"/>
  <c r="BR133" i="1"/>
  <c r="CO133" i="1"/>
  <c r="DN133" i="1"/>
  <c r="EK133" i="1"/>
  <c r="FH133" i="1"/>
  <c r="GF133" i="1"/>
  <c r="HC133" i="1"/>
  <c r="HZ133" i="1"/>
  <c r="IY133" i="1"/>
  <c r="X133" i="1"/>
  <c r="AV133" i="1"/>
  <c r="BS133" i="1"/>
  <c r="CP133" i="1"/>
  <c r="DO133" i="1"/>
  <c r="EL133" i="1"/>
  <c r="FI133" i="1"/>
  <c r="GG133" i="1"/>
  <c r="HD133" i="1"/>
  <c r="IC133" i="1"/>
  <c r="IZ133" i="1"/>
  <c r="Y133" i="1"/>
  <c r="AW133" i="1"/>
  <c r="BT133" i="1"/>
  <c r="CS133" i="1"/>
  <c r="DP133" i="1"/>
  <c r="EM133" i="1"/>
  <c r="FK133" i="1"/>
  <c r="GH133" i="1"/>
  <c r="HE133" i="1"/>
  <c r="ID133" i="1"/>
  <c r="JA133" i="1"/>
  <c r="AA133" i="1"/>
  <c r="AX133" i="1"/>
  <c r="BU133" i="1"/>
  <c r="CT133" i="1"/>
  <c r="DQ133" i="1"/>
  <c r="EN133" i="1"/>
  <c r="FL133" i="1"/>
  <c r="GI133" i="1"/>
  <c r="HF133" i="1"/>
  <c r="IE133" i="1"/>
  <c r="JB133" i="1"/>
  <c r="AB133" i="1"/>
  <c r="AY133" i="1"/>
  <c r="BV133" i="1"/>
  <c r="CU133" i="1"/>
  <c r="DR133" i="1"/>
  <c r="EO133" i="1"/>
  <c r="FM133" i="1"/>
  <c r="GJ133" i="1"/>
  <c r="HI133" i="1"/>
  <c r="IF133" i="1"/>
  <c r="JC133" i="1"/>
  <c r="AC133" i="1"/>
  <c r="AZ133" i="1"/>
  <c r="BY133" i="1"/>
  <c r="CV133" i="1"/>
  <c r="DS133" i="1"/>
  <c r="EQ133" i="1"/>
  <c r="FN133" i="1"/>
  <c r="GK133" i="1"/>
  <c r="HJ133" i="1"/>
  <c r="IG133" i="1"/>
  <c r="JD133" i="1"/>
  <c r="G133" i="1"/>
  <c r="AD133" i="1"/>
  <c r="BA133" i="1"/>
  <c r="BZ133" i="1"/>
  <c r="CW133" i="1"/>
  <c r="DT133" i="1"/>
  <c r="ER133" i="1"/>
  <c r="FO133" i="1"/>
  <c r="GL133" i="1"/>
  <c r="HK133" i="1"/>
  <c r="IH133" i="1"/>
  <c r="JE133" i="1"/>
  <c r="H133" i="1"/>
  <c r="AE133" i="1"/>
  <c r="BB133" i="1"/>
  <c r="CA133" i="1"/>
  <c r="CX133" i="1"/>
  <c r="DU133" i="1"/>
  <c r="ES133" i="1"/>
  <c r="FP133" i="1"/>
  <c r="GO133" i="1"/>
  <c r="HL133" i="1"/>
  <c r="II133" i="1"/>
  <c r="JF133" i="1"/>
  <c r="DW133" i="1"/>
  <c r="ET133" i="1"/>
  <c r="FQ133" i="1"/>
  <c r="GP133" i="1"/>
  <c r="HM133" i="1"/>
  <c r="IJ133" i="1"/>
  <c r="JG133" i="1"/>
  <c r="I133" i="1"/>
  <c r="AF133" i="1"/>
  <c r="BE133" i="1"/>
  <c r="CB133" i="1"/>
  <c r="CY133" i="1"/>
  <c r="JY190" i="1"/>
  <c r="KS190" i="1"/>
  <c r="LM190" i="1"/>
  <c r="MG190" i="1"/>
  <c r="NA190" i="1"/>
  <c r="NU190" i="1"/>
  <c r="OO190" i="1"/>
  <c r="PI190" i="1"/>
  <c r="QC190" i="1"/>
  <c r="QW190" i="1"/>
  <c r="RQ190" i="1"/>
  <c r="SK190" i="1"/>
  <c r="TE190" i="1"/>
  <c r="TY190" i="1"/>
  <c r="US190" i="1"/>
  <c r="VM190" i="1"/>
  <c r="WG190" i="1"/>
  <c r="XA190" i="1"/>
  <c r="XU190" i="1"/>
  <c r="YO190" i="1"/>
  <c r="ZI190" i="1"/>
  <c r="AAC190" i="1"/>
  <c r="AAW190" i="1"/>
  <c r="ABQ190" i="1"/>
  <c r="ACK190" i="1"/>
  <c r="ADE190" i="1"/>
  <c r="KB190" i="1"/>
  <c r="KV190" i="1"/>
  <c r="LP190" i="1"/>
  <c r="MJ190" i="1"/>
  <c r="ND190" i="1"/>
  <c r="NX190" i="1"/>
  <c r="OR190" i="1"/>
  <c r="PL190" i="1"/>
  <c r="QF190" i="1"/>
  <c r="QZ190" i="1"/>
  <c r="RT190" i="1"/>
  <c r="SN190" i="1"/>
  <c r="TH190" i="1"/>
  <c r="UB190" i="1"/>
  <c r="UV190" i="1"/>
  <c r="VP190" i="1"/>
  <c r="WJ190" i="1"/>
  <c r="XD190" i="1"/>
  <c r="XX190" i="1"/>
  <c r="YR190" i="1"/>
  <c r="ZL190" i="1"/>
  <c r="AAF190" i="1"/>
  <c r="AAZ190" i="1"/>
  <c r="ABT190" i="1"/>
  <c r="ACN190" i="1"/>
  <c r="JQ190" i="1"/>
  <c r="KK190" i="1"/>
  <c r="LE190" i="1"/>
  <c r="LY190" i="1"/>
  <c r="MS190" i="1"/>
  <c r="NM190" i="1"/>
  <c r="OG190" i="1"/>
  <c r="PA190" i="1"/>
  <c r="PU190" i="1"/>
  <c r="QO190" i="1"/>
  <c r="JS190" i="1"/>
  <c r="KM190" i="1"/>
  <c r="LG190" i="1"/>
  <c r="MA190" i="1"/>
  <c r="MU190" i="1"/>
  <c r="KE190" i="1"/>
  <c r="LC190" i="1"/>
  <c r="MC190" i="1"/>
  <c r="NB190" i="1"/>
  <c r="NZ190" i="1"/>
  <c r="OW190" i="1"/>
  <c r="PT190" i="1"/>
  <c r="QR190" i="1"/>
  <c r="RN190" i="1"/>
  <c r="SJ190" i="1"/>
  <c r="TG190" i="1"/>
  <c r="UD190" i="1"/>
  <c r="UZ190" i="1"/>
  <c r="VV190" i="1"/>
  <c r="WR190" i="1"/>
  <c r="XN190" i="1"/>
  <c r="YJ190" i="1"/>
  <c r="ZF190" i="1"/>
  <c r="AAB190" i="1"/>
  <c r="AAY190" i="1"/>
  <c r="ABV190" i="1"/>
  <c r="ACR190" i="1"/>
  <c r="KF190" i="1"/>
  <c r="LD190" i="1"/>
  <c r="MD190" i="1"/>
  <c r="NC190" i="1"/>
  <c r="OA190" i="1"/>
  <c r="OX190" i="1"/>
  <c r="PV190" i="1"/>
  <c r="QS190" i="1"/>
  <c r="RO190" i="1"/>
  <c r="SL190" i="1"/>
  <c r="TI190" i="1"/>
  <c r="UE190" i="1"/>
  <c r="VA190" i="1"/>
  <c r="VW190" i="1"/>
  <c r="WS190" i="1"/>
  <c r="XO190" i="1"/>
  <c r="YK190" i="1"/>
  <c r="ZG190" i="1"/>
  <c r="AAD190" i="1"/>
  <c r="ABA190" i="1"/>
  <c r="ABW190" i="1"/>
  <c r="ACS190" i="1"/>
  <c r="KG190" i="1"/>
  <c r="LF190" i="1"/>
  <c r="ME190" i="1"/>
  <c r="NE190" i="1"/>
  <c r="OB190" i="1"/>
  <c r="OY190" i="1"/>
  <c r="PW190" i="1"/>
  <c r="QT190" i="1"/>
  <c r="RP190" i="1"/>
  <c r="SM190" i="1"/>
  <c r="TJ190" i="1"/>
  <c r="UF190" i="1"/>
  <c r="VB190" i="1"/>
  <c r="VX190" i="1"/>
  <c r="WT190" i="1"/>
  <c r="XP190" i="1"/>
  <c r="YL190" i="1"/>
  <c r="ZH190" i="1"/>
  <c r="AAE190" i="1"/>
  <c r="ABB190" i="1"/>
  <c r="ABX190" i="1"/>
  <c r="ACT190" i="1"/>
  <c r="KH190" i="1"/>
  <c r="LH190" i="1"/>
  <c r="MF190" i="1"/>
  <c r="NF190" i="1"/>
  <c r="OC190" i="1"/>
  <c r="OZ190" i="1"/>
  <c r="PX190" i="1"/>
  <c r="QU190" i="1"/>
  <c r="RR190" i="1"/>
  <c r="SO190" i="1"/>
  <c r="TK190" i="1"/>
  <c r="UG190" i="1"/>
  <c r="VC190" i="1"/>
  <c r="VY190" i="1"/>
  <c r="WU190" i="1"/>
  <c r="XQ190" i="1"/>
  <c r="YM190" i="1"/>
  <c r="ZJ190" i="1"/>
  <c r="AAG190" i="1"/>
  <c r="ABC190" i="1"/>
  <c r="ABY190" i="1"/>
  <c r="ACU190" i="1"/>
  <c r="KI190" i="1"/>
  <c r="LI190" i="1"/>
  <c r="MH190" i="1"/>
  <c r="NG190" i="1"/>
  <c r="OD190" i="1"/>
  <c r="PB190" i="1"/>
  <c r="PY190" i="1"/>
  <c r="QV190" i="1"/>
  <c r="RS190" i="1"/>
  <c r="SP190" i="1"/>
  <c r="TL190" i="1"/>
  <c r="UH190" i="1"/>
  <c r="VD190" i="1"/>
  <c r="VZ190" i="1"/>
  <c r="WV190" i="1"/>
  <c r="XR190" i="1"/>
  <c r="YN190" i="1"/>
  <c r="ZK190" i="1"/>
  <c r="AAH190" i="1"/>
  <c r="ABD190" i="1"/>
  <c r="ABZ190" i="1"/>
  <c r="ACV190" i="1"/>
  <c r="KJ190" i="1"/>
  <c r="LJ190" i="1"/>
  <c r="MI190" i="1"/>
  <c r="NH190" i="1"/>
  <c r="OE190" i="1"/>
  <c r="PC190" i="1"/>
  <c r="PZ190" i="1"/>
  <c r="QX190" i="1"/>
  <c r="RU190" i="1"/>
  <c r="SQ190" i="1"/>
  <c r="TM190" i="1"/>
  <c r="UI190" i="1"/>
  <c r="VE190" i="1"/>
  <c r="WA190" i="1"/>
  <c r="WW190" i="1"/>
  <c r="XS190" i="1"/>
  <c r="YP190" i="1"/>
  <c r="ZM190" i="1"/>
  <c r="AAI190" i="1"/>
  <c r="ABE190" i="1"/>
  <c r="ACA190" i="1"/>
  <c r="ACW190" i="1"/>
  <c r="KL190" i="1"/>
  <c r="LK190" i="1"/>
  <c r="MK190" i="1"/>
  <c r="NI190" i="1"/>
  <c r="OF190" i="1"/>
  <c r="PD190" i="1"/>
  <c r="QA190" i="1"/>
  <c r="QY190" i="1"/>
  <c r="RV190" i="1"/>
  <c r="SR190" i="1"/>
  <c r="TN190" i="1"/>
  <c r="UJ190" i="1"/>
  <c r="VF190" i="1"/>
  <c r="WB190" i="1"/>
  <c r="WX190" i="1"/>
  <c r="XT190" i="1"/>
  <c r="YQ190" i="1"/>
  <c r="ZN190" i="1"/>
  <c r="AAJ190" i="1"/>
  <c r="ABF190" i="1"/>
  <c r="ACB190" i="1"/>
  <c r="ACX190" i="1"/>
  <c r="JN190" i="1"/>
  <c r="KN190" i="1"/>
  <c r="LL190" i="1"/>
  <c r="ML190" i="1"/>
  <c r="NJ190" i="1"/>
  <c r="OH190" i="1"/>
  <c r="PE190" i="1"/>
  <c r="QB190" i="1"/>
  <c r="RA190" i="1"/>
  <c r="RW190" i="1"/>
  <c r="SS190" i="1"/>
  <c r="TO190" i="1"/>
  <c r="UK190" i="1"/>
  <c r="VG190" i="1"/>
  <c r="WC190" i="1"/>
  <c r="WY190" i="1"/>
  <c r="XV190" i="1"/>
  <c r="YS190" i="1"/>
  <c r="ZO190" i="1"/>
  <c r="AAK190" i="1"/>
  <c r="ABG190" i="1"/>
  <c r="ACC190" i="1"/>
  <c r="ACY190" i="1"/>
  <c r="JO190" i="1"/>
  <c r="KO190" i="1"/>
  <c r="LN190" i="1"/>
  <c r="MM190" i="1"/>
  <c r="NK190" i="1"/>
  <c r="OI190" i="1"/>
  <c r="PF190" i="1"/>
  <c r="QD190" i="1"/>
  <c r="RB190" i="1"/>
  <c r="RX190" i="1"/>
  <c r="ST190" i="1"/>
  <c r="TP190" i="1"/>
  <c r="UL190" i="1"/>
  <c r="VH190" i="1"/>
  <c r="WD190" i="1"/>
  <c r="WZ190" i="1"/>
  <c r="XW190" i="1"/>
  <c r="YT190" i="1"/>
  <c r="ZP190" i="1"/>
  <c r="AAL190" i="1"/>
  <c r="ABH190" i="1"/>
  <c r="ACD190" i="1"/>
  <c r="ACZ190" i="1"/>
  <c r="JP190" i="1"/>
  <c r="KP190" i="1"/>
  <c r="LO190" i="1"/>
  <c r="MN190" i="1"/>
  <c r="NL190" i="1"/>
  <c r="OJ190" i="1"/>
  <c r="PG190" i="1"/>
  <c r="QE190" i="1"/>
  <c r="RC190" i="1"/>
  <c r="RY190" i="1"/>
  <c r="SU190" i="1"/>
  <c r="TQ190" i="1"/>
  <c r="UM190" i="1"/>
  <c r="VI190" i="1"/>
  <c r="WE190" i="1"/>
  <c r="XB190" i="1"/>
  <c r="XY190" i="1"/>
  <c r="YU190" i="1"/>
  <c r="ZQ190" i="1"/>
  <c r="AAM190" i="1"/>
  <c r="ABI190" i="1"/>
  <c r="ACE190" i="1"/>
  <c r="ADA190" i="1"/>
  <c r="JR190" i="1"/>
  <c r="KQ190" i="1"/>
  <c r="LQ190" i="1"/>
  <c r="MO190" i="1"/>
  <c r="NN190" i="1"/>
  <c r="OK190" i="1"/>
  <c r="PH190" i="1"/>
  <c r="QG190" i="1"/>
  <c r="RD190" i="1"/>
  <c r="RZ190" i="1"/>
  <c r="SV190" i="1"/>
  <c r="TR190" i="1"/>
  <c r="UN190" i="1"/>
  <c r="VJ190" i="1"/>
  <c r="WF190" i="1"/>
  <c r="XC190" i="1"/>
  <c r="XZ190" i="1"/>
  <c r="YV190" i="1"/>
  <c r="ZR190" i="1"/>
  <c r="AAN190" i="1"/>
  <c r="ABJ190" i="1"/>
  <c r="ACF190" i="1"/>
  <c r="ADB190" i="1"/>
  <c r="JT190" i="1"/>
  <c r="KR190" i="1"/>
  <c r="LR190" i="1"/>
  <c r="MP190" i="1"/>
  <c r="NO190" i="1"/>
  <c r="OL190" i="1"/>
  <c r="PJ190" i="1"/>
  <c r="QH190" i="1"/>
  <c r="RE190" i="1"/>
  <c r="SA190" i="1"/>
  <c r="SW190" i="1"/>
  <c r="TS190" i="1"/>
  <c r="UO190" i="1"/>
  <c r="VK190" i="1"/>
  <c r="WH190" i="1"/>
  <c r="XE190" i="1"/>
  <c r="YA190" i="1"/>
  <c r="YW190" i="1"/>
  <c r="ZS190" i="1"/>
  <c r="AAO190" i="1"/>
  <c r="ABK190" i="1"/>
  <c r="ACG190" i="1"/>
  <c r="ADC190" i="1"/>
  <c r="JU190" i="1"/>
  <c r="KT190" i="1"/>
  <c r="LS190" i="1"/>
  <c r="MQ190" i="1"/>
  <c r="NP190" i="1"/>
  <c r="OM190" i="1"/>
  <c r="PK190" i="1"/>
  <c r="QI190" i="1"/>
  <c r="RF190" i="1"/>
  <c r="SB190" i="1"/>
  <c r="SX190" i="1"/>
  <c r="TT190" i="1"/>
  <c r="UP190" i="1"/>
  <c r="VL190" i="1"/>
  <c r="WI190" i="1"/>
  <c r="XF190" i="1"/>
  <c r="YB190" i="1"/>
  <c r="YX190" i="1"/>
  <c r="ZT190" i="1"/>
  <c r="AAP190" i="1"/>
  <c r="ABL190" i="1"/>
  <c r="ACH190" i="1"/>
  <c r="ADD190" i="1"/>
  <c r="JV190" i="1"/>
  <c r="KU190" i="1"/>
  <c r="LT190" i="1"/>
  <c r="MR190" i="1"/>
  <c r="NQ190" i="1"/>
  <c r="ON190" i="1"/>
  <c r="PM190" i="1"/>
  <c r="QJ190" i="1"/>
  <c r="RG190" i="1"/>
  <c r="SC190" i="1"/>
  <c r="SY190" i="1"/>
  <c r="TU190" i="1"/>
  <c r="UQ190" i="1"/>
  <c r="VN190" i="1"/>
  <c r="WK190" i="1"/>
  <c r="XG190" i="1"/>
  <c r="YC190" i="1"/>
  <c r="YY190" i="1"/>
  <c r="ZU190" i="1"/>
  <c r="AAQ190" i="1"/>
  <c r="ABM190" i="1"/>
  <c r="ACI190" i="1"/>
  <c r="ADF190" i="1"/>
  <c r="JW190" i="1"/>
  <c r="KW190" i="1"/>
  <c r="LU190" i="1"/>
  <c r="MT190" i="1"/>
  <c r="NR190" i="1"/>
  <c r="OP190" i="1"/>
  <c r="PN190" i="1"/>
  <c r="QK190" i="1"/>
  <c r="RH190" i="1"/>
  <c r="SD190" i="1"/>
  <c r="SZ190" i="1"/>
  <c r="TV190" i="1"/>
  <c r="UR190" i="1"/>
  <c r="VO190" i="1"/>
  <c r="WL190" i="1"/>
  <c r="XH190" i="1"/>
  <c r="YD190" i="1"/>
  <c r="YZ190" i="1"/>
  <c r="ZV190" i="1"/>
  <c r="AAR190" i="1"/>
  <c r="ABN190" i="1"/>
  <c r="ACJ190" i="1"/>
  <c r="ADG190" i="1"/>
  <c r="JX190" i="1"/>
  <c r="KX190" i="1"/>
  <c r="LV190" i="1"/>
  <c r="MV190" i="1"/>
  <c r="NS190" i="1"/>
  <c r="OQ190" i="1"/>
  <c r="PO190" i="1"/>
  <c r="QL190" i="1"/>
  <c r="RI190" i="1"/>
  <c r="SE190" i="1"/>
  <c r="TA190" i="1"/>
  <c r="TW190" i="1"/>
  <c r="UT190" i="1"/>
  <c r="VQ190" i="1"/>
  <c r="WM190" i="1"/>
  <c r="XI190" i="1"/>
  <c r="YE190" i="1"/>
  <c r="ZA190" i="1"/>
  <c r="ZW190" i="1"/>
  <c r="AAS190" i="1"/>
  <c r="ABO190" i="1"/>
  <c r="ACL190" i="1"/>
  <c r="JZ190" i="1"/>
  <c r="KY190" i="1"/>
  <c r="LW190" i="1"/>
  <c r="MW190" i="1"/>
  <c r="NT190" i="1"/>
  <c r="OS190" i="1"/>
  <c r="PP190" i="1"/>
  <c r="QM190" i="1"/>
  <c r="RJ190" i="1"/>
  <c r="SF190" i="1"/>
  <c r="TB190" i="1"/>
  <c r="TX190" i="1"/>
  <c r="UU190" i="1"/>
  <c r="VR190" i="1"/>
  <c r="WN190" i="1"/>
  <c r="XJ190" i="1"/>
  <c r="YF190" i="1"/>
  <c r="ZB190" i="1"/>
  <c r="ZX190" i="1"/>
  <c r="AAT190" i="1"/>
  <c r="ABP190" i="1"/>
  <c r="ACM190" i="1"/>
  <c r="KA190" i="1"/>
  <c r="KZ190" i="1"/>
  <c r="LX190" i="1"/>
  <c r="MX190" i="1"/>
  <c r="NV190" i="1"/>
  <c r="OT190" i="1"/>
  <c r="PQ190" i="1"/>
  <c r="QN190" i="1"/>
  <c r="RK190" i="1"/>
  <c r="SG190" i="1"/>
  <c r="TC190" i="1"/>
  <c r="TZ190" i="1"/>
  <c r="UW190" i="1"/>
  <c r="VS190" i="1"/>
  <c r="WO190" i="1"/>
  <c r="XK190" i="1"/>
  <c r="YG190" i="1"/>
  <c r="ZC190" i="1"/>
  <c r="ZY190" i="1"/>
  <c r="AAU190" i="1"/>
  <c r="ABR190" i="1"/>
  <c r="ACO190" i="1"/>
  <c r="KC190" i="1"/>
  <c r="LA190" i="1"/>
  <c r="LZ190" i="1"/>
  <c r="MY190" i="1"/>
  <c r="NW190" i="1"/>
  <c r="OU190" i="1"/>
  <c r="PR190" i="1"/>
  <c r="QP190" i="1"/>
  <c r="RL190" i="1"/>
  <c r="SH190" i="1"/>
  <c r="TD190" i="1"/>
  <c r="UA190" i="1"/>
  <c r="UX190" i="1"/>
  <c r="VT190" i="1"/>
  <c r="WP190" i="1"/>
  <c r="XL190" i="1"/>
  <c r="YH190" i="1"/>
  <c r="ZD190" i="1"/>
  <c r="ZZ190" i="1"/>
  <c r="AAV190" i="1"/>
  <c r="ABS190" i="1"/>
  <c r="ACP190" i="1"/>
  <c r="UC190" i="1"/>
  <c r="UY190" i="1"/>
  <c r="VU190" i="1"/>
  <c r="WQ190" i="1"/>
  <c r="XM190" i="1"/>
  <c r="YI190" i="1"/>
  <c r="ZE190" i="1"/>
  <c r="AAA190" i="1"/>
  <c r="AAX190" i="1"/>
  <c r="KD190" i="1"/>
  <c r="ABU190" i="1"/>
  <c r="LB190" i="1"/>
  <c r="ACQ190" i="1"/>
  <c r="MB190" i="1"/>
  <c r="MZ190" i="1"/>
  <c r="NY190" i="1"/>
  <c r="OV190" i="1"/>
  <c r="PS190" i="1"/>
  <c r="QQ190" i="1"/>
  <c r="RM190" i="1"/>
  <c r="SI190" i="1"/>
  <c r="TF190" i="1"/>
  <c r="S190" i="1"/>
  <c r="AM190" i="1"/>
  <c r="BG190" i="1"/>
  <c r="CA190" i="1"/>
  <c r="CU190" i="1"/>
  <c r="DO190" i="1"/>
  <c r="EI190" i="1"/>
  <c r="FC190" i="1"/>
  <c r="FW190" i="1"/>
  <c r="GQ190" i="1"/>
  <c r="HK190" i="1"/>
  <c r="IE190" i="1"/>
  <c r="IY190" i="1"/>
  <c r="U190" i="1"/>
  <c r="AO190" i="1"/>
  <c r="BI190" i="1"/>
  <c r="CC190" i="1"/>
  <c r="CW190" i="1"/>
  <c r="DQ190" i="1"/>
  <c r="EK190" i="1"/>
  <c r="FE190" i="1"/>
  <c r="FY190" i="1"/>
  <c r="GS190" i="1"/>
  <c r="HM190" i="1"/>
  <c r="IG190" i="1"/>
  <c r="JA190" i="1"/>
  <c r="V190" i="1"/>
  <c r="AP190" i="1"/>
  <c r="BJ190" i="1"/>
  <c r="CD190" i="1"/>
  <c r="CX190" i="1"/>
  <c r="DR190" i="1"/>
  <c r="EL190" i="1"/>
  <c r="FF190" i="1"/>
  <c r="FZ190" i="1"/>
  <c r="GT190" i="1"/>
  <c r="HN190" i="1"/>
  <c r="IH190" i="1"/>
  <c r="JB190" i="1"/>
  <c r="K190" i="1"/>
  <c r="AE190" i="1"/>
  <c r="AY190" i="1"/>
  <c r="BS190" i="1"/>
  <c r="CM190" i="1"/>
  <c r="DG190" i="1"/>
  <c r="EA190" i="1"/>
  <c r="O190" i="1"/>
  <c r="AI190" i="1"/>
  <c r="BC190" i="1"/>
  <c r="BW190" i="1"/>
  <c r="CQ190" i="1"/>
  <c r="DK190" i="1"/>
  <c r="EE190" i="1"/>
  <c r="P190" i="1"/>
  <c r="AR190" i="1"/>
  <c r="BQ190" i="1"/>
  <c r="CR190" i="1"/>
  <c r="DT190" i="1"/>
  <c r="ES190" i="1"/>
  <c r="FP190" i="1"/>
  <c r="GM190" i="1"/>
  <c r="HJ190" i="1"/>
  <c r="IJ190" i="1"/>
  <c r="JG190" i="1"/>
  <c r="Q190" i="1"/>
  <c r="AS190" i="1"/>
  <c r="BR190" i="1"/>
  <c r="CS190" i="1"/>
  <c r="DU190" i="1"/>
  <c r="ET190" i="1"/>
  <c r="FQ190" i="1"/>
  <c r="GN190" i="1"/>
  <c r="HL190" i="1"/>
  <c r="IK190" i="1"/>
  <c r="JH190" i="1"/>
  <c r="R190" i="1"/>
  <c r="AT190" i="1"/>
  <c r="BT190" i="1"/>
  <c r="CT190" i="1"/>
  <c r="DV190" i="1"/>
  <c r="EU190" i="1"/>
  <c r="FR190" i="1"/>
  <c r="GO190" i="1"/>
  <c r="HO190" i="1"/>
  <c r="IL190" i="1"/>
  <c r="JI190" i="1"/>
  <c r="T190" i="1"/>
  <c r="AU190" i="1"/>
  <c r="BU190" i="1"/>
  <c r="CV190" i="1"/>
  <c r="DW190" i="1"/>
  <c r="EV190" i="1"/>
  <c r="FS190" i="1"/>
  <c r="GP190" i="1"/>
  <c r="HP190" i="1"/>
  <c r="IM190" i="1"/>
  <c r="JJ190" i="1"/>
  <c r="W190" i="1"/>
  <c r="AV190" i="1"/>
  <c r="BV190" i="1"/>
  <c r="CY190" i="1"/>
  <c r="DX190" i="1"/>
  <c r="EW190" i="1"/>
  <c r="FT190" i="1"/>
  <c r="GR190" i="1"/>
  <c r="HQ190" i="1"/>
  <c r="IN190" i="1"/>
  <c r="JK190" i="1"/>
  <c r="X190" i="1"/>
  <c r="AW190" i="1"/>
  <c r="BX190" i="1"/>
  <c r="CZ190" i="1"/>
  <c r="DY190" i="1"/>
  <c r="EX190" i="1"/>
  <c r="FU190" i="1"/>
  <c r="GU190" i="1"/>
  <c r="HR190" i="1"/>
  <c r="IO190" i="1"/>
  <c r="JL190" i="1"/>
  <c r="Y190" i="1"/>
  <c r="AX190" i="1"/>
  <c r="BY190" i="1"/>
  <c r="DA190" i="1"/>
  <c r="DZ190" i="1"/>
  <c r="EY190" i="1"/>
  <c r="FV190" i="1"/>
  <c r="GV190" i="1"/>
  <c r="HS190" i="1"/>
  <c r="IP190" i="1"/>
  <c r="JM190" i="1"/>
  <c r="Z190" i="1"/>
  <c r="AZ190" i="1"/>
  <c r="BZ190" i="1"/>
  <c r="DB190" i="1"/>
  <c r="EB190" i="1"/>
  <c r="EZ190" i="1"/>
  <c r="FX190" i="1"/>
  <c r="GW190" i="1"/>
  <c r="HT190" i="1"/>
  <c r="IQ190" i="1"/>
  <c r="AA190" i="1"/>
  <c r="BA190" i="1"/>
  <c r="CB190" i="1"/>
  <c r="DC190" i="1"/>
  <c r="EC190" i="1"/>
  <c r="FA190" i="1"/>
  <c r="GA190" i="1"/>
  <c r="GX190" i="1"/>
  <c r="HU190" i="1"/>
  <c r="IR190" i="1"/>
  <c r="AB190" i="1"/>
  <c r="BB190" i="1"/>
  <c r="CE190" i="1"/>
  <c r="DD190" i="1"/>
  <c r="ED190" i="1"/>
  <c r="FB190" i="1"/>
  <c r="GB190" i="1"/>
  <c r="GY190" i="1"/>
  <c r="HV190" i="1"/>
  <c r="IS190" i="1"/>
  <c r="AC190" i="1"/>
  <c r="BD190" i="1"/>
  <c r="CF190" i="1"/>
  <c r="DE190" i="1"/>
  <c r="EF190" i="1"/>
  <c r="FD190" i="1"/>
  <c r="GC190" i="1"/>
  <c r="GZ190" i="1"/>
  <c r="HW190" i="1"/>
  <c r="IT190" i="1"/>
  <c r="AD190" i="1"/>
  <c r="BE190" i="1"/>
  <c r="CG190" i="1"/>
  <c r="DF190" i="1"/>
  <c r="EG190" i="1"/>
  <c r="FG190" i="1"/>
  <c r="GD190" i="1"/>
  <c r="HA190" i="1"/>
  <c r="HX190" i="1"/>
  <c r="IU190" i="1"/>
  <c r="F190" i="1"/>
  <c r="AF190" i="1"/>
  <c r="BF190" i="1"/>
  <c r="CH190" i="1"/>
  <c r="DH190" i="1"/>
  <c r="EH190" i="1"/>
  <c r="FH190" i="1"/>
  <c r="GE190" i="1"/>
  <c r="HB190" i="1"/>
  <c r="HY190" i="1"/>
  <c r="IV190" i="1"/>
  <c r="G190" i="1"/>
  <c r="AG190" i="1"/>
  <c r="BH190" i="1"/>
  <c r="CI190" i="1"/>
  <c r="DI190" i="1"/>
  <c r="EJ190" i="1"/>
  <c r="FI190" i="1"/>
  <c r="GF190" i="1"/>
  <c r="HC190" i="1"/>
  <c r="HZ190" i="1"/>
  <c r="IW190" i="1"/>
  <c r="H190" i="1"/>
  <c r="AH190" i="1"/>
  <c r="BK190" i="1"/>
  <c r="CJ190" i="1"/>
  <c r="DJ190" i="1"/>
  <c r="EM190" i="1"/>
  <c r="FJ190" i="1"/>
  <c r="GG190" i="1"/>
  <c r="HD190" i="1"/>
  <c r="IA190" i="1"/>
  <c r="IX190" i="1"/>
  <c r="I190" i="1"/>
  <c r="AJ190" i="1"/>
  <c r="BL190" i="1"/>
  <c r="CK190" i="1"/>
  <c r="DL190" i="1"/>
  <c r="EN190" i="1"/>
  <c r="FK190" i="1"/>
  <c r="GH190" i="1"/>
  <c r="HE190" i="1"/>
  <c r="IB190" i="1"/>
  <c r="IZ190" i="1"/>
  <c r="J190" i="1"/>
  <c r="AK190" i="1"/>
  <c r="BM190" i="1"/>
  <c r="CL190" i="1"/>
  <c r="DM190" i="1"/>
  <c r="EO190" i="1"/>
  <c r="FL190" i="1"/>
  <c r="GI190" i="1"/>
  <c r="HF190" i="1"/>
  <c r="IC190" i="1"/>
  <c r="JC190" i="1"/>
  <c r="L190" i="1"/>
  <c r="AL190" i="1"/>
  <c r="BN190" i="1"/>
  <c r="CN190" i="1"/>
  <c r="DN190" i="1"/>
  <c r="EP190" i="1"/>
  <c r="FM190" i="1"/>
  <c r="GJ190" i="1"/>
  <c r="HG190" i="1"/>
  <c r="ID190" i="1"/>
  <c r="JD190" i="1"/>
  <c r="M190" i="1"/>
  <c r="AN190" i="1"/>
  <c r="BO190" i="1"/>
  <c r="CO190" i="1"/>
  <c r="DP190" i="1"/>
  <c r="EQ190" i="1"/>
  <c r="FN190" i="1"/>
  <c r="GK190" i="1"/>
  <c r="HH190" i="1"/>
  <c r="IF190" i="1"/>
  <c r="JE190" i="1"/>
  <c r="N190" i="1"/>
  <c r="AQ190" i="1"/>
  <c r="BP190" i="1"/>
  <c r="CP190" i="1"/>
  <c r="DS190" i="1"/>
  <c r="ER190" i="1"/>
  <c r="FO190" i="1"/>
  <c r="GL190" i="1"/>
  <c r="HI190" i="1"/>
  <c r="II190" i="1"/>
  <c r="JF190" i="1"/>
  <c r="JP148" i="1"/>
  <c r="KJ148" i="1"/>
  <c r="LD148" i="1"/>
  <c r="LX148" i="1"/>
  <c r="MR148" i="1"/>
  <c r="NL148" i="1"/>
  <c r="OF148" i="1"/>
  <c r="OZ148" i="1"/>
  <c r="PT148" i="1"/>
  <c r="QN148" i="1"/>
  <c r="RH148" i="1"/>
  <c r="SB148" i="1"/>
  <c r="SV148" i="1"/>
  <c r="TP148" i="1"/>
  <c r="UJ148" i="1"/>
  <c r="VD148" i="1"/>
  <c r="VX148" i="1"/>
  <c r="WR148" i="1"/>
  <c r="XL148" i="1"/>
  <c r="YF148" i="1"/>
  <c r="YZ148" i="1"/>
  <c r="ZT148" i="1"/>
  <c r="AAN148" i="1"/>
  <c r="ABH148" i="1"/>
  <c r="ACB148" i="1"/>
  <c r="ACV148" i="1"/>
  <c r="JY148" i="1"/>
  <c r="KS148" i="1"/>
  <c r="LM148" i="1"/>
  <c r="MG148" i="1"/>
  <c r="NA148" i="1"/>
  <c r="NU148" i="1"/>
  <c r="OO148" i="1"/>
  <c r="PI148" i="1"/>
  <c r="QC148" i="1"/>
  <c r="QW148" i="1"/>
  <c r="RQ148" i="1"/>
  <c r="SK148" i="1"/>
  <c r="TE148" i="1"/>
  <c r="TY148" i="1"/>
  <c r="US148" i="1"/>
  <c r="VM148" i="1"/>
  <c r="WG148" i="1"/>
  <c r="XA148" i="1"/>
  <c r="XU148" i="1"/>
  <c r="YO148" i="1"/>
  <c r="ZI148" i="1"/>
  <c r="AAC148" i="1"/>
  <c r="AAW148" i="1"/>
  <c r="ABQ148" i="1"/>
  <c r="ACK148" i="1"/>
  <c r="ADE148" i="1"/>
  <c r="JZ148" i="1"/>
  <c r="KT148" i="1"/>
  <c r="LN148" i="1"/>
  <c r="MH148" i="1"/>
  <c r="NB148" i="1"/>
  <c r="NV148" i="1"/>
  <c r="OP148" i="1"/>
  <c r="PJ148" i="1"/>
  <c r="QD148" i="1"/>
  <c r="QX148" i="1"/>
  <c r="RR148" i="1"/>
  <c r="SL148" i="1"/>
  <c r="TF148" i="1"/>
  <c r="TZ148" i="1"/>
  <c r="UT148" i="1"/>
  <c r="VN148" i="1"/>
  <c r="WH148" i="1"/>
  <c r="XB148" i="1"/>
  <c r="XV148" i="1"/>
  <c r="YP148" i="1"/>
  <c r="ZJ148" i="1"/>
  <c r="AAD148" i="1"/>
  <c r="AAX148" i="1"/>
  <c r="ABR148" i="1"/>
  <c r="ACL148" i="1"/>
  <c r="ADF148" i="1"/>
  <c r="KA148" i="1"/>
  <c r="KU148" i="1"/>
  <c r="LO148" i="1"/>
  <c r="MI148" i="1"/>
  <c r="NC148" i="1"/>
  <c r="NW148" i="1"/>
  <c r="OQ148" i="1"/>
  <c r="PK148" i="1"/>
  <c r="QE148" i="1"/>
  <c r="QY148" i="1"/>
  <c r="RS148" i="1"/>
  <c r="SM148" i="1"/>
  <c r="TG148" i="1"/>
  <c r="UA148" i="1"/>
  <c r="UU148" i="1"/>
  <c r="VO148" i="1"/>
  <c r="WI148" i="1"/>
  <c r="XC148" i="1"/>
  <c r="XW148" i="1"/>
  <c r="YQ148" i="1"/>
  <c r="ZK148" i="1"/>
  <c r="AAE148" i="1"/>
  <c r="AAY148" i="1"/>
  <c r="ABS148" i="1"/>
  <c r="ACM148" i="1"/>
  <c r="ADG148" i="1"/>
  <c r="KB148" i="1"/>
  <c r="KV148" i="1"/>
  <c r="LP148" i="1"/>
  <c r="MJ148" i="1"/>
  <c r="ND148" i="1"/>
  <c r="NX148" i="1"/>
  <c r="OR148" i="1"/>
  <c r="PL148" i="1"/>
  <c r="QF148" i="1"/>
  <c r="QZ148" i="1"/>
  <c r="RT148" i="1"/>
  <c r="SN148" i="1"/>
  <c r="TH148" i="1"/>
  <c r="UB148" i="1"/>
  <c r="UV148" i="1"/>
  <c r="VP148" i="1"/>
  <c r="WJ148" i="1"/>
  <c r="XD148" i="1"/>
  <c r="XX148" i="1"/>
  <c r="YR148" i="1"/>
  <c r="ZL148" i="1"/>
  <c r="AAF148" i="1"/>
  <c r="AAZ148" i="1"/>
  <c r="ABT148" i="1"/>
  <c r="ACN148" i="1"/>
  <c r="KC148" i="1"/>
  <c r="KW148" i="1"/>
  <c r="LQ148" i="1"/>
  <c r="MK148" i="1"/>
  <c r="NE148" i="1"/>
  <c r="NY148" i="1"/>
  <c r="OS148" i="1"/>
  <c r="PM148" i="1"/>
  <c r="QG148" i="1"/>
  <c r="RA148" i="1"/>
  <c r="RU148" i="1"/>
  <c r="SO148" i="1"/>
  <c r="TI148" i="1"/>
  <c r="UC148" i="1"/>
  <c r="UW148" i="1"/>
  <c r="VQ148" i="1"/>
  <c r="WK148" i="1"/>
  <c r="XE148" i="1"/>
  <c r="XY148" i="1"/>
  <c r="YS148" i="1"/>
  <c r="ZM148" i="1"/>
  <c r="AAG148" i="1"/>
  <c r="ABA148" i="1"/>
  <c r="ABU148" i="1"/>
  <c r="ACO148" i="1"/>
  <c r="KD148" i="1"/>
  <c r="KX148" i="1"/>
  <c r="LR148" i="1"/>
  <c r="ML148" i="1"/>
  <c r="NF148" i="1"/>
  <c r="NZ148" i="1"/>
  <c r="OT148" i="1"/>
  <c r="PN148" i="1"/>
  <c r="QH148" i="1"/>
  <c r="RB148" i="1"/>
  <c r="RV148" i="1"/>
  <c r="SP148" i="1"/>
  <c r="TJ148" i="1"/>
  <c r="UD148" i="1"/>
  <c r="KE148" i="1"/>
  <c r="LG148" i="1"/>
  <c r="MN148" i="1"/>
  <c r="NP148" i="1"/>
  <c r="OW148" i="1"/>
  <c r="PY148" i="1"/>
  <c r="RF148" i="1"/>
  <c r="SH148" i="1"/>
  <c r="TO148" i="1"/>
  <c r="UQ148" i="1"/>
  <c r="VV148" i="1"/>
  <c r="WW148" i="1"/>
  <c r="YB148" i="1"/>
  <c r="ZC148" i="1"/>
  <c r="AAH148" i="1"/>
  <c r="ABI148" i="1"/>
  <c r="ACI148" i="1"/>
  <c r="KF148" i="1"/>
  <c r="LH148" i="1"/>
  <c r="MO148" i="1"/>
  <c r="NQ148" i="1"/>
  <c r="OX148" i="1"/>
  <c r="PZ148" i="1"/>
  <c r="RG148" i="1"/>
  <c r="SI148" i="1"/>
  <c r="TQ148" i="1"/>
  <c r="UR148" i="1"/>
  <c r="VW148" i="1"/>
  <c r="WX148" i="1"/>
  <c r="YC148" i="1"/>
  <c r="ZD148" i="1"/>
  <c r="AAI148" i="1"/>
  <c r="ABJ148" i="1"/>
  <c r="ACJ148" i="1"/>
  <c r="KG148" i="1"/>
  <c r="LI148" i="1"/>
  <c r="MP148" i="1"/>
  <c r="NR148" i="1"/>
  <c r="OY148" i="1"/>
  <c r="QA148" i="1"/>
  <c r="RI148" i="1"/>
  <c r="SJ148" i="1"/>
  <c r="TR148" i="1"/>
  <c r="UX148" i="1"/>
  <c r="VY148" i="1"/>
  <c r="WY148" i="1"/>
  <c r="YD148" i="1"/>
  <c r="ZE148" i="1"/>
  <c r="AAJ148" i="1"/>
  <c r="ABK148" i="1"/>
  <c r="ACP148" i="1"/>
  <c r="KH148" i="1"/>
  <c r="LJ148" i="1"/>
  <c r="MQ148" i="1"/>
  <c r="NS148" i="1"/>
  <c r="PA148" i="1"/>
  <c r="QB148" i="1"/>
  <c r="RJ148" i="1"/>
  <c r="SQ148" i="1"/>
  <c r="TS148" i="1"/>
  <c r="UY148" i="1"/>
  <c r="VZ148" i="1"/>
  <c r="WZ148" i="1"/>
  <c r="YE148" i="1"/>
  <c r="ZF148" i="1"/>
  <c r="AAK148" i="1"/>
  <c r="ABL148" i="1"/>
  <c r="ACQ148" i="1"/>
  <c r="KI148" i="1"/>
  <c r="LK148" i="1"/>
  <c r="MS148" i="1"/>
  <c r="NT148" i="1"/>
  <c r="PB148" i="1"/>
  <c r="QI148" i="1"/>
  <c r="RK148" i="1"/>
  <c r="SR148" i="1"/>
  <c r="TT148" i="1"/>
  <c r="UZ148" i="1"/>
  <c r="WA148" i="1"/>
  <c r="XF148" i="1"/>
  <c r="YG148" i="1"/>
  <c r="ZG148" i="1"/>
  <c r="AAL148" i="1"/>
  <c r="ABM148" i="1"/>
  <c r="ACR148" i="1"/>
  <c r="KK148" i="1"/>
  <c r="LL148" i="1"/>
  <c r="MT148" i="1"/>
  <c r="OA148" i="1"/>
  <c r="PC148" i="1"/>
  <c r="QJ148" i="1"/>
  <c r="RL148" i="1"/>
  <c r="SS148" i="1"/>
  <c r="TU148" i="1"/>
  <c r="VA148" i="1"/>
  <c r="WB148" i="1"/>
  <c r="XG148" i="1"/>
  <c r="YH148" i="1"/>
  <c r="ZH148" i="1"/>
  <c r="AAM148" i="1"/>
  <c r="ABN148" i="1"/>
  <c r="ACS148" i="1"/>
  <c r="KL148" i="1"/>
  <c r="LS148" i="1"/>
  <c r="MU148" i="1"/>
  <c r="OB148" i="1"/>
  <c r="PD148" i="1"/>
  <c r="QK148" i="1"/>
  <c r="RM148" i="1"/>
  <c r="ST148" i="1"/>
  <c r="TV148" i="1"/>
  <c r="VB148" i="1"/>
  <c r="WC148" i="1"/>
  <c r="XH148" i="1"/>
  <c r="YI148" i="1"/>
  <c r="ZN148" i="1"/>
  <c r="AAO148" i="1"/>
  <c r="ABO148" i="1"/>
  <c r="ACT148" i="1"/>
  <c r="KM148" i="1"/>
  <c r="LT148" i="1"/>
  <c r="MV148" i="1"/>
  <c r="OC148" i="1"/>
  <c r="PE148" i="1"/>
  <c r="QL148" i="1"/>
  <c r="RN148" i="1"/>
  <c r="SU148" i="1"/>
  <c r="TW148" i="1"/>
  <c r="VC148" i="1"/>
  <c r="WD148" i="1"/>
  <c r="XI148" i="1"/>
  <c r="YJ148" i="1"/>
  <c r="ZO148" i="1"/>
  <c r="AAP148" i="1"/>
  <c r="ABP148" i="1"/>
  <c r="ACU148" i="1"/>
  <c r="KN148" i="1"/>
  <c r="LU148" i="1"/>
  <c r="MW148" i="1"/>
  <c r="OD148" i="1"/>
  <c r="PF148" i="1"/>
  <c r="QM148" i="1"/>
  <c r="RO148" i="1"/>
  <c r="SW148" i="1"/>
  <c r="TX148" i="1"/>
  <c r="VE148" i="1"/>
  <c r="WE148" i="1"/>
  <c r="XJ148" i="1"/>
  <c r="YK148" i="1"/>
  <c r="ZP148" i="1"/>
  <c r="AAQ148" i="1"/>
  <c r="ABV148" i="1"/>
  <c r="ACW148" i="1"/>
  <c r="KO148" i="1"/>
  <c r="LV148" i="1"/>
  <c r="MX148" i="1"/>
  <c r="OE148" i="1"/>
  <c r="PG148" i="1"/>
  <c r="QO148" i="1"/>
  <c r="RP148" i="1"/>
  <c r="SX148" i="1"/>
  <c r="UE148" i="1"/>
  <c r="VF148" i="1"/>
  <c r="WF148" i="1"/>
  <c r="XK148" i="1"/>
  <c r="YL148" i="1"/>
  <c r="ZQ148" i="1"/>
  <c r="AAR148" i="1"/>
  <c r="ABW148" i="1"/>
  <c r="ACX148" i="1"/>
  <c r="JN148" i="1"/>
  <c r="KP148" i="1"/>
  <c r="LW148" i="1"/>
  <c r="MY148" i="1"/>
  <c r="OG148" i="1"/>
  <c r="PH148" i="1"/>
  <c r="QP148" i="1"/>
  <c r="RW148" i="1"/>
  <c r="SY148" i="1"/>
  <c r="UF148" i="1"/>
  <c r="VG148" i="1"/>
  <c r="WL148" i="1"/>
  <c r="XM148" i="1"/>
  <c r="YM148" i="1"/>
  <c r="ZR148" i="1"/>
  <c r="AAS148" i="1"/>
  <c r="ABX148" i="1"/>
  <c r="ACY148" i="1"/>
  <c r="JO148" i="1"/>
  <c r="KQ148" i="1"/>
  <c r="LY148" i="1"/>
  <c r="MZ148" i="1"/>
  <c r="OH148" i="1"/>
  <c r="PO148" i="1"/>
  <c r="QQ148" i="1"/>
  <c r="RX148" i="1"/>
  <c r="SZ148" i="1"/>
  <c r="UG148" i="1"/>
  <c r="VH148" i="1"/>
  <c r="WM148" i="1"/>
  <c r="XN148" i="1"/>
  <c r="YN148" i="1"/>
  <c r="ZS148" i="1"/>
  <c r="AAT148" i="1"/>
  <c r="ABY148" i="1"/>
  <c r="ACZ148" i="1"/>
  <c r="JQ148" i="1"/>
  <c r="KR148" i="1"/>
  <c r="LZ148" i="1"/>
  <c r="NG148" i="1"/>
  <c r="OI148" i="1"/>
  <c r="PP148" i="1"/>
  <c r="QR148" i="1"/>
  <c r="RY148" i="1"/>
  <c r="TA148" i="1"/>
  <c r="UH148" i="1"/>
  <c r="VI148" i="1"/>
  <c r="WN148" i="1"/>
  <c r="XO148" i="1"/>
  <c r="YT148" i="1"/>
  <c r="ZU148" i="1"/>
  <c r="AAU148" i="1"/>
  <c r="ABZ148" i="1"/>
  <c r="ADA148" i="1"/>
  <c r="JR148" i="1"/>
  <c r="KY148" i="1"/>
  <c r="MA148" i="1"/>
  <c r="NH148" i="1"/>
  <c r="OJ148" i="1"/>
  <c r="PQ148" i="1"/>
  <c r="QS148" i="1"/>
  <c r="RZ148" i="1"/>
  <c r="TB148" i="1"/>
  <c r="UI148" i="1"/>
  <c r="VJ148" i="1"/>
  <c r="WO148" i="1"/>
  <c r="XP148" i="1"/>
  <c r="YU148" i="1"/>
  <c r="ZV148" i="1"/>
  <c r="AAV148" i="1"/>
  <c r="ACA148" i="1"/>
  <c r="ADB148" i="1"/>
  <c r="JS148" i="1"/>
  <c r="KZ148" i="1"/>
  <c r="MB148" i="1"/>
  <c r="NI148" i="1"/>
  <c r="OK148" i="1"/>
  <c r="PR148" i="1"/>
  <c r="QT148" i="1"/>
  <c r="SA148" i="1"/>
  <c r="TC148" i="1"/>
  <c r="UK148" i="1"/>
  <c r="VK148" i="1"/>
  <c r="WP148" i="1"/>
  <c r="XQ148" i="1"/>
  <c r="YV148" i="1"/>
  <c r="ZW148" i="1"/>
  <c r="ABB148" i="1"/>
  <c r="ACC148" i="1"/>
  <c r="ADC148" i="1"/>
  <c r="JT148" i="1"/>
  <c r="LA148" i="1"/>
  <c r="MC148" i="1"/>
  <c r="NJ148" i="1"/>
  <c r="OL148" i="1"/>
  <c r="PS148" i="1"/>
  <c r="QU148" i="1"/>
  <c r="SC148" i="1"/>
  <c r="TD148" i="1"/>
  <c r="UL148" i="1"/>
  <c r="VL148" i="1"/>
  <c r="WQ148" i="1"/>
  <c r="XR148" i="1"/>
  <c r="YW148" i="1"/>
  <c r="ZX148" i="1"/>
  <c r="ABC148" i="1"/>
  <c r="ACD148" i="1"/>
  <c r="ADD148" i="1"/>
  <c r="JU148" i="1"/>
  <c r="LB148" i="1"/>
  <c r="MD148" i="1"/>
  <c r="NK148" i="1"/>
  <c r="OM148" i="1"/>
  <c r="PU148" i="1"/>
  <c r="QV148" i="1"/>
  <c r="SD148" i="1"/>
  <c r="TK148" i="1"/>
  <c r="UM148" i="1"/>
  <c r="VR148" i="1"/>
  <c r="WS148" i="1"/>
  <c r="XS148" i="1"/>
  <c r="YX148" i="1"/>
  <c r="ZY148" i="1"/>
  <c r="ABD148" i="1"/>
  <c r="ACE148" i="1"/>
  <c r="JV148" i="1"/>
  <c r="LC148" i="1"/>
  <c r="ME148" i="1"/>
  <c r="NM148" i="1"/>
  <c r="ON148" i="1"/>
  <c r="PV148" i="1"/>
  <c r="RC148" i="1"/>
  <c r="SE148" i="1"/>
  <c r="TL148" i="1"/>
  <c r="UN148" i="1"/>
  <c r="VS148" i="1"/>
  <c r="WT148" i="1"/>
  <c r="XT148" i="1"/>
  <c r="YY148" i="1"/>
  <c r="ZZ148" i="1"/>
  <c r="ABE148" i="1"/>
  <c r="ACF148" i="1"/>
  <c r="RE148" i="1"/>
  <c r="ACH148" i="1"/>
  <c r="SF148" i="1"/>
  <c r="SG148" i="1"/>
  <c r="TM148" i="1"/>
  <c r="TN148" i="1"/>
  <c r="UO148" i="1"/>
  <c r="UP148" i="1"/>
  <c r="JW148" i="1"/>
  <c r="VT148" i="1"/>
  <c r="JX148" i="1"/>
  <c r="VU148" i="1"/>
  <c r="LE148" i="1"/>
  <c r="WU148" i="1"/>
  <c r="LF148" i="1"/>
  <c r="WV148" i="1"/>
  <c r="MF148" i="1"/>
  <c r="XZ148" i="1"/>
  <c r="MM148" i="1"/>
  <c r="YA148" i="1"/>
  <c r="NN148" i="1"/>
  <c r="ZA148" i="1"/>
  <c r="NO148" i="1"/>
  <c r="ZB148" i="1"/>
  <c r="OU148" i="1"/>
  <c r="AAA148" i="1"/>
  <c r="OV148" i="1"/>
  <c r="AAB148" i="1"/>
  <c r="PW148" i="1"/>
  <c r="ABF148" i="1"/>
  <c r="PX148" i="1"/>
  <c r="ABG148" i="1"/>
  <c r="RD148" i="1"/>
  <c r="ACG148" i="1"/>
  <c r="O148" i="1"/>
  <c r="AI148" i="1"/>
  <c r="BC148" i="1"/>
  <c r="BW148" i="1"/>
  <c r="CQ148" i="1"/>
  <c r="DK148" i="1"/>
  <c r="EE148" i="1"/>
  <c r="EY148" i="1"/>
  <c r="FS148" i="1"/>
  <c r="GM148" i="1"/>
  <c r="HG148" i="1"/>
  <c r="IA148" i="1"/>
  <c r="IU148" i="1"/>
  <c r="P148" i="1"/>
  <c r="AJ148" i="1"/>
  <c r="BD148" i="1"/>
  <c r="BX148" i="1"/>
  <c r="CR148" i="1"/>
  <c r="DL148" i="1"/>
  <c r="EF148" i="1"/>
  <c r="EZ148" i="1"/>
  <c r="FT148" i="1"/>
  <c r="GN148" i="1"/>
  <c r="HH148" i="1"/>
  <c r="IB148" i="1"/>
  <c r="IV148" i="1"/>
  <c r="Q148" i="1"/>
  <c r="AK148" i="1"/>
  <c r="BE148" i="1"/>
  <c r="BY148" i="1"/>
  <c r="CS148" i="1"/>
  <c r="DM148" i="1"/>
  <c r="EG148" i="1"/>
  <c r="FA148" i="1"/>
  <c r="FU148" i="1"/>
  <c r="GO148" i="1"/>
  <c r="HI148" i="1"/>
  <c r="IC148" i="1"/>
  <c r="IW148" i="1"/>
  <c r="R148" i="1"/>
  <c r="AL148" i="1"/>
  <c r="BF148" i="1"/>
  <c r="BZ148" i="1"/>
  <c r="CT148" i="1"/>
  <c r="DN148" i="1"/>
  <c r="EH148" i="1"/>
  <c r="FB148" i="1"/>
  <c r="FV148" i="1"/>
  <c r="GP148" i="1"/>
  <c r="HJ148" i="1"/>
  <c r="ID148" i="1"/>
  <c r="IX148" i="1"/>
  <c r="F148" i="1"/>
  <c r="Z148" i="1"/>
  <c r="AT148" i="1"/>
  <c r="BN148" i="1"/>
  <c r="CH148" i="1"/>
  <c r="DB148" i="1"/>
  <c r="DV148" i="1"/>
  <c r="EP148" i="1"/>
  <c r="FJ148" i="1"/>
  <c r="GD148" i="1"/>
  <c r="GX148" i="1"/>
  <c r="HR148" i="1"/>
  <c r="IL148" i="1"/>
  <c r="JF148" i="1"/>
  <c r="G148" i="1"/>
  <c r="AA148" i="1"/>
  <c r="AU148" i="1"/>
  <c r="BO148" i="1"/>
  <c r="CI148" i="1"/>
  <c r="DC148" i="1"/>
  <c r="DW148" i="1"/>
  <c r="EQ148" i="1"/>
  <c r="FK148" i="1"/>
  <c r="GE148" i="1"/>
  <c r="GY148" i="1"/>
  <c r="HS148" i="1"/>
  <c r="IM148" i="1"/>
  <c r="JG148" i="1"/>
  <c r="H148" i="1"/>
  <c r="AB148" i="1"/>
  <c r="AV148" i="1"/>
  <c r="BP148" i="1"/>
  <c r="CJ148" i="1"/>
  <c r="DD148" i="1"/>
  <c r="DX148" i="1"/>
  <c r="ER148" i="1"/>
  <c r="FL148" i="1"/>
  <c r="GF148" i="1"/>
  <c r="GZ148" i="1"/>
  <c r="HT148" i="1"/>
  <c r="IN148" i="1"/>
  <c r="JH148" i="1"/>
  <c r="I148" i="1"/>
  <c r="AC148" i="1"/>
  <c r="AW148" i="1"/>
  <c r="BQ148" i="1"/>
  <c r="CK148" i="1"/>
  <c r="DE148" i="1"/>
  <c r="DY148" i="1"/>
  <c r="ES148" i="1"/>
  <c r="FM148" i="1"/>
  <c r="GG148" i="1"/>
  <c r="HA148" i="1"/>
  <c r="HU148" i="1"/>
  <c r="IO148" i="1"/>
  <c r="JI148" i="1"/>
  <c r="J148" i="1"/>
  <c r="AD148" i="1"/>
  <c r="AX148" i="1"/>
  <c r="BR148" i="1"/>
  <c r="CL148" i="1"/>
  <c r="DF148" i="1"/>
  <c r="DZ148" i="1"/>
  <c r="ET148" i="1"/>
  <c r="FN148" i="1"/>
  <c r="GH148" i="1"/>
  <c r="AQ148" i="1"/>
  <c r="CC148" i="1"/>
  <c r="DO148" i="1"/>
  <c r="EW148" i="1"/>
  <c r="GI148" i="1"/>
  <c r="HO148" i="1"/>
  <c r="IY148" i="1"/>
  <c r="K148" i="1"/>
  <c r="AR148" i="1"/>
  <c r="CD148" i="1"/>
  <c r="DP148" i="1"/>
  <c r="EX148" i="1"/>
  <c r="GJ148" i="1"/>
  <c r="HP148" i="1"/>
  <c r="IZ148" i="1"/>
  <c r="L148" i="1"/>
  <c r="AS148" i="1"/>
  <c r="CE148" i="1"/>
  <c r="DQ148" i="1"/>
  <c r="FC148" i="1"/>
  <c r="GK148" i="1"/>
  <c r="HQ148" i="1"/>
  <c r="JA148" i="1"/>
  <c r="M148" i="1"/>
  <c r="AY148" i="1"/>
  <c r="CF148" i="1"/>
  <c r="DR148" i="1"/>
  <c r="FD148" i="1"/>
  <c r="GL148" i="1"/>
  <c r="HV148" i="1"/>
  <c r="JB148" i="1"/>
  <c r="N148" i="1"/>
  <c r="AZ148" i="1"/>
  <c r="CG148" i="1"/>
  <c r="DS148" i="1"/>
  <c r="FE148" i="1"/>
  <c r="GQ148" i="1"/>
  <c r="HW148" i="1"/>
  <c r="JC148" i="1"/>
  <c r="S148" i="1"/>
  <c r="BA148" i="1"/>
  <c r="CM148" i="1"/>
  <c r="DT148" i="1"/>
  <c r="FF148" i="1"/>
  <c r="GR148" i="1"/>
  <c r="HX148" i="1"/>
  <c r="JD148" i="1"/>
  <c r="T148" i="1"/>
  <c r="BB148" i="1"/>
  <c r="CN148" i="1"/>
  <c r="DU148" i="1"/>
  <c r="FG148" i="1"/>
  <c r="GS148" i="1"/>
  <c r="HY148" i="1"/>
  <c r="JE148" i="1"/>
  <c r="U148" i="1"/>
  <c r="BG148" i="1"/>
  <c r="CO148" i="1"/>
  <c r="EA148" i="1"/>
  <c r="FH148" i="1"/>
  <c r="GT148" i="1"/>
  <c r="HZ148" i="1"/>
  <c r="JJ148" i="1"/>
  <c r="V148" i="1"/>
  <c r="BH148" i="1"/>
  <c r="CP148" i="1"/>
  <c r="EB148" i="1"/>
  <c r="FI148" i="1"/>
  <c r="GU148" i="1"/>
  <c r="IE148" i="1"/>
  <c r="JK148" i="1"/>
  <c r="W148" i="1"/>
  <c r="BI148" i="1"/>
  <c r="CU148" i="1"/>
  <c r="EC148" i="1"/>
  <c r="FO148" i="1"/>
  <c r="GV148" i="1"/>
  <c r="IF148" i="1"/>
  <c r="JL148" i="1"/>
  <c r="X148" i="1"/>
  <c r="BJ148" i="1"/>
  <c r="CV148" i="1"/>
  <c r="ED148" i="1"/>
  <c r="FP148" i="1"/>
  <c r="GW148" i="1"/>
  <c r="IG148" i="1"/>
  <c r="JM148" i="1"/>
  <c r="Y148" i="1"/>
  <c r="BK148" i="1"/>
  <c r="CW148" i="1"/>
  <c r="EI148" i="1"/>
  <c r="FQ148" i="1"/>
  <c r="HB148" i="1"/>
  <c r="IH148" i="1"/>
  <c r="AE148" i="1"/>
  <c r="BL148" i="1"/>
  <c r="CX148" i="1"/>
  <c r="EJ148" i="1"/>
  <c r="FR148" i="1"/>
  <c r="HC148" i="1"/>
  <c r="II148" i="1"/>
  <c r="AF148" i="1"/>
  <c r="BM148" i="1"/>
  <c r="CY148" i="1"/>
  <c r="EK148" i="1"/>
  <c r="FW148" i="1"/>
  <c r="HD148" i="1"/>
  <c r="IJ148" i="1"/>
  <c r="AG148" i="1"/>
  <c r="BS148" i="1"/>
  <c r="CZ148" i="1"/>
  <c r="EL148" i="1"/>
  <c r="FX148" i="1"/>
  <c r="HE148" i="1"/>
  <c r="IK148" i="1"/>
  <c r="AH148" i="1"/>
  <c r="BT148" i="1"/>
  <c r="DA148" i="1"/>
  <c r="EM148" i="1"/>
  <c r="FY148" i="1"/>
  <c r="HF148" i="1"/>
  <c r="IP148" i="1"/>
  <c r="AM148" i="1"/>
  <c r="BU148" i="1"/>
  <c r="DG148" i="1"/>
  <c r="EN148" i="1"/>
  <c r="FZ148" i="1"/>
  <c r="HK148" i="1"/>
  <c r="IQ148" i="1"/>
  <c r="AN148" i="1"/>
  <c r="BV148" i="1"/>
  <c r="DH148" i="1"/>
  <c r="EO148" i="1"/>
  <c r="GA148" i="1"/>
  <c r="HL148" i="1"/>
  <c r="IR148" i="1"/>
  <c r="AO148" i="1"/>
  <c r="CA148" i="1"/>
  <c r="DI148" i="1"/>
  <c r="EU148" i="1"/>
  <c r="GB148" i="1"/>
  <c r="HM148" i="1"/>
  <c r="IS148" i="1"/>
  <c r="AP148" i="1"/>
  <c r="CB148" i="1"/>
  <c r="DJ148" i="1"/>
  <c r="EV148" i="1"/>
  <c r="GC148" i="1"/>
  <c r="HN148" i="1"/>
  <c r="IT148" i="1"/>
  <c r="JT166" i="1"/>
  <c r="KN166" i="1"/>
  <c r="LH166" i="1"/>
  <c r="MB166" i="1"/>
  <c r="MV166" i="1"/>
  <c r="NP166" i="1"/>
  <c r="OJ166" i="1"/>
  <c r="PD166" i="1"/>
  <c r="PX166" i="1"/>
  <c r="QR166" i="1"/>
  <c r="RL166" i="1"/>
  <c r="SF166" i="1"/>
  <c r="SZ166" i="1"/>
  <c r="TT166" i="1"/>
  <c r="UN166" i="1"/>
  <c r="VH166" i="1"/>
  <c r="WB166" i="1"/>
  <c r="WV166" i="1"/>
  <c r="XP166" i="1"/>
  <c r="YJ166" i="1"/>
  <c r="ZD166" i="1"/>
  <c r="ZX166" i="1"/>
  <c r="AAR166" i="1"/>
  <c r="ABL166" i="1"/>
  <c r="ACF166" i="1"/>
  <c r="ACZ166" i="1"/>
  <c r="JU166" i="1"/>
  <c r="KO166" i="1"/>
  <c r="LI166" i="1"/>
  <c r="MC166" i="1"/>
  <c r="MW166" i="1"/>
  <c r="NQ166" i="1"/>
  <c r="OK166" i="1"/>
  <c r="PE166" i="1"/>
  <c r="PY166" i="1"/>
  <c r="QS166" i="1"/>
  <c r="RM166" i="1"/>
  <c r="SG166" i="1"/>
  <c r="TA166" i="1"/>
  <c r="TU166" i="1"/>
  <c r="UO166" i="1"/>
  <c r="VI166" i="1"/>
  <c r="WC166" i="1"/>
  <c r="WW166" i="1"/>
  <c r="XQ166" i="1"/>
  <c r="YK166" i="1"/>
  <c r="ZE166" i="1"/>
  <c r="ZY166" i="1"/>
  <c r="AAS166" i="1"/>
  <c r="ABM166" i="1"/>
  <c r="ACG166" i="1"/>
  <c r="ADA166" i="1"/>
  <c r="JY166" i="1"/>
  <c r="KS166" i="1"/>
  <c r="LM166" i="1"/>
  <c r="MG166" i="1"/>
  <c r="NA166" i="1"/>
  <c r="NU166" i="1"/>
  <c r="OO166" i="1"/>
  <c r="PI166" i="1"/>
  <c r="QC166" i="1"/>
  <c r="QW166" i="1"/>
  <c r="RQ166" i="1"/>
  <c r="SK166" i="1"/>
  <c r="TE166" i="1"/>
  <c r="TY166" i="1"/>
  <c r="US166" i="1"/>
  <c r="VM166" i="1"/>
  <c r="WG166" i="1"/>
  <c r="XA166" i="1"/>
  <c r="XU166" i="1"/>
  <c r="YO166" i="1"/>
  <c r="ZI166" i="1"/>
  <c r="AAC166" i="1"/>
  <c r="AAW166" i="1"/>
  <c r="ABQ166" i="1"/>
  <c r="ACK166" i="1"/>
  <c r="ADE166" i="1"/>
  <c r="KA166" i="1"/>
  <c r="KU166" i="1"/>
  <c r="LO166" i="1"/>
  <c r="MI166" i="1"/>
  <c r="NC166" i="1"/>
  <c r="NW166" i="1"/>
  <c r="OQ166" i="1"/>
  <c r="PK166" i="1"/>
  <c r="QE166" i="1"/>
  <c r="QY166" i="1"/>
  <c r="RS166" i="1"/>
  <c r="SM166" i="1"/>
  <c r="TG166" i="1"/>
  <c r="UA166" i="1"/>
  <c r="UU166" i="1"/>
  <c r="VO166" i="1"/>
  <c r="WI166" i="1"/>
  <c r="XC166" i="1"/>
  <c r="XW166" i="1"/>
  <c r="YQ166" i="1"/>
  <c r="ZK166" i="1"/>
  <c r="AAE166" i="1"/>
  <c r="AAY166" i="1"/>
  <c r="ABS166" i="1"/>
  <c r="ACM166" i="1"/>
  <c r="ADG166" i="1"/>
  <c r="KG166" i="1"/>
  <c r="LA166" i="1"/>
  <c r="LU166" i="1"/>
  <c r="JN166" i="1"/>
  <c r="KH166" i="1"/>
  <c r="LB166" i="1"/>
  <c r="LV166" i="1"/>
  <c r="MP166" i="1"/>
  <c r="NJ166" i="1"/>
  <c r="OD166" i="1"/>
  <c r="OX166" i="1"/>
  <c r="JO166" i="1"/>
  <c r="KI166" i="1"/>
  <c r="LC166" i="1"/>
  <c r="LW166" i="1"/>
  <c r="JV166" i="1"/>
  <c r="KY166" i="1"/>
  <c r="ME166" i="1"/>
  <c r="NF166" i="1"/>
  <c r="OF166" i="1"/>
  <c r="PG166" i="1"/>
  <c r="QG166" i="1"/>
  <c r="RE166" i="1"/>
  <c r="SC166" i="1"/>
  <c r="TC166" i="1"/>
  <c r="UC166" i="1"/>
  <c r="VA166" i="1"/>
  <c r="VY166" i="1"/>
  <c r="WY166" i="1"/>
  <c r="XY166" i="1"/>
  <c r="YW166" i="1"/>
  <c r="ZU166" i="1"/>
  <c r="AAU166" i="1"/>
  <c r="ABU166" i="1"/>
  <c r="ACS166" i="1"/>
  <c r="JW166" i="1"/>
  <c r="KZ166" i="1"/>
  <c r="MF166" i="1"/>
  <c r="NG166" i="1"/>
  <c r="OG166" i="1"/>
  <c r="PH166" i="1"/>
  <c r="QH166" i="1"/>
  <c r="RF166" i="1"/>
  <c r="SD166" i="1"/>
  <c r="TD166" i="1"/>
  <c r="UD166" i="1"/>
  <c r="VB166" i="1"/>
  <c r="VZ166" i="1"/>
  <c r="WZ166" i="1"/>
  <c r="XZ166" i="1"/>
  <c r="YX166" i="1"/>
  <c r="ZV166" i="1"/>
  <c r="AAV166" i="1"/>
  <c r="ABV166" i="1"/>
  <c r="ACT166" i="1"/>
  <c r="JX166" i="1"/>
  <c r="LD166" i="1"/>
  <c r="MH166" i="1"/>
  <c r="NH166" i="1"/>
  <c r="OH166" i="1"/>
  <c r="PJ166" i="1"/>
  <c r="QI166" i="1"/>
  <c r="RG166" i="1"/>
  <c r="SE166" i="1"/>
  <c r="TF166" i="1"/>
  <c r="UE166" i="1"/>
  <c r="VC166" i="1"/>
  <c r="WA166" i="1"/>
  <c r="XB166" i="1"/>
  <c r="YA166" i="1"/>
  <c r="YY166" i="1"/>
  <c r="ZW166" i="1"/>
  <c r="AAX166" i="1"/>
  <c r="ABW166" i="1"/>
  <c r="ACU166" i="1"/>
  <c r="JZ166" i="1"/>
  <c r="LE166" i="1"/>
  <c r="MJ166" i="1"/>
  <c r="NI166" i="1"/>
  <c r="OI166" i="1"/>
  <c r="PL166" i="1"/>
  <c r="QJ166" i="1"/>
  <c r="RH166" i="1"/>
  <c r="SH166" i="1"/>
  <c r="TH166" i="1"/>
  <c r="UF166" i="1"/>
  <c r="VD166" i="1"/>
  <c r="WD166" i="1"/>
  <c r="XD166" i="1"/>
  <c r="YB166" i="1"/>
  <c r="YZ166" i="1"/>
  <c r="ZZ166" i="1"/>
  <c r="AAZ166" i="1"/>
  <c r="ABX166" i="1"/>
  <c r="ACV166" i="1"/>
  <c r="KB166" i="1"/>
  <c r="LF166" i="1"/>
  <c r="MK166" i="1"/>
  <c r="NK166" i="1"/>
  <c r="OL166" i="1"/>
  <c r="PM166" i="1"/>
  <c r="QK166" i="1"/>
  <c r="RI166" i="1"/>
  <c r="SI166" i="1"/>
  <c r="TI166" i="1"/>
  <c r="UG166" i="1"/>
  <c r="VE166" i="1"/>
  <c r="WE166" i="1"/>
  <c r="XE166" i="1"/>
  <c r="YC166" i="1"/>
  <c r="ZA166" i="1"/>
  <c r="AAA166" i="1"/>
  <c r="ABA166" i="1"/>
  <c r="ABY166" i="1"/>
  <c r="ACW166" i="1"/>
  <c r="KC166" i="1"/>
  <c r="LG166" i="1"/>
  <c r="ML166" i="1"/>
  <c r="NL166" i="1"/>
  <c r="OM166" i="1"/>
  <c r="PN166" i="1"/>
  <c r="QL166" i="1"/>
  <c r="RJ166" i="1"/>
  <c r="SJ166" i="1"/>
  <c r="TJ166" i="1"/>
  <c r="UH166" i="1"/>
  <c r="VF166" i="1"/>
  <c r="WF166" i="1"/>
  <c r="XF166" i="1"/>
  <c r="YD166" i="1"/>
  <c r="ZB166" i="1"/>
  <c r="AAB166" i="1"/>
  <c r="ABB166" i="1"/>
  <c r="ABZ166" i="1"/>
  <c r="ACX166" i="1"/>
  <c r="KD166" i="1"/>
  <c r="LJ166" i="1"/>
  <c r="MM166" i="1"/>
  <c r="NM166" i="1"/>
  <c r="ON166" i="1"/>
  <c r="PO166" i="1"/>
  <c r="QM166" i="1"/>
  <c r="RK166" i="1"/>
  <c r="SL166" i="1"/>
  <c r="TK166" i="1"/>
  <c r="UI166" i="1"/>
  <c r="VG166" i="1"/>
  <c r="WH166" i="1"/>
  <c r="XG166" i="1"/>
  <c r="YE166" i="1"/>
  <c r="ZC166" i="1"/>
  <c r="AAD166" i="1"/>
  <c r="ABC166" i="1"/>
  <c r="ACA166" i="1"/>
  <c r="ACY166" i="1"/>
  <c r="KE166" i="1"/>
  <c r="LK166" i="1"/>
  <c r="MN166" i="1"/>
  <c r="NN166" i="1"/>
  <c r="OP166" i="1"/>
  <c r="PP166" i="1"/>
  <c r="QN166" i="1"/>
  <c r="RN166" i="1"/>
  <c r="SN166" i="1"/>
  <c r="TL166" i="1"/>
  <c r="UJ166" i="1"/>
  <c r="VJ166" i="1"/>
  <c r="WJ166" i="1"/>
  <c r="XH166" i="1"/>
  <c r="YF166" i="1"/>
  <c r="ZF166" i="1"/>
  <c r="AAF166" i="1"/>
  <c r="ABD166" i="1"/>
  <c r="ACB166" i="1"/>
  <c r="ADB166" i="1"/>
  <c r="KF166" i="1"/>
  <c r="LL166" i="1"/>
  <c r="MO166" i="1"/>
  <c r="NO166" i="1"/>
  <c r="OR166" i="1"/>
  <c r="PQ166" i="1"/>
  <c r="QO166" i="1"/>
  <c r="RO166" i="1"/>
  <c r="SO166" i="1"/>
  <c r="TM166" i="1"/>
  <c r="UK166" i="1"/>
  <c r="VK166" i="1"/>
  <c r="WK166" i="1"/>
  <c r="XI166" i="1"/>
  <c r="YG166" i="1"/>
  <c r="ZG166" i="1"/>
  <c r="AAG166" i="1"/>
  <c r="ABE166" i="1"/>
  <c r="ACC166" i="1"/>
  <c r="ADC166" i="1"/>
  <c r="KJ166" i="1"/>
  <c r="LN166" i="1"/>
  <c r="MQ166" i="1"/>
  <c r="NR166" i="1"/>
  <c r="OS166" i="1"/>
  <c r="PR166" i="1"/>
  <c r="QP166" i="1"/>
  <c r="RP166" i="1"/>
  <c r="SP166" i="1"/>
  <c r="TN166" i="1"/>
  <c r="UL166" i="1"/>
  <c r="VL166" i="1"/>
  <c r="WL166" i="1"/>
  <c r="XJ166" i="1"/>
  <c r="YH166" i="1"/>
  <c r="ZH166" i="1"/>
  <c r="AAH166" i="1"/>
  <c r="ABF166" i="1"/>
  <c r="ACD166" i="1"/>
  <c r="ADD166" i="1"/>
  <c r="KK166" i="1"/>
  <c r="LP166" i="1"/>
  <c r="MR166" i="1"/>
  <c r="NS166" i="1"/>
  <c r="OT166" i="1"/>
  <c r="PS166" i="1"/>
  <c r="QQ166" i="1"/>
  <c r="RR166" i="1"/>
  <c r="SQ166" i="1"/>
  <c r="TO166" i="1"/>
  <c r="UM166" i="1"/>
  <c r="VN166" i="1"/>
  <c r="WM166" i="1"/>
  <c r="XK166" i="1"/>
  <c r="YI166" i="1"/>
  <c r="ZJ166" i="1"/>
  <c r="AAI166" i="1"/>
  <c r="ABG166" i="1"/>
  <c r="ACE166" i="1"/>
  <c r="ADF166" i="1"/>
  <c r="KL166" i="1"/>
  <c r="LQ166" i="1"/>
  <c r="MS166" i="1"/>
  <c r="NT166" i="1"/>
  <c r="OU166" i="1"/>
  <c r="PT166" i="1"/>
  <c r="QT166" i="1"/>
  <c r="RT166" i="1"/>
  <c r="SR166" i="1"/>
  <c r="TP166" i="1"/>
  <c r="UP166" i="1"/>
  <c r="VP166" i="1"/>
  <c r="WN166" i="1"/>
  <c r="XL166" i="1"/>
  <c r="YL166" i="1"/>
  <c r="ZL166" i="1"/>
  <c r="AAJ166" i="1"/>
  <c r="ABH166" i="1"/>
  <c r="ACH166" i="1"/>
  <c r="KM166" i="1"/>
  <c r="LR166" i="1"/>
  <c r="MT166" i="1"/>
  <c r="NV166" i="1"/>
  <c r="OV166" i="1"/>
  <c r="PU166" i="1"/>
  <c r="QU166" i="1"/>
  <c r="RU166" i="1"/>
  <c r="SS166" i="1"/>
  <c r="TQ166" i="1"/>
  <c r="UQ166" i="1"/>
  <c r="VQ166" i="1"/>
  <c r="WO166" i="1"/>
  <c r="XM166" i="1"/>
  <c r="YM166" i="1"/>
  <c r="ZM166" i="1"/>
  <c r="AAK166" i="1"/>
  <c r="ABI166" i="1"/>
  <c r="ACI166" i="1"/>
  <c r="KP166" i="1"/>
  <c r="LS166" i="1"/>
  <c r="MU166" i="1"/>
  <c r="NX166" i="1"/>
  <c r="OW166" i="1"/>
  <c r="PV166" i="1"/>
  <c r="QV166" i="1"/>
  <c r="RV166" i="1"/>
  <c r="ST166" i="1"/>
  <c r="TR166" i="1"/>
  <c r="UR166" i="1"/>
  <c r="VR166" i="1"/>
  <c r="WP166" i="1"/>
  <c r="XN166" i="1"/>
  <c r="YN166" i="1"/>
  <c r="ZN166" i="1"/>
  <c r="AAL166" i="1"/>
  <c r="ABJ166" i="1"/>
  <c r="ACJ166" i="1"/>
  <c r="KQ166" i="1"/>
  <c r="LT166" i="1"/>
  <c r="MX166" i="1"/>
  <c r="NY166" i="1"/>
  <c r="OY166" i="1"/>
  <c r="PW166" i="1"/>
  <c r="QX166" i="1"/>
  <c r="RW166" i="1"/>
  <c r="SU166" i="1"/>
  <c r="TS166" i="1"/>
  <c r="UT166" i="1"/>
  <c r="VS166" i="1"/>
  <c r="WQ166" i="1"/>
  <c r="XO166" i="1"/>
  <c r="YP166" i="1"/>
  <c r="ZO166" i="1"/>
  <c r="AAM166" i="1"/>
  <c r="ABK166" i="1"/>
  <c r="ACL166" i="1"/>
  <c r="KR166" i="1"/>
  <c r="LX166" i="1"/>
  <c r="MY166" i="1"/>
  <c r="NZ166" i="1"/>
  <c r="OZ166" i="1"/>
  <c r="PZ166" i="1"/>
  <c r="QZ166" i="1"/>
  <c r="RX166" i="1"/>
  <c r="SV166" i="1"/>
  <c r="TV166" i="1"/>
  <c r="UV166" i="1"/>
  <c r="VT166" i="1"/>
  <c r="WR166" i="1"/>
  <c r="XR166" i="1"/>
  <c r="YR166" i="1"/>
  <c r="ZP166" i="1"/>
  <c r="AAN166" i="1"/>
  <c r="ABN166" i="1"/>
  <c r="ACN166" i="1"/>
  <c r="JP166" i="1"/>
  <c r="KT166" i="1"/>
  <c r="LY166" i="1"/>
  <c r="MZ166" i="1"/>
  <c r="OA166" i="1"/>
  <c r="PA166" i="1"/>
  <c r="QA166" i="1"/>
  <c r="RA166" i="1"/>
  <c r="RY166" i="1"/>
  <c r="SW166" i="1"/>
  <c r="TW166" i="1"/>
  <c r="UW166" i="1"/>
  <c r="VU166" i="1"/>
  <c r="WS166" i="1"/>
  <c r="XS166" i="1"/>
  <c r="YS166" i="1"/>
  <c r="ZQ166" i="1"/>
  <c r="AAO166" i="1"/>
  <c r="ABO166" i="1"/>
  <c r="ACO166" i="1"/>
  <c r="JQ166" i="1"/>
  <c r="KV166" i="1"/>
  <c r="LZ166" i="1"/>
  <c r="NB166" i="1"/>
  <c r="OB166" i="1"/>
  <c r="PB166" i="1"/>
  <c r="QB166" i="1"/>
  <c r="RB166" i="1"/>
  <c r="RZ166" i="1"/>
  <c r="SX166" i="1"/>
  <c r="TX166" i="1"/>
  <c r="UX166" i="1"/>
  <c r="VV166" i="1"/>
  <c r="WT166" i="1"/>
  <c r="XT166" i="1"/>
  <c r="YT166" i="1"/>
  <c r="ZR166" i="1"/>
  <c r="AAP166" i="1"/>
  <c r="ABP166" i="1"/>
  <c r="ACP166" i="1"/>
  <c r="JR166" i="1"/>
  <c r="KW166" i="1"/>
  <c r="MA166" i="1"/>
  <c r="ND166" i="1"/>
  <c r="OC166" i="1"/>
  <c r="PC166" i="1"/>
  <c r="QD166" i="1"/>
  <c r="RC166" i="1"/>
  <c r="SA166" i="1"/>
  <c r="SY166" i="1"/>
  <c r="TZ166" i="1"/>
  <c r="UY166" i="1"/>
  <c r="VW166" i="1"/>
  <c r="WU166" i="1"/>
  <c r="XV166" i="1"/>
  <c r="YU166" i="1"/>
  <c r="ZS166" i="1"/>
  <c r="AAQ166" i="1"/>
  <c r="ABR166" i="1"/>
  <c r="ACQ166" i="1"/>
  <c r="NE166" i="1"/>
  <c r="OE166" i="1"/>
  <c r="PF166" i="1"/>
  <c r="QF166" i="1"/>
  <c r="RD166" i="1"/>
  <c r="SB166" i="1"/>
  <c r="TB166" i="1"/>
  <c r="UB166" i="1"/>
  <c r="UZ166" i="1"/>
  <c r="VX166" i="1"/>
  <c r="WX166" i="1"/>
  <c r="XX166" i="1"/>
  <c r="YV166" i="1"/>
  <c r="ZT166" i="1"/>
  <c r="AAT166" i="1"/>
  <c r="ABT166" i="1"/>
  <c r="ACR166" i="1"/>
  <c r="JS166" i="1"/>
  <c r="KX166" i="1"/>
  <c r="MD166" i="1"/>
  <c r="P166" i="1"/>
  <c r="AJ166" i="1"/>
  <c r="BD166" i="1"/>
  <c r="BX166" i="1"/>
  <c r="CR166" i="1"/>
  <c r="DL166" i="1"/>
  <c r="EF166" i="1"/>
  <c r="EZ166" i="1"/>
  <c r="FT166" i="1"/>
  <c r="GN166" i="1"/>
  <c r="HH166" i="1"/>
  <c r="IB166" i="1"/>
  <c r="IV166" i="1"/>
  <c r="Q166" i="1"/>
  <c r="AK166" i="1"/>
  <c r="BE166" i="1"/>
  <c r="BY166" i="1"/>
  <c r="CS166" i="1"/>
  <c r="DM166" i="1"/>
  <c r="EG166" i="1"/>
  <c r="FA166" i="1"/>
  <c r="FU166" i="1"/>
  <c r="GO166" i="1"/>
  <c r="HI166" i="1"/>
  <c r="IC166" i="1"/>
  <c r="IW166" i="1"/>
  <c r="R166" i="1"/>
  <c r="AL166" i="1"/>
  <c r="BF166" i="1"/>
  <c r="BZ166" i="1"/>
  <c r="CT166" i="1"/>
  <c r="DN166" i="1"/>
  <c r="EH166" i="1"/>
  <c r="FB166" i="1"/>
  <c r="FV166" i="1"/>
  <c r="GP166" i="1"/>
  <c r="HJ166" i="1"/>
  <c r="ID166" i="1"/>
  <c r="IX166" i="1"/>
  <c r="S166" i="1"/>
  <c r="AM166" i="1"/>
  <c r="BG166" i="1"/>
  <c r="CA166" i="1"/>
  <c r="CU166" i="1"/>
  <c r="DO166" i="1"/>
  <c r="EI166" i="1"/>
  <c r="FC166" i="1"/>
  <c r="FW166" i="1"/>
  <c r="GQ166" i="1"/>
  <c r="HK166" i="1"/>
  <c r="IE166" i="1"/>
  <c r="IY166" i="1"/>
  <c r="G166" i="1"/>
  <c r="AA166" i="1"/>
  <c r="AU166" i="1"/>
  <c r="BO166" i="1"/>
  <c r="CI166" i="1"/>
  <c r="DC166" i="1"/>
  <c r="DW166" i="1"/>
  <c r="EQ166" i="1"/>
  <c r="FK166" i="1"/>
  <c r="GE166" i="1"/>
  <c r="GY166" i="1"/>
  <c r="HS166" i="1"/>
  <c r="IM166" i="1"/>
  <c r="JG166" i="1"/>
  <c r="H166" i="1"/>
  <c r="AB166" i="1"/>
  <c r="AV166" i="1"/>
  <c r="BP166" i="1"/>
  <c r="CJ166" i="1"/>
  <c r="DD166" i="1"/>
  <c r="DX166" i="1"/>
  <c r="ER166" i="1"/>
  <c r="FL166" i="1"/>
  <c r="GF166" i="1"/>
  <c r="GZ166" i="1"/>
  <c r="HT166" i="1"/>
  <c r="IN166" i="1"/>
  <c r="JH166" i="1"/>
  <c r="I166" i="1"/>
  <c r="AC166" i="1"/>
  <c r="AW166" i="1"/>
  <c r="BQ166" i="1"/>
  <c r="CK166" i="1"/>
  <c r="DE166" i="1"/>
  <c r="DY166" i="1"/>
  <c r="ES166" i="1"/>
  <c r="FM166" i="1"/>
  <c r="GG166" i="1"/>
  <c r="HA166" i="1"/>
  <c r="HU166" i="1"/>
  <c r="IO166" i="1"/>
  <c r="JI166" i="1"/>
  <c r="J166" i="1"/>
  <c r="AD166" i="1"/>
  <c r="AX166" i="1"/>
  <c r="BR166" i="1"/>
  <c r="CL166" i="1"/>
  <c r="DF166" i="1"/>
  <c r="DZ166" i="1"/>
  <c r="ET166" i="1"/>
  <c r="FN166" i="1"/>
  <c r="GH166" i="1"/>
  <c r="HB166" i="1"/>
  <c r="HV166" i="1"/>
  <c r="IP166" i="1"/>
  <c r="JJ166" i="1"/>
  <c r="L166" i="1"/>
  <c r="AF166" i="1"/>
  <c r="AZ166" i="1"/>
  <c r="BT166" i="1"/>
  <c r="CN166" i="1"/>
  <c r="DH166" i="1"/>
  <c r="EB166" i="1"/>
  <c r="EV166" i="1"/>
  <c r="FP166" i="1"/>
  <c r="GJ166" i="1"/>
  <c r="HD166" i="1"/>
  <c r="HX166" i="1"/>
  <c r="IR166" i="1"/>
  <c r="JL166" i="1"/>
  <c r="M166" i="1"/>
  <c r="AG166" i="1"/>
  <c r="BA166" i="1"/>
  <c r="BU166" i="1"/>
  <c r="CO166" i="1"/>
  <c r="DI166" i="1"/>
  <c r="EC166" i="1"/>
  <c r="EW166" i="1"/>
  <c r="FQ166" i="1"/>
  <c r="GK166" i="1"/>
  <c r="HE166" i="1"/>
  <c r="HY166" i="1"/>
  <c r="IS166" i="1"/>
  <c r="JM166" i="1"/>
  <c r="AI166" i="1"/>
  <c r="BW166" i="1"/>
  <c r="DK166" i="1"/>
  <c r="EY166" i="1"/>
  <c r="GM166" i="1"/>
  <c r="IA166" i="1"/>
  <c r="AN166" i="1"/>
  <c r="CB166" i="1"/>
  <c r="DP166" i="1"/>
  <c r="FD166" i="1"/>
  <c r="GR166" i="1"/>
  <c r="IF166" i="1"/>
  <c r="AO166" i="1"/>
  <c r="CC166" i="1"/>
  <c r="DQ166" i="1"/>
  <c r="FE166" i="1"/>
  <c r="GS166" i="1"/>
  <c r="IG166" i="1"/>
  <c r="AP166" i="1"/>
  <c r="CD166" i="1"/>
  <c r="DR166" i="1"/>
  <c r="FF166" i="1"/>
  <c r="GT166" i="1"/>
  <c r="IH166" i="1"/>
  <c r="AQ166" i="1"/>
  <c r="CE166" i="1"/>
  <c r="DS166" i="1"/>
  <c r="FG166" i="1"/>
  <c r="GU166" i="1"/>
  <c r="II166" i="1"/>
  <c r="AR166" i="1"/>
  <c r="CF166" i="1"/>
  <c r="DT166" i="1"/>
  <c r="FH166" i="1"/>
  <c r="GV166" i="1"/>
  <c r="IJ166" i="1"/>
  <c r="AS166" i="1"/>
  <c r="CG166" i="1"/>
  <c r="DU166" i="1"/>
  <c r="FI166" i="1"/>
  <c r="GW166" i="1"/>
  <c r="IK166" i="1"/>
  <c r="F166" i="1"/>
  <c r="AT166" i="1"/>
  <c r="CH166" i="1"/>
  <c r="DV166" i="1"/>
  <c r="FJ166" i="1"/>
  <c r="GX166" i="1"/>
  <c r="IL166" i="1"/>
  <c r="K166" i="1"/>
  <c r="AY166" i="1"/>
  <c r="CM166" i="1"/>
  <c r="EA166" i="1"/>
  <c r="FO166" i="1"/>
  <c r="HC166" i="1"/>
  <c r="IQ166" i="1"/>
  <c r="N166" i="1"/>
  <c r="BB166" i="1"/>
  <c r="CP166" i="1"/>
  <c r="ED166" i="1"/>
  <c r="FR166" i="1"/>
  <c r="HF166" i="1"/>
  <c r="IT166" i="1"/>
  <c r="O166" i="1"/>
  <c r="BC166" i="1"/>
  <c r="CQ166" i="1"/>
  <c r="EE166" i="1"/>
  <c r="FS166" i="1"/>
  <c r="HG166" i="1"/>
  <c r="IU166" i="1"/>
  <c r="T166" i="1"/>
  <c r="BH166" i="1"/>
  <c r="CV166" i="1"/>
  <c r="EJ166" i="1"/>
  <c r="FX166" i="1"/>
  <c r="HL166" i="1"/>
  <c r="IZ166" i="1"/>
  <c r="U166" i="1"/>
  <c r="BI166" i="1"/>
  <c r="CW166" i="1"/>
  <c r="EK166" i="1"/>
  <c r="FY166" i="1"/>
  <c r="HM166" i="1"/>
  <c r="JA166" i="1"/>
  <c r="V166" i="1"/>
  <c r="BJ166" i="1"/>
  <c r="CX166" i="1"/>
  <c r="EL166" i="1"/>
  <c r="FZ166" i="1"/>
  <c r="HN166" i="1"/>
  <c r="JB166" i="1"/>
  <c r="W166" i="1"/>
  <c r="BK166" i="1"/>
  <c r="CY166" i="1"/>
  <c r="EM166" i="1"/>
  <c r="GA166" i="1"/>
  <c r="HO166" i="1"/>
  <c r="JC166" i="1"/>
  <c r="X166" i="1"/>
  <c r="BL166" i="1"/>
  <c r="CZ166" i="1"/>
  <c r="EN166" i="1"/>
  <c r="GB166" i="1"/>
  <c r="HP166" i="1"/>
  <c r="JD166" i="1"/>
  <c r="Y166" i="1"/>
  <c r="BM166" i="1"/>
  <c r="DA166" i="1"/>
  <c r="EO166" i="1"/>
  <c r="GC166" i="1"/>
  <c r="HQ166" i="1"/>
  <c r="JE166" i="1"/>
  <c r="Z166" i="1"/>
  <c r="BN166" i="1"/>
  <c r="DB166" i="1"/>
  <c r="EP166" i="1"/>
  <c r="GD166" i="1"/>
  <c r="HR166" i="1"/>
  <c r="JF166" i="1"/>
  <c r="AE166" i="1"/>
  <c r="BS166" i="1"/>
  <c r="DG166" i="1"/>
  <c r="EU166" i="1"/>
  <c r="GI166" i="1"/>
  <c r="HW166" i="1"/>
  <c r="JK166" i="1"/>
  <c r="AH166" i="1"/>
  <c r="BV166" i="1"/>
  <c r="DJ166" i="1"/>
  <c r="EX166" i="1"/>
  <c r="GL166" i="1"/>
  <c r="HZ166" i="1"/>
  <c r="JO144" i="1"/>
  <c r="KI144" i="1"/>
  <c r="LC144" i="1"/>
  <c r="LW144" i="1"/>
  <c r="MQ144" i="1"/>
  <c r="NK144" i="1"/>
  <c r="OE144" i="1"/>
  <c r="OY144" i="1"/>
  <c r="PS144" i="1"/>
  <c r="QM144" i="1"/>
  <c r="RG144" i="1"/>
  <c r="SA144" i="1"/>
  <c r="SU144" i="1"/>
  <c r="TO144" i="1"/>
  <c r="UI144" i="1"/>
  <c r="VC144" i="1"/>
  <c r="VW144" i="1"/>
  <c r="WQ144" i="1"/>
  <c r="XK144" i="1"/>
  <c r="YE144" i="1"/>
  <c r="YY144" i="1"/>
  <c r="ZS144" i="1"/>
  <c r="AAM144" i="1"/>
  <c r="ABG144" i="1"/>
  <c r="ACA144" i="1"/>
  <c r="ACU144" i="1"/>
  <c r="JT144" i="1"/>
  <c r="KN144" i="1"/>
  <c r="LH144" i="1"/>
  <c r="MB144" i="1"/>
  <c r="MV144" i="1"/>
  <c r="NP144" i="1"/>
  <c r="OJ144" i="1"/>
  <c r="PD144" i="1"/>
  <c r="PX144" i="1"/>
  <c r="QR144" i="1"/>
  <c r="RL144" i="1"/>
  <c r="SF144" i="1"/>
  <c r="SZ144" i="1"/>
  <c r="TT144" i="1"/>
  <c r="UN144" i="1"/>
  <c r="VH144" i="1"/>
  <c r="WB144" i="1"/>
  <c r="WV144" i="1"/>
  <c r="XP144" i="1"/>
  <c r="YJ144" i="1"/>
  <c r="ZD144" i="1"/>
  <c r="ZX144" i="1"/>
  <c r="AAR144" i="1"/>
  <c r="ABL144" i="1"/>
  <c r="ACF144" i="1"/>
  <c r="ACZ144" i="1"/>
  <c r="JX144" i="1"/>
  <c r="KR144" i="1"/>
  <c r="LL144" i="1"/>
  <c r="MF144" i="1"/>
  <c r="MZ144" i="1"/>
  <c r="NT144" i="1"/>
  <c r="ON144" i="1"/>
  <c r="PH144" i="1"/>
  <c r="QB144" i="1"/>
  <c r="QV144" i="1"/>
  <c r="RP144" i="1"/>
  <c r="SJ144" i="1"/>
  <c r="TD144" i="1"/>
  <c r="TX144" i="1"/>
  <c r="JY144" i="1"/>
  <c r="KS144" i="1"/>
  <c r="LM144" i="1"/>
  <c r="MG144" i="1"/>
  <c r="NA144" i="1"/>
  <c r="NU144" i="1"/>
  <c r="OO144" i="1"/>
  <c r="PI144" i="1"/>
  <c r="QC144" i="1"/>
  <c r="QW144" i="1"/>
  <c r="RQ144" i="1"/>
  <c r="SK144" i="1"/>
  <c r="KA144" i="1"/>
  <c r="KU144" i="1"/>
  <c r="LO144" i="1"/>
  <c r="MI144" i="1"/>
  <c r="NC144" i="1"/>
  <c r="NW144" i="1"/>
  <c r="OQ144" i="1"/>
  <c r="PK144" i="1"/>
  <c r="QE144" i="1"/>
  <c r="QY144" i="1"/>
  <c r="RS144" i="1"/>
  <c r="SM144" i="1"/>
  <c r="TG144" i="1"/>
  <c r="UA144" i="1"/>
  <c r="UU144" i="1"/>
  <c r="VO144" i="1"/>
  <c r="KK144" i="1"/>
  <c r="LK144" i="1"/>
  <c r="MM144" i="1"/>
  <c r="NM144" i="1"/>
  <c r="OM144" i="1"/>
  <c r="PO144" i="1"/>
  <c r="QO144" i="1"/>
  <c r="RO144" i="1"/>
  <c r="SQ144" i="1"/>
  <c r="TP144" i="1"/>
  <c r="UO144" i="1"/>
  <c r="VL144" i="1"/>
  <c r="WI144" i="1"/>
  <c r="XE144" i="1"/>
  <c r="YA144" i="1"/>
  <c r="YW144" i="1"/>
  <c r="ZT144" i="1"/>
  <c r="AAP144" i="1"/>
  <c r="ABM144" i="1"/>
  <c r="ACI144" i="1"/>
  <c r="ADE144" i="1"/>
  <c r="KL144" i="1"/>
  <c r="LN144" i="1"/>
  <c r="MN144" i="1"/>
  <c r="NN144" i="1"/>
  <c r="OP144" i="1"/>
  <c r="PP144" i="1"/>
  <c r="QP144" i="1"/>
  <c r="RR144" i="1"/>
  <c r="SR144" i="1"/>
  <c r="TQ144" i="1"/>
  <c r="UP144" i="1"/>
  <c r="VM144" i="1"/>
  <c r="WJ144" i="1"/>
  <c r="XF144" i="1"/>
  <c r="YB144" i="1"/>
  <c r="YX144" i="1"/>
  <c r="ZU144" i="1"/>
  <c r="AAQ144" i="1"/>
  <c r="ABN144" i="1"/>
  <c r="ACJ144" i="1"/>
  <c r="ADF144" i="1"/>
  <c r="KM144" i="1"/>
  <c r="LP144" i="1"/>
  <c r="MO144" i="1"/>
  <c r="NO144" i="1"/>
  <c r="OR144" i="1"/>
  <c r="PQ144" i="1"/>
  <c r="QQ144" i="1"/>
  <c r="RT144" i="1"/>
  <c r="SS144" i="1"/>
  <c r="TR144" i="1"/>
  <c r="UQ144" i="1"/>
  <c r="VN144" i="1"/>
  <c r="WK144" i="1"/>
  <c r="XG144" i="1"/>
  <c r="YC144" i="1"/>
  <c r="YZ144" i="1"/>
  <c r="ZV144" i="1"/>
  <c r="AAS144" i="1"/>
  <c r="ABO144" i="1"/>
  <c r="ACK144" i="1"/>
  <c r="ADG144" i="1"/>
  <c r="JN144" i="1"/>
  <c r="KO144" i="1"/>
  <c r="LQ144" i="1"/>
  <c r="MP144" i="1"/>
  <c r="NQ144" i="1"/>
  <c r="OS144" i="1"/>
  <c r="PR144" i="1"/>
  <c r="QS144" i="1"/>
  <c r="RU144" i="1"/>
  <c r="ST144" i="1"/>
  <c r="TS144" i="1"/>
  <c r="UR144" i="1"/>
  <c r="VP144" i="1"/>
  <c r="WL144" i="1"/>
  <c r="XH144" i="1"/>
  <c r="YD144" i="1"/>
  <c r="ZA144" i="1"/>
  <c r="ZW144" i="1"/>
  <c r="AAT144" i="1"/>
  <c r="ABP144" i="1"/>
  <c r="ACL144" i="1"/>
  <c r="JP144" i="1"/>
  <c r="KP144" i="1"/>
  <c r="LR144" i="1"/>
  <c r="MR144" i="1"/>
  <c r="NR144" i="1"/>
  <c r="OT144" i="1"/>
  <c r="PT144" i="1"/>
  <c r="QT144" i="1"/>
  <c r="RV144" i="1"/>
  <c r="SV144" i="1"/>
  <c r="TU144" i="1"/>
  <c r="US144" i="1"/>
  <c r="VQ144" i="1"/>
  <c r="WM144" i="1"/>
  <c r="XI144" i="1"/>
  <c r="YF144" i="1"/>
  <c r="ZB144" i="1"/>
  <c r="ZY144" i="1"/>
  <c r="AAU144" i="1"/>
  <c r="ABQ144" i="1"/>
  <c r="ACM144" i="1"/>
  <c r="JQ144" i="1"/>
  <c r="KQ144" i="1"/>
  <c r="LS144" i="1"/>
  <c r="MS144" i="1"/>
  <c r="NS144" i="1"/>
  <c r="OU144" i="1"/>
  <c r="PU144" i="1"/>
  <c r="QU144" i="1"/>
  <c r="RW144" i="1"/>
  <c r="SW144" i="1"/>
  <c r="TV144" i="1"/>
  <c r="UT144" i="1"/>
  <c r="VR144" i="1"/>
  <c r="WN144" i="1"/>
  <c r="XJ144" i="1"/>
  <c r="YG144" i="1"/>
  <c r="ZC144" i="1"/>
  <c r="ZZ144" i="1"/>
  <c r="AAV144" i="1"/>
  <c r="ABR144" i="1"/>
  <c r="ACN144" i="1"/>
  <c r="JR144" i="1"/>
  <c r="KT144" i="1"/>
  <c r="LT144" i="1"/>
  <c r="MT144" i="1"/>
  <c r="NV144" i="1"/>
  <c r="OV144" i="1"/>
  <c r="PV144" i="1"/>
  <c r="QX144" i="1"/>
  <c r="RX144" i="1"/>
  <c r="SX144" i="1"/>
  <c r="TW144" i="1"/>
  <c r="UV144" i="1"/>
  <c r="VS144" i="1"/>
  <c r="WO144" i="1"/>
  <c r="XL144" i="1"/>
  <c r="YH144" i="1"/>
  <c r="ZE144" i="1"/>
  <c r="AAA144" i="1"/>
  <c r="AAW144" i="1"/>
  <c r="ABS144" i="1"/>
  <c r="ACO144" i="1"/>
  <c r="JS144" i="1"/>
  <c r="KV144" i="1"/>
  <c r="LU144" i="1"/>
  <c r="MU144" i="1"/>
  <c r="NX144" i="1"/>
  <c r="OW144" i="1"/>
  <c r="PW144" i="1"/>
  <c r="QZ144" i="1"/>
  <c r="RY144" i="1"/>
  <c r="SY144" i="1"/>
  <c r="TY144" i="1"/>
  <c r="UW144" i="1"/>
  <c r="VT144" i="1"/>
  <c r="WP144" i="1"/>
  <c r="XM144" i="1"/>
  <c r="YI144" i="1"/>
  <c r="ZF144" i="1"/>
  <c r="AAB144" i="1"/>
  <c r="AAX144" i="1"/>
  <c r="ABT144" i="1"/>
  <c r="ACP144" i="1"/>
  <c r="JU144" i="1"/>
  <c r="KW144" i="1"/>
  <c r="LV144" i="1"/>
  <c r="MW144" i="1"/>
  <c r="NY144" i="1"/>
  <c r="OX144" i="1"/>
  <c r="PY144" i="1"/>
  <c r="RA144" i="1"/>
  <c r="RZ144" i="1"/>
  <c r="TA144" i="1"/>
  <c r="TZ144" i="1"/>
  <c r="UX144" i="1"/>
  <c r="VU144" i="1"/>
  <c r="WR144" i="1"/>
  <c r="XN144" i="1"/>
  <c r="YK144" i="1"/>
  <c r="ZG144" i="1"/>
  <c r="AAC144" i="1"/>
  <c r="AAY144" i="1"/>
  <c r="ABU144" i="1"/>
  <c r="ACQ144" i="1"/>
  <c r="JV144" i="1"/>
  <c r="KX144" i="1"/>
  <c r="LX144" i="1"/>
  <c r="MX144" i="1"/>
  <c r="NZ144" i="1"/>
  <c r="OZ144" i="1"/>
  <c r="PZ144" i="1"/>
  <c r="RB144" i="1"/>
  <c r="SB144" i="1"/>
  <c r="TB144" i="1"/>
  <c r="UB144" i="1"/>
  <c r="UY144" i="1"/>
  <c r="VV144" i="1"/>
  <c r="WS144" i="1"/>
  <c r="XO144" i="1"/>
  <c r="YL144" i="1"/>
  <c r="ZH144" i="1"/>
  <c r="AAD144" i="1"/>
  <c r="AAZ144" i="1"/>
  <c r="ABV144" i="1"/>
  <c r="ACR144" i="1"/>
  <c r="JW144" i="1"/>
  <c r="KY144" i="1"/>
  <c r="LY144" i="1"/>
  <c r="MY144" i="1"/>
  <c r="OA144" i="1"/>
  <c r="PA144" i="1"/>
  <c r="QA144" i="1"/>
  <c r="RC144" i="1"/>
  <c r="SC144" i="1"/>
  <c r="TC144" i="1"/>
  <c r="UC144" i="1"/>
  <c r="UZ144" i="1"/>
  <c r="VX144" i="1"/>
  <c r="WT144" i="1"/>
  <c r="XQ144" i="1"/>
  <c r="YM144" i="1"/>
  <c r="ZI144" i="1"/>
  <c r="AAE144" i="1"/>
  <c r="ABA144" i="1"/>
  <c r="ABW144" i="1"/>
  <c r="ACS144" i="1"/>
  <c r="JZ144" i="1"/>
  <c r="KZ144" i="1"/>
  <c r="LZ144" i="1"/>
  <c r="NB144" i="1"/>
  <c r="OB144" i="1"/>
  <c r="PB144" i="1"/>
  <c r="QD144" i="1"/>
  <c r="RD144" i="1"/>
  <c r="SD144" i="1"/>
  <c r="TE144" i="1"/>
  <c r="UD144" i="1"/>
  <c r="VA144" i="1"/>
  <c r="VY144" i="1"/>
  <c r="WU144" i="1"/>
  <c r="XR144" i="1"/>
  <c r="YN144" i="1"/>
  <c r="ZJ144" i="1"/>
  <c r="AAF144" i="1"/>
  <c r="ABB144" i="1"/>
  <c r="ABX144" i="1"/>
  <c r="ACT144" i="1"/>
  <c r="KB144" i="1"/>
  <c r="LA144" i="1"/>
  <c r="MA144" i="1"/>
  <c r="ND144" i="1"/>
  <c r="OC144" i="1"/>
  <c r="PC144" i="1"/>
  <c r="QF144" i="1"/>
  <c r="RE144" i="1"/>
  <c r="SE144" i="1"/>
  <c r="TF144" i="1"/>
  <c r="UE144" i="1"/>
  <c r="VB144" i="1"/>
  <c r="VZ144" i="1"/>
  <c r="WW144" i="1"/>
  <c r="XS144" i="1"/>
  <c r="YO144" i="1"/>
  <c r="ZK144" i="1"/>
  <c r="AAG144" i="1"/>
  <c r="ABC144" i="1"/>
  <c r="ABY144" i="1"/>
  <c r="ACV144" i="1"/>
  <c r="KC144" i="1"/>
  <c r="LB144" i="1"/>
  <c r="MC144" i="1"/>
  <c r="NE144" i="1"/>
  <c r="OD144" i="1"/>
  <c r="PE144" i="1"/>
  <c r="QG144" i="1"/>
  <c r="RF144" i="1"/>
  <c r="SG144" i="1"/>
  <c r="TH144" i="1"/>
  <c r="UF144" i="1"/>
  <c r="VD144" i="1"/>
  <c r="WA144" i="1"/>
  <c r="WX144" i="1"/>
  <c r="XT144" i="1"/>
  <c r="YP144" i="1"/>
  <c r="ZL144" i="1"/>
  <c r="AAH144" i="1"/>
  <c r="ABD144" i="1"/>
  <c r="ABZ144" i="1"/>
  <c r="ACW144" i="1"/>
  <c r="KD144" i="1"/>
  <c r="LD144" i="1"/>
  <c r="MD144" i="1"/>
  <c r="NF144" i="1"/>
  <c r="OF144" i="1"/>
  <c r="PF144" i="1"/>
  <c r="QH144" i="1"/>
  <c r="RH144" i="1"/>
  <c r="SH144" i="1"/>
  <c r="TI144" i="1"/>
  <c r="UG144" i="1"/>
  <c r="VE144" i="1"/>
  <c r="WC144" i="1"/>
  <c r="WY144" i="1"/>
  <c r="XU144" i="1"/>
  <c r="YQ144" i="1"/>
  <c r="ZM144" i="1"/>
  <c r="AAI144" i="1"/>
  <c r="ABE144" i="1"/>
  <c r="ACB144" i="1"/>
  <c r="ACX144" i="1"/>
  <c r="KE144" i="1"/>
  <c r="LE144" i="1"/>
  <c r="ME144" i="1"/>
  <c r="NG144" i="1"/>
  <c r="OG144" i="1"/>
  <c r="PG144" i="1"/>
  <c r="QI144" i="1"/>
  <c r="RI144" i="1"/>
  <c r="SI144" i="1"/>
  <c r="TJ144" i="1"/>
  <c r="UH144" i="1"/>
  <c r="VF144" i="1"/>
  <c r="WD144" i="1"/>
  <c r="WZ144" i="1"/>
  <c r="XV144" i="1"/>
  <c r="YR144" i="1"/>
  <c r="ZN144" i="1"/>
  <c r="AAJ144" i="1"/>
  <c r="ABF144" i="1"/>
  <c r="ACC144" i="1"/>
  <c r="ACY144" i="1"/>
  <c r="KF144" i="1"/>
  <c r="LF144" i="1"/>
  <c r="MH144" i="1"/>
  <c r="NH144" i="1"/>
  <c r="OH144" i="1"/>
  <c r="PJ144" i="1"/>
  <c r="QJ144" i="1"/>
  <c r="RJ144" i="1"/>
  <c r="SL144" i="1"/>
  <c r="TK144" i="1"/>
  <c r="UJ144" i="1"/>
  <c r="VG144" i="1"/>
  <c r="WE144" i="1"/>
  <c r="XA144" i="1"/>
  <c r="XW144" i="1"/>
  <c r="YS144" i="1"/>
  <c r="ZO144" i="1"/>
  <c r="AAK144" i="1"/>
  <c r="ABH144" i="1"/>
  <c r="ACD144" i="1"/>
  <c r="ADA144" i="1"/>
  <c r="OI144" i="1"/>
  <c r="UM144" i="1"/>
  <c r="AAN144" i="1"/>
  <c r="OK144" i="1"/>
  <c r="VI144" i="1"/>
  <c r="AAO144" i="1"/>
  <c r="OL144" i="1"/>
  <c r="VJ144" i="1"/>
  <c r="ABI144" i="1"/>
  <c r="PL144" i="1"/>
  <c r="VK144" i="1"/>
  <c r="ABJ144" i="1"/>
  <c r="PM144" i="1"/>
  <c r="WF144" i="1"/>
  <c r="ABK144" i="1"/>
  <c r="PN144" i="1"/>
  <c r="WG144" i="1"/>
  <c r="ACE144" i="1"/>
  <c r="QK144" i="1"/>
  <c r="WH144" i="1"/>
  <c r="ACG144" i="1"/>
  <c r="QL144" i="1"/>
  <c r="XB144" i="1"/>
  <c r="ACH144" i="1"/>
  <c r="KG144" i="1"/>
  <c r="QN144" i="1"/>
  <c r="XC144" i="1"/>
  <c r="ADB144" i="1"/>
  <c r="KH144" i="1"/>
  <c r="RK144" i="1"/>
  <c r="XD144" i="1"/>
  <c r="ADC144" i="1"/>
  <c r="KJ144" i="1"/>
  <c r="RM144" i="1"/>
  <c r="XX144" i="1"/>
  <c r="ADD144" i="1"/>
  <c r="LG144" i="1"/>
  <c r="RN144" i="1"/>
  <c r="XY144" i="1"/>
  <c r="LI144" i="1"/>
  <c r="SN144" i="1"/>
  <c r="XZ144" i="1"/>
  <c r="LJ144" i="1"/>
  <c r="SO144" i="1"/>
  <c r="YT144" i="1"/>
  <c r="MJ144" i="1"/>
  <c r="SP144" i="1"/>
  <c r="YU144" i="1"/>
  <c r="MK144" i="1"/>
  <c r="TL144" i="1"/>
  <c r="YV144" i="1"/>
  <c r="ML144" i="1"/>
  <c r="TM144" i="1"/>
  <c r="ZP144" i="1"/>
  <c r="NI144" i="1"/>
  <c r="TN144" i="1"/>
  <c r="ZQ144" i="1"/>
  <c r="NJ144" i="1"/>
  <c r="NL144" i="1"/>
  <c r="UK144" i="1"/>
  <c r="UL144" i="1"/>
  <c r="ZR144" i="1"/>
  <c r="AAL144" i="1"/>
  <c r="G144" i="1"/>
  <c r="AA144" i="1"/>
  <c r="AU144" i="1"/>
  <c r="BO144" i="1"/>
  <c r="CI144" i="1"/>
  <c r="DC144" i="1"/>
  <c r="DW144" i="1"/>
  <c r="EQ144" i="1"/>
  <c r="FK144" i="1"/>
  <c r="GE144" i="1"/>
  <c r="GY144" i="1"/>
  <c r="HS144" i="1"/>
  <c r="IM144" i="1"/>
  <c r="JG144" i="1"/>
  <c r="H144" i="1"/>
  <c r="AB144" i="1"/>
  <c r="AV144" i="1"/>
  <c r="BP144" i="1"/>
  <c r="CJ144" i="1"/>
  <c r="DD144" i="1"/>
  <c r="DX144" i="1"/>
  <c r="ER144" i="1"/>
  <c r="FL144" i="1"/>
  <c r="GF144" i="1"/>
  <c r="GZ144" i="1"/>
  <c r="HT144" i="1"/>
  <c r="IN144" i="1"/>
  <c r="JH144" i="1"/>
  <c r="I144" i="1"/>
  <c r="AC144" i="1"/>
  <c r="AW144" i="1"/>
  <c r="BQ144" i="1"/>
  <c r="CK144" i="1"/>
  <c r="DE144" i="1"/>
  <c r="DY144" i="1"/>
  <c r="ES144" i="1"/>
  <c r="FM144" i="1"/>
  <c r="GG144" i="1"/>
  <c r="HA144" i="1"/>
  <c r="HU144" i="1"/>
  <c r="IO144" i="1"/>
  <c r="JI144" i="1"/>
  <c r="J144" i="1"/>
  <c r="AD144" i="1"/>
  <c r="AX144" i="1"/>
  <c r="BR144" i="1"/>
  <c r="CL144" i="1"/>
  <c r="DF144" i="1"/>
  <c r="DZ144" i="1"/>
  <c r="ET144" i="1"/>
  <c r="FN144" i="1"/>
  <c r="GH144" i="1"/>
  <c r="HB144" i="1"/>
  <c r="HV144" i="1"/>
  <c r="IP144" i="1"/>
  <c r="JJ144" i="1"/>
  <c r="R144" i="1"/>
  <c r="AL144" i="1"/>
  <c r="BF144" i="1"/>
  <c r="BZ144" i="1"/>
  <c r="CT144" i="1"/>
  <c r="DN144" i="1"/>
  <c r="EH144" i="1"/>
  <c r="FB144" i="1"/>
  <c r="FV144" i="1"/>
  <c r="GP144" i="1"/>
  <c r="HJ144" i="1"/>
  <c r="ID144" i="1"/>
  <c r="IX144" i="1"/>
  <c r="S144" i="1"/>
  <c r="AM144" i="1"/>
  <c r="BG144" i="1"/>
  <c r="CA144" i="1"/>
  <c r="CU144" i="1"/>
  <c r="DO144" i="1"/>
  <c r="EI144" i="1"/>
  <c r="FC144" i="1"/>
  <c r="FW144" i="1"/>
  <c r="GQ144" i="1"/>
  <c r="HK144" i="1"/>
  <c r="IE144" i="1"/>
  <c r="IY144" i="1"/>
  <c r="T144" i="1"/>
  <c r="AN144" i="1"/>
  <c r="BH144" i="1"/>
  <c r="CB144" i="1"/>
  <c r="CV144" i="1"/>
  <c r="DP144" i="1"/>
  <c r="EJ144" i="1"/>
  <c r="FD144" i="1"/>
  <c r="FX144" i="1"/>
  <c r="GR144" i="1"/>
  <c r="HL144" i="1"/>
  <c r="IF144" i="1"/>
  <c r="IZ144" i="1"/>
  <c r="U144" i="1"/>
  <c r="AO144" i="1"/>
  <c r="BI144" i="1"/>
  <c r="CC144" i="1"/>
  <c r="CW144" i="1"/>
  <c r="DQ144" i="1"/>
  <c r="EK144" i="1"/>
  <c r="FE144" i="1"/>
  <c r="FY144" i="1"/>
  <c r="GS144" i="1"/>
  <c r="HM144" i="1"/>
  <c r="IG144" i="1"/>
  <c r="JA144" i="1"/>
  <c r="V144" i="1"/>
  <c r="AP144" i="1"/>
  <c r="BJ144" i="1"/>
  <c r="CD144" i="1"/>
  <c r="CX144" i="1"/>
  <c r="DR144" i="1"/>
  <c r="EL144" i="1"/>
  <c r="FF144" i="1"/>
  <c r="FZ144" i="1"/>
  <c r="GT144" i="1"/>
  <c r="HN144" i="1"/>
  <c r="IH144" i="1"/>
  <c r="JB144" i="1"/>
  <c r="X144" i="1"/>
  <c r="AR144" i="1"/>
  <c r="BL144" i="1"/>
  <c r="CF144" i="1"/>
  <c r="CZ144" i="1"/>
  <c r="DT144" i="1"/>
  <c r="EN144" i="1"/>
  <c r="FH144" i="1"/>
  <c r="GB144" i="1"/>
  <c r="GV144" i="1"/>
  <c r="HP144" i="1"/>
  <c r="IJ144" i="1"/>
  <c r="JD144" i="1"/>
  <c r="F144" i="1"/>
  <c r="AT144" i="1"/>
  <c r="CH144" i="1"/>
  <c r="DV144" i="1"/>
  <c r="FJ144" i="1"/>
  <c r="GX144" i="1"/>
  <c r="IL144" i="1"/>
  <c r="K144" i="1"/>
  <c r="AY144" i="1"/>
  <c r="CM144" i="1"/>
  <c r="EA144" i="1"/>
  <c r="FO144" i="1"/>
  <c r="HC144" i="1"/>
  <c r="IQ144" i="1"/>
  <c r="L144" i="1"/>
  <c r="AZ144" i="1"/>
  <c r="CN144" i="1"/>
  <c r="EB144" i="1"/>
  <c r="FP144" i="1"/>
  <c r="HD144" i="1"/>
  <c r="IR144" i="1"/>
  <c r="M144" i="1"/>
  <c r="BA144" i="1"/>
  <c r="CO144" i="1"/>
  <c r="EC144" i="1"/>
  <c r="FQ144" i="1"/>
  <c r="HE144" i="1"/>
  <c r="IS144" i="1"/>
  <c r="N144" i="1"/>
  <c r="BB144" i="1"/>
  <c r="CP144" i="1"/>
  <c r="ED144" i="1"/>
  <c r="FR144" i="1"/>
  <c r="HF144" i="1"/>
  <c r="IT144" i="1"/>
  <c r="O144" i="1"/>
  <c r="BC144" i="1"/>
  <c r="CQ144" i="1"/>
  <c r="EE144" i="1"/>
  <c r="FS144" i="1"/>
  <c r="HG144" i="1"/>
  <c r="IU144" i="1"/>
  <c r="P144" i="1"/>
  <c r="BD144" i="1"/>
  <c r="CR144" i="1"/>
  <c r="EF144" i="1"/>
  <c r="FT144" i="1"/>
  <c r="HH144" i="1"/>
  <c r="IV144" i="1"/>
  <c r="Q144" i="1"/>
  <c r="BE144" i="1"/>
  <c r="CS144" i="1"/>
  <c r="EG144" i="1"/>
  <c r="FU144" i="1"/>
  <c r="HI144" i="1"/>
  <c r="IW144" i="1"/>
  <c r="W144" i="1"/>
  <c r="BK144" i="1"/>
  <c r="CY144" i="1"/>
  <c r="EM144" i="1"/>
  <c r="GA144" i="1"/>
  <c r="HO144" i="1"/>
  <c r="JC144" i="1"/>
  <c r="Y144" i="1"/>
  <c r="BM144" i="1"/>
  <c r="DA144" i="1"/>
  <c r="EO144" i="1"/>
  <c r="GC144" i="1"/>
  <c r="HQ144" i="1"/>
  <c r="JE144" i="1"/>
  <c r="Z144" i="1"/>
  <c r="BN144" i="1"/>
  <c r="DB144" i="1"/>
  <c r="EP144" i="1"/>
  <c r="GD144" i="1"/>
  <c r="HR144" i="1"/>
  <c r="JF144" i="1"/>
  <c r="AE144" i="1"/>
  <c r="BS144" i="1"/>
  <c r="DG144" i="1"/>
  <c r="EU144" i="1"/>
  <c r="GI144" i="1"/>
  <c r="HW144" i="1"/>
  <c r="JK144" i="1"/>
  <c r="AF144" i="1"/>
  <c r="BT144" i="1"/>
  <c r="DH144" i="1"/>
  <c r="EV144" i="1"/>
  <c r="GJ144" i="1"/>
  <c r="HX144" i="1"/>
  <c r="JL144" i="1"/>
  <c r="AG144" i="1"/>
  <c r="BU144" i="1"/>
  <c r="DI144" i="1"/>
  <c r="EW144" i="1"/>
  <c r="GK144" i="1"/>
  <c r="HY144" i="1"/>
  <c r="JM144" i="1"/>
  <c r="AH144" i="1"/>
  <c r="BV144" i="1"/>
  <c r="DJ144" i="1"/>
  <c r="EX144" i="1"/>
  <c r="GL144" i="1"/>
  <c r="HZ144" i="1"/>
  <c r="AI144" i="1"/>
  <c r="BW144" i="1"/>
  <c r="DK144" i="1"/>
  <c r="EY144" i="1"/>
  <c r="GM144" i="1"/>
  <c r="IA144" i="1"/>
  <c r="AJ144" i="1"/>
  <c r="BX144" i="1"/>
  <c r="DL144" i="1"/>
  <c r="EZ144" i="1"/>
  <c r="GN144" i="1"/>
  <c r="IB144" i="1"/>
  <c r="AK144" i="1"/>
  <c r="BY144" i="1"/>
  <c r="DM144" i="1"/>
  <c r="FA144" i="1"/>
  <c r="GO144" i="1"/>
  <c r="IC144" i="1"/>
  <c r="AQ144" i="1"/>
  <c r="CE144" i="1"/>
  <c r="DS144" i="1"/>
  <c r="FG144" i="1"/>
  <c r="GU144" i="1"/>
  <c r="II144" i="1"/>
  <c r="DU144" i="1"/>
  <c r="FI144" i="1"/>
  <c r="GW144" i="1"/>
  <c r="IK144" i="1"/>
  <c r="AS144" i="1"/>
  <c r="CG144" i="1"/>
  <c r="JT202" i="1"/>
  <c r="KN202" i="1"/>
  <c r="LH202" i="1"/>
  <c r="MB202" i="1"/>
  <c r="MV202" i="1"/>
  <c r="NP202" i="1"/>
  <c r="OJ202" i="1"/>
  <c r="PD202" i="1"/>
  <c r="PX202" i="1"/>
  <c r="QR202" i="1"/>
  <c r="RL202" i="1"/>
  <c r="SF202" i="1"/>
  <c r="SZ202" i="1"/>
  <c r="TT202" i="1"/>
  <c r="UN202" i="1"/>
  <c r="VH202" i="1"/>
  <c r="WB202" i="1"/>
  <c r="WV202" i="1"/>
  <c r="XP202" i="1"/>
  <c r="YJ202" i="1"/>
  <c r="ZD202" i="1"/>
  <c r="ZX202" i="1"/>
  <c r="AAR202" i="1"/>
  <c r="ABL202" i="1"/>
  <c r="ACF202" i="1"/>
  <c r="ACZ202" i="1"/>
  <c r="JU202" i="1"/>
  <c r="KO202" i="1"/>
  <c r="LI202" i="1"/>
  <c r="MC202" i="1"/>
  <c r="MW202" i="1"/>
  <c r="NQ202" i="1"/>
  <c r="OK202" i="1"/>
  <c r="PE202" i="1"/>
  <c r="PY202" i="1"/>
  <c r="QS202" i="1"/>
  <c r="RM202" i="1"/>
  <c r="SG202" i="1"/>
  <c r="TA202" i="1"/>
  <c r="TU202" i="1"/>
  <c r="UO202" i="1"/>
  <c r="VI202" i="1"/>
  <c r="WC202" i="1"/>
  <c r="WW202" i="1"/>
  <c r="XQ202" i="1"/>
  <c r="YK202" i="1"/>
  <c r="ZE202" i="1"/>
  <c r="ZY202" i="1"/>
  <c r="AAS202" i="1"/>
  <c r="ABM202" i="1"/>
  <c r="ACG202" i="1"/>
  <c r="ADA202" i="1"/>
  <c r="JV202" i="1"/>
  <c r="KP202" i="1"/>
  <c r="LJ202" i="1"/>
  <c r="MD202" i="1"/>
  <c r="MX202" i="1"/>
  <c r="NR202" i="1"/>
  <c r="OL202" i="1"/>
  <c r="PF202" i="1"/>
  <c r="PZ202" i="1"/>
  <c r="QT202" i="1"/>
  <c r="RN202" i="1"/>
  <c r="SH202" i="1"/>
  <c r="TB202" i="1"/>
  <c r="TV202" i="1"/>
  <c r="UP202" i="1"/>
  <c r="VJ202" i="1"/>
  <c r="WD202" i="1"/>
  <c r="WX202" i="1"/>
  <c r="XR202" i="1"/>
  <c r="YL202" i="1"/>
  <c r="ZF202" i="1"/>
  <c r="ZZ202" i="1"/>
  <c r="AAT202" i="1"/>
  <c r="ABN202" i="1"/>
  <c r="ACH202" i="1"/>
  <c r="ADB202" i="1"/>
  <c r="JW202" i="1"/>
  <c r="KQ202" i="1"/>
  <c r="LK202" i="1"/>
  <c r="ME202" i="1"/>
  <c r="MY202" i="1"/>
  <c r="NS202" i="1"/>
  <c r="OM202" i="1"/>
  <c r="PG202" i="1"/>
  <c r="QA202" i="1"/>
  <c r="QU202" i="1"/>
  <c r="RO202" i="1"/>
  <c r="SI202" i="1"/>
  <c r="TC202" i="1"/>
  <c r="TW202" i="1"/>
  <c r="UQ202" i="1"/>
  <c r="VK202" i="1"/>
  <c r="WE202" i="1"/>
  <c r="WY202" i="1"/>
  <c r="XS202" i="1"/>
  <c r="YM202" i="1"/>
  <c r="ZG202" i="1"/>
  <c r="AAA202" i="1"/>
  <c r="AAU202" i="1"/>
  <c r="ABO202" i="1"/>
  <c r="ACI202" i="1"/>
  <c r="ADC202" i="1"/>
  <c r="KA202" i="1"/>
  <c r="KU202" i="1"/>
  <c r="LO202" i="1"/>
  <c r="MI202" i="1"/>
  <c r="NC202" i="1"/>
  <c r="NW202" i="1"/>
  <c r="OQ202" i="1"/>
  <c r="PK202" i="1"/>
  <c r="QE202" i="1"/>
  <c r="QY202" i="1"/>
  <c r="RS202" i="1"/>
  <c r="SM202" i="1"/>
  <c r="TG202" i="1"/>
  <c r="UA202" i="1"/>
  <c r="UU202" i="1"/>
  <c r="VO202" i="1"/>
  <c r="WI202" i="1"/>
  <c r="XC202" i="1"/>
  <c r="XW202" i="1"/>
  <c r="YQ202" i="1"/>
  <c r="ZK202" i="1"/>
  <c r="AAE202" i="1"/>
  <c r="AAY202" i="1"/>
  <c r="ABS202" i="1"/>
  <c r="ACM202" i="1"/>
  <c r="ADG202" i="1"/>
  <c r="KF202" i="1"/>
  <c r="KZ202" i="1"/>
  <c r="LT202" i="1"/>
  <c r="MN202" i="1"/>
  <c r="NH202" i="1"/>
  <c r="OB202" i="1"/>
  <c r="OV202" i="1"/>
  <c r="PP202" i="1"/>
  <c r="QJ202" i="1"/>
  <c r="RD202" i="1"/>
  <c r="RX202" i="1"/>
  <c r="SR202" i="1"/>
  <c r="TL202" i="1"/>
  <c r="UF202" i="1"/>
  <c r="UZ202" i="1"/>
  <c r="VT202" i="1"/>
  <c r="WN202" i="1"/>
  <c r="XH202" i="1"/>
  <c r="YB202" i="1"/>
  <c r="YV202" i="1"/>
  <c r="ZP202" i="1"/>
  <c r="AAJ202" i="1"/>
  <c r="ABD202" i="1"/>
  <c r="ABX202" i="1"/>
  <c r="ACR202" i="1"/>
  <c r="KG202" i="1"/>
  <c r="LA202" i="1"/>
  <c r="LU202" i="1"/>
  <c r="MO202" i="1"/>
  <c r="NI202" i="1"/>
  <c r="OC202" i="1"/>
  <c r="OW202" i="1"/>
  <c r="PQ202" i="1"/>
  <c r="QK202" i="1"/>
  <c r="RE202" i="1"/>
  <c r="RY202" i="1"/>
  <c r="SS202" i="1"/>
  <c r="TM202" i="1"/>
  <c r="UG202" i="1"/>
  <c r="VA202" i="1"/>
  <c r="VU202" i="1"/>
  <c r="WO202" i="1"/>
  <c r="XI202" i="1"/>
  <c r="JN202" i="1"/>
  <c r="KH202" i="1"/>
  <c r="LB202" i="1"/>
  <c r="LV202" i="1"/>
  <c r="MP202" i="1"/>
  <c r="NJ202" i="1"/>
  <c r="OD202" i="1"/>
  <c r="OX202" i="1"/>
  <c r="PR202" i="1"/>
  <c r="QL202" i="1"/>
  <c r="RF202" i="1"/>
  <c r="RZ202" i="1"/>
  <c r="ST202" i="1"/>
  <c r="TN202" i="1"/>
  <c r="JP202" i="1"/>
  <c r="KJ202" i="1"/>
  <c r="LD202" i="1"/>
  <c r="LX202" i="1"/>
  <c r="MR202" i="1"/>
  <c r="NL202" i="1"/>
  <c r="OF202" i="1"/>
  <c r="OZ202" i="1"/>
  <c r="PT202" i="1"/>
  <c r="QN202" i="1"/>
  <c r="RH202" i="1"/>
  <c r="SB202" i="1"/>
  <c r="SV202" i="1"/>
  <c r="TP202" i="1"/>
  <c r="UJ202" i="1"/>
  <c r="VD202" i="1"/>
  <c r="VX202" i="1"/>
  <c r="WR202" i="1"/>
  <c r="XL202" i="1"/>
  <c r="YF202" i="1"/>
  <c r="YZ202" i="1"/>
  <c r="ZT202" i="1"/>
  <c r="AAN202" i="1"/>
  <c r="ABH202" i="1"/>
  <c r="ACB202" i="1"/>
  <c r="ACV202" i="1"/>
  <c r="JQ202" i="1"/>
  <c r="KK202" i="1"/>
  <c r="LE202" i="1"/>
  <c r="LY202" i="1"/>
  <c r="MS202" i="1"/>
  <c r="NM202" i="1"/>
  <c r="JX202" i="1"/>
  <c r="LL202" i="1"/>
  <c r="MZ202" i="1"/>
  <c r="OI202" i="1"/>
  <c r="PU202" i="1"/>
  <c r="RC202" i="1"/>
  <c r="SO202" i="1"/>
  <c r="TZ202" i="1"/>
  <c r="VF202" i="1"/>
  <c r="WM202" i="1"/>
  <c r="XV202" i="1"/>
  <c r="YY202" i="1"/>
  <c r="AAF202" i="1"/>
  <c r="ABI202" i="1"/>
  <c r="ACO202" i="1"/>
  <c r="JY202" i="1"/>
  <c r="LM202" i="1"/>
  <c r="NA202" i="1"/>
  <c r="ON202" i="1"/>
  <c r="PV202" i="1"/>
  <c r="RG202" i="1"/>
  <c r="SP202" i="1"/>
  <c r="UB202" i="1"/>
  <c r="VG202" i="1"/>
  <c r="WP202" i="1"/>
  <c r="XX202" i="1"/>
  <c r="ZA202" i="1"/>
  <c r="AAG202" i="1"/>
  <c r="ABJ202" i="1"/>
  <c r="ACP202" i="1"/>
  <c r="JZ202" i="1"/>
  <c r="LN202" i="1"/>
  <c r="NB202" i="1"/>
  <c r="OO202" i="1"/>
  <c r="PW202" i="1"/>
  <c r="RI202" i="1"/>
  <c r="SQ202" i="1"/>
  <c r="UC202" i="1"/>
  <c r="VL202" i="1"/>
  <c r="WQ202" i="1"/>
  <c r="XY202" i="1"/>
  <c r="ZB202" i="1"/>
  <c r="AAH202" i="1"/>
  <c r="ABK202" i="1"/>
  <c r="ACQ202" i="1"/>
  <c r="KB202" i="1"/>
  <c r="LP202" i="1"/>
  <c r="ND202" i="1"/>
  <c r="OP202" i="1"/>
  <c r="QB202" i="1"/>
  <c r="RJ202" i="1"/>
  <c r="SU202" i="1"/>
  <c r="UD202" i="1"/>
  <c r="VM202" i="1"/>
  <c r="WS202" i="1"/>
  <c r="XZ202" i="1"/>
  <c r="ZC202" i="1"/>
  <c r="AAI202" i="1"/>
  <c r="ABP202" i="1"/>
  <c r="ACS202" i="1"/>
  <c r="KC202" i="1"/>
  <c r="LQ202" i="1"/>
  <c r="NE202" i="1"/>
  <c r="OR202" i="1"/>
  <c r="QC202" i="1"/>
  <c r="RK202" i="1"/>
  <c r="SW202" i="1"/>
  <c r="UE202" i="1"/>
  <c r="VN202" i="1"/>
  <c r="WT202" i="1"/>
  <c r="YA202" i="1"/>
  <c r="ZH202" i="1"/>
  <c r="AAK202" i="1"/>
  <c r="ABQ202" i="1"/>
  <c r="ACT202" i="1"/>
  <c r="KD202" i="1"/>
  <c r="LR202" i="1"/>
  <c r="NF202" i="1"/>
  <c r="OS202" i="1"/>
  <c r="QD202" i="1"/>
  <c r="RP202" i="1"/>
  <c r="SX202" i="1"/>
  <c r="UH202" i="1"/>
  <c r="VP202" i="1"/>
  <c r="WU202" i="1"/>
  <c r="YC202" i="1"/>
  <c r="ZI202" i="1"/>
  <c r="AAL202" i="1"/>
  <c r="ABR202" i="1"/>
  <c r="ACU202" i="1"/>
  <c r="KE202" i="1"/>
  <c r="LS202" i="1"/>
  <c r="NG202" i="1"/>
  <c r="OT202" i="1"/>
  <c r="QF202" i="1"/>
  <c r="RQ202" i="1"/>
  <c r="SY202" i="1"/>
  <c r="UI202" i="1"/>
  <c r="VQ202" i="1"/>
  <c r="WZ202" i="1"/>
  <c r="YD202" i="1"/>
  <c r="ZJ202" i="1"/>
  <c r="AAM202" i="1"/>
  <c r="ABT202" i="1"/>
  <c r="ACW202" i="1"/>
  <c r="KI202" i="1"/>
  <c r="LW202" i="1"/>
  <c r="NK202" i="1"/>
  <c r="OU202" i="1"/>
  <c r="QG202" i="1"/>
  <c r="RR202" i="1"/>
  <c r="TD202" i="1"/>
  <c r="UK202" i="1"/>
  <c r="VR202" i="1"/>
  <c r="XA202" i="1"/>
  <c r="YE202" i="1"/>
  <c r="ZL202" i="1"/>
  <c r="AAO202" i="1"/>
  <c r="ABU202" i="1"/>
  <c r="ACX202" i="1"/>
  <c r="KL202" i="1"/>
  <c r="LZ202" i="1"/>
  <c r="NN202" i="1"/>
  <c r="OY202" i="1"/>
  <c r="QH202" i="1"/>
  <c r="RT202" i="1"/>
  <c r="TE202" i="1"/>
  <c r="UL202" i="1"/>
  <c r="VS202" i="1"/>
  <c r="XB202" i="1"/>
  <c r="YG202" i="1"/>
  <c r="ZM202" i="1"/>
  <c r="AAP202" i="1"/>
  <c r="ABV202" i="1"/>
  <c r="ACY202" i="1"/>
  <c r="KM202" i="1"/>
  <c r="MA202" i="1"/>
  <c r="NO202" i="1"/>
  <c r="PA202" i="1"/>
  <c r="QI202" i="1"/>
  <c r="RU202" i="1"/>
  <c r="TF202" i="1"/>
  <c r="UM202" i="1"/>
  <c r="VV202" i="1"/>
  <c r="XD202" i="1"/>
  <c r="YH202" i="1"/>
  <c r="ZN202" i="1"/>
  <c r="AAQ202" i="1"/>
  <c r="ABW202" i="1"/>
  <c r="ADD202" i="1"/>
  <c r="KR202" i="1"/>
  <c r="MF202" i="1"/>
  <c r="NT202" i="1"/>
  <c r="PB202" i="1"/>
  <c r="QM202" i="1"/>
  <c r="RV202" i="1"/>
  <c r="TH202" i="1"/>
  <c r="UR202" i="1"/>
  <c r="VW202" i="1"/>
  <c r="XE202" i="1"/>
  <c r="YI202" i="1"/>
  <c r="ZO202" i="1"/>
  <c r="AAV202" i="1"/>
  <c r="ABY202" i="1"/>
  <c r="ADE202" i="1"/>
  <c r="KS202" i="1"/>
  <c r="MG202" i="1"/>
  <c r="NU202" i="1"/>
  <c r="PC202" i="1"/>
  <c r="QO202" i="1"/>
  <c r="RW202" i="1"/>
  <c r="TI202" i="1"/>
  <c r="US202" i="1"/>
  <c r="VY202" i="1"/>
  <c r="XF202" i="1"/>
  <c r="YN202" i="1"/>
  <c r="ZQ202" i="1"/>
  <c r="AAW202" i="1"/>
  <c r="ABZ202" i="1"/>
  <c r="ADF202" i="1"/>
  <c r="KT202" i="1"/>
  <c r="MH202" i="1"/>
  <c r="NV202" i="1"/>
  <c r="PH202" i="1"/>
  <c r="QP202" i="1"/>
  <c r="SA202" i="1"/>
  <c r="TJ202" i="1"/>
  <c r="UT202" i="1"/>
  <c r="VZ202" i="1"/>
  <c r="XG202" i="1"/>
  <c r="YO202" i="1"/>
  <c r="ZR202" i="1"/>
  <c r="AAX202" i="1"/>
  <c r="ACA202" i="1"/>
  <c r="KV202" i="1"/>
  <c r="MJ202" i="1"/>
  <c r="NX202" i="1"/>
  <c r="PI202" i="1"/>
  <c r="QQ202" i="1"/>
  <c r="SC202" i="1"/>
  <c r="TK202" i="1"/>
  <c r="UV202" i="1"/>
  <c r="WA202" i="1"/>
  <c r="XJ202" i="1"/>
  <c r="YP202" i="1"/>
  <c r="ZS202" i="1"/>
  <c r="AAZ202" i="1"/>
  <c r="ACC202" i="1"/>
  <c r="KW202" i="1"/>
  <c r="MK202" i="1"/>
  <c r="NY202" i="1"/>
  <c r="PJ202" i="1"/>
  <c r="QV202" i="1"/>
  <c r="SD202" i="1"/>
  <c r="TO202" i="1"/>
  <c r="UW202" i="1"/>
  <c r="WF202" i="1"/>
  <c r="XK202" i="1"/>
  <c r="YR202" i="1"/>
  <c r="ZU202" i="1"/>
  <c r="ABA202" i="1"/>
  <c r="ACD202" i="1"/>
  <c r="KX202" i="1"/>
  <c r="ML202" i="1"/>
  <c r="NZ202" i="1"/>
  <c r="PL202" i="1"/>
  <c r="QW202" i="1"/>
  <c r="SE202" i="1"/>
  <c r="TQ202" i="1"/>
  <c r="UX202" i="1"/>
  <c r="WG202" i="1"/>
  <c r="XM202" i="1"/>
  <c r="YS202" i="1"/>
  <c r="ZV202" i="1"/>
  <c r="ABB202" i="1"/>
  <c r="ACE202" i="1"/>
  <c r="KY202" i="1"/>
  <c r="MM202" i="1"/>
  <c r="OA202" i="1"/>
  <c r="PM202" i="1"/>
  <c r="QX202" i="1"/>
  <c r="SJ202" i="1"/>
  <c r="TR202" i="1"/>
  <c r="UY202" i="1"/>
  <c r="WH202" i="1"/>
  <c r="XN202" i="1"/>
  <c r="YT202" i="1"/>
  <c r="ZW202" i="1"/>
  <c r="ABC202" i="1"/>
  <c r="ACJ202" i="1"/>
  <c r="JO202" i="1"/>
  <c r="LC202" i="1"/>
  <c r="MQ202" i="1"/>
  <c r="OE202" i="1"/>
  <c r="PN202" i="1"/>
  <c r="QZ202" i="1"/>
  <c r="SK202" i="1"/>
  <c r="TS202" i="1"/>
  <c r="VB202" i="1"/>
  <c r="WJ202" i="1"/>
  <c r="XO202" i="1"/>
  <c r="YU202" i="1"/>
  <c r="AAB202" i="1"/>
  <c r="ABE202" i="1"/>
  <c r="ACK202" i="1"/>
  <c r="JR202" i="1"/>
  <c r="LF202" i="1"/>
  <c r="MT202" i="1"/>
  <c r="OG202" i="1"/>
  <c r="PO202" i="1"/>
  <c r="RA202" i="1"/>
  <c r="SL202" i="1"/>
  <c r="TX202" i="1"/>
  <c r="VC202" i="1"/>
  <c r="WK202" i="1"/>
  <c r="XT202" i="1"/>
  <c r="YW202" i="1"/>
  <c r="AAC202" i="1"/>
  <c r="ABF202" i="1"/>
  <c r="ACL202" i="1"/>
  <c r="JS202" i="1"/>
  <c r="LG202" i="1"/>
  <c r="MU202" i="1"/>
  <c r="OH202" i="1"/>
  <c r="PS202" i="1"/>
  <c r="RB202" i="1"/>
  <c r="SN202" i="1"/>
  <c r="TY202" i="1"/>
  <c r="VE202" i="1"/>
  <c r="WL202" i="1"/>
  <c r="XU202" i="1"/>
  <c r="YX202" i="1"/>
  <c r="AAD202" i="1"/>
  <c r="ABG202" i="1"/>
  <c r="ACN202" i="1"/>
  <c r="O202" i="1"/>
  <c r="AI202" i="1"/>
  <c r="BC202" i="1"/>
  <c r="BW202" i="1"/>
  <c r="CQ202" i="1"/>
  <c r="DK202" i="1"/>
  <c r="EE202" i="1"/>
  <c r="EY202" i="1"/>
  <c r="FS202" i="1"/>
  <c r="GM202" i="1"/>
  <c r="HG202" i="1"/>
  <c r="IA202" i="1"/>
  <c r="IU202" i="1"/>
  <c r="P202" i="1"/>
  <c r="AJ202" i="1"/>
  <c r="BD202" i="1"/>
  <c r="BX202" i="1"/>
  <c r="CR202" i="1"/>
  <c r="DL202" i="1"/>
  <c r="EF202" i="1"/>
  <c r="EZ202" i="1"/>
  <c r="FT202" i="1"/>
  <c r="GN202" i="1"/>
  <c r="HH202" i="1"/>
  <c r="IB202" i="1"/>
  <c r="IV202" i="1"/>
  <c r="Q202" i="1"/>
  <c r="AK202" i="1"/>
  <c r="BE202" i="1"/>
  <c r="BY202" i="1"/>
  <c r="CS202" i="1"/>
  <c r="DM202" i="1"/>
  <c r="EG202" i="1"/>
  <c r="FA202" i="1"/>
  <c r="FU202" i="1"/>
  <c r="GO202" i="1"/>
  <c r="HI202" i="1"/>
  <c r="IC202" i="1"/>
  <c r="IW202" i="1"/>
  <c r="X202" i="1"/>
  <c r="AR202" i="1"/>
  <c r="BL202" i="1"/>
  <c r="CF202" i="1"/>
  <c r="CZ202" i="1"/>
  <c r="DT202" i="1"/>
  <c r="EN202" i="1"/>
  <c r="FH202" i="1"/>
  <c r="GB202" i="1"/>
  <c r="GV202" i="1"/>
  <c r="HP202" i="1"/>
  <c r="IJ202" i="1"/>
  <c r="JD202" i="1"/>
  <c r="G202" i="1"/>
  <c r="AA202" i="1"/>
  <c r="AU202" i="1"/>
  <c r="BO202" i="1"/>
  <c r="CI202" i="1"/>
  <c r="DC202" i="1"/>
  <c r="DW202" i="1"/>
  <c r="EQ202" i="1"/>
  <c r="FK202" i="1"/>
  <c r="GE202" i="1"/>
  <c r="GY202" i="1"/>
  <c r="HS202" i="1"/>
  <c r="IM202" i="1"/>
  <c r="JG202" i="1"/>
  <c r="H202" i="1"/>
  <c r="AB202" i="1"/>
  <c r="AV202" i="1"/>
  <c r="BP202" i="1"/>
  <c r="CJ202" i="1"/>
  <c r="DD202" i="1"/>
  <c r="DX202" i="1"/>
  <c r="ER202" i="1"/>
  <c r="FL202" i="1"/>
  <c r="GF202" i="1"/>
  <c r="GZ202" i="1"/>
  <c r="HT202" i="1"/>
  <c r="IN202" i="1"/>
  <c r="JH202" i="1"/>
  <c r="I202" i="1"/>
  <c r="AC202" i="1"/>
  <c r="AW202" i="1"/>
  <c r="BQ202" i="1"/>
  <c r="CK202" i="1"/>
  <c r="DE202" i="1"/>
  <c r="DY202" i="1"/>
  <c r="ES202" i="1"/>
  <c r="FM202" i="1"/>
  <c r="GG202" i="1"/>
  <c r="HA202" i="1"/>
  <c r="HU202" i="1"/>
  <c r="IO202" i="1"/>
  <c r="JI202" i="1"/>
  <c r="J202" i="1"/>
  <c r="AD202" i="1"/>
  <c r="AX202" i="1"/>
  <c r="BR202" i="1"/>
  <c r="CL202" i="1"/>
  <c r="DF202" i="1"/>
  <c r="DZ202" i="1"/>
  <c r="ET202" i="1"/>
  <c r="FN202" i="1"/>
  <c r="GH202" i="1"/>
  <c r="HB202" i="1"/>
  <c r="HV202" i="1"/>
  <c r="IP202" i="1"/>
  <c r="JJ202" i="1"/>
  <c r="K202" i="1"/>
  <c r="AE202" i="1"/>
  <c r="AY202" i="1"/>
  <c r="BS202" i="1"/>
  <c r="CM202" i="1"/>
  <c r="DG202" i="1"/>
  <c r="EA202" i="1"/>
  <c r="EU202" i="1"/>
  <c r="FO202" i="1"/>
  <c r="GI202" i="1"/>
  <c r="HC202" i="1"/>
  <c r="HW202" i="1"/>
  <c r="IQ202" i="1"/>
  <c r="JK202" i="1"/>
  <c r="L202" i="1"/>
  <c r="AF202" i="1"/>
  <c r="AZ202" i="1"/>
  <c r="BT202" i="1"/>
  <c r="CN202" i="1"/>
  <c r="DH202" i="1"/>
  <c r="EB202" i="1"/>
  <c r="EV202" i="1"/>
  <c r="FP202" i="1"/>
  <c r="GJ202" i="1"/>
  <c r="HD202" i="1"/>
  <c r="HX202" i="1"/>
  <c r="IR202" i="1"/>
  <c r="JL202" i="1"/>
  <c r="M202" i="1"/>
  <c r="AG202" i="1"/>
  <c r="AN202" i="1"/>
  <c r="CB202" i="1"/>
  <c r="DP202" i="1"/>
  <c r="FD202" i="1"/>
  <c r="GR202" i="1"/>
  <c r="IF202" i="1"/>
  <c r="AO202" i="1"/>
  <c r="CC202" i="1"/>
  <c r="DQ202" i="1"/>
  <c r="FE202" i="1"/>
  <c r="GS202" i="1"/>
  <c r="IG202" i="1"/>
  <c r="AP202" i="1"/>
  <c r="CD202" i="1"/>
  <c r="DR202" i="1"/>
  <c r="FF202" i="1"/>
  <c r="GT202" i="1"/>
  <c r="IH202" i="1"/>
  <c r="AQ202" i="1"/>
  <c r="CE202" i="1"/>
  <c r="DS202" i="1"/>
  <c r="FG202" i="1"/>
  <c r="GU202" i="1"/>
  <c r="II202" i="1"/>
  <c r="AS202" i="1"/>
  <c r="CG202" i="1"/>
  <c r="DU202" i="1"/>
  <c r="FI202" i="1"/>
  <c r="GW202" i="1"/>
  <c r="IK202" i="1"/>
  <c r="AT202" i="1"/>
  <c r="CH202" i="1"/>
  <c r="DV202" i="1"/>
  <c r="FJ202" i="1"/>
  <c r="GX202" i="1"/>
  <c r="IL202" i="1"/>
  <c r="BA202" i="1"/>
  <c r="CO202" i="1"/>
  <c r="EC202" i="1"/>
  <c r="FQ202" i="1"/>
  <c r="HE202" i="1"/>
  <c r="IS202" i="1"/>
  <c r="F202" i="1"/>
  <c r="BB202" i="1"/>
  <c r="CP202" i="1"/>
  <c r="ED202" i="1"/>
  <c r="FR202" i="1"/>
  <c r="HF202" i="1"/>
  <c r="IT202" i="1"/>
  <c r="N202" i="1"/>
  <c r="BF202" i="1"/>
  <c r="CT202" i="1"/>
  <c r="EH202" i="1"/>
  <c r="FV202" i="1"/>
  <c r="HJ202" i="1"/>
  <c r="IX202" i="1"/>
  <c r="R202" i="1"/>
  <c r="BG202" i="1"/>
  <c r="CU202" i="1"/>
  <c r="EI202" i="1"/>
  <c r="FW202" i="1"/>
  <c r="HK202" i="1"/>
  <c r="IY202" i="1"/>
  <c r="S202" i="1"/>
  <c r="BH202" i="1"/>
  <c r="CV202" i="1"/>
  <c r="EJ202" i="1"/>
  <c r="FX202" i="1"/>
  <c r="HL202" i="1"/>
  <c r="IZ202" i="1"/>
  <c r="T202" i="1"/>
  <c r="BI202" i="1"/>
  <c r="CW202" i="1"/>
  <c r="EK202" i="1"/>
  <c r="FY202" i="1"/>
  <c r="HM202" i="1"/>
  <c r="JA202" i="1"/>
  <c r="CA202" i="1"/>
  <c r="U202" i="1"/>
  <c r="BJ202" i="1"/>
  <c r="CX202" i="1"/>
  <c r="EL202" i="1"/>
  <c r="FZ202" i="1"/>
  <c r="HN202" i="1"/>
  <c r="JB202" i="1"/>
  <c r="V202" i="1"/>
  <c r="BK202" i="1"/>
  <c r="CY202" i="1"/>
  <c r="EM202" i="1"/>
  <c r="GA202" i="1"/>
  <c r="HO202" i="1"/>
  <c r="JC202" i="1"/>
  <c r="IE202" i="1"/>
  <c r="W202" i="1"/>
  <c r="BM202" i="1"/>
  <c r="DA202" i="1"/>
  <c r="EO202" i="1"/>
  <c r="GC202" i="1"/>
  <c r="HQ202" i="1"/>
  <c r="JE202" i="1"/>
  <c r="FC202" i="1"/>
  <c r="Y202" i="1"/>
  <c r="BN202" i="1"/>
  <c r="DB202" i="1"/>
  <c r="EP202" i="1"/>
  <c r="GD202" i="1"/>
  <c r="HR202" i="1"/>
  <c r="JF202" i="1"/>
  <c r="GQ202" i="1"/>
  <c r="Z202" i="1"/>
  <c r="BU202" i="1"/>
  <c r="DI202" i="1"/>
  <c r="EW202" i="1"/>
  <c r="GK202" i="1"/>
  <c r="HY202" i="1"/>
  <c r="JM202" i="1"/>
  <c r="DO202" i="1"/>
  <c r="AH202" i="1"/>
  <c r="BV202" i="1"/>
  <c r="DJ202" i="1"/>
  <c r="EX202" i="1"/>
  <c r="GL202" i="1"/>
  <c r="HZ202" i="1"/>
  <c r="AM202" i="1"/>
  <c r="AL202" i="1"/>
  <c r="BZ202" i="1"/>
  <c r="DN202" i="1"/>
  <c r="FB202" i="1"/>
  <c r="GP202" i="1"/>
  <c r="ID202" i="1"/>
  <c r="JU161" i="1"/>
  <c r="KO161" i="1"/>
  <c r="LI161" i="1"/>
  <c r="MC161" i="1"/>
  <c r="MW161" i="1"/>
  <c r="NQ161" i="1"/>
  <c r="OK161" i="1"/>
  <c r="PE161" i="1"/>
  <c r="PY161" i="1"/>
  <c r="QS161" i="1"/>
  <c r="RM161" i="1"/>
  <c r="SG161" i="1"/>
  <c r="TA161" i="1"/>
  <c r="TU161" i="1"/>
  <c r="UO161" i="1"/>
  <c r="VI161" i="1"/>
  <c r="WC161" i="1"/>
  <c r="WW161" i="1"/>
  <c r="XQ161" i="1"/>
  <c r="YK161" i="1"/>
  <c r="ZE161" i="1"/>
  <c r="ZY161" i="1"/>
  <c r="AAS161" i="1"/>
  <c r="ABM161" i="1"/>
  <c r="ACG161" i="1"/>
  <c r="ADA161" i="1"/>
  <c r="JW161" i="1"/>
  <c r="KQ161" i="1"/>
  <c r="LK161" i="1"/>
  <c r="ME161" i="1"/>
  <c r="MY161" i="1"/>
  <c r="NS161" i="1"/>
  <c r="OM161" i="1"/>
  <c r="PG161" i="1"/>
  <c r="QA161" i="1"/>
  <c r="QU161" i="1"/>
  <c r="RO161" i="1"/>
  <c r="SI161" i="1"/>
  <c r="TC161" i="1"/>
  <c r="TW161" i="1"/>
  <c r="UQ161" i="1"/>
  <c r="VK161" i="1"/>
  <c r="WE161" i="1"/>
  <c r="WY161" i="1"/>
  <c r="XS161" i="1"/>
  <c r="YM161" i="1"/>
  <c r="ZG161" i="1"/>
  <c r="AAA161" i="1"/>
  <c r="AAU161" i="1"/>
  <c r="ABO161" i="1"/>
  <c r="ACI161" i="1"/>
  <c r="ADC161" i="1"/>
  <c r="JX161" i="1"/>
  <c r="KR161" i="1"/>
  <c r="LL161" i="1"/>
  <c r="MF161" i="1"/>
  <c r="MZ161" i="1"/>
  <c r="NT161" i="1"/>
  <c r="ON161" i="1"/>
  <c r="PH161" i="1"/>
  <c r="QB161" i="1"/>
  <c r="QV161" i="1"/>
  <c r="RP161" i="1"/>
  <c r="SJ161" i="1"/>
  <c r="TD161" i="1"/>
  <c r="TX161" i="1"/>
  <c r="UR161" i="1"/>
  <c r="VL161" i="1"/>
  <c r="WF161" i="1"/>
  <c r="WZ161" i="1"/>
  <c r="XT161" i="1"/>
  <c r="YN161" i="1"/>
  <c r="KC161" i="1"/>
  <c r="KW161" i="1"/>
  <c r="LQ161" i="1"/>
  <c r="MK161" i="1"/>
  <c r="NE161" i="1"/>
  <c r="NY161" i="1"/>
  <c r="OS161" i="1"/>
  <c r="PM161" i="1"/>
  <c r="QG161" i="1"/>
  <c r="RA161" i="1"/>
  <c r="RU161" i="1"/>
  <c r="SO161" i="1"/>
  <c r="TI161" i="1"/>
  <c r="UC161" i="1"/>
  <c r="UW161" i="1"/>
  <c r="VQ161" i="1"/>
  <c r="WK161" i="1"/>
  <c r="XE161" i="1"/>
  <c r="XY161" i="1"/>
  <c r="YS161" i="1"/>
  <c r="KG161" i="1"/>
  <c r="LA161" i="1"/>
  <c r="LU161" i="1"/>
  <c r="MO161" i="1"/>
  <c r="NI161" i="1"/>
  <c r="OC161" i="1"/>
  <c r="JZ161" i="1"/>
  <c r="KZ161" i="1"/>
  <c r="LZ161" i="1"/>
  <c r="NB161" i="1"/>
  <c r="OB161" i="1"/>
  <c r="PA161" i="1"/>
  <c r="PZ161" i="1"/>
  <c r="QZ161" i="1"/>
  <c r="RY161" i="1"/>
  <c r="SW161" i="1"/>
  <c r="TV161" i="1"/>
  <c r="UV161" i="1"/>
  <c r="VU161" i="1"/>
  <c r="WS161" i="1"/>
  <c r="XR161" i="1"/>
  <c r="YR161" i="1"/>
  <c r="ZO161" i="1"/>
  <c r="AAK161" i="1"/>
  <c r="ABG161" i="1"/>
  <c r="ACC161" i="1"/>
  <c r="ACY161" i="1"/>
  <c r="KA161" i="1"/>
  <c r="LB161" i="1"/>
  <c r="MA161" i="1"/>
  <c r="NC161" i="1"/>
  <c r="OD161" i="1"/>
  <c r="PB161" i="1"/>
  <c r="QC161" i="1"/>
  <c r="RB161" i="1"/>
  <c r="RZ161" i="1"/>
  <c r="SX161" i="1"/>
  <c r="TY161" i="1"/>
  <c r="UX161" i="1"/>
  <c r="VV161" i="1"/>
  <c r="WT161" i="1"/>
  <c r="XU161" i="1"/>
  <c r="YT161" i="1"/>
  <c r="ZP161" i="1"/>
  <c r="AAL161" i="1"/>
  <c r="ABH161" i="1"/>
  <c r="ACD161" i="1"/>
  <c r="ACZ161" i="1"/>
  <c r="KB161" i="1"/>
  <c r="LC161" i="1"/>
  <c r="MB161" i="1"/>
  <c r="ND161" i="1"/>
  <c r="OE161" i="1"/>
  <c r="PC161" i="1"/>
  <c r="QD161" i="1"/>
  <c r="RC161" i="1"/>
  <c r="SA161" i="1"/>
  <c r="SY161" i="1"/>
  <c r="TZ161" i="1"/>
  <c r="UY161" i="1"/>
  <c r="VW161" i="1"/>
  <c r="WU161" i="1"/>
  <c r="XV161" i="1"/>
  <c r="YU161" i="1"/>
  <c r="ZQ161" i="1"/>
  <c r="AAM161" i="1"/>
  <c r="ABI161" i="1"/>
  <c r="ACE161" i="1"/>
  <c r="ADB161" i="1"/>
  <c r="KD161" i="1"/>
  <c r="LD161" i="1"/>
  <c r="MD161" i="1"/>
  <c r="NF161" i="1"/>
  <c r="OF161" i="1"/>
  <c r="PD161" i="1"/>
  <c r="QE161" i="1"/>
  <c r="RD161" i="1"/>
  <c r="SB161" i="1"/>
  <c r="SZ161" i="1"/>
  <c r="UA161" i="1"/>
  <c r="UZ161" i="1"/>
  <c r="VX161" i="1"/>
  <c r="WV161" i="1"/>
  <c r="XW161" i="1"/>
  <c r="YV161" i="1"/>
  <c r="ZR161" i="1"/>
  <c r="AAN161" i="1"/>
  <c r="ABJ161" i="1"/>
  <c r="ACF161" i="1"/>
  <c r="ADD161" i="1"/>
  <c r="KE161" i="1"/>
  <c r="LE161" i="1"/>
  <c r="MG161" i="1"/>
  <c r="NG161" i="1"/>
  <c r="OG161" i="1"/>
  <c r="PF161" i="1"/>
  <c r="QF161" i="1"/>
  <c r="RE161" i="1"/>
  <c r="SC161" i="1"/>
  <c r="TB161" i="1"/>
  <c r="UB161" i="1"/>
  <c r="VA161" i="1"/>
  <c r="VY161" i="1"/>
  <c r="WX161" i="1"/>
  <c r="XX161" i="1"/>
  <c r="YW161" i="1"/>
  <c r="ZS161" i="1"/>
  <c r="AAO161" i="1"/>
  <c r="ABK161" i="1"/>
  <c r="ACH161" i="1"/>
  <c r="ADE161" i="1"/>
  <c r="KF161" i="1"/>
  <c r="LF161" i="1"/>
  <c r="MH161" i="1"/>
  <c r="NH161" i="1"/>
  <c r="OH161" i="1"/>
  <c r="PI161" i="1"/>
  <c r="QH161" i="1"/>
  <c r="RF161" i="1"/>
  <c r="SD161" i="1"/>
  <c r="TE161" i="1"/>
  <c r="UD161" i="1"/>
  <c r="VB161" i="1"/>
  <c r="VZ161" i="1"/>
  <c r="XA161" i="1"/>
  <c r="XZ161" i="1"/>
  <c r="YX161" i="1"/>
  <c r="ZT161" i="1"/>
  <c r="AAP161" i="1"/>
  <c r="ABL161" i="1"/>
  <c r="ACJ161" i="1"/>
  <c r="ADF161" i="1"/>
  <c r="KH161" i="1"/>
  <c r="LG161" i="1"/>
  <c r="MI161" i="1"/>
  <c r="NJ161" i="1"/>
  <c r="OI161" i="1"/>
  <c r="PJ161" i="1"/>
  <c r="QI161" i="1"/>
  <c r="RG161" i="1"/>
  <c r="SE161" i="1"/>
  <c r="TF161" i="1"/>
  <c r="UE161" i="1"/>
  <c r="VC161" i="1"/>
  <c r="WA161" i="1"/>
  <c r="XB161" i="1"/>
  <c r="YA161" i="1"/>
  <c r="YY161" i="1"/>
  <c r="ZU161" i="1"/>
  <c r="AAQ161" i="1"/>
  <c r="ABN161" i="1"/>
  <c r="ACK161" i="1"/>
  <c r="ADG161" i="1"/>
  <c r="KI161" i="1"/>
  <c r="LH161" i="1"/>
  <c r="MJ161" i="1"/>
  <c r="NK161" i="1"/>
  <c r="OJ161" i="1"/>
  <c r="PK161" i="1"/>
  <c r="QJ161" i="1"/>
  <c r="RH161" i="1"/>
  <c r="SF161" i="1"/>
  <c r="TG161" i="1"/>
  <c r="UF161" i="1"/>
  <c r="VD161" i="1"/>
  <c r="WB161" i="1"/>
  <c r="XC161" i="1"/>
  <c r="YB161" i="1"/>
  <c r="YZ161" i="1"/>
  <c r="ZV161" i="1"/>
  <c r="AAR161" i="1"/>
  <c r="ABP161" i="1"/>
  <c r="ACL161" i="1"/>
  <c r="KJ161" i="1"/>
  <c r="LJ161" i="1"/>
  <c r="ML161" i="1"/>
  <c r="NL161" i="1"/>
  <c r="OL161" i="1"/>
  <c r="PL161" i="1"/>
  <c r="QK161" i="1"/>
  <c r="RI161" i="1"/>
  <c r="SH161" i="1"/>
  <c r="TH161" i="1"/>
  <c r="UG161" i="1"/>
  <c r="VE161" i="1"/>
  <c r="WD161" i="1"/>
  <c r="XD161" i="1"/>
  <c r="YC161" i="1"/>
  <c r="ZA161" i="1"/>
  <c r="ZW161" i="1"/>
  <c r="AAT161" i="1"/>
  <c r="ABQ161" i="1"/>
  <c r="ACM161" i="1"/>
  <c r="KK161" i="1"/>
  <c r="LM161" i="1"/>
  <c r="MM161" i="1"/>
  <c r="NM161" i="1"/>
  <c r="OO161" i="1"/>
  <c r="PN161" i="1"/>
  <c r="QL161" i="1"/>
  <c r="RJ161" i="1"/>
  <c r="SK161" i="1"/>
  <c r="TJ161" i="1"/>
  <c r="UH161" i="1"/>
  <c r="VF161" i="1"/>
  <c r="WG161" i="1"/>
  <c r="XF161" i="1"/>
  <c r="YD161" i="1"/>
  <c r="ZB161" i="1"/>
  <c r="ZX161" i="1"/>
  <c r="AAV161" i="1"/>
  <c r="ABR161" i="1"/>
  <c r="ACN161" i="1"/>
  <c r="KL161" i="1"/>
  <c r="LN161" i="1"/>
  <c r="MN161" i="1"/>
  <c r="NN161" i="1"/>
  <c r="OP161" i="1"/>
  <c r="PO161" i="1"/>
  <c r="QM161" i="1"/>
  <c r="RK161" i="1"/>
  <c r="SL161" i="1"/>
  <c r="TK161" i="1"/>
  <c r="UI161" i="1"/>
  <c r="VG161" i="1"/>
  <c r="WH161" i="1"/>
  <c r="XG161" i="1"/>
  <c r="YE161" i="1"/>
  <c r="ZC161" i="1"/>
  <c r="ZZ161" i="1"/>
  <c r="AAW161" i="1"/>
  <c r="ABS161" i="1"/>
  <c r="ACO161" i="1"/>
  <c r="JN161" i="1"/>
  <c r="KM161" i="1"/>
  <c r="LO161" i="1"/>
  <c r="MP161" i="1"/>
  <c r="NO161" i="1"/>
  <c r="OQ161" i="1"/>
  <c r="PP161" i="1"/>
  <c r="QN161" i="1"/>
  <c r="RL161" i="1"/>
  <c r="SM161" i="1"/>
  <c r="TL161" i="1"/>
  <c r="UJ161" i="1"/>
  <c r="VH161" i="1"/>
  <c r="WI161" i="1"/>
  <c r="XH161" i="1"/>
  <c r="YF161" i="1"/>
  <c r="ZD161" i="1"/>
  <c r="AAB161" i="1"/>
  <c r="AAX161" i="1"/>
  <c r="ABT161" i="1"/>
  <c r="ACP161" i="1"/>
  <c r="JO161" i="1"/>
  <c r="KN161" i="1"/>
  <c r="LP161" i="1"/>
  <c r="MQ161" i="1"/>
  <c r="NP161" i="1"/>
  <c r="OR161" i="1"/>
  <c r="PQ161" i="1"/>
  <c r="QO161" i="1"/>
  <c r="RN161" i="1"/>
  <c r="SN161" i="1"/>
  <c r="TM161" i="1"/>
  <c r="UK161" i="1"/>
  <c r="VJ161" i="1"/>
  <c r="WJ161" i="1"/>
  <c r="XI161" i="1"/>
  <c r="YG161" i="1"/>
  <c r="ZF161" i="1"/>
  <c r="AAC161" i="1"/>
  <c r="AAY161" i="1"/>
  <c r="ABU161" i="1"/>
  <c r="ACQ161" i="1"/>
  <c r="JP161" i="1"/>
  <c r="KP161" i="1"/>
  <c r="LR161" i="1"/>
  <c r="MR161" i="1"/>
  <c r="NR161" i="1"/>
  <c r="OT161" i="1"/>
  <c r="PR161" i="1"/>
  <c r="QP161" i="1"/>
  <c r="RQ161" i="1"/>
  <c r="SP161" i="1"/>
  <c r="TN161" i="1"/>
  <c r="UL161" i="1"/>
  <c r="VM161" i="1"/>
  <c r="WL161" i="1"/>
  <c r="XJ161" i="1"/>
  <c r="YH161" i="1"/>
  <c r="ZH161" i="1"/>
  <c r="AAD161" i="1"/>
  <c r="AAZ161" i="1"/>
  <c r="ABV161" i="1"/>
  <c r="ACR161" i="1"/>
  <c r="JQ161" i="1"/>
  <c r="KS161" i="1"/>
  <c r="LS161" i="1"/>
  <c r="MS161" i="1"/>
  <c r="NU161" i="1"/>
  <c r="OU161" i="1"/>
  <c r="PS161" i="1"/>
  <c r="QQ161" i="1"/>
  <c r="RR161" i="1"/>
  <c r="SQ161" i="1"/>
  <c r="TO161" i="1"/>
  <c r="UM161" i="1"/>
  <c r="VN161" i="1"/>
  <c r="WM161" i="1"/>
  <c r="XK161" i="1"/>
  <c r="YI161" i="1"/>
  <c r="ZI161" i="1"/>
  <c r="AAE161" i="1"/>
  <c r="ABA161" i="1"/>
  <c r="ABW161" i="1"/>
  <c r="ACS161" i="1"/>
  <c r="JR161" i="1"/>
  <c r="KT161" i="1"/>
  <c r="LT161" i="1"/>
  <c r="MT161" i="1"/>
  <c r="NV161" i="1"/>
  <c r="OV161" i="1"/>
  <c r="PT161" i="1"/>
  <c r="QR161" i="1"/>
  <c r="RS161" i="1"/>
  <c r="SR161" i="1"/>
  <c r="TP161" i="1"/>
  <c r="UN161" i="1"/>
  <c r="VO161" i="1"/>
  <c r="WN161" i="1"/>
  <c r="XL161" i="1"/>
  <c r="YJ161" i="1"/>
  <c r="ZJ161" i="1"/>
  <c r="AAF161" i="1"/>
  <c r="ABB161" i="1"/>
  <c r="ABX161" i="1"/>
  <c r="ACT161" i="1"/>
  <c r="JS161" i="1"/>
  <c r="KU161" i="1"/>
  <c r="LV161" i="1"/>
  <c r="MU161" i="1"/>
  <c r="NW161" i="1"/>
  <c r="OW161" i="1"/>
  <c r="PU161" i="1"/>
  <c r="QT161" i="1"/>
  <c r="RT161" i="1"/>
  <c r="SS161" i="1"/>
  <c r="TQ161" i="1"/>
  <c r="UP161" i="1"/>
  <c r="VP161" i="1"/>
  <c r="WO161" i="1"/>
  <c r="XM161" i="1"/>
  <c r="YL161" i="1"/>
  <c r="ZK161" i="1"/>
  <c r="AAG161" i="1"/>
  <c r="ABC161" i="1"/>
  <c r="ABY161" i="1"/>
  <c r="ACU161" i="1"/>
  <c r="JT161" i="1"/>
  <c r="KV161" i="1"/>
  <c r="LW161" i="1"/>
  <c r="MV161" i="1"/>
  <c r="NX161" i="1"/>
  <c r="OX161" i="1"/>
  <c r="PV161" i="1"/>
  <c r="QW161" i="1"/>
  <c r="RV161" i="1"/>
  <c r="ST161" i="1"/>
  <c r="TR161" i="1"/>
  <c r="US161" i="1"/>
  <c r="VR161" i="1"/>
  <c r="WP161" i="1"/>
  <c r="XN161" i="1"/>
  <c r="YO161" i="1"/>
  <c r="ZL161" i="1"/>
  <c r="AAH161" i="1"/>
  <c r="ABD161" i="1"/>
  <c r="ABZ161" i="1"/>
  <c r="ACV161" i="1"/>
  <c r="JV161" i="1"/>
  <c r="KX161" i="1"/>
  <c r="LX161" i="1"/>
  <c r="MX161" i="1"/>
  <c r="NZ161" i="1"/>
  <c r="OY161" i="1"/>
  <c r="PW161" i="1"/>
  <c r="QX161" i="1"/>
  <c r="RW161" i="1"/>
  <c r="SU161" i="1"/>
  <c r="TS161" i="1"/>
  <c r="UT161" i="1"/>
  <c r="VS161" i="1"/>
  <c r="WQ161" i="1"/>
  <c r="XO161" i="1"/>
  <c r="YP161" i="1"/>
  <c r="ZM161" i="1"/>
  <c r="AAI161" i="1"/>
  <c r="ABE161" i="1"/>
  <c r="ACA161" i="1"/>
  <c r="ACW161" i="1"/>
  <c r="TT161" i="1"/>
  <c r="UU161" i="1"/>
  <c r="VT161" i="1"/>
  <c r="WR161" i="1"/>
  <c r="XP161" i="1"/>
  <c r="YQ161" i="1"/>
  <c r="ZN161" i="1"/>
  <c r="AAJ161" i="1"/>
  <c r="ABF161" i="1"/>
  <c r="ACB161" i="1"/>
  <c r="JY161" i="1"/>
  <c r="ACX161" i="1"/>
  <c r="KY161" i="1"/>
  <c r="LY161" i="1"/>
  <c r="NA161" i="1"/>
  <c r="OA161" i="1"/>
  <c r="OZ161" i="1"/>
  <c r="PX161" i="1"/>
  <c r="QY161" i="1"/>
  <c r="RX161" i="1"/>
  <c r="SV161" i="1"/>
  <c r="P161" i="1"/>
  <c r="AJ161" i="1"/>
  <c r="BD161" i="1"/>
  <c r="BX161" i="1"/>
  <c r="CR161" i="1"/>
  <c r="DL161" i="1"/>
  <c r="EF161" i="1"/>
  <c r="EZ161" i="1"/>
  <c r="FT161" i="1"/>
  <c r="GN161" i="1"/>
  <c r="HH161" i="1"/>
  <c r="IB161" i="1"/>
  <c r="IV161" i="1"/>
  <c r="Q161" i="1"/>
  <c r="AK161" i="1"/>
  <c r="BE161" i="1"/>
  <c r="BY161" i="1"/>
  <c r="CS161" i="1"/>
  <c r="DM161" i="1"/>
  <c r="EG161" i="1"/>
  <c r="FA161" i="1"/>
  <c r="FU161" i="1"/>
  <c r="GO161" i="1"/>
  <c r="HI161" i="1"/>
  <c r="IC161" i="1"/>
  <c r="IW161" i="1"/>
  <c r="R161" i="1"/>
  <c r="AL161" i="1"/>
  <c r="BF161" i="1"/>
  <c r="BZ161" i="1"/>
  <c r="CT161" i="1"/>
  <c r="DN161" i="1"/>
  <c r="EH161" i="1"/>
  <c r="FB161" i="1"/>
  <c r="FV161" i="1"/>
  <c r="GP161" i="1"/>
  <c r="HJ161" i="1"/>
  <c r="ID161" i="1"/>
  <c r="IX161" i="1"/>
  <c r="S161" i="1"/>
  <c r="AM161" i="1"/>
  <c r="BG161" i="1"/>
  <c r="CA161" i="1"/>
  <c r="CU161" i="1"/>
  <c r="DO161" i="1"/>
  <c r="EI161" i="1"/>
  <c r="FC161" i="1"/>
  <c r="FW161" i="1"/>
  <c r="GQ161" i="1"/>
  <c r="HK161" i="1"/>
  <c r="IE161" i="1"/>
  <c r="IY161" i="1"/>
  <c r="G161" i="1"/>
  <c r="AA161" i="1"/>
  <c r="AU161" i="1"/>
  <c r="BO161" i="1"/>
  <c r="CI161" i="1"/>
  <c r="DC161" i="1"/>
  <c r="DW161" i="1"/>
  <c r="EQ161" i="1"/>
  <c r="FK161" i="1"/>
  <c r="GE161" i="1"/>
  <c r="GY161" i="1"/>
  <c r="HS161" i="1"/>
  <c r="IM161" i="1"/>
  <c r="JG161" i="1"/>
  <c r="H161" i="1"/>
  <c r="AB161" i="1"/>
  <c r="AV161" i="1"/>
  <c r="BP161" i="1"/>
  <c r="CJ161" i="1"/>
  <c r="DD161" i="1"/>
  <c r="DX161" i="1"/>
  <c r="ER161" i="1"/>
  <c r="FL161" i="1"/>
  <c r="GF161" i="1"/>
  <c r="GZ161" i="1"/>
  <c r="HT161" i="1"/>
  <c r="IN161" i="1"/>
  <c r="JH161" i="1"/>
  <c r="I161" i="1"/>
  <c r="AC161" i="1"/>
  <c r="AW161" i="1"/>
  <c r="BQ161" i="1"/>
  <c r="CK161" i="1"/>
  <c r="DE161" i="1"/>
  <c r="DY161" i="1"/>
  <c r="ES161" i="1"/>
  <c r="FM161" i="1"/>
  <c r="GG161" i="1"/>
  <c r="HA161" i="1"/>
  <c r="HU161" i="1"/>
  <c r="IO161" i="1"/>
  <c r="JI161" i="1"/>
  <c r="J161" i="1"/>
  <c r="AD161" i="1"/>
  <c r="AX161" i="1"/>
  <c r="BR161" i="1"/>
  <c r="CL161" i="1"/>
  <c r="DF161" i="1"/>
  <c r="DZ161" i="1"/>
  <c r="ET161" i="1"/>
  <c r="FN161" i="1"/>
  <c r="GH161" i="1"/>
  <c r="HB161" i="1"/>
  <c r="HV161" i="1"/>
  <c r="IP161" i="1"/>
  <c r="JJ161" i="1"/>
  <c r="K161" i="1"/>
  <c r="AE161" i="1"/>
  <c r="AY161" i="1"/>
  <c r="BS161" i="1"/>
  <c r="CM161" i="1"/>
  <c r="DG161" i="1"/>
  <c r="EA161" i="1"/>
  <c r="EU161" i="1"/>
  <c r="FO161" i="1"/>
  <c r="GI161" i="1"/>
  <c r="HC161" i="1"/>
  <c r="HW161" i="1"/>
  <c r="IQ161" i="1"/>
  <c r="JK161" i="1"/>
  <c r="L161" i="1"/>
  <c r="AF161" i="1"/>
  <c r="AZ161" i="1"/>
  <c r="BT161" i="1"/>
  <c r="CN161" i="1"/>
  <c r="DH161" i="1"/>
  <c r="EB161" i="1"/>
  <c r="EV161" i="1"/>
  <c r="FP161" i="1"/>
  <c r="GJ161" i="1"/>
  <c r="HD161" i="1"/>
  <c r="HX161" i="1"/>
  <c r="IR161" i="1"/>
  <c r="JL161" i="1"/>
  <c r="M161" i="1"/>
  <c r="AG161" i="1"/>
  <c r="BA161" i="1"/>
  <c r="BU161" i="1"/>
  <c r="CO161" i="1"/>
  <c r="DI161" i="1"/>
  <c r="EC161" i="1"/>
  <c r="EW161" i="1"/>
  <c r="FQ161" i="1"/>
  <c r="GK161" i="1"/>
  <c r="HE161" i="1"/>
  <c r="HY161" i="1"/>
  <c r="IS161" i="1"/>
  <c r="JM161" i="1"/>
  <c r="Z161" i="1"/>
  <c r="BW161" i="1"/>
  <c r="DQ161" i="1"/>
  <c r="FG161" i="1"/>
  <c r="GW161" i="1"/>
  <c r="IT161" i="1"/>
  <c r="AH161" i="1"/>
  <c r="CB161" i="1"/>
  <c r="DR161" i="1"/>
  <c r="FH161" i="1"/>
  <c r="GX161" i="1"/>
  <c r="IU161" i="1"/>
  <c r="AI161" i="1"/>
  <c r="CC161" i="1"/>
  <c r="DS161" i="1"/>
  <c r="FI161" i="1"/>
  <c r="HF161" i="1"/>
  <c r="IZ161" i="1"/>
  <c r="AN161" i="1"/>
  <c r="CD161" i="1"/>
  <c r="DT161" i="1"/>
  <c r="FJ161" i="1"/>
  <c r="HG161" i="1"/>
  <c r="JA161" i="1"/>
  <c r="AO161" i="1"/>
  <c r="CE161" i="1"/>
  <c r="DU161" i="1"/>
  <c r="FR161" i="1"/>
  <c r="HL161" i="1"/>
  <c r="JB161" i="1"/>
  <c r="AP161" i="1"/>
  <c r="CF161" i="1"/>
  <c r="DV161" i="1"/>
  <c r="FS161" i="1"/>
  <c r="HM161" i="1"/>
  <c r="JC161" i="1"/>
  <c r="AQ161" i="1"/>
  <c r="CG161" i="1"/>
  <c r="ED161" i="1"/>
  <c r="FX161" i="1"/>
  <c r="HN161" i="1"/>
  <c r="JD161" i="1"/>
  <c r="AR161" i="1"/>
  <c r="CH161" i="1"/>
  <c r="EE161" i="1"/>
  <c r="FY161" i="1"/>
  <c r="HO161" i="1"/>
  <c r="JE161" i="1"/>
  <c r="AS161" i="1"/>
  <c r="CP161" i="1"/>
  <c r="EJ161" i="1"/>
  <c r="FZ161" i="1"/>
  <c r="HP161" i="1"/>
  <c r="JF161" i="1"/>
  <c r="AT161" i="1"/>
  <c r="CQ161" i="1"/>
  <c r="EK161" i="1"/>
  <c r="GA161" i="1"/>
  <c r="HQ161" i="1"/>
  <c r="BB161" i="1"/>
  <c r="CV161" i="1"/>
  <c r="EL161" i="1"/>
  <c r="GB161" i="1"/>
  <c r="HR161" i="1"/>
  <c r="F161" i="1"/>
  <c r="BC161" i="1"/>
  <c r="CW161" i="1"/>
  <c r="EM161" i="1"/>
  <c r="GC161" i="1"/>
  <c r="HZ161" i="1"/>
  <c r="N161" i="1"/>
  <c r="BH161" i="1"/>
  <c r="CX161" i="1"/>
  <c r="EN161" i="1"/>
  <c r="GD161" i="1"/>
  <c r="IA161" i="1"/>
  <c r="O161" i="1"/>
  <c r="BI161" i="1"/>
  <c r="CY161" i="1"/>
  <c r="EO161" i="1"/>
  <c r="GL161" i="1"/>
  <c r="IF161" i="1"/>
  <c r="T161" i="1"/>
  <c r="BJ161" i="1"/>
  <c r="CZ161" i="1"/>
  <c r="EP161" i="1"/>
  <c r="GM161" i="1"/>
  <c r="IG161" i="1"/>
  <c r="U161" i="1"/>
  <c r="BK161" i="1"/>
  <c r="DA161" i="1"/>
  <c r="EX161" i="1"/>
  <c r="GR161" i="1"/>
  <c r="IH161" i="1"/>
  <c r="V161" i="1"/>
  <c r="BL161" i="1"/>
  <c r="DB161" i="1"/>
  <c r="EY161" i="1"/>
  <c r="GS161" i="1"/>
  <c r="II161" i="1"/>
  <c r="W161" i="1"/>
  <c r="BM161" i="1"/>
  <c r="DJ161" i="1"/>
  <c r="FD161" i="1"/>
  <c r="GT161" i="1"/>
  <c r="IJ161" i="1"/>
  <c r="X161" i="1"/>
  <c r="BN161" i="1"/>
  <c r="DK161" i="1"/>
  <c r="FE161" i="1"/>
  <c r="GU161" i="1"/>
  <c r="IK161" i="1"/>
  <c r="GV161" i="1"/>
  <c r="IL161" i="1"/>
  <c r="Y161" i="1"/>
  <c r="BV161" i="1"/>
  <c r="DP161" i="1"/>
  <c r="FF161" i="1"/>
  <c r="KD200" i="1"/>
  <c r="KX200" i="1"/>
  <c r="LR200" i="1"/>
  <c r="ML200" i="1"/>
  <c r="NF200" i="1"/>
  <c r="NZ200" i="1"/>
  <c r="OT200" i="1"/>
  <c r="PN200" i="1"/>
  <c r="QH200" i="1"/>
  <c r="KG200" i="1"/>
  <c r="LA200" i="1"/>
  <c r="LU200" i="1"/>
  <c r="MO200" i="1"/>
  <c r="NI200" i="1"/>
  <c r="OC200" i="1"/>
  <c r="OW200" i="1"/>
  <c r="PQ200" i="1"/>
  <c r="QK200" i="1"/>
  <c r="RE200" i="1"/>
  <c r="RY200" i="1"/>
  <c r="SS200" i="1"/>
  <c r="TM200" i="1"/>
  <c r="UG200" i="1"/>
  <c r="VA200" i="1"/>
  <c r="VU200" i="1"/>
  <c r="WO200" i="1"/>
  <c r="XI200" i="1"/>
  <c r="YC200" i="1"/>
  <c r="YW200" i="1"/>
  <c r="ZQ200" i="1"/>
  <c r="AAK200" i="1"/>
  <c r="ABE200" i="1"/>
  <c r="ABY200" i="1"/>
  <c r="ACS200" i="1"/>
  <c r="KI200" i="1"/>
  <c r="LE200" i="1"/>
  <c r="MA200" i="1"/>
  <c r="MW200" i="1"/>
  <c r="NS200" i="1"/>
  <c r="OO200" i="1"/>
  <c r="PK200" i="1"/>
  <c r="QG200" i="1"/>
  <c r="RC200" i="1"/>
  <c r="RX200" i="1"/>
  <c r="ST200" i="1"/>
  <c r="TO200" i="1"/>
  <c r="UJ200" i="1"/>
  <c r="VE200" i="1"/>
  <c r="VZ200" i="1"/>
  <c r="WU200" i="1"/>
  <c r="XP200" i="1"/>
  <c r="YK200" i="1"/>
  <c r="ZF200" i="1"/>
  <c r="AAA200" i="1"/>
  <c r="AAV200" i="1"/>
  <c r="ABQ200" i="1"/>
  <c r="ACL200" i="1"/>
  <c r="ADG200" i="1"/>
  <c r="JN200" i="1"/>
  <c r="KJ200" i="1"/>
  <c r="LF200" i="1"/>
  <c r="MB200" i="1"/>
  <c r="MX200" i="1"/>
  <c r="NT200" i="1"/>
  <c r="OP200" i="1"/>
  <c r="PL200" i="1"/>
  <c r="QI200" i="1"/>
  <c r="RD200" i="1"/>
  <c r="RZ200" i="1"/>
  <c r="SU200" i="1"/>
  <c r="TP200" i="1"/>
  <c r="UK200" i="1"/>
  <c r="VF200" i="1"/>
  <c r="WA200" i="1"/>
  <c r="WV200" i="1"/>
  <c r="XQ200" i="1"/>
  <c r="YL200" i="1"/>
  <c r="ZG200" i="1"/>
  <c r="AAB200" i="1"/>
  <c r="AAW200" i="1"/>
  <c r="ABR200" i="1"/>
  <c r="ACM200" i="1"/>
  <c r="JO200" i="1"/>
  <c r="KK200" i="1"/>
  <c r="LG200" i="1"/>
  <c r="MC200" i="1"/>
  <c r="MY200" i="1"/>
  <c r="NU200" i="1"/>
  <c r="OQ200" i="1"/>
  <c r="PM200" i="1"/>
  <c r="QJ200" i="1"/>
  <c r="RF200" i="1"/>
  <c r="SA200" i="1"/>
  <c r="SV200" i="1"/>
  <c r="TQ200" i="1"/>
  <c r="UL200" i="1"/>
  <c r="VG200" i="1"/>
  <c r="WB200" i="1"/>
  <c r="WW200" i="1"/>
  <c r="XR200" i="1"/>
  <c r="YM200" i="1"/>
  <c r="ZH200" i="1"/>
  <c r="AAC200" i="1"/>
  <c r="AAX200" i="1"/>
  <c r="ABS200" i="1"/>
  <c r="ACN200" i="1"/>
  <c r="JP200" i="1"/>
  <c r="KL200" i="1"/>
  <c r="LH200" i="1"/>
  <c r="MD200" i="1"/>
  <c r="MZ200" i="1"/>
  <c r="NV200" i="1"/>
  <c r="OR200" i="1"/>
  <c r="PO200" i="1"/>
  <c r="QL200" i="1"/>
  <c r="RG200" i="1"/>
  <c r="SB200" i="1"/>
  <c r="SW200" i="1"/>
  <c r="TR200" i="1"/>
  <c r="UM200" i="1"/>
  <c r="VH200" i="1"/>
  <c r="WC200" i="1"/>
  <c r="WX200" i="1"/>
  <c r="XS200" i="1"/>
  <c r="YN200" i="1"/>
  <c r="ZI200" i="1"/>
  <c r="AAD200" i="1"/>
  <c r="AAY200" i="1"/>
  <c r="ABT200" i="1"/>
  <c r="ACO200" i="1"/>
  <c r="JQ200" i="1"/>
  <c r="KM200" i="1"/>
  <c r="LI200" i="1"/>
  <c r="ME200" i="1"/>
  <c r="JT200" i="1"/>
  <c r="KP200" i="1"/>
  <c r="LL200" i="1"/>
  <c r="MH200" i="1"/>
  <c r="ND200" i="1"/>
  <c r="OA200" i="1"/>
  <c r="OX200" i="1"/>
  <c r="PT200" i="1"/>
  <c r="QP200" i="1"/>
  <c r="RK200" i="1"/>
  <c r="SF200" i="1"/>
  <c r="TA200" i="1"/>
  <c r="TV200" i="1"/>
  <c r="UQ200" i="1"/>
  <c r="VL200" i="1"/>
  <c r="WG200" i="1"/>
  <c r="XB200" i="1"/>
  <c r="XW200" i="1"/>
  <c r="YR200" i="1"/>
  <c r="ZM200" i="1"/>
  <c r="AAH200" i="1"/>
  <c r="ABC200" i="1"/>
  <c r="ABX200" i="1"/>
  <c r="ACT200" i="1"/>
  <c r="JY200" i="1"/>
  <c r="KU200" i="1"/>
  <c r="LQ200" i="1"/>
  <c r="MN200" i="1"/>
  <c r="NK200" i="1"/>
  <c r="OG200" i="1"/>
  <c r="PC200" i="1"/>
  <c r="PY200" i="1"/>
  <c r="QU200" i="1"/>
  <c r="RP200" i="1"/>
  <c r="SK200" i="1"/>
  <c r="TF200" i="1"/>
  <c r="UA200" i="1"/>
  <c r="UV200" i="1"/>
  <c r="VQ200" i="1"/>
  <c r="WL200" i="1"/>
  <c r="XG200" i="1"/>
  <c r="YB200" i="1"/>
  <c r="YX200" i="1"/>
  <c r="ZS200" i="1"/>
  <c r="AAN200" i="1"/>
  <c r="ABI200" i="1"/>
  <c r="ACD200" i="1"/>
  <c r="ACY200" i="1"/>
  <c r="JZ200" i="1"/>
  <c r="KV200" i="1"/>
  <c r="LS200" i="1"/>
  <c r="MP200" i="1"/>
  <c r="NL200" i="1"/>
  <c r="OH200" i="1"/>
  <c r="PD200" i="1"/>
  <c r="PZ200" i="1"/>
  <c r="QV200" i="1"/>
  <c r="RQ200" i="1"/>
  <c r="SL200" i="1"/>
  <c r="TG200" i="1"/>
  <c r="UB200" i="1"/>
  <c r="UW200" i="1"/>
  <c r="VR200" i="1"/>
  <c r="WM200" i="1"/>
  <c r="XH200" i="1"/>
  <c r="YD200" i="1"/>
  <c r="YY200" i="1"/>
  <c r="ZT200" i="1"/>
  <c r="AAO200" i="1"/>
  <c r="ABJ200" i="1"/>
  <c r="ACE200" i="1"/>
  <c r="ACZ200" i="1"/>
  <c r="KA200" i="1"/>
  <c r="KW200" i="1"/>
  <c r="LT200" i="1"/>
  <c r="MQ200" i="1"/>
  <c r="NM200" i="1"/>
  <c r="OI200" i="1"/>
  <c r="PE200" i="1"/>
  <c r="QA200" i="1"/>
  <c r="QW200" i="1"/>
  <c r="RR200" i="1"/>
  <c r="SM200" i="1"/>
  <c r="TH200" i="1"/>
  <c r="UC200" i="1"/>
  <c r="UX200" i="1"/>
  <c r="VS200" i="1"/>
  <c r="WN200" i="1"/>
  <c r="XJ200" i="1"/>
  <c r="YE200" i="1"/>
  <c r="YZ200" i="1"/>
  <c r="ZU200" i="1"/>
  <c r="AAP200" i="1"/>
  <c r="ABK200" i="1"/>
  <c r="ACF200" i="1"/>
  <c r="ADA200" i="1"/>
  <c r="KB200" i="1"/>
  <c r="KY200" i="1"/>
  <c r="LV200" i="1"/>
  <c r="MR200" i="1"/>
  <c r="NN200" i="1"/>
  <c r="OJ200" i="1"/>
  <c r="PF200" i="1"/>
  <c r="QB200" i="1"/>
  <c r="QX200" i="1"/>
  <c r="RS200" i="1"/>
  <c r="SN200" i="1"/>
  <c r="TI200" i="1"/>
  <c r="UD200" i="1"/>
  <c r="UY200" i="1"/>
  <c r="VT200" i="1"/>
  <c r="WP200" i="1"/>
  <c r="XK200" i="1"/>
  <c r="YF200" i="1"/>
  <c r="KC200" i="1"/>
  <c r="KZ200" i="1"/>
  <c r="LW200" i="1"/>
  <c r="MS200" i="1"/>
  <c r="NO200" i="1"/>
  <c r="OK200" i="1"/>
  <c r="PG200" i="1"/>
  <c r="QC200" i="1"/>
  <c r="QY200" i="1"/>
  <c r="RT200" i="1"/>
  <c r="SO200" i="1"/>
  <c r="TJ200" i="1"/>
  <c r="UE200" i="1"/>
  <c r="UZ200" i="1"/>
  <c r="VV200" i="1"/>
  <c r="WQ200" i="1"/>
  <c r="XL200" i="1"/>
  <c r="YG200" i="1"/>
  <c r="ZB200" i="1"/>
  <c r="ZW200" i="1"/>
  <c r="AAR200" i="1"/>
  <c r="ABM200" i="1"/>
  <c r="ACH200" i="1"/>
  <c r="ADC200" i="1"/>
  <c r="KE200" i="1"/>
  <c r="LB200" i="1"/>
  <c r="LX200" i="1"/>
  <c r="MT200" i="1"/>
  <c r="NP200" i="1"/>
  <c r="OL200" i="1"/>
  <c r="PH200" i="1"/>
  <c r="QD200" i="1"/>
  <c r="QZ200" i="1"/>
  <c r="RU200" i="1"/>
  <c r="SP200" i="1"/>
  <c r="TK200" i="1"/>
  <c r="UF200" i="1"/>
  <c r="VB200" i="1"/>
  <c r="VW200" i="1"/>
  <c r="WR200" i="1"/>
  <c r="XM200" i="1"/>
  <c r="YH200" i="1"/>
  <c r="ZC200" i="1"/>
  <c r="ZX200" i="1"/>
  <c r="AAS200" i="1"/>
  <c r="ABN200" i="1"/>
  <c r="ACI200" i="1"/>
  <c r="ADD200" i="1"/>
  <c r="LM200" i="1"/>
  <c r="NJ200" i="1"/>
  <c r="PJ200" i="1"/>
  <c r="RI200" i="1"/>
  <c r="TB200" i="1"/>
  <c r="UT200" i="1"/>
  <c r="WS200" i="1"/>
  <c r="YO200" i="1"/>
  <c r="AAE200" i="1"/>
  <c r="ABU200" i="1"/>
  <c r="LN200" i="1"/>
  <c r="NQ200" i="1"/>
  <c r="PP200" i="1"/>
  <c r="RJ200" i="1"/>
  <c r="TC200" i="1"/>
  <c r="UU200" i="1"/>
  <c r="WT200" i="1"/>
  <c r="YP200" i="1"/>
  <c r="AAF200" i="1"/>
  <c r="ABV200" i="1"/>
  <c r="JR200" i="1"/>
  <c r="LO200" i="1"/>
  <c r="NR200" i="1"/>
  <c r="PR200" i="1"/>
  <c r="RL200" i="1"/>
  <c r="TD200" i="1"/>
  <c r="VC200" i="1"/>
  <c r="WY200" i="1"/>
  <c r="YQ200" i="1"/>
  <c r="AAG200" i="1"/>
  <c r="ABW200" i="1"/>
  <c r="JS200" i="1"/>
  <c r="LP200" i="1"/>
  <c r="NW200" i="1"/>
  <c r="PS200" i="1"/>
  <c r="RM200" i="1"/>
  <c r="TE200" i="1"/>
  <c r="VD200" i="1"/>
  <c r="WZ200" i="1"/>
  <c r="YS200" i="1"/>
  <c r="AAI200" i="1"/>
  <c r="ABZ200" i="1"/>
  <c r="JU200" i="1"/>
  <c r="LY200" i="1"/>
  <c r="NX200" i="1"/>
  <c r="PU200" i="1"/>
  <c r="RN200" i="1"/>
  <c r="TL200" i="1"/>
  <c r="VI200" i="1"/>
  <c r="XA200" i="1"/>
  <c r="YT200" i="1"/>
  <c r="AAJ200" i="1"/>
  <c r="ACA200" i="1"/>
  <c r="JV200" i="1"/>
  <c r="LZ200" i="1"/>
  <c r="NY200" i="1"/>
  <c r="PV200" i="1"/>
  <c r="RO200" i="1"/>
  <c r="TN200" i="1"/>
  <c r="VJ200" i="1"/>
  <c r="XC200" i="1"/>
  <c r="YU200" i="1"/>
  <c r="AAL200" i="1"/>
  <c r="ACB200" i="1"/>
  <c r="JW200" i="1"/>
  <c r="MF200" i="1"/>
  <c r="OB200" i="1"/>
  <c r="PW200" i="1"/>
  <c r="RV200" i="1"/>
  <c r="TS200" i="1"/>
  <c r="VK200" i="1"/>
  <c r="XD200" i="1"/>
  <c r="YV200" i="1"/>
  <c r="AAM200" i="1"/>
  <c r="ACC200" i="1"/>
  <c r="JX200" i="1"/>
  <c r="MG200" i="1"/>
  <c r="OD200" i="1"/>
  <c r="PX200" i="1"/>
  <c r="RW200" i="1"/>
  <c r="TT200" i="1"/>
  <c r="VM200" i="1"/>
  <c r="XE200" i="1"/>
  <c r="ZA200" i="1"/>
  <c r="AAQ200" i="1"/>
  <c r="ACG200" i="1"/>
  <c r="KF200" i="1"/>
  <c r="MI200" i="1"/>
  <c r="OE200" i="1"/>
  <c r="QE200" i="1"/>
  <c r="SC200" i="1"/>
  <c r="TU200" i="1"/>
  <c r="VN200" i="1"/>
  <c r="XF200" i="1"/>
  <c r="ZD200" i="1"/>
  <c r="AAT200" i="1"/>
  <c r="ACJ200" i="1"/>
  <c r="KH200" i="1"/>
  <c r="MJ200" i="1"/>
  <c r="OF200" i="1"/>
  <c r="QF200" i="1"/>
  <c r="SD200" i="1"/>
  <c r="TW200" i="1"/>
  <c r="VO200" i="1"/>
  <c r="XN200" i="1"/>
  <c r="ZE200" i="1"/>
  <c r="AAU200" i="1"/>
  <c r="ACK200" i="1"/>
  <c r="KN200" i="1"/>
  <c r="MK200" i="1"/>
  <c r="OM200" i="1"/>
  <c r="QM200" i="1"/>
  <c r="SE200" i="1"/>
  <c r="TX200" i="1"/>
  <c r="VP200" i="1"/>
  <c r="XO200" i="1"/>
  <c r="ZJ200" i="1"/>
  <c r="AAZ200" i="1"/>
  <c r="ACP200" i="1"/>
  <c r="KO200" i="1"/>
  <c r="MM200" i="1"/>
  <c r="ON200" i="1"/>
  <c r="QN200" i="1"/>
  <c r="SG200" i="1"/>
  <c r="TY200" i="1"/>
  <c r="VX200" i="1"/>
  <c r="XT200" i="1"/>
  <c r="ZK200" i="1"/>
  <c r="ABA200" i="1"/>
  <c r="ACQ200" i="1"/>
  <c r="KQ200" i="1"/>
  <c r="MU200" i="1"/>
  <c r="OS200" i="1"/>
  <c r="QO200" i="1"/>
  <c r="SH200" i="1"/>
  <c r="TZ200" i="1"/>
  <c r="VY200" i="1"/>
  <c r="XU200" i="1"/>
  <c r="ZL200" i="1"/>
  <c r="ABB200" i="1"/>
  <c r="ACR200" i="1"/>
  <c r="KR200" i="1"/>
  <c r="MV200" i="1"/>
  <c r="OU200" i="1"/>
  <c r="QQ200" i="1"/>
  <c r="SI200" i="1"/>
  <c r="UH200" i="1"/>
  <c r="WD200" i="1"/>
  <c r="XV200" i="1"/>
  <c r="ZN200" i="1"/>
  <c r="ABD200" i="1"/>
  <c r="ACU200" i="1"/>
  <c r="KS200" i="1"/>
  <c r="NA200" i="1"/>
  <c r="OV200" i="1"/>
  <c r="QR200" i="1"/>
  <c r="SJ200" i="1"/>
  <c r="UI200" i="1"/>
  <c r="WE200" i="1"/>
  <c r="XX200" i="1"/>
  <c r="ZO200" i="1"/>
  <c r="ABF200" i="1"/>
  <c r="ACV200" i="1"/>
  <c r="KT200" i="1"/>
  <c r="NB200" i="1"/>
  <c r="OY200" i="1"/>
  <c r="QS200" i="1"/>
  <c r="SQ200" i="1"/>
  <c r="UN200" i="1"/>
  <c r="WF200" i="1"/>
  <c r="XY200" i="1"/>
  <c r="ZP200" i="1"/>
  <c r="ABG200" i="1"/>
  <c r="ACW200" i="1"/>
  <c r="LC200" i="1"/>
  <c r="NC200" i="1"/>
  <c r="OZ200" i="1"/>
  <c r="QT200" i="1"/>
  <c r="SR200" i="1"/>
  <c r="UO200" i="1"/>
  <c r="WH200" i="1"/>
  <c r="XZ200" i="1"/>
  <c r="ZR200" i="1"/>
  <c r="ABH200" i="1"/>
  <c r="ACX200" i="1"/>
  <c r="LD200" i="1"/>
  <c r="NE200" i="1"/>
  <c r="PA200" i="1"/>
  <c r="RA200" i="1"/>
  <c r="SX200" i="1"/>
  <c r="UP200" i="1"/>
  <c r="WI200" i="1"/>
  <c r="YA200" i="1"/>
  <c r="ZV200" i="1"/>
  <c r="ABL200" i="1"/>
  <c r="ADB200" i="1"/>
  <c r="LJ200" i="1"/>
  <c r="NG200" i="1"/>
  <c r="PB200" i="1"/>
  <c r="RB200" i="1"/>
  <c r="SY200" i="1"/>
  <c r="UR200" i="1"/>
  <c r="WJ200" i="1"/>
  <c r="YI200" i="1"/>
  <c r="ZY200" i="1"/>
  <c r="ABO200" i="1"/>
  <c r="ADE200" i="1"/>
  <c r="RH200" i="1"/>
  <c r="SZ200" i="1"/>
  <c r="US200" i="1"/>
  <c r="WK200" i="1"/>
  <c r="YJ200" i="1"/>
  <c r="ZZ200" i="1"/>
  <c r="ABP200" i="1"/>
  <c r="ADF200" i="1"/>
  <c r="LK200" i="1"/>
  <c r="NH200" i="1"/>
  <c r="PI200" i="1"/>
  <c r="K200" i="1"/>
  <c r="AE200" i="1"/>
  <c r="AY200" i="1"/>
  <c r="BS200" i="1"/>
  <c r="CM200" i="1"/>
  <c r="DG200" i="1"/>
  <c r="EA200" i="1"/>
  <c r="EU200" i="1"/>
  <c r="FO200" i="1"/>
  <c r="GI200" i="1"/>
  <c r="HC200" i="1"/>
  <c r="HW200" i="1"/>
  <c r="IQ200" i="1"/>
  <c r="JK200" i="1"/>
  <c r="L200" i="1"/>
  <c r="AF200" i="1"/>
  <c r="AZ200" i="1"/>
  <c r="BT200" i="1"/>
  <c r="CN200" i="1"/>
  <c r="DH200" i="1"/>
  <c r="EB200" i="1"/>
  <c r="EV200" i="1"/>
  <c r="FP200" i="1"/>
  <c r="GJ200" i="1"/>
  <c r="HD200" i="1"/>
  <c r="HX200" i="1"/>
  <c r="IR200" i="1"/>
  <c r="JL200" i="1"/>
  <c r="M200" i="1"/>
  <c r="AG200" i="1"/>
  <c r="BA200" i="1"/>
  <c r="BU200" i="1"/>
  <c r="CO200" i="1"/>
  <c r="DI200" i="1"/>
  <c r="EC200" i="1"/>
  <c r="EW200" i="1"/>
  <c r="FQ200" i="1"/>
  <c r="GK200" i="1"/>
  <c r="HE200" i="1"/>
  <c r="HY200" i="1"/>
  <c r="IS200" i="1"/>
  <c r="JM200" i="1"/>
  <c r="T200" i="1"/>
  <c r="AN200" i="1"/>
  <c r="BH200" i="1"/>
  <c r="CB200" i="1"/>
  <c r="CV200" i="1"/>
  <c r="DP200" i="1"/>
  <c r="EJ200" i="1"/>
  <c r="FD200" i="1"/>
  <c r="FX200" i="1"/>
  <c r="GR200" i="1"/>
  <c r="HL200" i="1"/>
  <c r="IF200" i="1"/>
  <c r="IZ200" i="1"/>
  <c r="W200" i="1"/>
  <c r="AQ200" i="1"/>
  <c r="BK200" i="1"/>
  <c r="CE200" i="1"/>
  <c r="CY200" i="1"/>
  <c r="DS200" i="1"/>
  <c r="EM200" i="1"/>
  <c r="FG200" i="1"/>
  <c r="GA200" i="1"/>
  <c r="GU200" i="1"/>
  <c r="HO200" i="1"/>
  <c r="II200" i="1"/>
  <c r="JC200" i="1"/>
  <c r="X200" i="1"/>
  <c r="AR200" i="1"/>
  <c r="BL200" i="1"/>
  <c r="CF200" i="1"/>
  <c r="CZ200" i="1"/>
  <c r="DT200" i="1"/>
  <c r="EN200" i="1"/>
  <c r="FH200" i="1"/>
  <c r="GB200" i="1"/>
  <c r="GV200" i="1"/>
  <c r="HP200" i="1"/>
  <c r="IJ200" i="1"/>
  <c r="JD200" i="1"/>
  <c r="Y200" i="1"/>
  <c r="AS200" i="1"/>
  <c r="BM200" i="1"/>
  <c r="CG200" i="1"/>
  <c r="DA200" i="1"/>
  <c r="DU200" i="1"/>
  <c r="EO200" i="1"/>
  <c r="FI200" i="1"/>
  <c r="GC200" i="1"/>
  <c r="GW200" i="1"/>
  <c r="HQ200" i="1"/>
  <c r="IK200" i="1"/>
  <c r="JE200" i="1"/>
  <c r="F200" i="1"/>
  <c r="Z200" i="1"/>
  <c r="AT200" i="1"/>
  <c r="BN200" i="1"/>
  <c r="CH200" i="1"/>
  <c r="DB200" i="1"/>
  <c r="DV200" i="1"/>
  <c r="EP200" i="1"/>
  <c r="FJ200" i="1"/>
  <c r="GD200" i="1"/>
  <c r="GX200" i="1"/>
  <c r="HR200" i="1"/>
  <c r="IL200" i="1"/>
  <c r="JF200" i="1"/>
  <c r="G200" i="1"/>
  <c r="AA200" i="1"/>
  <c r="AU200" i="1"/>
  <c r="BO200" i="1"/>
  <c r="CI200" i="1"/>
  <c r="DC200" i="1"/>
  <c r="DW200" i="1"/>
  <c r="EQ200" i="1"/>
  <c r="FK200" i="1"/>
  <c r="GE200" i="1"/>
  <c r="GY200" i="1"/>
  <c r="HS200" i="1"/>
  <c r="IM200" i="1"/>
  <c r="JG200" i="1"/>
  <c r="H200" i="1"/>
  <c r="AB200" i="1"/>
  <c r="AV200" i="1"/>
  <c r="BP200" i="1"/>
  <c r="CJ200" i="1"/>
  <c r="DD200" i="1"/>
  <c r="DX200" i="1"/>
  <c r="ER200" i="1"/>
  <c r="FL200" i="1"/>
  <c r="GF200" i="1"/>
  <c r="GZ200" i="1"/>
  <c r="HT200" i="1"/>
  <c r="IN200" i="1"/>
  <c r="JH200" i="1"/>
  <c r="I200" i="1"/>
  <c r="AC200" i="1"/>
  <c r="AW200" i="1"/>
  <c r="BQ200" i="1"/>
  <c r="CK200" i="1"/>
  <c r="DE200" i="1"/>
  <c r="DY200" i="1"/>
  <c r="ES200" i="1"/>
  <c r="FM200" i="1"/>
  <c r="GG200" i="1"/>
  <c r="HA200" i="1"/>
  <c r="HU200" i="1"/>
  <c r="IO200" i="1"/>
  <c r="JI200" i="1"/>
  <c r="AM200" i="1"/>
  <c r="CD200" i="1"/>
  <c r="ED200" i="1"/>
  <c r="FT200" i="1"/>
  <c r="HJ200" i="1"/>
  <c r="JA200" i="1"/>
  <c r="AO200" i="1"/>
  <c r="CL200" i="1"/>
  <c r="EE200" i="1"/>
  <c r="FU200" i="1"/>
  <c r="HK200" i="1"/>
  <c r="JB200" i="1"/>
  <c r="AP200" i="1"/>
  <c r="CP200" i="1"/>
  <c r="EF200" i="1"/>
  <c r="FV200" i="1"/>
  <c r="HM200" i="1"/>
  <c r="JJ200" i="1"/>
  <c r="AX200" i="1"/>
  <c r="CQ200" i="1"/>
  <c r="EG200" i="1"/>
  <c r="FW200" i="1"/>
  <c r="HN200" i="1"/>
  <c r="BB200" i="1"/>
  <c r="CR200" i="1"/>
  <c r="EH200" i="1"/>
  <c r="FY200" i="1"/>
  <c r="HV200" i="1"/>
  <c r="J200" i="1"/>
  <c r="BC200" i="1"/>
  <c r="CS200" i="1"/>
  <c r="EI200" i="1"/>
  <c r="FZ200" i="1"/>
  <c r="HZ200" i="1"/>
  <c r="N200" i="1"/>
  <c r="BD200" i="1"/>
  <c r="CT200" i="1"/>
  <c r="EK200" i="1"/>
  <c r="GH200" i="1"/>
  <c r="IA200" i="1"/>
  <c r="O200" i="1"/>
  <c r="BE200" i="1"/>
  <c r="CU200" i="1"/>
  <c r="EL200" i="1"/>
  <c r="GL200" i="1"/>
  <c r="IB200" i="1"/>
  <c r="P200" i="1"/>
  <c r="BF200" i="1"/>
  <c r="CW200" i="1"/>
  <c r="ET200" i="1"/>
  <c r="GM200" i="1"/>
  <c r="IC200" i="1"/>
  <c r="Q200" i="1"/>
  <c r="BG200" i="1"/>
  <c r="CX200" i="1"/>
  <c r="EX200" i="1"/>
  <c r="GN200" i="1"/>
  <c r="ID200" i="1"/>
  <c r="R200" i="1"/>
  <c r="BI200" i="1"/>
  <c r="DF200" i="1"/>
  <c r="EY200" i="1"/>
  <c r="GO200" i="1"/>
  <c r="IE200" i="1"/>
  <c r="S200" i="1"/>
  <c r="BJ200" i="1"/>
  <c r="DJ200" i="1"/>
  <c r="EZ200" i="1"/>
  <c r="GP200" i="1"/>
  <c r="IG200" i="1"/>
  <c r="U200" i="1"/>
  <c r="BR200" i="1"/>
  <c r="DK200" i="1"/>
  <c r="FA200" i="1"/>
  <c r="GQ200" i="1"/>
  <c r="IH200" i="1"/>
  <c r="IY200" i="1"/>
  <c r="V200" i="1"/>
  <c r="BV200" i="1"/>
  <c r="DL200" i="1"/>
  <c r="FB200" i="1"/>
  <c r="GS200" i="1"/>
  <c r="IP200" i="1"/>
  <c r="DZ200" i="1"/>
  <c r="AD200" i="1"/>
  <c r="BW200" i="1"/>
  <c r="DM200" i="1"/>
  <c r="FC200" i="1"/>
  <c r="GT200" i="1"/>
  <c r="IT200" i="1"/>
  <c r="FS200" i="1"/>
  <c r="AH200" i="1"/>
  <c r="BX200" i="1"/>
  <c r="DN200" i="1"/>
  <c r="FE200" i="1"/>
  <c r="HB200" i="1"/>
  <c r="IU200" i="1"/>
  <c r="CC200" i="1"/>
  <c r="HI200" i="1"/>
  <c r="AI200" i="1"/>
  <c r="BY200" i="1"/>
  <c r="DO200" i="1"/>
  <c r="FF200" i="1"/>
  <c r="HF200" i="1"/>
  <c r="IV200" i="1"/>
  <c r="AL200" i="1"/>
  <c r="AJ200" i="1"/>
  <c r="BZ200" i="1"/>
  <c r="DQ200" i="1"/>
  <c r="FN200" i="1"/>
  <c r="HG200" i="1"/>
  <c r="IW200" i="1"/>
  <c r="AK200" i="1"/>
  <c r="CA200" i="1"/>
  <c r="DR200" i="1"/>
  <c r="FR200" i="1"/>
  <c r="HH200" i="1"/>
  <c r="IX200" i="1"/>
  <c r="JX199" i="1"/>
  <c r="KR199" i="1"/>
  <c r="LL199" i="1"/>
  <c r="MF199" i="1"/>
  <c r="MZ199" i="1"/>
  <c r="NT199" i="1"/>
  <c r="ON199" i="1"/>
  <c r="PH199" i="1"/>
  <c r="QB199" i="1"/>
  <c r="QV199" i="1"/>
  <c r="RP199" i="1"/>
  <c r="SJ199" i="1"/>
  <c r="TD199" i="1"/>
  <c r="TX199" i="1"/>
  <c r="UR199" i="1"/>
  <c r="VL199" i="1"/>
  <c r="WF199" i="1"/>
  <c r="WZ199" i="1"/>
  <c r="XT199" i="1"/>
  <c r="YN199" i="1"/>
  <c r="ZH199" i="1"/>
  <c r="AAB199" i="1"/>
  <c r="AAV199" i="1"/>
  <c r="ABP199" i="1"/>
  <c r="ACJ199" i="1"/>
  <c r="ADD199" i="1"/>
  <c r="KA199" i="1"/>
  <c r="KU199" i="1"/>
  <c r="LO199" i="1"/>
  <c r="MI199" i="1"/>
  <c r="NC199" i="1"/>
  <c r="NW199" i="1"/>
  <c r="OQ199" i="1"/>
  <c r="PK199" i="1"/>
  <c r="QE199" i="1"/>
  <c r="QY199" i="1"/>
  <c r="RS199" i="1"/>
  <c r="SM199" i="1"/>
  <c r="TG199" i="1"/>
  <c r="UA199" i="1"/>
  <c r="UU199" i="1"/>
  <c r="VO199" i="1"/>
  <c r="WI199" i="1"/>
  <c r="XC199" i="1"/>
  <c r="XW199" i="1"/>
  <c r="YQ199" i="1"/>
  <c r="ZK199" i="1"/>
  <c r="AAE199" i="1"/>
  <c r="AAY199" i="1"/>
  <c r="ABS199" i="1"/>
  <c r="ACM199" i="1"/>
  <c r="ADG199" i="1"/>
  <c r="JO199" i="1"/>
  <c r="KK199" i="1"/>
  <c r="LG199" i="1"/>
  <c r="MC199" i="1"/>
  <c r="MY199" i="1"/>
  <c r="NV199" i="1"/>
  <c r="OS199" i="1"/>
  <c r="PO199" i="1"/>
  <c r="QK199" i="1"/>
  <c r="RG199" i="1"/>
  <c r="SC199" i="1"/>
  <c r="SY199" i="1"/>
  <c r="TU199" i="1"/>
  <c r="UQ199" i="1"/>
  <c r="VN199" i="1"/>
  <c r="WK199" i="1"/>
  <c r="XG199" i="1"/>
  <c r="YC199" i="1"/>
  <c r="YY199" i="1"/>
  <c r="ZU199" i="1"/>
  <c r="AAQ199" i="1"/>
  <c r="ABM199" i="1"/>
  <c r="ACI199" i="1"/>
  <c r="ADF199" i="1"/>
  <c r="JP199" i="1"/>
  <c r="KL199" i="1"/>
  <c r="LH199" i="1"/>
  <c r="MD199" i="1"/>
  <c r="NA199" i="1"/>
  <c r="NX199" i="1"/>
  <c r="OT199" i="1"/>
  <c r="PP199" i="1"/>
  <c r="QL199" i="1"/>
  <c r="RH199" i="1"/>
  <c r="SD199" i="1"/>
  <c r="SZ199" i="1"/>
  <c r="TV199" i="1"/>
  <c r="US199" i="1"/>
  <c r="VP199" i="1"/>
  <c r="WL199" i="1"/>
  <c r="XH199" i="1"/>
  <c r="YD199" i="1"/>
  <c r="YZ199" i="1"/>
  <c r="ZV199" i="1"/>
  <c r="AAR199" i="1"/>
  <c r="ABN199" i="1"/>
  <c r="ACK199" i="1"/>
  <c r="JQ199" i="1"/>
  <c r="KM199" i="1"/>
  <c r="LI199" i="1"/>
  <c r="ME199" i="1"/>
  <c r="NB199" i="1"/>
  <c r="NY199" i="1"/>
  <c r="OU199" i="1"/>
  <c r="PQ199" i="1"/>
  <c r="QM199" i="1"/>
  <c r="RI199" i="1"/>
  <c r="SE199" i="1"/>
  <c r="TA199" i="1"/>
  <c r="TW199" i="1"/>
  <c r="UT199" i="1"/>
  <c r="VQ199" i="1"/>
  <c r="WM199" i="1"/>
  <c r="XI199" i="1"/>
  <c r="YE199" i="1"/>
  <c r="ZA199" i="1"/>
  <c r="ZW199" i="1"/>
  <c r="AAS199" i="1"/>
  <c r="ABO199" i="1"/>
  <c r="ACL199" i="1"/>
  <c r="JR199" i="1"/>
  <c r="KN199" i="1"/>
  <c r="LJ199" i="1"/>
  <c r="MG199" i="1"/>
  <c r="ND199" i="1"/>
  <c r="NZ199" i="1"/>
  <c r="OV199" i="1"/>
  <c r="PR199" i="1"/>
  <c r="QN199" i="1"/>
  <c r="RJ199" i="1"/>
  <c r="SF199" i="1"/>
  <c r="TB199" i="1"/>
  <c r="TY199" i="1"/>
  <c r="UV199" i="1"/>
  <c r="VR199" i="1"/>
  <c r="WN199" i="1"/>
  <c r="XJ199" i="1"/>
  <c r="YF199" i="1"/>
  <c r="ZB199" i="1"/>
  <c r="ZX199" i="1"/>
  <c r="AAT199" i="1"/>
  <c r="ABQ199" i="1"/>
  <c r="ACN199" i="1"/>
  <c r="JS199" i="1"/>
  <c r="KO199" i="1"/>
  <c r="LK199" i="1"/>
  <c r="MH199" i="1"/>
  <c r="NE199" i="1"/>
  <c r="OA199" i="1"/>
  <c r="OW199" i="1"/>
  <c r="PS199" i="1"/>
  <c r="QO199" i="1"/>
  <c r="RK199" i="1"/>
  <c r="SG199" i="1"/>
  <c r="TC199" i="1"/>
  <c r="TZ199" i="1"/>
  <c r="UW199" i="1"/>
  <c r="VS199" i="1"/>
  <c r="WO199" i="1"/>
  <c r="XK199" i="1"/>
  <c r="YG199" i="1"/>
  <c r="ZC199" i="1"/>
  <c r="ZY199" i="1"/>
  <c r="AAU199" i="1"/>
  <c r="ABR199" i="1"/>
  <c r="ACO199" i="1"/>
  <c r="JT199" i="1"/>
  <c r="KP199" i="1"/>
  <c r="LM199" i="1"/>
  <c r="MJ199" i="1"/>
  <c r="NF199" i="1"/>
  <c r="OB199" i="1"/>
  <c r="OX199" i="1"/>
  <c r="PT199" i="1"/>
  <c r="QP199" i="1"/>
  <c r="RL199" i="1"/>
  <c r="SH199" i="1"/>
  <c r="TE199" i="1"/>
  <c r="JU199" i="1"/>
  <c r="KQ199" i="1"/>
  <c r="LN199" i="1"/>
  <c r="MK199" i="1"/>
  <c r="NG199" i="1"/>
  <c r="OC199" i="1"/>
  <c r="OY199" i="1"/>
  <c r="PU199" i="1"/>
  <c r="JV199" i="1"/>
  <c r="KS199" i="1"/>
  <c r="LP199" i="1"/>
  <c r="ML199" i="1"/>
  <c r="NH199" i="1"/>
  <c r="OD199" i="1"/>
  <c r="OZ199" i="1"/>
  <c r="PV199" i="1"/>
  <c r="QR199" i="1"/>
  <c r="RN199" i="1"/>
  <c r="SK199" i="1"/>
  <c r="TH199" i="1"/>
  <c r="UD199" i="1"/>
  <c r="UZ199" i="1"/>
  <c r="VV199" i="1"/>
  <c r="WR199" i="1"/>
  <c r="XN199" i="1"/>
  <c r="YJ199" i="1"/>
  <c r="ZF199" i="1"/>
  <c r="AAC199" i="1"/>
  <c r="AAZ199" i="1"/>
  <c r="ABV199" i="1"/>
  <c r="ACR199" i="1"/>
  <c r="JY199" i="1"/>
  <c r="KV199" i="1"/>
  <c r="LR199" i="1"/>
  <c r="MN199" i="1"/>
  <c r="NJ199" i="1"/>
  <c r="OF199" i="1"/>
  <c r="PB199" i="1"/>
  <c r="PX199" i="1"/>
  <c r="QT199" i="1"/>
  <c r="RQ199" i="1"/>
  <c r="SN199" i="1"/>
  <c r="TJ199" i="1"/>
  <c r="UF199" i="1"/>
  <c r="KC199" i="1"/>
  <c r="KY199" i="1"/>
  <c r="LU199" i="1"/>
  <c r="MQ199" i="1"/>
  <c r="NM199" i="1"/>
  <c r="OI199" i="1"/>
  <c r="PE199" i="1"/>
  <c r="QA199" i="1"/>
  <c r="QX199" i="1"/>
  <c r="RU199" i="1"/>
  <c r="SQ199" i="1"/>
  <c r="TM199" i="1"/>
  <c r="UI199" i="1"/>
  <c r="VE199" i="1"/>
  <c r="WA199" i="1"/>
  <c r="WW199" i="1"/>
  <c r="XS199" i="1"/>
  <c r="YP199" i="1"/>
  <c r="ZM199" i="1"/>
  <c r="AAI199" i="1"/>
  <c r="ABE199" i="1"/>
  <c r="ACA199" i="1"/>
  <c r="ACW199" i="1"/>
  <c r="KD199" i="1"/>
  <c r="KZ199" i="1"/>
  <c r="LV199" i="1"/>
  <c r="MR199" i="1"/>
  <c r="NN199" i="1"/>
  <c r="OJ199" i="1"/>
  <c r="PF199" i="1"/>
  <c r="QC199" i="1"/>
  <c r="QZ199" i="1"/>
  <c r="RV199" i="1"/>
  <c r="SR199" i="1"/>
  <c r="TN199" i="1"/>
  <c r="UJ199" i="1"/>
  <c r="VF199" i="1"/>
  <c r="WB199" i="1"/>
  <c r="WX199" i="1"/>
  <c r="XU199" i="1"/>
  <c r="YR199" i="1"/>
  <c r="ZN199" i="1"/>
  <c r="AAJ199" i="1"/>
  <c r="ABF199" i="1"/>
  <c r="ACB199" i="1"/>
  <c r="ACX199" i="1"/>
  <c r="KE199" i="1"/>
  <c r="LA199" i="1"/>
  <c r="LW199" i="1"/>
  <c r="MS199" i="1"/>
  <c r="NO199" i="1"/>
  <c r="OK199" i="1"/>
  <c r="PG199" i="1"/>
  <c r="QD199" i="1"/>
  <c r="RA199" i="1"/>
  <c r="RW199" i="1"/>
  <c r="SS199" i="1"/>
  <c r="TO199" i="1"/>
  <c r="UK199" i="1"/>
  <c r="VG199" i="1"/>
  <c r="WC199" i="1"/>
  <c r="WY199" i="1"/>
  <c r="XV199" i="1"/>
  <c r="YS199" i="1"/>
  <c r="ZO199" i="1"/>
  <c r="AAK199" i="1"/>
  <c r="ABG199" i="1"/>
  <c r="ACC199" i="1"/>
  <c r="ACY199" i="1"/>
  <c r="KF199" i="1"/>
  <c r="LB199" i="1"/>
  <c r="LX199" i="1"/>
  <c r="MT199" i="1"/>
  <c r="NP199" i="1"/>
  <c r="OL199" i="1"/>
  <c r="PI199" i="1"/>
  <c r="QF199" i="1"/>
  <c r="RB199" i="1"/>
  <c r="RX199" i="1"/>
  <c r="ST199" i="1"/>
  <c r="TP199" i="1"/>
  <c r="UL199" i="1"/>
  <c r="VH199" i="1"/>
  <c r="WD199" i="1"/>
  <c r="XA199" i="1"/>
  <c r="XX199" i="1"/>
  <c r="YT199" i="1"/>
  <c r="ZP199" i="1"/>
  <c r="AAL199" i="1"/>
  <c r="ABH199" i="1"/>
  <c r="ACD199" i="1"/>
  <c r="ACZ199" i="1"/>
  <c r="KG199" i="1"/>
  <c r="LC199" i="1"/>
  <c r="LY199" i="1"/>
  <c r="MU199" i="1"/>
  <c r="NQ199" i="1"/>
  <c r="OM199" i="1"/>
  <c r="PJ199" i="1"/>
  <c r="QG199" i="1"/>
  <c r="RC199" i="1"/>
  <c r="RY199" i="1"/>
  <c r="SU199" i="1"/>
  <c r="TQ199" i="1"/>
  <c r="UM199" i="1"/>
  <c r="VI199" i="1"/>
  <c r="WE199" i="1"/>
  <c r="XB199" i="1"/>
  <c r="XY199" i="1"/>
  <c r="YU199" i="1"/>
  <c r="ZQ199" i="1"/>
  <c r="AAM199" i="1"/>
  <c r="ABI199" i="1"/>
  <c r="ACE199" i="1"/>
  <c r="ADA199" i="1"/>
  <c r="KH199" i="1"/>
  <c r="LD199" i="1"/>
  <c r="LZ199" i="1"/>
  <c r="MV199" i="1"/>
  <c r="NR199" i="1"/>
  <c r="OO199" i="1"/>
  <c r="PL199" i="1"/>
  <c r="QH199" i="1"/>
  <c r="RD199" i="1"/>
  <c r="RZ199" i="1"/>
  <c r="SV199" i="1"/>
  <c r="TR199" i="1"/>
  <c r="UN199" i="1"/>
  <c r="VJ199" i="1"/>
  <c r="WG199" i="1"/>
  <c r="XD199" i="1"/>
  <c r="XZ199" i="1"/>
  <c r="YV199" i="1"/>
  <c r="ZR199" i="1"/>
  <c r="AAN199" i="1"/>
  <c r="ABJ199" i="1"/>
  <c r="ACF199" i="1"/>
  <c r="ADB199" i="1"/>
  <c r="LF199" i="1"/>
  <c r="OR199" i="1"/>
  <c r="RT199" i="1"/>
  <c r="UO199" i="1"/>
  <c r="WS199" i="1"/>
  <c r="YW199" i="1"/>
  <c r="ABA199" i="1"/>
  <c r="ADC199" i="1"/>
  <c r="LQ199" i="1"/>
  <c r="PA199" i="1"/>
  <c r="SA199" i="1"/>
  <c r="UP199" i="1"/>
  <c r="WT199" i="1"/>
  <c r="YX199" i="1"/>
  <c r="ABB199" i="1"/>
  <c r="ADE199" i="1"/>
  <c r="LS199" i="1"/>
  <c r="PC199" i="1"/>
  <c r="SB199" i="1"/>
  <c r="UX199" i="1"/>
  <c r="WU199" i="1"/>
  <c r="ZD199" i="1"/>
  <c r="ABC199" i="1"/>
  <c r="LT199" i="1"/>
  <c r="PD199" i="1"/>
  <c r="SI199" i="1"/>
  <c r="UY199" i="1"/>
  <c r="WV199" i="1"/>
  <c r="ZE199" i="1"/>
  <c r="ABD199" i="1"/>
  <c r="MA199" i="1"/>
  <c r="PM199" i="1"/>
  <c r="SL199" i="1"/>
  <c r="VA199" i="1"/>
  <c r="XE199" i="1"/>
  <c r="ZG199" i="1"/>
  <c r="ABK199" i="1"/>
  <c r="MB199" i="1"/>
  <c r="PN199" i="1"/>
  <c r="SO199" i="1"/>
  <c r="VB199" i="1"/>
  <c r="XF199" i="1"/>
  <c r="ZI199" i="1"/>
  <c r="ABL199" i="1"/>
  <c r="MM199" i="1"/>
  <c r="PW199" i="1"/>
  <c r="SP199" i="1"/>
  <c r="VC199" i="1"/>
  <c r="XL199" i="1"/>
  <c r="ZJ199" i="1"/>
  <c r="ABT199" i="1"/>
  <c r="MO199" i="1"/>
  <c r="PY199" i="1"/>
  <c r="SW199" i="1"/>
  <c r="VD199" i="1"/>
  <c r="XM199" i="1"/>
  <c r="ZL199" i="1"/>
  <c r="ABU199" i="1"/>
  <c r="MP199" i="1"/>
  <c r="PZ199" i="1"/>
  <c r="SX199" i="1"/>
  <c r="VK199" i="1"/>
  <c r="XO199" i="1"/>
  <c r="ZS199" i="1"/>
  <c r="ABW199" i="1"/>
  <c r="MW199" i="1"/>
  <c r="QI199" i="1"/>
  <c r="TF199" i="1"/>
  <c r="VM199" i="1"/>
  <c r="XP199" i="1"/>
  <c r="ZT199" i="1"/>
  <c r="ABX199" i="1"/>
  <c r="JN199" i="1"/>
  <c r="MX199" i="1"/>
  <c r="QJ199" i="1"/>
  <c r="TI199" i="1"/>
  <c r="VT199" i="1"/>
  <c r="XQ199" i="1"/>
  <c r="ZZ199" i="1"/>
  <c r="ABY199" i="1"/>
  <c r="JW199" i="1"/>
  <c r="NI199" i="1"/>
  <c r="QQ199" i="1"/>
  <c r="TK199" i="1"/>
  <c r="VU199" i="1"/>
  <c r="XR199" i="1"/>
  <c r="AAA199" i="1"/>
  <c r="ABZ199" i="1"/>
  <c r="JZ199" i="1"/>
  <c r="NK199" i="1"/>
  <c r="QS199" i="1"/>
  <c r="TL199" i="1"/>
  <c r="VW199" i="1"/>
  <c r="YA199" i="1"/>
  <c r="AAD199" i="1"/>
  <c r="ACG199" i="1"/>
  <c r="KB199" i="1"/>
  <c r="NL199" i="1"/>
  <c r="QU199" i="1"/>
  <c r="TS199" i="1"/>
  <c r="VX199" i="1"/>
  <c r="YB199" i="1"/>
  <c r="AAF199" i="1"/>
  <c r="ACH199" i="1"/>
  <c r="KI199" i="1"/>
  <c r="NS199" i="1"/>
  <c r="QW199" i="1"/>
  <c r="TT199" i="1"/>
  <c r="VY199" i="1"/>
  <c r="YH199" i="1"/>
  <c r="AAG199" i="1"/>
  <c r="ACP199" i="1"/>
  <c r="KJ199" i="1"/>
  <c r="NU199" i="1"/>
  <c r="RE199" i="1"/>
  <c r="UB199" i="1"/>
  <c r="VZ199" i="1"/>
  <c r="YI199" i="1"/>
  <c r="AAH199" i="1"/>
  <c r="ACQ199" i="1"/>
  <c r="KT199" i="1"/>
  <c r="OE199" i="1"/>
  <c r="RF199" i="1"/>
  <c r="UC199" i="1"/>
  <c r="WH199" i="1"/>
  <c r="YK199" i="1"/>
  <c r="AAO199" i="1"/>
  <c r="ACS199" i="1"/>
  <c r="KW199" i="1"/>
  <c r="OG199" i="1"/>
  <c r="RM199" i="1"/>
  <c r="UE199" i="1"/>
  <c r="WJ199" i="1"/>
  <c r="YL199" i="1"/>
  <c r="AAP199" i="1"/>
  <c r="ACT199" i="1"/>
  <c r="KX199" i="1"/>
  <c r="OH199" i="1"/>
  <c r="RO199" i="1"/>
  <c r="UG199" i="1"/>
  <c r="WP199" i="1"/>
  <c r="YM199" i="1"/>
  <c r="AAW199" i="1"/>
  <c r="ACU199" i="1"/>
  <c r="LE199" i="1"/>
  <c r="OP199" i="1"/>
  <c r="RR199" i="1"/>
  <c r="UH199" i="1"/>
  <c r="WQ199" i="1"/>
  <c r="YO199" i="1"/>
  <c r="AAX199" i="1"/>
  <c r="ACV199" i="1"/>
  <c r="G199" i="1"/>
  <c r="AA199" i="1"/>
  <c r="AU199" i="1"/>
  <c r="BO199" i="1"/>
  <c r="CI199" i="1"/>
  <c r="DC199" i="1"/>
  <c r="DW199" i="1"/>
  <c r="EQ199" i="1"/>
  <c r="FK199" i="1"/>
  <c r="GE199" i="1"/>
  <c r="GY199" i="1"/>
  <c r="HS199" i="1"/>
  <c r="IM199" i="1"/>
  <c r="JG199" i="1"/>
  <c r="Z199" i="1"/>
  <c r="AV199" i="1"/>
  <c r="BQ199" i="1"/>
  <c r="CL199" i="1"/>
  <c r="DG199" i="1"/>
  <c r="EB199" i="1"/>
  <c r="EW199" i="1"/>
  <c r="FR199" i="1"/>
  <c r="GM199" i="1"/>
  <c r="HH199" i="1"/>
  <c r="IC199" i="1"/>
  <c r="IX199" i="1"/>
  <c r="F199" i="1"/>
  <c r="AB199" i="1"/>
  <c r="AW199" i="1"/>
  <c r="BR199" i="1"/>
  <c r="CM199" i="1"/>
  <c r="DH199" i="1"/>
  <c r="EC199" i="1"/>
  <c r="EX199" i="1"/>
  <c r="FS199" i="1"/>
  <c r="GN199" i="1"/>
  <c r="HI199" i="1"/>
  <c r="ID199" i="1"/>
  <c r="IY199" i="1"/>
  <c r="H199" i="1"/>
  <c r="AC199" i="1"/>
  <c r="AX199" i="1"/>
  <c r="BS199" i="1"/>
  <c r="CN199" i="1"/>
  <c r="DI199" i="1"/>
  <c r="ED199" i="1"/>
  <c r="EY199" i="1"/>
  <c r="FT199" i="1"/>
  <c r="GO199" i="1"/>
  <c r="HJ199" i="1"/>
  <c r="IE199" i="1"/>
  <c r="IZ199" i="1"/>
  <c r="O199" i="1"/>
  <c r="AJ199" i="1"/>
  <c r="BE199" i="1"/>
  <c r="BZ199" i="1"/>
  <c r="CU199" i="1"/>
  <c r="DP199" i="1"/>
  <c r="EK199" i="1"/>
  <c r="FF199" i="1"/>
  <c r="GA199" i="1"/>
  <c r="GV199" i="1"/>
  <c r="HQ199" i="1"/>
  <c r="IL199" i="1"/>
  <c r="JH199" i="1"/>
  <c r="R199" i="1"/>
  <c r="AM199" i="1"/>
  <c r="BH199" i="1"/>
  <c r="CC199" i="1"/>
  <c r="CX199" i="1"/>
  <c r="DS199" i="1"/>
  <c r="EN199" i="1"/>
  <c r="FI199" i="1"/>
  <c r="GD199" i="1"/>
  <c r="GZ199" i="1"/>
  <c r="HU199" i="1"/>
  <c r="IP199" i="1"/>
  <c r="JK199" i="1"/>
  <c r="S199" i="1"/>
  <c r="AN199" i="1"/>
  <c r="BI199" i="1"/>
  <c r="CD199" i="1"/>
  <c r="CY199" i="1"/>
  <c r="DT199" i="1"/>
  <c r="EO199" i="1"/>
  <c r="FJ199" i="1"/>
  <c r="GF199" i="1"/>
  <c r="HA199" i="1"/>
  <c r="HV199" i="1"/>
  <c r="IQ199" i="1"/>
  <c r="JL199" i="1"/>
  <c r="T199" i="1"/>
  <c r="AO199" i="1"/>
  <c r="BJ199" i="1"/>
  <c r="CE199" i="1"/>
  <c r="CZ199" i="1"/>
  <c r="DU199" i="1"/>
  <c r="EP199" i="1"/>
  <c r="FL199" i="1"/>
  <c r="GG199" i="1"/>
  <c r="HB199" i="1"/>
  <c r="HW199" i="1"/>
  <c r="IR199" i="1"/>
  <c r="JM199" i="1"/>
  <c r="U199" i="1"/>
  <c r="AP199" i="1"/>
  <c r="BK199" i="1"/>
  <c r="CF199" i="1"/>
  <c r="DA199" i="1"/>
  <c r="DV199" i="1"/>
  <c r="ER199" i="1"/>
  <c r="FM199" i="1"/>
  <c r="GH199" i="1"/>
  <c r="HC199" i="1"/>
  <c r="HX199" i="1"/>
  <c r="IS199" i="1"/>
  <c r="V199" i="1"/>
  <c r="AQ199" i="1"/>
  <c r="BL199" i="1"/>
  <c r="CG199" i="1"/>
  <c r="DB199" i="1"/>
  <c r="DX199" i="1"/>
  <c r="ES199" i="1"/>
  <c r="FN199" i="1"/>
  <c r="GI199" i="1"/>
  <c r="HD199" i="1"/>
  <c r="HY199" i="1"/>
  <c r="IT199" i="1"/>
  <c r="W199" i="1"/>
  <c r="AR199" i="1"/>
  <c r="BM199" i="1"/>
  <c r="CH199" i="1"/>
  <c r="DD199" i="1"/>
  <c r="DY199" i="1"/>
  <c r="ET199" i="1"/>
  <c r="FO199" i="1"/>
  <c r="GJ199" i="1"/>
  <c r="HE199" i="1"/>
  <c r="HZ199" i="1"/>
  <c r="IU199" i="1"/>
  <c r="X199" i="1"/>
  <c r="AS199" i="1"/>
  <c r="BN199" i="1"/>
  <c r="CJ199" i="1"/>
  <c r="DE199" i="1"/>
  <c r="DZ199" i="1"/>
  <c r="EU199" i="1"/>
  <c r="FP199" i="1"/>
  <c r="GK199" i="1"/>
  <c r="HF199" i="1"/>
  <c r="IA199" i="1"/>
  <c r="IV199" i="1"/>
  <c r="AF199" i="1"/>
  <c r="BX199" i="1"/>
  <c r="DQ199" i="1"/>
  <c r="FQ199" i="1"/>
  <c r="HL199" i="1"/>
  <c r="JD199" i="1"/>
  <c r="AG199" i="1"/>
  <c r="BY199" i="1"/>
  <c r="DR199" i="1"/>
  <c r="FU199" i="1"/>
  <c r="HM199" i="1"/>
  <c r="JE199" i="1"/>
  <c r="AH199" i="1"/>
  <c r="CA199" i="1"/>
  <c r="EA199" i="1"/>
  <c r="FV199" i="1"/>
  <c r="HN199" i="1"/>
  <c r="JF199" i="1"/>
  <c r="AI199" i="1"/>
  <c r="CB199" i="1"/>
  <c r="EE199" i="1"/>
  <c r="FW199" i="1"/>
  <c r="HO199" i="1"/>
  <c r="JI199" i="1"/>
  <c r="AK199" i="1"/>
  <c r="CK199" i="1"/>
  <c r="EF199" i="1"/>
  <c r="FX199" i="1"/>
  <c r="HP199" i="1"/>
  <c r="JJ199" i="1"/>
  <c r="AL199" i="1"/>
  <c r="CO199" i="1"/>
  <c r="EG199" i="1"/>
  <c r="FY199" i="1"/>
  <c r="HR199" i="1"/>
  <c r="AT199" i="1"/>
  <c r="CP199" i="1"/>
  <c r="EH199" i="1"/>
  <c r="FZ199" i="1"/>
  <c r="HT199" i="1"/>
  <c r="AY199" i="1"/>
  <c r="CQ199" i="1"/>
  <c r="EI199" i="1"/>
  <c r="GB199" i="1"/>
  <c r="IB199" i="1"/>
  <c r="AZ199" i="1"/>
  <c r="CR199" i="1"/>
  <c r="EJ199" i="1"/>
  <c r="GC199" i="1"/>
  <c r="IF199" i="1"/>
  <c r="I199" i="1"/>
  <c r="BA199" i="1"/>
  <c r="CS199" i="1"/>
  <c r="EL199" i="1"/>
  <c r="GL199" i="1"/>
  <c r="IG199" i="1"/>
  <c r="J199" i="1"/>
  <c r="BB199" i="1"/>
  <c r="CT199" i="1"/>
  <c r="EM199" i="1"/>
  <c r="GP199" i="1"/>
  <c r="IH199" i="1"/>
  <c r="K199" i="1"/>
  <c r="BC199" i="1"/>
  <c r="CV199" i="1"/>
  <c r="EV199" i="1"/>
  <c r="GQ199" i="1"/>
  <c r="II199" i="1"/>
  <c r="HK199" i="1"/>
  <c r="L199" i="1"/>
  <c r="BD199" i="1"/>
  <c r="CW199" i="1"/>
  <c r="EZ199" i="1"/>
  <c r="GR199" i="1"/>
  <c r="IJ199" i="1"/>
  <c r="M199" i="1"/>
  <c r="BF199" i="1"/>
  <c r="DF199" i="1"/>
  <c r="FA199" i="1"/>
  <c r="GS199" i="1"/>
  <c r="IK199" i="1"/>
  <c r="AE199" i="1"/>
  <c r="N199" i="1"/>
  <c r="BG199" i="1"/>
  <c r="DJ199" i="1"/>
  <c r="FB199" i="1"/>
  <c r="GT199" i="1"/>
  <c r="IN199" i="1"/>
  <c r="BW199" i="1"/>
  <c r="JC199" i="1"/>
  <c r="P199" i="1"/>
  <c r="BP199" i="1"/>
  <c r="DK199" i="1"/>
  <c r="FC199" i="1"/>
  <c r="GU199" i="1"/>
  <c r="IO199" i="1"/>
  <c r="DO199" i="1"/>
  <c r="Q199" i="1"/>
  <c r="BT199" i="1"/>
  <c r="DL199" i="1"/>
  <c r="FD199" i="1"/>
  <c r="GW199" i="1"/>
  <c r="IW199" i="1"/>
  <c r="Y199" i="1"/>
  <c r="BU199" i="1"/>
  <c r="DM199" i="1"/>
  <c r="FE199" i="1"/>
  <c r="GX199" i="1"/>
  <c r="JA199" i="1"/>
  <c r="FH199" i="1"/>
  <c r="AD199" i="1"/>
  <c r="BV199" i="1"/>
  <c r="DN199" i="1"/>
  <c r="FG199" i="1"/>
  <c r="HG199" i="1"/>
  <c r="JB199" i="1"/>
  <c r="KE179" i="1"/>
  <c r="KY179" i="1"/>
  <c r="LS179" i="1"/>
  <c r="MM179" i="1"/>
  <c r="NG179" i="1"/>
  <c r="OA179" i="1"/>
  <c r="OU179" i="1"/>
  <c r="PO179" i="1"/>
  <c r="QI179" i="1"/>
  <c r="RC179" i="1"/>
  <c r="RW179" i="1"/>
  <c r="SQ179" i="1"/>
  <c r="TK179" i="1"/>
  <c r="UE179" i="1"/>
  <c r="UY179" i="1"/>
  <c r="VS179" i="1"/>
  <c r="WM179" i="1"/>
  <c r="XG179" i="1"/>
  <c r="YA179" i="1"/>
  <c r="YU179" i="1"/>
  <c r="ZO179" i="1"/>
  <c r="AAI179" i="1"/>
  <c r="ABC179" i="1"/>
  <c r="ABW179" i="1"/>
  <c r="ACQ179" i="1"/>
  <c r="JU179" i="1"/>
  <c r="KP179" i="1"/>
  <c r="LK179" i="1"/>
  <c r="MF179" i="1"/>
  <c r="NA179" i="1"/>
  <c r="NV179" i="1"/>
  <c r="OQ179" i="1"/>
  <c r="PL179" i="1"/>
  <c r="QG179" i="1"/>
  <c r="RB179" i="1"/>
  <c r="RX179" i="1"/>
  <c r="SS179" i="1"/>
  <c r="TN179" i="1"/>
  <c r="UI179" i="1"/>
  <c r="VD179" i="1"/>
  <c r="VY179" i="1"/>
  <c r="JV179" i="1"/>
  <c r="KQ179" i="1"/>
  <c r="LL179" i="1"/>
  <c r="MG179" i="1"/>
  <c r="NB179" i="1"/>
  <c r="NW179" i="1"/>
  <c r="OR179" i="1"/>
  <c r="PM179" i="1"/>
  <c r="QH179" i="1"/>
  <c r="RD179" i="1"/>
  <c r="RY179" i="1"/>
  <c r="ST179" i="1"/>
  <c r="TO179" i="1"/>
  <c r="UJ179" i="1"/>
  <c r="VE179" i="1"/>
  <c r="VZ179" i="1"/>
  <c r="WU179" i="1"/>
  <c r="XP179" i="1"/>
  <c r="YK179" i="1"/>
  <c r="ZF179" i="1"/>
  <c r="AAA179" i="1"/>
  <c r="AAV179" i="1"/>
  <c r="ABQ179" i="1"/>
  <c r="ACL179" i="1"/>
  <c r="ADG179" i="1"/>
  <c r="JW179" i="1"/>
  <c r="KR179" i="1"/>
  <c r="LM179" i="1"/>
  <c r="MH179" i="1"/>
  <c r="NC179" i="1"/>
  <c r="NX179" i="1"/>
  <c r="OS179" i="1"/>
  <c r="PN179" i="1"/>
  <c r="QJ179" i="1"/>
  <c r="RE179" i="1"/>
  <c r="RZ179" i="1"/>
  <c r="SU179" i="1"/>
  <c r="TP179" i="1"/>
  <c r="UK179" i="1"/>
  <c r="VF179" i="1"/>
  <c r="WA179" i="1"/>
  <c r="WV179" i="1"/>
  <c r="XQ179" i="1"/>
  <c r="YL179" i="1"/>
  <c r="ZG179" i="1"/>
  <c r="AAB179" i="1"/>
  <c r="AAW179" i="1"/>
  <c r="ABR179" i="1"/>
  <c r="ACM179" i="1"/>
  <c r="JX179" i="1"/>
  <c r="KS179" i="1"/>
  <c r="LN179" i="1"/>
  <c r="MI179" i="1"/>
  <c r="ND179" i="1"/>
  <c r="NY179" i="1"/>
  <c r="OT179" i="1"/>
  <c r="PP179" i="1"/>
  <c r="QK179" i="1"/>
  <c r="RF179" i="1"/>
  <c r="SA179" i="1"/>
  <c r="SV179" i="1"/>
  <c r="TQ179" i="1"/>
  <c r="UL179" i="1"/>
  <c r="VG179" i="1"/>
  <c r="WB179" i="1"/>
  <c r="WW179" i="1"/>
  <c r="XR179" i="1"/>
  <c r="YM179" i="1"/>
  <c r="ZH179" i="1"/>
  <c r="AAC179" i="1"/>
  <c r="AAX179" i="1"/>
  <c r="ABS179" i="1"/>
  <c r="ACN179" i="1"/>
  <c r="JY179" i="1"/>
  <c r="KT179" i="1"/>
  <c r="LO179" i="1"/>
  <c r="MJ179" i="1"/>
  <c r="NE179" i="1"/>
  <c r="NZ179" i="1"/>
  <c r="OV179" i="1"/>
  <c r="PQ179" i="1"/>
  <c r="QL179" i="1"/>
  <c r="RG179" i="1"/>
  <c r="SB179" i="1"/>
  <c r="SW179" i="1"/>
  <c r="TR179" i="1"/>
  <c r="UM179" i="1"/>
  <c r="VH179" i="1"/>
  <c r="WC179" i="1"/>
  <c r="WX179" i="1"/>
  <c r="XS179" i="1"/>
  <c r="YN179" i="1"/>
  <c r="ZI179" i="1"/>
  <c r="AAD179" i="1"/>
  <c r="AAY179" i="1"/>
  <c r="ABT179" i="1"/>
  <c r="ACO179" i="1"/>
  <c r="JZ179" i="1"/>
  <c r="KU179" i="1"/>
  <c r="LP179" i="1"/>
  <c r="MK179" i="1"/>
  <c r="NF179" i="1"/>
  <c r="OB179" i="1"/>
  <c r="OW179" i="1"/>
  <c r="PR179" i="1"/>
  <c r="QM179" i="1"/>
  <c r="RH179" i="1"/>
  <c r="SC179" i="1"/>
  <c r="SX179" i="1"/>
  <c r="TS179" i="1"/>
  <c r="UN179" i="1"/>
  <c r="VI179" i="1"/>
  <c r="WD179" i="1"/>
  <c r="WY179" i="1"/>
  <c r="XT179" i="1"/>
  <c r="YO179" i="1"/>
  <c r="ZJ179" i="1"/>
  <c r="AAE179" i="1"/>
  <c r="AAZ179" i="1"/>
  <c r="ABU179" i="1"/>
  <c r="ACP179" i="1"/>
  <c r="KA179" i="1"/>
  <c r="KV179" i="1"/>
  <c r="LQ179" i="1"/>
  <c r="ML179" i="1"/>
  <c r="NH179" i="1"/>
  <c r="OC179" i="1"/>
  <c r="OX179" i="1"/>
  <c r="PS179" i="1"/>
  <c r="QN179" i="1"/>
  <c r="RI179" i="1"/>
  <c r="SD179" i="1"/>
  <c r="SY179" i="1"/>
  <c r="TT179" i="1"/>
  <c r="UO179" i="1"/>
  <c r="VJ179" i="1"/>
  <c r="WE179" i="1"/>
  <c r="WZ179" i="1"/>
  <c r="XU179" i="1"/>
  <c r="YP179" i="1"/>
  <c r="ZK179" i="1"/>
  <c r="AAF179" i="1"/>
  <c r="KB179" i="1"/>
  <c r="KW179" i="1"/>
  <c r="LR179" i="1"/>
  <c r="MN179" i="1"/>
  <c r="NI179" i="1"/>
  <c r="OD179" i="1"/>
  <c r="OY179" i="1"/>
  <c r="PT179" i="1"/>
  <c r="QO179" i="1"/>
  <c r="RJ179" i="1"/>
  <c r="SE179" i="1"/>
  <c r="SZ179" i="1"/>
  <c r="TU179" i="1"/>
  <c r="UP179" i="1"/>
  <c r="VK179" i="1"/>
  <c r="WF179" i="1"/>
  <c r="XA179" i="1"/>
  <c r="KC179" i="1"/>
  <c r="KX179" i="1"/>
  <c r="LT179" i="1"/>
  <c r="MO179" i="1"/>
  <c r="NJ179" i="1"/>
  <c r="OE179" i="1"/>
  <c r="OZ179" i="1"/>
  <c r="PU179" i="1"/>
  <c r="QP179" i="1"/>
  <c r="KD179" i="1"/>
  <c r="KZ179" i="1"/>
  <c r="LU179" i="1"/>
  <c r="MP179" i="1"/>
  <c r="NK179" i="1"/>
  <c r="OF179" i="1"/>
  <c r="PA179" i="1"/>
  <c r="KF179" i="1"/>
  <c r="LA179" i="1"/>
  <c r="LV179" i="1"/>
  <c r="MQ179" i="1"/>
  <c r="NL179" i="1"/>
  <c r="OG179" i="1"/>
  <c r="PB179" i="1"/>
  <c r="PW179" i="1"/>
  <c r="KG179" i="1"/>
  <c r="LB179" i="1"/>
  <c r="LW179" i="1"/>
  <c r="MR179" i="1"/>
  <c r="NM179" i="1"/>
  <c r="OH179" i="1"/>
  <c r="PC179" i="1"/>
  <c r="PX179" i="1"/>
  <c r="QS179" i="1"/>
  <c r="RN179" i="1"/>
  <c r="SI179" i="1"/>
  <c r="TD179" i="1"/>
  <c r="TY179" i="1"/>
  <c r="UT179" i="1"/>
  <c r="VO179" i="1"/>
  <c r="WJ179" i="1"/>
  <c r="XE179" i="1"/>
  <c r="XZ179" i="1"/>
  <c r="YV179" i="1"/>
  <c r="ZQ179" i="1"/>
  <c r="AAL179" i="1"/>
  <c r="ABG179" i="1"/>
  <c r="ACB179" i="1"/>
  <c r="ACW179" i="1"/>
  <c r="KH179" i="1"/>
  <c r="LC179" i="1"/>
  <c r="LX179" i="1"/>
  <c r="MS179" i="1"/>
  <c r="NN179" i="1"/>
  <c r="OI179" i="1"/>
  <c r="PD179" i="1"/>
  <c r="PY179" i="1"/>
  <c r="QT179" i="1"/>
  <c r="RO179" i="1"/>
  <c r="SJ179" i="1"/>
  <c r="TE179" i="1"/>
  <c r="TZ179" i="1"/>
  <c r="UU179" i="1"/>
  <c r="VP179" i="1"/>
  <c r="WK179" i="1"/>
  <c r="XF179" i="1"/>
  <c r="YB179" i="1"/>
  <c r="YW179" i="1"/>
  <c r="ZR179" i="1"/>
  <c r="AAM179" i="1"/>
  <c r="ABH179" i="1"/>
  <c r="ACC179" i="1"/>
  <c r="ACX179" i="1"/>
  <c r="JN179" i="1"/>
  <c r="KI179" i="1"/>
  <c r="LD179" i="1"/>
  <c r="LY179" i="1"/>
  <c r="MT179" i="1"/>
  <c r="NO179" i="1"/>
  <c r="OJ179" i="1"/>
  <c r="PE179" i="1"/>
  <c r="PZ179" i="1"/>
  <c r="QU179" i="1"/>
  <c r="RP179" i="1"/>
  <c r="SK179" i="1"/>
  <c r="TF179" i="1"/>
  <c r="UA179" i="1"/>
  <c r="UV179" i="1"/>
  <c r="VQ179" i="1"/>
  <c r="WL179" i="1"/>
  <c r="XH179" i="1"/>
  <c r="YC179" i="1"/>
  <c r="YX179" i="1"/>
  <c r="ZS179" i="1"/>
  <c r="AAN179" i="1"/>
  <c r="ABI179" i="1"/>
  <c r="ACD179" i="1"/>
  <c r="ACY179" i="1"/>
  <c r="JO179" i="1"/>
  <c r="KJ179" i="1"/>
  <c r="LE179" i="1"/>
  <c r="LZ179" i="1"/>
  <c r="MU179" i="1"/>
  <c r="NP179" i="1"/>
  <c r="OK179" i="1"/>
  <c r="PF179" i="1"/>
  <c r="QA179" i="1"/>
  <c r="QV179" i="1"/>
  <c r="RQ179" i="1"/>
  <c r="SL179" i="1"/>
  <c r="TG179" i="1"/>
  <c r="UB179" i="1"/>
  <c r="UW179" i="1"/>
  <c r="VR179" i="1"/>
  <c r="WN179" i="1"/>
  <c r="XI179" i="1"/>
  <c r="YD179" i="1"/>
  <c r="YY179" i="1"/>
  <c r="ZT179" i="1"/>
  <c r="AAO179" i="1"/>
  <c r="ABJ179" i="1"/>
  <c r="ACE179" i="1"/>
  <c r="ACZ179" i="1"/>
  <c r="JP179" i="1"/>
  <c r="KK179" i="1"/>
  <c r="LF179" i="1"/>
  <c r="MA179" i="1"/>
  <c r="MV179" i="1"/>
  <c r="NQ179" i="1"/>
  <c r="OL179" i="1"/>
  <c r="PG179" i="1"/>
  <c r="QB179" i="1"/>
  <c r="QW179" i="1"/>
  <c r="RR179" i="1"/>
  <c r="SM179" i="1"/>
  <c r="TH179" i="1"/>
  <c r="UC179" i="1"/>
  <c r="UX179" i="1"/>
  <c r="VT179" i="1"/>
  <c r="WO179" i="1"/>
  <c r="XJ179" i="1"/>
  <c r="YE179" i="1"/>
  <c r="YZ179" i="1"/>
  <c r="ZU179" i="1"/>
  <c r="AAP179" i="1"/>
  <c r="ABK179" i="1"/>
  <c r="ACF179" i="1"/>
  <c r="ADA179" i="1"/>
  <c r="JQ179" i="1"/>
  <c r="KL179" i="1"/>
  <c r="LG179" i="1"/>
  <c r="MB179" i="1"/>
  <c r="MW179" i="1"/>
  <c r="NR179" i="1"/>
  <c r="OM179" i="1"/>
  <c r="PH179" i="1"/>
  <c r="QC179" i="1"/>
  <c r="QX179" i="1"/>
  <c r="RS179" i="1"/>
  <c r="SN179" i="1"/>
  <c r="TI179" i="1"/>
  <c r="UD179" i="1"/>
  <c r="UZ179" i="1"/>
  <c r="VU179" i="1"/>
  <c r="WP179" i="1"/>
  <c r="XK179" i="1"/>
  <c r="YF179" i="1"/>
  <c r="ZA179" i="1"/>
  <c r="ZV179" i="1"/>
  <c r="AAQ179" i="1"/>
  <c r="ABL179" i="1"/>
  <c r="ACG179" i="1"/>
  <c r="ADB179" i="1"/>
  <c r="JR179" i="1"/>
  <c r="KM179" i="1"/>
  <c r="LH179" i="1"/>
  <c r="MC179" i="1"/>
  <c r="MX179" i="1"/>
  <c r="NS179" i="1"/>
  <c r="ON179" i="1"/>
  <c r="PI179" i="1"/>
  <c r="QD179" i="1"/>
  <c r="QY179" i="1"/>
  <c r="RT179" i="1"/>
  <c r="SO179" i="1"/>
  <c r="TJ179" i="1"/>
  <c r="UF179" i="1"/>
  <c r="VA179" i="1"/>
  <c r="VV179" i="1"/>
  <c r="WQ179" i="1"/>
  <c r="XL179" i="1"/>
  <c r="YG179" i="1"/>
  <c r="ZB179" i="1"/>
  <c r="ZW179" i="1"/>
  <c r="AAR179" i="1"/>
  <c r="ABM179" i="1"/>
  <c r="ACH179" i="1"/>
  <c r="ADC179" i="1"/>
  <c r="JT179" i="1"/>
  <c r="QZ179" i="1"/>
  <c r="UG179" i="1"/>
  <c r="XD179" i="1"/>
  <c r="ZN179" i="1"/>
  <c r="ABV179" i="1"/>
  <c r="KN179" i="1"/>
  <c r="RA179" i="1"/>
  <c r="UH179" i="1"/>
  <c r="XM179" i="1"/>
  <c r="ZP179" i="1"/>
  <c r="ABX179" i="1"/>
  <c r="KO179" i="1"/>
  <c r="RK179" i="1"/>
  <c r="UQ179" i="1"/>
  <c r="XN179" i="1"/>
  <c r="ZX179" i="1"/>
  <c r="ABY179" i="1"/>
  <c r="LI179" i="1"/>
  <c r="RL179" i="1"/>
  <c r="UR179" i="1"/>
  <c r="XO179" i="1"/>
  <c r="ZY179" i="1"/>
  <c r="ABZ179" i="1"/>
  <c r="LJ179" i="1"/>
  <c r="RM179" i="1"/>
  <c r="US179" i="1"/>
  <c r="XV179" i="1"/>
  <c r="ZZ179" i="1"/>
  <c r="ACA179" i="1"/>
  <c r="MD179" i="1"/>
  <c r="RU179" i="1"/>
  <c r="VB179" i="1"/>
  <c r="XW179" i="1"/>
  <c r="AAG179" i="1"/>
  <c r="ACI179" i="1"/>
  <c r="ME179" i="1"/>
  <c r="RV179" i="1"/>
  <c r="VC179" i="1"/>
  <c r="XX179" i="1"/>
  <c r="AAH179" i="1"/>
  <c r="ACJ179" i="1"/>
  <c r="MY179" i="1"/>
  <c r="SF179" i="1"/>
  <c r="VL179" i="1"/>
  <c r="XY179" i="1"/>
  <c r="AAJ179" i="1"/>
  <c r="ACK179" i="1"/>
  <c r="MZ179" i="1"/>
  <c r="SG179" i="1"/>
  <c r="VM179" i="1"/>
  <c r="YH179" i="1"/>
  <c r="AAK179" i="1"/>
  <c r="ACR179" i="1"/>
  <c r="NT179" i="1"/>
  <c r="SH179" i="1"/>
  <c r="VN179" i="1"/>
  <c r="YI179" i="1"/>
  <c r="AAS179" i="1"/>
  <c r="ACS179" i="1"/>
  <c r="NU179" i="1"/>
  <c r="SP179" i="1"/>
  <c r="VW179" i="1"/>
  <c r="YJ179" i="1"/>
  <c r="AAT179" i="1"/>
  <c r="ACT179" i="1"/>
  <c r="OO179" i="1"/>
  <c r="SR179" i="1"/>
  <c r="VX179" i="1"/>
  <c r="YQ179" i="1"/>
  <c r="AAU179" i="1"/>
  <c r="ACU179" i="1"/>
  <c r="OP179" i="1"/>
  <c r="TA179" i="1"/>
  <c r="WG179" i="1"/>
  <c r="YR179" i="1"/>
  <c r="ABA179" i="1"/>
  <c r="ACV179" i="1"/>
  <c r="PJ179" i="1"/>
  <c r="TB179" i="1"/>
  <c r="WH179" i="1"/>
  <c r="YS179" i="1"/>
  <c r="ABB179" i="1"/>
  <c r="ADD179" i="1"/>
  <c r="PK179" i="1"/>
  <c r="TC179" i="1"/>
  <c r="WI179" i="1"/>
  <c r="YT179" i="1"/>
  <c r="ABD179" i="1"/>
  <c r="ADE179" i="1"/>
  <c r="PV179" i="1"/>
  <c r="TL179" i="1"/>
  <c r="WR179" i="1"/>
  <c r="ZC179" i="1"/>
  <c r="ABE179" i="1"/>
  <c r="ADF179" i="1"/>
  <c r="QE179" i="1"/>
  <c r="TM179" i="1"/>
  <c r="WS179" i="1"/>
  <c r="ZD179" i="1"/>
  <c r="ABF179" i="1"/>
  <c r="QF179" i="1"/>
  <c r="TV179" i="1"/>
  <c r="WT179" i="1"/>
  <c r="ZE179" i="1"/>
  <c r="ABN179" i="1"/>
  <c r="QQ179" i="1"/>
  <c r="TW179" i="1"/>
  <c r="XB179" i="1"/>
  <c r="ZL179" i="1"/>
  <c r="ABO179" i="1"/>
  <c r="JS179" i="1"/>
  <c r="QR179" i="1"/>
  <c r="TX179" i="1"/>
  <c r="XC179" i="1"/>
  <c r="ZM179" i="1"/>
  <c r="ABP179" i="1"/>
  <c r="G179" i="1"/>
  <c r="AA179" i="1"/>
  <c r="AU179" i="1"/>
  <c r="BO179" i="1"/>
  <c r="CI179" i="1"/>
  <c r="DC179" i="1"/>
  <c r="DW179" i="1"/>
  <c r="EQ179" i="1"/>
  <c r="FK179" i="1"/>
  <c r="GE179" i="1"/>
  <c r="GY179" i="1"/>
  <c r="HS179" i="1"/>
  <c r="IM179" i="1"/>
  <c r="JG179" i="1"/>
  <c r="H179" i="1"/>
  <c r="AB179" i="1"/>
  <c r="AV179" i="1"/>
  <c r="BP179" i="1"/>
  <c r="CJ179" i="1"/>
  <c r="DD179" i="1"/>
  <c r="DX179" i="1"/>
  <c r="ER179" i="1"/>
  <c r="FL179" i="1"/>
  <c r="GF179" i="1"/>
  <c r="GZ179" i="1"/>
  <c r="HT179" i="1"/>
  <c r="IN179" i="1"/>
  <c r="JH179" i="1"/>
  <c r="I179" i="1"/>
  <c r="AC179" i="1"/>
  <c r="AW179" i="1"/>
  <c r="BQ179" i="1"/>
  <c r="CK179" i="1"/>
  <c r="DE179" i="1"/>
  <c r="DY179" i="1"/>
  <c r="ES179" i="1"/>
  <c r="FM179" i="1"/>
  <c r="GG179" i="1"/>
  <c r="HA179" i="1"/>
  <c r="HU179" i="1"/>
  <c r="IO179" i="1"/>
  <c r="JI179" i="1"/>
  <c r="J179" i="1"/>
  <c r="AD179" i="1"/>
  <c r="AX179" i="1"/>
  <c r="BR179" i="1"/>
  <c r="CL179" i="1"/>
  <c r="DF179" i="1"/>
  <c r="DZ179" i="1"/>
  <c r="ET179" i="1"/>
  <c r="FN179" i="1"/>
  <c r="GH179" i="1"/>
  <c r="HB179" i="1"/>
  <c r="HV179" i="1"/>
  <c r="IP179" i="1"/>
  <c r="JJ179" i="1"/>
  <c r="S179" i="1"/>
  <c r="AM179" i="1"/>
  <c r="BG179" i="1"/>
  <c r="CA179" i="1"/>
  <c r="CU179" i="1"/>
  <c r="DO179" i="1"/>
  <c r="EI179" i="1"/>
  <c r="FC179" i="1"/>
  <c r="FW179" i="1"/>
  <c r="GQ179" i="1"/>
  <c r="HK179" i="1"/>
  <c r="IE179" i="1"/>
  <c r="IY179" i="1"/>
  <c r="T179" i="1"/>
  <c r="AN179" i="1"/>
  <c r="BH179" i="1"/>
  <c r="CB179" i="1"/>
  <c r="CV179" i="1"/>
  <c r="DP179" i="1"/>
  <c r="EJ179" i="1"/>
  <c r="FD179" i="1"/>
  <c r="FX179" i="1"/>
  <c r="GR179" i="1"/>
  <c r="HL179" i="1"/>
  <c r="IF179" i="1"/>
  <c r="IZ179" i="1"/>
  <c r="U179" i="1"/>
  <c r="AO179" i="1"/>
  <c r="BI179" i="1"/>
  <c r="CC179" i="1"/>
  <c r="CW179" i="1"/>
  <c r="DQ179" i="1"/>
  <c r="EK179" i="1"/>
  <c r="FE179" i="1"/>
  <c r="FY179" i="1"/>
  <c r="GS179" i="1"/>
  <c r="HM179" i="1"/>
  <c r="IG179" i="1"/>
  <c r="JA179" i="1"/>
  <c r="V179" i="1"/>
  <c r="AP179" i="1"/>
  <c r="BJ179" i="1"/>
  <c r="CD179" i="1"/>
  <c r="CX179" i="1"/>
  <c r="DR179" i="1"/>
  <c r="EL179" i="1"/>
  <c r="FF179" i="1"/>
  <c r="FZ179" i="1"/>
  <c r="GT179" i="1"/>
  <c r="HN179" i="1"/>
  <c r="IH179" i="1"/>
  <c r="JB179" i="1"/>
  <c r="W179" i="1"/>
  <c r="AQ179" i="1"/>
  <c r="BK179" i="1"/>
  <c r="CE179" i="1"/>
  <c r="CY179" i="1"/>
  <c r="DS179" i="1"/>
  <c r="EM179" i="1"/>
  <c r="FG179" i="1"/>
  <c r="GA179" i="1"/>
  <c r="GU179" i="1"/>
  <c r="HO179" i="1"/>
  <c r="II179" i="1"/>
  <c r="JC179" i="1"/>
  <c r="X179" i="1"/>
  <c r="AR179" i="1"/>
  <c r="BL179" i="1"/>
  <c r="CF179" i="1"/>
  <c r="CZ179" i="1"/>
  <c r="DT179" i="1"/>
  <c r="EN179" i="1"/>
  <c r="FH179" i="1"/>
  <c r="GB179" i="1"/>
  <c r="GV179" i="1"/>
  <c r="HP179" i="1"/>
  <c r="IJ179" i="1"/>
  <c r="JD179" i="1"/>
  <c r="Y179" i="1"/>
  <c r="AS179" i="1"/>
  <c r="BM179" i="1"/>
  <c r="CG179" i="1"/>
  <c r="DA179" i="1"/>
  <c r="DU179" i="1"/>
  <c r="EO179" i="1"/>
  <c r="FI179" i="1"/>
  <c r="GC179" i="1"/>
  <c r="GW179" i="1"/>
  <c r="HQ179" i="1"/>
  <c r="IK179" i="1"/>
  <c r="JE179" i="1"/>
  <c r="AY179" i="1"/>
  <c r="CO179" i="1"/>
  <c r="EE179" i="1"/>
  <c r="FU179" i="1"/>
  <c r="HR179" i="1"/>
  <c r="JL179" i="1"/>
  <c r="F179" i="1"/>
  <c r="AZ179" i="1"/>
  <c r="CP179" i="1"/>
  <c r="EF179" i="1"/>
  <c r="FV179" i="1"/>
  <c r="HW179" i="1"/>
  <c r="JM179" i="1"/>
  <c r="K179" i="1"/>
  <c r="BA179" i="1"/>
  <c r="CQ179" i="1"/>
  <c r="EG179" i="1"/>
  <c r="GD179" i="1"/>
  <c r="HX179" i="1"/>
  <c r="L179" i="1"/>
  <c r="BB179" i="1"/>
  <c r="CR179" i="1"/>
  <c r="EH179" i="1"/>
  <c r="GI179" i="1"/>
  <c r="HY179" i="1"/>
  <c r="M179" i="1"/>
  <c r="BC179" i="1"/>
  <c r="CS179" i="1"/>
  <c r="EP179" i="1"/>
  <c r="GJ179" i="1"/>
  <c r="HZ179" i="1"/>
  <c r="N179" i="1"/>
  <c r="BD179" i="1"/>
  <c r="CT179" i="1"/>
  <c r="EU179" i="1"/>
  <c r="GK179" i="1"/>
  <c r="IA179" i="1"/>
  <c r="O179" i="1"/>
  <c r="BE179" i="1"/>
  <c r="DB179" i="1"/>
  <c r="EV179" i="1"/>
  <c r="GL179" i="1"/>
  <c r="IB179" i="1"/>
  <c r="P179" i="1"/>
  <c r="BF179" i="1"/>
  <c r="DG179" i="1"/>
  <c r="EW179" i="1"/>
  <c r="GM179" i="1"/>
  <c r="IC179" i="1"/>
  <c r="Q179" i="1"/>
  <c r="BN179" i="1"/>
  <c r="DH179" i="1"/>
  <c r="EX179" i="1"/>
  <c r="GN179" i="1"/>
  <c r="ID179" i="1"/>
  <c r="R179" i="1"/>
  <c r="BS179" i="1"/>
  <c r="DI179" i="1"/>
  <c r="EY179" i="1"/>
  <c r="GO179" i="1"/>
  <c r="IL179" i="1"/>
  <c r="Z179" i="1"/>
  <c r="BT179" i="1"/>
  <c r="DJ179" i="1"/>
  <c r="EZ179" i="1"/>
  <c r="GP179" i="1"/>
  <c r="IQ179" i="1"/>
  <c r="AE179" i="1"/>
  <c r="BU179" i="1"/>
  <c r="DK179" i="1"/>
  <c r="FA179" i="1"/>
  <c r="GX179" i="1"/>
  <c r="IR179" i="1"/>
  <c r="AF179" i="1"/>
  <c r="BV179" i="1"/>
  <c r="DL179" i="1"/>
  <c r="FB179" i="1"/>
  <c r="HC179" i="1"/>
  <c r="IS179" i="1"/>
  <c r="AG179" i="1"/>
  <c r="BW179" i="1"/>
  <c r="DM179" i="1"/>
  <c r="FJ179" i="1"/>
  <c r="HD179" i="1"/>
  <c r="IT179" i="1"/>
  <c r="AH179" i="1"/>
  <c r="BX179" i="1"/>
  <c r="DN179" i="1"/>
  <c r="FO179" i="1"/>
  <c r="HE179" i="1"/>
  <c r="IU179" i="1"/>
  <c r="AI179" i="1"/>
  <c r="BY179" i="1"/>
  <c r="DV179" i="1"/>
  <c r="FP179" i="1"/>
  <c r="HF179" i="1"/>
  <c r="IV179" i="1"/>
  <c r="AJ179" i="1"/>
  <c r="BZ179" i="1"/>
  <c r="EA179" i="1"/>
  <c r="FQ179" i="1"/>
  <c r="HG179" i="1"/>
  <c r="IW179" i="1"/>
  <c r="AK179" i="1"/>
  <c r="CH179" i="1"/>
  <c r="EB179" i="1"/>
  <c r="FR179" i="1"/>
  <c r="HH179" i="1"/>
  <c r="IX179" i="1"/>
  <c r="AL179" i="1"/>
  <c r="CM179" i="1"/>
  <c r="EC179" i="1"/>
  <c r="FS179" i="1"/>
  <c r="HI179" i="1"/>
  <c r="JF179" i="1"/>
  <c r="AT179" i="1"/>
  <c r="CN179" i="1"/>
  <c r="ED179" i="1"/>
  <c r="FT179" i="1"/>
  <c r="HJ179" i="1"/>
  <c r="JK179" i="1"/>
  <c r="JT218" i="1"/>
  <c r="KN218" i="1"/>
  <c r="LH218" i="1"/>
  <c r="MB218" i="1"/>
  <c r="MV218" i="1"/>
  <c r="NP218" i="1"/>
  <c r="OJ218" i="1"/>
  <c r="PD218" i="1"/>
  <c r="PX218" i="1"/>
  <c r="QR218" i="1"/>
  <c r="RL218" i="1"/>
  <c r="SF218" i="1"/>
  <c r="SZ218" i="1"/>
  <c r="TT218" i="1"/>
  <c r="UN218" i="1"/>
  <c r="VH218" i="1"/>
  <c r="WB218" i="1"/>
  <c r="WV218" i="1"/>
  <c r="XP218" i="1"/>
  <c r="YJ218" i="1"/>
  <c r="ZD218" i="1"/>
  <c r="ZX218" i="1"/>
  <c r="AAR218" i="1"/>
  <c r="ABL218" i="1"/>
  <c r="ACF218" i="1"/>
  <c r="KD218" i="1"/>
  <c r="KY218" i="1"/>
  <c r="LT218" i="1"/>
  <c r="MO218" i="1"/>
  <c r="NJ218" i="1"/>
  <c r="OE218" i="1"/>
  <c r="OZ218" i="1"/>
  <c r="PU218" i="1"/>
  <c r="QP218" i="1"/>
  <c r="RK218" i="1"/>
  <c r="SG218" i="1"/>
  <c r="TB218" i="1"/>
  <c r="TW218" i="1"/>
  <c r="UR218" i="1"/>
  <c r="VM218" i="1"/>
  <c r="WH218" i="1"/>
  <c r="XC218" i="1"/>
  <c r="XX218" i="1"/>
  <c r="YS218" i="1"/>
  <c r="ZN218" i="1"/>
  <c r="AAI218" i="1"/>
  <c r="ABD218" i="1"/>
  <c r="ABY218" i="1"/>
  <c r="ACT218" i="1"/>
  <c r="KE218" i="1"/>
  <c r="KZ218" i="1"/>
  <c r="LU218" i="1"/>
  <c r="MP218" i="1"/>
  <c r="NK218" i="1"/>
  <c r="OF218" i="1"/>
  <c r="PA218" i="1"/>
  <c r="PV218" i="1"/>
  <c r="QQ218" i="1"/>
  <c r="RM218" i="1"/>
  <c r="SH218" i="1"/>
  <c r="TC218" i="1"/>
  <c r="TX218" i="1"/>
  <c r="US218" i="1"/>
  <c r="VN218" i="1"/>
  <c r="WI218" i="1"/>
  <c r="XD218" i="1"/>
  <c r="XY218" i="1"/>
  <c r="YT218" i="1"/>
  <c r="ZO218" i="1"/>
  <c r="AAJ218" i="1"/>
  <c r="ABE218" i="1"/>
  <c r="ABZ218" i="1"/>
  <c r="ACU218" i="1"/>
  <c r="KF218" i="1"/>
  <c r="LA218" i="1"/>
  <c r="LV218" i="1"/>
  <c r="MQ218" i="1"/>
  <c r="NL218" i="1"/>
  <c r="OG218" i="1"/>
  <c r="PB218" i="1"/>
  <c r="PW218" i="1"/>
  <c r="QS218" i="1"/>
  <c r="RN218" i="1"/>
  <c r="SI218" i="1"/>
  <c r="TD218" i="1"/>
  <c r="TY218" i="1"/>
  <c r="UT218" i="1"/>
  <c r="VO218" i="1"/>
  <c r="WJ218" i="1"/>
  <c r="XE218" i="1"/>
  <c r="XZ218" i="1"/>
  <c r="YU218" i="1"/>
  <c r="ZP218" i="1"/>
  <c r="AAK218" i="1"/>
  <c r="ABF218" i="1"/>
  <c r="ACA218" i="1"/>
  <c r="ACV218" i="1"/>
  <c r="KG218" i="1"/>
  <c r="LB218" i="1"/>
  <c r="LW218" i="1"/>
  <c r="MR218" i="1"/>
  <c r="NM218" i="1"/>
  <c r="OH218" i="1"/>
  <c r="PC218" i="1"/>
  <c r="PY218" i="1"/>
  <c r="QT218" i="1"/>
  <c r="RO218" i="1"/>
  <c r="SJ218" i="1"/>
  <c r="TE218" i="1"/>
  <c r="TZ218" i="1"/>
  <c r="UU218" i="1"/>
  <c r="VP218" i="1"/>
  <c r="WK218" i="1"/>
  <c r="XF218" i="1"/>
  <c r="YA218" i="1"/>
  <c r="YV218" i="1"/>
  <c r="ZQ218" i="1"/>
  <c r="AAL218" i="1"/>
  <c r="ABG218" i="1"/>
  <c r="ACB218" i="1"/>
  <c r="ACW218" i="1"/>
  <c r="KH218" i="1"/>
  <c r="LC218" i="1"/>
  <c r="LX218" i="1"/>
  <c r="MS218" i="1"/>
  <c r="NN218" i="1"/>
  <c r="JU218" i="1"/>
  <c r="KP218" i="1"/>
  <c r="LK218" i="1"/>
  <c r="MF218" i="1"/>
  <c r="NA218" i="1"/>
  <c r="NV218" i="1"/>
  <c r="OQ218" i="1"/>
  <c r="PL218" i="1"/>
  <c r="QG218" i="1"/>
  <c r="RB218" i="1"/>
  <c r="RW218" i="1"/>
  <c r="SR218" i="1"/>
  <c r="TM218" i="1"/>
  <c r="UH218" i="1"/>
  <c r="VC218" i="1"/>
  <c r="VX218" i="1"/>
  <c r="WS218" i="1"/>
  <c r="XN218" i="1"/>
  <c r="YI218" i="1"/>
  <c r="ZE218" i="1"/>
  <c r="ZZ218" i="1"/>
  <c r="AAU218" i="1"/>
  <c r="ABP218" i="1"/>
  <c r="ACK218" i="1"/>
  <c r="ADE218" i="1"/>
  <c r="JV218" i="1"/>
  <c r="KQ218" i="1"/>
  <c r="LL218" i="1"/>
  <c r="MG218" i="1"/>
  <c r="NB218" i="1"/>
  <c r="NW218" i="1"/>
  <c r="OR218" i="1"/>
  <c r="PM218" i="1"/>
  <c r="QH218" i="1"/>
  <c r="RC218" i="1"/>
  <c r="RX218" i="1"/>
  <c r="SS218" i="1"/>
  <c r="TN218" i="1"/>
  <c r="UI218" i="1"/>
  <c r="VD218" i="1"/>
  <c r="VY218" i="1"/>
  <c r="WT218" i="1"/>
  <c r="XO218" i="1"/>
  <c r="YK218" i="1"/>
  <c r="ZF218" i="1"/>
  <c r="AAA218" i="1"/>
  <c r="AAV218" i="1"/>
  <c r="ABQ218" i="1"/>
  <c r="ACL218" i="1"/>
  <c r="ADF218" i="1"/>
  <c r="JW218" i="1"/>
  <c r="KR218" i="1"/>
  <c r="LM218" i="1"/>
  <c r="MH218" i="1"/>
  <c r="NC218" i="1"/>
  <c r="NX218" i="1"/>
  <c r="OS218" i="1"/>
  <c r="PN218" i="1"/>
  <c r="QI218" i="1"/>
  <c r="RD218" i="1"/>
  <c r="RY218" i="1"/>
  <c r="ST218" i="1"/>
  <c r="TO218" i="1"/>
  <c r="UJ218" i="1"/>
  <c r="VE218" i="1"/>
  <c r="VZ218" i="1"/>
  <c r="WU218" i="1"/>
  <c r="XQ218" i="1"/>
  <c r="YL218" i="1"/>
  <c r="ZG218" i="1"/>
  <c r="AAB218" i="1"/>
  <c r="AAW218" i="1"/>
  <c r="ABR218" i="1"/>
  <c r="ACM218" i="1"/>
  <c r="ADG218" i="1"/>
  <c r="JX218" i="1"/>
  <c r="KS218" i="1"/>
  <c r="LN218" i="1"/>
  <c r="MI218" i="1"/>
  <c r="ND218" i="1"/>
  <c r="NY218" i="1"/>
  <c r="OT218" i="1"/>
  <c r="PO218" i="1"/>
  <c r="QJ218" i="1"/>
  <c r="RE218" i="1"/>
  <c r="RZ218" i="1"/>
  <c r="SU218" i="1"/>
  <c r="TP218" i="1"/>
  <c r="UK218" i="1"/>
  <c r="VF218" i="1"/>
  <c r="WA218" i="1"/>
  <c r="WW218" i="1"/>
  <c r="XR218" i="1"/>
  <c r="YM218" i="1"/>
  <c r="ZH218" i="1"/>
  <c r="AAC218" i="1"/>
  <c r="AAX218" i="1"/>
  <c r="ABS218" i="1"/>
  <c r="ACN218" i="1"/>
  <c r="JY218" i="1"/>
  <c r="KT218" i="1"/>
  <c r="LO218" i="1"/>
  <c r="MJ218" i="1"/>
  <c r="NE218" i="1"/>
  <c r="NZ218" i="1"/>
  <c r="OU218" i="1"/>
  <c r="PP218" i="1"/>
  <c r="QK218" i="1"/>
  <c r="RF218" i="1"/>
  <c r="SA218" i="1"/>
  <c r="SV218" i="1"/>
  <c r="TQ218" i="1"/>
  <c r="UL218" i="1"/>
  <c r="VG218" i="1"/>
  <c r="WC218" i="1"/>
  <c r="WX218" i="1"/>
  <c r="XS218" i="1"/>
  <c r="YN218" i="1"/>
  <c r="ZI218" i="1"/>
  <c r="AAD218" i="1"/>
  <c r="AAY218" i="1"/>
  <c r="ABT218" i="1"/>
  <c r="ACO218" i="1"/>
  <c r="JZ218" i="1"/>
  <c r="KU218" i="1"/>
  <c r="LP218" i="1"/>
  <c r="MK218" i="1"/>
  <c r="NF218" i="1"/>
  <c r="OA218" i="1"/>
  <c r="OV218" i="1"/>
  <c r="PQ218" i="1"/>
  <c r="QL218" i="1"/>
  <c r="RG218" i="1"/>
  <c r="SB218" i="1"/>
  <c r="SW218" i="1"/>
  <c r="TR218" i="1"/>
  <c r="UM218" i="1"/>
  <c r="VI218" i="1"/>
  <c r="WD218" i="1"/>
  <c r="WY218" i="1"/>
  <c r="XT218" i="1"/>
  <c r="YO218" i="1"/>
  <c r="ZJ218" i="1"/>
  <c r="AAE218" i="1"/>
  <c r="AAZ218" i="1"/>
  <c r="ABU218" i="1"/>
  <c r="ACP218" i="1"/>
  <c r="KA218" i="1"/>
  <c r="KV218" i="1"/>
  <c r="LQ218" i="1"/>
  <c r="ML218" i="1"/>
  <c r="NG218" i="1"/>
  <c r="OB218" i="1"/>
  <c r="OW218" i="1"/>
  <c r="PR218" i="1"/>
  <c r="QM218" i="1"/>
  <c r="RH218" i="1"/>
  <c r="SC218" i="1"/>
  <c r="SX218" i="1"/>
  <c r="TS218" i="1"/>
  <c r="UO218" i="1"/>
  <c r="VJ218" i="1"/>
  <c r="WE218" i="1"/>
  <c r="WZ218" i="1"/>
  <c r="XU218" i="1"/>
  <c r="YP218" i="1"/>
  <c r="ZK218" i="1"/>
  <c r="AAF218" i="1"/>
  <c r="ABA218" i="1"/>
  <c r="ABV218" i="1"/>
  <c r="ACQ218" i="1"/>
  <c r="JR218" i="1"/>
  <c r="LY218" i="1"/>
  <c r="NT218" i="1"/>
  <c r="PS218" i="1"/>
  <c r="RP218" i="1"/>
  <c r="TH218" i="1"/>
  <c r="UZ218" i="1"/>
  <c r="WR218" i="1"/>
  <c r="YR218" i="1"/>
  <c r="AAN218" i="1"/>
  <c r="ACG218" i="1"/>
  <c r="JS218" i="1"/>
  <c r="LZ218" i="1"/>
  <c r="NU218" i="1"/>
  <c r="PT218" i="1"/>
  <c r="RQ218" i="1"/>
  <c r="TI218" i="1"/>
  <c r="VA218" i="1"/>
  <c r="XA218" i="1"/>
  <c r="YW218" i="1"/>
  <c r="AAO218" i="1"/>
  <c r="ACH218" i="1"/>
  <c r="KB218" i="1"/>
  <c r="MA218" i="1"/>
  <c r="OC218" i="1"/>
  <c r="PZ218" i="1"/>
  <c r="RR218" i="1"/>
  <c r="TJ218" i="1"/>
  <c r="VB218" i="1"/>
  <c r="XB218" i="1"/>
  <c r="YX218" i="1"/>
  <c r="AAP218" i="1"/>
  <c r="ACI218" i="1"/>
  <c r="KC218" i="1"/>
  <c r="MC218" i="1"/>
  <c r="OD218" i="1"/>
  <c r="QA218" i="1"/>
  <c r="RS218" i="1"/>
  <c r="TK218" i="1"/>
  <c r="VK218" i="1"/>
  <c r="XG218" i="1"/>
  <c r="YY218" i="1"/>
  <c r="AAQ218" i="1"/>
  <c r="ACJ218" i="1"/>
  <c r="KI218" i="1"/>
  <c r="MD218" i="1"/>
  <c r="OI218" i="1"/>
  <c r="QB218" i="1"/>
  <c r="RT218" i="1"/>
  <c r="TL218" i="1"/>
  <c r="VL218" i="1"/>
  <c r="XH218" i="1"/>
  <c r="YZ218" i="1"/>
  <c r="AAS218" i="1"/>
  <c r="ACR218" i="1"/>
  <c r="KJ218" i="1"/>
  <c r="ME218" i="1"/>
  <c r="OK218" i="1"/>
  <c r="QC218" i="1"/>
  <c r="RU218" i="1"/>
  <c r="TU218" i="1"/>
  <c r="VQ218" i="1"/>
  <c r="XI218" i="1"/>
  <c r="ZA218" i="1"/>
  <c r="AAT218" i="1"/>
  <c r="ACS218" i="1"/>
  <c r="KK218" i="1"/>
  <c r="MM218" i="1"/>
  <c r="OL218" i="1"/>
  <c r="QD218" i="1"/>
  <c r="RV218" i="1"/>
  <c r="TV218" i="1"/>
  <c r="VR218" i="1"/>
  <c r="XJ218" i="1"/>
  <c r="ZB218" i="1"/>
  <c r="ABB218" i="1"/>
  <c r="ACX218" i="1"/>
  <c r="KL218" i="1"/>
  <c r="MN218" i="1"/>
  <c r="OM218" i="1"/>
  <c r="QE218" i="1"/>
  <c r="SD218" i="1"/>
  <c r="UA218" i="1"/>
  <c r="VS218" i="1"/>
  <c r="XK218" i="1"/>
  <c r="ZC218" i="1"/>
  <c r="ABC218" i="1"/>
  <c r="ACY218" i="1"/>
  <c r="KM218" i="1"/>
  <c r="MT218" i="1"/>
  <c r="ON218" i="1"/>
  <c r="QF218" i="1"/>
  <c r="SE218" i="1"/>
  <c r="UB218" i="1"/>
  <c r="VT218" i="1"/>
  <c r="XL218" i="1"/>
  <c r="ZL218" i="1"/>
  <c r="ABH218" i="1"/>
  <c r="ACZ218" i="1"/>
  <c r="KO218" i="1"/>
  <c r="MU218" i="1"/>
  <c r="OO218" i="1"/>
  <c r="QN218" i="1"/>
  <c r="SK218" i="1"/>
  <c r="UC218" i="1"/>
  <c r="VU218" i="1"/>
  <c r="XM218" i="1"/>
  <c r="ZM218" i="1"/>
  <c r="ABI218" i="1"/>
  <c r="ADA218" i="1"/>
  <c r="KW218" i="1"/>
  <c r="MW218" i="1"/>
  <c r="OP218" i="1"/>
  <c r="QO218" i="1"/>
  <c r="SL218" i="1"/>
  <c r="UD218" i="1"/>
  <c r="VV218" i="1"/>
  <c r="XV218" i="1"/>
  <c r="ZR218" i="1"/>
  <c r="ABJ218" i="1"/>
  <c r="ADB218" i="1"/>
  <c r="KX218" i="1"/>
  <c r="MX218" i="1"/>
  <c r="OX218" i="1"/>
  <c r="QU218" i="1"/>
  <c r="SM218" i="1"/>
  <c r="UE218" i="1"/>
  <c r="VW218" i="1"/>
  <c r="XW218" i="1"/>
  <c r="ZS218" i="1"/>
  <c r="ABK218" i="1"/>
  <c r="ADC218" i="1"/>
  <c r="LD218" i="1"/>
  <c r="MY218" i="1"/>
  <c r="OY218" i="1"/>
  <c r="QV218" i="1"/>
  <c r="SN218" i="1"/>
  <c r="UF218" i="1"/>
  <c r="WF218" i="1"/>
  <c r="YB218" i="1"/>
  <c r="ZT218" i="1"/>
  <c r="ABM218" i="1"/>
  <c r="ADD218" i="1"/>
  <c r="LE218" i="1"/>
  <c r="MZ218" i="1"/>
  <c r="PE218" i="1"/>
  <c r="QW218" i="1"/>
  <c r="SO218" i="1"/>
  <c r="UG218" i="1"/>
  <c r="WG218" i="1"/>
  <c r="YC218" i="1"/>
  <c r="ZU218" i="1"/>
  <c r="ABN218" i="1"/>
  <c r="LF218" i="1"/>
  <c r="NH218" i="1"/>
  <c r="PF218" i="1"/>
  <c r="QX218" i="1"/>
  <c r="SP218" i="1"/>
  <c r="UP218" i="1"/>
  <c r="WL218" i="1"/>
  <c r="YD218" i="1"/>
  <c r="ZV218" i="1"/>
  <c r="ABO218" i="1"/>
  <c r="LG218" i="1"/>
  <c r="NI218" i="1"/>
  <c r="PG218" i="1"/>
  <c r="QY218" i="1"/>
  <c r="SQ218" i="1"/>
  <c r="UQ218" i="1"/>
  <c r="WM218" i="1"/>
  <c r="YE218" i="1"/>
  <c r="ZW218" i="1"/>
  <c r="ABW218" i="1"/>
  <c r="JN218" i="1"/>
  <c r="LI218" i="1"/>
  <c r="NO218" i="1"/>
  <c r="PH218" i="1"/>
  <c r="QZ218" i="1"/>
  <c r="SY218" i="1"/>
  <c r="UV218" i="1"/>
  <c r="WN218" i="1"/>
  <c r="YF218" i="1"/>
  <c r="ZY218" i="1"/>
  <c r="ABX218" i="1"/>
  <c r="JO218" i="1"/>
  <c r="LJ218" i="1"/>
  <c r="NQ218" i="1"/>
  <c r="PI218" i="1"/>
  <c r="RA218" i="1"/>
  <c r="TA218" i="1"/>
  <c r="UW218" i="1"/>
  <c r="WO218" i="1"/>
  <c r="YG218" i="1"/>
  <c r="AAG218" i="1"/>
  <c r="ACC218" i="1"/>
  <c r="JP218" i="1"/>
  <c r="LR218" i="1"/>
  <c r="NR218" i="1"/>
  <c r="PJ218" i="1"/>
  <c r="RI218" i="1"/>
  <c r="TF218" i="1"/>
  <c r="UX218" i="1"/>
  <c r="WP218" i="1"/>
  <c r="YH218" i="1"/>
  <c r="AAH218" i="1"/>
  <c r="ACD218" i="1"/>
  <c r="PK218" i="1"/>
  <c r="RJ218" i="1"/>
  <c r="TG218" i="1"/>
  <c r="UY218" i="1"/>
  <c r="WQ218" i="1"/>
  <c r="YQ218" i="1"/>
  <c r="AAM218" i="1"/>
  <c r="ACE218" i="1"/>
  <c r="JQ218" i="1"/>
  <c r="LS218" i="1"/>
  <c r="NS218" i="1"/>
  <c r="O218" i="1"/>
  <c r="AI218" i="1"/>
  <c r="BC218" i="1"/>
  <c r="BW218" i="1"/>
  <c r="CQ218" i="1"/>
  <c r="DK218" i="1"/>
  <c r="EE218" i="1"/>
  <c r="EY218" i="1"/>
  <c r="FS218" i="1"/>
  <c r="GM218" i="1"/>
  <c r="HG218" i="1"/>
  <c r="IA218" i="1"/>
  <c r="IU218" i="1"/>
  <c r="R218" i="1"/>
  <c r="BZ218" i="1"/>
  <c r="DN218" i="1"/>
  <c r="FB218" i="1"/>
  <c r="FV218" i="1"/>
  <c r="IX218" i="1"/>
  <c r="AM218" i="1"/>
  <c r="DO218" i="1"/>
  <c r="GQ218" i="1"/>
  <c r="IY218" i="1"/>
  <c r="IZ218" i="1"/>
  <c r="P218" i="1"/>
  <c r="AJ218" i="1"/>
  <c r="BD218" i="1"/>
  <c r="BX218" i="1"/>
  <c r="CR218" i="1"/>
  <c r="DL218" i="1"/>
  <c r="EF218" i="1"/>
  <c r="EZ218" i="1"/>
  <c r="FT218" i="1"/>
  <c r="GN218" i="1"/>
  <c r="HH218" i="1"/>
  <c r="IB218" i="1"/>
  <c r="IV218" i="1"/>
  <c r="AL218" i="1"/>
  <c r="EH218" i="1"/>
  <c r="GP218" i="1"/>
  <c r="CA218" i="1"/>
  <c r="FC218" i="1"/>
  <c r="IE218" i="1"/>
  <c r="T218" i="1"/>
  <c r="GR218" i="1"/>
  <c r="Q218" i="1"/>
  <c r="AK218" i="1"/>
  <c r="BE218" i="1"/>
  <c r="BY218" i="1"/>
  <c r="CS218" i="1"/>
  <c r="DM218" i="1"/>
  <c r="EG218" i="1"/>
  <c r="FA218" i="1"/>
  <c r="FU218" i="1"/>
  <c r="GO218" i="1"/>
  <c r="HI218" i="1"/>
  <c r="IC218" i="1"/>
  <c r="IW218" i="1"/>
  <c r="CT218" i="1"/>
  <c r="HJ218" i="1"/>
  <c r="BG218" i="1"/>
  <c r="EI218" i="1"/>
  <c r="FW218" i="1"/>
  <c r="IF218" i="1"/>
  <c r="BF218" i="1"/>
  <c r="ID218" i="1"/>
  <c r="CU218" i="1"/>
  <c r="BH218" i="1"/>
  <c r="S218" i="1"/>
  <c r="HK218" i="1"/>
  <c r="CB218" i="1"/>
  <c r="AN218" i="1"/>
  <c r="CV218" i="1"/>
  <c r="DP218" i="1"/>
  <c r="EJ218" i="1"/>
  <c r="FD218" i="1"/>
  <c r="FX218" i="1"/>
  <c r="HL218" i="1"/>
  <c r="U218" i="1"/>
  <c r="AO218" i="1"/>
  <c r="BI218" i="1"/>
  <c r="CC218" i="1"/>
  <c r="CW218" i="1"/>
  <c r="DQ218" i="1"/>
  <c r="EK218" i="1"/>
  <c r="FE218" i="1"/>
  <c r="FY218" i="1"/>
  <c r="GS218" i="1"/>
  <c r="HM218" i="1"/>
  <c r="IG218" i="1"/>
  <c r="JA218" i="1"/>
  <c r="V218" i="1"/>
  <c r="AP218" i="1"/>
  <c r="BJ218" i="1"/>
  <c r="CD218" i="1"/>
  <c r="CX218" i="1"/>
  <c r="DR218" i="1"/>
  <c r="EL218" i="1"/>
  <c r="FF218" i="1"/>
  <c r="FZ218" i="1"/>
  <c r="GT218" i="1"/>
  <c r="HN218" i="1"/>
  <c r="IH218" i="1"/>
  <c r="JB218" i="1"/>
  <c r="W218" i="1"/>
  <c r="AQ218" i="1"/>
  <c r="BK218" i="1"/>
  <c r="CE218" i="1"/>
  <c r="CY218" i="1"/>
  <c r="DS218" i="1"/>
  <c r="EM218" i="1"/>
  <c r="FG218" i="1"/>
  <c r="GA218" i="1"/>
  <c r="GU218" i="1"/>
  <c r="HO218" i="1"/>
  <c r="II218" i="1"/>
  <c r="JC218" i="1"/>
  <c r="X218" i="1"/>
  <c r="AR218" i="1"/>
  <c r="BL218" i="1"/>
  <c r="CF218" i="1"/>
  <c r="CZ218" i="1"/>
  <c r="DT218" i="1"/>
  <c r="EN218" i="1"/>
  <c r="FH218" i="1"/>
  <c r="GB218" i="1"/>
  <c r="GV218" i="1"/>
  <c r="HP218" i="1"/>
  <c r="IJ218" i="1"/>
  <c r="JD218" i="1"/>
  <c r="Y218" i="1"/>
  <c r="AS218" i="1"/>
  <c r="BM218" i="1"/>
  <c r="CG218" i="1"/>
  <c r="DA218" i="1"/>
  <c r="DU218" i="1"/>
  <c r="EO218" i="1"/>
  <c r="FI218" i="1"/>
  <c r="GC218" i="1"/>
  <c r="GW218" i="1"/>
  <c r="HQ218" i="1"/>
  <c r="IK218" i="1"/>
  <c r="JE218" i="1"/>
  <c r="F218" i="1"/>
  <c r="Z218" i="1"/>
  <c r="AT218" i="1"/>
  <c r="BN218" i="1"/>
  <c r="CH218" i="1"/>
  <c r="DB218" i="1"/>
  <c r="DV218" i="1"/>
  <c r="EP218" i="1"/>
  <c r="FJ218" i="1"/>
  <c r="GD218" i="1"/>
  <c r="GX218" i="1"/>
  <c r="HR218" i="1"/>
  <c r="IL218" i="1"/>
  <c r="JF218" i="1"/>
  <c r="CO218" i="1"/>
  <c r="HY218" i="1"/>
  <c r="G218" i="1"/>
  <c r="AA218" i="1"/>
  <c r="AU218" i="1"/>
  <c r="BO218" i="1"/>
  <c r="CI218" i="1"/>
  <c r="DC218" i="1"/>
  <c r="DW218" i="1"/>
  <c r="EQ218" i="1"/>
  <c r="FK218" i="1"/>
  <c r="GE218" i="1"/>
  <c r="GY218" i="1"/>
  <c r="HS218" i="1"/>
  <c r="IM218" i="1"/>
  <c r="JG218" i="1"/>
  <c r="AG218" i="1"/>
  <c r="EW218" i="1"/>
  <c r="JM218" i="1"/>
  <c r="H218" i="1"/>
  <c r="AB218" i="1"/>
  <c r="AV218" i="1"/>
  <c r="BP218" i="1"/>
  <c r="CJ218" i="1"/>
  <c r="DD218" i="1"/>
  <c r="DX218" i="1"/>
  <c r="ER218" i="1"/>
  <c r="FL218" i="1"/>
  <c r="GF218" i="1"/>
  <c r="GZ218" i="1"/>
  <c r="HT218" i="1"/>
  <c r="IN218" i="1"/>
  <c r="JH218" i="1"/>
  <c r="HE218" i="1"/>
  <c r="I218" i="1"/>
  <c r="AC218" i="1"/>
  <c r="AW218" i="1"/>
  <c r="BQ218" i="1"/>
  <c r="CK218" i="1"/>
  <c r="DE218" i="1"/>
  <c r="DY218" i="1"/>
  <c r="ES218" i="1"/>
  <c r="FM218" i="1"/>
  <c r="GG218" i="1"/>
  <c r="HA218" i="1"/>
  <c r="HU218" i="1"/>
  <c r="IO218" i="1"/>
  <c r="JI218" i="1"/>
  <c r="EC218" i="1"/>
  <c r="J218" i="1"/>
  <c r="AD218" i="1"/>
  <c r="AX218" i="1"/>
  <c r="BR218" i="1"/>
  <c r="CL218" i="1"/>
  <c r="DF218" i="1"/>
  <c r="DZ218" i="1"/>
  <c r="ET218" i="1"/>
  <c r="FN218" i="1"/>
  <c r="GH218" i="1"/>
  <c r="HB218" i="1"/>
  <c r="HV218" i="1"/>
  <c r="IP218" i="1"/>
  <c r="JJ218" i="1"/>
  <c r="FQ218" i="1"/>
  <c r="K218" i="1"/>
  <c r="AE218" i="1"/>
  <c r="AY218" i="1"/>
  <c r="BS218" i="1"/>
  <c r="CM218" i="1"/>
  <c r="DG218" i="1"/>
  <c r="EA218" i="1"/>
  <c r="EU218" i="1"/>
  <c r="FO218" i="1"/>
  <c r="GI218" i="1"/>
  <c r="HC218" i="1"/>
  <c r="HW218" i="1"/>
  <c r="IQ218" i="1"/>
  <c r="JK218" i="1"/>
  <c r="BU218" i="1"/>
  <c r="IS218" i="1"/>
  <c r="L218" i="1"/>
  <c r="AF218" i="1"/>
  <c r="AZ218" i="1"/>
  <c r="BT218" i="1"/>
  <c r="CN218" i="1"/>
  <c r="DH218" i="1"/>
  <c r="EB218" i="1"/>
  <c r="EV218" i="1"/>
  <c r="FP218" i="1"/>
  <c r="GJ218" i="1"/>
  <c r="HD218" i="1"/>
  <c r="HX218" i="1"/>
  <c r="IR218" i="1"/>
  <c r="JL218" i="1"/>
  <c r="M218" i="1"/>
  <c r="DI218" i="1"/>
  <c r="BA218" i="1"/>
  <c r="GK218" i="1"/>
  <c r="AH218" i="1"/>
  <c r="BB218" i="1"/>
  <c r="ED218" i="1"/>
  <c r="HZ218" i="1"/>
  <c r="N218" i="1"/>
  <c r="BV218" i="1"/>
  <c r="DJ218" i="1"/>
  <c r="GL218" i="1"/>
  <c r="HF218" i="1"/>
  <c r="CP218" i="1"/>
  <c r="EX218" i="1"/>
  <c r="FR218" i="1"/>
  <c r="IT218" i="1"/>
  <c r="KG217" i="1"/>
  <c r="LA217" i="1"/>
  <c r="LU217" i="1"/>
  <c r="MO217" i="1"/>
  <c r="NI217" i="1"/>
  <c r="OC217" i="1"/>
  <c r="OW217" i="1"/>
  <c r="PQ217" i="1"/>
  <c r="QK217" i="1"/>
  <c r="RE217" i="1"/>
  <c r="RY217" i="1"/>
  <c r="SS217" i="1"/>
  <c r="TM217" i="1"/>
  <c r="UG217" i="1"/>
  <c r="VA217" i="1"/>
  <c r="VU217" i="1"/>
  <c r="WO217" i="1"/>
  <c r="XI217" i="1"/>
  <c r="YC217" i="1"/>
  <c r="YW217" i="1"/>
  <c r="ZQ217" i="1"/>
  <c r="JN217" i="1"/>
  <c r="KH217" i="1"/>
  <c r="LB217" i="1"/>
  <c r="LV217" i="1"/>
  <c r="MP217" i="1"/>
  <c r="NJ217" i="1"/>
  <c r="OD217" i="1"/>
  <c r="OX217" i="1"/>
  <c r="PR217" i="1"/>
  <c r="QL217" i="1"/>
  <c r="RF217" i="1"/>
  <c r="RZ217" i="1"/>
  <c r="ST217" i="1"/>
  <c r="TN217" i="1"/>
  <c r="UH217" i="1"/>
  <c r="VB217" i="1"/>
  <c r="VV217" i="1"/>
  <c r="WP217" i="1"/>
  <c r="XJ217" i="1"/>
  <c r="YD217" i="1"/>
  <c r="YX217" i="1"/>
  <c r="ZR217" i="1"/>
  <c r="AAL217" i="1"/>
  <c r="ABF217" i="1"/>
  <c r="ABZ217" i="1"/>
  <c r="ACT217" i="1"/>
  <c r="JP217" i="1"/>
  <c r="KJ217" i="1"/>
  <c r="LD217" i="1"/>
  <c r="LX217" i="1"/>
  <c r="MR217" i="1"/>
  <c r="NL217" i="1"/>
  <c r="OF217" i="1"/>
  <c r="OZ217" i="1"/>
  <c r="PT217" i="1"/>
  <c r="QN217" i="1"/>
  <c r="RH217" i="1"/>
  <c r="SB217" i="1"/>
  <c r="SV217" i="1"/>
  <c r="TP217" i="1"/>
  <c r="UJ217" i="1"/>
  <c r="VD217" i="1"/>
  <c r="VX217" i="1"/>
  <c r="WR217" i="1"/>
  <c r="XL217" i="1"/>
  <c r="YF217" i="1"/>
  <c r="JR217" i="1"/>
  <c r="KO217" i="1"/>
  <c r="LL217" i="1"/>
  <c r="MI217" i="1"/>
  <c r="NF217" i="1"/>
  <c r="OE217" i="1"/>
  <c r="PC217" i="1"/>
  <c r="PZ217" i="1"/>
  <c r="QW217" i="1"/>
  <c r="RT217" i="1"/>
  <c r="SQ217" i="1"/>
  <c r="TQ217" i="1"/>
  <c r="UN217" i="1"/>
  <c r="VK217" i="1"/>
  <c r="WH217" i="1"/>
  <c r="XE217" i="1"/>
  <c r="YB217" i="1"/>
  <c r="ZA217" i="1"/>
  <c r="ZW217" i="1"/>
  <c r="AAR217" i="1"/>
  <c r="ABM217" i="1"/>
  <c r="ACH217" i="1"/>
  <c r="ADC217" i="1"/>
  <c r="JS217" i="1"/>
  <c r="KP217" i="1"/>
  <c r="LM217" i="1"/>
  <c r="MJ217" i="1"/>
  <c r="NG217" i="1"/>
  <c r="OG217" i="1"/>
  <c r="PD217" i="1"/>
  <c r="QA217" i="1"/>
  <c r="QX217" i="1"/>
  <c r="RU217" i="1"/>
  <c r="SR217" i="1"/>
  <c r="TR217" i="1"/>
  <c r="UO217" i="1"/>
  <c r="VL217" i="1"/>
  <c r="WI217" i="1"/>
  <c r="XF217" i="1"/>
  <c r="YE217" i="1"/>
  <c r="ZB217" i="1"/>
  <c r="ZX217" i="1"/>
  <c r="AAS217" i="1"/>
  <c r="ABN217" i="1"/>
  <c r="ACI217" i="1"/>
  <c r="ADD217" i="1"/>
  <c r="JT217" i="1"/>
  <c r="KQ217" i="1"/>
  <c r="LN217" i="1"/>
  <c r="MK217" i="1"/>
  <c r="NH217" i="1"/>
  <c r="OH217" i="1"/>
  <c r="PE217" i="1"/>
  <c r="QB217" i="1"/>
  <c r="QY217" i="1"/>
  <c r="RV217" i="1"/>
  <c r="SU217" i="1"/>
  <c r="TS217" i="1"/>
  <c r="UP217" i="1"/>
  <c r="VM217" i="1"/>
  <c r="WJ217" i="1"/>
  <c r="XG217" i="1"/>
  <c r="YG217" i="1"/>
  <c r="ZC217" i="1"/>
  <c r="ZY217" i="1"/>
  <c r="AAT217" i="1"/>
  <c r="ABO217" i="1"/>
  <c r="ACJ217" i="1"/>
  <c r="ADE217" i="1"/>
  <c r="JU217" i="1"/>
  <c r="KR217" i="1"/>
  <c r="LO217" i="1"/>
  <c r="ML217" i="1"/>
  <c r="NK217" i="1"/>
  <c r="OI217" i="1"/>
  <c r="PF217" i="1"/>
  <c r="QC217" i="1"/>
  <c r="QZ217" i="1"/>
  <c r="RW217" i="1"/>
  <c r="SW217" i="1"/>
  <c r="TT217" i="1"/>
  <c r="UQ217" i="1"/>
  <c r="VN217" i="1"/>
  <c r="WK217" i="1"/>
  <c r="XH217" i="1"/>
  <c r="YH217" i="1"/>
  <c r="ZD217" i="1"/>
  <c r="ZZ217" i="1"/>
  <c r="AAU217" i="1"/>
  <c r="ABP217" i="1"/>
  <c r="ACK217" i="1"/>
  <c r="ADF217" i="1"/>
  <c r="JV217" i="1"/>
  <c r="KS217" i="1"/>
  <c r="LP217" i="1"/>
  <c r="MM217" i="1"/>
  <c r="NM217" i="1"/>
  <c r="OJ217" i="1"/>
  <c r="PG217" i="1"/>
  <c r="QD217" i="1"/>
  <c r="RA217" i="1"/>
  <c r="RX217" i="1"/>
  <c r="SX217" i="1"/>
  <c r="TU217" i="1"/>
  <c r="UR217" i="1"/>
  <c r="VO217" i="1"/>
  <c r="WL217" i="1"/>
  <c r="XK217" i="1"/>
  <c r="YI217" i="1"/>
  <c r="ZE217" i="1"/>
  <c r="AAA217" i="1"/>
  <c r="AAV217" i="1"/>
  <c r="ABQ217" i="1"/>
  <c r="ACL217" i="1"/>
  <c r="ADG217" i="1"/>
  <c r="JW217" i="1"/>
  <c r="KT217" i="1"/>
  <c r="LQ217" i="1"/>
  <c r="JX217" i="1"/>
  <c r="KU217" i="1"/>
  <c r="LR217" i="1"/>
  <c r="MQ217" i="1"/>
  <c r="NO217" i="1"/>
  <c r="OL217" i="1"/>
  <c r="JY217" i="1"/>
  <c r="KV217" i="1"/>
  <c r="LS217" i="1"/>
  <c r="MS217" i="1"/>
  <c r="NP217" i="1"/>
  <c r="OM217" i="1"/>
  <c r="PJ217" i="1"/>
  <c r="QG217" i="1"/>
  <c r="RD217" i="1"/>
  <c r="SD217" i="1"/>
  <c r="TA217" i="1"/>
  <c r="TX217" i="1"/>
  <c r="UU217" i="1"/>
  <c r="VR217" i="1"/>
  <c r="WQ217" i="1"/>
  <c r="XO217" i="1"/>
  <c r="YL217" i="1"/>
  <c r="ZH217" i="1"/>
  <c r="AAD217" i="1"/>
  <c r="AAY217" i="1"/>
  <c r="ABT217" i="1"/>
  <c r="KA217" i="1"/>
  <c r="KX217" i="1"/>
  <c r="LW217" i="1"/>
  <c r="MU217" i="1"/>
  <c r="NR217" i="1"/>
  <c r="OO217" i="1"/>
  <c r="PL217" i="1"/>
  <c r="QI217" i="1"/>
  <c r="KC217" i="1"/>
  <c r="KZ217" i="1"/>
  <c r="LZ217" i="1"/>
  <c r="MW217" i="1"/>
  <c r="NT217" i="1"/>
  <c r="OQ217" i="1"/>
  <c r="PN217" i="1"/>
  <c r="QM217" i="1"/>
  <c r="RK217" i="1"/>
  <c r="SH217" i="1"/>
  <c r="TE217" i="1"/>
  <c r="UB217" i="1"/>
  <c r="UY217" i="1"/>
  <c r="VY217" i="1"/>
  <c r="WV217" i="1"/>
  <c r="XS217" i="1"/>
  <c r="YP217" i="1"/>
  <c r="ZL217" i="1"/>
  <c r="AAH217" i="1"/>
  <c r="ABC217" i="1"/>
  <c r="ABX217" i="1"/>
  <c r="ACS217" i="1"/>
  <c r="KD217" i="1"/>
  <c r="LC217" i="1"/>
  <c r="MA217" i="1"/>
  <c r="MX217" i="1"/>
  <c r="NU217" i="1"/>
  <c r="OR217" i="1"/>
  <c r="PO217" i="1"/>
  <c r="QO217" i="1"/>
  <c r="RL217" i="1"/>
  <c r="SI217" i="1"/>
  <c r="TF217" i="1"/>
  <c r="UC217" i="1"/>
  <c r="UZ217" i="1"/>
  <c r="VZ217" i="1"/>
  <c r="WW217" i="1"/>
  <c r="XT217" i="1"/>
  <c r="YQ217" i="1"/>
  <c r="ZM217" i="1"/>
  <c r="AAI217" i="1"/>
  <c r="ABD217" i="1"/>
  <c r="ABY217" i="1"/>
  <c r="ACU217" i="1"/>
  <c r="KE217" i="1"/>
  <c r="LE217" i="1"/>
  <c r="MB217" i="1"/>
  <c r="MY217" i="1"/>
  <c r="NV217" i="1"/>
  <c r="OS217" i="1"/>
  <c r="PP217" i="1"/>
  <c r="QP217" i="1"/>
  <c r="RM217" i="1"/>
  <c r="SJ217" i="1"/>
  <c r="TG217" i="1"/>
  <c r="UD217" i="1"/>
  <c r="VC217" i="1"/>
  <c r="WA217" i="1"/>
  <c r="WX217" i="1"/>
  <c r="XU217" i="1"/>
  <c r="YR217" i="1"/>
  <c r="ZN217" i="1"/>
  <c r="AAJ217" i="1"/>
  <c r="ABE217" i="1"/>
  <c r="ACA217" i="1"/>
  <c r="ACV217" i="1"/>
  <c r="KF217" i="1"/>
  <c r="LF217" i="1"/>
  <c r="MC217" i="1"/>
  <c r="MZ217" i="1"/>
  <c r="NW217" i="1"/>
  <c r="OT217" i="1"/>
  <c r="PS217" i="1"/>
  <c r="QQ217" i="1"/>
  <c r="RN217" i="1"/>
  <c r="SK217" i="1"/>
  <c r="TH217" i="1"/>
  <c r="UE217" i="1"/>
  <c r="VE217" i="1"/>
  <c r="WB217" i="1"/>
  <c r="WY217" i="1"/>
  <c r="XV217" i="1"/>
  <c r="YS217" i="1"/>
  <c r="ZO217" i="1"/>
  <c r="AAK217" i="1"/>
  <c r="ABG217" i="1"/>
  <c r="ACB217" i="1"/>
  <c r="ACW217" i="1"/>
  <c r="KI217" i="1"/>
  <c r="LG217" i="1"/>
  <c r="MD217" i="1"/>
  <c r="NA217" i="1"/>
  <c r="NX217" i="1"/>
  <c r="OU217" i="1"/>
  <c r="PU217" i="1"/>
  <c r="QR217" i="1"/>
  <c r="RO217" i="1"/>
  <c r="SL217" i="1"/>
  <c r="TI217" i="1"/>
  <c r="UF217" i="1"/>
  <c r="VF217" i="1"/>
  <c r="WC217" i="1"/>
  <c r="WZ217" i="1"/>
  <c r="XW217" i="1"/>
  <c r="YT217" i="1"/>
  <c r="ZP217" i="1"/>
  <c r="AAM217" i="1"/>
  <c r="ABH217" i="1"/>
  <c r="ACC217" i="1"/>
  <c r="ACX217" i="1"/>
  <c r="KK217" i="1"/>
  <c r="LH217" i="1"/>
  <c r="ME217" i="1"/>
  <c r="NB217" i="1"/>
  <c r="NY217" i="1"/>
  <c r="OV217" i="1"/>
  <c r="PV217" i="1"/>
  <c r="QS217" i="1"/>
  <c r="RP217" i="1"/>
  <c r="SM217" i="1"/>
  <c r="TJ217" i="1"/>
  <c r="UI217" i="1"/>
  <c r="VG217" i="1"/>
  <c r="WD217" i="1"/>
  <c r="XA217" i="1"/>
  <c r="XX217" i="1"/>
  <c r="YU217" i="1"/>
  <c r="ZS217" i="1"/>
  <c r="AAN217" i="1"/>
  <c r="ABI217" i="1"/>
  <c r="ACD217" i="1"/>
  <c r="ACY217" i="1"/>
  <c r="KL217" i="1"/>
  <c r="LI217" i="1"/>
  <c r="MF217" i="1"/>
  <c r="NC217" i="1"/>
  <c r="NZ217" i="1"/>
  <c r="OY217" i="1"/>
  <c r="PW217" i="1"/>
  <c r="QT217" i="1"/>
  <c r="RQ217" i="1"/>
  <c r="SN217" i="1"/>
  <c r="TK217" i="1"/>
  <c r="UK217" i="1"/>
  <c r="VH217" i="1"/>
  <c r="WE217" i="1"/>
  <c r="XB217" i="1"/>
  <c r="XY217" i="1"/>
  <c r="YV217" i="1"/>
  <c r="ZT217" i="1"/>
  <c r="AAO217" i="1"/>
  <c r="ABJ217" i="1"/>
  <c r="ACE217" i="1"/>
  <c r="ACZ217" i="1"/>
  <c r="KM217" i="1"/>
  <c r="OK217" i="1"/>
  <c r="RI217" i="1"/>
  <c r="TY217" i="1"/>
  <c r="WN217" i="1"/>
  <c r="ZF217" i="1"/>
  <c r="ABL217" i="1"/>
  <c r="KN217" i="1"/>
  <c r="ON217" i="1"/>
  <c r="RJ217" i="1"/>
  <c r="TZ217" i="1"/>
  <c r="WS217" i="1"/>
  <c r="ZG217" i="1"/>
  <c r="ABR217" i="1"/>
  <c r="KW217" i="1"/>
  <c r="OP217" i="1"/>
  <c r="RR217" i="1"/>
  <c r="UA217" i="1"/>
  <c r="WT217" i="1"/>
  <c r="ZI217" i="1"/>
  <c r="ABS217" i="1"/>
  <c r="KY217" i="1"/>
  <c r="PA217" i="1"/>
  <c r="RS217" i="1"/>
  <c r="UL217" i="1"/>
  <c r="WU217" i="1"/>
  <c r="ZJ217" i="1"/>
  <c r="ABU217" i="1"/>
  <c r="LJ217" i="1"/>
  <c r="PB217" i="1"/>
  <c r="SA217" i="1"/>
  <c r="UM217" i="1"/>
  <c r="XC217" i="1"/>
  <c r="ZK217" i="1"/>
  <c r="ABV217" i="1"/>
  <c r="LK217" i="1"/>
  <c r="PH217" i="1"/>
  <c r="SC217" i="1"/>
  <c r="US217" i="1"/>
  <c r="XD217" i="1"/>
  <c r="ZU217" i="1"/>
  <c r="ABW217" i="1"/>
  <c r="LT217" i="1"/>
  <c r="PI217" i="1"/>
  <c r="SE217" i="1"/>
  <c r="UT217" i="1"/>
  <c r="XM217" i="1"/>
  <c r="ZV217" i="1"/>
  <c r="ACF217" i="1"/>
  <c r="LY217" i="1"/>
  <c r="PK217" i="1"/>
  <c r="SF217" i="1"/>
  <c r="UV217" i="1"/>
  <c r="XN217" i="1"/>
  <c r="AAB217" i="1"/>
  <c r="ACG217" i="1"/>
  <c r="MG217" i="1"/>
  <c r="PM217" i="1"/>
  <c r="SG217" i="1"/>
  <c r="UW217" i="1"/>
  <c r="XP217" i="1"/>
  <c r="AAC217" i="1"/>
  <c r="ACM217" i="1"/>
  <c r="MH217" i="1"/>
  <c r="PX217" i="1"/>
  <c r="SO217" i="1"/>
  <c r="UX217" i="1"/>
  <c r="XQ217" i="1"/>
  <c r="AAE217" i="1"/>
  <c r="ACN217" i="1"/>
  <c r="MN217" i="1"/>
  <c r="PY217" i="1"/>
  <c r="SP217" i="1"/>
  <c r="VI217" i="1"/>
  <c r="XR217" i="1"/>
  <c r="AAF217" i="1"/>
  <c r="ACO217" i="1"/>
  <c r="MT217" i="1"/>
  <c r="QE217" i="1"/>
  <c r="SY217" i="1"/>
  <c r="VJ217" i="1"/>
  <c r="XZ217" i="1"/>
  <c r="AAG217" i="1"/>
  <c r="ACP217" i="1"/>
  <c r="MV217" i="1"/>
  <c r="QF217" i="1"/>
  <c r="SZ217" i="1"/>
  <c r="VP217" i="1"/>
  <c r="YA217" i="1"/>
  <c r="AAP217" i="1"/>
  <c r="ACQ217" i="1"/>
  <c r="ND217" i="1"/>
  <c r="QH217" i="1"/>
  <c r="TB217" i="1"/>
  <c r="VQ217" i="1"/>
  <c r="YJ217" i="1"/>
  <c r="AAQ217" i="1"/>
  <c r="ACR217" i="1"/>
  <c r="NE217" i="1"/>
  <c r="QJ217" i="1"/>
  <c r="TC217" i="1"/>
  <c r="VS217" i="1"/>
  <c r="YK217" i="1"/>
  <c r="AAW217" i="1"/>
  <c r="ADA217" i="1"/>
  <c r="NN217" i="1"/>
  <c r="QU217" i="1"/>
  <c r="TD217" i="1"/>
  <c r="VT217" i="1"/>
  <c r="YM217" i="1"/>
  <c r="AAX217" i="1"/>
  <c r="ADB217" i="1"/>
  <c r="JO217" i="1"/>
  <c r="NQ217" i="1"/>
  <c r="QV217" i="1"/>
  <c r="TL217" i="1"/>
  <c r="VW217" i="1"/>
  <c r="YN217" i="1"/>
  <c r="AAZ217" i="1"/>
  <c r="JQ217" i="1"/>
  <c r="NS217" i="1"/>
  <c r="RB217" i="1"/>
  <c r="TO217" i="1"/>
  <c r="WF217" i="1"/>
  <c r="YO217" i="1"/>
  <c r="ABA217" i="1"/>
  <c r="JZ217" i="1"/>
  <c r="OA217" i="1"/>
  <c r="RC217" i="1"/>
  <c r="TV217" i="1"/>
  <c r="WG217" i="1"/>
  <c r="YY217" i="1"/>
  <c r="ABB217" i="1"/>
  <c r="KB217" i="1"/>
  <c r="OB217" i="1"/>
  <c r="RG217" i="1"/>
  <c r="TW217" i="1"/>
  <c r="WM217" i="1"/>
  <c r="YZ217" i="1"/>
  <c r="ABK217" i="1"/>
  <c r="W217" i="1"/>
  <c r="AQ217" i="1"/>
  <c r="BK217" i="1"/>
  <c r="CE217" i="1"/>
  <c r="CY217" i="1"/>
  <c r="DS217" i="1"/>
  <c r="EM217" i="1"/>
  <c r="FG217" i="1"/>
  <c r="GA217" i="1"/>
  <c r="GU217" i="1"/>
  <c r="HO217" i="1"/>
  <c r="II217" i="1"/>
  <c r="JC217" i="1"/>
  <c r="F217" i="1"/>
  <c r="CH217" i="1"/>
  <c r="GD217" i="1"/>
  <c r="G217" i="1"/>
  <c r="CI217" i="1"/>
  <c r="FK217" i="1"/>
  <c r="HS217" i="1"/>
  <c r="JH217" i="1"/>
  <c r="X217" i="1"/>
  <c r="AR217" i="1"/>
  <c r="BL217" i="1"/>
  <c r="CF217" i="1"/>
  <c r="CZ217" i="1"/>
  <c r="DT217" i="1"/>
  <c r="EN217" i="1"/>
  <c r="FH217" i="1"/>
  <c r="GB217" i="1"/>
  <c r="GV217" i="1"/>
  <c r="HP217" i="1"/>
  <c r="IJ217" i="1"/>
  <c r="JD217" i="1"/>
  <c r="BN217" i="1"/>
  <c r="DB217" i="1"/>
  <c r="EP217" i="1"/>
  <c r="GX217" i="1"/>
  <c r="IL217" i="1"/>
  <c r="AA217" i="1"/>
  <c r="EQ217" i="1"/>
  <c r="IM217" i="1"/>
  <c r="Y217" i="1"/>
  <c r="AS217" i="1"/>
  <c r="BM217" i="1"/>
  <c r="CG217" i="1"/>
  <c r="DA217" i="1"/>
  <c r="DU217" i="1"/>
  <c r="EO217" i="1"/>
  <c r="FI217" i="1"/>
  <c r="GC217" i="1"/>
  <c r="GW217" i="1"/>
  <c r="HQ217" i="1"/>
  <c r="IK217" i="1"/>
  <c r="JE217" i="1"/>
  <c r="AT217" i="1"/>
  <c r="DV217" i="1"/>
  <c r="HR217" i="1"/>
  <c r="JF217" i="1"/>
  <c r="BO217" i="1"/>
  <c r="DC217" i="1"/>
  <c r="GE217" i="1"/>
  <c r="GY217" i="1"/>
  <c r="JG217" i="1"/>
  <c r="IN217" i="1"/>
  <c r="Z217" i="1"/>
  <c r="FJ217" i="1"/>
  <c r="AU217" i="1"/>
  <c r="DW217" i="1"/>
  <c r="H217" i="1"/>
  <c r="AB217" i="1"/>
  <c r="AV217" i="1"/>
  <c r="BP217" i="1"/>
  <c r="CJ217" i="1"/>
  <c r="DD217" i="1"/>
  <c r="DX217" i="1"/>
  <c r="ER217" i="1"/>
  <c r="FL217" i="1"/>
  <c r="GF217" i="1"/>
  <c r="GZ217" i="1"/>
  <c r="HT217" i="1"/>
  <c r="I217" i="1"/>
  <c r="AC217" i="1"/>
  <c r="AW217" i="1"/>
  <c r="BQ217" i="1"/>
  <c r="CK217" i="1"/>
  <c r="DE217" i="1"/>
  <c r="DY217" i="1"/>
  <c r="ES217" i="1"/>
  <c r="FM217" i="1"/>
  <c r="GG217" i="1"/>
  <c r="HA217" i="1"/>
  <c r="HU217" i="1"/>
  <c r="IO217" i="1"/>
  <c r="JI217" i="1"/>
  <c r="J217" i="1"/>
  <c r="AD217" i="1"/>
  <c r="AX217" i="1"/>
  <c r="BR217" i="1"/>
  <c r="CL217" i="1"/>
  <c r="DF217" i="1"/>
  <c r="DZ217" i="1"/>
  <c r="ET217" i="1"/>
  <c r="FN217" i="1"/>
  <c r="GH217" i="1"/>
  <c r="HB217" i="1"/>
  <c r="HV217" i="1"/>
  <c r="IP217" i="1"/>
  <c r="JJ217" i="1"/>
  <c r="K217" i="1"/>
  <c r="AE217" i="1"/>
  <c r="AY217" i="1"/>
  <c r="BS217" i="1"/>
  <c r="CM217" i="1"/>
  <c r="DG217" i="1"/>
  <c r="EA217" i="1"/>
  <c r="EU217" i="1"/>
  <c r="FO217" i="1"/>
  <c r="GI217" i="1"/>
  <c r="HC217" i="1"/>
  <c r="HW217" i="1"/>
  <c r="IQ217" i="1"/>
  <c r="JK217" i="1"/>
  <c r="L217" i="1"/>
  <c r="AF217" i="1"/>
  <c r="AZ217" i="1"/>
  <c r="BT217" i="1"/>
  <c r="CN217" i="1"/>
  <c r="DH217" i="1"/>
  <c r="EB217" i="1"/>
  <c r="EV217" i="1"/>
  <c r="FP217" i="1"/>
  <c r="GJ217" i="1"/>
  <c r="HD217" i="1"/>
  <c r="HX217" i="1"/>
  <c r="IR217" i="1"/>
  <c r="JL217" i="1"/>
  <c r="M217" i="1"/>
  <c r="AG217" i="1"/>
  <c r="BA217" i="1"/>
  <c r="BU217" i="1"/>
  <c r="CO217" i="1"/>
  <c r="DI217" i="1"/>
  <c r="EC217" i="1"/>
  <c r="EW217" i="1"/>
  <c r="FQ217" i="1"/>
  <c r="GK217" i="1"/>
  <c r="HE217" i="1"/>
  <c r="HY217" i="1"/>
  <c r="IS217" i="1"/>
  <c r="JM217" i="1"/>
  <c r="N217" i="1"/>
  <c r="AH217" i="1"/>
  <c r="BB217" i="1"/>
  <c r="BV217" i="1"/>
  <c r="CP217" i="1"/>
  <c r="DJ217" i="1"/>
  <c r="ED217" i="1"/>
  <c r="EX217" i="1"/>
  <c r="FR217" i="1"/>
  <c r="GL217" i="1"/>
  <c r="HF217" i="1"/>
  <c r="HZ217" i="1"/>
  <c r="IT217" i="1"/>
  <c r="GS217" i="1"/>
  <c r="O217" i="1"/>
  <c r="AI217" i="1"/>
  <c r="BC217" i="1"/>
  <c r="BW217" i="1"/>
  <c r="CQ217" i="1"/>
  <c r="DK217" i="1"/>
  <c r="EE217" i="1"/>
  <c r="EY217" i="1"/>
  <c r="FS217" i="1"/>
  <c r="GM217" i="1"/>
  <c r="HG217" i="1"/>
  <c r="IA217" i="1"/>
  <c r="IU217" i="1"/>
  <c r="U217" i="1"/>
  <c r="FE217" i="1"/>
  <c r="P217" i="1"/>
  <c r="AJ217" i="1"/>
  <c r="BD217" i="1"/>
  <c r="BX217" i="1"/>
  <c r="CR217" i="1"/>
  <c r="DL217" i="1"/>
  <c r="EF217" i="1"/>
  <c r="EZ217" i="1"/>
  <c r="FT217" i="1"/>
  <c r="GN217" i="1"/>
  <c r="HH217" i="1"/>
  <c r="IB217" i="1"/>
  <c r="IV217" i="1"/>
  <c r="DQ217" i="1"/>
  <c r="HM217" i="1"/>
  <c r="CX217" i="1"/>
  <c r="Q217" i="1"/>
  <c r="AK217" i="1"/>
  <c r="BE217" i="1"/>
  <c r="BY217" i="1"/>
  <c r="CS217" i="1"/>
  <c r="DM217" i="1"/>
  <c r="EG217" i="1"/>
  <c r="FA217" i="1"/>
  <c r="FU217" i="1"/>
  <c r="GO217" i="1"/>
  <c r="HI217" i="1"/>
  <c r="IC217" i="1"/>
  <c r="IW217" i="1"/>
  <c r="CC217" i="1"/>
  <c r="JA217" i="1"/>
  <c r="CD217" i="1"/>
  <c r="FZ217" i="1"/>
  <c r="R217" i="1"/>
  <c r="AL217" i="1"/>
  <c r="BF217" i="1"/>
  <c r="BZ217" i="1"/>
  <c r="CT217" i="1"/>
  <c r="DN217" i="1"/>
  <c r="EH217" i="1"/>
  <c r="FB217" i="1"/>
  <c r="FV217" i="1"/>
  <c r="GP217" i="1"/>
  <c r="HJ217" i="1"/>
  <c r="ID217" i="1"/>
  <c r="IX217" i="1"/>
  <c r="BI217" i="1"/>
  <c r="IG217" i="1"/>
  <c r="BJ217" i="1"/>
  <c r="EL217" i="1"/>
  <c r="S217" i="1"/>
  <c r="AM217" i="1"/>
  <c r="BG217" i="1"/>
  <c r="CA217" i="1"/>
  <c r="CU217" i="1"/>
  <c r="DO217" i="1"/>
  <c r="EI217" i="1"/>
  <c r="FC217" i="1"/>
  <c r="FW217" i="1"/>
  <c r="GQ217" i="1"/>
  <c r="HK217" i="1"/>
  <c r="IE217" i="1"/>
  <c r="IY217" i="1"/>
  <c r="EK217" i="1"/>
  <c r="T217" i="1"/>
  <c r="AN217" i="1"/>
  <c r="BH217" i="1"/>
  <c r="CB217" i="1"/>
  <c r="CV217" i="1"/>
  <c r="DP217" i="1"/>
  <c r="EJ217" i="1"/>
  <c r="FD217" i="1"/>
  <c r="FX217" i="1"/>
  <c r="GR217" i="1"/>
  <c r="HL217" i="1"/>
  <c r="IF217" i="1"/>
  <c r="IZ217" i="1"/>
  <c r="AO217" i="1"/>
  <c r="FY217" i="1"/>
  <c r="V217" i="1"/>
  <c r="CW217" i="1"/>
  <c r="AP217" i="1"/>
  <c r="FF217" i="1"/>
  <c r="IH217" i="1"/>
  <c r="HN217" i="1"/>
  <c r="DR217" i="1"/>
  <c r="GT217" i="1"/>
  <c r="JB217" i="1"/>
  <c r="JS177" i="1"/>
  <c r="KM177" i="1"/>
  <c r="LG177" i="1"/>
  <c r="MA177" i="1"/>
  <c r="MU177" i="1"/>
  <c r="NO177" i="1"/>
  <c r="OI177" i="1"/>
  <c r="PC177" i="1"/>
  <c r="PW177" i="1"/>
  <c r="QQ177" i="1"/>
  <c r="RK177" i="1"/>
  <c r="SE177" i="1"/>
  <c r="SY177" i="1"/>
  <c r="TS177" i="1"/>
  <c r="UM177" i="1"/>
  <c r="VG177" i="1"/>
  <c r="WA177" i="1"/>
  <c r="WU177" i="1"/>
  <c r="XO177" i="1"/>
  <c r="YI177" i="1"/>
  <c r="ZC177" i="1"/>
  <c r="ZW177" i="1"/>
  <c r="AAQ177" i="1"/>
  <c r="ABK177" i="1"/>
  <c r="ACE177" i="1"/>
  <c r="ACY177" i="1"/>
  <c r="KC177" i="1"/>
  <c r="KW177" i="1"/>
  <c r="LQ177" i="1"/>
  <c r="MK177" i="1"/>
  <c r="NE177" i="1"/>
  <c r="NY177" i="1"/>
  <c r="OS177" i="1"/>
  <c r="PM177" i="1"/>
  <c r="QG177" i="1"/>
  <c r="RA177" i="1"/>
  <c r="RU177" i="1"/>
  <c r="SO177" i="1"/>
  <c r="TI177" i="1"/>
  <c r="UC177" i="1"/>
  <c r="UW177" i="1"/>
  <c r="VQ177" i="1"/>
  <c r="WK177" i="1"/>
  <c r="XE177" i="1"/>
  <c r="XY177" i="1"/>
  <c r="YS177" i="1"/>
  <c r="ZM177" i="1"/>
  <c r="AAG177" i="1"/>
  <c r="ABA177" i="1"/>
  <c r="ABU177" i="1"/>
  <c r="ACO177" i="1"/>
  <c r="KD177" i="1"/>
  <c r="KX177" i="1"/>
  <c r="LR177" i="1"/>
  <c r="ML177" i="1"/>
  <c r="NF177" i="1"/>
  <c r="NZ177" i="1"/>
  <c r="OT177" i="1"/>
  <c r="PN177" i="1"/>
  <c r="QH177" i="1"/>
  <c r="RB177" i="1"/>
  <c r="RV177" i="1"/>
  <c r="SP177" i="1"/>
  <c r="TJ177" i="1"/>
  <c r="UD177" i="1"/>
  <c r="UX177" i="1"/>
  <c r="VR177" i="1"/>
  <c r="WL177" i="1"/>
  <c r="XF177" i="1"/>
  <c r="KI177" i="1"/>
  <c r="LF177" i="1"/>
  <c r="MD177" i="1"/>
  <c r="NA177" i="1"/>
  <c r="NX177" i="1"/>
  <c r="OW177" i="1"/>
  <c r="PT177" i="1"/>
  <c r="QR177" i="1"/>
  <c r="RO177" i="1"/>
  <c r="SL177" i="1"/>
  <c r="TK177" i="1"/>
  <c r="UH177" i="1"/>
  <c r="VE177" i="1"/>
  <c r="WC177" i="1"/>
  <c r="WZ177" i="1"/>
  <c r="XW177" i="1"/>
  <c r="YT177" i="1"/>
  <c r="ZP177" i="1"/>
  <c r="AAL177" i="1"/>
  <c r="ABH177" i="1"/>
  <c r="ACD177" i="1"/>
  <c r="ADA177" i="1"/>
  <c r="KJ177" i="1"/>
  <c r="LH177" i="1"/>
  <c r="ME177" i="1"/>
  <c r="NB177" i="1"/>
  <c r="OA177" i="1"/>
  <c r="OX177" i="1"/>
  <c r="PU177" i="1"/>
  <c r="QS177" i="1"/>
  <c r="RP177" i="1"/>
  <c r="SM177" i="1"/>
  <c r="TL177" i="1"/>
  <c r="UI177" i="1"/>
  <c r="VF177" i="1"/>
  <c r="WD177" i="1"/>
  <c r="XA177" i="1"/>
  <c r="XX177" i="1"/>
  <c r="YU177" i="1"/>
  <c r="ZQ177" i="1"/>
  <c r="AAM177" i="1"/>
  <c r="ABI177" i="1"/>
  <c r="ACF177" i="1"/>
  <c r="ADB177" i="1"/>
  <c r="JN177" i="1"/>
  <c r="KK177" i="1"/>
  <c r="LI177" i="1"/>
  <c r="MF177" i="1"/>
  <c r="NC177" i="1"/>
  <c r="OB177" i="1"/>
  <c r="OY177" i="1"/>
  <c r="PV177" i="1"/>
  <c r="QT177" i="1"/>
  <c r="RQ177" i="1"/>
  <c r="SN177" i="1"/>
  <c r="TM177" i="1"/>
  <c r="UJ177" i="1"/>
  <c r="VH177" i="1"/>
  <c r="WE177" i="1"/>
  <c r="XB177" i="1"/>
  <c r="XZ177" i="1"/>
  <c r="YV177" i="1"/>
  <c r="ZR177" i="1"/>
  <c r="AAN177" i="1"/>
  <c r="ABJ177" i="1"/>
  <c r="ACG177" i="1"/>
  <c r="ADC177" i="1"/>
  <c r="JO177" i="1"/>
  <c r="KL177" i="1"/>
  <c r="LJ177" i="1"/>
  <c r="MG177" i="1"/>
  <c r="ND177" i="1"/>
  <c r="OC177" i="1"/>
  <c r="OZ177" i="1"/>
  <c r="PX177" i="1"/>
  <c r="QU177" i="1"/>
  <c r="RR177" i="1"/>
  <c r="SQ177" i="1"/>
  <c r="TN177" i="1"/>
  <c r="UK177" i="1"/>
  <c r="VI177" i="1"/>
  <c r="WF177" i="1"/>
  <c r="XC177" i="1"/>
  <c r="YA177" i="1"/>
  <c r="YW177" i="1"/>
  <c r="ZS177" i="1"/>
  <c r="AAO177" i="1"/>
  <c r="ABL177" i="1"/>
  <c r="ACH177" i="1"/>
  <c r="ADD177" i="1"/>
  <c r="JP177" i="1"/>
  <c r="KN177" i="1"/>
  <c r="LK177" i="1"/>
  <c r="MH177" i="1"/>
  <c r="NG177" i="1"/>
  <c r="OD177" i="1"/>
  <c r="PA177" i="1"/>
  <c r="PY177" i="1"/>
  <c r="QV177" i="1"/>
  <c r="RS177" i="1"/>
  <c r="SR177" i="1"/>
  <c r="TO177" i="1"/>
  <c r="UL177" i="1"/>
  <c r="VJ177" i="1"/>
  <c r="WG177" i="1"/>
  <c r="XD177" i="1"/>
  <c r="YB177" i="1"/>
  <c r="YX177" i="1"/>
  <c r="ZT177" i="1"/>
  <c r="AAP177" i="1"/>
  <c r="ABM177" i="1"/>
  <c r="ACI177" i="1"/>
  <c r="ADE177" i="1"/>
  <c r="JQ177" i="1"/>
  <c r="KO177" i="1"/>
  <c r="LL177" i="1"/>
  <c r="MI177" i="1"/>
  <c r="NH177" i="1"/>
  <c r="OE177" i="1"/>
  <c r="PB177" i="1"/>
  <c r="PZ177" i="1"/>
  <c r="QW177" i="1"/>
  <c r="RT177" i="1"/>
  <c r="SS177" i="1"/>
  <c r="TP177" i="1"/>
  <c r="UN177" i="1"/>
  <c r="VK177" i="1"/>
  <c r="WH177" i="1"/>
  <c r="XG177" i="1"/>
  <c r="YC177" i="1"/>
  <c r="YY177" i="1"/>
  <c r="ZU177" i="1"/>
  <c r="AAR177" i="1"/>
  <c r="ABN177" i="1"/>
  <c r="ACJ177" i="1"/>
  <c r="ADF177" i="1"/>
  <c r="JR177" i="1"/>
  <c r="KP177" i="1"/>
  <c r="LM177" i="1"/>
  <c r="MJ177" i="1"/>
  <c r="NI177" i="1"/>
  <c r="OF177" i="1"/>
  <c r="PD177" i="1"/>
  <c r="QA177" i="1"/>
  <c r="QX177" i="1"/>
  <c r="RW177" i="1"/>
  <c r="ST177" i="1"/>
  <c r="TQ177" i="1"/>
  <c r="UO177" i="1"/>
  <c r="VL177" i="1"/>
  <c r="WI177" i="1"/>
  <c r="XH177" i="1"/>
  <c r="YD177" i="1"/>
  <c r="YZ177" i="1"/>
  <c r="ZV177" i="1"/>
  <c r="AAS177" i="1"/>
  <c r="ABO177" i="1"/>
  <c r="ACK177" i="1"/>
  <c r="ADG177" i="1"/>
  <c r="JT177" i="1"/>
  <c r="KQ177" i="1"/>
  <c r="LN177" i="1"/>
  <c r="MM177" i="1"/>
  <c r="NJ177" i="1"/>
  <c r="OG177" i="1"/>
  <c r="PE177" i="1"/>
  <c r="QB177" i="1"/>
  <c r="QY177" i="1"/>
  <c r="RX177" i="1"/>
  <c r="SU177" i="1"/>
  <c r="TR177" i="1"/>
  <c r="UP177" i="1"/>
  <c r="VM177" i="1"/>
  <c r="WJ177" i="1"/>
  <c r="XI177" i="1"/>
  <c r="YE177" i="1"/>
  <c r="ZA177" i="1"/>
  <c r="ZX177" i="1"/>
  <c r="AAT177" i="1"/>
  <c r="ABP177" i="1"/>
  <c r="ACL177" i="1"/>
  <c r="JU177" i="1"/>
  <c r="KR177" i="1"/>
  <c r="LO177" i="1"/>
  <c r="MN177" i="1"/>
  <c r="NK177" i="1"/>
  <c r="OH177" i="1"/>
  <c r="PF177" i="1"/>
  <c r="QC177" i="1"/>
  <c r="QZ177" i="1"/>
  <c r="RY177" i="1"/>
  <c r="SV177" i="1"/>
  <c r="TT177" i="1"/>
  <c r="UQ177" i="1"/>
  <c r="VN177" i="1"/>
  <c r="WM177" i="1"/>
  <c r="XJ177" i="1"/>
  <c r="YF177" i="1"/>
  <c r="ZB177" i="1"/>
  <c r="ZY177" i="1"/>
  <c r="AAU177" i="1"/>
  <c r="ABQ177" i="1"/>
  <c r="ACM177" i="1"/>
  <c r="JV177" i="1"/>
  <c r="KS177" i="1"/>
  <c r="LP177" i="1"/>
  <c r="MO177" i="1"/>
  <c r="NL177" i="1"/>
  <c r="OJ177" i="1"/>
  <c r="PG177" i="1"/>
  <c r="QD177" i="1"/>
  <c r="RC177" i="1"/>
  <c r="RZ177" i="1"/>
  <c r="SW177" i="1"/>
  <c r="TU177" i="1"/>
  <c r="UR177" i="1"/>
  <c r="VO177" i="1"/>
  <c r="WN177" i="1"/>
  <c r="XK177" i="1"/>
  <c r="YG177" i="1"/>
  <c r="ZD177" i="1"/>
  <c r="ZZ177" i="1"/>
  <c r="AAV177" i="1"/>
  <c r="ABR177" i="1"/>
  <c r="ACN177" i="1"/>
  <c r="JW177" i="1"/>
  <c r="KT177" i="1"/>
  <c r="LS177" i="1"/>
  <c r="MP177" i="1"/>
  <c r="NM177" i="1"/>
  <c r="OK177" i="1"/>
  <c r="PH177" i="1"/>
  <c r="QE177" i="1"/>
  <c r="RD177" i="1"/>
  <c r="SA177" i="1"/>
  <c r="SX177" i="1"/>
  <c r="TV177" i="1"/>
  <c r="US177" i="1"/>
  <c r="VP177" i="1"/>
  <c r="WO177" i="1"/>
  <c r="XL177" i="1"/>
  <c r="YH177" i="1"/>
  <c r="ZE177" i="1"/>
  <c r="AAA177" i="1"/>
  <c r="AAW177" i="1"/>
  <c r="ABS177" i="1"/>
  <c r="ACP177" i="1"/>
  <c r="JX177" i="1"/>
  <c r="KU177" i="1"/>
  <c r="LT177" i="1"/>
  <c r="MQ177" i="1"/>
  <c r="NN177" i="1"/>
  <c r="OL177" i="1"/>
  <c r="PI177" i="1"/>
  <c r="QF177" i="1"/>
  <c r="RE177" i="1"/>
  <c r="SB177" i="1"/>
  <c r="SZ177" i="1"/>
  <c r="TW177" i="1"/>
  <c r="UT177" i="1"/>
  <c r="VS177" i="1"/>
  <c r="WP177" i="1"/>
  <c r="XM177" i="1"/>
  <c r="YJ177" i="1"/>
  <c r="ZF177" i="1"/>
  <c r="AAB177" i="1"/>
  <c r="AAX177" i="1"/>
  <c r="ABT177" i="1"/>
  <c r="ACQ177" i="1"/>
  <c r="JY177" i="1"/>
  <c r="KV177" i="1"/>
  <c r="LU177" i="1"/>
  <c r="MR177" i="1"/>
  <c r="NP177" i="1"/>
  <c r="OM177" i="1"/>
  <c r="PJ177" i="1"/>
  <c r="QI177" i="1"/>
  <c r="RF177" i="1"/>
  <c r="SC177" i="1"/>
  <c r="TA177" i="1"/>
  <c r="TX177" i="1"/>
  <c r="UU177" i="1"/>
  <c r="VT177" i="1"/>
  <c r="WQ177" i="1"/>
  <c r="XN177" i="1"/>
  <c r="YK177" i="1"/>
  <c r="ZG177" i="1"/>
  <c r="AAC177" i="1"/>
  <c r="AAY177" i="1"/>
  <c r="ABV177" i="1"/>
  <c r="ACR177" i="1"/>
  <c r="JZ177" i="1"/>
  <c r="KY177" i="1"/>
  <c r="LV177" i="1"/>
  <c r="MS177" i="1"/>
  <c r="NQ177" i="1"/>
  <c r="ON177" i="1"/>
  <c r="PK177" i="1"/>
  <c r="QJ177" i="1"/>
  <c r="RG177" i="1"/>
  <c r="SD177" i="1"/>
  <c r="TB177" i="1"/>
  <c r="TY177" i="1"/>
  <c r="UV177" i="1"/>
  <c r="VU177" i="1"/>
  <c r="WR177" i="1"/>
  <c r="XP177" i="1"/>
  <c r="YL177" i="1"/>
  <c r="ZH177" i="1"/>
  <c r="AAD177" i="1"/>
  <c r="AAZ177" i="1"/>
  <c r="ABW177" i="1"/>
  <c r="ACS177" i="1"/>
  <c r="KA177" i="1"/>
  <c r="KZ177" i="1"/>
  <c r="LW177" i="1"/>
  <c r="MT177" i="1"/>
  <c r="NR177" i="1"/>
  <c r="OO177" i="1"/>
  <c r="PL177" i="1"/>
  <c r="QK177" i="1"/>
  <c r="RH177" i="1"/>
  <c r="SF177" i="1"/>
  <c r="TC177" i="1"/>
  <c r="TZ177" i="1"/>
  <c r="UY177" i="1"/>
  <c r="VV177" i="1"/>
  <c r="WS177" i="1"/>
  <c r="XQ177" i="1"/>
  <c r="YM177" i="1"/>
  <c r="ZI177" i="1"/>
  <c r="AAE177" i="1"/>
  <c r="ABB177" i="1"/>
  <c r="ABX177" i="1"/>
  <c r="ACT177" i="1"/>
  <c r="KB177" i="1"/>
  <c r="LA177" i="1"/>
  <c r="LX177" i="1"/>
  <c r="MV177" i="1"/>
  <c r="NS177" i="1"/>
  <c r="OP177" i="1"/>
  <c r="PO177" i="1"/>
  <c r="QL177" i="1"/>
  <c r="RI177" i="1"/>
  <c r="SG177" i="1"/>
  <c r="TD177" i="1"/>
  <c r="UA177" i="1"/>
  <c r="UZ177" i="1"/>
  <c r="VW177" i="1"/>
  <c r="WT177" i="1"/>
  <c r="XR177" i="1"/>
  <c r="YN177" i="1"/>
  <c r="ZJ177" i="1"/>
  <c r="AAF177" i="1"/>
  <c r="ABC177" i="1"/>
  <c r="ABY177" i="1"/>
  <c r="ACU177" i="1"/>
  <c r="KE177" i="1"/>
  <c r="LB177" i="1"/>
  <c r="LY177" i="1"/>
  <c r="MW177" i="1"/>
  <c r="NT177" i="1"/>
  <c r="OQ177" i="1"/>
  <c r="PP177" i="1"/>
  <c r="QM177" i="1"/>
  <c r="RJ177" i="1"/>
  <c r="SH177" i="1"/>
  <c r="TE177" i="1"/>
  <c r="UB177" i="1"/>
  <c r="VA177" i="1"/>
  <c r="VX177" i="1"/>
  <c r="WV177" i="1"/>
  <c r="XS177" i="1"/>
  <c r="YO177" i="1"/>
  <c r="ZK177" i="1"/>
  <c r="AAH177" i="1"/>
  <c r="ABD177" i="1"/>
  <c r="ABZ177" i="1"/>
  <c r="ACV177" i="1"/>
  <c r="KF177" i="1"/>
  <c r="LC177" i="1"/>
  <c r="LZ177" i="1"/>
  <c r="MX177" i="1"/>
  <c r="NU177" i="1"/>
  <c r="OR177" i="1"/>
  <c r="PQ177" i="1"/>
  <c r="QN177" i="1"/>
  <c r="RL177" i="1"/>
  <c r="SI177" i="1"/>
  <c r="TF177" i="1"/>
  <c r="UE177" i="1"/>
  <c r="VB177" i="1"/>
  <c r="VY177" i="1"/>
  <c r="WW177" i="1"/>
  <c r="XT177" i="1"/>
  <c r="YP177" i="1"/>
  <c r="ZL177" i="1"/>
  <c r="AAI177" i="1"/>
  <c r="ABE177" i="1"/>
  <c r="ACA177" i="1"/>
  <c r="ACW177" i="1"/>
  <c r="KG177" i="1"/>
  <c r="LD177" i="1"/>
  <c r="MB177" i="1"/>
  <c r="MY177" i="1"/>
  <c r="NV177" i="1"/>
  <c r="OU177" i="1"/>
  <c r="PR177" i="1"/>
  <c r="QO177" i="1"/>
  <c r="RM177" i="1"/>
  <c r="SJ177" i="1"/>
  <c r="TG177" i="1"/>
  <c r="UF177" i="1"/>
  <c r="VC177" i="1"/>
  <c r="VZ177" i="1"/>
  <c r="WX177" i="1"/>
  <c r="XU177" i="1"/>
  <c r="YQ177" i="1"/>
  <c r="ZN177" i="1"/>
  <c r="AAJ177" i="1"/>
  <c r="ABF177" i="1"/>
  <c r="ACB177" i="1"/>
  <c r="ACX177" i="1"/>
  <c r="OV177" i="1"/>
  <c r="PS177" i="1"/>
  <c r="QP177" i="1"/>
  <c r="RN177" i="1"/>
  <c r="SK177" i="1"/>
  <c r="TH177" i="1"/>
  <c r="UG177" i="1"/>
  <c r="VD177" i="1"/>
  <c r="WB177" i="1"/>
  <c r="WY177" i="1"/>
  <c r="XV177" i="1"/>
  <c r="YR177" i="1"/>
  <c r="ZO177" i="1"/>
  <c r="AAK177" i="1"/>
  <c r="ABG177" i="1"/>
  <c r="KH177" i="1"/>
  <c r="ACC177" i="1"/>
  <c r="LE177" i="1"/>
  <c r="ACZ177" i="1"/>
  <c r="MC177" i="1"/>
  <c r="MZ177" i="1"/>
  <c r="NW177" i="1"/>
  <c r="H177" i="1"/>
  <c r="AB177" i="1"/>
  <c r="AV177" i="1"/>
  <c r="BP177" i="1"/>
  <c r="CJ177" i="1"/>
  <c r="DD177" i="1"/>
  <c r="DX177" i="1"/>
  <c r="I177" i="1"/>
  <c r="AC177" i="1"/>
  <c r="AW177" i="1"/>
  <c r="BQ177" i="1"/>
  <c r="CK177" i="1"/>
  <c r="DE177" i="1"/>
  <c r="DY177" i="1"/>
  <c r="ES177" i="1"/>
  <c r="FM177" i="1"/>
  <c r="GG177" i="1"/>
  <c r="HA177" i="1"/>
  <c r="HU177" i="1"/>
  <c r="IO177" i="1"/>
  <c r="JI177" i="1"/>
  <c r="P177" i="1"/>
  <c r="AL177" i="1"/>
  <c r="BH177" i="1"/>
  <c r="CD177" i="1"/>
  <c r="CZ177" i="1"/>
  <c r="DV177" i="1"/>
  <c r="ER177" i="1"/>
  <c r="FN177" i="1"/>
  <c r="GI177" i="1"/>
  <c r="HD177" i="1"/>
  <c r="HY177" i="1"/>
  <c r="IT177" i="1"/>
  <c r="Q177" i="1"/>
  <c r="AM177" i="1"/>
  <c r="BI177" i="1"/>
  <c r="CE177" i="1"/>
  <c r="DA177" i="1"/>
  <c r="DW177" i="1"/>
  <c r="ET177" i="1"/>
  <c r="FO177" i="1"/>
  <c r="GJ177" i="1"/>
  <c r="HE177" i="1"/>
  <c r="HZ177" i="1"/>
  <c r="IU177" i="1"/>
  <c r="R177" i="1"/>
  <c r="AN177" i="1"/>
  <c r="BJ177" i="1"/>
  <c r="CF177" i="1"/>
  <c r="DB177" i="1"/>
  <c r="DZ177" i="1"/>
  <c r="EU177" i="1"/>
  <c r="FP177" i="1"/>
  <c r="GK177" i="1"/>
  <c r="HF177" i="1"/>
  <c r="IA177" i="1"/>
  <c r="IV177" i="1"/>
  <c r="S177" i="1"/>
  <c r="AO177" i="1"/>
  <c r="BK177" i="1"/>
  <c r="CG177" i="1"/>
  <c r="DC177" i="1"/>
  <c r="EA177" i="1"/>
  <c r="EV177" i="1"/>
  <c r="FQ177" i="1"/>
  <c r="GL177" i="1"/>
  <c r="HG177" i="1"/>
  <c r="IB177" i="1"/>
  <c r="IW177" i="1"/>
  <c r="U177" i="1"/>
  <c r="AQ177" i="1"/>
  <c r="V177" i="1"/>
  <c r="AR177" i="1"/>
  <c r="BN177" i="1"/>
  <c r="CL177" i="1"/>
  <c r="DH177" i="1"/>
  <c r="ED177" i="1"/>
  <c r="EY177" i="1"/>
  <c r="FT177" i="1"/>
  <c r="GO177" i="1"/>
  <c r="F177" i="1"/>
  <c r="AD177" i="1"/>
  <c r="AZ177" i="1"/>
  <c r="BV177" i="1"/>
  <c r="CR177" i="1"/>
  <c r="DN177" i="1"/>
  <c r="EJ177" i="1"/>
  <c r="FE177" i="1"/>
  <c r="FZ177" i="1"/>
  <c r="GU177" i="1"/>
  <c r="HP177" i="1"/>
  <c r="IK177" i="1"/>
  <c r="JF177" i="1"/>
  <c r="G177" i="1"/>
  <c r="AE177" i="1"/>
  <c r="BA177" i="1"/>
  <c r="BW177" i="1"/>
  <c r="CS177" i="1"/>
  <c r="DO177" i="1"/>
  <c r="EK177" i="1"/>
  <c r="FF177" i="1"/>
  <c r="GA177" i="1"/>
  <c r="GV177" i="1"/>
  <c r="HQ177" i="1"/>
  <c r="IL177" i="1"/>
  <c r="JG177" i="1"/>
  <c r="J177" i="1"/>
  <c r="AF177" i="1"/>
  <c r="BB177" i="1"/>
  <c r="BX177" i="1"/>
  <c r="CT177" i="1"/>
  <c r="DP177" i="1"/>
  <c r="EL177" i="1"/>
  <c r="FG177" i="1"/>
  <c r="GB177" i="1"/>
  <c r="GW177" i="1"/>
  <c r="HR177" i="1"/>
  <c r="IM177" i="1"/>
  <c r="JH177" i="1"/>
  <c r="K177" i="1"/>
  <c r="AG177" i="1"/>
  <c r="BC177" i="1"/>
  <c r="BY177" i="1"/>
  <c r="CU177" i="1"/>
  <c r="DQ177" i="1"/>
  <c r="EM177" i="1"/>
  <c r="FH177" i="1"/>
  <c r="GC177" i="1"/>
  <c r="GX177" i="1"/>
  <c r="HS177" i="1"/>
  <c r="IN177" i="1"/>
  <c r="JJ177" i="1"/>
  <c r="L177" i="1"/>
  <c r="AH177" i="1"/>
  <c r="BD177" i="1"/>
  <c r="BZ177" i="1"/>
  <c r="CV177" i="1"/>
  <c r="DR177" i="1"/>
  <c r="EN177" i="1"/>
  <c r="FI177" i="1"/>
  <c r="GD177" i="1"/>
  <c r="GY177" i="1"/>
  <c r="HT177" i="1"/>
  <c r="IP177" i="1"/>
  <c r="JK177" i="1"/>
  <c r="M177" i="1"/>
  <c r="AI177" i="1"/>
  <c r="BE177" i="1"/>
  <c r="CA177" i="1"/>
  <c r="CW177" i="1"/>
  <c r="DS177" i="1"/>
  <c r="EO177" i="1"/>
  <c r="FJ177" i="1"/>
  <c r="GE177" i="1"/>
  <c r="GZ177" i="1"/>
  <c r="HV177" i="1"/>
  <c r="IQ177" i="1"/>
  <c r="JL177" i="1"/>
  <c r="N177" i="1"/>
  <c r="AJ177" i="1"/>
  <c r="BF177" i="1"/>
  <c r="CB177" i="1"/>
  <c r="CX177" i="1"/>
  <c r="DT177" i="1"/>
  <c r="EP177" i="1"/>
  <c r="FK177" i="1"/>
  <c r="GF177" i="1"/>
  <c r="HB177" i="1"/>
  <c r="HW177" i="1"/>
  <c r="IR177" i="1"/>
  <c r="JM177" i="1"/>
  <c r="AY177" i="1"/>
  <c r="DI177" i="1"/>
  <c r="FD177" i="1"/>
  <c r="HJ177" i="1"/>
  <c r="JB177" i="1"/>
  <c r="BG177" i="1"/>
  <c r="DJ177" i="1"/>
  <c r="FL177" i="1"/>
  <c r="HK177" i="1"/>
  <c r="JC177" i="1"/>
  <c r="BL177" i="1"/>
  <c r="DK177" i="1"/>
  <c r="FR177" i="1"/>
  <c r="HL177" i="1"/>
  <c r="JD177" i="1"/>
  <c r="BM177" i="1"/>
  <c r="DL177" i="1"/>
  <c r="FS177" i="1"/>
  <c r="HM177" i="1"/>
  <c r="JE177" i="1"/>
  <c r="BO177" i="1"/>
  <c r="DM177" i="1"/>
  <c r="FU177" i="1"/>
  <c r="HN177" i="1"/>
  <c r="BR177" i="1"/>
  <c r="DU177" i="1"/>
  <c r="FV177" i="1"/>
  <c r="HO177" i="1"/>
  <c r="BS177" i="1"/>
  <c r="EB177" i="1"/>
  <c r="FW177" i="1"/>
  <c r="HX177" i="1"/>
  <c r="O177" i="1"/>
  <c r="BT177" i="1"/>
  <c r="EC177" i="1"/>
  <c r="FX177" i="1"/>
  <c r="IC177" i="1"/>
  <c r="T177" i="1"/>
  <c r="BU177" i="1"/>
  <c r="EE177" i="1"/>
  <c r="FY177" i="1"/>
  <c r="ID177" i="1"/>
  <c r="W177" i="1"/>
  <c r="CC177" i="1"/>
  <c r="EF177" i="1"/>
  <c r="GH177" i="1"/>
  <c r="IE177" i="1"/>
  <c r="X177" i="1"/>
  <c r="CH177" i="1"/>
  <c r="EG177" i="1"/>
  <c r="GM177" i="1"/>
  <c r="IF177" i="1"/>
  <c r="Y177" i="1"/>
  <c r="CI177" i="1"/>
  <c r="EH177" i="1"/>
  <c r="GN177" i="1"/>
  <c r="IG177" i="1"/>
  <c r="Z177" i="1"/>
  <c r="CM177" i="1"/>
  <c r="EI177" i="1"/>
  <c r="GP177" i="1"/>
  <c r="IH177" i="1"/>
  <c r="AA177" i="1"/>
  <c r="CN177" i="1"/>
  <c r="EQ177" i="1"/>
  <c r="GQ177" i="1"/>
  <c r="II177" i="1"/>
  <c r="AK177" i="1"/>
  <c r="CO177" i="1"/>
  <c r="EW177" i="1"/>
  <c r="GR177" i="1"/>
  <c r="IJ177" i="1"/>
  <c r="AP177" i="1"/>
  <c r="CP177" i="1"/>
  <c r="EX177" i="1"/>
  <c r="GS177" i="1"/>
  <c r="IS177" i="1"/>
  <c r="AS177" i="1"/>
  <c r="CQ177" i="1"/>
  <c r="EZ177" i="1"/>
  <c r="GT177" i="1"/>
  <c r="IX177" i="1"/>
  <c r="AT177" i="1"/>
  <c r="CY177" i="1"/>
  <c r="FA177" i="1"/>
  <c r="HC177" i="1"/>
  <c r="IY177" i="1"/>
  <c r="AU177" i="1"/>
  <c r="DF177" i="1"/>
  <c r="FB177" i="1"/>
  <c r="HH177" i="1"/>
  <c r="IZ177" i="1"/>
  <c r="AX177" i="1"/>
  <c r="DG177" i="1"/>
  <c r="FC177" i="1"/>
  <c r="HI177" i="1"/>
  <c r="JA177" i="1"/>
  <c r="JZ196" i="1"/>
  <c r="KT196" i="1"/>
  <c r="LN196" i="1"/>
  <c r="MH196" i="1"/>
  <c r="NB196" i="1"/>
  <c r="NV196" i="1"/>
  <c r="OP196" i="1"/>
  <c r="PJ196" i="1"/>
  <c r="QD196" i="1"/>
  <c r="QX196" i="1"/>
  <c r="RR196" i="1"/>
  <c r="SL196" i="1"/>
  <c r="TF196" i="1"/>
  <c r="TZ196" i="1"/>
  <c r="UT196" i="1"/>
  <c r="VN196" i="1"/>
  <c r="WH196" i="1"/>
  <c r="XB196" i="1"/>
  <c r="XV196" i="1"/>
  <c r="YP196" i="1"/>
  <c r="ZJ196" i="1"/>
  <c r="AAD196" i="1"/>
  <c r="AAX196" i="1"/>
  <c r="ABR196" i="1"/>
  <c r="ACL196" i="1"/>
  <c r="ADF196" i="1"/>
  <c r="KB196" i="1"/>
  <c r="KV196" i="1"/>
  <c r="LP196" i="1"/>
  <c r="KC196" i="1"/>
  <c r="KW196" i="1"/>
  <c r="LQ196" i="1"/>
  <c r="MK196" i="1"/>
  <c r="NE196" i="1"/>
  <c r="NY196" i="1"/>
  <c r="OS196" i="1"/>
  <c r="PM196" i="1"/>
  <c r="QG196" i="1"/>
  <c r="RA196" i="1"/>
  <c r="RU196" i="1"/>
  <c r="SO196" i="1"/>
  <c r="TI196" i="1"/>
  <c r="UC196" i="1"/>
  <c r="UW196" i="1"/>
  <c r="VQ196" i="1"/>
  <c r="WK196" i="1"/>
  <c r="XE196" i="1"/>
  <c r="XY196" i="1"/>
  <c r="YS196" i="1"/>
  <c r="ZM196" i="1"/>
  <c r="AAG196" i="1"/>
  <c r="ABA196" i="1"/>
  <c r="ABU196" i="1"/>
  <c r="ACO196" i="1"/>
  <c r="JQ196" i="1"/>
  <c r="KK196" i="1"/>
  <c r="LE196" i="1"/>
  <c r="LY196" i="1"/>
  <c r="MS196" i="1"/>
  <c r="NM196" i="1"/>
  <c r="OG196" i="1"/>
  <c r="PA196" i="1"/>
  <c r="PU196" i="1"/>
  <c r="QO196" i="1"/>
  <c r="RI196" i="1"/>
  <c r="SC196" i="1"/>
  <c r="SW196" i="1"/>
  <c r="TQ196" i="1"/>
  <c r="UK196" i="1"/>
  <c r="VE196" i="1"/>
  <c r="VY196" i="1"/>
  <c r="WS196" i="1"/>
  <c r="XM196" i="1"/>
  <c r="YG196" i="1"/>
  <c r="ZA196" i="1"/>
  <c r="ZU196" i="1"/>
  <c r="AAO196" i="1"/>
  <c r="ABI196" i="1"/>
  <c r="ACC196" i="1"/>
  <c r="ACW196" i="1"/>
  <c r="JR196" i="1"/>
  <c r="KL196" i="1"/>
  <c r="LF196" i="1"/>
  <c r="LZ196" i="1"/>
  <c r="MT196" i="1"/>
  <c r="NN196" i="1"/>
  <c r="OH196" i="1"/>
  <c r="PB196" i="1"/>
  <c r="PV196" i="1"/>
  <c r="QP196" i="1"/>
  <c r="RJ196" i="1"/>
  <c r="SD196" i="1"/>
  <c r="SX196" i="1"/>
  <c r="TR196" i="1"/>
  <c r="UL196" i="1"/>
  <c r="VF196" i="1"/>
  <c r="VZ196" i="1"/>
  <c r="WT196" i="1"/>
  <c r="XN196" i="1"/>
  <c r="YH196" i="1"/>
  <c r="ZB196" i="1"/>
  <c r="ZV196" i="1"/>
  <c r="AAP196" i="1"/>
  <c r="ABJ196" i="1"/>
  <c r="ACD196" i="1"/>
  <c r="ACX196" i="1"/>
  <c r="JS196" i="1"/>
  <c r="KM196" i="1"/>
  <c r="LG196" i="1"/>
  <c r="MA196" i="1"/>
  <c r="MU196" i="1"/>
  <c r="NO196" i="1"/>
  <c r="OI196" i="1"/>
  <c r="PC196" i="1"/>
  <c r="PW196" i="1"/>
  <c r="QQ196" i="1"/>
  <c r="RK196" i="1"/>
  <c r="SE196" i="1"/>
  <c r="SY196" i="1"/>
  <c r="TS196" i="1"/>
  <c r="JT196" i="1"/>
  <c r="KN196" i="1"/>
  <c r="LH196" i="1"/>
  <c r="MB196" i="1"/>
  <c r="JU196" i="1"/>
  <c r="KO196" i="1"/>
  <c r="LI196" i="1"/>
  <c r="MC196" i="1"/>
  <c r="MW196" i="1"/>
  <c r="NQ196" i="1"/>
  <c r="OK196" i="1"/>
  <c r="PE196" i="1"/>
  <c r="PY196" i="1"/>
  <c r="QS196" i="1"/>
  <c r="RM196" i="1"/>
  <c r="SG196" i="1"/>
  <c r="TA196" i="1"/>
  <c r="TU196" i="1"/>
  <c r="UO196" i="1"/>
  <c r="VI196" i="1"/>
  <c r="WC196" i="1"/>
  <c r="WW196" i="1"/>
  <c r="XQ196" i="1"/>
  <c r="KJ196" i="1"/>
  <c r="LT196" i="1"/>
  <c r="MY196" i="1"/>
  <c r="OA196" i="1"/>
  <c r="PD196" i="1"/>
  <c r="QF196" i="1"/>
  <c r="RG196" i="1"/>
  <c r="SK196" i="1"/>
  <c r="TM196" i="1"/>
  <c r="UP196" i="1"/>
  <c r="VP196" i="1"/>
  <c r="WP196" i="1"/>
  <c r="XR196" i="1"/>
  <c r="YQ196" i="1"/>
  <c r="ZP196" i="1"/>
  <c r="AAN196" i="1"/>
  <c r="ABN196" i="1"/>
  <c r="ACM196" i="1"/>
  <c r="KP196" i="1"/>
  <c r="LU196" i="1"/>
  <c r="MZ196" i="1"/>
  <c r="OB196" i="1"/>
  <c r="PF196" i="1"/>
  <c r="QH196" i="1"/>
  <c r="RH196" i="1"/>
  <c r="SM196" i="1"/>
  <c r="TN196" i="1"/>
  <c r="UQ196" i="1"/>
  <c r="VR196" i="1"/>
  <c r="WQ196" i="1"/>
  <c r="XS196" i="1"/>
  <c r="YR196" i="1"/>
  <c r="ZQ196" i="1"/>
  <c r="AAQ196" i="1"/>
  <c r="ABO196" i="1"/>
  <c r="ACN196" i="1"/>
  <c r="KQ196" i="1"/>
  <c r="LV196" i="1"/>
  <c r="NA196" i="1"/>
  <c r="OC196" i="1"/>
  <c r="PG196" i="1"/>
  <c r="QI196" i="1"/>
  <c r="RL196" i="1"/>
  <c r="SN196" i="1"/>
  <c r="TO196" i="1"/>
  <c r="UR196" i="1"/>
  <c r="VS196" i="1"/>
  <c r="WR196" i="1"/>
  <c r="XT196" i="1"/>
  <c r="YT196" i="1"/>
  <c r="ZR196" i="1"/>
  <c r="AAR196" i="1"/>
  <c r="ABP196" i="1"/>
  <c r="ACP196" i="1"/>
  <c r="KR196" i="1"/>
  <c r="LW196" i="1"/>
  <c r="NC196" i="1"/>
  <c r="OD196" i="1"/>
  <c r="PH196" i="1"/>
  <c r="QJ196" i="1"/>
  <c r="RN196" i="1"/>
  <c r="SP196" i="1"/>
  <c r="TP196" i="1"/>
  <c r="US196" i="1"/>
  <c r="VT196" i="1"/>
  <c r="WU196" i="1"/>
  <c r="XU196" i="1"/>
  <c r="YU196" i="1"/>
  <c r="ZS196" i="1"/>
  <c r="AAS196" i="1"/>
  <c r="ABQ196" i="1"/>
  <c r="ACQ196" i="1"/>
  <c r="KS196" i="1"/>
  <c r="LX196" i="1"/>
  <c r="ND196" i="1"/>
  <c r="OE196" i="1"/>
  <c r="PI196" i="1"/>
  <c r="QK196" i="1"/>
  <c r="RO196" i="1"/>
  <c r="SQ196" i="1"/>
  <c r="TT196" i="1"/>
  <c r="UU196" i="1"/>
  <c r="VU196" i="1"/>
  <c r="WV196" i="1"/>
  <c r="XW196" i="1"/>
  <c r="YV196" i="1"/>
  <c r="ZT196" i="1"/>
  <c r="AAT196" i="1"/>
  <c r="ABS196" i="1"/>
  <c r="ACR196" i="1"/>
  <c r="KU196" i="1"/>
  <c r="MD196" i="1"/>
  <c r="NF196" i="1"/>
  <c r="OF196" i="1"/>
  <c r="PK196" i="1"/>
  <c r="QL196" i="1"/>
  <c r="RP196" i="1"/>
  <c r="SR196" i="1"/>
  <c r="TV196" i="1"/>
  <c r="UV196" i="1"/>
  <c r="VV196" i="1"/>
  <c r="WX196" i="1"/>
  <c r="XX196" i="1"/>
  <c r="YW196" i="1"/>
  <c r="ZW196" i="1"/>
  <c r="AAU196" i="1"/>
  <c r="ABT196" i="1"/>
  <c r="ACS196" i="1"/>
  <c r="JN196" i="1"/>
  <c r="KX196" i="1"/>
  <c r="ME196" i="1"/>
  <c r="NG196" i="1"/>
  <c r="OJ196" i="1"/>
  <c r="PL196" i="1"/>
  <c r="QM196" i="1"/>
  <c r="RQ196" i="1"/>
  <c r="SS196" i="1"/>
  <c r="TW196" i="1"/>
  <c r="UX196" i="1"/>
  <c r="VW196" i="1"/>
  <c r="WY196" i="1"/>
  <c r="XZ196" i="1"/>
  <c r="YX196" i="1"/>
  <c r="ZX196" i="1"/>
  <c r="AAV196" i="1"/>
  <c r="ABV196" i="1"/>
  <c r="ACT196" i="1"/>
  <c r="JO196" i="1"/>
  <c r="KY196" i="1"/>
  <c r="MF196" i="1"/>
  <c r="NH196" i="1"/>
  <c r="OL196" i="1"/>
  <c r="PN196" i="1"/>
  <c r="QN196" i="1"/>
  <c r="RS196" i="1"/>
  <c r="ST196" i="1"/>
  <c r="TX196" i="1"/>
  <c r="UY196" i="1"/>
  <c r="VX196" i="1"/>
  <c r="WZ196" i="1"/>
  <c r="YA196" i="1"/>
  <c r="YY196" i="1"/>
  <c r="ZY196" i="1"/>
  <c r="AAW196" i="1"/>
  <c r="ABW196" i="1"/>
  <c r="ACU196" i="1"/>
  <c r="JP196" i="1"/>
  <c r="KZ196" i="1"/>
  <c r="MG196" i="1"/>
  <c r="NI196" i="1"/>
  <c r="OM196" i="1"/>
  <c r="PO196" i="1"/>
  <c r="QR196" i="1"/>
  <c r="RT196" i="1"/>
  <c r="SU196" i="1"/>
  <c r="TY196" i="1"/>
  <c r="UZ196" i="1"/>
  <c r="WA196" i="1"/>
  <c r="XA196" i="1"/>
  <c r="YB196" i="1"/>
  <c r="YZ196" i="1"/>
  <c r="ZZ196" i="1"/>
  <c r="AAY196" i="1"/>
  <c r="ABX196" i="1"/>
  <c r="ACV196" i="1"/>
  <c r="JV196" i="1"/>
  <c r="LA196" i="1"/>
  <c r="MI196" i="1"/>
  <c r="NJ196" i="1"/>
  <c r="ON196" i="1"/>
  <c r="PP196" i="1"/>
  <c r="QT196" i="1"/>
  <c r="RV196" i="1"/>
  <c r="SV196" i="1"/>
  <c r="UA196" i="1"/>
  <c r="VA196" i="1"/>
  <c r="WB196" i="1"/>
  <c r="XC196" i="1"/>
  <c r="YC196" i="1"/>
  <c r="ZC196" i="1"/>
  <c r="AAA196" i="1"/>
  <c r="AAZ196" i="1"/>
  <c r="ABY196" i="1"/>
  <c r="ACY196" i="1"/>
  <c r="JW196" i="1"/>
  <c r="LB196" i="1"/>
  <c r="MJ196" i="1"/>
  <c r="NK196" i="1"/>
  <c r="OO196" i="1"/>
  <c r="PQ196" i="1"/>
  <c r="QU196" i="1"/>
  <c r="RW196" i="1"/>
  <c r="SZ196" i="1"/>
  <c r="UB196" i="1"/>
  <c r="VB196" i="1"/>
  <c r="WD196" i="1"/>
  <c r="XD196" i="1"/>
  <c r="YD196" i="1"/>
  <c r="ZD196" i="1"/>
  <c r="AAB196" i="1"/>
  <c r="ABB196" i="1"/>
  <c r="ABZ196" i="1"/>
  <c r="ACZ196" i="1"/>
  <c r="JX196" i="1"/>
  <c r="LC196" i="1"/>
  <c r="ML196" i="1"/>
  <c r="NL196" i="1"/>
  <c r="OQ196" i="1"/>
  <c r="PR196" i="1"/>
  <c r="QV196" i="1"/>
  <c r="RX196" i="1"/>
  <c r="TB196" i="1"/>
  <c r="UD196" i="1"/>
  <c r="VC196" i="1"/>
  <c r="WE196" i="1"/>
  <c r="XF196" i="1"/>
  <c r="YE196" i="1"/>
  <c r="ZE196" i="1"/>
  <c r="AAC196" i="1"/>
  <c r="ABC196" i="1"/>
  <c r="ACA196" i="1"/>
  <c r="ADA196" i="1"/>
  <c r="JY196" i="1"/>
  <c r="LD196" i="1"/>
  <c r="MM196" i="1"/>
  <c r="NP196" i="1"/>
  <c r="OR196" i="1"/>
  <c r="PS196" i="1"/>
  <c r="QW196" i="1"/>
  <c r="RY196" i="1"/>
  <c r="TC196" i="1"/>
  <c r="UE196" i="1"/>
  <c r="VD196" i="1"/>
  <c r="WF196" i="1"/>
  <c r="XG196" i="1"/>
  <c r="YF196" i="1"/>
  <c r="ZF196" i="1"/>
  <c r="AAE196" i="1"/>
  <c r="ABD196" i="1"/>
  <c r="ACB196" i="1"/>
  <c r="ADB196" i="1"/>
  <c r="KA196" i="1"/>
  <c r="LJ196" i="1"/>
  <c r="MN196" i="1"/>
  <c r="NR196" i="1"/>
  <c r="OT196" i="1"/>
  <c r="PT196" i="1"/>
  <c r="QY196" i="1"/>
  <c r="RZ196" i="1"/>
  <c r="TD196" i="1"/>
  <c r="UF196" i="1"/>
  <c r="VG196" i="1"/>
  <c r="WG196" i="1"/>
  <c r="XH196" i="1"/>
  <c r="YI196" i="1"/>
  <c r="ZG196" i="1"/>
  <c r="AAF196" i="1"/>
  <c r="ABE196" i="1"/>
  <c r="ACE196" i="1"/>
  <c r="ADC196" i="1"/>
  <c r="KD196" i="1"/>
  <c r="LK196" i="1"/>
  <c r="MO196" i="1"/>
  <c r="NS196" i="1"/>
  <c r="OU196" i="1"/>
  <c r="PX196" i="1"/>
  <c r="QZ196" i="1"/>
  <c r="SA196" i="1"/>
  <c r="TE196" i="1"/>
  <c r="UG196" i="1"/>
  <c r="VH196" i="1"/>
  <c r="WI196" i="1"/>
  <c r="XI196" i="1"/>
  <c r="YJ196" i="1"/>
  <c r="ZH196" i="1"/>
  <c r="AAH196" i="1"/>
  <c r="ABF196" i="1"/>
  <c r="ACF196" i="1"/>
  <c r="ADD196" i="1"/>
  <c r="KE196" i="1"/>
  <c r="LL196" i="1"/>
  <c r="MP196" i="1"/>
  <c r="NT196" i="1"/>
  <c r="OV196" i="1"/>
  <c r="PZ196" i="1"/>
  <c r="RB196" i="1"/>
  <c r="SB196" i="1"/>
  <c r="TG196" i="1"/>
  <c r="UH196" i="1"/>
  <c r="VJ196" i="1"/>
  <c r="WJ196" i="1"/>
  <c r="XJ196" i="1"/>
  <c r="YK196" i="1"/>
  <c r="ZI196" i="1"/>
  <c r="AAI196" i="1"/>
  <c r="ABG196" i="1"/>
  <c r="ACG196" i="1"/>
  <c r="ADE196" i="1"/>
  <c r="KF196" i="1"/>
  <c r="LM196" i="1"/>
  <c r="MQ196" i="1"/>
  <c r="NU196" i="1"/>
  <c r="OW196" i="1"/>
  <c r="QA196" i="1"/>
  <c r="RC196" i="1"/>
  <c r="SF196" i="1"/>
  <c r="TH196" i="1"/>
  <c r="UI196" i="1"/>
  <c r="VK196" i="1"/>
  <c r="WL196" i="1"/>
  <c r="XK196" i="1"/>
  <c r="YL196" i="1"/>
  <c r="ZK196" i="1"/>
  <c r="AAJ196" i="1"/>
  <c r="ABH196" i="1"/>
  <c r="ACH196" i="1"/>
  <c r="ADG196" i="1"/>
  <c r="KG196" i="1"/>
  <c r="LO196" i="1"/>
  <c r="MR196" i="1"/>
  <c r="NW196" i="1"/>
  <c r="OX196" i="1"/>
  <c r="QB196" i="1"/>
  <c r="RD196" i="1"/>
  <c r="SH196" i="1"/>
  <c r="TJ196" i="1"/>
  <c r="UJ196" i="1"/>
  <c r="VL196" i="1"/>
  <c r="WM196" i="1"/>
  <c r="XL196" i="1"/>
  <c r="YM196" i="1"/>
  <c r="ZL196" i="1"/>
  <c r="AAK196" i="1"/>
  <c r="ABK196" i="1"/>
  <c r="ACI196" i="1"/>
  <c r="KH196" i="1"/>
  <c r="LR196" i="1"/>
  <c r="MV196" i="1"/>
  <c r="NX196" i="1"/>
  <c r="OY196" i="1"/>
  <c r="RF196" i="1"/>
  <c r="ABM196" i="1"/>
  <c r="SI196" i="1"/>
  <c r="ACJ196" i="1"/>
  <c r="SJ196" i="1"/>
  <c r="ACK196" i="1"/>
  <c r="TK196" i="1"/>
  <c r="TL196" i="1"/>
  <c r="UM196" i="1"/>
  <c r="UN196" i="1"/>
  <c r="VM196" i="1"/>
  <c r="VO196" i="1"/>
  <c r="WN196" i="1"/>
  <c r="WO196" i="1"/>
  <c r="XO196" i="1"/>
  <c r="KI196" i="1"/>
  <c r="XP196" i="1"/>
  <c r="LS196" i="1"/>
  <c r="YN196" i="1"/>
  <c r="MX196" i="1"/>
  <c r="YO196" i="1"/>
  <c r="NZ196" i="1"/>
  <c r="ZN196" i="1"/>
  <c r="OZ196" i="1"/>
  <c r="ZO196" i="1"/>
  <c r="QC196" i="1"/>
  <c r="AAL196" i="1"/>
  <c r="QE196" i="1"/>
  <c r="AAM196" i="1"/>
  <c r="RE196" i="1"/>
  <c r="ABL196" i="1"/>
  <c r="K196" i="1"/>
  <c r="AE196" i="1"/>
  <c r="AY196" i="1"/>
  <c r="BS196" i="1"/>
  <c r="CM196" i="1"/>
  <c r="DG196" i="1"/>
  <c r="EA196" i="1"/>
  <c r="EU196" i="1"/>
  <c r="FO196" i="1"/>
  <c r="GI196" i="1"/>
  <c r="HC196" i="1"/>
  <c r="HW196" i="1"/>
  <c r="IQ196" i="1"/>
  <c r="JK196" i="1"/>
  <c r="I196" i="1"/>
  <c r="AD196" i="1"/>
  <c r="AZ196" i="1"/>
  <c r="BU196" i="1"/>
  <c r="CP196" i="1"/>
  <c r="DK196" i="1"/>
  <c r="EF196" i="1"/>
  <c r="FA196" i="1"/>
  <c r="FV196" i="1"/>
  <c r="GQ196" i="1"/>
  <c r="HL196" i="1"/>
  <c r="IG196" i="1"/>
  <c r="JB196" i="1"/>
  <c r="J196" i="1"/>
  <c r="AF196" i="1"/>
  <c r="BA196" i="1"/>
  <c r="BV196" i="1"/>
  <c r="CQ196" i="1"/>
  <c r="DL196" i="1"/>
  <c r="EG196" i="1"/>
  <c r="FB196" i="1"/>
  <c r="FW196" i="1"/>
  <c r="GR196" i="1"/>
  <c r="HM196" i="1"/>
  <c r="IH196" i="1"/>
  <c r="JC196" i="1"/>
  <c r="L196" i="1"/>
  <c r="AG196" i="1"/>
  <c r="BB196" i="1"/>
  <c r="BW196" i="1"/>
  <c r="CR196" i="1"/>
  <c r="DM196" i="1"/>
  <c r="EH196" i="1"/>
  <c r="FC196" i="1"/>
  <c r="FX196" i="1"/>
  <c r="GS196" i="1"/>
  <c r="HN196" i="1"/>
  <c r="II196" i="1"/>
  <c r="JD196" i="1"/>
  <c r="S196" i="1"/>
  <c r="AN196" i="1"/>
  <c r="BI196" i="1"/>
  <c r="CD196" i="1"/>
  <c r="CY196" i="1"/>
  <c r="DT196" i="1"/>
  <c r="EO196" i="1"/>
  <c r="FJ196" i="1"/>
  <c r="GE196" i="1"/>
  <c r="GZ196" i="1"/>
  <c r="HU196" i="1"/>
  <c r="IP196" i="1"/>
  <c r="JL196" i="1"/>
  <c r="V196" i="1"/>
  <c r="AQ196" i="1"/>
  <c r="BL196" i="1"/>
  <c r="CG196" i="1"/>
  <c r="DB196" i="1"/>
  <c r="DW196" i="1"/>
  <c r="ER196" i="1"/>
  <c r="FM196" i="1"/>
  <c r="GH196" i="1"/>
  <c r="HD196" i="1"/>
  <c r="HY196" i="1"/>
  <c r="IT196" i="1"/>
  <c r="W196" i="1"/>
  <c r="AR196" i="1"/>
  <c r="BM196" i="1"/>
  <c r="CH196" i="1"/>
  <c r="DC196" i="1"/>
  <c r="DX196" i="1"/>
  <c r="ES196" i="1"/>
  <c r="FN196" i="1"/>
  <c r="GJ196" i="1"/>
  <c r="HE196" i="1"/>
  <c r="HZ196" i="1"/>
  <c r="IU196" i="1"/>
  <c r="X196" i="1"/>
  <c r="AS196" i="1"/>
  <c r="BN196" i="1"/>
  <c r="CI196" i="1"/>
  <c r="DD196" i="1"/>
  <c r="DY196" i="1"/>
  <c r="ET196" i="1"/>
  <c r="FP196" i="1"/>
  <c r="GK196" i="1"/>
  <c r="HF196" i="1"/>
  <c r="IA196" i="1"/>
  <c r="IV196" i="1"/>
  <c r="Y196" i="1"/>
  <c r="AT196" i="1"/>
  <c r="BO196" i="1"/>
  <c r="CJ196" i="1"/>
  <c r="DE196" i="1"/>
  <c r="DZ196" i="1"/>
  <c r="EV196" i="1"/>
  <c r="FQ196" i="1"/>
  <c r="GL196" i="1"/>
  <c r="HG196" i="1"/>
  <c r="IB196" i="1"/>
  <c r="IW196" i="1"/>
  <c r="Z196" i="1"/>
  <c r="AU196" i="1"/>
  <c r="BP196" i="1"/>
  <c r="CK196" i="1"/>
  <c r="DF196" i="1"/>
  <c r="EB196" i="1"/>
  <c r="EW196" i="1"/>
  <c r="FR196" i="1"/>
  <c r="GM196" i="1"/>
  <c r="HH196" i="1"/>
  <c r="IC196" i="1"/>
  <c r="IX196" i="1"/>
  <c r="F196" i="1"/>
  <c r="AA196" i="1"/>
  <c r="AV196" i="1"/>
  <c r="BQ196" i="1"/>
  <c r="CL196" i="1"/>
  <c r="DH196" i="1"/>
  <c r="EC196" i="1"/>
  <c r="EX196" i="1"/>
  <c r="FS196" i="1"/>
  <c r="GN196" i="1"/>
  <c r="HI196" i="1"/>
  <c r="ID196" i="1"/>
  <c r="IY196" i="1"/>
  <c r="G196" i="1"/>
  <c r="AB196" i="1"/>
  <c r="AW196" i="1"/>
  <c r="BR196" i="1"/>
  <c r="CN196" i="1"/>
  <c r="DI196" i="1"/>
  <c r="ED196" i="1"/>
  <c r="EY196" i="1"/>
  <c r="FT196" i="1"/>
  <c r="GO196" i="1"/>
  <c r="HJ196" i="1"/>
  <c r="IE196" i="1"/>
  <c r="IZ196" i="1"/>
  <c r="AL196" i="1"/>
  <c r="CE196" i="1"/>
  <c r="EE196" i="1"/>
  <c r="FZ196" i="1"/>
  <c r="HR196" i="1"/>
  <c r="JJ196" i="1"/>
  <c r="AM196" i="1"/>
  <c r="CF196" i="1"/>
  <c r="EI196" i="1"/>
  <c r="GA196" i="1"/>
  <c r="HS196" i="1"/>
  <c r="JM196" i="1"/>
  <c r="AO196" i="1"/>
  <c r="CO196" i="1"/>
  <c r="EJ196" i="1"/>
  <c r="GB196" i="1"/>
  <c r="HT196" i="1"/>
  <c r="AP196" i="1"/>
  <c r="CS196" i="1"/>
  <c r="EK196" i="1"/>
  <c r="GC196" i="1"/>
  <c r="HV196" i="1"/>
  <c r="AX196" i="1"/>
  <c r="CT196" i="1"/>
  <c r="EL196" i="1"/>
  <c r="GD196" i="1"/>
  <c r="HX196" i="1"/>
  <c r="BC196" i="1"/>
  <c r="CU196" i="1"/>
  <c r="EM196" i="1"/>
  <c r="GF196" i="1"/>
  <c r="IF196" i="1"/>
  <c r="H196" i="1"/>
  <c r="BD196" i="1"/>
  <c r="CV196" i="1"/>
  <c r="EN196" i="1"/>
  <c r="GG196" i="1"/>
  <c r="IJ196" i="1"/>
  <c r="M196" i="1"/>
  <c r="BE196" i="1"/>
  <c r="CW196" i="1"/>
  <c r="EP196" i="1"/>
  <c r="GP196" i="1"/>
  <c r="IK196" i="1"/>
  <c r="N196" i="1"/>
  <c r="BF196" i="1"/>
  <c r="CX196" i="1"/>
  <c r="EQ196" i="1"/>
  <c r="GT196" i="1"/>
  <c r="IL196" i="1"/>
  <c r="O196" i="1"/>
  <c r="BG196" i="1"/>
  <c r="CZ196" i="1"/>
  <c r="EZ196" i="1"/>
  <c r="GU196" i="1"/>
  <c r="IM196" i="1"/>
  <c r="P196" i="1"/>
  <c r="BH196" i="1"/>
  <c r="DA196" i="1"/>
  <c r="FD196" i="1"/>
  <c r="GV196" i="1"/>
  <c r="IN196" i="1"/>
  <c r="Q196" i="1"/>
  <c r="BJ196" i="1"/>
  <c r="DJ196" i="1"/>
  <c r="FE196" i="1"/>
  <c r="GW196" i="1"/>
  <c r="IO196" i="1"/>
  <c r="R196" i="1"/>
  <c r="BK196" i="1"/>
  <c r="DN196" i="1"/>
  <c r="FF196" i="1"/>
  <c r="GX196" i="1"/>
  <c r="IR196" i="1"/>
  <c r="FY196" i="1"/>
  <c r="T196" i="1"/>
  <c r="BT196" i="1"/>
  <c r="DO196" i="1"/>
  <c r="FG196" i="1"/>
  <c r="GY196" i="1"/>
  <c r="IS196" i="1"/>
  <c r="U196" i="1"/>
  <c r="BX196" i="1"/>
  <c r="DP196" i="1"/>
  <c r="FH196" i="1"/>
  <c r="HA196" i="1"/>
  <c r="JA196" i="1"/>
  <c r="CC196" i="1"/>
  <c r="JI196" i="1"/>
  <c r="AC196" i="1"/>
  <c r="BY196" i="1"/>
  <c r="DQ196" i="1"/>
  <c r="FI196" i="1"/>
  <c r="HB196" i="1"/>
  <c r="JE196" i="1"/>
  <c r="DV196" i="1"/>
  <c r="AH196" i="1"/>
  <c r="BZ196" i="1"/>
  <c r="DR196" i="1"/>
  <c r="FK196" i="1"/>
  <c r="HK196" i="1"/>
  <c r="JF196" i="1"/>
  <c r="AK196" i="1"/>
  <c r="AI196" i="1"/>
  <c r="CA196" i="1"/>
  <c r="DS196" i="1"/>
  <c r="FL196" i="1"/>
  <c r="HO196" i="1"/>
  <c r="JG196" i="1"/>
  <c r="HQ196" i="1"/>
  <c r="AJ196" i="1"/>
  <c r="CB196" i="1"/>
  <c r="DU196" i="1"/>
  <c r="FU196" i="1"/>
  <c r="HP196" i="1"/>
  <c r="JH196" i="1"/>
  <c r="JW212" i="1"/>
  <c r="KQ212" i="1"/>
  <c r="LK212" i="1"/>
  <c r="ME212" i="1"/>
  <c r="MY212" i="1"/>
  <c r="NS212" i="1"/>
  <c r="OM212" i="1"/>
  <c r="PG212" i="1"/>
  <c r="QA212" i="1"/>
  <c r="QU212" i="1"/>
  <c r="RO212" i="1"/>
  <c r="SI212" i="1"/>
  <c r="TC212" i="1"/>
  <c r="TW212" i="1"/>
  <c r="UQ212" i="1"/>
  <c r="VK212" i="1"/>
  <c r="WE212" i="1"/>
  <c r="WY212" i="1"/>
  <c r="XS212" i="1"/>
  <c r="YM212" i="1"/>
  <c r="ZG212" i="1"/>
  <c r="AAA212" i="1"/>
  <c r="AAU212" i="1"/>
  <c r="ABO212" i="1"/>
  <c r="ACI212" i="1"/>
  <c r="ADC212" i="1"/>
  <c r="JX212" i="1"/>
  <c r="KR212" i="1"/>
  <c r="LL212" i="1"/>
  <c r="MF212" i="1"/>
  <c r="MZ212" i="1"/>
  <c r="NT212" i="1"/>
  <c r="ON212" i="1"/>
  <c r="PH212" i="1"/>
  <c r="QB212" i="1"/>
  <c r="QV212" i="1"/>
  <c r="RP212" i="1"/>
  <c r="SJ212" i="1"/>
  <c r="TD212" i="1"/>
  <c r="TX212" i="1"/>
  <c r="UR212" i="1"/>
  <c r="VL212" i="1"/>
  <c r="WF212" i="1"/>
  <c r="WZ212" i="1"/>
  <c r="XT212" i="1"/>
  <c r="YN212" i="1"/>
  <c r="ZH212" i="1"/>
  <c r="AAB212" i="1"/>
  <c r="AAV212" i="1"/>
  <c r="ABP212" i="1"/>
  <c r="ACJ212" i="1"/>
  <c r="ADD212" i="1"/>
  <c r="JY212" i="1"/>
  <c r="KS212" i="1"/>
  <c r="LM212" i="1"/>
  <c r="MG212" i="1"/>
  <c r="NA212" i="1"/>
  <c r="NU212" i="1"/>
  <c r="OO212" i="1"/>
  <c r="PI212" i="1"/>
  <c r="QC212" i="1"/>
  <c r="QW212" i="1"/>
  <c r="RQ212" i="1"/>
  <c r="SK212" i="1"/>
  <c r="TE212" i="1"/>
  <c r="TY212" i="1"/>
  <c r="US212" i="1"/>
  <c r="VM212" i="1"/>
  <c r="WG212" i="1"/>
  <c r="XA212" i="1"/>
  <c r="XU212" i="1"/>
  <c r="YO212" i="1"/>
  <c r="ZI212" i="1"/>
  <c r="AAC212" i="1"/>
  <c r="AAW212" i="1"/>
  <c r="ABQ212" i="1"/>
  <c r="ACK212" i="1"/>
  <c r="ADE212" i="1"/>
  <c r="JZ212" i="1"/>
  <c r="KT212" i="1"/>
  <c r="LN212" i="1"/>
  <c r="MH212" i="1"/>
  <c r="NB212" i="1"/>
  <c r="NV212" i="1"/>
  <c r="OP212" i="1"/>
  <c r="PJ212" i="1"/>
  <c r="QD212" i="1"/>
  <c r="QX212" i="1"/>
  <c r="RR212" i="1"/>
  <c r="SL212" i="1"/>
  <c r="TF212" i="1"/>
  <c r="TZ212" i="1"/>
  <c r="UT212" i="1"/>
  <c r="VN212" i="1"/>
  <c r="WH212" i="1"/>
  <c r="XB212" i="1"/>
  <c r="XV212" i="1"/>
  <c r="YP212" i="1"/>
  <c r="ZJ212" i="1"/>
  <c r="AAD212" i="1"/>
  <c r="AAX212" i="1"/>
  <c r="ABR212" i="1"/>
  <c r="ACL212" i="1"/>
  <c r="ADF212" i="1"/>
  <c r="JO212" i="1"/>
  <c r="KI212" i="1"/>
  <c r="LC212" i="1"/>
  <c r="LW212" i="1"/>
  <c r="MQ212" i="1"/>
  <c r="NK212" i="1"/>
  <c r="OE212" i="1"/>
  <c r="OY212" i="1"/>
  <c r="PS212" i="1"/>
  <c r="QM212" i="1"/>
  <c r="RG212" i="1"/>
  <c r="SA212" i="1"/>
  <c r="SU212" i="1"/>
  <c r="TO212" i="1"/>
  <c r="UI212" i="1"/>
  <c r="VC212" i="1"/>
  <c r="VW212" i="1"/>
  <c r="WQ212" i="1"/>
  <c r="XK212" i="1"/>
  <c r="YE212" i="1"/>
  <c r="YY212" i="1"/>
  <c r="ZS212" i="1"/>
  <c r="AAM212" i="1"/>
  <c r="ABG212" i="1"/>
  <c r="ACA212" i="1"/>
  <c r="ACU212" i="1"/>
  <c r="JP212" i="1"/>
  <c r="KJ212" i="1"/>
  <c r="LD212" i="1"/>
  <c r="LX212" i="1"/>
  <c r="MR212" i="1"/>
  <c r="NL212" i="1"/>
  <c r="OF212" i="1"/>
  <c r="OZ212" i="1"/>
  <c r="PT212" i="1"/>
  <c r="QN212" i="1"/>
  <c r="RH212" i="1"/>
  <c r="SB212" i="1"/>
  <c r="SV212" i="1"/>
  <c r="TP212" i="1"/>
  <c r="UJ212" i="1"/>
  <c r="VD212" i="1"/>
  <c r="VX212" i="1"/>
  <c r="WR212" i="1"/>
  <c r="XL212" i="1"/>
  <c r="YF212" i="1"/>
  <c r="YZ212" i="1"/>
  <c r="ZT212" i="1"/>
  <c r="AAN212" i="1"/>
  <c r="ABH212" i="1"/>
  <c r="ACB212" i="1"/>
  <c r="ACV212" i="1"/>
  <c r="JQ212" i="1"/>
  <c r="KK212" i="1"/>
  <c r="LE212" i="1"/>
  <c r="LY212" i="1"/>
  <c r="MS212" i="1"/>
  <c r="NM212" i="1"/>
  <c r="OG212" i="1"/>
  <c r="PA212" i="1"/>
  <c r="PU212" i="1"/>
  <c r="QO212" i="1"/>
  <c r="RI212" i="1"/>
  <c r="SC212" i="1"/>
  <c r="SW212" i="1"/>
  <c r="TQ212" i="1"/>
  <c r="UK212" i="1"/>
  <c r="VE212" i="1"/>
  <c r="VY212" i="1"/>
  <c r="WS212" i="1"/>
  <c r="XM212" i="1"/>
  <c r="YG212" i="1"/>
  <c r="ZA212" i="1"/>
  <c r="ZU212" i="1"/>
  <c r="AAO212" i="1"/>
  <c r="ABI212" i="1"/>
  <c r="ACC212" i="1"/>
  <c r="ACW212" i="1"/>
  <c r="JR212" i="1"/>
  <c r="KL212" i="1"/>
  <c r="LF212" i="1"/>
  <c r="LZ212" i="1"/>
  <c r="MT212" i="1"/>
  <c r="NN212" i="1"/>
  <c r="OH212" i="1"/>
  <c r="PB212" i="1"/>
  <c r="PV212" i="1"/>
  <c r="QP212" i="1"/>
  <c r="RJ212" i="1"/>
  <c r="SD212" i="1"/>
  <c r="SX212" i="1"/>
  <c r="TR212" i="1"/>
  <c r="UL212" i="1"/>
  <c r="VF212" i="1"/>
  <c r="VZ212" i="1"/>
  <c r="WT212" i="1"/>
  <c r="XN212" i="1"/>
  <c r="YH212" i="1"/>
  <c r="ZB212" i="1"/>
  <c r="ZV212" i="1"/>
  <c r="AAP212" i="1"/>
  <c r="ABJ212" i="1"/>
  <c r="ACD212" i="1"/>
  <c r="ACX212" i="1"/>
  <c r="JS212" i="1"/>
  <c r="KM212" i="1"/>
  <c r="LG212" i="1"/>
  <c r="MA212" i="1"/>
  <c r="MU212" i="1"/>
  <c r="NO212" i="1"/>
  <c r="OI212" i="1"/>
  <c r="PC212" i="1"/>
  <c r="PW212" i="1"/>
  <c r="QQ212" i="1"/>
  <c r="RK212" i="1"/>
  <c r="SE212" i="1"/>
  <c r="SY212" i="1"/>
  <c r="TS212" i="1"/>
  <c r="UM212" i="1"/>
  <c r="VG212" i="1"/>
  <c r="WA212" i="1"/>
  <c r="WU212" i="1"/>
  <c r="XO212" i="1"/>
  <c r="YI212" i="1"/>
  <c r="ZC212" i="1"/>
  <c r="ZW212" i="1"/>
  <c r="AAQ212" i="1"/>
  <c r="ABK212" i="1"/>
  <c r="ACE212" i="1"/>
  <c r="ACY212" i="1"/>
  <c r="JT212" i="1"/>
  <c r="KN212" i="1"/>
  <c r="LH212" i="1"/>
  <c r="MB212" i="1"/>
  <c r="MV212" i="1"/>
  <c r="NP212" i="1"/>
  <c r="OJ212" i="1"/>
  <c r="PD212" i="1"/>
  <c r="PX212" i="1"/>
  <c r="QR212" i="1"/>
  <c r="RL212" i="1"/>
  <c r="SF212" i="1"/>
  <c r="SZ212" i="1"/>
  <c r="TT212" i="1"/>
  <c r="UN212" i="1"/>
  <c r="VH212" i="1"/>
  <c r="WB212" i="1"/>
  <c r="WV212" i="1"/>
  <c r="XP212" i="1"/>
  <c r="YJ212" i="1"/>
  <c r="ZD212" i="1"/>
  <c r="ZX212" i="1"/>
  <c r="AAR212" i="1"/>
  <c r="ABL212" i="1"/>
  <c r="ACF212" i="1"/>
  <c r="ACZ212" i="1"/>
  <c r="KD212" i="1"/>
  <c r="LR212" i="1"/>
  <c r="NF212" i="1"/>
  <c r="OT212" i="1"/>
  <c r="QH212" i="1"/>
  <c r="RV212" i="1"/>
  <c r="TJ212" i="1"/>
  <c r="UX212" i="1"/>
  <c r="WL212" i="1"/>
  <c r="XZ212" i="1"/>
  <c r="ZN212" i="1"/>
  <c r="ABB212" i="1"/>
  <c r="ACP212" i="1"/>
  <c r="KE212" i="1"/>
  <c r="LS212" i="1"/>
  <c r="NG212" i="1"/>
  <c r="OU212" i="1"/>
  <c r="QI212" i="1"/>
  <c r="RW212" i="1"/>
  <c r="TK212" i="1"/>
  <c r="UY212" i="1"/>
  <c r="WM212" i="1"/>
  <c r="YA212" i="1"/>
  <c r="ZO212" i="1"/>
  <c r="ABC212" i="1"/>
  <c r="ACQ212" i="1"/>
  <c r="KF212" i="1"/>
  <c r="LT212" i="1"/>
  <c r="NH212" i="1"/>
  <c r="OV212" i="1"/>
  <c r="QJ212" i="1"/>
  <c r="RX212" i="1"/>
  <c r="TL212" i="1"/>
  <c r="UZ212" i="1"/>
  <c r="WN212" i="1"/>
  <c r="YB212" i="1"/>
  <c r="ZP212" i="1"/>
  <c r="ABD212" i="1"/>
  <c r="ACR212" i="1"/>
  <c r="KG212" i="1"/>
  <c r="LU212" i="1"/>
  <c r="NI212" i="1"/>
  <c r="OW212" i="1"/>
  <c r="QK212" i="1"/>
  <c r="RY212" i="1"/>
  <c r="TM212" i="1"/>
  <c r="VA212" i="1"/>
  <c r="WO212" i="1"/>
  <c r="YC212" i="1"/>
  <c r="ZQ212" i="1"/>
  <c r="ABE212" i="1"/>
  <c r="ACS212" i="1"/>
  <c r="KH212" i="1"/>
  <c r="LV212" i="1"/>
  <c r="NJ212" i="1"/>
  <c r="OX212" i="1"/>
  <c r="QL212" i="1"/>
  <c r="RZ212" i="1"/>
  <c r="TN212" i="1"/>
  <c r="VB212" i="1"/>
  <c r="WP212" i="1"/>
  <c r="YD212" i="1"/>
  <c r="ZR212" i="1"/>
  <c r="ABF212" i="1"/>
  <c r="ACT212" i="1"/>
  <c r="KO212" i="1"/>
  <c r="MC212" i="1"/>
  <c r="NQ212" i="1"/>
  <c r="PE212" i="1"/>
  <c r="QS212" i="1"/>
  <c r="SG212" i="1"/>
  <c r="TU212" i="1"/>
  <c r="VI212" i="1"/>
  <c r="WW212" i="1"/>
  <c r="YK212" i="1"/>
  <c r="ZY212" i="1"/>
  <c r="ABM212" i="1"/>
  <c r="ADA212" i="1"/>
  <c r="KP212" i="1"/>
  <c r="MD212" i="1"/>
  <c r="NR212" i="1"/>
  <c r="PF212" i="1"/>
  <c r="QT212" i="1"/>
  <c r="SH212" i="1"/>
  <c r="TV212" i="1"/>
  <c r="VJ212" i="1"/>
  <c r="WX212" i="1"/>
  <c r="YL212" i="1"/>
  <c r="ZZ212" i="1"/>
  <c r="ABN212" i="1"/>
  <c r="ADB212" i="1"/>
  <c r="KU212" i="1"/>
  <c r="MI212" i="1"/>
  <c r="NW212" i="1"/>
  <c r="PK212" i="1"/>
  <c r="QY212" i="1"/>
  <c r="SM212" i="1"/>
  <c r="UA212" i="1"/>
  <c r="VO212" i="1"/>
  <c r="XC212" i="1"/>
  <c r="YQ212" i="1"/>
  <c r="AAE212" i="1"/>
  <c r="ABS212" i="1"/>
  <c r="ADG212" i="1"/>
  <c r="KV212" i="1"/>
  <c r="MJ212" i="1"/>
  <c r="NX212" i="1"/>
  <c r="PL212" i="1"/>
  <c r="QZ212" i="1"/>
  <c r="SN212" i="1"/>
  <c r="UB212" i="1"/>
  <c r="VP212" i="1"/>
  <c r="XD212" i="1"/>
  <c r="YR212" i="1"/>
  <c r="AAF212" i="1"/>
  <c r="ABT212" i="1"/>
  <c r="KW212" i="1"/>
  <c r="MK212" i="1"/>
  <c r="NY212" i="1"/>
  <c r="PM212" i="1"/>
  <c r="RA212" i="1"/>
  <c r="SO212" i="1"/>
  <c r="UC212" i="1"/>
  <c r="VQ212" i="1"/>
  <c r="XE212" i="1"/>
  <c r="YS212" i="1"/>
  <c r="AAG212" i="1"/>
  <c r="ABU212" i="1"/>
  <c r="KX212" i="1"/>
  <c r="ML212" i="1"/>
  <c r="NZ212" i="1"/>
  <c r="PN212" i="1"/>
  <c r="RB212" i="1"/>
  <c r="SP212" i="1"/>
  <c r="UD212" i="1"/>
  <c r="VR212" i="1"/>
  <c r="XF212" i="1"/>
  <c r="YT212" i="1"/>
  <c r="AAH212" i="1"/>
  <c r="ABV212" i="1"/>
  <c r="KY212" i="1"/>
  <c r="MM212" i="1"/>
  <c r="OA212" i="1"/>
  <c r="PO212" i="1"/>
  <c r="RC212" i="1"/>
  <c r="SQ212" i="1"/>
  <c r="UE212" i="1"/>
  <c r="VS212" i="1"/>
  <c r="XG212" i="1"/>
  <c r="YU212" i="1"/>
  <c r="AAI212" i="1"/>
  <c r="ABW212" i="1"/>
  <c r="KZ212" i="1"/>
  <c r="MN212" i="1"/>
  <c r="OB212" i="1"/>
  <c r="PP212" i="1"/>
  <c r="RD212" i="1"/>
  <c r="SR212" i="1"/>
  <c r="UF212" i="1"/>
  <c r="VT212" i="1"/>
  <c r="XH212" i="1"/>
  <c r="YV212" i="1"/>
  <c r="AAJ212" i="1"/>
  <c r="ABX212" i="1"/>
  <c r="LA212" i="1"/>
  <c r="MO212" i="1"/>
  <c r="OC212" i="1"/>
  <c r="PQ212" i="1"/>
  <c r="RE212" i="1"/>
  <c r="SS212" i="1"/>
  <c r="UG212" i="1"/>
  <c r="VU212" i="1"/>
  <c r="XI212" i="1"/>
  <c r="YW212" i="1"/>
  <c r="AAK212" i="1"/>
  <c r="ABY212" i="1"/>
  <c r="JN212" i="1"/>
  <c r="LB212" i="1"/>
  <c r="MP212" i="1"/>
  <c r="OD212" i="1"/>
  <c r="PR212" i="1"/>
  <c r="RF212" i="1"/>
  <c r="ST212" i="1"/>
  <c r="UH212" i="1"/>
  <c r="VV212" i="1"/>
  <c r="XJ212" i="1"/>
  <c r="YX212" i="1"/>
  <c r="AAL212" i="1"/>
  <c r="ABZ212" i="1"/>
  <c r="JU212" i="1"/>
  <c r="LI212" i="1"/>
  <c r="MW212" i="1"/>
  <c r="OK212" i="1"/>
  <c r="PY212" i="1"/>
  <c r="RM212" i="1"/>
  <c r="TA212" i="1"/>
  <c r="UO212" i="1"/>
  <c r="WC212" i="1"/>
  <c r="XQ212" i="1"/>
  <c r="ZE212" i="1"/>
  <c r="AAS212" i="1"/>
  <c r="ACG212" i="1"/>
  <c r="JV212" i="1"/>
  <c r="LJ212" i="1"/>
  <c r="MX212" i="1"/>
  <c r="OL212" i="1"/>
  <c r="PZ212" i="1"/>
  <c r="RN212" i="1"/>
  <c r="TB212" i="1"/>
  <c r="UP212" i="1"/>
  <c r="WD212" i="1"/>
  <c r="XR212" i="1"/>
  <c r="ZF212" i="1"/>
  <c r="AAT212" i="1"/>
  <c r="ACH212" i="1"/>
  <c r="KA212" i="1"/>
  <c r="LO212" i="1"/>
  <c r="NC212" i="1"/>
  <c r="OQ212" i="1"/>
  <c r="QE212" i="1"/>
  <c r="RS212" i="1"/>
  <c r="TG212" i="1"/>
  <c r="UU212" i="1"/>
  <c r="WI212" i="1"/>
  <c r="XW212" i="1"/>
  <c r="ZK212" i="1"/>
  <c r="AAY212" i="1"/>
  <c r="ACM212" i="1"/>
  <c r="KB212" i="1"/>
  <c r="LP212" i="1"/>
  <c r="ND212" i="1"/>
  <c r="OR212" i="1"/>
  <c r="QF212" i="1"/>
  <c r="RT212" i="1"/>
  <c r="TH212" i="1"/>
  <c r="UV212" i="1"/>
  <c r="WJ212" i="1"/>
  <c r="XX212" i="1"/>
  <c r="ZL212" i="1"/>
  <c r="AAZ212" i="1"/>
  <c r="ACN212" i="1"/>
  <c r="KC212" i="1"/>
  <c r="LQ212" i="1"/>
  <c r="NE212" i="1"/>
  <c r="OS212" i="1"/>
  <c r="QG212" i="1"/>
  <c r="RU212" i="1"/>
  <c r="TI212" i="1"/>
  <c r="UW212" i="1"/>
  <c r="WK212" i="1"/>
  <c r="XY212" i="1"/>
  <c r="ZM212" i="1"/>
  <c r="ABA212" i="1"/>
  <c r="ACO212" i="1"/>
  <c r="O212" i="1"/>
  <c r="AI212" i="1"/>
  <c r="BC212" i="1"/>
  <c r="BW212" i="1"/>
  <c r="CQ212" i="1"/>
  <c r="DK212" i="1"/>
  <c r="EE212" i="1"/>
  <c r="EY212" i="1"/>
  <c r="FS212" i="1"/>
  <c r="GM212" i="1"/>
  <c r="HG212" i="1"/>
  <c r="IA212" i="1"/>
  <c r="IU212" i="1"/>
  <c r="P212" i="1"/>
  <c r="AJ212" i="1"/>
  <c r="BD212" i="1"/>
  <c r="BX212" i="1"/>
  <c r="CR212" i="1"/>
  <c r="DL212" i="1"/>
  <c r="EF212" i="1"/>
  <c r="EZ212" i="1"/>
  <c r="FT212" i="1"/>
  <c r="GN212" i="1"/>
  <c r="HH212" i="1"/>
  <c r="IB212" i="1"/>
  <c r="IV212" i="1"/>
  <c r="Q212" i="1"/>
  <c r="AK212" i="1"/>
  <c r="BE212" i="1"/>
  <c r="BY212" i="1"/>
  <c r="CS212" i="1"/>
  <c r="DM212" i="1"/>
  <c r="EG212" i="1"/>
  <c r="FA212" i="1"/>
  <c r="FU212" i="1"/>
  <c r="GO212" i="1"/>
  <c r="HI212" i="1"/>
  <c r="IC212" i="1"/>
  <c r="IW212" i="1"/>
  <c r="L212" i="1"/>
  <c r="AL212" i="1"/>
  <c r="BI212" i="1"/>
  <c r="CF212" i="1"/>
  <c r="DC212" i="1"/>
  <c r="DZ212" i="1"/>
  <c r="EW212" i="1"/>
  <c r="FW212" i="1"/>
  <c r="GT212" i="1"/>
  <c r="HQ212" i="1"/>
  <c r="IN212" i="1"/>
  <c r="JK212" i="1"/>
  <c r="M212" i="1"/>
  <c r="AM212" i="1"/>
  <c r="BJ212" i="1"/>
  <c r="CG212" i="1"/>
  <c r="DD212" i="1"/>
  <c r="EA212" i="1"/>
  <c r="EX212" i="1"/>
  <c r="FX212" i="1"/>
  <c r="GU212" i="1"/>
  <c r="HR212" i="1"/>
  <c r="IO212" i="1"/>
  <c r="JL212" i="1"/>
  <c r="AO212" i="1"/>
  <c r="DF212" i="1"/>
  <c r="FC212" i="1"/>
  <c r="GW212" i="1"/>
  <c r="N212" i="1"/>
  <c r="AN212" i="1"/>
  <c r="BK212" i="1"/>
  <c r="CH212" i="1"/>
  <c r="DE212" i="1"/>
  <c r="EB212" i="1"/>
  <c r="FB212" i="1"/>
  <c r="FY212" i="1"/>
  <c r="GV212" i="1"/>
  <c r="HS212" i="1"/>
  <c r="IP212" i="1"/>
  <c r="JM212" i="1"/>
  <c r="R212" i="1"/>
  <c r="CI212" i="1"/>
  <c r="EC212" i="1"/>
  <c r="FZ212" i="1"/>
  <c r="HT212" i="1"/>
  <c r="BL212" i="1"/>
  <c r="IQ212" i="1"/>
  <c r="S212" i="1"/>
  <c r="AP212" i="1"/>
  <c r="BM212" i="1"/>
  <c r="CJ212" i="1"/>
  <c r="DG212" i="1"/>
  <c r="ED212" i="1"/>
  <c r="FD212" i="1"/>
  <c r="GA212" i="1"/>
  <c r="GX212" i="1"/>
  <c r="HU212" i="1"/>
  <c r="IR212" i="1"/>
  <c r="T212" i="1"/>
  <c r="AQ212" i="1"/>
  <c r="BN212" i="1"/>
  <c r="CK212" i="1"/>
  <c r="DH212" i="1"/>
  <c r="EH212" i="1"/>
  <c r="FE212" i="1"/>
  <c r="GB212" i="1"/>
  <c r="GY212" i="1"/>
  <c r="HV212" i="1"/>
  <c r="IS212" i="1"/>
  <c r="U212" i="1"/>
  <c r="AR212" i="1"/>
  <c r="BO212" i="1"/>
  <c r="CL212" i="1"/>
  <c r="DI212" i="1"/>
  <c r="EI212" i="1"/>
  <c r="FF212" i="1"/>
  <c r="GC212" i="1"/>
  <c r="GZ212" i="1"/>
  <c r="HW212" i="1"/>
  <c r="IT212" i="1"/>
  <c r="V212" i="1"/>
  <c r="AS212" i="1"/>
  <c r="BP212" i="1"/>
  <c r="CM212" i="1"/>
  <c r="DJ212" i="1"/>
  <c r="EJ212" i="1"/>
  <c r="FG212" i="1"/>
  <c r="GD212" i="1"/>
  <c r="HA212" i="1"/>
  <c r="HX212" i="1"/>
  <c r="IX212" i="1"/>
  <c r="W212" i="1"/>
  <c r="AT212" i="1"/>
  <c r="BQ212" i="1"/>
  <c r="CN212" i="1"/>
  <c r="DN212" i="1"/>
  <c r="EK212" i="1"/>
  <c r="FH212" i="1"/>
  <c r="GE212" i="1"/>
  <c r="HB212" i="1"/>
  <c r="HY212" i="1"/>
  <c r="IY212" i="1"/>
  <c r="X212" i="1"/>
  <c r="AU212" i="1"/>
  <c r="BR212" i="1"/>
  <c r="CO212" i="1"/>
  <c r="DO212" i="1"/>
  <c r="EL212" i="1"/>
  <c r="FI212" i="1"/>
  <c r="GF212" i="1"/>
  <c r="HC212" i="1"/>
  <c r="HZ212" i="1"/>
  <c r="IZ212" i="1"/>
  <c r="Y212" i="1"/>
  <c r="AV212" i="1"/>
  <c r="BS212" i="1"/>
  <c r="CP212" i="1"/>
  <c r="DP212" i="1"/>
  <c r="EM212" i="1"/>
  <c r="FJ212" i="1"/>
  <c r="GG212" i="1"/>
  <c r="HD212" i="1"/>
  <c r="ID212" i="1"/>
  <c r="JA212" i="1"/>
  <c r="Z212" i="1"/>
  <c r="AW212" i="1"/>
  <c r="BT212" i="1"/>
  <c r="CT212" i="1"/>
  <c r="DQ212" i="1"/>
  <c r="EN212" i="1"/>
  <c r="FK212" i="1"/>
  <c r="GH212" i="1"/>
  <c r="HE212" i="1"/>
  <c r="IE212" i="1"/>
  <c r="JB212" i="1"/>
  <c r="DY212" i="1"/>
  <c r="AA212" i="1"/>
  <c r="AX212" i="1"/>
  <c r="BU212" i="1"/>
  <c r="CU212" i="1"/>
  <c r="DR212" i="1"/>
  <c r="EO212" i="1"/>
  <c r="FL212" i="1"/>
  <c r="GI212" i="1"/>
  <c r="HF212" i="1"/>
  <c r="IF212" i="1"/>
  <c r="JC212" i="1"/>
  <c r="AB212" i="1"/>
  <c r="AY212" i="1"/>
  <c r="BV212" i="1"/>
  <c r="CV212" i="1"/>
  <c r="DS212" i="1"/>
  <c r="EP212" i="1"/>
  <c r="FM212" i="1"/>
  <c r="GJ212" i="1"/>
  <c r="HJ212" i="1"/>
  <c r="IG212" i="1"/>
  <c r="JD212" i="1"/>
  <c r="AH212" i="1"/>
  <c r="DB212" i="1"/>
  <c r="GS212" i="1"/>
  <c r="JJ212" i="1"/>
  <c r="F212" i="1"/>
  <c r="AC212" i="1"/>
  <c r="AZ212" i="1"/>
  <c r="BZ212" i="1"/>
  <c r="CW212" i="1"/>
  <c r="DT212" i="1"/>
  <c r="EQ212" i="1"/>
  <c r="FN212" i="1"/>
  <c r="GK212" i="1"/>
  <c r="HK212" i="1"/>
  <c r="IH212" i="1"/>
  <c r="JE212" i="1"/>
  <c r="FV212" i="1"/>
  <c r="G212" i="1"/>
  <c r="AD212" i="1"/>
  <c r="BA212" i="1"/>
  <c r="CA212" i="1"/>
  <c r="CX212" i="1"/>
  <c r="DU212" i="1"/>
  <c r="ER212" i="1"/>
  <c r="FO212" i="1"/>
  <c r="GL212" i="1"/>
  <c r="HL212" i="1"/>
  <c r="II212" i="1"/>
  <c r="JF212" i="1"/>
  <c r="BH212" i="1"/>
  <c r="H212" i="1"/>
  <c r="AE212" i="1"/>
  <c r="BB212" i="1"/>
  <c r="CB212" i="1"/>
  <c r="CY212" i="1"/>
  <c r="DV212" i="1"/>
  <c r="ES212" i="1"/>
  <c r="FP212" i="1"/>
  <c r="GP212" i="1"/>
  <c r="HM212" i="1"/>
  <c r="IJ212" i="1"/>
  <c r="JG212" i="1"/>
  <c r="IM212" i="1"/>
  <c r="I212" i="1"/>
  <c r="AF212" i="1"/>
  <c r="BF212" i="1"/>
  <c r="CC212" i="1"/>
  <c r="CZ212" i="1"/>
  <c r="DW212" i="1"/>
  <c r="ET212" i="1"/>
  <c r="FQ212" i="1"/>
  <c r="GQ212" i="1"/>
  <c r="HN212" i="1"/>
  <c r="IK212" i="1"/>
  <c r="JH212" i="1"/>
  <c r="K212" i="1"/>
  <c r="CE212" i="1"/>
  <c r="EV212" i="1"/>
  <c r="HP212" i="1"/>
  <c r="J212" i="1"/>
  <c r="AG212" i="1"/>
  <c r="BG212" i="1"/>
  <c r="CD212" i="1"/>
  <c r="DA212" i="1"/>
  <c r="DX212" i="1"/>
  <c r="EU212" i="1"/>
  <c r="FR212" i="1"/>
  <c r="GR212" i="1"/>
  <c r="HO212" i="1"/>
  <c r="IL212" i="1"/>
  <c r="JI212" i="1"/>
  <c r="JQ192" i="1"/>
  <c r="KK192" i="1"/>
  <c r="LE192" i="1"/>
  <c r="LY192" i="1"/>
  <c r="MS192" i="1"/>
  <c r="NM192" i="1"/>
  <c r="OG192" i="1"/>
  <c r="PA192" i="1"/>
  <c r="PU192" i="1"/>
  <c r="QO192" i="1"/>
  <c r="RI192" i="1"/>
  <c r="SC192" i="1"/>
  <c r="SW192" i="1"/>
  <c r="TQ192" i="1"/>
  <c r="UK192" i="1"/>
  <c r="VE192" i="1"/>
  <c r="VY192" i="1"/>
  <c r="WS192" i="1"/>
  <c r="XM192" i="1"/>
  <c r="YG192" i="1"/>
  <c r="ZA192" i="1"/>
  <c r="ZU192" i="1"/>
  <c r="AAO192" i="1"/>
  <c r="ABI192" i="1"/>
  <c r="ACC192" i="1"/>
  <c r="ACW192" i="1"/>
  <c r="JT192" i="1"/>
  <c r="KN192" i="1"/>
  <c r="LH192" i="1"/>
  <c r="MB192" i="1"/>
  <c r="MV192" i="1"/>
  <c r="NP192" i="1"/>
  <c r="OJ192" i="1"/>
  <c r="PD192" i="1"/>
  <c r="PX192" i="1"/>
  <c r="QR192" i="1"/>
  <c r="RL192" i="1"/>
  <c r="SF192" i="1"/>
  <c r="SZ192" i="1"/>
  <c r="TT192" i="1"/>
  <c r="UN192" i="1"/>
  <c r="VH192" i="1"/>
  <c r="WB192" i="1"/>
  <c r="WV192" i="1"/>
  <c r="XP192" i="1"/>
  <c r="YJ192" i="1"/>
  <c r="ZD192" i="1"/>
  <c r="ZX192" i="1"/>
  <c r="AAR192" i="1"/>
  <c r="ABL192" i="1"/>
  <c r="ACF192" i="1"/>
  <c r="ACZ192" i="1"/>
  <c r="JP192" i="1"/>
  <c r="KM192" i="1"/>
  <c r="LJ192" i="1"/>
  <c r="MF192" i="1"/>
  <c r="NB192" i="1"/>
  <c r="NX192" i="1"/>
  <c r="OT192" i="1"/>
  <c r="PP192" i="1"/>
  <c r="QL192" i="1"/>
  <c r="RH192" i="1"/>
  <c r="SE192" i="1"/>
  <c r="TB192" i="1"/>
  <c r="TX192" i="1"/>
  <c r="UT192" i="1"/>
  <c r="VP192" i="1"/>
  <c r="WL192" i="1"/>
  <c r="XH192" i="1"/>
  <c r="YD192" i="1"/>
  <c r="YZ192" i="1"/>
  <c r="ZW192" i="1"/>
  <c r="AAT192" i="1"/>
  <c r="ABP192" i="1"/>
  <c r="ACL192" i="1"/>
  <c r="JR192" i="1"/>
  <c r="KO192" i="1"/>
  <c r="LK192" i="1"/>
  <c r="MG192" i="1"/>
  <c r="NC192" i="1"/>
  <c r="NY192" i="1"/>
  <c r="OU192" i="1"/>
  <c r="PQ192" i="1"/>
  <c r="QM192" i="1"/>
  <c r="RJ192" i="1"/>
  <c r="SG192" i="1"/>
  <c r="TC192" i="1"/>
  <c r="TY192" i="1"/>
  <c r="UU192" i="1"/>
  <c r="VQ192" i="1"/>
  <c r="WM192" i="1"/>
  <c r="XI192" i="1"/>
  <c r="YE192" i="1"/>
  <c r="ZB192" i="1"/>
  <c r="ZY192" i="1"/>
  <c r="AAU192" i="1"/>
  <c r="ABQ192" i="1"/>
  <c r="ACM192" i="1"/>
  <c r="JS192" i="1"/>
  <c r="KP192" i="1"/>
  <c r="LL192" i="1"/>
  <c r="MH192" i="1"/>
  <c r="ND192" i="1"/>
  <c r="NZ192" i="1"/>
  <c r="OV192" i="1"/>
  <c r="PR192" i="1"/>
  <c r="QN192" i="1"/>
  <c r="RK192" i="1"/>
  <c r="SH192" i="1"/>
  <c r="TD192" i="1"/>
  <c r="TZ192" i="1"/>
  <c r="UV192" i="1"/>
  <c r="VR192" i="1"/>
  <c r="WN192" i="1"/>
  <c r="XJ192" i="1"/>
  <c r="YF192" i="1"/>
  <c r="ZC192" i="1"/>
  <c r="ZZ192" i="1"/>
  <c r="AAV192" i="1"/>
  <c r="ABR192" i="1"/>
  <c r="ACN192" i="1"/>
  <c r="JU192" i="1"/>
  <c r="KQ192" i="1"/>
  <c r="LM192" i="1"/>
  <c r="MI192" i="1"/>
  <c r="NE192" i="1"/>
  <c r="OA192" i="1"/>
  <c r="OW192" i="1"/>
  <c r="PS192" i="1"/>
  <c r="QP192" i="1"/>
  <c r="RM192" i="1"/>
  <c r="SI192" i="1"/>
  <c r="TE192" i="1"/>
  <c r="UA192" i="1"/>
  <c r="UW192" i="1"/>
  <c r="VS192" i="1"/>
  <c r="WO192" i="1"/>
  <c r="XK192" i="1"/>
  <c r="YH192" i="1"/>
  <c r="ZE192" i="1"/>
  <c r="AAA192" i="1"/>
  <c r="AAW192" i="1"/>
  <c r="ABS192" i="1"/>
  <c r="ACO192" i="1"/>
  <c r="JV192" i="1"/>
  <c r="KR192" i="1"/>
  <c r="LN192" i="1"/>
  <c r="MJ192" i="1"/>
  <c r="NF192" i="1"/>
  <c r="OB192" i="1"/>
  <c r="OX192" i="1"/>
  <c r="PT192" i="1"/>
  <c r="QQ192" i="1"/>
  <c r="RN192" i="1"/>
  <c r="SJ192" i="1"/>
  <c r="TF192" i="1"/>
  <c r="UB192" i="1"/>
  <c r="UX192" i="1"/>
  <c r="VT192" i="1"/>
  <c r="WP192" i="1"/>
  <c r="XL192" i="1"/>
  <c r="YI192" i="1"/>
  <c r="ZF192" i="1"/>
  <c r="AAB192" i="1"/>
  <c r="AAX192" i="1"/>
  <c r="ABT192" i="1"/>
  <c r="ACP192" i="1"/>
  <c r="JW192" i="1"/>
  <c r="KS192" i="1"/>
  <c r="LO192" i="1"/>
  <c r="MK192" i="1"/>
  <c r="NG192" i="1"/>
  <c r="OC192" i="1"/>
  <c r="OY192" i="1"/>
  <c r="PV192" i="1"/>
  <c r="QS192" i="1"/>
  <c r="RO192" i="1"/>
  <c r="SK192" i="1"/>
  <c r="TG192" i="1"/>
  <c r="UC192" i="1"/>
  <c r="UY192" i="1"/>
  <c r="VU192" i="1"/>
  <c r="WQ192" i="1"/>
  <c r="XN192" i="1"/>
  <c r="JX192" i="1"/>
  <c r="KT192" i="1"/>
  <c r="LP192" i="1"/>
  <c r="ML192" i="1"/>
  <c r="NH192" i="1"/>
  <c r="OD192" i="1"/>
  <c r="OZ192" i="1"/>
  <c r="PW192" i="1"/>
  <c r="QT192" i="1"/>
  <c r="RP192" i="1"/>
  <c r="SL192" i="1"/>
  <c r="TH192" i="1"/>
  <c r="UD192" i="1"/>
  <c r="UZ192" i="1"/>
  <c r="VV192" i="1"/>
  <c r="WR192" i="1"/>
  <c r="XO192" i="1"/>
  <c r="YL192" i="1"/>
  <c r="ZH192" i="1"/>
  <c r="AAD192" i="1"/>
  <c r="AAZ192" i="1"/>
  <c r="ABV192" i="1"/>
  <c r="JY192" i="1"/>
  <c r="KU192" i="1"/>
  <c r="LQ192" i="1"/>
  <c r="MM192" i="1"/>
  <c r="NI192" i="1"/>
  <c r="OE192" i="1"/>
  <c r="PB192" i="1"/>
  <c r="PY192" i="1"/>
  <c r="QU192" i="1"/>
  <c r="RQ192" i="1"/>
  <c r="SM192" i="1"/>
  <c r="TI192" i="1"/>
  <c r="UE192" i="1"/>
  <c r="VA192" i="1"/>
  <c r="VW192" i="1"/>
  <c r="WT192" i="1"/>
  <c r="JZ192" i="1"/>
  <c r="KV192" i="1"/>
  <c r="LR192" i="1"/>
  <c r="MN192" i="1"/>
  <c r="KA192" i="1"/>
  <c r="KW192" i="1"/>
  <c r="LS192" i="1"/>
  <c r="KC192" i="1"/>
  <c r="KY192" i="1"/>
  <c r="LU192" i="1"/>
  <c r="MQ192" i="1"/>
  <c r="NN192" i="1"/>
  <c r="OK192" i="1"/>
  <c r="PG192" i="1"/>
  <c r="QC192" i="1"/>
  <c r="QY192" i="1"/>
  <c r="RU192" i="1"/>
  <c r="SQ192" i="1"/>
  <c r="TM192" i="1"/>
  <c r="UI192" i="1"/>
  <c r="VF192" i="1"/>
  <c r="WC192" i="1"/>
  <c r="WY192" i="1"/>
  <c r="XU192" i="1"/>
  <c r="YQ192" i="1"/>
  <c r="ZM192" i="1"/>
  <c r="AAI192" i="1"/>
  <c r="ABE192" i="1"/>
  <c r="ACA192" i="1"/>
  <c r="ACX192" i="1"/>
  <c r="KD192" i="1"/>
  <c r="KZ192" i="1"/>
  <c r="LV192" i="1"/>
  <c r="MR192" i="1"/>
  <c r="NO192" i="1"/>
  <c r="OL192" i="1"/>
  <c r="PH192" i="1"/>
  <c r="QD192" i="1"/>
  <c r="QZ192" i="1"/>
  <c r="RV192" i="1"/>
  <c r="SR192" i="1"/>
  <c r="TN192" i="1"/>
  <c r="UJ192" i="1"/>
  <c r="VG192" i="1"/>
  <c r="WD192" i="1"/>
  <c r="WZ192" i="1"/>
  <c r="XV192" i="1"/>
  <c r="YR192" i="1"/>
  <c r="ZN192" i="1"/>
  <c r="AAJ192" i="1"/>
  <c r="ABF192" i="1"/>
  <c r="ACB192" i="1"/>
  <c r="ACY192" i="1"/>
  <c r="KE192" i="1"/>
  <c r="LA192" i="1"/>
  <c r="LW192" i="1"/>
  <c r="MT192" i="1"/>
  <c r="NQ192" i="1"/>
  <c r="OM192" i="1"/>
  <c r="PI192" i="1"/>
  <c r="QE192" i="1"/>
  <c r="RA192" i="1"/>
  <c r="RW192" i="1"/>
  <c r="SS192" i="1"/>
  <c r="TO192" i="1"/>
  <c r="UL192" i="1"/>
  <c r="VI192" i="1"/>
  <c r="WE192" i="1"/>
  <c r="XA192" i="1"/>
  <c r="XW192" i="1"/>
  <c r="YS192" i="1"/>
  <c r="ZO192" i="1"/>
  <c r="AAK192" i="1"/>
  <c r="ABG192" i="1"/>
  <c r="ACD192" i="1"/>
  <c r="ADA192" i="1"/>
  <c r="KF192" i="1"/>
  <c r="LB192" i="1"/>
  <c r="LX192" i="1"/>
  <c r="MU192" i="1"/>
  <c r="NR192" i="1"/>
  <c r="ON192" i="1"/>
  <c r="PJ192" i="1"/>
  <c r="QF192" i="1"/>
  <c r="RB192" i="1"/>
  <c r="RX192" i="1"/>
  <c r="ST192" i="1"/>
  <c r="TP192" i="1"/>
  <c r="UM192" i="1"/>
  <c r="VJ192" i="1"/>
  <c r="WF192" i="1"/>
  <c r="XB192" i="1"/>
  <c r="XX192" i="1"/>
  <c r="YT192" i="1"/>
  <c r="ZP192" i="1"/>
  <c r="AAL192" i="1"/>
  <c r="ABH192" i="1"/>
  <c r="ACE192" i="1"/>
  <c r="ADB192" i="1"/>
  <c r="KG192" i="1"/>
  <c r="LC192" i="1"/>
  <c r="LZ192" i="1"/>
  <c r="MW192" i="1"/>
  <c r="NS192" i="1"/>
  <c r="OO192" i="1"/>
  <c r="PK192" i="1"/>
  <c r="QG192" i="1"/>
  <c r="RC192" i="1"/>
  <c r="RY192" i="1"/>
  <c r="SU192" i="1"/>
  <c r="TR192" i="1"/>
  <c r="UO192" i="1"/>
  <c r="VK192" i="1"/>
  <c r="WG192" i="1"/>
  <c r="XC192" i="1"/>
  <c r="XY192" i="1"/>
  <c r="YU192" i="1"/>
  <c r="ZQ192" i="1"/>
  <c r="AAM192" i="1"/>
  <c r="ABJ192" i="1"/>
  <c r="ACG192" i="1"/>
  <c r="ADC192" i="1"/>
  <c r="KH192" i="1"/>
  <c r="LD192" i="1"/>
  <c r="MA192" i="1"/>
  <c r="MX192" i="1"/>
  <c r="NT192" i="1"/>
  <c r="OP192" i="1"/>
  <c r="PL192" i="1"/>
  <c r="QH192" i="1"/>
  <c r="RD192" i="1"/>
  <c r="RZ192" i="1"/>
  <c r="SV192" i="1"/>
  <c r="TS192" i="1"/>
  <c r="UP192" i="1"/>
  <c r="VL192" i="1"/>
  <c r="WH192" i="1"/>
  <c r="XD192" i="1"/>
  <c r="XZ192" i="1"/>
  <c r="YV192" i="1"/>
  <c r="ZR192" i="1"/>
  <c r="AAN192" i="1"/>
  <c r="ABK192" i="1"/>
  <c r="ACH192" i="1"/>
  <c r="ADD192" i="1"/>
  <c r="JN192" i="1"/>
  <c r="KJ192" i="1"/>
  <c r="LG192" i="1"/>
  <c r="MD192" i="1"/>
  <c r="MZ192" i="1"/>
  <c r="NV192" i="1"/>
  <c r="OR192" i="1"/>
  <c r="PN192" i="1"/>
  <c r="QJ192" i="1"/>
  <c r="RF192" i="1"/>
  <c r="SB192" i="1"/>
  <c r="SY192" i="1"/>
  <c r="TV192" i="1"/>
  <c r="UR192" i="1"/>
  <c r="VN192" i="1"/>
  <c r="WJ192" i="1"/>
  <c r="XF192" i="1"/>
  <c r="YB192" i="1"/>
  <c r="YX192" i="1"/>
  <c r="ZT192" i="1"/>
  <c r="AAQ192" i="1"/>
  <c r="ABN192" i="1"/>
  <c r="ACJ192" i="1"/>
  <c r="KL192" i="1"/>
  <c r="OS192" i="1"/>
  <c r="SD192" i="1"/>
  <c r="VO192" i="1"/>
  <c r="YO192" i="1"/>
  <c r="ABB192" i="1"/>
  <c r="ADG192" i="1"/>
  <c r="KX192" i="1"/>
  <c r="PC192" i="1"/>
  <c r="SN192" i="1"/>
  <c r="VX192" i="1"/>
  <c r="YP192" i="1"/>
  <c r="ABC192" i="1"/>
  <c r="LF192" i="1"/>
  <c r="PE192" i="1"/>
  <c r="SO192" i="1"/>
  <c r="VZ192" i="1"/>
  <c r="YW192" i="1"/>
  <c r="ABD192" i="1"/>
  <c r="LI192" i="1"/>
  <c r="PF192" i="1"/>
  <c r="SP192" i="1"/>
  <c r="WA192" i="1"/>
  <c r="YY192" i="1"/>
  <c r="ABM192" i="1"/>
  <c r="LT192" i="1"/>
  <c r="PM192" i="1"/>
  <c r="SX192" i="1"/>
  <c r="WI192" i="1"/>
  <c r="ZG192" i="1"/>
  <c r="ABO192" i="1"/>
  <c r="MC192" i="1"/>
  <c r="PO192" i="1"/>
  <c r="TA192" i="1"/>
  <c r="WK192" i="1"/>
  <c r="ZI192" i="1"/>
  <c r="ABU192" i="1"/>
  <c r="ME192" i="1"/>
  <c r="PZ192" i="1"/>
  <c r="TJ192" i="1"/>
  <c r="WU192" i="1"/>
  <c r="ZJ192" i="1"/>
  <c r="ABW192" i="1"/>
  <c r="MO192" i="1"/>
  <c r="QA192" i="1"/>
  <c r="TK192" i="1"/>
  <c r="WW192" i="1"/>
  <c r="ZK192" i="1"/>
  <c r="ABX192" i="1"/>
  <c r="MP192" i="1"/>
  <c r="QB192" i="1"/>
  <c r="TL192" i="1"/>
  <c r="WX192" i="1"/>
  <c r="ZL192" i="1"/>
  <c r="ABY192" i="1"/>
  <c r="MY192" i="1"/>
  <c r="QI192" i="1"/>
  <c r="TU192" i="1"/>
  <c r="XE192" i="1"/>
  <c r="ZS192" i="1"/>
  <c r="ABZ192" i="1"/>
  <c r="NA192" i="1"/>
  <c r="QK192" i="1"/>
  <c r="TW192" i="1"/>
  <c r="XG192" i="1"/>
  <c r="ZV192" i="1"/>
  <c r="ACI192" i="1"/>
  <c r="NJ192" i="1"/>
  <c r="QV192" i="1"/>
  <c r="UF192" i="1"/>
  <c r="XQ192" i="1"/>
  <c r="AAC192" i="1"/>
  <c r="ACK192" i="1"/>
  <c r="NK192" i="1"/>
  <c r="QW192" i="1"/>
  <c r="UG192" i="1"/>
  <c r="XR192" i="1"/>
  <c r="AAE192" i="1"/>
  <c r="ACQ192" i="1"/>
  <c r="NL192" i="1"/>
  <c r="QX192" i="1"/>
  <c r="UH192" i="1"/>
  <c r="XS192" i="1"/>
  <c r="AAF192" i="1"/>
  <c r="ACR192" i="1"/>
  <c r="NU192" i="1"/>
  <c r="RE192" i="1"/>
  <c r="UQ192" i="1"/>
  <c r="XT192" i="1"/>
  <c r="AAG192" i="1"/>
  <c r="ACS192" i="1"/>
  <c r="NW192" i="1"/>
  <c r="RG192" i="1"/>
  <c r="US192" i="1"/>
  <c r="YA192" i="1"/>
  <c r="AAH192" i="1"/>
  <c r="ACT192" i="1"/>
  <c r="OF192" i="1"/>
  <c r="RR192" i="1"/>
  <c r="VB192" i="1"/>
  <c r="YC192" i="1"/>
  <c r="AAP192" i="1"/>
  <c r="ACU192" i="1"/>
  <c r="JO192" i="1"/>
  <c r="OH192" i="1"/>
  <c r="RS192" i="1"/>
  <c r="VC192" i="1"/>
  <c r="YK192" i="1"/>
  <c r="AAS192" i="1"/>
  <c r="ACV192" i="1"/>
  <c r="KB192" i="1"/>
  <c r="OI192" i="1"/>
  <c r="RT192" i="1"/>
  <c r="VD192" i="1"/>
  <c r="YM192" i="1"/>
  <c r="AAY192" i="1"/>
  <c r="ADE192" i="1"/>
  <c r="KI192" i="1"/>
  <c r="OQ192" i="1"/>
  <c r="SA192" i="1"/>
  <c r="VM192" i="1"/>
  <c r="YN192" i="1"/>
  <c r="ABA192" i="1"/>
  <c r="ADF192" i="1"/>
  <c r="W192" i="1"/>
  <c r="AQ192" i="1"/>
  <c r="BK192" i="1"/>
  <c r="CE192" i="1"/>
  <c r="CY192" i="1"/>
  <c r="DS192" i="1"/>
  <c r="EM192" i="1"/>
  <c r="FG192" i="1"/>
  <c r="GA192" i="1"/>
  <c r="GU192" i="1"/>
  <c r="HO192" i="1"/>
  <c r="II192" i="1"/>
  <c r="JC192" i="1"/>
  <c r="Y192" i="1"/>
  <c r="AS192" i="1"/>
  <c r="BM192" i="1"/>
  <c r="CG192" i="1"/>
  <c r="DA192" i="1"/>
  <c r="DU192" i="1"/>
  <c r="EO192" i="1"/>
  <c r="FI192" i="1"/>
  <c r="GC192" i="1"/>
  <c r="GW192" i="1"/>
  <c r="HQ192" i="1"/>
  <c r="IK192" i="1"/>
  <c r="JE192" i="1"/>
  <c r="F192" i="1"/>
  <c r="Z192" i="1"/>
  <c r="AT192" i="1"/>
  <c r="BN192" i="1"/>
  <c r="CH192" i="1"/>
  <c r="DB192" i="1"/>
  <c r="DV192" i="1"/>
  <c r="EP192" i="1"/>
  <c r="FJ192" i="1"/>
  <c r="GD192" i="1"/>
  <c r="GX192" i="1"/>
  <c r="HR192" i="1"/>
  <c r="IL192" i="1"/>
  <c r="JF192" i="1"/>
  <c r="M192" i="1"/>
  <c r="AJ192" i="1"/>
  <c r="BG192" i="1"/>
  <c r="CD192" i="1"/>
  <c r="DD192" i="1"/>
  <c r="EA192" i="1"/>
  <c r="EX192" i="1"/>
  <c r="FU192" i="1"/>
  <c r="GR192" i="1"/>
  <c r="HP192" i="1"/>
  <c r="IO192" i="1"/>
  <c r="JL192" i="1"/>
  <c r="N192" i="1"/>
  <c r="AK192" i="1"/>
  <c r="BH192" i="1"/>
  <c r="CF192" i="1"/>
  <c r="DE192" i="1"/>
  <c r="EB192" i="1"/>
  <c r="EY192" i="1"/>
  <c r="FV192" i="1"/>
  <c r="GS192" i="1"/>
  <c r="HS192" i="1"/>
  <c r="IP192" i="1"/>
  <c r="JM192" i="1"/>
  <c r="O192" i="1"/>
  <c r="AL192" i="1"/>
  <c r="BI192" i="1"/>
  <c r="CI192" i="1"/>
  <c r="DF192" i="1"/>
  <c r="EC192" i="1"/>
  <c r="EZ192" i="1"/>
  <c r="FW192" i="1"/>
  <c r="GT192" i="1"/>
  <c r="HT192" i="1"/>
  <c r="IQ192" i="1"/>
  <c r="P192" i="1"/>
  <c r="AM192" i="1"/>
  <c r="BJ192" i="1"/>
  <c r="CJ192" i="1"/>
  <c r="DG192" i="1"/>
  <c r="ED192" i="1"/>
  <c r="FA192" i="1"/>
  <c r="FX192" i="1"/>
  <c r="GV192" i="1"/>
  <c r="HU192" i="1"/>
  <c r="IR192" i="1"/>
  <c r="Q192" i="1"/>
  <c r="AN192" i="1"/>
  <c r="BL192" i="1"/>
  <c r="CK192" i="1"/>
  <c r="DH192" i="1"/>
  <c r="EE192" i="1"/>
  <c r="FB192" i="1"/>
  <c r="FY192" i="1"/>
  <c r="GY192" i="1"/>
  <c r="HV192" i="1"/>
  <c r="IS192" i="1"/>
  <c r="R192" i="1"/>
  <c r="AO192" i="1"/>
  <c r="BO192" i="1"/>
  <c r="CL192" i="1"/>
  <c r="DI192" i="1"/>
  <c r="EF192" i="1"/>
  <c r="FC192" i="1"/>
  <c r="FZ192" i="1"/>
  <c r="GZ192" i="1"/>
  <c r="HW192" i="1"/>
  <c r="IT192" i="1"/>
  <c r="S192" i="1"/>
  <c r="AP192" i="1"/>
  <c r="BP192" i="1"/>
  <c r="CM192" i="1"/>
  <c r="DJ192" i="1"/>
  <c r="EG192" i="1"/>
  <c r="FD192" i="1"/>
  <c r="GB192" i="1"/>
  <c r="HA192" i="1"/>
  <c r="HX192" i="1"/>
  <c r="IU192" i="1"/>
  <c r="T192" i="1"/>
  <c r="AR192" i="1"/>
  <c r="BQ192" i="1"/>
  <c r="CN192" i="1"/>
  <c r="DK192" i="1"/>
  <c r="EH192" i="1"/>
  <c r="FE192" i="1"/>
  <c r="GE192" i="1"/>
  <c r="HB192" i="1"/>
  <c r="HY192" i="1"/>
  <c r="IV192" i="1"/>
  <c r="U192" i="1"/>
  <c r="AU192" i="1"/>
  <c r="BR192" i="1"/>
  <c r="CO192" i="1"/>
  <c r="DL192" i="1"/>
  <c r="EI192" i="1"/>
  <c r="FF192" i="1"/>
  <c r="GF192" i="1"/>
  <c r="HC192" i="1"/>
  <c r="HZ192" i="1"/>
  <c r="IW192" i="1"/>
  <c r="V192" i="1"/>
  <c r="AV192" i="1"/>
  <c r="BS192" i="1"/>
  <c r="CP192" i="1"/>
  <c r="DM192" i="1"/>
  <c r="EJ192" i="1"/>
  <c r="FH192" i="1"/>
  <c r="GG192" i="1"/>
  <c r="HD192" i="1"/>
  <c r="IA192" i="1"/>
  <c r="IX192" i="1"/>
  <c r="X192" i="1"/>
  <c r="AW192" i="1"/>
  <c r="BT192" i="1"/>
  <c r="CQ192" i="1"/>
  <c r="DN192" i="1"/>
  <c r="EK192" i="1"/>
  <c r="FK192" i="1"/>
  <c r="GH192" i="1"/>
  <c r="HE192" i="1"/>
  <c r="IB192" i="1"/>
  <c r="IY192" i="1"/>
  <c r="AA192" i="1"/>
  <c r="AX192" i="1"/>
  <c r="BU192" i="1"/>
  <c r="CR192" i="1"/>
  <c r="DO192" i="1"/>
  <c r="EL192" i="1"/>
  <c r="FL192" i="1"/>
  <c r="GI192" i="1"/>
  <c r="HF192" i="1"/>
  <c r="IC192" i="1"/>
  <c r="IZ192" i="1"/>
  <c r="AB192" i="1"/>
  <c r="AY192" i="1"/>
  <c r="BV192" i="1"/>
  <c r="CS192" i="1"/>
  <c r="DP192" i="1"/>
  <c r="EN192" i="1"/>
  <c r="FM192" i="1"/>
  <c r="GJ192" i="1"/>
  <c r="HG192" i="1"/>
  <c r="ID192" i="1"/>
  <c r="JA192" i="1"/>
  <c r="AC192" i="1"/>
  <c r="AZ192" i="1"/>
  <c r="BW192" i="1"/>
  <c r="CT192" i="1"/>
  <c r="DQ192" i="1"/>
  <c r="EQ192" i="1"/>
  <c r="FN192" i="1"/>
  <c r="GK192" i="1"/>
  <c r="HH192" i="1"/>
  <c r="IE192" i="1"/>
  <c r="JB192" i="1"/>
  <c r="G192" i="1"/>
  <c r="AD192" i="1"/>
  <c r="BA192" i="1"/>
  <c r="BX192" i="1"/>
  <c r="CU192" i="1"/>
  <c r="DR192" i="1"/>
  <c r="ER192" i="1"/>
  <c r="FO192" i="1"/>
  <c r="GL192" i="1"/>
  <c r="HI192" i="1"/>
  <c r="IF192" i="1"/>
  <c r="JD192" i="1"/>
  <c r="H192" i="1"/>
  <c r="AE192" i="1"/>
  <c r="BB192" i="1"/>
  <c r="BY192" i="1"/>
  <c r="CV192" i="1"/>
  <c r="DT192" i="1"/>
  <c r="ES192" i="1"/>
  <c r="FP192" i="1"/>
  <c r="GM192" i="1"/>
  <c r="HJ192" i="1"/>
  <c r="IG192" i="1"/>
  <c r="JG192" i="1"/>
  <c r="I192" i="1"/>
  <c r="AF192" i="1"/>
  <c r="BC192" i="1"/>
  <c r="BZ192" i="1"/>
  <c r="CW192" i="1"/>
  <c r="DW192" i="1"/>
  <c r="ET192" i="1"/>
  <c r="FQ192" i="1"/>
  <c r="GN192" i="1"/>
  <c r="HK192" i="1"/>
  <c r="IH192" i="1"/>
  <c r="JH192" i="1"/>
  <c r="J192" i="1"/>
  <c r="AG192" i="1"/>
  <c r="BD192" i="1"/>
  <c r="CA192" i="1"/>
  <c r="CX192" i="1"/>
  <c r="DX192" i="1"/>
  <c r="EU192" i="1"/>
  <c r="FR192" i="1"/>
  <c r="GO192" i="1"/>
  <c r="HL192" i="1"/>
  <c r="IJ192" i="1"/>
  <c r="JI192" i="1"/>
  <c r="K192" i="1"/>
  <c r="AH192" i="1"/>
  <c r="BE192" i="1"/>
  <c r="CB192" i="1"/>
  <c r="CZ192" i="1"/>
  <c r="DY192" i="1"/>
  <c r="EV192" i="1"/>
  <c r="FS192" i="1"/>
  <c r="GP192" i="1"/>
  <c r="HM192" i="1"/>
  <c r="IM192" i="1"/>
  <c r="JJ192" i="1"/>
  <c r="L192" i="1"/>
  <c r="AI192" i="1"/>
  <c r="BF192" i="1"/>
  <c r="CC192" i="1"/>
  <c r="DC192" i="1"/>
  <c r="DZ192" i="1"/>
  <c r="EW192" i="1"/>
  <c r="FT192" i="1"/>
  <c r="GQ192" i="1"/>
  <c r="HN192" i="1"/>
  <c r="IN192" i="1"/>
  <c r="JK192" i="1"/>
  <c r="JN172" i="1"/>
  <c r="KH172" i="1"/>
  <c r="LB172" i="1"/>
  <c r="LV172" i="1"/>
  <c r="MP172" i="1"/>
  <c r="NJ172" i="1"/>
  <c r="OD172" i="1"/>
  <c r="OX172" i="1"/>
  <c r="PR172" i="1"/>
  <c r="QL172" i="1"/>
  <c r="RF172" i="1"/>
  <c r="RZ172" i="1"/>
  <c r="ST172" i="1"/>
  <c r="TN172" i="1"/>
  <c r="UH172" i="1"/>
  <c r="VB172" i="1"/>
  <c r="VV172" i="1"/>
  <c r="WP172" i="1"/>
  <c r="XJ172" i="1"/>
  <c r="YD172" i="1"/>
  <c r="YX172" i="1"/>
  <c r="ZR172" i="1"/>
  <c r="AAL172" i="1"/>
  <c r="ABF172" i="1"/>
  <c r="ABZ172" i="1"/>
  <c r="ACT172" i="1"/>
  <c r="JQ172" i="1"/>
  <c r="KK172" i="1"/>
  <c r="LE172" i="1"/>
  <c r="LY172" i="1"/>
  <c r="MS172" i="1"/>
  <c r="NM172" i="1"/>
  <c r="OG172" i="1"/>
  <c r="PA172" i="1"/>
  <c r="PU172" i="1"/>
  <c r="QO172" i="1"/>
  <c r="KI172" i="1"/>
  <c r="LF172" i="1"/>
  <c r="MB172" i="1"/>
  <c r="MX172" i="1"/>
  <c r="NT172" i="1"/>
  <c r="OP172" i="1"/>
  <c r="PL172" i="1"/>
  <c r="QH172" i="1"/>
  <c r="RD172" i="1"/>
  <c r="RY172" i="1"/>
  <c r="SU172" i="1"/>
  <c r="TP172" i="1"/>
  <c r="UK172" i="1"/>
  <c r="VF172" i="1"/>
  <c r="WA172" i="1"/>
  <c r="WV172" i="1"/>
  <c r="XQ172" i="1"/>
  <c r="YL172" i="1"/>
  <c r="ZG172" i="1"/>
  <c r="AAB172" i="1"/>
  <c r="AAW172" i="1"/>
  <c r="ABR172" i="1"/>
  <c r="ACM172" i="1"/>
  <c r="KJ172" i="1"/>
  <c r="LG172" i="1"/>
  <c r="MC172" i="1"/>
  <c r="MY172" i="1"/>
  <c r="NU172" i="1"/>
  <c r="OQ172" i="1"/>
  <c r="PM172" i="1"/>
  <c r="QI172" i="1"/>
  <c r="RE172" i="1"/>
  <c r="SA172" i="1"/>
  <c r="SV172" i="1"/>
  <c r="TQ172" i="1"/>
  <c r="UL172" i="1"/>
  <c r="VG172" i="1"/>
  <c r="WB172" i="1"/>
  <c r="WW172" i="1"/>
  <c r="XR172" i="1"/>
  <c r="YM172" i="1"/>
  <c r="ZH172" i="1"/>
  <c r="AAC172" i="1"/>
  <c r="AAX172" i="1"/>
  <c r="ABS172" i="1"/>
  <c r="ACN172" i="1"/>
  <c r="JO172" i="1"/>
  <c r="KL172" i="1"/>
  <c r="LH172" i="1"/>
  <c r="MD172" i="1"/>
  <c r="MZ172" i="1"/>
  <c r="NV172" i="1"/>
  <c r="OR172" i="1"/>
  <c r="PN172" i="1"/>
  <c r="QJ172" i="1"/>
  <c r="RG172" i="1"/>
  <c r="SB172" i="1"/>
  <c r="SW172" i="1"/>
  <c r="TR172" i="1"/>
  <c r="UM172" i="1"/>
  <c r="VH172" i="1"/>
  <c r="WC172" i="1"/>
  <c r="WX172" i="1"/>
  <c r="XS172" i="1"/>
  <c r="YN172" i="1"/>
  <c r="ZI172" i="1"/>
  <c r="AAD172" i="1"/>
  <c r="AAY172" i="1"/>
  <c r="ABT172" i="1"/>
  <c r="ACO172" i="1"/>
  <c r="JP172" i="1"/>
  <c r="KM172" i="1"/>
  <c r="LI172" i="1"/>
  <c r="ME172" i="1"/>
  <c r="NA172" i="1"/>
  <c r="NW172" i="1"/>
  <c r="OS172" i="1"/>
  <c r="PO172" i="1"/>
  <c r="QK172" i="1"/>
  <c r="RH172" i="1"/>
  <c r="SC172" i="1"/>
  <c r="SX172" i="1"/>
  <c r="TS172" i="1"/>
  <c r="UN172" i="1"/>
  <c r="VI172" i="1"/>
  <c r="WD172" i="1"/>
  <c r="WY172" i="1"/>
  <c r="XT172" i="1"/>
  <c r="YO172" i="1"/>
  <c r="ZJ172" i="1"/>
  <c r="AAE172" i="1"/>
  <c r="AAZ172" i="1"/>
  <c r="ABU172" i="1"/>
  <c r="ACP172" i="1"/>
  <c r="JR172" i="1"/>
  <c r="KN172" i="1"/>
  <c r="LJ172" i="1"/>
  <c r="MF172" i="1"/>
  <c r="NB172" i="1"/>
  <c r="NX172" i="1"/>
  <c r="OT172" i="1"/>
  <c r="PP172" i="1"/>
  <c r="QM172" i="1"/>
  <c r="RI172" i="1"/>
  <c r="SD172" i="1"/>
  <c r="SY172" i="1"/>
  <c r="TT172" i="1"/>
  <c r="UO172" i="1"/>
  <c r="VJ172" i="1"/>
  <c r="WE172" i="1"/>
  <c r="WZ172" i="1"/>
  <c r="XU172" i="1"/>
  <c r="YP172" i="1"/>
  <c r="ZK172" i="1"/>
  <c r="AAF172" i="1"/>
  <c r="ABA172" i="1"/>
  <c r="ABV172" i="1"/>
  <c r="ACQ172" i="1"/>
  <c r="JS172" i="1"/>
  <c r="KO172" i="1"/>
  <c r="LK172" i="1"/>
  <c r="MG172" i="1"/>
  <c r="NC172" i="1"/>
  <c r="NY172" i="1"/>
  <c r="OU172" i="1"/>
  <c r="PQ172" i="1"/>
  <c r="QN172" i="1"/>
  <c r="RJ172" i="1"/>
  <c r="SE172" i="1"/>
  <c r="SZ172" i="1"/>
  <c r="TU172" i="1"/>
  <c r="UP172" i="1"/>
  <c r="VK172" i="1"/>
  <c r="WF172" i="1"/>
  <c r="XA172" i="1"/>
  <c r="XV172" i="1"/>
  <c r="YQ172" i="1"/>
  <c r="ZL172" i="1"/>
  <c r="AAG172" i="1"/>
  <c r="ABB172" i="1"/>
  <c r="ABW172" i="1"/>
  <c r="ACR172" i="1"/>
  <c r="JT172" i="1"/>
  <c r="KP172" i="1"/>
  <c r="LL172" i="1"/>
  <c r="MH172" i="1"/>
  <c r="ND172" i="1"/>
  <c r="NZ172" i="1"/>
  <c r="OV172" i="1"/>
  <c r="PS172" i="1"/>
  <c r="QP172" i="1"/>
  <c r="RK172" i="1"/>
  <c r="SF172" i="1"/>
  <c r="TA172" i="1"/>
  <c r="TV172" i="1"/>
  <c r="UQ172" i="1"/>
  <c r="VL172" i="1"/>
  <c r="WG172" i="1"/>
  <c r="XB172" i="1"/>
  <c r="XW172" i="1"/>
  <c r="YR172" i="1"/>
  <c r="ZM172" i="1"/>
  <c r="AAH172" i="1"/>
  <c r="ABC172" i="1"/>
  <c r="ABX172" i="1"/>
  <c r="ACS172" i="1"/>
  <c r="JU172" i="1"/>
  <c r="KQ172" i="1"/>
  <c r="LM172" i="1"/>
  <c r="MI172" i="1"/>
  <c r="NE172" i="1"/>
  <c r="OA172" i="1"/>
  <c r="OW172" i="1"/>
  <c r="PT172" i="1"/>
  <c r="QQ172" i="1"/>
  <c r="RL172" i="1"/>
  <c r="SG172" i="1"/>
  <c r="TB172" i="1"/>
  <c r="TW172" i="1"/>
  <c r="UR172" i="1"/>
  <c r="VM172" i="1"/>
  <c r="WH172" i="1"/>
  <c r="XC172" i="1"/>
  <c r="XX172" i="1"/>
  <c r="YS172" i="1"/>
  <c r="ZN172" i="1"/>
  <c r="AAI172" i="1"/>
  <c r="ABD172" i="1"/>
  <c r="ABY172" i="1"/>
  <c r="ACU172" i="1"/>
  <c r="JV172" i="1"/>
  <c r="KR172" i="1"/>
  <c r="LN172" i="1"/>
  <c r="MJ172" i="1"/>
  <c r="NF172" i="1"/>
  <c r="OB172" i="1"/>
  <c r="OY172" i="1"/>
  <c r="PV172" i="1"/>
  <c r="QR172" i="1"/>
  <c r="RM172" i="1"/>
  <c r="SH172" i="1"/>
  <c r="TC172" i="1"/>
  <c r="TX172" i="1"/>
  <c r="US172" i="1"/>
  <c r="VN172" i="1"/>
  <c r="WI172" i="1"/>
  <c r="XD172" i="1"/>
  <c r="XY172" i="1"/>
  <c r="YT172" i="1"/>
  <c r="ZO172" i="1"/>
  <c r="AAJ172" i="1"/>
  <c r="ABE172" i="1"/>
  <c r="ACA172" i="1"/>
  <c r="ACV172" i="1"/>
  <c r="JW172" i="1"/>
  <c r="KS172" i="1"/>
  <c r="LO172" i="1"/>
  <c r="MK172" i="1"/>
  <c r="NG172" i="1"/>
  <c r="OC172" i="1"/>
  <c r="OZ172" i="1"/>
  <c r="PW172" i="1"/>
  <c r="QS172" i="1"/>
  <c r="RN172" i="1"/>
  <c r="SI172" i="1"/>
  <c r="TD172" i="1"/>
  <c r="TY172" i="1"/>
  <c r="UT172" i="1"/>
  <c r="VO172" i="1"/>
  <c r="WJ172" i="1"/>
  <c r="XE172" i="1"/>
  <c r="XZ172" i="1"/>
  <c r="YU172" i="1"/>
  <c r="ZP172" i="1"/>
  <c r="AAK172" i="1"/>
  <c r="ABG172" i="1"/>
  <c r="ACB172" i="1"/>
  <c r="JX172" i="1"/>
  <c r="KT172" i="1"/>
  <c r="LP172" i="1"/>
  <c r="ML172" i="1"/>
  <c r="NH172" i="1"/>
  <c r="OE172" i="1"/>
  <c r="PB172" i="1"/>
  <c r="PX172" i="1"/>
  <c r="QT172" i="1"/>
  <c r="RO172" i="1"/>
  <c r="SJ172" i="1"/>
  <c r="TE172" i="1"/>
  <c r="TZ172" i="1"/>
  <c r="UU172" i="1"/>
  <c r="VP172" i="1"/>
  <c r="WK172" i="1"/>
  <c r="XF172" i="1"/>
  <c r="YA172" i="1"/>
  <c r="YV172" i="1"/>
  <c r="ZQ172" i="1"/>
  <c r="AAM172" i="1"/>
  <c r="ABH172" i="1"/>
  <c r="ACC172" i="1"/>
  <c r="ACX172" i="1"/>
  <c r="JY172" i="1"/>
  <c r="KU172" i="1"/>
  <c r="LQ172" i="1"/>
  <c r="MM172" i="1"/>
  <c r="NI172" i="1"/>
  <c r="OF172" i="1"/>
  <c r="PC172" i="1"/>
  <c r="PY172" i="1"/>
  <c r="QU172" i="1"/>
  <c r="RP172" i="1"/>
  <c r="SK172" i="1"/>
  <c r="TF172" i="1"/>
  <c r="UA172" i="1"/>
  <c r="UV172" i="1"/>
  <c r="VQ172" i="1"/>
  <c r="WL172" i="1"/>
  <c r="XG172" i="1"/>
  <c r="YB172" i="1"/>
  <c r="YW172" i="1"/>
  <c r="ZS172" i="1"/>
  <c r="AAN172" i="1"/>
  <c r="ABI172" i="1"/>
  <c r="ACD172" i="1"/>
  <c r="ACY172" i="1"/>
  <c r="JZ172" i="1"/>
  <c r="KV172" i="1"/>
  <c r="LR172" i="1"/>
  <c r="MN172" i="1"/>
  <c r="NK172" i="1"/>
  <c r="OH172" i="1"/>
  <c r="PD172" i="1"/>
  <c r="PZ172" i="1"/>
  <c r="QV172" i="1"/>
  <c r="RQ172" i="1"/>
  <c r="SL172" i="1"/>
  <c r="TG172" i="1"/>
  <c r="UB172" i="1"/>
  <c r="UW172" i="1"/>
  <c r="VR172" i="1"/>
  <c r="WM172" i="1"/>
  <c r="XH172" i="1"/>
  <c r="YC172" i="1"/>
  <c r="YY172" i="1"/>
  <c r="ZT172" i="1"/>
  <c r="AAO172" i="1"/>
  <c r="ABJ172" i="1"/>
  <c r="ACE172" i="1"/>
  <c r="ACZ172" i="1"/>
  <c r="KA172" i="1"/>
  <c r="KW172" i="1"/>
  <c r="LS172" i="1"/>
  <c r="MO172" i="1"/>
  <c r="NL172" i="1"/>
  <c r="OI172" i="1"/>
  <c r="PE172" i="1"/>
  <c r="QA172" i="1"/>
  <c r="QW172" i="1"/>
  <c r="RR172" i="1"/>
  <c r="SM172" i="1"/>
  <c r="TH172" i="1"/>
  <c r="UC172" i="1"/>
  <c r="UX172" i="1"/>
  <c r="VS172" i="1"/>
  <c r="WN172" i="1"/>
  <c r="XI172" i="1"/>
  <c r="YE172" i="1"/>
  <c r="YZ172" i="1"/>
  <c r="ZU172" i="1"/>
  <c r="AAP172" i="1"/>
  <c r="ABK172" i="1"/>
  <c r="ACF172" i="1"/>
  <c r="ADA172" i="1"/>
  <c r="KB172" i="1"/>
  <c r="KX172" i="1"/>
  <c r="LT172" i="1"/>
  <c r="MQ172" i="1"/>
  <c r="NN172" i="1"/>
  <c r="OJ172" i="1"/>
  <c r="PF172" i="1"/>
  <c r="QB172" i="1"/>
  <c r="QX172" i="1"/>
  <c r="RS172" i="1"/>
  <c r="SN172" i="1"/>
  <c r="TI172" i="1"/>
  <c r="UD172" i="1"/>
  <c r="UY172" i="1"/>
  <c r="VT172" i="1"/>
  <c r="WO172" i="1"/>
  <c r="XK172" i="1"/>
  <c r="YF172" i="1"/>
  <c r="ZA172" i="1"/>
  <c r="ZV172" i="1"/>
  <c r="AAQ172" i="1"/>
  <c r="ABL172" i="1"/>
  <c r="ACG172" i="1"/>
  <c r="ADB172" i="1"/>
  <c r="KC172" i="1"/>
  <c r="KY172" i="1"/>
  <c r="LU172" i="1"/>
  <c r="MR172" i="1"/>
  <c r="NO172" i="1"/>
  <c r="OK172" i="1"/>
  <c r="PG172" i="1"/>
  <c r="QC172" i="1"/>
  <c r="QY172" i="1"/>
  <c r="RT172" i="1"/>
  <c r="SO172" i="1"/>
  <c r="TJ172" i="1"/>
  <c r="UE172" i="1"/>
  <c r="UZ172" i="1"/>
  <c r="VU172" i="1"/>
  <c r="WQ172" i="1"/>
  <c r="XL172" i="1"/>
  <c r="YG172" i="1"/>
  <c r="ZB172" i="1"/>
  <c r="ZW172" i="1"/>
  <c r="AAR172" i="1"/>
  <c r="ABM172" i="1"/>
  <c r="ACH172" i="1"/>
  <c r="ADC172" i="1"/>
  <c r="KD172" i="1"/>
  <c r="KZ172" i="1"/>
  <c r="LW172" i="1"/>
  <c r="MT172" i="1"/>
  <c r="NP172" i="1"/>
  <c r="OL172" i="1"/>
  <c r="PH172" i="1"/>
  <c r="QD172" i="1"/>
  <c r="QZ172" i="1"/>
  <c r="RU172" i="1"/>
  <c r="SP172" i="1"/>
  <c r="TK172" i="1"/>
  <c r="UF172" i="1"/>
  <c r="VA172" i="1"/>
  <c r="VW172" i="1"/>
  <c r="WR172" i="1"/>
  <c r="XM172" i="1"/>
  <c r="YH172" i="1"/>
  <c r="ZC172" i="1"/>
  <c r="ZX172" i="1"/>
  <c r="AAS172" i="1"/>
  <c r="ABN172" i="1"/>
  <c r="ACI172" i="1"/>
  <c r="ADD172" i="1"/>
  <c r="KE172" i="1"/>
  <c r="LA172" i="1"/>
  <c r="LX172" i="1"/>
  <c r="MU172" i="1"/>
  <c r="NQ172" i="1"/>
  <c r="OM172" i="1"/>
  <c r="PI172" i="1"/>
  <c r="QE172" i="1"/>
  <c r="RA172" i="1"/>
  <c r="RV172" i="1"/>
  <c r="SQ172" i="1"/>
  <c r="TL172" i="1"/>
  <c r="UG172" i="1"/>
  <c r="VC172" i="1"/>
  <c r="VX172" i="1"/>
  <c r="WS172" i="1"/>
  <c r="XN172" i="1"/>
  <c r="YI172" i="1"/>
  <c r="ZD172" i="1"/>
  <c r="ZY172" i="1"/>
  <c r="AAT172" i="1"/>
  <c r="ABO172" i="1"/>
  <c r="ACJ172" i="1"/>
  <c r="ADE172" i="1"/>
  <c r="KF172" i="1"/>
  <c r="LC172" i="1"/>
  <c r="LZ172" i="1"/>
  <c r="MV172" i="1"/>
  <c r="NR172" i="1"/>
  <c r="ON172" i="1"/>
  <c r="PJ172" i="1"/>
  <c r="QF172" i="1"/>
  <c r="RB172" i="1"/>
  <c r="RW172" i="1"/>
  <c r="SR172" i="1"/>
  <c r="TM172" i="1"/>
  <c r="UI172" i="1"/>
  <c r="VD172" i="1"/>
  <c r="VY172" i="1"/>
  <c r="WT172" i="1"/>
  <c r="XO172" i="1"/>
  <c r="YJ172" i="1"/>
  <c r="ZE172" i="1"/>
  <c r="ZZ172" i="1"/>
  <c r="AAU172" i="1"/>
  <c r="ABP172" i="1"/>
  <c r="ACK172" i="1"/>
  <c r="ADF172" i="1"/>
  <c r="YK172" i="1"/>
  <c r="ZF172" i="1"/>
  <c r="AAA172" i="1"/>
  <c r="KG172" i="1"/>
  <c r="AAV172" i="1"/>
  <c r="LD172" i="1"/>
  <c r="ABQ172" i="1"/>
  <c r="MA172" i="1"/>
  <c r="ACL172" i="1"/>
  <c r="MW172" i="1"/>
  <c r="ACW172" i="1"/>
  <c r="NS172" i="1"/>
  <c r="ADG172" i="1"/>
  <c r="OO172" i="1"/>
  <c r="PK172" i="1"/>
  <c r="QG172" i="1"/>
  <c r="RC172" i="1"/>
  <c r="RX172" i="1"/>
  <c r="SS172" i="1"/>
  <c r="TO172" i="1"/>
  <c r="UJ172" i="1"/>
  <c r="VE172" i="1"/>
  <c r="VZ172" i="1"/>
  <c r="WU172" i="1"/>
  <c r="XP172" i="1"/>
  <c r="H172" i="1"/>
  <c r="AB172" i="1"/>
  <c r="AV172" i="1"/>
  <c r="BP172" i="1"/>
  <c r="CJ172" i="1"/>
  <c r="DD172" i="1"/>
  <c r="DX172" i="1"/>
  <c r="ER172" i="1"/>
  <c r="FL172" i="1"/>
  <c r="GF172" i="1"/>
  <c r="GZ172" i="1"/>
  <c r="HT172" i="1"/>
  <c r="IN172" i="1"/>
  <c r="JH172" i="1"/>
  <c r="I172" i="1"/>
  <c r="AC172" i="1"/>
  <c r="AW172" i="1"/>
  <c r="BQ172" i="1"/>
  <c r="CK172" i="1"/>
  <c r="DE172" i="1"/>
  <c r="DY172" i="1"/>
  <c r="ES172" i="1"/>
  <c r="FM172" i="1"/>
  <c r="GG172" i="1"/>
  <c r="HA172" i="1"/>
  <c r="HU172" i="1"/>
  <c r="IO172" i="1"/>
  <c r="JI172" i="1"/>
  <c r="J172" i="1"/>
  <c r="AD172" i="1"/>
  <c r="AX172" i="1"/>
  <c r="BR172" i="1"/>
  <c r="CL172" i="1"/>
  <c r="DF172" i="1"/>
  <c r="DZ172" i="1"/>
  <c r="ET172" i="1"/>
  <c r="FN172" i="1"/>
  <c r="GH172" i="1"/>
  <c r="HB172" i="1"/>
  <c r="HV172" i="1"/>
  <c r="IP172" i="1"/>
  <c r="JJ172" i="1"/>
  <c r="K172" i="1"/>
  <c r="AE172" i="1"/>
  <c r="AY172" i="1"/>
  <c r="BS172" i="1"/>
  <c r="CM172" i="1"/>
  <c r="DG172" i="1"/>
  <c r="EA172" i="1"/>
  <c r="EU172" i="1"/>
  <c r="FO172" i="1"/>
  <c r="GI172" i="1"/>
  <c r="HC172" i="1"/>
  <c r="HW172" i="1"/>
  <c r="IQ172" i="1"/>
  <c r="JK172" i="1"/>
  <c r="G172" i="1"/>
  <c r="AI172" i="1"/>
  <c r="BG172" i="1"/>
  <c r="CE172" i="1"/>
  <c r="DC172" i="1"/>
  <c r="EE172" i="1"/>
  <c r="FC172" i="1"/>
  <c r="GA172" i="1"/>
  <c r="GY172" i="1"/>
  <c r="IA172" i="1"/>
  <c r="IY172" i="1"/>
  <c r="L172" i="1"/>
  <c r="AJ172" i="1"/>
  <c r="BH172" i="1"/>
  <c r="CF172" i="1"/>
  <c r="DH172" i="1"/>
  <c r="EF172" i="1"/>
  <c r="FD172" i="1"/>
  <c r="GB172" i="1"/>
  <c r="HD172" i="1"/>
  <c r="IB172" i="1"/>
  <c r="IZ172" i="1"/>
  <c r="M172" i="1"/>
  <c r="AK172" i="1"/>
  <c r="BI172" i="1"/>
  <c r="CG172" i="1"/>
  <c r="DI172" i="1"/>
  <c r="EG172" i="1"/>
  <c r="FE172" i="1"/>
  <c r="GC172" i="1"/>
  <c r="HE172" i="1"/>
  <c r="IC172" i="1"/>
  <c r="JA172" i="1"/>
  <c r="N172" i="1"/>
  <c r="AL172" i="1"/>
  <c r="BJ172" i="1"/>
  <c r="CH172" i="1"/>
  <c r="DJ172" i="1"/>
  <c r="EH172" i="1"/>
  <c r="FF172" i="1"/>
  <c r="GD172" i="1"/>
  <c r="HF172" i="1"/>
  <c r="ID172" i="1"/>
  <c r="JB172" i="1"/>
  <c r="O172" i="1"/>
  <c r="AM172" i="1"/>
  <c r="BK172" i="1"/>
  <c r="CI172" i="1"/>
  <c r="DK172" i="1"/>
  <c r="EI172" i="1"/>
  <c r="FG172" i="1"/>
  <c r="GE172" i="1"/>
  <c r="HG172" i="1"/>
  <c r="IE172" i="1"/>
  <c r="JC172" i="1"/>
  <c r="P172" i="1"/>
  <c r="AN172" i="1"/>
  <c r="BL172" i="1"/>
  <c r="CN172" i="1"/>
  <c r="DL172" i="1"/>
  <c r="EJ172" i="1"/>
  <c r="FH172" i="1"/>
  <c r="GJ172" i="1"/>
  <c r="HH172" i="1"/>
  <c r="IF172" i="1"/>
  <c r="JD172" i="1"/>
  <c r="Q172" i="1"/>
  <c r="AO172" i="1"/>
  <c r="BM172" i="1"/>
  <c r="CO172" i="1"/>
  <c r="DM172" i="1"/>
  <c r="EK172" i="1"/>
  <c r="FI172" i="1"/>
  <c r="GK172" i="1"/>
  <c r="HI172" i="1"/>
  <c r="IG172" i="1"/>
  <c r="JE172" i="1"/>
  <c r="R172" i="1"/>
  <c r="AP172" i="1"/>
  <c r="BN172" i="1"/>
  <c r="CP172" i="1"/>
  <c r="DN172" i="1"/>
  <c r="EL172" i="1"/>
  <c r="FJ172" i="1"/>
  <c r="GL172" i="1"/>
  <c r="HJ172" i="1"/>
  <c r="IH172" i="1"/>
  <c r="JF172" i="1"/>
  <c r="S172" i="1"/>
  <c r="AQ172" i="1"/>
  <c r="BO172" i="1"/>
  <c r="CQ172" i="1"/>
  <c r="DO172" i="1"/>
  <c r="EM172" i="1"/>
  <c r="FK172" i="1"/>
  <c r="GM172" i="1"/>
  <c r="HK172" i="1"/>
  <c r="II172" i="1"/>
  <c r="JG172" i="1"/>
  <c r="T172" i="1"/>
  <c r="AR172" i="1"/>
  <c r="BT172" i="1"/>
  <c r="CR172" i="1"/>
  <c r="DP172" i="1"/>
  <c r="EN172" i="1"/>
  <c r="FP172" i="1"/>
  <c r="GN172" i="1"/>
  <c r="HL172" i="1"/>
  <c r="IJ172" i="1"/>
  <c r="JL172" i="1"/>
  <c r="U172" i="1"/>
  <c r="AS172" i="1"/>
  <c r="BU172" i="1"/>
  <c r="CS172" i="1"/>
  <c r="DQ172" i="1"/>
  <c r="EO172" i="1"/>
  <c r="FQ172" i="1"/>
  <c r="GO172" i="1"/>
  <c r="HM172" i="1"/>
  <c r="IK172" i="1"/>
  <c r="JM172" i="1"/>
  <c r="V172" i="1"/>
  <c r="AT172" i="1"/>
  <c r="BV172" i="1"/>
  <c r="CT172" i="1"/>
  <c r="DR172" i="1"/>
  <c r="EP172" i="1"/>
  <c r="FR172" i="1"/>
  <c r="GP172" i="1"/>
  <c r="HN172" i="1"/>
  <c r="IL172" i="1"/>
  <c r="W172" i="1"/>
  <c r="AU172" i="1"/>
  <c r="BW172" i="1"/>
  <c r="CU172" i="1"/>
  <c r="DS172" i="1"/>
  <c r="EQ172" i="1"/>
  <c r="FS172" i="1"/>
  <c r="GQ172" i="1"/>
  <c r="HO172" i="1"/>
  <c r="IM172" i="1"/>
  <c r="X172" i="1"/>
  <c r="AZ172" i="1"/>
  <c r="BX172" i="1"/>
  <c r="CV172" i="1"/>
  <c r="DT172" i="1"/>
  <c r="EV172" i="1"/>
  <c r="FT172" i="1"/>
  <c r="GR172" i="1"/>
  <c r="HP172" i="1"/>
  <c r="IR172" i="1"/>
  <c r="Y172" i="1"/>
  <c r="BA172" i="1"/>
  <c r="BY172" i="1"/>
  <c r="CW172" i="1"/>
  <c r="DU172" i="1"/>
  <c r="EW172" i="1"/>
  <c r="FU172" i="1"/>
  <c r="GS172" i="1"/>
  <c r="HQ172" i="1"/>
  <c r="IS172" i="1"/>
  <c r="Z172" i="1"/>
  <c r="BB172" i="1"/>
  <c r="BZ172" i="1"/>
  <c r="CX172" i="1"/>
  <c r="DV172" i="1"/>
  <c r="EX172" i="1"/>
  <c r="FV172" i="1"/>
  <c r="GT172" i="1"/>
  <c r="HR172" i="1"/>
  <c r="IT172" i="1"/>
  <c r="AA172" i="1"/>
  <c r="BC172" i="1"/>
  <c r="CA172" i="1"/>
  <c r="CY172" i="1"/>
  <c r="DW172" i="1"/>
  <c r="EY172" i="1"/>
  <c r="FW172" i="1"/>
  <c r="GU172" i="1"/>
  <c r="HS172" i="1"/>
  <c r="IU172" i="1"/>
  <c r="AF172" i="1"/>
  <c r="BD172" i="1"/>
  <c r="CB172" i="1"/>
  <c r="CZ172" i="1"/>
  <c r="EB172" i="1"/>
  <c r="EZ172" i="1"/>
  <c r="FX172" i="1"/>
  <c r="GV172" i="1"/>
  <c r="HX172" i="1"/>
  <c r="IV172" i="1"/>
  <c r="AG172" i="1"/>
  <c r="BE172" i="1"/>
  <c r="CC172" i="1"/>
  <c r="DA172" i="1"/>
  <c r="EC172" i="1"/>
  <c r="FA172" i="1"/>
  <c r="FY172" i="1"/>
  <c r="GW172" i="1"/>
  <c r="HY172" i="1"/>
  <c r="IW172" i="1"/>
  <c r="BF172" i="1"/>
  <c r="CD172" i="1"/>
  <c r="DB172" i="1"/>
  <c r="ED172" i="1"/>
  <c r="FB172" i="1"/>
  <c r="FZ172" i="1"/>
  <c r="GX172" i="1"/>
  <c r="HZ172" i="1"/>
  <c r="IX172" i="1"/>
  <c r="F172" i="1"/>
  <c r="AH172" i="1"/>
  <c r="JT152" i="1"/>
  <c r="KN152" i="1"/>
  <c r="LH152" i="1"/>
  <c r="MB152" i="1"/>
  <c r="MV152" i="1"/>
  <c r="NP152" i="1"/>
  <c r="OJ152" i="1"/>
  <c r="PD152" i="1"/>
  <c r="PX152" i="1"/>
  <c r="QR152" i="1"/>
  <c r="RL152" i="1"/>
  <c r="SF152" i="1"/>
  <c r="SZ152" i="1"/>
  <c r="TT152" i="1"/>
  <c r="UN152" i="1"/>
  <c r="VH152" i="1"/>
  <c r="WB152" i="1"/>
  <c r="WV152" i="1"/>
  <c r="XP152" i="1"/>
  <c r="YJ152" i="1"/>
  <c r="ZD152" i="1"/>
  <c r="ZX152" i="1"/>
  <c r="AAR152" i="1"/>
  <c r="ABL152" i="1"/>
  <c r="ACF152" i="1"/>
  <c r="ACZ152" i="1"/>
  <c r="KH152" i="1"/>
  <c r="LC152" i="1"/>
  <c r="LX152" i="1"/>
  <c r="MS152" i="1"/>
  <c r="NN152" i="1"/>
  <c r="OI152" i="1"/>
  <c r="PE152" i="1"/>
  <c r="PZ152" i="1"/>
  <c r="QU152" i="1"/>
  <c r="RP152" i="1"/>
  <c r="SK152" i="1"/>
  <c r="TF152" i="1"/>
  <c r="UA152" i="1"/>
  <c r="UV152" i="1"/>
  <c r="VQ152" i="1"/>
  <c r="WL152" i="1"/>
  <c r="XG152" i="1"/>
  <c r="YB152" i="1"/>
  <c r="YW152" i="1"/>
  <c r="ZR152" i="1"/>
  <c r="AAM152" i="1"/>
  <c r="ABH152" i="1"/>
  <c r="ACC152" i="1"/>
  <c r="ACX152" i="1"/>
  <c r="JN152" i="1"/>
  <c r="KI152" i="1"/>
  <c r="LD152" i="1"/>
  <c r="LY152" i="1"/>
  <c r="MT152" i="1"/>
  <c r="NO152" i="1"/>
  <c r="OK152" i="1"/>
  <c r="PF152" i="1"/>
  <c r="QA152" i="1"/>
  <c r="QV152" i="1"/>
  <c r="RQ152" i="1"/>
  <c r="SL152" i="1"/>
  <c r="TG152" i="1"/>
  <c r="UB152" i="1"/>
  <c r="UW152" i="1"/>
  <c r="VR152" i="1"/>
  <c r="WM152" i="1"/>
  <c r="XH152" i="1"/>
  <c r="YC152" i="1"/>
  <c r="YX152" i="1"/>
  <c r="ZS152" i="1"/>
  <c r="AAN152" i="1"/>
  <c r="ABI152" i="1"/>
  <c r="ACD152" i="1"/>
  <c r="ACY152" i="1"/>
  <c r="JX152" i="1"/>
  <c r="KS152" i="1"/>
  <c r="LN152" i="1"/>
  <c r="MI152" i="1"/>
  <c r="ND152" i="1"/>
  <c r="NY152" i="1"/>
  <c r="OT152" i="1"/>
  <c r="PO152" i="1"/>
  <c r="QJ152" i="1"/>
  <c r="RE152" i="1"/>
  <c r="JY152" i="1"/>
  <c r="KT152" i="1"/>
  <c r="LO152" i="1"/>
  <c r="MJ152" i="1"/>
  <c r="NE152" i="1"/>
  <c r="NZ152" i="1"/>
  <c r="OU152" i="1"/>
  <c r="PP152" i="1"/>
  <c r="QK152" i="1"/>
  <c r="RF152" i="1"/>
  <c r="SA152" i="1"/>
  <c r="SV152" i="1"/>
  <c r="TQ152" i="1"/>
  <c r="UL152" i="1"/>
  <c r="VG152" i="1"/>
  <c r="WC152" i="1"/>
  <c r="JP152" i="1"/>
  <c r="KP152" i="1"/>
  <c r="LQ152" i="1"/>
  <c r="MP152" i="1"/>
  <c r="NR152" i="1"/>
  <c r="OQ152" i="1"/>
  <c r="PR152" i="1"/>
  <c r="QQ152" i="1"/>
  <c r="RS152" i="1"/>
  <c r="SQ152" i="1"/>
  <c r="TO152" i="1"/>
  <c r="UO152" i="1"/>
  <c r="VM152" i="1"/>
  <c r="WK152" i="1"/>
  <c r="XJ152" i="1"/>
  <c r="YG152" i="1"/>
  <c r="ZE152" i="1"/>
  <c r="AAB152" i="1"/>
  <c r="AAY152" i="1"/>
  <c r="ABV152" i="1"/>
  <c r="ACS152" i="1"/>
  <c r="JQ152" i="1"/>
  <c r="KQ152" i="1"/>
  <c r="LR152" i="1"/>
  <c r="MQ152" i="1"/>
  <c r="NS152" i="1"/>
  <c r="OR152" i="1"/>
  <c r="PS152" i="1"/>
  <c r="QS152" i="1"/>
  <c r="RT152" i="1"/>
  <c r="SR152" i="1"/>
  <c r="TP152" i="1"/>
  <c r="UP152" i="1"/>
  <c r="VN152" i="1"/>
  <c r="WN152" i="1"/>
  <c r="XK152" i="1"/>
  <c r="YH152" i="1"/>
  <c r="ZF152" i="1"/>
  <c r="AAC152" i="1"/>
  <c r="AAZ152" i="1"/>
  <c r="ABW152" i="1"/>
  <c r="ACT152" i="1"/>
  <c r="JR152" i="1"/>
  <c r="KR152" i="1"/>
  <c r="LS152" i="1"/>
  <c r="MR152" i="1"/>
  <c r="NT152" i="1"/>
  <c r="OS152" i="1"/>
  <c r="PT152" i="1"/>
  <c r="QT152" i="1"/>
  <c r="RU152" i="1"/>
  <c r="SS152" i="1"/>
  <c r="TR152" i="1"/>
  <c r="UQ152" i="1"/>
  <c r="VO152" i="1"/>
  <c r="WO152" i="1"/>
  <c r="XL152" i="1"/>
  <c r="YI152" i="1"/>
  <c r="ZG152" i="1"/>
  <c r="AAD152" i="1"/>
  <c r="ABA152" i="1"/>
  <c r="ABX152" i="1"/>
  <c r="ACU152" i="1"/>
  <c r="JS152" i="1"/>
  <c r="KU152" i="1"/>
  <c r="LT152" i="1"/>
  <c r="MU152" i="1"/>
  <c r="NU152" i="1"/>
  <c r="OV152" i="1"/>
  <c r="PU152" i="1"/>
  <c r="QW152" i="1"/>
  <c r="RV152" i="1"/>
  <c r="ST152" i="1"/>
  <c r="TS152" i="1"/>
  <c r="UR152" i="1"/>
  <c r="VP152" i="1"/>
  <c r="WP152" i="1"/>
  <c r="XM152" i="1"/>
  <c r="YK152" i="1"/>
  <c r="ZH152" i="1"/>
  <c r="AAE152" i="1"/>
  <c r="ABB152" i="1"/>
  <c r="ABY152" i="1"/>
  <c r="ACV152" i="1"/>
  <c r="JU152" i="1"/>
  <c r="KV152" i="1"/>
  <c r="LU152" i="1"/>
  <c r="MW152" i="1"/>
  <c r="NV152" i="1"/>
  <c r="OW152" i="1"/>
  <c r="PV152" i="1"/>
  <c r="QX152" i="1"/>
  <c r="RW152" i="1"/>
  <c r="SU152" i="1"/>
  <c r="TU152" i="1"/>
  <c r="US152" i="1"/>
  <c r="VS152" i="1"/>
  <c r="WQ152" i="1"/>
  <c r="XN152" i="1"/>
  <c r="YL152" i="1"/>
  <c r="ZI152" i="1"/>
  <c r="AAF152" i="1"/>
  <c r="ABC152" i="1"/>
  <c r="ABZ152" i="1"/>
  <c r="ACW152" i="1"/>
  <c r="JV152" i="1"/>
  <c r="KW152" i="1"/>
  <c r="LV152" i="1"/>
  <c r="MX152" i="1"/>
  <c r="NW152" i="1"/>
  <c r="OX152" i="1"/>
  <c r="PW152" i="1"/>
  <c r="QY152" i="1"/>
  <c r="RX152" i="1"/>
  <c r="SW152" i="1"/>
  <c r="TV152" i="1"/>
  <c r="UT152" i="1"/>
  <c r="VT152" i="1"/>
  <c r="WR152" i="1"/>
  <c r="XO152" i="1"/>
  <c r="YM152" i="1"/>
  <c r="ZJ152" i="1"/>
  <c r="AAG152" i="1"/>
  <c r="ABD152" i="1"/>
  <c r="ACA152" i="1"/>
  <c r="ADA152" i="1"/>
  <c r="JW152" i="1"/>
  <c r="KX152" i="1"/>
  <c r="LW152" i="1"/>
  <c r="MY152" i="1"/>
  <c r="NX152" i="1"/>
  <c r="OY152" i="1"/>
  <c r="PY152" i="1"/>
  <c r="QZ152" i="1"/>
  <c r="RY152" i="1"/>
  <c r="SX152" i="1"/>
  <c r="TW152" i="1"/>
  <c r="UU152" i="1"/>
  <c r="VU152" i="1"/>
  <c r="WS152" i="1"/>
  <c r="XQ152" i="1"/>
  <c r="YN152" i="1"/>
  <c r="ZK152" i="1"/>
  <c r="AAH152" i="1"/>
  <c r="ABE152" i="1"/>
  <c r="ACB152" i="1"/>
  <c r="ADB152" i="1"/>
  <c r="JZ152" i="1"/>
  <c r="KY152" i="1"/>
  <c r="LZ152" i="1"/>
  <c r="MZ152" i="1"/>
  <c r="OA152" i="1"/>
  <c r="OZ152" i="1"/>
  <c r="QB152" i="1"/>
  <c r="RA152" i="1"/>
  <c r="RZ152" i="1"/>
  <c r="SY152" i="1"/>
  <c r="TX152" i="1"/>
  <c r="UX152" i="1"/>
  <c r="VV152" i="1"/>
  <c r="WT152" i="1"/>
  <c r="XR152" i="1"/>
  <c r="YO152" i="1"/>
  <c r="ZL152" i="1"/>
  <c r="AAI152" i="1"/>
  <c r="ABF152" i="1"/>
  <c r="ACE152" i="1"/>
  <c r="ADC152" i="1"/>
  <c r="KA152" i="1"/>
  <c r="KZ152" i="1"/>
  <c r="MA152" i="1"/>
  <c r="NA152" i="1"/>
  <c r="OB152" i="1"/>
  <c r="PA152" i="1"/>
  <c r="QC152" i="1"/>
  <c r="RB152" i="1"/>
  <c r="SB152" i="1"/>
  <c r="TA152" i="1"/>
  <c r="TY152" i="1"/>
  <c r="UY152" i="1"/>
  <c r="VW152" i="1"/>
  <c r="WU152" i="1"/>
  <c r="XS152" i="1"/>
  <c r="YP152" i="1"/>
  <c r="ZM152" i="1"/>
  <c r="AAJ152" i="1"/>
  <c r="ABG152" i="1"/>
  <c r="ACG152" i="1"/>
  <c r="ADD152" i="1"/>
  <c r="KB152" i="1"/>
  <c r="LA152" i="1"/>
  <c r="MC152" i="1"/>
  <c r="NB152" i="1"/>
  <c r="OC152" i="1"/>
  <c r="PB152" i="1"/>
  <c r="QD152" i="1"/>
  <c r="RC152" i="1"/>
  <c r="SC152" i="1"/>
  <c r="TB152" i="1"/>
  <c r="TZ152" i="1"/>
  <c r="UZ152" i="1"/>
  <c r="VX152" i="1"/>
  <c r="WW152" i="1"/>
  <c r="XT152" i="1"/>
  <c r="YQ152" i="1"/>
  <c r="ZN152" i="1"/>
  <c r="AAK152" i="1"/>
  <c r="ABJ152" i="1"/>
  <c r="ACH152" i="1"/>
  <c r="ADE152" i="1"/>
  <c r="KC152" i="1"/>
  <c r="LB152" i="1"/>
  <c r="MD152" i="1"/>
  <c r="NC152" i="1"/>
  <c r="OD152" i="1"/>
  <c r="PC152" i="1"/>
  <c r="QE152" i="1"/>
  <c r="RD152" i="1"/>
  <c r="SD152" i="1"/>
  <c r="TC152" i="1"/>
  <c r="UC152" i="1"/>
  <c r="VA152" i="1"/>
  <c r="VY152" i="1"/>
  <c r="WX152" i="1"/>
  <c r="XU152" i="1"/>
  <c r="YR152" i="1"/>
  <c r="ZO152" i="1"/>
  <c r="AAL152" i="1"/>
  <c r="ABK152" i="1"/>
  <c r="ACI152" i="1"/>
  <c r="ADF152" i="1"/>
  <c r="KD152" i="1"/>
  <c r="LE152" i="1"/>
  <c r="ME152" i="1"/>
  <c r="NF152" i="1"/>
  <c r="OE152" i="1"/>
  <c r="PG152" i="1"/>
  <c r="QF152" i="1"/>
  <c r="RG152" i="1"/>
  <c r="SE152" i="1"/>
  <c r="TD152" i="1"/>
  <c r="UD152" i="1"/>
  <c r="VB152" i="1"/>
  <c r="VZ152" i="1"/>
  <c r="WY152" i="1"/>
  <c r="XV152" i="1"/>
  <c r="YS152" i="1"/>
  <c r="ZP152" i="1"/>
  <c r="AAO152" i="1"/>
  <c r="ABM152" i="1"/>
  <c r="ACJ152" i="1"/>
  <c r="ADG152" i="1"/>
  <c r="KE152" i="1"/>
  <c r="LF152" i="1"/>
  <c r="MF152" i="1"/>
  <c r="NG152" i="1"/>
  <c r="OF152" i="1"/>
  <c r="PH152" i="1"/>
  <c r="QG152" i="1"/>
  <c r="RH152" i="1"/>
  <c r="SG152" i="1"/>
  <c r="TE152" i="1"/>
  <c r="UE152" i="1"/>
  <c r="VC152" i="1"/>
  <c r="WA152" i="1"/>
  <c r="WZ152" i="1"/>
  <c r="XW152" i="1"/>
  <c r="YT152" i="1"/>
  <c r="ZQ152" i="1"/>
  <c r="AAP152" i="1"/>
  <c r="ABN152" i="1"/>
  <c r="ACK152" i="1"/>
  <c r="KF152" i="1"/>
  <c r="LG152" i="1"/>
  <c r="MG152" i="1"/>
  <c r="NH152" i="1"/>
  <c r="OG152" i="1"/>
  <c r="PI152" i="1"/>
  <c r="QH152" i="1"/>
  <c r="RI152" i="1"/>
  <c r="SH152" i="1"/>
  <c r="TH152" i="1"/>
  <c r="UF152" i="1"/>
  <c r="VD152" i="1"/>
  <c r="WD152" i="1"/>
  <c r="XA152" i="1"/>
  <c r="XX152" i="1"/>
  <c r="YU152" i="1"/>
  <c r="ZT152" i="1"/>
  <c r="AAQ152" i="1"/>
  <c r="ABO152" i="1"/>
  <c r="ACL152" i="1"/>
  <c r="KG152" i="1"/>
  <c r="LI152" i="1"/>
  <c r="MH152" i="1"/>
  <c r="NI152" i="1"/>
  <c r="OH152" i="1"/>
  <c r="PJ152" i="1"/>
  <c r="QI152" i="1"/>
  <c r="RJ152" i="1"/>
  <c r="SI152" i="1"/>
  <c r="TI152" i="1"/>
  <c r="UG152" i="1"/>
  <c r="VE152" i="1"/>
  <c r="WE152" i="1"/>
  <c r="XB152" i="1"/>
  <c r="XY152" i="1"/>
  <c r="YV152" i="1"/>
  <c r="ZU152" i="1"/>
  <c r="AAS152" i="1"/>
  <c r="ABP152" i="1"/>
  <c r="ACM152" i="1"/>
  <c r="KJ152" i="1"/>
  <c r="LJ152" i="1"/>
  <c r="MK152" i="1"/>
  <c r="NJ152" i="1"/>
  <c r="OL152" i="1"/>
  <c r="PK152" i="1"/>
  <c r="QL152" i="1"/>
  <c r="RK152" i="1"/>
  <c r="SJ152" i="1"/>
  <c r="TJ152" i="1"/>
  <c r="UH152" i="1"/>
  <c r="VF152" i="1"/>
  <c r="WF152" i="1"/>
  <c r="XC152" i="1"/>
  <c r="XZ152" i="1"/>
  <c r="YY152" i="1"/>
  <c r="ZV152" i="1"/>
  <c r="AAT152" i="1"/>
  <c r="ABQ152" i="1"/>
  <c r="ACN152" i="1"/>
  <c r="KK152" i="1"/>
  <c r="LK152" i="1"/>
  <c r="ML152" i="1"/>
  <c r="NK152" i="1"/>
  <c r="OM152" i="1"/>
  <c r="PL152" i="1"/>
  <c r="QM152" i="1"/>
  <c r="RM152" i="1"/>
  <c r="SM152" i="1"/>
  <c r="TK152" i="1"/>
  <c r="UI152" i="1"/>
  <c r="VI152" i="1"/>
  <c r="WG152" i="1"/>
  <c r="XD152" i="1"/>
  <c r="YA152" i="1"/>
  <c r="YZ152" i="1"/>
  <c r="ZW152" i="1"/>
  <c r="AAU152" i="1"/>
  <c r="ABR152" i="1"/>
  <c r="ACO152" i="1"/>
  <c r="KL152" i="1"/>
  <c r="LL152" i="1"/>
  <c r="MM152" i="1"/>
  <c r="NL152" i="1"/>
  <c r="ON152" i="1"/>
  <c r="PM152" i="1"/>
  <c r="QN152" i="1"/>
  <c r="RN152" i="1"/>
  <c r="SN152" i="1"/>
  <c r="TL152" i="1"/>
  <c r="UJ152" i="1"/>
  <c r="VJ152" i="1"/>
  <c r="WH152" i="1"/>
  <c r="XE152" i="1"/>
  <c r="YD152" i="1"/>
  <c r="ZA152" i="1"/>
  <c r="ZY152" i="1"/>
  <c r="AAV152" i="1"/>
  <c r="ABS152" i="1"/>
  <c r="ACP152" i="1"/>
  <c r="KM152" i="1"/>
  <c r="LM152" i="1"/>
  <c r="MN152" i="1"/>
  <c r="NM152" i="1"/>
  <c r="OO152" i="1"/>
  <c r="PN152" i="1"/>
  <c r="QO152" i="1"/>
  <c r="RO152" i="1"/>
  <c r="SO152" i="1"/>
  <c r="TM152" i="1"/>
  <c r="UK152" i="1"/>
  <c r="VK152" i="1"/>
  <c r="WI152" i="1"/>
  <c r="XF152" i="1"/>
  <c r="YE152" i="1"/>
  <c r="ZB152" i="1"/>
  <c r="ZZ152" i="1"/>
  <c r="AAW152" i="1"/>
  <c r="ABT152" i="1"/>
  <c r="ACQ152" i="1"/>
  <c r="RR152" i="1"/>
  <c r="SP152" i="1"/>
  <c r="TN152" i="1"/>
  <c r="UM152" i="1"/>
  <c r="VL152" i="1"/>
  <c r="WJ152" i="1"/>
  <c r="XI152" i="1"/>
  <c r="YF152" i="1"/>
  <c r="ZC152" i="1"/>
  <c r="AAA152" i="1"/>
  <c r="AAX152" i="1"/>
  <c r="ABU152" i="1"/>
  <c r="JO152" i="1"/>
  <c r="ACR152" i="1"/>
  <c r="KO152" i="1"/>
  <c r="LP152" i="1"/>
  <c r="MO152" i="1"/>
  <c r="NQ152" i="1"/>
  <c r="OP152" i="1"/>
  <c r="PQ152" i="1"/>
  <c r="QP152" i="1"/>
  <c r="W152" i="1"/>
  <c r="AQ152" i="1"/>
  <c r="BK152" i="1"/>
  <c r="CE152" i="1"/>
  <c r="CY152" i="1"/>
  <c r="DS152" i="1"/>
  <c r="EM152" i="1"/>
  <c r="FG152" i="1"/>
  <c r="GA152" i="1"/>
  <c r="GU152" i="1"/>
  <c r="HO152" i="1"/>
  <c r="II152" i="1"/>
  <c r="JC152" i="1"/>
  <c r="X152" i="1"/>
  <c r="AR152" i="1"/>
  <c r="BL152" i="1"/>
  <c r="CF152" i="1"/>
  <c r="CZ152" i="1"/>
  <c r="DT152" i="1"/>
  <c r="EN152" i="1"/>
  <c r="FH152" i="1"/>
  <c r="GB152" i="1"/>
  <c r="GV152" i="1"/>
  <c r="HP152" i="1"/>
  <c r="IJ152" i="1"/>
  <c r="JD152" i="1"/>
  <c r="Y152" i="1"/>
  <c r="AS152" i="1"/>
  <c r="BM152" i="1"/>
  <c r="CG152" i="1"/>
  <c r="DA152" i="1"/>
  <c r="DU152" i="1"/>
  <c r="EO152" i="1"/>
  <c r="FI152" i="1"/>
  <c r="GC152" i="1"/>
  <c r="GW152" i="1"/>
  <c r="HQ152" i="1"/>
  <c r="IK152" i="1"/>
  <c r="JE152" i="1"/>
  <c r="F152" i="1"/>
  <c r="Z152" i="1"/>
  <c r="AT152" i="1"/>
  <c r="BN152" i="1"/>
  <c r="CH152" i="1"/>
  <c r="DB152" i="1"/>
  <c r="DV152" i="1"/>
  <c r="EP152" i="1"/>
  <c r="FJ152" i="1"/>
  <c r="GD152" i="1"/>
  <c r="GX152" i="1"/>
  <c r="HR152" i="1"/>
  <c r="IL152" i="1"/>
  <c r="JF152" i="1"/>
  <c r="AA152" i="1"/>
  <c r="AY152" i="1"/>
  <c r="BW152" i="1"/>
  <c r="CU152" i="1"/>
  <c r="DW152" i="1"/>
  <c r="EU152" i="1"/>
  <c r="FS152" i="1"/>
  <c r="GQ152" i="1"/>
  <c r="HS152" i="1"/>
  <c r="IQ152" i="1"/>
  <c r="AB152" i="1"/>
  <c r="AZ152" i="1"/>
  <c r="BX152" i="1"/>
  <c r="CV152" i="1"/>
  <c r="DX152" i="1"/>
  <c r="EV152" i="1"/>
  <c r="FT152" i="1"/>
  <c r="GR152" i="1"/>
  <c r="HT152" i="1"/>
  <c r="IR152" i="1"/>
  <c r="AC152" i="1"/>
  <c r="BA152" i="1"/>
  <c r="BY152" i="1"/>
  <c r="CW152" i="1"/>
  <c r="DY152" i="1"/>
  <c r="EW152" i="1"/>
  <c r="FU152" i="1"/>
  <c r="GS152" i="1"/>
  <c r="HU152" i="1"/>
  <c r="IS152" i="1"/>
  <c r="AD152" i="1"/>
  <c r="BB152" i="1"/>
  <c r="BZ152" i="1"/>
  <c r="CX152" i="1"/>
  <c r="DZ152" i="1"/>
  <c r="EX152" i="1"/>
  <c r="FV152" i="1"/>
  <c r="GT152" i="1"/>
  <c r="HV152" i="1"/>
  <c r="IT152" i="1"/>
  <c r="G152" i="1"/>
  <c r="AE152" i="1"/>
  <c r="BC152" i="1"/>
  <c r="CA152" i="1"/>
  <c r="DC152" i="1"/>
  <c r="EA152" i="1"/>
  <c r="EY152" i="1"/>
  <c r="FW152" i="1"/>
  <c r="GY152" i="1"/>
  <c r="HW152" i="1"/>
  <c r="IU152" i="1"/>
  <c r="H152" i="1"/>
  <c r="AF152" i="1"/>
  <c r="BD152" i="1"/>
  <c r="CB152" i="1"/>
  <c r="DD152" i="1"/>
  <c r="EB152" i="1"/>
  <c r="EZ152" i="1"/>
  <c r="FX152" i="1"/>
  <c r="GZ152" i="1"/>
  <c r="HX152" i="1"/>
  <c r="IV152" i="1"/>
  <c r="I152" i="1"/>
  <c r="AG152" i="1"/>
  <c r="BE152" i="1"/>
  <c r="CC152" i="1"/>
  <c r="DE152" i="1"/>
  <c r="EC152" i="1"/>
  <c r="FA152" i="1"/>
  <c r="FY152" i="1"/>
  <c r="HA152" i="1"/>
  <c r="HY152" i="1"/>
  <c r="IW152" i="1"/>
  <c r="J152" i="1"/>
  <c r="AH152" i="1"/>
  <c r="BF152" i="1"/>
  <c r="CD152" i="1"/>
  <c r="DF152" i="1"/>
  <c r="ED152" i="1"/>
  <c r="FB152" i="1"/>
  <c r="FZ152" i="1"/>
  <c r="HB152" i="1"/>
  <c r="HZ152" i="1"/>
  <c r="IX152" i="1"/>
  <c r="K152" i="1"/>
  <c r="AI152" i="1"/>
  <c r="BG152" i="1"/>
  <c r="CI152" i="1"/>
  <c r="DG152" i="1"/>
  <c r="EE152" i="1"/>
  <c r="FC152" i="1"/>
  <c r="GE152" i="1"/>
  <c r="HC152" i="1"/>
  <c r="IA152" i="1"/>
  <c r="IY152" i="1"/>
  <c r="L152" i="1"/>
  <c r="AJ152" i="1"/>
  <c r="BH152" i="1"/>
  <c r="CJ152" i="1"/>
  <c r="DH152" i="1"/>
  <c r="EF152" i="1"/>
  <c r="FD152" i="1"/>
  <c r="GF152" i="1"/>
  <c r="HD152" i="1"/>
  <c r="IB152" i="1"/>
  <c r="IZ152" i="1"/>
  <c r="M152" i="1"/>
  <c r="AK152" i="1"/>
  <c r="BI152" i="1"/>
  <c r="CK152" i="1"/>
  <c r="DI152" i="1"/>
  <c r="EG152" i="1"/>
  <c r="FE152" i="1"/>
  <c r="GG152" i="1"/>
  <c r="HE152" i="1"/>
  <c r="IC152" i="1"/>
  <c r="JA152" i="1"/>
  <c r="N152" i="1"/>
  <c r="AL152" i="1"/>
  <c r="BJ152" i="1"/>
  <c r="CL152" i="1"/>
  <c r="DJ152" i="1"/>
  <c r="EH152" i="1"/>
  <c r="FF152" i="1"/>
  <c r="GH152" i="1"/>
  <c r="HF152" i="1"/>
  <c r="ID152" i="1"/>
  <c r="JB152" i="1"/>
  <c r="O152" i="1"/>
  <c r="AM152" i="1"/>
  <c r="BO152" i="1"/>
  <c r="CM152" i="1"/>
  <c r="DK152" i="1"/>
  <c r="EI152" i="1"/>
  <c r="FK152" i="1"/>
  <c r="GI152" i="1"/>
  <c r="HG152" i="1"/>
  <c r="IE152" i="1"/>
  <c r="JG152" i="1"/>
  <c r="P152" i="1"/>
  <c r="AN152" i="1"/>
  <c r="BP152" i="1"/>
  <c r="CN152" i="1"/>
  <c r="DL152" i="1"/>
  <c r="EJ152" i="1"/>
  <c r="FL152" i="1"/>
  <c r="GJ152" i="1"/>
  <c r="HH152" i="1"/>
  <c r="IF152" i="1"/>
  <c r="JH152" i="1"/>
  <c r="Q152" i="1"/>
  <c r="AO152" i="1"/>
  <c r="BQ152" i="1"/>
  <c r="CO152" i="1"/>
  <c r="DM152" i="1"/>
  <c r="EK152" i="1"/>
  <c r="FM152" i="1"/>
  <c r="GK152" i="1"/>
  <c r="HI152" i="1"/>
  <c r="IG152" i="1"/>
  <c r="JI152" i="1"/>
  <c r="R152" i="1"/>
  <c r="AP152" i="1"/>
  <c r="BR152" i="1"/>
  <c r="CP152" i="1"/>
  <c r="DN152" i="1"/>
  <c r="EL152" i="1"/>
  <c r="FN152" i="1"/>
  <c r="GL152" i="1"/>
  <c r="HJ152" i="1"/>
  <c r="IH152" i="1"/>
  <c r="JJ152" i="1"/>
  <c r="S152" i="1"/>
  <c r="AU152" i="1"/>
  <c r="BS152" i="1"/>
  <c r="CQ152" i="1"/>
  <c r="DO152" i="1"/>
  <c r="EQ152" i="1"/>
  <c r="FO152" i="1"/>
  <c r="GM152" i="1"/>
  <c r="HK152" i="1"/>
  <c r="IM152" i="1"/>
  <c r="JK152" i="1"/>
  <c r="T152" i="1"/>
  <c r="AV152" i="1"/>
  <c r="BT152" i="1"/>
  <c r="CR152" i="1"/>
  <c r="DP152" i="1"/>
  <c r="ER152" i="1"/>
  <c r="FP152" i="1"/>
  <c r="GN152" i="1"/>
  <c r="HL152" i="1"/>
  <c r="IN152" i="1"/>
  <c r="JL152" i="1"/>
  <c r="U152" i="1"/>
  <c r="JM152" i="1"/>
  <c r="V152" i="1"/>
  <c r="AW152" i="1"/>
  <c r="AX152" i="1"/>
  <c r="BU152" i="1"/>
  <c r="BV152" i="1"/>
  <c r="CS152" i="1"/>
  <c r="CT152" i="1"/>
  <c r="DQ152" i="1"/>
  <c r="DR152" i="1"/>
  <c r="ES152" i="1"/>
  <c r="ET152" i="1"/>
  <c r="FQ152" i="1"/>
  <c r="FR152" i="1"/>
  <c r="GO152" i="1"/>
  <c r="GP152" i="1"/>
  <c r="HM152" i="1"/>
  <c r="HN152" i="1"/>
  <c r="IO152" i="1"/>
  <c r="IP152" i="1"/>
  <c r="JO132" i="1"/>
  <c r="KI132" i="1"/>
  <c r="LC132" i="1"/>
  <c r="LW132" i="1"/>
  <c r="MQ132" i="1"/>
  <c r="NK132" i="1"/>
  <c r="OE132" i="1"/>
  <c r="OY132" i="1"/>
  <c r="PS132" i="1"/>
  <c r="QM132" i="1"/>
  <c r="JP132" i="1"/>
  <c r="KJ132" i="1"/>
  <c r="LD132" i="1"/>
  <c r="LX132" i="1"/>
  <c r="MR132" i="1"/>
  <c r="NL132" i="1"/>
  <c r="OF132" i="1"/>
  <c r="OZ132" i="1"/>
  <c r="PT132" i="1"/>
  <c r="QN132" i="1"/>
  <c r="RH132" i="1"/>
  <c r="SB132" i="1"/>
  <c r="SV132" i="1"/>
  <c r="TP132" i="1"/>
  <c r="UJ132" i="1"/>
  <c r="VD132" i="1"/>
  <c r="VX132" i="1"/>
  <c r="WR132" i="1"/>
  <c r="XL132" i="1"/>
  <c r="YF132" i="1"/>
  <c r="YZ132" i="1"/>
  <c r="ZT132" i="1"/>
  <c r="AAN132" i="1"/>
  <c r="ABH132" i="1"/>
  <c r="ACB132" i="1"/>
  <c r="ACV132" i="1"/>
  <c r="JZ132" i="1"/>
  <c r="KT132" i="1"/>
  <c r="LN132" i="1"/>
  <c r="MH132" i="1"/>
  <c r="JX132" i="1"/>
  <c r="KV132" i="1"/>
  <c r="LS132" i="1"/>
  <c r="MP132" i="1"/>
  <c r="NN132" i="1"/>
  <c r="OJ132" i="1"/>
  <c r="PF132" i="1"/>
  <c r="QB132" i="1"/>
  <c r="QX132" i="1"/>
  <c r="RS132" i="1"/>
  <c r="SN132" i="1"/>
  <c r="TI132" i="1"/>
  <c r="UD132" i="1"/>
  <c r="UY132" i="1"/>
  <c r="VT132" i="1"/>
  <c r="WO132" i="1"/>
  <c r="XJ132" i="1"/>
  <c r="YE132" i="1"/>
  <c r="ZA132" i="1"/>
  <c r="ZV132" i="1"/>
  <c r="AAQ132" i="1"/>
  <c r="ABL132" i="1"/>
  <c r="ACG132" i="1"/>
  <c r="ADB132" i="1"/>
  <c r="JY132" i="1"/>
  <c r="KW132" i="1"/>
  <c r="LT132" i="1"/>
  <c r="MS132" i="1"/>
  <c r="NO132" i="1"/>
  <c r="OK132" i="1"/>
  <c r="PG132" i="1"/>
  <c r="QC132" i="1"/>
  <c r="QY132" i="1"/>
  <c r="RT132" i="1"/>
  <c r="SO132" i="1"/>
  <c r="TJ132" i="1"/>
  <c r="UE132" i="1"/>
  <c r="UZ132" i="1"/>
  <c r="VU132" i="1"/>
  <c r="WP132" i="1"/>
  <c r="XK132" i="1"/>
  <c r="YG132" i="1"/>
  <c r="ZB132" i="1"/>
  <c r="ZW132" i="1"/>
  <c r="AAR132" i="1"/>
  <c r="ABM132" i="1"/>
  <c r="ACH132" i="1"/>
  <c r="ADC132" i="1"/>
  <c r="KA132" i="1"/>
  <c r="KX132" i="1"/>
  <c r="LU132" i="1"/>
  <c r="MT132" i="1"/>
  <c r="NP132" i="1"/>
  <c r="OL132" i="1"/>
  <c r="PH132" i="1"/>
  <c r="QD132" i="1"/>
  <c r="QZ132" i="1"/>
  <c r="RU132" i="1"/>
  <c r="SP132" i="1"/>
  <c r="TK132" i="1"/>
  <c r="UF132" i="1"/>
  <c r="VA132" i="1"/>
  <c r="VV132" i="1"/>
  <c r="WQ132" i="1"/>
  <c r="XM132" i="1"/>
  <c r="YH132" i="1"/>
  <c r="ZC132" i="1"/>
  <c r="ZX132" i="1"/>
  <c r="AAS132" i="1"/>
  <c r="ABN132" i="1"/>
  <c r="ACI132" i="1"/>
  <c r="ADD132" i="1"/>
  <c r="KB132" i="1"/>
  <c r="KY132" i="1"/>
  <c r="LV132" i="1"/>
  <c r="MU132" i="1"/>
  <c r="NQ132" i="1"/>
  <c r="OM132" i="1"/>
  <c r="PI132" i="1"/>
  <c r="QE132" i="1"/>
  <c r="RA132" i="1"/>
  <c r="RV132" i="1"/>
  <c r="SQ132" i="1"/>
  <c r="TL132" i="1"/>
  <c r="UG132" i="1"/>
  <c r="VB132" i="1"/>
  <c r="VW132" i="1"/>
  <c r="WS132" i="1"/>
  <c r="XN132" i="1"/>
  <c r="YI132" i="1"/>
  <c r="ZD132" i="1"/>
  <c r="ZY132" i="1"/>
  <c r="AAT132" i="1"/>
  <c r="ABO132" i="1"/>
  <c r="ACJ132" i="1"/>
  <c r="ADE132" i="1"/>
  <c r="KC132" i="1"/>
  <c r="KZ132" i="1"/>
  <c r="LY132" i="1"/>
  <c r="MV132" i="1"/>
  <c r="NR132" i="1"/>
  <c r="ON132" i="1"/>
  <c r="PJ132" i="1"/>
  <c r="QF132" i="1"/>
  <c r="RB132" i="1"/>
  <c r="RW132" i="1"/>
  <c r="SR132" i="1"/>
  <c r="TM132" i="1"/>
  <c r="UH132" i="1"/>
  <c r="VC132" i="1"/>
  <c r="VY132" i="1"/>
  <c r="WT132" i="1"/>
  <c r="XO132" i="1"/>
  <c r="YJ132" i="1"/>
  <c r="ZE132" i="1"/>
  <c r="ZZ132" i="1"/>
  <c r="AAU132" i="1"/>
  <c r="ABP132" i="1"/>
  <c r="ACK132" i="1"/>
  <c r="ADF132" i="1"/>
  <c r="KD132" i="1"/>
  <c r="LA132" i="1"/>
  <c r="LZ132" i="1"/>
  <c r="MW132" i="1"/>
  <c r="NS132" i="1"/>
  <c r="OO132" i="1"/>
  <c r="PK132" i="1"/>
  <c r="QG132" i="1"/>
  <c r="RC132" i="1"/>
  <c r="RX132" i="1"/>
  <c r="SS132" i="1"/>
  <c r="TN132" i="1"/>
  <c r="UI132" i="1"/>
  <c r="VE132" i="1"/>
  <c r="VZ132" i="1"/>
  <c r="WU132" i="1"/>
  <c r="XP132" i="1"/>
  <c r="YK132" i="1"/>
  <c r="ZF132" i="1"/>
  <c r="AAA132" i="1"/>
  <c r="AAV132" i="1"/>
  <c r="ABQ132" i="1"/>
  <c r="ACL132" i="1"/>
  <c r="ADG132" i="1"/>
  <c r="KE132" i="1"/>
  <c r="LB132" i="1"/>
  <c r="MA132" i="1"/>
  <c r="MX132" i="1"/>
  <c r="NT132" i="1"/>
  <c r="OP132" i="1"/>
  <c r="PL132" i="1"/>
  <c r="QH132" i="1"/>
  <c r="RD132" i="1"/>
  <c r="RY132" i="1"/>
  <c r="ST132" i="1"/>
  <c r="TO132" i="1"/>
  <c r="UK132" i="1"/>
  <c r="VF132" i="1"/>
  <c r="WA132" i="1"/>
  <c r="WV132" i="1"/>
  <c r="XQ132" i="1"/>
  <c r="YL132" i="1"/>
  <c r="ZG132" i="1"/>
  <c r="AAB132" i="1"/>
  <c r="AAW132" i="1"/>
  <c r="ABR132" i="1"/>
  <c r="ACM132" i="1"/>
  <c r="KF132" i="1"/>
  <c r="LE132" i="1"/>
  <c r="MB132" i="1"/>
  <c r="MY132" i="1"/>
  <c r="NU132" i="1"/>
  <c r="OQ132" i="1"/>
  <c r="PM132" i="1"/>
  <c r="QI132" i="1"/>
  <c r="RE132" i="1"/>
  <c r="RZ132" i="1"/>
  <c r="SU132" i="1"/>
  <c r="TQ132" i="1"/>
  <c r="UL132" i="1"/>
  <c r="VG132" i="1"/>
  <c r="WB132" i="1"/>
  <c r="WW132" i="1"/>
  <c r="XR132" i="1"/>
  <c r="YM132" i="1"/>
  <c r="ZH132" i="1"/>
  <c r="AAC132" i="1"/>
  <c r="AAX132" i="1"/>
  <c r="ABS132" i="1"/>
  <c r="ACN132" i="1"/>
  <c r="KG132" i="1"/>
  <c r="LF132" i="1"/>
  <c r="MC132" i="1"/>
  <c r="MZ132" i="1"/>
  <c r="NV132" i="1"/>
  <c r="OR132" i="1"/>
  <c r="PN132" i="1"/>
  <c r="QJ132" i="1"/>
  <c r="RF132" i="1"/>
  <c r="SA132" i="1"/>
  <c r="SW132" i="1"/>
  <c r="TR132" i="1"/>
  <c r="UM132" i="1"/>
  <c r="VH132" i="1"/>
  <c r="WC132" i="1"/>
  <c r="WX132" i="1"/>
  <c r="XS132" i="1"/>
  <c r="YN132" i="1"/>
  <c r="ZI132" i="1"/>
  <c r="AAD132" i="1"/>
  <c r="AAY132" i="1"/>
  <c r="ABT132" i="1"/>
  <c r="ACO132" i="1"/>
  <c r="KH132" i="1"/>
  <c r="LG132" i="1"/>
  <c r="MD132" i="1"/>
  <c r="NA132" i="1"/>
  <c r="NW132" i="1"/>
  <c r="OS132" i="1"/>
  <c r="PO132" i="1"/>
  <c r="QK132" i="1"/>
  <c r="RG132" i="1"/>
  <c r="SC132" i="1"/>
  <c r="SX132" i="1"/>
  <c r="TS132" i="1"/>
  <c r="UN132" i="1"/>
  <c r="VI132" i="1"/>
  <c r="WD132" i="1"/>
  <c r="WY132" i="1"/>
  <c r="XT132" i="1"/>
  <c r="YO132" i="1"/>
  <c r="ZJ132" i="1"/>
  <c r="AAE132" i="1"/>
  <c r="AAZ132" i="1"/>
  <c r="ABU132" i="1"/>
  <c r="ACP132" i="1"/>
  <c r="KK132" i="1"/>
  <c r="LH132" i="1"/>
  <c r="ME132" i="1"/>
  <c r="NB132" i="1"/>
  <c r="NX132" i="1"/>
  <c r="OT132" i="1"/>
  <c r="PP132" i="1"/>
  <c r="QL132" i="1"/>
  <c r="RI132" i="1"/>
  <c r="SD132" i="1"/>
  <c r="SY132" i="1"/>
  <c r="TT132" i="1"/>
  <c r="UO132" i="1"/>
  <c r="VJ132" i="1"/>
  <c r="WE132" i="1"/>
  <c r="WZ132" i="1"/>
  <c r="XU132" i="1"/>
  <c r="YP132" i="1"/>
  <c r="ZK132" i="1"/>
  <c r="AAF132" i="1"/>
  <c r="ABA132" i="1"/>
  <c r="ABV132" i="1"/>
  <c r="ACQ132" i="1"/>
  <c r="KL132" i="1"/>
  <c r="LI132" i="1"/>
  <c r="MF132" i="1"/>
  <c r="NC132" i="1"/>
  <c r="NY132" i="1"/>
  <c r="OU132" i="1"/>
  <c r="PQ132" i="1"/>
  <c r="QO132" i="1"/>
  <c r="RJ132" i="1"/>
  <c r="SE132" i="1"/>
  <c r="SZ132" i="1"/>
  <c r="TU132" i="1"/>
  <c r="UP132" i="1"/>
  <c r="VK132" i="1"/>
  <c r="WF132" i="1"/>
  <c r="XA132" i="1"/>
  <c r="XV132" i="1"/>
  <c r="YQ132" i="1"/>
  <c r="ZL132" i="1"/>
  <c r="AAG132" i="1"/>
  <c r="ABB132" i="1"/>
  <c r="ABW132" i="1"/>
  <c r="ACR132" i="1"/>
  <c r="JN132" i="1"/>
  <c r="KM132" i="1"/>
  <c r="LJ132" i="1"/>
  <c r="MG132" i="1"/>
  <c r="ND132" i="1"/>
  <c r="NZ132" i="1"/>
  <c r="OV132" i="1"/>
  <c r="PR132" i="1"/>
  <c r="QP132" i="1"/>
  <c r="RK132" i="1"/>
  <c r="SF132" i="1"/>
  <c r="TA132" i="1"/>
  <c r="TV132" i="1"/>
  <c r="UQ132" i="1"/>
  <c r="VL132" i="1"/>
  <c r="WG132" i="1"/>
  <c r="XB132" i="1"/>
  <c r="XW132" i="1"/>
  <c r="YR132" i="1"/>
  <c r="ZM132" i="1"/>
  <c r="AAH132" i="1"/>
  <c r="ABC132" i="1"/>
  <c r="ABX132" i="1"/>
  <c r="ACS132" i="1"/>
  <c r="JQ132" i="1"/>
  <c r="KN132" i="1"/>
  <c r="LK132" i="1"/>
  <c r="MI132" i="1"/>
  <c r="NE132" i="1"/>
  <c r="OA132" i="1"/>
  <c r="OW132" i="1"/>
  <c r="PU132" i="1"/>
  <c r="QQ132" i="1"/>
  <c r="RL132" i="1"/>
  <c r="SG132" i="1"/>
  <c r="TB132" i="1"/>
  <c r="TW132" i="1"/>
  <c r="UR132" i="1"/>
  <c r="VM132" i="1"/>
  <c r="WH132" i="1"/>
  <c r="XC132" i="1"/>
  <c r="XX132" i="1"/>
  <c r="YS132" i="1"/>
  <c r="ZN132" i="1"/>
  <c r="AAI132" i="1"/>
  <c r="ABD132" i="1"/>
  <c r="ABY132" i="1"/>
  <c r="ACT132" i="1"/>
  <c r="JR132" i="1"/>
  <c r="KO132" i="1"/>
  <c r="LL132" i="1"/>
  <c r="MJ132" i="1"/>
  <c r="NF132" i="1"/>
  <c r="OB132" i="1"/>
  <c r="OX132" i="1"/>
  <c r="PV132" i="1"/>
  <c r="QR132" i="1"/>
  <c r="RM132" i="1"/>
  <c r="SH132" i="1"/>
  <c r="TC132" i="1"/>
  <c r="TX132" i="1"/>
  <c r="US132" i="1"/>
  <c r="VN132" i="1"/>
  <c r="WI132" i="1"/>
  <c r="XD132" i="1"/>
  <c r="XY132" i="1"/>
  <c r="YT132" i="1"/>
  <c r="ZO132" i="1"/>
  <c r="AAJ132" i="1"/>
  <c r="ABE132" i="1"/>
  <c r="ABZ132" i="1"/>
  <c r="ACU132" i="1"/>
  <c r="JS132" i="1"/>
  <c r="KP132" i="1"/>
  <c r="LM132" i="1"/>
  <c r="MK132" i="1"/>
  <c r="NG132" i="1"/>
  <c r="OC132" i="1"/>
  <c r="PA132" i="1"/>
  <c r="PW132" i="1"/>
  <c r="QS132" i="1"/>
  <c r="RN132" i="1"/>
  <c r="SI132" i="1"/>
  <c r="TD132" i="1"/>
  <c r="TY132" i="1"/>
  <c r="UT132" i="1"/>
  <c r="VO132" i="1"/>
  <c r="WJ132" i="1"/>
  <c r="XE132" i="1"/>
  <c r="XZ132" i="1"/>
  <c r="YU132" i="1"/>
  <c r="ZP132" i="1"/>
  <c r="AAK132" i="1"/>
  <c r="ABF132" i="1"/>
  <c r="ACA132" i="1"/>
  <c r="ACW132" i="1"/>
  <c r="JT132" i="1"/>
  <c r="KQ132" i="1"/>
  <c r="LO132" i="1"/>
  <c r="ML132" i="1"/>
  <c r="NH132" i="1"/>
  <c r="OD132" i="1"/>
  <c r="PB132" i="1"/>
  <c r="PX132" i="1"/>
  <c r="QT132" i="1"/>
  <c r="RO132" i="1"/>
  <c r="SJ132" i="1"/>
  <c r="TE132" i="1"/>
  <c r="TZ132" i="1"/>
  <c r="UU132" i="1"/>
  <c r="VP132" i="1"/>
  <c r="WK132" i="1"/>
  <c r="XF132" i="1"/>
  <c r="YA132" i="1"/>
  <c r="YV132" i="1"/>
  <c r="ZQ132" i="1"/>
  <c r="AAL132" i="1"/>
  <c r="ABG132" i="1"/>
  <c r="ACC132" i="1"/>
  <c r="ACX132" i="1"/>
  <c r="OI132" i="1"/>
  <c r="UB132" i="1"/>
  <c r="ZR132" i="1"/>
  <c r="PC132" i="1"/>
  <c r="UC132" i="1"/>
  <c r="ZS132" i="1"/>
  <c r="PD132" i="1"/>
  <c r="UV132" i="1"/>
  <c r="ZU132" i="1"/>
  <c r="JU132" i="1"/>
  <c r="PE132" i="1"/>
  <c r="UW132" i="1"/>
  <c r="AAM132" i="1"/>
  <c r="JV132" i="1"/>
  <c r="PY132" i="1"/>
  <c r="UX132" i="1"/>
  <c r="AAO132" i="1"/>
  <c r="JW132" i="1"/>
  <c r="PZ132" i="1"/>
  <c r="VQ132" i="1"/>
  <c r="AAP132" i="1"/>
  <c r="KR132" i="1"/>
  <c r="QA132" i="1"/>
  <c r="VR132" i="1"/>
  <c r="ABI132" i="1"/>
  <c r="KS132" i="1"/>
  <c r="QU132" i="1"/>
  <c r="VS132" i="1"/>
  <c r="ABJ132" i="1"/>
  <c r="KU132" i="1"/>
  <c r="QV132" i="1"/>
  <c r="WL132" i="1"/>
  <c r="ABK132" i="1"/>
  <c r="LP132" i="1"/>
  <c r="QW132" i="1"/>
  <c r="WM132" i="1"/>
  <c r="ACD132" i="1"/>
  <c r="LQ132" i="1"/>
  <c r="RP132" i="1"/>
  <c r="WN132" i="1"/>
  <c r="ACE132" i="1"/>
  <c r="LR132" i="1"/>
  <c r="RQ132" i="1"/>
  <c r="XG132" i="1"/>
  <c r="ACF132" i="1"/>
  <c r="MM132" i="1"/>
  <c r="RR132" i="1"/>
  <c r="XH132" i="1"/>
  <c r="ACY132" i="1"/>
  <c r="MN132" i="1"/>
  <c r="SK132" i="1"/>
  <c r="XI132" i="1"/>
  <c r="ACZ132" i="1"/>
  <c r="MO132" i="1"/>
  <c r="SL132" i="1"/>
  <c r="YB132" i="1"/>
  <c r="ADA132" i="1"/>
  <c r="NI132" i="1"/>
  <c r="SM132" i="1"/>
  <c r="YC132" i="1"/>
  <c r="OG132" i="1"/>
  <c r="TH132" i="1"/>
  <c r="YX132" i="1"/>
  <c r="OH132" i="1"/>
  <c r="TF132" i="1"/>
  <c r="TG132" i="1"/>
  <c r="UA132" i="1"/>
  <c r="YD132" i="1"/>
  <c r="YW132" i="1"/>
  <c r="YY132" i="1"/>
  <c r="NJ132" i="1"/>
  <c r="NM132" i="1"/>
  <c r="W132" i="1"/>
  <c r="AQ132" i="1"/>
  <c r="BK132" i="1"/>
  <c r="CE132" i="1"/>
  <c r="CY132" i="1"/>
  <c r="DS132" i="1"/>
  <c r="EM132" i="1"/>
  <c r="FG132" i="1"/>
  <c r="GA132" i="1"/>
  <c r="GU132" i="1"/>
  <c r="HO132" i="1"/>
  <c r="II132" i="1"/>
  <c r="JC132" i="1"/>
  <c r="X132" i="1"/>
  <c r="AR132" i="1"/>
  <c r="BL132" i="1"/>
  <c r="CF132" i="1"/>
  <c r="CZ132" i="1"/>
  <c r="DT132" i="1"/>
  <c r="EN132" i="1"/>
  <c r="FH132" i="1"/>
  <c r="GB132" i="1"/>
  <c r="GV132" i="1"/>
  <c r="HP132" i="1"/>
  <c r="IJ132" i="1"/>
  <c r="JD132" i="1"/>
  <c r="N132" i="1"/>
  <c r="AH132" i="1"/>
  <c r="BB132" i="1"/>
  <c r="BV132" i="1"/>
  <c r="CP132" i="1"/>
  <c r="DJ132" i="1"/>
  <c r="ED132" i="1"/>
  <c r="EX132" i="1"/>
  <c r="FR132" i="1"/>
  <c r="GL132" i="1"/>
  <c r="HF132" i="1"/>
  <c r="HZ132" i="1"/>
  <c r="IT132" i="1"/>
  <c r="Q132" i="1"/>
  <c r="AK132" i="1"/>
  <c r="R132" i="1"/>
  <c r="AL132" i="1"/>
  <c r="BF132" i="1"/>
  <c r="BZ132" i="1"/>
  <c r="CT132" i="1"/>
  <c r="DN132" i="1"/>
  <c r="EH132" i="1"/>
  <c r="I132" i="1"/>
  <c r="AI132" i="1"/>
  <c r="BI132" i="1"/>
  <c r="CI132" i="1"/>
  <c r="DG132" i="1"/>
  <c r="EF132" i="1"/>
  <c r="FD132" i="1"/>
  <c r="GC132" i="1"/>
  <c r="GZ132" i="1"/>
  <c r="HW132" i="1"/>
  <c r="IU132" i="1"/>
  <c r="J132" i="1"/>
  <c r="AJ132" i="1"/>
  <c r="BJ132" i="1"/>
  <c r="CJ132" i="1"/>
  <c r="DH132" i="1"/>
  <c r="EG132" i="1"/>
  <c r="FE132" i="1"/>
  <c r="GD132" i="1"/>
  <c r="HA132" i="1"/>
  <c r="HX132" i="1"/>
  <c r="IV132" i="1"/>
  <c r="K132" i="1"/>
  <c r="AM132" i="1"/>
  <c r="BM132" i="1"/>
  <c r="CK132" i="1"/>
  <c r="DI132" i="1"/>
  <c r="EI132" i="1"/>
  <c r="FF132" i="1"/>
  <c r="GE132" i="1"/>
  <c r="HB132" i="1"/>
  <c r="HY132" i="1"/>
  <c r="IW132" i="1"/>
  <c r="L132" i="1"/>
  <c r="AN132" i="1"/>
  <c r="BN132" i="1"/>
  <c r="CL132" i="1"/>
  <c r="DK132" i="1"/>
  <c r="EJ132" i="1"/>
  <c r="FI132" i="1"/>
  <c r="GF132" i="1"/>
  <c r="HC132" i="1"/>
  <c r="IA132" i="1"/>
  <c r="IX132" i="1"/>
  <c r="M132" i="1"/>
  <c r="AO132" i="1"/>
  <c r="BO132" i="1"/>
  <c r="CM132" i="1"/>
  <c r="DL132" i="1"/>
  <c r="EK132" i="1"/>
  <c r="FJ132" i="1"/>
  <c r="GG132" i="1"/>
  <c r="HD132" i="1"/>
  <c r="IB132" i="1"/>
  <c r="IY132" i="1"/>
  <c r="O132" i="1"/>
  <c r="AP132" i="1"/>
  <c r="BP132" i="1"/>
  <c r="CN132" i="1"/>
  <c r="DM132" i="1"/>
  <c r="EL132" i="1"/>
  <c r="FK132" i="1"/>
  <c r="GH132" i="1"/>
  <c r="HE132" i="1"/>
  <c r="IC132" i="1"/>
  <c r="IZ132" i="1"/>
  <c r="P132" i="1"/>
  <c r="AS132" i="1"/>
  <c r="BQ132" i="1"/>
  <c r="CO132" i="1"/>
  <c r="DO132" i="1"/>
  <c r="EO132" i="1"/>
  <c r="FL132" i="1"/>
  <c r="GI132" i="1"/>
  <c r="HG132" i="1"/>
  <c r="ID132" i="1"/>
  <c r="JA132" i="1"/>
  <c r="S132" i="1"/>
  <c r="AT132" i="1"/>
  <c r="BR132" i="1"/>
  <c r="CQ132" i="1"/>
  <c r="DP132" i="1"/>
  <c r="EP132" i="1"/>
  <c r="FM132" i="1"/>
  <c r="GJ132" i="1"/>
  <c r="HH132" i="1"/>
  <c r="IE132" i="1"/>
  <c r="JB132" i="1"/>
  <c r="T132" i="1"/>
  <c r="AU132" i="1"/>
  <c r="BS132" i="1"/>
  <c r="CR132" i="1"/>
  <c r="DQ132" i="1"/>
  <c r="EQ132" i="1"/>
  <c r="FN132" i="1"/>
  <c r="GK132" i="1"/>
  <c r="HI132" i="1"/>
  <c r="IF132" i="1"/>
  <c r="JE132" i="1"/>
  <c r="U132" i="1"/>
  <c r="AV132" i="1"/>
  <c r="BT132" i="1"/>
  <c r="CS132" i="1"/>
  <c r="DR132" i="1"/>
  <c r="ER132" i="1"/>
  <c r="FO132" i="1"/>
  <c r="GM132" i="1"/>
  <c r="HJ132" i="1"/>
  <c r="IG132" i="1"/>
  <c r="JF132" i="1"/>
  <c r="V132" i="1"/>
  <c r="AW132" i="1"/>
  <c r="BU132" i="1"/>
  <c r="CU132" i="1"/>
  <c r="DU132" i="1"/>
  <c r="ES132" i="1"/>
  <c r="FP132" i="1"/>
  <c r="GN132" i="1"/>
  <c r="HK132" i="1"/>
  <c r="IH132" i="1"/>
  <c r="JG132" i="1"/>
  <c r="Y132" i="1"/>
  <c r="AX132" i="1"/>
  <c r="BW132" i="1"/>
  <c r="CV132" i="1"/>
  <c r="DV132" i="1"/>
  <c r="ET132" i="1"/>
  <c r="FQ132" i="1"/>
  <c r="GO132" i="1"/>
  <c r="HL132" i="1"/>
  <c r="IK132" i="1"/>
  <c r="JH132" i="1"/>
  <c r="Z132" i="1"/>
  <c r="AY132" i="1"/>
  <c r="BX132" i="1"/>
  <c r="CW132" i="1"/>
  <c r="DW132" i="1"/>
  <c r="EU132" i="1"/>
  <c r="FS132" i="1"/>
  <c r="GP132" i="1"/>
  <c r="HM132" i="1"/>
  <c r="IL132" i="1"/>
  <c r="JI132" i="1"/>
  <c r="AA132" i="1"/>
  <c r="AZ132" i="1"/>
  <c r="BY132" i="1"/>
  <c r="CX132" i="1"/>
  <c r="DX132" i="1"/>
  <c r="EV132" i="1"/>
  <c r="FT132" i="1"/>
  <c r="GQ132" i="1"/>
  <c r="HN132" i="1"/>
  <c r="IM132" i="1"/>
  <c r="JJ132" i="1"/>
  <c r="AB132" i="1"/>
  <c r="BA132" i="1"/>
  <c r="CA132" i="1"/>
  <c r="DA132" i="1"/>
  <c r="DY132" i="1"/>
  <c r="EW132" i="1"/>
  <c r="FU132" i="1"/>
  <c r="GR132" i="1"/>
  <c r="HQ132" i="1"/>
  <c r="IN132" i="1"/>
  <c r="JK132" i="1"/>
  <c r="AC132" i="1"/>
  <c r="BC132" i="1"/>
  <c r="CB132" i="1"/>
  <c r="DB132" i="1"/>
  <c r="DZ132" i="1"/>
  <c r="EY132" i="1"/>
  <c r="FV132" i="1"/>
  <c r="GS132" i="1"/>
  <c r="HR132" i="1"/>
  <c r="IO132" i="1"/>
  <c r="JL132" i="1"/>
  <c r="AD132" i="1"/>
  <c r="BD132" i="1"/>
  <c r="CC132" i="1"/>
  <c r="DC132" i="1"/>
  <c r="EA132" i="1"/>
  <c r="EZ132" i="1"/>
  <c r="FW132" i="1"/>
  <c r="GT132" i="1"/>
  <c r="HS132" i="1"/>
  <c r="IP132" i="1"/>
  <c r="JM132" i="1"/>
  <c r="F132" i="1"/>
  <c r="AE132" i="1"/>
  <c r="BE132" i="1"/>
  <c r="CD132" i="1"/>
  <c r="DD132" i="1"/>
  <c r="EB132" i="1"/>
  <c r="FA132" i="1"/>
  <c r="FX132" i="1"/>
  <c r="GW132" i="1"/>
  <c r="HT132" i="1"/>
  <c r="IQ132" i="1"/>
  <c r="G132" i="1"/>
  <c r="AF132" i="1"/>
  <c r="BG132" i="1"/>
  <c r="CG132" i="1"/>
  <c r="DE132" i="1"/>
  <c r="EC132" i="1"/>
  <c r="FB132" i="1"/>
  <c r="FY132" i="1"/>
  <c r="GX132" i="1"/>
  <c r="HU132" i="1"/>
  <c r="IR132" i="1"/>
  <c r="H132" i="1"/>
  <c r="AG132" i="1"/>
  <c r="BH132" i="1"/>
  <c r="CH132" i="1"/>
  <c r="DF132" i="1"/>
  <c r="EE132" i="1"/>
  <c r="FC132" i="1"/>
  <c r="FZ132" i="1"/>
  <c r="GY132" i="1"/>
  <c r="HV132" i="1"/>
  <c r="IS132" i="1"/>
  <c r="E145" i="1"/>
  <c r="E210" i="1"/>
  <c r="E142" i="1"/>
  <c r="E208" i="1"/>
  <c r="E166" i="1"/>
  <c r="E201" i="1"/>
  <c r="E161" i="1"/>
  <c r="E141" i="1"/>
  <c r="E171" i="1"/>
  <c r="E209" i="1"/>
  <c r="E167" i="1"/>
  <c r="E205" i="1"/>
  <c r="E180" i="1"/>
  <c r="E140" i="1"/>
  <c r="E146" i="1"/>
  <c r="E218" i="1"/>
  <c r="E138" i="1"/>
  <c r="E211" i="1"/>
  <c r="E148" i="1"/>
  <c r="E204" i="1"/>
  <c r="E203" i="1"/>
  <c r="E217" i="1"/>
  <c r="E157" i="1"/>
  <c r="E137" i="1"/>
  <c r="E191" i="1"/>
  <c r="E149" i="1"/>
  <c r="E207" i="1"/>
  <c r="E165" i="1"/>
  <c r="E163" i="1"/>
  <c r="E222" i="1"/>
  <c r="E221" i="1"/>
  <c r="E220" i="1"/>
  <c r="E159" i="1"/>
  <c r="E198" i="1"/>
  <c r="E216" i="1"/>
  <c r="E196" i="1"/>
  <c r="E176" i="1"/>
  <c r="E156" i="1"/>
  <c r="E136" i="1"/>
  <c r="E151" i="1"/>
  <c r="E189" i="1"/>
  <c r="E188" i="1"/>
  <c r="E186" i="1"/>
  <c r="E144" i="1"/>
  <c r="E202" i="1"/>
  <c r="E181" i="1"/>
  <c r="E219" i="1"/>
  <c r="E158" i="1"/>
  <c r="E215" i="1"/>
  <c r="E175" i="1"/>
  <c r="E155" i="1"/>
  <c r="E135" i="1"/>
  <c r="E190" i="1"/>
  <c r="E169" i="1"/>
  <c r="E187" i="1"/>
  <c r="E185" i="1"/>
  <c r="E143" i="1"/>
  <c r="E160" i="1"/>
  <c r="E199" i="1"/>
  <c r="E178" i="1"/>
  <c r="E194" i="1"/>
  <c r="E174" i="1"/>
  <c r="E154" i="1"/>
  <c r="E134" i="1"/>
  <c r="E170" i="1"/>
  <c r="E168" i="1"/>
  <c r="E206" i="1"/>
  <c r="E184" i="1"/>
  <c r="E183" i="1"/>
  <c r="E182" i="1"/>
  <c r="E197" i="1"/>
  <c r="E193" i="1"/>
  <c r="E153" i="1"/>
  <c r="E133" i="1"/>
  <c r="E150" i="1"/>
  <c r="E147" i="1"/>
  <c r="E164" i="1"/>
  <c r="E162" i="1"/>
  <c r="E200" i="1"/>
  <c r="E179" i="1"/>
  <c r="E177" i="1"/>
  <c r="E195" i="1"/>
  <c r="E214" i="1"/>
  <c r="E213" i="1"/>
  <c r="E173" i="1"/>
  <c r="E212" i="1"/>
  <c r="E192" i="1"/>
  <c r="E172" i="1"/>
  <c r="E152" i="1"/>
  <c r="E132" i="1"/>
  <c r="E139" i="1"/>
  <c r="D148" i="1"/>
  <c r="D177" i="1"/>
  <c r="D211" i="1"/>
  <c r="D150" i="1"/>
  <c r="D209" i="1"/>
  <c r="D168" i="1"/>
  <c r="D146" i="1"/>
  <c r="D204" i="1"/>
  <c r="D164" i="1"/>
  <c r="D203" i="1"/>
  <c r="D162" i="1"/>
  <c r="D181" i="1"/>
  <c r="D220" i="1"/>
  <c r="D179" i="1"/>
  <c r="D138" i="1"/>
  <c r="D216" i="1"/>
  <c r="D176" i="1"/>
  <c r="D156" i="1"/>
  <c r="D136" i="1"/>
  <c r="D171" i="1"/>
  <c r="D149" i="1"/>
  <c r="D207" i="1"/>
  <c r="D166" i="1"/>
  <c r="D205" i="1"/>
  <c r="D163" i="1"/>
  <c r="D202" i="1"/>
  <c r="D221" i="1"/>
  <c r="D161" i="1"/>
  <c r="D180" i="1"/>
  <c r="D219" i="1"/>
  <c r="D139" i="1"/>
  <c r="D198" i="1"/>
  <c r="D157" i="1"/>
  <c r="D215" i="1"/>
  <c r="D195" i="1"/>
  <c r="D175" i="1"/>
  <c r="D155" i="1"/>
  <c r="D135" i="1"/>
  <c r="D191" i="1"/>
  <c r="D210" i="1"/>
  <c r="D170" i="1"/>
  <c r="D169" i="1"/>
  <c r="D188" i="1"/>
  <c r="D167" i="1"/>
  <c r="D186" i="1"/>
  <c r="D165" i="1"/>
  <c r="D143" i="1"/>
  <c r="D222" i="1"/>
  <c r="D141" i="1"/>
  <c r="D200" i="1"/>
  <c r="D218" i="1"/>
  <c r="D158" i="1"/>
  <c r="D197" i="1"/>
  <c r="D214" i="1"/>
  <c r="D194" i="1"/>
  <c r="D174" i="1"/>
  <c r="D154" i="1"/>
  <c r="D134" i="1"/>
  <c r="D190" i="1"/>
  <c r="D189" i="1"/>
  <c r="D208" i="1"/>
  <c r="D147" i="1"/>
  <c r="D145" i="1"/>
  <c r="D144" i="1"/>
  <c r="D142" i="1"/>
  <c r="D201" i="1"/>
  <c r="D140" i="1"/>
  <c r="D199" i="1"/>
  <c r="D178" i="1"/>
  <c r="D217" i="1"/>
  <c r="D213" i="1"/>
  <c r="D193" i="1"/>
  <c r="D173" i="1"/>
  <c r="D153" i="1"/>
  <c r="D133" i="1"/>
  <c r="D187" i="1"/>
  <c r="D206" i="1"/>
  <c r="D185" i="1"/>
  <c r="D184" i="1"/>
  <c r="D183" i="1"/>
  <c r="D182" i="1"/>
  <c r="D160" i="1"/>
  <c r="D159" i="1"/>
  <c r="D137" i="1"/>
  <c r="D196" i="1"/>
  <c r="D212" i="1"/>
  <c r="D192" i="1"/>
  <c r="D172" i="1"/>
  <c r="D152" i="1"/>
  <c r="D132" i="1"/>
  <c r="D151" i="1"/>
  <c r="A130" i="3"/>
  <c r="A128" i="3"/>
  <c r="A126" i="3"/>
  <c r="A124" i="3"/>
  <c r="A122" i="3"/>
  <c r="A120" i="3"/>
  <c r="A118" i="3"/>
  <c r="A114" i="3"/>
  <c r="A112" i="3"/>
  <c r="A110" i="3"/>
  <c r="A108" i="3"/>
  <c r="A106" i="3"/>
  <c r="A104" i="3"/>
  <c r="A102" i="3"/>
  <c r="A98" i="3"/>
  <c r="A96" i="3"/>
  <c r="A94" i="3"/>
  <c r="A92" i="3"/>
  <c r="A90" i="3"/>
  <c r="A88" i="3"/>
  <c r="A86" i="3"/>
  <c r="A80" i="3"/>
  <c r="A78" i="3"/>
  <c r="A76" i="3"/>
  <c r="A74" i="3"/>
  <c r="A72" i="3"/>
  <c r="A70" i="3"/>
  <c r="A68" i="3"/>
  <c r="A64" i="3"/>
  <c r="A62" i="3"/>
  <c r="A60" i="3"/>
  <c r="A58" i="3"/>
  <c r="A56" i="3"/>
  <c r="A54" i="3"/>
  <c r="A52" i="3"/>
  <c r="A48" i="3"/>
  <c r="A46" i="3"/>
  <c r="A44" i="3"/>
  <c r="A42" i="3"/>
  <c r="A40" i="3"/>
  <c r="A38" i="3"/>
  <c r="A36" i="3"/>
  <c r="A32" i="3"/>
  <c r="A30" i="3"/>
  <c r="A28" i="3"/>
  <c r="A26" i="3"/>
  <c r="A24" i="3"/>
  <c r="A22" i="3"/>
  <c r="A20" i="3"/>
  <c r="A16" i="3"/>
  <c r="A14" i="3"/>
  <c r="A12" i="3"/>
  <c r="A10" i="3"/>
  <c r="A8" i="3"/>
  <c r="A6" i="3"/>
  <c r="A4" i="3"/>
  <c r="B120" i="1" l="1"/>
  <c r="JS120" i="1" l="1"/>
  <c r="KM120" i="1"/>
  <c r="LG120" i="1"/>
  <c r="MA120" i="1"/>
  <c r="MU120" i="1"/>
  <c r="NO120" i="1"/>
  <c r="OI120" i="1"/>
  <c r="PC120" i="1"/>
  <c r="PW120" i="1"/>
  <c r="QQ120" i="1"/>
  <c r="RK120" i="1"/>
  <c r="SE120" i="1"/>
  <c r="SY120" i="1"/>
  <c r="TS120" i="1"/>
  <c r="UM120" i="1"/>
  <c r="VG120" i="1"/>
  <c r="WA120" i="1"/>
  <c r="WU120" i="1"/>
  <c r="XO120" i="1"/>
  <c r="YI120" i="1"/>
  <c r="ZC120" i="1"/>
  <c r="ZW120" i="1"/>
  <c r="AAQ120" i="1"/>
  <c r="JY120" i="1"/>
  <c r="KT120" i="1"/>
  <c r="LO120" i="1"/>
  <c r="MJ120" i="1"/>
  <c r="NE120" i="1"/>
  <c r="NZ120" i="1"/>
  <c r="OU120" i="1"/>
  <c r="PP120" i="1"/>
  <c r="QK120" i="1"/>
  <c r="RF120" i="1"/>
  <c r="SA120" i="1"/>
  <c r="SV120" i="1"/>
  <c r="TQ120" i="1"/>
  <c r="UL120" i="1"/>
  <c r="VH120" i="1"/>
  <c r="WC120" i="1"/>
  <c r="WX120" i="1"/>
  <c r="XS120" i="1"/>
  <c r="YN120" i="1"/>
  <c r="ZI120" i="1"/>
  <c r="AAD120" i="1"/>
  <c r="AAY120" i="1"/>
  <c r="ABS120" i="1"/>
  <c r="ACM120" i="1"/>
  <c r="ADG120" i="1"/>
  <c r="KH120" i="1"/>
  <c r="LC120" i="1"/>
  <c r="LX120" i="1"/>
  <c r="MS120" i="1"/>
  <c r="NN120" i="1"/>
  <c r="OJ120" i="1"/>
  <c r="PE120" i="1"/>
  <c r="PZ120" i="1"/>
  <c r="QU120" i="1"/>
  <c r="RP120" i="1"/>
  <c r="SK120" i="1"/>
  <c r="TF120" i="1"/>
  <c r="UA120" i="1"/>
  <c r="UV120" i="1"/>
  <c r="VQ120" i="1"/>
  <c r="WL120" i="1"/>
  <c r="XG120" i="1"/>
  <c r="JW120" i="1"/>
  <c r="KU120" i="1"/>
  <c r="LR120" i="1"/>
  <c r="MO120" i="1"/>
  <c r="NL120" i="1"/>
  <c r="OK120" i="1"/>
  <c r="PH120" i="1"/>
  <c r="QE120" i="1"/>
  <c r="RB120" i="1"/>
  <c r="RY120" i="1"/>
  <c r="SW120" i="1"/>
  <c r="TU120" i="1"/>
  <c r="UR120" i="1"/>
  <c r="VO120" i="1"/>
  <c r="WM120" i="1"/>
  <c r="XJ120" i="1"/>
  <c r="YF120" i="1"/>
  <c r="ZB120" i="1"/>
  <c r="ZY120" i="1"/>
  <c r="AAU120" i="1"/>
  <c r="ABP120" i="1"/>
  <c r="ACK120" i="1"/>
  <c r="ADF120" i="1"/>
  <c r="JX120" i="1"/>
  <c r="KV120" i="1"/>
  <c r="LS120" i="1"/>
  <c r="MP120" i="1"/>
  <c r="NM120" i="1"/>
  <c r="OL120" i="1"/>
  <c r="PI120" i="1"/>
  <c r="QF120" i="1"/>
  <c r="RC120" i="1"/>
  <c r="RZ120" i="1"/>
  <c r="SX120" i="1"/>
  <c r="TV120" i="1"/>
  <c r="US120" i="1"/>
  <c r="VP120" i="1"/>
  <c r="WN120" i="1"/>
  <c r="XK120" i="1"/>
  <c r="YG120" i="1"/>
  <c r="ZD120" i="1"/>
  <c r="ZZ120" i="1"/>
  <c r="AAV120" i="1"/>
  <c r="ABQ120" i="1"/>
  <c r="ACL120" i="1"/>
  <c r="JZ120" i="1"/>
  <c r="KW120" i="1"/>
  <c r="LT120" i="1"/>
  <c r="MQ120" i="1"/>
  <c r="NP120" i="1"/>
  <c r="OM120" i="1"/>
  <c r="PJ120" i="1"/>
  <c r="QG120" i="1"/>
  <c r="RD120" i="1"/>
  <c r="SB120" i="1"/>
  <c r="SZ120" i="1"/>
  <c r="TW120" i="1"/>
  <c r="UT120" i="1"/>
  <c r="VR120" i="1"/>
  <c r="WO120" i="1"/>
  <c r="XL120" i="1"/>
  <c r="YH120" i="1"/>
  <c r="ZE120" i="1"/>
  <c r="AAA120" i="1"/>
  <c r="AAW120" i="1"/>
  <c r="ABR120" i="1"/>
  <c r="ACN120" i="1"/>
  <c r="KA120" i="1"/>
  <c r="KX120" i="1"/>
  <c r="LU120" i="1"/>
  <c r="MR120" i="1"/>
  <c r="NQ120" i="1"/>
  <c r="ON120" i="1"/>
  <c r="PK120" i="1"/>
  <c r="QH120" i="1"/>
  <c r="RE120" i="1"/>
  <c r="SC120" i="1"/>
  <c r="TA120" i="1"/>
  <c r="TX120" i="1"/>
  <c r="UU120" i="1"/>
  <c r="VS120" i="1"/>
  <c r="WP120" i="1"/>
  <c r="XM120" i="1"/>
  <c r="YJ120" i="1"/>
  <c r="ZF120" i="1"/>
  <c r="AAB120" i="1"/>
  <c r="AAX120" i="1"/>
  <c r="ABT120" i="1"/>
  <c r="ACO120" i="1"/>
  <c r="KB120" i="1"/>
  <c r="KY120" i="1"/>
  <c r="LV120" i="1"/>
  <c r="MT120" i="1"/>
  <c r="NR120" i="1"/>
  <c r="OO120" i="1"/>
  <c r="PL120" i="1"/>
  <c r="QI120" i="1"/>
  <c r="RG120" i="1"/>
  <c r="SD120" i="1"/>
  <c r="TB120" i="1"/>
  <c r="TY120" i="1"/>
  <c r="UW120" i="1"/>
  <c r="VT120" i="1"/>
  <c r="WQ120" i="1"/>
  <c r="XN120" i="1"/>
  <c r="YK120" i="1"/>
  <c r="ZG120" i="1"/>
  <c r="AAC120" i="1"/>
  <c r="AAZ120" i="1"/>
  <c r="ABU120" i="1"/>
  <c r="ACP120" i="1"/>
  <c r="KC120" i="1"/>
  <c r="KZ120" i="1"/>
  <c r="LW120" i="1"/>
  <c r="MV120" i="1"/>
  <c r="NS120" i="1"/>
  <c r="OP120" i="1"/>
  <c r="PM120" i="1"/>
  <c r="QJ120" i="1"/>
  <c r="RH120" i="1"/>
  <c r="SF120" i="1"/>
  <c r="TC120" i="1"/>
  <c r="TZ120" i="1"/>
  <c r="UX120" i="1"/>
  <c r="VU120" i="1"/>
  <c r="WR120" i="1"/>
  <c r="XP120" i="1"/>
  <c r="YL120" i="1"/>
  <c r="ZH120" i="1"/>
  <c r="AAE120" i="1"/>
  <c r="ABA120" i="1"/>
  <c r="ABV120" i="1"/>
  <c r="ACQ120" i="1"/>
  <c r="KD120" i="1"/>
  <c r="LA120" i="1"/>
  <c r="LY120" i="1"/>
  <c r="MW120" i="1"/>
  <c r="NT120" i="1"/>
  <c r="OQ120" i="1"/>
  <c r="PN120" i="1"/>
  <c r="QL120" i="1"/>
  <c r="RI120" i="1"/>
  <c r="SG120" i="1"/>
  <c r="TD120" i="1"/>
  <c r="UB120" i="1"/>
  <c r="UY120" i="1"/>
  <c r="VV120" i="1"/>
  <c r="WS120" i="1"/>
  <c r="XQ120" i="1"/>
  <c r="YM120" i="1"/>
  <c r="ZJ120" i="1"/>
  <c r="AAF120" i="1"/>
  <c r="ABB120" i="1"/>
  <c r="ABW120" i="1"/>
  <c r="ACR120" i="1"/>
  <c r="KE120" i="1"/>
  <c r="LB120" i="1"/>
  <c r="LZ120" i="1"/>
  <c r="MX120" i="1"/>
  <c r="NU120" i="1"/>
  <c r="OR120" i="1"/>
  <c r="PO120" i="1"/>
  <c r="QM120" i="1"/>
  <c r="RJ120" i="1"/>
  <c r="SH120" i="1"/>
  <c r="TE120" i="1"/>
  <c r="UC120" i="1"/>
  <c r="UZ120" i="1"/>
  <c r="VW120" i="1"/>
  <c r="WT120" i="1"/>
  <c r="XR120" i="1"/>
  <c r="YO120" i="1"/>
  <c r="ZK120" i="1"/>
  <c r="AAG120" i="1"/>
  <c r="ABC120" i="1"/>
  <c r="ABX120" i="1"/>
  <c r="ACS120" i="1"/>
  <c r="KF120" i="1"/>
  <c r="LD120" i="1"/>
  <c r="MB120" i="1"/>
  <c r="MY120" i="1"/>
  <c r="NV120" i="1"/>
  <c r="OS120" i="1"/>
  <c r="PQ120" i="1"/>
  <c r="QN120" i="1"/>
  <c r="RL120" i="1"/>
  <c r="SI120" i="1"/>
  <c r="TG120" i="1"/>
  <c r="UD120" i="1"/>
  <c r="VA120" i="1"/>
  <c r="VX120" i="1"/>
  <c r="WV120" i="1"/>
  <c r="XT120" i="1"/>
  <c r="YP120" i="1"/>
  <c r="ZL120" i="1"/>
  <c r="AAH120" i="1"/>
  <c r="ABD120" i="1"/>
  <c r="ABY120" i="1"/>
  <c r="ACT120" i="1"/>
  <c r="KG120" i="1"/>
  <c r="LE120" i="1"/>
  <c r="MC120" i="1"/>
  <c r="MZ120" i="1"/>
  <c r="NW120" i="1"/>
  <c r="OT120" i="1"/>
  <c r="PR120" i="1"/>
  <c r="QO120" i="1"/>
  <c r="RM120" i="1"/>
  <c r="SJ120" i="1"/>
  <c r="TH120" i="1"/>
  <c r="UE120" i="1"/>
  <c r="VB120" i="1"/>
  <c r="VY120" i="1"/>
  <c r="WW120" i="1"/>
  <c r="XU120" i="1"/>
  <c r="YQ120" i="1"/>
  <c r="ZM120" i="1"/>
  <c r="AAI120" i="1"/>
  <c r="ABE120" i="1"/>
  <c r="ABZ120" i="1"/>
  <c r="ACU120" i="1"/>
  <c r="KI120" i="1"/>
  <c r="LF120" i="1"/>
  <c r="MD120" i="1"/>
  <c r="NA120" i="1"/>
  <c r="NX120" i="1"/>
  <c r="OV120" i="1"/>
  <c r="PS120" i="1"/>
  <c r="QP120" i="1"/>
  <c r="RN120" i="1"/>
  <c r="SL120" i="1"/>
  <c r="TI120" i="1"/>
  <c r="UF120" i="1"/>
  <c r="VC120" i="1"/>
  <c r="VZ120" i="1"/>
  <c r="WY120" i="1"/>
  <c r="XV120" i="1"/>
  <c r="YR120" i="1"/>
  <c r="ZN120" i="1"/>
  <c r="AAJ120" i="1"/>
  <c r="ABF120" i="1"/>
  <c r="ACA120" i="1"/>
  <c r="ACV120" i="1"/>
  <c r="KJ120" i="1"/>
  <c r="LH120" i="1"/>
  <c r="ME120" i="1"/>
  <c r="NB120" i="1"/>
  <c r="NY120" i="1"/>
  <c r="OW120" i="1"/>
  <c r="PT120" i="1"/>
  <c r="QR120" i="1"/>
  <c r="RO120" i="1"/>
  <c r="SM120" i="1"/>
  <c r="TJ120" i="1"/>
  <c r="UG120" i="1"/>
  <c r="VD120" i="1"/>
  <c r="WB120" i="1"/>
  <c r="WZ120" i="1"/>
  <c r="XW120" i="1"/>
  <c r="YS120" i="1"/>
  <c r="ZO120" i="1"/>
  <c r="AAK120" i="1"/>
  <c r="ABG120" i="1"/>
  <c r="ACB120" i="1"/>
  <c r="ACW120" i="1"/>
  <c r="JN120" i="1"/>
  <c r="KK120" i="1"/>
  <c r="LI120" i="1"/>
  <c r="MF120" i="1"/>
  <c r="NC120" i="1"/>
  <c r="OA120" i="1"/>
  <c r="OX120" i="1"/>
  <c r="PU120" i="1"/>
  <c r="QS120" i="1"/>
  <c r="RQ120" i="1"/>
  <c r="SN120" i="1"/>
  <c r="TK120" i="1"/>
  <c r="UH120" i="1"/>
  <c r="VE120" i="1"/>
  <c r="WD120" i="1"/>
  <c r="XA120" i="1"/>
  <c r="XX120" i="1"/>
  <c r="YT120" i="1"/>
  <c r="ZP120" i="1"/>
  <c r="AAL120" i="1"/>
  <c r="ABH120" i="1"/>
  <c r="ACC120" i="1"/>
  <c r="ACX120" i="1"/>
  <c r="JO120" i="1"/>
  <c r="KL120" i="1"/>
  <c r="LJ120" i="1"/>
  <c r="MG120" i="1"/>
  <c r="ND120" i="1"/>
  <c r="OB120" i="1"/>
  <c r="OY120" i="1"/>
  <c r="PV120" i="1"/>
  <c r="QT120" i="1"/>
  <c r="RR120" i="1"/>
  <c r="SO120" i="1"/>
  <c r="TL120" i="1"/>
  <c r="UI120" i="1"/>
  <c r="VF120" i="1"/>
  <c r="WE120" i="1"/>
  <c r="XB120" i="1"/>
  <c r="XY120" i="1"/>
  <c r="YU120" i="1"/>
  <c r="ZQ120" i="1"/>
  <c r="AAM120" i="1"/>
  <c r="ABI120" i="1"/>
  <c r="ACD120" i="1"/>
  <c r="ACY120" i="1"/>
  <c r="JP120" i="1"/>
  <c r="KN120" i="1"/>
  <c r="LK120" i="1"/>
  <c r="MH120" i="1"/>
  <c r="NF120" i="1"/>
  <c r="OC120" i="1"/>
  <c r="OZ120" i="1"/>
  <c r="PX120" i="1"/>
  <c r="QV120" i="1"/>
  <c r="RS120" i="1"/>
  <c r="SP120" i="1"/>
  <c r="TM120" i="1"/>
  <c r="UJ120" i="1"/>
  <c r="VI120" i="1"/>
  <c r="WF120" i="1"/>
  <c r="XC120" i="1"/>
  <c r="XZ120" i="1"/>
  <c r="YV120" i="1"/>
  <c r="ZR120" i="1"/>
  <c r="AAN120" i="1"/>
  <c r="ABJ120" i="1"/>
  <c r="ACE120" i="1"/>
  <c r="ACZ120" i="1"/>
  <c r="JQ120" i="1"/>
  <c r="KO120" i="1"/>
  <c r="LL120" i="1"/>
  <c r="MI120" i="1"/>
  <c r="NG120" i="1"/>
  <c r="OD120" i="1"/>
  <c r="PA120" i="1"/>
  <c r="PY120" i="1"/>
  <c r="QW120" i="1"/>
  <c r="RT120" i="1"/>
  <c r="SQ120" i="1"/>
  <c r="TN120" i="1"/>
  <c r="UK120" i="1"/>
  <c r="VJ120" i="1"/>
  <c r="WG120" i="1"/>
  <c r="XD120" i="1"/>
  <c r="YA120" i="1"/>
  <c r="YW120" i="1"/>
  <c r="ZS120" i="1"/>
  <c r="AAO120" i="1"/>
  <c r="ABK120" i="1"/>
  <c r="ACF120" i="1"/>
  <c r="ADA120" i="1"/>
  <c r="JR120" i="1"/>
  <c r="KP120" i="1"/>
  <c r="LM120" i="1"/>
  <c r="MK120" i="1"/>
  <c r="NH120" i="1"/>
  <c r="OE120" i="1"/>
  <c r="PB120" i="1"/>
  <c r="QA120" i="1"/>
  <c r="QX120" i="1"/>
  <c r="RU120" i="1"/>
  <c r="SR120" i="1"/>
  <c r="TO120" i="1"/>
  <c r="UN120" i="1"/>
  <c r="VK120" i="1"/>
  <c r="WH120" i="1"/>
  <c r="XE120" i="1"/>
  <c r="YB120" i="1"/>
  <c r="YX120" i="1"/>
  <c r="ZT120" i="1"/>
  <c r="AAP120" i="1"/>
  <c r="ABL120" i="1"/>
  <c r="ACG120" i="1"/>
  <c r="ADB120" i="1"/>
  <c r="LP120" i="1"/>
  <c r="RV120" i="1"/>
  <c r="XI120" i="1"/>
  <c r="ADD120" i="1"/>
  <c r="LQ120" i="1"/>
  <c r="RW120" i="1"/>
  <c r="YC120" i="1"/>
  <c r="ADE120" i="1"/>
  <c r="ML120" i="1"/>
  <c r="RX120" i="1"/>
  <c r="YD120" i="1"/>
  <c r="MM120" i="1"/>
  <c r="SS120" i="1"/>
  <c r="YE120" i="1"/>
  <c r="MN120" i="1"/>
  <c r="ST120" i="1"/>
  <c r="YY120" i="1"/>
  <c r="NI120" i="1"/>
  <c r="SU120" i="1"/>
  <c r="YZ120" i="1"/>
  <c r="NJ120" i="1"/>
  <c r="TP120" i="1"/>
  <c r="ZA120" i="1"/>
  <c r="NK120" i="1"/>
  <c r="TR120" i="1"/>
  <c r="ZU120" i="1"/>
  <c r="OF120" i="1"/>
  <c r="TT120" i="1"/>
  <c r="ZV120" i="1"/>
  <c r="OG120" i="1"/>
  <c r="UO120" i="1"/>
  <c r="ZX120" i="1"/>
  <c r="OH120" i="1"/>
  <c r="UP120" i="1"/>
  <c r="AAR120" i="1"/>
  <c r="PD120" i="1"/>
  <c r="UQ120" i="1"/>
  <c r="AAS120" i="1"/>
  <c r="PF120" i="1"/>
  <c r="VL120" i="1"/>
  <c r="AAT120" i="1"/>
  <c r="JT120" i="1"/>
  <c r="PG120" i="1"/>
  <c r="VM120" i="1"/>
  <c r="ABM120" i="1"/>
  <c r="JU120" i="1"/>
  <c r="QB120" i="1"/>
  <c r="VN120" i="1"/>
  <c r="ABN120" i="1"/>
  <c r="JV120" i="1"/>
  <c r="QC120" i="1"/>
  <c r="WI120" i="1"/>
  <c r="ABO120" i="1"/>
  <c r="KQ120" i="1"/>
  <c r="QD120" i="1"/>
  <c r="WJ120" i="1"/>
  <c r="ACH120" i="1"/>
  <c r="KR120" i="1"/>
  <c r="QY120" i="1"/>
  <c r="WK120" i="1"/>
  <c r="ACI120" i="1"/>
  <c r="KS120" i="1"/>
  <c r="LN120" i="1"/>
  <c r="QZ120" i="1"/>
  <c r="RA120" i="1"/>
  <c r="XF120" i="1"/>
  <c r="XH120" i="1"/>
  <c r="ACJ120" i="1"/>
  <c r="ADC120" i="1"/>
  <c r="P120" i="1"/>
  <c r="AJ120" i="1"/>
  <c r="BD120" i="1"/>
  <c r="BX120" i="1"/>
  <c r="CR120" i="1"/>
  <c r="DL120" i="1"/>
  <c r="EF120" i="1"/>
  <c r="EZ120" i="1"/>
  <c r="FT120" i="1"/>
  <c r="GN120" i="1"/>
  <c r="HH120" i="1"/>
  <c r="IB120" i="1"/>
  <c r="IV120" i="1"/>
  <c r="Z120" i="1"/>
  <c r="AU120" i="1"/>
  <c r="BP120" i="1"/>
  <c r="CK120" i="1"/>
  <c r="DF120" i="1"/>
  <c r="EA120" i="1"/>
  <c r="EV120" i="1"/>
  <c r="FQ120" i="1"/>
  <c r="GL120" i="1"/>
  <c r="HG120" i="1"/>
  <c r="IC120" i="1"/>
  <c r="IX120" i="1"/>
  <c r="F120" i="1"/>
  <c r="AA120" i="1"/>
  <c r="AV120" i="1"/>
  <c r="BQ120" i="1"/>
  <c r="CL120" i="1"/>
  <c r="DG120" i="1"/>
  <c r="EB120" i="1"/>
  <c r="EW120" i="1"/>
  <c r="FR120" i="1"/>
  <c r="GM120" i="1"/>
  <c r="HI120" i="1"/>
  <c r="ID120" i="1"/>
  <c r="IY120" i="1"/>
  <c r="G120" i="1"/>
  <c r="AB120" i="1"/>
  <c r="AW120" i="1"/>
  <c r="BR120" i="1"/>
  <c r="CM120" i="1"/>
  <c r="DH120" i="1"/>
  <c r="EC120" i="1"/>
  <c r="EX120" i="1"/>
  <c r="FS120" i="1"/>
  <c r="GO120" i="1"/>
  <c r="HJ120" i="1"/>
  <c r="IE120" i="1"/>
  <c r="IZ120" i="1"/>
  <c r="Q120" i="1"/>
  <c r="AL120" i="1"/>
  <c r="BG120" i="1"/>
  <c r="CB120" i="1"/>
  <c r="CW120" i="1"/>
  <c r="DR120" i="1"/>
  <c r="EM120" i="1"/>
  <c r="FH120" i="1"/>
  <c r="GC120" i="1"/>
  <c r="GX120" i="1"/>
  <c r="HS120" i="1"/>
  <c r="IN120" i="1"/>
  <c r="JI120" i="1"/>
  <c r="R120" i="1"/>
  <c r="AM120" i="1"/>
  <c r="BH120" i="1"/>
  <c r="CC120" i="1"/>
  <c r="CX120" i="1"/>
  <c r="DS120" i="1"/>
  <c r="EN120" i="1"/>
  <c r="FI120" i="1"/>
  <c r="GD120" i="1"/>
  <c r="GY120" i="1"/>
  <c r="HT120" i="1"/>
  <c r="IO120" i="1"/>
  <c r="JJ120" i="1"/>
  <c r="S120" i="1"/>
  <c r="AN120" i="1"/>
  <c r="BI120" i="1"/>
  <c r="CD120" i="1"/>
  <c r="CY120" i="1"/>
  <c r="DT120" i="1"/>
  <c r="EO120" i="1"/>
  <c r="FJ120" i="1"/>
  <c r="GE120" i="1"/>
  <c r="GZ120" i="1"/>
  <c r="HU120" i="1"/>
  <c r="IP120" i="1"/>
  <c r="JK120" i="1"/>
  <c r="T120" i="1"/>
  <c r="AO120" i="1"/>
  <c r="BJ120" i="1"/>
  <c r="CE120" i="1"/>
  <c r="CZ120" i="1"/>
  <c r="DU120" i="1"/>
  <c r="EP120" i="1"/>
  <c r="FK120" i="1"/>
  <c r="GF120" i="1"/>
  <c r="HA120" i="1"/>
  <c r="HV120" i="1"/>
  <c r="IQ120" i="1"/>
  <c r="JL120" i="1"/>
  <c r="U120" i="1"/>
  <c r="AP120" i="1"/>
  <c r="BK120" i="1"/>
  <c r="CF120" i="1"/>
  <c r="DA120" i="1"/>
  <c r="DV120" i="1"/>
  <c r="EQ120" i="1"/>
  <c r="FL120" i="1"/>
  <c r="GG120" i="1"/>
  <c r="HB120" i="1"/>
  <c r="HW120" i="1"/>
  <c r="IR120" i="1"/>
  <c r="JM120" i="1"/>
  <c r="V120" i="1"/>
  <c r="AQ120" i="1"/>
  <c r="BL120" i="1"/>
  <c r="CG120" i="1"/>
  <c r="DB120" i="1"/>
  <c r="DW120" i="1"/>
  <c r="ER120" i="1"/>
  <c r="FM120" i="1"/>
  <c r="GH120" i="1"/>
  <c r="HC120" i="1"/>
  <c r="HX120" i="1"/>
  <c r="IS120" i="1"/>
  <c r="W120" i="1"/>
  <c r="AR120" i="1"/>
  <c r="BM120" i="1"/>
  <c r="CH120" i="1"/>
  <c r="DC120" i="1"/>
  <c r="DX120" i="1"/>
  <c r="ES120" i="1"/>
  <c r="FN120" i="1"/>
  <c r="GI120" i="1"/>
  <c r="HD120" i="1"/>
  <c r="HY120" i="1"/>
  <c r="IT120" i="1"/>
  <c r="AK120" i="1"/>
  <c r="CA120" i="1"/>
  <c r="DQ120" i="1"/>
  <c r="FG120" i="1"/>
  <c r="GW120" i="1"/>
  <c r="IM120" i="1"/>
  <c r="AS120" i="1"/>
  <c r="CI120" i="1"/>
  <c r="DY120" i="1"/>
  <c r="FO120" i="1"/>
  <c r="HE120" i="1"/>
  <c r="IU120" i="1"/>
  <c r="AT120" i="1"/>
  <c r="CJ120" i="1"/>
  <c r="DZ120" i="1"/>
  <c r="FP120" i="1"/>
  <c r="HF120" i="1"/>
  <c r="IW120" i="1"/>
  <c r="H120" i="1"/>
  <c r="AX120" i="1"/>
  <c r="CN120" i="1"/>
  <c r="ED120" i="1"/>
  <c r="FU120" i="1"/>
  <c r="HK120" i="1"/>
  <c r="JA120" i="1"/>
  <c r="I120" i="1"/>
  <c r="AY120" i="1"/>
  <c r="CO120" i="1"/>
  <c r="EE120" i="1"/>
  <c r="FV120" i="1"/>
  <c r="HL120" i="1"/>
  <c r="JB120" i="1"/>
  <c r="J120" i="1"/>
  <c r="AZ120" i="1"/>
  <c r="CP120" i="1"/>
  <c r="EG120" i="1"/>
  <c r="FW120" i="1"/>
  <c r="HM120" i="1"/>
  <c r="JC120" i="1"/>
  <c r="K120" i="1"/>
  <c r="BA120" i="1"/>
  <c r="CQ120" i="1"/>
  <c r="EH120" i="1"/>
  <c r="FX120" i="1"/>
  <c r="HN120" i="1"/>
  <c r="JD120" i="1"/>
  <c r="L120" i="1"/>
  <c r="BB120" i="1"/>
  <c r="CS120" i="1"/>
  <c r="EI120" i="1"/>
  <c r="FY120" i="1"/>
  <c r="HO120" i="1"/>
  <c r="JE120" i="1"/>
  <c r="M120" i="1"/>
  <c r="BC120" i="1"/>
  <c r="CT120" i="1"/>
  <c r="EJ120" i="1"/>
  <c r="FZ120" i="1"/>
  <c r="HP120" i="1"/>
  <c r="JF120" i="1"/>
  <c r="N120" i="1"/>
  <c r="BE120" i="1"/>
  <c r="CU120" i="1"/>
  <c r="EK120" i="1"/>
  <c r="GA120" i="1"/>
  <c r="HQ120" i="1"/>
  <c r="JG120" i="1"/>
  <c r="O120" i="1"/>
  <c r="BF120" i="1"/>
  <c r="CV120" i="1"/>
  <c r="EL120" i="1"/>
  <c r="GB120" i="1"/>
  <c r="HR120" i="1"/>
  <c r="JH120" i="1"/>
  <c r="X120" i="1"/>
  <c r="BN120" i="1"/>
  <c r="DD120" i="1"/>
  <c r="ET120" i="1"/>
  <c r="GJ120" i="1"/>
  <c r="HZ120" i="1"/>
  <c r="Y120" i="1"/>
  <c r="BO120" i="1"/>
  <c r="DE120" i="1"/>
  <c r="EU120" i="1"/>
  <c r="GK120" i="1"/>
  <c r="IA120" i="1"/>
  <c r="AC120" i="1"/>
  <c r="BS120" i="1"/>
  <c r="DI120" i="1"/>
  <c r="EY120" i="1"/>
  <c r="GP120" i="1"/>
  <c r="IF120" i="1"/>
  <c r="AD120" i="1"/>
  <c r="BT120" i="1"/>
  <c r="DJ120" i="1"/>
  <c r="FA120" i="1"/>
  <c r="GQ120" i="1"/>
  <c r="IG120" i="1"/>
  <c r="AE120" i="1"/>
  <c r="BU120" i="1"/>
  <c r="DK120" i="1"/>
  <c r="FB120" i="1"/>
  <c r="GR120" i="1"/>
  <c r="IH120" i="1"/>
  <c r="AF120" i="1"/>
  <c r="BV120" i="1"/>
  <c r="DM120" i="1"/>
  <c r="FC120" i="1"/>
  <c r="GS120" i="1"/>
  <c r="II120" i="1"/>
  <c r="AG120" i="1"/>
  <c r="BW120" i="1"/>
  <c r="DN120" i="1"/>
  <c r="FD120" i="1"/>
  <c r="GT120" i="1"/>
  <c r="IJ120" i="1"/>
  <c r="AH120" i="1"/>
  <c r="BY120" i="1"/>
  <c r="DO120" i="1"/>
  <c r="FE120" i="1"/>
  <c r="GU120" i="1"/>
  <c r="IK120" i="1"/>
  <c r="GV120" i="1"/>
  <c r="IL120" i="1"/>
  <c r="AI120" i="1"/>
  <c r="BZ120" i="1"/>
  <c r="DP120" i="1"/>
  <c r="FF120" i="1"/>
  <c r="E120" i="1"/>
  <c r="D120"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1" i="1"/>
  <c r="B122" i="1"/>
  <c r="B123" i="1"/>
  <c r="B124" i="1"/>
  <c r="B125" i="1"/>
  <c r="B126" i="1"/>
  <c r="B127" i="1"/>
  <c r="B128" i="1"/>
  <c r="B129" i="1"/>
  <c r="B130" i="1"/>
  <c r="B131" i="1"/>
  <c r="B73" i="1"/>
  <c r="KE79" i="1" l="1"/>
  <c r="KY79" i="1"/>
  <c r="LS79" i="1"/>
  <c r="MM79" i="1"/>
  <c r="JU79" i="1"/>
  <c r="KP79" i="1"/>
  <c r="LK79" i="1"/>
  <c r="MF79" i="1"/>
  <c r="NA79" i="1"/>
  <c r="NU79" i="1"/>
  <c r="OO79" i="1"/>
  <c r="PI79" i="1"/>
  <c r="QC79" i="1"/>
  <c r="QW79" i="1"/>
  <c r="RQ79" i="1"/>
  <c r="SK79" i="1"/>
  <c r="TE79" i="1"/>
  <c r="TY79" i="1"/>
  <c r="US79" i="1"/>
  <c r="VM79" i="1"/>
  <c r="WG79" i="1"/>
  <c r="XA79" i="1"/>
  <c r="XU79" i="1"/>
  <c r="YO79" i="1"/>
  <c r="ZI79" i="1"/>
  <c r="AAC79" i="1"/>
  <c r="AAW79" i="1"/>
  <c r="ABQ79" i="1"/>
  <c r="ACK79" i="1"/>
  <c r="ADE79" i="1"/>
  <c r="JV79" i="1"/>
  <c r="KQ79" i="1"/>
  <c r="LL79" i="1"/>
  <c r="MG79" i="1"/>
  <c r="NB79" i="1"/>
  <c r="NV79" i="1"/>
  <c r="OP79" i="1"/>
  <c r="PJ79" i="1"/>
  <c r="QD79" i="1"/>
  <c r="QX79" i="1"/>
  <c r="RR79" i="1"/>
  <c r="SL79" i="1"/>
  <c r="TF79" i="1"/>
  <c r="TZ79" i="1"/>
  <c r="UT79" i="1"/>
  <c r="VN79" i="1"/>
  <c r="WH79" i="1"/>
  <c r="XB79" i="1"/>
  <c r="XV79" i="1"/>
  <c r="YP79" i="1"/>
  <c r="ZJ79" i="1"/>
  <c r="AAD79" i="1"/>
  <c r="AAX79" i="1"/>
  <c r="ABR79" i="1"/>
  <c r="JX79" i="1"/>
  <c r="KS79" i="1"/>
  <c r="LN79" i="1"/>
  <c r="MI79" i="1"/>
  <c r="ND79" i="1"/>
  <c r="NX79" i="1"/>
  <c r="OR79" i="1"/>
  <c r="PL79" i="1"/>
  <c r="QF79" i="1"/>
  <c r="QZ79" i="1"/>
  <c r="RT79" i="1"/>
  <c r="SN79" i="1"/>
  <c r="TH79" i="1"/>
  <c r="UB79" i="1"/>
  <c r="UV79" i="1"/>
  <c r="VP79" i="1"/>
  <c r="WJ79" i="1"/>
  <c r="XD79" i="1"/>
  <c r="XX79" i="1"/>
  <c r="YR79" i="1"/>
  <c r="ZL79" i="1"/>
  <c r="AAF79" i="1"/>
  <c r="AAZ79" i="1"/>
  <c r="ABT79" i="1"/>
  <c r="ACN79" i="1"/>
  <c r="KK79" i="1"/>
  <c r="LI79" i="1"/>
  <c r="MJ79" i="1"/>
  <c r="NH79" i="1"/>
  <c r="OE79" i="1"/>
  <c r="PB79" i="1"/>
  <c r="PY79" i="1"/>
  <c r="QV79" i="1"/>
  <c r="RV79" i="1"/>
  <c r="SS79" i="1"/>
  <c r="TP79" i="1"/>
  <c r="UM79" i="1"/>
  <c r="VJ79" i="1"/>
  <c r="WI79" i="1"/>
  <c r="XG79" i="1"/>
  <c r="YD79" i="1"/>
  <c r="ZA79" i="1"/>
  <c r="ZX79" i="1"/>
  <c r="AAU79" i="1"/>
  <c r="ABU79" i="1"/>
  <c r="ACQ79" i="1"/>
  <c r="JN79" i="1"/>
  <c r="KL79" i="1"/>
  <c r="LJ79" i="1"/>
  <c r="MK79" i="1"/>
  <c r="NI79" i="1"/>
  <c r="OF79" i="1"/>
  <c r="PC79" i="1"/>
  <c r="PZ79" i="1"/>
  <c r="QY79" i="1"/>
  <c r="RW79" i="1"/>
  <c r="ST79" i="1"/>
  <c r="TQ79" i="1"/>
  <c r="UN79" i="1"/>
  <c r="VK79" i="1"/>
  <c r="WK79" i="1"/>
  <c r="XH79" i="1"/>
  <c r="YE79" i="1"/>
  <c r="ZB79" i="1"/>
  <c r="ZY79" i="1"/>
  <c r="AAV79" i="1"/>
  <c r="ABV79" i="1"/>
  <c r="ACR79" i="1"/>
  <c r="JO79" i="1"/>
  <c r="KM79" i="1"/>
  <c r="LM79" i="1"/>
  <c r="ML79" i="1"/>
  <c r="NJ79" i="1"/>
  <c r="OG79" i="1"/>
  <c r="PD79" i="1"/>
  <c r="QA79" i="1"/>
  <c r="RA79" i="1"/>
  <c r="RX79" i="1"/>
  <c r="SU79" i="1"/>
  <c r="TR79" i="1"/>
  <c r="UO79" i="1"/>
  <c r="VL79" i="1"/>
  <c r="WL79" i="1"/>
  <c r="XI79" i="1"/>
  <c r="YF79" i="1"/>
  <c r="ZC79" i="1"/>
  <c r="ZZ79" i="1"/>
  <c r="AAY79" i="1"/>
  <c r="ABW79" i="1"/>
  <c r="ACS79" i="1"/>
  <c r="JR79" i="1"/>
  <c r="KR79" i="1"/>
  <c r="LQ79" i="1"/>
  <c r="MP79" i="1"/>
  <c r="NM79" i="1"/>
  <c r="OJ79" i="1"/>
  <c r="PG79" i="1"/>
  <c r="QG79" i="1"/>
  <c r="RD79" i="1"/>
  <c r="SA79" i="1"/>
  <c r="SX79" i="1"/>
  <c r="TU79" i="1"/>
  <c r="UR79" i="1"/>
  <c r="VR79" i="1"/>
  <c r="WO79" i="1"/>
  <c r="XL79" i="1"/>
  <c r="YI79" i="1"/>
  <c r="ZF79" i="1"/>
  <c r="AAE79" i="1"/>
  <c r="ABC79" i="1"/>
  <c r="ABZ79" i="1"/>
  <c r="ACV79" i="1"/>
  <c r="JS79" i="1"/>
  <c r="KT79" i="1"/>
  <c r="LR79" i="1"/>
  <c r="MQ79" i="1"/>
  <c r="NN79" i="1"/>
  <c r="OK79" i="1"/>
  <c r="PH79" i="1"/>
  <c r="QH79" i="1"/>
  <c r="RE79" i="1"/>
  <c r="SB79" i="1"/>
  <c r="SY79" i="1"/>
  <c r="TV79" i="1"/>
  <c r="UU79" i="1"/>
  <c r="VS79" i="1"/>
  <c r="WP79" i="1"/>
  <c r="XM79" i="1"/>
  <c r="JW79" i="1"/>
  <c r="KV79" i="1"/>
  <c r="LU79" i="1"/>
  <c r="MS79" i="1"/>
  <c r="NP79" i="1"/>
  <c r="OM79" i="1"/>
  <c r="JZ79" i="1"/>
  <c r="LE79" i="1"/>
  <c r="MR79" i="1"/>
  <c r="NY79" i="1"/>
  <c r="PE79" i="1"/>
  <c r="QL79" i="1"/>
  <c r="RN79" i="1"/>
  <c r="SV79" i="1"/>
  <c r="UC79" i="1"/>
  <c r="VE79" i="1"/>
  <c r="WM79" i="1"/>
  <c r="XQ79" i="1"/>
  <c r="YU79" i="1"/>
  <c r="ZV79" i="1"/>
  <c r="ABD79" i="1"/>
  <c r="ACE79" i="1"/>
  <c r="ADF79" i="1"/>
  <c r="KA79" i="1"/>
  <c r="LF79" i="1"/>
  <c r="MT79" i="1"/>
  <c r="NZ79" i="1"/>
  <c r="PF79" i="1"/>
  <c r="QM79" i="1"/>
  <c r="RO79" i="1"/>
  <c r="SW79" i="1"/>
  <c r="UD79" i="1"/>
  <c r="VF79" i="1"/>
  <c r="WN79" i="1"/>
  <c r="XR79" i="1"/>
  <c r="YV79" i="1"/>
  <c r="ZW79" i="1"/>
  <c r="ABE79" i="1"/>
  <c r="ACF79" i="1"/>
  <c r="ADG79" i="1"/>
  <c r="KC79" i="1"/>
  <c r="LH79" i="1"/>
  <c r="MV79" i="1"/>
  <c r="OB79" i="1"/>
  <c r="PM79" i="1"/>
  <c r="QO79" i="1"/>
  <c r="RS79" i="1"/>
  <c r="TA79" i="1"/>
  <c r="UF79" i="1"/>
  <c r="VH79" i="1"/>
  <c r="WR79" i="1"/>
  <c r="XT79" i="1"/>
  <c r="YX79" i="1"/>
  <c r="AAB79" i="1"/>
  <c r="ABG79" i="1"/>
  <c r="ACH79" i="1"/>
  <c r="KD79" i="1"/>
  <c r="LO79" i="1"/>
  <c r="MW79" i="1"/>
  <c r="OC79" i="1"/>
  <c r="PN79" i="1"/>
  <c r="QP79" i="1"/>
  <c r="RU79" i="1"/>
  <c r="TB79" i="1"/>
  <c r="UG79" i="1"/>
  <c r="VI79" i="1"/>
  <c r="WS79" i="1"/>
  <c r="XW79" i="1"/>
  <c r="YY79" i="1"/>
  <c r="AAG79" i="1"/>
  <c r="ABH79" i="1"/>
  <c r="ACI79" i="1"/>
  <c r="KF79" i="1"/>
  <c r="LP79" i="1"/>
  <c r="MX79" i="1"/>
  <c r="OD79" i="1"/>
  <c r="PO79" i="1"/>
  <c r="QQ79" i="1"/>
  <c r="RY79" i="1"/>
  <c r="TC79" i="1"/>
  <c r="UH79" i="1"/>
  <c r="VO79" i="1"/>
  <c r="WT79" i="1"/>
  <c r="XY79" i="1"/>
  <c r="YZ79" i="1"/>
  <c r="AAH79" i="1"/>
  <c r="ABI79" i="1"/>
  <c r="ACJ79" i="1"/>
  <c r="KG79" i="1"/>
  <c r="LT79" i="1"/>
  <c r="MY79" i="1"/>
  <c r="OH79" i="1"/>
  <c r="PP79" i="1"/>
  <c r="QR79" i="1"/>
  <c r="RZ79" i="1"/>
  <c r="TD79" i="1"/>
  <c r="UI79" i="1"/>
  <c r="VQ79" i="1"/>
  <c r="WU79" i="1"/>
  <c r="XZ79" i="1"/>
  <c r="ZD79" i="1"/>
  <c r="AAI79" i="1"/>
  <c r="ABJ79" i="1"/>
  <c r="ACL79" i="1"/>
  <c r="KH79" i="1"/>
  <c r="LV79" i="1"/>
  <c r="MZ79" i="1"/>
  <c r="OI79" i="1"/>
  <c r="PQ79" i="1"/>
  <c r="QS79" i="1"/>
  <c r="SC79" i="1"/>
  <c r="TG79" i="1"/>
  <c r="UJ79" i="1"/>
  <c r="VT79" i="1"/>
  <c r="WV79" i="1"/>
  <c r="YA79" i="1"/>
  <c r="ZE79" i="1"/>
  <c r="AAJ79" i="1"/>
  <c r="ABK79" i="1"/>
  <c r="ACM79" i="1"/>
  <c r="KI79" i="1"/>
  <c r="LW79" i="1"/>
  <c r="NC79" i="1"/>
  <c r="OL79" i="1"/>
  <c r="PR79" i="1"/>
  <c r="QT79" i="1"/>
  <c r="SD79" i="1"/>
  <c r="TI79" i="1"/>
  <c r="UK79" i="1"/>
  <c r="VU79" i="1"/>
  <c r="WW79" i="1"/>
  <c r="YB79" i="1"/>
  <c r="ZG79" i="1"/>
  <c r="AAK79" i="1"/>
  <c r="ABL79" i="1"/>
  <c r="ACO79" i="1"/>
  <c r="KJ79" i="1"/>
  <c r="LX79" i="1"/>
  <c r="NE79" i="1"/>
  <c r="ON79" i="1"/>
  <c r="PS79" i="1"/>
  <c r="QU79" i="1"/>
  <c r="SE79" i="1"/>
  <c r="TJ79" i="1"/>
  <c r="UL79" i="1"/>
  <c r="VV79" i="1"/>
  <c r="WX79" i="1"/>
  <c r="YC79" i="1"/>
  <c r="ZH79" i="1"/>
  <c r="AAL79" i="1"/>
  <c r="ABM79" i="1"/>
  <c r="ACP79" i="1"/>
  <c r="KN79" i="1"/>
  <c r="LY79" i="1"/>
  <c r="NF79" i="1"/>
  <c r="OQ79" i="1"/>
  <c r="PT79" i="1"/>
  <c r="RB79" i="1"/>
  <c r="SF79" i="1"/>
  <c r="TK79" i="1"/>
  <c r="UP79" i="1"/>
  <c r="VW79" i="1"/>
  <c r="WY79" i="1"/>
  <c r="YG79" i="1"/>
  <c r="ZK79" i="1"/>
  <c r="AAM79" i="1"/>
  <c r="ABN79" i="1"/>
  <c r="ACT79" i="1"/>
  <c r="KZ79" i="1"/>
  <c r="MD79" i="1"/>
  <c r="NQ79" i="1"/>
  <c r="OW79" i="1"/>
  <c r="QB79" i="1"/>
  <c r="RI79" i="1"/>
  <c r="SM79" i="1"/>
  <c r="TS79" i="1"/>
  <c r="UZ79" i="1"/>
  <c r="WB79" i="1"/>
  <c r="XJ79" i="1"/>
  <c r="YM79" i="1"/>
  <c r="ZQ79" i="1"/>
  <c r="AAR79" i="1"/>
  <c r="ABY79" i="1"/>
  <c r="ACZ79" i="1"/>
  <c r="JT79" i="1"/>
  <c r="LC79" i="1"/>
  <c r="MN79" i="1"/>
  <c r="NT79" i="1"/>
  <c r="OZ79" i="1"/>
  <c r="QJ79" i="1"/>
  <c r="RL79" i="1"/>
  <c r="LZ79" i="1"/>
  <c r="OX79" i="1"/>
  <c r="SG79" i="1"/>
  <c r="UX79" i="1"/>
  <c r="XK79" i="1"/>
  <c r="ZT79" i="1"/>
  <c r="ACG79" i="1"/>
  <c r="MA79" i="1"/>
  <c r="OY79" i="1"/>
  <c r="SH79" i="1"/>
  <c r="UY79" i="1"/>
  <c r="XN79" i="1"/>
  <c r="ZU79" i="1"/>
  <c r="ACU79" i="1"/>
  <c r="MB79" i="1"/>
  <c r="PA79" i="1"/>
  <c r="SI79" i="1"/>
  <c r="VA79" i="1"/>
  <c r="XO79" i="1"/>
  <c r="AAA79" i="1"/>
  <c r="ACW79" i="1"/>
  <c r="MC79" i="1"/>
  <c r="PK79" i="1"/>
  <c r="SJ79" i="1"/>
  <c r="VB79" i="1"/>
  <c r="XP79" i="1"/>
  <c r="AAN79" i="1"/>
  <c r="ACX79" i="1"/>
  <c r="ME79" i="1"/>
  <c r="PU79" i="1"/>
  <c r="SO79" i="1"/>
  <c r="VC79" i="1"/>
  <c r="XS79" i="1"/>
  <c r="AAO79" i="1"/>
  <c r="ACY79" i="1"/>
  <c r="MH79" i="1"/>
  <c r="PV79" i="1"/>
  <c r="SP79" i="1"/>
  <c r="VD79" i="1"/>
  <c r="YH79" i="1"/>
  <c r="AAP79" i="1"/>
  <c r="ADA79" i="1"/>
  <c r="MO79" i="1"/>
  <c r="PW79" i="1"/>
  <c r="SQ79" i="1"/>
  <c r="VG79" i="1"/>
  <c r="YJ79" i="1"/>
  <c r="AAQ79" i="1"/>
  <c r="ADB79" i="1"/>
  <c r="MU79" i="1"/>
  <c r="PX79" i="1"/>
  <c r="SR79" i="1"/>
  <c r="VX79" i="1"/>
  <c r="YK79" i="1"/>
  <c r="AAS79" i="1"/>
  <c r="ADC79" i="1"/>
  <c r="JP79" i="1"/>
  <c r="NG79" i="1"/>
  <c r="QE79" i="1"/>
  <c r="SZ79" i="1"/>
  <c r="VY79" i="1"/>
  <c r="YL79" i="1"/>
  <c r="AAT79" i="1"/>
  <c r="ADD79" i="1"/>
  <c r="JQ79" i="1"/>
  <c r="NK79" i="1"/>
  <c r="QI79" i="1"/>
  <c r="TL79" i="1"/>
  <c r="VZ79" i="1"/>
  <c r="YN79" i="1"/>
  <c r="ABA79" i="1"/>
  <c r="JY79" i="1"/>
  <c r="NL79" i="1"/>
  <c r="QK79" i="1"/>
  <c r="TM79" i="1"/>
  <c r="WA79" i="1"/>
  <c r="YQ79" i="1"/>
  <c r="ABB79" i="1"/>
  <c r="KB79" i="1"/>
  <c r="NO79" i="1"/>
  <c r="QN79" i="1"/>
  <c r="TN79" i="1"/>
  <c r="WC79" i="1"/>
  <c r="YS79" i="1"/>
  <c r="ABF79" i="1"/>
  <c r="KO79" i="1"/>
  <c r="NR79" i="1"/>
  <c r="RC79" i="1"/>
  <c r="TO79" i="1"/>
  <c r="WD79" i="1"/>
  <c r="YT79" i="1"/>
  <c r="ABO79" i="1"/>
  <c r="RK79" i="1"/>
  <c r="ZO79" i="1"/>
  <c r="RM79" i="1"/>
  <c r="ZP79" i="1"/>
  <c r="KU79" i="1"/>
  <c r="RP79" i="1"/>
  <c r="ZR79" i="1"/>
  <c r="KW79" i="1"/>
  <c r="TT79" i="1"/>
  <c r="ZS79" i="1"/>
  <c r="KX79" i="1"/>
  <c r="TW79" i="1"/>
  <c r="ABP79" i="1"/>
  <c r="LA79" i="1"/>
  <c r="TX79" i="1"/>
  <c r="ABS79" i="1"/>
  <c r="LB79" i="1"/>
  <c r="UA79" i="1"/>
  <c r="ABX79" i="1"/>
  <c r="LD79" i="1"/>
  <c r="UE79" i="1"/>
  <c r="ACA79" i="1"/>
  <c r="LG79" i="1"/>
  <c r="UQ79" i="1"/>
  <c r="ACB79" i="1"/>
  <c r="NS79" i="1"/>
  <c r="UW79" i="1"/>
  <c r="ACC79" i="1"/>
  <c r="NW79" i="1"/>
  <c r="WE79" i="1"/>
  <c r="ACD79" i="1"/>
  <c r="OA79" i="1"/>
  <c r="WF79" i="1"/>
  <c r="OS79" i="1"/>
  <c r="WQ79" i="1"/>
  <c r="RH79" i="1"/>
  <c r="ZM79" i="1"/>
  <c r="XE79" i="1"/>
  <c r="XF79" i="1"/>
  <c r="YW79" i="1"/>
  <c r="ZN79" i="1"/>
  <c r="OT79" i="1"/>
  <c r="OU79" i="1"/>
  <c r="RF79" i="1"/>
  <c r="WZ79" i="1"/>
  <c r="OV79" i="1"/>
  <c r="RG79" i="1"/>
  <c r="RJ79" i="1"/>
  <c r="XC79" i="1"/>
  <c r="K79" i="1"/>
  <c r="AE79" i="1"/>
  <c r="AY79" i="1"/>
  <c r="BS79" i="1"/>
  <c r="CM79" i="1"/>
  <c r="DG79" i="1"/>
  <c r="EA79" i="1"/>
  <c r="EU79" i="1"/>
  <c r="FO79" i="1"/>
  <c r="GI79" i="1"/>
  <c r="HC79" i="1"/>
  <c r="HW79" i="1"/>
  <c r="IQ79" i="1"/>
  <c r="JK79" i="1"/>
  <c r="L79" i="1"/>
  <c r="O79" i="1"/>
  <c r="AJ79" i="1"/>
  <c r="BE79" i="1"/>
  <c r="BZ79" i="1"/>
  <c r="CU79" i="1"/>
  <c r="DP79" i="1"/>
  <c r="EK79" i="1"/>
  <c r="FF79" i="1"/>
  <c r="GA79" i="1"/>
  <c r="GV79" i="1"/>
  <c r="HQ79" i="1"/>
  <c r="IL79" i="1"/>
  <c r="JG79" i="1"/>
  <c r="P79" i="1"/>
  <c r="AK79" i="1"/>
  <c r="BF79" i="1"/>
  <c r="CA79" i="1"/>
  <c r="CV79" i="1"/>
  <c r="DQ79" i="1"/>
  <c r="EL79" i="1"/>
  <c r="FG79" i="1"/>
  <c r="GB79" i="1"/>
  <c r="GW79" i="1"/>
  <c r="HR79" i="1"/>
  <c r="IM79" i="1"/>
  <c r="JH79" i="1"/>
  <c r="Q79" i="1"/>
  <c r="AL79" i="1"/>
  <c r="BG79" i="1"/>
  <c r="CB79" i="1"/>
  <c r="CW79" i="1"/>
  <c r="DR79" i="1"/>
  <c r="EM79" i="1"/>
  <c r="FH79" i="1"/>
  <c r="GC79" i="1"/>
  <c r="GX79" i="1"/>
  <c r="HS79" i="1"/>
  <c r="IN79" i="1"/>
  <c r="JI79" i="1"/>
  <c r="W79" i="1"/>
  <c r="AR79" i="1"/>
  <c r="BM79" i="1"/>
  <c r="CH79" i="1"/>
  <c r="DC79" i="1"/>
  <c r="DX79" i="1"/>
  <c r="ES79" i="1"/>
  <c r="FN79" i="1"/>
  <c r="GJ79" i="1"/>
  <c r="HE79" i="1"/>
  <c r="HZ79" i="1"/>
  <c r="IU79" i="1"/>
  <c r="AA79" i="1"/>
  <c r="AV79" i="1"/>
  <c r="BQ79" i="1"/>
  <c r="CL79" i="1"/>
  <c r="G79" i="1"/>
  <c r="AC79" i="1"/>
  <c r="AX79" i="1"/>
  <c r="BT79" i="1"/>
  <c r="CO79" i="1"/>
  <c r="DJ79" i="1"/>
  <c r="X79" i="1"/>
  <c r="BB79" i="1"/>
  <c r="CF79" i="1"/>
  <c r="DI79" i="1"/>
  <c r="EI79" i="1"/>
  <c r="FK79" i="1"/>
  <c r="GL79" i="1"/>
  <c r="HK79" i="1"/>
  <c r="IJ79" i="1"/>
  <c r="JM79" i="1"/>
  <c r="Y79" i="1"/>
  <c r="BC79" i="1"/>
  <c r="CG79" i="1"/>
  <c r="DK79" i="1"/>
  <c r="EJ79" i="1"/>
  <c r="FL79" i="1"/>
  <c r="GM79" i="1"/>
  <c r="HL79" i="1"/>
  <c r="IK79" i="1"/>
  <c r="Z79" i="1"/>
  <c r="BD79" i="1"/>
  <c r="CI79" i="1"/>
  <c r="DL79" i="1"/>
  <c r="EN79" i="1"/>
  <c r="FM79" i="1"/>
  <c r="GN79" i="1"/>
  <c r="HM79" i="1"/>
  <c r="IO79" i="1"/>
  <c r="AB79" i="1"/>
  <c r="BH79" i="1"/>
  <c r="CJ79" i="1"/>
  <c r="DM79" i="1"/>
  <c r="EO79" i="1"/>
  <c r="FP79" i="1"/>
  <c r="GO79" i="1"/>
  <c r="HN79" i="1"/>
  <c r="IP79" i="1"/>
  <c r="AD79" i="1"/>
  <c r="BI79" i="1"/>
  <c r="CK79" i="1"/>
  <c r="DN79" i="1"/>
  <c r="EP79" i="1"/>
  <c r="FQ79" i="1"/>
  <c r="GP79" i="1"/>
  <c r="HO79" i="1"/>
  <c r="IR79" i="1"/>
  <c r="AF79" i="1"/>
  <c r="BJ79" i="1"/>
  <c r="CN79" i="1"/>
  <c r="DO79" i="1"/>
  <c r="EQ79" i="1"/>
  <c r="FR79" i="1"/>
  <c r="GQ79" i="1"/>
  <c r="HP79" i="1"/>
  <c r="IS79" i="1"/>
  <c r="AG79" i="1"/>
  <c r="BK79" i="1"/>
  <c r="CP79" i="1"/>
  <c r="DS79" i="1"/>
  <c r="ER79" i="1"/>
  <c r="FS79" i="1"/>
  <c r="GR79" i="1"/>
  <c r="HT79" i="1"/>
  <c r="IT79" i="1"/>
  <c r="AH79" i="1"/>
  <c r="BL79" i="1"/>
  <c r="CQ79" i="1"/>
  <c r="DT79" i="1"/>
  <c r="ET79" i="1"/>
  <c r="FT79" i="1"/>
  <c r="GS79" i="1"/>
  <c r="HU79" i="1"/>
  <c r="IV79" i="1"/>
  <c r="AI79" i="1"/>
  <c r="BN79" i="1"/>
  <c r="CR79" i="1"/>
  <c r="DU79" i="1"/>
  <c r="EV79" i="1"/>
  <c r="FU79" i="1"/>
  <c r="GT79" i="1"/>
  <c r="HV79" i="1"/>
  <c r="IW79" i="1"/>
  <c r="F79" i="1"/>
  <c r="AM79" i="1"/>
  <c r="BO79" i="1"/>
  <c r="CS79" i="1"/>
  <c r="DV79" i="1"/>
  <c r="EW79" i="1"/>
  <c r="FV79" i="1"/>
  <c r="GU79" i="1"/>
  <c r="HX79" i="1"/>
  <c r="IX79" i="1"/>
  <c r="H79" i="1"/>
  <c r="AN79" i="1"/>
  <c r="BP79" i="1"/>
  <c r="CT79" i="1"/>
  <c r="DW79" i="1"/>
  <c r="EX79" i="1"/>
  <c r="FW79" i="1"/>
  <c r="GY79" i="1"/>
  <c r="HY79" i="1"/>
  <c r="IY79" i="1"/>
  <c r="I79" i="1"/>
  <c r="AO79" i="1"/>
  <c r="BR79" i="1"/>
  <c r="CX79" i="1"/>
  <c r="DY79" i="1"/>
  <c r="EY79" i="1"/>
  <c r="FX79" i="1"/>
  <c r="GZ79" i="1"/>
  <c r="IA79" i="1"/>
  <c r="IZ79" i="1"/>
  <c r="J79" i="1"/>
  <c r="AP79" i="1"/>
  <c r="BU79" i="1"/>
  <c r="CY79" i="1"/>
  <c r="DZ79" i="1"/>
  <c r="EZ79" i="1"/>
  <c r="FY79" i="1"/>
  <c r="HA79" i="1"/>
  <c r="IB79" i="1"/>
  <c r="JA79" i="1"/>
  <c r="M79" i="1"/>
  <c r="AQ79" i="1"/>
  <c r="BV79" i="1"/>
  <c r="CZ79" i="1"/>
  <c r="EB79" i="1"/>
  <c r="FA79" i="1"/>
  <c r="FZ79" i="1"/>
  <c r="HB79" i="1"/>
  <c r="IC79" i="1"/>
  <c r="JB79" i="1"/>
  <c r="N79" i="1"/>
  <c r="AS79" i="1"/>
  <c r="BW79" i="1"/>
  <c r="DA79" i="1"/>
  <c r="EC79" i="1"/>
  <c r="FB79" i="1"/>
  <c r="GD79" i="1"/>
  <c r="HD79" i="1"/>
  <c r="ID79" i="1"/>
  <c r="JC79" i="1"/>
  <c r="R79" i="1"/>
  <c r="AT79" i="1"/>
  <c r="BX79" i="1"/>
  <c r="DB79" i="1"/>
  <c r="ED79" i="1"/>
  <c r="FC79" i="1"/>
  <c r="GE79" i="1"/>
  <c r="HF79" i="1"/>
  <c r="IE79" i="1"/>
  <c r="JD79" i="1"/>
  <c r="S79" i="1"/>
  <c r="AU79" i="1"/>
  <c r="BY79" i="1"/>
  <c r="DD79" i="1"/>
  <c r="EE79" i="1"/>
  <c r="FD79" i="1"/>
  <c r="GF79" i="1"/>
  <c r="HG79" i="1"/>
  <c r="IF79" i="1"/>
  <c r="JE79" i="1"/>
  <c r="T79" i="1"/>
  <c r="AW79" i="1"/>
  <c r="CC79" i="1"/>
  <c r="DE79" i="1"/>
  <c r="EF79" i="1"/>
  <c r="FE79" i="1"/>
  <c r="GG79" i="1"/>
  <c r="HH79" i="1"/>
  <c r="IG79" i="1"/>
  <c r="JF79" i="1"/>
  <c r="U79" i="1"/>
  <c r="AZ79" i="1"/>
  <c r="CD79" i="1"/>
  <c r="DF79" i="1"/>
  <c r="EG79" i="1"/>
  <c r="FI79" i="1"/>
  <c r="GH79" i="1"/>
  <c r="HI79" i="1"/>
  <c r="IH79" i="1"/>
  <c r="JJ79" i="1"/>
  <c r="V79" i="1"/>
  <c r="BA79" i="1"/>
  <c r="CE79" i="1"/>
  <c r="DH79" i="1"/>
  <c r="EH79" i="1"/>
  <c r="FJ79" i="1"/>
  <c r="GK79" i="1"/>
  <c r="HJ79" i="1"/>
  <c r="II79" i="1"/>
  <c r="JL79" i="1"/>
  <c r="KB96" i="1"/>
  <c r="KV96" i="1"/>
  <c r="LP96" i="1"/>
  <c r="MJ96" i="1"/>
  <c r="KE96" i="1"/>
  <c r="KY96" i="1"/>
  <c r="LS96" i="1"/>
  <c r="MM96" i="1"/>
  <c r="NG96" i="1"/>
  <c r="OA96" i="1"/>
  <c r="OU96" i="1"/>
  <c r="PO96" i="1"/>
  <c r="QI96" i="1"/>
  <c r="RC96" i="1"/>
  <c r="RW96" i="1"/>
  <c r="SQ96" i="1"/>
  <c r="TK96" i="1"/>
  <c r="UE96" i="1"/>
  <c r="UY96" i="1"/>
  <c r="VS96" i="1"/>
  <c r="WM96" i="1"/>
  <c r="XG96" i="1"/>
  <c r="YA96" i="1"/>
  <c r="YU96" i="1"/>
  <c r="ZO96" i="1"/>
  <c r="AAI96" i="1"/>
  <c r="ABC96" i="1"/>
  <c r="ABW96" i="1"/>
  <c r="ACQ96" i="1"/>
  <c r="KF96" i="1"/>
  <c r="KZ96" i="1"/>
  <c r="LT96" i="1"/>
  <c r="MN96" i="1"/>
  <c r="NH96" i="1"/>
  <c r="OB96" i="1"/>
  <c r="OV96" i="1"/>
  <c r="PP96" i="1"/>
  <c r="QJ96" i="1"/>
  <c r="RD96" i="1"/>
  <c r="RX96" i="1"/>
  <c r="SR96" i="1"/>
  <c r="TL96" i="1"/>
  <c r="UF96" i="1"/>
  <c r="UZ96" i="1"/>
  <c r="VT96" i="1"/>
  <c r="WN96" i="1"/>
  <c r="XH96" i="1"/>
  <c r="YB96" i="1"/>
  <c r="YV96" i="1"/>
  <c r="ZP96" i="1"/>
  <c r="AAJ96" i="1"/>
  <c r="ABD96" i="1"/>
  <c r="ABX96" i="1"/>
  <c r="ACR96" i="1"/>
  <c r="JO96" i="1"/>
  <c r="KI96" i="1"/>
  <c r="LC96" i="1"/>
  <c r="LW96" i="1"/>
  <c r="MQ96" i="1"/>
  <c r="NK96" i="1"/>
  <c r="OE96" i="1"/>
  <c r="OY96" i="1"/>
  <c r="PS96" i="1"/>
  <c r="QM96" i="1"/>
  <c r="RG96" i="1"/>
  <c r="JV96" i="1"/>
  <c r="KT96" i="1"/>
  <c r="LU96" i="1"/>
  <c r="MT96" i="1"/>
  <c r="NQ96" i="1"/>
  <c r="ON96" i="1"/>
  <c r="PK96" i="1"/>
  <c r="QH96" i="1"/>
  <c r="RH96" i="1"/>
  <c r="SD96" i="1"/>
  <c r="SZ96" i="1"/>
  <c r="TV96" i="1"/>
  <c r="UR96" i="1"/>
  <c r="VN96" i="1"/>
  <c r="WJ96" i="1"/>
  <c r="XF96" i="1"/>
  <c r="YD96" i="1"/>
  <c r="YZ96" i="1"/>
  <c r="ZV96" i="1"/>
  <c r="AAR96" i="1"/>
  <c r="ABN96" i="1"/>
  <c r="ACJ96" i="1"/>
  <c r="ADF96" i="1"/>
  <c r="JW96" i="1"/>
  <c r="KU96" i="1"/>
  <c r="LV96" i="1"/>
  <c r="MU96" i="1"/>
  <c r="NR96" i="1"/>
  <c r="OO96" i="1"/>
  <c r="PL96" i="1"/>
  <c r="QK96" i="1"/>
  <c r="RI96" i="1"/>
  <c r="SE96" i="1"/>
  <c r="TA96" i="1"/>
  <c r="TW96" i="1"/>
  <c r="US96" i="1"/>
  <c r="VO96" i="1"/>
  <c r="WK96" i="1"/>
  <c r="XI96" i="1"/>
  <c r="YE96" i="1"/>
  <c r="ZA96" i="1"/>
  <c r="ZW96" i="1"/>
  <c r="AAS96" i="1"/>
  <c r="ABO96" i="1"/>
  <c r="ACK96" i="1"/>
  <c r="ADG96" i="1"/>
  <c r="JY96" i="1"/>
  <c r="KX96" i="1"/>
  <c r="LY96" i="1"/>
  <c r="MW96" i="1"/>
  <c r="NT96" i="1"/>
  <c r="OQ96" i="1"/>
  <c r="PN96" i="1"/>
  <c r="QN96" i="1"/>
  <c r="RK96" i="1"/>
  <c r="SG96" i="1"/>
  <c r="TC96" i="1"/>
  <c r="TY96" i="1"/>
  <c r="UU96" i="1"/>
  <c r="VQ96" i="1"/>
  <c r="WO96" i="1"/>
  <c r="XK96" i="1"/>
  <c r="YG96" i="1"/>
  <c r="ZC96" i="1"/>
  <c r="ZY96" i="1"/>
  <c r="AAU96" i="1"/>
  <c r="ABQ96" i="1"/>
  <c r="ACM96" i="1"/>
  <c r="KA96" i="1"/>
  <c r="LB96" i="1"/>
  <c r="MA96" i="1"/>
  <c r="MY96" i="1"/>
  <c r="NV96" i="1"/>
  <c r="OS96" i="1"/>
  <c r="PR96" i="1"/>
  <c r="QP96" i="1"/>
  <c r="RM96" i="1"/>
  <c r="SI96" i="1"/>
  <c r="TE96" i="1"/>
  <c r="UA96" i="1"/>
  <c r="UW96" i="1"/>
  <c r="VU96" i="1"/>
  <c r="WQ96" i="1"/>
  <c r="XM96" i="1"/>
  <c r="YI96" i="1"/>
  <c r="ZE96" i="1"/>
  <c r="AAA96" i="1"/>
  <c r="AAW96" i="1"/>
  <c r="ABS96" i="1"/>
  <c r="ACO96" i="1"/>
  <c r="KC96" i="1"/>
  <c r="LD96" i="1"/>
  <c r="MB96" i="1"/>
  <c r="MZ96" i="1"/>
  <c r="NW96" i="1"/>
  <c r="OT96" i="1"/>
  <c r="PT96" i="1"/>
  <c r="QQ96" i="1"/>
  <c r="RN96" i="1"/>
  <c r="SJ96" i="1"/>
  <c r="TF96" i="1"/>
  <c r="UB96" i="1"/>
  <c r="UX96" i="1"/>
  <c r="VV96" i="1"/>
  <c r="WR96" i="1"/>
  <c r="XN96" i="1"/>
  <c r="YJ96" i="1"/>
  <c r="ZF96" i="1"/>
  <c r="AAB96" i="1"/>
  <c r="AAX96" i="1"/>
  <c r="ABT96" i="1"/>
  <c r="ACP96" i="1"/>
  <c r="KD96" i="1"/>
  <c r="LE96" i="1"/>
  <c r="MC96" i="1"/>
  <c r="NA96" i="1"/>
  <c r="NX96" i="1"/>
  <c r="OW96" i="1"/>
  <c r="PU96" i="1"/>
  <c r="QR96" i="1"/>
  <c r="RO96" i="1"/>
  <c r="SK96" i="1"/>
  <c r="TG96" i="1"/>
  <c r="UC96" i="1"/>
  <c r="VA96" i="1"/>
  <c r="VW96" i="1"/>
  <c r="WS96" i="1"/>
  <c r="XO96" i="1"/>
  <c r="YK96" i="1"/>
  <c r="ZG96" i="1"/>
  <c r="AAC96" i="1"/>
  <c r="AAY96" i="1"/>
  <c r="ABU96" i="1"/>
  <c r="ACS96" i="1"/>
  <c r="KG96" i="1"/>
  <c r="LF96" i="1"/>
  <c r="MD96" i="1"/>
  <c r="NB96" i="1"/>
  <c r="NY96" i="1"/>
  <c r="OX96" i="1"/>
  <c r="PV96" i="1"/>
  <c r="QS96" i="1"/>
  <c r="RP96" i="1"/>
  <c r="SL96" i="1"/>
  <c r="TH96" i="1"/>
  <c r="UD96" i="1"/>
  <c r="VB96" i="1"/>
  <c r="VX96" i="1"/>
  <c r="WT96" i="1"/>
  <c r="XP96" i="1"/>
  <c r="YL96" i="1"/>
  <c r="ZH96" i="1"/>
  <c r="AAD96" i="1"/>
  <c r="AAZ96" i="1"/>
  <c r="ABV96" i="1"/>
  <c r="ACT96" i="1"/>
  <c r="KH96" i="1"/>
  <c r="LG96" i="1"/>
  <c r="ME96" i="1"/>
  <c r="NC96" i="1"/>
  <c r="NZ96" i="1"/>
  <c r="OZ96" i="1"/>
  <c r="PW96" i="1"/>
  <c r="QT96" i="1"/>
  <c r="RQ96" i="1"/>
  <c r="SM96" i="1"/>
  <c r="TI96" i="1"/>
  <c r="UG96" i="1"/>
  <c r="VC96" i="1"/>
  <c r="VY96" i="1"/>
  <c r="WU96" i="1"/>
  <c r="XQ96" i="1"/>
  <c r="YM96" i="1"/>
  <c r="ZI96" i="1"/>
  <c r="AAE96" i="1"/>
  <c r="ABA96" i="1"/>
  <c r="ABY96" i="1"/>
  <c r="ACU96" i="1"/>
  <c r="KJ96" i="1"/>
  <c r="LH96" i="1"/>
  <c r="MF96" i="1"/>
  <c r="ND96" i="1"/>
  <c r="OC96" i="1"/>
  <c r="PA96" i="1"/>
  <c r="PX96" i="1"/>
  <c r="QU96" i="1"/>
  <c r="RR96" i="1"/>
  <c r="SN96" i="1"/>
  <c r="TJ96" i="1"/>
  <c r="UH96" i="1"/>
  <c r="VD96" i="1"/>
  <c r="VZ96" i="1"/>
  <c r="WV96" i="1"/>
  <c r="XR96" i="1"/>
  <c r="YN96" i="1"/>
  <c r="ZJ96" i="1"/>
  <c r="AAF96" i="1"/>
  <c r="ABB96" i="1"/>
  <c r="ABZ96" i="1"/>
  <c r="ACV96" i="1"/>
  <c r="KK96" i="1"/>
  <c r="LI96" i="1"/>
  <c r="MG96" i="1"/>
  <c r="NE96" i="1"/>
  <c r="OD96" i="1"/>
  <c r="PB96" i="1"/>
  <c r="PY96" i="1"/>
  <c r="QV96" i="1"/>
  <c r="RS96" i="1"/>
  <c r="SO96" i="1"/>
  <c r="TM96" i="1"/>
  <c r="UI96" i="1"/>
  <c r="VE96" i="1"/>
  <c r="WA96" i="1"/>
  <c r="WW96" i="1"/>
  <c r="XS96" i="1"/>
  <c r="YO96" i="1"/>
  <c r="ZK96" i="1"/>
  <c r="AAG96" i="1"/>
  <c r="ABE96" i="1"/>
  <c r="ACA96" i="1"/>
  <c r="ACW96" i="1"/>
  <c r="JQ96" i="1"/>
  <c r="KO96" i="1"/>
  <c r="LM96" i="1"/>
  <c r="ML96" i="1"/>
  <c r="NL96" i="1"/>
  <c r="OI96" i="1"/>
  <c r="PF96" i="1"/>
  <c r="QC96" i="1"/>
  <c r="QZ96" i="1"/>
  <c r="RY96" i="1"/>
  <c r="SU96" i="1"/>
  <c r="TQ96" i="1"/>
  <c r="UM96" i="1"/>
  <c r="VI96" i="1"/>
  <c r="WE96" i="1"/>
  <c r="XA96" i="1"/>
  <c r="XW96" i="1"/>
  <c r="YS96" i="1"/>
  <c r="ZQ96" i="1"/>
  <c r="AAM96" i="1"/>
  <c r="ABI96" i="1"/>
  <c r="ACE96" i="1"/>
  <c r="ADA96" i="1"/>
  <c r="JR96" i="1"/>
  <c r="KP96" i="1"/>
  <c r="LN96" i="1"/>
  <c r="MO96" i="1"/>
  <c r="NM96" i="1"/>
  <c r="OJ96" i="1"/>
  <c r="PG96" i="1"/>
  <c r="QD96" i="1"/>
  <c r="RA96" i="1"/>
  <c r="RZ96" i="1"/>
  <c r="SV96" i="1"/>
  <c r="TR96" i="1"/>
  <c r="UN96" i="1"/>
  <c r="VJ96" i="1"/>
  <c r="WF96" i="1"/>
  <c r="XB96" i="1"/>
  <c r="XX96" i="1"/>
  <c r="YT96" i="1"/>
  <c r="ZR96" i="1"/>
  <c r="AAN96" i="1"/>
  <c r="ABJ96" i="1"/>
  <c r="ACF96" i="1"/>
  <c r="ADB96" i="1"/>
  <c r="JP96" i="1"/>
  <c r="LX96" i="1"/>
  <c r="OH96" i="1"/>
  <c r="QL96" i="1"/>
  <c r="ST96" i="1"/>
  <c r="UT96" i="1"/>
  <c r="WZ96" i="1"/>
  <c r="ZB96" i="1"/>
  <c r="ABH96" i="1"/>
  <c r="JS96" i="1"/>
  <c r="LZ96" i="1"/>
  <c r="OK96" i="1"/>
  <c r="QO96" i="1"/>
  <c r="SW96" i="1"/>
  <c r="UV96" i="1"/>
  <c r="XC96" i="1"/>
  <c r="ZD96" i="1"/>
  <c r="ABK96" i="1"/>
  <c r="JT96" i="1"/>
  <c r="MH96" i="1"/>
  <c r="OL96" i="1"/>
  <c r="QW96" i="1"/>
  <c r="SX96" i="1"/>
  <c r="VF96" i="1"/>
  <c r="XD96" i="1"/>
  <c r="ZL96" i="1"/>
  <c r="ABL96" i="1"/>
  <c r="JU96" i="1"/>
  <c r="MI96" i="1"/>
  <c r="OM96" i="1"/>
  <c r="QX96" i="1"/>
  <c r="SY96" i="1"/>
  <c r="VG96" i="1"/>
  <c r="XE96" i="1"/>
  <c r="ZM96" i="1"/>
  <c r="ABM96" i="1"/>
  <c r="JX96" i="1"/>
  <c r="MK96" i="1"/>
  <c r="OP96" i="1"/>
  <c r="QY96" i="1"/>
  <c r="TB96" i="1"/>
  <c r="VH96" i="1"/>
  <c r="XJ96" i="1"/>
  <c r="ZN96" i="1"/>
  <c r="ABP96" i="1"/>
  <c r="JZ96" i="1"/>
  <c r="MP96" i="1"/>
  <c r="OR96" i="1"/>
  <c r="RB96" i="1"/>
  <c r="TD96" i="1"/>
  <c r="VK96" i="1"/>
  <c r="XL96" i="1"/>
  <c r="ZS96" i="1"/>
  <c r="ABR96" i="1"/>
  <c r="KL96" i="1"/>
  <c r="MR96" i="1"/>
  <c r="PC96" i="1"/>
  <c r="RE96" i="1"/>
  <c r="TN96" i="1"/>
  <c r="VL96" i="1"/>
  <c r="XT96" i="1"/>
  <c r="ZT96" i="1"/>
  <c r="ACB96" i="1"/>
  <c r="KM96" i="1"/>
  <c r="MS96" i="1"/>
  <c r="PD96" i="1"/>
  <c r="RF96" i="1"/>
  <c r="TO96" i="1"/>
  <c r="VM96" i="1"/>
  <c r="XU96" i="1"/>
  <c r="ZU96" i="1"/>
  <c r="ACC96" i="1"/>
  <c r="KN96" i="1"/>
  <c r="MV96" i="1"/>
  <c r="PE96" i="1"/>
  <c r="RJ96" i="1"/>
  <c r="TP96" i="1"/>
  <c r="VP96" i="1"/>
  <c r="XV96" i="1"/>
  <c r="ZX96" i="1"/>
  <c r="ACD96" i="1"/>
  <c r="KQ96" i="1"/>
  <c r="MX96" i="1"/>
  <c r="PH96" i="1"/>
  <c r="RL96" i="1"/>
  <c r="TS96" i="1"/>
  <c r="VR96" i="1"/>
  <c r="XY96" i="1"/>
  <c r="ZZ96" i="1"/>
  <c r="ACG96" i="1"/>
  <c r="KR96" i="1"/>
  <c r="NF96" i="1"/>
  <c r="PI96" i="1"/>
  <c r="RT96" i="1"/>
  <c r="TT96" i="1"/>
  <c r="WB96" i="1"/>
  <c r="XZ96" i="1"/>
  <c r="AAH96" i="1"/>
  <c r="ACH96" i="1"/>
  <c r="KS96" i="1"/>
  <c r="NI96" i="1"/>
  <c r="PJ96" i="1"/>
  <c r="RU96" i="1"/>
  <c r="TU96" i="1"/>
  <c r="WC96" i="1"/>
  <c r="YC96" i="1"/>
  <c r="AAK96" i="1"/>
  <c r="ACI96" i="1"/>
  <c r="KW96" i="1"/>
  <c r="NJ96" i="1"/>
  <c r="PM96" i="1"/>
  <c r="RV96" i="1"/>
  <c r="TX96" i="1"/>
  <c r="WD96" i="1"/>
  <c r="YF96" i="1"/>
  <c r="AAL96" i="1"/>
  <c r="ACL96" i="1"/>
  <c r="LK96" i="1"/>
  <c r="NP96" i="1"/>
  <c r="QA96" i="1"/>
  <c r="SC96" i="1"/>
  <c r="UK96" i="1"/>
  <c r="WI96" i="1"/>
  <c r="YQ96" i="1"/>
  <c r="AAQ96" i="1"/>
  <c r="ACY96" i="1"/>
  <c r="LO96" i="1"/>
  <c r="SS96" i="1"/>
  <c r="AAP96" i="1"/>
  <c r="LQ96" i="1"/>
  <c r="TZ96" i="1"/>
  <c r="AAT96" i="1"/>
  <c r="LR96" i="1"/>
  <c r="UJ96" i="1"/>
  <c r="AAV96" i="1"/>
  <c r="NN96" i="1"/>
  <c r="UL96" i="1"/>
  <c r="ABF96" i="1"/>
  <c r="NO96" i="1"/>
  <c r="UO96" i="1"/>
  <c r="ABG96" i="1"/>
  <c r="NS96" i="1"/>
  <c r="UP96" i="1"/>
  <c r="ACN96" i="1"/>
  <c r="NU96" i="1"/>
  <c r="UQ96" i="1"/>
  <c r="ACX96" i="1"/>
  <c r="OF96" i="1"/>
  <c r="WG96" i="1"/>
  <c r="ACZ96" i="1"/>
  <c r="OG96" i="1"/>
  <c r="WH96" i="1"/>
  <c r="ADC96" i="1"/>
  <c r="PQ96" i="1"/>
  <c r="WL96" i="1"/>
  <c r="ADD96" i="1"/>
  <c r="PZ96" i="1"/>
  <c r="WP96" i="1"/>
  <c r="ADE96" i="1"/>
  <c r="QB96" i="1"/>
  <c r="WX96" i="1"/>
  <c r="QE96" i="1"/>
  <c r="WY96" i="1"/>
  <c r="SA96" i="1"/>
  <c r="YR96" i="1"/>
  <c r="JN96" i="1"/>
  <c r="SB96" i="1"/>
  <c r="YW96" i="1"/>
  <c r="QF96" i="1"/>
  <c r="QG96" i="1"/>
  <c r="SF96" i="1"/>
  <c r="SH96" i="1"/>
  <c r="SP96" i="1"/>
  <c r="YH96" i="1"/>
  <c r="YP96" i="1"/>
  <c r="YX96" i="1"/>
  <c r="YY96" i="1"/>
  <c r="AAO96" i="1"/>
  <c r="LJ96" i="1"/>
  <c r="LA96" i="1"/>
  <c r="LL96" i="1"/>
  <c r="Q96" i="1"/>
  <c r="AK96" i="1"/>
  <c r="BE96" i="1"/>
  <c r="BY96" i="1"/>
  <c r="CS96" i="1"/>
  <c r="DM96" i="1"/>
  <c r="EG96" i="1"/>
  <c r="FA96" i="1"/>
  <c r="FU96" i="1"/>
  <c r="GO96" i="1"/>
  <c r="HI96" i="1"/>
  <c r="IC96" i="1"/>
  <c r="IW96" i="1"/>
  <c r="R96" i="1"/>
  <c r="AL96" i="1"/>
  <c r="BF96" i="1"/>
  <c r="BZ96" i="1"/>
  <c r="CT96" i="1"/>
  <c r="DN96" i="1"/>
  <c r="EH96" i="1"/>
  <c r="FB96" i="1"/>
  <c r="FV96" i="1"/>
  <c r="GP96" i="1"/>
  <c r="HJ96" i="1"/>
  <c r="ID96" i="1"/>
  <c r="IX96" i="1"/>
  <c r="V96" i="1"/>
  <c r="AP96" i="1"/>
  <c r="BJ96" i="1"/>
  <c r="CD96" i="1"/>
  <c r="CX96" i="1"/>
  <c r="DR96" i="1"/>
  <c r="EL96" i="1"/>
  <c r="FF96" i="1"/>
  <c r="FZ96" i="1"/>
  <c r="GT96" i="1"/>
  <c r="HN96" i="1"/>
  <c r="IH96" i="1"/>
  <c r="H96" i="1"/>
  <c r="AB96" i="1"/>
  <c r="AV96" i="1"/>
  <c r="BP96" i="1"/>
  <c r="CJ96" i="1"/>
  <c r="I96" i="1"/>
  <c r="AG96" i="1"/>
  <c r="BG96" i="1"/>
  <c r="CF96" i="1"/>
  <c r="DD96" i="1"/>
  <c r="EA96" i="1"/>
  <c r="EX96" i="1"/>
  <c r="FW96" i="1"/>
  <c r="GU96" i="1"/>
  <c r="HR96" i="1"/>
  <c r="IO96" i="1"/>
  <c r="JK96" i="1"/>
  <c r="J96" i="1"/>
  <c r="AH96" i="1"/>
  <c r="BH96" i="1"/>
  <c r="CG96" i="1"/>
  <c r="DE96" i="1"/>
  <c r="EB96" i="1"/>
  <c r="EY96" i="1"/>
  <c r="FX96" i="1"/>
  <c r="GV96" i="1"/>
  <c r="HS96" i="1"/>
  <c r="IP96" i="1"/>
  <c r="JL96" i="1"/>
  <c r="K96" i="1"/>
  <c r="AI96" i="1"/>
  <c r="BI96" i="1"/>
  <c r="CH96" i="1"/>
  <c r="DF96" i="1"/>
  <c r="EC96" i="1"/>
  <c r="EZ96" i="1"/>
  <c r="FY96" i="1"/>
  <c r="GW96" i="1"/>
  <c r="HT96" i="1"/>
  <c r="IQ96" i="1"/>
  <c r="JM96" i="1"/>
  <c r="L96" i="1"/>
  <c r="AJ96" i="1"/>
  <c r="BK96" i="1"/>
  <c r="CI96" i="1"/>
  <c r="DG96" i="1"/>
  <c r="ED96" i="1"/>
  <c r="FC96" i="1"/>
  <c r="GA96" i="1"/>
  <c r="GX96" i="1"/>
  <c r="HU96" i="1"/>
  <c r="IR96" i="1"/>
  <c r="M96" i="1"/>
  <c r="AM96" i="1"/>
  <c r="BL96" i="1"/>
  <c r="CK96" i="1"/>
  <c r="DH96" i="1"/>
  <c r="EE96" i="1"/>
  <c r="FD96" i="1"/>
  <c r="GB96" i="1"/>
  <c r="GY96" i="1"/>
  <c r="HV96" i="1"/>
  <c r="IS96" i="1"/>
  <c r="N96" i="1"/>
  <c r="AN96" i="1"/>
  <c r="BM96" i="1"/>
  <c r="CL96" i="1"/>
  <c r="DI96" i="1"/>
  <c r="EF96" i="1"/>
  <c r="FE96" i="1"/>
  <c r="GC96" i="1"/>
  <c r="GZ96" i="1"/>
  <c r="HW96" i="1"/>
  <c r="IT96" i="1"/>
  <c r="O96" i="1"/>
  <c r="AO96" i="1"/>
  <c r="BN96" i="1"/>
  <c r="CM96" i="1"/>
  <c r="DJ96" i="1"/>
  <c r="EI96" i="1"/>
  <c r="FG96" i="1"/>
  <c r="GD96" i="1"/>
  <c r="HA96" i="1"/>
  <c r="HX96" i="1"/>
  <c r="IU96" i="1"/>
  <c r="P96" i="1"/>
  <c r="AQ96" i="1"/>
  <c r="BO96" i="1"/>
  <c r="CN96" i="1"/>
  <c r="DK96" i="1"/>
  <c r="EJ96" i="1"/>
  <c r="FH96" i="1"/>
  <c r="GE96" i="1"/>
  <c r="HB96" i="1"/>
  <c r="HY96" i="1"/>
  <c r="IV96" i="1"/>
  <c r="S96" i="1"/>
  <c r="AR96" i="1"/>
  <c r="BQ96" i="1"/>
  <c r="CO96" i="1"/>
  <c r="DL96" i="1"/>
  <c r="EK96" i="1"/>
  <c r="FI96" i="1"/>
  <c r="GF96" i="1"/>
  <c r="HC96" i="1"/>
  <c r="HZ96" i="1"/>
  <c r="IY96" i="1"/>
  <c r="T96" i="1"/>
  <c r="AS96" i="1"/>
  <c r="BR96" i="1"/>
  <c r="CP96" i="1"/>
  <c r="DO96" i="1"/>
  <c r="EM96" i="1"/>
  <c r="FJ96" i="1"/>
  <c r="GG96" i="1"/>
  <c r="HD96" i="1"/>
  <c r="IA96" i="1"/>
  <c r="IZ96" i="1"/>
  <c r="U96" i="1"/>
  <c r="AT96" i="1"/>
  <c r="BS96" i="1"/>
  <c r="CQ96" i="1"/>
  <c r="DP96" i="1"/>
  <c r="EN96" i="1"/>
  <c r="FK96" i="1"/>
  <c r="GH96" i="1"/>
  <c r="HE96" i="1"/>
  <c r="IB96" i="1"/>
  <c r="JA96" i="1"/>
  <c r="W96" i="1"/>
  <c r="AU96" i="1"/>
  <c r="BT96" i="1"/>
  <c r="CR96" i="1"/>
  <c r="DQ96" i="1"/>
  <c r="EO96" i="1"/>
  <c r="FL96" i="1"/>
  <c r="GI96" i="1"/>
  <c r="HF96" i="1"/>
  <c r="IE96" i="1"/>
  <c r="JB96" i="1"/>
  <c r="X96" i="1"/>
  <c r="AW96" i="1"/>
  <c r="BU96" i="1"/>
  <c r="CU96" i="1"/>
  <c r="DS96" i="1"/>
  <c r="EP96" i="1"/>
  <c r="FM96" i="1"/>
  <c r="GJ96" i="1"/>
  <c r="HG96" i="1"/>
  <c r="IF96" i="1"/>
  <c r="JC96" i="1"/>
  <c r="Y96" i="1"/>
  <c r="AX96" i="1"/>
  <c r="BV96" i="1"/>
  <c r="CV96" i="1"/>
  <c r="DT96" i="1"/>
  <c r="EQ96" i="1"/>
  <c r="FN96" i="1"/>
  <c r="GK96" i="1"/>
  <c r="HH96" i="1"/>
  <c r="IG96" i="1"/>
  <c r="JD96" i="1"/>
  <c r="Z96" i="1"/>
  <c r="AY96" i="1"/>
  <c r="BW96" i="1"/>
  <c r="CW96" i="1"/>
  <c r="DU96" i="1"/>
  <c r="ER96" i="1"/>
  <c r="FO96" i="1"/>
  <c r="GL96" i="1"/>
  <c r="HK96" i="1"/>
  <c r="II96" i="1"/>
  <c r="JE96" i="1"/>
  <c r="AA96" i="1"/>
  <c r="AZ96" i="1"/>
  <c r="BX96" i="1"/>
  <c r="CY96" i="1"/>
  <c r="DV96" i="1"/>
  <c r="ES96" i="1"/>
  <c r="FP96" i="1"/>
  <c r="GM96" i="1"/>
  <c r="HL96" i="1"/>
  <c r="IJ96" i="1"/>
  <c r="JF96" i="1"/>
  <c r="AC96" i="1"/>
  <c r="BA96" i="1"/>
  <c r="CA96" i="1"/>
  <c r="CZ96" i="1"/>
  <c r="DW96" i="1"/>
  <c r="ET96" i="1"/>
  <c r="FQ96" i="1"/>
  <c r="GN96" i="1"/>
  <c r="HM96" i="1"/>
  <c r="IK96" i="1"/>
  <c r="JG96" i="1"/>
  <c r="AD96" i="1"/>
  <c r="BB96" i="1"/>
  <c r="CB96" i="1"/>
  <c r="DA96" i="1"/>
  <c r="DX96" i="1"/>
  <c r="EU96" i="1"/>
  <c r="FR96" i="1"/>
  <c r="GQ96" i="1"/>
  <c r="HO96" i="1"/>
  <c r="IL96" i="1"/>
  <c r="JH96" i="1"/>
  <c r="F96" i="1"/>
  <c r="AE96" i="1"/>
  <c r="BC96" i="1"/>
  <c r="CC96" i="1"/>
  <c r="DB96" i="1"/>
  <c r="DY96" i="1"/>
  <c r="EV96" i="1"/>
  <c r="FS96" i="1"/>
  <c r="GR96" i="1"/>
  <c r="HP96" i="1"/>
  <c r="IM96" i="1"/>
  <c r="JI96" i="1"/>
  <c r="JJ96" i="1"/>
  <c r="G96" i="1"/>
  <c r="AF96" i="1"/>
  <c r="BD96" i="1"/>
  <c r="CE96" i="1"/>
  <c r="DC96" i="1"/>
  <c r="DZ96" i="1"/>
  <c r="EW96" i="1"/>
  <c r="FT96" i="1"/>
  <c r="GS96" i="1"/>
  <c r="HQ96" i="1"/>
  <c r="IN96" i="1"/>
  <c r="KF114" i="1"/>
  <c r="KZ114" i="1"/>
  <c r="LT114" i="1"/>
  <c r="MN114" i="1"/>
  <c r="NH114" i="1"/>
  <c r="OB114" i="1"/>
  <c r="OV114" i="1"/>
  <c r="JN114" i="1"/>
  <c r="KH114" i="1"/>
  <c r="LB114" i="1"/>
  <c r="LV114" i="1"/>
  <c r="MP114" i="1"/>
  <c r="NJ114" i="1"/>
  <c r="OD114" i="1"/>
  <c r="OX114" i="1"/>
  <c r="PR114" i="1"/>
  <c r="QL114" i="1"/>
  <c r="RF114" i="1"/>
  <c r="RZ114" i="1"/>
  <c r="ST114" i="1"/>
  <c r="TN114" i="1"/>
  <c r="UH114" i="1"/>
  <c r="VB114" i="1"/>
  <c r="VV114" i="1"/>
  <c r="WP114" i="1"/>
  <c r="XJ114" i="1"/>
  <c r="YD114" i="1"/>
  <c r="YX114" i="1"/>
  <c r="ZR114" i="1"/>
  <c r="AAL114" i="1"/>
  <c r="ABF114" i="1"/>
  <c r="ABZ114" i="1"/>
  <c r="ACT114" i="1"/>
  <c r="JP114" i="1"/>
  <c r="KJ114" i="1"/>
  <c r="LD114" i="1"/>
  <c r="LX114" i="1"/>
  <c r="MR114" i="1"/>
  <c r="NL114" i="1"/>
  <c r="JQ114" i="1"/>
  <c r="KK114" i="1"/>
  <c r="LE114" i="1"/>
  <c r="LY114" i="1"/>
  <c r="MS114" i="1"/>
  <c r="NM114" i="1"/>
  <c r="OG114" i="1"/>
  <c r="PA114" i="1"/>
  <c r="PU114" i="1"/>
  <c r="QO114" i="1"/>
  <c r="RI114" i="1"/>
  <c r="JR114" i="1"/>
  <c r="KL114" i="1"/>
  <c r="LF114" i="1"/>
  <c r="LZ114" i="1"/>
  <c r="MT114" i="1"/>
  <c r="NN114" i="1"/>
  <c r="OH114" i="1"/>
  <c r="JU114" i="1"/>
  <c r="KO114" i="1"/>
  <c r="LI114" i="1"/>
  <c r="MC114" i="1"/>
  <c r="MW114" i="1"/>
  <c r="NQ114" i="1"/>
  <c r="OK114" i="1"/>
  <c r="PE114" i="1"/>
  <c r="PY114" i="1"/>
  <c r="QS114" i="1"/>
  <c r="RM114" i="1"/>
  <c r="SG114" i="1"/>
  <c r="TA114" i="1"/>
  <c r="TU114" i="1"/>
  <c r="UO114" i="1"/>
  <c r="VI114" i="1"/>
  <c r="WC114" i="1"/>
  <c r="WW114" i="1"/>
  <c r="XQ114" i="1"/>
  <c r="YK114" i="1"/>
  <c r="ZE114" i="1"/>
  <c r="ZY114" i="1"/>
  <c r="AAS114" i="1"/>
  <c r="ABM114" i="1"/>
  <c r="ACG114" i="1"/>
  <c r="ADA114" i="1"/>
  <c r="JW114" i="1"/>
  <c r="KW114" i="1"/>
  <c r="MB114" i="1"/>
  <c r="NC114" i="1"/>
  <c r="OE114" i="1"/>
  <c r="PF114" i="1"/>
  <c r="QC114" i="1"/>
  <c r="QZ114" i="1"/>
  <c r="RW114" i="1"/>
  <c r="SS114" i="1"/>
  <c r="TP114" i="1"/>
  <c r="UL114" i="1"/>
  <c r="JX114" i="1"/>
  <c r="KX114" i="1"/>
  <c r="MD114" i="1"/>
  <c r="ND114" i="1"/>
  <c r="OF114" i="1"/>
  <c r="PG114" i="1"/>
  <c r="QD114" i="1"/>
  <c r="RA114" i="1"/>
  <c r="JY114" i="1"/>
  <c r="KY114" i="1"/>
  <c r="ME114" i="1"/>
  <c r="NE114" i="1"/>
  <c r="OI114" i="1"/>
  <c r="PH114" i="1"/>
  <c r="JZ114" i="1"/>
  <c r="LA114" i="1"/>
  <c r="MF114" i="1"/>
  <c r="NF114" i="1"/>
  <c r="OJ114" i="1"/>
  <c r="PI114" i="1"/>
  <c r="QF114" i="1"/>
  <c r="RC114" i="1"/>
  <c r="SA114" i="1"/>
  <c r="SW114" i="1"/>
  <c r="TS114" i="1"/>
  <c r="KA114" i="1"/>
  <c r="LC114" i="1"/>
  <c r="MG114" i="1"/>
  <c r="NG114" i="1"/>
  <c r="OL114" i="1"/>
  <c r="PJ114" i="1"/>
  <c r="QG114" i="1"/>
  <c r="RD114" i="1"/>
  <c r="SB114" i="1"/>
  <c r="KE114" i="1"/>
  <c r="LK114" i="1"/>
  <c r="MK114" i="1"/>
  <c r="NP114" i="1"/>
  <c r="OP114" i="1"/>
  <c r="PN114" i="1"/>
  <c r="QK114" i="1"/>
  <c r="RJ114" i="1"/>
  <c r="SF114" i="1"/>
  <c r="TC114" i="1"/>
  <c r="TY114" i="1"/>
  <c r="UU114" i="1"/>
  <c r="VQ114" i="1"/>
  <c r="WM114" i="1"/>
  <c r="XI114" i="1"/>
  <c r="YF114" i="1"/>
  <c r="ZB114" i="1"/>
  <c r="ZX114" i="1"/>
  <c r="AAU114" i="1"/>
  <c r="ABQ114" i="1"/>
  <c r="ACM114" i="1"/>
  <c r="KG114" i="1"/>
  <c r="LL114" i="1"/>
  <c r="ML114" i="1"/>
  <c r="NR114" i="1"/>
  <c r="OQ114" i="1"/>
  <c r="PO114" i="1"/>
  <c r="QM114" i="1"/>
  <c r="RK114" i="1"/>
  <c r="SH114" i="1"/>
  <c r="TD114" i="1"/>
  <c r="TZ114" i="1"/>
  <c r="UV114" i="1"/>
  <c r="VR114" i="1"/>
  <c r="WN114" i="1"/>
  <c r="XK114" i="1"/>
  <c r="YG114" i="1"/>
  <c r="ZC114" i="1"/>
  <c r="ZZ114" i="1"/>
  <c r="AAV114" i="1"/>
  <c r="ABR114" i="1"/>
  <c r="ACN114" i="1"/>
  <c r="KI114" i="1"/>
  <c r="LM114" i="1"/>
  <c r="MM114" i="1"/>
  <c r="NS114" i="1"/>
  <c r="OR114" i="1"/>
  <c r="PP114" i="1"/>
  <c r="QN114" i="1"/>
  <c r="RL114" i="1"/>
  <c r="SI114" i="1"/>
  <c r="TE114" i="1"/>
  <c r="UA114" i="1"/>
  <c r="UW114" i="1"/>
  <c r="VS114" i="1"/>
  <c r="WO114" i="1"/>
  <c r="XL114" i="1"/>
  <c r="YH114" i="1"/>
  <c r="ZD114" i="1"/>
  <c r="AAA114" i="1"/>
  <c r="AAW114" i="1"/>
  <c r="ABS114" i="1"/>
  <c r="ACO114" i="1"/>
  <c r="KM114" i="1"/>
  <c r="LN114" i="1"/>
  <c r="MO114" i="1"/>
  <c r="NT114" i="1"/>
  <c r="OS114" i="1"/>
  <c r="PQ114" i="1"/>
  <c r="QP114" i="1"/>
  <c r="RN114" i="1"/>
  <c r="SJ114" i="1"/>
  <c r="TF114" i="1"/>
  <c r="UB114" i="1"/>
  <c r="UX114" i="1"/>
  <c r="VT114" i="1"/>
  <c r="WQ114" i="1"/>
  <c r="XM114" i="1"/>
  <c r="YI114" i="1"/>
  <c r="ZF114" i="1"/>
  <c r="AAB114" i="1"/>
  <c r="AAX114" i="1"/>
  <c r="ABT114" i="1"/>
  <c r="ACP114" i="1"/>
  <c r="KN114" i="1"/>
  <c r="LO114" i="1"/>
  <c r="MQ114" i="1"/>
  <c r="NU114" i="1"/>
  <c r="OT114" i="1"/>
  <c r="PS114" i="1"/>
  <c r="QQ114" i="1"/>
  <c r="RO114" i="1"/>
  <c r="SK114" i="1"/>
  <c r="TG114" i="1"/>
  <c r="KP114" i="1"/>
  <c r="LP114" i="1"/>
  <c r="MU114" i="1"/>
  <c r="NV114" i="1"/>
  <c r="OU114" i="1"/>
  <c r="PT114" i="1"/>
  <c r="QR114" i="1"/>
  <c r="RP114" i="1"/>
  <c r="SL114" i="1"/>
  <c r="TH114" i="1"/>
  <c r="UD114" i="1"/>
  <c r="UZ114" i="1"/>
  <c r="VW114" i="1"/>
  <c r="WS114" i="1"/>
  <c r="XO114" i="1"/>
  <c r="YL114" i="1"/>
  <c r="ZH114" i="1"/>
  <c r="AAD114" i="1"/>
  <c r="AAZ114" i="1"/>
  <c r="ABV114" i="1"/>
  <c r="ACR114" i="1"/>
  <c r="KS114" i="1"/>
  <c r="NA114" i="1"/>
  <c r="PK114" i="1"/>
  <c r="RE114" i="1"/>
  <c r="SU114" i="1"/>
  <c r="UF114" i="1"/>
  <c r="VJ114" i="1"/>
  <c r="WK114" i="1"/>
  <c r="XS114" i="1"/>
  <c r="YT114" i="1"/>
  <c r="ZV114" i="1"/>
  <c r="ABC114" i="1"/>
  <c r="ACE114" i="1"/>
  <c r="ADG114" i="1"/>
  <c r="LG114" i="1"/>
  <c r="NO114" i="1"/>
  <c r="PW114" i="1"/>
  <c r="RR114" i="1"/>
  <c r="SZ114" i="1"/>
  <c r="UK114" i="1"/>
  <c r="VN114" i="1"/>
  <c r="WU114" i="1"/>
  <c r="XW114" i="1"/>
  <c r="YY114" i="1"/>
  <c r="AAF114" i="1"/>
  <c r="ABH114" i="1"/>
  <c r="ACJ114" i="1"/>
  <c r="LH114" i="1"/>
  <c r="NW114" i="1"/>
  <c r="PX114" i="1"/>
  <c r="RS114" i="1"/>
  <c r="TB114" i="1"/>
  <c r="UM114" i="1"/>
  <c r="VO114" i="1"/>
  <c r="WV114" i="1"/>
  <c r="XX114" i="1"/>
  <c r="YZ114" i="1"/>
  <c r="AAG114" i="1"/>
  <c r="ABI114" i="1"/>
  <c r="ACK114" i="1"/>
  <c r="LJ114" i="1"/>
  <c r="NX114" i="1"/>
  <c r="PZ114" i="1"/>
  <c r="RT114" i="1"/>
  <c r="TI114" i="1"/>
  <c r="UN114" i="1"/>
  <c r="VP114" i="1"/>
  <c r="WX114" i="1"/>
  <c r="XY114" i="1"/>
  <c r="ZA114" i="1"/>
  <c r="AAH114" i="1"/>
  <c r="ABJ114" i="1"/>
  <c r="ACL114" i="1"/>
  <c r="LQ114" i="1"/>
  <c r="NY114" i="1"/>
  <c r="QA114" i="1"/>
  <c r="RU114" i="1"/>
  <c r="TJ114" i="1"/>
  <c r="UP114" i="1"/>
  <c r="VU114" i="1"/>
  <c r="WY114" i="1"/>
  <c r="XZ114" i="1"/>
  <c r="ZG114" i="1"/>
  <c r="AAI114" i="1"/>
  <c r="ABK114" i="1"/>
  <c r="ACQ114" i="1"/>
  <c r="LR114" i="1"/>
  <c r="NZ114" i="1"/>
  <c r="QB114" i="1"/>
  <c r="RV114" i="1"/>
  <c r="TK114" i="1"/>
  <c r="UQ114" i="1"/>
  <c r="VX114" i="1"/>
  <c r="WZ114" i="1"/>
  <c r="YA114" i="1"/>
  <c r="ZI114" i="1"/>
  <c r="AAJ114" i="1"/>
  <c r="ABL114" i="1"/>
  <c r="ACS114" i="1"/>
  <c r="LS114" i="1"/>
  <c r="OA114" i="1"/>
  <c r="QE114" i="1"/>
  <c r="RX114" i="1"/>
  <c r="TL114" i="1"/>
  <c r="UR114" i="1"/>
  <c r="VY114" i="1"/>
  <c r="XA114" i="1"/>
  <c r="YB114" i="1"/>
  <c r="ZJ114" i="1"/>
  <c r="AAK114" i="1"/>
  <c r="ABN114" i="1"/>
  <c r="ACU114" i="1"/>
  <c r="LU114" i="1"/>
  <c r="OC114" i="1"/>
  <c r="QH114" i="1"/>
  <c r="RY114" i="1"/>
  <c r="TM114" i="1"/>
  <c r="US114" i="1"/>
  <c r="VZ114" i="1"/>
  <c r="XB114" i="1"/>
  <c r="YC114" i="1"/>
  <c r="ZK114" i="1"/>
  <c r="AAM114" i="1"/>
  <c r="ABO114" i="1"/>
  <c r="ACV114" i="1"/>
  <c r="JO114" i="1"/>
  <c r="LW114" i="1"/>
  <c r="OM114" i="1"/>
  <c r="QI114" i="1"/>
  <c r="SC114" i="1"/>
  <c r="TO114" i="1"/>
  <c r="UT114" i="1"/>
  <c r="WA114" i="1"/>
  <c r="XC114" i="1"/>
  <c r="YE114" i="1"/>
  <c r="ZL114" i="1"/>
  <c r="AAN114" i="1"/>
  <c r="ABP114" i="1"/>
  <c r="ACW114" i="1"/>
  <c r="JT114" i="1"/>
  <c r="MH114" i="1"/>
  <c r="OO114" i="1"/>
  <c r="QT114" i="1"/>
  <c r="SE114" i="1"/>
  <c r="TR114" i="1"/>
  <c r="VA114" i="1"/>
  <c r="WD114" i="1"/>
  <c r="XE114" i="1"/>
  <c r="YM114" i="1"/>
  <c r="ZN114" i="1"/>
  <c r="AAP114" i="1"/>
  <c r="ABW114" i="1"/>
  <c r="ACY114" i="1"/>
  <c r="KC114" i="1"/>
  <c r="MV114" i="1"/>
  <c r="OZ114" i="1"/>
  <c r="QW114" i="1"/>
  <c r="SO114" i="1"/>
  <c r="TW114" i="1"/>
  <c r="VE114" i="1"/>
  <c r="WG114" i="1"/>
  <c r="XH114" i="1"/>
  <c r="YP114" i="1"/>
  <c r="ZQ114" i="1"/>
  <c r="AAT114" i="1"/>
  <c r="ACA114" i="1"/>
  <c r="ADC114" i="1"/>
  <c r="KD114" i="1"/>
  <c r="MX114" i="1"/>
  <c r="PB114" i="1"/>
  <c r="QX114" i="1"/>
  <c r="SP114" i="1"/>
  <c r="TX114" i="1"/>
  <c r="VF114" i="1"/>
  <c r="WH114" i="1"/>
  <c r="XN114" i="1"/>
  <c r="YQ114" i="1"/>
  <c r="ZS114" i="1"/>
  <c r="AAY114" i="1"/>
  <c r="ACB114" i="1"/>
  <c r="ADD114" i="1"/>
  <c r="KQ114" i="1"/>
  <c r="MY114" i="1"/>
  <c r="PC114" i="1"/>
  <c r="QY114" i="1"/>
  <c r="SQ114" i="1"/>
  <c r="UC114" i="1"/>
  <c r="VG114" i="1"/>
  <c r="WI114" i="1"/>
  <c r="XP114" i="1"/>
  <c r="YR114" i="1"/>
  <c r="ZT114" i="1"/>
  <c r="ABA114" i="1"/>
  <c r="ACC114" i="1"/>
  <c r="ADE114" i="1"/>
  <c r="ON114" i="1"/>
  <c r="SY114" i="1"/>
  <c r="WR114" i="1"/>
  <c r="ZW114" i="1"/>
  <c r="ADF114" i="1"/>
  <c r="OW114" i="1"/>
  <c r="TQ114" i="1"/>
  <c r="WT114" i="1"/>
  <c r="AAC114" i="1"/>
  <c r="OY114" i="1"/>
  <c r="TT114" i="1"/>
  <c r="XD114" i="1"/>
  <c r="AAE114" i="1"/>
  <c r="PD114" i="1"/>
  <c r="TV114" i="1"/>
  <c r="XF114" i="1"/>
  <c r="AAO114" i="1"/>
  <c r="PL114" i="1"/>
  <c r="UE114" i="1"/>
  <c r="XG114" i="1"/>
  <c r="AAQ114" i="1"/>
  <c r="PM114" i="1"/>
  <c r="UG114" i="1"/>
  <c r="XR114" i="1"/>
  <c r="AAR114" i="1"/>
  <c r="JS114" i="1"/>
  <c r="PV114" i="1"/>
  <c r="UI114" i="1"/>
  <c r="XT114" i="1"/>
  <c r="ABB114" i="1"/>
  <c r="JV114" i="1"/>
  <c r="QJ114" i="1"/>
  <c r="UJ114" i="1"/>
  <c r="XU114" i="1"/>
  <c r="ABD114" i="1"/>
  <c r="KB114" i="1"/>
  <c r="QU114" i="1"/>
  <c r="UY114" i="1"/>
  <c r="XV114" i="1"/>
  <c r="ABE114" i="1"/>
  <c r="KR114" i="1"/>
  <c r="QV114" i="1"/>
  <c r="VC114" i="1"/>
  <c r="YJ114" i="1"/>
  <c r="ABG114" i="1"/>
  <c r="KT114" i="1"/>
  <c r="RB114" i="1"/>
  <c r="VD114" i="1"/>
  <c r="YN114" i="1"/>
  <c r="ABU114" i="1"/>
  <c r="KU114" i="1"/>
  <c r="RG114" i="1"/>
  <c r="VH114" i="1"/>
  <c r="YO114" i="1"/>
  <c r="ABX114" i="1"/>
  <c r="KV114" i="1"/>
  <c r="RH114" i="1"/>
  <c r="VK114" i="1"/>
  <c r="YS114" i="1"/>
  <c r="ABY114" i="1"/>
  <c r="MA114" i="1"/>
  <c r="RQ114" i="1"/>
  <c r="VL114" i="1"/>
  <c r="YU114" i="1"/>
  <c r="ACD114" i="1"/>
  <c r="MI114" i="1"/>
  <c r="SD114" i="1"/>
  <c r="VM114" i="1"/>
  <c r="YV114" i="1"/>
  <c r="ACF114" i="1"/>
  <c r="MJ114" i="1"/>
  <c r="SM114" i="1"/>
  <c r="WB114" i="1"/>
  <c r="YW114" i="1"/>
  <c r="ACH114" i="1"/>
  <c r="MZ114" i="1"/>
  <c r="SN114" i="1"/>
  <c r="WE114" i="1"/>
  <c r="ZM114" i="1"/>
  <c r="ACI114" i="1"/>
  <c r="NB114" i="1"/>
  <c r="SR114" i="1"/>
  <c r="WF114" i="1"/>
  <c r="ZO114" i="1"/>
  <c r="ACX114" i="1"/>
  <c r="NI114" i="1"/>
  <c r="SV114" i="1"/>
  <c r="WJ114" i="1"/>
  <c r="ZP114" i="1"/>
  <c r="ACZ114" i="1"/>
  <c r="NK114" i="1"/>
  <c r="SX114" i="1"/>
  <c r="WL114" i="1"/>
  <c r="ZU114" i="1"/>
  <c r="ADB114" i="1"/>
  <c r="X114" i="1"/>
  <c r="AR114" i="1"/>
  <c r="BL114" i="1"/>
  <c r="CF114" i="1"/>
  <c r="CZ114" i="1"/>
  <c r="DT114" i="1"/>
  <c r="EN114" i="1"/>
  <c r="FH114" i="1"/>
  <c r="GB114" i="1"/>
  <c r="GV114" i="1"/>
  <c r="HP114" i="1"/>
  <c r="IJ114" i="1"/>
  <c r="JD114" i="1"/>
  <c r="F114" i="1"/>
  <c r="Z114" i="1"/>
  <c r="AT114" i="1"/>
  <c r="BN114" i="1"/>
  <c r="CH114" i="1"/>
  <c r="DB114" i="1"/>
  <c r="DV114" i="1"/>
  <c r="EP114" i="1"/>
  <c r="FJ114" i="1"/>
  <c r="GD114" i="1"/>
  <c r="GX114" i="1"/>
  <c r="HR114" i="1"/>
  <c r="IL114" i="1"/>
  <c r="JF114" i="1"/>
  <c r="G114" i="1"/>
  <c r="AA114" i="1"/>
  <c r="AU114" i="1"/>
  <c r="BO114" i="1"/>
  <c r="CI114" i="1"/>
  <c r="DC114" i="1"/>
  <c r="DW114" i="1"/>
  <c r="EQ114" i="1"/>
  <c r="FK114" i="1"/>
  <c r="GE114" i="1"/>
  <c r="GY114" i="1"/>
  <c r="HS114" i="1"/>
  <c r="IM114" i="1"/>
  <c r="JG114" i="1"/>
  <c r="S114" i="1"/>
  <c r="AM114" i="1"/>
  <c r="BG114" i="1"/>
  <c r="H114" i="1"/>
  <c r="AF114" i="1"/>
  <c r="BD114" i="1"/>
  <c r="CB114" i="1"/>
  <c r="CY114" i="1"/>
  <c r="DY114" i="1"/>
  <c r="EV114" i="1"/>
  <c r="FS114" i="1"/>
  <c r="GP114" i="1"/>
  <c r="HM114" i="1"/>
  <c r="IK114" i="1"/>
  <c r="JJ114" i="1"/>
  <c r="I114" i="1"/>
  <c r="AG114" i="1"/>
  <c r="BE114" i="1"/>
  <c r="CC114" i="1"/>
  <c r="DA114" i="1"/>
  <c r="DZ114" i="1"/>
  <c r="EW114" i="1"/>
  <c r="FT114" i="1"/>
  <c r="GQ114" i="1"/>
  <c r="HN114" i="1"/>
  <c r="IN114" i="1"/>
  <c r="JK114" i="1"/>
  <c r="J114" i="1"/>
  <c r="AH114" i="1"/>
  <c r="BF114" i="1"/>
  <c r="CD114" i="1"/>
  <c r="DD114" i="1"/>
  <c r="EA114" i="1"/>
  <c r="EX114" i="1"/>
  <c r="FU114" i="1"/>
  <c r="GR114" i="1"/>
  <c r="HO114" i="1"/>
  <c r="IO114" i="1"/>
  <c r="JL114" i="1"/>
  <c r="K114" i="1"/>
  <c r="AI114" i="1"/>
  <c r="BH114" i="1"/>
  <c r="CE114" i="1"/>
  <c r="DE114" i="1"/>
  <c r="EB114" i="1"/>
  <c r="EY114" i="1"/>
  <c r="FV114" i="1"/>
  <c r="GS114" i="1"/>
  <c r="HQ114" i="1"/>
  <c r="IP114" i="1"/>
  <c r="JM114" i="1"/>
  <c r="L114" i="1"/>
  <c r="AJ114" i="1"/>
  <c r="BI114" i="1"/>
  <c r="CG114" i="1"/>
  <c r="DF114" i="1"/>
  <c r="EC114" i="1"/>
  <c r="EZ114" i="1"/>
  <c r="FW114" i="1"/>
  <c r="GT114" i="1"/>
  <c r="HT114" i="1"/>
  <c r="IQ114" i="1"/>
  <c r="M114" i="1"/>
  <c r="AK114" i="1"/>
  <c r="BJ114" i="1"/>
  <c r="CJ114" i="1"/>
  <c r="DG114" i="1"/>
  <c r="ED114" i="1"/>
  <c r="FA114" i="1"/>
  <c r="FX114" i="1"/>
  <c r="GU114" i="1"/>
  <c r="HU114" i="1"/>
  <c r="IR114" i="1"/>
  <c r="N114" i="1"/>
  <c r="AL114" i="1"/>
  <c r="BK114" i="1"/>
  <c r="CK114" i="1"/>
  <c r="DH114" i="1"/>
  <c r="EE114" i="1"/>
  <c r="FB114" i="1"/>
  <c r="FY114" i="1"/>
  <c r="GW114" i="1"/>
  <c r="HV114" i="1"/>
  <c r="IS114" i="1"/>
  <c r="O114" i="1"/>
  <c r="AN114" i="1"/>
  <c r="BM114" i="1"/>
  <c r="CL114" i="1"/>
  <c r="DI114" i="1"/>
  <c r="EF114" i="1"/>
  <c r="FC114" i="1"/>
  <c r="FZ114" i="1"/>
  <c r="GZ114" i="1"/>
  <c r="HW114" i="1"/>
  <c r="IT114" i="1"/>
  <c r="P114" i="1"/>
  <c r="AO114" i="1"/>
  <c r="BP114" i="1"/>
  <c r="CM114" i="1"/>
  <c r="DJ114" i="1"/>
  <c r="EG114" i="1"/>
  <c r="FD114" i="1"/>
  <c r="GA114" i="1"/>
  <c r="HA114" i="1"/>
  <c r="HX114" i="1"/>
  <c r="IU114" i="1"/>
  <c r="Q114" i="1"/>
  <c r="AP114" i="1"/>
  <c r="BQ114" i="1"/>
  <c r="CN114" i="1"/>
  <c r="DK114" i="1"/>
  <c r="EH114" i="1"/>
  <c r="FE114" i="1"/>
  <c r="GC114" i="1"/>
  <c r="HB114" i="1"/>
  <c r="HY114" i="1"/>
  <c r="IV114" i="1"/>
  <c r="R114" i="1"/>
  <c r="AQ114" i="1"/>
  <c r="BR114" i="1"/>
  <c r="CO114" i="1"/>
  <c r="DL114" i="1"/>
  <c r="EI114" i="1"/>
  <c r="FF114" i="1"/>
  <c r="GF114" i="1"/>
  <c r="HC114" i="1"/>
  <c r="HZ114" i="1"/>
  <c r="IW114" i="1"/>
  <c r="T114" i="1"/>
  <c r="AS114" i="1"/>
  <c r="BS114" i="1"/>
  <c r="CP114" i="1"/>
  <c r="DM114" i="1"/>
  <c r="EJ114" i="1"/>
  <c r="FG114" i="1"/>
  <c r="GG114" i="1"/>
  <c r="HD114" i="1"/>
  <c r="IA114" i="1"/>
  <c r="IX114" i="1"/>
  <c r="U114" i="1"/>
  <c r="AV114" i="1"/>
  <c r="BT114" i="1"/>
  <c r="CQ114" i="1"/>
  <c r="DN114" i="1"/>
  <c r="EK114" i="1"/>
  <c r="FI114" i="1"/>
  <c r="GH114" i="1"/>
  <c r="HE114" i="1"/>
  <c r="IB114" i="1"/>
  <c r="IY114" i="1"/>
  <c r="V114" i="1"/>
  <c r="AW114" i="1"/>
  <c r="BU114" i="1"/>
  <c r="CR114" i="1"/>
  <c r="DO114" i="1"/>
  <c r="EL114" i="1"/>
  <c r="FL114" i="1"/>
  <c r="GI114" i="1"/>
  <c r="HF114" i="1"/>
  <c r="IC114" i="1"/>
  <c r="IZ114" i="1"/>
  <c r="W114" i="1"/>
  <c r="AX114" i="1"/>
  <c r="BV114" i="1"/>
  <c r="CS114" i="1"/>
  <c r="DP114" i="1"/>
  <c r="EM114" i="1"/>
  <c r="FM114" i="1"/>
  <c r="GJ114" i="1"/>
  <c r="HG114" i="1"/>
  <c r="ID114" i="1"/>
  <c r="JA114" i="1"/>
  <c r="Y114" i="1"/>
  <c r="AY114" i="1"/>
  <c r="BW114" i="1"/>
  <c r="CT114" i="1"/>
  <c r="DQ114" i="1"/>
  <c r="EO114" i="1"/>
  <c r="FN114" i="1"/>
  <c r="GK114" i="1"/>
  <c r="HH114" i="1"/>
  <c r="IE114" i="1"/>
  <c r="JB114" i="1"/>
  <c r="AB114" i="1"/>
  <c r="AZ114" i="1"/>
  <c r="BX114" i="1"/>
  <c r="CU114" i="1"/>
  <c r="DR114" i="1"/>
  <c r="ER114" i="1"/>
  <c r="FO114" i="1"/>
  <c r="GL114" i="1"/>
  <c r="HI114" i="1"/>
  <c r="IF114" i="1"/>
  <c r="JC114" i="1"/>
  <c r="AC114" i="1"/>
  <c r="BA114" i="1"/>
  <c r="BY114" i="1"/>
  <c r="CV114" i="1"/>
  <c r="DS114" i="1"/>
  <c r="ES114" i="1"/>
  <c r="FP114" i="1"/>
  <c r="GM114" i="1"/>
  <c r="HJ114" i="1"/>
  <c r="IG114" i="1"/>
  <c r="JE114" i="1"/>
  <c r="AD114" i="1"/>
  <c r="BB114" i="1"/>
  <c r="BZ114" i="1"/>
  <c r="CW114" i="1"/>
  <c r="DU114" i="1"/>
  <c r="ET114" i="1"/>
  <c r="FQ114" i="1"/>
  <c r="GN114" i="1"/>
  <c r="HK114" i="1"/>
  <c r="IH114" i="1"/>
  <c r="JH114" i="1"/>
  <c r="AE114" i="1"/>
  <c r="BC114" i="1"/>
  <c r="CA114" i="1"/>
  <c r="CX114" i="1"/>
  <c r="DX114" i="1"/>
  <c r="EU114" i="1"/>
  <c r="FR114" i="1"/>
  <c r="GO114" i="1"/>
  <c r="HL114" i="1"/>
  <c r="II114" i="1"/>
  <c r="JI114" i="1"/>
  <c r="JN127" i="1"/>
  <c r="JP127" i="1"/>
  <c r="KJ127" i="1"/>
  <c r="LD127" i="1"/>
  <c r="JV127" i="1"/>
  <c r="KP127" i="1"/>
  <c r="LJ127" i="1"/>
  <c r="MD127" i="1"/>
  <c r="MX127" i="1"/>
  <c r="NR127" i="1"/>
  <c r="OL127" i="1"/>
  <c r="PF127" i="1"/>
  <c r="PZ127" i="1"/>
  <c r="QT127" i="1"/>
  <c r="RN127" i="1"/>
  <c r="SH127" i="1"/>
  <c r="TB127" i="1"/>
  <c r="TV127" i="1"/>
  <c r="UP127" i="1"/>
  <c r="VJ127" i="1"/>
  <c r="WD127" i="1"/>
  <c r="WX127" i="1"/>
  <c r="XR127" i="1"/>
  <c r="YL127" i="1"/>
  <c r="ZF127" i="1"/>
  <c r="ZZ127" i="1"/>
  <c r="AAT127" i="1"/>
  <c r="ABN127" i="1"/>
  <c r="ACH127" i="1"/>
  <c r="ADB127" i="1"/>
  <c r="JW127" i="1"/>
  <c r="KQ127" i="1"/>
  <c r="LK127" i="1"/>
  <c r="ME127" i="1"/>
  <c r="MY127" i="1"/>
  <c r="NS127" i="1"/>
  <c r="OM127" i="1"/>
  <c r="PG127" i="1"/>
  <c r="QA127" i="1"/>
  <c r="QU127" i="1"/>
  <c r="RO127" i="1"/>
  <c r="SI127" i="1"/>
  <c r="TC127" i="1"/>
  <c r="TW127" i="1"/>
  <c r="UQ127" i="1"/>
  <c r="VK127" i="1"/>
  <c r="WE127" i="1"/>
  <c r="WY127" i="1"/>
  <c r="XS127" i="1"/>
  <c r="YM127" i="1"/>
  <c r="ZG127" i="1"/>
  <c r="AAA127" i="1"/>
  <c r="AAU127" i="1"/>
  <c r="ABO127" i="1"/>
  <c r="ACI127" i="1"/>
  <c r="ADC127" i="1"/>
  <c r="JY127" i="1"/>
  <c r="KS127" i="1"/>
  <c r="LM127" i="1"/>
  <c r="MG127" i="1"/>
  <c r="NA127" i="1"/>
  <c r="NU127" i="1"/>
  <c r="OO127" i="1"/>
  <c r="PI127" i="1"/>
  <c r="QC127" i="1"/>
  <c r="QW127" i="1"/>
  <c r="RQ127" i="1"/>
  <c r="SK127" i="1"/>
  <c r="TE127" i="1"/>
  <c r="TY127" i="1"/>
  <c r="US127" i="1"/>
  <c r="VM127" i="1"/>
  <c r="WG127" i="1"/>
  <c r="XA127" i="1"/>
  <c r="XU127" i="1"/>
  <c r="YO127" i="1"/>
  <c r="ZI127" i="1"/>
  <c r="AAC127" i="1"/>
  <c r="AAW127" i="1"/>
  <c r="ABQ127" i="1"/>
  <c r="ACK127" i="1"/>
  <c r="ADE127" i="1"/>
  <c r="JZ127" i="1"/>
  <c r="KT127" i="1"/>
  <c r="LN127" i="1"/>
  <c r="MH127" i="1"/>
  <c r="NB127" i="1"/>
  <c r="NV127" i="1"/>
  <c r="OP127" i="1"/>
  <c r="PJ127" i="1"/>
  <c r="QD127" i="1"/>
  <c r="QX127" i="1"/>
  <c r="RR127" i="1"/>
  <c r="SL127" i="1"/>
  <c r="TF127" i="1"/>
  <c r="TZ127" i="1"/>
  <c r="UT127" i="1"/>
  <c r="VN127" i="1"/>
  <c r="WH127" i="1"/>
  <c r="XB127" i="1"/>
  <c r="KA127" i="1"/>
  <c r="KU127" i="1"/>
  <c r="LO127" i="1"/>
  <c r="MI127" i="1"/>
  <c r="NC127" i="1"/>
  <c r="NW127" i="1"/>
  <c r="OQ127" i="1"/>
  <c r="PK127" i="1"/>
  <c r="QE127" i="1"/>
  <c r="QY127" i="1"/>
  <c r="RS127" i="1"/>
  <c r="SM127" i="1"/>
  <c r="KB127" i="1"/>
  <c r="KV127" i="1"/>
  <c r="LP127" i="1"/>
  <c r="MJ127" i="1"/>
  <c r="ND127" i="1"/>
  <c r="NX127" i="1"/>
  <c r="OR127" i="1"/>
  <c r="PL127" i="1"/>
  <c r="QF127" i="1"/>
  <c r="QZ127" i="1"/>
  <c r="RT127" i="1"/>
  <c r="SN127" i="1"/>
  <c r="TH127" i="1"/>
  <c r="UB127" i="1"/>
  <c r="UV127" i="1"/>
  <c r="VP127" i="1"/>
  <c r="WJ127" i="1"/>
  <c r="XD127" i="1"/>
  <c r="KL127" i="1"/>
  <c r="LS127" i="1"/>
  <c r="MS127" i="1"/>
  <c r="NY127" i="1"/>
  <c r="OY127" i="1"/>
  <c r="PY127" i="1"/>
  <c r="RE127" i="1"/>
  <c r="SE127" i="1"/>
  <c r="TJ127" i="1"/>
  <c r="UI127" i="1"/>
  <c r="VH127" i="1"/>
  <c r="WL127" i="1"/>
  <c r="XK127" i="1"/>
  <c r="YH127" i="1"/>
  <c r="ZE127" i="1"/>
  <c r="AAE127" i="1"/>
  <c r="ABB127" i="1"/>
  <c r="ABY127" i="1"/>
  <c r="ACV127" i="1"/>
  <c r="KM127" i="1"/>
  <c r="LT127" i="1"/>
  <c r="MT127" i="1"/>
  <c r="NZ127" i="1"/>
  <c r="OZ127" i="1"/>
  <c r="QB127" i="1"/>
  <c r="RF127" i="1"/>
  <c r="SF127" i="1"/>
  <c r="TK127" i="1"/>
  <c r="UJ127" i="1"/>
  <c r="VI127" i="1"/>
  <c r="WM127" i="1"/>
  <c r="XL127" i="1"/>
  <c r="YI127" i="1"/>
  <c r="ZH127" i="1"/>
  <c r="AAF127" i="1"/>
  <c r="ABC127" i="1"/>
  <c r="ABZ127" i="1"/>
  <c r="ACW127" i="1"/>
  <c r="KN127" i="1"/>
  <c r="LU127" i="1"/>
  <c r="MU127" i="1"/>
  <c r="OA127" i="1"/>
  <c r="PA127" i="1"/>
  <c r="QG127" i="1"/>
  <c r="RG127" i="1"/>
  <c r="SG127" i="1"/>
  <c r="TL127" i="1"/>
  <c r="UK127" i="1"/>
  <c r="VL127" i="1"/>
  <c r="WN127" i="1"/>
  <c r="XM127" i="1"/>
  <c r="YJ127" i="1"/>
  <c r="ZJ127" i="1"/>
  <c r="AAG127" i="1"/>
  <c r="ABD127" i="1"/>
  <c r="ACA127" i="1"/>
  <c r="ACX127" i="1"/>
  <c r="KO127" i="1"/>
  <c r="LV127" i="1"/>
  <c r="MV127" i="1"/>
  <c r="OB127" i="1"/>
  <c r="PB127" i="1"/>
  <c r="QH127" i="1"/>
  <c r="RH127" i="1"/>
  <c r="SJ127" i="1"/>
  <c r="TM127" i="1"/>
  <c r="UL127" i="1"/>
  <c r="VO127" i="1"/>
  <c r="WO127" i="1"/>
  <c r="XN127" i="1"/>
  <c r="YK127" i="1"/>
  <c r="ZK127" i="1"/>
  <c r="AAH127" i="1"/>
  <c r="ABE127" i="1"/>
  <c r="ACB127" i="1"/>
  <c r="ACY127" i="1"/>
  <c r="KR127" i="1"/>
  <c r="LW127" i="1"/>
  <c r="MW127" i="1"/>
  <c r="OC127" i="1"/>
  <c r="PC127" i="1"/>
  <c r="QI127" i="1"/>
  <c r="RI127" i="1"/>
  <c r="SO127" i="1"/>
  <c r="TN127" i="1"/>
  <c r="UM127" i="1"/>
  <c r="VQ127" i="1"/>
  <c r="WP127" i="1"/>
  <c r="XO127" i="1"/>
  <c r="YN127" i="1"/>
  <c r="ZL127" i="1"/>
  <c r="AAI127" i="1"/>
  <c r="ABF127" i="1"/>
  <c r="ACC127" i="1"/>
  <c r="ACZ127" i="1"/>
  <c r="JO127" i="1"/>
  <c r="KW127" i="1"/>
  <c r="LX127" i="1"/>
  <c r="MZ127" i="1"/>
  <c r="OD127" i="1"/>
  <c r="PD127" i="1"/>
  <c r="QJ127" i="1"/>
  <c r="RJ127" i="1"/>
  <c r="SP127" i="1"/>
  <c r="TO127" i="1"/>
  <c r="UN127" i="1"/>
  <c r="VR127" i="1"/>
  <c r="WQ127" i="1"/>
  <c r="XP127" i="1"/>
  <c r="YP127" i="1"/>
  <c r="ZM127" i="1"/>
  <c r="AAJ127" i="1"/>
  <c r="ABG127" i="1"/>
  <c r="ACD127" i="1"/>
  <c r="ADA127" i="1"/>
  <c r="JQ127" i="1"/>
  <c r="KX127" i="1"/>
  <c r="LY127" i="1"/>
  <c r="NE127" i="1"/>
  <c r="OE127" i="1"/>
  <c r="PE127" i="1"/>
  <c r="QK127" i="1"/>
  <c r="RK127" i="1"/>
  <c r="SQ127" i="1"/>
  <c r="TP127" i="1"/>
  <c r="UO127" i="1"/>
  <c r="VS127" i="1"/>
  <c r="WR127" i="1"/>
  <c r="XQ127" i="1"/>
  <c r="YQ127" i="1"/>
  <c r="ZN127" i="1"/>
  <c r="AAK127" i="1"/>
  <c r="ABH127" i="1"/>
  <c r="ACE127" i="1"/>
  <c r="ADD127" i="1"/>
  <c r="JR127" i="1"/>
  <c r="KY127" i="1"/>
  <c r="LZ127" i="1"/>
  <c r="NF127" i="1"/>
  <c r="OF127" i="1"/>
  <c r="PH127" i="1"/>
  <c r="QL127" i="1"/>
  <c r="RL127" i="1"/>
  <c r="SR127" i="1"/>
  <c r="TQ127" i="1"/>
  <c r="UR127" i="1"/>
  <c r="VT127" i="1"/>
  <c r="WS127" i="1"/>
  <c r="XT127" i="1"/>
  <c r="YR127" i="1"/>
  <c r="ZO127" i="1"/>
  <c r="AAL127" i="1"/>
  <c r="ABI127" i="1"/>
  <c r="ACF127" i="1"/>
  <c r="ADF127" i="1"/>
  <c r="JS127" i="1"/>
  <c r="KZ127" i="1"/>
  <c r="MA127" i="1"/>
  <c r="NG127" i="1"/>
  <c r="OG127" i="1"/>
  <c r="PM127" i="1"/>
  <c r="QM127" i="1"/>
  <c r="RM127" i="1"/>
  <c r="SS127" i="1"/>
  <c r="TR127" i="1"/>
  <c r="UU127" i="1"/>
  <c r="VU127" i="1"/>
  <c r="WT127" i="1"/>
  <c r="XV127" i="1"/>
  <c r="YS127" i="1"/>
  <c r="ZP127" i="1"/>
  <c r="AAM127" i="1"/>
  <c r="ABJ127" i="1"/>
  <c r="ACG127" i="1"/>
  <c r="ADG127" i="1"/>
  <c r="JT127" i="1"/>
  <c r="LA127" i="1"/>
  <c r="MB127" i="1"/>
  <c r="NH127" i="1"/>
  <c r="OH127" i="1"/>
  <c r="PN127" i="1"/>
  <c r="QN127" i="1"/>
  <c r="RP127" i="1"/>
  <c r="ST127" i="1"/>
  <c r="TS127" i="1"/>
  <c r="UW127" i="1"/>
  <c r="VV127" i="1"/>
  <c r="WU127" i="1"/>
  <c r="XW127" i="1"/>
  <c r="YT127" i="1"/>
  <c r="ZQ127" i="1"/>
  <c r="AAN127" i="1"/>
  <c r="ABK127" i="1"/>
  <c r="ACJ127" i="1"/>
  <c r="JU127" i="1"/>
  <c r="LB127" i="1"/>
  <c r="MC127" i="1"/>
  <c r="NI127" i="1"/>
  <c r="OI127" i="1"/>
  <c r="PO127" i="1"/>
  <c r="QO127" i="1"/>
  <c r="RU127" i="1"/>
  <c r="SU127" i="1"/>
  <c r="TT127" i="1"/>
  <c r="UX127" i="1"/>
  <c r="VW127" i="1"/>
  <c r="WV127" i="1"/>
  <c r="XX127" i="1"/>
  <c r="YU127" i="1"/>
  <c r="ZR127" i="1"/>
  <c r="AAO127" i="1"/>
  <c r="ABL127" i="1"/>
  <c r="ACL127" i="1"/>
  <c r="JX127" i="1"/>
  <c r="LC127" i="1"/>
  <c r="MF127" i="1"/>
  <c r="NJ127" i="1"/>
  <c r="OJ127" i="1"/>
  <c r="PP127" i="1"/>
  <c r="QP127" i="1"/>
  <c r="RV127" i="1"/>
  <c r="SV127" i="1"/>
  <c r="TU127" i="1"/>
  <c r="UY127" i="1"/>
  <c r="VX127" i="1"/>
  <c r="WW127" i="1"/>
  <c r="XY127" i="1"/>
  <c r="YV127" i="1"/>
  <c r="ZS127" i="1"/>
  <c r="AAP127" i="1"/>
  <c r="ABM127" i="1"/>
  <c r="ACM127" i="1"/>
  <c r="KC127" i="1"/>
  <c r="LE127" i="1"/>
  <c r="MK127" i="1"/>
  <c r="NK127" i="1"/>
  <c r="OK127" i="1"/>
  <c r="PQ127" i="1"/>
  <c r="QQ127" i="1"/>
  <c r="RW127" i="1"/>
  <c r="SW127" i="1"/>
  <c r="TX127" i="1"/>
  <c r="UZ127" i="1"/>
  <c r="VY127" i="1"/>
  <c r="WZ127" i="1"/>
  <c r="XZ127" i="1"/>
  <c r="YW127" i="1"/>
  <c r="ZT127" i="1"/>
  <c r="AAQ127" i="1"/>
  <c r="ABP127" i="1"/>
  <c r="ACN127" i="1"/>
  <c r="KD127" i="1"/>
  <c r="LF127" i="1"/>
  <c r="ML127" i="1"/>
  <c r="NL127" i="1"/>
  <c r="ON127" i="1"/>
  <c r="PR127" i="1"/>
  <c r="QR127" i="1"/>
  <c r="RX127" i="1"/>
  <c r="SX127" i="1"/>
  <c r="UA127" i="1"/>
  <c r="VA127" i="1"/>
  <c r="VZ127" i="1"/>
  <c r="XC127" i="1"/>
  <c r="YA127" i="1"/>
  <c r="YX127" i="1"/>
  <c r="ZU127" i="1"/>
  <c r="AAR127" i="1"/>
  <c r="ABR127" i="1"/>
  <c r="ACO127" i="1"/>
  <c r="KE127" i="1"/>
  <c r="LG127" i="1"/>
  <c r="MM127" i="1"/>
  <c r="NM127" i="1"/>
  <c r="OS127" i="1"/>
  <c r="PS127" i="1"/>
  <c r="QS127" i="1"/>
  <c r="RY127" i="1"/>
  <c r="SY127" i="1"/>
  <c r="UC127" i="1"/>
  <c r="VB127" i="1"/>
  <c r="WA127" i="1"/>
  <c r="XE127" i="1"/>
  <c r="YB127" i="1"/>
  <c r="YY127" i="1"/>
  <c r="ZV127" i="1"/>
  <c r="AAS127" i="1"/>
  <c r="ABS127" i="1"/>
  <c r="ACP127" i="1"/>
  <c r="KF127" i="1"/>
  <c r="LH127" i="1"/>
  <c r="MN127" i="1"/>
  <c r="NN127" i="1"/>
  <c r="OT127" i="1"/>
  <c r="PT127" i="1"/>
  <c r="QV127" i="1"/>
  <c r="RZ127" i="1"/>
  <c r="SZ127" i="1"/>
  <c r="UD127" i="1"/>
  <c r="VC127" i="1"/>
  <c r="WB127" i="1"/>
  <c r="XF127" i="1"/>
  <c r="YC127" i="1"/>
  <c r="YZ127" i="1"/>
  <c r="ZW127" i="1"/>
  <c r="AAV127" i="1"/>
  <c r="ABT127" i="1"/>
  <c r="ACQ127" i="1"/>
  <c r="KG127" i="1"/>
  <c r="LI127" i="1"/>
  <c r="MO127" i="1"/>
  <c r="NO127" i="1"/>
  <c r="OU127" i="1"/>
  <c r="PU127" i="1"/>
  <c r="RA127" i="1"/>
  <c r="SA127" i="1"/>
  <c r="TA127" i="1"/>
  <c r="UE127" i="1"/>
  <c r="VD127" i="1"/>
  <c r="WC127" i="1"/>
  <c r="XG127" i="1"/>
  <c r="YD127" i="1"/>
  <c r="ZA127" i="1"/>
  <c r="ZX127" i="1"/>
  <c r="AAX127" i="1"/>
  <c r="ABU127" i="1"/>
  <c r="ACR127" i="1"/>
  <c r="KH127" i="1"/>
  <c r="LL127" i="1"/>
  <c r="MP127" i="1"/>
  <c r="NP127" i="1"/>
  <c r="OV127" i="1"/>
  <c r="PV127" i="1"/>
  <c r="RB127" i="1"/>
  <c r="SB127" i="1"/>
  <c r="TD127" i="1"/>
  <c r="UF127" i="1"/>
  <c r="VE127" i="1"/>
  <c r="WF127" i="1"/>
  <c r="XH127" i="1"/>
  <c r="YE127" i="1"/>
  <c r="ZB127" i="1"/>
  <c r="ZY127" i="1"/>
  <c r="AAY127" i="1"/>
  <c r="ABV127" i="1"/>
  <c r="ACS127" i="1"/>
  <c r="KI127" i="1"/>
  <c r="VF127" i="1"/>
  <c r="KK127" i="1"/>
  <c r="VG127" i="1"/>
  <c r="LQ127" i="1"/>
  <c r="WI127" i="1"/>
  <c r="LR127" i="1"/>
  <c r="WK127" i="1"/>
  <c r="MQ127" i="1"/>
  <c r="XI127" i="1"/>
  <c r="MR127" i="1"/>
  <c r="XJ127" i="1"/>
  <c r="NQ127" i="1"/>
  <c r="YF127" i="1"/>
  <c r="NT127" i="1"/>
  <c r="YG127" i="1"/>
  <c r="OW127" i="1"/>
  <c r="ZC127" i="1"/>
  <c r="OX127" i="1"/>
  <c r="ZD127" i="1"/>
  <c r="PW127" i="1"/>
  <c r="AAB127" i="1"/>
  <c r="PX127" i="1"/>
  <c r="AAD127" i="1"/>
  <c r="RC127" i="1"/>
  <c r="AAZ127" i="1"/>
  <c r="RD127" i="1"/>
  <c r="ABA127" i="1"/>
  <c r="SC127" i="1"/>
  <c r="ABW127" i="1"/>
  <c r="SD127" i="1"/>
  <c r="ABX127" i="1"/>
  <c r="TG127" i="1"/>
  <c r="ACT127" i="1"/>
  <c r="TI127" i="1"/>
  <c r="UG127" i="1"/>
  <c r="UH127" i="1"/>
  <c r="ACU127" i="1"/>
  <c r="V127" i="1"/>
  <c r="AP127" i="1"/>
  <c r="BJ127" i="1"/>
  <c r="CD127" i="1"/>
  <c r="CX127" i="1"/>
  <c r="DR127" i="1"/>
  <c r="EL127" i="1"/>
  <c r="FF127" i="1"/>
  <c r="FZ127" i="1"/>
  <c r="GT127" i="1"/>
  <c r="HN127" i="1"/>
  <c r="IH127" i="1"/>
  <c r="JB127" i="1"/>
  <c r="W127" i="1"/>
  <c r="AQ127" i="1"/>
  <c r="BK127" i="1"/>
  <c r="CE127" i="1"/>
  <c r="CY127" i="1"/>
  <c r="DS127" i="1"/>
  <c r="EM127" i="1"/>
  <c r="FG127" i="1"/>
  <c r="GA127" i="1"/>
  <c r="GU127" i="1"/>
  <c r="HO127" i="1"/>
  <c r="II127" i="1"/>
  <c r="JC127" i="1"/>
  <c r="X127" i="1"/>
  <c r="AR127" i="1"/>
  <c r="BL127" i="1"/>
  <c r="CF127" i="1"/>
  <c r="CZ127" i="1"/>
  <c r="DT127" i="1"/>
  <c r="EN127" i="1"/>
  <c r="FH127" i="1"/>
  <c r="GB127" i="1"/>
  <c r="GV127" i="1"/>
  <c r="HP127" i="1"/>
  <c r="IJ127" i="1"/>
  <c r="JD127" i="1"/>
  <c r="M127" i="1"/>
  <c r="AG127" i="1"/>
  <c r="BA127" i="1"/>
  <c r="BU127" i="1"/>
  <c r="CO127" i="1"/>
  <c r="DI127" i="1"/>
  <c r="EC127" i="1"/>
  <c r="EW127" i="1"/>
  <c r="FQ127" i="1"/>
  <c r="GK127" i="1"/>
  <c r="HE127" i="1"/>
  <c r="HY127" i="1"/>
  <c r="IS127" i="1"/>
  <c r="JM127" i="1"/>
  <c r="N127" i="1"/>
  <c r="AH127" i="1"/>
  <c r="BB127" i="1"/>
  <c r="BV127" i="1"/>
  <c r="CP127" i="1"/>
  <c r="DJ127" i="1"/>
  <c r="ED127" i="1"/>
  <c r="EX127" i="1"/>
  <c r="FR127" i="1"/>
  <c r="GL127" i="1"/>
  <c r="HF127" i="1"/>
  <c r="HZ127" i="1"/>
  <c r="IT127" i="1"/>
  <c r="P127" i="1"/>
  <c r="AJ127" i="1"/>
  <c r="BD127" i="1"/>
  <c r="BX127" i="1"/>
  <c r="CR127" i="1"/>
  <c r="DL127" i="1"/>
  <c r="EF127" i="1"/>
  <c r="EZ127" i="1"/>
  <c r="FT127" i="1"/>
  <c r="GN127" i="1"/>
  <c r="HH127" i="1"/>
  <c r="IB127" i="1"/>
  <c r="IV127" i="1"/>
  <c r="Q127" i="1"/>
  <c r="AK127" i="1"/>
  <c r="BE127" i="1"/>
  <c r="BY127" i="1"/>
  <c r="CS127" i="1"/>
  <c r="DM127" i="1"/>
  <c r="EG127" i="1"/>
  <c r="FA127" i="1"/>
  <c r="FU127" i="1"/>
  <c r="GO127" i="1"/>
  <c r="HI127" i="1"/>
  <c r="IC127" i="1"/>
  <c r="IW127" i="1"/>
  <c r="R127" i="1"/>
  <c r="AL127" i="1"/>
  <c r="BF127" i="1"/>
  <c r="BZ127" i="1"/>
  <c r="CT127" i="1"/>
  <c r="DN127" i="1"/>
  <c r="EH127" i="1"/>
  <c r="FB127" i="1"/>
  <c r="FV127" i="1"/>
  <c r="GP127" i="1"/>
  <c r="HJ127" i="1"/>
  <c r="ID127" i="1"/>
  <c r="IX127" i="1"/>
  <c r="S127" i="1"/>
  <c r="AM127" i="1"/>
  <c r="BG127" i="1"/>
  <c r="CA127" i="1"/>
  <c r="CU127" i="1"/>
  <c r="DO127" i="1"/>
  <c r="EI127" i="1"/>
  <c r="FC127" i="1"/>
  <c r="FW127" i="1"/>
  <c r="GQ127" i="1"/>
  <c r="HK127" i="1"/>
  <c r="IE127" i="1"/>
  <c r="IY127" i="1"/>
  <c r="AD127" i="1"/>
  <c r="BP127" i="1"/>
  <c r="DB127" i="1"/>
  <c r="EK127" i="1"/>
  <c r="FS127" i="1"/>
  <c r="HC127" i="1"/>
  <c r="IO127" i="1"/>
  <c r="AE127" i="1"/>
  <c r="BQ127" i="1"/>
  <c r="DC127" i="1"/>
  <c r="EO127" i="1"/>
  <c r="FX127" i="1"/>
  <c r="HD127" i="1"/>
  <c r="IP127" i="1"/>
  <c r="AF127" i="1"/>
  <c r="BR127" i="1"/>
  <c r="DD127" i="1"/>
  <c r="EP127" i="1"/>
  <c r="FY127" i="1"/>
  <c r="HG127" i="1"/>
  <c r="IQ127" i="1"/>
  <c r="AI127" i="1"/>
  <c r="BS127" i="1"/>
  <c r="DE127" i="1"/>
  <c r="EQ127" i="1"/>
  <c r="GC127" i="1"/>
  <c r="HL127" i="1"/>
  <c r="IR127" i="1"/>
  <c r="AN127" i="1"/>
  <c r="BT127" i="1"/>
  <c r="DF127" i="1"/>
  <c r="ER127" i="1"/>
  <c r="GD127" i="1"/>
  <c r="HM127" i="1"/>
  <c r="IU127" i="1"/>
  <c r="F127" i="1"/>
  <c r="AO127" i="1"/>
  <c r="BW127" i="1"/>
  <c r="DG127" i="1"/>
  <c r="ES127" i="1"/>
  <c r="GE127" i="1"/>
  <c r="HQ127" i="1"/>
  <c r="IZ127" i="1"/>
  <c r="G127" i="1"/>
  <c r="AS127" i="1"/>
  <c r="CB127" i="1"/>
  <c r="DH127" i="1"/>
  <c r="ET127" i="1"/>
  <c r="GF127" i="1"/>
  <c r="HR127" i="1"/>
  <c r="JA127" i="1"/>
  <c r="H127" i="1"/>
  <c r="AT127" i="1"/>
  <c r="CC127" i="1"/>
  <c r="DK127" i="1"/>
  <c r="EU127" i="1"/>
  <c r="GG127" i="1"/>
  <c r="HS127" i="1"/>
  <c r="JE127" i="1"/>
  <c r="I127" i="1"/>
  <c r="AU127" i="1"/>
  <c r="CG127" i="1"/>
  <c r="DP127" i="1"/>
  <c r="EV127" i="1"/>
  <c r="GH127" i="1"/>
  <c r="HT127" i="1"/>
  <c r="JF127" i="1"/>
  <c r="J127" i="1"/>
  <c r="AV127" i="1"/>
  <c r="CH127" i="1"/>
  <c r="DQ127" i="1"/>
  <c r="EY127" i="1"/>
  <c r="GI127" i="1"/>
  <c r="HU127" i="1"/>
  <c r="JG127" i="1"/>
  <c r="K127" i="1"/>
  <c r="AW127" i="1"/>
  <c r="CI127" i="1"/>
  <c r="DU127" i="1"/>
  <c r="FD127" i="1"/>
  <c r="GJ127" i="1"/>
  <c r="HV127" i="1"/>
  <c r="JH127" i="1"/>
  <c r="L127" i="1"/>
  <c r="AX127" i="1"/>
  <c r="CJ127" i="1"/>
  <c r="DV127" i="1"/>
  <c r="FE127" i="1"/>
  <c r="GM127" i="1"/>
  <c r="HW127" i="1"/>
  <c r="JI127" i="1"/>
  <c r="O127" i="1"/>
  <c r="AY127" i="1"/>
  <c r="CK127" i="1"/>
  <c r="DW127" i="1"/>
  <c r="FI127" i="1"/>
  <c r="GR127" i="1"/>
  <c r="HX127" i="1"/>
  <c r="JJ127" i="1"/>
  <c r="T127" i="1"/>
  <c r="AZ127" i="1"/>
  <c r="CL127" i="1"/>
  <c r="DX127" i="1"/>
  <c r="FJ127" i="1"/>
  <c r="GS127" i="1"/>
  <c r="IA127" i="1"/>
  <c r="JK127" i="1"/>
  <c r="U127" i="1"/>
  <c r="BC127" i="1"/>
  <c r="CM127" i="1"/>
  <c r="DY127" i="1"/>
  <c r="FK127" i="1"/>
  <c r="GW127" i="1"/>
  <c r="IF127" i="1"/>
  <c r="JL127" i="1"/>
  <c r="Y127" i="1"/>
  <c r="BH127" i="1"/>
  <c r="CN127" i="1"/>
  <c r="DZ127" i="1"/>
  <c r="FL127" i="1"/>
  <c r="GX127" i="1"/>
  <c r="IG127" i="1"/>
  <c r="Z127" i="1"/>
  <c r="BI127" i="1"/>
  <c r="CQ127" i="1"/>
  <c r="EA127" i="1"/>
  <c r="FM127" i="1"/>
  <c r="GY127" i="1"/>
  <c r="IK127" i="1"/>
  <c r="AA127" i="1"/>
  <c r="BM127" i="1"/>
  <c r="CV127" i="1"/>
  <c r="EB127" i="1"/>
  <c r="FN127" i="1"/>
  <c r="GZ127" i="1"/>
  <c r="IL127" i="1"/>
  <c r="AB127" i="1"/>
  <c r="BN127" i="1"/>
  <c r="CW127" i="1"/>
  <c r="EE127" i="1"/>
  <c r="FO127" i="1"/>
  <c r="HA127" i="1"/>
  <c r="IM127" i="1"/>
  <c r="AC127" i="1"/>
  <c r="BO127" i="1"/>
  <c r="DA127" i="1"/>
  <c r="EJ127" i="1"/>
  <c r="FP127" i="1"/>
  <c r="HB127" i="1"/>
  <c r="IN127" i="1"/>
  <c r="KE106" i="1"/>
  <c r="KY106" i="1"/>
  <c r="LS106" i="1"/>
  <c r="MM106" i="1"/>
  <c r="NG106" i="1"/>
  <c r="OA106" i="1"/>
  <c r="OU106" i="1"/>
  <c r="PO106" i="1"/>
  <c r="QI106" i="1"/>
  <c r="RC106" i="1"/>
  <c r="RW106" i="1"/>
  <c r="SQ106" i="1"/>
  <c r="TK106" i="1"/>
  <c r="KB106" i="1"/>
  <c r="KW106" i="1"/>
  <c r="LR106" i="1"/>
  <c r="MN106" i="1"/>
  <c r="NI106" i="1"/>
  <c r="OD106" i="1"/>
  <c r="OY106" i="1"/>
  <c r="PT106" i="1"/>
  <c r="QO106" i="1"/>
  <c r="RJ106" i="1"/>
  <c r="SE106" i="1"/>
  <c r="SZ106" i="1"/>
  <c r="TU106" i="1"/>
  <c r="UO106" i="1"/>
  <c r="VI106" i="1"/>
  <c r="WC106" i="1"/>
  <c r="WW106" i="1"/>
  <c r="XQ106" i="1"/>
  <c r="YK106" i="1"/>
  <c r="ZE106" i="1"/>
  <c r="ZY106" i="1"/>
  <c r="AAS106" i="1"/>
  <c r="ABM106" i="1"/>
  <c r="ACG106" i="1"/>
  <c r="ADA106" i="1"/>
  <c r="KC106" i="1"/>
  <c r="KX106" i="1"/>
  <c r="LT106" i="1"/>
  <c r="MO106" i="1"/>
  <c r="NJ106" i="1"/>
  <c r="OE106" i="1"/>
  <c r="OZ106" i="1"/>
  <c r="PU106" i="1"/>
  <c r="QP106" i="1"/>
  <c r="RK106" i="1"/>
  <c r="SF106" i="1"/>
  <c r="TA106" i="1"/>
  <c r="TV106" i="1"/>
  <c r="UP106" i="1"/>
  <c r="VJ106" i="1"/>
  <c r="WD106" i="1"/>
  <c r="WX106" i="1"/>
  <c r="XR106" i="1"/>
  <c r="YL106" i="1"/>
  <c r="ZF106" i="1"/>
  <c r="ZZ106" i="1"/>
  <c r="AAT106" i="1"/>
  <c r="ABN106" i="1"/>
  <c r="ACH106" i="1"/>
  <c r="ADB106" i="1"/>
  <c r="KD106" i="1"/>
  <c r="KZ106" i="1"/>
  <c r="LU106" i="1"/>
  <c r="MP106" i="1"/>
  <c r="NK106" i="1"/>
  <c r="OF106" i="1"/>
  <c r="PA106" i="1"/>
  <c r="PV106" i="1"/>
  <c r="QQ106" i="1"/>
  <c r="RL106" i="1"/>
  <c r="SG106" i="1"/>
  <c r="TB106" i="1"/>
  <c r="TW106" i="1"/>
  <c r="UQ106" i="1"/>
  <c r="VK106" i="1"/>
  <c r="WE106" i="1"/>
  <c r="WY106" i="1"/>
  <c r="XS106" i="1"/>
  <c r="YM106" i="1"/>
  <c r="ZG106" i="1"/>
  <c r="KF106" i="1"/>
  <c r="LA106" i="1"/>
  <c r="LV106" i="1"/>
  <c r="MQ106" i="1"/>
  <c r="NL106" i="1"/>
  <c r="OG106" i="1"/>
  <c r="PB106" i="1"/>
  <c r="PW106" i="1"/>
  <c r="QR106" i="1"/>
  <c r="RM106" i="1"/>
  <c r="SH106" i="1"/>
  <c r="TC106" i="1"/>
  <c r="TX106" i="1"/>
  <c r="UR106" i="1"/>
  <c r="VL106" i="1"/>
  <c r="WF106" i="1"/>
  <c r="WZ106" i="1"/>
  <c r="XT106" i="1"/>
  <c r="YN106" i="1"/>
  <c r="ZH106" i="1"/>
  <c r="AAB106" i="1"/>
  <c r="AAV106" i="1"/>
  <c r="KG106" i="1"/>
  <c r="LB106" i="1"/>
  <c r="LW106" i="1"/>
  <c r="MR106" i="1"/>
  <c r="NM106" i="1"/>
  <c r="OH106" i="1"/>
  <c r="PC106" i="1"/>
  <c r="PX106" i="1"/>
  <c r="QS106" i="1"/>
  <c r="RN106" i="1"/>
  <c r="KH106" i="1"/>
  <c r="LC106" i="1"/>
  <c r="LX106" i="1"/>
  <c r="MS106" i="1"/>
  <c r="NN106" i="1"/>
  <c r="OI106" i="1"/>
  <c r="PD106" i="1"/>
  <c r="PY106" i="1"/>
  <c r="QT106" i="1"/>
  <c r="RO106" i="1"/>
  <c r="SJ106" i="1"/>
  <c r="TE106" i="1"/>
  <c r="TZ106" i="1"/>
  <c r="UT106" i="1"/>
  <c r="VN106" i="1"/>
  <c r="WH106" i="1"/>
  <c r="XB106" i="1"/>
  <c r="XV106" i="1"/>
  <c r="YP106" i="1"/>
  <c r="ZJ106" i="1"/>
  <c r="JO106" i="1"/>
  <c r="KJ106" i="1"/>
  <c r="LE106" i="1"/>
  <c r="LZ106" i="1"/>
  <c r="MU106" i="1"/>
  <c r="NP106" i="1"/>
  <c r="OK106" i="1"/>
  <c r="PF106" i="1"/>
  <c r="QA106" i="1"/>
  <c r="QV106" i="1"/>
  <c r="RQ106" i="1"/>
  <c r="SL106" i="1"/>
  <c r="TG106" i="1"/>
  <c r="UB106" i="1"/>
  <c r="UV106" i="1"/>
  <c r="VP106" i="1"/>
  <c r="WJ106" i="1"/>
  <c r="XD106" i="1"/>
  <c r="XX106" i="1"/>
  <c r="YR106" i="1"/>
  <c r="ZL106" i="1"/>
  <c r="AAF106" i="1"/>
  <c r="AAZ106" i="1"/>
  <c r="ABT106" i="1"/>
  <c r="ACN106" i="1"/>
  <c r="JP106" i="1"/>
  <c r="KK106" i="1"/>
  <c r="LF106" i="1"/>
  <c r="MA106" i="1"/>
  <c r="MV106" i="1"/>
  <c r="NQ106" i="1"/>
  <c r="OL106" i="1"/>
  <c r="PG106" i="1"/>
  <c r="QB106" i="1"/>
  <c r="QW106" i="1"/>
  <c r="RR106" i="1"/>
  <c r="SM106" i="1"/>
  <c r="TH106" i="1"/>
  <c r="UC106" i="1"/>
  <c r="UW106" i="1"/>
  <c r="VQ106" i="1"/>
  <c r="WK106" i="1"/>
  <c r="XE106" i="1"/>
  <c r="XY106" i="1"/>
  <c r="YS106" i="1"/>
  <c r="ZM106" i="1"/>
  <c r="AAG106" i="1"/>
  <c r="ABA106" i="1"/>
  <c r="ABU106" i="1"/>
  <c r="ACO106" i="1"/>
  <c r="JQ106" i="1"/>
  <c r="KL106" i="1"/>
  <c r="LG106" i="1"/>
  <c r="MB106" i="1"/>
  <c r="MW106" i="1"/>
  <c r="NR106" i="1"/>
  <c r="OM106" i="1"/>
  <c r="PH106" i="1"/>
  <c r="QC106" i="1"/>
  <c r="QX106" i="1"/>
  <c r="RS106" i="1"/>
  <c r="SN106" i="1"/>
  <c r="TI106" i="1"/>
  <c r="UD106" i="1"/>
  <c r="UX106" i="1"/>
  <c r="VR106" i="1"/>
  <c r="WL106" i="1"/>
  <c r="XF106" i="1"/>
  <c r="XZ106" i="1"/>
  <c r="YT106" i="1"/>
  <c r="ZN106" i="1"/>
  <c r="AAH106" i="1"/>
  <c r="ABB106" i="1"/>
  <c r="ABV106" i="1"/>
  <c r="ACP106" i="1"/>
  <c r="JR106" i="1"/>
  <c r="KM106" i="1"/>
  <c r="LH106" i="1"/>
  <c r="MC106" i="1"/>
  <c r="MX106" i="1"/>
  <c r="NS106" i="1"/>
  <c r="ON106" i="1"/>
  <c r="PI106" i="1"/>
  <c r="QD106" i="1"/>
  <c r="QY106" i="1"/>
  <c r="RT106" i="1"/>
  <c r="SO106" i="1"/>
  <c r="TJ106" i="1"/>
  <c r="UE106" i="1"/>
  <c r="UY106" i="1"/>
  <c r="VS106" i="1"/>
  <c r="WM106" i="1"/>
  <c r="XG106" i="1"/>
  <c r="YA106" i="1"/>
  <c r="YU106" i="1"/>
  <c r="ZO106" i="1"/>
  <c r="AAI106" i="1"/>
  <c r="ABC106" i="1"/>
  <c r="ABW106" i="1"/>
  <c r="ACQ106" i="1"/>
  <c r="JS106" i="1"/>
  <c r="KN106" i="1"/>
  <c r="LI106" i="1"/>
  <c r="MD106" i="1"/>
  <c r="MY106" i="1"/>
  <c r="NT106" i="1"/>
  <c r="OO106" i="1"/>
  <c r="PJ106" i="1"/>
  <c r="QE106" i="1"/>
  <c r="QZ106" i="1"/>
  <c r="RU106" i="1"/>
  <c r="SP106" i="1"/>
  <c r="TL106" i="1"/>
  <c r="UF106" i="1"/>
  <c r="UZ106" i="1"/>
  <c r="VT106" i="1"/>
  <c r="WN106" i="1"/>
  <c r="XH106" i="1"/>
  <c r="YB106" i="1"/>
  <c r="YV106" i="1"/>
  <c r="ZP106" i="1"/>
  <c r="AAJ106" i="1"/>
  <c r="ABD106" i="1"/>
  <c r="ABX106" i="1"/>
  <c r="ACR106" i="1"/>
  <c r="JW106" i="1"/>
  <c r="KR106" i="1"/>
  <c r="LM106" i="1"/>
  <c r="MH106" i="1"/>
  <c r="NC106" i="1"/>
  <c r="NX106" i="1"/>
  <c r="OS106" i="1"/>
  <c r="PN106" i="1"/>
  <c r="QJ106" i="1"/>
  <c r="RE106" i="1"/>
  <c r="RZ106" i="1"/>
  <c r="SU106" i="1"/>
  <c r="TP106" i="1"/>
  <c r="UJ106" i="1"/>
  <c r="VD106" i="1"/>
  <c r="VX106" i="1"/>
  <c r="WR106" i="1"/>
  <c r="XL106" i="1"/>
  <c r="YF106" i="1"/>
  <c r="YZ106" i="1"/>
  <c r="ZT106" i="1"/>
  <c r="AAN106" i="1"/>
  <c r="ABH106" i="1"/>
  <c r="ACB106" i="1"/>
  <c r="ACV106" i="1"/>
  <c r="JX106" i="1"/>
  <c r="KS106" i="1"/>
  <c r="LN106" i="1"/>
  <c r="MI106" i="1"/>
  <c r="ND106" i="1"/>
  <c r="NY106" i="1"/>
  <c r="OT106" i="1"/>
  <c r="PP106" i="1"/>
  <c r="QK106" i="1"/>
  <c r="RF106" i="1"/>
  <c r="SA106" i="1"/>
  <c r="SV106" i="1"/>
  <c r="TQ106" i="1"/>
  <c r="UK106" i="1"/>
  <c r="VE106" i="1"/>
  <c r="VY106" i="1"/>
  <c r="WS106" i="1"/>
  <c r="XM106" i="1"/>
  <c r="YG106" i="1"/>
  <c r="ZA106" i="1"/>
  <c r="ZU106" i="1"/>
  <c r="AAO106" i="1"/>
  <c r="ABI106" i="1"/>
  <c r="ACC106" i="1"/>
  <c r="ACW106" i="1"/>
  <c r="KU106" i="1"/>
  <c r="NE106" i="1"/>
  <c r="PM106" i="1"/>
  <c r="RX106" i="1"/>
  <c r="TT106" i="1"/>
  <c r="VV106" i="1"/>
  <c r="XP106" i="1"/>
  <c r="ZR106" i="1"/>
  <c r="ABF106" i="1"/>
  <c r="ACM106" i="1"/>
  <c r="KV106" i="1"/>
  <c r="NF106" i="1"/>
  <c r="PQ106" i="1"/>
  <c r="RY106" i="1"/>
  <c r="TY106" i="1"/>
  <c r="VW106" i="1"/>
  <c r="XU106" i="1"/>
  <c r="ZS106" i="1"/>
  <c r="ABG106" i="1"/>
  <c r="ACS106" i="1"/>
  <c r="LD106" i="1"/>
  <c r="NH106" i="1"/>
  <c r="PR106" i="1"/>
  <c r="SB106" i="1"/>
  <c r="UA106" i="1"/>
  <c r="VZ106" i="1"/>
  <c r="XW106" i="1"/>
  <c r="ZV106" i="1"/>
  <c r="ABJ106" i="1"/>
  <c r="ACT106" i="1"/>
  <c r="LJ106" i="1"/>
  <c r="NO106" i="1"/>
  <c r="PS106" i="1"/>
  <c r="SC106" i="1"/>
  <c r="UG106" i="1"/>
  <c r="WA106" i="1"/>
  <c r="YC106" i="1"/>
  <c r="ZW106" i="1"/>
  <c r="ABK106" i="1"/>
  <c r="ACU106" i="1"/>
  <c r="LK106" i="1"/>
  <c r="NU106" i="1"/>
  <c r="PZ106" i="1"/>
  <c r="SD106" i="1"/>
  <c r="UH106" i="1"/>
  <c r="WB106" i="1"/>
  <c r="YD106" i="1"/>
  <c r="ZX106" i="1"/>
  <c r="ABL106" i="1"/>
  <c r="ACX106" i="1"/>
  <c r="LL106" i="1"/>
  <c r="NV106" i="1"/>
  <c r="QF106" i="1"/>
  <c r="SI106" i="1"/>
  <c r="UI106" i="1"/>
  <c r="WG106" i="1"/>
  <c r="YE106" i="1"/>
  <c r="AAA106" i="1"/>
  <c r="ABO106" i="1"/>
  <c r="ACY106" i="1"/>
  <c r="LO106" i="1"/>
  <c r="NW106" i="1"/>
  <c r="QG106" i="1"/>
  <c r="SK106" i="1"/>
  <c r="UL106" i="1"/>
  <c r="WI106" i="1"/>
  <c r="YH106" i="1"/>
  <c r="AAC106" i="1"/>
  <c r="ABP106" i="1"/>
  <c r="ACZ106" i="1"/>
  <c r="LP106" i="1"/>
  <c r="NZ106" i="1"/>
  <c r="QH106" i="1"/>
  <c r="SR106" i="1"/>
  <c r="UM106" i="1"/>
  <c r="WO106" i="1"/>
  <c r="YI106" i="1"/>
  <c r="AAD106" i="1"/>
  <c r="ABQ106" i="1"/>
  <c r="ADC106" i="1"/>
  <c r="JN106" i="1"/>
  <c r="LQ106" i="1"/>
  <c r="OB106" i="1"/>
  <c r="QL106" i="1"/>
  <c r="SS106" i="1"/>
  <c r="UN106" i="1"/>
  <c r="WP106" i="1"/>
  <c r="YJ106" i="1"/>
  <c r="AAE106" i="1"/>
  <c r="ABR106" i="1"/>
  <c r="ADD106" i="1"/>
  <c r="JT106" i="1"/>
  <c r="LY106" i="1"/>
  <c r="OC106" i="1"/>
  <c r="QM106" i="1"/>
  <c r="ST106" i="1"/>
  <c r="US106" i="1"/>
  <c r="WQ106" i="1"/>
  <c r="YO106" i="1"/>
  <c r="AAK106" i="1"/>
  <c r="ABS106" i="1"/>
  <c r="ADE106" i="1"/>
  <c r="JU106" i="1"/>
  <c r="ME106" i="1"/>
  <c r="OJ106" i="1"/>
  <c r="QN106" i="1"/>
  <c r="SW106" i="1"/>
  <c r="UU106" i="1"/>
  <c r="WT106" i="1"/>
  <c r="YQ106" i="1"/>
  <c r="AAL106" i="1"/>
  <c r="ABY106" i="1"/>
  <c r="ADF106" i="1"/>
  <c r="JV106" i="1"/>
  <c r="MF106" i="1"/>
  <c r="OP106" i="1"/>
  <c r="QU106" i="1"/>
  <c r="SX106" i="1"/>
  <c r="VA106" i="1"/>
  <c r="WU106" i="1"/>
  <c r="YW106" i="1"/>
  <c r="AAM106" i="1"/>
  <c r="ABZ106" i="1"/>
  <c r="ADG106" i="1"/>
  <c r="KI106" i="1"/>
  <c r="ML106" i="1"/>
  <c r="OW106" i="1"/>
  <c r="RG106" i="1"/>
  <c r="TM106" i="1"/>
  <c r="VG106" i="1"/>
  <c r="XI106" i="1"/>
  <c r="ZC106" i="1"/>
  <c r="AAU106" i="1"/>
  <c r="ACF106" i="1"/>
  <c r="KO106" i="1"/>
  <c r="MT106" i="1"/>
  <c r="OX106" i="1"/>
  <c r="RH106" i="1"/>
  <c r="TN106" i="1"/>
  <c r="VH106" i="1"/>
  <c r="XJ106" i="1"/>
  <c r="ZD106" i="1"/>
  <c r="AAW106" i="1"/>
  <c r="ACI106" i="1"/>
  <c r="KQ106" i="1"/>
  <c r="NA106" i="1"/>
  <c r="PK106" i="1"/>
  <c r="RP106" i="1"/>
  <c r="TR106" i="1"/>
  <c r="VO106" i="1"/>
  <c r="XN106" i="1"/>
  <c r="ZK106" i="1"/>
  <c r="AAY106" i="1"/>
  <c r="ACK106" i="1"/>
  <c r="RA106" i="1"/>
  <c r="YX106" i="1"/>
  <c r="RB106" i="1"/>
  <c r="YY106" i="1"/>
  <c r="RD106" i="1"/>
  <c r="ZB106" i="1"/>
  <c r="RI106" i="1"/>
  <c r="ZI106" i="1"/>
  <c r="RV106" i="1"/>
  <c r="ZQ106" i="1"/>
  <c r="JY106" i="1"/>
  <c r="SY106" i="1"/>
  <c r="AAP106" i="1"/>
  <c r="JZ106" i="1"/>
  <c r="TD106" i="1"/>
  <c r="AAQ106" i="1"/>
  <c r="KA106" i="1"/>
  <c r="TF106" i="1"/>
  <c r="AAR106" i="1"/>
  <c r="KP106" i="1"/>
  <c r="TO106" i="1"/>
  <c r="AAX106" i="1"/>
  <c r="KT106" i="1"/>
  <c r="TS106" i="1"/>
  <c r="ABE106" i="1"/>
  <c r="OQ106" i="1"/>
  <c r="WV106" i="1"/>
  <c r="PE106" i="1"/>
  <c r="XK106" i="1"/>
  <c r="MG106" i="1"/>
  <c r="ACL106" i="1"/>
  <c r="MJ106" i="1"/>
  <c r="MK106" i="1"/>
  <c r="MZ106" i="1"/>
  <c r="NB106" i="1"/>
  <c r="OR106" i="1"/>
  <c r="OV106" i="1"/>
  <c r="PL106" i="1"/>
  <c r="VB106" i="1"/>
  <c r="VC106" i="1"/>
  <c r="VF106" i="1"/>
  <c r="VM106" i="1"/>
  <c r="VU106" i="1"/>
  <c r="XA106" i="1"/>
  <c r="XC106" i="1"/>
  <c r="XO106" i="1"/>
  <c r="ACA106" i="1"/>
  <c r="ACD106" i="1"/>
  <c r="ACE106" i="1"/>
  <c r="ACJ106" i="1"/>
  <c r="G106" i="1"/>
  <c r="AA106" i="1"/>
  <c r="AU106" i="1"/>
  <c r="BO106" i="1"/>
  <c r="CI106" i="1"/>
  <c r="DC106" i="1"/>
  <c r="DW106" i="1"/>
  <c r="EQ106" i="1"/>
  <c r="FK106" i="1"/>
  <c r="GE106" i="1"/>
  <c r="GY106" i="1"/>
  <c r="HS106" i="1"/>
  <c r="IM106" i="1"/>
  <c r="JG106" i="1"/>
  <c r="H106" i="1"/>
  <c r="AB106" i="1"/>
  <c r="AV106" i="1"/>
  <c r="BP106" i="1"/>
  <c r="CJ106" i="1"/>
  <c r="DD106" i="1"/>
  <c r="DX106" i="1"/>
  <c r="ER106" i="1"/>
  <c r="FL106" i="1"/>
  <c r="GF106" i="1"/>
  <c r="GZ106" i="1"/>
  <c r="HT106" i="1"/>
  <c r="IN106" i="1"/>
  <c r="JH106" i="1"/>
  <c r="J106" i="1"/>
  <c r="AD106" i="1"/>
  <c r="AX106" i="1"/>
  <c r="BR106" i="1"/>
  <c r="CL106" i="1"/>
  <c r="DF106" i="1"/>
  <c r="DZ106" i="1"/>
  <c r="ET106" i="1"/>
  <c r="FN106" i="1"/>
  <c r="GH106" i="1"/>
  <c r="HB106" i="1"/>
  <c r="HV106" i="1"/>
  <c r="IP106" i="1"/>
  <c r="JJ106" i="1"/>
  <c r="K106" i="1"/>
  <c r="AE106" i="1"/>
  <c r="AY106" i="1"/>
  <c r="BS106" i="1"/>
  <c r="CM106" i="1"/>
  <c r="DG106" i="1"/>
  <c r="EA106" i="1"/>
  <c r="EU106" i="1"/>
  <c r="FO106" i="1"/>
  <c r="GI106" i="1"/>
  <c r="HC106" i="1"/>
  <c r="HW106" i="1"/>
  <c r="IQ106" i="1"/>
  <c r="JK106" i="1"/>
  <c r="R106" i="1"/>
  <c r="AL106" i="1"/>
  <c r="BF106" i="1"/>
  <c r="BZ106" i="1"/>
  <c r="CT106" i="1"/>
  <c r="DN106" i="1"/>
  <c r="EH106" i="1"/>
  <c r="FB106" i="1"/>
  <c r="FV106" i="1"/>
  <c r="GP106" i="1"/>
  <c r="HJ106" i="1"/>
  <c r="ID106" i="1"/>
  <c r="IX106" i="1"/>
  <c r="S106" i="1"/>
  <c r="AM106" i="1"/>
  <c r="BG106" i="1"/>
  <c r="CA106" i="1"/>
  <c r="CU106" i="1"/>
  <c r="DO106" i="1"/>
  <c r="EI106" i="1"/>
  <c r="FC106" i="1"/>
  <c r="FW106" i="1"/>
  <c r="GQ106" i="1"/>
  <c r="HK106" i="1"/>
  <c r="IE106" i="1"/>
  <c r="IY106" i="1"/>
  <c r="U106" i="1"/>
  <c r="AO106" i="1"/>
  <c r="BI106" i="1"/>
  <c r="CC106" i="1"/>
  <c r="CW106" i="1"/>
  <c r="DQ106" i="1"/>
  <c r="EK106" i="1"/>
  <c r="FE106" i="1"/>
  <c r="FY106" i="1"/>
  <c r="GS106" i="1"/>
  <c r="HM106" i="1"/>
  <c r="IG106" i="1"/>
  <c r="JA106" i="1"/>
  <c r="V106" i="1"/>
  <c r="AP106" i="1"/>
  <c r="BJ106" i="1"/>
  <c r="CD106" i="1"/>
  <c r="CX106" i="1"/>
  <c r="DR106" i="1"/>
  <c r="EL106" i="1"/>
  <c r="FF106" i="1"/>
  <c r="FZ106" i="1"/>
  <c r="GT106" i="1"/>
  <c r="HN106" i="1"/>
  <c r="IH106" i="1"/>
  <c r="JB106" i="1"/>
  <c r="W106" i="1"/>
  <c r="AQ106" i="1"/>
  <c r="BK106" i="1"/>
  <c r="CE106" i="1"/>
  <c r="CY106" i="1"/>
  <c r="DS106" i="1"/>
  <c r="EM106" i="1"/>
  <c r="FG106" i="1"/>
  <c r="GA106" i="1"/>
  <c r="GU106" i="1"/>
  <c r="HO106" i="1"/>
  <c r="II106" i="1"/>
  <c r="JC106" i="1"/>
  <c r="X106" i="1"/>
  <c r="AR106" i="1"/>
  <c r="BL106" i="1"/>
  <c r="CF106" i="1"/>
  <c r="CZ106" i="1"/>
  <c r="DT106" i="1"/>
  <c r="EN106" i="1"/>
  <c r="FH106" i="1"/>
  <c r="GB106" i="1"/>
  <c r="GV106" i="1"/>
  <c r="HP106" i="1"/>
  <c r="IJ106" i="1"/>
  <c r="JD106" i="1"/>
  <c r="I106" i="1"/>
  <c r="AW106" i="1"/>
  <c r="CK106" i="1"/>
  <c r="DY106" i="1"/>
  <c r="FM106" i="1"/>
  <c r="HA106" i="1"/>
  <c r="IO106" i="1"/>
  <c r="L106" i="1"/>
  <c r="AZ106" i="1"/>
  <c r="CN106" i="1"/>
  <c r="EB106" i="1"/>
  <c r="FP106" i="1"/>
  <c r="HD106" i="1"/>
  <c r="IR106" i="1"/>
  <c r="M106" i="1"/>
  <c r="BA106" i="1"/>
  <c r="CO106" i="1"/>
  <c r="EC106" i="1"/>
  <c r="FQ106" i="1"/>
  <c r="HE106" i="1"/>
  <c r="IS106" i="1"/>
  <c r="N106" i="1"/>
  <c r="BB106" i="1"/>
  <c r="CP106" i="1"/>
  <c r="ED106" i="1"/>
  <c r="FR106" i="1"/>
  <c r="HF106" i="1"/>
  <c r="IT106" i="1"/>
  <c r="O106" i="1"/>
  <c r="BC106" i="1"/>
  <c r="CQ106" i="1"/>
  <c r="EE106" i="1"/>
  <c r="FS106" i="1"/>
  <c r="HG106" i="1"/>
  <c r="IU106" i="1"/>
  <c r="P106" i="1"/>
  <c r="BD106" i="1"/>
  <c r="CR106" i="1"/>
  <c r="EF106" i="1"/>
  <c r="FT106" i="1"/>
  <c r="HH106" i="1"/>
  <c r="IV106" i="1"/>
  <c r="Q106" i="1"/>
  <c r="BE106" i="1"/>
  <c r="CS106" i="1"/>
  <c r="EG106" i="1"/>
  <c r="FU106" i="1"/>
  <c r="HI106" i="1"/>
  <c r="IW106" i="1"/>
  <c r="T106" i="1"/>
  <c r="BH106" i="1"/>
  <c r="CV106" i="1"/>
  <c r="EJ106" i="1"/>
  <c r="FX106" i="1"/>
  <c r="HL106" i="1"/>
  <c r="IZ106" i="1"/>
  <c r="Y106" i="1"/>
  <c r="BM106" i="1"/>
  <c r="DA106" i="1"/>
  <c r="EO106" i="1"/>
  <c r="GC106" i="1"/>
  <c r="HQ106" i="1"/>
  <c r="JE106" i="1"/>
  <c r="Z106" i="1"/>
  <c r="BN106" i="1"/>
  <c r="DB106" i="1"/>
  <c r="EP106" i="1"/>
  <c r="GD106" i="1"/>
  <c r="HR106" i="1"/>
  <c r="JF106" i="1"/>
  <c r="AC106" i="1"/>
  <c r="BQ106" i="1"/>
  <c r="DE106" i="1"/>
  <c r="ES106" i="1"/>
  <c r="GG106" i="1"/>
  <c r="HU106" i="1"/>
  <c r="JI106" i="1"/>
  <c r="AF106" i="1"/>
  <c r="BT106" i="1"/>
  <c r="DH106" i="1"/>
  <c r="EV106" i="1"/>
  <c r="GJ106" i="1"/>
  <c r="HX106" i="1"/>
  <c r="JL106" i="1"/>
  <c r="AG106" i="1"/>
  <c r="BU106" i="1"/>
  <c r="DI106" i="1"/>
  <c r="EW106" i="1"/>
  <c r="GK106" i="1"/>
  <c r="HY106" i="1"/>
  <c r="JM106" i="1"/>
  <c r="AH106" i="1"/>
  <c r="BV106" i="1"/>
  <c r="DJ106" i="1"/>
  <c r="EX106" i="1"/>
  <c r="GL106" i="1"/>
  <c r="HZ106" i="1"/>
  <c r="AI106" i="1"/>
  <c r="BW106" i="1"/>
  <c r="DK106" i="1"/>
  <c r="EY106" i="1"/>
  <c r="GM106" i="1"/>
  <c r="IA106" i="1"/>
  <c r="AJ106" i="1"/>
  <c r="BX106" i="1"/>
  <c r="DL106" i="1"/>
  <c r="EZ106" i="1"/>
  <c r="GN106" i="1"/>
  <c r="IB106" i="1"/>
  <c r="AK106" i="1"/>
  <c r="BY106" i="1"/>
  <c r="DM106" i="1"/>
  <c r="FA106" i="1"/>
  <c r="GO106" i="1"/>
  <c r="IC106" i="1"/>
  <c r="AN106" i="1"/>
  <c r="CB106" i="1"/>
  <c r="DP106" i="1"/>
  <c r="FD106" i="1"/>
  <c r="GR106" i="1"/>
  <c r="IF106" i="1"/>
  <c r="AS106" i="1"/>
  <c r="CG106" i="1"/>
  <c r="DU106" i="1"/>
  <c r="FI106" i="1"/>
  <c r="GW106" i="1"/>
  <c r="IK106" i="1"/>
  <c r="F106" i="1"/>
  <c r="AT106" i="1"/>
  <c r="CH106" i="1"/>
  <c r="DV106" i="1"/>
  <c r="FJ106" i="1"/>
  <c r="GX106" i="1"/>
  <c r="IL106" i="1"/>
  <c r="JP86" i="1"/>
  <c r="KJ86" i="1"/>
  <c r="LD86" i="1"/>
  <c r="LX86" i="1"/>
  <c r="MR86" i="1"/>
  <c r="NL86" i="1"/>
  <c r="OF86" i="1"/>
  <c r="OZ86" i="1"/>
  <c r="PT86" i="1"/>
  <c r="QN86" i="1"/>
  <c r="RH86" i="1"/>
  <c r="SB86" i="1"/>
  <c r="SV86" i="1"/>
  <c r="TP86" i="1"/>
  <c r="UJ86" i="1"/>
  <c r="VD86" i="1"/>
  <c r="VX86" i="1"/>
  <c r="WR86" i="1"/>
  <c r="JN86" i="1"/>
  <c r="KI86" i="1"/>
  <c r="LE86" i="1"/>
  <c r="LZ86" i="1"/>
  <c r="MU86" i="1"/>
  <c r="NP86" i="1"/>
  <c r="OK86" i="1"/>
  <c r="PF86" i="1"/>
  <c r="QA86" i="1"/>
  <c r="QV86" i="1"/>
  <c r="RQ86" i="1"/>
  <c r="SL86" i="1"/>
  <c r="TG86" i="1"/>
  <c r="UB86" i="1"/>
  <c r="UW86" i="1"/>
  <c r="VR86" i="1"/>
  <c r="WM86" i="1"/>
  <c r="XH86" i="1"/>
  <c r="YB86" i="1"/>
  <c r="YV86" i="1"/>
  <c r="ZP86" i="1"/>
  <c r="AAJ86" i="1"/>
  <c r="ABD86" i="1"/>
  <c r="ABX86" i="1"/>
  <c r="ACR86" i="1"/>
  <c r="JO86" i="1"/>
  <c r="KK86" i="1"/>
  <c r="LF86" i="1"/>
  <c r="MA86" i="1"/>
  <c r="MV86" i="1"/>
  <c r="NQ86" i="1"/>
  <c r="OL86" i="1"/>
  <c r="PG86" i="1"/>
  <c r="QB86" i="1"/>
  <c r="QW86" i="1"/>
  <c r="RR86" i="1"/>
  <c r="SM86" i="1"/>
  <c r="TH86" i="1"/>
  <c r="UC86" i="1"/>
  <c r="UX86" i="1"/>
  <c r="VS86" i="1"/>
  <c r="WN86" i="1"/>
  <c r="XI86" i="1"/>
  <c r="YC86" i="1"/>
  <c r="YW86" i="1"/>
  <c r="ZQ86" i="1"/>
  <c r="AAK86" i="1"/>
  <c r="ABE86" i="1"/>
  <c r="ABY86" i="1"/>
  <c r="ACS86" i="1"/>
  <c r="JQ86" i="1"/>
  <c r="KL86" i="1"/>
  <c r="LG86" i="1"/>
  <c r="MB86" i="1"/>
  <c r="MW86" i="1"/>
  <c r="NR86" i="1"/>
  <c r="OM86" i="1"/>
  <c r="PH86" i="1"/>
  <c r="QC86" i="1"/>
  <c r="QX86" i="1"/>
  <c r="RS86" i="1"/>
  <c r="SN86" i="1"/>
  <c r="TI86" i="1"/>
  <c r="UD86" i="1"/>
  <c r="UY86" i="1"/>
  <c r="VT86" i="1"/>
  <c r="WO86" i="1"/>
  <c r="XJ86" i="1"/>
  <c r="YD86" i="1"/>
  <c r="YX86" i="1"/>
  <c r="ZR86" i="1"/>
  <c r="AAL86" i="1"/>
  <c r="ABF86" i="1"/>
  <c r="ABZ86" i="1"/>
  <c r="ACT86" i="1"/>
  <c r="JR86" i="1"/>
  <c r="KM86" i="1"/>
  <c r="LH86" i="1"/>
  <c r="MC86" i="1"/>
  <c r="MX86" i="1"/>
  <c r="NS86" i="1"/>
  <c r="ON86" i="1"/>
  <c r="PI86" i="1"/>
  <c r="QD86" i="1"/>
  <c r="QY86" i="1"/>
  <c r="RT86" i="1"/>
  <c r="SO86" i="1"/>
  <c r="TJ86" i="1"/>
  <c r="UE86" i="1"/>
  <c r="UZ86" i="1"/>
  <c r="VU86" i="1"/>
  <c r="WP86" i="1"/>
  <c r="XK86" i="1"/>
  <c r="YE86" i="1"/>
  <c r="YY86" i="1"/>
  <c r="ZS86" i="1"/>
  <c r="AAM86" i="1"/>
  <c r="ABG86" i="1"/>
  <c r="ACA86" i="1"/>
  <c r="ACU86" i="1"/>
  <c r="JS86" i="1"/>
  <c r="KN86" i="1"/>
  <c r="LI86" i="1"/>
  <c r="MD86" i="1"/>
  <c r="MY86" i="1"/>
  <c r="NT86" i="1"/>
  <c r="OO86" i="1"/>
  <c r="PJ86" i="1"/>
  <c r="QE86" i="1"/>
  <c r="QZ86" i="1"/>
  <c r="RU86" i="1"/>
  <c r="SP86" i="1"/>
  <c r="TK86" i="1"/>
  <c r="UF86" i="1"/>
  <c r="VA86" i="1"/>
  <c r="VV86" i="1"/>
  <c r="WQ86" i="1"/>
  <c r="XL86" i="1"/>
  <c r="YF86" i="1"/>
  <c r="YZ86" i="1"/>
  <c r="ZT86" i="1"/>
  <c r="AAN86" i="1"/>
  <c r="ABH86" i="1"/>
  <c r="ACB86" i="1"/>
  <c r="ACV86" i="1"/>
  <c r="JT86" i="1"/>
  <c r="KO86" i="1"/>
  <c r="LJ86" i="1"/>
  <c r="ME86" i="1"/>
  <c r="MZ86" i="1"/>
  <c r="NU86" i="1"/>
  <c r="OP86" i="1"/>
  <c r="PK86" i="1"/>
  <c r="QF86" i="1"/>
  <c r="RA86" i="1"/>
  <c r="RV86" i="1"/>
  <c r="SQ86" i="1"/>
  <c r="TL86" i="1"/>
  <c r="UG86" i="1"/>
  <c r="VB86" i="1"/>
  <c r="VW86" i="1"/>
  <c r="WS86" i="1"/>
  <c r="XM86" i="1"/>
  <c r="YG86" i="1"/>
  <c r="ZA86" i="1"/>
  <c r="ZU86" i="1"/>
  <c r="AAO86" i="1"/>
  <c r="ABI86" i="1"/>
  <c r="ACC86" i="1"/>
  <c r="ACW86" i="1"/>
  <c r="JU86" i="1"/>
  <c r="KP86" i="1"/>
  <c r="LK86" i="1"/>
  <c r="MF86" i="1"/>
  <c r="NA86" i="1"/>
  <c r="NV86" i="1"/>
  <c r="OQ86" i="1"/>
  <c r="PL86" i="1"/>
  <c r="QG86" i="1"/>
  <c r="RB86" i="1"/>
  <c r="RW86" i="1"/>
  <c r="SR86" i="1"/>
  <c r="TM86" i="1"/>
  <c r="UH86" i="1"/>
  <c r="VC86" i="1"/>
  <c r="VY86" i="1"/>
  <c r="WT86" i="1"/>
  <c r="XN86" i="1"/>
  <c r="YH86" i="1"/>
  <c r="ZB86" i="1"/>
  <c r="ZV86" i="1"/>
  <c r="AAP86" i="1"/>
  <c r="ABJ86" i="1"/>
  <c r="ACD86" i="1"/>
  <c r="ACX86" i="1"/>
  <c r="JV86" i="1"/>
  <c r="KQ86" i="1"/>
  <c r="LL86" i="1"/>
  <c r="MG86" i="1"/>
  <c r="NB86" i="1"/>
  <c r="NW86" i="1"/>
  <c r="OR86" i="1"/>
  <c r="PM86" i="1"/>
  <c r="QH86" i="1"/>
  <c r="RC86" i="1"/>
  <c r="RX86" i="1"/>
  <c r="SS86" i="1"/>
  <c r="TN86" i="1"/>
  <c r="UI86" i="1"/>
  <c r="VE86" i="1"/>
  <c r="VZ86" i="1"/>
  <c r="WU86" i="1"/>
  <c r="XO86" i="1"/>
  <c r="YI86" i="1"/>
  <c r="ZC86" i="1"/>
  <c r="ZW86" i="1"/>
  <c r="AAQ86" i="1"/>
  <c r="ABK86" i="1"/>
  <c r="ACE86" i="1"/>
  <c r="ACY86" i="1"/>
  <c r="JW86" i="1"/>
  <c r="KR86" i="1"/>
  <c r="LM86" i="1"/>
  <c r="MH86" i="1"/>
  <c r="NC86" i="1"/>
  <c r="NX86" i="1"/>
  <c r="OS86" i="1"/>
  <c r="PN86" i="1"/>
  <c r="QI86" i="1"/>
  <c r="RD86" i="1"/>
  <c r="RY86" i="1"/>
  <c r="ST86" i="1"/>
  <c r="TO86" i="1"/>
  <c r="UK86" i="1"/>
  <c r="VF86" i="1"/>
  <c r="WA86" i="1"/>
  <c r="WV86" i="1"/>
  <c r="XP86" i="1"/>
  <c r="YJ86" i="1"/>
  <c r="ZD86" i="1"/>
  <c r="ZX86" i="1"/>
  <c r="AAR86" i="1"/>
  <c r="ABL86" i="1"/>
  <c r="ACF86" i="1"/>
  <c r="ACZ86" i="1"/>
  <c r="JX86" i="1"/>
  <c r="KS86" i="1"/>
  <c r="LN86" i="1"/>
  <c r="MI86" i="1"/>
  <c r="ND86" i="1"/>
  <c r="NY86" i="1"/>
  <c r="OT86" i="1"/>
  <c r="PO86" i="1"/>
  <c r="QJ86" i="1"/>
  <c r="RE86" i="1"/>
  <c r="RZ86" i="1"/>
  <c r="SU86" i="1"/>
  <c r="TQ86" i="1"/>
  <c r="UL86" i="1"/>
  <c r="VG86" i="1"/>
  <c r="WB86" i="1"/>
  <c r="WW86" i="1"/>
  <c r="XQ86" i="1"/>
  <c r="YK86" i="1"/>
  <c r="ZE86" i="1"/>
  <c r="ZY86" i="1"/>
  <c r="AAS86" i="1"/>
  <c r="ABM86" i="1"/>
  <c r="ACG86" i="1"/>
  <c r="ADA86" i="1"/>
  <c r="JY86" i="1"/>
  <c r="KT86" i="1"/>
  <c r="LO86" i="1"/>
  <c r="MJ86" i="1"/>
  <c r="NE86" i="1"/>
  <c r="NZ86" i="1"/>
  <c r="OU86" i="1"/>
  <c r="PP86" i="1"/>
  <c r="QK86" i="1"/>
  <c r="RF86" i="1"/>
  <c r="JZ86" i="1"/>
  <c r="KU86" i="1"/>
  <c r="LP86" i="1"/>
  <c r="MK86" i="1"/>
  <c r="NF86" i="1"/>
  <c r="OA86" i="1"/>
  <c r="OV86" i="1"/>
  <c r="PQ86" i="1"/>
  <c r="QL86" i="1"/>
  <c r="RG86" i="1"/>
  <c r="SC86" i="1"/>
  <c r="SX86" i="1"/>
  <c r="TS86" i="1"/>
  <c r="UN86" i="1"/>
  <c r="VI86" i="1"/>
  <c r="WD86" i="1"/>
  <c r="WY86" i="1"/>
  <c r="XS86" i="1"/>
  <c r="YM86" i="1"/>
  <c r="ZG86" i="1"/>
  <c r="AAA86" i="1"/>
  <c r="AAU86" i="1"/>
  <c r="ABO86" i="1"/>
  <c r="ACI86" i="1"/>
  <c r="ADC86" i="1"/>
  <c r="KA86" i="1"/>
  <c r="KV86" i="1"/>
  <c r="LQ86" i="1"/>
  <c r="ML86" i="1"/>
  <c r="NG86" i="1"/>
  <c r="OB86" i="1"/>
  <c r="OW86" i="1"/>
  <c r="PR86" i="1"/>
  <c r="QM86" i="1"/>
  <c r="RI86" i="1"/>
  <c r="SD86" i="1"/>
  <c r="SY86" i="1"/>
  <c r="TT86" i="1"/>
  <c r="UO86" i="1"/>
  <c r="VJ86" i="1"/>
  <c r="WE86" i="1"/>
  <c r="WZ86" i="1"/>
  <c r="XT86" i="1"/>
  <c r="YN86" i="1"/>
  <c r="ZH86" i="1"/>
  <c r="AAB86" i="1"/>
  <c r="AAV86" i="1"/>
  <c r="ABP86" i="1"/>
  <c r="ACJ86" i="1"/>
  <c r="ADD86" i="1"/>
  <c r="KD86" i="1"/>
  <c r="KY86" i="1"/>
  <c r="LT86" i="1"/>
  <c r="MO86" i="1"/>
  <c r="NJ86" i="1"/>
  <c r="OE86" i="1"/>
  <c r="PA86" i="1"/>
  <c r="PV86" i="1"/>
  <c r="QQ86" i="1"/>
  <c r="RL86" i="1"/>
  <c r="SG86" i="1"/>
  <c r="TB86" i="1"/>
  <c r="TW86" i="1"/>
  <c r="UR86" i="1"/>
  <c r="VM86" i="1"/>
  <c r="WH86" i="1"/>
  <c r="XC86" i="1"/>
  <c r="XW86" i="1"/>
  <c r="YQ86" i="1"/>
  <c r="ZK86" i="1"/>
  <c r="AAE86" i="1"/>
  <c r="AAY86" i="1"/>
  <c r="ABS86" i="1"/>
  <c r="ACM86" i="1"/>
  <c r="ADG86" i="1"/>
  <c r="KX86" i="1"/>
  <c r="NM86" i="1"/>
  <c r="PZ86" i="1"/>
  <c r="SW86" i="1"/>
  <c r="UV86" i="1"/>
  <c r="XF86" i="1"/>
  <c r="ZM86" i="1"/>
  <c r="ABT86" i="1"/>
  <c r="KZ86" i="1"/>
  <c r="NN86" i="1"/>
  <c r="QO86" i="1"/>
  <c r="SZ86" i="1"/>
  <c r="VH86" i="1"/>
  <c r="XG86" i="1"/>
  <c r="ZN86" i="1"/>
  <c r="ABU86" i="1"/>
  <c r="LA86" i="1"/>
  <c r="NO86" i="1"/>
  <c r="QP86" i="1"/>
  <c r="TA86" i="1"/>
  <c r="VK86" i="1"/>
  <c r="XR86" i="1"/>
  <c r="ZO86" i="1"/>
  <c r="ABV86" i="1"/>
  <c r="LB86" i="1"/>
  <c r="OC86" i="1"/>
  <c r="QR86" i="1"/>
  <c r="TC86" i="1"/>
  <c r="VL86" i="1"/>
  <c r="XU86" i="1"/>
  <c r="ZZ86" i="1"/>
  <c r="ABW86" i="1"/>
  <c r="LC86" i="1"/>
  <c r="OD86" i="1"/>
  <c r="QS86" i="1"/>
  <c r="TD86" i="1"/>
  <c r="VN86" i="1"/>
  <c r="XV86" i="1"/>
  <c r="AAC86" i="1"/>
  <c r="ACH86" i="1"/>
  <c r="LS86" i="1"/>
  <c r="OH86" i="1"/>
  <c r="QU86" i="1"/>
  <c r="TF86" i="1"/>
  <c r="VP86" i="1"/>
  <c r="XY86" i="1"/>
  <c r="AAF86" i="1"/>
  <c r="ACL86" i="1"/>
  <c r="LU86" i="1"/>
  <c r="OI86" i="1"/>
  <c r="RJ86" i="1"/>
  <c r="TR86" i="1"/>
  <c r="VQ86" i="1"/>
  <c r="XZ86" i="1"/>
  <c r="AAG86" i="1"/>
  <c r="ACN86" i="1"/>
  <c r="LV86" i="1"/>
  <c r="OJ86" i="1"/>
  <c r="RK86" i="1"/>
  <c r="TU86" i="1"/>
  <c r="WC86" i="1"/>
  <c r="YA86" i="1"/>
  <c r="AAH86" i="1"/>
  <c r="ACO86" i="1"/>
  <c r="LW86" i="1"/>
  <c r="OX86" i="1"/>
  <c r="RM86" i="1"/>
  <c r="TV86" i="1"/>
  <c r="WF86" i="1"/>
  <c r="YL86" i="1"/>
  <c r="AAI86" i="1"/>
  <c r="ACP86" i="1"/>
  <c r="LY86" i="1"/>
  <c r="OY86" i="1"/>
  <c r="RN86" i="1"/>
  <c r="TX86" i="1"/>
  <c r="WG86" i="1"/>
  <c r="YO86" i="1"/>
  <c r="AAT86" i="1"/>
  <c r="ACQ86" i="1"/>
  <c r="MM86" i="1"/>
  <c r="PB86" i="1"/>
  <c r="RO86" i="1"/>
  <c r="TY86" i="1"/>
  <c r="WI86" i="1"/>
  <c r="YP86" i="1"/>
  <c r="AAW86" i="1"/>
  <c r="ADB86" i="1"/>
  <c r="MN86" i="1"/>
  <c r="PC86" i="1"/>
  <c r="RP86" i="1"/>
  <c r="TZ86" i="1"/>
  <c r="WJ86" i="1"/>
  <c r="YR86" i="1"/>
  <c r="AAX86" i="1"/>
  <c r="ADE86" i="1"/>
  <c r="KE86" i="1"/>
  <c r="MS86" i="1"/>
  <c r="PS86" i="1"/>
  <c r="SF86" i="1"/>
  <c r="UP86" i="1"/>
  <c r="WX86" i="1"/>
  <c r="YU86" i="1"/>
  <c r="ABB86" i="1"/>
  <c r="KF86" i="1"/>
  <c r="MT86" i="1"/>
  <c r="PU86" i="1"/>
  <c r="SH86" i="1"/>
  <c r="UQ86" i="1"/>
  <c r="XA86" i="1"/>
  <c r="ZF86" i="1"/>
  <c r="ABC86" i="1"/>
  <c r="NI86" i="1"/>
  <c r="VO86" i="1"/>
  <c r="NK86" i="1"/>
  <c r="WK86" i="1"/>
  <c r="OG86" i="1"/>
  <c r="WL86" i="1"/>
  <c r="PD86" i="1"/>
  <c r="XB86" i="1"/>
  <c r="PE86" i="1"/>
  <c r="XD86" i="1"/>
  <c r="PW86" i="1"/>
  <c r="XE86" i="1"/>
  <c r="PX86" i="1"/>
  <c r="XX86" i="1"/>
  <c r="PY86" i="1"/>
  <c r="YS86" i="1"/>
  <c r="QT86" i="1"/>
  <c r="YT86" i="1"/>
  <c r="SA86" i="1"/>
  <c r="ZI86" i="1"/>
  <c r="SE86" i="1"/>
  <c r="ZJ86" i="1"/>
  <c r="KB86" i="1"/>
  <c r="SI86" i="1"/>
  <c r="ZL86" i="1"/>
  <c r="KW86" i="1"/>
  <c r="UA86" i="1"/>
  <c r="ABN86" i="1"/>
  <c r="MQ86" i="1"/>
  <c r="UT86" i="1"/>
  <c r="ACK86" i="1"/>
  <c r="KH86" i="1"/>
  <c r="LR86" i="1"/>
  <c r="MP86" i="1"/>
  <c r="NH86" i="1"/>
  <c r="SJ86" i="1"/>
  <c r="SK86" i="1"/>
  <c r="TE86" i="1"/>
  <c r="UM86" i="1"/>
  <c r="US86" i="1"/>
  <c r="UU86" i="1"/>
  <c r="AAD86" i="1"/>
  <c r="AAZ86" i="1"/>
  <c r="ADF86" i="1"/>
  <c r="KC86" i="1"/>
  <c r="KG86" i="1"/>
  <c r="ABA86" i="1"/>
  <c r="ABQ86" i="1"/>
  <c r="ABR86" i="1"/>
  <c r="P86" i="1"/>
  <c r="AJ86" i="1"/>
  <c r="BD86" i="1"/>
  <c r="BX86" i="1"/>
  <c r="CR86" i="1"/>
  <c r="DL86" i="1"/>
  <c r="EF86" i="1"/>
  <c r="EZ86" i="1"/>
  <c r="FT86" i="1"/>
  <c r="GN86" i="1"/>
  <c r="HH86" i="1"/>
  <c r="IB86" i="1"/>
  <c r="IV86" i="1"/>
  <c r="Q86" i="1"/>
  <c r="AK86" i="1"/>
  <c r="BE86" i="1"/>
  <c r="BY86" i="1"/>
  <c r="CS86" i="1"/>
  <c r="DM86" i="1"/>
  <c r="EG86" i="1"/>
  <c r="FA86" i="1"/>
  <c r="FU86" i="1"/>
  <c r="GO86" i="1"/>
  <c r="HI86" i="1"/>
  <c r="IC86" i="1"/>
  <c r="IW86" i="1"/>
  <c r="R86" i="1"/>
  <c r="AL86" i="1"/>
  <c r="BF86" i="1"/>
  <c r="BZ86" i="1"/>
  <c r="CT86" i="1"/>
  <c r="DN86" i="1"/>
  <c r="EH86" i="1"/>
  <c r="FB86" i="1"/>
  <c r="FV86" i="1"/>
  <c r="GP86" i="1"/>
  <c r="HJ86" i="1"/>
  <c r="ID86" i="1"/>
  <c r="IX86" i="1"/>
  <c r="S86" i="1"/>
  <c r="AM86" i="1"/>
  <c r="BG86" i="1"/>
  <c r="CA86" i="1"/>
  <c r="CU86" i="1"/>
  <c r="DO86" i="1"/>
  <c r="EI86" i="1"/>
  <c r="FC86" i="1"/>
  <c r="FW86" i="1"/>
  <c r="GQ86" i="1"/>
  <c r="HK86" i="1"/>
  <c r="IE86" i="1"/>
  <c r="IY86" i="1"/>
  <c r="T86" i="1"/>
  <c r="AN86" i="1"/>
  <c r="BH86" i="1"/>
  <c r="CB86" i="1"/>
  <c r="CV86" i="1"/>
  <c r="DP86" i="1"/>
  <c r="EJ86" i="1"/>
  <c r="FD86" i="1"/>
  <c r="FX86" i="1"/>
  <c r="GR86" i="1"/>
  <c r="HL86" i="1"/>
  <c r="IF86" i="1"/>
  <c r="IZ86" i="1"/>
  <c r="U86" i="1"/>
  <c r="AO86" i="1"/>
  <c r="BI86" i="1"/>
  <c r="V86" i="1"/>
  <c r="AP86" i="1"/>
  <c r="BJ86" i="1"/>
  <c r="CD86" i="1"/>
  <c r="CX86" i="1"/>
  <c r="DR86" i="1"/>
  <c r="EL86" i="1"/>
  <c r="FF86" i="1"/>
  <c r="FZ86" i="1"/>
  <c r="GT86" i="1"/>
  <c r="HN86" i="1"/>
  <c r="IH86" i="1"/>
  <c r="JB86" i="1"/>
  <c r="H86" i="1"/>
  <c r="AB86" i="1"/>
  <c r="AV86" i="1"/>
  <c r="BP86" i="1"/>
  <c r="CJ86" i="1"/>
  <c r="DD86" i="1"/>
  <c r="DX86" i="1"/>
  <c r="ER86" i="1"/>
  <c r="FL86" i="1"/>
  <c r="GF86" i="1"/>
  <c r="GZ86" i="1"/>
  <c r="HT86" i="1"/>
  <c r="IN86" i="1"/>
  <c r="JH86" i="1"/>
  <c r="I86" i="1"/>
  <c r="AC86" i="1"/>
  <c r="AW86" i="1"/>
  <c r="BQ86" i="1"/>
  <c r="CK86" i="1"/>
  <c r="DE86" i="1"/>
  <c r="DY86" i="1"/>
  <c r="ES86" i="1"/>
  <c r="FM86" i="1"/>
  <c r="GG86" i="1"/>
  <c r="HA86" i="1"/>
  <c r="HU86" i="1"/>
  <c r="IO86" i="1"/>
  <c r="JI86" i="1"/>
  <c r="J86" i="1"/>
  <c r="AD86" i="1"/>
  <c r="AX86" i="1"/>
  <c r="BR86" i="1"/>
  <c r="CL86" i="1"/>
  <c r="DF86" i="1"/>
  <c r="DZ86" i="1"/>
  <c r="ET86" i="1"/>
  <c r="FN86" i="1"/>
  <c r="GH86" i="1"/>
  <c r="HB86" i="1"/>
  <c r="HV86" i="1"/>
  <c r="IP86" i="1"/>
  <c r="JJ86" i="1"/>
  <c r="K86" i="1"/>
  <c r="AE86" i="1"/>
  <c r="AY86" i="1"/>
  <c r="BS86" i="1"/>
  <c r="CM86" i="1"/>
  <c r="DG86" i="1"/>
  <c r="EA86" i="1"/>
  <c r="EU86" i="1"/>
  <c r="FO86" i="1"/>
  <c r="GI86" i="1"/>
  <c r="HC86" i="1"/>
  <c r="HW86" i="1"/>
  <c r="IQ86" i="1"/>
  <c r="JK86" i="1"/>
  <c r="L86" i="1"/>
  <c r="AF86" i="1"/>
  <c r="AZ86" i="1"/>
  <c r="BT86" i="1"/>
  <c r="CN86" i="1"/>
  <c r="DH86" i="1"/>
  <c r="EB86" i="1"/>
  <c r="EV86" i="1"/>
  <c r="FP86" i="1"/>
  <c r="GJ86" i="1"/>
  <c r="HD86" i="1"/>
  <c r="HX86" i="1"/>
  <c r="IR86" i="1"/>
  <c r="JL86" i="1"/>
  <c r="M86" i="1"/>
  <c r="AG86" i="1"/>
  <c r="BA86" i="1"/>
  <c r="BU86" i="1"/>
  <c r="CO86" i="1"/>
  <c r="DI86" i="1"/>
  <c r="EC86" i="1"/>
  <c r="EW86" i="1"/>
  <c r="N86" i="1"/>
  <c r="AH86" i="1"/>
  <c r="BB86" i="1"/>
  <c r="BV86" i="1"/>
  <c r="CP86" i="1"/>
  <c r="DJ86" i="1"/>
  <c r="ED86" i="1"/>
  <c r="EX86" i="1"/>
  <c r="FR86" i="1"/>
  <c r="GL86" i="1"/>
  <c r="HF86" i="1"/>
  <c r="HZ86" i="1"/>
  <c r="IT86" i="1"/>
  <c r="BK86" i="1"/>
  <c r="DQ86" i="1"/>
  <c r="FQ86" i="1"/>
  <c r="HP86" i="1"/>
  <c r="JM86" i="1"/>
  <c r="BL86" i="1"/>
  <c r="DS86" i="1"/>
  <c r="FS86" i="1"/>
  <c r="HQ86" i="1"/>
  <c r="BM86" i="1"/>
  <c r="DT86" i="1"/>
  <c r="FY86" i="1"/>
  <c r="HR86" i="1"/>
  <c r="BN86" i="1"/>
  <c r="DU86" i="1"/>
  <c r="GA86" i="1"/>
  <c r="HS86" i="1"/>
  <c r="BO86" i="1"/>
  <c r="DV86" i="1"/>
  <c r="GB86" i="1"/>
  <c r="HY86" i="1"/>
  <c r="F86" i="1"/>
  <c r="BW86" i="1"/>
  <c r="DW86" i="1"/>
  <c r="GC86" i="1"/>
  <c r="IA86" i="1"/>
  <c r="G86" i="1"/>
  <c r="CC86" i="1"/>
  <c r="EE86" i="1"/>
  <c r="GD86" i="1"/>
  <c r="IG86" i="1"/>
  <c r="O86" i="1"/>
  <c r="CE86" i="1"/>
  <c r="EK86" i="1"/>
  <c r="GE86" i="1"/>
  <c r="II86" i="1"/>
  <c r="W86" i="1"/>
  <c r="CF86" i="1"/>
  <c r="EM86" i="1"/>
  <c r="GK86" i="1"/>
  <c r="IJ86" i="1"/>
  <c r="X86" i="1"/>
  <c r="CG86" i="1"/>
  <c r="EN86" i="1"/>
  <c r="GM86" i="1"/>
  <c r="IK86" i="1"/>
  <c r="Y86" i="1"/>
  <c r="CH86" i="1"/>
  <c r="EO86" i="1"/>
  <c r="GS86" i="1"/>
  <c r="IL86" i="1"/>
  <c r="Z86" i="1"/>
  <c r="CI86" i="1"/>
  <c r="EP86" i="1"/>
  <c r="GU86" i="1"/>
  <c r="IM86" i="1"/>
  <c r="AA86" i="1"/>
  <c r="CQ86" i="1"/>
  <c r="EQ86" i="1"/>
  <c r="GV86" i="1"/>
  <c r="IS86" i="1"/>
  <c r="AI86" i="1"/>
  <c r="CW86" i="1"/>
  <c r="EY86" i="1"/>
  <c r="GW86" i="1"/>
  <c r="IU86" i="1"/>
  <c r="AQ86" i="1"/>
  <c r="CY86" i="1"/>
  <c r="FE86" i="1"/>
  <c r="GX86" i="1"/>
  <c r="JA86" i="1"/>
  <c r="AR86" i="1"/>
  <c r="CZ86" i="1"/>
  <c r="FG86" i="1"/>
  <c r="GY86" i="1"/>
  <c r="JC86" i="1"/>
  <c r="AS86" i="1"/>
  <c r="DA86" i="1"/>
  <c r="FH86" i="1"/>
  <c r="HE86" i="1"/>
  <c r="JD86" i="1"/>
  <c r="AT86" i="1"/>
  <c r="DB86" i="1"/>
  <c r="FI86" i="1"/>
  <c r="HG86" i="1"/>
  <c r="JE86" i="1"/>
  <c r="AU86" i="1"/>
  <c r="DC86" i="1"/>
  <c r="FJ86" i="1"/>
  <c r="HM86" i="1"/>
  <c r="JF86" i="1"/>
  <c r="BC86" i="1"/>
  <c r="DK86" i="1"/>
  <c r="FK86" i="1"/>
  <c r="HO86" i="1"/>
  <c r="JG86" i="1"/>
  <c r="KC85" i="1"/>
  <c r="KW85" i="1"/>
  <c r="LQ85" i="1"/>
  <c r="MK85" i="1"/>
  <c r="NE85" i="1"/>
  <c r="NY85" i="1"/>
  <c r="OS85" i="1"/>
  <c r="PM85" i="1"/>
  <c r="QG85" i="1"/>
  <c r="RA85" i="1"/>
  <c r="RU85" i="1"/>
  <c r="SO85" i="1"/>
  <c r="TI85" i="1"/>
  <c r="UC85" i="1"/>
  <c r="UW85" i="1"/>
  <c r="VQ85" i="1"/>
  <c r="WK85" i="1"/>
  <c r="XE85" i="1"/>
  <c r="XY85" i="1"/>
  <c r="YS85" i="1"/>
  <c r="ZM85" i="1"/>
  <c r="AAG85" i="1"/>
  <c r="ABA85" i="1"/>
  <c r="ABU85" i="1"/>
  <c r="KD85" i="1"/>
  <c r="KX85" i="1"/>
  <c r="LR85" i="1"/>
  <c r="ML85" i="1"/>
  <c r="NF85" i="1"/>
  <c r="NZ85" i="1"/>
  <c r="OT85" i="1"/>
  <c r="PN85" i="1"/>
  <c r="QH85" i="1"/>
  <c r="RB85" i="1"/>
  <c r="RV85" i="1"/>
  <c r="SP85" i="1"/>
  <c r="TJ85" i="1"/>
  <c r="UD85" i="1"/>
  <c r="UX85" i="1"/>
  <c r="VR85" i="1"/>
  <c r="WL85" i="1"/>
  <c r="XF85" i="1"/>
  <c r="XZ85" i="1"/>
  <c r="YT85" i="1"/>
  <c r="ZN85" i="1"/>
  <c r="AAH85" i="1"/>
  <c r="ABB85" i="1"/>
  <c r="ABV85" i="1"/>
  <c r="ACP85" i="1"/>
  <c r="KE85" i="1"/>
  <c r="KY85" i="1"/>
  <c r="LS85" i="1"/>
  <c r="MM85" i="1"/>
  <c r="NG85" i="1"/>
  <c r="OA85" i="1"/>
  <c r="OU85" i="1"/>
  <c r="PO85" i="1"/>
  <c r="QI85" i="1"/>
  <c r="RC85" i="1"/>
  <c r="RW85" i="1"/>
  <c r="SQ85" i="1"/>
  <c r="TK85" i="1"/>
  <c r="UE85" i="1"/>
  <c r="UY85" i="1"/>
  <c r="VS85" i="1"/>
  <c r="WM85" i="1"/>
  <c r="KF85" i="1"/>
  <c r="KZ85" i="1"/>
  <c r="LT85" i="1"/>
  <c r="MN85" i="1"/>
  <c r="NH85" i="1"/>
  <c r="OB85" i="1"/>
  <c r="OV85" i="1"/>
  <c r="PP85" i="1"/>
  <c r="QJ85" i="1"/>
  <c r="RD85" i="1"/>
  <c r="RX85" i="1"/>
  <c r="SR85" i="1"/>
  <c r="TL85" i="1"/>
  <c r="UF85" i="1"/>
  <c r="JO85" i="1"/>
  <c r="KI85" i="1"/>
  <c r="LC85" i="1"/>
  <c r="LW85" i="1"/>
  <c r="MQ85" i="1"/>
  <c r="NK85" i="1"/>
  <c r="OE85" i="1"/>
  <c r="OY85" i="1"/>
  <c r="PS85" i="1"/>
  <c r="JP85" i="1"/>
  <c r="KJ85" i="1"/>
  <c r="LD85" i="1"/>
  <c r="LX85" i="1"/>
  <c r="MR85" i="1"/>
  <c r="NL85" i="1"/>
  <c r="OF85" i="1"/>
  <c r="OZ85" i="1"/>
  <c r="PT85" i="1"/>
  <c r="QN85" i="1"/>
  <c r="RH85" i="1"/>
  <c r="SB85" i="1"/>
  <c r="SV85" i="1"/>
  <c r="TP85" i="1"/>
  <c r="UJ85" i="1"/>
  <c r="VD85" i="1"/>
  <c r="VX85" i="1"/>
  <c r="WR85" i="1"/>
  <c r="XL85" i="1"/>
  <c r="YF85" i="1"/>
  <c r="JQ85" i="1"/>
  <c r="KK85" i="1"/>
  <c r="LE85" i="1"/>
  <c r="LY85" i="1"/>
  <c r="MS85" i="1"/>
  <c r="NM85" i="1"/>
  <c r="OG85" i="1"/>
  <c r="PA85" i="1"/>
  <c r="PU85" i="1"/>
  <c r="QO85" i="1"/>
  <c r="RI85" i="1"/>
  <c r="SC85" i="1"/>
  <c r="SW85" i="1"/>
  <c r="JR85" i="1"/>
  <c r="KL85" i="1"/>
  <c r="LF85" i="1"/>
  <c r="LZ85" i="1"/>
  <c r="MT85" i="1"/>
  <c r="NN85" i="1"/>
  <c r="OH85" i="1"/>
  <c r="PB85" i="1"/>
  <c r="PV85" i="1"/>
  <c r="QP85" i="1"/>
  <c r="RJ85" i="1"/>
  <c r="SD85" i="1"/>
  <c r="SX85" i="1"/>
  <c r="TR85" i="1"/>
  <c r="UL85" i="1"/>
  <c r="KQ85" i="1"/>
  <c r="MA85" i="1"/>
  <c r="NC85" i="1"/>
  <c r="OM85" i="1"/>
  <c r="PW85" i="1"/>
  <c r="QX85" i="1"/>
  <c r="SF85" i="1"/>
  <c r="TG85" i="1"/>
  <c r="UM85" i="1"/>
  <c r="VK85" i="1"/>
  <c r="WI85" i="1"/>
  <c r="XI85" i="1"/>
  <c r="YG85" i="1"/>
  <c r="ZC85" i="1"/>
  <c r="ZY85" i="1"/>
  <c r="AAU85" i="1"/>
  <c r="ABQ85" i="1"/>
  <c r="ACM85" i="1"/>
  <c r="KR85" i="1"/>
  <c r="MB85" i="1"/>
  <c r="ND85" i="1"/>
  <c r="ON85" i="1"/>
  <c r="PX85" i="1"/>
  <c r="QY85" i="1"/>
  <c r="SG85" i="1"/>
  <c r="TH85" i="1"/>
  <c r="UN85" i="1"/>
  <c r="VL85" i="1"/>
  <c r="WJ85" i="1"/>
  <c r="XJ85" i="1"/>
  <c r="YH85" i="1"/>
  <c r="ZD85" i="1"/>
  <c r="ZZ85" i="1"/>
  <c r="AAV85" i="1"/>
  <c r="ABR85" i="1"/>
  <c r="ACN85" i="1"/>
  <c r="KS85" i="1"/>
  <c r="MC85" i="1"/>
  <c r="NI85" i="1"/>
  <c r="OO85" i="1"/>
  <c r="PY85" i="1"/>
  <c r="QZ85" i="1"/>
  <c r="SH85" i="1"/>
  <c r="TM85" i="1"/>
  <c r="UO85" i="1"/>
  <c r="VM85" i="1"/>
  <c r="WN85" i="1"/>
  <c r="XK85" i="1"/>
  <c r="YI85" i="1"/>
  <c r="ZE85" i="1"/>
  <c r="AAA85" i="1"/>
  <c r="AAW85" i="1"/>
  <c r="ABS85" i="1"/>
  <c r="ACO85" i="1"/>
  <c r="JN85" i="1"/>
  <c r="KT85" i="1"/>
  <c r="MD85" i="1"/>
  <c r="NJ85" i="1"/>
  <c r="OP85" i="1"/>
  <c r="PZ85" i="1"/>
  <c r="RE85" i="1"/>
  <c r="SI85" i="1"/>
  <c r="TN85" i="1"/>
  <c r="UP85" i="1"/>
  <c r="VN85" i="1"/>
  <c r="WO85" i="1"/>
  <c r="XM85" i="1"/>
  <c r="YJ85" i="1"/>
  <c r="ZF85" i="1"/>
  <c r="AAB85" i="1"/>
  <c r="AAX85" i="1"/>
  <c r="ABT85" i="1"/>
  <c r="ACQ85" i="1"/>
  <c r="JS85" i="1"/>
  <c r="KU85" i="1"/>
  <c r="ME85" i="1"/>
  <c r="NO85" i="1"/>
  <c r="OQ85" i="1"/>
  <c r="QA85" i="1"/>
  <c r="RF85" i="1"/>
  <c r="SJ85" i="1"/>
  <c r="TO85" i="1"/>
  <c r="UQ85" i="1"/>
  <c r="VO85" i="1"/>
  <c r="WP85" i="1"/>
  <c r="XN85" i="1"/>
  <c r="YK85" i="1"/>
  <c r="ZG85" i="1"/>
  <c r="AAC85" i="1"/>
  <c r="AAY85" i="1"/>
  <c r="ABW85" i="1"/>
  <c r="ACR85" i="1"/>
  <c r="JT85" i="1"/>
  <c r="KV85" i="1"/>
  <c r="MF85" i="1"/>
  <c r="NP85" i="1"/>
  <c r="OR85" i="1"/>
  <c r="QB85" i="1"/>
  <c r="RG85" i="1"/>
  <c r="SK85" i="1"/>
  <c r="TQ85" i="1"/>
  <c r="UR85" i="1"/>
  <c r="VP85" i="1"/>
  <c r="WQ85" i="1"/>
  <c r="XO85" i="1"/>
  <c r="YL85" i="1"/>
  <c r="ZH85" i="1"/>
  <c r="AAD85" i="1"/>
  <c r="AAZ85" i="1"/>
  <c r="ABX85" i="1"/>
  <c r="ACS85" i="1"/>
  <c r="JU85" i="1"/>
  <c r="LA85" i="1"/>
  <c r="MG85" i="1"/>
  <c r="NQ85" i="1"/>
  <c r="OW85" i="1"/>
  <c r="QC85" i="1"/>
  <c r="RK85" i="1"/>
  <c r="SL85" i="1"/>
  <c r="TS85" i="1"/>
  <c r="US85" i="1"/>
  <c r="VT85" i="1"/>
  <c r="WS85" i="1"/>
  <c r="XP85" i="1"/>
  <c r="YM85" i="1"/>
  <c r="ZI85" i="1"/>
  <c r="AAE85" i="1"/>
  <c r="ABC85" i="1"/>
  <c r="ABY85" i="1"/>
  <c r="ACT85" i="1"/>
  <c r="JV85" i="1"/>
  <c r="LB85" i="1"/>
  <c r="MH85" i="1"/>
  <c r="NR85" i="1"/>
  <c r="OX85" i="1"/>
  <c r="QD85" i="1"/>
  <c r="RL85" i="1"/>
  <c r="SM85" i="1"/>
  <c r="TT85" i="1"/>
  <c r="UT85" i="1"/>
  <c r="VU85" i="1"/>
  <c r="WT85" i="1"/>
  <c r="XQ85" i="1"/>
  <c r="YN85" i="1"/>
  <c r="ZJ85" i="1"/>
  <c r="AAF85" i="1"/>
  <c r="ABD85" i="1"/>
  <c r="ABZ85" i="1"/>
  <c r="ACU85" i="1"/>
  <c r="JW85" i="1"/>
  <c r="LG85" i="1"/>
  <c r="MI85" i="1"/>
  <c r="NS85" i="1"/>
  <c r="PC85" i="1"/>
  <c r="QE85" i="1"/>
  <c r="RM85" i="1"/>
  <c r="SN85" i="1"/>
  <c r="TU85" i="1"/>
  <c r="UU85" i="1"/>
  <c r="VV85" i="1"/>
  <c r="WU85" i="1"/>
  <c r="XR85" i="1"/>
  <c r="YO85" i="1"/>
  <c r="ZK85" i="1"/>
  <c r="AAI85" i="1"/>
  <c r="ABE85" i="1"/>
  <c r="ACA85" i="1"/>
  <c r="ACV85" i="1"/>
  <c r="JX85" i="1"/>
  <c r="LH85" i="1"/>
  <c r="MJ85" i="1"/>
  <c r="NT85" i="1"/>
  <c r="PD85" i="1"/>
  <c r="QF85" i="1"/>
  <c r="RN85" i="1"/>
  <c r="SS85" i="1"/>
  <c r="TV85" i="1"/>
  <c r="UV85" i="1"/>
  <c r="VW85" i="1"/>
  <c r="WV85" i="1"/>
  <c r="XS85" i="1"/>
  <c r="YP85" i="1"/>
  <c r="ZL85" i="1"/>
  <c r="AAJ85" i="1"/>
  <c r="ABF85" i="1"/>
  <c r="ACB85" i="1"/>
  <c r="ACW85" i="1"/>
  <c r="JY85" i="1"/>
  <c r="LI85" i="1"/>
  <c r="MO85" i="1"/>
  <c r="NU85" i="1"/>
  <c r="PE85" i="1"/>
  <c r="QK85" i="1"/>
  <c r="RO85" i="1"/>
  <c r="ST85" i="1"/>
  <c r="TW85" i="1"/>
  <c r="UZ85" i="1"/>
  <c r="VY85" i="1"/>
  <c r="WW85" i="1"/>
  <c r="XT85" i="1"/>
  <c r="YQ85" i="1"/>
  <c r="ZO85" i="1"/>
  <c r="AAK85" i="1"/>
  <c r="ABG85" i="1"/>
  <c r="ACC85" i="1"/>
  <c r="ACX85" i="1"/>
  <c r="JZ85" i="1"/>
  <c r="LJ85" i="1"/>
  <c r="MP85" i="1"/>
  <c r="NV85" i="1"/>
  <c r="PF85" i="1"/>
  <c r="QL85" i="1"/>
  <c r="RP85" i="1"/>
  <c r="SU85" i="1"/>
  <c r="TX85" i="1"/>
  <c r="VA85" i="1"/>
  <c r="VZ85" i="1"/>
  <c r="WX85" i="1"/>
  <c r="XU85" i="1"/>
  <c r="YR85" i="1"/>
  <c r="ZP85" i="1"/>
  <c r="AAL85" i="1"/>
  <c r="ABH85" i="1"/>
  <c r="ACD85" i="1"/>
  <c r="ACY85" i="1"/>
  <c r="KA85" i="1"/>
  <c r="LK85" i="1"/>
  <c r="MU85" i="1"/>
  <c r="NW85" i="1"/>
  <c r="PG85" i="1"/>
  <c r="QM85" i="1"/>
  <c r="RQ85" i="1"/>
  <c r="SY85" i="1"/>
  <c r="TY85" i="1"/>
  <c r="VB85" i="1"/>
  <c r="WA85" i="1"/>
  <c r="WY85" i="1"/>
  <c r="XV85" i="1"/>
  <c r="YU85" i="1"/>
  <c r="ZQ85" i="1"/>
  <c r="AAM85" i="1"/>
  <c r="ABI85" i="1"/>
  <c r="ACE85" i="1"/>
  <c r="ACZ85" i="1"/>
  <c r="KH85" i="1"/>
  <c r="LN85" i="1"/>
  <c r="MX85" i="1"/>
  <c r="OD85" i="1"/>
  <c r="PJ85" i="1"/>
  <c r="QS85" i="1"/>
  <c r="RT85" i="1"/>
  <c r="TB85" i="1"/>
  <c r="UB85" i="1"/>
  <c r="VF85" i="1"/>
  <c r="WD85" i="1"/>
  <c r="XB85" i="1"/>
  <c r="YA85" i="1"/>
  <c r="YX85" i="1"/>
  <c r="ZT85" i="1"/>
  <c r="AAP85" i="1"/>
  <c r="ABL85" i="1"/>
  <c r="ACH85" i="1"/>
  <c r="ADC85" i="1"/>
  <c r="KO85" i="1"/>
  <c r="LU85" i="1"/>
  <c r="NA85" i="1"/>
  <c r="OK85" i="1"/>
  <c r="PQ85" i="1"/>
  <c r="OC85" i="1"/>
  <c r="SE85" i="1"/>
  <c r="WC85" i="1"/>
  <c r="YZ85" i="1"/>
  <c r="ABP85" i="1"/>
  <c r="OI85" i="1"/>
  <c r="SZ85" i="1"/>
  <c r="WE85" i="1"/>
  <c r="ZA85" i="1"/>
  <c r="ACF85" i="1"/>
  <c r="OJ85" i="1"/>
  <c r="TA85" i="1"/>
  <c r="WF85" i="1"/>
  <c r="ZB85" i="1"/>
  <c r="ACG85" i="1"/>
  <c r="OL85" i="1"/>
  <c r="TC85" i="1"/>
  <c r="WG85" i="1"/>
  <c r="ZR85" i="1"/>
  <c r="ACI85" i="1"/>
  <c r="KB85" i="1"/>
  <c r="PH85" i="1"/>
  <c r="TD85" i="1"/>
  <c r="WH85" i="1"/>
  <c r="ZS85" i="1"/>
  <c r="ACJ85" i="1"/>
  <c r="KM85" i="1"/>
  <c r="PK85" i="1"/>
  <c r="TF85" i="1"/>
  <c r="XA85" i="1"/>
  <c r="ZV85" i="1"/>
  <c r="ACL85" i="1"/>
  <c r="KN85" i="1"/>
  <c r="PL85" i="1"/>
  <c r="TZ85" i="1"/>
  <c r="XC85" i="1"/>
  <c r="ZW85" i="1"/>
  <c r="ADA85" i="1"/>
  <c r="KP85" i="1"/>
  <c r="PR85" i="1"/>
  <c r="UA85" i="1"/>
  <c r="XD85" i="1"/>
  <c r="ZX85" i="1"/>
  <c r="ADB85" i="1"/>
  <c r="LL85" i="1"/>
  <c r="QQ85" i="1"/>
  <c r="UG85" i="1"/>
  <c r="XG85" i="1"/>
  <c r="AAN85" i="1"/>
  <c r="ADD85" i="1"/>
  <c r="LM85" i="1"/>
  <c r="QR85" i="1"/>
  <c r="UH85" i="1"/>
  <c r="XH85" i="1"/>
  <c r="AAO85" i="1"/>
  <c r="ADE85" i="1"/>
  <c r="LO85" i="1"/>
  <c r="QT85" i="1"/>
  <c r="UI85" i="1"/>
  <c r="XW85" i="1"/>
  <c r="AAQ85" i="1"/>
  <c r="ADF85" i="1"/>
  <c r="LP85" i="1"/>
  <c r="QU85" i="1"/>
  <c r="UK85" i="1"/>
  <c r="XX85" i="1"/>
  <c r="AAR85" i="1"/>
  <c r="ADG85" i="1"/>
  <c r="MW85" i="1"/>
  <c r="RR85" i="1"/>
  <c r="VG85" i="1"/>
  <c r="YD85" i="1"/>
  <c r="ABJ85" i="1"/>
  <c r="MY85" i="1"/>
  <c r="RS85" i="1"/>
  <c r="VH85" i="1"/>
  <c r="YE85" i="1"/>
  <c r="ABK85" i="1"/>
  <c r="KG85" i="1"/>
  <c r="YC85" i="1"/>
  <c r="LV85" i="1"/>
  <c r="YV85" i="1"/>
  <c r="MV85" i="1"/>
  <c r="YW85" i="1"/>
  <c r="MZ85" i="1"/>
  <c r="YY85" i="1"/>
  <c r="NB85" i="1"/>
  <c r="ZU85" i="1"/>
  <c r="NX85" i="1"/>
  <c r="AAS85" i="1"/>
  <c r="PI85" i="1"/>
  <c r="AAT85" i="1"/>
  <c r="QV85" i="1"/>
  <c r="ABM85" i="1"/>
  <c r="QW85" i="1"/>
  <c r="ABN85" i="1"/>
  <c r="RY85" i="1"/>
  <c r="ABO85" i="1"/>
  <c r="RZ85" i="1"/>
  <c r="ACK85" i="1"/>
  <c r="SA85" i="1"/>
  <c r="VI85" i="1"/>
  <c r="WZ85" i="1"/>
  <c r="VJ85" i="1"/>
  <c r="WB85" i="1"/>
  <c r="TE85" i="1"/>
  <c r="VC85" i="1"/>
  <c r="VE85" i="1"/>
  <c r="YB85" i="1"/>
  <c r="X85" i="1"/>
  <c r="AR85" i="1"/>
  <c r="BL85" i="1"/>
  <c r="CF85" i="1"/>
  <c r="CZ85" i="1"/>
  <c r="DT85" i="1"/>
  <c r="EN85" i="1"/>
  <c r="FH85" i="1"/>
  <c r="GB85" i="1"/>
  <c r="GV85" i="1"/>
  <c r="HP85" i="1"/>
  <c r="IJ85" i="1"/>
  <c r="JD85" i="1"/>
  <c r="Y85" i="1"/>
  <c r="AS85" i="1"/>
  <c r="BM85" i="1"/>
  <c r="CG85" i="1"/>
  <c r="DA85" i="1"/>
  <c r="DU85" i="1"/>
  <c r="EO85" i="1"/>
  <c r="FI85" i="1"/>
  <c r="GC85" i="1"/>
  <c r="GW85" i="1"/>
  <c r="HQ85" i="1"/>
  <c r="IK85" i="1"/>
  <c r="JE85" i="1"/>
  <c r="F85" i="1"/>
  <c r="Z85" i="1"/>
  <c r="AT85" i="1"/>
  <c r="BN85" i="1"/>
  <c r="CH85" i="1"/>
  <c r="DB85" i="1"/>
  <c r="DV85" i="1"/>
  <c r="EP85" i="1"/>
  <c r="FJ85" i="1"/>
  <c r="GD85" i="1"/>
  <c r="GX85" i="1"/>
  <c r="HR85" i="1"/>
  <c r="IL85" i="1"/>
  <c r="JF85" i="1"/>
  <c r="G85" i="1"/>
  <c r="AA85" i="1"/>
  <c r="AU85" i="1"/>
  <c r="BO85" i="1"/>
  <c r="CI85" i="1"/>
  <c r="DC85" i="1"/>
  <c r="DW85" i="1"/>
  <c r="EQ85" i="1"/>
  <c r="FK85" i="1"/>
  <c r="GE85" i="1"/>
  <c r="GY85" i="1"/>
  <c r="HS85" i="1"/>
  <c r="IM85" i="1"/>
  <c r="JG85" i="1"/>
  <c r="H85" i="1"/>
  <c r="AB85" i="1"/>
  <c r="AV85" i="1"/>
  <c r="BP85" i="1"/>
  <c r="CJ85" i="1"/>
  <c r="DD85" i="1"/>
  <c r="DX85" i="1"/>
  <c r="ER85" i="1"/>
  <c r="FL85" i="1"/>
  <c r="GF85" i="1"/>
  <c r="GZ85" i="1"/>
  <c r="HT85" i="1"/>
  <c r="IN85" i="1"/>
  <c r="JH85" i="1"/>
  <c r="I85" i="1"/>
  <c r="AC85" i="1"/>
  <c r="AW85" i="1"/>
  <c r="BQ85" i="1"/>
  <c r="CK85" i="1"/>
  <c r="DE85" i="1"/>
  <c r="DY85" i="1"/>
  <c r="ES85" i="1"/>
  <c r="FM85" i="1"/>
  <c r="GG85" i="1"/>
  <c r="HA85" i="1"/>
  <c r="HU85" i="1"/>
  <c r="IO85" i="1"/>
  <c r="JI85" i="1"/>
  <c r="J85" i="1"/>
  <c r="AD85" i="1"/>
  <c r="AX85" i="1"/>
  <c r="BR85" i="1"/>
  <c r="CL85" i="1"/>
  <c r="DF85" i="1"/>
  <c r="DZ85" i="1"/>
  <c r="ET85" i="1"/>
  <c r="FN85" i="1"/>
  <c r="GH85" i="1"/>
  <c r="HB85" i="1"/>
  <c r="HV85" i="1"/>
  <c r="IP85" i="1"/>
  <c r="JJ85" i="1"/>
  <c r="K85" i="1"/>
  <c r="AE85" i="1"/>
  <c r="AY85" i="1"/>
  <c r="BS85" i="1"/>
  <c r="CM85" i="1"/>
  <c r="DG85" i="1"/>
  <c r="EA85" i="1"/>
  <c r="EU85" i="1"/>
  <c r="FO85" i="1"/>
  <c r="GI85" i="1"/>
  <c r="L85" i="1"/>
  <c r="AF85" i="1"/>
  <c r="AZ85" i="1"/>
  <c r="BT85" i="1"/>
  <c r="CN85" i="1"/>
  <c r="DH85" i="1"/>
  <c r="EB85" i="1"/>
  <c r="EV85" i="1"/>
  <c r="FP85" i="1"/>
  <c r="GJ85" i="1"/>
  <c r="HD85" i="1"/>
  <c r="M85" i="1"/>
  <c r="P85" i="1"/>
  <c r="AJ85" i="1"/>
  <c r="BD85" i="1"/>
  <c r="BX85" i="1"/>
  <c r="CR85" i="1"/>
  <c r="DL85" i="1"/>
  <c r="EF85" i="1"/>
  <c r="EZ85" i="1"/>
  <c r="FT85" i="1"/>
  <c r="GN85" i="1"/>
  <c r="HH85" i="1"/>
  <c r="IB85" i="1"/>
  <c r="IV85" i="1"/>
  <c r="Q85" i="1"/>
  <c r="AK85" i="1"/>
  <c r="BE85" i="1"/>
  <c r="BY85" i="1"/>
  <c r="CS85" i="1"/>
  <c r="DM85" i="1"/>
  <c r="EG85" i="1"/>
  <c r="FA85" i="1"/>
  <c r="FU85" i="1"/>
  <c r="GO85" i="1"/>
  <c r="HI85" i="1"/>
  <c r="IC85" i="1"/>
  <c r="IW85" i="1"/>
  <c r="R85" i="1"/>
  <c r="AL85" i="1"/>
  <c r="BF85" i="1"/>
  <c r="BZ85" i="1"/>
  <c r="CT85" i="1"/>
  <c r="DN85" i="1"/>
  <c r="EH85" i="1"/>
  <c r="FB85" i="1"/>
  <c r="FV85" i="1"/>
  <c r="GP85" i="1"/>
  <c r="HJ85" i="1"/>
  <c r="ID85" i="1"/>
  <c r="IX85" i="1"/>
  <c r="S85" i="1"/>
  <c r="AM85" i="1"/>
  <c r="BG85" i="1"/>
  <c r="CA85" i="1"/>
  <c r="CU85" i="1"/>
  <c r="DO85" i="1"/>
  <c r="EI85" i="1"/>
  <c r="FC85" i="1"/>
  <c r="FW85" i="1"/>
  <c r="GQ85" i="1"/>
  <c r="HK85" i="1"/>
  <c r="IE85" i="1"/>
  <c r="IY85" i="1"/>
  <c r="T85" i="1"/>
  <c r="AN85" i="1"/>
  <c r="BH85" i="1"/>
  <c r="CB85" i="1"/>
  <c r="CV85" i="1"/>
  <c r="DP85" i="1"/>
  <c r="EJ85" i="1"/>
  <c r="FD85" i="1"/>
  <c r="FX85" i="1"/>
  <c r="GR85" i="1"/>
  <c r="HL85" i="1"/>
  <c r="IF85" i="1"/>
  <c r="IZ85" i="1"/>
  <c r="U85" i="1"/>
  <c r="AO85" i="1"/>
  <c r="BI85" i="1"/>
  <c r="CC85" i="1"/>
  <c r="CW85" i="1"/>
  <c r="DQ85" i="1"/>
  <c r="EK85" i="1"/>
  <c r="FE85" i="1"/>
  <c r="FY85" i="1"/>
  <c r="GS85" i="1"/>
  <c r="HM85" i="1"/>
  <c r="IG85" i="1"/>
  <c r="JA85" i="1"/>
  <c r="V85" i="1"/>
  <c r="AP85" i="1"/>
  <c r="BJ85" i="1"/>
  <c r="CD85" i="1"/>
  <c r="CX85" i="1"/>
  <c r="DR85" i="1"/>
  <c r="EL85" i="1"/>
  <c r="FF85" i="1"/>
  <c r="FZ85" i="1"/>
  <c r="GT85" i="1"/>
  <c r="HN85" i="1"/>
  <c r="IH85" i="1"/>
  <c r="JB85" i="1"/>
  <c r="CE85" i="1"/>
  <c r="GA85" i="1"/>
  <c r="IU85" i="1"/>
  <c r="CO85" i="1"/>
  <c r="GK85" i="1"/>
  <c r="JC85" i="1"/>
  <c r="CP85" i="1"/>
  <c r="GL85" i="1"/>
  <c r="JK85" i="1"/>
  <c r="CQ85" i="1"/>
  <c r="GM85" i="1"/>
  <c r="JL85" i="1"/>
  <c r="CY85" i="1"/>
  <c r="GU85" i="1"/>
  <c r="JM85" i="1"/>
  <c r="DI85" i="1"/>
  <c r="HC85" i="1"/>
  <c r="N85" i="1"/>
  <c r="DJ85" i="1"/>
  <c r="HE85" i="1"/>
  <c r="O85" i="1"/>
  <c r="DK85" i="1"/>
  <c r="HF85" i="1"/>
  <c r="W85" i="1"/>
  <c r="DS85" i="1"/>
  <c r="HG85" i="1"/>
  <c r="AG85" i="1"/>
  <c r="EC85" i="1"/>
  <c r="HO85" i="1"/>
  <c r="AH85" i="1"/>
  <c r="ED85" i="1"/>
  <c r="HW85" i="1"/>
  <c r="AI85" i="1"/>
  <c r="EE85" i="1"/>
  <c r="HX85" i="1"/>
  <c r="AQ85" i="1"/>
  <c r="EM85" i="1"/>
  <c r="HY85" i="1"/>
  <c r="BA85" i="1"/>
  <c r="EW85" i="1"/>
  <c r="HZ85" i="1"/>
  <c r="BB85" i="1"/>
  <c r="EX85" i="1"/>
  <c r="IA85" i="1"/>
  <c r="BC85" i="1"/>
  <c r="EY85" i="1"/>
  <c r="II85" i="1"/>
  <c r="BK85" i="1"/>
  <c r="FG85" i="1"/>
  <c r="IQ85" i="1"/>
  <c r="BU85" i="1"/>
  <c r="FQ85" i="1"/>
  <c r="IR85" i="1"/>
  <c r="BV85" i="1"/>
  <c r="FR85" i="1"/>
  <c r="IS85" i="1"/>
  <c r="BW85" i="1"/>
  <c r="FS85" i="1"/>
  <c r="IT85" i="1"/>
  <c r="JR84" i="1"/>
  <c r="KL84" i="1"/>
  <c r="LF84" i="1"/>
  <c r="LZ84" i="1"/>
  <c r="MT84" i="1"/>
  <c r="NN84" i="1"/>
  <c r="OH84" i="1"/>
  <c r="PB84" i="1"/>
  <c r="PV84" i="1"/>
  <c r="QP84" i="1"/>
  <c r="RJ84" i="1"/>
  <c r="SD84" i="1"/>
  <c r="SX84" i="1"/>
  <c r="TR84" i="1"/>
  <c r="UL84" i="1"/>
  <c r="VF84" i="1"/>
  <c r="VZ84" i="1"/>
  <c r="WT84" i="1"/>
  <c r="XN84" i="1"/>
  <c r="YH84" i="1"/>
  <c r="ZB84" i="1"/>
  <c r="JU84" i="1"/>
  <c r="KO84" i="1"/>
  <c r="LI84" i="1"/>
  <c r="MC84" i="1"/>
  <c r="MW84" i="1"/>
  <c r="NQ84" i="1"/>
  <c r="OK84" i="1"/>
  <c r="PE84" i="1"/>
  <c r="PY84" i="1"/>
  <c r="QS84" i="1"/>
  <c r="RM84" i="1"/>
  <c r="SG84" i="1"/>
  <c r="TA84" i="1"/>
  <c r="TU84" i="1"/>
  <c r="JX84" i="1"/>
  <c r="KR84" i="1"/>
  <c r="KC84" i="1"/>
  <c r="KZ84" i="1"/>
  <c r="LV84" i="1"/>
  <c r="MR84" i="1"/>
  <c r="NO84" i="1"/>
  <c r="OL84" i="1"/>
  <c r="PH84" i="1"/>
  <c r="QD84" i="1"/>
  <c r="QZ84" i="1"/>
  <c r="RV84" i="1"/>
  <c r="SR84" i="1"/>
  <c r="TN84" i="1"/>
  <c r="UJ84" i="1"/>
  <c r="VE84" i="1"/>
  <c r="WA84" i="1"/>
  <c r="WV84" i="1"/>
  <c r="XQ84" i="1"/>
  <c r="YL84" i="1"/>
  <c r="ZG84" i="1"/>
  <c r="AAA84" i="1"/>
  <c r="AAU84" i="1"/>
  <c r="ABO84" i="1"/>
  <c r="ACI84" i="1"/>
  <c r="ADC84" i="1"/>
  <c r="KD84" i="1"/>
  <c r="LA84" i="1"/>
  <c r="LW84" i="1"/>
  <c r="MS84" i="1"/>
  <c r="NP84" i="1"/>
  <c r="OM84" i="1"/>
  <c r="PI84" i="1"/>
  <c r="QE84" i="1"/>
  <c r="RA84" i="1"/>
  <c r="RW84" i="1"/>
  <c r="SS84" i="1"/>
  <c r="TO84" i="1"/>
  <c r="UK84" i="1"/>
  <c r="VG84" i="1"/>
  <c r="WB84" i="1"/>
  <c r="WW84" i="1"/>
  <c r="XR84" i="1"/>
  <c r="YM84" i="1"/>
  <c r="ZH84" i="1"/>
  <c r="AAB84" i="1"/>
  <c r="AAV84" i="1"/>
  <c r="ABP84" i="1"/>
  <c r="ACJ84" i="1"/>
  <c r="ADD84" i="1"/>
  <c r="KE84" i="1"/>
  <c r="LB84" i="1"/>
  <c r="LX84" i="1"/>
  <c r="MU84" i="1"/>
  <c r="NR84" i="1"/>
  <c r="ON84" i="1"/>
  <c r="PJ84" i="1"/>
  <c r="QF84" i="1"/>
  <c r="RB84" i="1"/>
  <c r="RX84" i="1"/>
  <c r="ST84" i="1"/>
  <c r="TP84" i="1"/>
  <c r="UM84" i="1"/>
  <c r="VH84" i="1"/>
  <c r="WC84" i="1"/>
  <c r="WX84" i="1"/>
  <c r="XS84" i="1"/>
  <c r="YN84" i="1"/>
  <c r="ZI84" i="1"/>
  <c r="AAC84" i="1"/>
  <c r="AAW84" i="1"/>
  <c r="ABQ84" i="1"/>
  <c r="ACK84" i="1"/>
  <c r="ADE84" i="1"/>
  <c r="KF84" i="1"/>
  <c r="LC84" i="1"/>
  <c r="LY84" i="1"/>
  <c r="MV84" i="1"/>
  <c r="NS84" i="1"/>
  <c r="OO84" i="1"/>
  <c r="PK84" i="1"/>
  <c r="QG84" i="1"/>
  <c r="RC84" i="1"/>
  <c r="RY84" i="1"/>
  <c r="SU84" i="1"/>
  <c r="TQ84" i="1"/>
  <c r="UN84" i="1"/>
  <c r="VI84" i="1"/>
  <c r="WD84" i="1"/>
  <c r="WY84" i="1"/>
  <c r="XT84" i="1"/>
  <c r="YO84" i="1"/>
  <c r="ZJ84" i="1"/>
  <c r="AAD84" i="1"/>
  <c r="AAX84" i="1"/>
  <c r="ABR84" i="1"/>
  <c r="ACL84" i="1"/>
  <c r="ADF84" i="1"/>
  <c r="KG84" i="1"/>
  <c r="LD84" i="1"/>
  <c r="MA84" i="1"/>
  <c r="MX84" i="1"/>
  <c r="NT84" i="1"/>
  <c r="OP84" i="1"/>
  <c r="PL84" i="1"/>
  <c r="QH84" i="1"/>
  <c r="RD84" i="1"/>
  <c r="RZ84" i="1"/>
  <c r="SV84" i="1"/>
  <c r="TS84" i="1"/>
  <c r="UO84" i="1"/>
  <c r="VJ84" i="1"/>
  <c r="WE84" i="1"/>
  <c r="WZ84" i="1"/>
  <c r="XU84" i="1"/>
  <c r="KH84" i="1"/>
  <c r="LE84" i="1"/>
  <c r="MB84" i="1"/>
  <c r="MY84" i="1"/>
  <c r="NU84" i="1"/>
  <c r="OQ84" i="1"/>
  <c r="PM84" i="1"/>
  <c r="QI84" i="1"/>
  <c r="RE84" i="1"/>
  <c r="SA84" i="1"/>
  <c r="SW84" i="1"/>
  <c r="TT84" i="1"/>
  <c r="UP84" i="1"/>
  <c r="VK84" i="1"/>
  <c r="WF84" i="1"/>
  <c r="KI84" i="1"/>
  <c r="LG84" i="1"/>
  <c r="MD84" i="1"/>
  <c r="MZ84" i="1"/>
  <c r="NV84" i="1"/>
  <c r="OR84" i="1"/>
  <c r="PN84" i="1"/>
  <c r="QJ84" i="1"/>
  <c r="RF84" i="1"/>
  <c r="SB84" i="1"/>
  <c r="SY84" i="1"/>
  <c r="TV84" i="1"/>
  <c r="UQ84" i="1"/>
  <c r="VL84" i="1"/>
  <c r="WG84" i="1"/>
  <c r="XB84" i="1"/>
  <c r="XW84" i="1"/>
  <c r="YR84" i="1"/>
  <c r="ZM84" i="1"/>
  <c r="AAG84" i="1"/>
  <c r="ABA84" i="1"/>
  <c r="ABU84" i="1"/>
  <c r="ACO84" i="1"/>
  <c r="KJ84" i="1"/>
  <c r="LH84" i="1"/>
  <c r="ME84" i="1"/>
  <c r="NA84" i="1"/>
  <c r="NW84" i="1"/>
  <c r="OS84" i="1"/>
  <c r="PO84" i="1"/>
  <c r="QK84" i="1"/>
  <c r="RG84" i="1"/>
  <c r="SC84" i="1"/>
  <c r="SZ84" i="1"/>
  <c r="TW84" i="1"/>
  <c r="UR84" i="1"/>
  <c r="VM84" i="1"/>
  <c r="WH84" i="1"/>
  <c r="XC84" i="1"/>
  <c r="XX84" i="1"/>
  <c r="YS84" i="1"/>
  <c r="ZN84" i="1"/>
  <c r="AAH84" i="1"/>
  <c r="ABB84" i="1"/>
  <c r="ABV84" i="1"/>
  <c r="ACP84" i="1"/>
  <c r="JN84" i="1"/>
  <c r="KK84" i="1"/>
  <c r="LJ84" i="1"/>
  <c r="MF84" i="1"/>
  <c r="NB84" i="1"/>
  <c r="NX84" i="1"/>
  <c r="OT84" i="1"/>
  <c r="PP84" i="1"/>
  <c r="QL84" i="1"/>
  <c r="RH84" i="1"/>
  <c r="SE84" i="1"/>
  <c r="TB84" i="1"/>
  <c r="TX84" i="1"/>
  <c r="US84" i="1"/>
  <c r="VN84" i="1"/>
  <c r="WI84" i="1"/>
  <c r="XD84" i="1"/>
  <c r="XY84" i="1"/>
  <c r="YT84" i="1"/>
  <c r="ZO84" i="1"/>
  <c r="AAI84" i="1"/>
  <c r="ABC84" i="1"/>
  <c r="ABW84" i="1"/>
  <c r="ACQ84" i="1"/>
  <c r="JO84" i="1"/>
  <c r="KM84" i="1"/>
  <c r="LK84" i="1"/>
  <c r="MG84" i="1"/>
  <c r="NC84" i="1"/>
  <c r="NY84" i="1"/>
  <c r="OU84" i="1"/>
  <c r="PQ84" i="1"/>
  <c r="QM84" i="1"/>
  <c r="RI84" i="1"/>
  <c r="SF84" i="1"/>
  <c r="TC84" i="1"/>
  <c r="TY84" i="1"/>
  <c r="UT84" i="1"/>
  <c r="VO84" i="1"/>
  <c r="WJ84" i="1"/>
  <c r="XE84" i="1"/>
  <c r="XZ84" i="1"/>
  <c r="YU84" i="1"/>
  <c r="ZP84" i="1"/>
  <c r="AAJ84" i="1"/>
  <c r="ABD84" i="1"/>
  <c r="ABX84" i="1"/>
  <c r="ACR84" i="1"/>
  <c r="JP84" i="1"/>
  <c r="KN84" i="1"/>
  <c r="LL84" i="1"/>
  <c r="MH84" i="1"/>
  <c r="ND84" i="1"/>
  <c r="NZ84" i="1"/>
  <c r="OV84" i="1"/>
  <c r="PR84" i="1"/>
  <c r="QN84" i="1"/>
  <c r="RK84" i="1"/>
  <c r="SH84" i="1"/>
  <c r="TD84" i="1"/>
  <c r="JQ84" i="1"/>
  <c r="LO84" i="1"/>
  <c r="NI84" i="1"/>
  <c r="PD84" i="1"/>
  <c r="QY84" i="1"/>
  <c r="TF84" i="1"/>
  <c r="UW84" i="1"/>
  <c r="WM84" i="1"/>
  <c r="YA84" i="1"/>
  <c r="ZE84" i="1"/>
  <c r="AAO84" i="1"/>
  <c r="ABY84" i="1"/>
  <c r="ADA84" i="1"/>
  <c r="JS84" i="1"/>
  <c r="LP84" i="1"/>
  <c r="NJ84" i="1"/>
  <c r="PF84" i="1"/>
  <c r="RL84" i="1"/>
  <c r="TG84" i="1"/>
  <c r="UX84" i="1"/>
  <c r="WN84" i="1"/>
  <c r="YB84" i="1"/>
  <c r="ZF84" i="1"/>
  <c r="AAP84" i="1"/>
  <c r="ABZ84" i="1"/>
  <c r="ADB84" i="1"/>
  <c r="JT84" i="1"/>
  <c r="LQ84" i="1"/>
  <c r="NK84" i="1"/>
  <c r="PG84" i="1"/>
  <c r="RN84" i="1"/>
  <c r="TH84" i="1"/>
  <c r="UY84" i="1"/>
  <c r="WO84" i="1"/>
  <c r="YC84" i="1"/>
  <c r="ZK84" i="1"/>
  <c r="AAQ84" i="1"/>
  <c r="ACA84" i="1"/>
  <c r="ADG84" i="1"/>
  <c r="JV84" i="1"/>
  <c r="LR84" i="1"/>
  <c r="NL84" i="1"/>
  <c r="PS84" i="1"/>
  <c r="RO84" i="1"/>
  <c r="TI84" i="1"/>
  <c r="UZ84" i="1"/>
  <c r="WP84" i="1"/>
  <c r="YD84" i="1"/>
  <c r="ZL84" i="1"/>
  <c r="AAR84" i="1"/>
  <c r="ACB84" i="1"/>
  <c r="JW84" i="1"/>
  <c r="LS84" i="1"/>
  <c r="NM84" i="1"/>
  <c r="PT84" i="1"/>
  <c r="RP84" i="1"/>
  <c r="TJ84" i="1"/>
  <c r="VA84" i="1"/>
  <c r="WQ84" i="1"/>
  <c r="YE84" i="1"/>
  <c r="ZQ84" i="1"/>
  <c r="AAS84" i="1"/>
  <c r="ACC84" i="1"/>
  <c r="JY84" i="1"/>
  <c r="LT84" i="1"/>
  <c r="OA84" i="1"/>
  <c r="PU84" i="1"/>
  <c r="RQ84" i="1"/>
  <c r="TK84" i="1"/>
  <c r="VB84" i="1"/>
  <c r="WR84" i="1"/>
  <c r="YF84" i="1"/>
  <c r="ZR84" i="1"/>
  <c r="AAT84" i="1"/>
  <c r="ACD84" i="1"/>
  <c r="JZ84" i="1"/>
  <c r="LU84" i="1"/>
  <c r="OB84" i="1"/>
  <c r="PW84" i="1"/>
  <c r="RR84" i="1"/>
  <c r="TL84" i="1"/>
  <c r="VC84" i="1"/>
  <c r="WS84" i="1"/>
  <c r="YG84" i="1"/>
  <c r="ZS84" i="1"/>
  <c r="AAY84" i="1"/>
  <c r="ACE84" i="1"/>
  <c r="KA84" i="1"/>
  <c r="MI84" i="1"/>
  <c r="OC84" i="1"/>
  <c r="PX84" i="1"/>
  <c r="RS84" i="1"/>
  <c r="TM84" i="1"/>
  <c r="VD84" i="1"/>
  <c r="WU84" i="1"/>
  <c r="YI84" i="1"/>
  <c r="ZT84" i="1"/>
  <c r="AAZ84" i="1"/>
  <c r="ACF84" i="1"/>
  <c r="KB84" i="1"/>
  <c r="MJ84" i="1"/>
  <c r="OD84" i="1"/>
  <c r="PZ84" i="1"/>
  <c r="RT84" i="1"/>
  <c r="TZ84" i="1"/>
  <c r="VP84" i="1"/>
  <c r="XA84" i="1"/>
  <c r="YJ84" i="1"/>
  <c r="ZU84" i="1"/>
  <c r="ABE84" i="1"/>
  <c r="ACG84" i="1"/>
  <c r="KP84" i="1"/>
  <c r="MK84" i="1"/>
  <c r="OE84" i="1"/>
  <c r="QA84" i="1"/>
  <c r="RU84" i="1"/>
  <c r="UA84" i="1"/>
  <c r="VQ84" i="1"/>
  <c r="XF84" i="1"/>
  <c r="YK84" i="1"/>
  <c r="ZV84" i="1"/>
  <c r="ABF84" i="1"/>
  <c r="ACH84" i="1"/>
  <c r="KQ84" i="1"/>
  <c r="ML84" i="1"/>
  <c r="OF84" i="1"/>
  <c r="QB84" i="1"/>
  <c r="SI84" i="1"/>
  <c r="UB84" i="1"/>
  <c r="VR84" i="1"/>
  <c r="XG84" i="1"/>
  <c r="YP84" i="1"/>
  <c r="ZW84" i="1"/>
  <c r="ABG84" i="1"/>
  <c r="ACM84" i="1"/>
  <c r="KS84" i="1"/>
  <c r="MM84" i="1"/>
  <c r="OG84" i="1"/>
  <c r="QC84" i="1"/>
  <c r="SJ84" i="1"/>
  <c r="UC84" i="1"/>
  <c r="VS84" i="1"/>
  <c r="XH84" i="1"/>
  <c r="YQ84" i="1"/>
  <c r="ZX84" i="1"/>
  <c r="ABH84" i="1"/>
  <c r="ACN84" i="1"/>
  <c r="KT84" i="1"/>
  <c r="MN84" i="1"/>
  <c r="OI84" i="1"/>
  <c r="QO84" i="1"/>
  <c r="SK84" i="1"/>
  <c r="UD84" i="1"/>
  <c r="VT84" i="1"/>
  <c r="XI84" i="1"/>
  <c r="YV84" i="1"/>
  <c r="ZY84" i="1"/>
  <c r="ABI84" i="1"/>
  <c r="ACS84" i="1"/>
  <c r="KW84" i="1"/>
  <c r="MQ84" i="1"/>
  <c r="OX84" i="1"/>
  <c r="QT84" i="1"/>
  <c r="SN84" i="1"/>
  <c r="UG84" i="1"/>
  <c r="VW84" i="1"/>
  <c r="XL84" i="1"/>
  <c r="YY84" i="1"/>
  <c r="AAF84" i="1"/>
  <c r="ABL84" i="1"/>
  <c r="ACV84" i="1"/>
  <c r="LM84" i="1"/>
  <c r="NG84" i="1"/>
  <c r="PA84" i="1"/>
  <c r="QW84" i="1"/>
  <c r="SQ84" i="1"/>
  <c r="UU84" i="1"/>
  <c r="WK84" i="1"/>
  <c r="XP84" i="1"/>
  <c r="ZC84" i="1"/>
  <c r="AAM84" i="1"/>
  <c r="ABS84" i="1"/>
  <c r="ACY84" i="1"/>
  <c r="QR84" i="1"/>
  <c r="XK84" i="1"/>
  <c r="ACU84" i="1"/>
  <c r="QU84" i="1"/>
  <c r="XM84" i="1"/>
  <c r="ACW84" i="1"/>
  <c r="QV84" i="1"/>
  <c r="XO84" i="1"/>
  <c r="ACX84" i="1"/>
  <c r="QX84" i="1"/>
  <c r="XV84" i="1"/>
  <c r="ACZ84" i="1"/>
  <c r="KU84" i="1"/>
  <c r="SL84" i="1"/>
  <c r="YW84" i="1"/>
  <c r="KX84" i="1"/>
  <c r="SO84" i="1"/>
  <c r="YZ84" i="1"/>
  <c r="KY84" i="1"/>
  <c r="SP84" i="1"/>
  <c r="ZA84" i="1"/>
  <c r="LN84" i="1"/>
  <c r="TE84" i="1"/>
  <c r="ZD84" i="1"/>
  <c r="MO84" i="1"/>
  <c r="UE84" i="1"/>
  <c r="ZZ84" i="1"/>
  <c r="MP84" i="1"/>
  <c r="UF84" i="1"/>
  <c r="AAE84" i="1"/>
  <c r="NE84" i="1"/>
  <c r="UH84" i="1"/>
  <c r="AAK84" i="1"/>
  <c r="NF84" i="1"/>
  <c r="UI84" i="1"/>
  <c r="AAL84" i="1"/>
  <c r="OW84" i="1"/>
  <c r="VV84" i="1"/>
  <c r="ABK84" i="1"/>
  <c r="OY84" i="1"/>
  <c r="VX84" i="1"/>
  <c r="ABM84" i="1"/>
  <c r="KV84" i="1"/>
  <c r="NH84" i="1"/>
  <c r="OJ84" i="1"/>
  <c r="OZ84" i="1"/>
  <c r="PC84" i="1"/>
  <c r="QQ84" i="1"/>
  <c r="SM84" i="1"/>
  <c r="UV84" i="1"/>
  <c r="VU84" i="1"/>
  <c r="VY84" i="1"/>
  <c r="AAN84" i="1"/>
  <c r="ABT84" i="1"/>
  <c r="WL84" i="1"/>
  <c r="XJ84" i="1"/>
  <c r="YX84" i="1"/>
  <c r="ABJ84" i="1"/>
  <c r="ABN84" i="1"/>
  <c r="ACT84" i="1"/>
  <c r="L84" i="1"/>
  <c r="AF84" i="1"/>
  <c r="AZ84" i="1"/>
  <c r="BT84" i="1"/>
  <c r="CN84" i="1"/>
  <c r="DH84" i="1"/>
  <c r="EB84" i="1"/>
  <c r="EV84" i="1"/>
  <c r="FP84" i="1"/>
  <c r="GJ84" i="1"/>
  <c r="HD84" i="1"/>
  <c r="HX84" i="1"/>
  <c r="IR84" i="1"/>
  <c r="JL84" i="1"/>
  <c r="M84" i="1"/>
  <c r="AG84" i="1"/>
  <c r="BA84" i="1"/>
  <c r="BU84" i="1"/>
  <c r="CO84" i="1"/>
  <c r="DI84" i="1"/>
  <c r="EC84" i="1"/>
  <c r="EW84" i="1"/>
  <c r="FQ84" i="1"/>
  <c r="GK84" i="1"/>
  <c r="HE84" i="1"/>
  <c r="HY84" i="1"/>
  <c r="IS84" i="1"/>
  <c r="JM84" i="1"/>
  <c r="N84" i="1"/>
  <c r="AH84" i="1"/>
  <c r="BB84" i="1"/>
  <c r="BV84" i="1"/>
  <c r="CP84" i="1"/>
  <c r="DJ84" i="1"/>
  <c r="ED84" i="1"/>
  <c r="EX84" i="1"/>
  <c r="FR84" i="1"/>
  <c r="GL84" i="1"/>
  <c r="HF84" i="1"/>
  <c r="HZ84" i="1"/>
  <c r="IT84" i="1"/>
  <c r="O84" i="1"/>
  <c r="AI84" i="1"/>
  <c r="BC84" i="1"/>
  <c r="BW84" i="1"/>
  <c r="CQ84" i="1"/>
  <c r="DK84" i="1"/>
  <c r="EE84" i="1"/>
  <c r="EY84" i="1"/>
  <c r="FS84" i="1"/>
  <c r="GM84" i="1"/>
  <c r="HG84" i="1"/>
  <c r="IA84" i="1"/>
  <c r="IU84" i="1"/>
  <c r="P84" i="1"/>
  <c r="AJ84" i="1"/>
  <c r="BD84" i="1"/>
  <c r="BX84" i="1"/>
  <c r="CR84" i="1"/>
  <c r="DL84" i="1"/>
  <c r="EF84" i="1"/>
  <c r="EZ84" i="1"/>
  <c r="FT84" i="1"/>
  <c r="GN84" i="1"/>
  <c r="HH84" i="1"/>
  <c r="IB84" i="1"/>
  <c r="IV84" i="1"/>
  <c r="Q84" i="1"/>
  <c r="AK84" i="1"/>
  <c r="BE84" i="1"/>
  <c r="BY84" i="1"/>
  <c r="CS84" i="1"/>
  <c r="DM84" i="1"/>
  <c r="EG84" i="1"/>
  <c r="FA84" i="1"/>
  <c r="FU84" i="1"/>
  <c r="GO84" i="1"/>
  <c r="HI84" i="1"/>
  <c r="IC84" i="1"/>
  <c r="IW84" i="1"/>
  <c r="R84" i="1"/>
  <c r="AL84" i="1"/>
  <c r="BF84" i="1"/>
  <c r="BZ84" i="1"/>
  <c r="CT84" i="1"/>
  <c r="DN84" i="1"/>
  <c r="EH84" i="1"/>
  <c r="FB84" i="1"/>
  <c r="FV84" i="1"/>
  <c r="GP84" i="1"/>
  <c r="HJ84" i="1"/>
  <c r="ID84" i="1"/>
  <c r="IX84" i="1"/>
  <c r="S84" i="1"/>
  <c r="AM84" i="1"/>
  <c r="BG84" i="1"/>
  <c r="CA84" i="1"/>
  <c r="CU84" i="1"/>
  <c r="DO84" i="1"/>
  <c r="EI84" i="1"/>
  <c r="FC84" i="1"/>
  <c r="FW84" i="1"/>
  <c r="GQ84" i="1"/>
  <c r="HK84" i="1"/>
  <c r="IE84" i="1"/>
  <c r="IY84" i="1"/>
  <c r="T84" i="1"/>
  <c r="AN84" i="1"/>
  <c r="BH84" i="1"/>
  <c r="CB84" i="1"/>
  <c r="CV84" i="1"/>
  <c r="DP84" i="1"/>
  <c r="EJ84" i="1"/>
  <c r="FD84" i="1"/>
  <c r="FX84" i="1"/>
  <c r="GR84" i="1"/>
  <c r="HL84" i="1"/>
  <c r="IF84" i="1"/>
  <c r="IZ84" i="1"/>
  <c r="U84" i="1"/>
  <c r="AO84" i="1"/>
  <c r="BI84" i="1"/>
  <c r="CC84" i="1"/>
  <c r="CW84" i="1"/>
  <c r="DQ84" i="1"/>
  <c r="EK84" i="1"/>
  <c r="FE84" i="1"/>
  <c r="FY84" i="1"/>
  <c r="GS84" i="1"/>
  <c r="HM84" i="1"/>
  <c r="IG84" i="1"/>
  <c r="JA84" i="1"/>
  <c r="V84" i="1"/>
  <c r="AP84" i="1"/>
  <c r="BJ84" i="1"/>
  <c r="CD84" i="1"/>
  <c r="CX84" i="1"/>
  <c r="W84" i="1"/>
  <c r="AQ84" i="1"/>
  <c r="BK84" i="1"/>
  <c r="CE84" i="1"/>
  <c r="CY84" i="1"/>
  <c r="DS84" i="1"/>
  <c r="X84" i="1"/>
  <c r="AR84" i="1"/>
  <c r="BL84" i="1"/>
  <c r="CF84" i="1"/>
  <c r="CZ84" i="1"/>
  <c r="DT84" i="1"/>
  <c r="EN84" i="1"/>
  <c r="FH84" i="1"/>
  <c r="GB84" i="1"/>
  <c r="GV84" i="1"/>
  <c r="HP84" i="1"/>
  <c r="IJ84" i="1"/>
  <c r="JD84" i="1"/>
  <c r="Y84" i="1"/>
  <c r="AS84" i="1"/>
  <c r="BM84" i="1"/>
  <c r="CG84" i="1"/>
  <c r="DA84" i="1"/>
  <c r="DU84" i="1"/>
  <c r="EO84" i="1"/>
  <c r="FI84" i="1"/>
  <c r="GC84" i="1"/>
  <c r="GW84" i="1"/>
  <c r="HQ84" i="1"/>
  <c r="IK84" i="1"/>
  <c r="JE84" i="1"/>
  <c r="F84" i="1"/>
  <c r="Z84" i="1"/>
  <c r="AT84" i="1"/>
  <c r="BN84" i="1"/>
  <c r="CH84" i="1"/>
  <c r="DB84" i="1"/>
  <c r="DV84" i="1"/>
  <c r="EP84" i="1"/>
  <c r="FJ84" i="1"/>
  <c r="GD84" i="1"/>
  <c r="GX84" i="1"/>
  <c r="HR84" i="1"/>
  <c r="IL84" i="1"/>
  <c r="JF84" i="1"/>
  <c r="G84" i="1"/>
  <c r="AA84" i="1"/>
  <c r="AU84" i="1"/>
  <c r="BO84" i="1"/>
  <c r="CI84" i="1"/>
  <c r="DC84" i="1"/>
  <c r="DW84" i="1"/>
  <c r="EQ84" i="1"/>
  <c r="FK84" i="1"/>
  <c r="GE84" i="1"/>
  <c r="GY84" i="1"/>
  <c r="HS84" i="1"/>
  <c r="IM84" i="1"/>
  <c r="JG84" i="1"/>
  <c r="H84" i="1"/>
  <c r="AB84" i="1"/>
  <c r="AV84" i="1"/>
  <c r="BP84" i="1"/>
  <c r="CJ84" i="1"/>
  <c r="DD84" i="1"/>
  <c r="DX84" i="1"/>
  <c r="ER84" i="1"/>
  <c r="FL84" i="1"/>
  <c r="GF84" i="1"/>
  <c r="GZ84" i="1"/>
  <c r="HT84" i="1"/>
  <c r="IN84" i="1"/>
  <c r="JH84" i="1"/>
  <c r="I84" i="1"/>
  <c r="AC84" i="1"/>
  <c r="AW84" i="1"/>
  <c r="BQ84" i="1"/>
  <c r="CK84" i="1"/>
  <c r="DE84" i="1"/>
  <c r="DY84" i="1"/>
  <c r="ES84" i="1"/>
  <c r="FM84" i="1"/>
  <c r="GG84" i="1"/>
  <c r="HA84" i="1"/>
  <c r="HU84" i="1"/>
  <c r="IO84" i="1"/>
  <c r="JI84" i="1"/>
  <c r="J84" i="1"/>
  <c r="AD84" i="1"/>
  <c r="AX84" i="1"/>
  <c r="BR84" i="1"/>
  <c r="CL84" i="1"/>
  <c r="DF84" i="1"/>
  <c r="DZ84" i="1"/>
  <c r="ET84" i="1"/>
  <c r="FN84" i="1"/>
  <c r="GH84" i="1"/>
  <c r="HB84" i="1"/>
  <c r="HV84" i="1"/>
  <c r="IP84" i="1"/>
  <c r="JJ84" i="1"/>
  <c r="BS84" i="1"/>
  <c r="IH84" i="1"/>
  <c r="CM84" i="1"/>
  <c r="II84" i="1"/>
  <c r="DG84" i="1"/>
  <c r="IQ84" i="1"/>
  <c r="DR84" i="1"/>
  <c r="JB84" i="1"/>
  <c r="EA84" i="1"/>
  <c r="JC84" i="1"/>
  <c r="EL84" i="1"/>
  <c r="JK84" i="1"/>
  <c r="EM84" i="1"/>
  <c r="EU84" i="1"/>
  <c r="FF84" i="1"/>
  <c r="FG84" i="1"/>
  <c r="FO84" i="1"/>
  <c r="FZ84" i="1"/>
  <c r="GA84" i="1"/>
  <c r="GI84" i="1"/>
  <c r="GT84" i="1"/>
  <c r="GU84" i="1"/>
  <c r="HC84" i="1"/>
  <c r="K84" i="1"/>
  <c r="HN84" i="1"/>
  <c r="AE84" i="1"/>
  <c r="HO84" i="1"/>
  <c r="AY84" i="1"/>
  <c r="HW84" i="1"/>
  <c r="JY105" i="1"/>
  <c r="KS105" i="1"/>
  <c r="LM105" i="1"/>
  <c r="MG105" i="1"/>
  <c r="NA105" i="1"/>
  <c r="NU105" i="1"/>
  <c r="OO105" i="1"/>
  <c r="PI105" i="1"/>
  <c r="QC105" i="1"/>
  <c r="QW105" i="1"/>
  <c r="RQ105" i="1"/>
  <c r="SK105" i="1"/>
  <c r="TE105" i="1"/>
  <c r="TY105" i="1"/>
  <c r="US105" i="1"/>
  <c r="VM105" i="1"/>
  <c r="WG105" i="1"/>
  <c r="XA105" i="1"/>
  <c r="XU105" i="1"/>
  <c r="YO105" i="1"/>
  <c r="ZI105" i="1"/>
  <c r="AAC105" i="1"/>
  <c r="AAW105" i="1"/>
  <c r="ABQ105" i="1"/>
  <c r="ACK105" i="1"/>
  <c r="ADE105" i="1"/>
  <c r="JP105" i="1"/>
  <c r="KK105" i="1"/>
  <c r="LF105" i="1"/>
  <c r="MA105" i="1"/>
  <c r="MV105" i="1"/>
  <c r="NQ105" i="1"/>
  <c r="OL105" i="1"/>
  <c r="PG105" i="1"/>
  <c r="QB105" i="1"/>
  <c r="QX105" i="1"/>
  <c r="RS105" i="1"/>
  <c r="SN105" i="1"/>
  <c r="TI105" i="1"/>
  <c r="UD105" i="1"/>
  <c r="UY105" i="1"/>
  <c r="VT105" i="1"/>
  <c r="WO105" i="1"/>
  <c r="XJ105" i="1"/>
  <c r="YE105" i="1"/>
  <c r="YZ105" i="1"/>
  <c r="ZU105" i="1"/>
  <c r="AAP105" i="1"/>
  <c r="ABK105" i="1"/>
  <c r="ACF105" i="1"/>
  <c r="ADA105" i="1"/>
  <c r="JQ105" i="1"/>
  <c r="KL105" i="1"/>
  <c r="LG105" i="1"/>
  <c r="MB105" i="1"/>
  <c r="MW105" i="1"/>
  <c r="NR105" i="1"/>
  <c r="OM105" i="1"/>
  <c r="PH105" i="1"/>
  <c r="QD105" i="1"/>
  <c r="QY105" i="1"/>
  <c r="RT105" i="1"/>
  <c r="SO105" i="1"/>
  <c r="TJ105" i="1"/>
  <c r="UE105" i="1"/>
  <c r="UZ105" i="1"/>
  <c r="VU105" i="1"/>
  <c r="WP105" i="1"/>
  <c r="XK105" i="1"/>
  <c r="YF105" i="1"/>
  <c r="ZA105" i="1"/>
  <c r="ZV105" i="1"/>
  <c r="AAQ105" i="1"/>
  <c r="ABL105" i="1"/>
  <c r="ACG105" i="1"/>
  <c r="ADB105" i="1"/>
  <c r="JR105" i="1"/>
  <c r="KM105" i="1"/>
  <c r="LH105" i="1"/>
  <c r="MC105" i="1"/>
  <c r="MX105" i="1"/>
  <c r="NS105" i="1"/>
  <c r="ON105" i="1"/>
  <c r="PJ105" i="1"/>
  <c r="QE105" i="1"/>
  <c r="QZ105" i="1"/>
  <c r="RU105" i="1"/>
  <c r="SP105" i="1"/>
  <c r="TK105" i="1"/>
  <c r="UF105" i="1"/>
  <c r="VA105" i="1"/>
  <c r="VV105" i="1"/>
  <c r="WQ105" i="1"/>
  <c r="XL105" i="1"/>
  <c r="YG105" i="1"/>
  <c r="ZB105" i="1"/>
  <c r="ZW105" i="1"/>
  <c r="AAR105" i="1"/>
  <c r="ABM105" i="1"/>
  <c r="ACH105" i="1"/>
  <c r="ADC105" i="1"/>
  <c r="JS105" i="1"/>
  <c r="KN105" i="1"/>
  <c r="LI105" i="1"/>
  <c r="MD105" i="1"/>
  <c r="MY105" i="1"/>
  <c r="NT105" i="1"/>
  <c r="OP105" i="1"/>
  <c r="PK105" i="1"/>
  <c r="QF105" i="1"/>
  <c r="RA105" i="1"/>
  <c r="RV105" i="1"/>
  <c r="SQ105" i="1"/>
  <c r="TL105" i="1"/>
  <c r="UG105" i="1"/>
  <c r="VB105" i="1"/>
  <c r="VW105" i="1"/>
  <c r="WR105" i="1"/>
  <c r="XM105" i="1"/>
  <c r="YH105" i="1"/>
  <c r="ZC105" i="1"/>
  <c r="ZX105" i="1"/>
  <c r="AAS105" i="1"/>
  <c r="ABN105" i="1"/>
  <c r="ACI105" i="1"/>
  <c r="ADD105" i="1"/>
  <c r="JT105" i="1"/>
  <c r="KO105" i="1"/>
  <c r="LJ105" i="1"/>
  <c r="ME105" i="1"/>
  <c r="MZ105" i="1"/>
  <c r="NV105" i="1"/>
  <c r="OQ105" i="1"/>
  <c r="PL105" i="1"/>
  <c r="QG105" i="1"/>
  <c r="RB105" i="1"/>
  <c r="RW105" i="1"/>
  <c r="SR105" i="1"/>
  <c r="TM105" i="1"/>
  <c r="UH105" i="1"/>
  <c r="VC105" i="1"/>
  <c r="VX105" i="1"/>
  <c r="WS105" i="1"/>
  <c r="XN105" i="1"/>
  <c r="YI105" i="1"/>
  <c r="ZD105" i="1"/>
  <c r="ZY105" i="1"/>
  <c r="AAT105" i="1"/>
  <c r="ABO105" i="1"/>
  <c r="ACJ105" i="1"/>
  <c r="ADF105" i="1"/>
  <c r="JU105" i="1"/>
  <c r="KP105" i="1"/>
  <c r="LK105" i="1"/>
  <c r="MF105" i="1"/>
  <c r="NB105" i="1"/>
  <c r="NW105" i="1"/>
  <c r="OR105" i="1"/>
  <c r="PM105" i="1"/>
  <c r="QH105" i="1"/>
  <c r="RC105" i="1"/>
  <c r="RX105" i="1"/>
  <c r="SS105" i="1"/>
  <c r="TN105" i="1"/>
  <c r="UI105" i="1"/>
  <c r="VD105" i="1"/>
  <c r="VY105" i="1"/>
  <c r="WT105" i="1"/>
  <c r="XO105" i="1"/>
  <c r="YJ105" i="1"/>
  <c r="ZE105" i="1"/>
  <c r="ZZ105" i="1"/>
  <c r="AAU105" i="1"/>
  <c r="ABP105" i="1"/>
  <c r="ACL105" i="1"/>
  <c r="ADG105" i="1"/>
  <c r="JW105" i="1"/>
  <c r="KR105" i="1"/>
  <c r="LN105" i="1"/>
  <c r="MI105" i="1"/>
  <c r="ND105" i="1"/>
  <c r="NY105" i="1"/>
  <c r="OT105" i="1"/>
  <c r="PO105" i="1"/>
  <c r="QJ105" i="1"/>
  <c r="RE105" i="1"/>
  <c r="RZ105" i="1"/>
  <c r="SU105" i="1"/>
  <c r="TP105" i="1"/>
  <c r="UK105" i="1"/>
  <c r="VF105" i="1"/>
  <c r="WA105" i="1"/>
  <c r="WV105" i="1"/>
  <c r="XQ105" i="1"/>
  <c r="YL105" i="1"/>
  <c r="ZG105" i="1"/>
  <c r="AAB105" i="1"/>
  <c r="AAX105" i="1"/>
  <c r="ABS105" i="1"/>
  <c r="ACN105" i="1"/>
  <c r="JX105" i="1"/>
  <c r="KT105" i="1"/>
  <c r="LO105" i="1"/>
  <c r="MJ105" i="1"/>
  <c r="NE105" i="1"/>
  <c r="NZ105" i="1"/>
  <c r="OU105" i="1"/>
  <c r="PP105" i="1"/>
  <c r="QK105" i="1"/>
  <c r="RF105" i="1"/>
  <c r="SA105" i="1"/>
  <c r="SV105" i="1"/>
  <c r="TQ105" i="1"/>
  <c r="UL105" i="1"/>
  <c r="VG105" i="1"/>
  <c r="WB105" i="1"/>
  <c r="WW105" i="1"/>
  <c r="XR105" i="1"/>
  <c r="YM105" i="1"/>
  <c r="ZH105" i="1"/>
  <c r="AAD105" i="1"/>
  <c r="AAY105" i="1"/>
  <c r="ABT105" i="1"/>
  <c r="ACO105" i="1"/>
  <c r="JZ105" i="1"/>
  <c r="KU105" i="1"/>
  <c r="LP105" i="1"/>
  <c r="MK105" i="1"/>
  <c r="NF105" i="1"/>
  <c r="OA105" i="1"/>
  <c r="OV105" i="1"/>
  <c r="PQ105" i="1"/>
  <c r="QL105" i="1"/>
  <c r="RG105" i="1"/>
  <c r="SB105" i="1"/>
  <c r="SW105" i="1"/>
  <c r="TR105" i="1"/>
  <c r="UM105" i="1"/>
  <c r="VH105" i="1"/>
  <c r="WC105" i="1"/>
  <c r="WX105" i="1"/>
  <c r="XS105" i="1"/>
  <c r="YN105" i="1"/>
  <c r="ZJ105" i="1"/>
  <c r="AAE105" i="1"/>
  <c r="AAZ105" i="1"/>
  <c r="ABU105" i="1"/>
  <c r="ACP105" i="1"/>
  <c r="KA105" i="1"/>
  <c r="KV105" i="1"/>
  <c r="LQ105" i="1"/>
  <c r="ML105" i="1"/>
  <c r="NG105" i="1"/>
  <c r="OB105" i="1"/>
  <c r="OW105" i="1"/>
  <c r="PR105" i="1"/>
  <c r="QM105" i="1"/>
  <c r="RH105" i="1"/>
  <c r="SC105" i="1"/>
  <c r="SX105" i="1"/>
  <c r="TS105" i="1"/>
  <c r="UN105" i="1"/>
  <c r="VI105" i="1"/>
  <c r="WD105" i="1"/>
  <c r="WY105" i="1"/>
  <c r="XT105" i="1"/>
  <c r="YP105" i="1"/>
  <c r="ZK105" i="1"/>
  <c r="AAF105" i="1"/>
  <c r="ABA105" i="1"/>
  <c r="ABV105" i="1"/>
  <c r="ACQ105" i="1"/>
  <c r="KB105" i="1"/>
  <c r="KW105" i="1"/>
  <c r="LR105" i="1"/>
  <c r="MM105" i="1"/>
  <c r="NH105" i="1"/>
  <c r="OC105" i="1"/>
  <c r="OX105" i="1"/>
  <c r="PS105" i="1"/>
  <c r="QN105" i="1"/>
  <c r="RI105" i="1"/>
  <c r="SD105" i="1"/>
  <c r="SY105" i="1"/>
  <c r="TT105" i="1"/>
  <c r="UO105" i="1"/>
  <c r="VJ105" i="1"/>
  <c r="WE105" i="1"/>
  <c r="WZ105" i="1"/>
  <c r="XV105" i="1"/>
  <c r="YQ105" i="1"/>
  <c r="ZL105" i="1"/>
  <c r="AAG105" i="1"/>
  <c r="ABB105" i="1"/>
  <c r="ABW105" i="1"/>
  <c r="ACR105" i="1"/>
  <c r="KF105" i="1"/>
  <c r="LA105" i="1"/>
  <c r="LV105" i="1"/>
  <c r="MQ105" i="1"/>
  <c r="NL105" i="1"/>
  <c r="OG105" i="1"/>
  <c r="PB105" i="1"/>
  <c r="PW105" i="1"/>
  <c r="QR105" i="1"/>
  <c r="RM105" i="1"/>
  <c r="SH105" i="1"/>
  <c r="TC105" i="1"/>
  <c r="TX105" i="1"/>
  <c r="UT105" i="1"/>
  <c r="VO105" i="1"/>
  <c r="WJ105" i="1"/>
  <c r="XE105" i="1"/>
  <c r="XZ105" i="1"/>
  <c r="YU105" i="1"/>
  <c r="ZP105" i="1"/>
  <c r="AAK105" i="1"/>
  <c r="ABF105" i="1"/>
  <c r="ACA105" i="1"/>
  <c r="ACV105" i="1"/>
  <c r="KG105" i="1"/>
  <c r="LB105" i="1"/>
  <c r="LW105" i="1"/>
  <c r="MR105" i="1"/>
  <c r="NM105" i="1"/>
  <c r="OH105" i="1"/>
  <c r="PC105" i="1"/>
  <c r="PX105" i="1"/>
  <c r="QS105" i="1"/>
  <c r="RN105" i="1"/>
  <c r="SI105" i="1"/>
  <c r="TD105" i="1"/>
  <c r="TZ105" i="1"/>
  <c r="UU105" i="1"/>
  <c r="VP105" i="1"/>
  <c r="WK105" i="1"/>
  <c r="XF105" i="1"/>
  <c r="YA105" i="1"/>
  <c r="YV105" i="1"/>
  <c r="ZQ105" i="1"/>
  <c r="AAL105" i="1"/>
  <c r="ABG105" i="1"/>
  <c r="ACB105" i="1"/>
  <c r="ACW105" i="1"/>
  <c r="JV105" i="1"/>
  <c r="LZ105" i="1"/>
  <c r="OJ105" i="1"/>
  <c r="QT105" i="1"/>
  <c r="TB105" i="1"/>
  <c r="VL105" i="1"/>
  <c r="XW105" i="1"/>
  <c r="AAA105" i="1"/>
  <c r="ACE105" i="1"/>
  <c r="KC105" i="1"/>
  <c r="MH105" i="1"/>
  <c r="OK105" i="1"/>
  <c r="QU105" i="1"/>
  <c r="TF105" i="1"/>
  <c r="VN105" i="1"/>
  <c r="XX105" i="1"/>
  <c r="AAH105" i="1"/>
  <c r="ACM105" i="1"/>
  <c r="KD105" i="1"/>
  <c r="MN105" i="1"/>
  <c r="OS105" i="1"/>
  <c r="QV105" i="1"/>
  <c r="TG105" i="1"/>
  <c r="VQ105" i="1"/>
  <c r="XY105" i="1"/>
  <c r="AAI105" i="1"/>
  <c r="ACS105" i="1"/>
  <c r="KE105" i="1"/>
  <c r="MO105" i="1"/>
  <c r="OY105" i="1"/>
  <c r="RD105" i="1"/>
  <c r="TH105" i="1"/>
  <c r="VR105" i="1"/>
  <c r="YB105" i="1"/>
  <c r="AAJ105" i="1"/>
  <c r="ACT105" i="1"/>
  <c r="KH105" i="1"/>
  <c r="MP105" i="1"/>
  <c r="OZ105" i="1"/>
  <c r="RJ105" i="1"/>
  <c r="TO105" i="1"/>
  <c r="VS105" i="1"/>
  <c r="YC105" i="1"/>
  <c r="AAM105" i="1"/>
  <c r="ACU105" i="1"/>
  <c r="KI105" i="1"/>
  <c r="MS105" i="1"/>
  <c r="PA105" i="1"/>
  <c r="RK105" i="1"/>
  <c r="TU105" i="1"/>
  <c r="VZ105" i="1"/>
  <c r="YD105" i="1"/>
  <c r="AAN105" i="1"/>
  <c r="ACX105" i="1"/>
  <c r="KJ105" i="1"/>
  <c r="MT105" i="1"/>
  <c r="PD105" i="1"/>
  <c r="RL105" i="1"/>
  <c r="TV105" i="1"/>
  <c r="WF105" i="1"/>
  <c r="YK105" i="1"/>
  <c r="AAO105" i="1"/>
  <c r="ACY105" i="1"/>
  <c r="KQ105" i="1"/>
  <c r="MU105" i="1"/>
  <c r="PE105" i="1"/>
  <c r="RO105" i="1"/>
  <c r="TW105" i="1"/>
  <c r="WH105" i="1"/>
  <c r="YR105" i="1"/>
  <c r="AAV105" i="1"/>
  <c r="ACZ105" i="1"/>
  <c r="KX105" i="1"/>
  <c r="NC105" i="1"/>
  <c r="PF105" i="1"/>
  <c r="RP105" i="1"/>
  <c r="UA105" i="1"/>
  <c r="WI105" i="1"/>
  <c r="YS105" i="1"/>
  <c r="ABC105" i="1"/>
  <c r="KY105" i="1"/>
  <c r="NI105" i="1"/>
  <c r="PN105" i="1"/>
  <c r="RR105" i="1"/>
  <c r="UB105" i="1"/>
  <c r="WL105" i="1"/>
  <c r="YT105" i="1"/>
  <c r="ABD105" i="1"/>
  <c r="KZ105" i="1"/>
  <c r="NJ105" i="1"/>
  <c r="PT105" i="1"/>
  <c r="RY105" i="1"/>
  <c r="UC105" i="1"/>
  <c r="WM105" i="1"/>
  <c r="YW105" i="1"/>
  <c r="ABE105" i="1"/>
  <c r="LC105" i="1"/>
  <c r="NK105" i="1"/>
  <c r="PU105" i="1"/>
  <c r="SE105" i="1"/>
  <c r="UJ105" i="1"/>
  <c r="WN105" i="1"/>
  <c r="YX105" i="1"/>
  <c r="ABH105" i="1"/>
  <c r="LS105" i="1"/>
  <c r="NX105" i="1"/>
  <c r="QA105" i="1"/>
  <c r="SL105" i="1"/>
  <c r="UV105" i="1"/>
  <c r="XD105" i="1"/>
  <c r="ZN105" i="1"/>
  <c r="ABX105" i="1"/>
  <c r="LT105" i="1"/>
  <c r="OD105" i="1"/>
  <c r="QI105" i="1"/>
  <c r="SM105" i="1"/>
  <c r="UW105" i="1"/>
  <c r="XG105" i="1"/>
  <c r="ZO105" i="1"/>
  <c r="ABY105" i="1"/>
  <c r="JN105" i="1"/>
  <c r="LX105" i="1"/>
  <c r="OF105" i="1"/>
  <c r="QP105" i="1"/>
  <c r="SZ105" i="1"/>
  <c r="VE105" i="1"/>
  <c r="XI105" i="1"/>
  <c r="ZS105" i="1"/>
  <c r="ACC105" i="1"/>
  <c r="SF105" i="1"/>
  <c r="ABI105" i="1"/>
  <c r="SG105" i="1"/>
  <c r="ABJ105" i="1"/>
  <c r="SJ105" i="1"/>
  <c r="ABR105" i="1"/>
  <c r="ST105" i="1"/>
  <c r="ABZ105" i="1"/>
  <c r="JO105" i="1"/>
  <c r="TA105" i="1"/>
  <c r="ACD105" i="1"/>
  <c r="LD105" i="1"/>
  <c r="UP105" i="1"/>
  <c r="LE105" i="1"/>
  <c r="UQ105" i="1"/>
  <c r="LL105" i="1"/>
  <c r="UR105" i="1"/>
  <c r="LU105" i="1"/>
  <c r="UX105" i="1"/>
  <c r="LY105" i="1"/>
  <c r="VK105" i="1"/>
  <c r="PV105" i="1"/>
  <c r="YY105" i="1"/>
  <c r="QO105" i="1"/>
  <c r="ZR105" i="1"/>
  <c r="NN105" i="1"/>
  <c r="NO105" i="1"/>
  <c r="NP105" i="1"/>
  <c r="OE105" i="1"/>
  <c r="OI105" i="1"/>
  <c r="PY105" i="1"/>
  <c r="PZ105" i="1"/>
  <c r="QQ105" i="1"/>
  <c r="WU105" i="1"/>
  <c r="XB105" i="1"/>
  <c r="XC105" i="1"/>
  <c r="XH105" i="1"/>
  <c r="XP105" i="1"/>
  <c r="ZF105" i="1"/>
  <c r="ZM105" i="1"/>
  <c r="ZT105" i="1"/>
  <c r="O105" i="1"/>
  <c r="AI105" i="1"/>
  <c r="BC105" i="1"/>
  <c r="BW105" i="1"/>
  <c r="CQ105" i="1"/>
  <c r="DK105" i="1"/>
  <c r="EE105" i="1"/>
  <c r="EY105" i="1"/>
  <c r="FS105" i="1"/>
  <c r="GM105" i="1"/>
  <c r="HG105" i="1"/>
  <c r="IA105" i="1"/>
  <c r="IU105" i="1"/>
  <c r="P105" i="1"/>
  <c r="AJ105" i="1"/>
  <c r="BD105" i="1"/>
  <c r="BX105" i="1"/>
  <c r="CR105" i="1"/>
  <c r="DL105" i="1"/>
  <c r="EF105" i="1"/>
  <c r="EZ105" i="1"/>
  <c r="FT105" i="1"/>
  <c r="GN105" i="1"/>
  <c r="HH105" i="1"/>
  <c r="IB105" i="1"/>
  <c r="IV105" i="1"/>
  <c r="R105" i="1"/>
  <c r="AL105" i="1"/>
  <c r="BF105" i="1"/>
  <c r="BZ105" i="1"/>
  <c r="CT105" i="1"/>
  <c r="DN105" i="1"/>
  <c r="EH105" i="1"/>
  <c r="FB105" i="1"/>
  <c r="FV105" i="1"/>
  <c r="GP105" i="1"/>
  <c r="HJ105" i="1"/>
  <c r="ID105" i="1"/>
  <c r="IX105" i="1"/>
  <c r="S105" i="1"/>
  <c r="AM105" i="1"/>
  <c r="BG105" i="1"/>
  <c r="CA105" i="1"/>
  <c r="CU105" i="1"/>
  <c r="DO105" i="1"/>
  <c r="EI105" i="1"/>
  <c r="FC105" i="1"/>
  <c r="FW105" i="1"/>
  <c r="GQ105" i="1"/>
  <c r="HK105" i="1"/>
  <c r="IE105" i="1"/>
  <c r="IY105" i="1"/>
  <c r="F105" i="1"/>
  <c r="Z105" i="1"/>
  <c r="AT105" i="1"/>
  <c r="BN105" i="1"/>
  <c r="CH105" i="1"/>
  <c r="DB105" i="1"/>
  <c r="DV105" i="1"/>
  <c r="EP105" i="1"/>
  <c r="FJ105" i="1"/>
  <c r="GD105" i="1"/>
  <c r="GX105" i="1"/>
  <c r="HR105" i="1"/>
  <c r="IL105" i="1"/>
  <c r="JF105" i="1"/>
  <c r="G105" i="1"/>
  <c r="AA105" i="1"/>
  <c r="AU105" i="1"/>
  <c r="BO105" i="1"/>
  <c r="CI105" i="1"/>
  <c r="DC105" i="1"/>
  <c r="DW105" i="1"/>
  <c r="EQ105" i="1"/>
  <c r="FK105" i="1"/>
  <c r="GE105" i="1"/>
  <c r="GY105" i="1"/>
  <c r="HS105" i="1"/>
  <c r="IM105" i="1"/>
  <c r="JG105" i="1"/>
  <c r="I105" i="1"/>
  <c r="AC105" i="1"/>
  <c r="AW105" i="1"/>
  <c r="BQ105" i="1"/>
  <c r="CK105" i="1"/>
  <c r="DE105" i="1"/>
  <c r="DY105" i="1"/>
  <c r="ES105" i="1"/>
  <c r="FM105" i="1"/>
  <c r="GG105" i="1"/>
  <c r="HA105" i="1"/>
  <c r="HU105" i="1"/>
  <c r="IO105" i="1"/>
  <c r="JI105" i="1"/>
  <c r="J105" i="1"/>
  <c r="AD105" i="1"/>
  <c r="AX105" i="1"/>
  <c r="BR105" i="1"/>
  <c r="CL105" i="1"/>
  <c r="DF105" i="1"/>
  <c r="DZ105" i="1"/>
  <c r="ET105" i="1"/>
  <c r="FN105" i="1"/>
  <c r="GH105" i="1"/>
  <c r="HB105" i="1"/>
  <c r="HV105" i="1"/>
  <c r="IP105" i="1"/>
  <c r="JJ105" i="1"/>
  <c r="K105" i="1"/>
  <c r="AE105" i="1"/>
  <c r="AY105" i="1"/>
  <c r="BS105" i="1"/>
  <c r="CM105" i="1"/>
  <c r="DG105" i="1"/>
  <c r="EA105" i="1"/>
  <c r="EU105" i="1"/>
  <c r="FO105" i="1"/>
  <c r="GI105" i="1"/>
  <c r="HC105" i="1"/>
  <c r="HW105" i="1"/>
  <c r="IQ105" i="1"/>
  <c r="JK105" i="1"/>
  <c r="L105" i="1"/>
  <c r="AF105" i="1"/>
  <c r="AZ105" i="1"/>
  <c r="BT105" i="1"/>
  <c r="CN105" i="1"/>
  <c r="DH105" i="1"/>
  <c r="EB105" i="1"/>
  <c r="EV105" i="1"/>
  <c r="FP105" i="1"/>
  <c r="GJ105" i="1"/>
  <c r="HD105" i="1"/>
  <c r="HX105" i="1"/>
  <c r="IR105" i="1"/>
  <c r="JL105" i="1"/>
  <c r="AK105" i="1"/>
  <c r="BY105" i="1"/>
  <c r="DM105" i="1"/>
  <c r="FA105" i="1"/>
  <c r="GO105" i="1"/>
  <c r="IC105" i="1"/>
  <c r="AN105" i="1"/>
  <c r="CB105" i="1"/>
  <c r="DP105" i="1"/>
  <c r="FD105" i="1"/>
  <c r="GR105" i="1"/>
  <c r="IF105" i="1"/>
  <c r="AO105" i="1"/>
  <c r="CC105" i="1"/>
  <c r="DQ105" i="1"/>
  <c r="FE105" i="1"/>
  <c r="GS105" i="1"/>
  <c r="IG105" i="1"/>
  <c r="AP105" i="1"/>
  <c r="CD105" i="1"/>
  <c r="DR105" i="1"/>
  <c r="FF105" i="1"/>
  <c r="GT105" i="1"/>
  <c r="IH105" i="1"/>
  <c r="AQ105" i="1"/>
  <c r="CE105" i="1"/>
  <c r="DS105" i="1"/>
  <c r="FG105" i="1"/>
  <c r="GU105" i="1"/>
  <c r="II105" i="1"/>
  <c r="AR105" i="1"/>
  <c r="CF105" i="1"/>
  <c r="DT105" i="1"/>
  <c r="FH105" i="1"/>
  <c r="GV105" i="1"/>
  <c r="IJ105" i="1"/>
  <c r="AS105" i="1"/>
  <c r="CG105" i="1"/>
  <c r="DU105" i="1"/>
  <c r="FI105" i="1"/>
  <c r="GW105" i="1"/>
  <c r="IK105" i="1"/>
  <c r="H105" i="1"/>
  <c r="AV105" i="1"/>
  <c r="CJ105" i="1"/>
  <c r="DX105" i="1"/>
  <c r="FL105" i="1"/>
  <c r="GZ105" i="1"/>
  <c r="IN105" i="1"/>
  <c r="M105" i="1"/>
  <c r="BA105" i="1"/>
  <c r="CO105" i="1"/>
  <c r="EC105" i="1"/>
  <c r="FQ105" i="1"/>
  <c r="HE105" i="1"/>
  <c r="IS105" i="1"/>
  <c r="N105" i="1"/>
  <c r="BB105" i="1"/>
  <c r="CP105" i="1"/>
  <c r="ED105" i="1"/>
  <c r="FR105" i="1"/>
  <c r="HF105" i="1"/>
  <c r="IT105" i="1"/>
  <c r="Q105" i="1"/>
  <c r="BE105" i="1"/>
  <c r="CS105" i="1"/>
  <c r="EG105" i="1"/>
  <c r="FU105" i="1"/>
  <c r="HI105" i="1"/>
  <c r="IW105" i="1"/>
  <c r="T105" i="1"/>
  <c r="BH105" i="1"/>
  <c r="CV105" i="1"/>
  <c r="EJ105" i="1"/>
  <c r="FX105" i="1"/>
  <c r="HL105" i="1"/>
  <c r="IZ105" i="1"/>
  <c r="U105" i="1"/>
  <c r="BI105" i="1"/>
  <c r="CW105" i="1"/>
  <c r="EK105" i="1"/>
  <c r="FY105" i="1"/>
  <c r="HM105" i="1"/>
  <c r="JA105" i="1"/>
  <c r="V105" i="1"/>
  <c r="BJ105" i="1"/>
  <c r="CX105" i="1"/>
  <c r="EL105" i="1"/>
  <c r="FZ105" i="1"/>
  <c r="HN105" i="1"/>
  <c r="JB105" i="1"/>
  <c r="W105" i="1"/>
  <c r="BK105" i="1"/>
  <c r="CY105" i="1"/>
  <c r="EM105" i="1"/>
  <c r="GA105" i="1"/>
  <c r="HO105" i="1"/>
  <c r="JC105" i="1"/>
  <c r="X105" i="1"/>
  <c r="BL105" i="1"/>
  <c r="CZ105" i="1"/>
  <c r="EN105" i="1"/>
  <c r="GB105" i="1"/>
  <c r="HP105" i="1"/>
  <c r="JD105" i="1"/>
  <c r="Y105" i="1"/>
  <c r="BM105" i="1"/>
  <c r="DA105" i="1"/>
  <c r="EO105" i="1"/>
  <c r="GC105" i="1"/>
  <c r="HQ105" i="1"/>
  <c r="JE105" i="1"/>
  <c r="AB105" i="1"/>
  <c r="BP105" i="1"/>
  <c r="DD105" i="1"/>
  <c r="ER105" i="1"/>
  <c r="GF105" i="1"/>
  <c r="HT105" i="1"/>
  <c r="JH105" i="1"/>
  <c r="AG105" i="1"/>
  <c r="BU105" i="1"/>
  <c r="DI105" i="1"/>
  <c r="EW105" i="1"/>
  <c r="GK105" i="1"/>
  <c r="HY105" i="1"/>
  <c r="JM105" i="1"/>
  <c r="AH105" i="1"/>
  <c r="BV105" i="1"/>
  <c r="DJ105" i="1"/>
  <c r="EX105" i="1"/>
  <c r="GL105" i="1"/>
  <c r="HZ105" i="1"/>
  <c r="JW124" i="1"/>
  <c r="KQ124" i="1"/>
  <c r="LK124" i="1"/>
  <c r="ME124" i="1"/>
  <c r="MY124" i="1"/>
  <c r="NS124" i="1"/>
  <c r="OM124" i="1"/>
  <c r="PG124" i="1"/>
  <c r="QA124" i="1"/>
  <c r="QU124" i="1"/>
  <c r="RO124" i="1"/>
  <c r="SI124" i="1"/>
  <c r="TC124" i="1"/>
  <c r="TW124" i="1"/>
  <c r="UQ124" i="1"/>
  <c r="VK124" i="1"/>
  <c r="WE124" i="1"/>
  <c r="WY124" i="1"/>
  <c r="XS124" i="1"/>
  <c r="YM124" i="1"/>
  <c r="ZG124" i="1"/>
  <c r="AAA124" i="1"/>
  <c r="AAU124" i="1"/>
  <c r="ABO124" i="1"/>
  <c r="ACI124" i="1"/>
  <c r="ADC124" i="1"/>
  <c r="KA124" i="1"/>
  <c r="KU124" i="1"/>
  <c r="LO124" i="1"/>
  <c r="MI124" i="1"/>
  <c r="NC124" i="1"/>
  <c r="NW124" i="1"/>
  <c r="OQ124" i="1"/>
  <c r="PK124" i="1"/>
  <c r="QE124" i="1"/>
  <c r="QY124" i="1"/>
  <c r="RS124" i="1"/>
  <c r="SM124" i="1"/>
  <c r="TG124" i="1"/>
  <c r="UA124" i="1"/>
  <c r="UU124" i="1"/>
  <c r="VO124" i="1"/>
  <c r="WI124" i="1"/>
  <c r="XC124" i="1"/>
  <c r="XW124" i="1"/>
  <c r="YQ124" i="1"/>
  <c r="ZK124" i="1"/>
  <c r="AAE124" i="1"/>
  <c r="AAY124" i="1"/>
  <c r="ABS124" i="1"/>
  <c r="ACM124" i="1"/>
  <c r="ADG124" i="1"/>
  <c r="KB124" i="1"/>
  <c r="KV124" i="1"/>
  <c r="LP124" i="1"/>
  <c r="MJ124" i="1"/>
  <c r="ND124" i="1"/>
  <c r="NX124" i="1"/>
  <c r="OR124" i="1"/>
  <c r="PL124" i="1"/>
  <c r="QF124" i="1"/>
  <c r="QZ124" i="1"/>
  <c r="RT124" i="1"/>
  <c r="SN124" i="1"/>
  <c r="TH124" i="1"/>
  <c r="UB124" i="1"/>
  <c r="UV124" i="1"/>
  <c r="VP124" i="1"/>
  <c r="WJ124" i="1"/>
  <c r="XD124" i="1"/>
  <c r="XX124" i="1"/>
  <c r="YR124" i="1"/>
  <c r="ZL124" i="1"/>
  <c r="AAF124" i="1"/>
  <c r="AAZ124" i="1"/>
  <c r="ABT124" i="1"/>
  <c r="ACN124" i="1"/>
  <c r="JX124" i="1"/>
  <c r="KW124" i="1"/>
  <c r="LT124" i="1"/>
  <c r="MQ124" i="1"/>
  <c r="NN124" i="1"/>
  <c r="OK124" i="1"/>
  <c r="PI124" i="1"/>
  <c r="QH124" i="1"/>
  <c r="RE124" i="1"/>
  <c r="SB124" i="1"/>
  <c r="SY124" i="1"/>
  <c r="TV124" i="1"/>
  <c r="UT124" i="1"/>
  <c r="VS124" i="1"/>
  <c r="WP124" i="1"/>
  <c r="XM124" i="1"/>
  <c r="YJ124" i="1"/>
  <c r="ZH124" i="1"/>
  <c r="AAG124" i="1"/>
  <c r="ABD124" i="1"/>
  <c r="ACA124" i="1"/>
  <c r="ACX124" i="1"/>
  <c r="JY124" i="1"/>
  <c r="KX124" i="1"/>
  <c r="LU124" i="1"/>
  <c r="MR124" i="1"/>
  <c r="NO124" i="1"/>
  <c r="OL124" i="1"/>
  <c r="PJ124" i="1"/>
  <c r="QI124" i="1"/>
  <c r="RF124" i="1"/>
  <c r="SC124" i="1"/>
  <c r="SZ124" i="1"/>
  <c r="TX124" i="1"/>
  <c r="UW124" i="1"/>
  <c r="VT124" i="1"/>
  <c r="WQ124" i="1"/>
  <c r="XN124" i="1"/>
  <c r="YK124" i="1"/>
  <c r="ZI124" i="1"/>
  <c r="AAH124" i="1"/>
  <c r="ABE124" i="1"/>
  <c r="ACB124" i="1"/>
  <c r="ACY124" i="1"/>
  <c r="JZ124" i="1"/>
  <c r="KY124" i="1"/>
  <c r="LV124" i="1"/>
  <c r="MS124" i="1"/>
  <c r="NP124" i="1"/>
  <c r="ON124" i="1"/>
  <c r="PM124" i="1"/>
  <c r="QJ124" i="1"/>
  <c r="RG124" i="1"/>
  <c r="SD124" i="1"/>
  <c r="TA124" i="1"/>
  <c r="TY124" i="1"/>
  <c r="UX124" i="1"/>
  <c r="VU124" i="1"/>
  <c r="WR124" i="1"/>
  <c r="XO124" i="1"/>
  <c r="YL124" i="1"/>
  <c r="ZJ124" i="1"/>
  <c r="AAI124" i="1"/>
  <c r="ABF124" i="1"/>
  <c r="ACC124" i="1"/>
  <c r="ACZ124" i="1"/>
  <c r="KC124" i="1"/>
  <c r="KZ124" i="1"/>
  <c r="LW124" i="1"/>
  <c r="MT124" i="1"/>
  <c r="NQ124" i="1"/>
  <c r="OO124" i="1"/>
  <c r="PN124" i="1"/>
  <c r="QK124" i="1"/>
  <c r="RH124" i="1"/>
  <c r="SE124" i="1"/>
  <c r="TB124" i="1"/>
  <c r="TZ124" i="1"/>
  <c r="UY124" i="1"/>
  <c r="VV124" i="1"/>
  <c r="WS124" i="1"/>
  <c r="XP124" i="1"/>
  <c r="YN124" i="1"/>
  <c r="ZM124" i="1"/>
  <c r="AAJ124" i="1"/>
  <c r="ABG124" i="1"/>
  <c r="ACD124" i="1"/>
  <c r="ADA124" i="1"/>
  <c r="KD124" i="1"/>
  <c r="LA124" i="1"/>
  <c r="LX124" i="1"/>
  <c r="MU124" i="1"/>
  <c r="NR124" i="1"/>
  <c r="OP124" i="1"/>
  <c r="PO124" i="1"/>
  <c r="QL124" i="1"/>
  <c r="RI124" i="1"/>
  <c r="SF124" i="1"/>
  <c r="TD124" i="1"/>
  <c r="UC124" i="1"/>
  <c r="UZ124" i="1"/>
  <c r="VW124" i="1"/>
  <c r="WT124" i="1"/>
  <c r="XQ124" i="1"/>
  <c r="YO124" i="1"/>
  <c r="ZN124" i="1"/>
  <c r="AAK124" i="1"/>
  <c r="ABH124" i="1"/>
  <c r="ACE124" i="1"/>
  <c r="ADB124" i="1"/>
  <c r="KE124" i="1"/>
  <c r="LB124" i="1"/>
  <c r="LY124" i="1"/>
  <c r="MV124" i="1"/>
  <c r="NT124" i="1"/>
  <c r="OS124" i="1"/>
  <c r="PP124" i="1"/>
  <c r="QM124" i="1"/>
  <c r="RJ124" i="1"/>
  <c r="SG124" i="1"/>
  <c r="TE124" i="1"/>
  <c r="UD124" i="1"/>
  <c r="VA124" i="1"/>
  <c r="VX124" i="1"/>
  <c r="WU124" i="1"/>
  <c r="XR124" i="1"/>
  <c r="YP124" i="1"/>
  <c r="ZO124" i="1"/>
  <c r="AAL124" i="1"/>
  <c r="ABI124" i="1"/>
  <c r="ACF124" i="1"/>
  <c r="ADD124" i="1"/>
  <c r="KF124" i="1"/>
  <c r="LC124" i="1"/>
  <c r="LZ124" i="1"/>
  <c r="MW124" i="1"/>
  <c r="NU124" i="1"/>
  <c r="OT124" i="1"/>
  <c r="PQ124" i="1"/>
  <c r="QN124" i="1"/>
  <c r="RK124" i="1"/>
  <c r="SH124" i="1"/>
  <c r="TF124" i="1"/>
  <c r="UE124" i="1"/>
  <c r="VB124" i="1"/>
  <c r="VY124" i="1"/>
  <c r="WV124" i="1"/>
  <c r="XT124" i="1"/>
  <c r="YS124" i="1"/>
  <c r="ZP124" i="1"/>
  <c r="AAM124" i="1"/>
  <c r="ABJ124" i="1"/>
  <c r="ACG124" i="1"/>
  <c r="ADE124" i="1"/>
  <c r="KG124" i="1"/>
  <c r="LD124" i="1"/>
  <c r="MA124" i="1"/>
  <c r="MX124" i="1"/>
  <c r="NV124" i="1"/>
  <c r="OU124" i="1"/>
  <c r="PR124" i="1"/>
  <c r="QO124" i="1"/>
  <c r="RL124" i="1"/>
  <c r="SJ124" i="1"/>
  <c r="TI124" i="1"/>
  <c r="UF124" i="1"/>
  <c r="VC124" i="1"/>
  <c r="VZ124" i="1"/>
  <c r="WW124" i="1"/>
  <c r="XU124" i="1"/>
  <c r="YT124" i="1"/>
  <c r="ZQ124" i="1"/>
  <c r="AAN124" i="1"/>
  <c r="ABK124" i="1"/>
  <c r="ACH124" i="1"/>
  <c r="ADF124" i="1"/>
  <c r="KH124" i="1"/>
  <c r="LE124" i="1"/>
  <c r="MB124" i="1"/>
  <c r="MZ124" i="1"/>
  <c r="NY124" i="1"/>
  <c r="OV124" i="1"/>
  <c r="PS124" i="1"/>
  <c r="QP124" i="1"/>
  <c r="RM124" i="1"/>
  <c r="SK124" i="1"/>
  <c r="TJ124" i="1"/>
  <c r="UG124" i="1"/>
  <c r="VD124" i="1"/>
  <c r="WA124" i="1"/>
  <c r="WX124" i="1"/>
  <c r="XV124" i="1"/>
  <c r="YU124" i="1"/>
  <c r="ZR124" i="1"/>
  <c r="AAO124" i="1"/>
  <c r="ABL124" i="1"/>
  <c r="ACJ124" i="1"/>
  <c r="KI124" i="1"/>
  <c r="LF124" i="1"/>
  <c r="MC124" i="1"/>
  <c r="NA124" i="1"/>
  <c r="NZ124" i="1"/>
  <c r="OW124" i="1"/>
  <c r="PT124" i="1"/>
  <c r="QQ124" i="1"/>
  <c r="RN124" i="1"/>
  <c r="SL124" i="1"/>
  <c r="TK124" i="1"/>
  <c r="UH124" i="1"/>
  <c r="VE124" i="1"/>
  <c r="WB124" i="1"/>
  <c r="WZ124" i="1"/>
  <c r="XY124" i="1"/>
  <c r="YV124" i="1"/>
  <c r="ZS124" i="1"/>
  <c r="AAP124" i="1"/>
  <c r="ABM124" i="1"/>
  <c r="ACK124" i="1"/>
  <c r="KJ124" i="1"/>
  <c r="LG124" i="1"/>
  <c r="MD124" i="1"/>
  <c r="NB124" i="1"/>
  <c r="OA124" i="1"/>
  <c r="OX124" i="1"/>
  <c r="PU124" i="1"/>
  <c r="QR124" i="1"/>
  <c r="RP124" i="1"/>
  <c r="SO124" i="1"/>
  <c r="TL124" i="1"/>
  <c r="UI124" i="1"/>
  <c r="VF124" i="1"/>
  <c r="WC124" i="1"/>
  <c r="XA124" i="1"/>
  <c r="XZ124" i="1"/>
  <c r="YW124" i="1"/>
  <c r="ZT124" i="1"/>
  <c r="AAQ124" i="1"/>
  <c r="ABN124" i="1"/>
  <c r="ACL124" i="1"/>
  <c r="JN124" i="1"/>
  <c r="KK124" i="1"/>
  <c r="LH124" i="1"/>
  <c r="MF124" i="1"/>
  <c r="NE124" i="1"/>
  <c r="OB124" i="1"/>
  <c r="OY124" i="1"/>
  <c r="PV124" i="1"/>
  <c r="QS124" i="1"/>
  <c r="RQ124" i="1"/>
  <c r="SP124" i="1"/>
  <c r="TM124" i="1"/>
  <c r="UJ124" i="1"/>
  <c r="VG124" i="1"/>
  <c r="WD124" i="1"/>
  <c r="XB124" i="1"/>
  <c r="YA124" i="1"/>
  <c r="YX124" i="1"/>
  <c r="ZU124" i="1"/>
  <c r="AAR124" i="1"/>
  <c r="ABP124" i="1"/>
  <c r="ACO124" i="1"/>
  <c r="JO124" i="1"/>
  <c r="KL124" i="1"/>
  <c r="LI124" i="1"/>
  <c r="MG124" i="1"/>
  <c r="NF124" i="1"/>
  <c r="OC124" i="1"/>
  <c r="OZ124" i="1"/>
  <c r="PW124" i="1"/>
  <c r="QT124" i="1"/>
  <c r="RR124" i="1"/>
  <c r="SQ124" i="1"/>
  <c r="TN124" i="1"/>
  <c r="UK124" i="1"/>
  <c r="VH124" i="1"/>
  <c r="WF124" i="1"/>
  <c r="XE124" i="1"/>
  <c r="YB124" i="1"/>
  <c r="YY124" i="1"/>
  <c r="ZV124" i="1"/>
  <c r="AAS124" i="1"/>
  <c r="ABQ124" i="1"/>
  <c r="ACP124" i="1"/>
  <c r="JP124" i="1"/>
  <c r="KM124" i="1"/>
  <c r="LJ124" i="1"/>
  <c r="MH124" i="1"/>
  <c r="NG124" i="1"/>
  <c r="OD124" i="1"/>
  <c r="PA124" i="1"/>
  <c r="PX124" i="1"/>
  <c r="QV124" i="1"/>
  <c r="RU124" i="1"/>
  <c r="SR124" i="1"/>
  <c r="TO124" i="1"/>
  <c r="UL124" i="1"/>
  <c r="VI124" i="1"/>
  <c r="WG124" i="1"/>
  <c r="XF124" i="1"/>
  <c r="YC124" i="1"/>
  <c r="YZ124" i="1"/>
  <c r="ZW124" i="1"/>
  <c r="AAT124" i="1"/>
  <c r="ABR124" i="1"/>
  <c r="ACQ124" i="1"/>
  <c r="JQ124" i="1"/>
  <c r="KN124" i="1"/>
  <c r="LL124" i="1"/>
  <c r="MK124" i="1"/>
  <c r="NH124" i="1"/>
  <c r="OE124" i="1"/>
  <c r="PB124" i="1"/>
  <c r="PY124" i="1"/>
  <c r="QW124" i="1"/>
  <c r="RV124" i="1"/>
  <c r="SS124" i="1"/>
  <c r="TP124" i="1"/>
  <c r="UM124" i="1"/>
  <c r="VJ124" i="1"/>
  <c r="WH124" i="1"/>
  <c r="XG124" i="1"/>
  <c r="YD124" i="1"/>
  <c r="ZA124" i="1"/>
  <c r="ZX124" i="1"/>
  <c r="AAV124" i="1"/>
  <c r="ABU124" i="1"/>
  <c r="ACR124" i="1"/>
  <c r="JR124" i="1"/>
  <c r="KO124" i="1"/>
  <c r="LM124" i="1"/>
  <c r="ML124" i="1"/>
  <c r="NI124" i="1"/>
  <c r="OF124" i="1"/>
  <c r="PC124" i="1"/>
  <c r="PZ124" i="1"/>
  <c r="QX124" i="1"/>
  <c r="RW124" i="1"/>
  <c r="ST124" i="1"/>
  <c r="TQ124" i="1"/>
  <c r="UN124" i="1"/>
  <c r="VL124" i="1"/>
  <c r="WK124" i="1"/>
  <c r="XH124" i="1"/>
  <c r="YE124" i="1"/>
  <c r="ZB124" i="1"/>
  <c r="ZY124" i="1"/>
  <c r="AAW124" i="1"/>
  <c r="ABV124" i="1"/>
  <c r="ACS124" i="1"/>
  <c r="JS124" i="1"/>
  <c r="KP124" i="1"/>
  <c r="LN124" i="1"/>
  <c r="MM124" i="1"/>
  <c r="NJ124" i="1"/>
  <c r="OG124" i="1"/>
  <c r="PD124" i="1"/>
  <c r="QB124" i="1"/>
  <c r="RA124" i="1"/>
  <c r="RX124" i="1"/>
  <c r="SU124" i="1"/>
  <c r="TR124" i="1"/>
  <c r="UO124" i="1"/>
  <c r="VM124" i="1"/>
  <c r="WL124" i="1"/>
  <c r="XI124" i="1"/>
  <c r="YF124" i="1"/>
  <c r="ZC124" i="1"/>
  <c r="ZZ124" i="1"/>
  <c r="AAX124" i="1"/>
  <c r="ABW124" i="1"/>
  <c r="ACT124" i="1"/>
  <c r="JT124" i="1"/>
  <c r="KR124" i="1"/>
  <c r="LQ124" i="1"/>
  <c r="MN124" i="1"/>
  <c r="NK124" i="1"/>
  <c r="OH124" i="1"/>
  <c r="PE124" i="1"/>
  <c r="QC124" i="1"/>
  <c r="JU124" i="1"/>
  <c r="RZ124" i="1"/>
  <c r="YG124" i="1"/>
  <c r="JV124" i="1"/>
  <c r="SA124" i="1"/>
  <c r="YH124" i="1"/>
  <c r="KS124" i="1"/>
  <c r="SV124" i="1"/>
  <c r="YI124" i="1"/>
  <c r="KT124" i="1"/>
  <c r="SW124" i="1"/>
  <c r="ZD124" i="1"/>
  <c r="LR124" i="1"/>
  <c r="SX124" i="1"/>
  <c r="ZE124" i="1"/>
  <c r="LS124" i="1"/>
  <c r="TS124" i="1"/>
  <c r="ZF124" i="1"/>
  <c r="MO124" i="1"/>
  <c r="TT124" i="1"/>
  <c r="AAB124" i="1"/>
  <c r="MP124" i="1"/>
  <c r="TU124" i="1"/>
  <c r="AAC124" i="1"/>
  <c r="NL124" i="1"/>
  <c r="UP124" i="1"/>
  <c r="AAD124" i="1"/>
  <c r="NM124" i="1"/>
  <c r="UR124" i="1"/>
  <c r="ABA124" i="1"/>
  <c r="OI124" i="1"/>
  <c r="US124" i="1"/>
  <c r="ABB124" i="1"/>
  <c r="OJ124" i="1"/>
  <c r="VN124" i="1"/>
  <c r="ABC124" i="1"/>
  <c r="PF124" i="1"/>
  <c r="VQ124" i="1"/>
  <c r="ABX124" i="1"/>
  <c r="PH124" i="1"/>
  <c r="VR124" i="1"/>
  <c r="ABY124" i="1"/>
  <c r="QD124" i="1"/>
  <c r="WM124" i="1"/>
  <c r="ABZ124" i="1"/>
  <c r="QG124" i="1"/>
  <c r="WN124" i="1"/>
  <c r="ACU124" i="1"/>
  <c r="RB124" i="1"/>
  <c r="WO124" i="1"/>
  <c r="ACV124" i="1"/>
  <c r="RC124" i="1"/>
  <c r="XJ124" i="1"/>
  <c r="ACW124" i="1"/>
  <c r="RD124" i="1"/>
  <c r="RY124" i="1"/>
  <c r="XK124" i="1"/>
  <c r="XL124" i="1"/>
  <c r="F124" i="1"/>
  <c r="Z124" i="1"/>
  <c r="AT124" i="1"/>
  <c r="BN124" i="1"/>
  <c r="CH124" i="1"/>
  <c r="DB124" i="1"/>
  <c r="DV124" i="1"/>
  <c r="EP124" i="1"/>
  <c r="FJ124" i="1"/>
  <c r="GD124" i="1"/>
  <c r="GX124" i="1"/>
  <c r="HR124" i="1"/>
  <c r="IL124" i="1"/>
  <c r="JF124" i="1"/>
  <c r="G124" i="1"/>
  <c r="AA124" i="1"/>
  <c r="AU124" i="1"/>
  <c r="BO124" i="1"/>
  <c r="CI124" i="1"/>
  <c r="DC124" i="1"/>
  <c r="DW124" i="1"/>
  <c r="EQ124" i="1"/>
  <c r="FK124" i="1"/>
  <c r="GE124" i="1"/>
  <c r="GY124" i="1"/>
  <c r="HS124" i="1"/>
  <c r="IM124" i="1"/>
  <c r="JG124" i="1"/>
  <c r="H124" i="1"/>
  <c r="AB124" i="1"/>
  <c r="AV124" i="1"/>
  <c r="BP124" i="1"/>
  <c r="CJ124" i="1"/>
  <c r="DD124" i="1"/>
  <c r="DX124" i="1"/>
  <c r="ER124" i="1"/>
  <c r="FL124" i="1"/>
  <c r="GF124" i="1"/>
  <c r="GZ124" i="1"/>
  <c r="HT124" i="1"/>
  <c r="IN124" i="1"/>
  <c r="JH124" i="1"/>
  <c r="Q124" i="1"/>
  <c r="AK124" i="1"/>
  <c r="BE124" i="1"/>
  <c r="BY124" i="1"/>
  <c r="CS124" i="1"/>
  <c r="DM124" i="1"/>
  <c r="EG124" i="1"/>
  <c r="FA124" i="1"/>
  <c r="FU124" i="1"/>
  <c r="GO124" i="1"/>
  <c r="HI124" i="1"/>
  <c r="IC124" i="1"/>
  <c r="IW124" i="1"/>
  <c r="R124" i="1"/>
  <c r="AL124" i="1"/>
  <c r="BF124" i="1"/>
  <c r="BZ124" i="1"/>
  <c r="CT124" i="1"/>
  <c r="DN124" i="1"/>
  <c r="EH124" i="1"/>
  <c r="FB124" i="1"/>
  <c r="FV124" i="1"/>
  <c r="GP124" i="1"/>
  <c r="HJ124" i="1"/>
  <c r="ID124" i="1"/>
  <c r="IX124" i="1"/>
  <c r="S124" i="1"/>
  <c r="AM124" i="1"/>
  <c r="BG124" i="1"/>
  <c r="CA124" i="1"/>
  <c r="CU124" i="1"/>
  <c r="DO124" i="1"/>
  <c r="EI124" i="1"/>
  <c r="FC124" i="1"/>
  <c r="FW124" i="1"/>
  <c r="GQ124" i="1"/>
  <c r="HK124" i="1"/>
  <c r="IE124" i="1"/>
  <c r="IY124" i="1"/>
  <c r="T124" i="1"/>
  <c r="AN124" i="1"/>
  <c r="BH124" i="1"/>
  <c r="CB124" i="1"/>
  <c r="CV124" i="1"/>
  <c r="DP124" i="1"/>
  <c r="EJ124" i="1"/>
  <c r="FD124" i="1"/>
  <c r="FX124" i="1"/>
  <c r="GR124" i="1"/>
  <c r="HL124" i="1"/>
  <c r="IF124" i="1"/>
  <c r="IZ124" i="1"/>
  <c r="U124" i="1"/>
  <c r="AO124" i="1"/>
  <c r="BI124" i="1"/>
  <c r="CC124" i="1"/>
  <c r="CW124" i="1"/>
  <c r="DQ124" i="1"/>
  <c r="EK124" i="1"/>
  <c r="FE124" i="1"/>
  <c r="FY124" i="1"/>
  <c r="GS124" i="1"/>
  <c r="HM124" i="1"/>
  <c r="IG124" i="1"/>
  <c r="JA124" i="1"/>
  <c r="V124" i="1"/>
  <c r="AP124" i="1"/>
  <c r="BJ124" i="1"/>
  <c r="CD124" i="1"/>
  <c r="CX124" i="1"/>
  <c r="DR124" i="1"/>
  <c r="EL124" i="1"/>
  <c r="FF124" i="1"/>
  <c r="FZ124" i="1"/>
  <c r="GT124" i="1"/>
  <c r="HN124" i="1"/>
  <c r="IH124" i="1"/>
  <c r="JB124" i="1"/>
  <c r="W124" i="1"/>
  <c r="AQ124" i="1"/>
  <c r="BK124" i="1"/>
  <c r="CE124" i="1"/>
  <c r="CY124" i="1"/>
  <c r="DS124" i="1"/>
  <c r="EM124" i="1"/>
  <c r="FG124" i="1"/>
  <c r="GA124" i="1"/>
  <c r="GU124" i="1"/>
  <c r="HO124" i="1"/>
  <c r="II124" i="1"/>
  <c r="JC124" i="1"/>
  <c r="AJ124" i="1"/>
  <c r="BX124" i="1"/>
  <c r="DL124" i="1"/>
  <c r="EZ124" i="1"/>
  <c r="GN124" i="1"/>
  <c r="IB124" i="1"/>
  <c r="AR124" i="1"/>
  <c r="CF124" i="1"/>
  <c r="DT124" i="1"/>
  <c r="FH124" i="1"/>
  <c r="GV124" i="1"/>
  <c r="IJ124" i="1"/>
  <c r="AS124" i="1"/>
  <c r="CG124" i="1"/>
  <c r="DU124" i="1"/>
  <c r="FI124" i="1"/>
  <c r="GW124" i="1"/>
  <c r="IK124" i="1"/>
  <c r="I124" i="1"/>
  <c r="AW124" i="1"/>
  <c r="CK124" i="1"/>
  <c r="DY124" i="1"/>
  <c r="FM124" i="1"/>
  <c r="HA124" i="1"/>
  <c r="IO124" i="1"/>
  <c r="J124" i="1"/>
  <c r="AX124" i="1"/>
  <c r="CL124" i="1"/>
  <c r="DZ124" i="1"/>
  <c r="FN124" i="1"/>
  <c r="HB124" i="1"/>
  <c r="IP124" i="1"/>
  <c r="K124" i="1"/>
  <c r="AY124" i="1"/>
  <c r="CM124" i="1"/>
  <c r="EA124" i="1"/>
  <c r="FO124" i="1"/>
  <c r="HC124" i="1"/>
  <c r="IQ124" i="1"/>
  <c r="L124" i="1"/>
  <c r="AZ124" i="1"/>
  <c r="CN124" i="1"/>
  <c r="EB124" i="1"/>
  <c r="FP124" i="1"/>
  <c r="HD124" i="1"/>
  <c r="IR124" i="1"/>
  <c r="M124" i="1"/>
  <c r="BA124" i="1"/>
  <c r="CO124" i="1"/>
  <c r="EC124" i="1"/>
  <c r="FQ124" i="1"/>
  <c r="HE124" i="1"/>
  <c r="IS124" i="1"/>
  <c r="N124" i="1"/>
  <c r="BB124" i="1"/>
  <c r="CP124" i="1"/>
  <c r="ED124" i="1"/>
  <c r="FR124" i="1"/>
  <c r="HF124" i="1"/>
  <c r="IT124" i="1"/>
  <c r="O124" i="1"/>
  <c r="BC124" i="1"/>
  <c r="CQ124" i="1"/>
  <c r="EE124" i="1"/>
  <c r="FS124" i="1"/>
  <c r="HG124" i="1"/>
  <c r="IU124" i="1"/>
  <c r="P124" i="1"/>
  <c r="BD124" i="1"/>
  <c r="CR124" i="1"/>
  <c r="EF124" i="1"/>
  <c r="FT124" i="1"/>
  <c r="HH124" i="1"/>
  <c r="IV124" i="1"/>
  <c r="X124" i="1"/>
  <c r="BL124" i="1"/>
  <c r="CZ124" i="1"/>
  <c r="EN124" i="1"/>
  <c r="GB124" i="1"/>
  <c r="HP124" i="1"/>
  <c r="JD124" i="1"/>
  <c r="Y124" i="1"/>
  <c r="BM124" i="1"/>
  <c r="DA124" i="1"/>
  <c r="EO124" i="1"/>
  <c r="GC124" i="1"/>
  <c r="HQ124" i="1"/>
  <c r="JE124" i="1"/>
  <c r="AC124" i="1"/>
  <c r="BQ124" i="1"/>
  <c r="DE124" i="1"/>
  <c r="ES124" i="1"/>
  <c r="GG124" i="1"/>
  <c r="HU124" i="1"/>
  <c r="JI124" i="1"/>
  <c r="AD124" i="1"/>
  <c r="BR124" i="1"/>
  <c r="DF124" i="1"/>
  <c r="ET124" i="1"/>
  <c r="GH124" i="1"/>
  <c r="HV124" i="1"/>
  <c r="JJ124" i="1"/>
  <c r="AE124" i="1"/>
  <c r="BS124" i="1"/>
  <c r="DG124" i="1"/>
  <c r="EU124" i="1"/>
  <c r="GI124" i="1"/>
  <c r="HW124" i="1"/>
  <c r="JK124" i="1"/>
  <c r="AF124" i="1"/>
  <c r="BT124" i="1"/>
  <c r="DH124" i="1"/>
  <c r="EV124" i="1"/>
  <c r="GJ124" i="1"/>
  <c r="HX124" i="1"/>
  <c r="JL124" i="1"/>
  <c r="AG124" i="1"/>
  <c r="BU124" i="1"/>
  <c r="DI124" i="1"/>
  <c r="EW124" i="1"/>
  <c r="GK124" i="1"/>
  <c r="HY124" i="1"/>
  <c r="JM124" i="1"/>
  <c r="AH124" i="1"/>
  <c r="BV124" i="1"/>
  <c r="DJ124" i="1"/>
  <c r="EX124" i="1"/>
  <c r="GL124" i="1"/>
  <c r="HZ124" i="1"/>
  <c r="AI124" i="1"/>
  <c r="BW124" i="1"/>
  <c r="DK124" i="1"/>
  <c r="EY124" i="1"/>
  <c r="GM124" i="1"/>
  <c r="IA124" i="1"/>
  <c r="JO126" i="1"/>
  <c r="KI126" i="1"/>
  <c r="LC126" i="1"/>
  <c r="LW126" i="1"/>
  <c r="MQ126" i="1"/>
  <c r="NK126" i="1"/>
  <c r="OE126" i="1"/>
  <c r="OY126" i="1"/>
  <c r="PS126" i="1"/>
  <c r="QM126" i="1"/>
  <c r="RG126" i="1"/>
  <c r="SA126" i="1"/>
  <c r="SU126" i="1"/>
  <c r="TO126" i="1"/>
  <c r="UI126" i="1"/>
  <c r="KG126" i="1"/>
  <c r="LB126" i="1"/>
  <c r="LX126" i="1"/>
  <c r="MS126" i="1"/>
  <c r="NN126" i="1"/>
  <c r="OI126" i="1"/>
  <c r="PD126" i="1"/>
  <c r="PY126" i="1"/>
  <c r="QT126" i="1"/>
  <c r="RO126" i="1"/>
  <c r="SJ126" i="1"/>
  <c r="TE126" i="1"/>
  <c r="TZ126" i="1"/>
  <c r="UU126" i="1"/>
  <c r="VO126" i="1"/>
  <c r="WI126" i="1"/>
  <c r="XC126" i="1"/>
  <c r="XW126" i="1"/>
  <c r="YQ126" i="1"/>
  <c r="ZK126" i="1"/>
  <c r="AAE126" i="1"/>
  <c r="AAY126" i="1"/>
  <c r="KH126" i="1"/>
  <c r="LD126" i="1"/>
  <c r="LY126" i="1"/>
  <c r="MT126" i="1"/>
  <c r="NO126" i="1"/>
  <c r="OJ126" i="1"/>
  <c r="PE126" i="1"/>
  <c r="PZ126" i="1"/>
  <c r="QU126" i="1"/>
  <c r="RP126" i="1"/>
  <c r="SK126" i="1"/>
  <c r="TF126" i="1"/>
  <c r="UA126" i="1"/>
  <c r="UV126" i="1"/>
  <c r="VP126" i="1"/>
  <c r="WJ126" i="1"/>
  <c r="XD126" i="1"/>
  <c r="XX126" i="1"/>
  <c r="YR126" i="1"/>
  <c r="ZL126" i="1"/>
  <c r="AAF126" i="1"/>
  <c r="AAZ126" i="1"/>
  <c r="ABT126" i="1"/>
  <c r="ACN126" i="1"/>
  <c r="JN126" i="1"/>
  <c r="KJ126" i="1"/>
  <c r="LE126" i="1"/>
  <c r="LZ126" i="1"/>
  <c r="MU126" i="1"/>
  <c r="NP126" i="1"/>
  <c r="OK126" i="1"/>
  <c r="PF126" i="1"/>
  <c r="QA126" i="1"/>
  <c r="QV126" i="1"/>
  <c r="RQ126" i="1"/>
  <c r="SL126" i="1"/>
  <c r="TG126" i="1"/>
  <c r="UB126" i="1"/>
  <c r="UW126" i="1"/>
  <c r="VQ126" i="1"/>
  <c r="WK126" i="1"/>
  <c r="JP126" i="1"/>
  <c r="KK126" i="1"/>
  <c r="LF126" i="1"/>
  <c r="MA126" i="1"/>
  <c r="MV126" i="1"/>
  <c r="NQ126" i="1"/>
  <c r="OL126" i="1"/>
  <c r="PG126" i="1"/>
  <c r="QB126" i="1"/>
  <c r="QW126" i="1"/>
  <c r="RR126" i="1"/>
  <c r="SM126" i="1"/>
  <c r="TH126" i="1"/>
  <c r="UC126" i="1"/>
  <c r="UX126" i="1"/>
  <c r="VR126" i="1"/>
  <c r="WL126" i="1"/>
  <c r="XF126" i="1"/>
  <c r="XZ126" i="1"/>
  <c r="YT126" i="1"/>
  <c r="ZN126" i="1"/>
  <c r="AAH126" i="1"/>
  <c r="ABB126" i="1"/>
  <c r="ABV126" i="1"/>
  <c r="ACP126" i="1"/>
  <c r="JQ126" i="1"/>
  <c r="KL126" i="1"/>
  <c r="LG126" i="1"/>
  <c r="MB126" i="1"/>
  <c r="MW126" i="1"/>
  <c r="NR126" i="1"/>
  <c r="OM126" i="1"/>
  <c r="PH126" i="1"/>
  <c r="QC126" i="1"/>
  <c r="QX126" i="1"/>
  <c r="RS126" i="1"/>
  <c r="SN126" i="1"/>
  <c r="TI126" i="1"/>
  <c r="UD126" i="1"/>
  <c r="UY126" i="1"/>
  <c r="VS126" i="1"/>
  <c r="JR126" i="1"/>
  <c r="KM126" i="1"/>
  <c r="LH126" i="1"/>
  <c r="MC126" i="1"/>
  <c r="MX126" i="1"/>
  <c r="NS126" i="1"/>
  <c r="ON126" i="1"/>
  <c r="PI126" i="1"/>
  <c r="QD126" i="1"/>
  <c r="QY126" i="1"/>
  <c r="RT126" i="1"/>
  <c r="SO126" i="1"/>
  <c r="TJ126" i="1"/>
  <c r="UE126" i="1"/>
  <c r="UZ126" i="1"/>
  <c r="VT126" i="1"/>
  <c r="WN126" i="1"/>
  <c r="XH126" i="1"/>
  <c r="YB126" i="1"/>
  <c r="YV126" i="1"/>
  <c r="ZP126" i="1"/>
  <c r="AAJ126" i="1"/>
  <c r="JS126" i="1"/>
  <c r="KN126" i="1"/>
  <c r="LI126" i="1"/>
  <c r="MD126" i="1"/>
  <c r="MY126" i="1"/>
  <c r="NT126" i="1"/>
  <c r="OO126" i="1"/>
  <c r="PJ126" i="1"/>
  <c r="JT126" i="1"/>
  <c r="KO126" i="1"/>
  <c r="JV126" i="1"/>
  <c r="KQ126" i="1"/>
  <c r="LL126" i="1"/>
  <c r="MG126" i="1"/>
  <c r="NB126" i="1"/>
  <c r="NW126" i="1"/>
  <c r="OR126" i="1"/>
  <c r="PM126" i="1"/>
  <c r="QH126" i="1"/>
  <c r="RC126" i="1"/>
  <c r="RX126" i="1"/>
  <c r="SS126" i="1"/>
  <c r="TN126" i="1"/>
  <c r="UJ126" i="1"/>
  <c r="VD126" i="1"/>
  <c r="VX126" i="1"/>
  <c r="WR126" i="1"/>
  <c r="XL126" i="1"/>
  <c r="YF126" i="1"/>
  <c r="YZ126" i="1"/>
  <c r="ZT126" i="1"/>
  <c r="AAN126" i="1"/>
  <c r="ABH126" i="1"/>
  <c r="ACB126" i="1"/>
  <c r="ACV126" i="1"/>
  <c r="JW126" i="1"/>
  <c r="KR126" i="1"/>
  <c r="LM126" i="1"/>
  <c r="MH126" i="1"/>
  <c r="NC126" i="1"/>
  <c r="NX126" i="1"/>
  <c r="OS126" i="1"/>
  <c r="PN126" i="1"/>
  <c r="QI126" i="1"/>
  <c r="RD126" i="1"/>
  <c r="RY126" i="1"/>
  <c r="ST126" i="1"/>
  <c r="TP126" i="1"/>
  <c r="UK126" i="1"/>
  <c r="VE126" i="1"/>
  <c r="VY126" i="1"/>
  <c r="WS126" i="1"/>
  <c r="XM126" i="1"/>
  <c r="YG126" i="1"/>
  <c r="ZA126" i="1"/>
  <c r="ZU126" i="1"/>
  <c r="AAO126" i="1"/>
  <c r="ABI126" i="1"/>
  <c r="ACC126" i="1"/>
  <c r="ACW126" i="1"/>
  <c r="JX126" i="1"/>
  <c r="KS126" i="1"/>
  <c r="LN126" i="1"/>
  <c r="MI126" i="1"/>
  <c r="ND126" i="1"/>
  <c r="NY126" i="1"/>
  <c r="OT126" i="1"/>
  <c r="PO126" i="1"/>
  <c r="QJ126" i="1"/>
  <c r="RE126" i="1"/>
  <c r="RZ126" i="1"/>
  <c r="SV126" i="1"/>
  <c r="TQ126" i="1"/>
  <c r="UL126" i="1"/>
  <c r="VF126" i="1"/>
  <c r="VZ126" i="1"/>
  <c r="WT126" i="1"/>
  <c r="XN126" i="1"/>
  <c r="YH126" i="1"/>
  <c r="ZB126" i="1"/>
  <c r="ZV126" i="1"/>
  <c r="AAP126" i="1"/>
  <c r="JY126" i="1"/>
  <c r="KT126" i="1"/>
  <c r="LO126" i="1"/>
  <c r="MJ126" i="1"/>
  <c r="NE126" i="1"/>
  <c r="NZ126" i="1"/>
  <c r="OU126" i="1"/>
  <c r="PP126" i="1"/>
  <c r="QK126" i="1"/>
  <c r="RF126" i="1"/>
  <c r="SB126" i="1"/>
  <c r="SW126" i="1"/>
  <c r="TR126" i="1"/>
  <c r="UM126" i="1"/>
  <c r="VG126" i="1"/>
  <c r="WA126" i="1"/>
  <c r="WU126" i="1"/>
  <c r="XO126" i="1"/>
  <c r="YI126" i="1"/>
  <c r="ZC126" i="1"/>
  <c r="ZW126" i="1"/>
  <c r="AAQ126" i="1"/>
  <c r="ABK126" i="1"/>
  <c r="ACE126" i="1"/>
  <c r="ACY126" i="1"/>
  <c r="JZ126" i="1"/>
  <c r="KU126" i="1"/>
  <c r="LP126" i="1"/>
  <c r="MK126" i="1"/>
  <c r="NF126" i="1"/>
  <c r="OA126" i="1"/>
  <c r="OV126" i="1"/>
  <c r="PQ126" i="1"/>
  <c r="QL126" i="1"/>
  <c r="RH126" i="1"/>
  <c r="SC126" i="1"/>
  <c r="SX126" i="1"/>
  <c r="TS126" i="1"/>
  <c r="UN126" i="1"/>
  <c r="VH126" i="1"/>
  <c r="WB126" i="1"/>
  <c r="WV126" i="1"/>
  <c r="XP126" i="1"/>
  <c r="YJ126" i="1"/>
  <c r="ZD126" i="1"/>
  <c r="ZX126" i="1"/>
  <c r="AAR126" i="1"/>
  <c r="ABL126" i="1"/>
  <c r="ACF126" i="1"/>
  <c r="ACZ126" i="1"/>
  <c r="KA126" i="1"/>
  <c r="KV126" i="1"/>
  <c r="LQ126" i="1"/>
  <c r="ML126" i="1"/>
  <c r="NG126" i="1"/>
  <c r="OB126" i="1"/>
  <c r="OW126" i="1"/>
  <c r="PR126" i="1"/>
  <c r="QN126" i="1"/>
  <c r="RI126" i="1"/>
  <c r="SD126" i="1"/>
  <c r="SY126" i="1"/>
  <c r="TT126" i="1"/>
  <c r="UO126" i="1"/>
  <c r="VI126" i="1"/>
  <c r="WC126" i="1"/>
  <c r="WW126" i="1"/>
  <c r="XQ126" i="1"/>
  <c r="YK126" i="1"/>
  <c r="ZE126" i="1"/>
  <c r="ZY126" i="1"/>
  <c r="AAS126" i="1"/>
  <c r="ABM126" i="1"/>
  <c r="ACG126" i="1"/>
  <c r="ADA126" i="1"/>
  <c r="KB126" i="1"/>
  <c r="KW126" i="1"/>
  <c r="LR126" i="1"/>
  <c r="MM126" i="1"/>
  <c r="NH126" i="1"/>
  <c r="OC126" i="1"/>
  <c r="OX126" i="1"/>
  <c r="PT126" i="1"/>
  <c r="QO126" i="1"/>
  <c r="RJ126" i="1"/>
  <c r="SE126" i="1"/>
  <c r="SZ126" i="1"/>
  <c r="TU126" i="1"/>
  <c r="UP126" i="1"/>
  <c r="VJ126" i="1"/>
  <c r="WD126" i="1"/>
  <c r="WX126" i="1"/>
  <c r="XR126" i="1"/>
  <c r="YL126" i="1"/>
  <c r="ZF126" i="1"/>
  <c r="ZZ126" i="1"/>
  <c r="AAT126" i="1"/>
  <c r="ABN126" i="1"/>
  <c r="ACH126" i="1"/>
  <c r="ADB126" i="1"/>
  <c r="KX126" i="1"/>
  <c r="NL126" i="1"/>
  <c r="QE126" i="1"/>
  <c r="SI126" i="1"/>
  <c r="US126" i="1"/>
  <c r="WY126" i="1"/>
  <c r="YO126" i="1"/>
  <c r="AAG126" i="1"/>
  <c r="ABS126" i="1"/>
  <c r="ADC126" i="1"/>
  <c r="KY126" i="1"/>
  <c r="NM126" i="1"/>
  <c r="QF126" i="1"/>
  <c r="SP126" i="1"/>
  <c r="UT126" i="1"/>
  <c r="WZ126" i="1"/>
  <c r="YP126" i="1"/>
  <c r="AAI126" i="1"/>
  <c r="ABU126" i="1"/>
  <c r="ADD126" i="1"/>
  <c r="KZ126" i="1"/>
  <c r="NU126" i="1"/>
  <c r="QG126" i="1"/>
  <c r="SQ126" i="1"/>
  <c r="VA126" i="1"/>
  <c r="XA126" i="1"/>
  <c r="YS126" i="1"/>
  <c r="AAK126" i="1"/>
  <c r="ABW126" i="1"/>
  <c r="ADE126" i="1"/>
  <c r="LA126" i="1"/>
  <c r="NV126" i="1"/>
  <c r="QP126" i="1"/>
  <c r="SR126" i="1"/>
  <c r="VB126" i="1"/>
  <c r="XB126" i="1"/>
  <c r="YU126" i="1"/>
  <c r="AAL126" i="1"/>
  <c r="ABX126" i="1"/>
  <c r="ADF126" i="1"/>
  <c r="LJ126" i="1"/>
  <c r="OD126" i="1"/>
  <c r="QQ126" i="1"/>
  <c r="TA126" i="1"/>
  <c r="VC126" i="1"/>
  <c r="XE126" i="1"/>
  <c r="YW126" i="1"/>
  <c r="AAM126" i="1"/>
  <c r="ABY126" i="1"/>
  <c r="ADG126" i="1"/>
  <c r="LK126" i="1"/>
  <c r="OF126" i="1"/>
  <c r="QR126" i="1"/>
  <c r="TB126" i="1"/>
  <c r="VK126" i="1"/>
  <c r="XG126" i="1"/>
  <c r="YX126" i="1"/>
  <c r="AAU126" i="1"/>
  <c r="ABZ126" i="1"/>
  <c r="LS126" i="1"/>
  <c r="OG126" i="1"/>
  <c r="QS126" i="1"/>
  <c r="TC126" i="1"/>
  <c r="VL126" i="1"/>
  <c r="XI126" i="1"/>
  <c r="YY126" i="1"/>
  <c r="AAV126" i="1"/>
  <c r="ACA126" i="1"/>
  <c r="LT126" i="1"/>
  <c r="OH126" i="1"/>
  <c r="QZ126" i="1"/>
  <c r="TD126" i="1"/>
  <c r="VM126" i="1"/>
  <c r="XJ126" i="1"/>
  <c r="ZG126" i="1"/>
  <c r="AAW126" i="1"/>
  <c r="ACD126" i="1"/>
  <c r="LU126" i="1"/>
  <c r="OP126" i="1"/>
  <c r="RA126" i="1"/>
  <c r="TK126" i="1"/>
  <c r="VN126" i="1"/>
  <c r="XK126" i="1"/>
  <c r="ZH126" i="1"/>
  <c r="AAX126" i="1"/>
  <c r="ACI126" i="1"/>
  <c r="LV126" i="1"/>
  <c r="OQ126" i="1"/>
  <c r="RB126" i="1"/>
  <c r="TL126" i="1"/>
  <c r="VU126" i="1"/>
  <c r="XS126" i="1"/>
  <c r="ZI126" i="1"/>
  <c r="ABA126" i="1"/>
  <c r="ACJ126" i="1"/>
  <c r="ME126" i="1"/>
  <c r="OZ126" i="1"/>
  <c r="RK126" i="1"/>
  <c r="TM126" i="1"/>
  <c r="VV126" i="1"/>
  <c r="XT126" i="1"/>
  <c r="ZJ126" i="1"/>
  <c r="ABC126" i="1"/>
  <c r="ACK126" i="1"/>
  <c r="MF126" i="1"/>
  <c r="PA126" i="1"/>
  <c r="RL126" i="1"/>
  <c r="TV126" i="1"/>
  <c r="VW126" i="1"/>
  <c r="XU126" i="1"/>
  <c r="ZM126" i="1"/>
  <c r="ABD126" i="1"/>
  <c r="ACL126" i="1"/>
  <c r="MN126" i="1"/>
  <c r="PB126" i="1"/>
  <c r="RM126" i="1"/>
  <c r="TW126" i="1"/>
  <c r="WE126" i="1"/>
  <c r="XV126" i="1"/>
  <c r="ZO126" i="1"/>
  <c r="ABE126" i="1"/>
  <c r="ACM126" i="1"/>
  <c r="MO126" i="1"/>
  <c r="PC126" i="1"/>
  <c r="RN126" i="1"/>
  <c r="TX126" i="1"/>
  <c r="WF126" i="1"/>
  <c r="XY126" i="1"/>
  <c r="ZQ126" i="1"/>
  <c r="ABF126" i="1"/>
  <c r="ACO126" i="1"/>
  <c r="JU126" i="1"/>
  <c r="MP126" i="1"/>
  <c r="PK126" i="1"/>
  <c r="RU126" i="1"/>
  <c r="TY126" i="1"/>
  <c r="WG126" i="1"/>
  <c r="YA126" i="1"/>
  <c r="ZR126" i="1"/>
  <c r="ABG126" i="1"/>
  <c r="ACQ126" i="1"/>
  <c r="KC126" i="1"/>
  <c r="MR126" i="1"/>
  <c r="PL126" i="1"/>
  <c r="RV126" i="1"/>
  <c r="UF126" i="1"/>
  <c r="WH126" i="1"/>
  <c r="YC126" i="1"/>
  <c r="ZS126" i="1"/>
  <c r="ABJ126" i="1"/>
  <c r="ACR126" i="1"/>
  <c r="KD126" i="1"/>
  <c r="MZ126" i="1"/>
  <c r="PU126" i="1"/>
  <c r="RW126" i="1"/>
  <c r="UG126" i="1"/>
  <c r="WM126" i="1"/>
  <c r="YD126" i="1"/>
  <c r="AAA126" i="1"/>
  <c r="ABO126" i="1"/>
  <c r="ACS126" i="1"/>
  <c r="KE126" i="1"/>
  <c r="NA126" i="1"/>
  <c r="PV126" i="1"/>
  <c r="SF126" i="1"/>
  <c r="UH126" i="1"/>
  <c r="WO126" i="1"/>
  <c r="YE126" i="1"/>
  <c r="AAB126" i="1"/>
  <c r="ABP126" i="1"/>
  <c r="ACT126" i="1"/>
  <c r="KF126" i="1"/>
  <c r="KP126" i="1"/>
  <c r="NI126" i="1"/>
  <c r="NJ126" i="1"/>
  <c r="PW126" i="1"/>
  <c r="PX126" i="1"/>
  <c r="SG126" i="1"/>
  <c r="SH126" i="1"/>
  <c r="UQ126" i="1"/>
  <c r="UR126" i="1"/>
  <c r="WP126" i="1"/>
  <c r="WQ126" i="1"/>
  <c r="YM126" i="1"/>
  <c r="YN126" i="1"/>
  <c r="AAC126" i="1"/>
  <c r="AAD126" i="1"/>
  <c r="ABQ126" i="1"/>
  <c r="ABR126" i="1"/>
  <c r="ACU126" i="1"/>
  <c r="ACX126" i="1"/>
  <c r="J126" i="1"/>
  <c r="AD126" i="1"/>
  <c r="AX126" i="1"/>
  <c r="BR126" i="1"/>
  <c r="CL126" i="1"/>
  <c r="DF126" i="1"/>
  <c r="DZ126" i="1"/>
  <c r="ET126" i="1"/>
  <c r="FN126" i="1"/>
  <c r="GH126" i="1"/>
  <c r="HB126" i="1"/>
  <c r="HV126" i="1"/>
  <c r="IP126" i="1"/>
  <c r="JJ126" i="1"/>
  <c r="K126" i="1"/>
  <c r="AE126" i="1"/>
  <c r="AY126" i="1"/>
  <c r="BS126" i="1"/>
  <c r="CM126" i="1"/>
  <c r="DG126" i="1"/>
  <c r="EA126" i="1"/>
  <c r="EU126" i="1"/>
  <c r="FO126" i="1"/>
  <c r="GI126" i="1"/>
  <c r="HC126" i="1"/>
  <c r="HW126" i="1"/>
  <c r="IQ126" i="1"/>
  <c r="JK126" i="1"/>
  <c r="L126" i="1"/>
  <c r="AF126" i="1"/>
  <c r="AZ126" i="1"/>
  <c r="BT126" i="1"/>
  <c r="CN126" i="1"/>
  <c r="DH126" i="1"/>
  <c r="EB126" i="1"/>
  <c r="EV126" i="1"/>
  <c r="FP126" i="1"/>
  <c r="GJ126" i="1"/>
  <c r="HD126" i="1"/>
  <c r="HX126" i="1"/>
  <c r="IR126" i="1"/>
  <c r="JL126" i="1"/>
  <c r="U126" i="1"/>
  <c r="AO126" i="1"/>
  <c r="BI126" i="1"/>
  <c r="CC126" i="1"/>
  <c r="CW126" i="1"/>
  <c r="DQ126" i="1"/>
  <c r="EK126" i="1"/>
  <c r="FE126" i="1"/>
  <c r="FY126" i="1"/>
  <c r="GS126" i="1"/>
  <c r="HM126" i="1"/>
  <c r="IG126" i="1"/>
  <c r="JA126" i="1"/>
  <c r="V126" i="1"/>
  <c r="AP126" i="1"/>
  <c r="BJ126" i="1"/>
  <c r="CD126" i="1"/>
  <c r="CX126" i="1"/>
  <c r="DR126" i="1"/>
  <c r="EL126" i="1"/>
  <c r="FF126" i="1"/>
  <c r="FZ126" i="1"/>
  <c r="GT126" i="1"/>
  <c r="HN126" i="1"/>
  <c r="IH126" i="1"/>
  <c r="JB126" i="1"/>
  <c r="W126" i="1"/>
  <c r="AQ126" i="1"/>
  <c r="BK126" i="1"/>
  <c r="CE126" i="1"/>
  <c r="CY126" i="1"/>
  <c r="DS126" i="1"/>
  <c r="EM126" i="1"/>
  <c r="FG126" i="1"/>
  <c r="GA126" i="1"/>
  <c r="GU126" i="1"/>
  <c r="HO126" i="1"/>
  <c r="II126" i="1"/>
  <c r="X126" i="1"/>
  <c r="AR126" i="1"/>
  <c r="BL126" i="1"/>
  <c r="CF126" i="1"/>
  <c r="CZ126" i="1"/>
  <c r="DT126" i="1"/>
  <c r="EN126" i="1"/>
  <c r="FH126" i="1"/>
  <c r="GB126" i="1"/>
  <c r="GV126" i="1"/>
  <c r="HP126" i="1"/>
  <c r="IJ126" i="1"/>
  <c r="JD126" i="1"/>
  <c r="Y126" i="1"/>
  <c r="AS126" i="1"/>
  <c r="BM126" i="1"/>
  <c r="CG126" i="1"/>
  <c r="DA126" i="1"/>
  <c r="DU126" i="1"/>
  <c r="EO126" i="1"/>
  <c r="FI126" i="1"/>
  <c r="GC126" i="1"/>
  <c r="GW126" i="1"/>
  <c r="HQ126" i="1"/>
  <c r="IK126" i="1"/>
  <c r="JE126" i="1"/>
  <c r="F126" i="1"/>
  <c r="Z126" i="1"/>
  <c r="AT126" i="1"/>
  <c r="BN126" i="1"/>
  <c r="CH126" i="1"/>
  <c r="DB126" i="1"/>
  <c r="DV126" i="1"/>
  <c r="EP126" i="1"/>
  <c r="FJ126" i="1"/>
  <c r="GD126" i="1"/>
  <c r="GX126" i="1"/>
  <c r="HR126" i="1"/>
  <c r="IL126" i="1"/>
  <c r="JF126" i="1"/>
  <c r="G126" i="1"/>
  <c r="AA126" i="1"/>
  <c r="AU126" i="1"/>
  <c r="BO126" i="1"/>
  <c r="CI126" i="1"/>
  <c r="DC126" i="1"/>
  <c r="DW126" i="1"/>
  <c r="EQ126" i="1"/>
  <c r="FK126" i="1"/>
  <c r="GE126" i="1"/>
  <c r="GY126" i="1"/>
  <c r="HS126" i="1"/>
  <c r="IM126" i="1"/>
  <c r="JG126" i="1"/>
  <c r="T126" i="1"/>
  <c r="BH126" i="1"/>
  <c r="CV126" i="1"/>
  <c r="EJ126" i="1"/>
  <c r="FX126" i="1"/>
  <c r="HL126" i="1"/>
  <c r="IZ126" i="1"/>
  <c r="AB126" i="1"/>
  <c r="BP126" i="1"/>
  <c r="DD126" i="1"/>
  <c r="ER126" i="1"/>
  <c r="GF126" i="1"/>
  <c r="HT126" i="1"/>
  <c r="JC126" i="1"/>
  <c r="AC126" i="1"/>
  <c r="BQ126" i="1"/>
  <c r="DE126" i="1"/>
  <c r="ES126" i="1"/>
  <c r="GG126" i="1"/>
  <c r="HU126" i="1"/>
  <c r="JH126" i="1"/>
  <c r="AG126" i="1"/>
  <c r="BU126" i="1"/>
  <c r="DI126" i="1"/>
  <c r="EW126" i="1"/>
  <c r="GK126" i="1"/>
  <c r="HY126" i="1"/>
  <c r="JI126" i="1"/>
  <c r="AH126" i="1"/>
  <c r="BV126" i="1"/>
  <c r="DJ126" i="1"/>
  <c r="EX126" i="1"/>
  <c r="GL126" i="1"/>
  <c r="HZ126" i="1"/>
  <c r="JM126" i="1"/>
  <c r="AI126" i="1"/>
  <c r="BW126" i="1"/>
  <c r="DK126" i="1"/>
  <c r="EY126" i="1"/>
  <c r="GM126" i="1"/>
  <c r="IA126" i="1"/>
  <c r="AJ126" i="1"/>
  <c r="BX126" i="1"/>
  <c r="DL126" i="1"/>
  <c r="EZ126" i="1"/>
  <c r="GN126" i="1"/>
  <c r="IB126" i="1"/>
  <c r="AK126" i="1"/>
  <c r="BY126" i="1"/>
  <c r="DM126" i="1"/>
  <c r="FA126" i="1"/>
  <c r="GO126" i="1"/>
  <c r="IC126" i="1"/>
  <c r="AL126" i="1"/>
  <c r="BZ126" i="1"/>
  <c r="DN126" i="1"/>
  <c r="FB126" i="1"/>
  <c r="GP126" i="1"/>
  <c r="ID126" i="1"/>
  <c r="AM126" i="1"/>
  <c r="CA126" i="1"/>
  <c r="DO126" i="1"/>
  <c r="FC126" i="1"/>
  <c r="GQ126" i="1"/>
  <c r="IE126" i="1"/>
  <c r="AN126" i="1"/>
  <c r="CB126" i="1"/>
  <c r="DP126" i="1"/>
  <c r="FD126" i="1"/>
  <c r="GR126" i="1"/>
  <c r="IF126" i="1"/>
  <c r="H126" i="1"/>
  <c r="AV126" i="1"/>
  <c r="CJ126" i="1"/>
  <c r="DX126" i="1"/>
  <c r="FL126" i="1"/>
  <c r="GZ126" i="1"/>
  <c r="IN126" i="1"/>
  <c r="I126" i="1"/>
  <c r="AW126" i="1"/>
  <c r="CK126" i="1"/>
  <c r="DY126" i="1"/>
  <c r="FM126" i="1"/>
  <c r="HA126" i="1"/>
  <c r="IO126" i="1"/>
  <c r="M126" i="1"/>
  <c r="BA126" i="1"/>
  <c r="CO126" i="1"/>
  <c r="EC126" i="1"/>
  <c r="FQ126" i="1"/>
  <c r="HE126" i="1"/>
  <c r="IS126" i="1"/>
  <c r="N126" i="1"/>
  <c r="BB126" i="1"/>
  <c r="CP126" i="1"/>
  <c r="ED126" i="1"/>
  <c r="FR126" i="1"/>
  <c r="HF126" i="1"/>
  <c r="IT126" i="1"/>
  <c r="O126" i="1"/>
  <c r="BC126" i="1"/>
  <c r="CQ126" i="1"/>
  <c r="EE126" i="1"/>
  <c r="FS126" i="1"/>
  <c r="HG126" i="1"/>
  <c r="IU126" i="1"/>
  <c r="P126" i="1"/>
  <c r="BD126" i="1"/>
  <c r="CR126" i="1"/>
  <c r="EF126" i="1"/>
  <c r="FT126" i="1"/>
  <c r="HH126" i="1"/>
  <c r="IV126" i="1"/>
  <c r="Q126" i="1"/>
  <c r="BE126" i="1"/>
  <c r="CS126" i="1"/>
  <c r="EG126" i="1"/>
  <c r="FU126" i="1"/>
  <c r="HI126" i="1"/>
  <c r="IW126" i="1"/>
  <c r="R126" i="1"/>
  <c r="BF126" i="1"/>
  <c r="CT126" i="1"/>
  <c r="EH126" i="1"/>
  <c r="FV126" i="1"/>
  <c r="HJ126" i="1"/>
  <c r="IX126" i="1"/>
  <c r="HK126" i="1"/>
  <c r="IY126" i="1"/>
  <c r="S126" i="1"/>
  <c r="BG126" i="1"/>
  <c r="CU126" i="1"/>
  <c r="EI126" i="1"/>
  <c r="FW126" i="1"/>
  <c r="KA103" i="1"/>
  <c r="KU103" i="1"/>
  <c r="LO103" i="1"/>
  <c r="MI103" i="1"/>
  <c r="NC103" i="1"/>
  <c r="NW103" i="1"/>
  <c r="OQ103" i="1"/>
  <c r="PK103" i="1"/>
  <c r="QE103" i="1"/>
  <c r="QY103" i="1"/>
  <c r="KB103" i="1"/>
  <c r="KV103" i="1"/>
  <c r="LP103" i="1"/>
  <c r="MJ103" i="1"/>
  <c r="ND103" i="1"/>
  <c r="NX103" i="1"/>
  <c r="OR103" i="1"/>
  <c r="PL103" i="1"/>
  <c r="QF103" i="1"/>
  <c r="QZ103" i="1"/>
  <c r="RT103" i="1"/>
  <c r="SN103" i="1"/>
  <c r="TH103" i="1"/>
  <c r="UB103" i="1"/>
  <c r="UV103" i="1"/>
  <c r="VP103" i="1"/>
  <c r="KC103" i="1"/>
  <c r="KW103" i="1"/>
  <c r="LQ103" i="1"/>
  <c r="MK103" i="1"/>
  <c r="NE103" i="1"/>
  <c r="NY103" i="1"/>
  <c r="OS103" i="1"/>
  <c r="PM103" i="1"/>
  <c r="QG103" i="1"/>
  <c r="RA103" i="1"/>
  <c r="KD103" i="1"/>
  <c r="KX103" i="1"/>
  <c r="LR103" i="1"/>
  <c r="ML103" i="1"/>
  <c r="NF103" i="1"/>
  <c r="NZ103" i="1"/>
  <c r="OT103" i="1"/>
  <c r="PN103" i="1"/>
  <c r="QH103" i="1"/>
  <c r="KE103" i="1"/>
  <c r="KY103" i="1"/>
  <c r="LS103" i="1"/>
  <c r="MM103" i="1"/>
  <c r="NG103" i="1"/>
  <c r="OA103" i="1"/>
  <c r="OU103" i="1"/>
  <c r="PO103" i="1"/>
  <c r="QI103" i="1"/>
  <c r="RC103" i="1"/>
  <c r="RW103" i="1"/>
  <c r="SQ103" i="1"/>
  <c r="TK103" i="1"/>
  <c r="KG103" i="1"/>
  <c r="LA103" i="1"/>
  <c r="LU103" i="1"/>
  <c r="MO103" i="1"/>
  <c r="NI103" i="1"/>
  <c r="OC103" i="1"/>
  <c r="OW103" i="1"/>
  <c r="PQ103" i="1"/>
  <c r="QK103" i="1"/>
  <c r="RE103" i="1"/>
  <c r="RY103" i="1"/>
  <c r="SS103" i="1"/>
  <c r="TM103" i="1"/>
  <c r="UG103" i="1"/>
  <c r="VA103" i="1"/>
  <c r="VU103" i="1"/>
  <c r="WO103" i="1"/>
  <c r="XI103" i="1"/>
  <c r="YC103" i="1"/>
  <c r="YW103" i="1"/>
  <c r="ZQ103" i="1"/>
  <c r="AAK103" i="1"/>
  <c r="ABE103" i="1"/>
  <c r="ABY103" i="1"/>
  <c r="ACS103" i="1"/>
  <c r="JN103" i="1"/>
  <c r="KH103" i="1"/>
  <c r="LB103" i="1"/>
  <c r="LV103" i="1"/>
  <c r="MP103" i="1"/>
  <c r="NJ103" i="1"/>
  <c r="OD103" i="1"/>
  <c r="OX103" i="1"/>
  <c r="PR103" i="1"/>
  <c r="QL103" i="1"/>
  <c r="RF103" i="1"/>
  <c r="RZ103" i="1"/>
  <c r="ST103" i="1"/>
  <c r="TN103" i="1"/>
  <c r="UH103" i="1"/>
  <c r="VB103" i="1"/>
  <c r="VV103" i="1"/>
  <c r="WP103" i="1"/>
  <c r="XJ103" i="1"/>
  <c r="YD103" i="1"/>
  <c r="YX103" i="1"/>
  <c r="ZR103" i="1"/>
  <c r="AAL103" i="1"/>
  <c r="ABF103" i="1"/>
  <c r="ABZ103" i="1"/>
  <c r="ACT103" i="1"/>
  <c r="JO103" i="1"/>
  <c r="KI103" i="1"/>
  <c r="LC103" i="1"/>
  <c r="LW103" i="1"/>
  <c r="MQ103" i="1"/>
  <c r="NK103" i="1"/>
  <c r="OE103" i="1"/>
  <c r="OY103" i="1"/>
  <c r="PS103" i="1"/>
  <c r="QM103" i="1"/>
  <c r="RG103" i="1"/>
  <c r="SA103" i="1"/>
  <c r="SU103" i="1"/>
  <c r="TO103" i="1"/>
  <c r="UI103" i="1"/>
  <c r="VC103" i="1"/>
  <c r="VW103" i="1"/>
  <c r="WQ103" i="1"/>
  <c r="XK103" i="1"/>
  <c r="YE103" i="1"/>
  <c r="YY103" i="1"/>
  <c r="ZS103" i="1"/>
  <c r="AAM103" i="1"/>
  <c r="ABG103" i="1"/>
  <c r="ACA103" i="1"/>
  <c r="ACU103" i="1"/>
  <c r="JP103" i="1"/>
  <c r="KJ103" i="1"/>
  <c r="LD103" i="1"/>
  <c r="LX103" i="1"/>
  <c r="MR103" i="1"/>
  <c r="NL103" i="1"/>
  <c r="OF103" i="1"/>
  <c r="OZ103" i="1"/>
  <c r="PT103" i="1"/>
  <c r="QN103" i="1"/>
  <c r="RH103" i="1"/>
  <c r="SB103" i="1"/>
  <c r="SV103" i="1"/>
  <c r="TP103" i="1"/>
  <c r="UJ103" i="1"/>
  <c r="VD103" i="1"/>
  <c r="VX103" i="1"/>
  <c r="WR103" i="1"/>
  <c r="XL103" i="1"/>
  <c r="YF103" i="1"/>
  <c r="YZ103" i="1"/>
  <c r="ZT103" i="1"/>
  <c r="AAN103" i="1"/>
  <c r="ABH103" i="1"/>
  <c r="ACB103" i="1"/>
  <c r="ACV103" i="1"/>
  <c r="JQ103" i="1"/>
  <c r="KK103" i="1"/>
  <c r="LE103" i="1"/>
  <c r="LY103" i="1"/>
  <c r="MS103" i="1"/>
  <c r="NM103" i="1"/>
  <c r="OG103" i="1"/>
  <c r="PA103" i="1"/>
  <c r="PU103" i="1"/>
  <c r="QO103" i="1"/>
  <c r="RI103" i="1"/>
  <c r="SC103" i="1"/>
  <c r="SW103" i="1"/>
  <c r="TQ103" i="1"/>
  <c r="UK103" i="1"/>
  <c r="VE103" i="1"/>
  <c r="VY103" i="1"/>
  <c r="WS103" i="1"/>
  <c r="XM103" i="1"/>
  <c r="YG103" i="1"/>
  <c r="ZA103" i="1"/>
  <c r="ZU103" i="1"/>
  <c r="AAO103" i="1"/>
  <c r="ABI103" i="1"/>
  <c r="ACC103" i="1"/>
  <c r="ACW103" i="1"/>
  <c r="JR103" i="1"/>
  <c r="KL103" i="1"/>
  <c r="LF103" i="1"/>
  <c r="LZ103" i="1"/>
  <c r="MT103" i="1"/>
  <c r="NN103" i="1"/>
  <c r="OH103" i="1"/>
  <c r="PB103" i="1"/>
  <c r="PV103" i="1"/>
  <c r="QP103" i="1"/>
  <c r="RJ103" i="1"/>
  <c r="SD103" i="1"/>
  <c r="SX103" i="1"/>
  <c r="TR103" i="1"/>
  <c r="UL103" i="1"/>
  <c r="VF103" i="1"/>
  <c r="VZ103" i="1"/>
  <c r="WT103" i="1"/>
  <c r="XN103" i="1"/>
  <c r="YH103" i="1"/>
  <c r="ZB103" i="1"/>
  <c r="ZV103" i="1"/>
  <c r="AAP103" i="1"/>
  <c r="ABJ103" i="1"/>
  <c r="ACD103" i="1"/>
  <c r="ACX103" i="1"/>
  <c r="JV103" i="1"/>
  <c r="KP103" i="1"/>
  <c r="LJ103" i="1"/>
  <c r="MD103" i="1"/>
  <c r="MX103" i="1"/>
  <c r="NR103" i="1"/>
  <c r="OL103" i="1"/>
  <c r="PF103" i="1"/>
  <c r="PZ103" i="1"/>
  <c r="QT103" i="1"/>
  <c r="RN103" i="1"/>
  <c r="SH103" i="1"/>
  <c r="TB103" i="1"/>
  <c r="TV103" i="1"/>
  <c r="UP103" i="1"/>
  <c r="VJ103" i="1"/>
  <c r="WD103" i="1"/>
  <c r="WX103" i="1"/>
  <c r="XR103" i="1"/>
  <c r="YL103" i="1"/>
  <c r="ZF103" i="1"/>
  <c r="ZZ103" i="1"/>
  <c r="AAT103" i="1"/>
  <c r="ABN103" i="1"/>
  <c r="ACH103" i="1"/>
  <c r="ADB103" i="1"/>
  <c r="JW103" i="1"/>
  <c r="KQ103" i="1"/>
  <c r="LK103" i="1"/>
  <c r="ME103" i="1"/>
  <c r="MY103" i="1"/>
  <c r="NS103" i="1"/>
  <c r="OM103" i="1"/>
  <c r="PG103" i="1"/>
  <c r="QA103" i="1"/>
  <c r="QU103" i="1"/>
  <c r="RO103" i="1"/>
  <c r="SI103" i="1"/>
  <c r="TC103" i="1"/>
  <c r="TW103" i="1"/>
  <c r="UQ103" i="1"/>
  <c r="VK103" i="1"/>
  <c r="WE103" i="1"/>
  <c r="WY103" i="1"/>
  <c r="XS103" i="1"/>
  <c r="YM103" i="1"/>
  <c r="ZG103" i="1"/>
  <c r="AAA103" i="1"/>
  <c r="JY103" i="1"/>
  <c r="MF103" i="1"/>
  <c r="OK103" i="1"/>
  <c r="QR103" i="1"/>
  <c r="SJ103" i="1"/>
  <c r="TX103" i="1"/>
  <c r="VH103" i="1"/>
  <c r="WM103" i="1"/>
  <c r="XW103" i="1"/>
  <c r="ZE103" i="1"/>
  <c r="AAI103" i="1"/>
  <c r="ABQ103" i="1"/>
  <c r="ACR103" i="1"/>
  <c r="JZ103" i="1"/>
  <c r="MG103" i="1"/>
  <c r="ON103" i="1"/>
  <c r="QS103" i="1"/>
  <c r="SK103" i="1"/>
  <c r="TY103" i="1"/>
  <c r="VI103" i="1"/>
  <c r="WN103" i="1"/>
  <c r="XX103" i="1"/>
  <c r="ZH103" i="1"/>
  <c r="AAJ103" i="1"/>
  <c r="ABR103" i="1"/>
  <c r="ACY103" i="1"/>
  <c r="KF103" i="1"/>
  <c r="MH103" i="1"/>
  <c r="OO103" i="1"/>
  <c r="QV103" i="1"/>
  <c r="SL103" i="1"/>
  <c r="TZ103" i="1"/>
  <c r="VL103" i="1"/>
  <c r="WU103" i="1"/>
  <c r="XY103" i="1"/>
  <c r="ZI103" i="1"/>
  <c r="AAQ103" i="1"/>
  <c r="ABS103" i="1"/>
  <c r="ACZ103" i="1"/>
  <c r="KM103" i="1"/>
  <c r="MN103" i="1"/>
  <c r="OP103" i="1"/>
  <c r="QW103" i="1"/>
  <c r="SM103" i="1"/>
  <c r="UA103" i="1"/>
  <c r="VM103" i="1"/>
  <c r="WV103" i="1"/>
  <c r="XZ103" i="1"/>
  <c r="ZJ103" i="1"/>
  <c r="AAR103" i="1"/>
  <c r="ABT103" i="1"/>
  <c r="ADA103" i="1"/>
  <c r="KN103" i="1"/>
  <c r="MU103" i="1"/>
  <c r="OV103" i="1"/>
  <c r="QX103" i="1"/>
  <c r="SO103" i="1"/>
  <c r="UC103" i="1"/>
  <c r="VN103" i="1"/>
  <c r="WW103" i="1"/>
  <c r="YA103" i="1"/>
  <c r="ZK103" i="1"/>
  <c r="AAS103" i="1"/>
  <c r="ABU103" i="1"/>
  <c r="ADC103" i="1"/>
  <c r="KO103" i="1"/>
  <c r="MV103" i="1"/>
  <c r="PC103" i="1"/>
  <c r="RB103" i="1"/>
  <c r="SP103" i="1"/>
  <c r="UD103" i="1"/>
  <c r="VO103" i="1"/>
  <c r="WZ103" i="1"/>
  <c r="YB103" i="1"/>
  <c r="ZL103" i="1"/>
  <c r="AAU103" i="1"/>
  <c r="ABV103" i="1"/>
  <c r="ADD103" i="1"/>
  <c r="KR103" i="1"/>
  <c r="MW103" i="1"/>
  <c r="PD103" i="1"/>
  <c r="RD103" i="1"/>
  <c r="SR103" i="1"/>
  <c r="UE103" i="1"/>
  <c r="VQ103" i="1"/>
  <c r="XA103" i="1"/>
  <c r="YI103" i="1"/>
  <c r="ZM103" i="1"/>
  <c r="AAV103" i="1"/>
  <c r="ABW103" i="1"/>
  <c r="ADE103" i="1"/>
  <c r="KS103" i="1"/>
  <c r="MZ103" i="1"/>
  <c r="PE103" i="1"/>
  <c r="RK103" i="1"/>
  <c r="SY103" i="1"/>
  <c r="UF103" i="1"/>
  <c r="VR103" i="1"/>
  <c r="XB103" i="1"/>
  <c r="YJ103" i="1"/>
  <c r="ZN103" i="1"/>
  <c r="AAW103" i="1"/>
  <c r="ABX103" i="1"/>
  <c r="ADF103" i="1"/>
  <c r="KT103" i="1"/>
  <c r="NA103" i="1"/>
  <c r="PH103" i="1"/>
  <c r="RL103" i="1"/>
  <c r="SZ103" i="1"/>
  <c r="UM103" i="1"/>
  <c r="VS103" i="1"/>
  <c r="XC103" i="1"/>
  <c r="YK103" i="1"/>
  <c r="ZO103" i="1"/>
  <c r="AAX103" i="1"/>
  <c r="ACE103" i="1"/>
  <c r="ADG103" i="1"/>
  <c r="KZ103" i="1"/>
  <c r="NB103" i="1"/>
  <c r="PI103" i="1"/>
  <c r="RM103" i="1"/>
  <c r="TA103" i="1"/>
  <c r="UN103" i="1"/>
  <c r="VT103" i="1"/>
  <c r="XD103" i="1"/>
  <c r="YN103" i="1"/>
  <c r="ZP103" i="1"/>
  <c r="AAY103" i="1"/>
  <c r="ACF103" i="1"/>
  <c r="LG103" i="1"/>
  <c r="NH103" i="1"/>
  <c r="PJ103" i="1"/>
  <c r="RP103" i="1"/>
  <c r="TD103" i="1"/>
  <c r="UO103" i="1"/>
  <c r="WA103" i="1"/>
  <c r="XE103" i="1"/>
  <c r="YO103" i="1"/>
  <c r="ZW103" i="1"/>
  <c r="AAZ103" i="1"/>
  <c r="ACG103" i="1"/>
  <c r="LH103" i="1"/>
  <c r="NO103" i="1"/>
  <c r="PP103" i="1"/>
  <c r="RQ103" i="1"/>
  <c r="TE103" i="1"/>
  <c r="UR103" i="1"/>
  <c r="WB103" i="1"/>
  <c r="XF103" i="1"/>
  <c r="YP103" i="1"/>
  <c r="ZX103" i="1"/>
  <c r="ABA103" i="1"/>
  <c r="ACI103" i="1"/>
  <c r="LI103" i="1"/>
  <c r="NP103" i="1"/>
  <c r="PW103" i="1"/>
  <c r="RR103" i="1"/>
  <c r="TF103" i="1"/>
  <c r="US103" i="1"/>
  <c r="LN103" i="1"/>
  <c r="NU103" i="1"/>
  <c r="QB103" i="1"/>
  <c r="RV103" i="1"/>
  <c r="TJ103" i="1"/>
  <c r="UW103" i="1"/>
  <c r="WH103" i="1"/>
  <c r="XP103" i="1"/>
  <c r="YT103" i="1"/>
  <c r="AAD103" i="1"/>
  <c r="ABK103" i="1"/>
  <c r="ACM103" i="1"/>
  <c r="JS103" i="1"/>
  <c r="LT103" i="1"/>
  <c r="NV103" i="1"/>
  <c r="QC103" i="1"/>
  <c r="RX103" i="1"/>
  <c r="TL103" i="1"/>
  <c r="UX103" i="1"/>
  <c r="WI103" i="1"/>
  <c r="XQ103" i="1"/>
  <c r="YU103" i="1"/>
  <c r="AAE103" i="1"/>
  <c r="ABL103" i="1"/>
  <c r="ACN103" i="1"/>
  <c r="JU103" i="1"/>
  <c r="MB103" i="1"/>
  <c r="OI103" i="1"/>
  <c r="QJ103" i="1"/>
  <c r="SF103" i="1"/>
  <c r="TT103" i="1"/>
  <c r="UZ103" i="1"/>
  <c r="WK103" i="1"/>
  <c r="XU103" i="1"/>
  <c r="ZC103" i="1"/>
  <c r="AAG103" i="1"/>
  <c r="ABO103" i="1"/>
  <c r="ACP103" i="1"/>
  <c r="TG103" i="1"/>
  <c r="YS103" i="1"/>
  <c r="TI103" i="1"/>
  <c r="YV103" i="1"/>
  <c r="JT103" i="1"/>
  <c r="TS103" i="1"/>
  <c r="ZD103" i="1"/>
  <c r="JX103" i="1"/>
  <c r="TU103" i="1"/>
  <c r="ZY103" i="1"/>
  <c r="LL103" i="1"/>
  <c r="UT103" i="1"/>
  <c r="AAB103" i="1"/>
  <c r="LM103" i="1"/>
  <c r="UU103" i="1"/>
  <c r="AAC103" i="1"/>
  <c r="MA103" i="1"/>
  <c r="UY103" i="1"/>
  <c r="AAF103" i="1"/>
  <c r="MC103" i="1"/>
  <c r="VG103" i="1"/>
  <c r="AAH103" i="1"/>
  <c r="NQ103" i="1"/>
  <c r="WC103" i="1"/>
  <c r="ABB103" i="1"/>
  <c r="NT103" i="1"/>
  <c r="WF103" i="1"/>
  <c r="ABC103" i="1"/>
  <c r="OB103" i="1"/>
  <c r="WG103" i="1"/>
  <c r="ABD103" i="1"/>
  <c r="OJ103" i="1"/>
  <c r="WJ103" i="1"/>
  <c r="ABM103" i="1"/>
  <c r="QQ103" i="1"/>
  <c r="XO103" i="1"/>
  <c r="ACL103" i="1"/>
  <c r="RS103" i="1"/>
  <c r="XT103" i="1"/>
  <c r="ACO103" i="1"/>
  <c r="SE103" i="1"/>
  <c r="YQ103" i="1"/>
  <c r="PX103" i="1"/>
  <c r="PY103" i="1"/>
  <c r="QD103" i="1"/>
  <c r="RU103" i="1"/>
  <c r="SG103" i="1"/>
  <c r="WL103" i="1"/>
  <c r="XG103" i="1"/>
  <c r="XH103" i="1"/>
  <c r="XV103" i="1"/>
  <c r="YR103" i="1"/>
  <c r="ABP103" i="1"/>
  <c r="ACJ103" i="1"/>
  <c r="ACK103" i="1"/>
  <c r="ACQ103" i="1"/>
  <c r="U103" i="1"/>
  <c r="AO103" i="1"/>
  <c r="BI103" i="1"/>
  <c r="CC103" i="1"/>
  <c r="CW103" i="1"/>
  <c r="F103" i="1"/>
  <c r="AA103" i="1"/>
  <c r="AV103" i="1"/>
  <c r="BQ103" i="1"/>
  <c r="CL103" i="1"/>
  <c r="DG103" i="1"/>
  <c r="EA103" i="1"/>
  <c r="EU103" i="1"/>
  <c r="FO103" i="1"/>
  <c r="GI103" i="1"/>
  <c r="HC103" i="1"/>
  <c r="HW103" i="1"/>
  <c r="IQ103" i="1"/>
  <c r="JK103" i="1"/>
  <c r="G103" i="1"/>
  <c r="AB103" i="1"/>
  <c r="AW103" i="1"/>
  <c r="BR103" i="1"/>
  <c r="CM103" i="1"/>
  <c r="DH103" i="1"/>
  <c r="EB103" i="1"/>
  <c r="EV103" i="1"/>
  <c r="FP103" i="1"/>
  <c r="GJ103" i="1"/>
  <c r="HD103" i="1"/>
  <c r="HX103" i="1"/>
  <c r="IR103" i="1"/>
  <c r="JL103" i="1"/>
  <c r="I103" i="1"/>
  <c r="AD103" i="1"/>
  <c r="AY103" i="1"/>
  <c r="BT103" i="1"/>
  <c r="CO103" i="1"/>
  <c r="DJ103" i="1"/>
  <c r="ED103" i="1"/>
  <c r="EX103" i="1"/>
  <c r="FR103" i="1"/>
  <c r="GL103" i="1"/>
  <c r="HF103" i="1"/>
  <c r="HZ103" i="1"/>
  <c r="IT103" i="1"/>
  <c r="J103" i="1"/>
  <c r="AE103" i="1"/>
  <c r="AZ103" i="1"/>
  <c r="BU103" i="1"/>
  <c r="CP103" i="1"/>
  <c r="DK103" i="1"/>
  <c r="EE103" i="1"/>
  <c r="EY103" i="1"/>
  <c r="FS103" i="1"/>
  <c r="GM103" i="1"/>
  <c r="HG103" i="1"/>
  <c r="IA103" i="1"/>
  <c r="IU103" i="1"/>
  <c r="Q103" i="1"/>
  <c r="AL103" i="1"/>
  <c r="BG103" i="1"/>
  <c r="CB103" i="1"/>
  <c r="CX103" i="1"/>
  <c r="DR103" i="1"/>
  <c r="EL103" i="1"/>
  <c r="FF103" i="1"/>
  <c r="FZ103" i="1"/>
  <c r="GT103" i="1"/>
  <c r="HN103" i="1"/>
  <c r="IH103" i="1"/>
  <c r="JB103" i="1"/>
  <c r="R103" i="1"/>
  <c r="AM103" i="1"/>
  <c r="BH103" i="1"/>
  <c r="CD103" i="1"/>
  <c r="CY103" i="1"/>
  <c r="DS103" i="1"/>
  <c r="EM103" i="1"/>
  <c r="FG103" i="1"/>
  <c r="GA103" i="1"/>
  <c r="GU103" i="1"/>
  <c r="HO103" i="1"/>
  <c r="II103" i="1"/>
  <c r="JC103" i="1"/>
  <c r="T103" i="1"/>
  <c r="AP103" i="1"/>
  <c r="BK103" i="1"/>
  <c r="CF103" i="1"/>
  <c r="DA103" i="1"/>
  <c r="DU103" i="1"/>
  <c r="EO103" i="1"/>
  <c r="FI103" i="1"/>
  <c r="GC103" i="1"/>
  <c r="GW103" i="1"/>
  <c r="HQ103" i="1"/>
  <c r="IK103" i="1"/>
  <c r="JE103" i="1"/>
  <c r="V103" i="1"/>
  <c r="AQ103" i="1"/>
  <c r="BL103" i="1"/>
  <c r="CG103" i="1"/>
  <c r="DB103" i="1"/>
  <c r="DV103" i="1"/>
  <c r="EP103" i="1"/>
  <c r="FJ103" i="1"/>
  <c r="GD103" i="1"/>
  <c r="GX103" i="1"/>
  <c r="HR103" i="1"/>
  <c r="IL103" i="1"/>
  <c r="JF103" i="1"/>
  <c r="W103" i="1"/>
  <c r="AR103" i="1"/>
  <c r="BM103" i="1"/>
  <c r="CH103" i="1"/>
  <c r="DC103" i="1"/>
  <c r="DW103" i="1"/>
  <c r="EQ103" i="1"/>
  <c r="FK103" i="1"/>
  <c r="GE103" i="1"/>
  <c r="GY103" i="1"/>
  <c r="HS103" i="1"/>
  <c r="IM103" i="1"/>
  <c r="JG103" i="1"/>
  <c r="X103" i="1"/>
  <c r="AS103" i="1"/>
  <c r="BN103" i="1"/>
  <c r="CI103" i="1"/>
  <c r="DD103" i="1"/>
  <c r="DX103" i="1"/>
  <c r="ER103" i="1"/>
  <c r="FL103" i="1"/>
  <c r="GF103" i="1"/>
  <c r="GZ103" i="1"/>
  <c r="HT103" i="1"/>
  <c r="IN103" i="1"/>
  <c r="JH103" i="1"/>
  <c r="Y103" i="1"/>
  <c r="AT103" i="1"/>
  <c r="BO103" i="1"/>
  <c r="CJ103" i="1"/>
  <c r="DE103" i="1"/>
  <c r="DY103" i="1"/>
  <c r="ES103" i="1"/>
  <c r="FM103" i="1"/>
  <c r="GG103" i="1"/>
  <c r="HA103" i="1"/>
  <c r="HU103" i="1"/>
  <c r="IO103" i="1"/>
  <c r="JI103" i="1"/>
  <c r="AN103" i="1"/>
  <c r="CN103" i="1"/>
  <c r="EG103" i="1"/>
  <c r="FW103" i="1"/>
  <c r="HM103" i="1"/>
  <c r="JJ103" i="1"/>
  <c r="AU103" i="1"/>
  <c r="CQ103" i="1"/>
  <c r="EH103" i="1"/>
  <c r="FX103" i="1"/>
  <c r="HP103" i="1"/>
  <c r="JM103" i="1"/>
  <c r="AX103" i="1"/>
  <c r="CR103" i="1"/>
  <c r="EI103" i="1"/>
  <c r="FY103" i="1"/>
  <c r="HV103" i="1"/>
  <c r="BA103" i="1"/>
  <c r="CS103" i="1"/>
  <c r="EJ103" i="1"/>
  <c r="GB103" i="1"/>
  <c r="HY103" i="1"/>
  <c r="H103" i="1"/>
  <c r="BB103" i="1"/>
  <c r="CT103" i="1"/>
  <c r="EK103" i="1"/>
  <c r="GH103" i="1"/>
  <c r="IB103" i="1"/>
  <c r="K103" i="1"/>
  <c r="BC103" i="1"/>
  <c r="CU103" i="1"/>
  <c r="EN103" i="1"/>
  <c r="GK103" i="1"/>
  <c r="IC103" i="1"/>
  <c r="L103" i="1"/>
  <c r="BD103" i="1"/>
  <c r="CV103" i="1"/>
  <c r="ET103" i="1"/>
  <c r="GN103" i="1"/>
  <c r="ID103" i="1"/>
  <c r="M103" i="1"/>
  <c r="BE103" i="1"/>
  <c r="CZ103" i="1"/>
  <c r="EW103" i="1"/>
  <c r="GO103" i="1"/>
  <c r="IE103" i="1"/>
  <c r="N103" i="1"/>
  <c r="BF103" i="1"/>
  <c r="DF103" i="1"/>
  <c r="EZ103" i="1"/>
  <c r="GP103" i="1"/>
  <c r="IF103" i="1"/>
  <c r="O103" i="1"/>
  <c r="BJ103" i="1"/>
  <c r="DI103" i="1"/>
  <c r="FA103" i="1"/>
  <c r="GQ103" i="1"/>
  <c r="IG103" i="1"/>
  <c r="P103" i="1"/>
  <c r="BP103" i="1"/>
  <c r="DL103" i="1"/>
  <c r="FB103" i="1"/>
  <c r="GR103" i="1"/>
  <c r="IJ103" i="1"/>
  <c r="S103" i="1"/>
  <c r="BS103" i="1"/>
  <c r="DM103" i="1"/>
  <c r="FC103" i="1"/>
  <c r="GS103" i="1"/>
  <c r="IP103" i="1"/>
  <c r="Z103" i="1"/>
  <c r="BV103" i="1"/>
  <c r="DN103" i="1"/>
  <c r="FD103" i="1"/>
  <c r="GV103" i="1"/>
  <c r="IS103" i="1"/>
  <c r="AC103" i="1"/>
  <c r="BW103" i="1"/>
  <c r="DO103" i="1"/>
  <c r="FE103" i="1"/>
  <c r="HB103" i="1"/>
  <c r="IV103" i="1"/>
  <c r="AF103" i="1"/>
  <c r="BX103" i="1"/>
  <c r="DP103" i="1"/>
  <c r="FH103" i="1"/>
  <c r="HE103" i="1"/>
  <c r="IW103" i="1"/>
  <c r="AG103" i="1"/>
  <c r="BY103" i="1"/>
  <c r="DQ103" i="1"/>
  <c r="FN103" i="1"/>
  <c r="HH103" i="1"/>
  <c r="IX103" i="1"/>
  <c r="AH103" i="1"/>
  <c r="BZ103" i="1"/>
  <c r="DT103" i="1"/>
  <c r="FQ103" i="1"/>
  <c r="HI103" i="1"/>
  <c r="IY103" i="1"/>
  <c r="AI103" i="1"/>
  <c r="CA103" i="1"/>
  <c r="DZ103" i="1"/>
  <c r="FT103" i="1"/>
  <c r="HJ103" i="1"/>
  <c r="IZ103" i="1"/>
  <c r="AJ103" i="1"/>
  <c r="CE103" i="1"/>
  <c r="EC103" i="1"/>
  <c r="FU103" i="1"/>
  <c r="HK103" i="1"/>
  <c r="JA103" i="1"/>
  <c r="AK103" i="1"/>
  <c r="CK103" i="1"/>
  <c r="EF103" i="1"/>
  <c r="FV103" i="1"/>
  <c r="HL103" i="1"/>
  <c r="JD103" i="1"/>
  <c r="JZ102" i="1"/>
  <c r="KT102" i="1"/>
  <c r="LN102" i="1"/>
  <c r="MH102" i="1"/>
  <c r="NB102" i="1"/>
  <c r="NV102" i="1"/>
  <c r="OP102" i="1"/>
  <c r="PJ102" i="1"/>
  <c r="QD102" i="1"/>
  <c r="QX102" i="1"/>
  <c r="RR102" i="1"/>
  <c r="SL102" i="1"/>
  <c r="TF102" i="1"/>
  <c r="TZ102" i="1"/>
  <c r="UT102" i="1"/>
  <c r="VN102" i="1"/>
  <c r="WH102" i="1"/>
  <c r="XB102" i="1"/>
  <c r="JW102" i="1"/>
  <c r="KR102" i="1"/>
  <c r="LM102" i="1"/>
  <c r="MI102" i="1"/>
  <c r="ND102" i="1"/>
  <c r="NY102" i="1"/>
  <c r="OT102" i="1"/>
  <c r="PO102" i="1"/>
  <c r="QJ102" i="1"/>
  <c r="RE102" i="1"/>
  <c r="RZ102" i="1"/>
  <c r="SU102" i="1"/>
  <c r="TP102" i="1"/>
  <c r="UK102" i="1"/>
  <c r="VF102" i="1"/>
  <c r="WA102" i="1"/>
  <c r="WV102" i="1"/>
  <c r="XQ102" i="1"/>
  <c r="YK102" i="1"/>
  <c r="ZE102" i="1"/>
  <c r="ZY102" i="1"/>
  <c r="AAS102" i="1"/>
  <c r="ABM102" i="1"/>
  <c r="ACG102" i="1"/>
  <c r="ADA102" i="1"/>
  <c r="JX102" i="1"/>
  <c r="KS102" i="1"/>
  <c r="LO102" i="1"/>
  <c r="MJ102" i="1"/>
  <c r="NE102" i="1"/>
  <c r="NZ102" i="1"/>
  <c r="OU102" i="1"/>
  <c r="PP102" i="1"/>
  <c r="QK102" i="1"/>
  <c r="RF102" i="1"/>
  <c r="SA102" i="1"/>
  <c r="SV102" i="1"/>
  <c r="TQ102" i="1"/>
  <c r="UL102" i="1"/>
  <c r="VG102" i="1"/>
  <c r="WB102" i="1"/>
  <c r="WW102" i="1"/>
  <c r="XR102" i="1"/>
  <c r="YL102" i="1"/>
  <c r="ZF102" i="1"/>
  <c r="ZZ102" i="1"/>
  <c r="AAT102" i="1"/>
  <c r="ABN102" i="1"/>
  <c r="ACH102" i="1"/>
  <c r="ADB102" i="1"/>
  <c r="JY102" i="1"/>
  <c r="KU102" i="1"/>
  <c r="LP102" i="1"/>
  <c r="MK102" i="1"/>
  <c r="NF102" i="1"/>
  <c r="OA102" i="1"/>
  <c r="OV102" i="1"/>
  <c r="PQ102" i="1"/>
  <c r="QL102" i="1"/>
  <c r="RG102" i="1"/>
  <c r="SB102" i="1"/>
  <c r="SW102" i="1"/>
  <c r="TR102" i="1"/>
  <c r="UM102" i="1"/>
  <c r="VH102" i="1"/>
  <c r="WC102" i="1"/>
  <c r="WX102" i="1"/>
  <c r="XS102" i="1"/>
  <c r="YM102" i="1"/>
  <c r="ZG102" i="1"/>
  <c r="AAA102" i="1"/>
  <c r="AAU102" i="1"/>
  <c r="ABO102" i="1"/>
  <c r="ACI102" i="1"/>
  <c r="ADC102" i="1"/>
  <c r="KA102" i="1"/>
  <c r="KV102" i="1"/>
  <c r="LQ102" i="1"/>
  <c r="ML102" i="1"/>
  <c r="NG102" i="1"/>
  <c r="OB102" i="1"/>
  <c r="OW102" i="1"/>
  <c r="PR102" i="1"/>
  <c r="QM102" i="1"/>
  <c r="RH102" i="1"/>
  <c r="SC102" i="1"/>
  <c r="SX102" i="1"/>
  <c r="TS102" i="1"/>
  <c r="UN102" i="1"/>
  <c r="VI102" i="1"/>
  <c r="WD102" i="1"/>
  <c r="WY102" i="1"/>
  <c r="XT102" i="1"/>
  <c r="YN102" i="1"/>
  <c r="ZH102" i="1"/>
  <c r="AAB102" i="1"/>
  <c r="AAV102" i="1"/>
  <c r="ABP102" i="1"/>
  <c r="ACJ102" i="1"/>
  <c r="ADD102" i="1"/>
  <c r="KB102" i="1"/>
  <c r="KW102" i="1"/>
  <c r="LR102" i="1"/>
  <c r="MM102" i="1"/>
  <c r="NH102" i="1"/>
  <c r="OC102" i="1"/>
  <c r="OX102" i="1"/>
  <c r="PS102" i="1"/>
  <c r="QN102" i="1"/>
  <c r="RI102" i="1"/>
  <c r="SD102" i="1"/>
  <c r="SY102" i="1"/>
  <c r="TT102" i="1"/>
  <c r="UO102" i="1"/>
  <c r="VJ102" i="1"/>
  <c r="WE102" i="1"/>
  <c r="WZ102" i="1"/>
  <c r="XU102" i="1"/>
  <c r="YO102" i="1"/>
  <c r="ZI102" i="1"/>
  <c r="AAC102" i="1"/>
  <c r="AAW102" i="1"/>
  <c r="ABQ102" i="1"/>
  <c r="ACK102" i="1"/>
  <c r="ADE102" i="1"/>
  <c r="KC102" i="1"/>
  <c r="KX102" i="1"/>
  <c r="LS102" i="1"/>
  <c r="MN102" i="1"/>
  <c r="NI102" i="1"/>
  <c r="OD102" i="1"/>
  <c r="OY102" i="1"/>
  <c r="PT102" i="1"/>
  <c r="QO102" i="1"/>
  <c r="RJ102" i="1"/>
  <c r="SE102" i="1"/>
  <c r="SZ102" i="1"/>
  <c r="TU102" i="1"/>
  <c r="UP102" i="1"/>
  <c r="VK102" i="1"/>
  <c r="WF102" i="1"/>
  <c r="XA102" i="1"/>
  <c r="XV102" i="1"/>
  <c r="YP102" i="1"/>
  <c r="ZJ102" i="1"/>
  <c r="AAD102" i="1"/>
  <c r="AAX102" i="1"/>
  <c r="ABR102" i="1"/>
  <c r="ACL102" i="1"/>
  <c r="ADF102" i="1"/>
  <c r="KD102" i="1"/>
  <c r="KY102" i="1"/>
  <c r="LT102" i="1"/>
  <c r="MO102" i="1"/>
  <c r="NJ102" i="1"/>
  <c r="OE102" i="1"/>
  <c r="OZ102" i="1"/>
  <c r="PU102" i="1"/>
  <c r="QP102" i="1"/>
  <c r="RK102" i="1"/>
  <c r="SF102" i="1"/>
  <c r="TA102" i="1"/>
  <c r="TV102" i="1"/>
  <c r="UQ102" i="1"/>
  <c r="VL102" i="1"/>
  <c r="WG102" i="1"/>
  <c r="XC102" i="1"/>
  <c r="XW102" i="1"/>
  <c r="YQ102" i="1"/>
  <c r="ZK102" i="1"/>
  <c r="AAE102" i="1"/>
  <c r="AAY102" i="1"/>
  <c r="ABS102" i="1"/>
  <c r="ACM102" i="1"/>
  <c r="ADG102" i="1"/>
  <c r="KE102" i="1"/>
  <c r="KZ102" i="1"/>
  <c r="LU102" i="1"/>
  <c r="MP102" i="1"/>
  <c r="NK102" i="1"/>
  <c r="OF102" i="1"/>
  <c r="PA102" i="1"/>
  <c r="PV102" i="1"/>
  <c r="QQ102" i="1"/>
  <c r="RL102" i="1"/>
  <c r="SG102" i="1"/>
  <c r="TB102" i="1"/>
  <c r="TW102" i="1"/>
  <c r="UR102" i="1"/>
  <c r="VM102" i="1"/>
  <c r="WI102" i="1"/>
  <c r="XD102" i="1"/>
  <c r="XX102" i="1"/>
  <c r="YR102" i="1"/>
  <c r="ZL102" i="1"/>
  <c r="AAF102" i="1"/>
  <c r="AAZ102" i="1"/>
  <c r="ABT102" i="1"/>
  <c r="ACN102" i="1"/>
  <c r="KF102" i="1"/>
  <c r="LA102" i="1"/>
  <c r="LV102" i="1"/>
  <c r="MQ102" i="1"/>
  <c r="NL102" i="1"/>
  <c r="OG102" i="1"/>
  <c r="PB102" i="1"/>
  <c r="PW102" i="1"/>
  <c r="QR102" i="1"/>
  <c r="RM102" i="1"/>
  <c r="SH102" i="1"/>
  <c r="TC102" i="1"/>
  <c r="TX102" i="1"/>
  <c r="US102" i="1"/>
  <c r="VO102" i="1"/>
  <c r="WJ102" i="1"/>
  <c r="XE102" i="1"/>
  <c r="XY102" i="1"/>
  <c r="YS102" i="1"/>
  <c r="ZM102" i="1"/>
  <c r="AAG102" i="1"/>
  <c r="ABA102" i="1"/>
  <c r="ABU102" i="1"/>
  <c r="ACO102" i="1"/>
  <c r="KG102" i="1"/>
  <c r="LB102" i="1"/>
  <c r="LW102" i="1"/>
  <c r="MR102" i="1"/>
  <c r="NM102" i="1"/>
  <c r="OH102" i="1"/>
  <c r="PC102" i="1"/>
  <c r="PX102" i="1"/>
  <c r="QS102" i="1"/>
  <c r="RN102" i="1"/>
  <c r="SI102" i="1"/>
  <c r="TD102" i="1"/>
  <c r="TY102" i="1"/>
  <c r="UU102" i="1"/>
  <c r="VP102" i="1"/>
  <c r="WK102" i="1"/>
  <c r="XF102" i="1"/>
  <c r="XZ102" i="1"/>
  <c r="YT102" i="1"/>
  <c r="ZN102" i="1"/>
  <c r="AAH102" i="1"/>
  <c r="ABB102" i="1"/>
  <c r="ABV102" i="1"/>
  <c r="ACP102" i="1"/>
  <c r="KH102" i="1"/>
  <c r="LC102" i="1"/>
  <c r="LX102" i="1"/>
  <c r="MS102" i="1"/>
  <c r="NN102" i="1"/>
  <c r="OI102" i="1"/>
  <c r="PD102" i="1"/>
  <c r="PY102" i="1"/>
  <c r="QT102" i="1"/>
  <c r="RO102" i="1"/>
  <c r="SJ102" i="1"/>
  <c r="TE102" i="1"/>
  <c r="UA102" i="1"/>
  <c r="UV102" i="1"/>
  <c r="VQ102" i="1"/>
  <c r="WL102" i="1"/>
  <c r="XG102" i="1"/>
  <c r="YA102" i="1"/>
  <c r="YU102" i="1"/>
  <c r="ZO102" i="1"/>
  <c r="AAI102" i="1"/>
  <c r="ABC102" i="1"/>
  <c r="ABW102" i="1"/>
  <c r="ACQ102" i="1"/>
  <c r="JN102" i="1"/>
  <c r="KI102" i="1"/>
  <c r="LD102" i="1"/>
  <c r="LY102" i="1"/>
  <c r="MT102" i="1"/>
  <c r="NO102" i="1"/>
  <c r="OJ102" i="1"/>
  <c r="PE102" i="1"/>
  <c r="PZ102" i="1"/>
  <c r="QU102" i="1"/>
  <c r="RP102" i="1"/>
  <c r="SK102" i="1"/>
  <c r="TG102" i="1"/>
  <c r="UB102" i="1"/>
  <c r="UW102" i="1"/>
  <c r="VR102" i="1"/>
  <c r="WM102" i="1"/>
  <c r="XH102" i="1"/>
  <c r="YB102" i="1"/>
  <c r="YV102" i="1"/>
  <c r="ZP102" i="1"/>
  <c r="AAJ102" i="1"/>
  <c r="ABD102" i="1"/>
  <c r="ABX102" i="1"/>
  <c r="ACR102" i="1"/>
  <c r="JO102" i="1"/>
  <c r="KJ102" i="1"/>
  <c r="LE102" i="1"/>
  <c r="LZ102" i="1"/>
  <c r="JR102" i="1"/>
  <c r="KM102" i="1"/>
  <c r="LH102" i="1"/>
  <c r="MC102" i="1"/>
  <c r="MX102" i="1"/>
  <c r="NS102" i="1"/>
  <c r="ON102" i="1"/>
  <c r="PI102" i="1"/>
  <c r="QE102" i="1"/>
  <c r="QZ102" i="1"/>
  <c r="RU102" i="1"/>
  <c r="SP102" i="1"/>
  <c r="TK102" i="1"/>
  <c r="UF102" i="1"/>
  <c r="VA102" i="1"/>
  <c r="VV102" i="1"/>
  <c r="WQ102" i="1"/>
  <c r="XL102" i="1"/>
  <c r="YF102" i="1"/>
  <c r="YZ102" i="1"/>
  <c r="ZT102" i="1"/>
  <c r="AAN102" i="1"/>
  <c r="ABH102" i="1"/>
  <c r="ACB102" i="1"/>
  <c r="ACV102" i="1"/>
  <c r="JS102" i="1"/>
  <c r="KN102" i="1"/>
  <c r="LI102" i="1"/>
  <c r="MD102" i="1"/>
  <c r="MY102" i="1"/>
  <c r="NT102" i="1"/>
  <c r="OO102" i="1"/>
  <c r="PK102" i="1"/>
  <c r="QF102" i="1"/>
  <c r="RA102" i="1"/>
  <c r="RV102" i="1"/>
  <c r="SQ102" i="1"/>
  <c r="TL102" i="1"/>
  <c r="UG102" i="1"/>
  <c r="VB102" i="1"/>
  <c r="VW102" i="1"/>
  <c r="WR102" i="1"/>
  <c r="XM102" i="1"/>
  <c r="YG102" i="1"/>
  <c r="ZA102" i="1"/>
  <c r="ZU102" i="1"/>
  <c r="AAO102" i="1"/>
  <c r="ABI102" i="1"/>
  <c r="ACC102" i="1"/>
  <c r="ACW102" i="1"/>
  <c r="LF102" i="1"/>
  <c r="NW102" i="1"/>
  <c r="QV102" i="1"/>
  <c r="TJ102" i="1"/>
  <c r="VY102" i="1"/>
  <c r="YW102" i="1"/>
  <c r="ABG102" i="1"/>
  <c r="LG102" i="1"/>
  <c r="NX102" i="1"/>
  <c r="QW102" i="1"/>
  <c r="TM102" i="1"/>
  <c r="VZ102" i="1"/>
  <c r="YX102" i="1"/>
  <c r="ABJ102" i="1"/>
  <c r="LJ102" i="1"/>
  <c r="OK102" i="1"/>
  <c r="QY102" i="1"/>
  <c r="TN102" i="1"/>
  <c r="WN102" i="1"/>
  <c r="YY102" i="1"/>
  <c r="ABK102" i="1"/>
  <c r="LK102" i="1"/>
  <c r="OL102" i="1"/>
  <c r="RB102" i="1"/>
  <c r="TO102" i="1"/>
  <c r="WO102" i="1"/>
  <c r="ZB102" i="1"/>
  <c r="ABL102" i="1"/>
  <c r="LL102" i="1"/>
  <c r="OM102" i="1"/>
  <c r="RC102" i="1"/>
  <c r="UC102" i="1"/>
  <c r="WP102" i="1"/>
  <c r="ZC102" i="1"/>
  <c r="ABY102" i="1"/>
  <c r="MA102" i="1"/>
  <c r="OQ102" i="1"/>
  <c r="RD102" i="1"/>
  <c r="UD102" i="1"/>
  <c r="WS102" i="1"/>
  <c r="ZD102" i="1"/>
  <c r="ABZ102" i="1"/>
  <c r="MB102" i="1"/>
  <c r="OR102" i="1"/>
  <c r="RQ102" i="1"/>
  <c r="UE102" i="1"/>
  <c r="WT102" i="1"/>
  <c r="ZQ102" i="1"/>
  <c r="ACA102" i="1"/>
  <c r="ME102" i="1"/>
  <c r="OS102" i="1"/>
  <c r="RS102" i="1"/>
  <c r="UH102" i="1"/>
  <c r="WU102" i="1"/>
  <c r="ZR102" i="1"/>
  <c r="ACD102" i="1"/>
  <c r="MF102" i="1"/>
  <c r="PF102" i="1"/>
  <c r="RT102" i="1"/>
  <c r="UI102" i="1"/>
  <c r="XI102" i="1"/>
  <c r="ZS102" i="1"/>
  <c r="ACE102" i="1"/>
  <c r="MG102" i="1"/>
  <c r="PG102" i="1"/>
  <c r="RW102" i="1"/>
  <c r="UJ102" i="1"/>
  <c r="XJ102" i="1"/>
  <c r="ZV102" i="1"/>
  <c r="ACF102" i="1"/>
  <c r="JP102" i="1"/>
  <c r="MU102" i="1"/>
  <c r="PH102" i="1"/>
  <c r="RX102" i="1"/>
  <c r="UX102" i="1"/>
  <c r="XK102" i="1"/>
  <c r="ZW102" i="1"/>
  <c r="ACS102" i="1"/>
  <c r="JQ102" i="1"/>
  <c r="MV102" i="1"/>
  <c r="PL102" i="1"/>
  <c r="RY102" i="1"/>
  <c r="UY102" i="1"/>
  <c r="XN102" i="1"/>
  <c r="ZX102" i="1"/>
  <c r="ACT102" i="1"/>
  <c r="JT102" i="1"/>
  <c r="MW102" i="1"/>
  <c r="PM102" i="1"/>
  <c r="SM102" i="1"/>
  <c r="UZ102" i="1"/>
  <c r="XO102" i="1"/>
  <c r="AAK102" i="1"/>
  <c r="ACU102" i="1"/>
  <c r="KK102" i="1"/>
  <c r="NC102" i="1"/>
  <c r="QB102" i="1"/>
  <c r="SR102" i="1"/>
  <c r="VE102" i="1"/>
  <c r="YD102" i="1"/>
  <c r="AAP102" i="1"/>
  <c r="ACZ102" i="1"/>
  <c r="KL102" i="1"/>
  <c r="NP102" i="1"/>
  <c r="QC102" i="1"/>
  <c r="SS102" i="1"/>
  <c r="VS102" i="1"/>
  <c r="YE102" i="1"/>
  <c r="AAQ102" i="1"/>
  <c r="KP102" i="1"/>
  <c r="NR102" i="1"/>
  <c r="QH102" i="1"/>
  <c r="TH102" i="1"/>
  <c r="VU102" i="1"/>
  <c r="YI102" i="1"/>
  <c r="ABE102" i="1"/>
  <c r="PN102" i="1"/>
  <c r="ACX102" i="1"/>
  <c r="QA102" i="1"/>
  <c r="ACY102" i="1"/>
  <c r="QG102" i="1"/>
  <c r="QI102" i="1"/>
  <c r="SN102" i="1"/>
  <c r="SO102" i="1"/>
  <c r="ST102" i="1"/>
  <c r="TI102" i="1"/>
  <c r="VC102" i="1"/>
  <c r="VD102" i="1"/>
  <c r="VT102" i="1"/>
  <c r="VX102" i="1"/>
  <c r="KQ102" i="1"/>
  <c r="YJ102" i="1"/>
  <c r="MZ102" i="1"/>
  <c r="AAL102" i="1"/>
  <c r="NQ102" i="1"/>
  <c r="AAR102" i="1"/>
  <c r="XP102" i="1"/>
  <c r="AAM102" i="1"/>
  <c r="JU102" i="1"/>
  <c r="JV102" i="1"/>
  <c r="KO102" i="1"/>
  <c r="NA102" i="1"/>
  <c r="NU102" i="1"/>
  <c r="YC102" i="1"/>
  <c r="YH102" i="1"/>
  <c r="ABF102" i="1"/>
  <c r="I102" i="1"/>
  <c r="AC102" i="1"/>
  <c r="AW102" i="1"/>
  <c r="BQ102" i="1"/>
  <c r="CK102" i="1"/>
  <c r="DE102" i="1"/>
  <c r="DY102" i="1"/>
  <c r="ES102" i="1"/>
  <c r="FM102" i="1"/>
  <c r="GG102" i="1"/>
  <c r="HA102" i="1"/>
  <c r="HU102" i="1"/>
  <c r="IO102" i="1"/>
  <c r="JI102" i="1"/>
  <c r="J102" i="1"/>
  <c r="AD102" i="1"/>
  <c r="AX102" i="1"/>
  <c r="S102" i="1"/>
  <c r="AO102" i="1"/>
  <c r="BK102" i="1"/>
  <c r="CF102" i="1"/>
  <c r="DA102" i="1"/>
  <c r="DV102" i="1"/>
  <c r="EQ102" i="1"/>
  <c r="FL102" i="1"/>
  <c r="GH102" i="1"/>
  <c r="HC102" i="1"/>
  <c r="HX102" i="1"/>
  <c r="IS102" i="1"/>
  <c r="T102" i="1"/>
  <c r="AP102" i="1"/>
  <c r="BL102" i="1"/>
  <c r="CG102" i="1"/>
  <c r="DB102" i="1"/>
  <c r="DW102" i="1"/>
  <c r="ER102" i="1"/>
  <c r="FN102" i="1"/>
  <c r="GI102" i="1"/>
  <c r="HD102" i="1"/>
  <c r="HY102" i="1"/>
  <c r="IT102" i="1"/>
  <c r="V102" i="1"/>
  <c r="AR102" i="1"/>
  <c r="BN102" i="1"/>
  <c r="CI102" i="1"/>
  <c r="DD102" i="1"/>
  <c r="DZ102" i="1"/>
  <c r="EU102" i="1"/>
  <c r="FP102" i="1"/>
  <c r="GK102" i="1"/>
  <c r="HF102" i="1"/>
  <c r="IA102" i="1"/>
  <c r="IV102" i="1"/>
  <c r="W102" i="1"/>
  <c r="AS102" i="1"/>
  <c r="BO102" i="1"/>
  <c r="CJ102" i="1"/>
  <c r="DF102" i="1"/>
  <c r="EA102" i="1"/>
  <c r="EV102" i="1"/>
  <c r="FQ102" i="1"/>
  <c r="GL102" i="1"/>
  <c r="HG102" i="1"/>
  <c r="IB102" i="1"/>
  <c r="IW102" i="1"/>
  <c r="X102" i="1"/>
  <c r="AT102" i="1"/>
  <c r="BP102" i="1"/>
  <c r="CL102" i="1"/>
  <c r="DG102" i="1"/>
  <c r="EB102" i="1"/>
  <c r="EW102" i="1"/>
  <c r="FR102" i="1"/>
  <c r="GM102" i="1"/>
  <c r="HH102" i="1"/>
  <c r="IC102" i="1"/>
  <c r="H102" i="1"/>
  <c r="AF102" i="1"/>
  <c r="BB102" i="1"/>
  <c r="BW102" i="1"/>
  <c r="CR102" i="1"/>
  <c r="DM102" i="1"/>
  <c r="EH102" i="1"/>
  <c r="FC102" i="1"/>
  <c r="FX102" i="1"/>
  <c r="GS102" i="1"/>
  <c r="HN102" i="1"/>
  <c r="II102" i="1"/>
  <c r="JD102" i="1"/>
  <c r="K102" i="1"/>
  <c r="AG102" i="1"/>
  <c r="BC102" i="1"/>
  <c r="BX102" i="1"/>
  <c r="CS102" i="1"/>
  <c r="DN102" i="1"/>
  <c r="EI102" i="1"/>
  <c r="FD102" i="1"/>
  <c r="FY102" i="1"/>
  <c r="GT102" i="1"/>
  <c r="HO102" i="1"/>
  <c r="IJ102" i="1"/>
  <c r="JE102" i="1"/>
  <c r="M102" i="1"/>
  <c r="AI102" i="1"/>
  <c r="BE102" i="1"/>
  <c r="BZ102" i="1"/>
  <c r="CU102" i="1"/>
  <c r="DP102" i="1"/>
  <c r="EK102" i="1"/>
  <c r="FF102" i="1"/>
  <c r="GA102" i="1"/>
  <c r="GV102" i="1"/>
  <c r="HQ102" i="1"/>
  <c r="IL102" i="1"/>
  <c r="JG102" i="1"/>
  <c r="N102" i="1"/>
  <c r="AJ102" i="1"/>
  <c r="BF102" i="1"/>
  <c r="CA102" i="1"/>
  <c r="CV102" i="1"/>
  <c r="DQ102" i="1"/>
  <c r="EL102" i="1"/>
  <c r="FG102" i="1"/>
  <c r="GB102" i="1"/>
  <c r="GW102" i="1"/>
  <c r="HR102" i="1"/>
  <c r="IM102" i="1"/>
  <c r="JH102" i="1"/>
  <c r="O102" i="1"/>
  <c r="AK102" i="1"/>
  <c r="BG102" i="1"/>
  <c r="CB102" i="1"/>
  <c r="CW102" i="1"/>
  <c r="DR102" i="1"/>
  <c r="EM102" i="1"/>
  <c r="FH102" i="1"/>
  <c r="GC102" i="1"/>
  <c r="GX102" i="1"/>
  <c r="HS102" i="1"/>
  <c r="IN102" i="1"/>
  <c r="JJ102" i="1"/>
  <c r="P102" i="1"/>
  <c r="AL102" i="1"/>
  <c r="BH102" i="1"/>
  <c r="CC102" i="1"/>
  <c r="CX102" i="1"/>
  <c r="DS102" i="1"/>
  <c r="EN102" i="1"/>
  <c r="FI102" i="1"/>
  <c r="GD102" i="1"/>
  <c r="GY102" i="1"/>
  <c r="HT102" i="1"/>
  <c r="IP102" i="1"/>
  <c r="JK102" i="1"/>
  <c r="Q102" i="1"/>
  <c r="AM102" i="1"/>
  <c r="BI102" i="1"/>
  <c r="CD102" i="1"/>
  <c r="CY102" i="1"/>
  <c r="DT102" i="1"/>
  <c r="EO102" i="1"/>
  <c r="FJ102" i="1"/>
  <c r="GE102" i="1"/>
  <c r="GZ102" i="1"/>
  <c r="HV102" i="1"/>
  <c r="IQ102" i="1"/>
  <c r="JL102" i="1"/>
  <c r="BA102" i="1"/>
  <c r="DH102" i="1"/>
  <c r="FB102" i="1"/>
  <c r="HI102" i="1"/>
  <c r="JB102" i="1"/>
  <c r="BD102" i="1"/>
  <c r="DI102" i="1"/>
  <c r="FE102" i="1"/>
  <c r="HJ102" i="1"/>
  <c r="JC102" i="1"/>
  <c r="BJ102" i="1"/>
  <c r="DJ102" i="1"/>
  <c r="FK102" i="1"/>
  <c r="HK102" i="1"/>
  <c r="JF102" i="1"/>
  <c r="F102" i="1"/>
  <c r="BM102" i="1"/>
  <c r="DK102" i="1"/>
  <c r="FO102" i="1"/>
  <c r="HL102" i="1"/>
  <c r="JM102" i="1"/>
  <c r="G102" i="1"/>
  <c r="BR102" i="1"/>
  <c r="DL102" i="1"/>
  <c r="FS102" i="1"/>
  <c r="HM102" i="1"/>
  <c r="L102" i="1"/>
  <c r="BS102" i="1"/>
  <c r="DO102" i="1"/>
  <c r="FT102" i="1"/>
  <c r="HP102" i="1"/>
  <c r="R102" i="1"/>
  <c r="BT102" i="1"/>
  <c r="DU102" i="1"/>
  <c r="FU102" i="1"/>
  <c r="HW102" i="1"/>
  <c r="U102" i="1"/>
  <c r="BU102" i="1"/>
  <c r="DX102" i="1"/>
  <c r="FV102" i="1"/>
  <c r="HZ102" i="1"/>
  <c r="Y102" i="1"/>
  <c r="BV102" i="1"/>
  <c r="EC102" i="1"/>
  <c r="FW102" i="1"/>
  <c r="ID102" i="1"/>
  <c r="Z102" i="1"/>
  <c r="BY102" i="1"/>
  <c r="ED102" i="1"/>
  <c r="FZ102" i="1"/>
  <c r="IE102" i="1"/>
  <c r="AA102" i="1"/>
  <c r="CE102" i="1"/>
  <c r="EE102" i="1"/>
  <c r="GF102" i="1"/>
  <c r="IF102" i="1"/>
  <c r="AB102" i="1"/>
  <c r="CH102" i="1"/>
  <c r="EF102" i="1"/>
  <c r="GJ102" i="1"/>
  <c r="IG102" i="1"/>
  <c r="AE102" i="1"/>
  <c r="CM102" i="1"/>
  <c r="EG102" i="1"/>
  <c r="GN102" i="1"/>
  <c r="IH102" i="1"/>
  <c r="AH102" i="1"/>
  <c r="CN102" i="1"/>
  <c r="EJ102" i="1"/>
  <c r="GO102" i="1"/>
  <c r="IK102" i="1"/>
  <c r="AN102" i="1"/>
  <c r="CO102" i="1"/>
  <c r="EP102" i="1"/>
  <c r="GP102" i="1"/>
  <c r="IR102" i="1"/>
  <c r="AQ102" i="1"/>
  <c r="CP102" i="1"/>
  <c r="ET102" i="1"/>
  <c r="GQ102" i="1"/>
  <c r="IU102" i="1"/>
  <c r="AU102" i="1"/>
  <c r="CQ102" i="1"/>
  <c r="EX102" i="1"/>
  <c r="GR102" i="1"/>
  <c r="IX102" i="1"/>
  <c r="AV102" i="1"/>
  <c r="CT102" i="1"/>
  <c r="EY102" i="1"/>
  <c r="GU102" i="1"/>
  <c r="IY102" i="1"/>
  <c r="AY102" i="1"/>
  <c r="CZ102" i="1"/>
  <c r="EZ102" i="1"/>
  <c r="HB102" i="1"/>
  <c r="IZ102" i="1"/>
  <c r="HE102" i="1"/>
  <c r="JA102" i="1"/>
  <c r="AZ102" i="1"/>
  <c r="DC102" i="1"/>
  <c r="FA102" i="1"/>
  <c r="KC125" i="1"/>
  <c r="KW125" i="1"/>
  <c r="LQ125" i="1"/>
  <c r="MK125" i="1"/>
  <c r="NE125" i="1"/>
  <c r="NY125" i="1"/>
  <c r="OS125" i="1"/>
  <c r="PM125" i="1"/>
  <c r="QG125" i="1"/>
  <c r="RA125" i="1"/>
  <c r="RU125" i="1"/>
  <c r="SO125" i="1"/>
  <c r="TI125" i="1"/>
  <c r="UC125" i="1"/>
  <c r="UW125" i="1"/>
  <c r="VQ125" i="1"/>
  <c r="WK125" i="1"/>
  <c r="XE125" i="1"/>
  <c r="XY125" i="1"/>
  <c r="YS125" i="1"/>
  <c r="ZM125" i="1"/>
  <c r="AAG125" i="1"/>
  <c r="ABA125" i="1"/>
  <c r="ABU125" i="1"/>
  <c r="ACO125" i="1"/>
  <c r="KG125" i="1"/>
  <c r="LA125" i="1"/>
  <c r="LU125" i="1"/>
  <c r="MO125" i="1"/>
  <c r="NI125" i="1"/>
  <c r="OC125" i="1"/>
  <c r="OW125" i="1"/>
  <c r="PQ125" i="1"/>
  <c r="QK125" i="1"/>
  <c r="RE125" i="1"/>
  <c r="RY125" i="1"/>
  <c r="JN125" i="1"/>
  <c r="KH125" i="1"/>
  <c r="LB125" i="1"/>
  <c r="KA125" i="1"/>
  <c r="KY125" i="1"/>
  <c r="LW125" i="1"/>
  <c r="MS125" i="1"/>
  <c r="NO125" i="1"/>
  <c r="OK125" i="1"/>
  <c r="PG125" i="1"/>
  <c r="QC125" i="1"/>
  <c r="QY125" i="1"/>
  <c r="RV125" i="1"/>
  <c r="SR125" i="1"/>
  <c r="TM125" i="1"/>
  <c r="UH125" i="1"/>
  <c r="VC125" i="1"/>
  <c r="VX125" i="1"/>
  <c r="WS125" i="1"/>
  <c r="XN125" i="1"/>
  <c r="YI125" i="1"/>
  <c r="ZD125" i="1"/>
  <c r="ZY125" i="1"/>
  <c r="AAT125" i="1"/>
  <c r="ABO125" i="1"/>
  <c r="ACJ125" i="1"/>
  <c r="KB125" i="1"/>
  <c r="KZ125" i="1"/>
  <c r="LX125" i="1"/>
  <c r="MT125" i="1"/>
  <c r="NP125" i="1"/>
  <c r="OL125" i="1"/>
  <c r="PH125" i="1"/>
  <c r="QD125" i="1"/>
  <c r="QZ125" i="1"/>
  <c r="RW125" i="1"/>
  <c r="SS125" i="1"/>
  <c r="TN125" i="1"/>
  <c r="UI125" i="1"/>
  <c r="VD125" i="1"/>
  <c r="VY125" i="1"/>
  <c r="WT125" i="1"/>
  <c r="XO125" i="1"/>
  <c r="YJ125" i="1"/>
  <c r="ZE125" i="1"/>
  <c r="ZZ125" i="1"/>
  <c r="AAU125" i="1"/>
  <c r="ABP125" i="1"/>
  <c r="ACK125" i="1"/>
  <c r="ADF125" i="1"/>
  <c r="KD125" i="1"/>
  <c r="LC125" i="1"/>
  <c r="LY125" i="1"/>
  <c r="MU125" i="1"/>
  <c r="NQ125" i="1"/>
  <c r="OM125" i="1"/>
  <c r="PI125" i="1"/>
  <c r="QE125" i="1"/>
  <c r="RB125" i="1"/>
  <c r="RX125" i="1"/>
  <c r="ST125" i="1"/>
  <c r="TO125" i="1"/>
  <c r="UJ125" i="1"/>
  <c r="VE125" i="1"/>
  <c r="VZ125" i="1"/>
  <c r="WU125" i="1"/>
  <c r="XP125" i="1"/>
  <c r="YK125" i="1"/>
  <c r="ZF125" i="1"/>
  <c r="AAA125" i="1"/>
  <c r="AAV125" i="1"/>
  <c r="ABQ125" i="1"/>
  <c r="ACL125" i="1"/>
  <c r="ADG125" i="1"/>
  <c r="KE125" i="1"/>
  <c r="LD125" i="1"/>
  <c r="LZ125" i="1"/>
  <c r="MV125" i="1"/>
  <c r="NR125" i="1"/>
  <c r="ON125" i="1"/>
  <c r="PJ125" i="1"/>
  <c r="QF125" i="1"/>
  <c r="RC125" i="1"/>
  <c r="RZ125" i="1"/>
  <c r="SU125" i="1"/>
  <c r="TP125" i="1"/>
  <c r="UK125" i="1"/>
  <c r="VF125" i="1"/>
  <c r="WA125" i="1"/>
  <c r="WV125" i="1"/>
  <c r="XQ125" i="1"/>
  <c r="YL125" i="1"/>
  <c r="ZG125" i="1"/>
  <c r="AAB125" i="1"/>
  <c r="AAW125" i="1"/>
  <c r="ABR125" i="1"/>
  <c r="ACM125" i="1"/>
  <c r="KF125" i="1"/>
  <c r="LE125" i="1"/>
  <c r="MA125" i="1"/>
  <c r="MW125" i="1"/>
  <c r="NS125" i="1"/>
  <c r="OO125" i="1"/>
  <c r="PK125" i="1"/>
  <c r="QH125" i="1"/>
  <c r="RD125" i="1"/>
  <c r="SA125" i="1"/>
  <c r="SV125" i="1"/>
  <c r="TQ125" i="1"/>
  <c r="UL125" i="1"/>
  <c r="VG125" i="1"/>
  <c r="WB125" i="1"/>
  <c r="WW125" i="1"/>
  <c r="XR125" i="1"/>
  <c r="YM125" i="1"/>
  <c r="ZH125" i="1"/>
  <c r="AAC125" i="1"/>
  <c r="AAX125" i="1"/>
  <c r="ABS125" i="1"/>
  <c r="ACN125" i="1"/>
  <c r="KI125" i="1"/>
  <c r="LF125" i="1"/>
  <c r="MB125" i="1"/>
  <c r="MX125" i="1"/>
  <c r="NT125" i="1"/>
  <c r="OP125" i="1"/>
  <c r="PL125" i="1"/>
  <c r="QI125" i="1"/>
  <c r="RF125" i="1"/>
  <c r="SB125" i="1"/>
  <c r="SW125" i="1"/>
  <c r="TR125" i="1"/>
  <c r="UM125" i="1"/>
  <c r="VH125" i="1"/>
  <c r="WC125" i="1"/>
  <c r="WX125" i="1"/>
  <c r="XS125" i="1"/>
  <c r="YN125" i="1"/>
  <c r="ZI125" i="1"/>
  <c r="AAD125" i="1"/>
  <c r="AAY125" i="1"/>
  <c r="ABT125" i="1"/>
  <c r="ACP125" i="1"/>
  <c r="KJ125" i="1"/>
  <c r="LG125" i="1"/>
  <c r="MC125" i="1"/>
  <c r="MY125" i="1"/>
  <c r="NU125" i="1"/>
  <c r="OQ125" i="1"/>
  <c r="PN125" i="1"/>
  <c r="QJ125" i="1"/>
  <c r="RG125" i="1"/>
  <c r="SC125" i="1"/>
  <c r="SX125" i="1"/>
  <c r="TS125" i="1"/>
  <c r="UN125" i="1"/>
  <c r="VI125" i="1"/>
  <c r="WD125" i="1"/>
  <c r="WY125" i="1"/>
  <c r="XT125" i="1"/>
  <c r="YO125" i="1"/>
  <c r="ZJ125" i="1"/>
  <c r="AAE125" i="1"/>
  <c r="AAZ125" i="1"/>
  <c r="ABV125" i="1"/>
  <c r="ACQ125" i="1"/>
  <c r="KK125" i="1"/>
  <c r="LH125" i="1"/>
  <c r="MD125" i="1"/>
  <c r="MZ125" i="1"/>
  <c r="NV125" i="1"/>
  <c r="OR125" i="1"/>
  <c r="PO125" i="1"/>
  <c r="QL125" i="1"/>
  <c r="RH125" i="1"/>
  <c r="SD125" i="1"/>
  <c r="SY125" i="1"/>
  <c r="TT125" i="1"/>
  <c r="UO125" i="1"/>
  <c r="VJ125" i="1"/>
  <c r="WE125" i="1"/>
  <c r="WZ125" i="1"/>
  <c r="XU125" i="1"/>
  <c r="YP125" i="1"/>
  <c r="ZK125" i="1"/>
  <c r="AAF125" i="1"/>
  <c r="ABB125" i="1"/>
  <c r="ABW125" i="1"/>
  <c r="ACR125" i="1"/>
  <c r="JO125" i="1"/>
  <c r="KL125" i="1"/>
  <c r="LI125" i="1"/>
  <c r="ME125" i="1"/>
  <c r="NA125" i="1"/>
  <c r="NW125" i="1"/>
  <c r="OT125" i="1"/>
  <c r="PP125" i="1"/>
  <c r="QM125" i="1"/>
  <c r="RI125" i="1"/>
  <c r="SE125" i="1"/>
  <c r="SZ125" i="1"/>
  <c r="TU125" i="1"/>
  <c r="UP125" i="1"/>
  <c r="VK125" i="1"/>
  <c r="WF125" i="1"/>
  <c r="XA125" i="1"/>
  <c r="XV125" i="1"/>
  <c r="YQ125" i="1"/>
  <c r="ZL125" i="1"/>
  <c r="AAH125" i="1"/>
  <c r="ABC125" i="1"/>
  <c r="ABX125" i="1"/>
  <c r="ACS125" i="1"/>
  <c r="JP125" i="1"/>
  <c r="KM125" i="1"/>
  <c r="LJ125" i="1"/>
  <c r="MF125" i="1"/>
  <c r="NB125" i="1"/>
  <c r="NX125" i="1"/>
  <c r="OU125" i="1"/>
  <c r="PR125" i="1"/>
  <c r="QN125" i="1"/>
  <c r="RJ125" i="1"/>
  <c r="SF125" i="1"/>
  <c r="TA125" i="1"/>
  <c r="TV125" i="1"/>
  <c r="UQ125" i="1"/>
  <c r="VL125" i="1"/>
  <c r="WG125" i="1"/>
  <c r="XB125" i="1"/>
  <c r="XW125" i="1"/>
  <c r="YR125" i="1"/>
  <c r="ZN125" i="1"/>
  <c r="AAI125" i="1"/>
  <c r="JQ125" i="1"/>
  <c r="KN125" i="1"/>
  <c r="LK125" i="1"/>
  <c r="MG125" i="1"/>
  <c r="NC125" i="1"/>
  <c r="NZ125" i="1"/>
  <c r="OV125" i="1"/>
  <c r="PS125" i="1"/>
  <c r="QO125" i="1"/>
  <c r="RK125" i="1"/>
  <c r="SG125" i="1"/>
  <c r="TB125" i="1"/>
  <c r="TW125" i="1"/>
  <c r="UR125" i="1"/>
  <c r="VM125" i="1"/>
  <c r="WH125" i="1"/>
  <c r="XC125" i="1"/>
  <c r="XX125" i="1"/>
  <c r="YT125" i="1"/>
  <c r="ZO125" i="1"/>
  <c r="AAJ125" i="1"/>
  <c r="ABE125" i="1"/>
  <c r="ABZ125" i="1"/>
  <c r="ACU125" i="1"/>
  <c r="JR125" i="1"/>
  <c r="KO125" i="1"/>
  <c r="LL125" i="1"/>
  <c r="MH125" i="1"/>
  <c r="ND125" i="1"/>
  <c r="OA125" i="1"/>
  <c r="OX125" i="1"/>
  <c r="PT125" i="1"/>
  <c r="QP125" i="1"/>
  <c r="RL125" i="1"/>
  <c r="SH125" i="1"/>
  <c r="TC125" i="1"/>
  <c r="TX125" i="1"/>
  <c r="US125" i="1"/>
  <c r="VN125" i="1"/>
  <c r="WI125" i="1"/>
  <c r="XD125" i="1"/>
  <c r="XZ125" i="1"/>
  <c r="YU125" i="1"/>
  <c r="ZP125" i="1"/>
  <c r="AAK125" i="1"/>
  <c r="ABF125" i="1"/>
  <c r="ACA125" i="1"/>
  <c r="ACV125" i="1"/>
  <c r="JS125" i="1"/>
  <c r="KP125" i="1"/>
  <c r="LM125" i="1"/>
  <c r="MI125" i="1"/>
  <c r="NF125" i="1"/>
  <c r="OB125" i="1"/>
  <c r="OY125" i="1"/>
  <c r="PU125" i="1"/>
  <c r="QQ125" i="1"/>
  <c r="RM125" i="1"/>
  <c r="SI125" i="1"/>
  <c r="TD125" i="1"/>
  <c r="TY125" i="1"/>
  <c r="UT125" i="1"/>
  <c r="VO125" i="1"/>
  <c r="WJ125" i="1"/>
  <c r="XF125" i="1"/>
  <c r="YA125" i="1"/>
  <c r="YV125" i="1"/>
  <c r="ZQ125" i="1"/>
  <c r="AAL125" i="1"/>
  <c r="ABG125" i="1"/>
  <c r="ACB125" i="1"/>
  <c r="ACW125" i="1"/>
  <c r="JT125" i="1"/>
  <c r="KQ125" i="1"/>
  <c r="LN125" i="1"/>
  <c r="MJ125" i="1"/>
  <c r="NG125" i="1"/>
  <c r="OD125" i="1"/>
  <c r="OZ125" i="1"/>
  <c r="PV125" i="1"/>
  <c r="QR125" i="1"/>
  <c r="RN125" i="1"/>
  <c r="SJ125" i="1"/>
  <c r="TE125" i="1"/>
  <c r="TZ125" i="1"/>
  <c r="UU125" i="1"/>
  <c r="VP125" i="1"/>
  <c r="WL125" i="1"/>
  <c r="XG125" i="1"/>
  <c r="YB125" i="1"/>
  <c r="YW125" i="1"/>
  <c r="ZR125" i="1"/>
  <c r="AAM125" i="1"/>
  <c r="ABH125" i="1"/>
  <c r="ACC125" i="1"/>
  <c r="ACX125" i="1"/>
  <c r="JU125" i="1"/>
  <c r="KR125" i="1"/>
  <c r="LO125" i="1"/>
  <c r="ML125" i="1"/>
  <c r="NH125" i="1"/>
  <c r="OE125" i="1"/>
  <c r="PA125" i="1"/>
  <c r="PW125" i="1"/>
  <c r="QS125" i="1"/>
  <c r="RO125" i="1"/>
  <c r="SK125" i="1"/>
  <c r="TF125" i="1"/>
  <c r="UA125" i="1"/>
  <c r="UV125" i="1"/>
  <c r="VR125" i="1"/>
  <c r="WM125" i="1"/>
  <c r="XH125" i="1"/>
  <c r="YC125" i="1"/>
  <c r="YX125" i="1"/>
  <c r="ZS125" i="1"/>
  <c r="AAN125" i="1"/>
  <c r="ABI125" i="1"/>
  <c r="ACD125" i="1"/>
  <c r="ACY125" i="1"/>
  <c r="JV125" i="1"/>
  <c r="KS125" i="1"/>
  <c r="LP125" i="1"/>
  <c r="MM125" i="1"/>
  <c r="NJ125" i="1"/>
  <c r="OF125" i="1"/>
  <c r="PB125" i="1"/>
  <c r="PX125" i="1"/>
  <c r="QT125" i="1"/>
  <c r="RP125" i="1"/>
  <c r="SL125" i="1"/>
  <c r="TG125" i="1"/>
  <c r="UB125" i="1"/>
  <c r="UX125" i="1"/>
  <c r="VS125" i="1"/>
  <c r="WN125" i="1"/>
  <c r="XI125" i="1"/>
  <c r="YD125" i="1"/>
  <c r="YY125" i="1"/>
  <c r="ZT125" i="1"/>
  <c r="AAO125" i="1"/>
  <c r="ABJ125" i="1"/>
  <c r="ACE125" i="1"/>
  <c r="ACZ125" i="1"/>
  <c r="JW125" i="1"/>
  <c r="KT125" i="1"/>
  <c r="LR125" i="1"/>
  <c r="MN125" i="1"/>
  <c r="NK125" i="1"/>
  <c r="OG125" i="1"/>
  <c r="PC125" i="1"/>
  <c r="PY125" i="1"/>
  <c r="QU125" i="1"/>
  <c r="RQ125" i="1"/>
  <c r="SM125" i="1"/>
  <c r="TH125" i="1"/>
  <c r="UD125" i="1"/>
  <c r="UY125" i="1"/>
  <c r="VT125" i="1"/>
  <c r="WO125" i="1"/>
  <c r="XJ125" i="1"/>
  <c r="YE125" i="1"/>
  <c r="YZ125" i="1"/>
  <c r="ZU125" i="1"/>
  <c r="AAP125" i="1"/>
  <c r="ABK125" i="1"/>
  <c r="ACF125" i="1"/>
  <c r="ADA125" i="1"/>
  <c r="JZ125" i="1"/>
  <c r="QA125" i="1"/>
  <c r="VU125" i="1"/>
  <c r="AAS125" i="1"/>
  <c r="KU125" i="1"/>
  <c r="QB125" i="1"/>
  <c r="VV125" i="1"/>
  <c r="ABD125" i="1"/>
  <c r="KV125" i="1"/>
  <c r="QV125" i="1"/>
  <c r="VW125" i="1"/>
  <c r="ABL125" i="1"/>
  <c r="KX125" i="1"/>
  <c r="QW125" i="1"/>
  <c r="WP125" i="1"/>
  <c r="ABM125" i="1"/>
  <c r="LS125" i="1"/>
  <c r="QX125" i="1"/>
  <c r="WQ125" i="1"/>
  <c r="ABN125" i="1"/>
  <c r="LT125" i="1"/>
  <c r="RR125" i="1"/>
  <c r="WR125" i="1"/>
  <c r="ABY125" i="1"/>
  <c r="LV125" i="1"/>
  <c r="RS125" i="1"/>
  <c r="XK125" i="1"/>
  <c r="ACG125" i="1"/>
  <c r="MP125" i="1"/>
  <c r="RT125" i="1"/>
  <c r="XL125" i="1"/>
  <c r="ACH125" i="1"/>
  <c r="MQ125" i="1"/>
  <c r="SN125" i="1"/>
  <c r="XM125" i="1"/>
  <c r="ACI125" i="1"/>
  <c r="MR125" i="1"/>
  <c r="SP125" i="1"/>
  <c r="YF125" i="1"/>
  <c r="ACT125" i="1"/>
  <c r="NL125" i="1"/>
  <c r="SQ125" i="1"/>
  <c r="YG125" i="1"/>
  <c r="ADB125" i="1"/>
  <c r="NM125" i="1"/>
  <c r="TJ125" i="1"/>
  <c r="YH125" i="1"/>
  <c r="ADC125" i="1"/>
  <c r="NN125" i="1"/>
  <c r="TK125" i="1"/>
  <c r="ZA125" i="1"/>
  <c r="ADD125" i="1"/>
  <c r="OH125" i="1"/>
  <c r="TL125" i="1"/>
  <c r="ZB125" i="1"/>
  <c r="ADE125" i="1"/>
  <c r="OI125" i="1"/>
  <c r="UE125" i="1"/>
  <c r="ZC125" i="1"/>
  <c r="OJ125" i="1"/>
  <c r="UF125" i="1"/>
  <c r="ZV125" i="1"/>
  <c r="PD125" i="1"/>
  <c r="UG125" i="1"/>
  <c r="ZW125" i="1"/>
  <c r="PE125" i="1"/>
  <c r="UZ125" i="1"/>
  <c r="ZX125" i="1"/>
  <c r="JX125" i="1"/>
  <c r="JY125" i="1"/>
  <c r="PF125" i="1"/>
  <c r="PZ125" i="1"/>
  <c r="VA125" i="1"/>
  <c r="VB125" i="1"/>
  <c r="AAQ125" i="1"/>
  <c r="AAR125" i="1"/>
  <c r="R125" i="1"/>
  <c r="AL125" i="1"/>
  <c r="BF125" i="1"/>
  <c r="BZ125" i="1"/>
  <c r="CT125" i="1"/>
  <c r="DN125" i="1"/>
  <c r="EH125" i="1"/>
  <c r="FB125" i="1"/>
  <c r="FV125" i="1"/>
  <c r="GP125" i="1"/>
  <c r="HJ125" i="1"/>
  <c r="ID125" i="1"/>
  <c r="IX125" i="1"/>
  <c r="S125" i="1"/>
  <c r="AM125" i="1"/>
  <c r="BG125" i="1"/>
  <c r="CA125" i="1"/>
  <c r="CU125" i="1"/>
  <c r="DO125" i="1"/>
  <c r="EI125" i="1"/>
  <c r="FC125" i="1"/>
  <c r="FW125" i="1"/>
  <c r="GQ125" i="1"/>
  <c r="HK125" i="1"/>
  <c r="IE125" i="1"/>
  <c r="IY125" i="1"/>
  <c r="T125" i="1"/>
  <c r="AN125" i="1"/>
  <c r="BH125" i="1"/>
  <c r="CB125" i="1"/>
  <c r="CV125" i="1"/>
  <c r="DP125" i="1"/>
  <c r="EJ125" i="1"/>
  <c r="FD125" i="1"/>
  <c r="FX125" i="1"/>
  <c r="GR125" i="1"/>
  <c r="HL125" i="1"/>
  <c r="IF125" i="1"/>
  <c r="IZ125" i="1"/>
  <c r="I125" i="1"/>
  <c r="AC125" i="1"/>
  <c r="AW125" i="1"/>
  <c r="BQ125" i="1"/>
  <c r="CK125" i="1"/>
  <c r="DE125" i="1"/>
  <c r="DY125" i="1"/>
  <c r="ES125" i="1"/>
  <c r="FM125" i="1"/>
  <c r="GG125" i="1"/>
  <c r="HA125" i="1"/>
  <c r="HU125" i="1"/>
  <c r="IO125" i="1"/>
  <c r="JI125" i="1"/>
  <c r="J125" i="1"/>
  <c r="AD125" i="1"/>
  <c r="AX125" i="1"/>
  <c r="BR125" i="1"/>
  <c r="CL125" i="1"/>
  <c r="DF125" i="1"/>
  <c r="DZ125" i="1"/>
  <c r="ET125" i="1"/>
  <c r="FN125" i="1"/>
  <c r="GH125" i="1"/>
  <c r="HB125" i="1"/>
  <c r="HV125" i="1"/>
  <c r="IP125" i="1"/>
  <c r="JJ125" i="1"/>
  <c r="K125" i="1"/>
  <c r="AE125" i="1"/>
  <c r="AY125" i="1"/>
  <c r="BS125" i="1"/>
  <c r="CM125" i="1"/>
  <c r="DG125" i="1"/>
  <c r="EA125" i="1"/>
  <c r="EU125" i="1"/>
  <c r="FO125" i="1"/>
  <c r="GI125" i="1"/>
  <c r="HC125" i="1"/>
  <c r="HW125" i="1"/>
  <c r="IQ125" i="1"/>
  <c r="JK125" i="1"/>
  <c r="L125" i="1"/>
  <c r="AF125" i="1"/>
  <c r="AZ125" i="1"/>
  <c r="BT125" i="1"/>
  <c r="CN125" i="1"/>
  <c r="DH125" i="1"/>
  <c r="EB125" i="1"/>
  <c r="EV125" i="1"/>
  <c r="FP125" i="1"/>
  <c r="GJ125" i="1"/>
  <c r="HD125" i="1"/>
  <c r="HX125" i="1"/>
  <c r="IR125" i="1"/>
  <c r="JL125" i="1"/>
  <c r="M125" i="1"/>
  <c r="AG125" i="1"/>
  <c r="BA125" i="1"/>
  <c r="BU125" i="1"/>
  <c r="CO125" i="1"/>
  <c r="DI125" i="1"/>
  <c r="EC125" i="1"/>
  <c r="EW125" i="1"/>
  <c r="FQ125" i="1"/>
  <c r="GK125" i="1"/>
  <c r="HE125" i="1"/>
  <c r="HY125" i="1"/>
  <c r="IS125" i="1"/>
  <c r="JM125" i="1"/>
  <c r="N125" i="1"/>
  <c r="AH125" i="1"/>
  <c r="BB125" i="1"/>
  <c r="BV125" i="1"/>
  <c r="CP125" i="1"/>
  <c r="DJ125" i="1"/>
  <c r="ED125" i="1"/>
  <c r="EX125" i="1"/>
  <c r="FR125" i="1"/>
  <c r="GL125" i="1"/>
  <c r="HF125" i="1"/>
  <c r="HZ125" i="1"/>
  <c r="IT125" i="1"/>
  <c r="O125" i="1"/>
  <c r="AI125" i="1"/>
  <c r="BC125" i="1"/>
  <c r="BW125" i="1"/>
  <c r="CQ125" i="1"/>
  <c r="DK125" i="1"/>
  <c r="EE125" i="1"/>
  <c r="EY125" i="1"/>
  <c r="FS125" i="1"/>
  <c r="GM125" i="1"/>
  <c r="HG125" i="1"/>
  <c r="IA125" i="1"/>
  <c r="IU125" i="1"/>
  <c r="H125" i="1"/>
  <c r="AV125" i="1"/>
  <c r="CJ125" i="1"/>
  <c r="DX125" i="1"/>
  <c r="FL125" i="1"/>
  <c r="GZ125" i="1"/>
  <c r="IN125" i="1"/>
  <c r="P125" i="1"/>
  <c r="BD125" i="1"/>
  <c r="CR125" i="1"/>
  <c r="EF125" i="1"/>
  <c r="FT125" i="1"/>
  <c r="HH125" i="1"/>
  <c r="IV125" i="1"/>
  <c r="Q125" i="1"/>
  <c r="BE125" i="1"/>
  <c r="CS125" i="1"/>
  <c r="EG125" i="1"/>
  <c r="FU125" i="1"/>
  <c r="HI125" i="1"/>
  <c r="IW125" i="1"/>
  <c r="U125" i="1"/>
  <c r="BI125" i="1"/>
  <c r="CW125" i="1"/>
  <c r="EK125" i="1"/>
  <c r="FY125" i="1"/>
  <c r="HM125" i="1"/>
  <c r="JA125" i="1"/>
  <c r="V125" i="1"/>
  <c r="BJ125" i="1"/>
  <c r="CX125" i="1"/>
  <c r="EL125" i="1"/>
  <c r="FZ125" i="1"/>
  <c r="HN125" i="1"/>
  <c r="JB125" i="1"/>
  <c r="W125" i="1"/>
  <c r="BK125" i="1"/>
  <c r="CY125" i="1"/>
  <c r="EM125" i="1"/>
  <c r="GA125" i="1"/>
  <c r="HO125" i="1"/>
  <c r="JC125" i="1"/>
  <c r="X125" i="1"/>
  <c r="BL125" i="1"/>
  <c r="CZ125" i="1"/>
  <c r="EN125" i="1"/>
  <c r="GB125" i="1"/>
  <c r="HP125" i="1"/>
  <c r="JD125" i="1"/>
  <c r="Y125" i="1"/>
  <c r="BM125" i="1"/>
  <c r="DA125" i="1"/>
  <c r="EO125" i="1"/>
  <c r="GC125" i="1"/>
  <c r="HQ125" i="1"/>
  <c r="JE125" i="1"/>
  <c r="Z125" i="1"/>
  <c r="BN125" i="1"/>
  <c r="DB125" i="1"/>
  <c r="EP125" i="1"/>
  <c r="GD125" i="1"/>
  <c r="HR125" i="1"/>
  <c r="JF125" i="1"/>
  <c r="AA125" i="1"/>
  <c r="BO125" i="1"/>
  <c r="DC125" i="1"/>
  <c r="EQ125" i="1"/>
  <c r="GE125" i="1"/>
  <c r="HS125" i="1"/>
  <c r="JG125" i="1"/>
  <c r="AB125" i="1"/>
  <c r="BP125" i="1"/>
  <c r="DD125" i="1"/>
  <c r="ER125" i="1"/>
  <c r="GF125" i="1"/>
  <c r="HT125" i="1"/>
  <c r="JH125" i="1"/>
  <c r="AJ125" i="1"/>
  <c r="BX125" i="1"/>
  <c r="DL125" i="1"/>
  <c r="EZ125" i="1"/>
  <c r="GN125" i="1"/>
  <c r="IB125" i="1"/>
  <c r="AK125" i="1"/>
  <c r="BY125" i="1"/>
  <c r="DM125" i="1"/>
  <c r="FA125" i="1"/>
  <c r="GO125" i="1"/>
  <c r="IC125" i="1"/>
  <c r="AO125" i="1"/>
  <c r="CC125" i="1"/>
  <c r="DQ125" i="1"/>
  <c r="FE125" i="1"/>
  <c r="GS125" i="1"/>
  <c r="IG125" i="1"/>
  <c r="AP125" i="1"/>
  <c r="CD125" i="1"/>
  <c r="DR125" i="1"/>
  <c r="FF125" i="1"/>
  <c r="GT125" i="1"/>
  <c r="IH125" i="1"/>
  <c r="AQ125" i="1"/>
  <c r="CE125" i="1"/>
  <c r="DS125" i="1"/>
  <c r="FG125" i="1"/>
  <c r="GU125" i="1"/>
  <c r="II125" i="1"/>
  <c r="AR125" i="1"/>
  <c r="CF125" i="1"/>
  <c r="DT125" i="1"/>
  <c r="FH125" i="1"/>
  <c r="GV125" i="1"/>
  <c r="IJ125" i="1"/>
  <c r="AS125" i="1"/>
  <c r="CG125" i="1"/>
  <c r="DU125" i="1"/>
  <c r="FI125" i="1"/>
  <c r="GW125" i="1"/>
  <c r="IK125" i="1"/>
  <c r="F125" i="1"/>
  <c r="AT125" i="1"/>
  <c r="CH125" i="1"/>
  <c r="DV125" i="1"/>
  <c r="FJ125" i="1"/>
  <c r="GX125" i="1"/>
  <c r="IL125" i="1"/>
  <c r="G125" i="1"/>
  <c r="AU125" i="1"/>
  <c r="CI125" i="1"/>
  <c r="DW125" i="1"/>
  <c r="FK125" i="1"/>
  <c r="GY125" i="1"/>
  <c r="IM125" i="1"/>
  <c r="JS104" i="1"/>
  <c r="KM104" i="1"/>
  <c r="LG104" i="1"/>
  <c r="MA104" i="1"/>
  <c r="MU104" i="1"/>
  <c r="NO104" i="1"/>
  <c r="OI104" i="1"/>
  <c r="PC104" i="1"/>
  <c r="PW104" i="1"/>
  <c r="QQ104" i="1"/>
  <c r="RK104" i="1"/>
  <c r="SE104" i="1"/>
  <c r="SY104" i="1"/>
  <c r="TS104" i="1"/>
  <c r="UM104" i="1"/>
  <c r="VG104" i="1"/>
  <c r="WA104" i="1"/>
  <c r="WU104" i="1"/>
  <c r="XO104" i="1"/>
  <c r="YI104" i="1"/>
  <c r="ZC104" i="1"/>
  <c r="ZW104" i="1"/>
  <c r="AAQ104" i="1"/>
  <c r="ABK104" i="1"/>
  <c r="ACE104" i="1"/>
  <c r="ACY104" i="1"/>
  <c r="JT104" i="1"/>
  <c r="KN104" i="1"/>
  <c r="LH104" i="1"/>
  <c r="MB104" i="1"/>
  <c r="MV104" i="1"/>
  <c r="NP104" i="1"/>
  <c r="OJ104" i="1"/>
  <c r="PD104" i="1"/>
  <c r="PX104" i="1"/>
  <c r="QR104" i="1"/>
  <c r="RL104" i="1"/>
  <c r="SF104" i="1"/>
  <c r="SZ104" i="1"/>
  <c r="TT104" i="1"/>
  <c r="UN104" i="1"/>
  <c r="VH104" i="1"/>
  <c r="WB104" i="1"/>
  <c r="WV104" i="1"/>
  <c r="XP104" i="1"/>
  <c r="JU104" i="1"/>
  <c r="KO104" i="1"/>
  <c r="LI104" i="1"/>
  <c r="MC104" i="1"/>
  <c r="MW104" i="1"/>
  <c r="NQ104" i="1"/>
  <c r="OK104" i="1"/>
  <c r="PE104" i="1"/>
  <c r="PY104" i="1"/>
  <c r="QS104" i="1"/>
  <c r="RM104" i="1"/>
  <c r="SG104" i="1"/>
  <c r="TA104" i="1"/>
  <c r="TU104" i="1"/>
  <c r="UO104" i="1"/>
  <c r="VI104" i="1"/>
  <c r="WC104" i="1"/>
  <c r="WW104" i="1"/>
  <c r="XQ104" i="1"/>
  <c r="YK104" i="1"/>
  <c r="ZE104" i="1"/>
  <c r="ZY104" i="1"/>
  <c r="AAS104" i="1"/>
  <c r="ABM104" i="1"/>
  <c r="ACG104" i="1"/>
  <c r="ADA104" i="1"/>
  <c r="JV104" i="1"/>
  <c r="KP104" i="1"/>
  <c r="LJ104" i="1"/>
  <c r="MD104" i="1"/>
  <c r="MX104" i="1"/>
  <c r="NR104" i="1"/>
  <c r="OL104" i="1"/>
  <c r="PF104" i="1"/>
  <c r="PZ104" i="1"/>
  <c r="QT104" i="1"/>
  <c r="RN104" i="1"/>
  <c r="SH104" i="1"/>
  <c r="TB104" i="1"/>
  <c r="TV104" i="1"/>
  <c r="JW104" i="1"/>
  <c r="KQ104" i="1"/>
  <c r="LK104" i="1"/>
  <c r="ME104" i="1"/>
  <c r="MY104" i="1"/>
  <c r="NS104" i="1"/>
  <c r="OM104" i="1"/>
  <c r="PG104" i="1"/>
  <c r="QA104" i="1"/>
  <c r="QU104" i="1"/>
  <c r="RO104" i="1"/>
  <c r="SI104" i="1"/>
  <c r="TC104" i="1"/>
  <c r="TW104" i="1"/>
  <c r="UQ104" i="1"/>
  <c r="VK104" i="1"/>
  <c r="WE104" i="1"/>
  <c r="WY104" i="1"/>
  <c r="XS104" i="1"/>
  <c r="YM104" i="1"/>
  <c r="JX104" i="1"/>
  <c r="KR104" i="1"/>
  <c r="LL104" i="1"/>
  <c r="MF104" i="1"/>
  <c r="MZ104" i="1"/>
  <c r="NT104" i="1"/>
  <c r="ON104" i="1"/>
  <c r="PH104" i="1"/>
  <c r="QB104" i="1"/>
  <c r="QV104" i="1"/>
  <c r="RP104" i="1"/>
  <c r="SJ104" i="1"/>
  <c r="TD104" i="1"/>
  <c r="KB104" i="1"/>
  <c r="KV104" i="1"/>
  <c r="LP104" i="1"/>
  <c r="MJ104" i="1"/>
  <c r="ND104" i="1"/>
  <c r="NX104" i="1"/>
  <c r="OR104" i="1"/>
  <c r="KF104" i="1"/>
  <c r="LM104" i="1"/>
  <c r="MO104" i="1"/>
  <c r="NV104" i="1"/>
  <c r="OX104" i="1"/>
  <c r="QD104" i="1"/>
  <c r="RD104" i="1"/>
  <c r="SD104" i="1"/>
  <c r="TJ104" i="1"/>
  <c r="UI104" i="1"/>
  <c r="VJ104" i="1"/>
  <c r="WI104" i="1"/>
  <c r="XG104" i="1"/>
  <c r="YE104" i="1"/>
  <c r="ZB104" i="1"/>
  <c r="ZZ104" i="1"/>
  <c r="AAV104" i="1"/>
  <c r="ABR104" i="1"/>
  <c r="ACN104" i="1"/>
  <c r="KG104" i="1"/>
  <c r="LN104" i="1"/>
  <c r="MP104" i="1"/>
  <c r="NW104" i="1"/>
  <c r="OY104" i="1"/>
  <c r="QE104" i="1"/>
  <c r="RE104" i="1"/>
  <c r="SK104" i="1"/>
  <c r="TK104" i="1"/>
  <c r="UJ104" i="1"/>
  <c r="VL104" i="1"/>
  <c r="WJ104" i="1"/>
  <c r="XH104" i="1"/>
  <c r="YF104" i="1"/>
  <c r="ZD104" i="1"/>
  <c r="AAA104" i="1"/>
  <c r="AAW104" i="1"/>
  <c r="ABS104" i="1"/>
  <c r="ACO104" i="1"/>
  <c r="KH104" i="1"/>
  <c r="LO104" i="1"/>
  <c r="MQ104" i="1"/>
  <c r="NY104" i="1"/>
  <c r="OZ104" i="1"/>
  <c r="QF104" i="1"/>
  <c r="RF104" i="1"/>
  <c r="SL104" i="1"/>
  <c r="TL104" i="1"/>
  <c r="UK104" i="1"/>
  <c r="VM104" i="1"/>
  <c r="WK104" i="1"/>
  <c r="XI104" i="1"/>
  <c r="YG104" i="1"/>
  <c r="ZF104" i="1"/>
  <c r="AAB104" i="1"/>
  <c r="AAX104" i="1"/>
  <c r="ABT104" i="1"/>
  <c r="ACP104" i="1"/>
  <c r="KI104" i="1"/>
  <c r="LQ104" i="1"/>
  <c r="MR104" i="1"/>
  <c r="NZ104" i="1"/>
  <c r="PA104" i="1"/>
  <c r="QG104" i="1"/>
  <c r="RG104" i="1"/>
  <c r="SM104" i="1"/>
  <c r="TM104" i="1"/>
  <c r="UL104" i="1"/>
  <c r="VN104" i="1"/>
  <c r="WL104" i="1"/>
  <c r="XJ104" i="1"/>
  <c r="YH104" i="1"/>
  <c r="ZG104" i="1"/>
  <c r="AAC104" i="1"/>
  <c r="AAY104" i="1"/>
  <c r="ABU104" i="1"/>
  <c r="ACQ104" i="1"/>
  <c r="KJ104" i="1"/>
  <c r="LR104" i="1"/>
  <c r="MS104" i="1"/>
  <c r="OA104" i="1"/>
  <c r="PB104" i="1"/>
  <c r="QH104" i="1"/>
  <c r="RH104" i="1"/>
  <c r="SN104" i="1"/>
  <c r="TN104" i="1"/>
  <c r="UP104" i="1"/>
  <c r="VO104" i="1"/>
  <c r="WM104" i="1"/>
  <c r="XK104" i="1"/>
  <c r="YJ104" i="1"/>
  <c r="ZH104" i="1"/>
  <c r="AAD104" i="1"/>
  <c r="AAZ104" i="1"/>
  <c r="ABV104" i="1"/>
  <c r="ACR104" i="1"/>
  <c r="KK104" i="1"/>
  <c r="LS104" i="1"/>
  <c r="MT104" i="1"/>
  <c r="OB104" i="1"/>
  <c r="PI104" i="1"/>
  <c r="QI104" i="1"/>
  <c r="RI104" i="1"/>
  <c r="SO104" i="1"/>
  <c r="TO104" i="1"/>
  <c r="UR104" i="1"/>
  <c r="VP104" i="1"/>
  <c r="WN104" i="1"/>
  <c r="XL104" i="1"/>
  <c r="YL104" i="1"/>
  <c r="ZI104" i="1"/>
  <c r="AAE104" i="1"/>
  <c r="ABA104" i="1"/>
  <c r="ABW104" i="1"/>
  <c r="ACS104" i="1"/>
  <c r="KL104" i="1"/>
  <c r="LT104" i="1"/>
  <c r="NA104" i="1"/>
  <c r="OC104" i="1"/>
  <c r="PJ104" i="1"/>
  <c r="QJ104" i="1"/>
  <c r="RJ104" i="1"/>
  <c r="SP104" i="1"/>
  <c r="TP104" i="1"/>
  <c r="US104" i="1"/>
  <c r="VQ104" i="1"/>
  <c r="WO104" i="1"/>
  <c r="XM104" i="1"/>
  <c r="YN104" i="1"/>
  <c r="ZJ104" i="1"/>
  <c r="AAF104" i="1"/>
  <c r="KS104" i="1"/>
  <c r="LU104" i="1"/>
  <c r="NB104" i="1"/>
  <c r="OD104" i="1"/>
  <c r="PK104" i="1"/>
  <c r="QK104" i="1"/>
  <c r="RQ104" i="1"/>
  <c r="SQ104" i="1"/>
  <c r="TQ104" i="1"/>
  <c r="UT104" i="1"/>
  <c r="VR104" i="1"/>
  <c r="WP104" i="1"/>
  <c r="XN104" i="1"/>
  <c r="YO104" i="1"/>
  <c r="ZK104" i="1"/>
  <c r="AAG104" i="1"/>
  <c r="ABC104" i="1"/>
  <c r="ABY104" i="1"/>
  <c r="ACU104" i="1"/>
  <c r="KT104" i="1"/>
  <c r="LV104" i="1"/>
  <c r="NC104" i="1"/>
  <c r="OE104" i="1"/>
  <c r="PL104" i="1"/>
  <c r="QL104" i="1"/>
  <c r="RR104" i="1"/>
  <c r="SR104" i="1"/>
  <c r="TR104" i="1"/>
  <c r="UU104" i="1"/>
  <c r="VS104" i="1"/>
  <c r="WQ104" i="1"/>
  <c r="XR104" i="1"/>
  <c r="YP104" i="1"/>
  <c r="ZL104" i="1"/>
  <c r="AAH104" i="1"/>
  <c r="ABD104" i="1"/>
  <c r="ABZ104" i="1"/>
  <c r="ACV104" i="1"/>
  <c r="JN104" i="1"/>
  <c r="KU104" i="1"/>
  <c r="LW104" i="1"/>
  <c r="NE104" i="1"/>
  <c r="OF104" i="1"/>
  <c r="PM104" i="1"/>
  <c r="QM104" i="1"/>
  <c r="RS104" i="1"/>
  <c r="SS104" i="1"/>
  <c r="TX104" i="1"/>
  <c r="UV104" i="1"/>
  <c r="VT104" i="1"/>
  <c r="WR104" i="1"/>
  <c r="XT104" i="1"/>
  <c r="YQ104" i="1"/>
  <c r="ZM104" i="1"/>
  <c r="AAI104" i="1"/>
  <c r="ABE104" i="1"/>
  <c r="ACA104" i="1"/>
  <c r="ACW104" i="1"/>
  <c r="JO104" i="1"/>
  <c r="KW104" i="1"/>
  <c r="LX104" i="1"/>
  <c r="NF104" i="1"/>
  <c r="OG104" i="1"/>
  <c r="PN104" i="1"/>
  <c r="QN104" i="1"/>
  <c r="RT104" i="1"/>
  <c r="ST104" i="1"/>
  <c r="TY104" i="1"/>
  <c r="UW104" i="1"/>
  <c r="VU104" i="1"/>
  <c r="WS104" i="1"/>
  <c r="XU104" i="1"/>
  <c r="YR104" i="1"/>
  <c r="ZN104" i="1"/>
  <c r="AAJ104" i="1"/>
  <c r="ABF104" i="1"/>
  <c r="ACB104" i="1"/>
  <c r="ACX104" i="1"/>
  <c r="JP104" i="1"/>
  <c r="KX104" i="1"/>
  <c r="LY104" i="1"/>
  <c r="NG104" i="1"/>
  <c r="OH104" i="1"/>
  <c r="PO104" i="1"/>
  <c r="QO104" i="1"/>
  <c r="RU104" i="1"/>
  <c r="SU104" i="1"/>
  <c r="TZ104" i="1"/>
  <c r="UX104" i="1"/>
  <c r="VV104" i="1"/>
  <c r="WT104" i="1"/>
  <c r="XV104" i="1"/>
  <c r="YS104" i="1"/>
  <c r="ZO104" i="1"/>
  <c r="AAK104" i="1"/>
  <c r="ABG104" i="1"/>
  <c r="ACC104" i="1"/>
  <c r="ACZ104" i="1"/>
  <c r="JZ104" i="1"/>
  <c r="LB104" i="1"/>
  <c r="MI104" i="1"/>
  <c r="NK104" i="1"/>
  <c r="OS104" i="1"/>
  <c r="PS104" i="1"/>
  <c r="QY104" i="1"/>
  <c r="RY104" i="1"/>
  <c r="TE104" i="1"/>
  <c r="UD104" i="1"/>
  <c r="VB104" i="1"/>
  <c r="VZ104" i="1"/>
  <c r="XB104" i="1"/>
  <c r="XZ104" i="1"/>
  <c r="YW104" i="1"/>
  <c r="ZS104" i="1"/>
  <c r="AAO104" i="1"/>
  <c r="ABL104" i="1"/>
  <c r="ACI104" i="1"/>
  <c r="ADE104" i="1"/>
  <c r="KA104" i="1"/>
  <c r="LC104" i="1"/>
  <c r="MK104" i="1"/>
  <c r="NL104" i="1"/>
  <c r="OT104" i="1"/>
  <c r="PT104" i="1"/>
  <c r="QZ104" i="1"/>
  <c r="RZ104" i="1"/>
  <c r="TF104" i="1"/>
  <c r="UE104" i="1"/>
  <c r="VC104" i="1"/>
  <c r="WD104" i="1"/>
  <c r="XC104" i="1"/>
  <c r="YA104" i="1"/>
  <c r="YX104" i="1"/>
  <c r="ZT104" i="1"/>
  <c r="AAP104" i="1"/>
  <c r="ABN104" i="1"/>
  <c r="ACJ104" i="1"/>
  <c r="ADF104" i="1"/>
  <c r="KD104" i="1"/>
  <c r="JY104" i="1"/>
  <c r="NU104" i="1"/>
  <c r="RW104" i="1"/>
  <c r="VD104" i="1"/>
  <c r="YD104" i="1"/>
  <c r="ABH104" i="1"/>
  <c r="KC104" i="1"/>
  <c r="OO104" i="1"/>
  <c r="RX104" i="1"/>
  <c r="VE104" i="1"/>
  <c r="YT104" i="1"/>
  <c r="ABI104" i="1"/>
  <c r="KE104" i="1"/>
  <c r="OP104" i="1"/>
  <c r="SA104" i="1"/>
  <c r="VF104" i="1"/>
  <c r="YU104" i="1"/>
  <c r="ABJ104" i="1"/>
  <c r="KY104" i="1"/>
  <c r="OQ104" i="1"/>
  <c r="SB104" i="1"/>
  <c r="VW104" i="1"/>
  <c r="YV104" i="1"/>
  <c r="ABO104" i="1"/>
  <c r="KZ104" i="1"/>
  <c r="OU104" i="1"/>
  <c r="SC104" i="1"/>
  <c r="VX104" i="1"/>
  <c r="YY104" i="1"/>
  <c r="ABP104" i="1"/>
  <c r="LA104" i="1"/>
  <c r="OV104" i="1"/>
  <c r="SV104" i="1"/>
  <c r="VY104" i="1"/>
  <c r="YZ104" i="1"/>
  <c r="ABQ104" i="1"/>
  <c r="LD104" i="1"/>
  <c r="OW104" i="1"/>
  <c r="SW104" i="1"/>
  <c r="WF104" i="1"/>
  <c r="ZA104" i="1"/>
  <c r="ABX104" i="1"/>
  <c r="LE104" i="1"/>
  <c r="PP104" i="1"/>
  <c r="SX104" i="1"/>
  <c r="WG104" i="1"/>
  <c r="ZP104" i="1"/>
  <c r="ACD104" i="1"/>
  <c r="LF104" i="1"/>
  <c r="PQ104" i="1"/>
  <c r="TG104" i="1"/>
  <c r="WH104" i="1"/>
  <c r="ZQ104" i="1"/>
  <c r="ACF104" i="1"/>
  <c r="LZ104" i="1"/>
  <c r="PR104" i="1"/>
  <c r="TH104" i="1"/>
  <c r="WX104" i="1"/>
  <c r="ZR104" i="1"/>
  <c r="ACH104" i="1"/>
  <c r="MG104" i="1"/>
  <c r="PU104" i="1"/>
  <c r="TI104" i="1"/>
  <c r="WZ104" i="1"/>
  <c r="ZU104" i="1"/>
  <c r="ACK104" i="1"/>
  <c r="MH104" i="1"/>
  <c r="PV104" i="1"/>
  <c r="UA104" i="1"/>
  <c r="XA104" i="1"/>
  <c r="ZV104" i="1"/>
  <c r="ACL104" i="1"/>
  <c r="NH104" i="1"/>
  <c r="QX104" i="1"/>
  <c r="UG104" i="1"/>
  <c r="XW104" i="1"/>
  <c r="AAN104" i="1"/>
  <c r="ADC104" i="1"/>
  <c r="NI104" i="1"/>
  <c r="RA104" i="1"/>
  <c r="UH104" i="1"/>
  <c r="XX104" i="1"/>
  <c r="AAR104" i="1"/>
  <c r="ADD104" i="1"/>
  <c r="JQ104" i="1"/>
  <c r="NM104" i="1"/>
  <c r="RC104" i="1"/>
  <c r="UZ104" i="1"/>
  <c r="YB104" i="1"/>
  <c r="AAU104" i="1"/>
  <c r="QC104" i="1"/>
  <c r="ACM104" i="1"/>
  <c r="QP104" i="1"/>
  <c r="ACT104" i="1"/>
  <c r="QW104" i="1"/>
  <c r="ADB104" i="1"/>
  <c r="RB104" i="1"/>
  <c r="ADG104" i="1"/>
  <c r="RV104" i="1"/>
  <c r="UB104" i="1"/>
  <c r="UC104" i="1"/>
  <c r="UF104" i="1"/>
  <c r="UY104" i="1"/>
  <c r="VA104" i="1"/>
  <c r="ML104" i="1"/>
  <c r="ZX104" i="1"/>
  <c r="NJ104" i="1"/>
  <c r="AAT104" i="1"/>
  <c r="YC104" i="1"/>
  <c r="AAL104" i="1"/>
  <c r="AAM104" i="1"/>
  <c r="ABB104" i="1"/>
  <c r="JR104" i="1"/>
  <c r="MM104" i="1"/>
  <c r="MN104" i="1"/>
  <c r="NN104" i="1"/>
  <c r="XD104" i="1"/>
  <c r="XE104" i="1"/>
  <c r="XF104" i="1"/>
  <c r="XY104" i="1"/>
  <c r="W104" i="1"/>
  <c r="AQ104" i="1"/>
  <c r="BK104" i="1"/>
  <c r="CE104" i="1"/>
  <c r="CY104" i="1"/>
  <c r="DS104" i="1"/>
  <c r="EM104" i="1"/>
  <c r="FG104" i="1"/>
  <c r="GA104" i="1"/>
  <c r="GU104" i="1"/>
  <c r="HO104" i="1"/>
  <c r="II104" i="1"/>
  <c r="JC104" i="1"/>
  <c r="X104" i="1"/>
  <c r="AR104" i="1"/>
  <c r="BL104" i="1"/>
  <c r="CF104" i="1"/>
  <c r="CZ104" i="1"/>
  <c r="DT104" i="1"/>
  <c r="EN104" i="1"/>
  <c r="FH104" i="1"/>
  <c r="GB104" i="1"/>
  <c r="GV104" i="1"/>
  <c r="HP104" i="1"/>
  <c r="IJ104" i="1"/>
  <c r="JD104" i="1"/>
  <c r="F104" i="1"/>
  <c r="Z104" i="1"/>
  <c r="AT104" i="1"/>
  <c r="BN104" i="1"/>
  <c r="CH104" i="1"/>
  <c r="DB104" i="1"/>
  <c r="DV104" i="1"/>
  <c r="EP104" i="1"/>
  <c r="FJ104" i="1"/>
  <c r="GD104" i="1"/>
  <c r="GX104" i="1"/>
  <c r="HR104" i="1"/>
  <c r="IL104" i="1"/>
  <c r="JF104" i="1"/>
  <c r="G104" i="1"/>
  <c r="AA104" i="1"/>
  <c r="AU104" i="1"/>
  <c r="BO104" i="1"/>
  <c r="CI104" i="1"/>
  <c r="DC104" i="1"/>
  <c r="DW104" i="1"/>
  <c r="EQ104" i="1"/>
  <c r="FK104" i="1"/>
  <c r="GE104" i="1"/>
  <c r="GY104" i="1"/>
  <c r="HS104" i="1"/>
  <c r="IM104" i="1"/>
  <c r="JG104" i="1"/>
  <c r="N104" i="1"/>
  <c r="AH104" i="1"/>
  <c r="BB104" i="1"/>
  <c r="BV104" i="1"/>
  <c r="CP104" i="1"/>
  <c r="DJ104" i="1"/>
  <c r="ED104" i="1"/>
  <c r="EX104" i="1"/>
  <c r="FR104" i="1"/>
  <c r="GL104" i="1"/>
  <c r="HF104" i="1"/>
  <c r="HZ104" i="1"/>
  <c r="IT104" i="1"/>
  <c r="O104" i="1"/>
  <c r="AI104" i="1"/>
  <c r="BC104" i="1"/>
  <c r="BW104" i="1"/>
  <c r="CQ104" i="1"/>
  <c r="DK104" i="1"/>
  <c r="EE104" i="1"/>
  <c r="EY104" i="1"/>
  <c r="FS104" i="1"/>
  <c r="GM104" i="1"/>
  <c r="HG104" i="1"/>
  <c r="IA104" i="1"/>
  <c r="IU104" i="1"/>
  <c r="Q104" i="1"/>
  <c r="AK104" i="1"/>
  <c r="BE104" i="1"/>
  <c r="BY104" i="1"/>
  <c r="CS104" i="1"/>
  <c r="DM104" i="1"/>
  <c r="EG104" i="1"/>
  <c r="FA104" i="1"/>
  <c r="FU104" i="1"/>
  <c r="GO104" i="1"/>
  <c r="HI104" i="1"/>
  <c r="IC104" i="1"/>
  <c r="IW104" i="1"/>
  <c r="R104" i="1"/>
  <c r="AL104" i="1"/>
  <c r="BF104" i="1"/>
  <c r="BZ104" i="1"/>
  <c r="CT104" i="1"/>
  <c r="DN104" i="1"/>
  <c r="EH104" i="1"/>
  <c r="FB104" i="1"/>
  <c r="FV104" i="1"/>
  <c r="GP104" i="1"/>
  <c r="HJ104" i="1"/>
  <c r="ID104" i="1"/>
  <c r="IX104" i="1"/>
  <c r="S104" i="1"/>
  <c r="AM104" i="1"/>
  <c r="BG104" i="1"/>
  <c r="CA104" i="1"/>
  <c r="CU104" i="1"/>
  <c r="DO104" i="1"/>
  <c r="EI104" i="1"/>
  <c r="FC104" i="1"/>
  <c r="FW104" i="1"/>
  <c r="GQ104" i="1"/>
  <c r="HK104" i="1"/>
  <c r="IE104" i="1"/>
  <c r="IY104" i="1"/>
  <c r="T104" i="1"/>
  <c r="AN104" i="1"/>
  <c r="BH104" i="1"/>
  <c r="CB104" i="1"/>
  <c r="CV104" i="1"/>
  <c r="DP104" i="1"/>
  <c r="EJ104" i="1"/>
  <c r="FD104" i="1"/>
  <c r="FX104" i="1"/>
  <c r="GR104" i="1"/>
  <c r="HL104" i="1"/>
  <c r="IF104" i="1"/>
  <c r="IZ104" i="1"/>
  <c r="U104" i="1"/>
  <c r="AO104" i="1"/>
  <c r="BI104" i="1"/>
  <c r="CC104" i="1"/>
  <c r="CW104" i="1"/>
  <c r="DQ104" i="1"/>
  <c r="EK104" i="1"/>
  <c r="FE104" i="1"/>
  <c r="FY104" i="1"/>
  <c r="GS104" i="1"/>
  <c r="HM104" i="1"/>
  <c r="AV104" i="1"/>
  <c r="CL104" i="1"/>
  <c r="EB104" i="1"/>
  <c r="FT104" i="1"/>
  <c r="HQ104" i="1"/>
  <c r="JE104" i="1"/>
  <c r="AW104" i="1"/>
  <c r="CM104" i="1"/>
  <c r="EC104" i="1"/>
  <c r="FZ104" i="1"/>
  <c r="HT104" i="1"/>
  <c r="JH104" i="1"/>
  <c r="H104" i="1"/>
  <c r="AX104" i="1"/>
  <c r="CN104" i="1"/>
  <c r="EF104" i="1"/>
  <c r="GC104" i="1"/>
  <c r="HU104" i="1"/>
  <c r="JI104" i="1"/>
  <c r="I104" i="1"/>
  <c r="AY104" i="1"/>
  <c r="CO104" i="1"/>
  <c r="EL104" i="1"/>
  <c r="GF104" i="1"/>
  <c r="HV104" i="1"/>
  <c r="JJ104" i="1"/>
  <c r="J104" i="1"/>
  <c r="AZ104" i="1"/>
  <c r="CR104" i="1"/>
  <c r="EO104" i="1"/>
  <c r="GG104" i="1"/>
  <c r="HW104" i="1"/>
  <c r="JK104" i="1"/>
  <c r="K104" i="1"/>
  <c r="BA104" i="1"/>
  <c r="CX104" i="1"/>
  <c r="ER104" i="1"/>
  <c r="GH104" i="1"/>
  <c r="HX104" i="1"/>
  <c r="JL104" i="1"/>
  <c r="L104" i="1"/>
  <c r="BD104" i="1"/>
  <c r="DA104" i="1"/>
  <c r="ES104" i="1"/>
  <c r="GI104" i="1"/>
  <c r="HY104" i="1"/>
  <c r="JM104" i="1"/>
  <c r="M104" i="1"/>
  <c r="BJ104" i="1"/>
  <c r="DD104" i="1"/>
  <c r="ET104" i="1"/>
  <c r="GJ104" i="1"/>
  <c r="IB104" i="1"/>
  <c r="P104" i="1"/>
  <c r="BM104" i="1"/>
  <c r="DE104" i="1"/>
  <c r="EU104" i="1"/>
  <c r="GK104" i="1"/>
  <c r="IG104" i="1"/>
  <c r="V104" i="1"/>
  <c r="BP104" i="1"/>
  <c r="DF104" i="1"/>
  <c r="EV104" i="1"/>
  <c r="GN104" i="1"/>
  <c r="IH104" i="1"/>
  <c r="Y104" i="1"/>
  <c r="BQ104" i="1"/>
  <c r="DG104" i="1"/>
  <c r="EW104" i="1"/>
  <c r="GT104" i="1"/>
  <c r="IK104" i="1"/>
  <c r="AB104" i="1"/>
  <c r="BR104" i="1"/>
  <c r="DH104" i="1"/>
  <c r="EZ104" i="1"/>
  <c r="GW104" i="1"/>
  <c r="IN104" i="1"/>
  <c r="AC104" i="1"/>
  <c r="BS104" i="1"/>
  <c r="DI104" i="1"/>
  <c r="FF104" i="1"/>
  <c r="GZ104" i="1"/>
  <c r="IO104" i="1"/>
  <c r="AD104" i="1"/>
  <c r="BT104" i="1"/>
  <c r="DL104" i="1"/>
  <c r="FI104" i="1"/>
  <c r="HA104" i="1"/>
  <c r="IP104" i="1"/>
  <c r="AE104" i="1"/>
  <c r="BU104" i="1"/>
  <c r="DR104" i="1"/>
  <c r="FL104" i="1"/>
  <c r="HB104" i="1"/>
  <c r="IQ104" i="1"/>
  <c r="AF104" i="1"/>
  <c r="BX104" i="1"/>
  <c r="DU104" i="1"/>
  <c r="FM104" i="1"/>
  <c r="HC104" i="1"/>
  <c r="IR104" i="1"/>
  <c r="AG104" i="1"/>
  <c r="CD104" i="1"/>
  <c r="DX104" i="1"/>
  <c r="FN104" i="1"/>
  <c r="HD104" i="1"/>
  <c r="IS104" i="1"/>
  <c r="AJ104" i="1"/>
  <c r="CG104" i="1"/>
  <c r="DY104" i="1"/>
  <c r="FO104" i="1"/>
  <c r="HE104" i="1"/>
  <c r="IV104" i="1"/>
  <c r="AP104" i="1"/>
  <c r="CJ104" i="1"/>
  <c r="DZ104" i="1"/>
  <c r="FP104" i="1"/>
  <c r="HH104" i="1"/>
  <c r="JA104" i="1"/>
  <c r="AS104" i="1"/>
  <c r="CK104" i="1"/>
  <c r="EA104" i="1"/>
  <c r="FQ104" i="1"/>
  <c r="HN104" i="1"/>
  <c r="JB104" i="1"/>
  <c r="KE123" i="1"/>
  <c r="KY123" i="1"/>
  <c r="LS123" i="1"/>
  <c r="MM123" i="1"/>
  <c r="NG123" i="1"/>
  <c r="OA123" i="1"/>
  <c r="OU123" i="1"/>
  <c r="PO123" i="1"/>
  <c r="QI123" i="1"/>
  <c r="RC123" i="1"/>
  <c r="RW123" i="1"/>
  <c r="SQ123" i="1"/>
  <c r="TK123" i="1"/>
  <c r="UE123" i="1"/>
  <c r="UY123" i="1"/>
  <c r="VS123" i="1"/>
  <c r="WM123" i="1"/>
  <c r="XG123" i="1"/>
  <c r="YA123" i="1"/>
  <c r="YU123" i="1"/>
  <c r="ZO123" i="1"/>
  <c r="JQ123" i="1"/>
  <c r="KK123" i="1"/>
  <c r="LE123" i="1"/>
  <c r="LY123" i="1"/>
  <c r="MS123" i="1"/>
  <c r="NM123" i="1"/>
  <c r="OG123" i="1"/>
  <c r="PA123" i="1"/>
  <c r="PU123" i="1"/>
  <c r="QO123" i="1"/>
  <c r="RI123" i="1"/>
  <c r="SC123" i="1"/>
  <c r="SW123" i="1"/>
  <c r="TQ123" i="1"/>
  <c r="UK123" i="1"/>
  <c r="VE123" i="1"/>
  <c r="VY123" i="1"/>
  <c r="WS123" i="1"/>
  <c r="XM123" i="1"/>
  <c r="YG123" i="1"/>
  <c r="ZA123" i="1"/>
  <c r="ZU123" i="1"/>
  <c r="AAO123" i="1"/>
  <c r="ABI123" i="1"/>
  <c r="ACC123" i="1"/>
  <c r="ACW123" i="1"/>
  <c r="JU123" i="1"/>
  <c r="KO123" i="1"/>
  <c r="LI123" i="1"/>
  <c r="MC123" i="1"/>
  <c r="MW123" i="1"/>
  <c r="NQ123" i="1"/>
  <c r="OK123" i="1"/>
  <c r="PE123" i="1"/>
  <c r="PY123" i="1"/>
  <c r="QS123" i="1"/>
  <c r="RM123" i="1"/>
  <c r="SG123" i="1"/>
  <c r="TA123" i="1"/>
  <c r="TU123" i="1"/>
  <c r="UO123" i="1"/>
  <c r="VI123" i="1"/>
  <c r="WC123" i="1"/>
  <c r="WW123" i="1"/>
  <c r="XQ123" i="1"/>
  <c r="YK123" i="1"/>
  <c r="ZE123" i="1"/>
  <c r="ZY123" i="1"/>
  <c r="AAS123" i="1"/>
  <c r="ABM123" i="1"/>
  <c r="ACG123" i="1"/>
  <c r="ADA123" i="1"/>
  <c r="JV123" i="1"/>
  <c r="KP123" i="1"/>
  <c r="LJ123" i="1"/>
  <c r="MD123" i="1"/>
  <c r="MX123" i="1"/>
  <c r="NR123" i="1"/>
  <c r="OL123" i="1"/>
  <c r="PF123" i="1"/>
  <c r="PZ123" i="1"/>
  <c r="QT123" i="1"/>
  <c r="RN123" i="1"/>
  <c r="SH123" i="1"/>
  <c r="TB123" i="1"/>
  <c r="TV123" i="1"/>
  <c r="UP123" i="1"/>
  <c r="VJ123" i="1"/>
  <c r="WD123" i="1"/>
  <c r="WX123" i="1"/>
  <c r="XR123" i="1"/>
  <c r="YL123" i="1"/>
  <c r="ZF123" i="1"/>
  <c r="ZZ123" i="1"/>
  <c r="AAT123" i="1"/>
  <c r="ABN123" i="1"/>
  <c r="ACH123" i="1"/>
  <c r="ADB123" i="1"/>
  <c r="JX123" i="1"/>
  <c r="KR123" i="1"/>
  <c r="LL123" i="1"/>
  <c r="MF123" i="1"/>
  <c r="MZ123" i="1"/>
  <c r="NT123" i="1"/>
  <c r="ON123" i="1"/>
  <c r="PH123" i="1"/>
  <c r="QB123" i="1"/>
  <c r="QV123" i="1"/>
  <c r="RP123" i="1"/>
  <c r="SJ123" i="1"/>
  <c r="TD123" i="1"/>
  <c r="TX123" i="1"/>
  <c r="JY123" i="1"/>
  <c r="KS123" i="1"/>
  <c r="LM123" i="1"/>
  <c r="MG123" i="1"/>
  <c r="NA123" i="1"/>
  <c r="NU123" i="1"/>
  <c r="OO123" i="1"/>
  <c r="PI123" i="1"/>
  <c r="QC123" i="1"/>
  <c r="QW123" i="1"/>
  <c r="RQ123" i="1"/>
  <c r="SK123" i="1"/>
  <c r="TE123" i="1"/>
  <c r="TY123" i="1"/>
  <c r="US123" i="1"/>
  <c r="VM123" i="1"/>
  <c r="WG123" i="1"/>
  <c r="XA123" i="1"/>
  <c r="XU123" i="1"/>
  <c r="YO123" i="1"/>
  <c r="ZI123" i="1"/>
  <c r="JZ123" i="1"/>
  <c r="KT123" i="1"/>
  <c r="LN123" i="1"/>
  <c r="MH123" i="1"/>
  <c r="NB123" i="1"/>
  <c r="NV123" i="1"/>
  <c r="OP123" i="1"/>
  <c r="PJ123" i="1"/>
  <c r="QD123" i="1"/>
  <c r="QX123" i="1"/>
  <c r="RR123" i="1"/>
  <c r="SL123" i="1"/>
  <c r="TF123" i="1"/>
  <c r="TZ123" i="1"/>
  <c r="UT123" i="1"/>
  <c r="VN123" i="1"/>
  <c r="WH123" i="1"/>
  <c r="XB123" i="1"/>
  <c r="XV123" i="1"/>
  <c r="YP123" i="1"/>
  <c r="ZJ123" i="1"/>
  <c r="KA123" i="1"/>
  <c r="KU123" i="1"/>
  <c r="LO123" i="1"/>
  <c r="MI123" i="1"/>
  <c r="JS123" i="1"/>
  <c r="LB123" i="1"/>
  <c r="MK123" i="1"/>
  <c r="NN123" i="1"/>
  <c r="OT123" i="1"/>
  <c r="PW123" i="1"/>
  <c r="RD123" i="1"/>
  <c r="SF123" i="1"/>
  <c r="TM123" i="1"/>
  <c r="UQ123" i="1"/>
  <c r="VT123" i="1"/>
  <c r="WU123" i="1"/>
  <c r="XY123" i="1"/>
  <c r="YZ123" i="1"/>
  <c r="AAC123" i="1"/>
  <c r="AAZ123" i="1"/>
  <c r="ABW123" i="1"/>
  <c r="ACT123" i="1"/>
  <c r="JT123" i="1"/>
  <c r="LC123" i="1"/>
  <c r="ML123" i="1"/>
  <c r="NO123" i="1"/>
  <c r="OV123" i="1"/>
  <c r="PX123" i="1"/>
  <c r="RE123" i="1"/>
  <c r="SI123" i="1"/>
  <c r="TN123" i="1"/>
  <c r="UR123" i="1"/>
  <c r="VU123" i="1"/>
  <c r="WV123" i="1"/>
  <c r="XZ123" i="1"/>
  <c r="ZB123" i="1"/>
  <c r="AAD123" i="1"/>
  <c r="ABA123" i="1"/>
  <c r="ABX123" i="1"/>
  <c r="ACU123" i="1"/>
  <c r="JW123" i="1"/>
  <c r="LD123" i="1"/>
  <c r="MN123" i="1"/>
  <c r="NP123" i="1"/>
  <c r="OW123" i="1"/>
  <c r="QA123" i="1"/>
  <c r="RF123" i="1"/>
  <c r="SM123" i="1"/>
  <c r="TO123" i="1"/>
  <c r="UU123" i="1"/>
  <c r="VV123" i="1"/>
  <c r="WY123" i="1"/>
  <c r="YB123" i="1"/>
  <c r="ZC123" i="1"/>
  <c r="AAE123" i="1"/>
  <c r="ABB123" i="1"/>
  <c r="ABY123" i="1"/>
  <c r="ACV123" i="1"/>
  <c r="KB123" i="1"/>
  <c r="LF123" i="1"/>
  <c r="MO123" i="1"/>
  <c r="NS123" i="1"/>
  <c r="OX123" i="1"/>
  <c r="QE123" i="1"/>
  <c r="RG123" i="1"/>
  <c r="SN123" i="1"/>
  <c r="TP123" i="1"/>
  <c r="UV123" i="1"/>
  <c r="VW123" i="1"/>
  <c r="WZ123" i="1"/>
  <c r="YC123" i="1"/>
  <c r="ZD123" i="1"/>
  <c r="AAF123" i="1"/>
  <c r="ABC123" i="1"/>
  <c r="ABZ123" i="1"/>
  <c r="ACX123" i="1"/>
  <c r="KC123" i="1"/>
  <c r="LG123" i="1"/>
  <c r="MP123" i="1"/>
  <c r="NW123" i="1"/>
  <c r="OY123" i="1"/>
  <c r="QF123" i="1"/>
  <c r="RH123" i="1"/>
  <c r="SO123" i="1"/>
  <c r="TR123" i="1"/>
  <c r="UW123" i="1"/>
  <c r="VX123" i="1"/>
  <c r="XC123" i="1"/>
  <c r="YD123" i="1"/>
  <c r="ZG123" i="1"/>
  <c r="AAG123" i="1"/>
  <c r="ABD123" i="1"/>
  <c r="ACA123" i="1"/>
  <c r="ACY123" i="1"/>
  <c r="KD123" i="1"/>
  <c r="LH123" i="1"/>
  <c r="MQ123" i="1"/>
  <c r="NX123" i="1"/>
  <c r="OZ123" i="1"/>
  <c r="QG123" i="1"/>
  <c r="RJ123" i="1"/>
  <c r="SP123" i="1"/>
  <c r="TS123" i="1"/>
  <c r="UX123" i="1"/>
  <c r="VZ123" i="1"/>
  <c r="XD123" i="1"/>
  <c r="YE123" i="1"/>
  <c r="ZH123" i="1"/>
  <c r="AAH123" i="1"/>
  <c r="ABE123" i="1"/>
  <c r="ACB123" i="1"/>
  <c r="ACZ123" i="1"/>
  <c r="KF123" i="1"/>
  <c r="LK123" i="1"/>
  <c r="MR123" i="1"/>
  <c r="NY123" i="1"/>
  <c r="PB123" i="1"/>
  <c r="QH123" i="1"/>
  <c r="RK123" i="1"/>
  <c r="SR123" i="1"/>
  <c r="TT123" i="1"/>
  <c r="UZ123" i="1"/>
  <c r="WA123" i="1"/>
  <c r="XE123" i="1"/>
  <c r="YF123" i="1"/>
  <c r="ZK123" i="1"/>
  <c r="AAI123" i="1"/>
  <c r="ABF123" i="1"/>
  <c r="ACD123" i="1"/>
  <c r="ADC123" i="1"/>
  <c r="KG123" i="1"/>
  <c r="LP123" i="1"/>
  <c r="MT123" i="1"/>
  <c r="NZ123" i="1"/>
  <c r="PC123" i="1"/>
  <c r="QJ123" i="1"/>
  <c r="RL123" i="1"/>
  <c r="SS123" i="1"/>
  <c r="TW123" i="1"/>
  <c r="VA123" i="1"/>
  <c r="WB123" i="1"/>
  <c r="XF123" i="1"/>
  <c r="YH123" i="1"/>
  <c r="ZL123" i="1"/>
  <c r="AAJ123" i="1"/>
  <c r="ABG123" i="1"/>
  <c r="ACE123" i="1"/>
  <c r="ADD123" i="1"/>
  <c r="KH123" i="1"/>
  <c r="LQ123" i="1"/>
  <c r="MU123" i="1"/>
  <c r="OB123" i="1"/>
  <c r="PD123" i="1"/>
  <c r="QK123" i="1"/>
  <c r="RO123" i="1"/>
  <c r="ST123" i="1"/>
  <c r="UA123" i="1"/>
  <c r="VB123" i="1"/>
  <c r="WE123" i="1"/>
  <c r="XH123" i="1"/>
  <c r="YI123" i="1"/>
  <c r="ZM123" i="1"/>
  <c r="AAK123" i="1"/>
  <c r="ABH123" i="1"/>
  <c r="ACF123" i="1"/>
  <c r="ADE123" i="1"/>
  <c r="KI123" i="1"/>
  <c r="LR123" i="1"/>
  <c r="MV123" i="1"/>
  <c r="OC123" i="1"/>
  <c r="PG123" i="1"/>
  <c r="QL123" i="1"/>
  <c r="RS123" i="1"/>
  <c r="SU123" i="1"/>
  <c r="UB123" i="1"/>
  <c r="VC123" i="1"/>
  <c r="WF123" i="1"/>
  <c r="XI123" i="1"/>
  <c r="YJ123" i="1"/>
  <c r="ZN123" i="1"/>
  <c r="AAL123" i="1"/>
  <c r="ABJ123" i="1"/>
  <c r="ACI123" i="1"/>
  <c r="ADF123" i="1"/>
  <c r="KJ123" i="1"/>
  <c r="LT123" i="1"/>
  <c r="MY123" i="1"/>
  <c r="OD123" i="1"/>
  <c r="PK123" i="1"/>
  <c r="QM123" i="1"/>
  <c r="RT123" i="1"/>
  <c r="SV123" i="1"/>
  <c r="UC123" i="1"/>
  <c r="VD123" i="1"/>
  <c r="WI123" i="1"/>
  <c r="XJ123" i="1"/>
  <c r="YM123" i="1"/>
  <c r="ZP123" i="1"/>
  <c r="AAM123" i="1"/>
  <c r="ABK123" i="1"/>
  <c r="ACJ123" i="1"/>
  <c r="ADG123" i="1"/>
  <c r="KL123" i="1"/>
  <c r="LU123" i="1"/>
  <c r="NC123" i="1"/>
  <c r="OE123" i="1"/>
  <c r="PL123" i="1"/>
  <c r="QN123" i="1"/>
  <c r="RU123" i="1"/>
  <c r="SX123" i="1"/>
  <c r="UD123" i="1"/>
  <c r="VF123" i="1"/>
  <c r="WJ123" i="1"/>
  <c r="XK123" i="1"/>
  <c r="YN123" i="1"/>
  <c r="ZQ123" i="1"/>
  <c r="AAN123" i="1"/>
  <c r="ABL123" i="1"/>
  <c r="ACK123" i="1"/>
  <c r="KM123" i="1"/>
  <c r="LV123" i="1"/>
  <c r="ND123" i="1"/>
  <c r="OF123" i="1"/>
  <c r="PM123" i="1"/>
  <c r="QP123" i="1"/>
  <c r="RV123" i="1"/>
  <c r="SY123" i="1"/>
  <c r="UF123" i="1"/>
  <c r="VG123" i="1"/>
  <c r="WK123" i="1"/>
  <c r="XL123" i="1"/>
  <c r="YQ123" i="1"/>
  <c r="ZR123" i="1"/>
  <c r="AAP123" i="1"/>
  <c r="ABO123" i="1"/>
  <c r="ACL123" i="1"/>
  <c r="KN123" i="1"/>
  <c r="LW123" i="1"/>
  <c r="NE123" i="1"/>
  <c r="OH123" i="1"/>
  <c r="PN123" i="1"/>
  <c r="QQ123" i="1"/>
  <c r="RX123" i="1"/>
  <c r="SZ123" i="1"/>
  <c r="UG123" i="1"/>
  <c r="VH123" i="1"/>
  <c r="WL123" i="1"/>
  <c r="XN123" i="1"/>
  <c r="YR123" i="1"/>
  <c r="ZS123" i="1"/>
  <c r="AAQ123" i="1"/>
  <c r="ABP123" i="1"/>
  <c r="ACM123" i="1"/>
  <c r="KQ123" i="1"/>
  <c r="LX123" i="1"/>
  <c r="NF123" i="1"/>
  <c r="OI123" i="1"/>
  <c r="PP123" i="1"/>
  <c r="QR123" i="1"/>
  <c r="RY123" i="1"/>
  <c r="TC123" i="1"/>
  <c r="UH123" i="1"/>
  <c r="VK123" i="1"/>
  <c r="WN123" i="1"/>
  <c r="XO123" i="1"/>
  <c r="YS123" i="1"/>
  <c r="ZT123" i="1"/>
  <c r="AAR123" i="1"/>
  <c r="ABQ123" i="1"/>
  <c r="ACN123" i="1"/>
  <c r="KV123" i="1"/>
  <c r="LZ123" i="1"/>
  <c r="NH123" i="1"/>
  <c r="OJ123" i="1"/>
  <c r="PQ123" i="1"/>
  <c r="QU123" i="1"/>
  <c r="RZ123" i="1"/>
  <c r="TG123" i="1"/>
  <c r="UI123" i="1"/>
  <c r="VL123" i="1"/>
  <c r="WO123" i="1"/>
  <c r="XP123" i="1"/>
  <c r="YT123" i="1"/>
  <c r="ZV123" i="1"/>
  <c r="AAU123" i="1"/>
  <c r="ABR123" i="1"/>
  <c r="ACO123" i="1"/>
  <c r="JN123" i="1"/>
  <c r="KW123" i="1"/>
  <c r="MA123" i="1"/>
  <c r="NI123" i="1"/>
  <c r="OM123" i="1"/>
  <c r="PR123" i="1"/>
  <c r="QY123" i="1"/>
  <c r="SA123" i="1"/>
  <c r="TH123" i="1"/>
  <c r="UJ123" i="1"/>
  <c r="VO123" i="1"/>
  <c r="WP123" i="1"/>
  <c r="XS123" i="1"/>
  <c r="YV123" i="1"/>
  <c r="ZW123" i="1"/>
  <c r="AAV123" i="1"/>
  <c r="ABS123" i="1"/>
  <c r="ACP123" i="1"/>
  <c r="JO123" i="1"/>
  <c r="KX123" i="1"/>
  <c r="MB123" i="1"/>
  <c r="NJ123" i="1"/>
  <c r="OQ123" i="1"/>
  <c r="PS123" i="1"/>
  <c r="QZ123" i="1"/>
  <c r="SB123" i="1"/>
  <c r="TI123" i="1"/>
  <c r="UL123" i="1"/>
  <c r="VP123" i="1"/>
  <c r="WQ123" i="1"/>
  <c r="XT123" i="1"/>
  <c r="YW123" i="1"/>
  <c r="ZX123" i="1"/>
  <c r="AAW123" i="1"/>
  <c r="ABT123" i="1"/>
  <c r="ACQ123" i="1"/>
  <c r="TJ123" i="1"/>
  <c r="TL123" i="1"/>
  <c r="UM123" i="1"/>
  <c r="UN123" i="1"/>
  <c r="JP123" i="1"/>
  <c r="VQ123" i="1"/>
  <c r="JR123" i="1"/>
  <c r="VR123" i="1"/>
  <c r="KZ123" i="1"/>
  <c r="WR123" i="1"/>
  <c r="LA123" i="1"/>
  <c r="WT123" i="1"/>
  <c r="ME123" i="1"/>
  <c r="XW123" i="1"/>
  <c r="MJ123" i="1"/>
  <c r="XX123" i="1"/>
  <c r="NK123" i="1"/>
  <c r="YX123" i="1"/>
  <c r="NL123" i="1"/>
  <c r="YY123" i="1"/>
  <c r="OR123" i="1"/>
  <c r="AAA123" i="1"/>
  <c r="OS123" i="1"/>
  <c r="AAB123" i="1"/>
  <c r="PT123" i="1"/>
  <c r="AAX123" i="1"/>
  <c r="PV123" i="1"/>
  <c r="AAY123" i="1"/>
  <c r="RA123" i="1"/>
  <c r="ABU123" i="1"/>
  <c r="RB123" i="1"/>
  <c r="ABV123" i="1"/>
  <c r="SD123" i="1"/>
  <c r="SE123" i="1"/>
  <c r="ACR123" i="1"/>
  <c r="ACS123" i="1"/>
  <c r="N123" i="1"/>
  <c r="AH123" i="1"/>
  <c r="BB123" i="1"/>
  <c r="BV123" i="1"/>
  <c r="CP123" i="1"/>
  <c r="DJ123" i="1"/>
  <c r="ED123" i="1"/>
  <c r="EX123" i="1"/>
  <c r="FR123" i="1"/>
  <c r="GL123" i="1"/>
  <c r="HF123" i="1"/>
  <c r="HZ123" i="1"/>
  <c r="IT123" i="1"/>
  <c r="O123" i="1"/>
  <c r="AI123" i="1"/>
  <c r="BC123" i="1"/>
  <c r="BW123" i="1"/>
  <c r="CQ123" i="1"/>
  <c r="DK123" i="1"/>
  <c r="EE123" i="1"/>
  <c r="EY123" i="1"/>
  <c r="FS123" i="1"/>
  <c r="GM123" i="1"/>
  <c r="HG123" i="1"/>
  <c r="IA123" i="1"/>
  <c r="IU123" i="1"/>
  <c r="P123" i="1"/>
  <c r="AJ123" i="1"/>
  <c r="BD123" i="1"/>
  <c r="BX123" i="1"/>
  <c r="CR123" i="1"/>
  <c r="DL123" i="1"/>
  <c r="EF123" i="1"/>
  <c r="EZ123" i="1"/>
  <c r="FT123" i="1"/>
  <c r="GN123" i="1"/>
  <c r="HH123" i="1"/>
  <c r="IB123" i="1"/>
  <c r="IV123" i="1"/>
  <c r="Y123" i="1"/>
  <c r="AS123" i="1"/>
  <c r="BM123" i="1"/>
  <c r="CG123" i="1"/>
  <c r="DA123" i="1"/>
  <c r="DU123" i="1"/>
  <c r="EO123" i="1"/>
  <c r="FI123" i="1"/>
  <c r="GC123" i="1"/>
  <c r="GW123" i="1"/>
  <c r="HQ123" i="1"/>
  <c r="IK123" i="1"/>
  <c r="JE123" i="1"/>
  <c r="F123" i="1"/>
  <c r="Z123" i="1"/>
  <c r="AT123" i="1"/>
  <c r="BN123" i="1"/>
  <c r="CH123" i="1"/>
  <c r="DB123" i="1"/>
  <c r="DV123" i="1"/>
  <c r="EP123" i="1"/>
  <c r="FJ123" i="1"/>
  <c r="GD123" i="1"/>
  <c r="GX123" i="1"/>
  <c r="HR123" i="1"/>
  <c r="IL123" i="1"/>
  <c r="JF123" i="1"/>
  <c r="G123" i="1"/>
  <c r="AA123" i="1"/>
  <c r="AU123" i="1"/>
  <c r="BO123" i="1"/>
  <c r="CI123" i="1"/>
  <c r="DC123" i="1"/>
  <c r="DW123" i="1"/>
  <c r="EQ123" i="1"/>
  <c r="FK123" i="1"/>
  <c r="GE123" i="1"/>
  <c r="GY123" i="1"/>
  <c r="HS123" i="1"/>
  <c r="IM123" i="1"/>
  <c r="JG123" i="1"/>
  <c r="H123" i="1"/>
  <c r="AB123" i="1"/>
  <c r="AV123" i="1"/>
  <c r="BP123" i="1"/>
  <c r="CJ123" i="1"/>
  <c r="DD123" i="1"/>
  <c r="DX123" i="1"/>
  <c r="ER123" i="1"/>
  <c r="FL123" i="1"/>
  <c r="GF123" i="1"/>
  <c r="GZ123" i="1"/>
  <c r="HT123" i="1"/>
  <c r="IN123" i="1"/>
  <c r="JH123" i="1"/>
  <c r="I123" i="1"/>
  <c r="AC123" i="1"/>
  <c r="AW123" i="1"/>
  <c r="BQ123" i="1"/>
  <c r="CK123" i="1"/>
  <c r="DE123" i="1"/>
  <c r="DY123" i="1"/>
  <c r="ES123" i="1"/>
  <c r="FM123" i="1"/>
  <c r="GG123" i="1"/>
  <c r="HA123" i="1"/>
  <c r="HU123" i="1"/>
  <c r="IO123" i="1"/>
  <c r="JI123" i="1"/>
  <c r="J123" i="1"/>
  <c r="AD123" i="1"/>
  <c r="AX123" i="1"/>
  <c r="BR123" i="1"/>
  <c r="CL123" i="1"/>
  <c r="DF123" i="1"/>
  <c r="DZ123" i="1"/>
  <c r="ET123" i="1"/>
  <c r="FN123" i="1"/>
  <c r="GH123" i="1"/>
  <c r="HB123" i="1"/>
  <c r="HV123" i="1"/>
  <c r="IP123" i="1"/>
  <c r="JJ123" i="1"/>
  <c r="K123" i="1"/>
  <c r="AE123" i="1"/>
  <c r="AY123" i="1"/>
  <c r="BS123" i="1"/>
  <c r="CM123" i="1"/>
  <c r="DG123" i="1"/>
  <c r="EA123" i="1"/>
  <c r="EU123" i="1"/>
  <c r="FO123" i="1"/>
  <c r="GI123" i="1"/>
  <c r="HC123" i="1"/>
  <c r="HW123" i="1"/>
  <c r="IQ123" i="1"/>
  <c r="JK123" i="1"/>
  <c r="X123" i="1"/>
  <c r="BL123" i="1"/>
  <c r="CZ123" i="1"/>
  <c r="EN123" i="1"/>
  <c r="GB123" i="1"/>
  <c r="HP123" i="1"/>
  <c r="JD123" i="1"/>
  <c r="AF123" i="1"/>
  <c r="BT123" i="1"/>
  <c r="DH123" i="1"/>
  <c r="EV123" i="1"/>
  <c r="GJ123" i="1"/>
  <c r="HX123" i="1"/>
  <c r="JL123" i="1"/>
  <c r="AG123" i="1"/>
  <c r="BU123" i="1"/>
  <c r="DI123" i="1"/>
  <c r="EW123" i="1"/>
  <c r="GK123" i="1"/>
  <c r="HY123" i="1"/>
  <c r="JM123" i="1"/>
  <c r="AK123" i="1"/>
  <c r="BY123" i="1"/>
  <c r="DM123" i="1"/>
  <c r="FA123" i="1"/>
  <c r="GO123" i="1"/>
  <c r="IC123" i="1"/>
  <c r="AL123" i="1"/>
  <c r="BZ123" i="1"/>
  <c r="DN123" i="1"/>
  <c r="FB123" i="1"/>
  <c r="GP123" i="1"/>
  <c r="ID123" i="1"/>
  <c r="AM123" i="1"/>
  <c r="CA123" i="1"/>
  <c r="DO123" i="1"/>
  <c r="FC123" i="1"/>
  <c r="GQ123" i="1"/>
  <c r="IE123" i="1"/>
  <c r="AN123" i="1"/>
  <c r="CB123" i="1"/>
  <c r="DP123" i="1"/>
  <c r="FD123" i="1"/>
  <c r="GR123" i="1"/>
  <c r="IF123" i="1"/>
  <c r="AO123" i="1"/>
  <c r="CC123" i="1"/>
  <c r="DQ123" i="1"/>
  <c r="FE123" i="1"/>
  <c r="GS123" i="1"/>
  <c r="IG123" i="1"/>
  <c r="AP123" i="1"/>
  <c r="CD123" i="1"/>
  <c r="DR123" i="1"/>
  <c r="FF123" i="1"/>
  <c r="GT123" i="1"/>
  <c r="IH123" i="1"/>
  <c r="AQ123" i="1"/>
  <c r="CE123" i="1"/>
  <c r="DS123" i="1"/>
  <c r="FG123" i="1"/>
  <c r="GU123" i="1"/>
  <c r="II123" i="1"/>
  <c r="AR123" i="1"/>
  <c r="CF123" i="1"/>
  <c r="DT123" i="1"/>
  <c r="FH123" i="1"/>
  <c r="GV123" i="1"/>
  <c r="IJ123" i="1"/>
  <c r="L123" i="1"/>
  <c r="AZ123" i="1"/>
  <c r="CN123" i="1"/>
  <c r="EB123" i="1"/>
  <c r="FP123" i="1"/>
  <c r="HD123" i="1"/>
  <c r="IR123" i="1"/>
  <c r="M123" i="1"/>
  <c r="BA123" i="1"/>
  <c r="CO123" i="1"/>
  <c r="EC123" i="1"/>
  <c r="FQ123" i="1"/>
  <c r="HE123" i="1"/>
  <c r="IS123" i="1"/>
  <c r="Q123" i="1"/>
  <c r="BE123" i="1"/>
  <c r="CS123" i="1"/>
  <c r="EG123" i="1"/>
  <c r="FU123" i="1"/>
  <c r="HI123" i="1"/>
  <c r="IW123" i="1"/>
  <c r="R123" i="1"/>
  <c r="BF123" i="1"/>
  <c r="CT123" i="1"/>
  <c r="EH123" i="1"/>
  <c r="FV123" i="1"/>
  <c r="HJ123" i="1"/>
  <c r="IX123" i="1"/>
  <c r="S123" i="1"/>
  <c r="BG123" i="1"/>
  <c r="CU123" i="1"/>
  <c r="EI123" i="1"/>
  <c r="FW123" i="1"/>
  <c r="HK123" i="1"/>
  <c r="IY123" i="1"/>
  <c r="T123" i="1"/>
  <c r="BH123" i="1"/>
  <c r="CV123" i="1"/>
  <c r="EJ123" i="1"/>
  <c r="FX123" i="1"/>
  <c r="HL123" i="1"/>
  <c r="IZ123" i="1"/>
  <c r="U123" i="1"/>
  <c r="BI123" i="1"/>
  <c r="CW123" i="1"/>
  <c r="EK123" i="1"/>
  <c r="FY123" i="1"/>
  <c r="HM123" i="1"/>
  <c r="JA123" i="1"/>
  <c r="V123" i="1"/>
  <c r="BJ123" i="1"/>
  <c r="CX123" i="1"/>
  <c r="EL123" i="1"/>
  <c r="FZ123" i="1"/>
  <c r="HN123" i="1"/>
  <c r="JB123" i="1"/>
  <c r="HO123" i="1"/>
  <c r="JC123" i="1"/>
  <c r="W123" i="1"/>
  <c r="BK123" i="1"/>
  <c r="CY123" i="1"/>
  <c r="EM123" i="1"/>
  <c r="GA123" i="1"/>
  <c r="JS82" i="1"/>
  <c r="KM82" i="1"/>
  <c r="LG82" i="1"/>
  <c r="MA82" i="1"/>
  <c r="MU82" i="1"/>
  <c r="NO82" i="1"/>
  <c r="OI82" i="1"/>
  <c r="PC82" i="1"/>
  <c r="PW82" i="1"/>
  <c r="QQ82" i="1"/>
  <c r="RK82" i="1"/>
  <c r="SE82" i="1"/>
  <c r="SY82" i="1"/>
  <c r="TS82" i="1"/>
  <c r="UM82" i="1"/>
  <c r="VG82" i="1"/>
  <c r="WA82" i="1"/>
  <c r="JW82" i="1"/>
  <c r="KQ82" i="1"/>
  <c r="LK82" i="1"/>
  <c r="ME82" i="1"/>
  <c r="MY82" i="1"/>
  <c r="NS82" i="1"/>
  <c r="OM82" i="1"/>
  <c r="PG82" i="1"/>
  <c r="QA82" i="1"/>
  <c r="QU82" i="1"/>
  <c r="RO82" i="1"/>
  <c r="SI82" i="1"/>
  <c r="TC82" i="1"/>
  <c r="TW82" i="1"/>
  <c r="UQ82" i="1"/>
  <c r="VK82" i="1"/>
  <c r="WE82" i="1"/>
  <c r="WY82" i="1"/>
  <c r="XS82" i="1"/>
  <c r="YM82" i="1"/>
  <c r="KE82" i="1"/>
  <c r="LA82" i="1"/>
  <c r="LW82" i="1"/>
  <c r="MS82" i="1"/>
  <c r="NP82" i="1"/>
  <c r="OL82" i="1"/>
  <c r="PI82" i="1"/>
  <c r="QE82" i="1"/>
  <c r="RA82" i="1"/>
  <c r="RW82" i="1"/>
  <c r="SS82" i="1"/>
  <c r="TO82" i="1"/>
  <c r="UK82" i="1"/>
  <c r="VH82" i="1"/>
  <c r="WD82" i="1"/>
  <c r="WZ82" i="1"/>
  <c r="XU82" i="1"/>
  <c r="YP82" i="1"/>
  <c r="ZJ82" i="1"/>
  <c r="AAD82" i="1"/>
  <c r="AAX82" i="1"/>
  <c r="ABR82" i="1"/>
  <c r="ACL82" i="1"/>
  <c r="ADF82" i="1"/>
  <c r="KG82" i="1"/>
  <c r="LC82" i="1"/>
  <c r="LY82" i="1"/>
  <c r="MV82" i="1"/>
  <c r="NR82" i="1"/>
  <c r="OO82" i="1"/>
  <c r="PK82" i="1"/>
  <c r="QG82" i="1"/>
  <c r="RC82" i="1"/>
  <c r="RY82" i="1"/>
  <c r="SU82" i="1"/>
  <c r="TQ82" i="1"/>
  <c r="UN82" i="1"/>
  <c r="VJ82" i="1"/>
  <c r="WG82" i="1"/>
  <c r="XB82" i="1"/>
  <c r="XW82" i="1"/>
  <c r="YR82" i="1"/>
  <c r="ZL82" i="1"/>
  <c r="AAF82" i="1"/>
  <c r="AAZ82" i="1"/>
  <c r="ABT82" i="1"/>
  <c r="ACN82" i="1"/>
  <c r="KH82" i="1"/>
  <c r="LD82" i="1"/>
  <c r="LZ82" i="1"/>
  <c r="MW82" i="1"/>
  <c r="NT82" i="1"/>
  <c r="OP82" i="1"/>
  <c r="PL82" i="1"/>
  <c r="QH82" i="1"/>
  <c r="RD82" i="1"/>
  <c r="RZ82" i="1"/>
  <c r="SV82" i="1"/>
  <c r="TR82" i="1"/>
  <c r="UO82" i="1"/>
  <c r="VL82" i="1"/>
  <c r="WH82" i="1"/>
  <c r="XC82" i="1"/>
  <c r="XX82" i="1"/>
  <c r="YS82" i="1"/>
  <c r="ZM82" i="1"/>
  <c r="AAG82" i="1"/>
  <c r="ABA82" i="1"/>
  <c r="ABU82" i="1"/>
  <c r="ACO82" i="1"/>
  <c r="KI82" i="1"/>
  <c r="LE82" i="1"/>
  <c r="MB82" i="1"/>
  <c r="MX82" i="1"/>
  <c r="NU82" i="1"/>
  <c r="OQ82" i="1"/>
  <c r="PM82" i="1"/>
  <c r="QI82" i="1"/>
  <c r="RE82" i="1"/>
  <c r="SA82" i="1"/>
  <c r="SW82" i="1"/>
  <c r="TT82" i="1"/>
  <c r="UP82" i="1"/>
  <c r="VM82" i="1"/>
  <c r="WI82" i="1"/>
  <c r="XD82" i="1"/>
  <c r="XY82" i="1"/>
  <c r="YT82" i="1"/>
  <c r="ZN82" i="1"/>
  <c r="AAH82" i="1"/>
  <c r="ABB82" i="1"/>
  <c r="ABV82" i="1"/>
  <c r="ACP82" i="1"/>
  <c r="JO82" i="1"/>
  <c r="KK82" i="1"/>
  <c r="LH82" i="1"/>
  <c r="MD82" i="1"/>
  <c r="NA82" i="1"/>
  <c r="NW82" i="1"/>
  <c r="OS82" i="1"/>
  <c r="PO82" i="1"/>
  <c r="QK82" i="1"/>
  <c r="RG82" i="1"/>
  <c r="SC82" i="1"/>
  <c r="SZ82" i="1"/>
  <c r="TV82" i="1"/>
  <c r="US82" i="1"/>
  <c r="VO82" i="1"/>
  <c r="WK82" i="1"/>
  <c r="XF82" i="1"/>
  <c r="YA82" i="1"/>
  <c r="YV82" i="1"/>
  <c r="ZP82" i="1"/>
  <c r="AAJ82" i="1"/>
  <c r="ABD82" i="1"/>
  <c r="ABX82" i="1"/>
  <c r="ACR82" i="1"/>
  <c r="JP82" i="1"/>
  <c r="KL82" i="1"/>
  <c r="LI82" i="1"/>
  <c r="MF82" i="1"/>
  <c r="NB82" i="1"/>
  <c r="NX82" i="1"/>
  <c r="OT82" i="1"/>
  <c r="PP82" i="1"/>
  <c r="QL82" i="1"/>
  <c r="RH82" i="1"/>
  <c r="SD82" i="1"/>
  <c r="TA82" i="1"/>
  <c r="TX82" i="1"/>
  <c r="UT82" i="1"/>
  <c r="VP82" i="1"/>
  <c r="WL82" i="1"/>
  <c r="XG82" i="1"/>
  <c r="YB82" i="1"/>
  <c r="YW82" i="1"/>
  <c r="ZQ82" i="1"/>
  <c r="AAK82" i="1"/>
  <c r="ABE82" i="1"/>
  <c r="ABY82" i="1"/>
  <c r="ACS82" i="1"/>
  <c r="JQ82" i="1"/>
  <c r="KN82" i="1"/>
  <c r="LJ82" i="1"/>
  <c r="MG82" i="1"/>
  <c r="NC82" i="1"/>
  <c r="NY82" i="1"/>
  <c r="OU82" i="1"/>
  <c r="PQ82" i="1"/>
  <c r="QM82" i="1"/>
  <c r="RI82" i="1"/>
  <c r="SF82" i="1"/>
  <c r="TB82" i="1"/>
  <c r="TY82" i="1"/>
  <c r="UU82" i="1"/>
  <c r="VQ82" i="1"/>
  <c r="WM82" i="1"/>
  <c r="XH82" i="1"/>
  <c r="YC82" i="1"/>
  <c r="YX82" i="1"/>
  <c r="ZR82" i="1"/>
  <c r="AAL82" i="1"/>
  <c r="ABF82" i="1"/>
  <c r="ABZ82" i="1"/>
  <c r="ACT82" i="1"/>
  <c r="JR82" i="1"/>
  <c r="KO82" i="1"/>
  <c r="LL82" i="1"/>
  <c r="MH82" i="1"/>
  <c r="ND82" i="1"/>
  <c r="NZ82" i="1"/>
  <c r="OV82" i="1"/>
  <c r="PR82" i="1"/>
  <c r="QN82" i="1"/>
  <c r="RJ82" i="1"/>
  <c r="SG82" i="1"/>
  <c r="TD82" i="1"/>
  <c r="TZ82" i="1"/>
  <c r="UV82" i="1"/>
  <c r="VR82" i="1"/>
  <c r="WN82" i="1"/>
  <c r="XI82" i="1"/>
  <c r="YD82" i="1"/>
  <c r="YY82" i="1"/>
  <c r="ZS82" i="1"/>
  <c r="AAM82" i="1"/>
  <c r="ABG82" i="1"/>
  <c r="ACA82" i="1"/>
  <c r="ACU82" i="1"/>
  <c r="JT82" i="1"/>
  <c r="KP82" i="1"/>
  <c r="LM82" i="1"/>
  <c r="MI82" i="1"/>
  <c r="NE82" i="1"/>
  <c r="OA82" i="1"/>
  <c r="OW82" i="1"/>
  <c r="PS82" i="1"/>
  <c r="QO82" i="1"/>
  <c r="RL82" i="1"/>
  <c r="SH82" i="1"/>
  <c r="TE82" i="1"/>
  <c r="UA82" i="1"/>
  <c r="UW82" i="1"/>
  <c r="VS82" i="1"/>
  <c r="WO82" i="1"/>
  <c r="XJ82" i="1"/>
  <c r="YE82" i="1"/>
  <c r="YZ82" i="1"/>
  <c r="ZT82" i="1"/>
  <c r="AAN82" i="1"/>
  <c r="ABH82" i="1"/>
  <c r="ACB82" i="1"/>
  <c r="ACV82" i="1"/>
  <c r="JU82" i="1"/>
  <c r="KR82" i="1"/>
  <c r="LN82" i="1"/>
  <c r="MJ82" i="1"/>
  <c r="NF82" i="1"/>
  <c r="OB82" i="1"/>
  <c r="LB82" i="1"/>
  <c r="MT82" i="1"/>
  <c r="ON82" i="1"/>
  <c r="QC82" i="1"/>
  <c r="RS82" i="1"/>
  <c r="TI82" i="1"/>
  <c r="UY82" i="1"/>
  <c r="WJ82" i="1"/>
  <c r="XT82" i="1"/>
  <c r="ZG82" i="1"/>
  <c r="AAS82" i="1"/>
  <c r="ACE82" i="1"/>
  <c r="JN82" i="1"/>
  <c r="LF82" i="1"/>
  <c r="MZ82" i="1"/>
  <c r="OR82" i="1"/>
  <c r="QD82" i="1"/>
  <c r="RT82" i="1"/>
  <c r="TJ82" i="1"/>
  <c r="UZ82" i="1"/>
  <c r="WP82" i="1"/>
  <c r="XV82" i="1"/>
  <c r="ZH82" i="1"/>
  <c r="AAT82" i="1"/>
  <c r="ACF82" i="1"/>
  <c r="JV82" i="1"/>
  <c r="LO82" i="1"/>
  <c r="NG82" i="1"/>
  <c r="OX82" i="1"/>
  <c r="QF82" i="1"/>
  <c r="RU82" i="1"/>
  <c r="TK82" i="1"/>
  <c r="VA82" i="1"/>
  <c r="WQ82" i="1"/>
  <c r="XZ82" i="1"/>
  <c r="ZI82" i="1"/>
  <c r="AAU82" i="1"/>
  <c r="ACG82" i="1"/>
  <c r="JX82" i="1"/>
  <c r="LP82" i="1"/>
  <c r="NH82" i="1"/>
  <c r="OY82" i="1"/>
  <c r="QJ82" i="1"/>
  <c r="RV82" i="1"/>
  <c r="TL82" i="1"/>
  <c r="VB82" i="1"/>
  <c r="WR82" i="1"/>
  <c r="YF82" i="1"/>
  <c r="ZK82" i="1"/>
  <c r="AAV82" i="1"/>
  <c r="ACH82" i="1"/>
  <c r="JY82" i="1"/>
  <c r="LQ82" i="1"/>
  <c r="NI82" i="1"/>
  <c r="OZ82" i="1"/>
  <c r="QP82" i="1"/>
  <c r="RX82" i="1"/>
  <c r="TM82" i="1"/>
  <c r="VC82" i="1"/>
  <c r="WS82" i="1"/>
  <c r="YG82" i="1"/>
  <c r="ZO82" i="1"/>
  <c r="AAW82" i="1"/>
  <c r="ACI82" i="1"/>
  <c r="JZ82" i="1"/>
  <c r="LR82" i="1"/>
  <c r="NJ82" i="1"/>
  <c r="PA82" i="1"/>
  <c r="QR82" i="1"/>
  <c r="SB82" i="1"/>
  <c r="TN82" i="1"/>
  <c r="VD82" i="1"/>
  <c r="WT82" i="1"/>
  <c r="YH82" i="1"/>
  <c r="ZU82" i="1"/>
  <c r="AAY82" i="1"/>
  <c r="ACJ82" i="1"/>
  <c r="KA82" i="1"/>
  <c r="LS82" i="1"/>
  <c r="NK82" i="1"/>
  <c r="PB82" i="1"/>
  <c r="QS82" i="1"/>
  <c r="SJ82" i="1"/>
  <c r="TP82" i="1"/>
  <c r="VE82" i="1"/>
  <c r="WU82" i="1"/>
  <c r="YI82" i="1"/>
  <c r="ZV82" i="1"/>
  <c r="ABC82" i="1"/>
  <c r="ACK82" i="1"/>
  <c r="KB82" i="1"/>
  <c r="LT82" i="1"/>
  <c r="NL82" i="1"/>
  <c r="PD82" i="1"/>
  <c r="QT82" i="1"/>
  <c r="SK82" i="1"/>
  <c r="TU82" i="1"/>
  <c r="VF82" i="1"/>
  <c r="WV82" i="1"/>
  <c r="YJ82" i="1"/>
  <c r="ZW82" i="1"/>
  <c r="ABI82" i="1"/>
  <c r="ACM82" i="1"/>
  <c r="KC82" i="1"/>
  <c r="LU82" i="1"/>
  <c r="NM82" i="1"/>
  <c r="PE82" i="1"/>
  <c r="QV82" i="1"/>
  <c r="SL82" i="1"/>
  <c r="UB82" i="1"/>
  <c r="VI82" i="1"/>
  <c r="WW82" i="1"/>
  <c r="YK82" i="1"/>
  <c r="ZX82" i="1"/>
  <c r="ABJ82" i="1"/>
  <c r="ACQ82" i="1"/>
  <c r="KD82" i="1"/>
  <c r="LV82" i="1"/>
  <c r="NN82" i="1"/>
  <c r="PF82" i="1"/>
  <c r="QW82" i="1"/>
  <c r="SM82" i="1"/>
  <c r="UC82" i="1"/>
  <c r="VN82" i="1"/>
  <c r="WX82" i="1"/>
  <c r="YL82" i="1"/>
  <c r="ZY82" i="1"/>
  <c r="ABK82" i="1"/>
  <c r="ACW82" i="1"/>
  <c r="KF82" i="1"/>
  <c r="LX82" i="1"/>
  <c r="NQ82" i="1"/>
  <c r="PH82" i="1"/>
  <c r="QX82" i="1"/>
  <c r="SN82" i="1"/>
  <c r="UD82" i="1"/>
  <c r="VT82" i="1"/>
  <c r="XA82" i="1"/>
  <c r="YN82" i="1"/>
  <c r="ZZ82" i="1"/>
  <c r="ABL82" i="1"/>
  <c r="ACX82" i="1"/>
  <c r="KJ82" i="1"/>
  <c r="MC82" i="1"/>
  <c r="NV82" i="1"/>
  <c r="PJ82" i="1"/>
  <c r="QY82" i="1"/>
  <c r="SO82" i="1"/>
  <c r="UE82" i="1"/>
  <c r="VU82" i="1"/>
  <c r="XE82" i="1"/>
  <c r="YO82" i="1"/>
  <c r="AAA82" i="1"/>
  <c r="ABM82" i="1"/>
  <c r="ACY82" i="1"/>
  <c r="KS82" i="1"/>
  <c r="MK82" i="1"/>
  <c r="OH82" i="1"/>
  <c r="SQ82" i="1"/>
  <c r="WB82" i="1"/>
  <c r="AAC82" i="1"/>
  <c r="ADE82" i="1"/>
  <c r="KT82" i="1"/>
  <c r="OJ82" i="1"/>
  <c r="SR82" i="1"/>
  <c r="WC82" i="1"/>
  <c r="AAE82" i="1"/>
  <c r="ADG82" i="1"/>
  <c r="KU82" i="1"/>
  <c r="OK82" i="1"/>
  <c r="ST82" i="1"/>
  <c r="WF82" i="1"/>
  <c r="AAI82" i="1"/>
  <c r="KV82" i="1"/>
  <c r="PN82" i="1"/>
  <c r="SX82" i="1"/>
  <c r="XK82" i="1"/>
  <c r="AAO82" i="1"/>
  <c r="KW82" i="1"/>
  <c r="PT82" i="1"/>
  <c r="TF82" i="1"/>
  <c r="XL82" i="1"/>
  <c r="AAP82" i="1"/>
  <c r="KX82" i="1"/>
  <c r="PU82" i="1"/>
  <c r="TG82" i="1"/>
  <c r="XM82" i="1"/>
  <c r="AAQ82" i="1"/>
  <c r="KY82" i="1"/>
  <c r="PV82" i="1"/>
  <c r="TH82" i="1"/>
  <c r="XN82" i="1"/>
  <c r="AAR82" i="1"/>
  <c r="KZ82" i="1"/>
  <c r="PX82" i="1"/>
  <c r="UF82" i="1"/>
  <c r="XO82" i="1"/>
  <c r="ABN82" i="1"/>
  <c r="ML82" i="1"/>
  <c r="PY82" i="1"/>
  <c r="UG82" i="1"/>
  <c r="XP82" i="1"/>
  <c r="ABO82" i="1"/>
  <c r="MM82" i="1"/>
  <c r="PZ82" i="1"/>
  <c r="UH82" i="1"/>
  <c r="XQ82" i="1"/>
  <c r="ABP82" i="1"/>
  <c r="MN82" i="1"/>
  <c r="QB82" i="1"/>
  <c r="UI82" i="1"/>
  <c r="XR82" i="1"/>
  <c r="ABQ82" i="1"/>
  <c r="MO82" i="1"/>
  <c r="QZ82" i="1"/>
  <c r="UJ82" i="1"/>
  <c r="YQ82" i="1"/>
  <c r="ABS82" i="1"/>
  <c r="MP82" i="1"/>
  <c r="RB82" i="1"/>
  <c r="UL82" i="1"/>
  <c r="YU82" i="1"/>
  <c r="ABW82" i="1"/>
  <c r="OC82" i="1"/>
  <c r="RN82" i="1"/>
  <c r="VV82" i="1"/>
  <c r="ZC82" i="1"/>
  <c r="ACZ82" i="1"/>
  <c r="OF82" i="1"/>
  <c r="RR82" i="1"/>
  <c r="VY82" i="1"/>
  <c r="ZF82" i="1"/>
  <c r="ADC82" i="1"/>
  <c r="ZB82" i="1"/>
  <c r="ZD82" i="1"/>
  <c r="ZE82" i="1"/>
  <c r="AAB82" i="1"/>
  <c r="MQ82" i="1"/>
  <c r="ACC82" i="1"/>
  <c r="MR82" i="1"/>
  <c r="OD82" i="1"/>
  <c r="ADA82" i="1"/>
  <c r="OE82" i="1"/>
  <c r="ADB82" i="1"/>
  <c r="OG82" i="1"/>
  <c r="ADD82" i="1"/>
  <c r="RF82" i="1"/>
  <c r="RM82" i="1"/>
  <c r="RP82" i="1"/>
  <c r="RQ82" i="1"/>
  <c r="UX82" i="1"/>
  <c r="VW82" i="1"/>
  <c r="SP82" i="1"/>
  <c r="UR82" i="1"/>
  <c r="VX82" i="1"/>
  <c r="VZ82" i="1"/>
  <c r="ZA82" i="1"/>
  <c r="ACD82" i="1"/>
  <c r="X82" i="1"/>
  <c r="AR82" i="1"/>
  <c r="BL82" i="1"/>
  <c r="CF82" i="1"/>
  <c r="CZ82" i="1"/>
  <c r="DT82" i="1"/>
  <c r="EN82" i="1"/>
  <c r="FH82" i="1"/>
  <c r="GB82" i="1"/>
  <c r="GV82" i="1"/>
  <c r="HP82" i="1"/>
  <c r="IJ82" i="1"/>
  <c r="JD82" i="1"/>
  <c r="F82" i="1"/>
  <c r="Z82" i="1"/>
  <c r="AT82" i="1"/>
  <c r="BN82" i="1"/>
  <c r="CH82" i="1"/>
  <c r="DB82" i="1"/>
  <c r="DV82" i="1"/>
  <c r="EP82" i="1"/>
  <c r="FJ82" i="1"/>
  <c r="GD82" i="1"/>
  <c r="GX82" i="1"/>
  <c r="HR82" i="1"/>
  <c r="IL82" i="1"/>
  <c r="JF82" i="1"/>
  <c r="H82" i="1"/>
  <c r="AD82" i="1"/>
  <c r="AZ82" i="1"/>
  <c r="BV82" i="1"/>
  <c r="CR82" i="1"/>
  <c r="DN82" i="1"/>
  <c r="EJ82" i="1"/>
  <c r="FF82" i="1"/>
  <c r="GC82" i="1"/>
  <c r="GZ82" i="1"/>
  <c r="HV82" i="1"/>
  <c r="IR82" i="1"/>
  <c r="I82" i="1"/>
  <c r="AE82" i="1"/>
  <c r="BA82" i="1"/>
  <c r="BW82" i="1"/>
  <c r="CS82" i="1"/>
  <c r="DO82" i="1"/>
  <c r="EK82" i="1"/>
  <c r="FG82" i="1"/>
  <c r="GE82" i="1"/>
  <c r="HA82" i="1"/>
  <c r="HW82" i="1"/>
  <c r="IS82" i="1"/>
  <c r="J82" i="1"/>
  <c r="AF82" i="1"/>
  <c r="BB82" i="1"/>
  <c r="BX82" i="1"/>
  <c r="CT82" i="1"/>
  <c r="DP82" i="1"/>
  <c r="EL82" i="1"/>
  <c r="FI82" i="1"/>
  <c r="GF82" i="1"/>
  <c r="HB82" i="1"/>
  <c r="HX82" i="1"/>
  <c r="IT82" i="1"/>
  <c r="K82" i="1"/>
  <c r="AG82" i="1"/>
  <c r="BC82" i="1"/>
  <c r="BY82" i="1"/>
  <c r="CU82" i="1"/>
  <c r="DQ82" i="1"/>
  <c r="EM82" i="1"/>
  <c r="FK82" i="1"/>
  <c r="GG82" i="1"/>
  <c r="HC82" i="1"/>
  <c r="HY82" i="1"/>
  <c r="IU82" i="1"/>
  <c r="L82" i="1"/>
  <c r="AH82" i="1"/>
  <c r="BD82" i="1"/>
  <c r="BZ82" i="1"/>
  <c r="CV82" i="1"/>
  <c r="DR82" i="1"/>
  <c r="EO82" i="1"/>
  <c r="FL82" i="1"/>
  <c r="GH82" i="1"/>
  <c r="HD82" i="1"/>
  <c r="HZ82" i="1"/>
  <c r="IV82" i="1"/>
  <c r="M82" i="1"/>
  <c r="AI82" i="1"/>
  <c r="BE82" i="1"/>
  <c r="CA82" i="1"/>
  <c r="CW82" i="1"/>
  <c r="DS82" i="1"/>
  <c r="EQ82" i="1"/>
  <c r="FM82" i="1"/>
  <c r="GI82" i="1"/>
  <c r="HE82" i="1"/>
  <c r="IA82" i="1"/>
  <c r="IW82" i="1"/>
  <c r="N82" i="1"/>
  <c r="AJ82" i="1"/>
  <c r="BF82" i="1"/>
  <c r="CB82" i="1"/>
  <c r="CX82" i="1"/>
  <c r="DU82" i="1"/>
  <c r="ER82" i="1"/>
  <c r="FN82" i="1"/>
  <c r="GJ82" i="1"/>
  <c r="HF82" i="1"/>
  <c r="IB82" i="1"/>
  <c r="IX82" i="1"/>
  <c r="O82" i="1"/>
  <c r="AK82" i="1"/>
  <c r="BG82" i="1"/>
  <c r="CC82" i="1"/>
  <c r="CY82" i="1"/>
  <c r="DW82" i="1"/>
  <c r="ES82" i="1"/>
  <c r="FO82" i="1"/>
  <c r="GK82" i="1"/>
  <c r="HG82" i="1"/>
  <c r="IC82" i="1"/>
  <c r="IY82" i="1"/>
  <c r="P82" i="1"/>
  <c r="AL82" i="1"/>
  <c r="BH82" i="1"/>
  <c r="CD82" i="1"/>
  <c r="DA82" i="1"/>
  <c r="DX82" i="1"/>
  <c r="ET82" i="1"/>
  <c r="FP82" i="1"/>
  <c r="GL82" i="1"/>
  <c r="HH82" i="1"/>
  <c r="ID82" i="1"/>
  <c r="IZ82" i="1"/>
  <c r="Q82" i="1"/>
  <c r="AM82" i="1"/>
  <c r="BI82" i="1"/>
  <c r="CE82" i="1"/>
  <c r="DC82" i="1"/>
  <c r="DY82" i="1"/>
  <c r="EU82" i="1"/>
  <c r="FQ82" i="1"/>
  <c r="GM82" i="1"/>
  <c r="HI82" i="1"/>
  <c r="IE82" i="1"/>
  <c r="JA82" i="1"/>
  <c r="R82" i="1"/>
  <c r="AN82" i="1"/>
  <c r="BJ82" i="1"/>
  <c r="CG82" i="1"/>
  <c r="DD82" i="1"/>
  <c r="DZ82" i="1"/>
  <c r="EV82" i="1"/>
  <c r="FR82" i="1"/>
  <c r="GN82" i="1"/>
  <c r="HJ82" i="1"/>
  <c r="IF82" i="1"/>
  <c r="JB82" i="1"/>
  <c r="S82" i="1"/>
  <c r="AO82" i="1"/>
  <c r="BK82" i="1"/>
  <c r="CI82" i="1"/>
  <c r="DE82" i="1"/>
  <c r="EA82" i="1"/>
  <c r="EW82" i="1"/>
  <c r="FS82" i="1"/>
  <c r="GO82" i="1"/>
  <c r="HK82" i="1"/>
  <c r="IG82" i="1"/>
  <c r="JC82" i="1"/>
  <c r="T82" i="1"/>
  <c r="AP82" i="1"/>
  <c r="BM82" i="1"/>
  <c r="CJ82" i="1"/>
  <c r="DF82" i="1"/>
  <c r="EB82" i="1"/>
  <c r="EX82" i="1"/>
  <c r="FT82" i="1"/>
  <c r="GP82" i="1"/>
  <c r="HL82" i="1"/>
  <c r="IH82" i="1"/>
  <c r="JE82" i="1"/>
  <c r="U82" i="1"/>
  <c r="AQ82" i="1"/>
  <c r="BO82" i="1"/>
  <c r="CK82" i="1"/>
  <c r="DG82" i="1"/>
  <c r="EC82" i="1"/>
  <c r="EY82" i="1"/>
  <c r="FU82" i="1"/>
  <c r="GQ82" i="1"/>
  <c r="HM82" i="1"/>
  <c r="II82" i="1"/>
  <c r="JG82" i="1"/>
  <c r="V82" i="1"/>
  <c r="AS82" i="1"/>
  <c r="BP82" i="1"/>
  <c r="CL82" i="1"/>
  <c r="DH82" i="1"/>
  <c r="ED82" i="1"/>
  <c r="EZ82" i="1"/>
  <c r="FV82" i="1"/>
  <c r="GR82" i="1"/>
  <c r="HN82" i="1"/>
  <c r="IK82" i="1"/>
  <c r="JH82" i="1"/>
  <c r="W82" i="1"/>
  <c r="AU82" i="1"/>
  <c r="BQ82" i="1"/>
  <c r="CM82" i="1"/>
  <c r="DI82" i="1"/>
  <c r="EE82" i="1"/>
  <c r="FA82" i="1"/>
  <c r="FW82" i="1"/>
  <c r="GS82" i="1"/>
  <c r="HO82" i="1"/>
  <c r="IM82" i="1"/>
  <c r="JI82" i="1"/>
  <c r="Y82" i="1"/>
  <c r="AV82" i="1"/>
  <c r="BR82" i="1"/>
  <c r="CN82" i="1"/>
  <c r="DJ82" i="1"/>
  <c r="EF82" i="1"/>
  <c r="FB82" i="1"/>
  <c r="FX82" i="1"/>
  <c r="GT82" i="1"/>
  <c r="HQ82" i="1"/>
  <c r="IN82" i="1"/>
  <c r="JJ82" i="1"/>
  <c r="AA82" i="1"/>
  <c r="AW82" i="1"/>
  <c r="BS82" i="1"/>
  <c r="CO82" i="1"/>
  <c r="DK82" i="1"/>
  <c r="EG82" i="1"/>
  <c r="FC82" i="1"/>
  <c r="FY82" i="1"/>
  <c r="GU82" i="1"/>
  <c r="HS82" i="1"/>
  <c r="IO82" i="1"/>
  <c r="JK82" i="1"/>
  <c r="AB82" i="1"/>
  <c r="AX82" i="1"/>
  <c r="BT82" i="1"/>
  <c r="CP82" i="1"/>
  <c r="DL82" i="1"/>
  <c r="EH82" i="1"/>
  <c r="FD82" i="1"/>
  <c r="FZ82" i="1"/>
  <c r="GW82" i="1"/>
  <c r="HT82" i="1"/>
  <c r="IP82" i="1"/>
  <c r="JL82" i="1"/>
  <c r="GA82" i="1"/>
  <c r="GY82" i="1"/>
  <c r="HU82" i="1"/>
  <c r="IQ82" i="1"/>
  <c r="JM82" i="1"/>
  <c r="G82" i="1"/>
  <c r="AC82" i="1"/>
  <c r="AY82" i="1"/>
  <c r="BU82" i="1"/>
  <c r="CQ82" i="1"/>
  <c r="DM82" i="1"/>
  <c r="EI82" i="1"/>
  <c r="FE82" i="1"/>
  <c r="JY122" i="1"/>
  <c r="KS122" i="1"/>
  <c r="LM122" i="1"/>
  <c r="MG122" i="1"/>
  <c r="NA122" i="1"/>
  <c r="NU122" i="1"/>
  <c r="OO122" i="1"/>
  <c r="PI122" i="1"/>
  <c r="QC122" i="1"/>
  <c r="QW122" i="1"/>
  <c r="RQ122" i="1"/>
  <c r="SK122" i="1"/>
  <c r="TE122" i="1"/>
  <c r="TY122" i="1"/>
  <c r="US122" i="1"/>
  <c r="VM122" i="1"/>
  <c r="WG122" i="1"/>
  <c r="XA122" i="1"/>
  <c r="XU122" i="1"/>
  <c r="YO122" i="1"/>
  <c r="ZI122" i="1"/>
  <c r="AAC122" i="1"/>
  <c r="AAW122" i="1"/>
  <c r="ABQ122" i="1"/>
  <c r="ACK122" i="1"/>
  <c r="ADE122" i="1"/>
  <c r="JZ122" i="1"/>
  <c r="KT122" i="1"/>
  <c r="LN122" i="1"/>
  <c r="MH122" i="1"/>
  <c r="NB122" i="1"/>
  <c r="NV122" i="1"/>
  <c r="OP122" i="1"/>
  <c r="PJ122" i="1"/>
  <c r="QD122" i="1"/>
  <c r="QX122" i="1"/>
  <c r="RR122" i="1"/>
  <c r="SL122" i="1"/>
  <c r="TF122" i="1"/>
  <c r="TZ122" i="1"/>
  <c r="UT122" i="1"/>
  <c r="VN122" i="1"/>
  <c r="WH122" i="1"/>
  <c r="XB122" i="1"/>
  <c r="KA122" i="1"/>
  <c r="KU122" i="1"/>
  <c r="LO122" i="1"/>
  <c r="MI122" i="1"/>
  <c r="NC122" i="1"/>
  <c r="NW122" i="1"/>
  <c r="OQ122" i="1"/>
  <c r="PK122" i="1"/>
  <c r="QE122" i="1"/>
  <c r="QY122" i="1"/>
  <c r="KB122" i="1"/>
  <c r="KV122" i="1"/>
  <c r="LP122" i="1"/>
  <c r="MJ122" i="1"/>
  <c r="ND122" i="1"/>
  <c r="NX122" i="1"/>
  <c r="OR122" i="1"/>
  <c r="PL122" i="1"/>
  <c r="QF122" i="1"/>
  <c r="QZ122" i="1"/>
  <c r="RT122" i="1"/>
  <c r="SN122" i="1"/>
  <c r="TH122" i="1"/>
  <c r="UB122" i="1"/>
  <c r="UV122" i="1"/>
  <c r="VP122" i="1"/>
  <c r="WJ122" i="1"/>
  <c r="XD122" i="1"/>
  <c r="XX122" i="1"/>
  <c r="KC122" i="1"/>
  <c r="KW122" i="1"/>
  <c r="LQ122" i="1"/>
  <c r="MK122" i="1"/>
  <c r="NE122" i="1"/>
  <c r="NY122" i="1"/>
  <c r="OS122" i="1"/>
  <c r="PM122" i="1"/>
  <c r="QG122" i="1"/>
  <c r="KD122" i="1"/>
  <c r="KX122" i="1"/>
  <c r="LR122" i="1"/>
  <c r="ML122" i="1"/>
  <c r="NF122" i="1"/>
  <c r="NZ122" i="1"/>
  <c r="OT122" i="1"/>
  <c r="PN122" i="1"/>
  <c r="QH122" i="1"/>
  <c r="RB122" i="1"/>
  <c r="RV122" i="1"/>
  <c r="SP122" i="1"/>
  <c r="TJ122" i="1"/>
  <c r="UD122" i="1"/>
  <c r="UX122" i="1"/>
  <c r="VR122" i="1"/>
  <c r="WL122" i="1"/>
  <c r="XF122" i="1"/>
  <c r="XZ122" i="1"/>
  <c r="YT122" i="1"/>
  <c r="KE122" i="1"/>
  <c r="KY122" i="1"/>
  <c r="LS122" i="1"/>
  <c r="MM122" i="1"/>
  <c r="NG122" i="1"/>
  <c r="OA122" i="1"/>
  <c r="OU122" i="1"/>
  <c r="PO122" i="1"/>
  <c r="QI122" i="1"/>
  <c r="RC122" i="1"/>
  <c r="RW122" i="1"/>
  <c r="SQ122" i="1"/>
  <c r="TK122" i="1"/>
  <c r="UE122" i="1"/>
  <c r="UY122" i="1"/>
  <c r="VS122" i="1"/>
  <c r="WM122" i="1"/>
  <c r="XG122" i="1"/>
  <c r="YA122" i="1"/>
  <c r="YU122" i="1"/>
  <c r="ZO122" i="1"/>
  <c r="AAI122" i="1"/>
  <c r="ABC122" i="1"/>
  <c r="ABW122" i="1"/>
  <c r="ACQ122" i="1"/>
  <c r="KG122" i="1"/>
  <c r="LA122" i="1"/>
  <c r="LU122" i="1"/>
  <c r="MO122" i="1"/>
  <c r="NI122" i="1"/>
  <c r="OC122" i="1"/>
  <c r="OW122" i="1"/>
  <c r="JO122" i="1"/>
  <c r="KI122" i="1"/>
  <c r="LC122" i="1"/>
  <c r="LW122" i="1"/>
  <c r="MQ122" i="1"/>
  <c r="NK122" i="1"/>
  <c r="OE122" i="1"/>
  <c r="OY122" i="1"/>
  <c r="PS122" i="1"/>
  <c r="QM122" i="1"/>
  <c r="RG122" i="1"/>
  <c r="SA122" i="1"/>
  <c r="SU122" i="1"/>
  <c r="TO122" i="1"/>
  <c r="UI122" i="1"/>
  <c r="VC122" i="1"/>
  <c r="VW122" i="1"/>
  <c r="WQ122" i="1"/>
  <c r="XK122" i="1"/>
  <c r="YE122" i="1"/>
  <c r="YY122" i="1"/>
  <c r="ZS122" i="1"/>
  <c r="AAM122" i="1"/>
  <c r="ABG122" i="1"/>
  <c r="ACA122" i="1"/>
  <c r="ACU122" i="1"/>
  <c r="JP122" i="1"/>
  <c r="KJ122" i="1"/>
  <c r="LD122" i="1"/>
  <c r="LX122" i="1"/>
  <c r="MR122" i="1"/>
  <c r="NL122" i="1"/>
  <c r="OF122" i="1"/>
  <c r="OZ122" i="1"/>
  <c r="PT122" i="1"/>
  <c r="QN122" i="1"/>
  <c r="RH122" i="1"/>
  <c r="SB122" i="1"/>
  <c r="SV122" i="1"/>
  <c r="TP122" i="1"/>
  <c r="UJ122" i="1"/>
  <c r="VD122" i="1"/>
  <c r="VX122" i="1"/>
  <c r="WR122" i="1"/>
  <c r="XL122" i="1"/>
  <c r="YF122" i="1"/>
  <c r="YZ122" i="1"/>
  <c r="ZT122" i="1"/>
  <c r="AAN122" i="1"/>
  <c r="ABH122" i="1"/>
  <c r="ACB122" i="1"/>
  <c r="ACV122" i="1"/>
  <c r="JQ122" i="1"/>
  <c r="KK122" i="1"/>
  <c r="LE122" i="1"/>
  <c r="LY122" i="1"/>
  <c r="MS122" i="1"/>
  <c r="NM122" i="1"/>
  <c r="OG122" i="1"/>
  <c r="PA122" i="1"/>
  <c r="PU122" i="1"/>
  <c r="QO122" i="1"/>
  <c r="RI122" i="1"/>
  <c r="SC122" i="1"/>
  <c r="SW122" i="1"/>
  <c r="TQ122" i="1"/>
  <c r="UK122" i="1"/>
  <c r="VE122" i="1"/>
  <c r="JR122" i="1"/>
  <c r="KL122" i="1"/>
  <c r="LF122" i="1"/>
  <c r="LZ122" i="1"/>
  <c r="MT122" i="1"/>
  <c r="NN122" i="1"/>
  <c r="OH122" i="1"/>
  <c r="PB122" i="1"/>
  <c r="PV122" i="1"/>
  <c r="QP122" i="1"/>
  <c r="RJ122" i="1"/>
  <c r="SD122" i="1"/>
  <c r="SX122" i="1"/>
  <c r="TR122" i="1"/>
  <c r="UL122" i="1"/>
  <c r="VF122" i="1"/>
  <c r="VZ122" i="1"/>
  <c r="WT122" i="1"/>
  <c r="XN122" i="1"/>
  <c r="YH122" i="1"/>
  <c r="ZB122" i="1"/>
  <c r="ZV122" i="1"/>
  <c r="AAP122" i="1"/>
  <c r="ABJ122" i="1"/>
  <c r="ACD122" i="1"/>
  <c r="ACX122" i="1"/>
  <c r="JS122" i="1"/>
  <c r="KM122" i="1"/>
  <c r="LG122" i="1"/>
  <c r="MA122" i="1"/>
  <c r="MU122" i="1"/>
  <c r="NO122" i="1"/>
  <c r="OI122" i="1"/>
  <c r="PC122" i="1"/>
  <c r="PW122" i="1"/>
  <c r="QQ122" i="1"/>
  <c r="RK122" i="1"/>
  <c r="SE122" i="1"/>
  <c r="SY122" i="1"/>
  <c r="TS122" i="1"/>
  <c r="UM122" i="1"/>
  <c r="VG122" i="1"/>
  <c r="WA122" i="1"/>
  <c r="WU122" i="1"/>
  <c r="XO122" i="1"/>
  <c r="YI122" i="1"/>
  <c r="ZC122" i="1"/>
  <c r="ZW122" i="1"/>
  <c r="AAQ122" i="1"/>
  <c r="ABK122" i="1"/>
  <c r="ACE122" i="1"/>
  <c r="ACY122" i="1"/>
  <c r="JT122" i="1"/>
  <c r="KN122" i="1"/>
  <c r="LH122" i="1"/>
  <c r="MB122" i="1"/>
  <c r="MV122" i="1"/>
  <c r="NP122" i="1"/>
  <c r="OJ122" i="1"/>
  <c r="PD122" i="1"/>
  <c r="PX122" i="1"/>
  <c r="QR122" i="1"/>
  <c r="RL122" i="1"/>
  <c r="SF122" i="1"/>
  <c r="SZ122" i="1"/>
  <c r="TT122" i="1"/>
  <c r="UN122" i="1"/>
  <c r="VH122" i="1"/>
  <c r="WB122" i="1"/>
  <c r="WV122" i="1"/>
  <c r="XP122" i="1"/>
  <c r="YJ122" i="1"/>
  <c r="ZD122" i="1"/>
  <c r="ZX122" i="1"/>
  <c r="AAR122" i="1"/>
  <c r="ABL122" i="1"/>
  <c r="ACF122" i="1"/>
  <c r="ACZ122" i="1"/>
  <c r="JU122" i="1"/>
  <c r="KO122" i="1"/>
  <c r="LI122" i="1"/>
  <c r="MC122" i="1"/>
  <c r="MW122" i="1"/>
  <c r="NQ122" i="1"/>
  <c r="OK122" i="1"/>
  <c r="PE122" i="1"/>
  <c r="PY122" i="1"/>
  <c r="QS122" i="1"/>
  <c r="RM122" i="1"/>
  <c r="SG122" i="1"/>
  <c r="TA122" i="1"/>
  <c r="TU122" i="1"/>
  <c r="UO122" i="1"/>
  <c r="VI122" i="1"/>
  <c r="WC122" i="1"/>
  <c r="WW122" i="1"/>
  <c r="XQ122" i="1"/>
  <c r="YK122" i="1"/>
  <c r="ZE122" i="1"/>
  <c r="ZY122" i="1"/>
  <c r="AAS122" i="1"/>
  <c r="ABM122" i="1"/>
  <c r="ACG122" i="1"/>
  <c r="ADA122" i="1"/>
  <c r="LK122" i="1"/>
  <c r="OM122" i="1"/>
  <c r="RD122" i="1"/>
  <c r="TC122" i="1"/>
  <c r="UZ122" i="1"/>
  <c r="WS122" i="1"/>
  <c r="YL122" i="1"/>
  <c r="ZQ122" i="1"/>
  <c r="AAZ122" i="1"/>
  <c r="ACI122" i="1"/>
  <c r="LL122" i="1"/>
  <c r="ON122" i="1"/>
  <c r="RE122" i="1"/>
  <c r="TD122" i="1"/>
  <c r="VA122" i="1"/>
  <c r="WX122" i="1"/>
  <c r="YM122" i="1"/>
  <c r="ZR122" i="1"/>
  <c r="ABA122" i="1"/>
  <c r="ACJ122" i="1"/>
  <c r="LT122" i="1"/>
  <c r="OV122" i="1"/>
  <c r="RF122" i="1"/>
  <c r="TG122" i="1"/>
  <c r="VB122" i="1"/>
  <c r="WY122" i="1"/>
  <c r="YN122" i="1"/>
  <c r="ZU122" i="1"/>
  <c r="ABB122" i="1"/>
  <c r="ACL122" i="1"/>
  <c r="LV122" i="1"/>
  <c r="OX122" i="1"/>
  <c r="RN122" i="1"/>
  <c r="TI122" i="1"/>
  <c r="VJ122" i="1"/>
  <c r="WZ122" i="1"/>
  <c r="YP122" i="1"/>
  <c r="ZZ122" i="1"/>
  <c r="ABD122" i="1"/>
  <c r="ACM122" i="1"/>
  <c r="MD122" i="1"/>
  <c r="PF122" i="1"/>
  <c r="RO122" i="1"/>
  <c r="TL122" i="1"/>
  <c r="VK122" i="1"/>
  <c r="XC122" i="1"/>
  <c r="YQ122" i="1"/>
  <c r="AAA122" i="1"/>
  <c r="ABE122" i="1"/>
  <c r="ACN122" i="1"/>
  <c r="ME122" i="1"/>
  <c r="PG122" i="1"/>
  <c r="RP122" i="1"/>
  <c r="TM122" i="1"/>
  <c r="VL122" i="1"/>
  <c r="XE122" i="1"/>
  <c r="YR122" i="1"/>
  <c r="AAB122" i="1"/>
  <c r="ABF122" i="1"/>
  <c r="ACO122" i="1"/>
  <c r="MF122" i="1"/>
  <c r="PH122" i="1"/>
  <c r="RS122" i="1"/>
  <c r="TN122" i="1"/>
  <c r="VO122" i="1"/>
  <c r="XH122" i="1"/>
  <c r="YS122" i="1"/>
  <c r="AAD122" i="1"/>
  <c r="ABI122" i="1"/>
  <c r="ACP122" i="1"/>
  <c r="MN122" i="1"/>
  <c r="PP122" i="1"/>
  <c r="RU122" i="1"/>
  <c r="TV122" i="1"/>
  <c r="VQ122" i="1"/>
  <c r="XI122" i="1"/>
  <c r="YV122" i="1"/>
  <c r="AAE122" i="1"/>
  <c r="ABN122" i="1"/>
  <c r="ACR122" i="1"/>
  <c r="JN122" i="1"/>
  <c r="MP122" i="1"/>
  <c r="PQ122" i="1"/>
  <c r="RX122" i="1"/>
  <c r="TW122" i="1"/>
  <c r="VT122" i="1"/>
  <c r="XJ122" i="1"/>
  <c r="YW122" i="1"/>
  <c r="AAF122" i="1"/>
  <c r="ABO122" i="1"/>
  <c r="ACS122" i="1"/>
  <c r="JV122" i="1"/>
  <c r="MX122" i="1"/>
  <c r="PR122" i="1"/>
  <c r="RY122" i="1"/>
  <c r="TX122" i="1"/>
  <c r="VU122" i="1"/>
  <c r="XM122" i="1"/>
  <c r="YX122" i="1"/>
  <c r="AAG122" i="1"/>
  <c r="ABP122" i="1"/>
  <c r="ACT122" i="1"/>
  <c r="JW122" i="1"/>
  <c r="MY122" i="1"/>
  <c r="PZ122" i="1"/>
  <c r="RZ122" i="1"/>
  <c r="UA122" i="1"/>
  <c r="VV122" i="1"/>
  <c r="XR122" i="1"/>
  <c r="ZA122" i="1"/>
  <c r="AAH122" i="1"/>
  <c r="ABR122" i="1"/>
  <c r="ACW122" i="1"/>
  <c r="JX122" i="1"/>
  <c r="MZ122" i="1"/>
  <c r="QA122" i="1"/>
  <c r="SH122" i="1"/>
  <c r="UC122" i="1"/>
  <c r="VY122" i="1"/>
  <c r="XS122" i="1"/>
  <c r="ZF122" i="1"/>
  <c r="AAJ122" i="1"/>
  <c r="ABS122" i="1"/>
  <c r="ADB122" i="1"/>
  <c r="KF122" i="1"/>
  <c r="NH122" i="1"/>
  <c r="QB122" i="1"/>
  <c r="SI122" i="1"/>
  <c r="UF122" i="1"/>
  <c r="WD122" i="1"/>
  <c r="XT122" i="1"/>
  <c r="ZG122" i="1"/>
  <c r="AAK122" i="1"/>
  <c r="ABT122" i="1"/>
  <c r="ADC122" i="1"/>
  <c r="KH122" i="1"/>
  <c r="NJ122" i="1"/>
  <c r="QJ122" i="1"/>
  <c r="SJ122" i="1"/>
  <c r="UG122" i="1"/>
  <c r="WE122" i="1"/>
  <c r="XV122" i="1"/>
  <c r="ZH122" i="1"/>
  <c r="AAL122" i="1"/>
  <c r="ABU122" i="1"/>
  <c r="ADD122" i="1"/>
  <c r="KP122" i="1"/>
  <c r="NR122" i="1"/>
  <c r="QK122" i="1"/>
  <c r="SM122" i="1"/>
  <c r="UH122" i="1"/>
  <c r="WF122" i="1"/>
  <c r="XW122" i="1"/>
  <c r="ZJ122" i="1"/>
  <c r="AAO122" i="1"/>
  <c r="ABV122" i="1"/>
  <c r="ADF122" i="1"/>
  <c r="KQ122" i="1"/>
  <c r="NS122" i="1"/>
  <c r="QL122" i="1"/>
  <c r="SO122" i="1"/>
  <c r="UP122" i="1"/>
  <c r="WI122" i="1"/>
  <c r="XY122" i="1"/>
  <c r="ZK122" i="1"/>
  <c r="AAT122" i="1"/>
  <c r="ABX122" i="1"/>
  <c r="ADG122" i="1"/>
  <c r="KR122" i="1"/>
  <c r="NT122" i="1"/>
  <c r="QT122" i="1"/>
  <c r="SR122" i="1"/>
  <c r="UQ122" i="1"/>
  <c r="WK122" i="1"/>
  <c r="YB122" i="1"/>
  <c r="ZL122" i="1"/>
  <c r="AAU122" i="1"/>
  <c r="ABY122" i="1"/>
  <c r="KZ122" i="1"/>
  <c r="OB122" i="1"/>
  <c r="QU122" i="1"/>
  <c r="SS122" i="1"/>
  <c r="UR122" i="1"/>
  <c r="WN122" i="1"/>
  <c r="YC122" i="1"/>
  <c r="ZM122" i="1"/>
  <c r="AAV122" i="1"/>
  <c r="ABZ122" i="1"/>
  <c r="AAX122" i="1"/>
  <c r="AAY122" i="1"/>
  <c r="ACC122" i="1"/>
  <c r="ACH122" i="1"/>
  <c r="LB122" i="1"/>
  <c r="LJ122" i="1"/>
  <c r="OD122" i="1"/>
  <c r="OL122" i="1"/>
  <c r="QV122" i="1"/>
  <c r="RA122" i="1"/>
  <c r="ST122" i="1"/>
  <c r="TB122" i="1"/>
  <c r="UU122" i="1"/>
  <c r="UW122" i="1"/>
  <c r="WO122" i="1"/>
  <c r="WP122" i="1"/>
  <c r="YD122" i="1"/>
  <c r="YG122" i="1"/>
  <c r="ZN122" i="1"/>
  <c r="ZP122" i="1"/>
  <c r="T122" i="1"/>
  <c r="AN122" i="1"/>
  <c r="BH122" i="1"/>
  <c r="CB122" i="1"/>
  <c r="CV122" i="1"/>
  <c r="DP122" i="1"/>
  <c r="P122" i="1"/>
  <c r="AK122" i="1"/>
  <c r="BF122" i="1"/>
  <c r="CA122" i="1"/>
  <c r="CW122" i="1"/>
  <c r="DR122" i="1"/>
  <c r="EL122" i="1"/>
  <c r="FF122" i="1"/>
  <c r="FZ122" i="1"/>
  <c r="GT122" i="1"/>
  <c r="HN122" i="1"/>
  <c r="IH122" i="1"/>
  <c r="JB122" i="1"/>
  <c r="Q122" i="1"/>
  <c r="AL122" i="1"/>
  <c r="BG122" i="1"/>
  <c r="CC122" i="1"/>
  <c r="CX122" i="1"/>
  <c r="DS122" i="1"/>
  <c r="EM122" i="1"/>
  <c r="FG122" i="1"/>
  <c r="GA122" i="1"/>
  <c r="GU122" i="1"/>
  <c r="HO122" i="1"/>
  <c r="II122" i="1"/>
  <c r="JC122" i="1"/>
  <c r="R122" i="1"/>
  <c r="AM122" i="1"/>
  <c r="BI122" i="1"/>
  <c r="CD122" i="1"/>
  <c r="CY122" i="1"/>
  <c r="DT122" i="1"/>
  <c r="EN122" i="1"/>
  <c r="FH122" i="1"/>
  <c r="GB122" i="1"/>
  <c r="GV122" i="1"/>
  <c r="HP122" i="1"/>
  <c r="IJ122" i="1"/>
  <c r="JD122" i="1"/>
  <c r="G122" i="1"/>
  <c r="AB122" i="1"/>
  <c r="AW122" i="1"/>
  <c r="BR122" i="1"/>
  <c r="CM122" i="1"/>
  <c r="DH122" i="1"/>
  <c r="EC122" i="1"/>
  <c r="EW122" i="1"/>
  <c r="FQ122" i="1"/>
  <c r="GK122" i="1"/>
  <c r="HE122" i="1"/>
  <c r="HY122" i="1"/>
  <c r="IS122" i="1"/>
  <c r="JM122" i="1"/>
  <c r="H122" i="1"/>
  <c r="AC122" i="1"/>
  <c r="AX122" i="1"/>
  <c r="BS122" i="1"/>
  <c r="CN122" i="1"/>
  <c r="DI122" i="1"/>
  <c r="ED122" i="1"/>
  <c r="EX122" i="1"/>
  <c r="FR122" i="1"/>
  <c r="GL122" i="1"/>
  <c r="HF122" i="1"/>
  <c r="HZ122" i="1"/>
  <c r="IT122" i="1"/>
  <c r="I122" i="1"/>
  <c r="AD122" i="1"/>
  <c r="AY122" i="1"/>
  <c r="BT122" i="1"/>
  <c r="CO122" i="1"/>
  <c r="DJ122" i="1"/>
  <c r="EE122" i="1"/>
  <c r="EY122" i="1"/>
  <c r="FS122" i="1"/>
  <c r="GM122" i="1"/>
  <c r="HG122" i="1"/>
  <c r="IA122" i="1"/>
  <c r="IU122" i="1"/>
  <c r="J122" i="1"/>
  <c r="AE122" i="1"/>
  <c r="AZ122" i="1"/>
  <c r="BU122" i="1"/>
  <c r="CP122" i="1"/>
  <c r="DK122" i="1"/>
  <c r="EF122" i="1"/>
  <c r="EZ122" i="1"/>
  <c r="FT122" i="1"/>
  <c r="GN122" i="1"/>
  <c r="HH122" i="1"/>
  <c r="IB122" i="1"/>
  <c r="IV122" i="1"/>
  <c r="K122" i="1"/>
  <c r="AF122" i="1"/>
  <c r="BA122" i="1"/>
  <c r="BV122" i="1"/>
  <c r="CQ122" i="1"/>
  <c r="DL122" i="1"/>
  <c r="EG122" i="1"/>
  <c r="FA122" i="1"/>
  <c r="FU122" i="1"/>
  <c r="GO122" i="1"/>
  <c r="HI122" i="1"/>
  <c r="IC122" i="1"/>
  <c r="IW122" i="1"/>
  <c r="L122" i="1"/>
  <c r="AG122" i="1"/>
  <c r="BB122" i="1"/>
  <c r="BW122" i="1"/>
  <c r="CR122" i="1"/>
  <c r="DM122" i="1"/>
  <c r="EH122" i="1"/>
  <c r="FB122" i="1"/>
  <c r="FV122" i="1"/>
  <c r="GP122" i="1"/>
  <c r="HJ122" i="1"/>
  <c r="ID122" i="1"/>
  <c r="IX122" i="1"/>
  <c r="M122" i="1"/>
  <c r="AH122" i="1"/>
  <c r="BC122" i="1"/>
  <c r="BX122" i="1"/>
  <c r="CS122" i="1"/>
  <c r="DN122" i="1"/>
  <c r="EI122" i="1"/>
  <c r="FC122" i="1"/>
  <c r="FW122" i="1"/>
  <c r="GQ122" i="1"/>
  <c r="HK122" i="1"/>
  <c r="IE122" i="1"/>
  <c r="IY122" i="1"/>
  <c r="F122" i="1"/>
  <c r="AV122" i="1"/>
  <c r="CL122" i="1"/>
  <c r="EB122" i="1"/>
  <c r="FP122" i="1"/>
  <c r="HD122" i="1"/>
  <c r="IR122" i="1"/>
  <c r="N122" i="1"/>
  <c r="BD122" i="1"/>
  <c r="CT122" i="1"/>
  <c r="EJ122" i="1"/>
  <c r="FX122" i="1"/>
  <c r="HL122" i="1"/>
  <c r="IZ122" i="1"/>
  <c r="O122" i="1"/>
  <c r="BE122" i="1"/>
  <c r="CU122" i="1"/>
  <c r="EK122" i="1"/>
  <c r="FY122" i="1"/>
  <c r="HM122" i="1"/>
  <c r="JA122" i="1"/>
  <c r="S122" i="1"/>
  <c r="BJ122" i="1"/>
  <c r="CZ122" i="1"/>
  <c r="EO122" i="1"/>
  <c r="GC122" i="1"/>
  <c r="HQ122" i="1"/>
  <c r="JE122" i="1"/>
  <c r="U122" i="1"/>
  <c r="BK122" i="1"/>
  <c r="DA122" i="1"/>
  <c r="EP122" i="1"/>
  <c r="GD122" i="1"/>
  <c r="HR122" i="1"/>
  <c r="JF122" i="1"/>
  <c r="V122" i="1"/>
  <c r="BL122" i="1"/>
  <c r="DB122" i="1"/>
  <c r="EQ122" i="1"/>
  <c r="GE122" i="1"/>
  <c r="HS122" i="1"/>
  <c r="JG122" i="1"/>
  <c r="W122" i="1"/>
  <c r="BM122" i="1"/>
  <c r="DC122" i="1"/>
  <c r="ER122" i="1"/>
  <c r="GF122" i="1"/>
  <c r="HT122" i="1"/>
  <c r="JH122" i="1"/>
  <c r="X122" i="1"/>
  <c r="BN122" i="1"/>
  <c r="DD122" i="1"/>
  <c r="ES122" i="1"/>
  <c r="GG122" i="1"/>
  <c r="HU122" i="1"/>
  <c r="JI122" i="1"/>
  <c r="Y122" i="1"/>
  <c r="BO122" i="1"/>
  <c r="DE122" i="1"/>
  <c r="ET122" i="1"/>
  <c r="GH122" i="1"/>
  <c r="HV122" i="1"/>
  <c r="JJ122" i="1"/>
  <c r="Z122" i="1"/>
  <c r="BP122" i="1"/>
  <c r="DF122" i="1"/>
  <c r="EU122" i="1"/>
  <c r="GI122" i="1"/>
  <c r="HW122" i="1"/>
  <c r="JK122" i="1"/>
  <c r="AA122" i="1"/>
  <c r="BQ122" i="1"/>
  <c r="DG122" i="1"/>
  <c r="EV122" i="1"/>
  <c r="GJ122" i="1"/>
  <c r="HX122" i="1"/>
  <c r="JL122" i="1"/>
  <c r="AI122" i="1"/>
  <c r="BY122" i="1"/>
  <c r="DO122" i="1"/>
  <c r="FD122" i="1"/>
  <c r="GR122" i="1"/>
  <c r="IF122" i="1"/>
  <c r="AJ122" i="1"/>
  <c r="BZ122" i="1"/>
  <c r="DQ122" i="1"/>
  <c r="FE122" i="1"/>
  <c r="GS122" i="1"/>
  <c r="IG122" i="1"/>
  <c r="AO122" i="1"/>
  <c r="CE122" i="1"/>
  <c r="DU122" i="1"/>
  <c r="FI122" i="1"/>
  <c r="GW122" i="1"/>
  <c r="IK122" i="1"/>
  <c r="AP122" i="1"/>
  <c r="CF122" i="1"/>
  <c r="DV122" i="1"/>
  <c r="FJ122" i="1"/>
  <c r="GX122" i="1"/>
  <c r="IL122" i="1"/>
  <c r="AQ122" i="1"/>
  <c r="CG122" i="1"/>
  <c r="DW122" i="1"/>
  <c r="FK122" i="1"/>
  <c r="GY122" i="1"/>
  <c r="IM122" i="1"/>
  <c r="AR122" i="1"/>
  <c r="CH122" i="1"/>
  <c r="DX122" i="1"/>
  <c r="FL122" i="1"/>
  <c r="GZ122" i="1"/>
  <c r="IN122" i="1"/>
  <c r="AS122" i="1"/>
  <c r="CI122" i="1"/>
  <c r="DY122" i="1"/>
  <c r="FM122" i="1"/>
  <c r="HA122" i="1"/>
  <c r="IO122" i="1"/>
  <c r="AT122" i="1"/>
  <c r="CJ122" i="1"/>
  <c r="DZ122" i="1"/>
  <c r="FN122" i="1"/>
  <c r="HB122" i="1"/>
  <c r="IP122" i="1"/>
  <c r="AU122" i="1"/>
  <c r="CK122" i="1"/>
  <c r="EA122" i="1"/>
  <c r="FO122" i="1"/>
  <c r="HC122" i="1"/>
  <c r="IQ122" i="1"/>
  <c r="JN101" i="1"/>
  <c r="KH101" i="1"/>
  <c r="LB101" i="1"/>
  <c r="LV101" i="1"/>
  <c r="MP101" i="1"/>
  <c r="NJ101" i="1"/>
  <c r="OD101" i="1"/>
  <c r="OX101" i="1"/>
  <c r="PR101" i="1"/>
  <c r="QL101" i="1"/>
  <c r="RF101" i="1"/>
  <c r="RZ101" i="1"/>
  <c r="ST101" i="1"/>
  <c r="TN101" i="1"/>
  <c r="UH101" i="1"/>
  <c r="VB101" i="1"/>
  <c r="JQ101" i="1"/>
  <c r="KK101" i="1"/>
  <c r="LE101" i="1"/>
  <c r="LY101" i="1"/>
  <c r="MS101" i="1"/>
  <c r="NM101" i="1"/>
  <c r="OG101" i="1"/>
  <c r="PA101" i="1"/>
  <c r="PU101" i="1"/>
  <c r="QO101" i="1"/>
  <c r="RI101" i="1"/>
  <c r="SC101" i="1"/>
  <c r="SW101" i="1"/>
  <c r="TQ101" i="1"/>
  <c r="UK101" i="1"/>
  <c r="VE101" i="1"/>
  <c r="JS101" i="1"/>
  <c r="KM101" i="1"/>
  <c r="LG101" i="1"/>
  <c r="MA101" i="1"/>
  <c r="MU101" i="1"/>
  <c r="NO101" i="1"/>
  <c r="OI101" i="1"/>
  <c r="PC101" i="1"/>
  <c r="PW101" i="1"/>
  <c r="QQ101" i="1"/>
  <c r="RK101" i="1"/>
  <c r="SE101" i="1"/>
  <c r="SY101" i="1"/>
  <c r="TS101" i="1"/>
  <c r="UM101" i="1"/>
  <c r="VG101" i="1"/>
  <c r="WA101" i="1"/>
  <c r="JT101" i="1"/>
  <c r="KN101" i="1"/>
  <c r="LH101" i="1"/>
  <c r="MB101" i="1"/>
  <c r="MV101" i="1"/>
  <c r="NP101" i="1"/>
  <c r="OJ101" i="1"/>
  <c r="PD101" i="1"/>
  <c r="PX101" i="1"/>
  <c r="QR101" i="1"/>
  <c r="RL101" i="1"/>
  <c r="SF101" i="1"/>
  <c r="SZ101" i="1"/>
  <c r="TT101" i="1"/>
  <c r="UN101" i="1"/>
  <c r="VH101" i="1"/>
  <c r="WB101" i="1"/>
  <c r="WV101" i="1"/>
  <c r="XP101" i="1"/>
  <c r="YJ101" i="1"/>
  <c r="ZD101" i="1"/>
  <c r="ZX101" i="1"/>
  <c r="AAR101" i="1"/>
  <c r="ABL101" i="1"/>
  <c r="ACF101" i="1"/>
  <c r="ACZ101" i="1"/>
  <c r="JV101" i="1"/>
  <c r="KP101" i="1"/>
  <c r="LJ101" i="1"/>
  <c r="MD101" i="1"/>
  <c r="MX101" i="1"/>
  <c r="NR101" i="1"/>
  <c r="OL101" i="1"/>
  <c r="PF101" i="1"/>
  <c r="PZ101" i="1"/>
  <c r="QT101" i="1"/>
  <c r="RN101" i="1"/>
  <c r="SH101" i="1"/>
  <c r="TB101" i="1"/>
  <c r="TV101" i="1"/>
  <c r="UP101" i="1"/>
  <c r="VJ101" i="1"/>
  <c r="JW101" i="1"/>
  <c r="KQ101" i="1"/>
  <c r="LK101" i="1"/>
  <c r="ME101" i="1"/>
  <c r="MY101" i="1"/>
  <c r="NS101" i="1"/>
  <c r="OM101" i="1"/>
  <c r="PG101" i="1"/>
  <c r="QA101" i="1"/>
  <c r="QU101" i="1"/>
  <c r="RO101" i="1"/>
  <c r="JX101" i="1"/>
  <c r="KR101" i="1"/>
  <c r="LL101" i="1"/>
  <c r="MF101" i="1"/>
  <c r="MZ101" i="1"/>
  <c r="NT101" i="1"/>
  <c r="ON101" i="1"/>
  <c r="PH101" i="1"/>
  <c r="QB101" i="1"/>
  <c r="QV101" i="1"/>
  <c r="RP101" i="1"/>
  <c r="SJ101" i="1"/>
  <c r="TD101" i="1"/>
  <c r="TX101" i="1"/>
  <c r="UR101" i="1"/>
  <c r="VL101" i="1"/>
  <c r="WF101" i="1"/>
  <c r="JY101" i="1"/>
  <c r="KZ101" i="1"/>
  <c r="MH101" i="1"/>
  <c r="NI101" i="1"/>
  <c r="OQ101" i="1"/>
  <c r="PS101" i="1"/>
  <c r="QZ101" i="1"/>
  <c r="SB101" i="1"/>
  <c r="TG101" i="1"/>
  <c r="UG101" i="1"/>
  <c r="VM101" i="1"/>
  <c r="WJ101" i="1"/>
  <c r="XE101" i="1"/>
  <c r="XZ101" i="1"/>
  <c r="YU101" i="1"/>
  <c r="ZP101" i="1"/>
  <c r="AAK101" i="1"/>
  <c r="ABF101" i="1"/>
  <c r="ACA101" i="1"/>
  <c r="ACV101" i="1"/>
  <c r="JZ101" i="1"/>
  <c r="LA101" i="1"/>
  <c r="MI101" i="1"/>
  <c r="NK101" i="1"/>
  <c r="OR101" i="1"/>
  <c r="PT101" i="1"/>
  <c r="RA101" i="1"/>
  <c r="SD101" i="1"/>
  <c r="TH101" i="1"/>
  <c r="UI101" i="1"/>
  <c r="VN101" i="1"/>
  <c r="WK101" i="1"/>
  <c r="XF101" i="1"/>
  <c r="YA101" i="1"/>
  <c r="YV101" i="1"/>
  <c r="ZQ101" i="1"/>
  <c r="AAL101" i="1"/>
  <c r="ABG101" i="1"/>
  <c r="ACB101" i="1"/>
  <c r="ACW101" i="1"/>
  <c r="KA101" i="1"/>
  <c r="LC101" i="1"/>
  <c r="MJ101" i="1"/>
  <c r="NL101" i="1"/>
  <c r="OS101" i="1"/>
  <c r="PV101" i="1"/>
  <c r="RB101" i="1"/>
  <c r="SG101" i="1"/>
  <c r="TI101" i="1"/>
  <c r="UJ101" i="1"/>
  <c r="VO101" i="1"/>
  <c r="WL101" i="1"/>
  <c r="XG101" i="1"/>
  <c r="YB101" i="1"/>
  <c r="YW101" i="1"/>
  <c r="ZR101" i="1"/>
  <c r="AAM101" i="1"/>
  <c r="ABH101" i="1"/>
  <c r="ACC101" i="1"/>
  <c r="ACX101" i="1"/>
  <c r="KB101" i="1"/>
  <c r="LD101" i="1"/>
  <c r="MK101" i="1"/>
  <c r="NN101" i="1"/>
  <c r="OT101" i="1"/>
  <c r="PY101" i="1"/>
  <c r="RC101" i="1"/>
  <c r="SI101" i="1"/>
  <c r="TJ101" i="1"/>
  <c r="UL101" i="1"/>
  <c r="VP101" i="1"/>
  <c r="WM101" i="1"/>
  <c r="XH101" i="1"/>
  <c r="YC101" i="1"/>
  <c r="YX101" i="1"/>
  <c r="ZS101" i="1"/>
  <c r="AAN101" i="1"/>
  <c r="ABI101" i="1"/>
  <c r="ACD101" i="1"/>
  <c r="ACY101" i="1"/>
  <c r="KC101" i="1"/>
  <c r="LF101" i="1"/>
  <c r="ML101" i="1"/>
  <c r="NQ101" i="1"/>
  <c r="OU101" i="1"/>
  <c r="QC101" i="1"/>
  <c r="RD101" i="1"/>
  <c r="SK101" i="1"/>
  <c r="TK101" i="1"/>
  <c r="UO101" i="1"/>
  <c r="VQ101" i="1"/>
  <c r="WN101" i="1"/>
  <c r="XI101" i="1"/>
  <c r="YD101" i="1"/>
  <c r="YY101" i="1"/>
  <c r="ZT101" i="1"/>
  <c r="AAO101" i="1"/>
  <c r="ABJ101" i="1"/>
  <c r="ACE101" i="1"/>
  <c r="ADA101" i="1"/>
  <c r="KD101" i="1"/>
  <c r="LI101" i="1"/>
  <c r="MM101" i="1"/>
  <c r="NU101" i="1"/>
  <c r="OV101" i="1"/>
  <c r="QD101" i="1"/>
  <c r="RE101" i="1"/>
  <c r="SL101" i="1"/>
  <c r="TL101" i="1"/>
  <c r="UQ101" i="1"/>
  <c r="VR101" i="1"/>
  <c r="WO101" i="1"/>
  <c r="XJ101" i="1"/>
  <c r="YE101" i="1"/>
  <c r="YZ101" i="1"/>
  <c r="ZU101" i="1"/>
  <c r="AAP101" i="1"/>
  <c r="ABK101" i="1"/>
  <c r="ACG101" i="1"/>
  <c r="ADB101" i="1"/>
  <c r="KE101" i="1"/>
  <c r="LM101" i="1"/>
  <c r="MN101" i="1"/>
  <c r="NV101" i="1"/>
  <c r="OW101" i="1"/>
  <c r="QE101" i="1"/>
  <c r="RG101" i="1"/>
  <c r="SM101" i="1"/>
  <c r="TM101" i="1"/>
  <c r="US101" i="1"/>
  <c r="VS101" i="1"/>
  <c r="WP101" i="1"/>
  <c r="XK101" i="1"/>
  <c r="YF101" i="1"/>
  <c r="ZA101" i="1"/>
  <c r="ZV101" i="1"/>
  <c r="AAQ101" i="1"/>
  <c r="ABM101" i="1"/>
  <c r="ACH101" i="1"/>
  <c r="ADC101" i="1"/>
  <c r="KF101" i="1"/>
  <c r="LN101" i="1"/>
  <c r="MO101" i="1"/>
  <c r="NW101" i="1"/>
  <c r="OY101" i="1"/>
  <c r="QF101" i="1"/>
  <c r="RH101" i="1"/>
  <c r="SN101" i="1"/>
  <c r="TO101" i="1"/>
  <c r="UT101" i="1"/>
  <c r="VT101" i="1"/>
  <c r="WQ101" i="1"/>
  <c r="XL101" i="1"/>
  <c r="YG101" i="1"/>
  <c r="ZB101" i="1"/>
  <c r="ZW101" i="1"/>
  <c r="AAS101" i="1"/>
  <c r="ABN101" i="1"/>
  <c r="ACI101" i="1"/>
  <c r="ADD101" i="1"/>
  <c r="KG101" i="1"/>
  <c r="LO101" i="1"/>
  <c r="MQ101" i="1"/>
  <c r="NX101" i="1"/>
  <c r="OZ101" i="1"/>
  <c r="QG101" i="1"/>
  <c r="RJ101" i="1"/>
  <c r="SO101" i="1"/>
  <c r="TP101" i="1"/>
  <c r="UU101" i="1"/>
  <c r="VU101" i="1"/>
  <c r="WR101" i="1"/>
  <c r="XM101" i="1"/>
  <c r="YH101" i="1"/>
  <c r="ZC101" i="1"/>
  <c r="ZY101" i="1"/>
  <c r="AAT101" i="1"/>
  <c r="ABO101" i="1"/>
  <c r="ACJ101" i="1"/>
  <c r="ADE101" i="1"/>
  <c r="KI101" i="1"/>
  <c r="LP101" i="1"/>
  <c r="MR101" i="1"/>
  <c r="NY101" i="1"/>
  <c r="PB101" i="1"/>
  <c r="QH101" i="1"/>
  <c r="RM101" i="1"/>
  <c r="SP101" i="1"/>
  <c r="TR101" i="1"/>
  <c r="UV101" i="1"/>
  <c r="VV101" i="1"/>
  <c r="WS101" i="1"/>
  <c r="XN101" i="1"/>
  <c r="YI101" i="1"/>
  <c r="ZE101" i="1"/>
  <c r="ZZ101" i="1"/>
  <c r="AAU101" i="1"/>
  <c r="ABP101" i="1"/>
  <c r="ACK101" i="1"/>
  <c r="ADF101" i="1"/>
  <c r="KJ101" i="1"/>
  <c r="LQ101" i="1"/>
  <c r="MT101" i="1"/>
  <c r="NZ101" i="1"/>
  <c r="PE101" i="1"/>
  <c r="QI101" i="1"/>
  <c r="RQ101" i="1"/>
  <c r="SQ101" i="1"/>
  <c r="TU101" i="1"/>
  <c r="UW101" i="1"/>
  <c r="VW101" i="1"/>
  <c r="WT101" i="1"/>
  <c r="XO101" i="1"/>
  <c r="YK101" i="1"/>
  <c r="ZF101" i="1"/>
  <c r="AAA101" i="1"/>
  <c r="AAV101" i="1"/>
  <c r="ABQ101" i="1"/>
  <c r="ACL101" i="1"/>
  <c r="ADG101" i="1"/>
  <c r="KL101" i="1"/>
  <c r="LR101" i="1"/>
  <c r="MW101" i="1"/>
  <c r="OA101" i="1"/>
  <c r="PI101" i="1"/>
  <c r="QJ101" i="1"/>
  <c r="RR101" i="1"/>
  <c r="SR101" i="1"/>
  <c r="TW101" i="1"/>
  <c r="UX101" i="1"/>
  <c r="VX101" i="1"/>
  <c r="WU101" i="1"/>
  <c r="XQ101" i="1"/>
  <c r="YL101" i="1"/>
  <c r="ZG101" i="1"/>
  <c r="AAB101" i="1"/>
  <c r="AAW101" i="1"/>
  <c r="ABR101" i="1"/>
  <c r="ACM101" i="1"/>
  <c r="KO101" i="1"/>
  <c r="LS101" i="1"/>
  <c r="NA101" i="1"/>
  <c r="OB101" i="1"/>
  <c r="PJ101" i="1"/>
  <c r="QK101" i="1"/>
  <c r="RS101" i="1"/>
  <c r="SS101" i="1"/>
  <c r="TY101" i="1"/>
  <c r="UY101" i="1"/>
  <c r="VY101" i="1"/>
  <c r="WW101" i="1"/>
  <c r="XR101" i="1"/>
  <c r="YM101" i="1"/>
  <c r="ZH101" i="1"/>
  <c r="AAC101" i="1"/>
  <c r="AAX101" i="1"/>
  <c r="ABS101" i="1"/>
  <c r="ACN101" i="1"/>
  <c r="KU101" i="1"/>
  <c r="LW101" i="1"/>
  <c r="ND101" i="1"/>
  <c r="OF101" i="1"/>
  <c r="PM101" i="1"/>
  <c r="QP101" i="1"/>
  <c r="RV101" i="1"/>
  <c r="SX101" i="1"/>
  <c r="UB101" i="1"/>
  <c r="VC101" i="1"/>
  <c r="WD101" i="1"/>
  <c r="WZ101" i="1"/>
  <c r="XU101" i="1"/>
  <c r="YP101" i="1"/>
  <c r="ZK101" i="1"/>
  <c r="AAF101" i="1"/>
  <c r="ABA101" i="1"/>
  <c r="ABV101" i="1"/>
  <c r="ACQ101" i="1"/>
  <c r="JO101" i="1"/>
  <c r="KV101" i="1"/>
  <c r="LX101" i="1"/>
  <c r="NE101" i="1"/>
  <c r="OH101" i="1"/>
  <c r="PN101" i="1"/>
  <c r="QS101" i="1"/>
  <c r="RW101" i="1"/>
  <c r="TA101" i="1"/>
  <c r="UC101" i="1"/>
  <c r="VD101" i="1"/>
  <c r="WE101" i="1"/>
  <c r="XA101" i="1"/>
  <c r="XV101" i="1"/>
  <c r="YQ101" i="1"/>
  <c r="ZL101" i="1"/>
  <c r="AAG101" i="1"/>
  <c r="ABB101" i="1"/>
  <c r="ABW101" i="1"/>
  <c r="ACR101" i="1"/>
  <c r="LT101" i="1"/>
  <c r="QM101" i="1"/>
  <c r="UZ101" i="1"/>
  <c r="YN101" i="1"/>
  <c r="ABT101" i="1"/>
  <c r="LU101" i="1"/>
  <c r="QN101" i="1"/>
  <c r="VA101" i="1"/>
  <c r="YO101" i="1"/>
  <c r="ABU101" i="1"/>
  <c r="LZ101" i="1"/>
  <c r="QW101" i="1"/>
  <c r="VF101" i="1"/>
  <c r="YR101" i="1"/>
  <c r="ABX101" i="1"/>
  <c r="MC101" i="1"/>
  <c r="QX101" i="1"/>
  <c r="VI101" i="1"/>
  <c r="YS101" i="1"/>
  <c r="ABY101" i="1"/>
  <c r="MG101" i="1"/>
  <c r="QY101" i="1"/>
  <c r="VK101" i="1"/>
  <c r="YT101" i="1"/>
  <c r="ABZ101" i="1"/>
  <c r="NB101" i="1"/>
  <c r="RT101" i="1"/>
  <c r="VZ101" i="1"/>
  <c r="ZI101" i="1"/>
  <c r="ACO101" i="1"/>
  <c r="NC101" i="1"/>
  <c r="RU101" i="1"/>
  <c r="WC101" i="1"/>
  <c r="ZJ101" i="1"/>
  <c r="ACP101" i="1"/>
  <c r="NF101" i="1"/>
  <c r="RX101" i="1"/>
  <c r="WG101" i="1"/>
  <c r="ZM101" i="1"/>
  <c r="ACS101" i="1"/>
  <c r="NG101" i="1"/>
  <c r="RY101" i="1"/>
  <c r="WH101" i="1"/>
  <c r="ZN101" i="1"/>
  <c r="ACT101" i="1"/>
  <c r="NH101" i="1"/>
  <c r="SA101" i="1"/>
  <c r="WI101" i="1"/>
  <c r="ZO101" i="1"/>
  <c r="ACU101" i="1"/>
  <c r="OC101" i="1"/>
  <c r="SU101" i="1"/>
  <c r="WX101" i="1"/>
  <c r="AAD101" i="1"/>
  <c r="OE101" i="1"/>
  <c r="SV101" i="1"/>
  <c r="WY101" i="1"/>
  <c r="AAE101" i="1"/>
  <c r="JP101" i="1"/>
  <c r="OK101" i="1"/>
  <c r="TC101" i="1"/>
  <c r="XB101" i="1"/>
  <c r="AAH101" i="1"/>
  <c r="KS101" i="1"/>
  <c r="PK101" i="1"/>
  <c r="TZ101" i="1"/>
  <c r="XS101" i="1"/>
  <c r="AAY101" i="1"/>
  <c r="KT101" i="1"/>
  <c r="PL101" i="1"/>
  <c r="UA101" i="1"/>
  <c r="XT101" i="1"/>
  <c r="AAZ101" i="1"/>
  <c r="KX101" i="1"/>
  <c r="PP101" i="1"/>
  <c r="UE101" i="1"/>
  <c r="XX101" i="1"/>
  <c r="ABD101" i="1"/>
  <c r="TE101" i="1"/>
  <c r="TF101" i="1"/>
  <c r="UD101" i="1"/>
  <c r="UF101" i="1"/>
  <c r="XC101" i="1"/>
  <c r="XD101" i="1"/>
  <c r="XW101" i="1"/>
  <c r="XY101" i="1"/>
  <c r="AAI101" i="1"/>
  <c r="AAJ101" i="1"/>
  <c r="ABC101" i="1"/>
  <c r="ABE101" i="1"/>
  <c r="KY101" i="1"/>
  <c r="OO101" i="1"/>
  <c r="PO101" i="1"/>
  <c r="JR101" i="1"/>
  <c r="JU101" i="1"/>
  <c r="KW101" i="1"/>
  <c r="OP101" i="1"/>
  <c r="PQ101" i="1"/>
  <c r="Q101" i="1"/>
  <c r="AK101" i="1"/>
  <c r="BE101" i="1"/>
  <c r="BY101" i="1"/>
  <c r="CS101" i="1"/>
  <c r="DM101" i="1"/>
  <c r="EG101" i="1"/>
  <c r="FA101" i="1"/>
  <c r="FU101" i="1"/>
  <c r="GO101" i="1"/>
  <c r="HI101" i="1"/>
  <c r="IC101" i="1"/>
  <c r="IW101" i="1"/>
  <c r="R101" i="1"/>
  <c r="AL101" i="1"/>
  <c r="BF101" i="1"/>
  <c r="BZ101" i="1"/>
  <c r="CT101" i="1"/>
  <c r="DN101" i="1"/>
  <c r="EH101" i="1"/>
  <c r="FB101" i="1"/>
  <c r="FV101" i="1"/>
  <c r="GP101" i="1"/>
  <c r="HJ101" i="1"/>
  <c r="ID101" i="1"/>
  <c r="IX101" i="1"/>
  <c r="U101" i="1"/>
  <c r="AQ101" i="1"/>
  <c r="BM101" i="1"/>
  <c r="CI101" i="1"/>
  <c r="DE101" i="1"/>
  <c r="EA101" i="1"/>
  <c r="EW101" i="1"/>
  <c r="FS101" i="1"/>
  <c r="GQ101" i="1"/>
  <c r="HM101" i="1"/>
  <c r="II101" i="1"/>
  <c r="JE101" i="1"/>
  <c r="V101" i="1"/>
  <c r="AR101" i="1"/>
  <c r="BN101" i="1"/>
  <c r="CJ101" i="1"/>
  <c r="DF101" i="1"/>
  <c r="EB101" i="1"/>
  <c r="EX101" i="1"/>
  <c r="FT101" i="1"/>
  <c r="GR101" i="1"/>
  <c r="HN101" i="1"/>
  <c r="IJ101" i="1"/>
  <c r="JF101" i="1"/>
  <c r="X101" i="1"/>
  <c r="AT101" i="1"/>
  <c r="BP101" i="1"/>
  <c r="CL101" i="1"/>
  <c r="DH101" i="1"/>
  <c r="ED101" i="1"/>
  <c r="EZ101" i="1"/>
  <c r="FX101" i="1"/>
  <c r="GT101" i="1"/>
  <c r="HP101" i="1"/>
  <c r="IL101" i="1"/>
  <c r="JH101" i="1"/>
  <c r="Y101" i="1"/>
  <c r="AU101" i="1"/>
  <c r="BQ101" i="1"/>
  <c r="CM101" i="1"/>
  <c r="DI101" i="1"/>
  <c r="EE101" i="1"/>
  <c r="FC101" i="1"/>
  <c r="FY101" i="1"/>
  <c r="GU101" i="1"/>
  <c r="HQ101" i="1"/>
  <c r="IM101" i="1"/>
  <c r="JI101" i="1"/>
  <c r="Z101" i="1"/>
  <c r="AV101" i="1"/>
  <c r="BR101" i="1"/>
  <c r="CN101" i="1"/>
  <c r="DJ101" i="1"/>
  <c r="EF101" i="1"/>
  <c r="FD101" i="1"/>
  <c r="FZ101" i="1"/>
  <c r="GV101" i="1"/>
  <c r="HR101" i="1"/>
  <c r="IN101" i="1"/>
  <c r="JJ101" i="1"/>
  <c r="F101" i="1"/>
  <c r="AB101" i="1"/>
  <c r="AX101" i="1"/>
  <c r="BT101" i="1"/>
  <c r="CP101" i="1"/>
  <c r="DL101" i="1"/>
  <c r="EJ101" i="1"/>
  <c r="FF101" i="1"/>
  <c r="GB101" i="1"/>
  <c r="H101" i="1"/>
  <c r="AD101" i="1"/>
  <c r="AZ101" i="1"/>
  <c r="BV101" i="1"/>
  <c r="I101" i="1"/>
  <c r="AE101" i="1"/>
  <c r="BA101" i="1"/>
  <c r="BW101" i="1"/>
  <c r="CU101" i="1"/>
  <c r="DQ101" i="1"/>
  <c r="J101" i="1"/>
  <c r="AF101" i="1"/>
  <c r="BB101" i="1"/>
  <c r="BX101" i="1"/>
  <c r="CV101" i="1"/>
  <c r="DR101" i="1"/>
  <c r="EN101" i="1"/>
  <c r="FJ101" i="1"/>
  <c r="GF101" i="1"/>
  <c r="HB101" i="1"/>
  <c r="HX101" i="1"/>
  <c r="IT101" i="1"/>
  <c r="K101" i="1"/>
  <c r="AG101" i="1"/>
  <c r="BC101" i="1"/>
  <c r="CA101" i="1"/>
  <c r="CW101" i="1"/>
  <c r="DS101" i="1"/>
  <c r="EO101" i="1"/>
  <c r="FK101" i="1"/>
  <c r="GG101" i="1"/>
  <c r="HC101" i="1"/>
  <c r="HY101" i="1"/>
  <c r="IU101" i="1"/>
  <c r="M101" i="1"/>
  <c r="AI101" i="1"/>
  <c r="BG101" i="1"/>
  <c r="CC101" i="1"/>
  <c r="CY101" i="1"/>
  <c r="DU101" i="1"/>
  <c r="EQ101" i="1"/>
  <c r="FM101" i="1"/>
  <c r="GI101" i="1"/>
  <c r="HE101" i="1"/>
  <c r="IA101" i="1"/>
  <c r="IY101" i="1"/>
  <c r="N101" i="1"/>
  <c r="AJ101" i="1"/>
  <c r="BH101" i="1"/>
  <c r="CD101" i="1"/>
  <c r="CZ101" i="1"/>
  <c r="DV101" i="1"/>
  <c r="ER101" i="1"/>
  <c r="FN101" i="1"/>
  <c r="GJ101" i="1"/>
  <c r="HF101" i="1"/>
  <c r="IB101" i="1"/>
  <c r="IZ101" i="1"/>
  <c r="O101" i="1"/>
  <c r="AM101" i="1"/>
  <c r="BI101" i="1"/>
  <c r="CE101" i="1"/>
  <c r="DA101" i="1"/>
  <c r="DW101" i="1"/>
  <c r="ES101" i="1"/>
  <c r="FO101" i="1"/>
  <c r="GK101" i="1"/>
  <c r="HG101" i="1"/>
  <c r="IE101" i="1"/>
  <c r="JA101" i="1"/>
  <c r="P101" i="1"/>
  <c r="AN101" i="1"/>
  <c r="BJ101" i="1"/>
  <c r="CF101" i="1"/>
  <c r="DB101" i="1"/>
  <c r="DX101" i="1"/>
  <c r="ET101" i="1"/>
  <c r="FP101" i="1"/>
  <c r="GL101" i="1"/>
  <c r="HH101" i="1"/>
  <c r="IF101" i="1"/>
  <c r="JB101" i="1"/>
  <c r="S101" i="1"/>
  <c r="AO101" i="1"/>
  <c r="BK101" i="1"/>
  <c r="CG101" i="1"/>
  <c r="DC101" i="1"/>
  <c r="DY101" i="1"/>
  <c r="EU101" i="1"/>
  <c r="FQ101" i="1"/>
  <c r="GM101" i="1"/>
  <c r="HK101" i="1"/>
  <c r="IG101" i="1"/>
  <c r="JC101" i="1"/>
  <c r="CB101" i="1"/>
  <c r="EV101" i="1"/>
  <c r="HA101" i="1"/>
  <c r="JK101" i="1"/>
  <c r="CH101" i="1"/>
  <c r="EY101" i="1"/>
  <c r="HD101" i="1"/>
  <c r="JL101" i="1"/>
  <c r="CK101" i="1"/>
  <c r="FE101" i="1"/>
  <c r="HL101" i="1"/>
  <c r="JM101" i="1"/>
  <c r="CO101" i="1"/>
  <c r="FG101" i="1"/>
  <c r="HO101" i="1"/>
  <c r="G101" i="1"/>
  <c r="CQ101" i="1"/>
  <c r="FH101" i="1"/>
  <c r="HS101" i="1"/>
  <c r="L101" i="1"/>
  <c r="CR101" i="1"/>
  <c r="FI101" i="1"/>
  <c r="HT101" i="1"/>
  <c r="T101" i="1"/>
  <c r="CX101" i="1"/>
  <c r="FL101" i="1"/>
  <c r="HU101" i="1"/>
  <c r="W101" i="1"/>
  <c r="DD101" i="1"/>
  <c r="FR101" i="1"/>
  <c r="HV101" i="1"/>
  <c r="AA101" i="1"/>
  <c r="DG101" i="1"/>
  <c r="FW101" i="1"/>
  <c r="HW101" i="1"/>
  <c r="AC101" i="1"/>
  <c r="DK101" i="1"/>
  <c r="GA101" i="1"/>
  <c r="HZ101" i="1"/>
  <c r="AH101" i="1"/>
  <c r="DO101" i="1"/>
  <c r="GC101" i="1"/>
  <c r="IH101" i="1"/>
  <c r="AP101" i="1"/>
  <c r="DP101" i="1"/>
  <c r="GD101" i="1"/>
  <c r="IK101" i="1"/>
  <c r="AS101" i="1"/>
  <c r="DT101" i="1"/>
  <c r="GE101" i="1"/>
  <c r="IO101" i="1"/>
  <c r="AW101" i="1"/>
  <c r="DZ101" i="1"/>
  <c r="GH101" i="1"/>
  <c r="IP101" i="1"/>
  <c r="AY101" i="1"/>
  <c r="EC101" i="1"/>
  <c r="GN101" i="1"/>
  <c r="IQ101" i="1"/>
  <c r="BD101" i="1"/>
  <c r="EI101" i="1"/>
  <c r="GS101" i="1"/>
  <c r="IR101" i="1"/>
  <c r="BL101" i="1"/>
  <c r="EK101" i="1"/>
  <c r="GW101" i="1"/>
  <c r="IS101" i="1"/>
  <c r="BO101" i="1"/>
  <c r="EL101" i="1"/>
  <c r="GX101" i="1"/>
  <c r="IV101" i="1"/>
  <c r="BS101" i="1"/>
  <c r="EM101" i="1"/>
  <c r="GY101" i="1"/>
  <c r="JD101" i="1"/>
  <c r="BU101" i="1"/>
  <c r="EP101" i="1"/>
  <c r="GZ101" i="1"/>
  <c r="JG101" i="1"/>
  <c r="KF81" i="1"/>
  <c r="KZ81" i="1"/>
  <c r="LT81" i="1"/>
  <c r="KD81" i="1"/>
  <c r="KY81" i="1"/>
  <c r="LU81" i="1"/>
  <c r="MO81" i="1"/>
  <c r="NI81" i="1"/>
  <c r="OC81" i="1"/>
  <c r="OW81" i="1"/>
  <c r="PQ81" i="1"/>
  <c r="QK81" i="1"/>
  <c r="RE81" i="1"/>
  <c r="RY81" i="1"/>
  <c r="SS81" i="1"/>
  <c r="TM81" i="1"/>
  <c r="UG81" i="1"/>
  <c r="VA81" i="1"/>
  <c r="VU81" i="1"/>
  <c r="WO81" i="1"/>
  <c r="XI81" i="1"/>
  <c r="YC81" i="1"/>
  <c r="YW81" i="1"/>
  <c r="ZQ81" i="1"/>
  <c r="AAK81" i="1"/>
  <c r="ABE81" i="1"/>
  <c r="ABY81" i="1"/>
  <c r="ACS81" i="1"/>
  <c r="KH81" i="1"/>
  <c r="LC81" i="1"/>
  <c r="LX81" i="1"/>
  <c r="MR81" i="1"/>
  <c r="NL81" i="1"/>
  <c r="OF81" i="1"/>
  <c r="OZ81" i="1"/>
  <c r="PT81" i="1"/>
  <c r="QN81" i="1"/>
  <c r="RH81" i="1"/>
  <c r="SB81" i="1"/>
  <c r="SV81" i="1"/>
  <c r="TP81" i="1"/>
  <c r="UJ81" i="1"/>
  <c r="VD81" i="1"/>
  <c r="VX81" i="1"/>
  <c r="WR81" i="1"/>
  <c r="XL81" i="1"/>
  <c r="JN81" i="1"/>
  <c r="KI81" i="1"/>
  <c r="LD81" i="1"/>
  <c r="LY81" i="1"/>
  <c r="MS81" i="1"/>
  <c r="NM81" i="1"/>
  <c r="OG81" i="1"/>
  <c r="PA81" i="1"/>
  <c r="PU81" i="1"/>
  <c r="QO81" i="1"/>
  <c r="RI81" i="1"/>
  <c r="SC81" i="1"/>
  <c r="SW81" i="1"/>
  <c r="TQ81" i="1"/>
  <c r="UK81" i="1"/>
  <c r="VE81" i="1"/>
  <c r="VY81" i="1"/>
  <c r="WS81" i="1"/>
  <c r="XM81" i="1"/>
  <c r="YG81" i="1"/>
  <c r="ZA81" i="1"/>
  <c r="ZU81" i="1"/>
  <c r="AAO81" i="1"/>
  <c r="ABI81" i="1"/>
  <c r="ACC81" i="1"/>
  <c r="ACW81" i="1"/>
  <c r="JO81" i="1"/>
  <c r="KJ81" i="1"/>
  <c r="LE81" i="1"/>
  <c r="LZ81" i="1"/>
  <c r="MT81" i="1"/>
  <c r="NN81" i="1"/>
  <c r="OH81" i="1"/>
  <c r="PB81" i="1"/>
  <c r="PV81" i="1"/>
  <c r="QP81" i="1"/>
  <c r="RJ81" i="1"/>
  <c r="SD81" i="1"/>
  <c r="SX81" i="1"/>
  <c r="TR81" i="1"/>
  <c r="UL81" i="1"/>
  <c r="VF81" i="1"/>
  <c r="VZ81" i="1"/>
  <c r="WT81" i="1"/>
  <c r="XN81" i="1"/>
  <c r="YH81" i="1"/>
  <c r="ZB81" i="1"/>
  <c r="ZV81" i="1"/>
  <c r="AAP81" i="1"/>
  <c r="ABJ81" i="1"/>
  <c r="ACD81" i="1"/>
  <c r="ACX81" i="1"/>
  <c r="JP81" i="1"/>
  <c r="KK81" i="1"/>
  <c r="LF81" i="1"/>
  <c r="MA81" i="1"/>
  <c r="MU81" i="1"/>
  <c r="NO81" i="1"/>
  <c r="OI81" i="1"/>
  <c r="PC81" i="1"/>
  <c r="PW81" i="1"/>
  <c r="QQ81" i="1"/>
  <c r="RK81" i="1"/>
  <c r="SE81" i="1"/>
  <c r="SY81" i="1"/>
  <c r="TS81" i="1"/>
  <c r="UM81" i="1"/>
  <c r="VG81" i="1"/>
  <c r="WA81" i="1"/>
  <c r="JR81" i="1"/>
  <c r="KM81" i="1"/>
  <c r="LH81" i="1"/>
  <c r="MC81" i="1"/>
  <c r="MW81" i="1"/>
  <c r="NQ81" i="1"/>
  <c r="OK81" i="1"/>
  <c r="PE81" i="1"/>
  <c r="PY81" i="1"/>
  <c r="QS81" i="1"/>
  <c r="RM81" i="1"/>
  <c r="SG81" i="1"/>
  <c r="TA81" i="1"/>
  <c r="TU81" i="1"/>
  <c r="UO81" i="1"/>
  <c r="VI81" i="1"/>
  <c r="WC81" i="1"/>
  <c r="WW81" i="1"/>
  <c r="XQ81" i="1"/>
  <c r="YK81" i="1"/>
  <c r="ZE81" i="1"/>
  <c r="ZY81" i="1"/>
  <c r="AAS81" i="1"/>
  <c r="ABM81" i="1"/>
  <c r="ACG81" i="1"/>
  <c r="ADA81" i="1"/>
  <c r="JS81" i="1"/>
  <c r="KN81" i="1"/>
  <c r="LI81" i="1"/>
  <c r="MD81" i="1"/>
  <c r="MX81" i="1"/>
  <c r="NR81" i="1"/>
  <c r="OL81" i="1"/>
  <c r="PF81" i="1"/>
  <c r="PZ81" i="1"/>
  <c r="QT81" i="1"/>
  <c r="RN81" i="1"/>
  <c r="SH81" i="1"/>
  <c r="TB81" i="1"/>
  <c r="TV81" i="1"/>
  <c r="UP81" i="1"/>
  <c r="VJ81" i="1"/>
  <c r="WD81" i="1"/>
  <c r="JT81" i="1"/>
  <c r="KO81" i="1"/>
  <c r="LJ81" i="1"/>
  <c r="ME81" i="1"/>
  <c r="MY81" i="1"/>
  <c r="NS81" i="1"/>
  <c r="OM81" i="1"/>
  <c r="PG81" i="1"/>
  <c r="QA81" i="1"/>
  <c r="QU81" i="1"/>
  <c r="RO81" i="1"/>
  <c r="SI81" i="1"/>
  <c r="TC81" i="1"/>
  <c r="TW81" i="1"/>
  <c r="UQ81" i="1"/>
  <c r="VK81" i="1"/>
  <c r="WE81" i="1"/>
  <c r="KQ81" i="1"/>
  <c r="LV81" i="1"/>
  <c r="NE81" i="1"/>
  <c r="OO81" i="1"/>
  <c r="PR81" i="1"/>
  <c r="RA81" i="1"/>
  <c r="SK81" i="1"/>
  <c r="TN81" i="1"/>
  <c r="UW81" i="1"/>
  <c r="WG81" i="1"/>
  <c r="XF81" i="1"/>
  <c r="YF81" i="1"/>
  <c r="ZG81" i="1"/>
  <c r="AAE81" i="1"/>
  <c r="ABC81" i="1"/>
  <c r="ACB81" i="1"/>
  <c r="ADC81" i="1"/>
  <c r="KR81" i="1"/>
  <c r="LW81" i="1"/>
  <c r="NF81" i="1"/>
  <c r="OP81" i="1"/>
  <c r="PS81" i="1"/>
  <c r="RB81" i="1"/>
  <c r="SL81" i="1"/>
  <c r="TO81" i="1"/>
  <c r="UX81" i="1"/>
  <c r="WH81" i="1"/>
  <c r="XG81" i="1"/>
  <c r="YI81" i="1"/>
  <c r="ZH81" i="1"/>
  <c r="AAF81" i="1"/>
  <c r="ABD81" i="1"/>
  <c r="KS81" i="1"/>
  <c r="MB81" i="1"/>
  <c r="NG81" i="1"/>
  <c r="OQ81" i="1"/>
  <c r="PX81" i="1"/>
  <c r="RC81" i="1"/>
  <c r="SM81" i="1"/>
  <c r="TT81" i="1"/>
  <c r="UY81" i="1"/>
  <c r="WI81" i="1"/>
  <c r="XH81" i="1"/>
  <c r="YJ81" i="1"/>
  <c r="ZI81" i="1"/>
  <c r="AAG81" i="1"/>
  <c r="ABF81" i="1"/>
  <c r="ACF81" i="1"/>
  <c r="ADE81" i="1"/>
  <c r="KT81" i="1"/>
  <c r="MF81" i="1"/>
  <c r="NH81" i="1"/>
  <c r="OR81" i="1"/>
  <c r="QB81" i="1"/>
  <c r="RD81" i="1"/>
  <c r="SN81" i="1"/>
  <c r="TX81" i="1"/>
  <c r="UZ81" i="1"/>
  <c r="WJ81" i="1"/>
  <c r="XJ81" i="1"/>
  <c r="YL81" i="1"/>
  <c r="ZJ81" i="1"/>
  <c r="AAH81" i="1"/>
  <c r="ABG81" i="1"/>
  <c r="ACH81" i="1"/>
  <c r="ADF81" i="1"/>
  <c r="KU81" i="1"/>
  <c r="MG81" i="1"/>
  <c r="NJ81" i="1"/>
  <c r="OS81" i="1"/>
  <c r="QC81" i="1"/>
  <c r="RF81" i="1"/>
  <c r="SO81" i="1"/>
  <c r="TY81" i="1"/>
  <c r="VB81" i="1"/>
  <c r="WK81" i="1"/>
  <c r="XK81" i="1"/>
  <c r="YM81" i="1"/>
  <c r="ZK81" i="1"/>
  <c r="AAI81" i="1"/>
  <c r="ABH81" i="1"/>
  <c r="ACI81" i="1"/>
  <c r="ADG81" i="1"/>
  <c r="KV81" i="1"/>
  <c r="MH81" i="1"/>
  <c r="NK81" i="1"/>
  <c r="OT81" i="1"/>
  <c r="QD81" i="1"/>
  <c r="JQ81" i="1"/>
  <c r="KW81" i="1"/>
  <c r="MI81" i="1"/>
  <c r="NP81" i="1"/>
  <c r="OU81" i="1"/>
  <c r="QE81" i="1"/>
  <c r="RL81" i="1"/>
  <c r="SQ81" i="1"/>
  <c r="UA81" i="1"/>
  <c r="VH81" i="1"/>
  <c r="WM81" i="1"/>
  <c r="XP81" i="1"/>
  <c r="YO81" i="1"/>
  <c r="ZM81" i="1"/>
  <c r="AAL81" i="1"/>
  <c r="ABL81" i="1"/>
  <c r="ACK81" i="1"/>
  <c r="JU81" i="1"/>
  <c r="KX81" i="1"/>
  <c r="MJ81" i="1"/>
  <c r="NT81" i="1"/>
  <c r="OV81" i="1"/>
  <c r="QF81" i="1"/>
  <c r="RP81" i="1"/>
  <c r="SR81" i="1"/>
  <c r="UB81" i="1"/>
  <c r="VL81" i="1"/>
  <c r="WN81" i="1"/>
  <c r="XR81" i="1"/>
  <c r="YP81" i="1"/>
  <c r="ZN81" i="1"/>
  <c r="AAM81" i="1"/>
  <c r="ABN81" i="1"/>
  <c r="ACL81" i="1"/>
  <c r="JV81" i="1"/>
  <c r="LA81" i="1"/>
  <c r="MK81" i="1"/>
  <c r="NU81" i="1"/>
  <c r="OX81" i="1"/>
  <c r="QG81" i="1"/>
  <c r="RQ81" i="1"/>
  <c r="ST81" i="1"/>
  <c r="UC81" i="1"/>
  <c r="VM81" i="1"/>
  <c r="WP81" i="1"/>
  <c r="XS81" i="1"/>
  <c r="YQ81" i="1"/>
  <c r="ZO81" i="1"/>
  <c r="AAN81" i="1"/>
  <c r="ABO81" i="1"/>
  <c r="ACM81" i="1"/>
  <c r="JW81" i="1"/>
  <c r="LB81" i="1"/>
  <c r="ML81" i="1"/>
  <c r="NV81" i="1"/>
  <c r="OY81" i="1"/>
  <c r="QH81" i="1"/>
  <c r="RR81" i="1"/>
  <c r="SU81" i="1"/>
  <c r="UD81" i="1"/>
  <c r="VN81" i="1"/>
  <c r="WQ81" i="1"/>
  <c r="XT81" i="1"/>
  <c r="YR81" i="1"/>
  <c r="ZP81" i="1"/>
  <c r="AAQ81" i="1"/>
  <c r="ABP81" i="1"/>
  <c r="ACN81" i="1"/>
  <c r="JX81" i="1"/>
  <c r="LG81" i="1"/>
  <c r="MM81" i="1"/>
  <c r="NW81" i="1"/>
  <c r="PD81" i="1"/>
  <c r="QI81" i="1"/>
  <c r="RS81" i="1"/>
  <c r="SZ81" i="1"/>
  <c r="UE81" i="1"/>
  <c r="VO81" i="1"/>
  <c r="WU81" i="1"/>
  <c r="XU81" i="1"/>
  <c r="YS81" i="1"/>
  <c r="ZR81" i="1"/>
  <c r="AAR81" i="1"/>
  <c r="ABQ81" i="1"/>
  <c r="ACO81" i="1"/>
  <c r="JY81" i="1"/>
  <c r="LK81" i="1"/>
  <c r="MN81" i="1"/>
  <c r="NX81" i="1"/>
  <c r="PH81" i="1"/>
  <c r="QJ81" i="1"/>
  <c r="RT81" i="1"/>
  <c r="TD81" i="1"/>
  <c r="UF81" i="1"/>
  <c r="VP81" i="1"/>
  <c r="WV81" i="1"/>
  <c r="XV81" i="1"/>
  <c r="YT81" i="1"/>
  <c r="ZS81" i="1"/>
  <c r="AAT81" i="1"/>
  <c r="ABR81" i="1"/>
  <c r="ACP81" i="1"/>
  <c r="JZ81" i="1"/>
  <c r="LL81" i="1"/>
  <c r="MP81" i="1"/>
  <c r="NY81" i="1"/>
  <c r="PI81" i="1"/>
  <c r="QL81" i="1"/>
  <c r="RU81" i="1"/>
  <c r="TE81" i="1"/>
  <c r="UH81" i="1"/>
  <c r="VQ81" i="1"/>
  <c r="NB81" i="1"/>
  <c r="QW81" i="1"/>
  <c r="TZ81" i="1"/>
  <c r="XA81" i="1"/>
  <c r="ZC81" i="1"/>
  <c r="ABB81" i="1"/>
  <c r="ADD81" i="1"/>
  <c r="NC81" i="1"/>
  <c r="QX81" i="1"/>
  <c r="UI81" i="1"/>
  <c r="XB81" i="1"/>
  <c r="ZD81" i="1"/>
  <c r="ABK81" i="1"/>
  <c r="KA81" i="1"/>
  <c r="ND81" i="1"/>
  <c r="QY81" i="1"/>
  <c r="UN81" i="1"/>
  <c r="XC81" i="1"/>
  <c r="ZF81" i="1"/>
  <c r="ABS81" i="1"/>
  <c r="KB81" i="1"/>
  <c r="NZ81" i="1"/>
  <c r="QZ81" i="1"/>
  <c r="UR81" i="1"/>
  <c r="XD81" i="1"/>
  <c r="ZL81" i="1"/>
  <c r="ABT81" i="1"/>
  <c r="KC81" i="1"/>
  <c r="OA81" i="1"/>
  <c r="RG81" i="1"/>
  <c r="US81" i="1"/>
  <c r="XE81" i="1"/>
  <c r="ZT81" i="1"/>
  <c r="ABU81" i="1"/>
  <c r="KE81" i="1"/>
  <c r="OB81" i="1"/>
  <c r="RV81" i="1"/>
  <c r="UT81" i="1"/>
  <c r="XO81" i="1"/>
  <c r="ZW81" i="1"/>
  <c r="ABV81" i="1"/>
  <c r="KG81" i="1"/>
  <c r="OD81" i="1"/>
  <c r="RW81" i="1"/>
  <c r="UU81" i="1"/>
  <c r="XW81" i="1"/>
  <c r="ZX81" i="1"/>
  <c r="ABW81" i="1"/>
  <c r="KL81" i="1"/>
  <c r="OE81" i="1"/>
  <c r="RX81" i="1"/>
  <c r="UV81" i="1"/>
  <c r="XX81" i="1"/>
  <c r="ZZ81" i="1"/>
  <c r="ABX81" i="1"/>
  <c r="KP81" i="1"/>
  <c r="OJ81" i="1"/>
  <c r="RZ81" i="1"/>
  <c r="VC81" i="1"/>
  <c r="XY81" i="1"/>
  <c r="AAA81" i="1"/>
  <c r="ABZ81" i="1"/>
  <c r="LM81" i="1"/>
  <c r="ON81" i="1"/>
  <c r="SA81" i="1"/>
  <c r="VR81" i="1"/>
  <c r="XZ81" i="1"/>
  <c r="AAB81" i="1"/>
  <c r="ACA81" i="1"/>
  <c r="LN81" i="1"/>
  <c r="PJ81" i="1"/>
  <c r="SF81" i="1"/>
  <c r="VS81" i="1"/>
  <c r="YA81" i="1"/>
  <c r="AAC81" i="1"/>
  <c r="ACE81" i="1"/>
  <c r="LO81" i="1"/>
  <c r="PK81" i="1"/>
  <c r="SJ81" i="1"/>
  <c r="VT81" i="1"/>
  <c r="YB81" i="1"/>
  <c r="AAD81" i="1"/>
  <c r="ACJ81" i="1"/>
  <c r="LP81" i="1"/>
  <c r="PL81" i="1"/>
  <c r="SP81" i="1"/>
  <c r="VV81" i="1"/>
  <c r="YD81" i="1"/>
  <c r="AAJ81" i="1"/>
  <c r="ACQ81" i="1"/>
  <c r="MZ81" i="1"/>
  <c r="QR81" i="1"/>
  <c r="PM81" i="1"/>
  <c r="YE81" i="1"/>
  <c r="ADB81" i="1"/>
  <c r="PN81" i="1"/>
  <c r="YN81" i="1"/>
  <c r="PO81" i="1"/>
  <c r="YU81" i="1"/>
  <c r="PP81" i="1"/>
  <c r="YV81" i="1"/>
  <c r="QM81" i="1"/>
  <c r="YX81" i="1"/>
  <c r="QV81" i="1"/>
  <c r="YY81" i="1"/>
  <c r="TF81" i="1"/>
  <c r="YZ81" i="1"/>
  <c r="TG81" i="1"/>
  <c r="AAU81" i="1"/>
  <c r="TH81" i="1"/>
  <c r="AAV81" i="1"/>
  <c r="TI81" i="1"/>
  <c r="AAW81" i="1"/>
  <c r="TJ81" i="1"/>
  <c r="AAX81" i="1"/>
  <c r="TK81" i="1"/>
  <c r="AAY81" i="1"/>
  <c r="TL81" i="1"/>
  <c r="AAZ81" i="1"/>
  <c r="LR81" i="1"/>
  <c r="WF81" i="1"/>
  <c r="ACT81" i="1"/>
  <c r="MV81" i="1"/>
  <c r="WY81" i="1"/>
  <c r="ACY81" i="1"/>
  <c r="ACR81" i="1"/>
  <c r="ACU81" i="1"/>
  <c r="ACV81" i="1"/>
  <c r="ACZ81" i="1"/>
  <c r="LQ81" i="1"/>
  <c r="LS81" i="1"/>
  <c r="MQ81" i="1"/>
  <c r="WB81" i="1"/>
  <c r="WL81" i="1"/>
  <c r="NA81" i="1"/>
  <c r="VW81" i="1"/>
  <c r="WX81" i="1"/>
  <c r="WZ81" i="1"/>
  <c r="ABA81" i="1"/>
  <c r="L81" i="1"/>
  <c r="AF81" i="1"/>
  <c r="AZ81" i="1"/>
  <c r="BT81" i="1"/>
  <c r="CN81" i="1"/>
  <c r="DH81" i="1"/>
  <c r="EB81" i="1"/>
  <c r="EV81" i="1"/>
  <c r="FP81" i="1"/>
  <c r="GJ81" i="1"/>
  <c r="HD81" i="1"/>
  <c r="HX81" i="1"/>
  <c r="IR81" i="1"/>
  <c r="JL81" i="1"/>
  <c r="N81" i="1"/>
  <c r="AH81" i="1"/>
  <c r="BB81" i="1"/>
  <c r="BV81" i="1"/>
  <c r="CP81" i="1"/>
  <c r="DJ81" i="1"/>
  <c r="ED81" i="1"/>
  <c r="EX81" i="1"/>
  <c r="FR81" i="1"/>
  <c r="GL81" i="1"/>
  <c r="HF81" i="1"/>
  <c r="HZ81" i="1"/>
  <c r="IT81" i="1"/>
  <c r="H81" i="1"/>
  <c r="AD81" i="1"/>
  <c r="BA81" i="1"/>
  <c r="BX81" i="1"/>
  <c r="CT81" i="1"/>
  <c r="DP81" i="1"/>
  <c r="EL81" i="1"/>
  <c r="FH81" i="1"/>
  <c r="GD81" i="1"/>
  <c r="GZ81" i="1"/>
  <c r="HV81" i="1"/>
  <c r="IS81" i="1"/>
  <c r="I81" i="1"/>
  <c r="AE81" i="1"/>
  <c r="BC81" i="1"/>
  <c r="BY81" i="1"/>
  <c r="CU81" i="1"/>
  <c r="DQ81" i="1"/>
  <c r="EM81" i="1"/>
  <c r="FI81" i="1"/>
  <c r="GE81" i="1"/>
  <c r="HA81" i="1"/>
  <c r="HW81" i="1"/>
  <c r="IU81" i="1"/>
  <c r="J81" i="1"/>
  <c r="AG81" i="1"/>
  <c r="BD81" i="1"/>
  <c r="BZ81" i="1"/>
  <c r="CV81" i="1"/>
  <c r="DR81" i="1"/>
  <c r="EN81" i="1"/>
  <c r="FJ81" i="1"/>
  <c r="GF81" i="1"/>
  <c r="HB81" i="1"/>
  <c r="HY81" i="1"/>
  <c r="IV81" i="1"/>
  <c r="K81" i="1"/>
  <c r="AI81" i="1"/>
  <c r="BE81" i="1"/>
  <c r="CA81" i="1"/>
  <c r="CW81" i="1"/>
  <c r="DS81" i="1"/>
  <c r="EO81" i="1"/>
  <c r="FK81" i="1"/>
  <c r="GG81" i="1"/>
  <c r="HC81" i="1"/>
  <c r="IA81" i="1"/>
  <c r="IW81" i="1"/>
  <c r="M81" i="1"/>
  <c r="AJ81" i="1"/>
  <c r="BF81" i="1"/>
  <c r="CB81" i="1"/>
  <c r="CX81" i="1"/>
  <c r="DT81" i="1"/>
  <c r="EP81" i="1"/>
  <c r="FL81" i="1"/>
  <c r="GH81" i="1"/>
  <c r="HE81" i="1"/>
  <c r="IB81" i="1"/>
  <c r="IX81" i="1"/>
  <c r="O81" i="1"/>
  <c r="AK81" i="1"/>
  <c r="BG81" i="1"/>
  <c r="CC81" i="1"/>
  <c r="CY81" i="1"/>
  <c r="DU81" i="1"/>
  <c r="EQ81" i="1"/>
  <c r="FM81" i="1"/>
  <c r="GI81" i="1"/>
  <c r="HG81" i="1"/>
  <c r="IC81" i="1"/>
  <c r="IY81" i="1"/>
  <c r="P81" i="1"/>
  <c r="AL81" i="1"/>
  <c r="BH81" i="1"/>
  <c r="CD81" i="1"/>
  <c r="CZ81" i="1"/>
  <c r="DV81" i="1"/>
  <c r="ER81" i="1"/>
  <c r="FN81" i="1"/>
  <c r="GK81" i="1"/>
  <c r="HH81" i="1"/>
  <c r="ID81" i="1"/>
  <c r="IZ81" i="1"/>
  <c r="Q81" i="1"/>
  <c r="AM81" i="1"/>
  <c r="BI81" i="1"/>
  <c r="CE81" i="1"/>
  <c r="DA81" i="1"/>
  <c r="DW81" i="1"/>
  <c r="ES81" i="1"/>
  <c r="FO81" i="1"/>
  <c r="GM81" i="1"/>
  <c r="HI81" i="1"/>
  <c r="IE81" i="1"/>
  <c r="JA81" i="1"/>
  <c r="R81" i="1"/>
  <c r="AN81" i="1"/>
  <c r="BJ81" i="1"/>
  <c r="CF81" i="1"/>
  <c r="DB81" i="1"/>
  <c r="DX81" i="1"/>
  <c r="ET81" i="1"/>
  <c r="FQ81" i="1"/>
  <c r="GN81" i="1"/>
  <c r="HJ81" i="1"/>
  <c r="IF81" i="1"/>
  <c r="JB81" i="1"/>
  <c r="S81" i="1"/>
  <c r="AO81" i="1"/>
  <c r="BK81" i="1"/>
  <c r="CG81" i="1"/>
  <c r="DC81" i="1"/>
  <c r="DY81" i="1"/>
  <c r="EU81" i="1"/>
  <c r="FS81" i="1"/>
  <c r="GO81" i="1"/>
  <c r="HK81" i="1"/>
  <c r="IG81" i="1"/>
  <c r="JC81" i="1"/>
  <c r="T81" i="1"/>
  <c r="AP81" i="1"/>
  <c r="BL81" i="1"/>
  <c r="CH81" i="1"/>
  <c r="DD81" i="1"/>
  <c r="DZ81" i="1"/>
  <c r="EW81" i="1"/>
  <c r="FT81" i="1"/>
  <c r="GP81" i="1"/>
  <c r="HL81" i="1"/>
  <c r="IH81" i="1"/>
  <c r="JD81" i="1"/>
  <c r="U81" i="1"/>
  <c r="AQ81" i="1"/>
  <c r="BM81" i="1"/>
  <c r="CI81" i="1"/>
  <c r="DE81" i="1"/>
  <c r="EA81" i="1"/>
  <c r="EY81" i="1"/>
  <c r="FU81" i="1"/>
  <c r="GQ81" i="1"/>
  <c r="HM81" i="1"/>
  <c r="II81" i="1"/>
  <c r="JE81" i="1"/>
  <c r="V81" i="1"/>
  <c r="AR81" i="1"/>
  <c r="BN81" i="1"/>
  <c r="CJ81" i="1"/>
  <c r="DF81" i="1"/>
  <c r="EC81" i="1"/>
  <c r="EZ81" i="1"/>
  <c r="FV81" i="1"/>
  <c r="GR81" i="1"/>
  <c r="HN81" i="1"/>
  <c r="IJ81" i="1"/>
  <c r="JF81" i="1"/>
  <c r="W81" i="1"/>
  <c r="AS81" i="1"/>
  <c r="BO81" i="1"/>
  <c r="CK81" i="1"/>
  <c r="DG81" i="1"/>
  <c r="EE81" i="1"/>
  <c r="FA81" i="1"/>
  <c r="FW81" i="1"/>
  <c r="GS81" i="1"/>
  <c r="HO81" i="1"/>
  <c r="IK81" i="1"/>
  <c r="JG81" i="1"/>
  <c r="X81" i="1"/>
  <c r="AT81" i="1"/>
  <c r="BP81" i="1"/>
  <c r="CL81" i="1"/>
  <c r="DI81" i="1"/>
  <c r="EF81" i="1"/>
  <c r="FB81" i="1"/>
  <c r="FX81" i="1"/>
  <c r="GT81" i="1"/>
  <c r="HP81" i="1"/>
  <c r="IL81" i="1"/>
  <c r="JH81" i="1"/>
  <c r="Y81" i="1"/>
  <c r="AU81" i="1"/>
  <c r="BQ81" i="1"/>
  <c r="CM81" i="1"/>
  <c r="DK81" i="1"/>
  <c r="EG81" i="1"/>
  <c r="FC81" i="1"/>
  <c r="FY81" i="1"/>
  <c r="GU81" i="1"/>
  <c r="HQ81" i="1"/>
  <c r="IM81" i="1"/>
  <c r="JI81" i="1"/>
  <c r="Z81" i="1"/>
  <c r="AV81" i="1"/>
  <c r="BR81" i="1"/>
  <c r="CO81" i="1"/>
  <c r="DL81" i="1"/>
  <c r="EH81" i="1"/>
  <c r="FD81" i="1"/>
  <c r="FZ81" i="1"/>
  <c r="GV81" i="1"/>
  <c r="HR81" i="1"/>
  <c r="IN81" i="1"/>
  <c r="JJ81" i="1"/>
  <c r="AA81" i="1"/>
  <c r="AW81" i="1"/>
  <c r="BS81" i="1"/>
  <c r="CQ81" i="1"/>
  <c r="DM81" i="1"/>
  <c r="EI81" i="1"/>
  <c r="FE81" i="1"/>
  <c r="GA81" i="1"/>
  <c r="GW81" i="1"/>
  <c r="HS81" i="1"/>
  <c r="IO81" i="1"/>
  <c r="JK81" i="1"/>
  <c r="F81" i="1"/>
  <c r="AB81" i="1"/>
  <c r="AX81" i="1"/>
  <c r="BU81" i="1"/>
  <c r="CR81" i="1"/>
  <c r="DN81" i="1"/>
  <c r="EJ81" i="1"/>
  <c r="FF81" i="1"/>
  <c r="GB81" i="1"/>
  <c r="GX81" i="1"/>
  <c r="HT81" i="1"/>
  <c r="IP81" i="1"/>
  <c r="JM81" i="1"/>
  <c r="G81" i="1"/>
  <c r="AC81" i="1"/>
  <c r="AY81" i="1"/>
  <c r="BW81" i="1"/>
  <c r="CS81" i="1"/>
  <c r="DO81" i="1"/>
  <c r="EK81" i="1"/>
  <c r="FG81" i="1"/>
  <c r="GC81" i="1"/>
  <c r="GY81" i="1"/>
  <c r="HU81" i="1"/>
  <c r="IQ81" i="1"/>
  <c r="JX78" i="1"/>
  <c r="KR78" i="1"/>
  <c r="LL78" i="1"/>
  <c r="MF78" i="1"/>
  <c r="MZ78" i="1"/>
  <c r="NT78" i="1"/>
  <c r="ON78" i="1"/>
  <c r="JY78" i="1"/>
  <c r="KS78" i="1"/>
  <c r="JZ78" i="1"/>
  <c r="KT78" i="1"/>
  <c r="KG78" i="1"/>
  <c r="LD78" i="1"/>
  <c r="LY78" i="1"/>
  <c r="MT78" i="1"/>
  <c r="NO78" i="1"/>
  <c r="OJ78" i="1"/>
  <c r="PE78" i="1"/>
  <c r="PY78" i="1"/>
  <c r="QS78" i="1"/>
  <c r="RM78" i="1"/>
  <c r="SG78" i="1"/>
  <c r="TA78" i="1"/>
  <c r="TU78" i="1"/>
  <c r="UO78" i="1"/>
  <c r="VI78" i="1"/>
  <c r="WC78" i="1"/>
  <c r="WW78" i="1"/>
  <c r="XQ78" i="1"/>
  <c r="YK78" i="1"/>
  <c r="ZE78" i="1"/>
  <c r="ZY78" i="1"/>
  <c r="KH78" i="1"/>
  <c r="LE78" i="1"/>
  <c r="LZ78" i="1"/>
  <c r="MU78" i="1"/>
  <c r="NP78" i="1"/>
  <c r="OK78" i="1"/>
  <c r="PF78" i="1"/>
  <c r="PZ78" i="1"/>
  <c r="QT78" i="1"/>
  <c r="RN78" i="1"/>
  <c r="SH78" i="1"/>
  <c r="TB78" i="1"/>
  <c r="TV78" i="1"/>
  <c r="UP78" i="1"/>
  <c r="VJ78" i="1"/>
  <c r="WD78" i="1"/>
  <c r="WX78" i="1"/>
  <c r="XR78" i="1"/>
  <c r="YL78" i="1"/>
  <c r="ZF78" i="1"/>
  <c r="ZZ78" i="1"/>
  <c r="AAT78" i="1"/>
  <c r="KJ78" i="1"/>
  <c r="LG78" i="1"/>
  <c r="MB78" i="1"/>
  <c r="MW78" i="1"/>
  <c r="NR78" i="1"/>
  <c r="OM78" i="1"/>
  <c r="PH78" i="1"/>
  <c r="QB78" i="1"/>
  <c r="QV78" i="1"/>
  <c r="RP78" i="1"/>
  <c r="SJ78" i="1"/>
  <c r="TD78" i="1"/>
  <c r="TX78" i="1"/>
  <c r="UR78" i="1"/>
  <c r="VL78" i="1"/>
  <c r="WF78" i="1"/>
  <c r="WZ78" i="1"/>
  <c r="XT78" i="1"/>
  <c r="YN78" i="1"/>
  <c r="ZH78" i="1"/>
  <c r="AAB78" i="1"/>
  <c r="AAV78" i="1"/>
  <c r="JN78" i="1"/>
  <c r="KK78" i="1"/>
  <c r="LH78" i="1"/>
  <c r="MC78" i="1"/>
  <c r="MX78" i="1"/>
  <c r="NS78" i="1"/>
  <c r="OO78" i="1"/>
  <c r="PI78" i="1"/>
  <c r="QC78" i="1"/>
  <c r="QW78" i="1"/>
  <c r="RQ78" i="1"/>
  <c r="SK78" i="1"/>
  <c r="TE78" i="1"/>
  <c r="TY78" i="1"/>
  <c r="US78" i="1"/>
  <c r="VM78" i="1"/>
  <c r="WG78" i="1"/>
  <c r="XA78" i="1"/>
  <c r="XU78" i="1"/>
  <c r="YO78" i="1"/>
  <c r="ZI78" i="1"/>
  <c r="AAC78" i="1"/>
  <c r="AAW78" i="1"/>
  <c r="ABQ78" i="1"/>
  <c r="ACK78" i="1"/>
  <c r="ADE78" i="1"/>
  <c r="KO78" i="1"/>
  <c r="LQ78" i="1"/>
  <c r="MP78" i="1"/>
  <c r="NQ78" i="1"/>
  <c r="OS78" i="1"/>
  <c r="PQ78" i="1"/>
  <c r="QO78" i="1"/>
  <c r="RO78" i="1"/>
  <c r="SO78" i="1"/>
  <c r="TM78" i="1"/>
  <c r="UK78" i="1"/>
  <c r="VK78" i="1"/>
  <c r="WK78" i="1"/>
  <c r="XI78" i="1"/>
  <c r="YG78" i="1"/>
  <c r="ZG78" i="1"/>
  <c r="AAG78" i="1"/>
  <c r="ABD78" i="1"/>
  <c r="ABY78" i="1"/>
  <c r="ACT78" i="1"/>
  <c r="JO78" i="1"/>
  <c r="KP78" i="1"/>
  <c r="LR78" i="1"/>
  <c r="MQ78" i="1"/>
  <c r="NU78" i="1"/>
  <c r="OT78" i="1"/>
  <c r="PR78" i="1"/>
  <c r="QP78" i="1"/>
  <c r="RR78" i="1"/>
  <c r="SP78" i="1"/>
  <c r="TN78" i="1"/>
  <c r="UL78" i="1"/>
  <c r="VN78" i="1"/>
  <c r="WL78" i="1"/>
  <c r="XJ78" i="1"/>
  <c r="YH78" i="1"/>
  <c r="ZJ78" i="1"/>
  <c r="AAH78" i="1"/>
  <c r="ABE78" i="1"/>
  <c r="ABZ78" i="1"/>
  <c r="ACU78" i="1"/>
  <c r="JQ78" i="1"/>
  <c r="KU78" i="1"/>
  <c r="LT78" i="1"/>
  <c r="MS78" i="1"/>
  <c r="NW78" i="1"/>
  <c r="OV78" i="1"/>
  <c r="PT78" i="1"/>
  <c r="QR78" i="1"/>
  <c r="RT78" i="1"/>
  <c r="SR78" i="1"/>
  <c r="TP78" i="1"/>
  <c r="UN78" i="1"/>
  <c r="VP78" i="1"/>
  <c r="WN78" i="1"/>
  <c r="XL78" i="1"/>
  <c r="YJ78" i="1"/>
  <c r="ZL78" i="1"/>
  <c r="AAJ78" i="1"/>
  <c r="ABG78" i="1"/>
  <c r="ACB78" i="1"/>
  <c r="ACW78" i="1"/>
  <c r="JU78" i="1"/>
  <c r="KY78" i="1"/>
  <c r="LX78" i="1"/>
  <c r="NB78" i="1"/>
  <c r="OA78" i="1"/>
  <c r="OZ78" i="1"/>
  <c r="PX78" i="1"/>
  <c r="QZ78" i="1"/>
  <c r="RX78" i="1"/>
  <c r="SV78" i="1"/>
  <c r="TT78" i="1"/>
  <c r="UV78" i="1"/>
  <c r="VT78" i="1"/>
  <c r="WR78" i="1"/>
  <c r="XP78" i="1"/>
  <c r="YR78" i="1"/>
  <c r="ZP78" i="1"/>
  <c r="AAN78" i="1"/>
  <c r="JV78" i="1"/>
  <c r="KZ78" i="1"/>
  <c r="MA78" i="1"/>
  <c r="NC78" i="1"/>
  <c r="OB78" i="1"/>
  <c r="PA78" i="1"/>
  <c r="QA78" i="1"/>
  <c r="RA78" i="1"/>
  <c r="RY78" i="1"/>
  <c r="SW78" i="1"/>
  <c r="TW78" i="1"/>
  <c r="UW78" i="1"/>
  <c r="VU78" i="1"/>
  <c r="WS78" i="1"/>
  <c r="XS78" i="1"/>
  <c r="KA78" i="1"/>
  <c r="LB78" i="1"/>
  <c r="ME78" i="1"/>
  <c r="NE78" i="1"/>
  <c r="OD78" i="1"/>
  <c r="PC78" i="1"/>
  <c r="QE78" i="1"/>
  <c r="RC78" i="1"/>
  <c r="SA78" i="1"/>
  <c r="SY78" i="1"/>
  <c r="UA78" i="1"/>
  <c r="KB78" i="1"/>
  <c r="LN78" i="1"/>
  <c r="NA78" i="1"/>
  <c r="OI78" i="1"/>
  <c r="PU78" i="1"/>
  <c r="RF78" i="1"/>
  <c r="SN78" i="1"/>
  <c r="UB78" i="1"/>
  <c r="VE78" i="1"/>
  <c r="WO78" i="1"/>
  <c r="XX78" i="1"/>
  <c r="YZ78" i="1"/>
  <c r="AAF78" i="1"/>
  <c r="ABJ78" i="1"/>
  <c r="ACH78" i="1"/>
  <c r="ADG78" i="1"/>
  <c r="KC78" i="1"/>
  <c r="LO78" i="1"/>
  <c r="ND78" i="1"/>
  <c r="OL78" i="1"/>
  <c r="PV78" i="1"/>
  <c r="RG78" i="1"/>
  <c r="SQ78" i="1"/>
  <c r="UC78" i="1"/>
  <c r="VF78" i="1"/>
  <c r="WP78" i="1"/>
  <c r="XY78" i="1"/>
  <c r="ZA78" i="1"/>
  <c r="AAI78" i="1"/>
  <c r="ABK78" i="1"/>
  <c r="ACI78" i="1"/>
  <c r="KD78" i="1"/>
  <c r="LP78" i="1"/>
  <c r="NF78" i="1"/>
  <c r="OP78" i="1"/>
  <c r="PW78" i="1"/>
  <c r="RH78" i="1"/>
  <c r="SS78" i="1"/>
  <c r="UD78" i="1"/>
  <c r="VG78" i="1"/>
  <c r="WQ78" i="1"/>
  <c r="XZ78" i="1"/>
  <c r="ZB78" i="1"/>
  <c r="AAK78" i="1"/>
  <c r="ABL78" i="1"/>
  <c r="ACJ78" i="1"/>
  <c r="KI78" i="1"/>
  <c r="LV78" i="1"/>
  <c r="NI78" i="1"/>
  <c r="OU78" i="1"/>
  <c r="QG78" i="1"/>
  <c r="RK78" i="1"/>
  <c r="SX78" i="1"/>
  <c r="UG78" i="1"/>
  <c r="VQ78" i="1"/>
  <c r="WV78" i="1"/>
  <c r="YC78" i="1"/>
  <c r="ZK78" i="1"/>
  <c r="AAO78" i="1"/>
  <c r="ABO78" i="1"/>
  <c r="ACN78" i="1"/>
  <c r="KL78" i="1"/>
  <c r="LW78" i="1"/>
  <c r="NJ78" i="1"/>
  <c r="OW78" i="1"/>
  <c r="QH78" i="1"/>
  <c r="RL78" i="1"/>
  <c r="SZ78" i="1"/>
  <c r="UH78" i="1"/>
  <c r="VR78" i="1"/>
  <c r="WY78" i="1"/>
  <c r="YD78" i="1"/>
  <c r="ZM78" i="1"/>
  <c r="AAP78" i="1"/>
  <c r="ABP78" i="1"/>
  <c r="ACO78" i="1"/>
  <c r="KN78" i="1"/>
  <c r="MG78" i="1"/>
  <c r="NL78" i="1"/>
  <c r="OY78" i="1"/>
  <c r="QJ78" i="1"/>
  <c r="RU78" i="1"/>
  <c r="TF78" i="1"/>
  <c r="UJ78" i="1"/>
  <c r="VV78" i="1"/>
  <c r="XC78" i="1"/>
  <c r="YF78" i="1"/>
  <c r="ZO78" i="1"/>
  <c r="AAR78" i="1"/>
  <c r="ABS78" i="1"/>
  <c r="ACQ78" i="1"/>
  <c r="KQ78" i="1"/>
  <c r="MH78" i="1"/>
  <c r="NM78" i="1"/>
  <c r="PB78" i="1"/>
  <c r="QK78" i="1"/>
  <c r="RV78" i="1"/>
  <c r="TG78" i="1"/>
  <c r="UM78" i="1"/>
  <c r="VW78" i="1"/>
  <c r="XD78" i="1"/>
  <c r="YI78" i="1"/>
  <c r="ZQ78" i="1"/>
  <c r="AAS78" i="1"/>
  <c r="ABT78" i="1"/>
  <c r="KE78" i="1"/>
  <c r="MM78" i="1"/>
  <c r="OR78" i="1"/>
  <c r="QX78" i="1"/>
  <c r="TC78" i="1"/>
  <c r="VA78" i="1"/>
  <c r="XE78" i="1"/>
  <c r="YW78" i="1"/>
  <c r="AAX78" i="1"/>
  <c r="ACF78" i="1"/>
  <c r="KF78" i="1"/>
  <c r="MN78" i="1"/>
  <c r="OX78" i="1"/>
  <c r="QY78" i="1"/>
  <c r="TH78" i="1"/>
  <c r="VB78" i="1"/>
  <c r="XF78" i="1"/>
  <c r="YX78" i="1"/>
  <c r="AAY78" i="1"/>
  <c r="ACG78" i="1"/>
  <c r="KM78" i="1"/>
  <c r="MO78" i="1"/>
  <c r="KV78" i="1"/>
  <c r="MR78" i="1"/>
  <c r="PG78" i="1"/>
  <c r="RD78" i="1"/>
  <c r="TJ78" i="1"/>
  <c r="VD78" i="1"/>
  <c r="XH78" i="1"/>
  <c r="ZC78" i="1"/>
  <c r="ABA78" i="1"/>
  <c r="ACM78" i="1"/>
  <c r="KW78" i="1"/>
  <c r="MV78" i="1"/>
  <c r="PJ78" i="1"/>
  <c r="RE78" i="1"/>
  <c r="TK78" i="1"/>
  <c r="VH78" i="1"/>
  <c r="XK78" i="1"/>
  <c r="ZD78" i="1"/>
  <c r="ABB78" i="1"/>
  <c r="ACP78" i="1"/>
  <c r="KX78" i="1"/>
  <c r="MY78" i="1"/>
  <c r="PK78" i="1"/>
  <c r="RI78" i="1"/>
  <c r="TL78" i="1"/>
  <c r="VO78" i="1"/>
  <c r="XM78" i="1"/>
  <c r="ZN78" i="1"/>
  <c r="ABC78" i="1"/>
  <c r="ACR78" i="1"/>
  <c r="LA78" i="1"/>
  <c r="NG78" i="1"/>
  <c r="PL78" i="1"/>
  <c r="RJ78" i="1"/>
  <c r="TO78" i="1"/>
  <c r="VS78" i="1"/>
  <c r="XN78" i="1"/>
  <c r="ZR78" i="1"/>
  <c r="ABF78" i="1"/>
  <c r="ACS78" i="1"/>
  <c r="LC78" i="1"/>
  <c r="NH78" i="1"/>
  <c r="PM78" i="1"/>
  <c r="RS78" i="1"/>
  <c r="TQ78" i="1"/>
  <c r="VX78" i="1"/>
  <c r="XO78" i="1"/>
  <c r="ZS78" i="1"/>
  <c r="ABH78" i="1"/>
  <c r="ACV78" i="1"/>
  <c r="LF78" i="1"/>
  <c r="NK78" i="1"/>
  <c r="PN78" i="1"/>
  <c r="RW78" i="1"/>
  <c r="TR78" i="1"/>
  <c r="VY78" i="1"/>
  <c r="XV78" i="1"/>
  <c r="ZT78" i="1"/>
  <c r="ABI78" i="1"/>
  <c r="ACX78" i="1"/>
  <c r="LI78" i="1"/>
  <c r="NN78" i="1"/>
  <c r="PO78" i="1"/>
  <c r="RZ78" i="1"/>
  <c r="TS78" i="1"/>
  <c r="VZ78" i="1"/>
  <c r="XW78" i="1"/>
  <c r="ZU78" i="1"/>
  <c r="ABM78" i="1"/>
  <c r="ACY78" i="1"/>
  <c r="LJ78" i="1"/>
  <c r="NV78" i="1"/>
  <c r="PP78" i="1"/>
  <c r="SB78" i="1"/>
  <c r="TZ78" i="1"/>
  <c r="WA78" i="1"/>
  <c r="YA78" i="1"/>
  <c r="ZV78" i="1"/>
  <c r="ABN78" i="1"/>
  <c r="ACZ78" i="1"/>
  <c r="JP78" i="1"/>
  <c r="MD78" i="1"/>
  <c r="OE78" i="1"/>
  <c r="QL78" i="1"/>
  <c r="SI78" i="1"/>
  <c r="UT78" i="1"/>
  <c r="WJ78" i="1"/>
  <c r="YQ78" i="1"/>
  <c r="AAE78" i="1"/>
  <c r="ABX78" i="1"/>
  <c r="ADF78" i="1"/>
  <c r="JT78" i="1"/>
  <c r="MK78" i="1"/>
  <c r="OH78" i="1"/>
  <c r="QQ78" i="1"/>
  <c r="ST78" i="1"/>
  <c r="UY78" i="1"/>
  <c r="WU78" i="1"/>
  <c r="YU78" i="1"/>
  <c r="AAQ78" i="1"/>
  <c r="ACD78" i="1"/>
  <c r="JW78" i="1"/>
  <c r="ML78" i="1"/>
  <c r="OQ78" i="1"/>
  <c r="QU78" i="1"/>
  <c r="SU78" i="1"/>
  <c r="UZ78" i="1"/>
  <c r="LS78" i="1"/>
  <c r="SE78" i="1"/>
  <c r="YB78" i="1"/>
  <c r="ACA78" i="1"/>
  <c r="LU78" i="1"/>
  <c r="SF78" i="1"/>
  <c r="YE78" i="1"/>
  <c r="ACC78" i="1"/>
  <c r="MI78" i="1"/>
  <c r="SL78" i="1"/>
  <c r="YM78" i="1"/>
  <c r="ACE78" i="1"/>
  <c r="MJ78" i="1"/>
  <c r="SM78" i="1"/>
  <c r="YP78" i="1"/>
  <c r="ACL78" i="1"/>
  <c r="NX78" i="1"/>
  <c r="TI78" i="1"/>
  <c r="YS78" i="1"/>
  <c r="ADA78" i="1"/>
  <c r="NY78" i="1"/>
  <c r="UE78" i="1"/>
  <c r="YT78" i="1"/>
  <c r="ADB78" i="1"/>
  <c r="NZ78" i="1"/>
  <c r="UF78" i="1"/>
  <c r="YV78" i="1"/>
  <c r="ADC78" i="1"/>
  <c r="OC78" i="1"/>
  <c r="UI78" i="1"/>
  <c r="YY78" i="1"/>
  <c r="ADD78" i="1"/>
  <c r="OF78" i="1"/>
  <c r="UQ78" i="1"/>
  <c r="ZW78" i="1"/>
  <c r="OG78" i="1"/>
  <c r="UU78" i="1"/>
  <c r="ZX78" i="1"/>
  <c r="PD78" i="1"/>
  <c r="UX78" i="1"/>
  <c r="AAA78" i="1"/>
  <c r="PS78" i="1"/>
  <c r="VC78" i="1"/>
  <c r="AAD78" i="1"/>
  <c r="QD78" i="1"/>
  <c r="WB78" i="1"/>
  <c r="AAL78" i="1"/>
  <c r="LM78" i="1"/>
  <c r="ABV78" i="1"/>
  <c r="QF78" i="1"/>
  <c r="ABW78" i="1"/>
  <c r="QI78" i="1"/>
  <c r="QM78" i="1"/>
  <c r="QN78" i="1"/>
  <c r="RB78" i="1"/>
  <c r="SC78" i="1"/>
  <c r="SD78" i="1"/>
  <c r="WE78" i="1"/>
  <c r="WH78" i="1"/>
  <c r="WI78" i="1"/>
  <c r="WM78" i="1"/>
  <c r="WT78" i="1"/>
  <c r="JS78" i="1"/>
  <c r="ABR78" i="1"/>
  <c r="JR78" i="1"/>
  <c r="LK78" i="1"/>
  <c r="XB78" i="1"/>
  <c r="XG78" i="1"/>
  <c r="AAM78" i="1"/>
  <c r="AAU78" i="1"/>
  <c r="AAZ78" i="1"/>
  <c r="ABU78" i="1"/>
  <c r="S78" i="1"/>
  <c r="AM78" i="1"/>
  <c r="BG78" i="1"/>
  <c r="CA78" i="1"/>
  <c r="CU78" i="1"/>
  <c r="DO78" i="1"/>
  <c r="EI78" i="1"/>
  <c r="FC78" i="1"/>
  <c r="FW78" i="1"/>
  <c r="GQ78" i="1"/>
  <c r="HK78" i="1"/>
  <c r="IE78" i="1"/>
  <c r="IY78" i="1"/>
  <c r="T78" i="1"/>
  <c r="AN78" i="1"/>
  <c r="BH78" i="1"/>
  <c r="CB78" i="1"/>
  <c r="CV78" i="1"/>
  <c r="DP78" i="1"/>
  <c r="EJ78" i="1"/>
  <c r="FD78" i="1"/>
  <c r="FX78" i="1"/>
  <c r="GR78" i="1"/>
  <c r="HL78" i="1"/>
  <c r="IF78" i="1"/>
  <c r="IZ78" i="1"/>
  <c r="O78" i="1"/>
  <c r="AK78" i="1"/>
  <c r="BI78" i="1"/>
  <c r="CE78" i="1"/>
  <c r="DA78" i="1"/>
  <c r="DW78" i="1"/>
  <c r="ES78" i="1"/>
  <c r="FO78" i="1"/>
  <c r="GK78" i="1"/>
  <c r="HG78" i="1"/>
  <c r="IC78" i="1"/>
  <c r="JA78" i="1"/>
  <c r="P78" i="1"/>
  <c r="AL78" i="1"/>
  <c r="BJ78" i="1"/>
  <c r="CF78" i="1"/>
  <c r="DB78" i="1"/>
  <c r="DX78" i="1"/>
  <c r="ET78" i="1"/>
  <c r="FP78" i="1"/>
  <c r="GL78" i="1"/>
  <c r="HH78" i="1"/>
  <c r="ID78" i="1"/>
  <c r="JB78" i="1"/>
  <c r="Q78" i="1"/>
  <c r="AO78" i="1"/>
  <c r="BK78" i="1"/>
  <c r="CG78" i="1"/>
  <c r="DC78" i="1"/>
  <c r="DY78" i="1"/>
  <c r="EU78" i="1"/>
  <c r="FQ78" i="1"/>
  <c r="GM78" i="1"/>
  <c r="HI78" i="1"/>
  <c r="IG78" i="1"/>
  <c r="JC78" i="1"/>
  <c r="Y78" i="1"/>
  <c r="AU78" i="1"/>
  <c r="BQ78" i="1"/>
  <c r="CM78" i="1"/>
  <c r="DI78" i="1"/>
  <c r="EE78" i="1"/>
  <c r="FA78" i="1"/>
  <c r="FY78" i="1"/>
  <c r="GU78" i="1"/>
  <c r="HQ78" i="1"/>
  <c r="IM78" i="1"/>
  <c r="JI78" i="1"/>
  <c r="G78" i="1"/>
  <c r="AC78" i="1"/>
  <c r="AY78" i="1"/>
  <c r="BU78" i="1"/>
  <c r="CQ78" i="1"/>
  <c r="DM78" i="1"/>
  <c r="EK78" i="1"/>
  <c r="FG78" i="1"/>
  <c r="GC78" i="1"/>
  <c r="GY78" i="1"/>
  <c r="HU78" i="1"/>
  <c r="IQ78" i="1"/>
  <c r="JM78" i="1"/>
  <c r="I78" i="1"/>
  <c r="AE78" i="1"/>
  <c r="BA78" i="1"/>
  <c r="BW78" i="1"/>
  <c r="CS78" i="1"/>
  <c r="DQ78" i="1"/>
  <c r="EM78" i="1"/>
  <c r="FI78" i="1"/>
  <c r="GE78" i="1"/>
  <c r="HA78" i="1"/>
  <c r="HW78" i="1"/>
  <c r="IS78" i="1"/>
  <c r="F78" i="1"/>
  <c r="AJ78" i="1"/>
  <c r="BR78" i="1"/>
  <c r="CX78" i="1"/>
  <c r="EC78" i="1"/>
  <c r="FJ78" i="1"/>
  <c r="GO78" i="1"/>
  <c r="HT78" i="1"/>
  <c r="IX78" i="1"/>
  <c r="H78" i="1"/>
  <c r="AP78" i="1"/>
  <c r="BS78" i="1"/>
  <c r="CY78" i="1"/>
  <c r="ED78" i="1"/>
  <c r="FK78" i="1"/>
  <c r="GP78" i="1"/>
  <c r="HV78" i="1"/>
  <c r="JD78" i="1"/>
  <c r="J78" i="1"/>
  <c r="AQ78" i="1"/>
  <c r="BT78" i="1"/>
  <c r="CZ78" i="1"/>
  <c r="EF78" i="1"/>
  <c r="FL78" i="1"/>
  <c r="GS78" i="1"/>
  <c r="HX78" i="1"/>
  <c r="JE78" i="1"/>
  <c r="K78" i="1"/>
  <c r="AR78" i="1"/>
  <c r="BV78" i="1"/>
  <c r="DD78" i="1"/>
  <c r="EG78" i="1"/>
  <c r="FM78" i="1"/>
  <c r="GT78" i="1"/>
  <c r="HY78" i="1"/>
  <c r="JF78" i="1"/>
  <c r="L78" i="1"/>
  <c r="AS78" i="1"/>
  <c r="BX78" i="1"/>
  <c r="DE78" i="1"/>
  <c r="EH78" i="1"/>
  <c r="FN78" i="1"/>
  <c r="GV78" i="1"/>
  <c r="HZ78" i="1"/>
  <c r="JG78" i="1"/>
  <c r="M78" i="1"/>
  <c r="AT78" i="1"/>
  <c r="BY78" i="1"/>
  <c r="DF78" i="1"/>
  <c r="EL78" i="1"/>
  <c r="FR78" i="1"/>
  <c r="GW78" i="1"/>
  <c r="IA78" i="1"/>
  <c r="JH78" i="1"/>
  <c r="N78" i="1"/>
  <c r="AV78" i="1"/>
  <c r="BZ78" i="1"/>
  <c r="DG78" i="1"/>
  <c r="EN78" i="1"/>
  <c r="FS78" i="1"/>
  <c r="GX78" i="1"/>
  <c r="IB78" i="1"/>
  <c r="JJ78" i="1"/>
  <c r="R78" i="1"/>
  <c r="AW78" i="1"/>
  <c r="CC78" i="1"/>
  <c r="DH78" i="1"/>
  <c r="EO78" i="1"/>
  <c r="FT78" i="1"/>
  <c r="GZ78" i="1"/>
  <c r="IH78" i="1"/>
  <c r="JK78" i="1"/>
  <c r="U78" i="1"/>
  <c r="AX78" i="1"/>
  <c r="CD78" i="1"/>
  <c r="DJ78" i="1"/>
  <c r="EP78" i="1"/>
  <c r="FU78" i="1"/>
  <c r="HB78" i="1"/>
  <c r="II78" i="1"/>
  <c r="JL78" i="1"/>
  <c r="V78" i="1"/>
  <c r="AZ78" i="1"/>
  <c r="CH78" i="1"/>
  <c r="DK78" i="1"/>
  <c r="EQ78" i="1"/>
  <c r="FV78" i="1"/>
  <c r="HC78" i="1"/>
  <c r="IJ78" i="1"/>
  <c r="W78" i="1"/>
  <c r="BB78" i="1"/>
  <c r="CI78" i="1"/>
  <c r="DL78" i="1"/>
  <c r="ER78" i="1"/>
  <c r="FZ78" i="1"/>
  <c r="HD78" i="1"/>
  <c r="IK78" i="1"/>
  <c r="X78" i="1"/>
  <c r="BC78" i="1"/>
  <c r="CJ78" i="1"/>
  <c r="DN78" i="1"/>
  <c r="EV78" i="1"/>
  <c r="GA78" i="1"/>
  <c r="HE78" i="1"/>
  <c r="IL78" i="1"/>
  <c r="Z78" i="1"/>
  <c r="BD78" i="1"/>
  <c r="CK78" i="1"/>
  <c r="DR78" i="1"/>
  <c r="EW78" i="1"/>
  <c r="GB78" i="1"/>
  <c r="HF78" i="1"/>
  <c r="IN78" i="1"/>
  <c r="AA78" i="1"/>
  <c r="BE78" i="1"/>
  <c r="CL78" i="1"/>
  <c r="DS78" i="1"/>
  <c r="EX78" i="1"/>
  <c r="GD78" i="1"/>
  <c r="HJ78" i="1"/>
  <c r="IO78" i="1"/>
  <c r="AB78" i="1"/>
  <c r="BF78" i="1"/>
  <c r="CN78" i="1"/>
  <c r="DT78" i="1"/>
  <c r="EY78" i="1"/>
  <c r="GF78" i="1"/>
  <c r="HM78" i="1"/>
  <c r="IP78" i="1"/>
  <c r="AD78" i="1"/>
  <c r="BL78" i="1"/>
  <c r="CO78" i="1"/>
  <c r="DU78" i="1"/>
  <c r="EZ78" i="1"/>
  <c r="GG78" i="1"/>
  <c r="HN78" i="1"/>
  <c r="IR78" i="1"/>
  <c r="AF78" i="1"/>
  <c r="BM78" i="1"/>
  <c r="CP78" i="1"/>
  <c r="DV78" i="1"/>
  <c r="FB78" i="1"/>
  <c r="GH78" i="1"/>
  <c r="HO78" i="1"/>
  <c r="IT78" i="1"/>
  <c r="AG78" i="1"/>
  <c r="BN78" i="1"/>
  <c r="CR78" i="1"/>
  <c r="DZ78" i="1"/>
  <c r="FE78" i="1"/>
  <c r="GI78" i="1"/>
  <c r="HP78" i="1"/>
  <c r="IU78" i="1"/>
  <c r="AH78" i="1"/>
  <c r="BO78" i="1"/>
  <c r="CT78" i="1"/>
  <c r="EA78" i="1"/>
  <c r="FF78" i="1"/>
  <c r="GJ78" i="1"/>
  <c r="HR78" i="1"/>
  <c r="IV78" i="1"/>
  <c r="AI78" i="1"/>
  <c r="BP78" i="1"/>
  <c r="CW78" i="1"/>
  <c r="EB78" i="1"/>
  <c r="FH78" i="1"/>
  <c r="GN78" i="1"/>
  <c r="HS78" i="1"/>
  <c r="IW78" i="1"/>
  <c r="KF83" i="1"/>
  <c r="KZ83" i="1"/>
  <c r="LT83" i="1"/>
  <c r="MN83" i="1"/>
  <c r="NH83" i="1"/>
  <c r="OB83" i="1"/>
  <c r="OV83" i="1"/>
  <c r="PP83" i="1"/>
  <c r="QJ83" i="1"/>
  <c r="RD83" i="1"/>
  <c r="RX83" i="1"/>
  <c r="SR83" i="1"/>
  <c r="TL83" i="1"/>
  <c r="UF83" i="1"/>
  <c r="UZ83" i="1"/>
  <c r="VT83" i="1"/>
  <c r="WN83" i="1"/>
  <c r="XH83" i="1"/>
  <c r="YB83" i="1"/>
  <c r="YV83" i="1"/>
  <c r="ZP83" i="1"/>
  <c r="AAJ83" i="1"/>
  <c r="ABD83" i="1"/>
  <c r="ABX83" i="1"/>
  <c r="ACR83" i="1"/>
  <c r="JN83" i="1"/>
  <c r="KH83" i="1"/>
  <c r="LB83" i="1"/>
  <c r="LV83" i="1"/>
  <c r="MP83" i="1"/>
  <c r="NJ83" i="1"/>
  <c r="OD83" i="1"/>
  <c r="OX83" i="1"/>
  <c r="PR83" i="1"/>
  <c r="QL83" i="1"/>
  <c r="RF83" i="1"/>
  <c r="RZ83" i="1"/>
  <c r="ST83" i="1"/>
  <c r="TN83" i="1"/>
  <c r="UH83" i="1"/>
  <c r="VB83" i="1"/>
  <c r="VV83" i="1"/>
  <c r="WP83" i="1"/>
  <c r="XJ83" i="1"/>
  <c r="YD83" i="1"/>
  <c r="YX83" i="1"/>
  <c r="ZR83" i="1"/>
  <c r="AAL83" i="1"/>
  <c r="JO83" i="1"/>
  <c r="KI83" i="1"/>
  <c r="LC83" i="1"/>
  <c r="LW83" i="1"/>
  <c r="MQ83" i="1"/>
  <c r="NK83" i="1"/>
  <c r="OE83" i="1"/>
  <c r="OY83" i="1"/>
  <c r="PS83" i="1"/>
  <c r="QM83" i="1"/>
  <c r="RG83" i="1"/>
  <c r="SA83" i="1"/>
  <c r="SU83" i="1"/>
  <c r="TO83" i="1"/>
  <c r="UI83" i="1"/>
  <c r="VC83" i="1"/>
  <c r="VW83" i="1"/>
  <c r="WQ83" i="1"/>
  <c r="XK83" i="1"/>
  <c r="YE83" i="1"/>
  <c r="YY83" i="1"/>
  <c r="ZS83" i="1"/>
  <c r="AAM83" i="1"/>
  <c r="ABG83" i="1"/>
  <c r="ACA83" i="1"/>
  <c r="ACU83" i="1"/>
  <c r="JP83" i="1"/>
  <c r="KJ83" i="1"/>
  <c r="LD83" i="1"/>
  <c r="LX83" i="1"/>
  <c r="MR83" i="1"/>
  <c r="NL83" i="1"/>
  <c r="OF83" i="1"/>
  <c r="OZ83" i="1"/>
  <c r="PT83" i="1"/>
  <c r="QN83" i="1"/>
  <c r="RH83" i="1"/>
  <c r="SB83" i="1"/>
  <c r="SV83" i="1"/>
  <c r="TP83" i="1"/>
  <c r="UJ83" i="1"/>
  <c r="VD83" i="1"/>
  <c r="VX83" i="1"/>
  <c r="WR83" i="1"/>
  <c r="XL83" i="1"/>
  <c r="YF83" i="1"/>
  <c r="YZ83" i="1"/>
  <c r="ZT83" i="1"/>
  <c r="AAN83" i="1"/>
  <c r="JR83" i="1"/>
  <c r="KL83" i="1"/>
  <c r="LF83" i="1"/>
  <c r="LZ83" i="1"/>
  <c r="MT83" i="1"/>
  <c r="NN83" i="1"/>
  <c r="OH83" i="1"/>
  <c r="PB83" i="1"/>
  <c r="PV83" i="1"/>
  <c r="QP83" i="1"/>
  <c r="RJ83" i="1"/>
  <c r="SD83" i="1"/>
  <c r="SX83" i="1"/>
  <c r="TR83" i="1"/>
  <c r="UL83" i="1"/>
  <c r="VF83" i="1"/>
  <c r="VZ83" i="1"/>
  <c r="WT83" i="1"/>
  <c r="XN83" i="1"/>
  <c r="YH83" i="1"/>
  <c r="ZB83" i="1"/>
  <c r="ZV83" i="1"/>
  <c r="AAP83" i="1"/>
  <c r="ABJ83" i="1"/>
  <c r="ACD83" i="1"/>
  <c r="ACX83" i="1"/>
  <c r="JS83" i="1"/>
  <c r="KM83" i="1"/>
  <c r="LG83" i="1"/>
  <c r="MA83" i="1"/>
  <c r="MU83" i="1"/>
  <c r="NO83" i="1"/>
  <c r="OI83" i="1"/>
  <c r="PC83" i="1"/>
  <c r="PW83" i="1"/>
  <c r="QQ83" i="1"/>
  <c r="RK83" i="1"/>
  <c r="SE83" i="1"/>
  <c r="SY83" i="1"/>
  <c r="TS83" i="1"/>
  <c r="UM83" i="1"/>
  <c r="VG83" i="1"/>
  <c r="WA83" i="1"/>
  <c r="WU83" i="1"/>
  <c r="JT83" i="1"/>
  <c r="KN83" i="1"/>
  <c r="LH83" i="1"/>
  <c r="MB83" i="1"/>
  <c r="MV83" i="1"/>
  <c r="NP83" i="1"/>
  <c r="OJ83" i="1"/>
  <c r="PD83" i="1"/>
  <c r="PX83" i="1"/>
  <c r="QR83" i="1"/>
  <c r="JU83" i="1"/>
  <c r="KO83" i="1"/>
  <c r="LI83" i="1"/>
  <c r="MC83" i="1"/>
  <c r="MW83" i="1"/>
  <c r="NQ83" i="1"/>
  <c r="OK83" i="1"/>
  <c r="JV83" i="1"/>
  <c r="KP83" i="1"/>
  <c r="LJ83" i="1"/>
  <c r="MD83" i="1"/>
  <c r="MX83" i="1"/>
  <c r="NR83" i="1"/>
  <c r="OL83" i="1"/>
  <c r="JW83" i="1"/>
  <c r="LA83" i="1"/>
  <c r="ML83" i="1"/>
  <c r="NX83" i="1"/>
  <c r="PH83" i="1"/>
  <c r="QI83" i="1"/>
  <c r="RP83" i="1"/>
  <c r="SP83" i="1"/>
  <c r="TV83" i="1"/>
  <c r="UV83" i="1"/>
  <c r="WB83" i="1"/>
  <c r="XB83" i="1"/>
  <c r="YA83" i="1"/>
  <c r="ZE83" i="1"/>
  <c r="AAD83" i="1"/>
  <c r="ABC83" i="1"/>
  <c r="ACB83" i="1"/>
  <c r="ACZ83" i="1"/>
  <c r="JX83" i="1"/>
  <c r="LE83" i="1"/>
  <c r="MM83" i="1"/>
  <c r="NY83" i="1"/>
  <c r="PI83" i="1"/>
  <c r="QK83" i="1"/>
  <c r="RQ83" i="1"/>
  <c r="SQ83" i="1"/>
  <c r="TW83" i="1"/>
  <c r="UW83" i="1"/>
  <c r="WC83" i="1"/>
  <c r="XC83" i="1"/>
  <c r="YC83" i="1"/>
  <c r="ZF83" i="1"/>
  <c r="AAE83" i="1"/>
  <c r="ABE83" i="1"/>
  <c r="ACC83" i="1"/>
  <c r="ADA83" i="1"/>
  <c r="JY83" i="1"/>
  <c r="LK83" i="1"/>
  <c r="MO83" i="1"/>
  <c r="NZ83" i="1"/>
  <c r="PJ83" i="1"/>
  <c r="QO83" i="1"/>
  <c r="RR83" i="1"/>
  <c r="SS83" i="1"/>
  <c r="TX83" i="1"/>
  <c r="UX83" i="1"/>
  <c r="WD83" i="1"/>
  <c r="XD83" i="1"/>
  <c r="YG83" i="1"/>
  <c r="ZG83" i="1"/>
  <c r="AAF83" i="1"/>
  <c r="ABF83" i="1"/>
  <c r="ACE83" i="1"/>
  <c r="ADB83" i="1"/>
  <c r="JZ83" i="1"/>
  <c r="LL83" i="1"/>
  <c r="MS83" i="1"/>
  <c r="OA83" i="1"/>
  <c r="PK83" i="1"/>
  <c r="QS83" i="1"/>
  <c r="RS83" i="1"/>
  <c r="SW83" i="1"/>
  <c r="TY83" i="1"/>
  <c r="UY83" i="1"/>
  <c r="WE83" i="1"/>
  <c r="XE83" i="1"/>
  <c r="YI83" i="1"/>
  <c r="ZH83" i="1"/>
  <c r="AAG83" i="1"/>
  <c r="ABH83" i="1"/>
  <c r="ACF83" i="1"/>
  <c r="ADC83" i="1"/>
  <c r="KA83" i="1"/>
  <c r="LM83" i="1"/>
  <c r="MY83" i="1"/>
  <c r="OC83" i="1"/>
  <c r="PL83" i="1"/>
  <c r="QT83" i="1"/>
  <c r="RT83" i="1"/>
  <c r="SZ83" i="1"/>
  <c r="TZ83" i="1"/>
  <c r="VA83" i="1"/>
  <c r="WF83" i="1"/>
  <c r="XF83" i="1"/>
  <c r="YJ83" i="1"/>
  <c r="ZI83" i="1"/>
  <c r="AAH83" i="1"/>
  <c r="ABI83" i="1"/>
  <c r="ACG83" i="1"/>
  <c r="ADD83" i="1"/>
  <c r="KB83" i="1"/>
  <c r="LN83" i="1"/>
  <c r="MZ83" i="1"/>
  <c r="OG83" i="1"/>
  <c r="PM83" i="1"/>
  <c r="QU83" i="1"/>
  <c r="RU83" i="1"/>
  <c r="TA83" i="1"/>
  <c r="UA83" i="1"/>
  <c r="VE83" i="1"/>
  <c r="WG83" i="1"/>
  <c r="XG83" i="1"/>
  <c r="YK83" i="1"/>
  <c r="ZJ83" i="1"/>
  <c r="AAI83" i="1"/>
  <c r="ABK83" i="1"/>
  <c r="ACH83" i="1"/>
  <c r="ADE83" i="1"/>
  <c r="KC83" i="1"/>
  <c r="LO83" i="1"/>
  <c r="NA83" i="1"/>
  <c r="OM83" i="1"/>
  <c r="PN83" i="1"/>
  <c r="QV83" i="1"/>
  <c r="RV83" i="1"/>
  <c r="TB83" i="1"/>
  <c r="UB83" i="1"/>
  <c r="VH83" i="1"/>
  <c r="WH83" i="1"/>
  <c r="XI83" i="1"/>
  <c r="YL83" i="1"/>
  <c r="ZK83" i="1"/>
  <c r="AAK83" i="1"/>
  <c r="ABL83" i="1"/>
  <c r="ACI83" i="1"/>
  <c r="ADF83" i="1"/>
  <c r="KD83" i="1"/>
  <c r="LP83" i="1"/>
  <c r="NB83" i="1"/>
  <c r="ON83" i="1"/>
  <c r="PO83" i="1"/>
  <c r="QW83" i="1"/>
  <c r="RW83" i="1"/>
  <c r="TC83" i="1"/>
  <c r="UC83" i="1"/>
  <c r="VI83" i="1"/>
  <c r="WI83" i="1"/>
  <c r="XM83" i="1"/>
  <c r="YM83" i="1"/>
  <c r="ZL83" i="1"/>
  <c r="AAO83" i="1"/>
  <c r="ABM83" i="1"/>
  <c r="ACJ83" i="1"/>
  <c r="ADG83" i="1"/>
  <c r="KE83" i="1"/>
  <c r="LQ83" i="1"/>
  <c r="NC83" i="1"/>
  <c r="OO83" i="1"/>
  <c r="PQ83" i="1"/>
  <c r="QX83" i="1"/>
  <c r="RY83" i="1"/>
  <c r="TD83" i="1"/>
  <c r="UD83" i="1"/>
  <c r="VJ83" i="1"/>
  <c r="WJ83" i="1"/>
  <c r="XO83" i="1"/>
  <c r="YN83" i="1"/>
  <c r="ZM83" i="1"/>
  <c r="AAQ83" i="1"/>
  <c r="ABN83" i="1"/>
  <c r="ACK83" i="1"/>
  <c r="KG83" i="1"/>
  <c r="LR83" i="1"/>
  <c r="ND83" i="1"/>
  <c r="OP83" i="1"/>
  <c r="PU83" i="1"/>
  <c r="QY83" i="1"/>
  <c r="SC83" i="1"/>
  <c r="TE83" i="1"/>
  <c r="UE83" i="1"/>
  <c r="VK83" i="1"/>
  <c r="WK83" i="1"/>
  <c r="XP83" i="1"/>
  <c r="YO83" i="1"/>
  <c r="ZN83" i="1"/>
  <c r="AAR83" i="1"/>
  <c r="ABO83" i="1"/>
  <c r="ACL83" i="1"/>
  <c r="KK83" i="1"/>
  <c r="LS83" i="1"/>
  <c r="NE83" i="1"/>
  <c r="OQ83" i="1"/>
  <c r="PY83" i="1"/>
  <c r="QZ83" i="1"/>
  <c r="SF83" i="1"/>
  <c r="TF83" i="1"/>
  <c r="UG83" i="1"/>
  <c r="VL83" i="1"/>
  <c r="WL83" i="1"/>
  <c r="XQ83" i="1"/>
  <c r="YP83" i="1"/>
  <c r="ZO83" i="1"/>
  <c r="AAS83" i="1"/>
  <c r="ABP83" i="1"/>
  <c r="ACM83" i="1"/>
  <c r="KQ83" i="1"/>
  <c r="LU83" i="1"/>
  <c r="NF83" i="1"/>
  <c r="OR83" i="1"/>
  <c r="PZ83" i="1"/>
  <c r="RA83" i="1"/>
  <c r="SG83" i="1"/>
  <c r="TG83" i="1"/>
  <c r="UK83" i="1"/>
  <c r="VM83" i="1"/>
  <c r="WM83" i="1"/>
  <c r="XR83" i="1"/>
  <c r="YQ83" i="1"/>
  <c r="ZQ83" i="1"/>
  <c r="AAT83" i="1"/>
  <c r="ABQ83" i="1"/>
  <c r="NI83" i="1"/>
  <c r="QF83" i="1"/>
  <c r="TI83" i="1"/>
  <c r="VS83" i="1"/>
  <c r="YS83" i="1"/>
  <c r="AAZ83" i="1"/>
  <c r="NM83" i="1"/>
  <c r="QG83" i="1"/>
  <c r="TJ83" i="1"/>
  <c r="VU83" i="1"/>
  <c r="YT83" i="1"/>
  <c r="ABA83" i="1"/>
  <c r="JQ83" i="1"/>
  <c r="NS83" i="1"/>
  <c r="QH83" i="1"/>
  <c r="TK83" i="1"/>
  <c r="VY83" i="1"/>
  <c r="YU83" i="1"/>
  <c r="ABB83" i="1"/>
  <c r="KR83" i="1"/>
  <c r="NT83" i="1"/>
  <c r="RB83" i="1"/>
  <c r="TM83" i="1"/>
  <c r="WO83" i="1"/>
  <c r="YW83" i="1"/>
  <c r="ABR83" i="1"/>
  <c r="KS83" i="1"/>
  <c r="NU83" i="1"/>
  <c r="RC83" i="1"/>
  <c r="TQ83" i="1"/>
  <c r="WS83" i="1"/>
  <c r="ZA83" i="1"/>
  <c r="ABS83" i="1"/>
  <c r="KT83" i="1"/>
  <c r="NV83" i="1"/>
  <c r="RE83" i="1"/>
  <c r="TT83" i="1"/>
  <c r="WV83" i="1"/>
  <c r="ZC83" i="1"/>
  <c r="ABT83" i="1"/>
  <c r="KU83" i="1"/>
  <c r="NW83" i="1"/>
  <c r="RI83" i="1"/>
  <c r="TU83" i="1"/>
  <c r="WW83" i="1"/>
  <c r="ZD83" i="1"/>
  <c r="ABU83" i="1"/>
  <c r="KV83" i="1"/>
  <c r="OS83" i="1"/>
  <c r="RL83" i="1"/>
  <c r="UN83" i="1"/>
  <c r="WX83" i="1"/>
  <c r="ZU83" i="1"/>
  <c r="ABV83" i="1"/>
  <c r="KW83" i="1"/>
  <c r="OT83" i="1"/>
  <c r="RM83" i="1"/>
  <c r="UO83" i="1"/>
  <c r="WY83" i="1"/>
  <c r="ZW83" i="1"/>
  <c r="ABW83" i="1"/>
  <c r="KX83" i="1"/>
  <c r="OU83" i="1"/>
  <c r="RN83" i="1"/>
  <c r="UP83" i="1"/>
  <c r="WZ83" i="1"/>
  <c r="ZX83" i="1"/>
  <c r="ABY83" i="1"/>
  <c r="KY83" i="1"/>
  <c r="OW83" i="1"/>
  <c r="RO83" i="1"/>
  <c r="UQ83" i="1"/>
  <c r="XA83" i="1"/>
  <c r="ZY83" i="1"/>
  <c r="ABZ83" i="1"/>
  <c r="LY83" i="1"/>
  <c r="PA83" i="1"/>
  <c r="SH83" i="1"/>
  <c r="UR83" i="1"/>
  <c r="XS83" i="1"/>
  <c r="ZZ83" i="1"/>
  <c r="ACN83" i="1"/>
  <c r="ME83" i="1"/>
  <c r="PE83" i="1"/>
  <c r="SI83" i="1"/>
  <c r="US83" i="1"/>
  <c r="XT83" i="1"/>
  <c r="AAA83" i="1"/>
  <c r="ACO83" i="1"/>
  <c r="MH83" i="1"/>
  <c r="QA83" i="1"/>
  <c r="SL83" i="1"/>
  <c r="VN83" i="1"/>
  <c r="XW83" i="1"/>
  <c r="AAU83" i="1"/>
  <c r="ACS83" i="1"/>
  <c r="MK83" i="1"/>
  <c r="QD83" i="1"/>
  <c r="SO83" i="1"/>
  <c r="VQ83" i="1"/>
  <c r="XZ83" i="1"/>
  <c r="AAX83" i="1"/>
  <c r="ACW83" i="1"/>
  <c r="SK83" i="1"/>
  <c r="ACQ83" i="1"/>
  <c r="SM83" i="1"/>
  <c r="ACT83" i="1"/>
  <c r="SN83" i="1"/>
  <c r="ACV83" i="1"/>
  <c r="TH83" i="1"/>
  <c r="ACY83" i="1"/>
  <c r="UT83" i="1"/>
  <c r="VO83" i="1"/>
  <c r="VP83" i="1"/>
  <c r="VR83" i="1"/>
  <c r="MF83" i="1"/>
  <c r="XU83" i="1"/>
  <c r="MG83" i="1"/>
  <c r="XV83" i="1"/>
  <c r="MI83" i="1"/>
  <c r="XX83" i="1"/>
  <c r="MJ83" i="1"/>
  <c r="XY83" i="1"/>
  <c r="PG83" i="1"/>
  <c r="AAC83" i="1"/>
  <c r="QB83" i="1"/>
  <c r="AAV83" i="1"/>
  <c r="AAY83" i="1"/>
  <c r="ACP83" i="1"/>
  <c r="NG83" i="1"/>
  <c r="SJ83" i="1"/>
  <c r="AAB83" i="1"/>
  <c r="PF83" i="1"/>
  <c r="QC83" i="1"/>
  <c r="QE83" i="1"/>
  <c r="UU83" i="1"/>
  <c r="YR83" i="1"/>
  <c r="AAW83" i="1"/>
  <c r="P83" i="1"/>
  <c r="AJ83" i="1"/>
  <c r="BD83" i="1"/>
  <c r="BX83" i="1"/>
  <c r="CR83" i="1"/>
  <c r="DL83" i="1"/>
  <c r="EF83" i="1"/>
  <c r="EZ83" i="1"/>
  <c r="FT83" i="1"/>
  <c r="GN83" i="1"/>
  <c r="HH83" i="1"/>
  <c r="IB83" i="1"/>
  <c r="IV83" i="1"/>
  <c r="R83" i="1"/>
  <c r="F83" i="1"/>
  <c r="AB83" i="1"/>
  <c r="AW83" i="1"/>
  <c r="BR83" i="1"/>
  <c r="CM83" i="1"/>
  <c r="DH83" i="1"/>
  <c r="EC83" i="1"/>
  <c r="EX83" i="1"/>
  <c r="FS83" i="1"/>
  <c r="GO83" i="1"/>
  <c r="HJ83" i="1"/>
  <c r="IE83" i="1"/>
  <c r="IZ83" i="1"/>
  <c r="G83" i="1"/>
  <c r="AC83" i="1"/>
  <c r="AX83" i="1"/>
  <c r="BS83" i="1"/>
  <c r="CN83" i="1"/>
  <c r="DI83" i="1"/>
  <c r="ED83" i="1"/>
  <c r="EY83" i="1"/>
  <c r="FU83" i="1"/>
  <c r="GP83" i="1"/>
  <c r="HK83" i="1"/>
  <c r="IF83" i="1"/>
  <c r="JA83" i="1"/>
  <c r="H83" i="1"/>
  <c r="AD83" i="1"/>
  <c r="AY83" i="1"/>
  <c r="BT83" i="1"/>
  <c r="CO83" i="1"/>
  <c r="DJ83" i="1"/>
  <c r="EE83" i="1"/>
  <c r="FA83" i="1"/>
  <c r="FV83" i="1"/>
  <c r="GQ83" i="1"/>
  <c r="HL83" i="1"/>
  <c r="IG83" i="1"/>
  <c r="JB83" i="1"/>
  <c r="I83" i="1"/>
  <c r="AE83" i="1"/>
  <c r="AZ83" i="1"/>
  <c r="BU83" i="1"/>
  <c r="CP83" i="1"/>
  <c r="DK83" i="1"/>
  <c r="EG83" i="1"/>
  <c r="FB83" i="1"/>
  <c r="FW83" i="1"/>
  <c r="GR83" i="1"/>
  <c r="HM83" i="1"/>
  <c r="IH83" i="1"/>
  <c r="JC83" i="1"/>
  <c r="J83" i="1"/>
  <c r="AF83" i="1"/>
  <c r="BA83" i="1"/>
  <c r="BV83" i="1"/>
  <c r="CQ83" i="1"/>
  <c r="DM83" i="1"/>
  <c r="EH83" i="1"/>
  <c r="FC83" i="1"/>
  <c r="FX83" i="1"/>
  <c r="GS83" i="1"/>
  <c r="HN83" i="1"/>
  <c r="II83" i="1"/>
  <c r="JD83" i="1"/>
  <c r="K83" i="1"/>
  <c r="AG83" i="1"/>
  <c r="BB83" i="1"/>
  <c r="BW83" i="1"/>
  <c r="CS83" i="1"/>
  <c r="DN83" i="1"/>
  <c r="EI83" i="1"/>
  <c r="FD83" i="1"/>
  <c r="FY83" i="1"/>
  <c r="GT83" i="1"/>
  <c r="HO83" i="1"/>
  <c r="IJ83" i="1"/>
  <c r="JE83" i="1"/>
  <c r="L83" i="1"/>
  <c r="AH83" i="1"/>
  <c r="BC83" i="1"/>
  <c r="BY83" i="1"/>
  <c r="CT83" i="1"/>
  <c r="DO83" i="1"/>
  <c r="EJ83" i="1"/>
  <c r="FE83" i="1"/>
  <c r="FZ83" i="1"/>
  <c r="GU83" i="1"/>
  <c r="HP83" i="1"/>
  <c r="IK83" i="1"/>
  <c r="JF83" i="1"/>
  <c r="M83" i="1"/>
  <c r="AI83" i="1"/>
  <c r="BE83" i="1"/>
  <c r="BZ83" i="1"/>
  <c r="CU83" i="1"/>
  <c r="DP83" i="1"/>
  <c r="EK83" i="1"/>
  <c r="FF83" i="1"/>
  <c r="GA83" i="1"/>
  <c r="GV83" i="1"/>
  <c r="HQ83" i="1"/>
  <c r="IL83" i="1"/>
  <c r="JG83" i="1"/>
  <c r="N83" i="1"/>
  <c r="AK83" i="1"/>
  <c r="BF83" i="1"/>
  <c r="CA83" i="1"/>
  <c r="CV83" i="1"/>
  <c r="DQ83" i="1"/>
  <c r="EL83" i="1"/>
  <c r="FG83" i="1"/>
  <c r="GB83" i="1"/>
  <c r="GW83" i="1"/>
  <c r="HR83" i="1"/>
  <c r="IM83" i="1"/>
  <c r="JH83" i="1"/>
  <c r="O83" i="1"/>
  <c r="AL83" i="1"/>
  <c r="BG83" i="1"/>
  <c r="CB83" i="1"/>
  <c r="CW83" i="1"/>
  <c r="DR83" i="1"/>
  <c r="EM83" i="1"/>
  <c r="FH83" i="1"/>
  <c r="GC83" i="1"/>
  <c r="GX83" i="1"/>
  <c r="HS83" i="1"/>
  <c r="IN83" i="1"/>
  <c r="JI83" i="1"/>
  <c r="Q83" i="1"/>
  <c r="AM83" i="1"/>
  <c r="BH83" i="1"/>
  <c r="CC83" i="1"/>
  <c r="CX83" i="1"/>
  <c r="DS83" i="1"/>
  <c r="EN83" i="1"/>
  <c r="FI83" i="1"/>
  <c r="GD83" i="1"/>
  <c r="GY83" i="1"/>
  <c r="HT83" i="1"/>
  <c r="IO83" i="1"/>
  <c r="JJ83" i="1"/>
  <c r="S83" i="1"/>
  <c r="AN83" i="1"/>
  <c r="BI83" i="1"/>
  <c r="CD83" i="1"/>
  <c r="CY83" i="1"/>
  <c r="DT83" i="1"/>
  <c r="EO83" i="1"/>
  <c r="FJ83" i="1"/>
  <c r="GE83" i="1"/>
  <c r="GZ83" i="1"/>
  <c r="HU83" i="1"/>
  <c r="IP83" i="1"/>
  <c r="JK83" i="1"/>
  <c r="T83" i="1"/>
  <c r="AO83" i="1"/>
  <c r="BJ83" i="1"/>
  <c r="CE83" i="1"/>
  <c r="CZ83" i="1"/>
  <c r="DU83" i="1"/>
  <c r="EP83" i="1"/>
  <c r="FK83" i="1"/>
  <c r="GF83" i="1"/>
  <c r="HA83" i="1"/>
  <c r="HV83" i="1"/>
  <c r="IQ83" i="1"/>
  <c r="JL83" i="1"/>
  <c r="U83" i="1"/>
  <c r="AP83" i="1"/>
  <c r="BK83" i="1"/>
  <c r="CF83" i="1"/>
  <c r="DA83" i="1"/>
  <c r="DV83" i="1"/>
  <c r="EQ83" i="1"/>
  <c r="FL83" i="1"/>
  <c r="GG83" i="1"/>
  <c r="HB83" i="1"/>
  <c r="HW83" i="1"/>
  <c r="IR83" i="1"/>
  <c r="JM83" i="1"/>
  <c r="V83" i="1"/>
  <c r="AQ83" i="1"/>
  <c r="BL83" i="1"/>
  <c r="CG83" i="1"/>
  <c r="DB83" i="1"/>
  <c r="DW83" i="1"/>
  <c r="ER83" i="1"/>
  <c r="FM83" i="1"/>
  <c r="GH83" i="1"/>
  <c r="HC83" i="1"/>
  <c r="HX83" i="1"/>
  <c r="IS83" i="1"/>
  <c r="W83" i="1"/>
  <c r="AR83" i="1"/>
  <c r="BM83" i="1"/>
  <c r="CH83" i="1"/>
  <c r="DC83" i="1"/>
  <c r="DX83" i="1"/>
  <c r="ES83" i="1"/>
  <c r="FN83" i="1"/>
  <c r="GI83" i="1"/>
  <c r="HD83" i="1"/>
  <c r="HY83" i="1"/>
  <c r="IT83" i="1"/>
  <c r="X83" i="1"/>
  <c r="AS83" i="1"/>
  <c r="BN83" i="1"/>
  <c r="CI83" i="1"/>
  <c r="DD83" i="1"/>
  <c r="DY83" i="1"/>
  <c r="ET83" i="1"/>
  <c r="FO83" i="1"/>
  <c r="GJ83" i="1"/>
  <c r="HE83" i="1"/>
  <c r="HZ83" i="1"/>
  <c r="IU83" i="1"/>
  <c r="Y83" i="1"/>
  <c r="AT83" i="1"/>
  <c r="BO83" i="1"/>
  <c r="CJ83" i="1"/>
  <c r="DE83" i="1"/>
  <c r="DZ83" i="1"/>
  <c r="EU83" i="1"/>
  <c r="FP83" i="1"/>
  <c r="GK83" i="1"/>
  <c r="HF83" i="1"/>
  <c r="IA83" i="1"/>
  <c r="IW83" i="1"/>
  <c r="Z83" i="1"/>
  <c r="AU83" i="1"/>
  <c r="BP83" i="1"/>
  <c r="CK83" i="1"/>
  <c r="DF83" i="1"/>
  <c r="EA83" i="1"/>
  <c r="EV83" i="1"/>
  <c r="FQ83" i="1"/>
  <c r="GL83" i="1"/>
  <c r="HG83" i="1"/>
  <c r="IC83" i="1"/>
  <c r="IX83" i="1"/>
  <c r="AA83" i="1"/>
  <c r="AV83" i="1"/>
  <c r="BQ83" i="1"/>
  <c r="CL83" i="1"/>
  <c r="DG83" i="1"/>
  <c r="EB83" i="1"/>
  <c r="EW83" i="1"/>
  <c r="FR83" i="1"/>
  <c r="GM83" i="1"/>
  <c r="HI83" i="1"/>
  <c r="ID83" i="1"/>
  <c r="IY83" i="1"/>
  <c r="KG121" i="1"/>
  <c r="LA121" i="1"/>
  <c r="LU121" i="1"/>
  <c r="MO121" i="1"/>
  <c r="NI121" i="1"/>
  <c r="OC121" i="1"/>
  <c r="KH121" i="1"/>
  <c r="LC121" i="1"/>
  <c r="LX121" i="1"/>
  <c r="MS121" i="1"/>
  <c r="NN121" i="1"/>
  <c r="OI121" i="1"/>
  <c r="PC121" i="1"/>
  <c r="PW121" i="1"/>
  <c r="QQ121" i="1"/>
  <c r="RK121" i="1"/>
  <c r="SE121" i="1"/>
  <c r="SY121" i="1"/>
  <c r="TS121" i="1"/>
  <c r="UM121" i="1"/>
  <c r="VG121" i="1"/>
  <c r="WA121" i="1"/>
  <c r="WU121" i="1"/>
  <c r="XO121" i="1"/>
  <c r="YI121" i="1"/>
  <c r="ZC121" i="1"/>
  <c r="ZW121" i="1"/>
  <c r="AAQ121" i="1"/>
  <c r="ABK121" i="1"/>
  <c r="ACE121" i="1"/>
  <c r="ACY121" i="1"/>
  <c r="JN121" i="1"/>
  <c r="KI121" i="1"/>
  <c r="LD121" i="1"/>
  <c r="LY121" i="1"/>
  <c r="MT121" i="1"/>
  <c r="NO121" i="1"/>
  <c r="OJ121" i="1"/>
  <c r="PD121" i="1"/>
  <c r="PX121" i="1"/>
  <c r="QR121" i="1"/>
  <c r="RL121" i="1"/>
  <c r="SF121" i="1"/>
  <c r="SZ121" i="1"/>
  <c r="TT121" i="1"/>
  <c r="UN121" i="1"/>
  <c r="VH121" i="1"/>
  <c r="WB121" i="1"/>
  <c r="WV121" i="1"/>
  <c r="XP121" i="1"/>
  <c r="YJ121" i="1"/>
  <c r="ZD121" i="1"/>
  <c r="ZX121" i="1"/>
  <c r="AAR121" i="1"/>
  <c r="ABL121" i="1"/>
  <c r="ACF121" i="1"/>
  <c r="ACZ121" i="1"/>
  <c r="JO121" i="1"/>
  <c r="KJ121" i="1"/>
  <c r="LE121" i="1"/>
  <c r="LZ121" i="1"/>
  <c r="MU121" i="1"/>
  <c r="NP121" i="1"/>
  <c r="OK121" i="1"/>
  <c r="PE121" i="1"/>
  <c r="PY121" i="1"/>
  <c r="QS121" i="1"/>
  <c r="RM121" i="1"/>
  <c r="SG121" i="1"/>
  <c r="TA121" i="1"/>
  <c r="TU121" i="1"/>
  <c r="UO121" i="1"/>
  <c r="VI121" i="1"/>
  <c r="WC121" i="1"/>
  <c r="WW121" i="1"/>
  <c r="XQ121" i="1"/>
  <c r="YK121" i="1"/>
  <c r="ZE121" i="1"/>
  <c r="ZY121" i="1"/>
  <c r="AAS121" i="1"/>
  <c r="ABM121" i="1"/>
  <c r="ACG121" i="1"/>
  <c r="ADA121" i="1"/>
  <c r="JP121" i="1"/>
  <c r="KK121" i="1"/>
  <c r="LF121" i="1"/>
  <c r="MA121" i="1"/>
  <c r="MV121" i="1"/>
  <c r="NQ121" i="1"/>
  <c r="OL121" i="1"/>
  <c r="PF121" i="1"/>
  <c r="PZ121" i="1"/>
  <c r="QT121" i="1"/>
  <c r="RN121" i="1"/>
  <c r="SH121" i="1"/>
  <c r="TB121" i="1"/>
  <c r="TV121" i="1"/>
  <c r="UP121" i="1"/>
  <c r="VJ121" i="1"/>
  <c r="WD121" i="1"/>
  <c r="WX121" i="1"/>
  <c r="XR121" i="1"/>
  <c r="YL121" i="1"/>
  <c r="ZF121" i="1"/>
  <c r="ZZ121" i="1"/>
  <c r="AAT121" i="1"/>
  <c r="ABN121" i="1"/>
  <c r="ACH121" i="1"/>
  <c r="ADB121" i="1"/>
  <c r="JQ121" i="1"/>
  <c r="KL121" i="1"/>
  <c r="LG121" i="1"/>
  <c r="MB121" i="1"/>
  <c r="MW121" i="1"/>
  <c r="NR121" i="1"/>
  <c r="OM121" i="1"/>
  <c r="PG121" i="1"/>
  <c r="QA121" i="1"/>
  <c r="QU121" i="1"/>
  <c r="RO121" i="1"/>
  <c r="SI121" i="1"/>
  <c r="TC121" i="1"/>
  <c r="TW121" i="1"/>
  <c r="UQ121" i="1"/>
  <c r="VK121" i="1"/>
  <c r="WE121" i="1"/>
  <c r="WY121" i="1"/>
  <c r="XS121" i="1"/>
  <c r="YM121" i="1"/>
  <c r="ZG121" i="1"/>
  <c r="AAA121" i="1"/>
  <c r="AAU121" i="1"/>
  <c r="ABO121" i="1"/>
  <c r="ACI121" i="1"/>
  <c r="ADC121" i="1"/>
  <c r="JR121" i="1"/>
  <c r="KM121" i="1"/>
  <c r="LH121" i="1"/>
  <c r="MC121" i="1"/>
  <c r="MX121" i="1"/>
  <c r="NS121" i="1"/>
  <c r="ON121" i="1"/>
  <c r="PH121" i="1"/>
  <c r="QB121" i="1"/>
  <c r="QV121" i="1"/>
  <c r="RP121" i="1"/>
  <c r="SJ121" i="1"/>
  <c r="TD121" i="1"/>
  <c r="TX121" i="1"/>
  <c r="UR121" i="1"/>
  <c r="VL121" i="1"/>
  <c r="WF121" i="1"/>
  <c r="WZ121" i="1"/>
  <c r="XT121" i="1"/>
  <c r="YN121" i="1"/>
  <c r="ZH121" i="1"/>
  <c r="AAB121" i="1"/>
  <c r="AAV121" i="1"/>
  <c r="ABP121" i="1"/>
  <c r="ACJ121" i="1"/>
  <c r="ADD121" i="1"/>
  <c r="JS121" i="1"/>
  <c r="KN121" i="1"/>
  <c r="LI121" i="1"/>
  <c r="MD121" i="1"/>
  <c r="MY121" i="1"/>
  <c r="NT121" i="1"/>
  <c r="OO121" i="1"/>
  <c r="PI121" i="1"/>
  <c r="QC121" i="1"/>
  <c r="QW121" i="1"/>
  <c r="RQ121" i="1"/>
  <c r="SK121" i="1"/>
  <c r="TE121" i="1"/>
  <c r="TY121" i="1"/>
  <c r="US121" i="1"/>
  <c r="VM121" i="1"/>
  <c r="WG121" i="1"/>
  <c r="XA121" i="1"/>
  <c r="XU121" i="1"/>
  <c r="YO121" i="1"/>
  <c r="ZI121" i="1"/>
  <c r="AAC121" i="1"/>
  <c r="AAW121" i="1"/>
  <c r="ABQ121" i="1"/>
  <c r="ACK121" i="1"/>
  <c r="ADE121" i="1"/>
  <c r="JT121" i="1"/>
  <c r="KO121" i="1"/>
  <c r="LJ121" i="1"/>
  <c r="ME121" i="1"/>
  <c r="MZ121" i="1"/>
  <c r="NU121" i="1"/>
  <c r="OP121" i="1"/>
  <c r="PJ121" i="1"/>
  <c r="QD121" i="1"/>
  <c r="QX121" i="1"/>
  <c r="RR121" i="1"/>
  <c r="SL121" i="1"/>
  <c r="TF121" i="1"/>
  <c r="TZ121" i="1"/>
  <c r="UT121" i="1"/>
  <c r="VN121" i="1"/>
  <c r="WH121" i="1"/>
  <c r="XB121" i="1"/>
  <c r="XV121" i="1"/>
  <c r="JU121" i="1"/>
  <c r="KP121" i="1"/>
  <c r="LK121" i="1"/>
  <c r="MF121" i="1"/>
  <c r="NA121" i="1"/>
  <c r="NV121" i="1"/>
  <c r="OQ121" i="1"/>
  <c r="PK121" i="1"/>
  <c r="QE121" i="1"/>
  <c r="QY121" i="1"/>
  <c r="RS121" i="1"/>
  <c r="SM121" i="1"/>
  <c r="TG121" i="1"/>
  <c r="UA121" i="1"/>
  <c r="UU121" i="1"/>
  <c r="VO121" i="1"/>
  <c r="WI121" i="1"/>
  <c r="XC121" i="1"/>
  <c r="XW121" i="1"/>
  <c r="YQ121" i="1"/>
  <c r="ZK121" i="1"/>
  <c r="AAE121" i="1"/>
  <c r="AAY121" i="1"/>
  <c r="ABS121" i="1"/>
  <c r="ACM121" i="1"/>
  <c r="ADG121" i="1"/>
  <c r="JV121" i="1"/>
  <c r="KQ121" i="1"/>
  <c r="LL121" i="1"/>
  <c r="MG121" i="1"/>
  <c r="NB121" i="1"/>
  <c r="NW121" i="1"/>
  <c r="OR121" i="1"/>
  <c r="PL121" i="1"/>
  <c r="QF121" i="1"/>
  <c r="QZ121" i="1"/>
  <c r="RT121" i="1"/>
  <c r="SN121" i="1"/>
  <c r="TH121" i="1"/>
  <c r="UB121" i="1"/>
  <c r="UV121" i="1"/>
  <c r="VP121" i="1"/>
  <c r="WJ121" i="1"/>
  <c r="XD121" i="1"/>
  <c r="XX121" i="1"/>
  <c r="YR121" i="1"/>
  <c r="ZL121" i="1"/>
  <c r="JW121" i="1"/>
  <c r="KR121" i="1"/>
  <c r="LM121" i="1"/>
  <c r="MH121" i="1"/>
  <c r="NC121" i="1"/>
  <c r="NX121" i="1"/>
  <c r="OS121" i="1"/>
  <c r="PM121" i="1"/>
  <c r="QG121" i="1"/>
  <c r="RA121" i="1"/>
  <c r="RU121" i="1"/>
  <c r="SO121" i="1"/>
  <c r="TI121" i="1"/>
  <c r="UC121" i="1"/>
  <c r="UW121" i="1"/>
  <c r="VQ121" i="1"/>
  <c r="WK121" i="1"/>
  <c r="XE121" i="1"/>
  <c r="XY121" i="1"/>
  <c r="YS121" i="1"/>
  <c r="ZM121" i="1"/>
  <c r="AAG121" i="1"/>
  <c r="ABA121" i="1"/>
  <c r="ABU121" i="1"/>
  <c r="ACO121" i="1"/>
  <c r="JX121" i="1"/>
  <c r="KS121" i="1"/>
  <c r="LN121" i="1"/>
  <c r="MI121" i="1"/>
  <c r="ND121" i="1"/>
  <c r="NY121" i="1"/>
  <c r="OT121" i="1"/>
  <c r="PN121" i="1"/>
  <c r="QH121" i="1"/>
  <c r="RB121" i="1"/>
  <c r="RV121" i="1"/>
  <c r="SP121" i="1"/>
  <c r="TJ121" i="1"/>
  <c r="UD121" i="1"/>
  <c r="UX121" i="1"/>
  <c r="VR121" i="1"/>
  <c r="WL121" i="1"/>
  <c r="XF121" i="1"/>
  <c r="XZ121" i="1"/>
  <c r="YT121" i="1"/>
  <c r="ZN121" i="1"/>
  <c r="AAH121" i="1"/>
  <c r="ABB121" i="1"/>
  <c r="ABV121" i="1"/>
  <c r="ACP121" i="1"/>
  <c r="JY121" i="1"/>
  <c r="KT121" i="1"/>
  <c r="LO121" i="1"/>
  <c r="MJ121" i="1"/>
  <c r="NE121" i="1"/>
  <c r="NZ121" i="1"/>
  <c r="OU121" i="1"/>
  <c r="PO121" i="1"/>
  <c r="QI121" i="1"/>
  <c r="RC121" i="1"/>
  <c r="RW121" i="1"/>
  <c r="SQ121" i="1"/>
  <c r="TK121" i="1"/>
  <c r="UE121" i="1"/>
  <c r="UY121" i="1"/>
  <c r="VS121" i="1"/>
  <c r="WM121" i="1"/>
  <c r="XG121" i="1"/>
  <c r="YA121" i="1"/>
  <c r="YU121" i="1"/>
  <c r="ZO121" i="1"/>
  <c r="AAI121" i="1"/>
  <c r="ABC121" i="1"/>
  <c r="ABW121" i="1"/>
  <c r="ACQ121" i="1"/>
  <c r="JZ121" i="1"/>
  <c r="KU121" i="1"/>
  <c r="LP121" i="1"/>
  <c r="MK121" i="1"/>
  <c r="NF121" i="1"/>
  <c r="OA121" i="1"/>
  <c r="OV121" i="1"/>
  <c r="PP121" i="1"/>
  <c r="QJ121" i="1"/>
  <c r="RD121" i="1"/>
  <c r="RX121" i="1"/>
  <c r="SR121" i="1"/>
  <c r="TL121" i="1"/>
  <c r="UF121" i="1"/>
  <c r="UZ121" i="1"/>
  <c r="VT121" i="1"/>
  <c r="WN121" i="1"/>
  <c r="XH121" i="1"/>
  <c r="YB121" i="1"/>
  <c r="YV121" i="1"/>
  <c r="ZP121" i="1"/>
  <c r="AAJ121" i="1"/>
  <c r="ABD121" i="1"/>
  <c r="ABX121" i="1"/>
  <c r="ACR121" i="1"/>
  <c r="KA121" i="1"/>
  <c r="KV121" i="1"/>
  <c r="LQ121" i="1"/>
  <c r="ML121" i="1"/>
  <c r="NG121" i="1"/>
  <c r="OB121" i="1"/>
  <c r="OW121" i="1"/>
  <c r="PQ121" i="1"/>
  <c r="QK121" i="1"/>
  <c r="RE121" i="1"/>
  <c r="RY121" i="1"/>
  <c r="SS121" i="1"/>
  <c r="TM121" i="1"/>
  <c r="UG121" i="1"/>
  <c r="VA121" i="1"/>
  <c r="VU121" i="1"/>
  <c r="WO121" i="1"/>
  <c r="XI121" i="1"/>
  <c r="YC121" i="1"/>
  <c r="YW121" i="1"/>
  <c r="ZQ121" i="1"/>
  <c r="AAK121" i="1"/>
  <c r="ABE121" i="1"/>
  <c r="ABY121" i="1"/>
  <c r="ACS121" i="1"/>
  <c r="KB121" i="1"/>
  <c r="KW121" i="1"/>
  <c r="LR121" i="1"/>
  <c r="MM121" i="1"/>
  <c r="NH121" i="1"/>
  <c r="OD121" i="1"/>
  <c r="OX121" i="1"/>
  <c r="PR121" i="1"/>
  <c r="QL121" i="1"/>
  <c r="RF121" i="1"/>
  <c r="RZ121" i="1"/>
  <c r="ST121" i="1"/>
  <c r="TN121" i="1"/>
  <c r="UH121" i="1"/>
  <c r="VB121" i="1"/>
  <c r="VV121" i="1"/>
  <c r="WP121" i="1"/>
  <c r="XJ121" i="1"/>
  <c r="YD121" i="1"/>
  <c r="YX121" i="1"/>
  <c r="ZR121" i="1"/>
  <c r="AAL121" i="1"/>
  <c r="ABF121" i="1"/>
  <c r="ABZ121" i="1"/>
  <c r="ACT121" i="1"/>
  <c r="KC121" i="1"/>
  <c r="KX121" i="1"/>
  <c r="LS121" i="1"/>
  <c r="MN121" i="1"/>
  <c r="NJ121" i="1"/>
  <c r="OE121" i="1"/>
  <c r="OY121" i="1"/>
  <c r="PS121" i="1"/>
  <c r="QM121" i="1"/>
  <c r="RG121" i="1"/>
  <c r="SA121" i="1"/>
  <c r="SU121" i="1"/>
  <c r="TO121" i="1"/>
  <c r="UI121" i="1"/>
  <c r="VC121" i="1"/>
  <c r="VW121" i="1"/>
  <c r="WQ121" i="1"/>
  <c r="XK121" i="1"/>
  <c r="YE121" i="1"/>
  <c r="YY121" i="1"/>
  <c r="ZS121" i="1"/>
  <c r="AAM121" i="1"/>
  <c r="ABG121" i="1"/>
  <c r="ACA121" i="1"/>
  <c r="ACU121" i="1"/>
  <c r="OZ121" i="1"/>
  <c r="TR121" i="1"/>
  <c r="YZ121" i="1"/>
  <c r="ACC121" i="1"/>
  <c r="PA121" i="1"/>
  <c r="UJ121" i="1"/>
  <c r="ZA121" i="1"/>
  <c r="ACD121" i="1"/>
  <c r="KD121" i="1"/>
  <c r="PB121" i="1"/>
  <c r="UK121" i="1"/>
  <c r="ZB121" i="1"/>
  <c r="ACL121" i="1"/>
  <c r="KE121" i="1"/>
  <c r="PT121" i="1"/>
  <c r="UL121" i="1"/>
  <c r="ZJ121" i="1"/>
  <c r="ACN121" i="1"/>
  <c r="KF121" i="1"/>
  <c r="PU121" i="1"/>
  <c r="VD121" i="1"/>
  <c r="ZT121" i="1"/>
  <c r="ACV121" i="1"/>
  <c r="KY121" i="1"/>
  <c r="PV121" i="1"/>
  <c r="VE121" i="1"/>
  <c r="ZU121" i="1"/>
  <c r="ACW121" i="1"/>
  <c r="KZ121" i="1"/>
  <c r="QN121" i="1"/>
  <c r="VF121" i="1"/>
  <c r="ZV121" i="1"/>
  <c r="ACX121" i="1"/>
  <c r="LB121" i="1"/>
  <c r="QO121" i="1"/>
  <c r="VX121" i="1"/>
  <c r="AAD121" i="1"/>
  <c r="ADF121" i="1"/>
  <c r="LT121" i="1"/>
  <c r="QP121" i="1"/>
  <c r="VY121" i="1"/>
  <c r="AAF121" i="1"/>
  <c r="LV121" i="1"/>
  <c r="RH121" i="1"/>
  <c r="VZ121" i="1"/>
  <c r="AAN121" i="1"/>
  <c r="LW121" i="1"/>
  <c r="RI121" i="1"/>
  <c r="WR121" i="1"/>
  <c r="AAO121" i="1"/>
  <c r="MP121" i="1"/>
  <c r="RJ121" i="1"/>
  <c r="WS121" i="1"/>
  <c r="AAP121" i="1"/>
  <c r="MQ121" i="1"/>
  <c r="SB121" i="1"/>
  <c r="WT121" i="1"/>
  <c r="AAX121" i="1"/>
  <c r="MR121" i="1"/>
  <c r="SC121" i="1"/>
  <c r="XL121" i="1"/>
  <c r="AAZ121" i="1"/>
  <c r="NK121" i="1"/>
  <c r="SD121" i="1"/>
  <c r="XM121" i="1"/>
  <c r="ABH121" i="1"/>
  <c r="NL121" i="1"/>
  <c r="SV121" i="1"/>
  <c r="XN121" i="1"/>
  <c r="ABI121" i="1"/>
  <c r="NM121" i="1"/>
  <c r="SW121" i="1"/>
  <c r="YF121" i="1"/>
  <c r="ABJ121" i="1"/>
  <c r="OF121" i="1"/>
  <c r="SX121" i="1"/>
  <c r="YG121" i="1"/>
  <c r="ABR121" i="1"/>
  <c r="YH121" i="1"/>
  <c r="YP121" i="1"/>
  <c r="ABT121" i="1"/>
  <c r="ACB121" i="1"/>
  <c r="OG121" i="1"/>
  <c r="OH121" i="1"/>
  <c r="TP121" i="1"/>
  <c r="TQ121" i="1"/>
  <c r="H121" i="1"/>
  <c r="AB121" i="1"/>
  <c r="AV121" i="1"/>
  <c r="BP121" i="1"/>
  <c r="CJ121" i="1"/>
  <c r="DD121" i="1"/>
  <c r="DX121" i="1"/>
  <c r="ER121" i="1"/>
  <c r="FL121" i="1"/>
  <c r="GF121" i="1"/>
  <c r="GZ121" i="1"/>
  <c r="HT121" i="1"/>
  <c r="IN121" i="1"/>
  <c r="JH121" i="1"/>
  <c r="K121" i="1"/>
  <c r="AF121" i="1"/>
  <c r="BA121" i="1"/>
  <c r="BV121" i="1"/>
  <c r="CQ121" i="1"/>
  <c r="DL121" i="1"/>
  <c r="EG121" i="1"/>
  <c r="FB121" i="1"/>
  <c r="FW121" i="1"/>
  <c r="GR121" i="1"/>
  <c r="HM121" i="1"/>
  <c r="IH121" i="1"/>
  <c r="JC121" i="1"/>
  <c r="L121" i="1"/>
  <c r="AG121" i="1"/>
  <c r="BB121" i="1"/>
  <c r="BW121" i="1"/>
  <c r="CR121" i="1"/>
  <c r="DM121" i="1"/>
  <c r="EH121" i="1"/>
  <c r="FC121" i="1"/>
  <c r="FX121" i="1"/>
  <c r="GS121" i="1"/>
  <c r="HN121" i="1"/>
  <c r="II121" i="1"/>
  <c r="JD121" i="1"/>
  <c r="M121" i="1"/>
  <c r="AH121" i="1"/>
  <c r="BC121" i="1"/>
  <c r="BX121" i="1"/>
  <c r="CS121" i="1"/>
  <c r="DN121" i="1"/>
  <c r="EI121" i="1"/>
  <c r="FD121" i="1"/>
  <c r="FY121" i="1"/>
  <c r="GT121" i="1"/>
  <c r="HO121" i="1"/>
  <c r="IJ121" i="1"/>
  <c r="JE121" i="1"/>
  <c r="V121" i="1"/>
  <c r="AQ121" i="1"/>
  <c r="BL121" i="1"/>
  <c r="CG121" i="1"/>
  <c r="DB121" i="1"/>
  <c r="DW121" i="1"/>
  <c r="ES121" i="1"/>
  <c r="FN121" i="1"/>
  <c r="GI121" i="1"/>
  <c r="HD121" i="1"/>
  <c r="HY121" i="1"/>
  <c r="IT121" i="1"/>
  <c r="W121" i="1"/>
  <c r="AR121" i="1"/>
  <c r="BM121" i="1"/>
  <c r="CH121" i="1"/>
  <c r="DC121" i="1"/>
  <c r="DY121" i="1"/>
  <c r="ET121" i="1"/>
  <c r="FO121" i="1"/>
  <c r="GJ121" i="1"/>
  <c r="HE121" i="1"/>
  <c r="HZ121" i="1"/>
  <c r="IU121" i="1"/>
  <c r="X121" i="1"/>
  <c r="AS121" i="1"/>
  <c r="BN121" i="1"/>
  <c r="CI121" i="1"/>
  <c r="DE121" i="1"/>
  <c r="DZ121" i="1"/>
  <c r="EU121" i="1"/>
  <c r="FP121" i="1"/>
  <c r="GK121" i="1"/>
  <c r="HF121" i="1"/>
  <c r="IA121" i="1"/>
  <c r="IV121" i="1"/>
  <c r="Y121" i="1"/>
  <c r="AT121" i="1"/>
  <c r="BO121" i="1"/>
  <c r="CK121" i="1"/>
  <c r="DF121" i="1"/>
  <c r="EA121" i="1"/>
  <c r="EV121" i="1"/>
  <c r="FQ121" i="1"/>
  <c r="GL121" i="1"/>
  <c r="HG121" i="1"/>
  <c r="IB121" i="1"/>
  <c r="IW121" i="1"/>
  <c r="Z121" i="1"/>
  <c r="AU121" i="1"/>
  <c r="BQ121" i="1"/>
  <c r="CL121" i="1"/>
  <c r="DG121" i="1"/>
  <c r="EB121" i="1"/>
  <c r="EW121" i="1"/>
  <c r="FR121" i="1"/>
  <c r="GM121" i="1"/>
  <c r="HH121" i="1"/>
  <c r="IC121" i="1"/>
  <c r="IX121" i="1"/>
  <c r="F121" i="1"/>
  <c r="AA121" i="1"/>
  <c r="AW121" i="1"/>
  <c r="BR121" i="1"/>
  <c r="CM121" i="1"/>
  <c r="DH121" i="1"/>
  <c r="EC121" i="1"/>
  <c r="EX121" i="1"/>
  <c r="FS121" i="1"/>
  <c r="GN121" i="1"/>
  <c r="HI121" i="1"/>
  <c r="ID121" i="1"/>
  <c r="IY121" i="1"/>
  <c r="G121" i="1"/>
  <c r="AC121" i="1"/>
  <c r="AX121" i="1"/>
  <c r="BS121" i="1"/>
  <c r="CN121" i="1"/>
  <c r="DI121" i="1"/>
  <c r="ED121" i="1"/>
  <c r="EY121" i="1"/>
  <c r="FT121" i="1"/>
  <c r="GO121" i="1"/>
  <c r="HJ121" i="1"/>
  <c r="IE121" i="1"/>
  <c r="IZ121" i="1"/>
  <c r="U121" i="1"/>
  <c r="BK121" i="1"/>
  <c r="DA121" i="1"/>
  <c r="EQ121" i="1"/>
  <c r="GH121" i="1"/>
  <c r="HX121" i="1"/>
  <c r="AD121" i="1"/>
  <c r="BT121" i="1"/>
  <c r="DJ121" i="1"/>
  <c r="EZ121" i="1"/>
  <c r="GP121" i="1"/>
  <c r="IF121" i="1"/>
  <c r="AE121" i="1"/>
  <c r="BU121" i="1"/>
  <c r="DK121" i="1"/>
  <c r="FA121" i="1"/>
  <c r="GQ121" i="1"/>
  <c r="IG121" i="1"/>
  <c r="AI121" i="1"/>
  <c r="BY121" i="1"/>
  <c r="DO121" i="1"/>
  <c r="FE121" i="1"/>
  <c r="GU121" i="1"/>
  <c r="IK121" i="1"/>
  <c r="AJ121" i="1"/>
  <c r="BZ121" i="1"/>
  <c r="DP121" i="1"/>
  <c r="FF121" i="1"/>
  <c r="GV121" i="1"/>
  <c r="IL121" i="1"/>
  <c r="AK121" i="1"/>
  <c r="CA121" i="1"/>
  <c r="DQ121" i="1"/>
  <c r="FG121" i="1"/>
  <c r="GW121" i="1"/>
  <c r="IM121" i="1"/>
  <c r="AL121" i="1"/>
  <c r="CB121" i="1"/>
  <c r="DR121" i="1"/>
  <c r="FH121" i="1"/>
  <c r="GX121" i="1"/>
  <c r="IO121" i="1"/>
  <c r="AM121" i="1"/>
  <c r="CC121" i="1"/>
  <c r="DS121" i="1"/>
  <c r="FI121" i="1"/>
  <c r="GY121" i="1"/>
  <c r="IP121" i="1"/>
  <c r="AN121" i="1"/>
  <c r="CD121" i="1"/>
  <c r="DT121" i="1"/>
  <c r="FJ121" i="1"/>
  <c r="HA121" i="1"/>
  <c r="IQ121" i="1"/>
  <c r="AO121" i="1"/>
  <c r="CE121" i="1"/>
  <c r="DU121" i="1"/>
  <c r="FK121" i="1"/>
  <c r="HB121" i="1"/>
  <c r="IR121" i="1"/>
  <c r="AP121" i="1"/>
  <c r="CF121" i="1"/>
  <c r="DV121" i="1"/>
  <c r="FM121" i="1"/>
  <c r="HC121" i="1"/>
  <c r="IS121" i="1"/>
  <c r="I121" i="1"/>
  <c r="AY121" i="1"/>
  <c r="CO121" i="1"/>
  <c r="EE121" i="1"/>
  <c r="FU121" i="1"/>
  <c r="HK121" i="1"/>
  <c r="JA121" i="1"/>
  <c r="J121" i="1"/>
  <c r="AZ121" i="1"/>
  <c r="CP121" i="1"/>
  <c r="EF121" i="1"/>
  <c r="FV121" i="1"/>
  <c r="HL121" i="1"/>
  <c r="JB121" i="1"/>
  <c r="N121" i="1"/>
  <c r="BD121" i="1"/>
  <c r="CT121" i="1"/>
  <c r="EJ121" i="1"/>
  <c r="FZ121" i="1"/>
  <c r="HP121" i="1"/>
  <c r="JF121" i="1"/>
  <c r="O121" i="1"/>
  <c r="BE121" i="1"/>
  <c r="CU121" i="1"/>
  <c r="EK121" i="1"/>
  <c r="GA121" i="1"/>
  <c r="HQ121" i="1"/>
  <c r="JG121" i="1"/>
  <c r="P121" i="1"/>
  <c r="BF121" i="1"/>
  <c r="CV121" i="1"/>
  <c r="EL121" i="1"/>
  <c r="GB121" i="1"/>
  <c r="HR121" i="1"/>
  <c r="JI121" i="1"/>
  <c r="Q121" i="1"/>
  <c r="BG121" i="1"/>
  <c r="CW121" i="1"/>
  <c r="EM121" i="1"/>
  <c r="GC121" i="1"/>
  <c r="HS121" i="1"/>
  <c r="JJ121" i="1"/>
  <c r="R121" i="1"/>
  <c r="BH121" i="1"/>
  <c r="CX121" i="1"/>
  <c r="EN121" i="1"/>
  <c r="GD121" i="1"/>
  <c r="HU121" i="1"/>
  <c r="JK121" i="1"/>
  <c r="S121" i="1"/>
  <c r="BI121" i="1"/>
  <c r="CY121" i="1"/>
  <c r="EO121" i="1"/>
  <c r="GE121" i="1"/>
  <c r="HV121" i="1"/>
  <c r="JL121" i="1"/>
  <c r="T121" i="1"/>
  <c r="BJ121" i="1"/>
  <c r="CZ121" i="1"/>
  <c r="EP121" i="1"/>
  <c r="GG121" i="1"/>
  <c r="HW121" i="1"/>
  <c r="JM121" i="1"/>
  <c r="KB100" i="1"/>
  <c r="KV100" i="1"/>
  <c r="LP100" i="1"/>
  <c r="MJ100" i="1"/>
  <c r="ND100" i="1"/>
  <c r="NX100" i="1"/>
  <c r="OR100" i="1"/>
  <c r="PL100" i="1"/>
  <c r="QF100" i="1"/>
  <c r="QZ100" i="1"/>
  <c r="RT100" i="1"/>
  <c r="SN100" i="1"/>
  <c r="TH100" i="1"/>
  <c r="UB100" i="1"/>
  <c r="UV100" i="1"/>
  <c r="VP100" i="1"/>
  <c r="WJ100" i="1"/>
  <c r="XD100" i="1"/>
  <c r="XX100" i="1"/>
  <c r="YR100" i="1"/>
  <c r="ZL100" i="1"/>
  <c r="AAF100" i="1"/>
  <c r="AAZ100" i="1"/>
  <c r="ABT100" i="1"/>
  <c r="ACN100" i="1"/>
  <c r="KC100" i="1"/>
  <c r="KW100" i="1"/>
  <c r="LQ100" i="1"/>
  <c r="MK100" i="1"/>
  <c r="NE100" i="1"/>
  <c r="NY100" i="1"/>
  <c r="OS100" i="1"/>
  <c r="PM100" i="1"/>
  <c r="QG100" i="1"/>
  <c r="RA100" i="1"/>
  <c r="RU100" i="1"/>
  <c r="SO100" i="1"/>
  <c r="TI100" i="1"/>
  <c r="UC100" i="1"/>
  <c r="UW100" i="1"/>
  <c r="VQ100" i="1"/>
  <c r="WK100" i="1"/>
  <c r="XE100" i="1"/>
  <c r="XY100" i="1"/>
  <c r="KD100" i="1"/>
  <c r="KX100" i="1"/>
  <c r="LR100" i="1"/>
  <c r="ML100" i="1"/>
  <c r="NF100" i="1"/>
  <c r="NZ100" i="1"/>
  <c r="OT100" i="1"/>
  <c r="PN100" i="1"/>
  <c r="QH100" i="1"/>
  <c r="RB100" i="1"/>
  <c r="RV100" i="1"/>
  <c r="SP100" i="1"/>
  <c r="TJ100" i="1"/>
  <c r="UD100" i="1"/>
  <c r="UX100" i="1"/>
  <c r="VR100" i="1"/>
  <c r="WL100" i="1"/>
  <c r="XF100" i="1"/>
  <c r="XZ100" i="1"/>
  <c r="KE100" i="1"/>
  <c r="KY100" i="1"/>
  <c r="LS100" i="1"/>
  <c r="MM100" i="1"/>
  <c r="NG100" i="1"/>
  <c r="OA100" i="1"/>
  <c r="OU100" i="1"/>
  <c r="PO100" i="1"/>
  <c r="QI100" i="1"/>
  <c r="RC100" i="1"/>
  <c r="RW100" i="1"/>
  <c r="SQ100" i="1"/>
  <c r="TK100" i="1"/>
  <c r="UE100" i="1"/>
  <c r="UY100" i="1"/>
  <c r="VS100" i="1"/>
  <c r="WM100" i="1"/>
  <c r="XG100" i="1"/>
  <c r="YA100" i="1"/>
  <c r="YU100" i="1"/>
  <c r="ZO100" i="1"/>
  <c r="AAI100" i="1"/>
  <c r="ABC100" i="1"/>
  <c r="ABW100" i="1"/>
  <c r="ACQ100" i="1"/>
  <c r="KF100" i="1"/>
  <c r="KZ100" i="1"/>
  <c r="LT100" i="1"/>
  <c r="MN100" i="1"/>
  <c r="NH100" i="1"/>
  <c r="OB100" i="1"/>
  <c r="OV100" i="1"/>
  <c r="PP100" i="1"/>
  <c r="QJ100" i="1"/>
  <c r="RD100" i="1"/>
  <c r="RX100" i="1"/>
  <c r="SR100" i="1"/>
  <c r="TL100" i="1"/>
  <c r="UF100" i="1"/>
  <c r="UZ100" i="1"/>
  <c r="VT100" i="1"/>
  <c r="WN100" i="1"/>
  <c r="XH100" i="1"/>
  <c r="YB100" i="1"/>
  <c r="YV100" i="1"/>
  <c r="ZP100" i="1"/>
  <c r="AAJ100" i="1"/>
  <c r="ABD100" i="1"/>
  <c r="KG100" i="1"/>
  <c r="LA100" i="1"/>
  <c r="LU100" i="1"/>
  <c r="MO100" i="1"/>
  <c r="NI100" i="1"/>
  <c r="OC100" i="1"/>
  <c r="OW100" i="1"/>
  <c r="PQ100" i="1"/>
  <c r="QK100" i="1"/>
  <c r="RE100" i="1"/>
  <c r="RY100" i="1"/>
  <c r="SS100" i="1"/>
  <c r="TM100" i="1"/>
  <c r="UG100" i="1"/>
  <c r="VA100" i="1"/>
  <c r="VU100" i="1"/>
  <c r="WO100" i="1"/>
  <c r="XI100" i="1"/>
  <c r="YC100" i="1"/>
  <c r="YW100" i="1"/>
  <c r="ZQ100" i="1"/>
  <c r="AAK100" i="1"/>
  <c r="ABE100" i="1"/>
  <c r="ABY100" i="1"/>
  <c r="ACS100" i="1"/>
  <c r="JN100" i="1"/>
  <c r="KH100" i="1"/>
  <c r="LB100" i="1"/>
  <c r="LV100" i="1"/>
  <c r="MP100" i="1"/>
  <c r="NJ100" i="1"/>
  <c r="OD100" i="1"/>
  <c r="OX100" i="1"/>
  <c r="PR100" i="1"/>
  <c r="QL100" i="1"/>
  <c r="RF100" i="1"/>
  <c r="RZ100" i="1"/>
  <c r="ST100" i="1"/>
  <c r="TN100" i="1"/>
  <c r="UH100" i="1"/>
  <c r="VB100" i="1"/>
  <c r="VV100" i="1"/>
  <c r="WP100" i="1"/>
  <c r="XJ100" i="1"/>
  <c r="YD100" i="1"/>
  <c r="YX100" i="1"/>
  <c r="ZR100" i="1"/>
  <c r="AAL100" i="1"/>
  <c r="ABF100" i="1"/>
  <c r="ABZ100" i="1"/>
  <c r="ACT100" i="1"/>
  <c r="JO100" i="1"/>
  <c r="KI100" i="1"/>
  <c r="LC100" i="1"/>
  <c r="LW100" i="1"/>
  <c r="MQ100" i="1"/>
  <c r="NK100" i="1"/>
  <c r="OE100" i="1"/>
  <c r="OY100" i="1"/>
  <c r="PS100" i="1"/>
  <c r="QM100" i="1"/>
  <c r="RG100" i="1"/>
  <c r="SA100" i="1"/>
  <c r="SU100" i="1"/>
  <c r="TO100" i="1"/>
  <c r="UI100" i="1"/>
  <c r="JP100" i="1"/>
  <c r="KJ100" i="1"/>
  <c r="LD100" i="1"/>
  <c r="LX100" i="1"/>
  <c r="MR100" i="1"/>
  <c r="NL100" i="1"/>
  <c r="OF100" i="1"/>
  <c r="OZ100" i="1"/>
  <c r="PT100" i="1"/>
  <c r="QN100" i="1"/>
  <c r="RH100" i="1"/>
  <c r="SB100" i="1"/>
  <c r="SV100" i="1"/>
  <c r="TP100" i="1"/>
  <c r="UJ100" i="1"/>
  <c r="VD100" i="1"/>
  <c r="VX100" i="1"/>
  <c r="WR100" i="1"/>
  <c r="XL100" i="1"/>
  <c r="YF100" i="1"/>
  <c r="YZ100" i="1"/>
  <c r="ZT100" i="1"/>
  <c r="AAN100" i="1"/>
  <c r="ABH100" i="1"/>
  <c r="ACB100" i="1"/>
  <c r="ACV100" i="1"/>
  <c r="JQ100" i="1"/>
  <c r="KK100" i="1"/>
  <c r="LE100" i="1"/>
  <c r="LY100" i="1"/>
  <c r="MS100" i="1"/>
  <c r="NM100" i="1"/>
  <c r="OG100" i="1"/>
  <c r="PA100" i="1"/>
  <c r="PU100" i="1"/>
  <c r="QO100" i="1"/>
  <c r="RI100" i="1"/>
  <c r="SC100" i="1"/>
  <c r="SW100" i="1"/>
  <c r="TQ100" i="1"/>
  <c r="UK100" i="1"/>
  <c r="VE100" i="1"/>
  <c r="VY100" i="1"/>
  <c r="WS100" i="1"/>
  <c r="XM100" i="1"/>
  <c r="YG100" i="1"/>
  <c r="ZA100" i="1"/>
  <c r="ZU100" i="1"/>
  <c r="AAO100" i="1"/>
  <c r="ABI100" i="1"/>
  <c r="ACC100" i="1"/>
  <c r="ACW100" i="1"/>
  <c r="JR100" i="1"/>
  <c r="KL100" i="1"/>
  <c r="LF100" i="1"/>
  <c r="LZ100" i="1"/>
  <c r="MT100" i="1"/>
  <c r="NN100" i="1"/>
  <c r="OH100" i="1"/>
  <c r="PB100" i="1"/>
  <c r="PV100" i="1"/>
  <c r="QP100" i="1"/>
  <c r="RJ100" i="1"/>
  <c r="SD100" i="1"/>
  <c r="SX100" i="1"/>
  <c r="TR100" i="1"/>
  <c r="UL100" i="1"/>
  <c r="VF100" i="1"/>
  <c r="VZ100" i="1"/>
  <c r="WT100" i="1"/>
  <c r="XN100" i="1"/>
  <c r="YH100" i="1"/>
  <c r="ZB100" i="1"/>
  <c r="ZV100" i="1"/>
  <c r="AAP100" i="1"/>
  <c r="ABJ100" i="1"/>
  <c r="ACD100" i="1"/>
  <c r="ACX100" i="1"/>
  <c r="JS100" i="1"/>
  <c r="KM100" i="1"/>
  <c r="LG100" i="1"/>
  <c r="MA100" i="1"/>
  <c r="MU100" i="1"/>
  <c r="NO100" i="1"/>
  <c r="OI100" i="1"/>
  <c r="PC100" i="1"/>
  <c r="PW100" i="1"/>
  <c r="QQ100" i="1"/>
  <c r="RK100" i="1"/>
  <c r="SE100" i="1"/>
  <c r="SY100" i="1"/>
  <c r="TS100" i="1"/>
  <c r="UM100" i="1"/>
  <c r="VG100" i="1"/>
  <c r="WA100" i="1"/>
  <c r="WU100" i="1"/>
  <c r="XO100" i="1"/>
  <c r="JT100" i="1"/>
  <c r="KN100" i="1"/>
  <c r="LH100" i="1"/>
  <c r="JW100" i="1"/>
  <c r="KQ100" i="1"/>
  <c r="LK100" i="1"/>
  <c r="ME100" i="1"/>
  <c r="MY100" i="1"/>
  <c r="NS100" i="1"/>
  <c r="OM100" i="1"/>
  <c r="PG100" i="1"/>
  <c r="QA100" i="1"/>
  <c r="QU100" i="1"/>
  <c r="RO100" i="1"/>
  <c r="SI100" i="1"/>
  <c r="TC100" i="1"/>
  <c r="TW100" i="1"/>
  <c r="UQ100" i="1"/>
  <c r="VK100" i="1"/>
  <c r="WE100" i="1"/>
  <c r="WY100" i="1"/>
  <c r="XS100" i="1"/>
  <c r="YM100" i="1"/>
  <c r="JV100" i="1"/>
  <c r="MF100" i="1"/>
  <c r="OL100" i="1"/>
  <c r="QS100" i="1"/>
  <c r="SZ100" i="1"/>
  <c r="UU100" i="1"/>
  <c r="WX100" i="1"/>
  <c r="YP100" i="1"/>
  <c r="ZZ100" i="1"/>
  <c r="ABG100" i="1"/>
  <c r="ACK100" i="1"/>
  <c r="JX100" i="1"/>
  <c r="MG100" i="1"/>
  <c r="ON100" i="1"/>
  <c r="QT100" i="1"/>
  <c r="TA100" i="1"/>
  <c r="VC100" i="1"/>
  <c r="WZ100" i="1"/>
  <c r="YQ100" i="1"/>
  <c r="AAA100" i="1"/>
  <c r="ABK100" i="1"/>
  <c r="ACL100" i="1"/>
  <c r="JY100" i="1"/>
  <c r="MH100" i="1"/>
  <c r="OO100" i="1"/>
  <c r="QV100" i="1"/>
  <c r="TB100" i="1"/>
  <c r="VH100" i="1"/>
  <c r="XA100" i="1"/>
  <c r="YS100" i="1"/>
  <c r="AAB100" i="1"/>
  <c r="ABL100" i="1"/>
  <c r="ACM100" i="1"/>
  <c r="JZ100" i="1"/>
  <c r="MI100" i="1"/>
  <c r="OP100" i="1"/>
  <c r="QW100" i="1"/>
  <c r="TD100" i="1"/>
  <c r="VI100" i="1"/>
  <c r="XB100" i="1"/>
  <c r="YT100" i="1"/>
  <c r="AAC100" i="1"/>
  <c r="ABM100" i="1"/>
  <c r="ACO100" i="1"/>
  <c r="KA100" i="1"/>
  <c r="MV100" i="1"/>
  <c r="OQ100" i="1"/>
  <c r="QX100" i="1"/>
  <c r="TE100" i="1"/>
  <c r="VJ100" i="1"/>
  <c r="XC100" i="1"/>
  <c r="YY100" i="1"/>
  <c r="AAD100" i="1"/>
  <c r="ABN100" i="1"/>
  <c r="ACP100" i="1"/>
  <c r="KO100" i="1"/>
  <c r="MW100" i="1"/>
  <c r="PD100" i="1"/>
  <c r="QY100" i="1"/>
  <c r="TF100" i="1"/>
  <c r="VL100" i="1"/>
  <c r="XK100" i="1"/>
  <c r="ZC100" i="1"/>
  <c r="AAE100" i="1"/>
  <c r="ABO100" i="1"/>
  <c r="ACR100" i="1"/>
  <c r="KP100" i="1"/>
  <c r="MX100" i="1"/>
  <c r="PE100" i="1"/>
  <c r="RL100" i="1"/>
  <c r="TG100" i="1"/>
  <c r="VM100" i="1"/>
  <c r="XP100" i="1"/>
  <c r="ZD100" i="1"/>
  <c r="AAG100" i="1"/>
  <c r="ABP100" i="1"/>
  <c r="ACU100" i="1"/>
  <c r="KR100" i="1"/>
  <c r="MZ100" i="1"/>
  <c r="PF100" i="1"/>
  <c r="RM100" i="1"/>
  <c r="TT100" i="1"/>
  <c r="VN100" i="1"/>
  <c r="XQ100" i="1"/>
  <c r="ZE100" i="1"/>
  <c r="AAH100" i="1"/>
  <c r="ABQ100" i="1"/>
  <c r="ACY100" i="1"/>
  <c r="KS100" i="1"/>
  <c r="NA100" i="1"/>
  <c r="PH100" i="1"/>
  <c r="RN100" i="1"/>
  <c r="TU100" i="1"/>
  <c r="VO100" i="1"/>
  <c r="XR100" i="1"/>
  <c r="ZF100" i="1"/>
  <c r="AAM100" i="1"/>
  <c r="ABR100" i="1"/>
  <c r="ACZ100" i="1"/>
  <c r="KT100" i="1"/>
  <c r="NB100" i="1"/>
  <c r="PI100" i="1"/>
  <c r="RP100" i="1"/>
  <c r="TV100" i="1"/>
  <c r="VW100" i="1"/>
  <c r="XT100" i="1"/>
  <c r="ZG100" i="1"/>
  <c r="AAQ100" i="1"/>
  <c r="ABS100" i="1"/>
  <c r="ADA100" i="1"/>
  <c r="KU100" i="1"/>
  <c r="NC100" i="1"/>
  <c r="PJ100" i="1"/>
  <c r="RQ100" i="1"/>
  <c r="TX100" i="1"/>
  <c r="WB100" i="1"/>
  <c r="XU100" i="1"/>
  <c r="ZH100" i="1"/>
  <c r="AAR100" i="1"/>
  <c r="ABU100" i="1"/>
  <c r="ADB100" i="1"/>
  <c r="LI100" i="1"/>
  <c r="NP100" i="1"/>
  <c r="PK100" i="1"/>
  <c r="RR100" i="1"/>
  <c r="TY100" i="1"/>
  <c r="WC100" i="1"/>
  <c r="XV100" i="1"/>
  <c r="ZI100" i="1"/>
  <c r="AAS100" i="1"/>
  <c r="ABV100" i="1"/>
  <c r="ADC100" i="1"/>
  <c r="LJ100" i="1"/>
  <c r="NQ100" i="1"/>
  <c r="PX100" i="1"/>
  <c r="RS100" i="1"/>
  <c r="TZ100" i="1"/>
  <c r="WD100" i="1"/>
  <c r="XW100" i="1"/>
  <c r="ZJ100" i="1"/>
  <c r="AAT100" i="1"/>
  <c r="ABX100" i="1"/>
  <c r="ADD100" i="1"/>
  <c r="LN100" i="1"/>
  <c r="NU100" i="1"/>
  <c r="QB100" i="1"/>
  <c r="SH100" i="1"/>
  <c r="UO100" i="1"/>
  <c r="WH100" i="1"/>
  <c r="YJ100" i="1"/>
  <c r="ZN100" i="1"/>
  <c r="AAW100" i="1"/>
  <c r="ACF100" i="1"/>
  <c r="ADG100" i="1"/>
  <c r="LO100" i="1"/>
  <c r="NV100" i="1"/>
  <c r="QC100" i="1"/>
  <c r="SJ100" i="1"/>
  <c r="UP100" i="1"/>
  <c r="WI100" i="1"/>
  <c r="YK100" i="1"/>
  <c r="ZS100" i="1"/>
  <c r="AAX100" i="1"/>
  <c r="ACG100" i="1"/>
  <c r="LL100" i="1"/>
  <c r="UA100" i="1"/>
  <c r="AAU100" i="1"/>
  <c r="LM100" i="1"/>
  <c r="UN100" i="1"/>
  <c r="AAV100" i="1"/>
  <c r="MB100" i="1"/>
  <c r="UR100" i="1"/>
  <c r="AAY100" i="1"/>
  <c r="MC100" i="1"/>
  <c r="US100" i="1"/>
  <c r="ABA100" i="1"/>
  <c r="MD100" i="1"/>
  <c r="UT100" i="1"/>
  <c r="ABB100" i="1"/>
  <c r="NR100" i="1"/>
  <c r="WF100" i="1"/>
  <c r="ACA100" i="1"/>
  <c r="NT100" i="1"/>
  <c r="WG100" i="1"/>
  <c r="ACE100" i="1"/>
  <c r="NW100" i="1"/>
  <c r="WQ100" i="1"/>
  <c r="ACH100" i="1"/>
  <c r="OJ100" i="1"/>
  <c r="WV100" i="1"/>
  <c r="ACI100" i="1"/>
  <c r="OK100" i="1"/>
  <c r="WW100" i="1"/>
  <c r="ACJ100" i="1"/>
  <c r="PY100" i="1"/>
  <c r="YE100" i="1"/>
  <c r="ADE100" i="1"/>
  <c r="PZ100" i="1"/>
  <c r="YI100" i="1"/>
  <c r="ADF100" i="1"/>
  <c r="QD100" i="1"/>
  <c r="YL100" i="1"/>
  <c r="SF100" i="1"/>
  <c r="ZK100" i="1"/>
  <c r="SG100" i="1"/>
  <c r="ZM100" i="1"/>
  <c r="SL100" i="1"/>
  <c r="ZX100" i="1"/>
  <c r="JU100" i="1"/>
  <c r="QE100" i="1"/>
  <c r="QR100" i="1"/>
  <c r="SK100" i="1"/>
  <c r="SM100" i="1"/>
  <c r="YN100" i="1"/>
  <c r="YO100" i="1"/>
  <c r="ZW100" i="1"/>
  <c r="ZY100" i="1"/>
  <c r="Y100" i="1"/>
  <c r="AS100" i="1"/>
  <c r="BM100" i="1"/>
  <c r="CG100" i="1"/>
  <c r="DA100" i="1"/>
  <c r="DU100" i="1"/>
  <c r="EO100" i="1"/>
  <c r="FI100" i="1"/>
  <c r="GC100" i="1"/>
  <c r="GW100" i="1"/>
  <c r="HQ100" i="1"/>
  <c r="IK100" i="1"/>
  <c r="JE100" i="1"/>
  <c r="F100" i="1"/>
  <c r="Z100" i="1"/>
  <c r="AT100" i="1"/>
  <c r="BN100" i="1"/>
  <c r="CH100" i="1"/>
  <c r="DB100" i="1"/>
  <c r="DV100" i="1"/>
  <c r="EP100" i="1"/>
  <c r="FJ100" i="1"/>
  <c r="GD100" i="1"/>
  <c r="GX100" i="1"/>
  <c r="HR100" i="1"/>
  <c r="IL100" i="1"/>
  <c r="JF100" i="1"/>
  <c r="U100" i="1"/>
  <c r="AQ100" i="1"/>
  <c r="BO100" i="1"/>
  <c r="CK100" i="1"/>
  <c r="DG100" i="1"/>
  <c r="EC100" i="1"/>
  <c r="EY100" i="1"/>
  <c r="FU100" i="1"/>
  <c r="GQ100" i="1"/>
  <c r="HM100" i="1"/>
  <c r="II100" i="1"/>
  <c r="JG100" i="1"/>
  <c r="V100" i="1"/>
  <c r="AR100" i="1"/>
  <c r="BP100" i="1"/>
  <c r="CL100" i="1"/>
  <c r="DH100" i="1"/>
  <c r="ED100" i="1"/>
  <c r="EZ100" i="1"/>
  <c r="FV100" i="1"/>
  <c r="GR100" i="1"/>
  <c r="HN100" i="1"/>
  <c r="IJ100" i="1"/>
  <c r="JH100" i="1"/>
  <c r="X100" i="1"/>
  <c r="AV100" i="1"/>
  <c r="BR100" i="1"/>
  <c r="CN100" i="1"/>
  <c r="DJ100" i="1"/>
  <c r="EF100" i="1"/>
  <c r="FB100" i="1"/>
  <c r="FX100" i="1"/>
  <c r="GT100" i="1"/>
  <c r="HP100" i="1"/>
  <c r="IN100" i="1"/>
  <c r="JJ100" i="1"/>
  <c r="AA100" i="1"/>
  <c r="AW100" i="1"/>
  <c r="BS100" i="1"/>
  <c r="CO100" i="1"/>
  <c r="DK100" i="1"/>
  <c r="EG100" i="1"/>
  <c r="FC100" i="1"/>
  <c r="FY100" i="1"/>
  <c r="GU100" i="1"/>
  <c r="HS100" i="1"/>
  <c r="IO100" i="1"/>
  <c r="JK100" i="1"/>
  <c r="AB100" i="1"/>
  <c r="AX100" i="1"/>
  <c r="BT100" i="1"/>
  <c r="CP100" i="1"/>
  <c r="DL100" i="1"/>
  <c r="EH100" i="1"/>
  <c r="FD100" i="1"/>
  <c r="FZ100" i="1"/>
  <c r="GV100" i="1"/>
  <c r="HT100" i="1"/>
  <c r="IP100" i="1"/>
  <c r="JL100" i="1"/>
  <c r="H100" i="1"/>
  <c r="AD100" i="1"/>
  <c r="AZ100" i="1"/>
  <c r="BV100" i="1"/>
  <c r="CR100" i="1"/>
  <c r="DN100" i="1"/>
  <c r="EJ100" i="1"/>
  <c r="FF100" i="1"/>
  <c r="GB100" i="1"/>
  <c r="GZ100" i="1"/>
  <c r="HV100" i="1"/>
  <c r="IR100" i="1"/>
  <c r="I100" i="1"/>
  <c r="J100" i="1"/>
  <c r="AF100" i="1"/>
  <c r="BB100" i="1"/>
  <c r="BX100" i="1"/>
  <c r="CT100" i="1"/>
  <c r="DP100" i="1"/>
  <c r="EL100" i="1"/>
  <c r="FH100" i="1"/>
  <c r="GF100" i="1"/>
  <c r="HB100" i="1"/>
  <c r="HX100" i="1"/>
  <c r="IT100" i="1"/>
  <c r="K100" i="1"/>
  <c r="AG100" i="1"/>
  <c r="BC100" i="1"/>
  <c r="BY100" i="1"/>
  <c r="CU100" i="1"/>
  <c r="DQ100" i="1"/>
  <c r="EM100" i="1"/>
  <c r="FK100" i="1"/>
  <c r="GG100" i="1"/>
  <c r="HC100" i="1"/>
  <c r="HY100" i="1"/>
  <c r="IU100" i="1"/>
  <c r="L100" i="1"/>
  <c r="AH100" i="1"/>
  <c r="BD100" i="1"/>
  <c r="BZ100" i="1"/>
  <c r="CV100" i="1"/>
  <c r="DR100" i="1"/>
  <c r="EN100" i="1"/>
  <c r="FL100" i="1"/>
  <c r="GH100" i="1"/>
  <c r="HD100" i="1"/>
  <c r="HZ100" i="1"/>
  <c r="IV100" i="1"/>
  <c r="M100" i="1"/>
  <c r="AI100" i="1"/>
  <c r="BE100" i="1"/>
  <c r="CA100" i="1"/>
  <c r="CW100" i="1"/>
  <c r="DS100" i="1"/>
  <c r="EQ100" i="1"/>
  <c r="FM100" i="1"/>
  <c r="GI100" i="1"/>
  <c r="HE100" i="1"/>
  <c r="IA100" i="1"/>
  <c r="IW100" i="1"/>
  <c r="O100" i="1"/>
  <c r="AK100" i="1"/>
  <c r="BG100" i="1"/>
  <c r="CC100" i="1"/>
  <c r="CY100" i="1"/>
  <c r="DW100" i="1"/>
  <c r="ES100" i="1"/>
  <c r="FO100" i="1"/>
  <c r="GK100" i="1"/>
  <c r="HG100" i="1"/>
  <c r="IC100" i="1"/>
  <c r="IY100" i="1"/>
  <c r="P100" i="1"/>
  <c r="AL100" i="1"/>
  <c r="BH100" i="1"/>
  <c r="CD100" i="1"/>
  <c r="CZ100" i="1"/>
  <c r="DX100" i="1"/>
  <c r="ET100" i="1"/>
  <c r="FP100" i="1"/>
  <c r="GL100" i="1"/>
  <c r="HH100" i="1"/>
  <c r="ID100" i="1"/>
  <c r="IZ100" i="1"/>
  <c r="Q100" i="1"/>
  <c r="AM100" i="1"/>
  <c r="BI100" i="1"/>
  <c r="CE100" i="1"/>
  <c r="DC100" i="1"/>
  <c r="DY100" i="1"/>
  <c r="EU100" i="1"/>
  <c r="FQ100" i="1"/>
  <c r="GM100" i="1"/>
  <c r="HI100" i="1"/>
  <c r="IE100" i="1"/>
  <c r="JA100" i="1"/>
  <c r="R100" i="1"/>
  <c r="AN100" i="1"/>
  <c r="BJ100" i="1"/>
  <c r="CF100" i="1"/>
  <c r="DD100" i="1"/>
  <c r="DZ100" i="1"/>
  <c r="EV100" i="1"/>
  <c r="FR100" i="1"/>
  <c r="GN100" i="1"/>
  <c r="HJ100" i="1"/>
  <c r="IF100" i="1"/>
  <c r="JB100" i="1"/>
  <c r="S100" i="1"/>
  <c r="AO100" i="1"/>
  <c r="BK100" i="1"/>
  <c r="CI100" i="1"/>
  <c r="DE100" i="1"/>
  <c r="EA100" i="1"/>
  <c r="EW100" i="1"/>
  <c r="FS100" i="1"/>
  <c r="GO100" i="1"/>
  <c r="HK100" i="1"/>
  <c r="IG100" i="1"/>
  <c r="JC100" i="1"/>
  <c r="CB100" i="1"/>
  <c r="FN100" i="1"/>
  <c r="IX100" i="1"/>
  <c r="CJ100" i="1"/>
  <c r="FT100" i="1"/>
  <c r="JD100" i="1"/>
  <c r="CM100" i="1"/>
  <c r="FW100" i="1"/>
  <c r="JI100" i="1"/>
  <c r="CQ100" i="1"/>
  <c r="GA100" i="1"/>
  <c r="JM100" i="1"/>
  <c r="G100" i="1"/>
  <c r="CS100" i="1"/>
  <c r="GE100" i="1"/>
  <c r="N100" i="1"/>
  <c r="CX100" i="1"/>
  <c r="GJ100" i="1"/>
  <c r="T100" i="1"/>
  <c r="DF100" i="1"/>
  <c r="GP100" i="1"/>
  <c r="W100" i="1"/>
  <c r="DI100" i="1"/>
  <c r="GS100" i="1"/>
  <c r="AC100" i="1"/>
  <c r="DM100" i="1"/>
  <c r="GY100" i="1"/>
  <c r="AE100" i="1"/>
  <c r="DO100" i="1"/>
  <c r="HA100" i="1"/>
  <c r="AJ100" i="1"/>
  <c r="DT100" i="1"/>
  <c r="HF100" i="1"/>
  <c r="AP100" i="1"/>
  <c r="EB100" i="1"/>
  <c r="HL100" i="1"/>
  <c r="AU100" i="1"/>
  <c r="EE100" i="1"/>
  <c r="HO100" i="1"/>
  <c r="AY100" i="1"/>
  <c r="EI100" i="1"/>
  <c r="HU100" i="1"/>
  <c r="BA100" i="1"/>
  <c r="EK100" i="1"/>
  <c r="HW100" i="1"/>
  <c r="BF100" i="1"/>
  <c r="ER100" i="1"/>
  <c r="IB100" i="1"/>
  <c r="BL100" i="1"/>
  <c r="EX100" i="1"/>
  <c r="IH100" i="1"/>
  <c r="BQ100" i="1"/>
  <c r="FA100" i="1"/>
  <c r="IM100" i="1"/>
  <c r="BU100" i="1"/>
  <c r="FE100" i="1"/>
  <c r="IQ100" i="1"/>
  <c r="BW100" i="1"/>
  <c r="FG100" i="1"/>
  <c r="IS100" i="1"/>
  <c r="KE80" i="1"/>
  <c r="KY80" i="1"/>
  <c r="LS80" i="1"/>
  <c r="MM80" i="1"/>
  <c r="NG80" i="1"/>
  <c r="OA80" i="1"/>
  <c r="JR80" i="1"/>
  <c r="KM80" i="1"/>
  <c r="LH80" i="1"/>
  <c r="MC80" i="1"/>
  <c r="MX80" i="1"/>
  <c r="NS80" i="1"/>
  <c r="ON80" i="1"/>
  <c r="PH80" i="1"/>
  <c r="QB80" i="1"/>
  <c r="QV80" i="1"/>
  <c r="RP80" i="1"/>
  <c r="SJ80" i="1"/>
  <c r="TD80" i="1"/>
  <c r="TX80" i="1"/>
  <c r="UR80" i="1"/>
  <c r="VL80" i="1"/>
  <c r="WF80" i="1"/>
  <c r="WZ80" i="1"/>
  <c r="XT80" i="1"/>
  <c r="JT80" i="1"/>
  <c r="KO80" i="1"/>
  <c r="LJ80" i="1"/>
  <c r="ME80" i="1"/>
  <c r="MZ80" i="1"/>
  <c r="NU80" i="1"/>
  <c r="OP80" i="1"/>
  <c r="PJ80" i="1"/>
  <c r="QD80" i="1"/>
  <c r="QX80" i="1"/>
  <c r="RR80" i="1"/>
  <c r="SL80" i="1"/>
  <c r="TF80" i="1"/>
  <c r="TZ80" i="1"/>
  <c r="UT80" i="1"/>
  <c r="VN80" i="1"/>
  <c r="WH80" i="1"/>
  <c r="XB80" i="1"/>
  <c r="XV80" i="1"/>
  <c r="YP80" i="1"/>
  <c r="ZJ80" i="1"/>
  <c r="AAD80" i="1"/>
  <c r="AAX80" i="1"/>
  <c r="ABR80" i="1"/>
  <c r="ACL80" i="1"/>
  <c r="ADF80" i="1"/>
  <c r="JW80" i="1"/>
  <c r="KJ80" i="1"/>
  <c r="LG80" i="1"/>
  <c r="MF80" i="1"/>
  <c r="NC80" i="1"/>
  <c r="NZ80" i="1"/>
  <c r="OW80" i="1"/>
  <c r="PS80" i="1"/>
  <c r="QO80" i="1"/>
  <c r="RK80" i="1"/>
  <c r="SG80" i="1"/>
  <c r="TC80" i="1"/>
  <c r="UA80" i="1"/>
  <c r="UW80" i="1"/>
  <c r="VS80" i="1"/>
  <c r="WO80" i="1"/>
  <c r="XK80" i="1"/>
  <c r="YG80" i="1"/>
  <c r="ZB80" i="1"/>
  <c r="ZW80" i="1"/>
  <c r="AAR80" i="1"/>
  <c r="ABM80" i="1"/>
  <c r="ACH80" i="1"/>
  <c r="ADC80" i="1"/>
  <c r="JO80" i="1"/>
  <c r="KN80" i="1"/>
  <c r="LL80" i="1"/>
  <c r="MI80" i="1"/>
  <c r="NF80" i="1"/>
  <c r="OD80" i="1"/>
  <c r="OZ80" i="1"/>
  <c r="PV80" i="1"/>
  <c r="QR80" i="1"/>
  <c r="RN80" i="1"/>
  <c r="SK80" i="1"/>
  <c r="TH80" i="1"/>
  <c r="UD80" i="1"/>
  <c r="UZ80" i="1"/>
  <c r="VV80" i="1"/>
  <c r="WR80" i="1"/>
  <c r="XN80" i="1"/>
  <c r="YJ80" i="1"/>
  <c r="ZE80" i="1"/>
  <c r="ZZ80" i="1"/>
  <c r="AAU80" i="1"/>
  <c r="ABP80" i="1"/>
  <c r="ACK80" i="1"/>
  <c r="ADG80" i="1"/>
  <c r="JP80" i="1"/>
  <c r="KP80" i="1"/>
  <c r="LM80" i="1"/>
  <c r="MJ80" i="1"/>
  <c r="NH80" i="1"/>
  <c r="OE80" i="1"/>
  <c r="PA80" i="1"/>
  <c r="PW80" i="1"/>
  <c r="QS80" i="1"/>
  <c r="RO80" i="1"/>
  <c r="SM80" i="1"/>
  <c r="TI80" i="1"/>
  <c r="UE80" i="1"/>
  <c r="VA80" i="1"/>
  <c r="VW80" i="1"/>
  <c r="WS80" i="1"/>
  <c r="XO80" i="1"/>
  <c r="YK80" i="1"/>
  <c r="ZF80" i="1"/>
  <c r="AAA80" i="1"/>
  <c r="AAV80" i="1"/>
  <c r="ABQ80" i="1"/>
  <c r="ACM80" i="1"/>
  <c r="JQ80" i="1"/>
  <c r="KQ80" i="1"/>
  <c r="LN80" i="1"/>
  <c r="MK80" i="1"/>
  <c r="NI80" i="1"/>
  <c r="OF80" i="1"/>
  <c r="PB80" i="1"/>
  <c r="PX80" i="1"/>
  <c r="QT80" i="1"/>
  <c r="RQ80" i="1"/>
  <c r="SN80" i="1"/>
  <c r="TJ80" i="1"/>
  <c r="UF80" i="1"/>
  <c r="VB80" i="1"/>
  <c r="VX80" i="1"/>
  <c r="WT80" i="1"/>
  <c r="XP80" i="1"/>
  <c r="YL80" i="1"/>
  <c r="ZG80" i="1"/>
  <c r="AAB80" i="1"/>
  <c r="AAW80" i="1"/>
  <c r="ABS80" i="1"/>
  <c r="ACN80" i="1"/>
  <c r="JS80" i="1"/>
  <c r="KR80" i="1"/>
  <c r="LO80" i="1"/>
  <c r="ML80" i="1"/>
  <c r="NJ80" i="1"/>
  <c r="OG80" i="1"/>
  <c r="PC80" i="1"/>
  <c r="PY80" i="1"/>
  <c r="QU80" i="1"/>
  <c r="RS80" i="1"/>
  <c r="SO80" i="1"/>
  <c r="TK80" i="1"/>
  <c r="UG80" i="1"/>
  <c r="VC80" i="1"/>
  <c r="VY80" i="1"/>
  <c r="WU80" i="1"/>
  <c r="XQ80" i="1"/>
  <c r="YM80" i="1"/>
  <c r="ZH80" i="1"/>
  <c r="AAC80" i="1"/>
  <c r="AAY80" i="1"/>
  <c r="ABT80" i="1"/>
  <c r="ACO80" i="1"/>
  <c r="JU80" i="1"/>
  <c r="KS80" i="1"/>
  <c r="LP80" i="1"/>
  <c r="MN80" i="1"/>
  <c r="NK80" i="1"/>
  <c r="OH80" i="1"/>
  <c r="PD80" i="1"/>
  <c r="JV80" i="1"/>
  <c r="KT80" i="1"/>
  <c r="LQ80" i="1"/>
  <c r="MO80" i="1"/>
  <c r="NL80" i="1"/>
  <c r="OI80" i="1"/>
  <c r="PE80" i="1"/>
  <c r="QA80" i="1"/>
  <c r="QY80" i="1"/>
  <c r="RU80" i="1"/>
  <c r="SQ80" i="1"/>
  <c r="TM80" i="1"/>
  <c r="UI80" i="1"/>
  <c r="VE80" i="1"/>
  <c r="WA80" i="1"/>
  <c r="WW80" i="1"/>
  <c r="XS80" i="1"/>
  <c r="YO80" i="1"/>
  <c r="ZK80" i="1"/>
  <c r="AAF80" i="1"/>
  <c r="ABA80" i="1"/>
  <c r="ABV80" i="1"/>
  <c r="ACQ80" i="1"/>
  <c r="JX80" i="1"/>
  <c r="KU80" i="1"/>
  <c r="LR80" i="1"/>
  <c r="MP80" i="1"/>
  <c r="NM80" i="1"/>
  <c r="OJ80" i="1"/>
  <c r="PF80" i="1"/>
  <c r="QC80" i="1"/>
  <c r="QZ80" i="1"/>
  <c r="RV80" i="1"/>
  <c r="SR80" i="1"/>
  <c r="TN80" i="1"/>
  <c r="UJ80" i="1"/>
  <c r="VF80" i="1"/>
  <c r="WB80" i="1"/>
  <c r="WX80" i="1"/>
  <c r="XU80" i="1"/>
  <c r="YQ80" i="1"/>
  <c r="ZL80" i="1"/>
  <c r="AAG80" i="1"/>
  <c r="ABB80" i="1"/>
  <c r="ABW80" i="1"/>
  <c r="ACR80" i="1"/>
  <c r="JY80" i="1"/>
  <c r="KV80" i="1"/>
  <c r="LT80" i="1"/>
  <c r="MQ80" i="1"/>
  <c r="NN80" i="1"/>
  <c r="OK80" i="1"/>
  <c r="PG80" i="1"/>
  <c r="QE80" i="1"/>
  <c r="RA80" i="1"/>
  <c r="RW80" i="1"/>
  <c r="SS80" i="1"/>
  <c r="TO80" i="1"/>
  <c r="UK80" i="1"/>
  <c r="VG80" i="1"/>
  <c r="WC80" i="1"/>
  <c r="WY80" i="1"/>
  <c r="XW80" i="1"/>
  <c r="YR80" i="1"/>
  <c r="ZM80" i="1"/>
  <c r="AAH80" i="1"/>
  <c r="ABC80" i="1"/>
  <c r="ABX80" i="1"/>
  <c r="ACS80" i="1"/>
  <c r="KD80" i="1"/>
  <c r="LB80" i="1"/>
  <c r="LY80" i="1"/>
  <c r="MV80" i="1"/>
  <c r="NT80" i="1"/>
  <c r="OR80" i="1"/>
  <c r="PN80" i="1"/>
  <c r="QJ80" i="1"/>
  <c r="RF80" i="1"/>
  <c r="SB80" i="1"/>
  <c r="SX80" i="1"/>
  <c r="TT80" i="1"/>
  <c r="UP80" i="1"/>
  <c r="KW80" i="1"/>
  <c r="MR80" i="1"/>
  <c r="OL80" i="1"/>
  <c r="PZ80" i="1"/>
  <c r="RL80" i="1"/>
  <c r="TA80" i="1"/>
  <c r="UQ80" i="1"/>
  <c r="WE80" i="1"/>
  <c r="XL80" i="1"/>
  <c r="YX80" i="1"/>
  <c r="AAJ80" i="1"/>
  <c r="ABN80" i="1"/>
  <c r="ACY80" i="1"/>
  <c r="KX80" i="1"/>
  <c r="MS80" i="1"/>
  <c r="OM80" i="1"/>
  <c r="QF80" i="1"/>
  <c r="RM80" i="1"/>
  <c r="TB80" i="1"/>
  <c r="US80" i="1"/>
  <c r="WG80" i="1"/>
  <c r="XM80" i="1"/>
  <c r="YY80" i="1"/>
  <c r="AAK80" i="1"/>
  <c r="ABO80" i="1"/>
  <c r="ACZ80" i="1"/>
  <c r="KZ80" i="1"/>
  <c r="MT80" i="1"/>
  <c r="OO80" i="1"/>
  <c r="QG80" i="1"/>
  <c r="RT80" i="1"/>
  <c r="TE80" i="1"/>
  <c r="UU80" i="1"/>
  <c r="WI80" i="1"/>
  <c r="XR80" i="1"/>
  <c r="YZ80" i="1"/>
  <c r="AAL80" i="1"/>
  <c r="ABU80" i="1"/>
  <c r="ADA80" i="1"/>
  <c r="LA80" i="1"/>
  <c r="MU80" i="1"/>
  <c r="OQ80" i="1"/>
  <c r="QH80" i="1"/>
  <c r="RX80" i="1"/>
  <c r="TG80" i="1"/>
  <c r="UV80" i="1"/>
  <c r="WJ80" i="1"/>
  <c r="XX80" i="1"/>
  <c r="ZA80" i="1"/>
  <c r="AAM80" i="1"/>
  <c r="ABY80" i="1"/>
  <c r="ADB80" i="1"/>
  <c r="LC80" i="1"/>
  <c r="MW80" i="1"/>
  <c r="OS80" i="1"/>
  <c r="QI80" i="1"/>
  <c r="RY80" i="1"/>
  <c r="TL80" i="1"/>
  <c r="UX80" i="1"/>
  <c r="WK80" i="1"/>
  <c r="XY80" i="1"/>
  <c r="ZC80" i="1"/>
  <c r="AAN80" i="1"/>
  <c r="ABZ80" i="1"/>
  <c r="ADD80" i="1"/>
  <c r="LD80" i="1"/>
  <c r="MY80" i="1"/>
  <c r="OT80" i="1"/>
  <c r="QK80" i="1"/>
  <c r="RZ80" i="1"/>
  <c r="TP80" i="1"/>
  <c r="UY80" i="1"/>
  <c r="WL80" i="1"/>
  <c r="XZ80" i="1"/>
  <c r="ZD80" i="1"/>
  <c r="AAO80" i="1"/>
  <c r="ACA80" i="1"/>
  <c r="ADE80" i="1"/>
  <c r="LE80" i="1"/>
  <c r="NA80" i="1"/>
  <c r="OU80" i="1"/>
  <c r="QL80" i="1"/>
  <c r="SA80" i="1"/>
  <c r="TQ80" i="1"/>
  <c r="VD80" i="1"/>
  <c r="WM80" i="1"/>
  <c r="YA80" i="1"/>
  <c r="ZI80" i="1"/>
  <c r="AAP80" i="1"/>
  <c r="ACB80" i="1"/>
  <c r="LF80" i="1"/>
  <c r="NB80" i="1"/>
  <c r="OV80" i="1"/>
  <c r="QM80" i="1"/>
  <c r="SC80" i="1"/>
  <c r="TR80" i="1"/>
  <c r="VH80" i="1"/>
  <c r="WN80" i="1"/>
  <c r="YB80" i="1"/>
  <c r="ZN80" i="1"/>
  <c r="AAQ80" i="1"/>
  <c r="ACC80" i="1"/>
  <c r="LI80" i="1"/>
  <c r="ND80" i="1"/>
  <c r="OX80" i="1"/>
  <c r="QN80" i="1"/>
  <c r="SD80" i="1"/>
  <c r="TS80" i="1"/>
  <c r="VI80" i="1"/>
  <c r="WP80" i="1"/>
  <c r="YC80" i="1"/>
  <c r="ZO80" i="1"/>
  <c r="AAS80" i="1"/>
  <c r="ACD80" i="1"/>
  <c r="JN80" i="1"/>
  <c r="LK80" i="1"/>
  <c r="NE80" i="1"/>
  <c r="OY80" i="1"/>
  <c r="QP80" i="1"/>
  <c r="SE80" i="1"/>
  <c r="TU80" i="1"/>
  <c r="VJ80" i="1"/>
  <c r="WQ80" i="1"/>
  <c r="YD80" i="1"/>
  <c r="ZP80" i="1"/>
  <c r="AAT80" i="1"/>
  <c r="ACE80" i="1"/>
  <c r="JZ80" i="1"/>
  <c r="LU80" i="1"/>
  <c r="NO80" i="1"/>
  <c r="PI80" i="1"/>
  <c r="QQ80" i="1"/>
  <c r="SF80" i="1"/>
  <c r="TV80" i="1"/>
  <c r="VK80" i="1"/>
  <c r="WV80" i="1"/>
  <c r="YE80" i="1"/>
  <c r="ZQ80" i="1"/>
  <c r="AAZ80" i="1"/>
  <c r="ACF80" i="1"/>
  <c r="KA80" i="1"/>
  <c r="LV80" i="1"/>
  <c r="NP80" i="1"/>
  <c r="PK80" i="1"/>
  <c r="QW80" i="1"/>
  <c r="SH80" i="1"/>
  <c r="TW80" i="1"/>
  <c r="VM80" i="1"/>
  <c r="XA80" i="1"/>
  <c r="YF80" i="1"/>
  <c r="ZR80" i="1"/>
  <c r="ABD80" i="1"/>
  <c r="ACG80" i="1"/>
  <c r="KB80" i="1"/>
  <c r="LW80" i="1"/>
  <c r="NQ80" i="1"/>
  <c r="PL80" i="1"/>
  <c r="RB80" i="1"/>
  <c r="SI80" i="1"/>
  <c r="TY80" i="1"/>
  <c r="VO80" i="1"/>
  <c r="XC80" i="1"/>
  <c r="YH80" i="1"/>
  <c r="ZS80" i="1"/>
  <c r="ABE80" i="1"/>
  <c r="ACI80" i="1"/>
  <c r="MA80" i="1"/>
  <c r="RD80" i="1"/>
  <c r="VP80" i="1"/>
  <c r="YW80" i="1"/>
  <c r="ACW80" i="1"/>
  <c r="MB80" i="1"/>
  <c r="RE80" i="1"/>
  <c r="VQ80" i="1"/>
  <c r="ZT80" i="1"/>
  <c r="ACX80" i="1"/>
  <c r="MD80" i="1"/>
  <c r="RG80" i="1"/>
  <c r="VR80" i="1"/>
  <c r="ZU80" i="1"/>
  <c r="MG80" i="1"/>
  <c r="RH80" i="1"/>
  <c r="VT80" i="1"/>
  <c r="ZV80" i="1"/>
  <c r="MH80" i="1"/>
  <c r="RI80" i="1"/>
  <c r="VU80" i="1"/>
  <c r="ZX80" i="1"/>
  <c r="NR80" i="1"/>
  <c r="RJ80" i="1"/>
  <c r="VZ80" i="1"/>
  <c r="ZY80" i="1"/>
  <c r="NV80" i="1"/>
  <c r="SP80" i="1"/>
  <c r="WD80" i="1"/>
  <c r="AAE80" i="1"/>
  <c r="NW80" i="1"/>
  <c r="ST80" i="1"/>
  <c r="XD80" i="1"/>
  <c r="AAI80" i="1"/>
  <c r="NX80" i="1"/>
  <c r="SU80" i="1"/>
  <c r="XE80" i="1"/>
  <c r="ABF80" i="1"/>
  <c r="NY80" i="1"/>
  <c r="SV80" i="1"/>
  <c r="XF80" i="1"/>
  <c r="ABG80" i="1"/>
  <c r="OB80" i="1"/>
  <c r="SW80" i="1"/>
  <c r="XG80" i="1"/>
  <c r="ABH80" i="1"/>
  <c r="KC80" i="1"/>
  <c r="OC80" i="1"/>
  <c r="SY80" i="1"/>
  <c r="XH80" i="1"/>
  <c r="ABI80" i="1"/>
  <c r="KF80" i="1"/>
  <c r="PM80" i="1"/>
  <c r="SZ80" i="1"/>
  <c r="XI80" i="1"/>
  <c r="ABJ80" i="1"/>
  <c r="LX80" i="1"/>
  <c r="PU80" i="1"/>
  <c r="UN80" i="1"/>
  <c r="YU80" i="1"/>
  <c r="ACU80" i="1"/>
  <c r="UM80" i="1"/>
  <c r="UO80" i="1"/>
  <c r="XJ80" i="1"/>
  <c r="YI80" i="1"/>
  <c r="KG80" i="1"/>
  <c r="YN80" i="1"/>
  <c r="KH80" i="1"/>
  <c r="YS80" i="1"/>
  <c r="KI80" i="1"/>
  <c r="YT80" i="1"/>
  <c r="KK80" i="1"/>
  <c r="YV80" i="1"/>
  <c r="KL80" i="1"/>
  <c r="ABK80" i="1"/>
  <c r="LZ80" i="1"/>
  <c r="ABL80" i="1"/>
  <c r="PO80" i="1"/>
  <c r="ACJ80" i="1"/>
  <c r="PP80" i="1"/>
  <c r="ACP80" i="1"/>
  <c r="PQ80" i="1"/>
  <c r="ACT80" i="1"/>
  <c r="RC80" i="1"/>
  <c r="UH80" i="1"/>
  <c r="PR80" i="1"/>
  <c r="PT80" i="1"/>
  <c r="UB80" i="1"/>
  <c r="UC80" i="1"/>
  <c r="UL80" i="1"/>
  <c r="ACV80" i="1"/>
  <c r="T80" i="1"/>
  <c r="AN80" i="1"/>
  <c r="BH80" i="1"/>
  <c r="CB80" i="1"/>
  <c r="CV80" i="1"/>
  <c r="DP80" i="1"/>
  <c r="EJ80" i="1"/>
  <c r="FD80" i="1"/>
  <c r="FX80" i="1"/>
  <c r="GR80" i="1"/>
  <c r="HL80" i="1"/>
  <c r="IF80" i="1"/>
  <c r="IZ80" i="1"/>
  <c r="U80" i="1"/>
  <c r="AO80" i="1"/>
  <c r="BI80" i="1"/>
  <c r="CC80" i="1"/>
  <c r="CW80" i="1"/>
  <c r="DQ80" i="1"/>
  <c r="EK80" i="1"/>
  <c r="FE80" i="1"/>
  <c r="FY80" i="1"/>
  <c r="GS80" i="1"/>
  <c r="HM80" i="1"/>
  <c r="IG80" i="1"/>
  <c r="JA80" i="1"/>
  <c r="V80" i="1"/>
  <c r="AP80" i="1"/>
  <c r="BJ80" i="1"/>
  <c r="CD80" i="1"/>
  <c r="CX80" i="1"/>
  <c r="DR80" i="1"/>
  <c r="EL80" i="1"/>
  <c r="FF80" i="1"/>
  <c r="FZ80" i="1"/>
  <c r="GT80" i="1"/>
  <c r="HN80" i="1"/>
  <c r="IH80" i="1"/>
  <c r="JB80" i="1"/>
  <c r="H80" i="1"/>
  <c r="AB80" i="1"/>
  <c r="AV80" i="1"/>
  <c r="BP80" i="1"/>
  <c r="CJ80" i="1"/>
  <c r="DD80" i="1"/>
  <c r="DX80" i="1"/>
  <c r="ER80" i="1"/>
  <c r="FL80" i="1"/>
  <c r="GF80" i="1"/>
  <c r="GZ80" i="1"/>
  <c r="HT80" i="1"/>
  <c r="AD80" i="1"/>
  <c r="BB80" i="1"/>
  <c r="BZ80" i="1"/>
  <c r="DA80" i="1"/>
  <c r="DZ80" i="1"/>
  <c r="EX80" i="1"/>
  <c r="FV80" i="1"/>
  <c r="GW80" i="1"/>
  <c r="HV80" i="1"/>
  <c r="IS80" i="1"/>
  <c r="F80" i="1"/>
  <c r="AE80" i="1"/>
  <c r="BC80" i="1"/>
  <c r="CA80" i="1"/>
  <c r="DB80" i="1"/>
  <c r="EA80" i="1"/>
  <c r="EY80" i="1"/>
  <c r="FW80" i="1"/>
  <c r="GX80" i="1"/>
  <c r="HW80" i="1"/>
  <c r="IT80" i="1"/>
  <c r="G80" i="1"/>
  <c r="AF80" i="1"/>
  <c r="BD80" i="1"/>
  <c r="CE80" i="1"/>
  <c r="DC80" i="1"/>
  <c r="EB80" i="1"/>
  <c r="EZ80" i="1"/>
  <c r="GA80" i="1"/>
  <c r="GY80" i="1"/>
  <c r="HX80" i="1"/>
  <c r="IU80" i="1"/>
  <c r="I80" i="1"/>
  <c r="AG80" i="1"/>
  <c r="BE80" i="1"/>
  <c r="CF80" i="1"/>
  <c r="DE80" i="1"/>
  <c r="EC80" i="1"/>
  <c r="FA80" i="1"/>
  <c r="GB80" i="1"/>
  <c r="HA80" i="1"/>
  <c r="HY80" i="1"/>
  <c r="IV80" i="1"/>
  <c r="J80" i="1"/>
  <c r="AH80" i="1"/>
  <c r="BF80" i="1"/>
  <c r="CG80" i="1"/>
  <c r="DF80" i="1"/>
  <c r="ED80" i="1"/>
  <c r="FB80" i="1"/>
  <c r="GC80" i="1"/>
  <c r="HB80" i="1"/>
  <c r="HZ80" i="1"/>
  <c r="IW80" i="1"/>
  <c r="K80" i="1"/>
  <c r="AI80" i="1"/>
  <c r="BG80" i="1"/>
  <c r="CH80" i="1"/>
  <c r="DG80" i="1"/>
  <c r="EE80" i="1"/>
  <c r="FC80" i="1"/>
  <c r="GD80" i="1"/>
  <c r="HC80" i="1"/>
  <c r="IA80" i="1"/>
  <c r="IX80" i="1"/>
  <c r="L80" i="1"/>
  <c r="AJ80" i="1"/>
  <c r="BK80" i="1"/>
  <c r="CI80" i="1"/>
  <c r="DH80" i="1"/>
  <c r="EF80" i="1"/>
  <c r="FG80" i="1"/>
  <c r="GE80" i="1"/>
  <c r="HD80" i="1"/>
  <c r="IB80" i="1"/>
  <c r="IY80" i="1"/>
  <c r="M80" i="1"/>
  <c r="AK80" i="1"/>
  <c r="BL80" i="1"/>
  <c r="CK80" i="1"/>
  <c r="DI80" i="1"/>
  <c r="EG80" i="1"/>
  <c r="FH80" i="1"/>
  <c r="GG80" i="1"/>
  <c r="HE80" i="1"/>
  <c r="IC80" i="1"/>
  <c r="JC80" i="1"/>
  <c r="N80" i="1"/>
  <c r="AL80" i="1"/>
  <c r="BM80" i="1"/>
  <c r="CL80" i="1"/>
  <c r="DJ80" i="1"/>
  <c r="EH80" i="1"/>
  <c r="FI80" i="1"/>
  <c r="GH80" i="1"/>
  <c r="HF80" i="1"/>
  <c r="ID80" i="1"/>
  <c r="JD80" i="1"/>
  <c r="O80" i="1"/>
  <c r="AM80" i="1"/>
  <c r="BN80" i="1"/>
  <c r="CM80" i="1"/>
  <c r="DK80" i="1"/>
  <c r="EI80" i="1"/>
  <c r="FJ80" i="1"/>
  <c r="GI80" i="1"/>
  <c r="HG80" i="1"/>
  <c r="IE80" i="1"/>
  <c r="JE80" i="1"/>
  <c r="P80" i="1"/>
  <c r="AQ80" i="1"/>
  <c r="BO80" i="1"/>
  <c r="CN80" i="1"/>
  <c r="DL80" i="1"/>
  <c r="EM80" i="1"/>
  <c r="FK80" i="1"/>
  <c r="GJ80" i="1"/>
  <c r="HH80" i="1"/>
  <c r="II80" i="1"/>
  <c r="JF80" i="1"/>
  <c r="Q80" i="1"/>
  <c r="AR80" i="1"/>
  <c r="BQ80" i="1"/>
  <c r="CO80" i="1"/>
  <c r="DM80" i="1"/>
  <c r="EN80" i="1"/>
  <c r="FM80" i="1"/>
  <c r="GK80" i="1"/>
  <c r="HI80" i="1"/>
  <c r="IJ80" i="1"/>
  <c r="JG80" i="1"/>
  <c r="R80" i="1"/>
  <c r="AS80" i="1"/>
  <c r="BR80" i="1"/>
  <c r="CP80" i="1"/>
  <c r="DN80" i="1"/>
  <c r="EO80" i="1"/>
  <c r="FN80" i="1"/>
  <c r="GL80" i="1"/>
  <c r="HJ80" i="1"/>
  <c r="IK80" i="1"/>
  <c r="JH80" i="1"/>
  <c r="S80" i="1"/>
  <c r="AT80" i="1"/>
  <c r="BS80" i="1"/>
  <c r="CQ80" i="1"/>
  <c r="DO80" i="1"/>
  <c r="EP80" i="1"/>
  <c r="FO80" i="1"/>
  <c r="GM80" i="1"/>
  <c r="HK80" i="1"/>
  <c r="IL80" i="1"/>
  <c r="JI80" i="1"/>
  <c r="W80" i="1"/>
  <c r="AU80" i="1"/>
  <c r="BT80" i="1"/>
  <c r="CR80" i="1"/>
  <c r="DS80" i="1"/>
  <c r="EQ80" i="1"/>
  <c r="FP80" i="1"/>
  <c r="GN80" i="1"/>
  <c r="HO80" i="1"/>
  <c r="IM80" i="1"/>
  <c r="JJ80" i="1"/>
  <c r="X80" i="1"/>
  <c r="AW80" i="1"/>
  <c r="BU80" i="1"/>
  <c r="CS80" i="1"/>
  <c r="DT80" i="1"/>
  <c r="ES80" i="1"/>
  <c r="FQ80" i="1"/>
  <c r="GO80" i="1"/>
  <c r="HP80" i="1"/>
  <c r="IN80" i="1"/>
  <c r="JK80" i="1"/>
  <c r="Y80" i="1"/>
  <c r="AX80" i="1"/>
  <c r="BV80" i="1"/>
  <c r="CT80" i="1"/>
  <c r="DU80" i="1"/>
  <c r="ET80" i="1"/>
  <c r="FR80" i="1"/>
  <c r="GP80" i="1"/>
  <c r="HQ80" i="1"/>
  <c r="IO80" i="1"/>
  <c r="JL80" i="1"/>
  <c r="Z80" i="1"/>
  <c r="AY80" i="1"/>
  <c r="BW80" i="1"/>
  <c r="CU80" i="1"/>
  <c r="DV80" i="1"/>
  <c r="EU80" i="1"/>
  <c r="FS80" i="1"/>
  <c r="GQ80" i="1"/>
  <c r="HR80" i="1"/>
  <c r="IP80" i="1"/>
  <c r="JM80" i="1"/>
  <c r="AA80" i="1"/>
  <c r="AZ80" i="1"/>
  <c r="BX80" i="1"/>
  <c r="CY80" i="1"/>
  <c r="DW80" i="1"/>
  <c r="EV80" i="1"/>
  <c r="FT80" i="1"/>
  <c r="GU80" i="1"/>
  <c r="HS80" i="1"/>
  <c r="IQ80" i="1"/>
  <c r="AC80" i="1"/>
  <c r="BA80" i="1"/>
  <c r="BY80" i="1"/>
  <c r="CZ80" i="1"/>
  <c r="DY80" i="1"/>
  <c r="EW80" i="1"/>
  <c r="FU80" i="1"/>
  <c r="GV80" i="1"/>
  <c r="HU80" i="1"/>
  <c r="IR80" i="1"/>
  <c r="KG77" i="1"/>
  <c r="LA77" i="1"/>
  <c r="LU77" i="1"/>
  <c r="MO77" i="1"/>
  <c r="NI77" i="1"/>
  <c r="OC77" i="1"/>
  <c r="JO77" i="1"/>
  <c r="KI77" i="1"/>
  <c r="LC77" i="1"/>
  <c r="LW77" i="1"/>
  <c r="MQ77" i="1"/>
  <c r="NK77" i="1"/>
  <c r="OE77" i="1"/>
  <c r="OY77" i="1"/>
  <c r="PS77" i="1"/>
  <c r="QM77" i="1"/>
  <c r="JW77" i="1"/>
  <c r="KS77" i="1"/>
  <c r="LO77" i="1"/>
  <c r="MK77" i="1"/>
  <c r="NG77" i="1"/>
  <c r="OD77" i="1"/>
  <c r="OZ77" i="1"/>
  <c r="PU77" i="1"/>
  <c r="QP77" i="1"/>
  <c r="RJ77" i="1"/>
  <c r="SD77" i="1"/>
  <c r="SX77" i="1"/>
  <c r="TR77" i="1"/>
  <c r="UL77" i="1"/>
  <c r="VF77" i="1"/>
  <c r="VZ77" i="1"/>
  <c r="WT77" i="1"/>
  <c r="XN77" i="1"/>
  <c r="YH77" i="1"/>
  <c r="ZB77" i="1"/>
  <c r="ZV77" i="1"/>
  <c r="AAP77" i="1"/>
  <c r="ABJ77" i="1"/>
  <c r="ACD77" i="1"/>
  <c r="ACX77" i="1"/>
  <c r="JX77" i="1"/>
  <c r="KT77" i="1"/>
  <c r="LP77" i="1"/>
  <c r="ML77" i="1"/>
  <c r="NH77" i="1"/>
  <c r="OF77" i="1"/>
  <c r="PA77" i="1"/>
  <c r="PV77" i="1"/>
  <c r="QQ77" i="1"/>
  <c r="RK77" i="1"/>
  <c r="SE77" i="1"/>
  <c r="SY77" i="1"/>
  <c r="TS77" i="1"/>
  <c r="UM77" i="1"/>
  <c r="VG77" i="1"/>
  <c r="WA77" i="1"/>
  <c r="WU77" i="1"/>
  <c r="XO77" i="1"/>
  <c r="YI77" i="1"/>
  <c r="ZC77" i="1"/>
  <c r="ZW77" i="1"/>
  <c r="AAQ77" i="1"/>
  <c r="ABK77" i="1"/>
  <c r="ACE77" i="1"/>
  <c r="ACY77" i="1"/>
  <c r="JY77" i="1"/>
  <c r="KU77" i="1"/>
  <c r="LQ77" i="1"/>
  <c r="MM77" i="1"/>
  <c r="NJ77" i="1"/>
  <c r="OG77" i="1"/>
  <c r="PB77" i="1"/>
  <c r="PW77" i="1"/>
  <c r="QR77" i="1"/>
  <c r="RL77" i="1"/>
  <c r="SF77" i="1"/>
  <c r="SZ77" i="1"/>
  <c r="TT77" i="1"/>
  <c r="UN77" i="1"/>
  <c r="VH77" i="1"/>
  <c r="WB77" i="1"/>
  <c r="WV77" i="1"/>
  <c r="XP77" i="1"/>
  <c r="YJ77" i="1"/>
  <c r="ZD77" i="1"/>
  <c r="ZX77" i="1"/>
  <c r="AAR77" i="1"/>
  <c r="ABL77" i="1"/>
  <c r="ACF77" i="1"/>
  <c r="ACZ77" i="1"/>
  <c r="KA77" i="1"/>
  <c r="KW77" i="1"/>
  <c r="LS77" i="1"/>
  <c r="MP77" i="1"/>
  <c r="NM77" i="1"/>
  <c r="OI77" i="1"/>
  <c r="PD77" i="1"/>
  <c r="PY77" i="1"/>
  <c r="QT77" i="1"/>
  <c r="RN77" i="1"/>
  <c r="SH77" i="1"/>
  <c r="TB77" i="1"/>
  <c r="TV77" i="1"/>
  <c r="UP77" i="1"/>
  <c r="VJ77" i="1"/>
  <c r="WD77" i="1"/>
  <c r="WX77" i="1"/>
  <c r="XR77" i="1"/>
  <c r="YL77" i="1"/>
  <c r="ZF77" i="1"/>
  <c r="ZZ77" i="1"/>
  <c r="AAT77" i="1"/>
  <c r="ABN77" i="1"/>
  <c r="KK77" i="1"/>
  <c r="LK77" i="1"/>
  <c r="MN77" i="1"/>
  <c r="NQ77" i="1"/>
  <c r="OQ77" i="1"/>
  <c r="PP77" i="1"/>
  <c r="QS77" i="1"/>
  <c r="RR77" i="1"/>
  <c r="SP77" i="1"/>
  <c r="TN77" i="1"/>
  <c r="UO77" i="1"/>
  <c r="VN77" i="1"/>
  <c r="WL77" i="1"/>
  <c r="XJ77" i="1"/>
  <c r="YK77" i="1"/>
  <c r="ZJ77" i="1"/>
  <c r="AAH77" i="1"/>
  <c r="ABF77" i="1"/>
  <c r="ACG77" i="1"/>
  <c r="ADD77" i="1"/>
  <c r="KL77" i="1"/>
  <c r="LL77" i="1"/>
  <c r="MR77" i="1"/>
  <c r="NR77" i="1"/>
  <c r="OR77" i="1"/>
  <c r="PQ77" i="1"/>
  <c r="QU77" i="1"/>
  <c r="RS77" i="1"/>
  <c r="SQ77" i="1"/>
  <c r="TO77" i="1"/>
  <c r="UQ77" i="1"/>
  <c r="VO77" i="1"/>
  <c r="WM77" i="1"/>
  <c r="XK77" i="1"/>
  <c r="YM77" i="1"/>
  <c r="ZK77" i="1"/>
  <c r="AAI77" i="1"/>
  <c r="ABG77" i="1"/>
  <c r="ACH77" i="1"/>
  <c r="ADE77" i="1"/>
  <c r="KN77" i="1"/>
  <c r="LN77" i="1"/>
  <c r="MT77" i="1"/>
  <c r="NT77" i="1"/>
  <c r="OT77" i="1"/>
  <c r="PT77" i="1"/>
  <c r="QW77" i="1"/>
  <c r="RU77" i="1"/>
  <c r="SS77" i="1"/>
  <c r="TQ77" i="1"/>
  <c r="US77" i="1"/>
  <c r="VQ77" i="1"/>
  <c r="WO77" i="1"/>
  <c r="XM77" i="1"/>
  <c r="YO77" i="1"/>
  <c r="ZM77" i="1"/>
  <c r="AAK77" i="1"/>
  <c r="ABI77" i="1"/>
  <c r="ACJ77" i="1"/>
  <c r="ADG77" i="1"/>
  <c r="JN77" i="1"/>
  <c r="KO77" i="1"/>
  <c r="LR77" i="1"/>
  <c r="MU77" i="1"/>
  <c r="NU77" i="1"/>
  <c r="OU77" i="1"/>
  <c r="PX77" i="1"/>
  <c r="QX77" i="1"/>
  <c r="RV77" i="1"/>
  <c r="ST77" i="1"/>
  <c r="TU77" i="1"/>
  <c r="UT77" i="1"/>
  <c r="VR77" i="1"/>
  <c r="WP77" i="1"/>
  <c r="XQ77" i="1"/>
  <c r="YP77" i="1"/>
  <c r="ZN77" i="1"/>
  <c r="AAL77" i="1"/>
  <c r="ABM77" i="1"/>
  <c r="ACK77" i="1"/>
  <c r="JQ77" i="1"/>
  <c r="KQ77" i="1"/>
  <c r="LV77" i="1"/>
  <c r="MW77" i="1"/>
  <c r="NW77" i="1"/>
  <c r="OW77" i="1"/>
  <c r="QA77" i="1"/>
  <c r="QZ77" i="1"/>
  <c r="RX77" i="1"/>
  <c r="SV77" i="1"/>
  <c r="TX77" i="1"/>
  <c r="UV77" i="1"/>
  <c r="VT77" i="1"/>
  <c r="WR77" i="1"/>
  <c r="XT77" i="1"/>
  <c r="YR77" i="1"/>
  <c r="ZP77" i="1"/>
  <c r="AAN77" i="1"/>
  <c r="ABP77" i="1"/>
  <c r="JS77" i="1"/>
  <c r="KV77" i="1"/>
  <c r="LY77" i="1"/>
  <c r="MY77" i="1"/>
  <c r="JT77" i="1"/>
  <c r="KX77" i="1"/>
  <c r="LZ77" i="1"/>
  <c r="JU77" i="1"/>
  <c r="KP77" i="1"/>
  <c r="MF77" i="1"/>
  <c r="NV77" i="1"/>
  <c r="PG77" i="1"/>
  <c r="QK77" i="1"/>
  <c r="RW77" i="1"/>
  <c r="TE77" i="1"/>
  <c r="UH77" i="1"/>
  <c r="VS77" i="1"/>
  <c r="XA77" i="1"/>
  <c r="YD77" i="1"/>
  <c r="ZO77" i="1"/>
  <c r="AAW77" i="1"/>
  <c r="ABZ77" i="1"/>
  <c r="ADF77" i="1"/>
  <c r="KR77" i="1"/>
  <c r="MG77" i="1"/>
  <c r="NX77" i="1"/>
  <c r="PH77" i="1"/>
  <c r="QL77" i="1"/>
  <c r="RY77" i="1"/>
  <c r="TF77" i="1"/>
  <c r="UI77" i="1"/>
  <c r="VU77" i="1"/>
  <c r="XB77" i="1"/>
  <c r="YE77" i="1"/>
  <c r="ZQ77" i="1"/>
  <c r="AAX77" i="1"/>
  <c r="ACA77" i="1"/>
  <c r="KZ77" i="1"/>
  <c r="MI77" i="1"/>
  <c r="NZ77" i="1"/>
  <c r="PJ77" i="1"/>
  <c r="QO77" i="1"/>
  <c r="SA77" i="1"/>
  <c r="TH77" i="1"/>
  <c r="UK77" i="1"/>
  <c r="VW77" i="1"/>
  <c r="XD77" i="1"/>
  <c r="YG77" i="1"/>
  <c r="ZS77" i="1"/>
  <c r="AAZ77" i="1"/>
  <c r="ACC77" i="1"/>
  <c r="LF77" i="1"/>
  <c r="MX77" i="1"/>
  <c r="OJ77" i="1"/>
  <c r="PN77" i="1"/>
  <c r="RB77" i="1"/>
  <c r="SI77" i="1"/>
  <c r="TL77" i="1"/>
  <c r="UX77" i="1"/>
  <c r="WE77" i="1"/>
  <c r="XH77" i="1"/>
  <c r="YT77" i="1"/>
  <c r="AAA77" i="1"/>
  <c r="ABD77" i="1"/>
  <c r="ACN77" i="1"/>
  <c r="JP77" i="1"/>
  <c r="LG77" i="1"/>
  <c r="MZ77" i="1"/>
  <c r="OK77" i="1"/>
  <c r="PO77" i="1"/>
  <c r="RC77" i="1"/>
  <c r="SJ77" i="1"/>
  <c r="TM77" i="1"/>
  <c r="UY77" i="1"/>
  <c r="WF77" i="1"/>
  <c r="XI77" i="1"/>
  <c r="YU77" i="1"/>
  <c r="AAB77" i="1"/>
  <c r="ABE77" i="1"/>
  <c r="ACO77" i="1"/>
  <c r="JV77" i="1"/>
  <c r="LI77" i="1"/>
  <c r="NB77" i="1"/>
  <c r="OM77" i="1"/>
  <c r="PZ77" i="1"/>
  <c r="RE77" i="1"/>
  <c r="SL77" i="1"/>
  <c r="TW77" i="1"/>
  <c r="VA77" i="1"/>
  <c r="WH77" i="1"/>
  <c r="XS77" i="1"/>
  <c r="YW77" i="1"/>
  <c r="AAD77" i="1"/>
  <c r="ABO77" i="1"/>
  <c r="ACQ77" i="1"/>
  <c r="KB77" i="1"/>
  <c r="LM77" i="1"/>
  <c r="ND77" i="1"/>
  <c r="OO77" i="1"/>
  <c r="QC77" i="1"/>
  <c r="RG77" i="1"/>
  <c r="SN77" i="1"/>
  <c r="TZ77" i="1"/>
  <c r="VC77" i="1"/>
  <c r="WJ77" i="1"/>
  <c r="XV77" i="1"/>
  <c r="JR77" i="1"/>
  <c r="MD77" i="1"/>
  <c r="ON77" i="1"/>
  <c r="QJ77" i="1"/>
  <c r="SO77" i="1"/>
  <c r="UJ77" i="1"/>
  <c r="WN77" i="1"/>
  <c r="YN77" i="1"/>
  <c r="AAG77" i="1"/>
  <c r="ABY77" i="1"/>
  <c r="JZ77" i="1"/>
  <c r="ME77" i="1"/>
  <c r="OP77" i="1"/>
  <c r="QN77" i="1"/>
  <c r="SR77" i="1"/>
  <c r="UR77" i="1"/>
  <c r="WQ77" i="1"/>
  <c r="YQ77" i="1"/>
  <c r="AAJ77" i="1"/>
  <c r="ACB77" i="1"/>
  <c r="KC77" i="1"/>
  <c r="MH77" i="1"/>
  <c r="OS77" i="1"/>
  <c r="QV77" i="1"/>
  <c r="SU77" i="1"/>
  <c r="UU77" i="1"/>
  <c r="WS77" i="1"/>
  <c r="YS77" i="1"/>
  <c r="AAM77" i="1"/>
  <c r="ACI77" i="1"/>
  <c r="KF77" i="1"/>
  <c r="MV77" i="1"/>
  <c r="PC77" i="1"/>
  <c r="RD77" i="1"/>
  <c r="TC77" i="1"/>
  <c r="VB77" i="1"/>
  <c r="WZ77" i="1"/>
  <c r="YY77" i="1"/>
  <c r="AAU77" i="1"/>
  <c r="ACP77" i="1"/>
  <c r="KH77" i="1"/>
  <c r="NA77" i="1"/>
  <c r="PE77" i="1"/>
  <c r="RF77" i="1"/>
  <c r="TD77" i="1"/>
  <c r="VD77" i="1"/>
  <c r="XC77" i="1"/>
  <c r="YZ77" i="1"/>
  <c r="AAV77" i="1"/>
  <c r="ACR77" i="1"/>
  <c r="KJ77" i="1"/>
  <c r="NC77" i="1"/>
  <c r="PF77" i="1"/>
  <c r="RH77" i="1"/>
  <c r="TG77" i="1"/>
  <c r="VE77" i="1"/>
  <c r="XE77" i="1"/>
  <c r="ZA77" i="1"/>
  <c r="KM77" i="1"/>
  <c r="NE77" i="1"/>
  <c r="PI77" i="1"/>
  <c r="RI77" i="1"/>
  <c r="TI77" i="1"/>
  <c r="VI77" i="1"/>
  <c r="XF77" i="1"/>
  <c r="ZE77" i="1"/>
  <c r="ABA77" i="1"/>
  <c r="ACT77" i="1"/>
  <c r="KY77" i="1"/>
  <c r="NF77" i="1"/>
  <c r="PK77" i="1"/>
  <c r="RM77" i="1"/>
  <c r="TJ77" i="1"/>
  <c r="VK77" i="1"/>
  <c r="XG77" i="1"/>
  <c r="ZG77" i="1"/>
  <c r="ABB77" i="1"/>
  <c r="ACU77" i="1"/>
  <c r="LT77" i="1"/>
  <c r="NY77" i="1"/>
  <c r="QE77" i="1"/>
  <c r="SB77" i="1"/>
  <c r="OA77" i="1"/>
  <c r="RT77" i="1"/>
  <c r="VL77" i="1"/>
  <c r="YC77" i="1"/>
  <c r="ABR77" i="1"/>
  <c r="OB77" i="1"/>
  <c r="RZ77" i="1"/>
  <c r="VM77" i="1"/>
  <c r="YF77" i="1"/>
  <c r="ABS77" i="1"/>
  <c r="KD77" i="1"/>
  <c r="OH77" i="1"/>
  <c r="SC77" i="1"/>
  <c r="VP77" i="1"/>
  <c r="YV77" i="1"/>
  <c r="ABT77" i="1"/>
  <c r="KE77" i="1"/>
  <c r="OL77" i="1"/>
  <c r="SG77" i="1"/>
  <c r="VV77" i="1"/>
  <c r="YX77" i="1"/>
  <c r="ABU77" i="1"/>
  <c r="LB77" i="1"/>
  <c r="OV77" i="1"/>
  <c r="SK77" i="1"/>
  <c r="VX77" i="1"/>
  <c r="ZH77" i="1"/>
  <c r="ABV77" i="1"/>
  <c r="LD77" i="1"/>
  <c r="OX77" i="1"/>
  <c r="SM77" i="1"/>
  <c r="VY77" i="1"/>
  <c r="ZI77" i="1"/>
  <c r="ABW77" i="1"/>
  <c r="LE77" i="1"/>
  <c r="PL77" i="1"/>
  <c r="SW77" i="1"/>
  <c r="WC77" i="1"/>
  <c r="ZL77" i="1"/>
  <c r="ABX77" i="1"/>
  <c r="LH77" i="1"/>
  <c r="PM77" i="1"/>
  <c r="TA77" i="1"/>
  <c r="WG77" i="1"/>
  <c r="ZR77" i="1"/>
  <c r="ACL77" i="1"/>
  <c r="LJ77" i="1"/>
  <c r="PR77" i="1"/>
  <c r="TK77" i="1"/>
  <c r="WI77" i="1"/>
  <c r="ZT77" i="1"/>
  <c r="ACM77" i="1"/>
  <c r="LX77" i="1"/>
  <c r="QB77" i="1"/>
  <c r="TP77" i="1"/>
  <c r="WK77" i="1"/>
  <c r="ZU77" i="1"/>
  <c r="ACS77" i="1"/>
  <c r="MA77" i="1"/>
  <c r="QD77" i="1"/>
  <c r="TY77" i="1"/>
  <c r="WW77" i="1"/>
  <c r="ZY77" i="1"/>
  <c r="ACV77" i="1"/>
  <c r="NL77" i="1"/>
  <c r="QY77" i="1"/>
  <c r="UE77" i="1"/>
  <c r="XX77" i="1"/>
  <c r="AAS77" i="1"/>
  <c r="NP77" i="1"/>
  <c r="RP77" i="1"/>
  <c r="UW77" i="1"/>
  <c r="YA77" i="1"/>
  <c r="ABH77" i="1"/>
  <c r="NS77" i="1"/>
  <c r="RQ77" i="1"/>
  <c r="UZ77" i="1"/>
  <c r="YB77" i="1"/>
  <c r="ABQ77" i="1"/>
  <c r="WY77" i="1"/>
  <c r="XL77" i="1"/>
  <c r="MB77" i="1"/>
  <c r="XU77" i="1"/>
  <c r="MC77" i="1"/>
  <c r="XW77" i="1"/>
  <c r="MJ77" i="1"/>
  <c r="XY77" i="1"/>
  <c r="MS77" i="1"/>
  <c r="XZ77" i="1"/>
  <c r="NN77" i="1"/>
  <c r="AAC77" i="1"/>
  <c r="NO77" i="1"/>
  <c r="AAE77" i="1"/>
  <c r="QF77" i="1"/>
  <c r="AAF77" i="1"/>
  <c r="QG77" i="1"/>
  <c r="AAO77" i="1"/>
  <c r="QH77" i="1"/>
  <c r="AAY77" i="1"/>
  <c r="QI77" i="1"/>
  <c r="ABC77" i="1"/>
  <c r="RA77" i="1"/>
  <c r="ACW77" i="1"/>
  <c r="RO77" i="1"/>
  <c r="UA77" i="1"/>
  <c r="UB77" i="1"/>
  <c r="UC77" i="1"/>
  <c r="UD77" i="1"/>
  <c r="UF77" i="1"/>
  <c r="UG77" i="1"/>
  <c r="ADA77" i="1"/>
  <c r="ADB77" i="1"/>
  <c r="ADC77" i="1"/>
  <c r="F77" i="1"/>
  <c r="Z77" i="1"/>
  <c r="AT77" i="1"/>
  <c r="BN77" i="1"/>
  <c r="CH77" i="1"/>
  <c r="DB77" i="1"/>
  <c r="DV77" i="1"/>
  <c r="EP77" i="1"/>
  <c r="FJ77" i="1"/>
  <c r="GD77" i="1"/>
  <c r="GX77" i="1"/>
  <c r="HR77" i="1"/>
  <c r="G77" i="1"/>
  <c r="AA77" i="1"/>
  <c r="AU77" i="1"/>
  <c r="BO77" i="1"/>
  <c r="CI77" i="1"/>
  <c r="DC77" i="1"/>
  <c r="DW77" i="1"/>
  <c r="EQ77" i="1"/>
  <c r="FK77" i="1"/>
  <c r="GE77" i="1"/>
  <c r="GY77" i="1"/>
  <c r="HS77" i="1"/>
  <c r="IM77" i="1"/>
  <c r="JG77" i="1"/>
  <c r="H77" i="1"/>
  <c r="AB77" i="1"/>
  <c r="AV77" i="1"/>
  <c r="BP77" i="1"/>
  <c r="CJ77" i="1"/>
  <c r="DD77" i="1"/>
  <c r="DX77" i="1"/>
  <c r="ER77" i="1"/>
  <c r="FL77" i="1"/>
  <c r="GF77" i="1"/>
  <c r="GZ77" i="1"/>
  <c r="HT77" i="1"/>
  <c r="IN77" i="1"/>
  <c r="JH77" i="1"/>
  <c r="AC77" i="1"/>
  <c r="AZ77" i="1"/>
  <c r="BW77" i="1"/>
  <c r="CT77" i="1"/>
  <c r="DQ77" i="1"/>
  <c r="EN77" i="1"/>
  <c r="FN77" i="1"/>
  <c r="GK77" i="1"/>
  <c r="HH77" i="1"/>
  <c r="IE77" i="1"/>
  <c r="JA77" i="1"/>
  <c r="AD77" i="1"/>
  <c r="BA77" i="1"/>
  <c r="BX77" i="1"/>
  <c r="CU77" i="1"/>
  <c r="DR77" i="1"/>
  <c r="EO77" i="1"/>
  <c r="FO77" i="1"/>
  <c r="GL77" i="1"/>
  <c r="HI77" i="1"/>
  <c r="IF77" i="1"/>
  <c r="JB77" i="1"/>
  <c r="AE77" i="1"/>
  <c r="BB77" i="1"/>
  <c r="BY77" i="1"/>
  <c r="CV77" i="1"/>
  <c r="DS77" i="1"/>
  <c r="ES77" i="1"/>
  <c r="FP77" i="1"/>
  <c r="GM77" i="1"/>
  <c r="HJ77" i="1"/>
  <c r="IG77" i="1"/>
  <c r="JC77" i="1"/>
  <c r="N77" i="1"/>
  <c r="AK77" i="1"/>
  <c r="BH77" i="1"/>
  <c r="CE77" i="1"/>
  <c r="DE77" i="1"/>
  <c r="EB77" i="1"/>
  <c r="EY77" i="1"/>
  <c r="FV77" i="1"/>
  <c r="GS77" i="1"/>
  <c r="HP77" i="1"/>
  <c r="IO77" i="1"/>
  <c r="JK77" i="1"/>
  <c r="R77" i="1"/>
  <c r="AO77" i="1"/>
  <c r="BL77" i="1"/>
  <c r="CL77" i="1"/>
  <c r="DI77" i="1"/>
  <c r="EF77" i="1"/>
  <c r="FC77" i="1"/>
  <c r="FZ77" i="1"/>
  <c r="GW77" i="1"/>
  <c r="HW77" i="1"/>
  <c r="IS77" i="1"/>
  <c r="T77" i="1"/>
  <c r="AQ77" i="1"/>
  <c r="BQ77" i="1"/>
  <c r="CN77" i="1"/>
  <c r="DK77" i="1"/>
  <c r="EH77" i="1"/>
  <c r="FE77" i="1"/>
  <c r="GB77" i="1"/>
  <c r="HB77" i="1"/>
  <c r="HY77" i="1"/>
  <c r="IU77" i="1"/>
  <c r="J77" i="1"/>
  <c r="AN77" i="1"/>
  <c r="BV77" i="1"/>
  <c r="DF77" i="1"/>
  <c r="EK77" i="1"/>
  <c r="FT77" i="1"/>
  <c r="HC77" i="1"/>
  <c r="II77" i="1"/>
  <c r="K77" i="1"/>
  <c r="AP77" i="1"/>
  <c r="BZ77" i="1"/>
  <c r="DG77" i="1"/>
  <c r="EL77" i="1"/>
  <c r="FU77" i="1"/>
  <c r="HD77" i="1"/>
  <c r="IJ77" i="1"/>
  <c r="L77" i="1"/>
  <c r="AR77" i="1"/>
  <c r="CA77" i="1"/>
  <c r="DH77" i="1"/>
  <c r="EM77" i="1"/>
  <c r="FW77" i="1"/>
  <c r="HE77" i="1"/>
  <c r="IK77" i="1"/>
  <c r="M77" i="1"/>
  <c r="AS77" i="1"/>
  <c r="CB77" i="1"/>
  <c r="DJ77" i="1"/>
  <c r="ET77" i="1"/>
  <c r="FX77" i="1"/>
  <c r="HF77" i="1"/>
  <c r="IL77" i="1"/>
  <c r="O77" i="1"/>
  <c r="AW77" i="1"/>
  <c r="CC77" i="1"/>
  <c r="DL77" i="1"/>
  <c r="EU77" i="1"/>
  <c r="FY77" i="1"/>
  <c r="HG77" i="1"/>
  <c r="IP77" i="1"/>
  <c r="P77" i="1"/>
  <c r="AX77" i="1"/>
  <c r="CD77" i="1"/>
  <c r="DM77" i="1"/>
  <c r="EV77" i="1"/>
  <c r="GA77" i="1"/>
  <c r="HK77" i="1"/>
  <c r="IQ77" i="1"/>
  <c r="Q77" i="1"/>
  <c r="AY77" i="1"/>
  <c r="CF77" i="1"/>
  <c r="DN77" i="1"/>
  <c r="EW77" i="1"/>
  <c r="GC77" i="1"/>
  <c r="HL77" i="1"/>
  <c r="IR77" i="1"/>
  <c r="S77" i="1"/>
  <c r="BC77" i="1"/>
  <c r="CG77" i="1"/>
  <c r="DO77" i="1"/>
  <c r="EX77" i="1"/>
  <c r="GG77" i="1"/>
  <c r="HM77" i="1"/>
  <c r="IT77" i="1"/>
  <c r="U77" i="1"/>
  <c r="BD77" i="1"/>
  <c r="CK77" i="1"/>
  <c r="DP77" i="1"/>
  <c r="EZ77" i="1"/>
  <c r="GH77" i="1"/>
  <c r="HN77" i="1"/>
  <c r="IV77" i="1"/>
  <c r="V77" i="1"/>
  <c r="BE77" i="1"/>
  <c r="CM77" i="1"/>
  <c r="DT77" i="1"/>
  <c r="FA77" i="1"/>
  <c r="GI77" i="1"/>
  <c r="HO77" i="1"/>
  <c r="IW77" i="1"/>
  <c r="W77" i="1"/>
  <c r="BF77" i="1"/>
  <c r="CO77" i="1"/>
  <c r="DU77" i="1"/>
  <c r="FB77" i="1"/>
  <c r="GJ77" i="1"/>
  <c r="HQ77" i="1"/>
  <c r="IX77" i="1"/>
  <c r="X77" i="1"/>
  <c r="BG77" i="1"/>
  <c r="CP77" i="1"/>
  <c r="DY77" i="1"/>
  <c r="FD77" i="1"/>
  <c r="GN77" i="1"/>
  <c r="HU77" i="1"/>
  <c r="IY77" i="1"/>
  <c r="Y77" i="1"/>
  <c r="BI77" i="1"/>
  <c r="CQ77" i="1"/>
  <c r="DZ77" i="1"/>
  <c r="FF77" i="1"/>
  <c r="GO77" i="1"/>
  <c r="HV77" i="1"/>
  <c r="IZ77" i="1"/>
  <c r="AF77" i="1"/>
  <c r="BJ77" i="1"/>
  <c r="CR77" i="1"/>
  <c r="EA77" i="1"/>
  <c r="FG77" i="1"/>
  <c r="GP77" i="1"/>
  <c r="HX77" i="1"/>
  <c r="JD77" i="1"/>
  <c r="AG77" i="1"/>
  <c r="BK77" i="1"/>
  <c r="CS77" i="1"/>
  <c r="EC77" i="1"/>
  <c r="FH77" i="1"/>
  <c r="GQ77" i="1"/>
  <c r="HZ77" i="1"/>
  <c r="JE77" i="1"/>
  <c r="AH77" i="1"/>
  <c r="BM77" i="1"/>
  <c r="CW77" i="1"/>
  <c r="ED77" i="1"/>
  <c r="FI77" i="1"/>
  <c r="GR77" i="1"/>
  <c r="IA77" i="1"/>
  <c r="JF77" i="1"/>
  <c r="AI77" i="1"/>
  <c r="BR77" i="1"/>
  <c r="CX77" i="1"/>
  <c r="EE77" i="1"/>
  <c r="FM77" i="1"/>
  <c r="GT77" i="1"/>
  <c r="IB77" i="1"/>
  <c r="JI77" i="1"/>
  <c r="AJ77" i="1"/>
  <c r="BS77" i="1"/>
  <c r="CY77" i="1"/>
  <c r="EG77" i="1"/>
  <c r="FQ77" i="1"/>
  <c r="GU77" i="1"/>
  <c r="IC77" i="1"/>
  <c r="JJ77" i="1"/>
  <c r="AL77" i="1"/>
  <c r="BT77" i="1"/>
  <c r="CZ77" i="1"/>
  <c r="EI77" i="1"/>
  <c r="FR77" i="1"/>
  <c r="GV77" i="1"/>
  <c r="ID77" i="1"/>
  <c r="JL77" i="1"/>
  <c r="I77" i="1"/>
  <c r="AM77" i="1"/>
  <c r="BU77" i="1"/>
  <c r="DA77" i="1"/>
  <c r="EJ77" i="1"/>
  <c r="FS77" i="1"/>
  <c r="HA77" i="1"/>
  <c r="IH77" i="1"/>
  <c r="JM77" i="1"/>
  <c r="KG98" i="1"/>
  <c r="LA98" i="1"/>
  <c r="JN98" i="1"/>
  <c r="KH98" i="1"/>
  <c r="LB98" i="1"/>
  <c r="LV98" i="1"/>
  <c r="MP98" i="1"/>
  <c r="NJ98" i="1"/>
  <c r="OD98" i="1"/>
  <c r="JS98" i="1"/>
  <c r="KM98" i="1"/>
  <c r="LG98" i="1"/>
  <c r="MA98" i="1"/>
  <c r="MU98" i="1"/>
  <c r="NO98" i="1"/>
  <c r="OI98" i="1"/>
  <c r="PC98" i="1"/>
  <c r="PW98" i="1"/>
  <c r="QQ98" i="1"/>
  <c r="RK98" i="1"/>
  <c r="SE98" i="1"/>
  <c r="SY98" i="1"/>
  <c r="TS98" i="1"/>
  <c r="UM98" i="1"/>
  <c r="VG98" i="1"/>
  <c r="WA98" i="1"/>
  <c r="WU98" i="1"/>
  <c r="XO98" i="1"/>
  <c r="YI98" i="1"/>
  <c r="ZC98" i="1"/>
  <c r="ZW98" i="1"/>
  <c r="AAQ98" i="1"/>
  <c r="ABK98" i="1"/>
  <c r="ACE98" i="1"/>
  <c r="ACY98" i="1"/>
  <c r="JT98" i="1"/>
  <c r="KN98" i="1"/>
  <c r="LH98" i="1"/>
  <c r="MB98" i="1"/>
  <c r="MV98" i="1"/>
  <c r="NP98" i="1"/>
  <c r="OJ98" i="1"/>
  <c r="PD98" i="1"/>
  <c r="PX98" i="1"/>
  <c r="QR98" i="1"/>
  <c r="JU98" i="1"/>
  <c r="KO98" i="1"/>
  <c r="LI98" i="1"/>
  <c r="MC98" i="1"/>
  <c r="MW98" i="1"/>
  <c r="NQ98" i="1"/>
  <c r="OK98" i="1"/>
  <c r="PE98" i="1"/>
  <c r="PY98" i="1"/>
  <c r="QS98" i="1"/>
  <c r="JV98" i="1"/>
  <c r="KP98" i="1"/>
  <c r="LJ98" i="1"/>
  <c r="MD98" i="1"/>
  <c r="MX98" i="1"/>
  <c r="NR98" i="1"/>
  <c r="OL98" i="1"/>
  <c r="PF98" i="1"/>
  <c r="JW98" i="1"/>
  <c r="KQ98" i="1"/>
  <c r="LK98" i="1"/>
  <c r="ME98" i="1"/>
  <c r="MY98" i="1"/>
  <c r="NS98" i="1"/>
  <c r="OM98" i="1"/>
  <c r="PG98" i="1"/>
  <c r="QA98" i="1"/>
  <c r="QU98" i="1"/>
  <c r="RO98" i="1"/>
  <c r="JX98" i="1"/>
  <c r="KR98" i="1"/>
  <c r="LL98" i="1"/>
  <c r="MF98" i="1"/>
  <c r="MZ98" i="1"/>
  <c r="NT98" i="1"/>
  <c r="ON98" i="1"/>
  <c r="PH98" i="1"/>
  <c r="QB98" i="1"/>
  <c r="QV98" i="1"/>
  <c r="RP98" i="1"/>
  <c r="SJ98" i="1"/>
  <c r="TD98" i="1"/>
  <c r="TX98" i="1"/>
  <c r="UR98" i="1"/>
  <c r="KB98" i="1"/>
  <c r="KV98" i="1"/>
  <c r="LP98" i="1"/>
  <c r="MJ98" i="1"/>
  <c r="ND98" i="1"/>
  <c r="KC98" i="1"/>
  <c r="LN98" i="1"/>
  <c r="MR98" i="1"/>
  <c r="NZ98" i="1"/>
  <c r="PA98" i="1"/>
  <c r="QF98" i="1"/>
  <c r="RE98" i="1"/>
  <c r="SB98" i="1"/>
  <c r="SX98" i="1"/>
  <c r="TU98" i="1"/>
  <c r="UQ98" i="1"/>
  <c r="VM98" i="1"/>
  <c r="WH98" i="1"/>
  <c r="XC98" i="1"/>
  <c r="XX98" i="1"/>
  <c r="YS98" i="1"/>
  <c r="ZN98" i="1"/>
  <c r="AAI98" i="1"/>
  <c r="ABD98" i="1"/>
  <c r="ABY98" i="1"/>
  <c r="ACT98" i="1"/>
  <c r="KD98" i="1"/>
  <c r="LO98" i="1"/>
  <c r="MS98" i="1"/>
  <c r="OA98" i="1"/>
  <c r="PB98" i="1"/>
  <c r="QG98" i="1"/>
  <c r="RF98" i="1"/>
  <c r="SC98" i="1"/>
  <c r="SZ98" i="1"/>
  <c r="TV98" i="1"/>
  <c r="US98" i="1"/>
  <c r="VN98" i="1"/>
  <c r="WI98" i="1"/>
  <c r="XD98" i="1"/>
  <c r="XY98" i="1"/>
  <c r="YT98" i="1"/>
  <c r="ZO98" i="1"/>
  <c r="AAJ98" i="1"/>
  <c r="ABE98" i="1"/>
  <c r="ABZ98" i="1"/>
  <c r="ACU98" i="1"/>
  <c r="KE98" i="1"/>
  <c r="LQ98" i="1"/>
  <c r="MT98" i="1"/>
  <c r="OB98" i="1"/>
  <c r="PI98" i="1"/>
  <c r="QH98" i="1"/>
  <c r="RG98" i="1"/>
  <c r="SD98" i="1"/>
  <c r="TA98" i="1"/>
  <c r="TW98" i="1"/>
  <c r="UT98" i="1"/>
  <c r="VO98" i="1"/>
  <c r="WJ98" i="1"/>
  <c r="XE98" i="1"/>
  <c r="XZ98" i="1"/>
  <c r="YU98" i="1"/>
  <c r="ZP98" i="1"/>
  <c r="AAK98" i="1"/>
  <c r="ABF98" i="1"/>
  <c r="ACA98" i="1"/>
  <c r="ACV98" i="1"/>
  <c r="KF98" i="1"/>
  <c r="LR98" i="1"/>
  <c r="NA98" i="1"/>
  <c r="OC98" i="1"/>
  <c r="PJ98" i="1"/>
  <c r="QI98" i="1"/>
  <c r="RH98" i="1"/>
  <c r="SF98" i="1"/>
  <c r="TB98" i="1"/>
  <c r="TY98" i="1"/>
  <c r="UU98" i="1"/>
  <c r="VP98" i="1"/>
  <c r="WK98" i="1"/>
  <c r="XF98" i="1"/>
  <c r="YA98" i="1"/>
  <c r="YV98" i="1"/>
  <c r="ZQ98" i="1"/>
  <c r="AAL98" i="1"/>
  <c r="ABG98" i="1"/>
  <c r="ACB98" i="1"/>
  <c r="ACW98" i="1"/>
  <c r="KI98" i="1"/>
  <c r="LS98" i="1"/>
  <c r="NB98" i="1"/>
  <c r="OE98" i="1"/>
  <c r="PK98" i="1"/>
  <c r="QJ98" i="1"/>
  <c r="RI98" i="1"/>
  <c r="SG98" i="1"/>
  <c r="TC98" i="1"/>
  <c r="TZ98" i="1"/>
  <c r="UV98" i="1"/>
  <c r="VQ98" i="1"/>
  <c r="WL98" i="1"/>
  <c r="XG98" i="1"/>
  <c r="YB98" i="1"/>
  <c r="YW98" i="1"/>
  <c r="ZR98" i="1"/>
  <c r="AAM98" i="1"/>
  <c r="ABH98" i="1"/>
  <c r="ACC98" i="1"/>
  <c r="ACX98" i="1"/>
  <c r="KJ98" i="1"/>
  <c r="LT98" i="1"/>
  <c r="NC98" i="1"/>
  <c r="OF98" i="1"/>
  <c r="PL98" i="1"/>
  <c r="QK98" i="1"/>
  <c r="RJ98" i="1"/>
  <c r="SH98" i="1"/>
  <c r="TE98" i="1"/>
  <c r="UA98" i="1"/>
  <c r="UW98" i="1"/>
  <c r="VR98" i="1"/>
  <c r="WM98" i="1"/>
  <c r="XH98" i="1"/>
  <c r="YC98" i="1"/>
  <c r="YX98" i="1"/>
  <c r="ZS98" i="1"/>
  <c r="AAN98" i="1"/>
  <c r="ABI98" i="1"/>
  <c r="ACD98" i="1"/>
  <c r="ACZ98" i="1"/>
  <c r="KK98" i="1"/>
  <c r="LU98" i="1"/>
  <c r="NE98" i="1"/>
  <c r="OG98" i="1"/>
  <c r="PM98" i="1"/>
  <c r="QL98" i="1"/>
  <c r="RL98" i="1"/>
  <c r="SI98" i="1"/>
  <c r="TF98" i="1"/>
  <c r="UB98" i="1"/>
  <c r="UX98" i="1"/>
  <c r="VS98" i="1"/>
  <c r="WN98" i="1"/>
  <c r="XI98" i="1"/>
  <c r="YD98" i="1"/>
  <c r="YY98" i="1"/>
  <c r="ZT98" i="1"/>
  <c r="AAO98" i="1"/>
  <c r="ABJ98" i="1"/>
  <c r="ACF98" i="1"/>
  <c r="ADA98" i="1"/>
  <c r="KL98" i="1"/>
  <c r="LW98" i="1"/>
  <c r="NF98" i="1"/>
  <c r="OH98" i="1"/>
  <c r="PN98" i="1"/>
  <c r="QM98" i="1"/>
  <c r="RM98" i="1"/>
  <c r="SK98" i="1"/>
  <c r="TG98" i="1"/>
  <c r="UC98" i="1"/>
  <c r="UY98" i="1"/>
  <c r="VT98" i="1"/>
  <c r="WO98" i="1"/>
  <c r="XJ98" i="1"/>
  <c r="YE98" i="1"/>
  <c r="YZ98" i="1"/>
  <c r="ZU98" i="1"/>
  <c r="AAP98" i="1"/>
  <c r="ABL98" i="1"/>
  <c r="ACG98" i="1"/>
  <c r="ADB98" i="1"/>
  <c r="KS98" i="1"/>
  <c r="LX98" i="1"/>
  <c r="NG98" i="1"/>
  <c r="OO98" i="1"/>
  <c r="PO98" i="1"/>
  <c r="QN98" i="1"/>
  <c r="RN98" i="1"/>
  <c r="SL98" i="1"/>
  <c r="TH98" i="1"/>
  <c r="UD98" i="1"/>
  <c r="UZ98" i="1"/>
  <c r="VU98" i="1"/>
  <c r="WP98" i="1"/>
  <c r="XK98" i="1"/>
  <c r="YF98" i="1"/>
  <c r="ZA98" i="1"/>
  <c r="ZV98" i="1"/>
  <c r="AAR98" i="1"/>
  <c r="ABM98" i="1"/>
  <c r="ACH98" i="1"/>
  <c r="ADC98" i="1"/>
  <c r="KT98" i="1"/>
  <c r="LY98" i="1"/>
  <c r="NH98" i="1"/>
  <c r="OP98" i="1"/>
  <c r="PP98" i="1"/>
  <c r="QO98" i="1"/>
  <c r="RQ98" i="1"/>
  <c r="SM98" i="1"/>
  <c r="TI98" i="1"/>
  <c r="UE98" i="1"/>
  <c r="VA98" i="1"/>
  <c r="VV98" i="1"/>
  <c r="WQ98" i="1"/>
  <c r="XL98" i="1"/>
  <c r="YG98" i="1"/>
  <c r="ZB98" i="1"/>
  <c r="ZX98" i="1"/>
  <c r="AAS98" i="1"/>
  <c r="ABN98" i="1"/>
  <c r="ACI98" i="1"/>
  <c r="ADD98" i="1"/>
  <c r="KU98" i="1"/>
  <c r="LZ98" i="1"/>
  <c r="NI98" i="1"/>
  <c r="OQ98" i="1"/>
  <c r="PQ98" i="1"/>
  <c r="QP98" i="1"/>
  <c r="RR98" i="1"/>
  <c r="SN98" i="1"/>
  <c r="TJ98" i="1"/>
  <c r="UF98" i="1"/>
  <c r="VB98" i="1"/>
  <c r="VW98" i="1"/>
  <c r="WR98" i="1"/>
  <c r="XM98" i="1"/>
  <c r="YH98" i="1"/>
  <c r="ZD98" i="1"/>
  <c r="ZY98" i="1"/>
  <c r="AAT98" i="1"/>
  <c r="ABO98" i="1"/>
  <c r="ACJ98" i="1"/>
  <c r="ADE98" i="1"/>
  <c r="KW98" i="1"/>
  <c r="MG98" i="1"/>
  <c r="NK98" i="1"/>
  <c r="OR98" i="1"/>
  <c r="PR98" i="1"/>
  <c r="QT98" i="1"/>
  <c r="RS98" i="1"/>
  <c r="SO98" i="1"/>
  <c r="TK98" i="1"/>
  <c r="UG98" i="1"/>
  <c r="VC98" i="1"/>
  <c r="VX98" i="1"/>
  <c r="WS98" i="1"/>
  <c r="XN98" i="1"/>
  <c r="YJ98" i="1"/>
  <c r="ZE98" i="1"/>
  <c r="ZZ98" i="1"/>
  <c r="AAU98" i="1"/>
  <c r="ABP98" i="1"/>
  <c r="ACK98" i="1"/>
  <c r="ADF98" i="1"/>
  <c r="KX98" i="1"/>
  <c r="MH98" i="1"/>
  <c r="NL98" i="1"/>
  <c r="OS98" i="1"/>
  <c r="PS98" i="1"/>
  <c r="QW98" i="1"/>
  <c r="RT98" i="1"/>
  <c r="SP98" i="1"/>
  <c r="TL98" i="1"/>
  <c r="UH98" i="1"/>
  <c r="VD98" i="1"/>
  <c r="VY98" i="1"/>
  <c r="WT98" i="1"/>
  <c r="XP98" i="1"/>
  <c r="YK98" i="1"/>
  <c r="ZF98" i="1"/>
  <c r="AAA98" i="1"/>
  <c r="AAV98" i="1"/>
  <c r="ABQ98" i="1"/>
  <c r="ACL98" i="1"/>
  <c r="ADG98" i="1"/>
  <c r="JQ98" i="1"/>
  <c r="LC98" i="1"/>
  <c r="ML98" i="1"/>
  <c r="NU98" i="1"/>
  <c r="OV98" i="1"/>
  <c r="PV98" i="1"/>
  <c r="QZ98" i="1"/>
  <c r="RW98" i="1"/>
  <c r="SS98" i="1"/>
  <c r="TO98" i="1"/>
  <c r="UK98" i="1"/>
  <c r="VH98" i="1"/>
  <c r="WC98" i="1"/>
  <c r="WX98" i="1"/>
  <c r="XS98" i="1"/>
  <c r="YN98" i="1"/>
  <c r="ZI98" i="1"/>
  <c r="AAD98" i="1"/>
  <c r="AAY98" i="1"/>
  <c r="ABT98" i="1"/>
  <c r="ACO98" i="1"/>
  <c r="MQ98" i="1"/>
  <c r="QY98" i="1"/>
  <c r="TQ98" i="1"/>
  <c r="WG98" i="1"/>
  <c r="ZH98" i="1"/>
  <c r="ABV98" i="1"/>
  <c r="NM98" i="1"/>
  <c r="RA98" i="1"/>
  <c r="TR98" i="1"/>
  <c r="WV98" i="1"/>
  <c r="ZJ98" i="1"/>
  <c r="ABW98" i="1"/>
  <c r="NN98" i="1"/>
  <c r="RB98" i="1"/>
  <c r="TT98" i="1"/>
  <c r="WW98" i="1"/>
  <c r="ZK98" i="1"/>
  <c r="ABX98" i="1"/>
  <c r="JO98" i="1"/>
  <c r="NV98" i="1"/>
  <c r="RC98" i="1"/>
  <c r="UI98" i="1"/>
  <c r="WY98" i="1"/>
  <c r="ZL98" i="1"/>
  <c r="ACM98" i="1"/>
  <c r="JP98" i="1"/>
  <c r="NW98" i="1"/>
  <c r="RD98" i="1"/>
  <c r="UJ98" i="1"/>
  <c r="WZ98" i="1"/>
  <c r="ZM98" i="1"/>
  <c r="ACN98" i="1"/>
  <c r="JR98" i="1"/>
  <c r="NX98" i="1"/>
  <c r="RU98" i="1"/>
  <c r="UL98" i="1"/>
  <c r="XA98" i="1"/>
  <c r="AAB98" i="1"/>
  <c r="ACP98" i="1"/>
  <c r="JY98" i="1"/>
  <c r="NY98" i="1"/>
  <c r="RV98" i="1"/>
  <c r="UN98" i="1"/>
  <c r="XB98" i="1"/>
  <c r="AAC98" i="1"/>
  <c r="ACQ98" i="1"/>
  <c r="JZ98" i="1"/>
  <c r="OT98" i="1"/>
  <c r="RX98" i="1"/>
  <c r="UO98" i="1"/>
  <c r="XQ98" i="1"/>
  <c r="AAE98" i="1"/>
  <c r="ACR98" i="1"/>
  <c r="KA98" i="1"/>
  <c r="OU98" i="1"/>
  <c r="RY98" i="1"/>
  <c r="UP98" i="1"/>
  <c r="XR98" i="1"/>
  <c r="AAF98" i="1"/>
  <c r="ACS98" i="1"/>
  <c r="KY98" i="1"/>
  <c r="OW98" i="1"/>
  <c r="RZ98" i="1"/>
  <c r="VE98" i="1"/>
  <c r="XT98" i="1"/>
  <c r="AAG98" i="1"/>
  <c r="KZ98" i="1"/>
  <c r="OX98" i="1"/>
  <c r="SA98" i="1"/>
  <c r="VF98" i="1"/>
  <c r="XU98" i="1"/>
  <c r="AAH98" i="1"/>
  <c r="LD98" i="1"/>
  <c r="OY98" i="1"/>
  <c r="SQ98" i="1"/>
  <c r="VI98" i="1"/>
  <c r="XV98" i="1"/>
  <c r="AAW98" i="1"/>
  <c r="LE98" i="1"/>
  <c r="OZ98" i="1"/>
  <c r="SR98" i="1"/>
  <c r="VJ98" i="1"/>
  <c r="XW98" i="1"/>
  <c r="AAX98" i="1"/>
  <c r="MI98" i="1"/>
  <c r="PZ98" i="1"/>
  <c r="SV98" i="1"/>
  <c r="VZ98" i="1"/>
  <c r="YO98" i="1"/>
  <c r="ABB98" i="1"/>
  <c r="MK98" i="1"/>
  <c r="QC98" i="1"/>
  <c r="SW98" i="1"/>
  <c r="WB98" i="1"/>
  <c r="YP98" i="1"/>
  <c r="ABC98" i="1"/>
  <c r="ST98" i="1"/>
  <c r="SU98" i="1"/>
  <c r="TM98" i="1"/>
  <c r="TN98" i="1"/>
  <c r="TP98" i="1"/>
  <c r="VK98" i="1"/>
  <c r="VL98" i="1"/>
  <c r="WD98" i="1"/>
  <c r="WE98" i="1"/>
  <c r="WF98" i="1"/>
  <c r="LF98" i="1"/>
  <c r="YL98" i="1"/>
  <c r="LM98" i="1"/>
  <c r="YM98" i="1"/>
  <c r="MM98" i="1"/>
  <c r="YQ98" i="1"/>
  <c r="PT98" i="1"/>
  <c r="AAZ98" i="1"/>
  <c r="PU98" i="1"/>
  <c r="ABA98" i="1"/>
  <c r="QE98" i="1"/>
  <c r="ABS98" i="1"/>
  <c r="MN98" i="1"/>
  <c r="MO98" i="1"/>
  <c r="QD98" i="1"/>
  <c r="QX98" i="1"/>
  <c r="ABU98" i="1"/>
  <c r="YR98" i="1"/>
  <c r="ZG98" i="1"/>
  <c r="ABR98" i="1"/>
  <c r="U98" i="1"/>
  <c r="AO98" i="1"/>
  <c r="BI98" i="1"/>
  <c r="CC98" i="1"/>
  <c r="CW98" i="1"/>
  <c r="DQ98" i="1"/>
  <c r="EK98" i="1"/>
  <c r="FE98" i="1"/>
  <c r="FY98" i="1"/>
  <c r="GS98" i="1"/>
  <c r="HM98" i="1"/>
  <c r="IG98" i="1"/>
  <c r="JA98" i="1"/>
  <c r="V98" i="1"/>
  <c r="AP98" i="1"/>
  <c r="BJ98" i="1"/>
  <c r="CD98" i="1"/>
  <c r="CX98" i="1"/>
  <c r="DR98" i="1"/>
  <c r="EL98" i="1"/>
  <c r="FF98" i="1"/>
  <c r="FZ98" i="1"/>
  <c r="GT98" i="1"/>
  <c r="HN98" i="1"/>
  <c r="IH98" i="1"/>
  <c r="JB98" i="1"/>
  <c r="Y98" i="1"/>
  <c r="AU98" i="1"/>
  <c r="BQ98" i="1"/>
  <c r="CM98" i="1"/>
  <c r="DI98" i="1"/>
  <c r="EE98" i="1"/>
  <c r="FA98" i="1"/>
  <c r="FW98" i="1"/>
  <c r="GU98" i="1"/>
  <c r="HQ98" i="1"/>
  <c r="IM98" i="1"/>
  <c r="JI98" i="1"/>
  <c r="Z98" i="1"/>
  <c r="AV98" i="1"/>
  <c r="BR98" i="1"/>
  <c r="CN98" i="1"/>
  <c r="DJ98" i="1"/>
  <c r="EF98" i="1"/>
  <c r="FB98" i="1"/>
  <c r="FX98" i="1"/>
  <c r="GV98" i="1"/>
  <c r="HR98" i="1"/>
  <c r="IN98" i="1"/>
  <c r="JJ98" i="1"/>
  <c r="F98" i="1"/>
  <c r="AB98" i="1"/>
  <c r="AX98" i="1"/>
  <c r="BT98" i="1"/>
  <c r="CP98" i="1"/>
  <c r="DL98" i="1"/>
  <c r="EH98" i="1"/>
  <c r="FD98" i="1"/>
  <c r="GB98" i="1"/>
  <c r="GX98" i="1"/>
  <c r="HT98" i="1"/>
  <c r="IP98" i="1"/>
  <c r="JL98" i="1"/>
  <c r="G98" i="1"/>
  <c r="AC98" i="1"/>
  <c r="AY98" i="1"/>
  <c r="BU98" i="1"/>
  <c r="CQ98" i="1"/>
  <c r="DM98" i="1"/>
  <c r="EI98" i="1"/>
  <c r="FG98" i="1"/>
  <c r="GC98" i="1"/>
  <c r="GY98" i="1"/>
  <c r="HU98" i="1"/>
  <c r="IQ98" i="1"/>
  <c r="JM98" i="1"/>
  <c r="H98" i="1"/>
  <c r="AD98" i="1"/>
  <c r="AZ98" i="1"/>
  <c r="BV98" i="1"/>
  <c r="CR98" i="1"/>
  <c r="DN98" i="1"/>
  <c r="EJ98" i="1"/>
  <c r="FH98" i="1"/>
  <c r="GD98" i="1"/>
  <c r="GZ98" i="1"/>
  <c r="HV98" i="1"/>
  <c r="IR98" i="1"/>
  <c r="I98" i="1"/>
  <c r="AE98" i="1"/>
  <c r="BA98" i="1"/>
  <c r="J98" i="1"/>
  <c r="AF98" i="1"/>
  <c r="BB98" i="1"/>
  <c r="BX98" i="1"/>
  <c r="CT98" i="1"/>
  <c r="DP98" i="1"/>
  <c r="EN98" i="1"/>
  <c r="FJ98" i="1"/>
  <c r="GF98" i="1"/>
  <c r="HB98" i="1"/>
  <c r="HX98" i="1"/>
  <c r="IT98" i="1"/>
  <c r="K98" i="1"/>
  <c r="AG98" i="1"/>
  <c r="BC98" i="1"/>
  <c r="BY98" i="1"/>
  <c r="CU98" i="1"/>
  <c r="DS98" i="1"/>
  <c r="EO98" i="1"/>
  <c r="FK98" i="1"/>
  <c r="GG98" i="1"/>
  <c r="HC98" i="1"/>
  <c r="HY98" i="1"/>
  <c r="IU98" i="1"/>
  <c r="L98" i="1"/>
  <c r="AH98" i="1"/>
  <c r="BD98" i="1"/>
  <c r="BZ98" i="1"/>
  <c r="CV98" i="1"/>
  <c r="DT98" i="1"/>
  <c r="EP98" i="1"/>
  <c r="FL98" i="1"/>
  <c r="GH98" i="1"/>
  <c r="HD98" i="1"/>
  <c r="HZ98" i="1"/>
  <c r="IV98" i="1"/>
  <c r="M98" i="1"/>
  <c r="AI98" i="1"/>
  <c r="BE98" i="1"/>
  <c r="CA98" i="1"/>
  <c r="CY98" i="1"/>
  <c r="DU98" i="1"/>
  <c r="EQ98" i="1"/>
  <c r="FM98" i="1"/>
  <c r="GI98" i="1"/>
  <c r="HE98" i="1"/>
  <c r="IA98" i="1"/>
  <c r="IW98" i="1"/>
  <c r="N98" i="1"/>
  <c r="AJ98" i="1"/>
  <c r="BF98" i="1"/>
  <c r="CB98" i="1"/>
  <c r="CZ98" i="1"/>
  <c r="DV98" i="1"/>
  <c r="ER98" i="1"/>
  <c r="FN98" i="1"/>
  <c r="GJ98" i="1"/>
  <c r="HF98" i="1"/>
  <c r="IB98" i="1"/>
  <c r="IX98" i="1"/>
  <c r="O98" i="1"/>
  <c r="AK98" i="1"/>
  <c r="BG98" i="1"/>
  <c r="CE98" i="1"/>
  <c r="DA98" i="1"/>
  <c r="DW98" i="1"/>
  <c r="ES98" i="1"/>
  <c r="FO98" i="1"/>
  <c r="GK98" i="1"/>
  <c r="HG98" i="1"/>
  <c r="IC98" i="1"/>
  <c r="IY98" i="1"/>
  <c r="P98" i="1"/>
  <c r="AL98" i="1"/>
  <c r="BH98" i="1"/>
  <c r="CF98" i="1"/>
  <c r="DB98" i="1"/>
  <c r="DX98" i="1"/>
  <c r="ET98" i="1"/>
  <c r="FP98" i="1"/>
  <c r="GL98" i="1"/>
  <c r="HH98" i="1"/>
  <c r="Q98" i="1"/>
  <c r="AM98" i="1"/>
  <c r="BK98" i="1"/>
  <c r="CG98" i="1"/>
  <c r="DC98" i="1"/>
  <c r="DY98" i="1"/>
  <c r="EU98" i="1"/>
  <c r="FQ98" i="1"/>
  <c r="GM98" i="1"/>
  <c r="HI98" i="1"/>
  <c r="IE98" i="1"/>
  <c r="JC98" i="1"/>
  <c r="R98" i="1"/>
  <c r="AN98" i="1"/>
  <c r="BL98" i="1"/>
  <c r="CH98" i="1"/>
  <c r="DD98" i="1"/>
  <c r="DZ98" i="1"/>
  <c r="EV98" i="1"/>
  <c r="FR98" i="1"/>
  <c r="GN98" i="1"/>
  <c r="HJ98" i="1"/>
  <c r="IF98" i="1"/>
  <c r="JD98" i="1"/>
  <c r="S98" i="1"/>
  <c r="AQ98" i="1"/>
  <c r="BM98" i="1"/>
  <c r="CI98" i="1"/>
  <c r="DE98" i="1"/>
  <c r="EA98" i="1"/>
  <c r="EW98" i="1"/>
  <c r="FS98" i="1"/>
  <c r="GO98" i="1"/>
  <c r="HK98" i="1"/>
  <c r="II98" i="1"/>
  <c r="JE98" i="1"/>
  <c r="T98" i="1"/>
  <c r="AR98" i="1"/>
  <c r="BN98" i="1"/>
  <c r="CJ98" i="1"/>
  <c r="DF98" i="1"/>
  <c r="EB98" i="1"/>
  <c r="EX98" i="1"/>
  <c r="FT98" i="1"/>
  <c r="GP98" i="1"/>
  <c r="HL98" i="1"/>
  <c r="IJ98" i="1"/>
  <c r="JF98" i="1"/>
  <c r="W98" i="1"/>
  <c r="AS98" i="1"/>
  <c r="BO98" i="1"/>
  <c r="CK98" i="1"/>
  <c r="DG98" i="1"/>
  <c r="EC98" i="1"/>
  <c r="EY98" i="1"/>
  <c r="FU98" i="1"/>
  <c r="GQ98" i="1"/>
  <c r="HO98" i="1"/>
  <c r="IK98" i="1"/>
  <c r="JG98" i="1"/>
  <c r="FV98" i="1"/>
  <c r="X98" i="1"/>
  <c r="GA98" i="1"/>
  <c r="AA98" i="1"/>
  <c r="GE98" i="1"/>
  <c r="AT98" i="1"/>
  <c r="GR98" i="1"/>
  <c r="AW98" i="1"/>
  <c r="GW98" i="1"/>
  <c r="BP98" i="1"/>
  <c r="HA98" i="1"/>
  <c r="BS98" i="1"/>
  <c r="HP98" i="1"/>
  <c r="BW98" i="1"/>
  <c r="HS98" i="1"/>
  <c r="CL98" i="1"/>
  <c r="HW98" i="1"/>
  <c r="CO98" i="1"/>
  <c r="ID98" i="1"/>
  <c r="CS98" i="1"/>
  <c r="IL98" i="1"/>
  <c r="DH98" i="1"/>
  <c r="IO98" i="1"/>
  <c r="DK98" i="1"/>
  <c r="IS98" i="1"/>
  <c r="DO98" i="1"/>
  <c r="IZ98" i="1"/>
  <c r="ED98" i="1"/>
  <c r="JH98" i="1"/>
  <c r="EG98" i="1"/>
  <c r="JK98" i="1"/>
  <c r="EM98" i="1"/>
  <c r="EZ98" i="1"/>
  <c r="FC98" i="1"/>
  <c r="FI98" i="1"/>
  <c r="JU117" i="1"/>
  <c r="KO117" i="1"/>
  <c r="LI117" i="1"/>
  <c r="MC117" i="1"/>
  <c r="MW117" i="1"/>
  <c r="NQ117" i="1"/>
  <c r="OK117" i="1"/>
  <c r="PE117" i="1"/>
  <c r="PY117" i="1"/>
  <c r="QS117" i="1"/>
  <c r="RM117" i="1"/>
  <c r="SG117" i="1"/>
  <c r="TA117" i="1"/>
  <c r="TU117" i="1"/>
  <c r="UO117" i="1"/>
  <c r="VI117" i="1"/>
  <c r="WC117" i="1"/>
  <c r="WW117" i="1"/>
  <c r="XQ117" i="1"/>
  <c r="YK117" i="1"/>
  <c r="ZE117" i="1"/>
  <c r="ZY117" i="1"/>
  <c r="AAS117" i="1"/>
  <c r="ABM117" i="1"/>
  <c r="ACG117" i="1"/>
  <c r="ADA117" i="1"/>
  <c r="KC117" i="1"/>
  <c r="KX117" i="1"/>
  <c r="LS117" i="1"/>
  <c r="MN117" i="1"/>
  <c r="NI117" i="1"/>
  <c r="OD117" i="1"/>
  <c r="OY117" i="1"/>
  <c r="PT117" i="1"/>
  <c r="QO117" i="1"/>
  <c r="RJ117" i="1"/>
  <c r="SE117" i="1"/>
  <c r="SZ117" i="1"/>
  <c r="TV117" i="1"/>
  <c r="UQ117" i="1"/>
  <c r="VL117" i="1"/>
  <c r="WG117" i="1"/>
  <c r="XB117" i="1"/>
  <c r="XW117" i="1"/>
  <c r="YR117" i="1"/>
  <c r="ZM117" i="1"/>
  <c r="AAH117" i="1"/>
  <c r="ABC117" i="1"/>
  <c r="ABX117" i="1"/>
  <c r="ACS117" i="1"/>
  <c r="KD117" i="1"/>
  <c r="KY117" i="1"/>
  <c r="LT117" i="1"/>
  <c r="MO117" i="1"/>
  <c r="NJ117" i="1"/>
  <c r="OE117" i="1"/>
  <c r="OZ117" i="1"/>
  <c r="PU117" i="1"/>
  <c r="QP117" i="1"/>
  <c r="RK117" i="1"/>
  <c r="SF117" i="1"/>
  <c r="TB117" i="1"/>
  <c r="TW117" i="1"/>
  <c r="UR117" i="1"/>
  <c r="VM117" i="1"/>
  <c r="WH117" i="1"/>
  <c r="XC117" i="1"/>
  <c r="XX117" i="1"/>
  <c r="YS117" i="1"/>
  <c r="ZN117" i="1"/>
  <c r="AAI117" i="1"/>
  <c r="ABD117" i="1"/>
  <c r="ABY117" i="1"/>
  <c r="ACT117" i="1"/>
  <c r="KE117" i="1"/>
  <c r="KZ117" i="1"/>
  <c r="LU117" i="1"/>
  <c r="MP117" i="1"/>
  <c r="NK117" i="1"/>
  <c r="OF117" i="1"/>
  <c r="PA117" i="1"/>
  <c r="KF117" i="1"/>
  <c r="LA117" i="1"/>
  <c r="LV117" i="1"/>
  <c r="MQ117" i="1"/>
  <c r="NL117" i="1"/>
  <c r="OG117" i="1"/>
  <c r="PB117" i="1"/>
  <c r="PW117" i="1"/>
  <c r="QR117" i="1"/>
  <c r="RN117" i="1"/>
  <c r="SI117" i="1"/>
  <c r="TD117" i="1"/>
  <c r="TY117" i="1"/>
  <c r="UT117" i="1"/>
  <c r="VO117" i="1"/>
  <c r="WJ117" i="1"/>
  <c r="XE117" i="1"/>
  <c r="XZ117" i="1"/>
  <c r="YU117" i="1"/>
  <c r="ZP117" i="1"/>
  <c r="AAK117" i="1"/>
  <c r="ABF117" i="1"/>
  <c r="ACA117" i="1"/>
  <c r="ACV117" i="1"/>
  <c r="KG117" i="1"/>
  <c r="LB117" i="1"/>
  <c r="LW117" i="1"/>
  <c r="MR117" i="1"/>
  <c r="NM117" i="1"/>
  <c r="OH117" i="1"/>
  <c r="PC117" i="1"/>
  <c r="PX117" i="1"/>
  <c r="QT117" i="1"/>
  <c r="RO117" i="1"/>
  <c r="SJ117" i="1"/>
  <c r="TE117" i="1"/>
  <c r="TZ117" i="1"/>
  <c r="UU117" i="1"/>
  <c r="VP117" i="1"/>
  <c r="WK117" i="1"/>
  <c r="XF117" i="1"/>
  <c r="YA117" i="1"/>
  <c r="YV117" i="1"/>
  <c r="ZQ117" i="1"/>
  <c r="AAL117" i="1"/>
  <c r="ABG117" i="1"/>
  <c r="ACB117" i="1"/>
  <c r="ACW117" i="1"/>
  <c r="KH117" i="1"/>
  <c r="LC117" i="1"/>
  <c r="LX117" i="1"/>
  <c r="MS117" i="1"/>
  <c r="NN117" i="1"/>
  <c r="OI117" i="1"/>
  <c r="PD117" i="1"/>
  <c r="PZ117" i="1"/>
  <c r="QU117" i="1"/>
  <c r="RP117" i="1"/>
  <c r="SK117" i="1"/>
  <c r="TF117" i="1"/>
  <c r="UA117" i="1"/>
  <c r="UV117" i="1"/>
  <c r="VQ117" i="1"/>
  <c r="WL117" i="1"/>
  <c r="XG117" i="1"/>
  <c r="YB117" i="1"/>
  <c r="YW117" i="1"/>
  <c r="ZR117" i="1"/>
  <c r="AAM117" i="1"/>
  <c r="ABH117" i="1"/>
  <c r="ACC117" i="1"/>
  <c r="ACX117" i="1"/>
  <c r="JN117" i="1"/>
  <c r="KI117" i="1"/>
  <c r="LD117" i="1"/>
  <c r="LY117" i="1"/>
  <c r="MT117" i="1"/>
  <c r="NO117" i="1"/>
  <c r="OJ117" i="1"/>
  <c r="PF117" i="1"/>
  <c r="QA117" i="1"/>
  <c r="QV117" i="1"/>
  <c r="RQ117" i="1"/>
  <c r="SL117" i="1"/>
  <c r="TG117" i="1"/>
  <c r="UB117" i="1"/>
  <c r="UW117" i="1"/>
  <c r="VR117" i="1"/>
  <c r="WM117" i="1"/>
  <c r="XH117" i="1"/>
  <c r="YC117" i="1"/>
  <c r="YX117" i="1"/>
  <c r="ZS117" i="1"/>
  <c r="AAN117" i="1"/>
  <c r="ABI117" i="1"/>
  <c r="ACD117" i="1"/>
  <c r="ACY117" i="1"/>
  <c r="JO117" i="1"/>
  <c r="KJ117" i="1"/>
  <c r="LE117" i="1"/>
  <c r="LZ117" i="1"/>
  <c r="MU117" i="1"/>
  <c r="NP117" i="1"/>
  <c r="OL117" i="1"/>
  <c r="PG117" i="1"/>
  <c r="QB117" i="1"/>
  <c r="QW117" i="1"/>
  <c r="RR117" i="1"/>
  <c r="SM117" i="1"/>
  <c r="TH117" i="1"/>
  <c r="UC117" i="1"/>
  <c r="UX117" i="1"/>
  <c r="VS117" i="1"/>
  <c r="WN117" i="1"/>
  <c r="XI117" i="1"/>
  <c r="YD117" i="1"/>
  <c r="YY117" i="1"/>
  <c r="ZT117" i="1"/>
  <c r="AAO117" i="1"/>
  <c r="ABJ117" i="1"/>
  <c r="ACE117" i="1"/>
  <c r="ACZ117" i="1"/>
  <c r="JP117" i="1"/>
  <c r="KK117" i="1"/>
  <c r="LF117" i="1"/>
  <c r="MA117" i="1"/>
  <c r="MV117" i="1"/>
  <c r="NR117" i="1"/>
  <c r="OM117" i="1"/>
  <c r="PH117" i="1"/>
  <c r="QC117" i="1"/>
  <c r="QX117" i="1"/>
  <c r="RS117" i="1"/>
  <c r="SN117" i="1"/>
  <c r="TI117" i="1"/>
  <c r="UD117" i="1"/>
  <c r="UY117" i="1"/>
  <c r="VT117" i="1"/>
  <c r="WO117" i="1"/>
  <c r="XJ117" i="1"/>
  <c r="YE117" i="1"/>
  <c r="YZ117" i="1"/>
  <c r="ZU117" i="1"/>
  <c r="AAP117" i="1"/>
  <c r="ABK117" i="1"/>
  <c r="ACF117" i="1"/>
  <c r="ADB117" i="1"/>
  <c r="JQ117" i="1"/>
  <c r="KL117" i="1"/>
  <c r="LG117" i="1"/>
  <c r="MB117" i="1"/>
  <c r="MX117" i="1"/>
  <c r="NS117" i="1"/>
  <c r="ON117" i="1"/>
  <c r="PI117" i="1"/>
  <c r="QD117" i="1"/>
  <c r="QY117" i="1"/>
  <c r="RT117" i="1"/>
  <c r="SO117" i="1"/>
  <c r="TJ117" i="1"/>
  <c r="UE117" i="1"/>
  <c r="UZ117" i="1"/>
  <c r="VU117" i="1"/>
  <c r="JR117" i="1"/>
  <c r="KM117" i="1"/>
  <c r="LH117" i="1"/>
  <c r="MD117" i="1"/>
  <c r="MY117" i="1"/>
  <c r="NT117" i="1"/>
  <c r="OO117" i="1"/>
  <c r="PJ117" i="1"/>
  <c r="QE117" i="1"/>
  <c r="QZ117" i="1"/>
  <c r="RU117" i="1"/>
  <c r="SP117" i="1"/>
  <c r="TK117" i="1"/>
  <c r="UF117" i="1"/>
  <c r="VA117" i="1"/>
  <c r="VV117" i="1"/>
  <c r="WQ117" i="1"/>
  <c r="XL117" i="1"/>
  <c r="YG117" i="1"/>
  <c r="ZB117" i="1"/>
  <c r="ZW117" i="1"/>
  <c r="AAR117" i="1"/>
  <c r="ABN117" i="1"/>
  <c r="ACI117" i="1"/>
  <c r="ADD117" i="1"/>
  <c r="JS117" i="1"/>
  <c r="KN117" i="1"/>
  <c r="LJ117" i="1"/>
  <c r="ME117" i="1"/>
  <c r="MZ117" i="1"/>
  <c r="NU117" i="1"/>
  <c r="OP117" i="1"/>
  <c r="PK117" i="1"/>
  <c r="QF117" i="1"/>
  <c r="RA117" i="1"/>
  <c r="RV117" i="1"/>
  <c r="SQ117" i="1"/>
  <c r="TL117" i="1"/>
  <c r="UG117" i="1"/>
  <c r="VB117" i="1"/>
  <c r="VW117" i="1"/>
  <c r="WR117" i="1"/>
  <c r="XM117" i="1"/>
  <c r="YH117" i="1"/>
  <c r="ZC117" i="1"/>
  <c r="ZX117" i="1"/>
  <c r="AAT117" i="1"/>
  <c r="ABO117" i="1"/>
  <c r="ACJ117" i="1"/>
  <c r="ADE117" i="1"/>
  <c r="JT117" i="1"/>
  <c r="KP117" i="1"/>
  <c r="LK117" i="1"/>
  <c r="MF117" i="1"/>
  <c r="NA117" i="1"/>
  <c r="NV117" i="1"/>
  <c r="OQ117" i="1"/>
  <c r="PL117" i="1"/>
  <c r="QG117" i="1"/>
  <c r="JV117" i="1"/>
  <c r="KQ117" i="1"/>
  <c r="LL117" i="1"/>
  <c r="MG117" i="1"/>
  <c r="NB117" i="1"/>
  <c r="NW117" i="1"/>
  <c r="OR117" i="1"/>
  <c r="PM117" i="1"/>
  <c r="QH117" i="1"/>
  <c r="RC117" i="1"/>
  <c r="RX117" i="1"/>
  <c r="SS117" i="1"/>
  <c r="TN117" i="1"/>
  <c r="UI117" i="1"/>
  <c r="VD117" i="1"/>
  <c r="VY117" i="1"/>
  <c r="WT117" i="1"/>
  <c r="XO117" i="1"/>
  <c r="YJ117" i="1"/>
  <c r="ZF117" i="1"/>
  <c r="AAA117" i="1"/>
  <c r="AAV117" i="1"/>
  <c r="ABQ117" i="1"/>
  <c r="ACL117" i="1"/>
  <c r="ADG117" i="1"/>
  <c r="JW117" i="1"/>
  <c r="KR117" i="1"/>
  <c r="LM117" i="1"/>
  <c r="MH117" i="1"/>
  <c r="NC117" i="1"/>
  <c r="NX117" i="1"/>
  <c r="OS117" i="1"/>
  <c r="PN117" i="1"/>
  <c r="QI117" i="1"/>
  <c r="RD117" i="1"/>
  <c r="RY117" i="1"/>
  <c r="ST117" i="1"/>
  <c r="TO117" i="1"/>
  <c r="UJ117" i="1"/>
  <c r="VE117" i="1"/>
  <c r="VZ117" i="1"/>
  <c r="WU117" i="1"/>
  <c r="XP117" i="1"/>
  <c r="YL117" i="1"/>
  <c r="ZG117" i="1"/>
  <c r="AAB117" i="1"/>
  <c r="AAW117" i="1"/>
  <c r="ABR117" i="1"/>
  <c r="ACM117" i="1"/>
  <c r="JY117" i="1"/>
  <c r="KT117" i="1"/>
  <c r="LO117" i="1"/>
  <c r="MJ117" i="1"/>
  <c r="NE117" i="1"/>
  <c r="NZ117" i="1"/>
  <c r="OU117" i="1"/>
  <c r="PP117" i="1"/>
  <c r="QK117" i="1"/>
  <c r="RF117" i="1"/>
  <c r="SA117" i="1"/>
  <c r="SV117" i="1"/>
  <c r="TQ117" i="1"/>
  <c r="UL117" i="1"/>
  <c r="VG117" i="1"/>
  <c r="WB117" i="1"/>
  <c r="WX117" i="1"/>
  <c r="XS117" i="1"/>
  <c r="YN117" i="1"/>
  <c r="ZI117" i="1"/>
  <c r="AAD117" i="1"/>
  <c r="AAY117" i="1"/>
  <c r="ABT117" i="1"/>
  <c r="ACO117" i="1"/>
  <c r="JZ117" i="1"/>
  <c r="KU117" i="1"/>
  <c r="LP117" i="1"/>
  <c r="MK117" i="1"/>
  <c r="NF117" i="1"/>
  <c r="OA117" i="1"/>
  <c r="OV117" i="1"/>
  <c r="PQ117" i="1"/>
  <c r="QL117" i="1"/>
  <c r="RG117" i="1"/>
  <c r="SB117" i="1"/>
  <c r="SW117" i="1"/>
  <c r="TR117" i="1"/>
  <c r="UM117" i="1"/>
  <c r="VH117" i="1"/>
  <c r="WD117" i="1"/>
  <c r="WY117" i="1"/>
  <c r="XT117" i="1"/>
  <c r="YO117" i="1"/>
  <c r="ZJ117" i="1"/>
  <c r="AAE117" i="1"/>
  <c r="AAZ117" i="1"/>
  <c r="ABU117" i="1"/>
  <c r="ACP117" i="1"/>
  <c r="LR117" i="1"/>
  <c r="QQ117" i="1"/>
  <c r="TX117" i="1"/>
  <c r="XA117" i="1"/>
  <c r="ZV117" i="1"/>
  <c r="ACN117" i="1"/>
  <c r="MI117" i="1"/>
  <c r="RB117" i="1"/>
  <c r="UH117" i="1"/>
  <c r="XD117" i="1"/>
  <c r="ZZ117" i="1"/>
  <c r="ACQ117" i="1"/>
  <c r="ML117" i="1"/>
  <c r="RE117" i="1"/>
  <c r="UK117" i="1"/>
  <c r="XK117" i="1"/>
  <c r="AAC117" i="1"/>
  <c r="ACR117" i="1"/>
  <c r="MM117" i="1"/>
  <c r="RH117" i="1"/>
  <c r="UN117" i="1"/>
  <c r="XN117" i="1"/>
  <c r="AAF117" i="1"/>
  <c r="ACU117" i="1"/>
  <c r="ND117" i="1"/>
  <c r="RI117" i="1"/>
  <c r="UP117" i="1"/>
  <c r="XR117" i="1"/>
  <c r="AAG117" i="1"/>
  <c r="ADC117" i="1"/>
  <c r="NG117" i="1"/>
  <c r="RL117" i="1"/>
  <c r="US117" i="1"/>
  <c r="XU117" i="1"/>
  <c r="AAJ117" i="1"/>
  <c r="ADF117" i="1"/>
  <c r="NH117" i="1"/>
  <c r="RW117" i="1"/>
  <c r="VC117" i="1"/>
  <c r="XV117" i="1"/>
  <c r="AAQ117" i="1"/>
  <c r="NY117" i="1"/>
  <c r="RZ117" i="1"/>
  <c r="VF117" i="1"/>
  <c r="XY117" i="1"/>
  <c r="AAU117" i="1"/>
  <c r="OB117" i="1"/>
  <c r="SC117" i="1"/>
  <c r="VJ117" i="1"/>
  <c r="YF117" i="1"/>
  <c r="AAX117" i="1"/>
  <c r="OC117" i="1"/>
  <c r="SD117" i="1"/>
  <c r="VK117" i="1"/>
  <c r="YI117" i="1"/>
  <c r="ABA117" i="1"/>
  <c r="OT117" i="1"/>
  <c r="SH117" i="1"/>
  <c r="VN117" i="1"/>
  <c r="YM117" i="1"/>
  <c r="ABB117" i="1"/>
  <c r="OW117" i="1"/>
  <c r="SR117" i="1"/>
  <c r="VX117" i="1"/>
  <c r="YP117" i="1"/>
  <c r="ABE117" i="1"/>
  <c r="JX117" i="1"/>
  <c r="OX117" i="1"/>
  <c r="SU117" i="1"/>
  <c r="WA117" i="1"/>
  <c r="YQ117" i="1"/>
  <c r="ABL117" i="1"/>
  <c r="KA117" i="1"/>
  <c r="PO117" i="1"/>
  <c r="SX117" i="1"/>
  <c r="WE117" i="1"/>
  <c r="YT117" i="1"/>
  <c r="ABP117" i="1"/>
  <c r="KB117" i="1"/>
  <c r="PR117" i="1"/>
  <c r="SY117" i="1"/>
  <c r="WF117" i="1"/>
  <c r="ZA117" i="1"/>
  <c r="ABS117" i="1"/>
  <c r="KS117" i="1"/>
  <c r="PS117" i="1"/>
  <c r="TC117" i="1"/>
  <c r="WI117" i="1"/>
  <c r="ZD117" i="1"/>
  <c r="ABV117" i="1"/>
  <c r="KV117" i="1"/>
  <c r="PV117" i="1"/>
  <c r="TM117" i="1"/>
  <c r="WP117" i="1"/>
  <c r="ZH117" i="1"/>
  <c r="ABW117" i="1"/>
  <c r="LN117" i="1"/>
  <c r="QM117" i="1"/>
  <c r="TS117" i="1"/>
  <c r="WV117" i="1"/>
  <c r="ZL117" i="1"/>
  <c r="ACH117" i="1"/>
  <c r="KW117" i="1"/>
  <c r="LQ117" i="1"/>
  <c r="QJ117" i="1"/>
  <c r="QN117" i="1"/>
  <c r="TP117" i="1"/>
  <c r="TT117" i="1"/>
  <c r="WS117" i="1"/>
  <c r="WZ117" i="1"/>
  <c r="ZK117" i="1"/>
  <c r="ZO117" i="1"/>
  <c r="ABZ117" i="1"/>
  <c r="ACK117" i="1"/>
  <c r="T117" i="1"/>
  <c r="AN117" i="1"/>
  <c r="BH117" i="1"/>
  <c r="CB117" i="1"/>
  <c r="CV117" i="1"/>
  <c r="DP117" i="1"/>
  <c r="EJ117" i="1"/>
  <c r="FD117" i="1"/>
  <c r="FX117" i="1"/>
  <c r="GR117" i="1"/>
  <c r="HL117" i="1"/>
  <c r="IF117" i="1"/>
  <c r="IZ117" i="1"/>
  <c r="V117" i="1"/>
  <c r="AP117" i="1"/>
  <c r="BJ117" i="1"/>
  <c r="F117" i="1"/>
  <c r="AB117" i="1"/>
  <c r="AX117" i="1"/>
  <c r="BT117" i="1"/>
  <c r="CO117" i="1"/>
  <c r="DJ117" i="1"/>
  <c r="EE117" i="1"/>
  <c r="EZ117" i="1"/>
  <c r="FU117" i="1"/>
  <c r="GP117" i="1"/>
  <c r="HK117" i="1"/>
  <c r="IG117" i="1"/>
  <c r="JB117" i="1"/>
  <c r="G117" i="1"/>
  <c r="AC117" i="1"/>
  <c r="AY117" i="1"/>
  <c r="BU117" i="1"/>
  <c r="CP117" i="1"/>
  <c r="DK117" i="1"/>
  <c r="EF117" i="1"/>
  <c r="FA117" i="1"/>
  <c r="FV117" i="1"/>
  <c r="GQ117" i="1"/>
  <c r="HM117" i="1"/>
  <c r="IH117" i="1"/>
  <c r="JC117" i="1"/>
  <c r="H117" i="1"/>
  <c r="AD117" i="1"/>
  <c r="AZ117" i="1"/>
  <c r="BV117" i="1"/>
  <c r="CQ117" i="1"/>
  <c r="DL117" i="1"/>
  <c r="EG117" i="1"/>
  <c r="FB117" i="1"/>
  <c r="FW117" i="1"/>
  <c r="GS117" i="1"/>
  <c r="HN117" i="1"/>
  <c r="II117" i="1"/>
  <c r="JD117" i="1"/>
  <c r="I117" i="1"/>
  <c r="AE117" i="1"/>
  <c r="BA117" i="1"/>
  <c r="BW117" i="1"/>
  <c r="CR117" i="1"/>
  <c r="DM117" i="1"/>
  <c r="EH117" i="1"/>
  <c r="FC117" i="1"/>
  <c r="FY117" i="1"/>
  <c r="GT117" i="1"/>
  <c r="HO117" i="1"/>
  <c r="IJ117" i="1"/>
  <c r="JE117" i="1"/>
  <c r="J117" i="1"/>
  <c r="AF117" i="1"/>
  <c r="BB117" i="1"/>
  <c r="BX117" i="1"/>
  <c r="CS117" i="1"/>
  <c r="DN117" i="1"/>
  <c r="EI117" i="1"/>
  <c r="FE117" i="1"/>
  <c r="FZ117" i="1"/>
  <c r="GU117" i="1"/>
  <c r="HP117" i="1"/>
  <c r="IK117" i="1"/>
  <c r="JF117" i="1"/>
  <c r="K117" i="1"/>
  <c r="AG117" i="1"/>
  <c r="BC117" i="1"/>
  <c r="BY117" i="1"/>
  <c r="CT117" i="1"/>
  <c r="DO117" i="1"/>
  <c r="EK117" i="1"/>
  <c r="FF117" i="1"/>
  <c r="GA117" i="1"/>
  <c r="GV117" i="1"/>
  <c r="HQ117" i="1"/>
  <c r="IL117" i="1"/>
  <c r="JG117" i="1"/>
  <c r="L117" i="1"/>
  <c r="AH117" i="1"/>
  <c r="BD117" i="1"/>
  <c r="BZ117" i="1"/>
  <c r="CU117" i="1"/>
  <c r="DQ117" i="1"/>
  <c r="EL117" i="1"/>
  <c r="FG117" i="1"/>
  <c r="GB117" i="1"/>
  <c r="GW117" i="1"/>
  <c r="HR117" i="1"/>
  <c r="IM117" i="1"/>
  <c r="JH117" i="1"/>
  <c r="M117" i="1"/>
  <c r="AI117" i="1"/>
  <c r="BE117" i="1"/>
  <c r="CA117" i="1"/>
  <c r="CW117" i="1"/>
  <c r="DR117" i="1"/>
  <c r="EM117" i="1"/>
  <c r="FH117" i="1"/>
  <c r="GC117" i="1"/>
  <c r="GX117" i="1"/>
  <c r="HS117" i="1"/>
  <c r="IN117" i="1"/>
  <c r="JI117" i="1"/>
  <c r="N117" i="1"/>
  <c r="AJ117" i="1"/>
  <c r="BF117" i="1"/>
  <c r="CC117" i="1"/>
  <c r="CX117" i="1"/>
  <c r="DS117" i="1"/>
  <c r="EN117" i="1"/>
  <c r="FI117" i="1"/>
  <c r="GD117" i="1"/>
  <c r="GY117" i="1"/>
  <c r="HT117" i="1"/>
  <c r="IO117" i="1"/>
  <c r="JJ117" i="1"/>
  <c r="O117" i="1"/>
  <c r="AK117" i="1"/>
  <c r="BG117" i="1"/>
  <c r="CD117" i="1"/>
  <c r="CY117" i="1"/>
  <c r="P117" i="1"/>
  <c r="AL117" i="1"/>
  <c r="BI117" i="1"/>
  <c r="CE117" i="1"/>
  <c r="CZ117" i="1"/>
  <c r="DU117" i="1"/>
  <c r="EP117" i="1"/>
  <c r="FK117" i="1"/>
  <c r="GF117" i="1"/>
  <c r="HA117" i="1"/>
  <c r="HV117" i="1"/>
  <c r="IQ117" i="1"/>
  <c r="JL117" i="1"/>
  <c r="Q117" i="1"/>
  <c r="AM117" i="1"/>
  <c r="BK117" i="1"/>
  <c r="CF117" i="1"/>
  <c r="DA117" i="1"/>
  <c r="DV117" i="1"/>
  <c r="EQ117" i="1"/>
  <c r="FL117" i="1"/>
  <c r="GG117" i="1"/>
  <c r="HB117" i="1"/>
  <c r="HW117" i="1"/>
  <c r="IR117" i="1"/>
  <c r="JM117" i="1"/>
  <c r="R117" i="1"/>
  <c r="AO117" i="1"/>
  <c r="BL117" i="1"/>
  <c r="CG117" i="1"/>
  <c r="DB117" i="1"/>
  <c r="DW117" i="1"/>
  <c r="ER117" i="1"/>
  <c r="FM117" i="1"/>
  <c r="GH117" i="1"/>
  <c r="HC117" i="1"/>
  <c r="HX117" i="1"/>
  <c r="IS117" i="1"/>
  <c r="S117" i="1"/>
  <c r="AQ117" i="1"/>
  <c r="BM117" i="1"/>
  <c r="CH117" i="1"/>
  <c r="DC117" i="1"/>
  <c r="DX117" i="1"/>
  <c r="ES117" i="1"/>
  <c r="FN117" i="1"/>
  <c r="GI117" i="1"/>
  <c r="HD117" i="1"/>
  <c r="HY117" i="1"/>
  <c r="IT117" i="1"/>
  <c r="U117" i="1"/>
  <c r="AR117" i="1"/>
  <c r="BN117" i="1"/>
  <c r="CI117" i="1"/>
  <c r="DD117" i="1"/>
  <c r="DY117" i="1"/>
  <c r="ET117" i="1"/>
  <c r="FO117" i="1"/>
  <c r="GJ117" i="1"/>
  <c r="HE117" i="1"/>
  <c r="HZ117" i="1"/>
  <c r="IU117" i="1"/>
  <c r="W117" i="1"/>
  <c r="AS117" i="1"/>
  <c r="BO117" i="1"/>
  <c r="CJ117" i="1"/>
  <c r="DE117" i="1"/>
  <c r="DZ117" i="1"/>
  <c r="EU117" i="1"/>
  <c r="FP117" i="1"/>
  <c r="GK117" i="1"/>
  <c r="HF117" i="1"/>
  <c r="IA117" i="1"/>
  <c r="IV117" i="1"/>
  <c r="X117" i="1"/>
  <c r="AT117" i="1"/>
  <c r="BP117" i="1"/>
  <c r="CK117" i="1"/>
  <c r="DF117" i="1"/>
  <c r="EA117" i="1"/>
  <c r="EV117" i="1"/>
  <c r="FQ117" i="1"/>
  <c r="GL117" i="1"/>
  <c r="HG117" i="1"/>
  <c r="IB117" i="1"/>
  <c r="IW117" i="1"/>
  <c r="Y117" i="1"/>
  <c r="AU117" i="1"/>
  <c r="BQ117" i="1"/>
  <c r="CL117" i="1"/>
  <c r="DG117" i="1"/>
  <c r="EB117" i="1"/>
  <c r="EW117" i="1"/>
  <c r="FR117" i="1"/>
  <c r="GM117" i="1"/>
  <c r="HH117" i="1"/>
  <c r="IC117" i="1"/>
  <c r="IX117" i="1"/>
  <c r="Z117" i="1"/>
  <c r="AV117" i="1"/>
  <c r="BR117" i="1"/>
  <c r="CM117" i="1"/>
  <c r="DH117" i="1"/>
  <c r="EC117" i="1"/>
  <c r="EX117" i="1"/>
  <c r="FS117" i="1"/>
  <c r="GN117" i="1"/>
  <c r="HI117" i="1"/>
  <c r="ID117" i="1"/>
  <c r="IY117" i="1"/>
  <c r="CN117" i="1"/>
  <c r="DI117" i="1"/>
  <c r="DT117" i="1"/>
  <c r="ED117" i="1"/>
  <c r="EO117" i="1"/>
  <c r="EY117" i="1"/>
  <c r="FJ117" i="1"/>
  <c r="FT117" i="1"/>
  <c r="GE117" i="1"/>
  <c r="GO117" i="1"/>
  <c r="GZ117" i="1"/>
  <c r="HJ117" i="1"/>
  <c r="HU117" i="1"/>
  <c r="IE117" i="1"/>
  <c r="IP117" i="1"/>
  <c r="JA117" i="1"/>
  <c r="JK117" i="1"/>
  <c r="AA117" i="1"/>
  <c r="AW117" i="1"/>
  <c r="BS117" i="1"/>
  <c r="JZ116" i="1"/>
  <c r="KT116" i="1"/>
  <c r="LN116" i="1"/>
  <c r="MH116" i="1"/>
  <c r="NB116" i="1"/>
  <c r="NV116" i="1"/>
  <c r="OP116" i="1"/>
  <c r="PJ116" i="1"/>
  <c r="KB116" i="1"/>
  <c r="KW116" i="1"/>
  <c r="LR116" i="1"/>
  <c r="MM116" i="1"/>
  <c r="NH116" i="1"/>
  <c r="OC116" i="1"/>
  <c r="OX116" i="1"/>
  <c r="PS116" i="1"/>
  <c r="QM116" i="1"/>
  <c r="RG116" i="1"/>
  <c r="SA116" i="1"/>
  <c r="SU116" i="1"/>
  <c r="TO116" i="1"/>
  <c r="UI116" i="1"/>
  <c r="VC116" i="1"/>
  <c r="VW116" i="1"/>
  <c r="WQ116" i="1"/>
  <c r="XK116" i="1"/>
  <c r="YE116" i="1"/>
  <c r="YY116" i="1"/>
  <c r="ZS116" i="1"/>
  <c r="AAM116" i="1"/>
  <c r="ABG116" i="1"/>
  <c r="ACA116" i="1"/>
  <c r="ACU116" i="1"/>
  <c r="KF116" i="1"/>
  <c r="LA116" i="1"/>
  <c r="LV116" i="1"/>
  <c r="MQ116" i="1"/>
  <c r="NL116" i="1"/>
  <c r="OG116" i="1"/>
  <c r="PB116" i="1"/>
  <c r="PW116" i="1"/>
  <c r="QQ116" i="1"/>
  <c r="RK116" i="1"/>
  <c r="SE116" i="1"/>
  <c r="KG116" i="1"/>
  <c r="LB116" i="1"/>
  <c r="LW116" i="1"/>
  <c r="MR116" i="1"/>
  <c r="NM116" i="1"/>
  <c r="OH116" i="1"/>
  <c r="PC116" i="1"/>
  <c r="PX116" i="1"/>
  <c r="QR116" i="1"/>
  <c r="RL116" i="1"/>
  <c r="SF116" i="1"/>
  <c r="SZ116" i="1"/>
  <c r="TT116" i="1"/>
  <c r="KH116" i="1"/>
  <c r="LC116" i="1"/>
  <c r="LX116" i="1"/>
  <c r="MS116" i="1"/>
  <c r="NN116" i="1"/>
  <c r="OI116" i="1"/>
  <c r="PD116" i="1"/>
  <c r="PY116" i="1"/>
  <c r="QS116" i="1"/>
  <c r="RM116" i="1"/>
  <c r="SG116" i="1"/>
  <c r="TA116" i="1"/>
  <c r="JN116" i="1"/>
  <c r="KI116" i="1"/>
  <c r="LD116" i="1"/>
  <c r="LY116" i="1"/>
  <c r="MT116" i="1"/>
  <c r="NO116" i="1"/>
  <c r="JO116" i="1"/>
  <c r="KJ116" i="1"/>
  <c r="LE116" i="1"/>
  <c r="LZ116" i="1"/>
  <c r="JP116" i="1"/>
  <c r="KK116" i="1"/>
  <c r="JX116" i="1"/>
  <c r="LG116" i="1"/>
  <c r="MI116" i="1"/>
  <c r="NJ116" i="1"/>
  <c r="OM116" i="1"/>
  <c r="PM116" i="1"/>
  <c r="QK116" i="1"/>
  <c r="RJ116" i="1"/>
  <c r="SK116" i="1"/>
  <c r="TH116" i="1"/>
  <c r="UD116" i="1"/>
  <c r="UY116" i="1"/>
  <c r="VT116" i="1"/>
  <c r="WO116" i="1"/>
  <c r="XJ116" i="1"/>
  <c r="YF116" i="1"/>
  <c r="ZA116" i="1"/>
  <c r="ZV116" i="1"/>
  <c r="AAQ116" i="1"/>
  <c r="ABL116" i="1"/>
  <c r="ACG116" i="1"/>
  <c r="ADB116" i="1"/>
  <c r="JY116" i="1"/>
  <c r="LH116" i="1"/>
  <c r="MJ116" i="1"/>
  <c r="NK116" i="1"/>
  <c r="ON116" i="1"/>
  <c r="PN116" i="1"/>
  <c r="QL116" i="1"/>
  <c r="RN116" i="1"/>
  <c r="SL116" i="1"/>
  <c r="TI116" i="1"/>
  <c r="UE116" i="1"/>
  <c r="UZ116" i="1"/>
  <c r="VU116" i="1"/>
  <c r="WP116" i="1"/>
  <c r="XL116" i="1"/>
  <c r="YG116" i="1"/>
  <c r="ZB116" i="1"/>
  <c r="ZW116" i="1"/>
  <c r="AAR116" i="1"/>
  <c r="ABM116" i="1"/>
  <c r="ACH116" i="1"/>
  <c r="ADC116" i="1"/>
  <c r="KA116" i="1"/>
  <c r="LI116" i="1"/>
  <c r="MK116" i="1"/>
  <c r="NP116" i="1"/>
  <c r="OO116" i="1"/>
  <c r="PO116" i="1"/>
  <c r="QN116" i="1"/>
  <c r="RO116" i="1"/>
  <c r="SM116" i="1"/>
  <c r="TJ116" i="1"/>
  <c r="UF116" i="1"/>
  <c r="VA116" i="1"/>
  <c r="VV116" i="1"/>
  <c r="WR116" i="1"/>
  <c r="XM116" i="1"/>
  <c r="YH116" i="1"/>
  <c r="ZC116" i="1"/>
  <c r="ZX116" i="1"/>
  <c r="AAS116" i="1"/>
  <c r="ABN116" i="1"/>
  <c r="ACI116" i="1"/>
  <c r="ADD116" i="1"/>
  <c r="KC116" i="1"/>
  <c r="LJ116" i="1"/>
  <c r="ML116" i="1"/>
  <c r="NQ116" i="1"/>
  <c r="OQ116" i="1"/>
  <c r="PP116" i="1"/>
  <c r="QO116" i="1"/>
  <c r="RP116" i="1"/>
  <c r="SN116" i="1"/>
  <c r="TK116" i="1"/>
  <c r="UG116" i="1"/>
  <c r="VB116" i="1"/>
  <c r="VX116" i="1"/>
  <c r="WS116" i="1"/>
  <c r="XN116" i="1"/>
  <c r="YI116" i="1"/>
  <c r="ZD116" i="1"/>
  <c r="ZY116" i="1"/>
  <c r="AAT116" i="1"/>
  <c r="ABO116" i="1"/>
  <c r="ACJ116" i="1"/>
  <c r="ADE116" i="1"/>
  <c r="KD116" i="1"/>
  <c r="LK116" i="1"/>
  <c r="MN116" i="1"/>
  <c r="NR116" i="1"/>
  <c r="OR116" i="1"/>
  <c r="PQ116" i="1"/>
  <c r="QP116" i="1"/>
  <c r="RQ116" i="1"/>
  <c r="SO116" i="1"/>
  <c r="TL116" i="1"/>
  <c r="UH116" i="1"/>
  <c r="VD116" i="1"/>
  <c r="VY116" i="1"/>
  <c r="WT116" i="1"/>
  <c r="XO116" i="1"/>
  <c r="YJ116" i="1"/>
  <c r="ZE116" i="1"/>
  <c r="ZZ116" i="1"/>
  <c r="AAU116" i="1"/>
  <c r="ABP116" i="1"/>
  <c r="ACK116" i="1"/>
  <c r="ADF116" i="1"/>
  <c r="KE116" i="1"/>
  <c r="LL116" i="1"/>
  <c r="MO116" i="1"/>
  <c r="NS116" i="1"/>
  <c r="OS116" i="1"/>
  <c r="PR116" i="1"/>
  <c r="QT116" i="1"/>
  <c r="RR116" i="1"/>
  <c r="SP116" i="1"/>
  <c r="TM116" i="1"/>
  <c r="UJ116" i="1"/>
  <c r="VE116" i="1"/>
  <c r="VZ116" i="1"/>
  <c r="WU116" i="1"/>
  <c r="XP116" i="1"/>
  <c r="YK116" i="1"/>
  <c r="ZF116" i="1"/>
  <c r="AAA116" i="1"/>
  <c r="AAV116" i="1"/>
  <c r="ABQ116" i="1"/>
  <c r="ACL116" i="1"/>
  <c r="ADG116" i="1"/>
  <c r="KL116" i="1"/>
  <c r="LM116" i="1"/>
  <c r="MP116" i="1"/>
  <c r="NT116" i="1"/>
  <c r="OT116" i="1"/>
  <c r="PT116" i="1"/>
  <c r="QU116" i="1"/>
  <c r="RS116" i="1"/>
  <c r="SQ116" i="1"/>
  <c r="TN116" i="1"/>
  <c r="UK116" i="1"/>
  <c r="VF116" i="1"/>
  <c r="WA116" i="1"/>
  <c r="WV116" i="1"/>
  <c r="XQ116" i="1"/>
  <c r="YL116" i="1"/>
  <c r="ZG116" i="1"/>
  <c r="AAB116" i="1"/>
  <c r="AAW116" i="1"/>
  <c r="ABR116" i="1"/>
  <c r="ACM116" i="1"/>
  <c r="KM116" i="1"/>
  <c r="LO116" i="1"/>
  <c r="MU116" i="1"/>
  <c r="NU116" i="1"/>
  <c r="OU116" i="1"/>
  <c r="PU116" i="1"/>
  <c r="QV116" i="1"/>
  <c r="RT116" i="1"/>
  <c r="SR116" i="1"/>
  <c r="TP116" i="1"/>
  <c r="UL116" i="1"/>
  <c r="VG116" i="1"/>
  <c r="WB116" i="1"/>
  <c r="WW116" i="1"/>
  <c r="XR116" i="1"/>
  <c r="YM116" i="1"/>
  <c r="ZH116" i="1"/>
  <c r="AAC116" i="1"/>
  <c r="AAX116" i="1"/>
  <c r="ABS116" i="1"/>
  <c r="ACN116" i="1"/>
  <c r="KN116" i="1"/>
  <c r="LP116" i="1"/>
  <c r="MV116" i="1"/>
  <c r="NW116" i="1"/>
  <c r="OV116" i="1"/>
  <c r="PV116" i="1"/>
  <c r="QW116" i="1"/>
  <c r="RU116" i="1"/>
  <c r="SS116" i="1"/>
  <c r="TQ116" i="1"/>
  <c r="UM116" i="1"/>
  <c r="VH116" i="1"/>
  <c r="WC116" i="1"/>
  <c r="WX116" i="1"/>
  <c r="XS116" i="1"/>
  <c r="YN116" i="1"/>
  <c r="ZI116" i="1"/>
  <c r="AAD116" i="1"/>
  <c r="AAY116" i="1"/>
  <c r="ABT116" i="1"/>
  <c r="ACO116" i="1"/>
  <c r="KO116" i="1"/>
  <c r="LQ116" i="1"/>
  <c r="MW116" i="1"/>
  <c r="NX116" i="1"/>
  <c r="OW116" i="1"/>
  <c r="PZ116" i="1"/>
  <c r="QX116" i="1"/>
  <c r="RV116" i="1"/>
  <c r="ST116" i="1"/>
  <c r="TR116" i="1"/>
  <c r="UN116" i="1"/>
  <c r="VI116" i="1"/>
  <c r="WD116" i="1"/>
  <c r="WY116" i="1"/>
  <c r="XT116" i="1"/>
  <c r="YO116" i="1"/>
  <c r="ZJ116" i="1"/>
  <c r="AAE116" i="1"/>
  <c r="AAZ116" i="1"/>
  <c r="ABU116" i="1"/>
  <c r="ACP116" i="1"/>
  <c r="KP116" i="1"/>
  <c r="LS116" i="1"/>
  <c r="MX116" i="1"/>
  <c r="NY116" i="1"/>
  <c r="OY116" i="1"/>
  <c r="QA116" i="1"/>
  <c r="QY116" i="1"/>
  <c r="RW116" i="1"/>
  <c r="SV116" i="1"/>
  <c r="TS116" i="1"/>
  <c r="UO116" i="1"/>
  <c r="VJ116" i="1"/>
  <c r="WE116" i="1"/>
  <c r="WZ116" i="1"/>
  <c r="XU116" i="1"/>
  <c r="YP116" i="1"/>
  <c r="ZK116" i="1"/>
  <c r="AAF116" i="1"/>
  <c r="ABA116" i="1"/>
  <c r="ABV116" i="1"/>
  <c r="ACQ116" i="1"/>
  <c r="KQ116" i="1"/>
  <c r="LT116" i="1"/>
  <c r="MY116" i="1"/>
  <c r="NZ116" i="1"/>
  <c r="OZ116" i="1"/>
  <c r="QB116" i="1"/>
  <c r="QZ116" i="1"/>
  <c r="RX116" i="1"/>
  <c r="SW116" i="1"/>
  <c r="TU116" i="1"/>
  <c r="UP116" i="1"/>
  <c r="VK116" i="1"/>
  <c r="WF116" i="1"/>
  <c r="XA116" i="1"/>
  <c r="XV116" i="1"/>
  <c r="YQ116" i="1"/>
  <c r="ZL116" i="1"/>
  <c r="AAG116" i="1"/>
  <c r="ABB116" i="1"/>
  <c r="ABW116" i="1"/>
  <c r="ACR116" i="1"/>
  <c r="KR116" i="1"/>
  <c r="LU116" i="1"/>
  <c r="MZ116" i="1"/>
  <c r="OA116" i="1"/>
  <c r="PA116" i="1"/>
  <c r="QC116" i="1"/>
  <c r="RA116" i="1"/>
  <c r="RY116" i="1"/>
  <c r="SX116" i="1"/>
  <c r="TV116" i="1"/>
  <c r="UQ116" i="1"/>
  <c r="VL116" i="1"/>
  <c r="WG116" i="1"/>
  <c r="XB116" i="1"/>
  <c r="XW116" i="1"/>
  <c r="YR116" i="1"/>
  <c r="ZM116" i="1"/>
  <c r="AAH116" i="1"/>
  <c r="ABC116" i="1"/>
  <c r="ABX116" i="1"/>
  <c r="ACS116" i="1"/>
  <c r="JQ116" i="1"/>
  <c r="KS116" i="1"/>
  <c r="MA116" i="1"/>
  <c r="NA116" i="1"/>
  <c r="OB116" i="1"/>
  <c r="PE116" i="1"/>
  <c r="QD116" i="1"/>
  <c r="RB116" i="1"/>
  <c r="RZ116" i="1"/>
  <c r="SY116" i="1"/>
  <c r="TW116" i="1"/>
  <c r="UR116" i="1"/>
  <c r="VM116" i="1"/>
  <c r="WH116" i="1"/>
  <c r="XC116" i="1"/>
  <c r="XX116" i="1"/>
  <c r="YS116" i="1"/>
  <c r="ZN116" i="1"/>
  <c r="AAI116" i="1"/>
  <c r="ABD116" i="1"/>
  <c r="ABY116" i="1"/>
  <c r="ACT116" i="1"/>
  <c r="JR116" i="1"/>
  <c r="KU116" i="1"/>
  <c r="MB116" i="1"/>
  <c r="NC116" i="1"/>
  <c r="OD116" i="1"/>
  <c r="PF116" i="1"/>
  <c r="QE116" i="1"/>
  <c r="RC116" i="1"/>
  <c r="SB116" i="1"/>
  <c r="TB116" i="1"/>
  <c r="TX116" i="1"/>
  <c r="US116" i="1"/>
  <c r="VN116" i="1"/>
  <c r="WI116" i="1"/>
  <c r="XD116" i="1"/>
  <c r="XY116" i="1"/>
  <c r="YT116" i="1"/>
  <c r="ZO116" i="1"/>
  <c r="AAJ116" i="1"/>
  <c r="ABE116" i="1"/>
  <c r="ABZ116" i="1"/>
  <c r="ACV116" i="1"/>
  <c r="JS116" i="1"/>
  <c r="KV116" i="1"/>
  <c r="MC116" i="1"/>
  <c r="ND116" i="1"/>
  <c r="OE116" i="1"/>
  <c r="PG116" i="1"/>
  <c r="QF116" i="1"/>
  <c r="RD116" i="1"/>
  <c r="SC116" i="1"/>
  <c r="TC116" i="1"/>
  <c r="TY116" i="1"/>
  <c r="UT116" i="1"/>
  <c r="VO116" i="1"/>
  <c r="JT116" i="1"/>
  <c r="KX116" i="1"/>
  <c r="MD116" i="1"/>
  <c r="NE116" i="1"/>
  <c r="OF116" i="1"/>
  <c r="PH116" i="1"/>
  <c r="QG116" i="1"/>
  <c r="RE116" i="1"/>
  <c r="SD116" i="1"/>
  <c r="TD116" i="1"/>
  <c r="TZ116" i="1"/>
  <c r="UU116" i="1"/>
  <c r="VP116" i="1"/>
  <c r="WK116" i="1"/>
  <c r="XF116" i="1"/>
  <c r="YA116" i="1"/>
  <c r="YV116" i="1"/>
  <c r="ZQ116" i="1"/>
  <c r="AAL116" i="1"/>
  <c r="ABH116" i="1"/>
  <c r="ACC116" i="1"/>
  <c r="ACX116" i="1"/>
  <c r="JU116" i="1"/>
  <c r="KY116" i="1"/>
  <c r="ME116" i="1"/>
  <c r="NF116" i="1"/>
  <c r="OJ116" i="1"/>
  <c r="PI116" i="1"/>
  <c r="QH116" i="1"/>
  <c r="RF116" i="1"/>
  <c r="SH116" i="1"/>
  <c r="TE116" i="1"/>
  <c r="UA116" i="1"/>
  <c r="UV116" i="1"/>
  <c r="VQ116" i="1"/>
  <c r="WL116" i="1"/>
  <c r="XG116" i="1"/>
  <c r="YB116" i="1"/>
  <c r="YW116" i="1"/>
  <c r="ZR116" i="1"/>
  <c r="AAN116" i="1"/>
  <c r="ABI116" i="1"/>
  <c r="ACD116" i="1"/>
  <c r="ACY116" i="1"/>
  <c r="JV116" i="1"/>
  <c r="KZ116" i="1"/>
  <c r="MF116" i="1"/>
  <c r="NG116" i="1"/>
  <c r="OK116" i="1"/>
  <c r="PK116" i="1"/>
  <c r="QI116" i="1"/>
  <c r="RH116" i="1"/>
  <c r="SI116" i="1"/>
  <c r="TF116" i="1"/>
  <c r="UB116" i="1"/>
  <c r="UW116" i="1"/>
  <c r="VR116" i="1"/>
  <c r="WM116" i="1"/>
  <c r="XH116" i="1"/>
  <c r="YC116" i="1"/>
  <c r="YX116" i="1"/>
  <c r="ZT116" i="1"/>
  <c r="NI116" i="1"/>
  <c r="AAK116" i="1"/>
  <c r="OL116" i="1"/>
  <c r="AAO116" i="1"/>
  <c r="PL116" i="1"/>
  <c r="AAP116" i="1"/>
  <c r="QJ116" i="1"/>
  <c r="ABF116" i="1"/>
  <c r="RI116" i="1"/>
  <c r="ABJ116" i="1"/>
  <c r="SJ116" i="1"/>
  <c r="ABK116" i="1"/>
  <c r="TG116" i="1"/>
  <c r="ACB116" i="1"/>
  <c r="UC116" i="1"/>
  <c r="ACE116" i="1"/>
  <c r="UX116" i="1"/>
  <c r="ACF116" i="1"/>
  <c r="VS116" i="1"/>
  <c r="ACW116" i="1"/>
  <c r="WJ116" i="1"/>
  <c r="ACZ116" i="1"/>
  <c r="WN116" i="1"/>
  <c r="ADA116" i="1"/>
  <c r="XE116" i="1"/>
  <c r="XI116" i="1"/>
  <c r="XZ116" i="1"/>
  <c r="YD116" i="1"/>
  <c r="YU116" i="1"/>
  <c r="LF116" i="1"/>
  <c r="ZP116" i="1"/>
  <c r="JW116" i="1"/>
  <c r="MG116" i="1"/>
  <c r="YZ116" i="1"/>
  <c r="ZU116" i="1"/>
  <c r="H116" i="1"/>
  <c r="AB116" i="1"/>
  <c r="AV116" i="1"/>
  <c r="BP116" i="1"/>
  <c r="CJ116" i="1"/>
  <c r="DD116" i="1"/>
  <c r="DX116" i="1"/>
  <c r="ER116" i="1"/>
  <c r="FL116" i="1"/>
  <c r="GF116" i="1"/>
  <c r="GZ116" i="1"/>
  <c r="HT116" i="1"/>
  <c r="IN116" i="1"/>
  <c r="JH116" i="1"/>
  <c r="J116" i="1"/>
  <c r="AD116" i="1"/>
  <c r="AX116" i="1"/>
  <c r="BR116" i="1"/>
  <c r="CL116" i="1"/>
  <c r="DF116" i="1"/>
  <c r="DZ116" i="1"/>
  <c r="ET116" i="1"/>
  <c r="FN116" i="1"/>
  <c r="GH116" i="1"/>
  <c r="HB116" i="1"/>
  <c r="HV116" i="1"/>
  <c r="IP116" i="1"/>
  <c r="JJ116" i="1"/>
  <c r="F116" i="1"/>
  <c r="AC116" i="1"/>
  <c r="AZ116" i="1"/>
  <c r="BV116" i="1"/>
  <c r="CR116" i="1"/>
  <c r="DN116" i="1"/>
  <c r="EJ116" i="1"/>
  <c r="FF116" i="1"/>
  <c r="GB116" i="1"/>
  <c r="GX116" i="1"/>
  <c r="HU116" i="1"/>
  <c r="IR116" i="1"/>
  <c r="G116" i="1"/>
  <c r="AE116" i="1"/>
  <c r="BA116" i="1"/>
  <c r="BW116" i="1"/>
  <c r="CS116" i="1"/>
  <c r="DO116" i="1"/>
  <c r="EK116" i="1"/>
  <c r="FG116" i="1"/>
  <c r="GC116" i="1"/>
  <c r="GY116" i="1"/>
  <c r="HW116" i="1"/>
  <c r="IS116" i="1"/>
  <c r="I116" i="1"/>
  <c r="AF116" i="1"/>
  <c r="BB116" i="1"/>
  <c r="BX116" i="1"/>
  <c r="CT116" i="1"/>
  <c r="DP116" i="1"/>
  <c r="EL116" i="1"/>
  <c r="FH116" i="1"/>
  <c r="GD116" i="1"/>
  <c r="HA116" i="1"/>
  <c r="HX116" i="1"/>
  <c r="IT116" i="1"/>
  <c r="K116" i="1"/>
  <c r="AG116" i="1"/>
  <c r="BC116" i="1"/>
  <c r="BY116" i="1"/>
  <c r="CU116" i="1"/>
  <c r="DQ116" i="1"/>
  <c r="EM116" i="1"/>
  <c r="FI116" i="1"/>
  <c r="GE116" i="1"/>
  <c r="HC116" i="1"/>
  <c r="HY116" i="1"/>
  <c r="IU116" i="1"/>
  <c r="L116" i="1"/>
  <c r="AH116" i="1"/>
  <c r="BD116" i="1"/>
  <c r="BZ116" i="1"/>
  <c r="CV116" i="1"/>
  <c r="DR116" i="1"/>
  <c r="EN116" i="1"/>
  <c r="FJ116" i="1"/>
  <c r="GG116" i="1"/>
  <c r="HD116" i="1"/>
  <c r="HZ116" i="1"/>
  <c r="IV116" i="1"/>
  <c r="M116" i="1"/>
  <c r="AI116" i="1"/>
  <c r="BE116" i="1"/>
  <c r="CA116" i="1"/>
  <c r="CW116" i="1"/>
  <c r="DS116" i="1"/>
  <c r="EO116" i="1"/>
  <c r="FK116" i="1"/>
  <c r="GI116" i="1"/>
  <c r="HE116" i="1"/>
  <c r="IA116" i="1"/>
  <c r="IW116" i="1"/>
  <c r="N116" i="1"/>
  <c r="AJ116" i="1"/>
  <c r="BF116" i="1"/>
  <c r="CB116" i="1"/>
  <c r="CX116" i="1"/>
  <c r="DT116" i="1"/>
  <c r="EP116" i="1"/>
  <c r="FM116" i="1"/>
  <c r="GJ116" i="1"/>
  <c r="HF116" i="1"/>
  <c r="IB116" i="1"/>
  <c r="IX116" i="1"/>
  <c r="O116" i="1"/>
  <c r="AK116" i="1"/>
  <c r="BG116" i="1"/>
  <c r="CC116" i="1"/>
  <c r="CY116" i="1"/>
  <c r="DU116" i="1"/>
  <c r="EQ116" i="1"/>
  <c r="FO116" i="1"/>
  <c r="GK116" i="1"/>
  <c r="HG116" i="1"/>
  <c r="IC116" i="1"/>
  <c r="IY116" i="1"/>
  <c r="P116" i="1"/>
  <c r="AL116" i="1"/>
  <c r="BH116" i="1"/>
  <c r="CD116" i="1"/>
  <c r="CZ116" i="1"/>
  <c r="DV116" i="1"/>
  <c r="ES116" i="1"/>
  <c r="FP116" i="1"/>
  <c r="GL116" i="1"/>
  <c r="HH116" i="1"/>
  <c r="ID116" i="1"/>
  <c r="IZ116" i="1"/>
  <c r="Q116" i="1"/>
  <c r="AM116" i="1"/>
  <c r="BI116" i="1"/>
  <c r="CE116" i="1"/>
  <c r="DA116" i="1"/>
  <c r="DW116" i="1"/>
  <c r="EU116" i="1"/>
  <c r="FQ116" i="1"/>
  <c r="GM116" i="1"/>
  <c r="HI116" i="1"/>
  <c r="IE116" i="1"/>
  <c r="JA116" i="1"/>
  <c r="R116" i="1"/>
  <c r="AN116" i="1"/>
  <c r="BJ116" i="1"/>
  <c r="CF116" i="1"/>
  <c r="DB116" i="1"/>
  <c r="DY116" i="1"/>
  <c r="EV116" i="1"/>
  <c r="FR116" i="1"/>
  <c r="GN116" i="1"/>
  <c r="HJ116" i="1"/>
  <c r="IF116" i="1"/>
  <c r="JB116" i="1"/>
  <c r="S116" i="1"/>
  <c r="AO116" i="1"/>
  <c r="BK116" i="1"/>
  <c r="CG116" i="1"/>
  <c r="DC116" i="1"/>
  <c r="EA116" i="1"/>
  <c r="EW116" i="1"/>
  <c r="FS116" i="1"/>
  <c r="GO116" i="1"/>
  <c r="HK116" i="1"/>
  <c r="IG116" i="1"/>
  <c r="JC116" i="1"/>
  <c r="T116" i="1"/>
  <c r="AP116" i="1"/>
  <c r="BL116" i="1"/>
  <c r="CH116" i="1"/>
  <c r="DE116" i="1"/>
  <c r="EB116" i="1"/>
  <c r="EX116" i="1"/>
  <c r="FT116" i="1"/>
  <c r="GP116" i="1"/>
  <c r="HL116" i="1"/>
  <c r="IH116" i="1"/>
  <c r="JD116" i="1"/>
  <c r="U116" i="1"/>
  <c r="AQ116" i="1"/>
  <c r="BM116" i="1"/>
  <c r="CI116" i="1"/>
  <c r="DG116" i="1"/>
  <c r="EC116" i="1"/>
  <c r="EY116" i="1"/>
  <c r="FU116" i="1"/>
  <c r="GQ116" i="1"/>
  <c r="HM116" i="1"/>
  <c r="II116" i="1"/>
  <c r="JE116" i="1"/>
  <c r="V116" i="1"/>
  <c r="AR116" i="1"/>
  <c r="BN116" i="1"/>
  <c r="CK116" i="1"/>
  <c r="DH116" i="1"/>
  <c r="ED116" i="1"/>
  <c r="EZ116" i="1"/>
  <c r="FV116" i="1"/>
  <c r="GR116" i="1"/>
  <c r="HN116" i="1"/>
  <c r="IJ116" i="1"/>
  <c r="JF116" i="1"/>
  <c r="W116" i="1"/>
  <c r="AS116" i="1"/>
  <c r="BO116" i="1"/>
  <c r="CM116" i="1"/>
  <c r="DI116" i="1"/>
  <c r="EE116" i="1"/>
  <c r="FA116" i="1"/>
  <c r="FW116" i="1"/>
  <c r="GS116" i="1"/>
  <c r="HO116" i="1"/>
  <c r="IK116" i="1"/>
  <c r="JG116" i="1"/>
  <c r="X116" i="1"/>
  <c r="AT116" i="1"/>
  <c r="BQ116" i="1"/>
  <c r="CN116" i="1"/>
  <c r="DJ116" i="1"/>
  <c r="EF116" i="1"/>
  <c r="FB116" i="1"/>
  <c r="FX116" i="1"/>
  <c r="GT116" i="1"/>
  <c r="HP116" i="1"/>
  <c r="IL116" i="1"/>
  <c r="JI116" i="1"/>
  <c r="Y116" i="1"/>
  <c r="AU116" i="1"/>
  <c r="BS116" i="1"/>
  <c r="CO116" i="1"/>
  <c r="DK116" i="1"/>
  <c r="EG116" i="1"/>
  <c r="FC116" i="1"/>
  <c r="FY116" i="1"/>
  <c r="GU116" i="1"/>
  <c r="HQ116" i="1"/>
  <c r="IM116" i="1"/>
  <c r="JK116" i="1"/>
  <c r="Z116" i="1"/>
  <c r="AW116" i="1"/>
  <c r="BT116" i="1"/>
  <c r="CP116" i="1"/>
  <c r="DL116" i="1"/>
  <c r="EH116" i="1"/>
  <c r="FD116" i="1"/>
  <c r="FZ116" i="1"/>
  <c r="GV116" i="1"/>
  <c r="HR116" i="1"/>
  <c r="IO116" i="1"/>
  <c r="JL116" i="1"/>
  <c r="AA116" i="1"/>
  <c r="AY116" i="1"/>
  <c r="BU116" i="1"/>
  <c r="CQ116" i="1"/>
  <c r="DM116" i="1"/>
  <c r="EI116" i="1"/>
  <c r="FE116" i="1"/>
  <c r="GA116" i="1"/>
  <c r="GW116" i="1"/>
  <c r="HS116" i="1"/>
  <c r="IQ116" i="1"/>
  <c r="JM116" i="1"/>
  <c r="JU93" i="1"/>
  <c r="KO93" i="1"/>
  <c r="LI93" i="1"/>
  <c r="MC93" i="1"/>
  <c r="MW93" i="1"/>
  <c r="NQ93" i="1"/>
  <c r="OK93" i="1"/>
  <c r="PE93" i="1"/>
  <c r="PY93" i="1"/>
  <c r="QS93" i="1"/>
  <c r="JS93" i="1"/>
  <c r="KN93" i="1"/>
  <c r="LJ93" i="1"/>
  <c r="ME93" i="1"/>
  <c r="MZ93" i="1"/>
  <c r="NU93" i="1"/>
  <c r="OP93" i="1"/>
  <c r="PK93" i="1"/>
  <c r="QF93" i="1"/>
  <c r="RA93" i="1"/>
  <c r="RU93" i="1"/>
  <c r="SO93" i="1"/>
  <c r="TI93" i="1"/>
  <c r="UC93" i="1"/>
  <c r="UW93" i="1"/>
  <c r="VQ93" i="1"/>
  <c r="WK93" i="1"/>
  <c r="XE93" i="1"/>
  <c r="XY93" i="1"/>
  <c r="YS93" i="1"/>
  <c r="ZM93" i="1"/>
  <c r="AAG93" i="1"/>
  <c r="ABA93" i="1"/>
  <c r="ABU93" i="1"/>
  <c r="ACO93" i="1"/>
  <c r="JT93" i="1"/>
  <c r="KP93" i="1"/>
  <c r="LK93" i="1"/>
  <c r="MF93" i="1"/>
  <c r="NA93" i="1"/>
  <c r="NV93" i="1"/>
  <c r="OQ93" i="1"/>
  <c r="PL93" i="1"/>
  <c r="QG93" i="1"/>
  <c r="RB93" i="1"/>
  <c r="RV93" i="1"/>
  <c r="SP93" i="1"/>
  <c r="TJ93" i="1"/>
  <c r="UD93" i="1"/>
  <c r="UX93" i="1"/>
  <c r="VR93" i="1"/>
  <c r="WL93" i="1"/>
  <c r="XF93" i="1"/>
  <c r="XZ93" i="1"/>
  <c r="YT93" i="1"/>
  <c r="ZN93" i="1"/>
  <c r="AAH93" i="1"/>
  <c r="ABB93" i="1"/>
  <c r="ABV93" i="1"/>
  <c r="ACP93" i="1"/>
  <c r="JV93" i="1"/>
  <c r="KQ93" i="1"/>
  <c r="LL93" i="1"/>
  <c r="MG93" i="1"/>
  <c r="NB93" i="1"/>
  <c r="NW93" i="1"/>
  <c r="OR93" i="1"/>
  <c r="PM93" i="1"/>
  <c r="QH93" i="1"/>
  <c r="RC93" i="1"/>
  <c r="RW93" i="1"/>
  <c r="SQ93" i="1"/>
  <c r="TK93" i="1"/>
  <c r="UE93" i="1"/>
  <c r="UY93" i="1"/>
  <c r="VS93" i="1"/>
  <c r="WM93" i="1"/>
  <c r="XG93" i="1"/>
  <c r="YA93" i="1"/>
  <c r="YU93" i="1"/>
  <c r="ZO93" i="1"/>
  <c r="AAI93" i="1"/>
  <c r="ABC93" i="1"/>
  <c r="ABW93" i="1"/>
  <c r="ACQ93" i="1"/>
  <c r="JW93" i="1"/>
  <c r="KR93" i="1"/>
  <c r="LM93" i="1"/>
  <c r="MH93" i="1"/>
  <c r="NC93" i="1"/>
  <c r="NX93" i="1"/>
  <c r="OS93" i="1"/>
  <c r="PN93" i="1"/>
  <c r="QI93" i="1"/>
  <c r="RD93" i="1"/>
  <c r="RX93" i="1"/>
  <c r="SR93" i="1"/>
  <c r="TL93" i="1"/>
  <c r="UF93" i="1"/>
  <c r="UZ93" i="1"/>
  <c r="VT93" i="1"/>
  <c r="WN93" i="1"/>
  <c r="XH93" i="1"/>
  <c r="YB93" i="1"/>
  <c r="YV93" i="1"/>
  <c r="ZP93" i="1"/>
  <c r="AAJ93" i="1"/>
  <c r="ABD93" i="1"/>
  <c r="ABX93" i="1"/>
  <c r="ACR93" i="1"/>
  <c r="JX93" i="1"/>
  <c r="KS93" i="1"/>
  <c r="LN93" i="1"/>
  <c r="MI93" i="1"/>
  <c r="ND93" i="1"/>
  <c r="NY93" i="1"/>
  <c r="OT93" i="1"/>
  <c r="PO93" i="1"/>
  <c r="QJ93" i="1"/>
  <c r="RE93" i="1"/>
  <c r="RY93" i="1"/>
  <c r="SS93" i="1"/>
  <c r="TM93" i="1"/>
  <c r="UG93" i="1"/>
  <c r="VA93" i="1"/>
  <c r="VU93" i="1"/>
  <c r="WO93" i="1"/>
  <c r="XI93" i="1"/>
  <c r="YC93" i="1"/>
  <c r="YW93" i="1"/>
  <c r="ZQ93" i="1"/>
  <c r="AAK93" i="1"/>
  <c r="ABE93" i="1"/>
  <c r="ABY93" i="1"/>
  <c r="ACS93" i="1"/>
  <c r="JY93" i="1"/>
  <c r="KT93" i="1"/>
  <c r="LO93" i="1"/>
  <c r="MJ93" i="1"/>
  <c r="NE93" i="1"/>
  <c r="NZ93" i="1"/>
  <c r="OU93" i="1"/>
  <c r="PP93" i="1"/>
  <c r="QK93" i="1"/>
  <c r="RF93" i="1"/>
  <c r="RZ93" i="1"/>
  <c r="ST93" i="1"/>
  <c r="TN93" i="1"/>
  <c r="UH93" i="1"/>
  <c r="VB93" i="1"/>
  <c r="VV93" i="1"/>
  <c r="WP93" i="1"/>
  <c r="XJ93" i="1"/>
  <c r="YD93" i="1"/>
  <c r="YX93" i="1"/>
  <c r="ZR93" i="1"/>
  <c r="AAL93" i="1"/>
  <c r="ABF93" i="1"/>
  <c r="ABZ93" i="1"/>
  <c r="ACT93" i="1"/>
  <c r="JZ93" i="1"/>
  <c r="KU93" i="1"/>
  <c r="LP93" i="1"/>
  <c r="MK93" i="1"/>
  <c r="NF93" i="1"/>
  <c r="OA93" i="1"/>
  <c r="OV93" i="1"/>
  <c r="PQ93" i="1"/>
  <c r="QL93" i="1"/>
  <c r="RG93" i="1"/>
  <c r="SA93" i="1"/>
  <c r="SU93" i="1"/>
  <c r="TO93" i="1"/>
  <c r="UI93" i="1"/>
  <c r="VC93" i="1"/>
  <c r="VW93" i="1"/>
  <c r="WQ93" i="1"/>
  <c r="XK93" i="1"/>
  <c r="YE93" i="1"/>
  <c r="YY93" i="1"/>
  <c r="ZS93" i="1"/>
  <c r="AAM93" i="1"/>
  <c r="ABG93" i="1"/>
  <c r="ACA93" i="1"/>
  <c r="ACU93" i="1"/>
  <c r="KA93" i="1"/>
  <c r="KB93" i="1"/>
  <c r="KW93" i="1"/>
  <c r="LR93" i="1"/>
  <c r="MM93" i="1"/>
  <c r="NH93" i="1"/>
  <c r="OC93" i="1"/>
  <c r="OX93" i="1"/>
  <c r="PS93" i="1"/>
  <c r="QN93" i="1"/>
  <c r="RI93" i="1"/>
  <c r="SC93" i="1"/>
  <c r="SW93" i="1"/>
  <c r="TQ93" i="1"/>
  <c r="UK93" i="1"/>
  <c r="VE93" i="1"/>
  <c r="VY93" i="1"/>
  <c r="WS93" i="1"/>
  <c r="XM93" i="1"/>
  <c r="YG93" i="1"/>
  <c r="ZA93" i="1"/>
  <c r="ZU93" i="1"/>
  <c r="AAO93" i="1"/>
  <c r="ABI93" i="1"/>
  <c r="ACC93" i="1"/>
  <c r="ACW93" i="1"/>
  <c r="KC93" i="1"/>
  <c r="KX93" i="1"/>
  <c r="LS93" i="1"/>
  <c r="MN93" i="1"/>
  <c r="NI93" i="1"/>
  <c r="OD93" i="1"/>
  <c r="OY93" i="1"/>
  <c r="PT93" i="1"/>
  <c r="QO93" i="1"/>
  <c r="RJ93" i="1"/>
  <c r="SD93" i="1"/>
  <c r="SX93" i="1"/>
  <c r="TR93" i="1"/>
  <c r="UL93" i="1"/>
  <c r="VF93" i="1"/>
  <c r="VZ93" i="1"/>
  <c r="WT93" i="1"/>
  <c r="XN93" i="1"/>
  <c r="YH93" i="1"/>
  <c r="ZB93" i="1"/>
  <c r="KD93" i="1"/>
  <c r="KY93" i="1"/>
  <c r="LT93" i="1"/>
  <c r="MO93" i="1"/>
  <c r="NJ93" i="1"/>
  <c r="OE93" i="1"/>
  <c r="OZ93" i="1"/>
  <c r="KE93" i="1"/>
  <c r="KZ93" i="1"/>
  <c r="LU93" i="1"/>
  <c r="MP93" i="1"/>
  <c r="NK93" i="1"/>
  <c r="OF93" i="1"/>
  <c r="JN93" i="1"/>
  <c r="KI93" i="1"/>
  <c r="LB93" i="1"/>
  <c r="MT93" i="1"/>
  <c r="OM93" i="1"/>
  <c r="QB93" i="1"/>
  <c r="RO93" i="1"/>
  <c r="TA93" i="1"/>
  <c r="UM93" i="1"/>
  <c r="VP93" i="1"/>
  <c r="XB93" i="1"/>
  <c r="YN93" i="1"/>
  <c r="ZY93" i="1"/>
  <c r="ABH93" i="1"/>
  <c r="ACK93" i="1"/>
  <c r="LC93" i="1"/>
  <c r="MU93" i="1"/>
  <c r="ON93" i="1"/>
  <c r="QC93" i="1"/>
  <c r="RP93" i="1"/>
  <c r="TB93" i="1"/>
  <c r="UN93" i="1"/>
  <c r="VX93" i="1"/>
  <c r="XC93" i="1"/>
  <c r="YO93" i="1"/>
  <c r="ZZ93" i="1"/>
  <c r="ABJ93" i="1"/>
  <c r="ACL93" i="1"/>
  <c r="LD93" i="1"/>
  <c r="MV93" i="1"/>
  <c r="OO93" i="1"/>
  <c r="QD93" i="1"/>
  <c r="RQ93" i="1"/>
  <c r="TC93" i="1"/>
  <c r="UO93" i="1"/>
  <c r="WA93" i="1"/>
  <c r="XD93" i="1"/>
  <c r="YP93" i="1"/>
  <c r="AAA93" i="1"/>
  <c r="ABK93" i="1"/>
  <c r="ACM93" i="1"/>
  <c r="LE93" i="1"/>
  <c r="MX93" i="1"/>
  <c r="OW93" i="1"/>
  <c r="QE93" i="1"/>
  <c r="RR93" i="1"/>
  <c r="TD93" i="1"/>
  <c r="UP93" i="1"/>
  <c r="WB93" i="1"/>
  <c r="XL93" i="1"/>
  <c r="YQ93" i="1"/>
  <c r="AAB93" i="1"/>
  <c r="ABL93" i="1"/>
  <c r="ACN93" i="1"/>
  <c r="LF93" i="1"/>
  <c r="MY93" i="1"/>
  <c r="PA93" i="1"/>
  <c r="QM93" i="1"/>
  <c r="RS93" i="1"/>
  <c r="TE93" i="1"/>
  <c r="UQ93" i="1"/>
  <c r="WC93" i="1"/>
  <c r="XO93" i="1"/>
  <c r="YR93" i="1"/>
  <c r="AAC93" i="1"/>
  <c r="ABM93" i="1"/>
  <c r="ACV93" i="1"/>
  <c r="LG93" i="1"/>
  <c r="NG93" i="1"/>
  <c r="PB93" i="1"/>
  <c r="QP93" i="1"/>
  <c r="RT93" i="1"/>
  <c r="TF93" i="1"/>
  <c r="UR93" i="1"/>
  <c r="WD93" i="1"/>
  <c r="XP93" i="1"/>
  <c r="YZ93" i="1"/>
  <c r="AAD93" i="1"/>
  <c r="ABN93" i="1"/>
  <c r="ACX93" i="1"/>
  <c r="LH93" i="1"/>
  <c r="NL93" i="1"/>
  <c r="PC93" i="1"/>
  <c r="QQ93" i="1"/>
  <c r="SB93" i="1"/>
  <c r="TG93" i="1"/>
  <c r="US93" i="1"/>
  <c r="WE93" i="1"/>
  <c r="XQ93" i="1"/>
  <c r="ZC93" i="1"/>
  <c r="AAE93" i="1"/>
  <c r="ABO93" i="1"/>
  <c r="ACY93" i="1"/>
  <c r="JO93" i="1"/>
  <c r="LQ93" i="1"/>
  <c r="NM93" i="1"/>
  <c r="PD93" i="1"/>
  <c r="QR93" i="1"/>
  <c r="SE93" i="1"/>
  <c r="TH93" i="1"/>
  <c r="UT93" i="1"/>
  <c r="WF93" i="1"/>
  <c r="XR93" i="1"/>
  <c r="ZD93" i="1"/>
  <c r="AAF93" i="1"/>
  <c r="ABP93" i="1"/>
  <c r="ACZ93" i="1"/>
  <c r="JP93" i="1"/>
  <c r="LV93" i="1"/>
  <c r="NN93" i="1"/>
  <c r="PF93" i="1"/>
  <c r="QT93" i="1"/>
  <c r="SF93" i="1"/>
  <c r="TP93" i="1"/>
  <c r="UU93" i="1"/>
  <c r="WG93" i="1"/>
  <c r="XS93" i="1"/>
  <c r="ZE93" i="1"/>
  <c r="AAN93" i="1"/>
  <c r="ABQ93" i="1"/>
  <c r="ADA93" i="1"/>
  <c r="JQ93" i="1"/>
  <c r="LW93" i="1"/>
  <c r="NO93" i="1"/>
  <c r="PG93" i="1"/>
  <c r="QU93" i="1"/>
  <c r="SG93" i="1"/>
  <c r="TS93" i="1"/>
  <c r="UV93" i="1"/>
  <c r="WH93" i="1"/>
  <c r="XT93" i="1"/>
  <c r="ZF93" i="1"/>
  <c r="AAP93" i="1"/>
  <c r="ABR93" i="1"/>
  <c r="ADB93" i="1"/>
  <c r="JR93" i="1"/>
  <c r="LX93" i="1"/>
  <c r="NP93" i="1"/>
  <c r="PH93" i="1"/>
  <c r="QV93" i="1"/>
  <c r="SH93" i="1"/>
  <c r="TT93" i="1"/>
  <c r="VD93" i="1"/>
  <c r="WI93" i="1"/>
  <c r="XU93" i="1"/>
  <c r="ZG93" i="1"/>
  <c r="AAQ93" i="1"/>
  <c r="ABS93" i="1"/>
  <c r="ADC93" i="1"/>
  <c r="KF93" i="1"/>
  <c r="LY93" i="1"/>
  <c r="NR93" i="1"/>
  <c r="PI93" i="1"/>
  <c r="QW93" i="1"/>
  <c r="SI93" i="1"/>
  <c r="TU93" i="1"/>
  <c r="VG93" i="1"/>
  <c r="WJ93" i="1"/>
  <c r="XV93" i="1"/>
  <c r="ZH93" i="1"/>
  <c r="AAR93" i="1"/>
  <c r="ABT93" i="1"/>
  <c r="ADD93" i="1"/>
  <c r="KK93" i="1"/>
  <c r="MD93" i="1"/>
  <c r="OG93" i="1"/>
  <c r="PV93" i="1"/>
  <c r="RH93" i="1"/>
  <c r="SM93" i="1"/>
  <c r="TY93" i="1"/>
  <c r="VK93" i="1"/>
  <c r="WW93" i="1"/>
  <c r="YI93" i="1"/>
  <c r="ZL93" i="1"/>
  <c r="AAV93" i="1"/>
  <c r="ACF93" i="1"/>
  <c r="KL93" i="1"/>
  <c r="ML93" i="1"/>
  <c r="OH93" i="1"/>
  <c r="PW93" i="1"/>
  <c r="RK93" i="1"/>
  <c r="SN93" i="1"/>
  <c r="TZ93" i="1"/>
  <c r="VL93" i="1"/>
  <c r="WX93" i="1"/>
  <c r="YJ93" i="1"/>
  <c r="ZT93" i="1"/>
  <c r="AAW93" i="1"/>
  <c r="ACG93" i="1"/>
  <c r="KV93" i="1"/>
  <c r="MR93" i="1"/>
  <c r="OJ93" i="1"/>
  <c r="PZ93" i="1"/>
  <c r="RM93" i="1"/>
  <c r="SY93" i="1"/>
  <c r="UB93" i="1"/>
  <c r="VN93" i="1"/>
  <c r="WZ93" i="1"/>
  <c r="YL93" i="1"/>
  <c r="ZW93" i="1"/>
  <c r="AAY93" i="1"/>
  <c r="ACI93" i="1"/>
  <c r="LA93" i="1"/>
  <c r="MS93" i="1"/>
  <c r="OL93" i="1"/>
  <c r="QA93" i="1"/>
  <c r="NS93" i="1"/>
  <c r="TX93" i="1"/>
  <c r="ZK93" i="1"/>
  <c r="NT93" i="1"/>
  <c r="UA93" i="1"/>
  <c r="ZV93" i="1"/>
  <c r="OB93" i="1"/>
  <c r="UJ93" i="1"/>
  <c r="ZX93" i="1"/>
  <c r="OI93" i="1"/>
  <c r="VH93" i="1"/>
  <c r="AAS93" i="1"/>
  <c r="PJ93" i="1"/>
  <c r="VI93" i="1"/>
  <c r="AAT93" i="1"/>
  <c r="PR93" i="1"/>
  <c r="VJ93" i="1"/>
  <c r="AAU93" i="1"/>
  <c r="PU93" i="1"/>
  <c r="VM93" i="1"/>
  <c r="AAX93" i="1"/>
  <c r="PX93" i="1"/>
  <c r="VO93" i="1"/>
  <c r="AAZ93" i="1"/>
  <c r="QX93" i="1"/>
  <c r="WR93" i="1"/>
  <c r="ACB93" i="1"/>
  <c r="QY93" i="1"/>
  <c r="WU93" i="1"/>
  <c r="ACD93" i="1"/>
  <c r="QZ93" i="1"/>
  <c r="WV93" i="1"/>
  <c r="ACE93" i="1"/>
  <c r="RL93" i="1"/>
  <c r="WY93" i="1"/>
  <c r="ACH93" i="1"/>
  <c r="KG93" i="1"/>
  <c r="RN93" i="1"/>
  <c r="XA93" i="1"/>
  <c r="ACJ93" i="1"/>
  <c r="KM93" i="1"/>
  <c r="SL93" i="1"/>
  <c r="YF93" i="1"/>
  <c r="ADG93" i="1"/>
  <c r="MB93" i="1"/>
  <c r="TV93" i="1"/>
  <c r="ZI93" i="1"/>
  <c r="XW93" i="1"/>
  <c r="XX93" i="1"/>
  <c r="YK93" i="1"/>
  <c r="YM93" i="1"/>
  <c r="ZJ93" i="1"/>
  <c r="ADE93" i="1"/>
  <c r="ADF93" i="1"/>
  <c r="KH93" i="1"/>
  <c r="KJ93" i="1"/>
  <c r="LZ93" i="1"/>
  <c r="SJ93" i="1"/>
  <c r="SK93" i="1"/>
  <c r="MA93" i="1"/>
  <c r="MQ93" i="1"/>
  <c r="SV93" i="1"/>
  <c r="SZ93" i="1"/>
  <c r="TW93" i="1"/>
  <c r="T93" i="1"/>
  <c r="AN93" i="1"/>
  <c r="U93" i="1"/>
  <c r="AO93" i="1"/>
  <c r="BI93" i="1"/>
  <c r="CC93" i="1"/>
  <c r="CW93" i="1"/>
  <c r="DQ93" i="1"/>
  <c r="EK93" i="1"/>
  <c r="FE93" i="1"/>
  <c r="FY93" i="1"/>
  <c r="GS93" i="1"/>
  <c r="HM93" i="1"/>
  <c r="IG93" i="1"/>
  <c r="JA93" i="1"/>
  <c r="V93" i="1"/>
  <c r="AP93" i="1"/>
  <c r="BJ93" i="1"/>
  <c r="CD93" i="1"/>
  <c r="CX93" i="1"/>
  <c r="DR93" i="1"/>
  <c r="EL93" i="1"/>
  <c r="FF93" i="1"/>
  <c r="FZ93" i="1"/>
  <c r="GT93" i="1"/>
  <c r="HN93" i="1"/>
  <c r="IH93" i="1"/>
  <c r="JB93" i="1"/>
  <c r="F93" i="1"/>
  <c r="Z93" i="1"/>
  <c r="AT93" i="1"/>
  <c r="BN93" i="1"/>
  <c r="CH93" i="1"/>
  <c r="DB93" i="1"/>
  <c r="DV93" i="1"/>
  <c r="EP93" i="1"/>
  <c r="FJ93" i="1"/>
  <c r="GD93" i="1"/>
  <c r="GX93" i="1"/>
  <c r="HR93" i="1"/>
  <c r="IL93" i="1"/>
  <c r="JF93" i="1"/>
  <c r="L93" i="1"/>
  <c r="AF93" i="1"/>
  <c r="AZ93" i="1"/>
  <c r="BT93" i="1"/>
  <c r="CN93" i="1"/>
  <c r="DH93" i="1"/>
  <c r="EB93" i="1"/>
  <c r="EV93" i="1"/>
  <c r="FP93" i="1"/>
  <c r="GJ93" i="1"/>
  <c r="HD93" i="1"/>
  <c r="HX93" i="1"/>
  <c r="IR93" i="1"/>
  <c r="JL93" i="1"/>
  <c r="P93" i="1"/>
  <c r="AJ93" i="1"/>
  <c r="BD93" i="1"/>
  <c r="BX93" i="1"/>
  <c r="AG93" i="1"/>
  <c r="BH93" i="1"/>
  <c r="CJ93" i="1"/>
  <c r="DI93" i="1"/>
  <c r="EG93" i="1"/>
  <c r="FG93" i="1"/>
  <c r="GF93" i="1"/>
  <c r="HE93" i="1"/>
  <c r="IC93" i="1"/>
  <c r="JC93" i="1"/>
  <c r="G93" i="1"/>
  <c r="AH93" i="1"/>
  <c r="BK93" i="1"/>
  <c r="CK93" i="1"/>
  <c r="DJ93" i="1"/>
  <c r="EH93" i="1"/>
  <c r="FH93" i="1"/>
  <c r="GG93" i="1"/>
  <c r="HF93" i="1"/>
  <c r="ID93" i="1"/>
  <c r="JD93" i="1"/>
  <c r="H93" i="1"/>
  <c r="AI93" i="1"/>
  <c r="BL93" i="1"/>
  <c r="CL93" i="1"/>
  <c r="DK93" i="1"/>
  <c r="EI93" i="1"/>
  <c r="FI93" i="1"/>
  <c r="GH93" i="1"/>
  <c r="HG93" i="1"/>
  <c r="IE93" i="1"/>
  <c r="JE93" i="1"/>
  <c r="I93" i="1"/>
  <c r="AK93" i="1"/>
  <c r="BM93" i="1"/>
  <c r="CM93" i="1"/>
  <c r="DL93" i="1"/>
  <c r="EJ93" i="1"/>
  <c r="FK93" i="1"/>
  <c r="GI93" i="1"/>
  <c r="HH93" i="1"/>
  <c r="IF93" i="1"/>
  <c r="JG93" i="1"/>
  <c r="J93" i="1"/>
  <c r="AL93" i="1"/>
  <c r="BO93" i="1"/>
  <c r="CO93" i="1"/>
  <c r="DM93" i="1"/>
  <c r="EM93" i="1"/>
  <c r="FL93" i="1"/>
  <c r="GK93" i="1"/>
  <c r="HI93" i="1"/>
  <c r="II93" i="1"/>
  <c r="JH93" i="1"/>
  <c r="K93" i="1"/>
  <c r="AM93" i="1"/>
  <c r="BP93" i="1"/>
  <c r="CP93" i="1"/>
  <c r="DN93" i="1"/>
  <c r="EN93" i="1"/>
  <c r="FM93" i="1"/>
  <c r="GL93" i="1"/>
  <c r="HJ93" i="1"/>
  <c r="IJ93" i="1"/>
  <c r="JI93" i="1"/>
  <c r="M93" i="1"/>
  <c r="AQ93" i="1"/>
  <c r="BQ93" i="1"/>
  <c r="CQ93" i="1"/>
  <c r="DO93" i="1"/>
  <c r="EO93" i="1"/>
  <c r="FN93" i="1"/>
  <c r="GM93" i="1"/>
  <c r="HK93" i="1"/>
  <c r="IK93" i="1"/>
  <c r="JJ93" i="1"/>
  <c r="N93" i="1"/>
  <c r="AR93" i="1"/>
  <c r="BR93" i="1"/>
  <c r="CR93" i="1"/>
  <c r="DP93" i="1"/>
  <c r="EQ93" i="1"/>
  <c r="FO93" i="1"/>
  <c r="GN93" i="1"/>
  <c r="HL93" i="1"/>
  <c r="IM93" i="1"/>
  <c r="JK93" i="1"/>
  <c r="O93" i="1"/>
  <c r="AS93" i="1"/>
  <c r="BS93" i="1"/>
  <c r="CS93" i="1"/>
  <c r="DS93" i="1"/>
  <c r="ER93" i="1"/>
  <c r="FQ93" i="1"/>
  <c r="GO93" i="1"/>
  <c r="HO93" i="1"/>
  <c r="IN93" i="1"/>
  <c r="JM93" i="1"/>
  <c r="Q93" i="1"/>
  <c r="AU93" i="1"/>
  <c r="BU93" i="1"/>
  <c r="CT93" i="1"/>
  <c r="DT93" i="1"/>
  <c r="ES93" i="1"/>
  <c r="FR93" i="1"/>
  <c r="GP93" i="1"/>
  <c r="HP93" i="1"/>
  <c r="IO93" i="1"/>
  <c r="R93" i="1"/>
  <c r="AV93" i="1"/>
  <c r="BV93" i="1"/>
  <c r="CU93" i="1"/>
  <c r="DU93" i="1"/>
  <c r="ET93" i="1"/>
  <c r="FS93" i="1"/>
  <c r="GQ93" i="1"/>
  <c r="HQ93" i="1"/>
  <c r="IP93" i="1"/>
  <c r="S93" i="1"/>
  <c r="AW93" i="1"/>
  <c r="BW93" i="1"/>
  <c r="CV93" i="1"/>
  <c r="DW93" i="1"/>
  <c r="EU93" i="1"/>
  <c r="FT93" i="1"/>
  <c r="GR93" i="1"/>
  <c r="HS93" i="1"/>
  <c r="IQ93" i="1"/>
  <c r="W93" i="1"/>
  <c r="AX93" i="1"/>
  <c r="BY93" i="1"/>
  <c r="CY93" i="1"/>
  <c r="DX93" i="1"/>
  <c r="EW93" i="1"/>
  <c r="FU93" i="1"/>
  <c r="GU93" i="1"/>
  <c r="HT93" i="1"/>
  <c r="IS93" i="1"/>
  <c r="X93" i="1"/>
  <c r="AY93" i="1"/>
  <c r="BZ93" i="1"/>
  <c r="CZ93" i="1"/>
  <c r="DY93" i="1"/>
  <c r="EX93" i="1"/>
  <c r="FV93" i="1"/>
  <c r="GV93" i="1"/>
  <c r="HU93" i="1"/>
  <c r="IT93" i="1"/>
  <c r="Y93" i="1"/>
  <c r="BA93" i="1"/>
  <c r="CA93" i="1"/>
  <c r="DA93" i="1"/>
  <c r="DZ93" i="1"/>
  <c r="EY93" i="1"/>
  <c r="FW93" i="1"/>
  <c r="GW93" i="1"/>
  <c r="HV93" i="1"/>
  <c r="IU93" i="1"/>
  <c r="AA93" i="1"/>
  <c r="BB93" i="1"/>
  <c r="CB93" i="1"/>
  <c r="DC93" i="1"/>
  <c r="EA93" i="1"/>
  <c r="EZ93" i="1"/>
  <c r="FX93" i="1"/>
  <c r="GY93" i="1"/>
  <c r="HW93" i="1"/>
  <c r="IV93" i="1"/>
  <c r="AB93" i="1"/>
  <c r="BC93" i="1"/>
  <c r="CE93" i="1"/>
  <c r="DD93" i="1"/>
  <c r="EC93" i="1"/>
  <c r="FA93" i="1"/>
  <c r="GA93" i="1"/>
  <c r="GZ93" i="1"/>
  <c r="HY93" i="1"/>
  <c r="IW93" i="1"/>
  <c r="AC93" i="1"/>
  <c r="BE93" i="1"/>
  <c r="CF93" i="1"/>
  <c r="DE93" i="1"/>
  <c r="ED93" i="1"/>
  <c r="FB93" i="1"/>
  <c r="GB93" i="1"/>
  <c r="HA93" i="1"/>
  <c r="HZ93" i="1"/>
  <c r="IX93" i="1"/>
  <c r="AD93" i="1"/>
  <c r="BF93" i="1"/>
  <c r="CG93" i="1"/>
  <c r="DF93" i="1"/>
  <c r="EE93" i="1"/>
  <c r="FC93" i="1"/>
  <c r="GC93" i="1"/>
  <c r="HB93" i="1"/>
  <c r="IA93" i="1"/>
  <c r="IY93" i="1"/>
  <c r="CI93" i="1"/>
  <c r="DG93" i="1"/>
  <c r="EF93" i="1"/>
  <c r="FD93" i="1"/>
  <c r="GE93" i="1"/>
  <c r="HC93" i="1"/>
  <c r="IB93" i="1"/>
  <c r="IZ93" i="1"/>
  <c r="AE93" i="1"/>
  <c r="BG93" i="1"/>
  <c r="JO94" i="1"/>
  <c r="KI94" i="1"/>
  <c r="LC94" i="1"/>
  <c r="LW94" i="1"/>
  <c r="MQ94" i="1"/>
  <c r="NK94" i="1"/>
  <c r="OE94" i="1"/>
  <c r="OY94" i="1"/>
  <c r="PS94" i="1"/>
  <c r="QM94" i="1"/>
  <c r="RG94" i="1"/>
  <c r="SA94" i="1"/>
  <c r="SU94" i="1"/>
  <c r="TO94" i="1"/>
  <c r="UI94" i="1"/>
  <c r="VC94" i="1"/>
  <c r="VW94" i="1"/>
  <c r="WQ94" i="1"/>
  <c r="XK94" i="1"/>
  <c r="YE94" i="1"/>
  <c r="YY94" i="1"/>
  <c r="ZS94" i="1"/>
  <c r="AAM94" i="1"/>
  <c r="ABG94" i="1"/>
  <c r="ACA94" i="1"/>
  <c r="ACU94" i="1"/>
  <c r="JP94" i="1"/>
  <c r="KJ94" i="1"/>
  <c r="LD94" i="1"/>
  <c r="LX94" i="1"/>
  <c r="MR94" i="1"/>
  <c r="NL94" i="1"/>
  <c r="OF94" i="1"/>
  <c r="OZ94" i="1"/>
  <c r="PT94" i="1"/>
  <c r="QN94" i="1"/>
  <c r="RH94" i="1"/>
  <c r="SB94" i="1"/>
  <c r="SV94" i="1"/>
  <c r="TP94" i="1"/>
  <c r="UJ94" i="1"/>
  <c r="VD94" i="1"/>
  <c r="VX94" i="1"/>
  <c r="WR94" i="1"/>
  <c r="XL94" i="1"/>
  <c r="YF94" i="1"/>
  <c r="YZ94" i="1"/>
  <c r="ZT94" i="1"/>
  <c r="AAN94" i="1"/>
  <c r="ABH94" i="1"/>
  <c r="ACB94" i="1"/>
  <c r="ACV94" i="1"/>
  <c r="JQ94" i="1"/>
  <c r="KK94" i="1"/>
  <c r="LE94" i="1"/>
  <c r="LY94" i="1"/>
  <c r="MS94" i="1"/>
  <c r="NM94" i="1"/>
  <c r="OG94" i="1"/>
  <c r="PA94" i="1"/>
  <c r="PU94" i="1"/>
  <c r="QO94" i="1"/>
  <c r="RI94" i="1"/>
  <c r="SC94" i="1"/>
  <c r="SW94" i="1"/>
  <c r="TQ94" i="1"/>
  <c r="UK94" i="1"/>
  <c r="VE94" i="1"/>
  <c r="VY94" i="1"/>
  <c r="WS94" i="1"/>
  <c r="XM94" i="1"/>
  <c r="JR94" i="1"/>
  <c r="KL94" i="1"/>
  <c r="LF94" i="1"/>
  <c r="LZ94" i="1"/>
  <c r="MT94" i="1"/>
  <c r="NN94" i="1"/>
  <c r="OH94" i="1"/>
  <c r="PB94" i="1"/>
  <c r="PV94" i="1"/>
  <c r="QP94" i="1"/>
  <c r="RJ94" i="1"/>
  <c r="SD94" i="1"/>
  <c r="SX94" i="1"/>
  <c r="TR94" i="1"/>
  <c r="UL94" i="1"/>
  <c r="VF94" i="1"/>
  <c r="VZ94" i="1"/>
  <c r="WT94" i="1"/>
  <c r="XN94" i="1"/>
  <c r="YH94" i="1"/>
  <c r="ZB94" i="1"/>
  <c r="ZV94" i="1"/>
  <c r="AAP94" i="1"/>
  <c r="ABJ94" i="1"/>
  <c r="ACD94" i="1"/>
  <c r="ACX94" i="1"/>
  <c r="JS94" i="1"/>
  <c r="KM94" i="1"/>
  <c r="LG94" i="1"/>
  <c r="MA94" i="1"/>
  <c r="MU94" i="1"/>
  <c r="NO94" i="1"/>
  <c r="OI94" i="1"/>
  <c r="PC94" i="1"/>
  <c r="PW94" i="1"/>
  <c r="QQ94" i="1"/>
  <c r="RK94" i="1"/>
  <c r="SE94" i="1"/>
  <c r="SY94" i="1"/>
  <c r="TS94" i="1"/>
  <c r="UM94" i="1"/>
  <c r="VG94" i="1"/>
  <c r="WA94" i="1"/>
  <c r="WU94" i="1"/>
  <c r="XO94" i="1"/>
  <c r="YI94" i="1"/>
  <c r="ZC94" i="1"/>
  <c r="ZW94" i="1"/>
  <c r="AAQ94" i="1"/>
  <c r="ABK94" i="1"/>
  <c r="ACE94" i="1"/>
  <c r="ACY94" i="1"/>
  <c r="JT94" i="1"/>
  <c r="KN94" i="1"/>
  <c r="LH94" i="1"/>
  <c r="MB94" i="1"/>
  <c r="MV94" i="1"/>
  <c r="NP94" i="1"/>
  <c r="OJ94" i="1"/>
  <c r="PD94" i="1"/>
  <c r="PX94" i="1"/>
  <c r="QR94" i="1"/>
  <c r="RL94" i="1"/>
  <c r="SF94" i="1"/>
  <c r="SZ94" i="1"/>
  <c r="TT94" i="1"/>
  <c r="UN94" i="1"/>
  <c r="VH94" i="1"/>
  <c r="WB94" i="1"/>
  <c r="WV94" i="1"/>
  <c r="XP94" i="1"/>
  <c r="YJ94" i="1"/>
  <c r="ZD94" i="1"/>
  <c r="ZX94" i="1"/>
  <c r="AAR94" i="1"/>
  <c r="ABL94" i="1"/>
  <c r="ACF94" i="1"/>
  <c r="ACZ94" i="1"/>
  <c r="JU94" i="1"/>
  <c r="KO94" i="1"/>
  <c r="LI94" i="1"/>
  <c r="MC94" i="1"/>
  <c r="MW94" i="1"/>
  <c r="NQ94" i="1"/>
  <c r="OK94" i="1"/>
  <c r="PE94" i="1"/>
  <c r="PY94" i="1"/>
  <c r="QS94" i="1"/>
  <c r="RM94" i="1"/>
  <c r="SG94" i="1"/>
  <c r="TA94" i="1"/>
  <c r="TU94" i="1"/>
  <c r="UO94" i="1"/>
  <c r="VI94" i="1"/>
  <c r="WC94" i="1"/>
  <c r="WW94" i="1"/>
  <c r="XQ94" i="1"/>
  <c r="YK94" i="1"/>
  <c r="ZE94" i="1"/>
  <c r="ZY94" i="1"/>
  <c r="AAS94" i="1"/>
  <c r="ABM94" i="1"/>
  <c r="ACG94" i="1"/>
  <c r="ADA94" i="1"/>
  <c r="JW94" i="1"/>
  <c r="KQ94" i="1"/>
  <c r="LK94" i="1"/>
  <c r="ME94" i="1"/>
  <c r="MY94" i="1"/>
  <c r="NS94" i="1"/>
  <c r="OM94" i="1"/>
  <c r="PG94" i="1"/>
  <c r="QA94" i="1"/>
  <c r="QU94" i="1"/>
  <c r="RO94" i="1"/>
  <c r="SI94" i="1"/>
  <c r="TC94" i="1"/>
  <c r="TW94" i="1"/>
  <c r="UQ94" i="1"/>
  <c r="VK94" i="1"/>
  <c r="WE94" i="1"/>
  <c r="WY94" i="1"/>
  <c r="XS94" i="1"/>
  <c r="YM94" i="1"/>
  <c r="ZG94" i="1"/>
  <c r="AAA94" i="1"/>
  <c r="AAU94" i="1"/>
  <c r="ABO94" i="1"/>
  <c r="ACI94" i="1"/>
  <c r="ADC94" i="1"/>
  <c r="KA94" i="1"/>
  <c r="LJ94" i="1"/>
  <c r="MM94" i="1"/>
  <c r="NW94" i="1"/>
  <c r="PF94" i="1"/>
  <c r="QI94" i="1"/>
  <c r="RS94" i="1"/>
  <c r="TB94" i="1"/>
  <c r="UE94" i="1"/>
  <c r="VO94" i="1"/>
  <c r="WX94" i="1"/>
  <c r="YA94" i="1"/>
  <c r="ZI94" i="1"/>
  <c r="AAJ94" i="1"/>
  <c r="ABR94" i="1"/>
  <c r="ACS94" i="1"/>
  <c r="KB94" i="1"/>
  <c r="LL94" i="1"/>
  <c r="MN94" i="1"/>
  <c r="NX94" i="1"/>
  <c r="PH94" i="1"/>
  <c r="QJ94" i="1"/>
  <c r="RT94" i="1"/>
  <c r="TD94" i="1"/>
  <c r="UF94" i="1"/>
  <c r="VP94" i="1"/>
  <c r="WZ94" i="1"/>
  <c r="YB94" i="1"/>
  <c r="ZJ94" i="1"/>
  <c r="AAK94" i="1"/>
  <c r="ABS94" i="1"/>
  <c r="ACT94" i="1"/>
  <c r="KC94" i="1"/>
  <c r="LM94" i="1"/>
  <c r="MO94" i="1"/>
  <c r="NY94" i="1"/>
  <c r="PI94" i="1"/>
  <c r="QK94" i="1"/>
  <c r="RU94" i="1"/>
  <c r="TE94" i="1"/>
  <c r="UG94" i="1"/>
  <c r="VQ94" i="1"/>
  <c r="XA94" i="1"/>
  <c r="YC94" i="1"/>
  <c r="ZK94" i="1"/>
  <c r="AAL94" i="1"/>
  <c r="ABT94" i="1"/>
  <c r="ACW94" i="1"/>
  <c r="KD94" i="1"/>
  <c r="LN94" i="1"/>
  <c r="MP94" i="1"/>
  <c r="NZ94" i="1"/>
  <c r="PJ94" i="1"/>
  <c r="QL94" i="1"/>
  <c r="RV94" i="1"/>
  <c r="TF94" i="1"/>
  <c r="UH94" i="1"/>
  <c r="VR94" i="1"/>
  <c r="XB94" i="1"/>
  <c r="YD94" i="1"/>
  <c r="ZL94" i="1"/>
  <c r="AAO94" i="1"/>
  <c r="ABU94" i="1"/>
  <c r="ADB94" i="1"/>
  <c r="KE94" i="1"/>
  <c r="LO94" i="1"/>
  <c r="MX94" i="1"/>
  <c r="OA94" i="1"/>
  <c r="PK94" i="1"/>
  <c r="QT94" i="1"/>
  <c r="RW94" i="1"/>
  <c r="TG94" i="1"/>
  <c r="UP94" i="1"/>
  <c r="VS94" i="1"/>
  <c r="XC94" i="1"/>
  <c r="YG94" i="1"/>
  <c r="ZM94" i="1"/>
  <c r="AAT94" i="1"/>
  <c r="ABV94" i="1"/>
  <c r="ADD94" i="1"/>
  <c r="KF94" i="1"/>
  <c r="LP94" i="1"/>
  <c r="MZ94" i="1"/>
  <c r="OB94" i="1"/>
  <c r="PL94" i="1"/>
  <c r="QV94" i="1"/>
  <c r="RX94" i="1"/>
  <c r="TH94" i="1"/>
  <c r="UR94" i="1"/>
  <c r="VT94" i="1"/>
  <c r="XD94" i="1"/>
  <c r="YL94" i="1"/>
  <c r="ZN94" i="1"/>
  <c r="AAV94" i="1"/>
  <c r="ABW94" i="1"/>
  <c r="ADE94" i="1"/>
  <c r="KG94" i="1"/>
  <c r="LQ94" i="1"/>
  <c r="NA94" i="1"/>
  <c r="OC94" i="1"/>
  <c r="PM94" i="1"/>
  <c r="QW94" i="1"/>
  <c r="RY94" i="1"/>
  <c r="TI94" i="1"/>
  <c r="US94" i="1"/>
  <c r="VU94" i="1"/>
  <c r="XE94" i="1"/>
  <c r="YN94" i="1"/>
  <c r="ZO94" i="1"/>
  <c r="AAW94" i="1"/>
  <c r="ABX94" i="1"/>
  <c r="ADF94" i="1"/>
  <c r="KH94" i="1"/>
  <c r="LR94" i="1"/>
  <c r="NB94" i="1"/>
  <c r="OD94" i="1"/>
  <c r="PN94" i="1"/>
  <c r="QX94" i="1"/>
  <c r="RZ94" i="1"/>
  <c r="TJ94" i="1"/>
  <c r="UT94" i="1"/>
  <c r="VV94" i="1"/>
  <c r="XF94" i="1"/>
  <c r="YO94" i="1"/>
  <c r="ZP94" i="1"/>
  <c r="AAX94" i="1"/>
  <c r="ABY94" i="1"/>
  <c r="ADG94" i="1"/>
  <c r="KP94" i="1"/>
  <c r="LS94" i="1"/>
  <c r="NC94" i="1"/>
  <c r="OL94" i="1"/>
  <c r="PO94" i="1"/>
  <c r="QY94" i="1"/>
  <c r="SH94" i="1"/>
  <c r="TK94" i="1"/>
  <c r="UU94" i="1"/>
  <c r="WD94" i="1"/>
  <c r="XG94" i="1"/>
  <c r="YP94" i="1"/>
  <c r="ZQ94" i="1"/>
  <c r="AAY94" i="1"/>
  <c r="ABZ94" i="1"/>
  <c r="KR94" i="1"/>
  <c r="LT94" i="1"/>
  <c r="ND94" i="1"/>
  <c r="ON94" i="1"/>
  <c r="PP94" i="1"/>
  <c r="QZ94" i="1"/>
  <c r="SJ94" i="1"/>
  <c r="TL94" i="1"/>
  <c r="UV94" i="1"/>
  <c r="WF94" i="1"/>
  <c r="XH94" i="1"/>
  <c r="YQ94" i="1"/>
  <c r="ZR94" i="1"/>
  <c r="AAZ94" i="1"/>
  <c r="ACC94" i="1"/>
  <c r="KS94" i="1"/>
  <c r="LU94" i="1"/>
  <c r="NE94" i="1"/>
  <c r="OO94" i="1"/>
  <c r="PQ94" i="1"/>
  <c r="RA94" i="1"/>
  <c r="SK94" i="1"/>
  <c r="TM94" i="1"/>
  <c r="UW94" i="1"/>
  <c r="WG94" i="1"/>
  <c r="XI94" i="1"/>
  <c r="YR94" i="1"/>
  <c r="ZU94" i="1"/>
  <c r="ABA94" i="1"/>
  <c r="ACH94" i="1"/>
  <c r="KT94" i="1"/>
  <c r="LV94" i="1"/>
  <c r="NF94" i="1"/>
  <c r="OP94" i="1"/>
  <c r="PR94" i="1"/>
  <c r="RB94" i="1"/>
  <c r="SL94" i="1"/>
  <c r="TN94" i="1"/>
  <c r="UX94" i="1"/>
  <c r="WH94" i="1"/>
  <c r="XJ94" i="1"/>
  <c r="YS94" i="1"/>
  <c r="ZZ94" i="1"/>
  <c r="ABB94" i="1"/>
  <c r="ACJ94" i="1"/>
  <c r="JN94" i="1"/>
  <c r="KX94" i="1"/>
  <c r="MH94" i="1"/>
  <c r="NJ94" i="1"/>
  <c r="OT94" i="1"/>
  <c r="QD94" i="1"/>
  <c r="RF94" i="1"/>
  <c r="SP94" i="1"/>
  <c r="TZ94" i="1"/>
  <c r="VB94" i="1"/>
  <c r="WL94" i="1"/>
  <c r="XV94" i="1"/>
  <c r="YW94" i="1"/>
  <c r="AAE94" i="1"/>
  <c r="ABF94" i="1"/>
  <c r="ACN94" i="1"/>
  <c r="JV94" i="1"/>
  <c r="KY94" i="1"/>
  <c r="MI94" i="1"/>
  <c r="NR94" i="1"/>
  <c r="OU94" i="1"/>
  <c r="QE94" i="1"/>
  <c r="RN94" i="1"/>
  <c r="SQ94" i="1"/>
  <c r="UA94" i="1"/>
  <c r="VJ94" i="1"/>
  <c r="WM94" i="1"/>
  <c r="XW94" i="1"/>
  <c r="YX94" i="1"/>
  <c r="AAF94" i="1"/>
  <c r="ABI94" i="1"/>
  <c r="ACO94" i="1"/>
  <c r="JY94" i="1"/>
  <c r="LA94" i="1"/>
  <c r="MK94" i="1"/>
  <c r="NU94" i="1"/>
  <c r="OW94" i="1"/>
  <c r="QG94" i="1"/>
  <c r="RQ94" i="1"/>
  <c r="SS94" i="1"/>
  <c r="UC94" i="1"/>
  <c r="VM94" i="1"/>
  <c r="WO94" i="1"/>
  <c r="XY94" i="1"/>
  <c r="ZF94" i="1"/>
  <c r="AAH94" i="1"/>
  <c r="ABP94" i="1"/>
  <c r="ACQ94" i="1"/>
  <c r="KW94" i="1"/>
  <c r="QC94" i="1"/>
  <c r="VA94" i="1"/>
  <c r="AAD94" i="1"/>
  <c r="KZ94" i="1"/>
  <c r="QF94" i="1"/>
  <c r="VL94" i="1"/>
  <c r="AAG94" i="1"/>
  <c r="LB94" i="1"/>
  <c r="QH94" i="1"/>
  <c r="VN94" i="1"/>
  <c r="AAI94" i="1"/>
  <c r="MD94" i="1"/>
  <c r="RC94" i="1"/>
  <c r="WI94" i="1"/>
  <c r="ABC94" i="1"/>
  <c r="MF94" i="1"/>
  <c r="RD94" i="1"/>
  <c r="WJ94" i="1"/>
  <c r="ABD94" i="1"/>
  <c r="MG94" i="1"/>
  <c r="RE94" i="1"/>
  <c r="WK94" i="1"/>
  <c r="ABE94" i="1"/>
  <c r="MJ94" i="1"/>
  <c r="RP94" i="1"/>
  <c r="WN94" i="1"/>
  <c r="ABN94" i="1"/>
  <c r="ML94" i="1"/>
  <c r="RR94" i="1"/>
  <c r="WP94" i="1"/>
  <c r="ABQ94" i="1"/>
  <c r="NG94" i="1"/>
  <c r="SM94" i="1"/>
  <c r="XR94" i="1"/>
  <c r="ACK94" i="1"/>
  <c r="NH94" i="1"/>
  <c r="SN94" i="1"/>
  <c r="XT94" i="1"/>
  <c r="ACL94" i="1"/>
  <c r="NI94" i="1"/>
  <c r="SO94" i="1"/>
  <c r="XU94" i="1"/>
  <c r="ACM94" i="1"/>
  <c r="NT94" i="1"/>
  <c r="SR94" i="1"/>
  <c r="XX94" i="1"/>
  <c r="ACP94" i="1"/>
  <c r="NV94" i="1"/>
  <c r="ST94" i="1"/>
  <c r="XZ94" i="1"/>
  <c r="ACR94" i="1"/>
  <c r="OS94" i="1"/>
  <c r="TY94" i="1"/>
  <c r="YV94" i="1"/>
  <c r="KU94" i="1"/>
  <c r="PZ94" i="1"/>
  <c r="UY94" i="1"/>
  <c r="AAB94" i="1"/>
  <c r="YT94" i="1"/>
  <c r="YU94" i="1"/>
  <c r="ZA94" i="1"/>
  <c r="ZH94" i="1"/>
  <c r="AAC94" i="1"/>
  <c r="JX94" i="1"/>
  <c r="JZ94" i="1"/>
  <c r="KV94" i="1"/>
  <c r="OQ94" i="1"/>
  <c r="OR94" i="1"/>
  <c r="OV94" i="1"/>
  <c r="TV94" i="1"/>
  <c r="TX94" i="1"/>
  <c r="OX94" i="1"/>
  <c r="QB94" i="1"/>
  <c r="UB94" i="1"/>
  <c r="UD94" i="1"/>
  <c r="UZ94" i="1"/>
  <c r="M94" i="1"/>
  <c r="AG94" i="1"/>
  <c r="BA94" i="1"/>
  <c r="BU94" i="1"/>
  <c r="CO94" i="1"/>
  <c r="DI94" i="1"/>
  <c r="EC94" i="1"/>
  <c r="EW94" i="1"/>
  <c r="FQ94" i="1"/>
  <c r="GK94" i="1"/>
  <c r="HE94" i="1"/>
  <c r="HY94" i="1"/>
  <c r="IS94" i="1"/>
  <c r="JM94" i="1"/>
  <c r="N94" i="1"/>
  <c r="AH94" i="1"/>
  <c r="BB94" i="1"/>
  <c r="BV94" i="1"/>
  <c r="CP94" i="1"/>
  <c r="DJ94" i="1"/>
  <c r="ED94" i="1"/>
  <c r="EX94" i="1"/>
  <c r="FR94" i="1"/>
  <c r="GL94" i="1"/>
  <c r="HF94" i="1"/>
  <c r="HZ94" i="1"/>
  <c r="IT94" i="1"/>
  <c r="R94" i="1"/>
  <c r="AL94" i="1"/>
  <c r="BF94" i="1"/>
  <c r="BZ94" i="1"/>
  <c r="CT94" i="1"/>
  <c r="DN94" i="1"/>
  <c r="EH94" i="1"/>
  <c r="FB94" i="1"/>
  <c r="FV94" i="1"/>
  <c r="GP94" i="1"/>
  <c r="HJ94" i="1"/>
  <c r="ID94" i="1"/>
  <c r="IX94" i="1"/>
  <c r="X94" i="1"/>
  <c r="AR94" i="1"/>
  <c r="BL94" i="1"/>
  <c r="CF94" i="1"/>
  <c r="CZ94" i="1"/>
  <c r="DT94" i="1"/>
  <c r="EN94" i="1"/>
  <c r="FH94" i="1"/>
  <c r="GB94" i="1"/>
  <c r="GV94" i="1"/>
  <c r="HP94" i="1"/>
  <c r="IJ94" i="1"/>
  <c r="JD94" i="1"/>
  <c r="T94" i="1"/>
  <c r="AS94" i="1"/>
  <c r="BQ94" i="1"/>
  <c r="CQ94" i="1"/>
  <c r="DP94" i="1"/>
  <c r="EO94" i="1"/>
  <c r="FM94" i="1"/>
  <c r="GM94" i="1"/>
  <c r="HL94" i="1"/>
  <c r="IK94" i="1"/>
  <c r="JI94" i="1"/>
  <c r="U94" i="1"/>
  <c r="AT94" i="1"/>
  <c r="BR94" i="1"/>
  <c r="CR94" i="1"/>
  <c r="DQ94" i="1"/>
  <c r="EP94" i="1"/>
  <c r="FN94" i="1"/>
  <c r="GN94" i="1"/>
  <c r="HM94" i="1"/>
  <c r="IL94" i="1"/>
  <c r="JJ94" i="1"/>
  <c r="V94" i="1"/>
  <c r="AU94" i="1"/>
  <c r="BS94" i="1"/>
  <c r="CS94" i="1"/>
  <c r="DR94" i="1"/>
  <c r="EQ94" i="1"/>
  <c r="FO94" i="1"/>
  <c r="GO94" i="1"/>
  <c r="HN94" i="1"/>
  <c r="IM94" i="1"/>
  <c r="JK94" i="1"/>
  <c r="W94" i="1"/>
  <c r="AV94" i="1"/>
  <c r="BT94" i="1"/>
  <c r="CU94" i="1"/>
  <c r="DS94" i="1"/>
  <c r="ER94" i="1"/>
  <c r="FP94" i="1"/>
  <c r="GQ94" i="1"/>
  <c r="HO94" i="1"/>
  <c r="IN94" i="1"/>
  <c r="JL94" i="1"/>
  <c r="Y94" i="1"/>
  <c r="AW94" i="1"/>
  <c r="BW94" i="1"/>
  <c r="CV94" i="1"/>
  <c r="DU94" i="1"/>
  <c r="ES94" i="1"/>
  <c r="FS94" i="1"/>
  <c r="GR94" i="1"/>
  <c r="HQ94" i="1"/>
  <c r="IO94" i="1"/>
  <c r="Z94" i="1"/>
  <c r="AX94" i="1"/>
  <c r="BX94" i="1"/>
  <c r="CW94" i="1"/>
  <c r="DV94" i="1"/>
  <c r="ET94" i="1"/>
  <c r="FT94" i="1"/>
  <c r="GS94" i="1"/>
  <c r="HR94" i="1"/>
  <c r="IP94" i="1"/>
  <c r="AA94" i="1"/>
  <c r="AY94" i="1"/>
  <c r="BY94" i="1"/>
  <c r="CX94" i="1"/>
  <c r="DW94" i="1"/>
  <c r="EU94" i="1"/>
  <c r="FU94" i="1"/>
  <c r="GT94" i="1"/>
  <c r="HS94" i="1"/>
  <c r="IQ94" i="1"/>
  <c r="AB94" i="1"/>
  <c r="AZ94" i="1"/>
  <c r="CA94" i="1"/>
  <c r="CY94" i="1"/>
  <c r="DX94" i="1"/>
  <c r="EV94" i="1"/>
  <c r="FW94" i="1"/>
  <c r="GU94" i="1"/>
  <c r="HT94" i="1"/>
  <c r="IR94" i="1"/>
  <c r="AC94" i="1"/>
  <c r="BC94" i="1"/>
  <c r="CB94" i="1"/>
  <c r="DA94" i="1"/>
  <c r="DY94" i="1"/>
  <c r="EY94" i="1"/>
  <c r="FX94" i="1"/>
  <c r="GW94" i="1"/>
  <c r="HU94" i="1"/>
  <c r="IU94" i="1"/>
  <c r="F94" i="1"/>
  <c r="AD94" i="1"/>
  <c r="BD94" i="1"/>
  <c r="CC94" i="1"/>
  <c r="DB94" i="1"/>
  <c r="DZ94" i="1"/>
  <c r="EZ94" i="1"/>
  <c r="FY94" i="1"/>
  <c r="GX94" i="1"/>
  <c r="HV94" i="1"/>
  <c r="IV94" i="1"/>
  <c r="G94" i="1"/>
  <c r="AE94" i="1"/>
  <c r="BE94" i="1"/>
  <c r="CD94" i="1"/>
  <c r="DC94" i="1"/>
  <c r="EA94" i="1"/>
  <c r="FA94" i="1"/>
  <c r="FZ94" i="1"/>
  <c r="GY94" i="1"/>
  <c r="HW94" i="1"/>
  <c r="IW94" i="1"/>
  <c r="H94" i="1"/>
  <c r="AF94" i="1"/>
  <c r="BG94" i="1"/>
  <c r="CE94" i="1"/>
  <c r="DD94" i="1"/>
  <c r="EB94" i="1"/>
  <c r="FC94" i="1"/>
  <c r="GA94" i="1"/>
  <c r="GZ94" i="1"/>
  <c r="HX94" i="1"/>
  <c r="IY94" i="1"/>
  <c r="I94" i="1"/>
  <c r="AI94" i="1"/>
  <c r="BH94" i="1"/>
  <c r="CG94" i="1"/>
  <c r="DE94" i="1"/>
  <c r="EE94" i="1"/>
  <c r="FD94" i="1"/>
  <c r="GC94" i="1"/>
  <c r="HA94" i="1"/>
  <c r="IA94" i="1"/>
  <c r="IZ94" i="1"/>
  <c r="J94" i="1"/>
  <c r="AJ94" i="1"/>
  <c r="BI94" i="1"/>
  <c r="CH94" i="1"/>
  <c r="DF94" i="1"/>
  <c r="EF94" i="1"/>
  <c r="FE94" i="1"/>
  <c r="GD94" i="1"/>
  <c r="HB94" i="1"/>
  <c r="IB94" i="1"/>
  <c r="JA94" i="1"/>
  <c r="K94" i="1"/>
  <c r="AK94" i="1"/>
  <c r="BJ94" i="1"/>
  <c r="CI94" i="1"/>
  <c r="DG94" i="1"/>
  <c r="EG94" i="1"/>
  <c r="FF94" i="1"/>
  <c r="GE94" i="1"/>
  <c r="HC94" i="1"/>
  <c r="IC94" i="1"/>
  <c r="JB94" i="1"/>
  <c r="L94" i="1"/>
  <c r="AM94" i="1"/>
  <c r="BK94" i="1"/>
  <c r="CJ94" i="1"/>
  <c r="DH94" i="1"/>
  <c r="EI94" i="1"/>
  <c r="FG94" i="1"/>
  <c r="GF94" i="1"/>
  <c r="HD94" i="1"/>
  <c r="IE94" i="1"/>
  <c r="JC94" i="1"/>
  <c r="O94" i="1"/>
  <c r="AN94" i="1"/>
  <c r="BM94" i="1"/>
  <c r="CK94" i="1"/>
  <c r="DK94" i="1"/>
  <c r="EJ94" i="1"/>
  <c r="FI94" i="1"/>
  <c r="GG94" i="1"/>
  <c r="HG94" i="1"/>
  <c r="IF94" i="1"/>
  <c r="JE94" i="1"/>
  <c r="P94" i="1"/>
  <c r="AO94" i="1"/>
  <c r="BN94" i="1"/>
  <c r="CL94" i="1"/>
  <c r="DL94" i="1"/>
  <c r="EK94" i="1"/>
  <c r="FJ94" i="1"/>
  <c r="GH94" i="1"/>
  <c r="HH94" i="1"/>
  <c r="IG94" i="1"/>
  <c r="JF94" i="1"/>
  <c r="Q94" i="1"/>
  <c r="AP94" i="1"/>
  <c r="BO94" i="1"/>
  <c r="CM94" i="1"/>
  <c r="DM94" i="1"/>
  <c r="EL94" i="1"/>
  <c r="FK94" i="1"/>
  <c r="GI94" i="1"/>
  <c r="HI94" i="1"/>
  <c r="IH94" i="1"/>
  <c r="JG94" i="1"/>
  <c r="S94" i="1"/>
  <c r="AQ94" i="1"/>
  <c r="BP94" i="1"/>
  <c r="CN94" i="1"/>
  <c r="DO94" i="1"/>
  <c r="EM94" i="1"/>
  <c r="FL94" i="1"/>
  <c r="GJ94" i="1"/>
  <c r="HK94" i="1"/>
  <c r="II94" i="1"/>
  <c r="JH94" i="1"/>
  <c r="JU113" i="1"/>
  <c r="KO113" i="1"/>
  <c r="LI113" i="1"/>
  <c r="MC113" i="1"/>
  <c r="MW113" i="1"/>
  <c r="JV113" i="1"/>
  <c r="KQ113" i="1"/>
  <c r="LL113" i="1"/>
  <c r="MG113" i="1"/>
  <c r="NB113" i="1"/>
  <c r="NV113" i="1"/>
  <c r="OP113" i="1"/>
  <c r="PJ113" i="1"/>
  <c r="QD113" i="1"/>
  <c r="QX113" i="1"/>
  <c r="RR113" i="1"/>
  <c r="SL113" i="1"/>
  <c r="TF113" i="1"/>
  <c r="TZ113" i="1"/>
  <c r="UT113" i="1"/>
  <c r="VN113" i="1"/>
  <c r="WH113" i="1"/>
  <c r="XB113" i="1"/>
  <c r="XV113" i="1"/>
  <c r="YP113" i="1"/>
  <c r="ZJ113" i="1"/>
  <c r="AAD113" i="1"/>
  <c r="AAX113" i="1"/>
  <c r="ABR113" i="1"/>
  <c r="ACL113" i="1"/>
  <c r="ADF113" i="1"/>
  <c r="JX113" i="1"/>
  <c r="KS113" i="1"/>
  <c r="LN113" i="1"/>
  <c r="MI113" i="1"/>
  <c r="ND113" i="1"/>
  <c r="NX113" i="1"/>
  <c r="OR113" i="1"/>
  <c r="PL113" i="1"/>
  <c r="QF113" i="1"/>
  <c r="QZ113" i="1"/>
  <c r="RT113" i="1"/>
  <c r="SN113" i="1"/>
  <c r="TH113" i="1"/>
  <c r="UB113" i="1"/>
  <c r="UV113" i="1"/>
  <c r="VP113" i="1"/>
  <c r="WJ113" i="1"/>
  <c r="XD113" i="1"/>
  <c r="XX113" i="1"/>
  <c r="YR113" i="1"/>
  <c r="ZL113" i="1"/>
  <c r="AAF113" i="1"/>
  <c r="AAZ113" i="1"/>
  <c r="ABT113" i="1"/>
  <c r="ACN113" i="1"/>
  <c r="JZ113" i="1"/>
  <c r="KU113" i="1"/>
  <c r="LP113" i="1"/>
  <c r="MK113" i="1"/>
  <c r="NF113" i="1"/>
  <c r="NZ113" i="1"/>
  <c r="OT113" i="1"/>
  <c r="PN113" i="1"/>
  <c r="QH113" i="1"/>
  <c r="RB113" i="1"/>
  <c r="RV113" i="1"/>
  <c r="SP113" i="1"/>
  <c r="TJ113" i="1"/>
  <c r="UD113" i="1"/>
  <c r="UX113" i="1"/>
  <c r="VR113" i="1"/>
  <c r="WL113" i="1"/>
  <c r="XF113" i="1"/>
  <c r="XZ113" i="1"/>
  <c r="YT113" i="1"/>
  <c r="ZN113" i="1"/>
  <c r="AAH113" i="1"/>
  <c r="ABB113" i="1"/>
  <c r="ABV113" i="1"/>
  <c r="ACP113" i="1"/>
  <c r="KA113" i="1"/>
  <c r="KV113" i="1"/>
  <c r="LQ113" i="1"/>
  <c r="ML113" i="1"/>
  <c r="NG113" i="1"/>
  <c r="OA113" i="1"/>
  <c r="OU113" i="1"/>
  <c r="PO113" i="1"/>
  <c r="QI113" i="1"/>
  <c r="RC113" i="1"/>
  <c r="RW113" i="1"/>
  <c r="SQ113" i="1"/>
  <c r="TK113" i="1"/>
  <c r="UE113" i="1"/>
  <c r="UY113" i="1"/>
  <c r="VS113" i="1"/>
  <c r="WM113" i="1"/>
  <c r="XG113" i="1"/>
  <c r="YA113" i="1"/>
  <c r="YU113" i="1"/>
  <c r="ZO113" i="1"/>
  <c r="AAI113" i="1"/>
  <c r="ABC113" i="1"/>
  <c r="ABW113" i="1"/>
  <c r="ACQ113" i="1"/>
  <c r="KB113" i="1"/>
  <c r="KW113" i="1"/>
  <c r="LR113" i="1"/>
  <c r="MM113" i="1"/>
  <c r="NH113" i="1"/>
  <c r="OB113" i="1"/>
  <c r="OV113" i="1"/>
  <c r="PP113" i="1"/>
  <c r="QJ113" i="1"/>
  <c r="RD113" i="1"/>
  <c r="RX113" i="1"/>
  <c r="SR113" i="1"/>
  <c r="TL113" i="1"/>
  <c r="UF113" i="1"/>
  <c r="UZ113" i="1"/>
  <c r="VT113" i="1"/>
  <c r="WN113" i="1"/>
  <c r="XH113" i="1"/>
  <c r="YB113" i="1"/>
  <c r="YV113" i="1"/>
  <c r="ZP113" i="1"/>
  <c r="AAJ113" i="1"/>
  <c r="ABD113" i="1"/>
  <c r="ABX113" i="1"/>
  <c r="ACR113" i="1"/>
  <c r="KE113" i="1"/>
  <c r="KZ113" i="1"/>
  <c r="LU113" i="1"/>
  <c r="MP113" i="1"/>
  <c r="NK113" i="1"/>
  <c r="OE113" i="1"/>
  <c r="OY113" i="1"/>
  <c r="PS113" i="1"/>
  <c r="QM113" i="1"/>
  <c r="RG113" i="1"/>
  <c r="SA113" i="1"/>
  <c r="SU113" i="1"/>
  <c r="TO113" i="1"/>
  <c r="UI113" i="1"/>
  <c r="VC113" i="1"/>
  <c r="VW113" i="1"/>
  <c r="WQ113" i="1"/>
  <c r="XK113" i="1"/>
  <c r="YE113" i="1"/>
  <c r="YY113" i="1"/>
  <c r="ZS113" i="1"/>
  <c r="AAM113" i="1"/>
  <c r="ABG113" i="1"/>
  <c r="ACA113" i="1"/>
  <c r="ACU113" i="1"/>
  <c r="JP113" i="1"/>
  <c r="KT113" i="1"/>
  <c r="LY113" i="1"/>
  <c r="NA113" i="1"/>
  <c r="OG113" i="1"/>
  <c r="PG113" i="1"/>
  <c r="QL113" i="1"/>
  <c r="RM113" i="1"/>
  <c r="SO113" i="1"/>
  <c r="TS113" i="1"/>
  <c r="US113" i="1"/>
  <c r="VY113" i="1"/>
  <c r="WY113" i="1"/>
  <c r="YD113" i="1"/>
  <c r="ZE113" i="1"/>
  <c r="AAG113" i="1"/>
  <c r="ABK113" i="1"/>
  <c r="ACK113" i="1"/>
  <c r="JQ113" i="1"/>
  <c r="KX113" i="1"/>
  <c r="LZ113" i="1"/>
  <c r="NC113" i="1"/>
  <c r="OH113" i="1"/>
  <c r="PH113" i="1"/>
  <c r="QN113" i="1"/>
  <c r="RN113" i="1"/>
  <c r="SS113" i="1"/>
  <c r="TT113" i="1"/>
  <c r="UU113" i="1"/>
  <c r="VZ113" i="1"/>
  <c r="WZ113" i="1"/>
  <c r="YF113" i="1"/>
  <c r="ZF113" i="1"/>
  <c r="AAK113" i="1"/>
  <c r="ABL113" i="1"/>
  <c r="ACM113" i="1"/>
  <c r="JR113" i="1"/>
  <c r="KY113" i="1"/>
  <c r="MA113" i="1"/>
  <c r="NE113" i="1"/>
  <c r="OI113" i="1"/>
  <c r="PI113" i="1"/>
  <c r="QO113" i="1"/>
  <c r="RO113" i="1"/>
  <c r="ST113" i="1"/>
  <c r="TU113" i="1"/>
  <c r="UW113" i="1"/>
  <c r="WA113" i="1"/>
  <c r="XA113" i="1"/>
  <c r="YG113" i="1"/>
  <c r="ZG113" i="1"/>
  <c r="AAL113" i="1"/>
  <c r="ABM113" i="1"/>
  <c r="ACO113" i="1"/>
  <c r="JS113" i="1"/>
  <c r="LA113" i="1"/>
  <c r="MB113" i="1"/>
  <c r="NI113" i="1"/>
  <c r="OJ113" i="1"/>
  <c r="PK113" i="1"/>
  <c r="QP113" i="1"/>
  <c r="RP113" i="1"/>
  <c r="SV113" i="1"/>
  <c r="TV113" i="1"/>
  <c r="VA113" i="1"/>
  <c r="WB113" i="1"/>
  <c r="XC113" i="1"/>
  <c r="YH113" i="1"/>
  <c r="ZH113" i="1"/>
  <c r="AAN113" i="1"/>
  <c r="ABN113" i="1"/>
  <c r="ACS113" i="1"/>
  <c r="JT113" i="1"/>
  <c r="LB113" i="1"/>
  <c r="MD113" i="1"/>
  <c r="NJ113" i="1"/>
  <c r="OK113" i="1"/>
  <c r="PM113" i="1"/>
  <c r="QQ113" i="1"/>
  <c r="RQ113" i="1"/>
  <c r="SW113" i="1"/>
  <c r="TW113" i="1"/>
  <c r="VB113" i="1"/>
  <c r="WC113" i="1"/>
  <c r="XE113" i="1"/>
  <c r="YI113" i="1"/>
  <c r="ZI113" i="1"/>
  <c r="AAO113" i="1"/>
  <c r="ABO113" i="1"/>
  <c r="ACT113" i="1"/>
  <c r="JW113" i="1"/>
  <c r="LC113" i="1"/>
  <c r="ME113" i="1"/>
  <c r="NL113" i="1"/>
  <c r="OL113" i="1"/>
  <c r="PQ113" i="1"/>
  <c r="QR113" i="1"/>
  <c r="RS113" i="1"/>
  <c r="SX113" i="1"/>
  <c r="TX113" i="1"/>
  <c r="VD113" i="1"/>
  <c r="WD113" i="1"/>
  <c r="XI113" i="1"/>
  <c r="YJ113" i="1"/>
  <c r="ZK113" i="1"/>
  <c r="JY113" i="1"/>
  <c r="LD113" i="1"/>
  <c r="MF113" i="1"/>
  <c r="NM113" i="1"/>
  <c r="OM113" i="1"/>
  <c r="PR113" i="1"/>
  <c r="QS113" i="1"/>
  <c r="RU113" i="1"/>
  <c r="SY113" i="1"/>
  <c r="TY113" i="1"/>
  <c r="VE113" i="1"/>
  <c r="WE113" i="1"/>
  <c r="XJ113" i="1"/>
  <c r="YK113" i="1"/>
  <c r="ZM113" i="1"/>
  <c r="AAQ113" i="1"/>
  <c r="ABQ113" i="1"/>
  <c r="ACW113" i="1"/>
  <c r="KC113" i="1"/>
  <c r="LE113" i="1"/>
  <c r="MH113" i="1"/>
  <c r="NN113" i="1"/>
  <c r="ON113" i="1"/>
  <c r="PT113" i="1"/>
  <c r="KD113" i="1"/>
  <c r="LF113" i="1"/>
  <c r="MJ113" i="1"/>
  <c r="NO113" i="1"/>
  <c r="OO113" i="1"/>
  <c r="PU113" i="1"/>
  <c r="QU113" i="1"/>
  <c r="RZ113" i="1"/>
  <c r="TA113" i="1"/>
  <c r="UC113" i="1"/>
  <c r="VG113" i="1"/>
  <c r="WG113" i="1"/>
  <c r="XM113" i="1"/>
  <c r="YM113" i="1"/>
  <c r="ZR113" i="1"/>
  <c r="AAS113" i="1"/>
  <c r="ABU113" i="1"/>
  <c r="ACY113" i="1"/>
  <c r="KF113" i="1"/>
  <c r="LG113" i="1"/>
  <c r="MN113" i="1"/>
  <c r="NP113" i="1"/>
  <c r="OQ113" i="1"/>
  <c r="PV113" i="1"/>
  <c r="QV113" i="1"/>
  <c r="SB113" i="1"/>
  <c r="TB113" i="1"/>
  <c r="UG113" i="1"/>
  <c r="VH113" i="1"/>
  <c r="WI113" i="1"/>
  <c r="XN113" i="1"/>
  <c r="YN113" i="1"/>
  <c r="ZT113" i="1"/>
  <c r="AAT113" i="1"/>
  <c r="ABY113" i="1"/>
  <c r="ACZ113" i="1"/>
  <c r="KG113" i="1"/>
  <c r="LH113" i="1"/>
  <c r="MO113" i="1"/>
  <c r="NQ113" i="1"/>
  <c r="OS113" i="1"/>
  <c r="PW113" i="1"/>
  <c r="QW113" i="1"/>
  <c r="SC113" i="1"/>
  <c r="TC113" i="1"/>
  <c r="UH113" i="1"/>
  <c r="VI113" i="1"/>
  <c r="WK113" i="1"/>
  <c r="XO113" i="1"/>
  <c r="YO113" i="1"/>
  <c r="ZU113" i="1"/>
  <c r="AAU113" i="1"/>
  <c r="ABZ113" i="1"/>
  <c r="ADA113" i="1"/>
  <c r="KH113" i="1"/>
  <c r="LJ113" i="1"/>
  <c r="MQ113" i="1"/>
  <c r="NR113" i="1"/>
  <c r="OW113" i="1"/>
  <c r="PX113" i="1"/>
  <c r="QY113" i="1"/>
  <c r="SD113" i="1"/>
  <c r="TD113" i="1"/>
  <c r="UJ113" i="1"/>
  <c r="VJ113" i="1"/>
  <c r="WO113" i="1"/>
  <c r="XP113" i="1"/>
  <c r="YQ113" i="1"/>
  <c r="ZV113" i="1"/>
  <c r="AAV113" i="1"/>
  <c r="ACB113" i="1"/>
  <c r="ADB113" i="1"/>
  <c r="KI113" i="1"/>
  <c r="LK113" i="1"/>
  <c r="MR113" i="1"/>
  <c r="NS113" i="1"/>
  <c r="OX113" i="1"/>
  <c r="PY113" i="1"/>
  <c r="RA113" i="1"/>
  <c r="SE113" i="1"/>
  <c r="TE113" i="1"/>
  <c r="UK113" i="1"/>
  <c r="VK113" i="1"/>
  <c r="WP113" i="1"/>
  <c r="XQ113" i="1"/>
  <c r="YS113" i="1"/>
  <c r="ZW113" i="1"/>
  <c r="AAW113" i="1"/>
  <c r="ACC113" i="1"/>
  <c r="ADC113" i="1"/>
  <c r="KJ113" i="1"/>
  <c r="LM113" i="1"/>
  <c r="MS113" i="1"/>
  <c r="NT113" i="1"/>
  <c r="OZ113" i="1"/>
  <c r="PZ113" i="1"/>
  <c r="RE113" i="1"/>
  <c r="SF113" i="1"/>
  <c r="TG113" i="1"/>
  <c r="UL113" i="1"/>
  <c r="VL113" i="1"/>
  <c r="WR113" i="1"/>
  <c r="XR113" i="1"/>
  <c r="YW113" i="1"/>
  <c r="ZX113" i="1"/>
  <c r="AAY113" i="1"/>
  <c r="ACD113" i="1"/>
  <c r="ADD113" i="1"/>
  <c r="KL113" i="1"/>
  <c r="LS113" i="1"/>
  <c r="MU113" i="1"/>
  <c r="NW113" i="1"/>
  <c r="PB113" i="1"/>
  <c r="QB113" i="1"/>
  <c r="RH113" i="1"/>
  <c r="SH113" i="1"/>
  <c r="TM113" i="1"/>
  <c r="UN113" i="1"/>
  <c r="VO113" i="1"/>
  <c r="WT113" i="1"/>
  <c r="XT113" i="1"/>
  <c r="YZ113" i="1"/>
  <c r="ZZ113" i="1"/>
  <c r="KM113" i="1"/>
  <c r="LT113" i="1"/>
  <c r="MV113" i="1"/>
  <c r="NY113" i="1"/>
  <c r="PC113" i="1"/>
  <c r="QC113" i="1"/>
  <c r="RI113" i="1"/>
  <c r="SI113" i="1"/>
  <c r="TN113" i="1"/>
  <c r="UO113" i="1"/>
  <c r="KN113" i="1"/>
  <c r="LV113" i="1"/>
  <c r="MX113" i="1"/>
  <c r="OC113" i="1"/>
  <c r="PD113" i="1"/>
  <c r="QE113" i="1"/>
  <c r="RJ113" i="1"/>
  <c r="SJ113" i="1"/>
  <c r="TP113" i="1"/>
  <c r="UP113" i="1"/>
  <c r="PE113" i="1"/>
  <c r="UR113" i="1"/>
  <c r="YX113" i="1"/>
  <c r="ABS113" i="1"/>
  <c r="QK113" i="1"/>
  <c r="VU113" i="1"/>
  <c r="ZD113" i="1"/>
  <c r="ACH113" i="1"/>
  <c r="JN113" i="1"/>
  <c r="QT113" i="1"/>
  <c r="VV113" i="1"/>
  <c r="ZQ113" i="1"/>
  <c r="ACI113" i="1"/>
  <c r="JO113" i="1"/>
  <c r="RF113" i="1"/>
  <c r="VX113" i="1"/>
  <c r="ZY113" i="1"/>
  <c r="ACJ113" i="1"/>
  <c r="KK113" i="1"/>
  <c r="RK113" i="1"/>
  <c r="WF113" i="1"/>
  <c r="AAA113" i="1"/>
  <c r="ACV113" i="1"/>
  <c r="KP113" i="1"/>
  <c r="RL113" i="1"/>
  <c r="WS113" i="1"/>
  <c r="AAB113" i="1"/>
  <c r="ACX113" i="1"/>
  <c r="KR113" i="1"/>
  <c r="RY113" i="1"/>
  <c r="WU113" i="1"/>
  <c r="AAC113" i="1"/>
  <c r="ADE113" i="1"/>
  <c r="LO113" i="1"/>
  <c r="SG113" i="1"/>
  <c r="WV113" i="1"/>
  <c r="AAE113" i="1"/>
  <c r="ADG113" i="1"/>
  <c r="LW113" i="1"/>
  <c r="SK113" i="1"/>
  <c r="WW113" i="1"/>
  <c r="AAP113" i="1"/>
  <c r="MT113" i="1"/>
  <c r="SZ113" i="1"/>
  <c r="XL113" i="1"/>
  <c r="ABA113" i="1"/>
  <c r="NU113" i="1"/>
  <c r="TR113" i="1"/>
  <c r="XW113" i="1"/>
  <c r="ABH113" i="1"/>
  <c r="OD113" i="1"/>
  <c r="UA113" i="1"/>
  <c r="XY113" i="1"/>
  <c r="ABI113" i="1"/>
  <c r="OF113" i="1"/>
  <c r="UM113" i="1"/>
  <c r="YC113" i="1"/>
  <c r="ABJ113" i="1"/>
  <c r="MZ113" i="1"/>
  <c r="ABE113" i="1"/>
  <c r="PA113" i="1"/>
  <c r="ABF113" i="1"/>
  <c r="PF113" i="1"/>
  <c r="ABP113" i="1"/>
  <c r="QA113" i="1"/>
  <c r="ACE113" i="1"/>
  <c r="QG113" i="1"/>
  <c r="ACF113" i="1"/>
  <c r="SM113" i="1"/>
  <c r="ACG113" i="1"/>
  <c r="TI113" i="1"/>
  <c r="TQ113" i="1"/>
  <c r="UQ113" i="1"/>
  <c r="VF113" i="1"/>
  <c r="VM113" i="1"/>
  <c r="VQ113" i="1"/>
  <c r="WX113" i="1"/>
  <c r="XS113" i="1"/>
  <c r="XU113" i="1"/>
  <c r="YL113" i="1"/>
  <c r="ZA113" i="1"/>
  <c r="ZB113" i="1"/>
  <c r="LX113" i="1"/>
  <c r="ZC113" i="1"/>
  <c r="MY113" i="1"/>
  <c r="AAR113" i="1"/>
  <c r="L113" i="1"/>
  <c r="AF113" i="1"/>
  <c r="AZ113" i="1"/>
  <c r="BT113" i="1"/>
  <c r="CN113" i="1"/>
  <c r="DH113" i="1"/>
  <c r="EB113" i="1"/>
  <c r="EV113" i="1"/>
  <c r="FP113" i="1"/>
  <c r="GJ113" i="1"/>
  <c r="HD113" i="1"/>
  <c r="HX113" i="1"/>
  <c r="IR113" i="1"/>
  <c r="JL113" i="1"/>
  <c r="N113" i="1"/>
  <c r="AH113" i="1"/>
  <c r="BB113" i="1"/>
  <c r="BV113" i="1"/>
  <c r="CP113" i="1"/>
  <c r="DJ113" i="1"/>
  <c r="ED113" i="1"/>
  <c r="EX113" i="1"/>
  <c r="FR113" i="1"/>
  <c r="GL113" i="1"/>
  <c r="HF113" i="1"/>
  <c r="HZ113" i="1"/>
  <c r="IT113" i="1"/>
  <c r="O113" i="1"/>
  <c r="AI113" i="1"/>
  <c r="BC113" i="1"/>
  <c r="BW113" i="1"/>
  <c r="CQ113" i="1"/>
  <c r="DK113" i="1"/>
  <c r="EE113" i="1"/>
  <c r="EY113" i="1"/>
  <c r="FS113" i="1"/>
  <c r="GM113" i="1"/>
  <c r="HG113" i="1"/>
  <c r="IA113" i="1"/>
  <c r="IU113" i="1"/>
  <c r="W113" i="1"/>
  <c r="AQ113" i="1"/>
  <c r="BK113" i="1"/>
  <c r="CE113" i="1"/>
  <c r="CY113" i="1"/>
  <c r="DS113" i="1"/>
  <c r="EM113" i="1"/>
  <c r="FG113" i="1"/>
  <c r="GA113" i="1"/>
  <c r="GU113" i="1"/>
  <c r="HO113" i="1"/>
  <c r="II113" i="1"/>
  <c r="G113" i="1"/>
  <c r="AA113" i="1"/>
  <c r="AU113" i="1"/>
  <c r="BO113" i="1"/>
  <c r="CI113" i="1"/>
  <c r="DC113" i="1"/>
  <c r="DW113" i="1"/>
  <c r="EQ113" i="1"/>
  <c r="FK113" i="1"/>
  <c r="GE113" i="1"/>
  <c r="GY113" i="1"/>
  <c r="HS113" i="1"/>
  <c r="IM113" i="1"/>
  <c r="JG113" i="1"/>
  <c r="I113" i="1"/>
  <c r="AK113" i="1"/>
  <c r="BJ113" i="1"/>
  <c r="CK113" i="1"/>
  <c r="DM113" i="1"/>
  <c r="EL113" i="1"/>
  <c r="FM113" i="1"/>
  <c r="GO113" i="1"/>
  <c r="HN113" i="1"/>
  <c r="IO113" i="1"/>
  <c r="J113" i="1"/>
  <c r="AL113" i="1"/>
  <c r="BL113" i="1"/>
  <c r="CL113" i="1"/>
  <c r="DN113" i="1"/>
  <c r="EN113" i="1"/>
  <c r="FN113" i="1"/>
  <c r="GP113" i="1"/>
  <c r="HP113" i="1"/>
  <c r="IP113" i="1"/>
  <c r="K113" i="1"/>
  <c r="AM113" i="1"/>
  <c r="BM113" i="1"/>
  <c r="CM113" i="1"/>
  <c r="DO113" i="1"/>
  <c r="EO113" i="1"/>
  <c r="FO113" i="1"/>
  <c r="GQ113" i="1"/>
  <c r="HQ113" i="1"/>
  <c r="IQ113" i="1"/>
  <c r="M113" i="1"/>
  <c r="AN113" i="1"/>
  <c r="BN113" i="1"/>
  <c r="CO113" i="1"/>
  <c r="DP113" i="1"/>
  <c r="EP113" i="1"/>
  <c r="FQ113" i="1"/>
  <c r="GR113" i="1"/>
  <c r="HR113" i="1"/>
  <c r="IS113" i="1"/>
  <c r="P113" i="1"/>
  <c r="AO113" i="1"/>
  <c r="BP113" i="1"/>
  <c r="CR113" i="1"/>
  <c r="DQ113" i="1"/>
  <c r="ER113" i="1"/>
  <c r="FT113" i="1"/>
  <c r="GS113" i="1"/>
  <c r="HT113" i="1"/>
  <c r="IV113" i="1"/>
  <c r="Q113" i="1"/>
  <c r="AP113" i="1"/>
  <c r="BQ113" i="1"/>
  <c r="CS113" i="1"/>
  <c r="DR113" i="1"/>
  <c r="ES113" i="1"/>
  <c r="FU113" i="1"/>
  <c r="GT113" i="1"/>
  <c r="HU113" i="1"/>
  <c r="IW113" i="1"/>
  <c r="R113" i="1"/>
  <c r="AR113" i="1"/>
  <c r="BR113" i="1"/>
  <c r="CT113" i="1"/>
  <c r="DT113" i="1"/>
  <c r="ET113" i="1"/>
  <c r="FV113" i="1"/>
  <c r="GV113" i="1"/>
  <c r="HV113" i="1"/>
  <c r="IX113" i="1"/>
  <c r="S113" i="1"/>
  <c r="AS113" i="1"/>
  <c r="BS113" i="1"/>
  <c r="CU113" i="1"/>
  <c r="DU113" i="1"/>
  <c r="EU113" i="1"/>
  <c r="FW113" i="1"/>
  <c r="GW113" i="1"/>
  <c r="HW113" i="1"/>
  <c r="IY113" i="1"/>
  <c r="T113" i="1"/>
  <c r="AT113" i="1"/>
  <c r="BU113" i="1"/>
  <c r="CV113" i="1"/>
  <c r="DV113" i="1"/>
  <c r="EW113" i="1"/>
  <c r="FX113" i="1"/>
  <c r="GX113" i="1"/>
  <c r="HY113" i="1"/>
  <c r="IZ113" i="1"/>
  <c r="U113" i="1"/>
  <c r="AV113" i="1"/>
  <c r="BX113" i="1"/>
  <c r="CW113" i="1"/>
  <c r="DX113" i="1"/>
  <c r="EZ113" i="1"/>
  <c r="FY113" i="1"/>
  <c r="GZ113" i="1"/>
  <c r="IB113" i="1"/>
  <c r="JA113" i="1"/>
  <c r="V113" i="1"/>
  <c r="AW113" i="1"/>
  <c r="BY113" i="1"/>
  <c r="CX113" i="1"/>
  <c r="DY113" i="1"/>
  <c r="FA113" i="1"/>
  <c r="FZ113" i="1"/>
  <c r="HA113" i="1"/>
  <c r="IC113" i="1"/>
  <c r="JB113" i="1"/>
  <c r="X113" i="1"/>
  <c r="AX113" i="1"/>
  <c r="BZ113" i="1"/>
  <c r="CZ113" i="1"/>
  <c r="DZ113" i="1"/>
  <c r="FB113" i="1"/>
  <c r="GB113" i="1"/>
  <c r="HB113" i="1"/>
  <c r="ID113" i="1"/>
  <c r="JC113" i="1"/>
  <c r="Y113" i="1"/>
  <c r="AY113" i="1"/>
  <c r="CA113" i="1"/>
  <c r="DA113" i="1"/>
  <c r="EA113" i="1"/>
  <c r="FC113" i="1"/>
  <c r="GC113" i="1"/>
  <c r="HC113" i="1"/>
  <c r="IE113" i="1"/>
  <c r="JD113" i="1"/>
  <c r="Z113" i="1"/>
  <c r="BA113" i="1"/>
  <c r="CB113" i="1"/>
  <c r="DB113" i="1"/>
  <c r="EC113" i="1"/>
  <c r="FD113" i="1"/>
  <c r="GD113" i="1"/>
  <c r="HE113" i="1"/>
  <c r="IF113" i="1"/>
  <c r="JE113" i="1"/>
  <c r="AB113" i="1"/>
  <c r="BD113" i="1"/>
  <c r="CC113" i="1"/>
  <c r="DD113" i="1"/>
  <c r="EF113" i="1"/>
  <c r="FE113" i="1"/>
  <c r="GF113" i="1"/>
  <c r="HH113" i="1"/>
  <c r="IG113" i="1"/>
  <c r="JF113" i="1"/>
  <c r="AC113" i="1"/>
  <c r="BE113" i="1"/>
  <c r="CD113" i="1"/>
  <c r="DE113" i="1"/>
  <c r="EG113" i="1"/>
  <c r="FF113" i="1"/>
  <c r="GG113" i="1"/>
  <c r="HI113" i="1"/>
  <c r="IH113" i="1"/>
  <c r="JH113" i="1"/>
  <c r="AD113" i="1"/>
  <c r="BF113" i="1"/>
  <c r="CF113" i="1"/>
  <c r="DF113" i="1"/>
  <c r="EH113" i="1"/>
  <c r="FH113" i="1"/>
  <c r="GH113" i="1"/>
  <c r="HJ113" i="1"/>
  <c r="IJ113" i="1"/>
  <c r="JI113" i="1"/>
  <c r="AE113" i="1"/>
  <c r="BG113" i="1"/>
  <c r="CG113" i="1"/>
  <c r="DG113" i="1"/>
  <c r="EI113" i="1"/>
  <c r="FI113" i="1"/>
  <c r="GI113" i="1"/>
  <c r="HK113" i="1"/>
  <c r="IK113" i="1"/>
  <c r="JJ113" i="1"/>
  <c r="F113" i="1"/>
  <c r="AG113" i="1"/>
  <c r="BH113" i="1"/>
  <c r="CH113" i="1"/>
  <c r="DI113" i="1"/>
  <c r="EJ113" i="1"/>
  <c r="FJ113" i="1"/>
  <c r="GK113" i="1"/>
  <c r="HL113" i="1"/>
  <c r="IL113" i="1"/>
  <c r="JK113" i="1"/>
  <c r="IN113" i="1"/>
  <c r="JM113" i="1"/>
  <c r="H113" i="1"/>
  <c r="AJ113" i="1"/>
  <c r="BI113" i="1"/>
  <c r="CJ113" i="1"/>
  <c r="DL113" i="1"/>
  <c r="EK113" i="1"/>
  <c r="FL113" i="1"/>
  <c r="GN113" i="1"/>
  <c r="HM113" i="1"/>
  <c r="JO112" i="1"/>
  <c r="KI112" i="1"/>
  <c r="LC112" i="1"/>
  <c r="LW112" i="1"/>
  <c r="MQ112" i="1"/>
  <c r="NK112" i="1"/>
  <c r="OE112" i="1"/>
  <c r="OY112" i="1"/>
  <c r="PS112" i="1"/>
  <c r="QM112" i="1"/>
  <c r="RG112" i="1"/>
  <c r="SA112" i="1"/>
  <c r="SU112" i="1"/>
  <c r="TO112" i="1"/>
  <c r="UI112" i="1"/>
  <c r="VC112" i="1"/>
  <c r="VW112" i="1"/>
  <c r="WQ112" i="1"/>
  <c r="XK112" i="1"/>
  <c r="YE112" i="1"/>
  <c r="YY112" i="1"/>
  <c r="ZS112" i="1"/>
  <c r="AAM112" i="1"/>
  <c r="ABG112" i="1"/>
  <c r="ACA112" i="1"/>
  <c r="ACU112" i="1"/>
  <c r="JP112" i="1"/>
  <c r="KJ112" i="1"/>
  <c r="LD112" i="1"/>
  <c r="LX112" i="1"/>
  <c r="KA112" i="1"/>
  <c r="KW112" i="1"/>
  <c r="LS112" i="1"/>
  <c r="MO112" i="1"/>
  <c r="NJ112" i="1"/>
  <c r="OF112" i="1"/>
  <c r="PA112" i="1"/>
  <c r="PV112" i="1"/>
  <c r="QQ112" i="1"/>
  <c r="RL112" i="1"/>
  <c r="SG112" i="1"/>
  <c r="TB112" i="1"/>
  <c r="TW112" i="1"/>
  <c r="UR112" i="1"/>
  <c r="VM112" i="1"/>
  <c r="WH112" i="1"/>
  <c r="XC112" i="1"/>
  <c r="XX112" i="1"/>
  <c r="YS112" i="1"/>
  <c r="ZN112" i="1"/>
  <c r="AAI112" i="1"/>
  <c r="ABD112" i="1"/>
  <c r="ABY112" i="1"/>
  <c r="ACT112" i="1"/>
  <c r="KC112" i="1"/>
  <c r="KY112" i="1"/>
  <c r="LU112" i="1"/>
  <c r="MR112" i="1"/>
  <c r="NM112" i="1"/>
  <c r="OH112" i="1"/>
  <c r="PC112" i="1"/>
  <c r="PX112" i="1"/>
  <c r="QS112" i="1"/>
  <c r="RN112" i="1"/>
  <c r="SI112" i="1"/>
  <c r="TD112" i="1"/>
  <c r="TY112" i="1"/>
  <c r="UT112" i="1"/>
  <c r="VO112" i="1"/>
  <c r="WJ112" i="1"/>
  <c r="XE112" i="1"/>
  <c r="XZ112" i="1"/>
  <c r="YU112" i="1"/>
  <c r="ZP112" i="1"/>
  <c r="AAK112" i="1"/>
  <c r="ABF112" i="1"/>
  <c r="ACB112" i="1"/>
  <c r="ACW112" i="1"/>
  <c r="KE112" i="1"/>
  <c r="LA112" i="1"/>
  <c r="LY112" i="1"/>
  <c r="MT112" i="1"/>
  <c r="NO112" i="1"/>
  <c r="OJ112" i="1"/>
  <c r="PE112" i="1"/>
  <c r="PZ112" i="1"/>
  <c r="QU112" i="1"/>
  <c r="RP112" i="1"/>
  <c r="SK112" i="1"/>
  <c r="TF112" i="1"/>
  <c r="UA112" i="1"/>
  <c r="UV112" i="1"/>
  <c r="VQ112" i="1"/>
  <c r="WL112" i="1"/>
  <c r="XG112" i="1"/>
  <c r="YB112" i="1"/>
  <c r="YW112" i="1"/>
  <c r="ZR112" i="1"/>
  <c r="AAN112" i="1"/>
  <c r="ABI112" i="1"/>
  <c r="ACD112" i="1"/>
  <c r="ACY112" i="1"/>
  <c r="KF112" i="1"/>
  <c r="LB112" i="1"/>
  <c r="LZ112" i="1"/>
  <c r="MU112" i="1"/>
  <c r="NP112" i="1"/>
  <c r="OK112" i="1"/>
  <c r="PF112" i="1"/>
  <c r="QA112" i="1"/>
  <c r="QV112" i="1"/>
  <c r="RQ112" i="1"/>
  <c r="SL112" i="1"/>
  <c r="TG112" i="1"/>
  <c r="UB112" i="1"/>
  <c r="UW112" i="1"/>
  <c r="VR112" i="1"/>
  <c r="WM112" i="1"/>
  <c r="XH112" i="1"/>
  <c r="YC112" i="1"/>
  <c r="YX112" i="1"/>
  <c r="ZT112" i="1"/>
  <c r="AAO112" i="1"/>
  <c r="ABJ112" i="1"/>
  <c r="ACE112" i="1"/>
  <c r="ACZ112" i="1"/>
  <c r="KG112" i="1"/>
  <c r="LE112" i="1"/>
  <c r="MA112" i="1"/>
  <c r="MV112" i="1"/>
  <c r="NQ112" i="1"/>
  <c r="OL112" i="1"/>
  <c r="PG112" i="1"/>
  <c r="QB112" i="1"/>
  <c r="QW112" i="1"/>
  <c r="RR112" i="1"/>
  <c r="SM112" i="1"/>
  <c r="TH112" i="1"/>
  <c r="UC112" i="1"/>
  <c r="UX112" i="1"/>
  <c r="VS112" i="1"/>
  <c r="WN112" i="1"/>
  <c r="XI112" i="1"/>
  <c r="YD112" i="1"/>
  <c r="YZ112" i="1"/>
  <c r="ZU112" i="1"/>
  <c r="AAP112" i="1"/>
  <c r="ABK112" i="1"/>
  <c r="ACF112" i="1"/>
  <c r="ADA112" i="1"/>
  <c r="JN112" i="1"/>
  <c r="KL112" i="1"/>
  <c r="LH112" i="1"/>
  <c r="MD112" i="1"/>
  <c r="MY112" i="1"/>
  <c r="NT112" i="1"/>
  <c r="OO112" i="1"/>
  <c r="PJ112" i="1"/>
  <c r="QE112" i="1"/>
  <c r="QZ112" i="1"/>
  <c r="RU112" i="1"/>
  <c r="SP112" i="1"/>
  <c r="TK112" i="1"/>
  <c r="UF112" i="1"/>
  <c r="VA112" i="1"/>
  <c r="VV112" i="1"/>
  <c r="WR112" i="1"/>
  <c r="XM112" i="1"/>
  <c r="YH112" i="1"/>
  <c r="ZC112" i="1"/>
  <c r="ZX112" i="1"/>
  <c r="AAS112" i="1"/>
  <c r="ABN112" i="1"/>
  <c r="ACI112" i="1"/>
  <c r="ADD112" i="1"/>
  <c r="JV112" i="1"/>
  <c r="KR112" i="1"/>
  <c r="LN112" i="1"/>
  <c r="MJ112" i="1"/>
  <c r="NE112" i="1"/>
  <c r="KP112" i="1"/>
  <c r="LV112" i="1"/>
  <c r="ND112" i="1"/>
  <c r="OI112" i="1"/>
  <c r="PN112" i="1"/>
  <c r="QP112" i="1"/>
  <c r="RW112" i="1"/>
  <c r="SY112" i="1"/>
  <c r="UE112" i="1"/>
  <c r="VH112" i="1"/>
  <c r="WK112" i="1"/>
  <c r="XQ112" i="1"/>
  <c r="YR112" i="1"/>
  <c r="ZZ112" i="1"/>
  <c r="ABA112" i="1"/>
  <c r="ACH112" i="1"/>
  <c r="KQ112" i="1"/>
  <c r="MB112" i="1"/>
  <c r="NF112" i="1"/>
  <c r="OM112" i="1"/>
  <c r="PO112" i="1"/>
  <c r="QR112" i="1"/>
  <c r="RX112" i="1"/>
  <c r="SZ112" i="1"/>
  <c r="UG112" i="1"/>
  <c r="VI112" i="1"/>
  <c r="WO112" i="1"/>
  <c r="XR112" i="1"/>
  <c r="YT112" i="1"/>
  <c r="AAA112" i="1"/>
  <c r="ABB112" i="1"/>
  <c r="ACJ112" i="1"/>
  <c r="KS112" i="1"/>
  <c r="MC112" i="1"/>
  <c r="NG112" i="1"/>
  <c r="ON112" i="1"/>
  <c r="PP112" i="1"/>
  <c r="QT112" i="1"/>
  <c r="RY112" i="1"/>
  <c r="TA112" i="1"/>
  <c r="UH112" i="1"/>
  <c r="VJ112" i="1"/>
  <c r="WP112" i="1"/>
  <c r="XS112" i="1"/>
  <c r="YV112" i="1"/>
  <c r="AAB112" i="1"/>
  <c r="ABC112" i="1"/>
  <c r="ACK112" i="1"/>
  <c r="KT112" i="1"/>
  <c r="ME112" i="1"/>
  <c r="NH112" i="1"/>
  <c r="OP112" i="1"/>
  <c r="PQ112" i="1"/>
  <c r="QX112" i="1"/>
  <c r="RZ112" i="1"/>
  <c r="TC112" i="1"/>
  <c r="UJ112" i="1"/>
  <c r="VK112" i="1"/>
  <c r="WS112" i="1"/>
  <c r="XT112" i="1"/>
  <c r="ZA112" i="1"/>
  <c r="AAC112" i="1"/>
  <c r="ABE112" i="1"/>
  <c r="ACL112" i="1"/>
  <c r="JQ112" i="1"/>
  <c r="KU112" i="1"/>
  <c r="MF112" i="1"/>
  <c r="NI112" i="1"/>
  <c r="OQ112" i="1"/>
  <c r="PR112" i="1"/>
  <c r="QY112" i="1"/>
  <c r="SB112" i="1"/>
  <c r="TE112" i="1"/>
  <c r="UK112" i="1"/>
  <c r="VL112" i="1"/>
  <c r="WT112" i="1"/>
  <c r="XU112" i="1"/>
  <c r="ZB112" i="1"/>
  <c r="AAD112" i="1"/>
  <c r="ABH112" i="1"/>
  <c r="ACM112" i="1"/>
  <c r="JR112" i="1"/>
  <c r="KV112" i="1"/>
  <c r="MG112" i="1"/>
  <c r="NL112" i="1"/>
  <c r="OR112" i="1"/>
  <c r="PT112" i="1"/>
  <c r="RA112" i="1"/>
  <c r="SC112" i="1"/>
  <c r="TI112" i="1"/>
  <c r="UL112" i="1"/>
  <c r="VN112" i="1"/>
  <c r="WU112" i="1"/>
  <c r="XV112" i="1"/>
  <c r="ZD112" i="1"/>
  <c r="AAE112" i="1"/>
  <c r="ABL112" i="1"/>
  <c r="ACN112" i="1"/>
  <c r="JS112" i="1"/>
  <c r="KX112" i="1"/>
  <c r="MH112" i="1"/>
  <c r="NN112" i="1"/>
  <c r="OS112" i="1"/>
  <c r="PU112" i="1"/>
  <c r="RB112" i="1"/>
  <c r="SD112" i="1"/>
  <c r="TJ112" i="1"/>
  <c r="UM112" i="1"/>
  <c r="VP112" i="1"/>
  <c r="WV112" i="1"/>
  <c r="XW112" i="1"/>
  <c r="ZE112" i="1"/>
  <c r="AAF112" i="1"/>
  <c r="ABM112" i="1"/>
  <c r="ACO112" i="1"/>
  <c r="JT112" i="1"/>
  <c r="KZ112" i="1"/>
  <c r="MI112" i="1"/>
  <c r="NR112" i="1"/>
  <c r="OT112" i="1"/>
  <c r="PW112" i="1"/>
  <c r="RC112" i="1"/>
  <c r="SE112" i="1"/>
  <c r="TL112" i="1"/>
  <c r="UN112" i="1"/>
  <c r="VT112" i="1"/>
  <c r="WW112" i="1"/>
  <c r="XY112" i="1"/>
  <c r="ZF112" i="1"/>
  <c r="AAG112" i="1"/>
  <c r="ABO112" i="1"/>
  <c r="ACP112" i="1"/>
  <c r="JU112" i="1"/>
  <c r="LF112" i="1"/>
  <c r="MK112" i="1"/>
  <c r="NS112" i="1"/>
  <c r="OU112" i="1"/>
  <c r="PY112" i="1"/>
  <c r="RD112" i="1"/>
  <c r="SF112" i="1"/>
  <c r="TM112" i="1"/>
  <c r="UO112" i="1"/>
  <c r="VU112" i="1"/>
  <c r="WX112" i="1"/>
  <c r="YA112" i="1"/>
  <c r="ZG112" i="1"/>
  <c r="AAH112" i="1"/>
  <c r="ABP112" i="1"/>
  <c r="ACQ112" i="1"/>
  <c r="JW112" i="1"/>
  <c r="LG112" i="1"/>
  <c r="ML112" i="1"/>
  <c r="NU112" i="1"/>
  <c r="OV112" i="1"/>
  <c r="QC112" i="1"/>
  <c r="RE112" i="1"/>
  <c r="SH112" i="1"/>
  <c r="TN112" i="1"/>
  <c r="UP112" i="1"/>
  <c r="VX112" i="1"/>
  <c r="WY112" i="1"/>
  <c r="YF112" i="1"/>
  <c r="ZH112" i="1"/>
  <c r="AAJ112" i="1"/>
  <c r="ABQ112" i="1"/>
  <c r="ACR112" i="1"/>
  <c r="JX112" i="1"/>
  <c r="LI112" i="1"/>
  <c r="MM112" i="1"/>
  <c r="NV112" i="1"/>
  <c r="OW112" i="1"/>
  <c r="QD112" i="1"/>
  <c r="RF112" i="1"/>
  <c r="SJ112" i="1"/>
  <c r="TP112" i="1"/>
  <c r="UQ112" i="1"/>
  <c r="VY112" i="1"/>
  <c r="WZ112" i="1"/>
  <c r="YG112" i="1"/>
  <c r="ZI112" i="1"/>
  <c r="AAL112" i="1"/>
  <c r="ABR112" i="1"/>
  <c r="ACS112" i="1"/>
  <c r="JY112" i="1"/>
  <c r="LJ112" i="1"/>
  <c r="MN112" i="1"/>
  <c r="NW112" i="1"/>
  <c r="OX112" i="1"/>
  <c r="QF112" i="1"/>
  <c r="RH112" i="1"/>
  <c r="SN112" i="1"/>
  <c r="TQ112" i="1"/>
  <c r="US112" i="1"/>
  <c r="VZ112" i="1"/>
  <c r="XA112" i="1"/>
  <c r="YI112" i="1"/>
  <c r="ZJ112" i="1"/>
  <c r="AAQ112" i="1"/>
  <c r="ABS112" i="1"/>
  <c r="ACV112" i="1"/>
  <c r="JZ112" i="1"/>
  <c r="LK112" i="1"/>
  <c r="MP112" i="1"/>
  <c r="NX112" i="1"/>
  <c r="OZ112" i="1"/>
  <c r="QG112" i="1"/>
  <c r="RI112" i="1"/>
  <c r="SO112" i="1"/>
  <c r="TR112" i="1"/>
  <c r="UU112" i="1"/>
  <c r="WA112" i="1"/>
  <c r="XB112" i="1"/>
  <c r="YJ112" i="1"/>
  <c r="ZK112" i="1"/>
  <c r="AAR112" i="1"/>
  <c r="ABT112" i="1"/>
  <c r="ACX112" i="1"/>
  <c r="KB112" i="1"/>
  <c r="LL112" i="1"/>
  <c r="MS112" i="1"/>
  <c r="NY112" i="1"/>
  <c r="PB112" i="1"/>
  <c r="QH112" i="1"/>
  <c r="RJ112" i="1"/>
  <c r="SQ112" i="1"/>
  <c r="TS112" i="1"/>
  <c r="UY112" i="1"/>
  <c r="WB112" i="1"/>
  <c r="XD112" i="1"/>
  <c r="YK112" i="1"/>
  <c r="ZL112" i="1"/>
  <c r="AAT112" i="1"/>
  <c r="ABU112" i="1"/>
  <c r="ADB112" i="1"/>
  <c r="KD112" i="1"/>
  <c r="LM112" i="1"/>
  <c r="KH112" i="1"/>
  <c r="LO112" i="1"/>
  <c r="MX112" i="1"/>
  <c r="OA112" i="1"/>
  <c r="PH112" i="1"/>
  <c r="QJ112" i="1"/>
  <c r="RM112" i="1"/>
  <c r="SS112" i="1"/>
  <c r="TU112" i="1"/>
  <c r="VB112" i="1"/>
  <c r="WD112" i="1"/>
  <c r="XJ112" i="1"/>
  <c r="YM112" i="1"/>
  <c r="ZO112" i="1"/>
  <c r="AAV112" i="1"/>
  <c r="ABW112" i="1"/>
  <c r="ADE112" i="1"/>
  <c r="KK112" i="1"/>
  <c r="LP112" i="1"/>
  <c r="MZ112" i="1"/>
  <c r="OB112" i="1"/>
  <c r="PI112" i="1"/>
  <c r="QK112" i="1"/>
  <c r="RO112" i="1"/>
  <c r="ST112" i="1"/>
  <c r="TV112" i="1"/>
  <c r="VD112" i="1"/>
  <c r="WE112" i="1"/>
  <c r="XL112" i="1"/>
  <c r="YN112" i="1"/>
  <c r="ZQ112" i="1"/>
  <c r="AAW112" i="1"/>
  <c r="ABX112" i="1"/>
  <c r="ADF112" i="1"/>
  <c r="KM112" i="1"/>
  <c r="LQ112" i="1"/>
  <c r="NA112" i="1"/>
  <c r="OC112" i="1"/>
  <c r="PK112" i="1"/>
  <c r="QL112" i="1"/>
  <c r="RS112" i="1"/>
  <c r="SV112" i="1"/>
  <c r="TX112" i="1"/>
  <c r="VE112" i="1"/>
  <c r="WF112" i="1"/>
  <c r="XN112" i="1"/>
  <c r="YO112" i="1"/>
  <c r="ZV112" i="1"/>
  <c r="AAX112" i="1"/>
  <c r="ABZ112" i="1"/>
  <c r="ADG112" i="1"/>
  <c r="LR112" i="1"/>
  <c r="TT112" i="1"/>
  <c r="AAZ112" i="1"/>
  <c r="NC112" i="1"/>
  <c r="VF112" i="1"/>
  <c r="ADC112" i="1"/>
  <c r="NZ112" i="1"/>
  <c r="VG112" i="1"/>
  <c r="OD112" i="1"/>
  <c r="WC112" i="1"/>
  <c r="OG112" i="1"/>
  <c r="WG112" i="1"/>
  <c r="PD112" i="1"/>
  <c r="WI112" i="1"/>
  <c r="PL112" i="1"/>
  <c r="XF112" i="1"/>
  <c r="PM112" i="1"/>
  <c r="XO112" i="1"/>
  <c r="QI112" i="1"/>
  <c r="XP112" i="1"/>
  <c r="QO112" i="1"/>
  <c r="YP112" i="1"/>
  <c r="RV112" i="1"/>
  <c r="ZW112" i="1"/>
  <c r="SR112" i="1"/>
  <c r="ZY112" i="1"/>
  <c r="KN112" i="1"/>
  <c r="SW112" i="1"/>
  <c r="AAU112" i="1"/>
  <c r="KO112" i="1"/>
  <c r="LT112" i="1"/>
  <c r="MW112" i="1"/>
  <c r="NB112" i="1"/>
  <c r="QN112" i="1"/>
  <c r="RK112" i="1"/>
  <c r="RT112" i="1"/>
  <c r="SX112" i="1"/>
  <c r="TZ112" i="1"/>
  <c r="UD112" i="1"/>
  <c r="UZ112" i="1"/>
  <c r="YL112" i="1"/>
  <c r="YQ112" i="1"/>
  <c r="ZM112" i="1"/>
  <c r="AAY112" i="1"/>
  <c r="ABV112" i="1"/>
  <c r="ACC112" i="1"/>
  <c r="ACG112" i="1"/>
  <c r="S112" i="1"/>
  <c r="AM112" i="1"/>
  <c r="BG112" i="1"/>
  <c r="CA112" i="1"/>
  <c r="CU112" i="1"/>
  <c r="T112" i="1"/>
  <c r="AN112" i="1"/>
  <c r="BH112" i="1"/>
  <c r="CB112" i="1"/>
  <c r="CV112" i="1"/>
  <c r="DP112" i="1"/>
  <c r="EJ112" i="1"/>
  <c r="FD112" i="1"/>
  <c r="FX112" i="1"/>
  <c r="GR112" i="1"/>
  <c r="HL112" i="1"/>
  <c r="IF112" i="1"/>
  <c r="IZ112" i="1"/>
  <c r="V112" i="1"/>
  <c r="AP112" i="1"/>
  <c r="BJ112" i="1"/>
  <c r="CD112" i="1"/>
  <c r="CX112" i="1"/>
  <c r="DR112" i="1"/>
  <c r="EL112" i="1"/>
  <c r="FF112" i="1"/>
  <c r="FZ112" i="1"/>
  <c r="GT112" i="1"/>
  <c r="HN112" i="1"/>
  <c r="IH112" i="1"/>
  <c r="JB112" i="1"/>
  <c r="W112" i="1"/>
  <c r="AQ112" i="1"/>
  <c r="BK112" i="1"/>
  <c r="CE112" i="1"/>
  <c r="CY112" i="1"/>
  <c r="DS112" i="1"/>
  <c r="EM112" i="1"/>
  <c r="FG112" i="1"/>
  <c r="GA112" i="1"/>
  <c r="GU112" i="1"/>
  <c r="HO112" i="1"/>
  <c r="II112" i="1"/>
  <c r="JC112" i="1"/>
  <c r="J112" i="1"/>
  <c r="K112" i="1"/>
  <c r="AE112" i="1"/>
  <c r="AY112" i="1"/>
  <c r="BS112" i="1"/>
  <c r="CM112" i="1"/>
  <c r="DG112" i="1"/>
  <c r="EA112" i="1"/>
  <c r="EU112" i="1"/>
  <c r="FO112" i="1"/>
  <c r="GI112" i="1"/>
  <c r="HC112" i="1"/>
  <c r="HW112" i="1"/>
  <c r="IQ112" i="1"/>
  <c r="JK112" i="1"/>
  <c r="M112" i="1"/>
  <c r="AG112" i="1"/>
  <c r="BA112" i="1"/>
  <c r="BU112" i="1"/>
  <c r="CO112" i="1"/>
  <c r="DI112" i="1"/>
  <c r="EC112" i="1"/>
  <c r="EW112" i="1"/>
  <c r="FQ112" i="1"/>
  <c r="GK112" i="1"/>
  <c r="HE112" i="1"/>
  <c r="HY112" i="1"/>
  <c r="IS112" i="1"/>
  <c r="O112" i="1"/>
  <c r="AI112" i="1"/>
  <c r="BC112" i="1"/>
  <c r="BW112" i="1"/>
  <c r="CQ112" i="1"/>
  <c r="DK112" i="1"/>
  <c r="EE112" i="1"/>
  <c r="EY112" i="1"/>
  <c r="FS112" i="1"/>
  <c r="GM112" i="1"/>
  <c r="HG112" i="1"/>
  <c r="IA112" i="1"/>
  <c r="IU112" i="1"/>
  <c r="N112" i="1"/>
  <c r="AT112" i="1"/>
  <c r="BX112" i="1"/>
  <c r="DC112" i="1"/>
  <c r="EF112" i="1"/>
  <c r="FI112" i="1"/>
  <c r="GJ112" i="1"/>
  <c r="HM112" i="1"/>
  <c r="IO112" i="1"/>
  <c r="P112" i="1"/>
  <c r="AU112" i="1"/>
  <c r="BY112" i="1"/>
  <c r="DD112" i="1"/>
  <c r="EG112" i="1"/>
  <c r="FJ112" i="1"/>
  <c r="GL112" i="1"/>
  <c r="HP112" i="1"/>
  <c r="IP112" i="1"/>
  <c r="Q112" i="1"/>
  <c r="AV112" i="1"/>
  <c r="BZ112" i="1"/>
  <c r="DE112" i="1"/>
  <c r="EH112" i="1"/>
  <c r="FK112" i="1"/>
  <c r="GN112" i="1"/>
  <c r="HQ112" i="1"/>
  <c r="IR112" i="1"/>
  <c r="R112" i="1"/>
  <c r="AW112" i="1"/>
  <c r="CC112" i="1"/>
  <c r="DF112" i="1"/>
  <c r="EI112" i="1"/>
  <c r="FL112" i="1"/>
  <c r="GO112" i="1"/>
  <c r="HR112" i="1"/>
  <c r="IT112" i="1"/>
  <c r="U112" i="1"/>
  <c r="AX112" i="1"/>
  <c r="CF112" i="1"/>
  <c r="DH112" i="1"/>
  <c r="EK112" i="1"/>
  <c r="FM112" i="1"/>
  <c r="GP112" i="1"/>
  <c r="HS112" i="1"/>
  <c r="IV112" i="1"/>
  <c r="X112" i="1"/>
  <c r="AZ112" i="1"/>
  <c r="CG112" i="1"/>
  <c r="DJ112" i="1"/>
  <c r="EN112" i="1"/>
  <c r="FN112" i="1"/>
  <c r="GQ112" i="1"/>
  <c r="HT112" i="1"/>
  <c r="IW112" i="1"/>
  <c r="Y112" i="1"/>
  <c r="BB112" i="1"/>
  <c r="CH112" i="1"/>
  <c r="DL112" i="1"/>
  <c r="EO112" i="1"/>
  <c r="FP112" i="1"/>
  <c r="GS112" i="1"/>
  <c r="HU112" i="1"/>
  <c r="IX112" i="1"/>
  <c r="Z112" i="1"/>
  <c r="BD112" i="1"/>
  <c r="CI112" i="1"/>
  <c r="DM112" i="1"/>
  <c r="EP112" i="1"/>
  <c r="FR112" i="1"/>
  <c r="GV112" i="1"/>
  <c r="HV112" i="1"/>
  <c r="IY112" i="1"/>
  <c r="AA112" i="1"/>
  <c r="BE112" i="1"/>
  <c r="CJ112" i="1"/>
  <c r="DN112" i="1"/>
  <c r="EQ112" i="1"/>
  <c r="FT112" i="1"/>
  <c r="GW112" i="1"/>
  <c r="HX112" i="1"/>
  <c r="JA112" i="1"/>
  <c r="AB112" i="1"/>
  <c r="BF112" i="1"/>
  <c r="CK112" i="1"/>
  <c r="DO112" i="1"/>
  <c r="ER112" i="1"/>
  <c r="FU112" i="1"/>
  <c r="GX112" i="1"/>
  <c r="HZ112" i="1"/>
  <c r="JD112" i="1"/>
  <c r="AC112" i="1"/>
  <c r="BI112" i="1"/>
  <c r="CL112" i="1"/>
  <c r="DQ112" i="1"/>
  <c r="ES112" i="1"/>
  <c r="FV112" i="1"/>
  <c r="GY112" i="1"/>
  <c r="IB112" i="1"/>
  <c r="JE112" i="1"/>
  <c r="AD112" i="1"/>
  <c r="BL112" i="1"/>
  <c r="CN112" i="1"/>
  <c r="DT112" i="1"/>
  <c r="ET112" i="1"/>
  <c r="FW112" i="1"/>
  <c r="GZ112" i="1"/>
  <c r="IC112" i="1"/>
  <c r="JF112" i="1"/>
  <c r="AF112" i="1"/>
  <c r="BM112" i="1"/>
  <c r="CP112" i="1"/>
  <c r="DU112" i="1"/>
  <c r="EV112" i="1"/>
  <c r="FY112" i="1"/>
  <c r="HA112" i="1"/>
  <c r="ID112" i="1"/>
  <c r="JG112" i="1"/>
  <c r="AH112" i="1"/>
  <c r="BN112" i="1"/>
  <c r="CR112" i="1"/>
  <c r="DV112" i="1"/>
  <c r="EX112" i="1"/>
  <c r="GB112" i="1"/>
  <c r="HB112" i="1"/>
  <c r="IE112" i="1"/>
  <c r="JH112" i="1"/>
  <c r="AJ112" i="1"/>
  <c r="BO112" i="1"/>
  <c r="CS112" i="1"/>
  <c r="DW112" i="1"/>
  <c r="EZ112" i="1"/>
  <c r="GC112" i="1"/>
  <c r="HD112" i="1"/>
  <c r="IG112" i="1"/>
  <c r="JI112" i="1"/>
  <c r="F112" i="1"/>
  <c r="AK112" i="1"/>
  <c r="BP112" i="1"/>
  <c r="CT112" i="1"/>
  <c r="DX112" i="1"/>
  <c r="FA112" i="1"/>
  <c r="GD112" i="1"/>
  <c r="HF112" i="1"/>
  <c r="IJ112" i="1"/>
  <c r="JJ112" i="1"/>
  <c r="G112" i="1"/>
  <c r="AL112" i="1"/>
  <c r="BQ112" i="1"/>
  <c r="CW112" i="1"/>
  <c r="DY112" i="1"/>
  <c r="FB112" i="1"/>
  <c r="GE112" i="1"/>
  <c r="HH112" i="1"/>
  <c r="IK112" i="1"/>
  <c r="JL112" i="1"/>
  <c r="H112" i="1"/>
  <c r="AO112" i="1"/>
  <c r="BR112" i="1"/>
  <c r="CZ112" i="1"/>
  <c r="DZ112" i="1"/>
  <c r="FC112" i="1"/>
  <c r="GF112" i="1"/>
  <c r="HI112" i="1"/>
  <c r="IL112" i="1"/>
  <c r="JM112" i="1"/>
  <c r="I112" i="1"/>
  <c r="AR112" i="1"/>
  <c r="BT112" i="1"/>
  <c r="DA112" i="1"/>
  <c r="EB112" i="1"/>
  <c r="FE112" i="1"/>
  <c r="GG112" i="1"/>
  <c r="HJ112" i="1"/>
  <c r="IM112" i="1"/>
  <c r="L112" i="1"/>
  <c r="AS112" i="1"/>
  <c r="BV112" i="1"/>
  <c r="DB112" i="1"/>
  <c r="ED112" i="1"/>
  <c r="FH112" i="1"/>
  <c r="GH112" i="1"/>
  <c r="HK112" i="1"/>
  <c r="IN112" i="1"/>
  <c r="JN73" i="1"/>
  <c r="JO73" i="1"/>
  <c r="KI73" i="1"/>
  <c r="LC73" i="1"/>
  <c r="LW73" i="1"/>
  <c r="MQ73" i="1"/>
  <c r="NK73" i="1"/>
  <c r="OE73" i="1"/>
  <c r="OY73" i="1"/>
  <c r="PS73" i="1"/>
  <c r="QM73" i="1"/>
  <c r="RG73" i="1"/>
  <c r="SA73" i="1"/>
  <c r="SU73" i="1"/>
  <c r="TO73" i="1"/>
  <c r="UI73" i="1"/>
  <c r="VC73" i="1"/>
  <c r="VW73" i="1"/>
  <c r="WQ73" i="1"/>
  <c r="XK73" i="1"/>
  <c r="YE73" i="1"/>
  <c r="YY73" i="1"/>
  <c r="ZS73" i="1"/>
  <c r="AAM73" i="1"/>
  <c r="ABG73" i="1"/>
  <c r="ACA73" i="1"/>
  <c r="ACU73" i="1"/>
  <c r="JP73" i="1"/>
  <c r="JQ73" i="1"/>
  <c r="KK73" i="1"/>
  <c r="LE73" i="1"/>
  <c r="LY73" i="1"/>
  <c r="MS73" i="1"/>
  <c r="NM73" i="1"/>
  <c r="OG73" i="1"/>
  <c r="PA73" i="1"/>
  <c r="PU73" i="1"/>
  <c r="QO73" i="1"/>
  <c r="RI73" i="1"/>
  <c r="SC73" i="1"/>
  <c r="SW73" i="1"/>
  <c r="TQ73" i="1"/>
  <c r="UK73" i="1"/>
  <c r="VE73" i="1"/>
  <c r="VY73" i="1"/>
  <c r="WS73" i="1"/>
  <c r="XM73" i="1"/>
  <c r="YG73" i="1"/>
  <c r="ZA73" i="1"/>
  <c r="ZU73" i="1"/>
  <c r="AAO73" i="1"/>
  <c r="ABI73" i="1"/>
  <c r="ACC73" i="1"/>
  <c r="ACW73" i="1"/>
  <c r="JR73" i="1"/>
  <c r="JS73" i="1"/>
  <c r="KM73" i="1"/>
  <c r="LG73" i="1"/>
  <c r="MA73" i="1"/>
  <c r="MU73" i="1"/>
  <c r="NO73" i="1"/>
  <c r="OI73" i="1"/>
  <c r="PC73" i="1"/>
  <c r="PW73" i="1"/>
  <c r="QQ73" i="1"/>
  <c r="RK73" i="1"/>
  <c r="SE73" i="1"/>
  <c r="SY73" i="1"/>
  <c r="TS73" i="1"/>
  <c r="UM73" i="1"/>
  <c r="VG73" i="1"/>
  <c r="WA73" i="1"/>
  <c r="WU73" i="1"/>
  <c r="XO73" i="1"/>
  <c r="YI73" i="1"/>
  <c r="ZC73" i="1"/>
  <c r="ZW73" i="1"/>
  <c r="AAQ73" i="1"/>
  <c r="ABK73" i="1"/>
  <c r="ACE73" i="1"/>
  <c r="ACY73" i="1"/>
  <c r="JT73" i="1"/>
  <c r="KN73" i="1"/>
  <c r="LH73" i="1"/>
  <c r="MB73" i="1"/>
  <c r="MV73" i="1"/>
  <c r="NP73" i="1"/>
  <c r="OJ73" i="1"/>
  <c r="PD73" i="1"/>
  <c r="PX73" i="1"/>
  <c r="QR73" i="1"/>
  <c r="RL73" i="1"/>
  <c r="SF73" i="1"/>
  <c r="SZ73" i="1"/>
  <c r="TT73" i="1"/>
  <c r="UN73" i="1"/>
  <c r="VH73" i="1"/>
  <c r="WB73" i="1"/>
  <c r="WV73" i="1"/>
  <c r="XP73" i="1"/>
  <c r="YJ73" i="1"/>
  <c r="ZD73" i="1"/>
  <c r="ZX73" i="1"/>
  <c r="AAR73" i="1"/>
  <c r="ABL73" i="1"/>
  <c r="ACF73" i="1"/>
  <c r="ACZ73" i="1"/>
  <c r="JU73" i="1"/>
  <c r="KO73" i="1"/>
  <c r="LI73" i="1"/>
  <c r="MC73" i="1"/>
  <c r="MW73" i="1"/>
  <c r="NQ73" i="1"/>
  <c r="OK73" i="1"/>
  <c r="PE73" i="1"/>
  <c r="PY73" i="1"/>
  <c r="QS73" i="1"/>
  <c r="RM73" i="1"/>
  <c r="SG73" i="1"/>
  <c r="TA73" i="1"/>
  <c r="TU73" i="1"/>
  <c r="UO73" i="1"/>
  <c r="VI73" i="1"/>
  <c r="WC73" i="1"/>
  <c r="WW73" i="1"/>
  <c r="XQ73" i="1"/>
  <c r="YK73" i="1"/>
  <c r="ZE73" i="1"/>
  <c r="ZY73" i="1"/>
  <c r="AAS73" i="1"/>
  <c r="ABM73" i="1"/>
  <c r="ACG73" i="1"/>
  <c r="ADA73" i="1"/>
  <c r="JV73" i="1"/>
  <c r="KP73" i="1"/>
  <c r="LJ73" i="1"/>
  <c r="MD73" i="1"/>
  <c r="MX73" i="1"/>
  <c r="NR73" i="1"/>
  <c r="OL73" i="1"/>
  <c r="PF73" i="1"/>
  <c r="PZ73" i="1"/>
  <c r="QT73" i="1"/>
  <c r="RN73" i="1"/>
  <c r="SH73" i="1"/>
  <c r="TB73" i="1"/>
  <c r="TV73" i="1"/>
  <c r="UP73" i="1"/>
  <c r="VJ73" i="1"/>
  <c r="WD73" i="1"/>
  <c r="WX73" i="1"/>
  <c r="XR73" i="1"/>
  <c r="YL73" i="1"/>
  <c r="ZF73" i="1"/>
  <c r="ZZ73" i="1"/>
  <c r="AAT73" i="1"/>
  <c r="ABN73" i="1"/>
  <c r="ACH73" i="1"/>
  <c r="ADB73" i="1"/>
  <c r="JW73" i="1"/>
  <c r="JX73" i="1"/>
  <c r="JY73" i="1"/>
  <c r="KS73" i="1"/>
  <c r="LM73" i="1"/>
  <c r="MG73" i="1"/>
  <c r="NA73" i="1"/>
  <c r="NU73" i="1"/>
  <c r="OO73" i="1"/>
  <c r="PI73" i="1"/>
  <c r="QC73" i="1"/>
  <c r="QW73" i="1"/>
  <c r="RQ73" i="1"/>
  <c r="SK73" i="1"/>
  <c r="TE73" i="1"/>
  <c r="TY73" i="1"/>
  <c r="US73" i="1"/>
  <c r="VM73" i="1"/>
  <c r="WG73" i="1"/>
  <c r="XA73" i="1"/>
  <c r="XU73" i="1"/>
  <c r="YO73" i="1"/>
  <c r="ZI73" i="1"/>
  <c r="AAC73" i="1"/>
  <c r="AAW73" i="1"/>
  <c r="ABQ73" i="1"/>
  <c r="ACK73" i="1"/>
  <c r="ADE73" i="1"/>
  <c r="JZ73" i="1"/>
  <c r="KB73" i="1"/>
  <c r="KC73" i="1"/>
  <c r="KD73" i="1"/>
  <c r="KX73" i="1"/>
  <c r="LR73" i="1"/>
  <c r="ML73" i="1"/>
  <c r="NF73" i="1"/>
  <c r="NZ73" i="1"/>
  <c r="OT73" i="1"/>
  <c r="PN73" i="1"/>
  <c r="QH73" i="1"/>
  <c r="RB73" i="1"/>
  <c r="RV73" i="1"/>
  <c r="SP73" i="1"/>
  <c r="TJ73" i="1"/>
  <c r="UD73" i="1"/>
  <c r="UX73" i="1"/>
  <c r="VR73" i="1"/>
  <c r="WL73" i="1"/>
  <c r="XF73" i="1"/>
  <c r="XZ73" i="1"/>
  <c r="YT73" i="1"/>
  <c r="ZN73" i="1"/>
  <c r="AAH73" i="1"/>
  <c r="ABB73" i="1"/>
  <c r="ABV73" i="1"/>
  <c r="ACP73" i="1"/>
  <c r="KE73" i="1"/>
  <c r="KF73" i="1"/>
  <c r="KA73" i="1"/>
  <c r="LO73" i="1"/>
  <c r="MT73" i="1"/>
  <c r="OB73" i="1"/>
  <c r="PK73" i="1"/>
  <c r="QP73" i="1"/>
  <c r="RX73" i="1"/>
  <c r="TG73" i="1"/>
  <c r="UL73" i="1"/>
  <c r="VT73" i="1"/>
  <c r="XC73" i="1"/>
  <c r="YH73" i="1"/>
  <c r="ZP73" i="1"/>
  <c r="AAY73" i="1"/>
  <c r="ACD73" i="1"/>
  <c r="KG73" i="1"/>
  <c r="LP73" i="1"/>
  <c r="MY73" i="1"/>
  <c r="OC73" i="1"/>
  <c r="PL73" i="1"/>
  <c r="QU73" i="1"/>
  <c r="RY73" i="1"/>
  <c r="TH73" i="1"/>
  <c r="UQ73" i="1"/>
  <c r="VU73" i="1"/>
  <c r="XD73" i="1"/>
  <c r="YM73" i="1"/>
  <c r="ZQ73" i="1"/>
  <c r="AAZ73" i="1"/>
  <c r="ACI73" i="1"/>
  <c r="KJ73" i="1"/>
  <c r="LS73" i="1"/>
  <c r="NB73" i="1"/>
  <c r="OF73" i="1"/>
  <c r="PO73" i="1"/>
  <c r="QX73" i="1"/>
  <c r="SB73" i="1"/>
  <c r="TK73" i="1"/>
  <c r="UT73" i="1"/>
  <c r="VX73" i="1"/>
  <c r="XG73" i="1"/>
  <c r="YP73" i="1"/>
  <c r="ZT73" i="1"/>
  <c r="ABC73" i="1"/>
  <c r="ACL73" i="1"/>
  <c r="KQ73" i="1"/>
  <c r="LU73" i="1"/>
  <c r="ND73" i="1"/>
  <c r="OM73" i="1"/>
  <c r="PQ73" i="1"/>
  <c r="QZ73" i="1"/>
  <c r="SI73" i="1"/>
  <c r="TM73" i="1"/>
  <c r="UV73" i="1"/>
  <c r="WE73" i="1"/>
  <c r="XI73" i="1"/>
  <c r="YR73" i="1"/>
  <c r="AAA73" i="1"/>
  <c r="ABE73" i="1"/>
  <c r="ACN73" i="1"/>
  <c r="KT73" i="1"/>
  <c r="LX73" i="1"/>
  <c r="NG73" i="1"/>
  <c r="OP73" i="1"/>
  <c r="PT73" i="1"/>
  <c r="RC73" i="1"/>
  <c r="SL73" i="1"/>
  <c r="TP73" i="1"/>
  <c r="UY73" i="1"/>
  <c r="WH73" i="1"/>
  <c r="XL73" i="1"/>
  <c r="YU73" i="1"/>
  <c r="AAD73" i="1"/>
  <c r="ABH73" i="1"/>
  <c r="ACQ73" i="1"/>
  <c r="KU73" i="1"/>
  <c r="LZ73" i="1"/>
  <c r="NH73" i="1"/>
  <c r="OQ73" i="1"/>
  <c r="PV73" i="1"/>
  <c r="RD73" i="1"/>
  <c r="SM73" i="1"/>
  <c r="TR73" i="1"/>
  <c r="UZ73" i="1"/>
  <c r="WI73" i="1"/>
  <c r="XN73" i="1"/>
  <c r="YV73" i="1"/>
  <c r="AAE73" i="1"/>
  <c r="ABJ73" i="1"/>
  <c r="ACR73" i="1"/>
  <c r="KV73" i="1"/>
  <c r="ME73" i="1"/>
  <c r="NI73" i="1"/>
  <c r="OR73" i="1"/>
  <c r="QA73" i="1"/>
  <c r="RE73" i="1"/>
  <c r="SN73" i="1"/>
  <c r="TW73" i="1"/>
  <c r="VA73" i="1"/>
  <c r="WJ73" i="1"/>
  <c r="XS73" i="1"/>
  <c r="YW73" i="1"/>
  <c r="AAF73" i="1"/>
  <c r="ABO73" i="1"/>
  <c r="ACS73" i="1"/>
  <c r="KW73" i="1"/>
  <c r="MF73" i="1"/>
  <c r="NJ73" i="1"/>
  <c r="OS73" i="1"/>
  <c r="QB73" i="1"/>
  <c r="RF73" i="1"/>
  <c r="SO73" i="1"/>
  <c r="TX73" i="1"/>
  <c r="VB73" i="1"/>
  <c r="WK73" i="1"/>
  <c r="XT73" i="1"/>
  <c r="YX73" i="1"/>
  <c r="AAG73" i="1"/>
  <c r="ABP73" i="1"/>
  <c r="ACT73" i="1"/>
  <c r="KY73" i="1"/>
  <c r="MH73" i="1"/>
  <c r="NL73" i="1"/>
  <c r="OU73" i="1"/>
  <c r="QD73" i="1"/>
  <c r="RH73" i="1"/>
  <c r="SQ73" i="1"/>
  <c r="TZ73" i="1"/>
  <c r="VD73" i="1"/>
  <c r="WM73" i="1"/>
  <c r="XV73" i="1"/>
  <c r="YZ73" i="1"/>
  <c r="AAI73" i="1"/>
  <c r="ABR73" i="1"/>
  <c r="ACV73" i="1"/>
  <c r="LD73" i="1"/>
  <c r="MM73" i="1"/>
  <c r="NV73" i="1"/>
  <c r="OZ73" i="1"/>
  <c r="QI73" i="1"/>
  <c r="RR73" i="1"/>
  <c r="SV73" i="1"/>
  <c r="UE73" i="1"/>
  <c r="VN73" i="1"/>
  <c r="WR73" i="1"/>
  <c r="YA73" i="1"/>
  <c r="ZJ73" i="1"/>
  <c r="AAN73" i="1"/>
  <c r="ABW73" i="1"/>
  <c r="ADF73" i="1"/>
  <c r="KH73" i="1"/>
  <c r="KL73" i="1"/>
  <c r="NC73" i="1"/>
  <c r="PP73" i="1"/>
  <c r="SD73" i="1"/>
  <c r="UU73" i="1"/>
  <c r="XH73" i="1"/>
  <c r="ZV73" i="1"/>
  <c r="ACM73" i="1"/>
  <c r="KR73" i="1"/>
  <c r="NE73" i="1"/>
  <c r="PR73" i="1"/>
  <c r="SJ73" i="1"/>
  <c r="UW73" i="1"/>
  <c r="XJ73" i="1"/>
  <c r="AAB73" i="1"/>
  <c r="ACO73" i="1"/>
  <c r="KZ73" i="1"/>
  <c r="NN73" i="1"/>
  <c r="QE73" i="1"/>
  <c r="SR73" i="1"/>
  <c r="VF73" i="1"/>
  <c r="XW73" i="1"/>
  <c r="AAJ73" i="1"/>
  <c r="ACX73" i="1"/>
  <c r="LB73" i="1"/>
  <c r="NT73" i="1"/>
  <c r="QG73" i="1"/>
  <c r="ST73" i="1"/>
  <c r="VL73" i="1"/>
  <c r="XY73" i="1"/>
  <c r="AAL73" i="1"/>
  <c r="ADD73" i="1"/>
  <c r="LK73" i="1"/>
  <c r="NX73" i="1"/>
  <c r="QK73" i="1"/>
  <c r="TC73" i="1"/>
  <c r="VP73" i="1"/>
  <c r="YC73" i="1"/>
  <c r="AAU73" i="1"/>
  <c r="LL73" i="1"/>
  <c r="NY73" i="1"/>
  <c r="QL73" i="1"/>
  <c r="TD73" i="1"/>
  <c r="VQ73" i="1"/>
  <c r="YD73" i="1"/>
  <c r="AAV73" i="1"/>
  <c r="LN73" i="1"/>
  <c r="OA73" i="1"/>
  <c r="QN73" i="1"/>
  <c r="TF73" i="1"/>
  <c r="VS73" i="1"/>
  <c r="YF73" i="1"/>
  <c r="AAX73" i="1"/>
  <c r="LQ73" i="1"/>
  <c r="LT73" i="1"/>
  <c r="OH73" i="1"/>
  <c r="QY73" i="1"/>
  <c r="TL73" i="1"/>
  <c r="VZ73" i="1"/>
  <c r="YQ73" i="1"/>
  <c r="ABD73" i="1"/>
  <c r="LV73" i="1"/>
  <c r="ON73" i="1"/>
  <c r="RA73" i="1"/>
  <c r="TN73" i="1"/>
  <c r="WF73" i="1"/>
  <c r="YS73" i="1"/>
  <c r="ABF73" i="1"/>
  <c r="MK73" i="1"/>
  <c r="OX73" i="1"/>
  <c r="RP73" i="1"/>
  <c r="LA73" i="1"/>
  <c r="QJ73" i="1"/>
  <c r="VK73" i="1"/>
  <c r="ZO73" i="1"/>
  <c r="LF73" i="1"/>
  <c r="QV73" i="1"/>
  <c r="VO73" i="1"/>
  <c r="ZR73" i="1"/>
  <c r="MI73" i="1"/>
  <c r="RJ73" i="1"/>
  <c r="VV73" i="1"/>
  <c r="AAK73" i="1"/>
  <c r="MJ73" i="1"/>
  <c r="RO73" i="1"/>
  <c r="WN73" i="1"/>
  <c r="AAP73" i="1"/>
  <c r="MN73" i="1"/>
  <c r="RS73" i="1"/>
  <c r="WO73" i="1"/>
  <c r="ABA73" i="1"/>
  <c r="MP73" i="1"/>
  <c r="RU73" i="1"/>
  <c r="WT73" i="1"/>
  <c r="ABT73" i="1"/>
  <c r="MR73" i="1"/>
  <c r="RW73" i="1"/>
  <c r="WY73" i="1"/>
  <c r="ABU73" i="1"/>
  <c r="MZ73" i="1"/>
  <c r="RZ73" i="1"/>
  <c r="WZ73" i="1"/>
  <c r="ABX73" i="1"/>
  <c r="NS73" i="1"/>
  <c r="SS73" i="1"/>
  <c r="XB73" i="1"/>
  <c r="ABY73" i="1"/>
  <c r="NW73" i="1"/>
  <c r="SX73" i="1"/>
  <c r="XE73" i="1"/>
  <c r="ABZ73" i="1"/>
  <c r="OD73" i="1"/>
  <c r="TI73" i="1"/>
  <c r="XX73" i="1"/>
  <c r="ACB73" i="1"/>
  <c r="OV73" i="1"/>
  <c r="UA73" i="1"/>
  <c r="YB73" i="1"/>
  <c r="ACJ73" i="1"/>
  <c r="PG73" i="1"/>
  <c r="UF73" i="1"/>
  <c r="ZG73" i="1"/>
  <c r="PM73" i="1"/>
  <c r="MO73" i="1"/>
  <c r="ABS73" i="1"/>
  <c r="OW73" i="1"/>
  <c r="ADC73" i="1"/>
  <c r="PH73" i="1"/>
  <c r="QF73" i="1"/>
  <c r="UB73" i="1"/>
  <c r="UC73" i="1"/>
  <c r="UG73" i="1"/>
  <c r="UH73" i="1"/>
  <c r="UJ73" i="1"/>
  <c r="UR73" i="1"/>
  <c r="ZB73" i="1"/>
  <c r="ZL73" i="1"/>
  <c r="PB73" i="1"/>
  <c r="PJ73" i="1"/>
  <c r="RT73" i="1"/>
  <c r="WP73" i="1"/>
  <c r="ZH73" i="1"/>
  <c r="ZK73" i="1"/>
  <c r="ZM73" i="1"/>
  <c r="ADG73" i="1"/>
  <c r="YN73" i="1"/>
  <c r="R73" i="1"/>
  <c r="AL73" i="1"/>
  <c r="BF73" i="1"/>
  <c r="BZ73" i="1"/>
  <c r="CT73" i="1"/>
  <c r="DN73" i="1"/>
  <c r="EH73" i="1"/>
  <c r="FB73" i="1"/>
  <c r="FV73" i="1"/>
  <c r="GP73" i="1"/>
  <c r="HJ73" i="1"/>
  <c r="ID73" i="1"/>
  <c r="IX73" i="1"/>
  <c r="S73" i="1"/>
  <c r="AM73" i="1"/>
  <c r="BG73" i="1"/>
  <c r="CA73" i="1"/>
  <c r="CU73" i="1"/>
  <c r="DO73" i="1"/>
  <c r="EI73" i="1"/>
  <c r="FC73" i="1"/>
  <c r="FW73" i="1"/>
  <c r="GQ73" i="1"/>
  <c r="HK73" i="1"/>
  <c r="IE73" i="1"/>
  <c r="IY73" i="1"/>
  <c r="T73" i="1"/>
  <c r="AN73" i="1"/>
  <c r="BH73" i="1"/>
  <c r="CB73" i="1"/>
  <c r="CV73" i="1"/>
  <c r="DP73" i="1"/>
  <c r="EJ73" i="1"/>
  <c r="FD73" i="1"/>
  <c r="FX73" i="1"/>
  <c r="GR73" i="1"/>
  <c r="HL73" i="1"/>
  <c r="IF73" i="1"/>
  <c r="IZ73" i="1"/>
  <c r="H73" i="1"/>
  <c r="AB73" i="1"/>
  <c r="AV73" i="1"/>
  <c r="BP73" i="1"/>
  <c r="CJ73" i="1"/>
  <c r="DD73" i="1"/>
  <c r="DX73" i="1"/>
  <c r="ER73" i="1"/>
  <c r="I73" i="1"/>
  <c r="AC73" i="1"/>
  <c r="AW73" i="1"/>
  <c r="BQ73" i="1"/>
  <c r="CK73" i="1"/>
  <c r="DE73" i="1"/>
  <c r="DY73" i="1"/>
  <c r="ES73" i="1"/>
  <c r="FM73" i="1"/>
  <c r="GG73" i="1"/>
  <c r="HA73" i="1"/>
  <c r="HU73" i="1"/>
  <c r="IO73" i="1"/>
  <c r="JI73" i="1"/>
  <c r="K73" i="1"/>
  <c r="AE73" i="1"/>
  <c r="AY73" i="1"/>
  <c r="N73" i="1"/>
  <c r="AH73" i="1"/>
  <c r="BB73" i="1"/>
  <c r="Y73" i="1"/>
  <c r="BD73" i="1"/>
  <c r="CF73" i="1"/>
  <c r="DG73" i="1"/>
  <c r="EF73" i="1"/>
  <c r="FH73" i="1"/>
  <c r="GF73" i="1"/>
  <c r="HE73" i="1"/>
  <c r="IC73" i="1"/>
  <c r="JD73" i="1"/>
  <c r="Z73" i="1"/>
  <c r="BE73" i="1"/>
  <c r="CG73" i="1"/>
  <c r="DH73" i="1"/>
  <c r="EG73" i="1"/>
  <c r="FI73" i="1"/>
  <c r="GH73" i="1"/>
  <c r="HF73" i="1"/>
  <c r="IG73" i="1"/>
  <c r="JE73" i="1"/>
  <c r="AA73" i="1"/>
  <c r="BI73" i="1"/>
  <c r="CH73" i="1"/>
  <c r="DI73" i="1"/>
  <c r="EK73" i="1"/>
  <c r="FJ73" i="1"/>
  <c r="GI73" i="1"/>
  <c r="HG73" i="1"/>
  <c r="IH73" i="1"/>
  <c r="JF73" i="1"/>
  <c r="AD73" i="1"/>
  <c r="BJ73" i="1"/>
  <c r="CI73" i="1"/>
  <c r="DJ73" i="1"/>
  <c r="EL73" i="1"/>
  <c r="FK73" i="1"/>
  <c r="GJ73" i="1"/>
  <c r="HH73" i="1"/>
  <c r="II73" i="1"/>
  <c r="JG73" i="1"/>
  <c r="AF73" i="1"/>
  <c r="BK73" i="1"/>
  <c r="CL73" i="1"/>
  <c r="DK73" i="1"/>
  <c r="EM73" i="1"/>
  <c r="FL73" i="1"/>
  <c r="GK73" i="1"/>
  <c r="HI73" i="1"/>
  <c r="IJ73" i="1"/>
  <c r="JH73" i="1"/>
  <c r="AG73" i="1"/>
  <c r="BL73" i="1"/>
  <c r="CM73" i="1"/>
  <c r="DL73" i="1"/>
  <c r="AI73" i="1"/>
  <c r="BM73" i="1"/>
  <c r="CN73" i="1"/>
  <c r="DM73" i="1"/>
  <c r="EO73" i="1"/>
  <c r="FO73" i="1"/>
  <c r="F73" i="1"/>
  <c r="AK73" i="1"/>
  <c r="BO73" i="1"/>
  <c r="CP73" i="1"/>
  <c r="DR73" i="1"/>
  <c r="EQ73" i="1"/>
  <c r="FQ73" i="1"/>
  <c r="GO73" i="1"/>
  <c r="HP73" i="1"/>
  <c r="IN73" i="1"/>
  <c r="JM73" i="1"/>
  <c r="M73" i="1"/>
  <c r="AR73" i="1"/>
  <c r="BU73" i="1"/>
  <c r="CW73" i="1"/>
  <c r="DV73" i="1"/>
  <c r="EW73" i="1"/>
  <c r="FU73" i="1"/>
  <c r="GV73" i="1"/>
  <c r="HT73" i="1"/>
  <c r="IS73" i="1"/>
  <c r="O73" i="1"/>
  <c r="AS73" i="1"/>
  <c r="BV73" i="1"/>
  <c r="CX73" i="1"/>
  <c r="DW73" i="1"/>
  <c r="EX73" i="1"/>
  <c r="FY73" i="1"/>
  <c r="GW73" i="1"/>
  <c r="HV73" i="1"/>
  <c r="IT73" i="1"/>
  <c r="P73" i="1"/>
  <c r="AT73" i="1"/>
  <c r="BW73" i="1"/>
  <c r="CY73" i="1"/>
  <c r="DZ73" i="1"/>
  <c r="EY73" i="1"/>
  <c r="FZ73" i="1"/>
  <c r="GX73" i="1"/>
  <c r="HW73" i="1"/>
  <c r="IU73" i="1"/>
  <c r="Q73" i="1"/>
  <c r="AU73" i="1"/>
  <c r="BX73" i="1"/>
  <c r="CZ73" i="1"/>
  <c r="EA73" i="1"/>
  <c r="EZ73" i="1"/>
  <c r="GA73" i="1"/>
  <c r="GY73" i="1"/>
  <c r="HX73" i="1"/>
  <c r="IV73" i="1"/>
  <c r="U73" i="1"/>
  <c r="AX73" i="1"/>
  <c r="BY73" i="1"/>
  <c r="DA73" i="1"/>
  <c r="EB73" i="1"/>
  <c r="FA73" i="1"/>
  <c r="GB73" i="1"/>
  <c r="GZ73" i="1"/>
  <c r="HY73" i="1"/>
  <c r="IW73" i="1"/>
  <c r="V73" i="1"/>
  <c r="AZ73" i="1"/>
  <c r="CC73" i="1"/>
  <c r="DB73" i="1"/>
  <c r="EC73" i="1"/>
  <c r="FE73" i="1"/>
  <c r="GC73" i="1"/>
  <c r="HB73" i="1"/>
  <c r="HZ73" i="1"/>
  <c r="JA73" i="1"/>
  <c r="W73" i="1"/>
  <c r="BA73" i="1"/>
  <c r="CD73" i="1"/>
  <c r="DC73" i="1"/>
  <c r="ED73" i="1"/>
  <c r="FF73" i="1"/>
  <c r="GD73" i="1"/>
  <c r="HC73" i="1"/>
  <c r="IA73" i="1"/>
  <c r="JB73" i="1"/>
  <c r="AO73" i="1"/>
  <c r="EP73" i="1"/>
  <c r="HO73" i="1"/>
  <c r="AP73" i="1"/>
  <c r="ET73" i="1"/>
  <c r="HQ73" i="1"/>
  <c r="AQ73" i="1"/>
  <c r="EU73" i="1"/>
  <c r="HR73" i="1"/>
  <c r="BC73" i="1"/>
  <c r="EV73" i="1"/>
  <c r="HS73" i="1"/>
  <c r="BN73" i="1"/>
  <c r="FG73" i="1"/>
  <c r="IB73" i="1"/>
  <c r="BR73" i="1"/>
  <c r="FN73" i="1"/>
  <c r="IK73" i="1"/>
  <c r="BS73" i="1"/>
  <c r="FP73" i="1"/>
  <c r="IL73" i="1"/>
  <c r="BT73" i="1"/>
  <c r="FR73" i="1"/>
  <c r="IM73" i="1"/>
  <c r="CE73" i="1"/>
  <c r="FS73" i="1"/>
  <c r="IP73" i="1"/>
  <c r="CO73" i="1"/>
  <c r="FT73" i="1"/>
  <c r="IQ73" i="1"/>
  <c r="CQ73" i="1"/>
  <c r="GE73" i="1"/>
  <c r="IR73" i="1"/>
  <c r="CR73" i="1"/>
  <c r="GL73" i="1"/>
  <c r="JC73" i="1"/>
  <c r="CS73" i="1"/>
  <c r="GM73" i="1"/>
  <c r="JJ73" i="1"/>
  <c r="DF73" i="1"/>
  <c r="GN73" i="1"/>
  <c r="JK73" i="1"/>
  <c r="DQ73" i="1"/>
  <c r="GS73" i="1"/>
  <c r="JL73" i="1"/>
  <c r="G73" i="1"/>
  <c r="DS73" i="1"/>
  <c r="GT73" i="1"/>
  <c r="J73" i="1"/>
  <c r="DT73" i="1"/>
  <c r="GU73" i="1"/>
  <c r="L73" i="1"/>
  <c r="DU73" i="1"/>
  <c r="HD73" i="1"/>
  <c r="X73" i="1"/>
  <c r="EE73" i="1"/>
  <c r="HM73" i="1"/>
  <c r="AJ73" i="1"/>
  <c r="EN73" i="1"/>
  <c r="HN73" i="1"/>
  <c r="JV91" i="1"/>
  <c r="KP91" i="1"/>
  <c r="JU91" i="1"/>
  <c r="KQ91" i="1"/>
  <c r="LK91" i="1"/>
  <c r="ME91" i="1"/>
  <c r="MY91" i="1"/>
  <c r="NS91" i="1"/>
  <c r="OM91" i="1"/>
  <c r="PG91" i="1"/>
  <c r="QA91" i="1"/>
  <c r="QU91" i="1"/>
  <c r="RO91" i="1"/>
  <c r="SI91" i="1"/>
  <c r="TC91" i="1"/>
  <c r="TW91" i="1"/>
  <c r="UQ91" i="1"/>
  <c r="VK91" i="1"/>
  <c r="WE91" i="1"/>
  <c r="WY91" i="1"/>
  <c r="XS91" i="1"/>
  <c r="YM91" i="1"/>
  <c r="ZG91" i="1"/>
  <c r="AAA91" i="1"/>
  <c r="AAU91" i="1"/>
  <c r="ABO91" i="1"/>
  <c r="ACI91" i="1"/>
  <c r="ADC91" i="1"/>
  <c r="JW91" i="1"/>
  <c r="KR91" i="1"/>
  <c r="LL91" i="1"/>
  <c r="MF91" i="1"/>
  <c r="MZ91" i="1"/>
  <c r="NT91" i="1"/>
  <c r="ON91" i="1"/>
  <c r="PH91" i="1"/>
  <c r="QB91" i="1"/>
  <c r="QV91" i="1"/>
  <c r="RP91" i="1"/>
  <c r="SJ91" i="1"/>
  <c r="TD91" i="1"/>
  <c r="TX91" i="1"/>
  <c r="UR91" i="1"/>
  <c r="VL91" i="1"/>
  <c r="WF91" i="1"/>
  <c r="WZ91" i="1"/>
  <c r="XT91" i="1"/>
  <c r="JX91" i="1"/>
  <c r="KS91" i="1"/>
  <c r="LM91" i="1"/>
  <c r="MG91" i="1"/>
  <c r="NA91" i="1"/>
  <c r="NU91" i="1"/>
  <c r="OO91" i="1"/>
  <c r="PI91" i="1"/>
  <c r="QC91" i="1"/>
  <c r="QW91" i="1"/>
  <c r="RQ91" i="1"/>
  <c r="SK91" i="1"/>
  <c r="TE91" i="1"/>
  <c r="TY91" i="1"/>
  <c r="US91" i="1"/>
  <c r="VM91" i="1"/>
  <c r="WG91" i="1"/>
  <c r="XA91" i="1"/>
  <c r="XU91" i="1"/>
  <c r="JY91" i="1"/>
  <c r="KT91" i="1"/>
  <c r="LN91" i="1"/>
  <c r="MH91" i="1"/>
  <c r="NB91" i="1"/>
  <c r="NV91" i="1"/>
  <c r="OP91" i="1"/>
  <c r="PJ91" i="1"/>
  <c r="QD91" i="1"/>
  <c r="QX91" i="1"/>
  <c r="RR91" i="1"/>
  <c r="SL91" i="1"/>
  <c r="JZ91" i="1"/>
  <c r="KU91" i="1"/>
  <c r="LO91" i="1"/>
  <c r="MI91" i="1"/>
  <c r="NC91" i="1"/>
  <c r="NW91" i="1"/>
  <c r="OQ91" i="1"/>
  <c r="PK91" i="1"/>
  <c r="QE91" i="1"/>
  <c r="QY91" i="1"/>
  <c r="RS91" i="1"/>
  <c r="SM91" i="1"/>
  <c r="TG91" i="1"/>
  <c r="UA91" i="1"/>
  <c r="UU91" i="1"/>
  <c r="VO91" i="1"/>
  <c r="WI91" i="1"/>
  <c r="XC91" i="1"/>
  <c r="XW91" i="1"/>
  <c r="YQ91" i="1"/>
  <c r="ZK91" i="1"/>
  <c r="AAE91" i="1"/>
  <c r="KA91" i="1"/>
  <c r="KV91" i="1"/>
  <c r="LP91" i="1"/>
  <c r="MJ91" i="1"/>
  <c r="ND91" i="1"/>
  <c r="NX91" i="1"/>
  <c r="OR91" i="1"/>
  <c r="PL91" i="1"/>
  <c r="QF91" i="1"/>
  <c r="QZ91" i="1"/>
  <c r="RT91" i="1"/>
  <c r="SN91" i="1"/>
  <c r="TH91" i="1"/>
  <c r="UB91" i="1"/>
  <c r="UV91" i="1"/>
  <c r="VP91" i="1"/>
  <c r="WJ91" i="1"/>
  <c r="XD91" i="1"/>
  <c r="XX91" i="1"/>
  <c r="YR91" i="1"/>
  <c r="KB91" i="1"/>
  <c r="KW91" i="1"/>
  <c r="LQ91" i="1"/>
  <c r="MK91" i="1"/>
  <c r="NE91" i="1"/>
  <c r="NY91" i="1"/>
  <c r="OS91" i="1"/>
  <c r="PM91" i="1"/>
  <c r="QG91" i="1"/>
  <c r="RA91" i="1"/>
  <c r="RU91" i="1"/>
  <c r="SO91" i="1"/>
  <c r="TI91" i="1"/>
  <c r="UC91" i="1"/>
  <c r="UW91" i="1"/>
  <c r="VQ91" i="1"/>
  <c r="WK91" i="1"/>
  <c r="XE91" i="1"/>
  <c r="XY91" i="1"/>
  <c r="YS91" i="1"/>
  <c r="ZM91" i="1"/>
  <c r="AAG91" i="1"/>
  <c r="ABA91" i="1"/>
  <c r="ABU91" i="1"/>
  <c r="ACO91" i="1"/>
  <c r="KC91" i="1"/>
  <c r="KX91" i="1"/>
  <c r="LR91" i="1"/>
  <c r="ML91" i="1"/>
  <c r="NF91" i="1"/>
  <c r="NZ91" i="1"/>
  <c r="OT91" i="1"/>
  <c r="PN91" i="1"/>
  <c r="QH91" i="1"/>
  <c r="RB91" i="1"/>
  <c r="RV91" i="1"/>
  <c r="SP91" i="1"/>
  <c r="TJ91" i="1"/>
  <c r="UD91" i="1"/>
  <c r="UX91" i="1"/>
  <c r="VR91" i="1"/>
  <c r="WL91" i="1"/>
  <c r="XF91" i="1"/>
  <c r="XZ91" i="1"/>
  <c r="YT91" i="1"/>
  <c r="ZN91" i="1"/>
  <c r="AAH91" i="1"/>
  <c r="ABB91" i="1"/>
  <c r="ABV91" i="1"/>
  <c r="ACP91" i="1"/>
  <c r="KD91" i="1"/>
  <c r="KY91" i="1"/>
  <c r="LS91" i="1"/>
  <c r="MM91" i="1"/>
  <c r="NG91" i="1"/>
  <c r="OA91" i="1"/>
  <c r="OU91" i="1"/>
  <c r="PO91" i="1"/>
  <c r="QI91" i="1"/>
  <c r="RC91" i="1"/>
  <c r="RW91" i="1"/>
  <c r="SQ91" i="1"/>
  <c r="TK91" i="1"/>
  <c r="UE91" i="1"/>
  <c r="UY91" i="1"/>
  <c r="VS91" i="1"/>
  <c r="WM91" i="1"/>
  <c r="XG91" i="1"/>
  <c r="YA91" i="1"/>
  <c r="YU91" i="1"/>
  <c r="ZO91" i="1"/>
  <c r="AAI91" i="1"/>
  <c r="ABC91" i="1"/>
  <c r="ABW91" i="1"/>
  <c r="ACQ91" i="1"/>
  <c r="KE91" i="1"/>
  <c r="KZ91" i="1"/>
  <c r="LT91" i="1"/>
  <c r="MN91" i="1"/>
  <c r="NH91" i="1"/>
  <c r="OB91" i="1"/>
  <c r="OV91" i="1"/>
  <c r="PP91" i="1"/>
  <c r="QJ91" i="1"/>
  <c r="RD91" i="1"/>
  <c r="RX91" i="1"/>
  <c r="SR91" i="1"/>
  <c r="TL91" i="1"/>
  <c r="UF91" i="1"/>
  <c r="UZ91" i="1"/>
  <c r="VT91" i="1"/>
  <c r="WN91" i="1"/>
  <c r="XH91" i="1"/>
  <c r="YB91" i="1"/>
  <c r="YV91" i="1"/>
  <c r="ZP91" i="1"/>
  <c r="AAJ91" i="1"/>
  <c r="ABD91" i="1"/>
  <c r="ABX91" i="1"/>
  <c r="ACR91" i="1"/>
  <c r="KF91" i="1"/>
  <c r="LA91" i="1"/>
  <c r="LU91" i="1"/>
  <c r="MO91" i="1"/>
  <c r="NI91" i="1"/>
  <c r="OC91" i="1"/>
  <c r="OW91" i="1"/>
  <c r="PQ91" i="1"/>
  <c r="QK91" i="1"/>
  <c r="RE91" i="1"/>
  <c r="RY91" i="1"/>
  <c r="SS91" i="1"/>
  <c r="TM91" i="1"/>
  <c r="UG91" i="1"/>
  <c r="VA91" i="1"/>
  <c r="VU91" i="1"/>
  <c r="WO91" i="1"/>
  <c r="XI91" i="1"/>
  <c r="YC91" i="1"/>
  <c r="YW91" i="1"/>
  <c r="ZQ91" i="1"/>
  <c r="AAK91" i="1"/>
  <c r="ABE91" i="1"/>
  <c r="ABY91" i="1"/>
  <c r="ACS91" i="1"/>
  <c r="KG91" i="1"/>
  <c r="LB91" i="1"/>
  <c r="LV91" i="1"/>
  <c r="MP91" i="1"/>
  <c r="NJ91" i="1"/>
  <c r="OD91" i="1"/>
  <c r="OX91" i="1"/>
  <c r="PR91" i="1"/>
  <c r="QL91" i="1"/>
  <c r="RF91" i="1"/>
  <c r="RZ91" i="1"/>
  <c r="ST91" i="1"/>
  <c r="TN91" i="1"/>
  <c r="UH91" i="1"/>
  <c r="VB91" i="1"/>
  <c r="VV91" i="1"/>
  <c r="WP91" i="1"/>
  <c r="XJ91" i="1"/>
  <c r="YD91" i="1"/>
  <c r="YX91" i="1"/>
  <c r="ZR91" i="1"/>
  <c r="AAL91" i="1"/>
  <c r="ABF91" i="1"/>
  <c r="ABZ91" i="1"/>
  <c r="ACT91" i="1"/>
  <c r="JP91" i="1"/>
  <c r="KK91" i="1"/>
  <c r="LF91" i="1"/>
  <c r="LZ91" i="1"/>
  <c r="MT91" i="1"/>
  <c r="NN91" i="1"/>
  <c r="OH91" i="1"/>
  <c r="PB91" i="1"/>
  <c r="PV91" i="1"/>
  <c r="QP91" i="1"/>
  <c r="RJ91" i="1"/>
  <c r="SD91" i="1"/>
  <c r="SX91" i="1"/>
  <c r="TR91" i="1"/>
  <c r="UL91" i="1"/>
  <c r="VF91" i="1"/>
  <c r="VZ91" i="1"/>
  <c r="WT91" i="1"/>
  <c r="XN91" i="1"/>
  <c r="YH91" i="1"/>
  <c r="ZB91" i="1"/>
  <c r="ZV91" i="1"/>
  <c r="AAP91" i="1"/>
  <c r="ABJ91" i="1"/>
  <c r="ACD91" i="1"/>
  <c r="ACX91" i="1"/>
  <c r="KN91" i="1"/>
  <c r="MV91" i="1"/>
  <c r="PC91" i="1"/>
  <c r="RI91" i="1"/>
  <c r="TO91" i="1"/>
  <c r="VH91" i="1"/>
  <c r="XK91" i="1"/>
  <c r="ZA91" i="1"/>
  <c r="AAM91" i="1"/>
  <c r="ABQ91" i="1"/>
  <c r="ACZ91" i="1"/>
  <c r="KO91" i="1"/>
  <c r="MW91" i="1"/>
  <c r="PD91" i="1"/>
  <c r="RK91" i="1"/>
  <c r="TP91" i="1"/>
  <c r="VI91" i="1"/>
  <c r="XL91" i="1"/>
  <c r="ZC91" i="1"/>
  <c r="AAN91" i="1"/>
  <c r="ABR91" i="1"/>
  <c r="ADA91" i="1"/>
  <c r="LC91" i="1"/>
  <c r="MX91" i="1"/>
  <c r="PE91" i="1"/>
  <c r="RL91" i="1"/>
  <c r="TQ91" i="1"/>
  <c r="VJ91" i="1"/>
  <c r="XM91" i="1"/>
  <c r="ZD91" i="1"/>
  <c r="AAO91" i="1"/>
  <c r="ABS91" i="1"/>
  <c r="ADB91" i="1"/>
  <c r="LD91" i="1"/>
  <c r="NK91" i="1"/>
  <c r="PF91" i="1"/>
  <c r="RM91" i="1"/>
  <c r="TS91" i="1"/>
  <c r="VN91" i="1"/>
  <c r="XO91" i="1"/>
  <c r="ZE91" i="1"/>
  <c r="AAQ91" i="1"/>
  <c r="ABT91" i="1"/>
  <c r="ADD91" i="1"/>
  <c r="LE91" i="1"/>
  <c r="NL91" i="1"/>
  <c r="PS91" i="1"/>
  <c r="RN91" i="1"/>
  <c r="TT91" i="1"/>
  <c r="VW91" i="1"/>
  <c r="XP91" i="1"/>
  <c r="ZF91" i="1"/>
  <c r="AAR91" i="1"/>
  <c r="ACA91" i="1"/>
  <c r="ADE91" i="1"/>
  <c r="LG91" i="1"/>
  <c r="NM91" i="1"/>
  <c r="PT91" i="1"/>
  <c r="SA91" i="1"/>
  <c r="TU91" i="1"/>
  <c r="VX91" i="1"/>
  <c r="XQ91" i="1"/>
  <c r="ZH91" i="1"/>
  <c r="AAS91" i="1"/>
  <c r="ACB91" i="1"/>
  <c r="ADF91" i="1"/>
  <c r="LH91" i="1"/>
  <c r="NO91" i="1"/>
  <c r="PU91" i="1"/>
  <c r="SB91" i="1"/>
  <c r="TV91" i="1"/>
  <c r="VY91" i="1"/>
  <c r="XR91" i="1"/>
  <c r="ZI91" i="1"/>
  <c r="AAT91" i="1"/>
  <c r="ACC91" i="1"/>
  <c r="ADG91" i="1"/>
  <c r="LI91" i="1"/>
  <c r="NP91" i="1"/>
  <c r="PW91" i="1"/>
  <c r="SC91" i="1"/>
  <c r="TZ91" i="1"/>
  <c r="WA91" i="1"/>
  <c r="XV91" i="1"/>
  <c r="ZJ91" i="1"/>
  <c r="AAV91" i="1"/>
  <c r="ACE91" i="1"/>
  <c r="LJ91" i="1"/>
  <c r="NQ91" i="1"/>
  <c r="PX91" i="1"/>
  <c r="SE91" i="1"/>
  <c r="UI91" i="1"/>
  <c r="WB91" i="1"/>
  <c r="YE91" i="1"/>
  <c r="ZL91" i="1"/>
  <c r="AAW91" i="1"/>
  <c r="ACF91" i="1"/>
  <c r="JN91" i="1"/>
  <c r="LW91" i="1"/>
  <c r="NR91" i="1"/>
  <c r="PY91" i="1"/>
  <c r="SF91" i="1"/>
  <c r="UJ91" i="1"/>
  <c r="WC91" i="1"/>
  <c r="YF91" i="1"/>
  <c r="ZS91" i="1"/>
  <c r="AAX91" i="1"/>
  <c r="ACG91" i="1"/>
  <c r="JO91" i="1"/>
  <c r="LX91" i="1"/>
  <c r="OE91" i="1"/>
  <c r="PZ91" i="1"/>
  <c r="SG91" i="1"/>
  <c r="UK91" i="1"/>
  <c r="WD91" i="1"/>
  <c r="YG91" i="1"/>
  <c r="ZT91" i="1"/>
  <c r="AAY91" i="1"/>
  <c r="ACH91" i="1"/>
  <c r="JQ91" i="1"/>
  <c r="LY91" i="1"/>
  <c r="OF91" i="1"/>
  <c r="QM91" i="1"/>
  <c r="SH91" i="1"/>
  <c r="UM91" i="1"/>
  <c r="WH91" i="1"/>
  <c r="YI91" i="1"/>
  <c r="ZU91" i="1"/>
  <c r="AAZ91" i="1"/>
  <c r="ACJ91" i="1"/>
  <c r="KH91" i="1"/>
  <c r="MD91" i="1"/>
  <c r="OK91" i="1"/>
  <c r="QR91" i="1"/>
  <c r="SY91" i="1"/>
  <c r="UT91" i="1"/>
  <c r="WU91" i="1"/>
  <c r="YN91" i="1"/>
  <c r="ZZ91" i="1"/>
  <c r="ABK91" i="1"/>
  <c r="ACN91" i="1"/>
  <c r="KI91" i="1"/>
  <c r="MQ91" i="1"/>
  <c r="OL91" i="1"/>
  <c r="QS91" i="1"/>
  <c r="SZ91" i="1"/>
  <c r="VC91" i="1"/>
  <c r="WV91" i="1"/>
  <c r="YO91" i="1"/>
  <c r="AAB91" i="1"/>
  <c r="ABL91" i="1"/>
  <c r="ACU91" i="1"/>
  <c r="MS91" i="1"/>
  <c r="UN91" i="1"/>
  <c r="ZY91" i="1"/>
  <c r="MU91" i="1"/>
  <c r="UO91" i="1"/>
  <c r="AAC91" i="1"/>
  <c r="OG91" i="1"/>
  <c r="UP91" i="1"/>
  <c r="AAD91" i="1"/>
  <c r="OI91" i="1"/>
  <c r="VD91" i="1"/>
  <c r="AAF91" i="1"/>
  <c r="OJ91" i="1"/>
  <c r="VE91" i="1"/>
  <c r="ABG91" i="1"/>
  <c r="OY91" i="1"/>
  <c r="VG91" i="1"/>
  <c r="ABH91" i="1"/>
  <c r="OZ91" i="1"/>
  <c r="WQ91" i="1"/>
  <c r="ABI91" i="1"/>
  <c r="PA91" i="1"/>
  <c r="WR91" i="1"/>
  <c r="ABM91" i="1"/>
  <c r="QN91" i="1"/>
  <c r="WS91" i="1"/>
  <c r="ABN91" i="1"/>
  <c r="QO91" i="1"/>
  <c r="WW91" i="1"/>
  <c r="ABP91" i="1"/>
  <c r="JR91" i="1"/>
  <c r="QQ91" i="1"/>
  <c r="WX91" i="1"/>
  <c r="ACK91" i="1"/>
  <c r="JS91" i="1"/>
  <c r="QT91" i="1"/>
  <c r="XB91" i="1"/>
  <c r="ACL91" i="1"/>
  <c r="KM91" i="1"/>
  <c r="SV91" i="1"/>
  <c r="YP91" i="1"/>
  <c r="ACY91" i="1"/>
  <c r="MA91" i="1"/>
  <c r="SW91" i="1"/>
  <c r="YY91" i="1"/>
  <c r="MC91" i="1"/>
  <c r="TB91" i="1"/>
  <c r="ZW91" i="1"/>
  <c r="MR91" i="1"/>
  <c r="TF91" i="1"/>
  <c r="ZX91" i="1"/>
  <c r="RG91" i="1"/>
  <c r="RH91" i="1"/>
  <c r="SU91" i="1"/>
  <c r="TA91" i="1"/>
  <c r="YJ91" i="1"/>
  <c r="YK91" i="1"/>
  <c r="YL91" i="1"/>
  <c r="YZ91" i="1"/>
  <c r="ACM91" i="1"/>
  <c r="ACV91" i="1"/>
  <c r="ACW91" i="1"/>
  <c r="KL91" i="1"/>
  <c r="JT91" i="1"/>
  <c r="KJ91" i="1"/>
  <c r="MB91" i="1"/>
  <c r="P91" i="1"/>
  <c r="AJ91" i="1"/>
  <c r="BD91" i="1"/>
  <c r="BX91" i="1"/>
  <c r="CR91" i="1"/>
  <c r="DL91" i="1"/>
  <c r="EF91" i="1"/>
  <c r="EZ91" i="1"/>
  <c r="FT91" i="1"/>
  <c r="GN91" i="1"/>
  <c r="HH91" i="1"/>
  <c r="IB91" i="1"/>
  <c r="IV91" i="1"/>
  <c r="Q91" i="1"/>
  <c r="AK91" i="1"/>
  <c r="BE91" i="1"/>
  <c r="BY91" i="1"/>
  <c r="CS91" i="1"/>
  <c r="DM91" i="1"/>
  <c r="EG91" i="1"/>
  <c r="FA91" i="1"/>
  <c r="FU91" i="1"/>
  <c r="GO91" i="1"/>
  <c r="HI91" i="1"/>
  <c r="IC91" i="1"/>
  <c r="IW91" i="1"/>
  <c r="R91" i="1"/>
  <c r="AL91" i="1"/>
  <c r="BF91" i="1"/>
  <c r="BZ91" i="1"/>
  <c r="CT91" i="1"/>
  <c r="DN91" i="1"/>
  <c r="EH91" i="1"/>
  <c r="FB91" i="1"/>
  <c r="FV91" i="1"/>
  <c r="GP91" i="1"/>
  <c r="HJ91" i="1"/>
  <c r="ID91" i="1"/>
  <c r="IX91" i="1"/>
  <c r="V91" i="1"/>
  <c r="AP91" i="1"/>
  <c r="BJ91" i="1"/>
  <c r="CD91" i="1"/>
  <c r="CX91" i="1"/>
  <c r="DR91" i="1"/>
  <c r="EL91" i="1"/>
  <c r="FF91" i="1"/>
  <c r="FZ91" i="1"/>
  <c r="GT91" i="1"/>
  <c r="HN91" i="1"/>
  <c r="IH91" i="1"/>
  <c r="JB91" i="1"/>
  <c r="H91" i="1"/>
  <c r="AB91" i="1"/>
  <c r="AV91" i="1"/>
  <c r="BP91" i="1"/>
  <c r="CJ91" i="1"/>
  <c r="DD91" i="1"/>
  <c r="DX91" i="1"/>
  <c r="ER91" i="1"/>
  <c r="FL91" i="1"/>
  <c r="GF91" i="1"/>
  <c r="GZ91" i="1"/>
  <c r="HT91" i="1"/>
  <c r="IN91" i="1"/>
  <c r="JH91" i="1"/>
  <c r="I91" i="1"/>
  <c r="AC91" i="1"/>
  <c r="AW91" i="1"/>
  <c r="BQ91" i="1"/>
  <c r="CK91" i="1"/>
  <c r="DE91" i="1"/>
  <c r="DY91" i="1"/>
  <c r="ES91" i="1"/>
  <c r="FM91" i="1"/>
  <c r="GG91" i="1"/>
  <c r="HA91" i="1"/>
  <c r="J91" i="1"/>
  <c r="AD91" i="1"/>
  <c r="AX91" i="1"/>
  <c r="BR91" i="1"/>
  <c r="CL91" i="1"/>
  <c r="DF91" i="1"/>
  <c r="DZ91" i="1"/>
  <c r="ET91" i="1"/>
  <c r="FN91" i="1"/>
  <c r="GH91" i="1"/>
  <c r="HB91" i="1"/>
  <c r="HV91" i="1"/>
  <c r="K91" i="1"/>
  <c r="AE91" i="1"/>
  <c r="AY91" i="1"/>
  <c r="BS91" i="1"/>
  <c r="CM91" i="1"/>
  <c r="DG91" i="1"/>
  <c r="EA91" i="1"/>
  <c r="EU91" i="1"/>
  <c r="FO91" i="1"/>
  <c r="GI91" i="1"/>
  <c r="HC91" i="1"/>
  <c r="HW91" i="1"/>
  <c r="IQ91" i="1"/>
  <c r="JK91" i="1"/>
  <c r="L91" i="1"/>
  <c r="AF91" i="1"/>
  <c r="AZ91" i="1"/>
  <c r="BT91" i="1"/>
  <c r="CN91" i="1"/>
  <c r="DH91" i="1"/>
  <c r="EB91" i="1"/>
  <c r="EV91" i="1"/>
  <c r="FP91" i="1"/>
  <c r="GJ91" i="1"/>
  <c r="HD91" i="1"/>
  <c r="HX91" i="1"/>
  <c r="IR91" i="1"/>
  <c r="JL91" i="1"/>
  <c r="Y91" i="1"/>
  <c r="BK91" i="1"/>
  <c r="CV91" i="1"/>
  <c r="EE91" i="1"/>
  <c r="FQ91" i="1"/>
  <c r="GX91" i="1"/>
  <c r="II91" i="1"/>
  <c r="JM91" i="1"/>
  <c r="Z91" i="1"/>
  <c r="BL91" i="1"/>
  <c r="CW91" i="1"/>
  <c r="EI91" i="1"/>
  <c r="FR91" i="1"/>
  <c r="GY91" i="1"/>
  <c r="IJ91" i="1"/>
  <c r="AA91" i="1"/>
  <c r="BM91" i="1"/>
  <c r="CY91" i="1"/>
  <c r="EJ91" i="1"/>
  <c r="FS91" i="1"/>
  <c r="HE91" i="1"/>
  <c r="IK91" i="1"/>
  <c r="AG91" i="1"/>
  <c r="BN91" i="1"/>
  <c r="CZ91" i="1"/>
  <c r="EK91" i="1"/>
  <c r="FW91" i="1"/>
  <c r="HF91" i="1"/>
  <c r="IL91" i="1"/>
  <c r="AH91" i="1"/>
  <c r="BO91" i="1"/>
  <c r="DA91" i="1"/>
  <c r="EM91" i="1"/>
  <c r="FX91" i="1"/>
  <c r="HG91" i="1"/>
  <c r="IM91" i="1"/>
  <c r="AI91" i="1"/>
  <c r="BU91" i="1"/>
  <c r="DB91" i="1"/>
  <c r="EN91" i="1"/>
  <c r="FY91" i="1"/>
  <c r="HK91" i="1"/>
  <c r="IO91" i="1"/>
  <c r="AM91" i="1"/>
  <c r="BV91" i="1"/>
  <c r="DC91" i="1"/>
  <c r="EO91" i="1"/>
  <c r="GA91" i="1"/>
  <c r="HL91" i="1"/>
  <c r="IP91" i="1"/>
  <c r="AN91" i="1"/>
  <c r="BW91" i="1"/>
  <c r="DI91" i="1"/>
  <c r="EP91" i="1"/>
  <c r="GB91" i="1"/>
  <c r="HM91" i="1"/>
  <c r="IS91" i="1"/>
  <c r="AO91" i="1"/>
  <c r="CA91" i="1"/>
  <c r="DJ91" i="1"/>
  <c r="EQ91" i="1"/>
  <c r="GC91" i="1"/>
  <c r="HO91" i="1"/>
  <c r="IT91" i="1"/>
  <c r="AQ91" i="1"/>
  <c r="CB91" i="1"/>
  <c r="DK91" i="1"/>
  <c r="EW91" i="1"/>
  <c r="GD91" i="1"/>
  <c r="HP91" i="1"/>
  <c r="IU91" i="1"/>
  <c r="F91" i="1"/>
  <c r="AR91" i="1"/>
  <c r="CC91" i="1"/>
  <c r="DO91" i="1"/>
  <c r="EX91" i="1"/>
  <c r="GE91" i="1"/>
  <c r="HQ91" i="1"/>
  <c r="IY91" i="1"/>
  <c r="G91" i="1"/>
  <c r="AS91" i="1"/>
  <c r="CE91" i="1"/>
  <c r="DP91" i="1"/>
  <c r="EY91" i="1"/>
  <c r="GK91" i="1"/>
  <c r="HR91" i="1"/>
  <c r="IZ91" i="1"/>
  <c r="M91" i="1"/>
  <c r="AT91" i="1"/>
  <c r="CF91" i="1"/>
  <c r="DQ91" i="1"/>
  <c r="FC91" i="1"/>
  <c r="GL91" i="1"/>
  <c r="HS91" i="1"/>
  <c r="JA91" i="1"/>
  <c r="N91" i="1"/>
  <c r="AU91" i="1"/>
  <c r="CG91" i="1"/>
  <c r="DS91" i="1"/>
  <c r="FD91" i="1"/>
  <c r="GM91" i="1"/>
  <c r="HU91" i="1"/>
  <c r="JC91" i="1"/>
  <c r="O91" i="1"/>
  <c r="BA91" i="1"/>
  <c r="CH91" i="1"/>
  <c r="DT91" i="1"/>
  <c r="FE91" i="1"/>
  <c r="GQ91" i="1"/>
  <c r="HY91" i="1"/>
  <c r="JD91" i="1"/>
  <c r="S91" i="1"/>
  <c r="BB91" i="1"/>
  <c r="CI91" i="1"/>
  <c r="DU91" i="1"/>
  <c r="FG91" i="1"/>
  <c r="GR91" i="1"/>
  <c r="HZ91" i="1"/>
  <c r="JE91" i="1"/>
  <c r="T91" i="1"/>
  <c r="BC91" i="1"/>
  <c r="CO91" i="1"/>
  <c r="DV91" i="1"/>
  <c r="FH91" i="1"/>
  <c r="GS91" i="1"/>
  <c r="IA91" i="1"/>
  <c r="JF91" i="1"/>
  <c r="U91" i="1"/>
  <c r="BG91" i="1"/>
  <c r="CP91" i="1"/>
  <c r="DW91" i="1"/>
  <c r="FI91" i="1"/>
  <c r="GU91" i="1"/>
  <c r="IE91" i="1"/>
  <c r="JG91" i="1"/>
  <c r="W91" i="1"/>
  <c r="BH91" i="1"/>
  <c r="CQ91" i="1"/>
  <c r="EC91" i="1"/>
  <c r="FJ91" i="1"/>
  <c r="GV91" i="1"/>
  <c r="IF91" i="1"/>
  <c r="JI91" i="1"/>
  <c r="X91" i="1"/>
  <c r="BI91" i="1"/>
  <c r="CU91" i="1"/>
  <c r="ED91" i="1"/>
  <c r="FK91" i="1"/>
  <c r="GW91" i="1"/>
  <c r="IG91" i="1"/>
  <c r="JJ91" i="1"/>
  <c r="JY99" i="1"/>
  <c r="KS99" i="1"/>
  <c r="LM99" i="1"/>
  <c r="MG99" i="1"/>
  <c r="NA99" i="1"/>
  <c r="NU99" i="1"/>
  <c r="OO99" i="1"/>
  <c r="PI99" i="1"/>
  <c r="QC99" i="1"/>
  <c r="QW99" i="1"/>
  <c r="RQ99" i="1"/>
  <c r="SK99" i="1"/>
  <c r="TE99" i="1"/>
  <c r="TY99" i="1"/>
  <c r="US99" i="1"/>
  <c r="VM99" i="1"/>
  <c r="WG99" i="1"/>
  <c r="XA99" i="1"/>
  <c r="XU99" i="1"/>
  <c r="YO99" i="1"/>
  <c r="ZI99" i="1"/>
  <c r="JU99" i="1"/>
  <c r="KP99" i="1"/>
  <c r="LK99" i="1"/>
  <c r="MF99" i="1"/>
  <c r="NB99" i="1"/>
  <c r="NW99" i="1"/>
  <c r="OR99" i="1"/>
  <c r="PM99" i="1"/>
  <c r="QH99" i="1"/>
  <c r="RC99" i="1"/>
  <c r="RX99" i="1"/>
  <c r="SS99" i="1"/>
  <c r="TN99" i="1"/>
  <c r="UI99" i="1"/>
  <c r="VD99" i="1"/>
  <c r="VY99" i="1"/>
  <c r="WT99" i="1"/>
  <c r="XO99" i="1"/>
  <c r="YJ99" i="1"/>
  <c r="ZE99" i="1"/>
  <c r="ZZ99" i="1"/>
  <c r="AAT99" i="1"/>
  <c r="ABN99" i="1"/>
  <c r="ACH99" i="1"/>
  <c r="ADB99" i="1"/>
  <c r="JV99" i="1"/>
  <c r="KQ99" i="1"/>
  <c r="LL99" i="1"/>
  <c r="MH99" i="1"/>
  <c r="NC99" i="1"/>
  <c r="NX99" i="1"/>
  <c r="OS99" i="1"/>
  <c r="PN99" i="1"/>
  <c r="QI99" i="1"/>
  <c r="RD99" i="1"/>
  <c r="RY99" i="1"/>
  <c r="ST99" i="1"/>
  <c r="TO99" i="1"/>
  <c r="UJ99" i="1"/>
  <c r="VE99" i="1"/>
  <c r="VZ99" i="1"/>
  <c r="WU99" i="1"/>
  <c r="XP99" i="1"/>
  <c r="YK99" i="1"/>
  <c r="ZF99" i="1"/>
  <c r="AAA99" i="1"/>
  <c r="AAU99" i="1"/>
  <c r="ABO99" i="1"/>
  <c r="ACI99" i="1"/>
  <c r="ADC99" i="1"/>
  <c r="JW99" i="1"/>
  <c r="KR99" i="1"/>
  <c r="LN99" i="1"/>
  <c r="MI99" i="1"/>
  <c r="ND99" i="1"/>
  <c r="NY99" i="1"/>
  <c r="OT99" i="1"/>
  <c r="PO99" i="1"/>
  <c r="QJ99" i="1"/>
  <c r="RE99" i="1"/>
  <c r="RZ99" i="1"/>
  <c r="SU99" i="1"/>
  <c r="TP99" i="1"/>
  <c r="UK99" i="1"/>
  <c r="VF99" i="1"/>
  <c r="WA99" i="1"/>
  <c r="WV99" i="1"/>
  <c r="XQ99" i="1"/>
  <c r="YL99" i="1"/>
  <c r="ZG99" i="1"/>
  <c r="AAB99" i="1"/>
  <c r="AAV99" i="1"/>
  <c r="ABP99" i="1"/>
  <c r="ACJ99" i="1"/>
  <c r="ADD99" i="1"/>
  <c r="JX99" i="1"/>
  <c r="KT99" i="1"/>
  <c r="LO99" i="1"/>
  <c r="MJ99" i="1"/>
  <c r="NE99" i="1"/>
  <c r="NZ99" i="1"/>
  <c r="OU99" i="1"/>
  <c r="PP99" i="1"/>
  <c r="QK99" i="1"/>
  <c r="RF99" i="1"/>
  <c r="SA99" i="1"/>
  <c r="SV99" i="1"/>
  <c r="TQ99" i="1"/>
  <c r="UL99" i="1"/>
  <c r="VG99" i="1"/>
  <c r="WB99" i="1"/>
  <c r="WW99" i="1"/>
  <c r="XR99" i="1"/>
  <c r="YM99" i="1"/>
  <c r="ZH99" i="1"/>
  <c r="AAC99" i="1"/>
  <c r="AAW99" i="1"/>
  <c r="ABQ99" i="1"/>
  <c r="ACK99" i="1"/>
  <c r="ADE99" i="1"/>
  <c r="JZ99" i="1"/>
  <c r="KU99" i="1"/>
  <c r="LP99" i="1"/>
  <c r="MK99" i="1"/>
  <c r="NF99" i="1"/>
  <c r="OA99" i="1"/>
  <c r="OV99" i="1"/>
  <c r="PQ99" i="1"/>
  <c r="QL99" i="1"/>
  <c r="RG99" i="1"/>
  <c r="SB99" i="1"/>
  <c r="SW99" i="1"/>
  <c r="TR99" i="1"/>
  <c r="UM99" i="1"/>
  <c r="VH99" i="1"/>
  <c r="WC99" i="1"/>
  <c r="WX99" i="1"/>
  <c r="XS99" i="1"/>
  <c r="YN99" i="1"/>
  <c r="ZJ99" i="1"/>
  <c r="AAD99" i="1"/>
  <c r="AAX99" i="1"/>
  <c r="ABR99" i="1"/>
  <c r="ACL99" i="1"/>
  <c r="ADF99" i="1"/>
  <c r="KA99" i="1"/>
  <c r="KV99" i="1"/>
  <c r="LQ99" i="1"/>
  <c r="ML99" i="1"/>
  <c r="NG99" i="1"/>
  <c r="OB99" i="1"/>
  <c r="OW99" i="1"/>
  <c r="PR99" i="1"/>
  <c r="QM99" i="1"/>
  <c r="RH99" i="1"/>
  <c r="SC99" i="1"/>
  <c r="SX99" i="1"/>
  <c r="TS99" i="1"/>
  <c r="UN99" i="1"/>
  <c r="VI99" i="1"/>
  <c r="WD99" i="1"/>
  <c r="WY99" i="1"/>
  <c r="XT99" i="1"/>
  <c r="YP99" i="1"/>
  <c r="ZK99" i="1"/>
  <c r="AAE99" i="1"/>
  <c r="AAY99" i="1"/>
  <c r="ABS99" i="1"/>
  <c r="ACM99" i="1"/>
  <c r="ADG99" i="1"/>
  <c r="KB99" i="1"/>
  <c r="KW99" i="1"/>
  <c r="LR99" i="1"/>
  <c r="MM99" i="1"/>
  <c r="NH99" i="1"/>
  <c r="OC99" i="1"/>
  <c r="OX99" i="1"/>
  <c r="PS99" i="1"/>
  <c r="QN99" i="1"/>
  <c r="RI99" i="1"/>
  <c r="SD99" i="1"/>
  <c r="SY99" i="1"/>
  <c r="TT99" i="1"/>
  <c r="UO99" i="1"/>
  <c r="VJ99" i="1"/>
  <c r="WE99" i="1"/>
  <c r="WZ99" i="1"/>
  <c r="XV99" i="1"/>
  <c r="YQ99" i="1"/>
  <c r="ZL99" i="1"/>
  <c r="AAF99" i="1"/>
  <c r="AAZ99" i="1"/>
  <c r="ABT99" i="1"/>
  <c r="ACN99" i="1"/>
  <c r="KC99" i="1"/>
  <c r="KX99" i="1"/>
  <c r="LS99" i="1"/>
  <c r="MN99" i="1"/>
  <c r="NI99" i="1"/>
  <c r="OD99" i="1"/>
  <c r="OY99" i="1"/>
  <c r="PT99" i="1"/>
  <c r="QO99" i="1"/>
  <c r="RJ99" i="1"/>
  <c r="SE99" i="1"/>
  <c r="SZ99" i="1"/>
  <c r="TU99" i="1"/>
  <c r="UP99" i="1"/>
  <c r="VK99" i="1"/>
  <c r="WF99" i="1"/>
  <c r="XB99" i="1"/>
  <c r="XW99" i="1"/>
  <c r="YR99" i="1"/>
  <c r="ZM99" i="1"/>
  <c r="AAG99" i="1"/>
  <c r="ABA99" i="1"/>
  <c r="ABU99" i="1"/>
  <c r="ACO99" i="1"/>
  <c r="KD99" i="1"/>
  <c r="KY99" i="1"/>
  <c r="LT99" i="1"/>
  <c r="MO99" i="1"/>
  <c r="NJ99" i="1"/>
  <c r="OE99" i="1"/>
  <c r="OZ99" i="1"/>
  <c r="PU99" i="1"/>
  <c r="QP99" i="1"/>
  <c r="RK99" i="1"/>
  <c r="SF99" i="1"/>
  <c r="TA99" i="1"/>
  <c r="TV99" i="1"/>
  <c r="UQ99" i="1"/>
  <c r="VL99" i="1"/>
  <c r="WH99" i="1"/>
  <c r="XC99" i="1"/>
  <c r="XX99" i="1"/>
  <c r="YS99" i="1"/>
  <c r="ZN99" i="1"/>
  <c r="AAH99" i="1"/>
  <c r="ABB99" i="1"/>
  <c r="ABV99" i="1"/>
  <c r="ACP99" i="1"/>
  <c r="KE99" i="1"/>
  <c r="KZ99" i="1"/>
  <c r="LU99" i="1"/>
  <c r="MP99" i="1"/>
  <c r="NK99" i="1"/>
  <c r="OF99" i="1"/>
  <c r="PA99" i="1"/>
  <c r="PV99" i="1"/>
  <c r="QQ99" i="1"/>
  <c r="RL99" i="1"/>
  <c r="SG99" i="1"/>
  <c r="TB99" i="1"/>
  <c r="TW99" i="1"/>
  <c r="UR99" i="1"/>
  <c r="VN99" i="1"/>
  <c r="WI99" i="1"/>
  <c r="XD99" i="1"/>
  <c r="XY99" i="1"/>
  <c r="YT99" i="1"/>
  <c r="ZO99" i="1"/>
  <c r="AAI99" i="1"/>
  <c r="ABC99" i="1"/>
  <c r="ABW99" i="1"/>
  <c r="ACQ99" i="1"/>
  <c r="KF99" i="1"/>
  <c r="LA99" i="1"/>
  <c r="LV99" i="1"/>
  <c r="MQ99" i="1"/>
  <c r="NL99" i="1"/>
  <c r="OG99" i="1"/>
  <c r="PB99" i="1"/>
  <c r="PW99" i="1"/>
  <c r="QR99" i="1"/>
  <c r="RM99" i="1"/>
  <c r="SH99" i="1"/>
  <c r="TC99" i="1"/>
  <c r="TX99" i="1"/>
  <c r="UT99" i="1"/>
  <c r="VO99" i="1"/>
  <c r="WJ99" i="1"/>
  <c r="XE99" i="1"/>
  <c r="XZ99" i="1"/>
  <c r="YU99" i="1"/>
  <c r="ZP99" i="1"/>
  <c r="AAJ99" i="1"/>
  <c r="ABD99" i="1"/>
  <c r="ABX99" i="1"/>
  <c r="ACR99" i="1"/>
  <c r="KG99" i="1"/>
  <c r="LB99" i="1"/>
  <c r="LW99" i="1"/>
  <c r="MR99" i="1"/>
  <c r="NM99" i="1"/>
  <c r="OH99" i="1"/>
  <c r="PC99" i="1"/>
  <c r="PX99" i="1"/>
  <c r="QS99" i="1"/>
  <c r="RN99" i="1"/>
  <c r="SI99" i="1"/>
  <c r="TD99" i="1"/>
  <c r="TZ99" i="1"/>
  <c r="UU99" i="1"/>
  <c r="VP99" i="1"/>
  <c r="WK99" i="1"/>
  <c r="XF99" i="1"/>
  <c r="YA99" i="1"/>
  <c r="YV99" i="1"/>
  <c r="ZQ99" i="1"/>
  <c r="AAK99" i="1"/>
  <c r="ABE99" i="1"/>
  <c r="ABY99" i="1"/>
  <c r="ACS99" i="1"/>
  <c r="KH99" i="1"/>
  <c r="LC99" i="1"/>
  <c r="LX99" i="1"/>
  <c r="MS99" i="1"/>
  <c r="NN99" i="1"/>
  <c r="OI99" i="1"/>
  <c r="PD99" i="1"/>
  <c r="PY99" i="1"/>
  <c r="QT99" i="1"/>
  <c r="RO99" i="1"/>
  <c r="SJ99" i="1"/>
  <c r="TF99" i="1"/>
  <c r="UA99" i="1"/>
  <c r="UV99" i="1"/>
  <c r="VQ99" i="1"/>
  <c r="WL99" i="1"/>
  <c r="XG99" i="1"/>
  <c r="YB99" i="1"/>
  <c r="YW99" i="1"/>
  <c r="ZR99" i="1"/>
  <c r="AAL99" i="1"/>
  <c r="ABF99" i="1"/>
  <c r="ABZ99" i="1"/>
  <c r="ACT99" i="1"/>
  <c r="JP99" i="1"/>
  <c r="KK99" i="1"/>
  <c r="LF99" i="1"/>
  <c r="MA99" i="1"/>
  <c r="MV99" i="1"/>
  <c r="NQ99" i="1"/>
  <c r="OL99" i="1"/>
  <c r="PG99" i="1"/>
  <c r="QB99" i="1"/>
  <c r="QX99" i="1"/>
  <c r="RS99" i="1"/>
  <c r="SN99" i="1"/>
  <c r="TI99" i="1"/>
  <c r="UD99" i="1"/>
  <c r="UY99" i="1"/>
  <c r="VT99" i="1"/>
  <c r="WO99" i="1"/>
  <c r="XJ99" i="1"/>
  <c r="YE99" i="1"/>
  <c r="YZ99" i="1"/>
  <c r="ZU99" i="1"/>
  <c r="AAO99" i="1"/>
  <c r="ABI99" i="1"/>
  <c r="ACC99" i="1"/>
  <c r="ACW99" i="1"/>
  <c r="KO99" i="1"/>
  <c r="NP99" i="1"/>
  <c r="QE99" i="1"/>
  <c r="SR99" i="1"/>
  <c r="VS99" i="1"/>
  <c r="YG99" i="1"/>
  <c r="AAS99" i="1"/>
  <c r="LD99" i="1"/>
  <c r="NR99" i="1"/>
  <c r="QF99" i="1"/>
  <c r="TG99" i="1"/>
  <c r="VU99" i="1"/>
  <c r="YH99" i="1"/>
  <c r="ABG99" i="1"/>
  <c r="LE99" i="1"/>
  <c r="NS99" i="1"/>
  <c r="QG99" i="1"/>
  <c r="TH99" i="1"/>
  <c r="VV99" i="1"/>
  <c r="YI99" i="1"/>
  <c r="ABH99" i="1"/>
  <c r="LG99" i="1"/>
  <c r="NT99" i="1"/>
  <c r="QU99" i="1"/>
  <c r="TJ99" i="1"/>
  <c r="VW99" i="1"/>
  <c r="YX99" i="1"/>
  <c r="ABJ99" i="1"/>
  <c r="LH99" i="1"/>
  <c r="NV99" i="1"/>
  <c r="QV99" i="1"/>
  <c r="TK99" i="1"/>
  <c r="VX99" i="1"/>
  <c r="YY99" i="1"/>
  <c r="ABK99" i="1"/>
  <c r="LI99" i="1"/>
  <c r="OJ99" i="1"/>
  <c r="QY99" i="1"/>
  <c r="TL99" i="1"/>
  <c r="WM99" i="1"/>
  <c r="ZA99" i="1"/>
  <c r="ABL99" i="1"/>
  <c r="LJ99" i="1"/>
  <c r="OK99" i="1"/>
  <c r="QZ99" i="1"/>
  <c r="TM99" i="1"/>
  <c r="WN99" i="1"/>
  <c r="ZB99" i="1"/>
  <c r="ABM99" i="1"/>
  <c r="LY99" i="1"/>
  <c r="OM99" i="1"/>
  <c r="RA99" i="1"/>
  <c r="UB99" i="1"/>
  <c r="WP99" i="1"/>
  <c r="ZC99" i="1"/>
  <c r="ACA99" i="1"/>
  <c r="LZ99" i="1"/>
  <c r="ON99" i="1"/>
  <c r="RB99" i="1"/>
  <c r="UC99" i="1"/>
  <c r="WQ99" i="1"/>
  <c r="ZD99" i="1"/>
  <c r="ACB99" i="1"/>
  <c r="JN99" i="1"/>
  <c r="MB99" i="1"/>
  <c r="OP99" i="1"/>
  <c r="RP99" i="1"/>
  <c r="UE99" i="1"/>
  <c r="WR99" i="1"/>
  <c r="ZS99" i="1"/>
  <c r="ACD99" i="1"/>
  <c r="JO99" i="1"/>
  <c r="MC99" i="1"/>
  <c r="OQ99" i="1"/>
  <c r="RR99" i="1"/>
  <c r="UF99" i="1"/>
  <c r="WS99" i="1"/>
  <c r="ZT99" i="1"/>
  <c r="ACE99" i="1"/>
  <c r="JQ99" i="1"/>
  <c r="MD99" i="1"/>
  <c r="PE99" i="1"/>
  <c r="RT99" i="1"/>
  <c r="UG99" i="1"/>
  <c r="XH99" i="1"/>
  <c r="ZV99" i="1"/>
  <c r="ACF99" i="1"/>
  <c r="JR99" i="1"/>
  <c r="ME99" i="1"/>
  <c r="PF99" i="1"/>
  <c r="RU99" i="1"/>
  <c r="UH99" i="1"/>
  <c r="XI99" i="1"/>
  <c r="ZW99" i="1"/>
  <c r="ACG99" i="1"/>
  <c r="KI99" i="1"/>
  <c r="MW99" i="1"/>
  <c r="PK99" i="1"/>
  <c r="SL99" i="1"/>
  <c r="UZ99" i="1"/>
  <c r="XM99" i="1"/>
  <c r="AAM99" i="1"/>
  <c r="ACX99" i="1"/>
  <c r="KJ99" i="1"/>
  <c r="MX99" i="1"/>
  <c r="PL99" i="1"/>
  <c r="SM99" i="1"/>
  <c r="VA99" i="1"/>
  <c r="XN99" i="1"/>
  <c r="AAN99" i="1"/>
  <c r="ACY99" i="1"/>
  <c r="JS99" i="1"/>
  <c r="UW99" i="1"/>
  <c r="JT99" i="1"/>
  <c r="UX99" i="1"/>
  <c r="KL99" i="1"/>
  <c r="VB99" i="1"/>
  <c r="KM99" i="1"/>
  <c r="VC99" i="1"/>
  <c r="KN99" i="1"/>
  <c r="VR99" i="1"/>
  <c r="MT99" i="1"/>
  <c r="XK99" i="1"/>
  <c r="MU99" i="1"/>
  <c r="XL99" i="1"/>
  <c r="MY99" i="1"/>
  <c r="YC99" i="1"/>
  <c r="MZ99" i="1"/>
  <c r="YD99" i="1"/>
  <c r="NO99" i="1"/>
  <c r="YF99" i="1"/>
  <c r="PH99" i="1"/>
  <c r="ZX99" i="1"/>
  <c r="PJ99" i="1"/>
  <c r="ZY99" i="1"/>
  <c r="PZ99" i="1"/>
  <c r="AAP99" i="1"/>
  <c r="RV99" i="1"/>
  <c r="ACU99" i="1"/>
  <c r="RW99" i="1"/>
  <c r="ACV99" i="1"/>
  <c r="SP99" i="1"/>
  <c r="ADA99" i="1"/>
  <c r="AAQ99" i="1"/>
  <c r="AAR99" i="1"/>
  <c r="ACZ99" i="1"/>
  <c r="QA99" i="1"/>
  <c r="SO99" i="1"/>
  <c r="QD99" i="1"/>
  <c r="SQ99" i="1"/>
  <c r="M99" i="1"/>
  <c r="AG99" i="1"/>
  <c r="BA99" i="1"/>
  <c r="BU99" i="1"/>
  <c r="CO99" i="1"/>
  <c r="DI99" i="1"/>
  <c r="EC99" i="1"/>
  <c r="EW99" i="1"/>
  <c r="FQ99" i="1"/>
  <c r="GK99" i="1"/>
  <c r="HE99" i="1"/>
  <c r="HY99" i="1"/>
  <c r="IS99" i="1"/>
  <c r="JM99" i="1"/>
  <c r="N99" i="1"/>
  <c r="AH99" i="1"/>
  <c r="BB99" i="1"/>
  <c r="BV99" i="1"/>
  <c r="CP99" i="1"/>
  <c r="DJ99" i="1"/>
  <c r="ED99" i="1"/>
  <c r="EX99" i="1"/>
  <c r="FR99" i="1"/>
  <c r="GL99" i="1"/>
  <c r="HF99" i="1"/>
  <c r="HZ99" i="1"/>
  <c r="IT99" i="1"/>
  <c r="W99" i="1"/>
  <c r="AS99" i="1"/>
  <c r="BO99" i="1"/>
  <c r="CK99" i="1"/>
  <c r="DG99" i="1"/>
  <c r="EE99" i="1"/>
  <c r="FA99" i="1"/>
  <c r="FW99" i="1"/>
  <c r="GS99" i="1"/>
  <c r="HO99" i="1"/>
  <c r="IK99" i="1"/>
  <c r="JG99" i="1"/>
  <c r="X99" i="1"/>
  <c r="AT99" i="1"/>
  <c r="BP99" i="1"/>
  <c r="CL99" i="1"/>
  <c r="DH99" i="1"/>
  <c r="EF99" i="1"/>
  <c r="FB99" i="1"/>
  <c r="FX99" i="1"/>
  <c r="GT99" i="1"/>
  <c r="HP99" i="1"/>
  <c r="IL99" i="1"/>
  <c r="JH99" i="1"/>
  <c r="Z99" i="1"/>
  <c r="AV99" i="1"/>
  <c r="BR99" i="1"/>
  <c r="CN99" i="1"/>
  <c r="DL99" i="1"/>
  <c r="EH99" i="1"/>
  <c r="FD99" i="1"/>
  <c r="FZ99" i="1"/>
  <c r="GV99" i="1"/>
  <c r="HR99" i="1"/>
  <c r="IN99" i="1"/>
  <c r="JJ99" i="1"/>
  <c r="AA99" i="1"/>
  <c r="AW99" i="1"/>
  <c r="BS99" i="1"/>
  <c r="CQ99" i="1"/>
  <c r="DM99" i="1"/>
  <c r="EI99" i="1"/>
  <c r="FE99" i="1"/>
  <c r="GA99" i="1"/>
  <c r="GW99" i="1"/>
  <c r="HS99" i="1"/>
  <c r="IO99" i="1"/>
  <c r="JK99" i="1"/>
  <c r="F99" i="1"/>
  <c r="AB99" i="1"/>
  <c r="AX99" i="1"/>
  <c r="BT99" i="1"/>
  <c r="CR99" i="1"/>
  <c r="DN99" i="1"/>
  <c r="EJ99" i="1"/>
  <c r="FF99" i="1"/>
  <c r="GB99" i="1"/>
  <c r="GX99" i="1"/>
  <c r="HT99" i="1"/>
  <c r="IP99" i="1"/>
  <c r="JL99" i="1"/>
  <c r="H99" i="1"/>
  <c r="AD99" i="1"/>
  <c r="AZ99" i="1"/>
  <c r="BX99" i="1"/>
  <c r="CT99" i="1"/>
  <c r="DP99" i="1"/>
  <c r="EL99" i="1"/>
  <c r="FH99" i="1"/>
  <c r="GD99" i="1"/>
  <c r="GZ99" i="1"/>
  <c r="HV99" i="1"/>
  <c r="IR99" i="1"/>
  <c r="I99" i="1"/>
  <c r="AE99" i="1"/>
  <c r="BC99" i="1"/>
  <c r="BY99" i="1"/>
  <c r="CU99" i="1"/>
  <c r="DQ99" i="1"/>
  <c r="EM99" i="1"/>
  <c r="FI99" i="1"/>
  <c r="GE99" i="1"/>
  <c r="HA99" i="1"/>
  <c r="HW99" i="1"/>
  <c r="IU99" i="1"/>
  <c r="J99" i="1"/>
  <c r="AF99" i="1"/>
  <c r="BD99" i="1"/>
  <c r="BZ99" i="1"/>
  <c r="CV99" i="1"/>
  <c r="DR99" i="1"/>
  <c r="EN99" i="1"/>
  <c r="FJ99" i="1"/>
  <c r="GF99" i="1"/>
  <c r="HB99" i="1"/>
  <c r="HX99" i="1"/>
  <c r="IV99" i="1"/>
  <c r="K99" i="1"/>
  <c r="AI99" i="1"/>
  <c r="BE99" i="1"/>
  <c r="CA99" i="1"/>
  <c r="CW99" i="1"/>
  <c r="DS99" i="1"/>
  <c r="EO99" i="1"/>
  <c r="FK99" i="1"/>
  <c r="GG99" i="1"/>
  <c r="HC99" i="1"/>
  <c r="IA99" i="1"/>
  <c r="IW99" i="1"/>
  <c r="L99" i="1"/>
  <c r="AJ99" i="1"/>
  <c r="BF99" i="1"/>
  <c r="CB99" i="1"/>
  <c r="CX99" i="1"/>
  <c r="DT99" i="1"/>
  <c r="EP99" i="1"/>
  <c r="FL99" i="1"/>
  <c r="GH99" i="1"/>
  <c r="HD99" i="1"/>
  <c r="IB99" i="1"/>
  <c r="IX99" i="1"/>
  <c r="O99" i="1"/>
  <c r="AK99" i="1"/>
  <c r="BG99" i="1"/>
  <c r="CC99" i="1"/>
  <c r="CY99" i="1"/>
  <c r="DU99" i="1"/>
  <c r="EQ99" i="1"/>
  <c r="FM99" i="1"/>
  <c r="GI99" i="1"/>
  <c r="HG99" i="1"/>
  <c r="IC99" i="1"/>
  <c r="IY99" i="1"/>
  <c r="Q99" i="1"/>
  <c r="AM99" i="1"/>
  <c r="BI99" i="1"/>
  <c r="CE99" i="1"/>
  <c r="DA99" i="1"/>
  <c r="DW99" i="1"/>
  <c r="ES99" i="1"/>
  <c r="FO99" i="1"/>
  <c r="GM99" i="1"/>
  <c r="HI99" i="1"/>
  <c r="IE99" i="1"/>
  <c r="JA99" i="1"/>
  <c r="R99" i="1"/>
  <c r="AN99" i="1"/>
  <c r="BJ99" i="1"/>
  <c r="CF99" i="1"/>
  <c r="DB99" i="1"/>
  <c r="DX99" i="1"/>
  <c r="ET99" i="1"/>
  <c r="FP99" i="1"/>
  <c r="GN99" i="1"/>
  <c r="HJ99" i="1"/>
  <c r="IF99" i="1"/>
  <c r="JB99" i="1"/>
  <c r="S99" i="1"/>
  <c r="AO99" i="1"/>
  <c r="BK99" i="1"/>
  <c r="CG99" i="1"/>
  <c r="DC99" i="1"/>
  <c r="DY99" i="1"/>
  <c r="EU99" i="1"/>
  <c r="FS99" i="1"/>
  <c r="GO99" i="1"/>
  <c r="HK99" i="1"/>
  <c r="IG99" i="1"/>
  <c r="JC99" i="1"/>
  <c r="T99" i="1"/>
  <c r="AP99" i="1"/>
  <c r="BL99" i="1"/>
  <c r="CH99" i="1"/>
  <c r="DD99" i="1"/>
  <c r="DZ99" i="1"/>
  <c r="EV99" i="1"/>
  <c r="FT99" i="1"/>
  <c r="GP99" i="1"/>
  <c r="HL99" i="1"/>
  <c r="IH99" i="1"/>
  <c r="JD99" i="1"/>
  <c r="U99" i="1"/>
  <c r="AQ99" i="1"/>
  <c r="BM99" i="1"/>
  <c r="CI99" i="1"/>
  <c r="DE99" i="1"/>
  <c r="EA99" i="1"/>
  <c r="EY99" i="1"/>
  <c r="FU99" i="1"/>
  <c r="GQ99" i="1"/>
  <c r="HM99" i="1"/>
  <c r="II99" i="1"/>
  <c r="JE99" i="1"/>
  <c r="AC99" i="1"/>
  <c r="EK99" i="1"/>
  <c r="IQ99" i="1"/>
  <c r="AL99" i="1"/>
  <c r="ER99" i="1"/>
  <c r="IZ99" i="1"/>
  <c r="AR99" i="1"/>
  <c r="EZ99" i="1"/>
  <c r="JF99" i="1"/>
  <c r="AU99" i="1"/>
  <c r="FC99" i="1"/>
  <c r="JI99" i="1"/>
  <c r="AY99" i="1"/>
  <c r="FG99" i="1"/>
  <c r="BH99" i="1"/>
  <c r="FN99" i="1"/>
  <c r="BN99" i="1"/>
  <c r="FV99" i="1"/>
  <c r="BQ99" i="1"/>
  <c r="FY99" i="1"/>
  <c r="BW99" i="1"/>
  <c r="GC99" i="1"/>
  <c r="CD99" i="1"/>
  <c r="GJ99" i="1"/>
  <c r="CJ99" i="1"/>
  <c r="GR99" i="1"/>
  <c r="CM99" i="1"/>
  <c r="GU99" i="1"/>
  <c r="CS99" i="1"/>
  <c r="GY99" i="1"/>
  <c r="CZ99" i="1"/>
  <c r="HH99" i="1"/>
  <c r="DF99" i="1"/>
  <c r="HN99" i="1"/>
  <c r="DK99" i="1"/>
  <c r="HQ99" i="1"/>
  <c r="G99" i="1"/>
  <c r="DO99" i="1"/>
  <c r="HU99" i="1"/>
  <c r="P99" i="1"/>
  <c r="DV99" i="1"/>
  <c r="ID99" i="1"/>
  <c r="V99" i="1"/>
  <c r="EB99" i="1"/>
  <c r="IJ99" i="1"/>
  <c r="Y99" i="1"/>
  <c r="EG99" i="1"/>
  <c r="IM99" i="1"/>
  <c r="KA118" i="1"/>
  <c r="KU118" i="1"/>
  <c r="LO118" i="1"/>
  <c r="MI118" i="1"/>
  <c r="NC118" i="1"/>
  <c r="NW118" i="1"/>
  <c r="OQ118" i="1"/>
  <c r="PK118" i="1"/>
  <c r="QE118" i="1"/>
  <c r="QY118" i="1"/>
  <c r="RS118" i="1"/>
  <c r="SM118" i="1"/>
  <c r="TG118" i="1"/>
  <c r="UA118" i="1"/>
  <c r="UU118" i="1"/>
  <c r="VO118" i="1"/>
  <c r="WI118" i="1"/>
  <c r="XC118" i="1"/>
  <c r="XW118" i="1"/>
  <c r="YQ118" i="1"/>
  <c r="ZK118" i="1"/>
  <c r="AAE118" i="1"/>
  <c r="AAY118" i="1"/>
  <c r="ABS118" i="1"/>
  <c r="ACM118" i="1"/>
  <c r="ADG118" i="1"/>
  <c r="JT118" i="1"/>
  <c r="KO118" i="1"/>
  <c r="LJ118" i="1"/>
  <c r="ME118" i="1"/>
  <c r="MZ118" i="1"/>
  <c r="NU118" i="1"/>
  <c r="JU118" i="1"/>
  <c r="KP118" i="1"/>
  <c r="LK118" i="1"/>
  <c r="MF118" i="1"/>
  <c r="NA118" i="1"/>
  <c r="NV118" i="1"/>
  <c r="OR118" i="1"/>
  <c r="PM118" i="1"/>
  <c r="QH118" i="1"/>
  <c r="RC118" i="1"/>
  <c r="RX118" i="1"/>
  <c r="SS118" i="1"/>
  <c r="TN118" i="1"/>
  <c r="UI118" i="1"/>
  <c r="VD118" i="1"/>
  <c r="VY118" i="1"/>
  <c r="WT118" i="1"/>
  <c r="XO118" i="1"/>
  <c r="YJ118" i="1"/>
  <c r="ZE118" i="1"/>
  <c r="ZZ118" i="1"/>
  <c r="AAU118" i="1"/>
  <c r="ABP118" i="1"/>
  <c r="ACK118" i="1"/>
  <c r="ADF118" i="1"/>
  <c r="JW118" i="1"/>
  <c r="KR118" i="1"/>
  <c r="LM118" i="1"/>
  <c r="MH118" i="1"/>
  <c r="ND118" i="1"/>
  <c r="NY118" i="1"/>
  <c r="OT118" i="1"/>
  <c r="PO118" i="1"/>
  <c r="QJ118" i="1"/>
  <c r="RE118" i="1"/>
  <c r="RZ118" i="1"/>
  <c r="SU118" i="1"/>
  <c r="TP118" i="1"/>
  <c r="UK118" i="1"/>
  <c r="VF118" i="1"/>
  <c r="WA118" i="1"/>
  <c r="WV118" i="1"/>
  <c r="XQ118" i="1"/>
  <c r="JX118" i="1"/>
  <c r="KS118" i="1"/>
  <c r="LN118" i="1"/>
  <c r="MJ118" i="1"/>
  <c r="NE118" i="1"/>
  <c r="NZ118" i="1"/>
  <c r="OU118" i="1"/>
  <c r="PP118" i="1"/>
  <c r="QK118" i="1"/>
  <c r="RF118" i="1"/>
  <c r="SA118" i="1"/>
  <c r="JY118" i="1"/>
  <c r="KT118" i="1"/>
  <c r="LP118" i="1"/>
  <c r="MK118" i="1"/>
  <c r="NF118" i="1"/>
  <c r="OA118" i="1"/>
  <c r="OV118" i="1"/>
  <c r="PQ118" i="1"/>
  <c r="QL118" i="1"/>
  <c r="RG118" i="1"/>
  <c r="SB118" i="1"/>
  <c r="SW118" i="1"/>
  <c r="TR118" i="1"/>
  <c r="UM118" i="1"/>
  <c r="VH118" i="1"/>
  <c r="WC118" i="1"/>
  <c r="WX118" i="1"/>
  <c r="JZ118" i="1"/>
  <c r="KV118" i="1"/>
  <c r="LQ118" i="1"/>
  <c r="ML118" i="1"/>
  <c r="NG118" i="1"/>
  <c r="OB118" i="1"/>
  <c r="OW118" i="1"/>
  <c r="PR118" i="1"/>
  <c r="QM118" i="1"/>
  <c r="RH118" i="1"/>
  <c r="KB118" i="1"/>
  <c r="KW118" i="1"/>
  <c r="LR118" i="1"/>
  <c r="MM118" i="1"/>
  <c r="NH118" i="1"/>
  <c r="OC118" i="1"/>
  <c r="KC118" i="1"/>
  <c r="KX118" i="1"/>
  <c r="LS118" i="1"/>
  <c r="MN118" i="1"/>
  <c r="NI118" i="1"/>
  <c r="OD118" i="1"/>
  <c r="OY118" i="1"/>
  <c r="PT118" i="1"/>
  <c r="QO118" i="1"/>
  <c r="RJ118" i="1"/>
  <c r="KE118" i="1"/>
  <c r="KZ118" i="1"/>
  <c r="LU118" i="1"/>
  <c r="MP118" i="1"/>
  <c r="NK118" i="1"/>
  <c r="OF118" i="1"/>
  <c r="PA118" i="1"/>
  <c r="PV118" i="1"/>
  <c r="QQ118" i="1"/>
  <c r="RL118" i="1"/>
  <c r="SG118" i="1"/>
  <c r="TB118" i="1"/>
  <c r="TW118" i="1"/>
  <c r="UR118" i="1"/>
  <c r="VM118" i="1"/>
  <c r="WH118" i="1"/>
  <c r="XD118" i="1"/>
  <c r="XY118" i="1"/>
  <c r="YT118" i="1"/>
  <c r="ZO118" i="1"/>
  <c r="AAJ118" i="1"/>
  <c r="ABE118" i="1"/>
  <c r="ABZ118" i="1"/>
  <c r="ACU118" i="1"/>
  <c r="KF118" i="1"/>
  <c r="LA118" i="1"/>
  <c r="LV118" i="1"/>
  <c r="MQ118" i="1"/>
  <c r="NL118" i="1"/>
  <c r="OG118" i="1"/>
  <c r="PB118" i="1"/>
  <c r="PW118" i="1"/>
  <c r="QR118" i="1"/>
  <c r="RM118" i="1"/>
  <c r="SH118" i="1"/>
  <c r="TC118" i="1"/>
  <c r="TX118" i="1"/>
  <c r="US118" i="1"/>
  <c r="VN118" i="1"/>
  <c r="WJ118" i="1"/>
  <c r="XE118" i="1"/>
  <c r="XZ118" i="1"/>
  <c r="YU118" i="1"/>
  <c r="ZP118" i="1"/>
  <c r="AAK118" i="1"/>
  <c r="ABF118" i="1"/>
  <c r="ACA118" i="1"/>
  <c r="ACV118" i="1"/>
  <c r="KH118" i="1"/>
  <c r="LC118" i="1"/>
  <c r="LX118" i="1"/>
  <c r="MS118" i="1"/>
  <c r="NN118" i="1"/>
  <c r="OI118" i="1"/>
  <c r="PD118" i="1"/>
  <c r="PY118" i="1"/>
  <c r="QT118" i="1"/>
  <c r="RO118" i="1"/>
  <c r="SJ118" i="1"/>
  <c r="TE118" i="1"/>
  <c r="TZ118" i="1"/>
  <c r="UV118" i="1"/>
  <c r="VQ118" i="1"/>
  <c r="WL118" i="1"/>
  <c r="XG118" i="1"/>
  <c r="YB118" i="1"/>
  <c r="YW118" i="1"/>
  <c r="ZR118" i="1"/>
  <c r="AAM118" i="1"/>
  <c r="JN118" i="1"/>
  <c r="KI118" i="1"/>
  <c r="LD118" i="1"/>
  <c r="LY118" i="1"/>
  <c r="MT118" i="1"/>
  <c r="NO118" i="1"/>
  <c r="OJ118" i="1"/>
  <c r="PE118" i="1"/>
  <c r="PZ118" i="1"/>
  <c r="QU118" i="1"/>
  <c r="RP118" i="1"/>
  <c r="SK118" i="1"/>
  <c r="TF118" i="1"/>
  <c r="UB118" i="1"/>
  <c r="UW118" i="1"/>
  <c r="VR118" i="1"/>
  <c r="WM118" i="1"/>
  <c r="XH118" i="1"/>
  <c r="YC118" i="1"/>
  <c r="YX118" i="1"/>
  <c r="ZS118" i="1"/>
  <c r="AAN118" i="1"/>
  <c r="JP118" i="1"/>
  <c r="KK118" i="1"/>
  <c r="LF118" i="1"/>
  <c r="MA118" i="1"/>
  <c r="MV118" i="1"/>
  <c r="NQ118" i="1"/>
  <c r="OL118" i="1"/>
  <c r="PG118" i="1"/>
  <c r="QB118" i="1"/>
  <c r="QW118" i="1"/>
  <c r="RR118" i="1"/>
  <c r="SN118" i="1"/>
  <c r="TI118" i="1"/>
  <c r="UD118" i="1"/>
  <c r="UY118" i="1"/>
  <c r="VT118" i="1"/>
  <c r="WO118" i="1"/>
  <c r="XJ118" i="1"/>
  <c r="YE118" i="1"/>
  <c r="YZ118" i="1"/>
  <c r="ZU118" i="1"/>
  <c r="AAP118" i="1"/>
  <c r="JQ118" i="1"/>
  <c r="KL118" i="1"/>
  <c r="LG118" i="1"/>
  <c r="MB118" i="1"/>
  <c r="MW118" i="1"/>
  <c r="NR118" i="1"/>
  <c r="LI118" i="1"/>
  <c r="OE118" i="1"/>
  <c r="QA118" i="1"/>
  <c r="RU118" i="1"/>
  <c r="TD118" i="1"/>
  <c r="UN118" i="1"/>
  <c r="VW118" i="1"/>
  <c r="XF118" i="1"/>
  <c r="YL118" i="1"/>
  <c r="ZN118" i="1"/>
  <c r="AAT118" i="1"/>
  <c r="ABT118" i="1"/>
  <c r="ACR118" i="1"/>
  <c r="LL118" i="1"/>
  <c r="OH118" i="1"/>
  <c r="QC118" i="1"/>
  <c r="RV118" i="1"/>
  <c r="TH118" i="1"/>
  <c r="UO118" i="1"/>
  <c r="VX118" i="1"/>
  <c r="XI118" i="1"/>
  <c r="YM118" i="1"/>
  <c r="ZQ118" i="1"/>
  <c r="AAV118" i="1"/>
  <c r="ABU118" i="1"/>
  <c r="ACS118" i="1"/>
  <c r="LT118" i="1"/>
  <c r="OK118" i="1"/>
  <c r="QD118" i="1"/>
  <c r="RW118" i="1"/>
  <c r="TJ118" i="1"/>
  <c r="UP118" i="1"/>
  <c r="VZ118" i="1"/>
  <c r="XK118" i="1"/>
  <c r="YN118" i="1"/>
  <c r="ZT118" i="1"/>
  <c r="AAW118" i="1"/>
  <c r="ABV118" i="1"/>
  <c r="ACT118" i="1"/>
  <c r="LW118" i="1"/>
  <c r="OM118" i="1"/>
  <c r="QF118" i="1"/>
  <c r="RY118" i="1"/>
  <c r="TK118" i="1"/>
  <c r="UQ118" i="1"/>
  <c r="WB118" i="1"/>
  <c r="XL118" i="1"/>
  <c r="YO118" i="1"/>
  <c r="ZV118" i="1"/>
  <c r="AAX118" i="1"/>
  <c r="ABW118" i="1"/>
  <c r="ACW118" i="1"/>
  <c r="LZ118" i="1"/>
  <c r="ON118" i="1"/>
  <c r="QG118" i="1"/>
  <c r="SC118" i="1"/>
  <c r="TL118" i="1"/>
  <c r="UT118" i="1"/>
  <c r="WD118" i="1"/>
  <c r="XM118" i="1"/>
  <c r="YP118" i="1"/>
  <c r="ZW118" i="1"/>
  <c r="AAZ118" i="1"/>
  <c r="ABX118" i="1"/>
  <c r="ACX118" i="1"/>
  <c r="MC118" i="1"/>
  <c r="OO118" i="1"/>
  <c r="QI118" i="1"/>
  <c r="SD118" i="1"/>
  <c r="TM118" i="1"/>
  <c r="UX118" i="1"/>
  <c r="WE118" i="1"/>
  <c r="XN118" i="1"/>
  <c r="YR118" i="1"/>
  <c r="ZX118" i="1"/>
  <c r="ABA118" i="1"/>
  <c r="ABY118" i="1"/>
  <c r="ACY118" i="1"/>
  <c r="JO118" i="1"/>
  <c r="MD118" i="1"/>
  <c r="OP118" i="1"/>
  <c r="QN118" i="1"/>
  <c r="SE118" i="1"/>
  <c r="TO118" i="1"/>
  <c r="UZ118" i="1"/>
  <c r="WF118" i="1"/>
  <c r="XP118" i="1"/>
  <c r="YS118" i="1"/>
  <c r="ZY118" i="1"/>
  <c r="ABB118" i="1"/>
  <c r="ACB118" i="1"/>
  <c r="ACZ118" i="1"/>
  <c r="JR118" i="1"/>
  <c r="MG118" i="1"/>
  <c r="OS118" i="1"/>
  <c r="QP118" i="1"/>
  <c r="SF118" i="1"/>
  <c r="TQ118" i="1"/>
  <c r="VA118" i="1"/>
  <c r="WG118" i="1"/>
  <c r="XR118" i="1"/>
  <c r="YV118" i="1"/>
  <c r="AAA118" i="1"/>
  <c r="ABC118" i="1"/>
  <c r="ACC118" i="1"/>
  <c r="ADA118" i="1"/>
  <c r="JS118" i="1"/>
  <c r="MO118" i="1"/>
  <c r="OX118" i="1"/>
  <c r="QS118" i="1"/>
  <c r="SI118" i="1"/>
  <c r="TS118" i="1"/>
  <c r="VB118" i="1"/>
  <c r="WK118" i="1"/>
  <c r="XS118" i="1"/>
  <c r="YY118" i="1"/>
  <c r="AAB118" i="1"/>
  <c r="ABD118" i="1"/>
  <c r="ACD118" i="1"/>
  <c r="ADB118" i="1"/>
  <c r="JV118" i="1"/>
  <c r="MR118" i="1"/>
  <c r="OZ118" i="1"/>
  <c r="QV118" i="1"/>
  <c r="SL118" i="1"/>
  <c r="TT118" i="1"/>
  <c r="VC118" i="1"/>
  <c r="WN118" i="1"/>
  <c r="XT118" i="1"/>
  <c r="ZA118" i="1"/>
  <c r="AAC118" i="1"/>
  <c r="ABG118" i="1"/>
  <c r="ACE118" i="1"/>
  <c r="ADC118" i="1"/>
  <c r="KD118" i="1"/>
  <c r="MU118" i="1"/>
  <c r="PC118" i="1"/>
  <c r="QX118" i="1"/>
  <c r="SO118" i="1"/>
  <c r="TU118" i="1"/>
  <c r="VE118" i="1"/>
  <c r="WP118" i="1"/>
  <c r="XU118" i="1"/>
  <c r="ZB118" i="1"/>
  <c r="AAD118" i="1"/>
  <c r="ABH118" i="1"/>
  <c r="ACF118" i="1"/>
  <c r="ADD118" i="1"/>
  <c r="KG118" i="1"/>
  <c r="MX118" i="1"/>
  <c r="PF118" i="1"/>
  <c r="QZ118" i="1"/>
  <c r="SP118" i="1"/>
  <c r="TV118" i="1"/>
  <c r="VG118" i="1"/>
  <c r="WQ118" i="1"/>
  <c r="XV118" i="1"/>
  <c r="ZC118" i="1"/>
  <c r="AAF118" i="1"/>
  <c r="ABI118" i="1"/>
  <c r="ACG118" i="1"/>
  <c r="ADE118" i="1"/>
  <c r="KJ118" i="1"/>
  <c r="MY118" i="1"/>
  <c r="PH118" i="1"/>
  <c r="RA118" i="1"/>
  <c r="SQ118" i="1"/>
  <c r="TY118" i="1"/>
  <c r="VI118" i="1"/>
  <c r="WR118" i="1"/>
  <c r="XX118" i="1"/>
  <c r="ZD118" i="1"/>
  <c r="AAG118" i="1"/>
  <c r="ABJ118" i="1"/>
  <c r="ACH118" i="1"/>
  <c r="KM118" i="1"/>
  <c r="NB118" i="1"/>
  <c r="PI118" i="1"/>
  <c r="RB118" i="1"/>
  <c r="SR118" i="1"/>
  <c r="UC118" i="1"/>
  <c r="VJ118" i="1"/>
  <c r="WS118" i="1"/>
  <c r="YA118" i="1"/>
  <c r="ZF118" i="1"/>
  <c r="AAH118" i="1"/>
  <c r="ABK118" i="1"/>
  <c r="ACI118" i="1"/>
  <c r="KN118" i="1"/>
  <c r="NJ118" i="1"/>
  <c r="PJ118" i="1"/>
  <c r="RD118" i="1"/>
  <c r="ST118" i="1"/>
  <c r="UE118" i="1"/>
  <c r="VK118" i="1"/>
  <c r="WU118" i="1"/>
  <c r="YD118" i="1"/>
  <c r="ZG118" i="1"/>
  <c r="AAI118" i="1"/>
  <c r="ABL118" i="1"/>
  <c r="ACJ118" i="1"/>
  <c r="KQ118" i="1"/>
  <c r="NM118" i="1"/>
  <c r="PL118" i="1"/>
  <c r="RI118" i="1"/>
  <c r="SV118" i="1"/>
  <c r="UF118" i="1"/>
  <c r="VL118" i="1"/>
  <c r="WW118" i="1"/>
  <c r="YF118" i="1"/>
  <c r="ZH118" i="1"/>
  <c r="AAL118" i="1"/>
  <c r="ABM118" i="1"/>
  <c r="ACL118" i="1"/>
  <c r="KY118" i="1"/>
  <c r="NP118" i="1"/>
  <c r="PN118" i="1"/>
  <c r="RK118" i="1"/>
  <c r="SX118" i="1"/>
  <c r="UG118" i="1"/>
  <c r="VP118" i="1"/>
  <c r="WY118" i="1"/>
  <c r="YG118" i="1"/>
  <c r="ZI118" i="1"/>
  <c r="AAO118" i="1"/>
  <c r="ABN118" i="1"/>
  <c r="ACN118" i="1"/>
  <c r="LE118" i="1"/>
  <c r="NT118" i="1"/>
  <c r="PU118" i="1"/>
  <c r="RQ118" i="1"/>
  <c r="SZ118" i="1"/>
  <c r="UJ118" i="1"/>
  <c r="VU118" i="1"/>
  <c r="XA118" i="1"/>
  <c r="YI118" i="1"/>
  <c r="ZL118" i="1"/>
  <c r="AAR118" i="1"/>
  <c r="ABQ118" i="1"/>
  <c r="ACP118" i="1"/>
  <c r="PS118" i="1"/>
  <c r="ACO118" i="1"/>
  <c r="PX118" i="1"/>
  <c r="ACQ118" i="1"/>
  <c r="RN118" i="1"/>
  <c r="RT118" i="1"/>
  <c r="SY118" i="1"/>
  <c r="TA118" i="1"/>
  <c r="UH118" i="1"/>
  <c r="UL118" i="1"/>
  <c r="VS118" i="1"/>
  <c r="VV118" i="1"/>
  <c r="WZ118" i="1"/>
  <c r="XB118" i="1"/>
  <c r="YH118" i="1"/>
  <c r="YK118" i="1"/>
  <c r="ZJ118" i="1"/>
  <c r="ZM118" i="1"/>
  <c r="LB118" i="1"/>
  <c r="AAQ118" i="1"/>
  <c r="LH118" i="1"/>
  <c r="AAS118" i="1"/>
  <c r="NS118" i="1"/>
  <c r="NX118" i="1"/>
  <c r="ABO118" i="1"/>
  <c r="ABR118" i="1"/>
  <c r="L118" i="1"/>
  <c r="AF118" i="1"/>
  <c r="AZ118" i="1"/>
  <c r="BT118" i="1"/>
  <c r="CN118" i="1"/>
  <c r="DH118" i="1"/>
  <c r="EB118" i="1"/>
  <c r="EV118" i="1"/>
  <c r="FP118" i="1"/>
  <c r="GJ118" i="1"/>
  <c r="HD118" i="1"/>
  <c r="HX118" i="1"/>
  <c r="IR118" i="1"/>
  <c r="JL118" i="1"/>
  <c r="O118" i="1"/>
  <c r="AJ118" i="1"/>
  <c r="BE118" i="1"/>
  <c r="BZ118" i="1"/>
  <c r="CU118" i="1"/>
  <c r="DP118" i="1"/>
  <c r="EK118" i="1"/>
  <c r="FF118" i="1"/>
  <c r="GA118" i="1"/>
  <c r="GV118" i="1"/>
  <c r="HQ118" i="1"/>
  <c r="IL118" i="1"/>
  <c r="JG118" i="1"/>
  <c r="P118" i="1"/>
  <c r="AK118" i="1"/>
  <c r="BF118" i="1"/>
  <c r="CA118" i="1"/>
  <c r="CV118" i="1"/>
  <c r="DQ118" i="1"/>
  <c r="EL118" i="1"/>
  <c r="FG118" i="1"/>
  <c r="GB118" i="1"/>
  <c r="GW118" i="1"/>
  <c r="HR118" i="1"/>
  <c r="IM118" i="1"/>
  <c r="JH118" i="1"/>
  <c r="Q118" i="1"/>
  <c r="AL118" i="1"/>
  <c r="BG118" i="1"/>
  <c r="CB118" i="1"/>
  <c r="CW118" i="1"/>
  <c r="DR118" i="1"/>
  <c r="EM118" i="1"/>
  <c r="FH118" i="1"/>
  <c r="GC118" i="1"/>
  <c r="GX118" i="1"/>
  <c r="HS118" i="1"/>
  <c r="IN118" i="1"/>
  <c r="JI118" i="1"/>
  <c r="R118" i="1"/>
  <c r="AM118" i="1"/>
  <c r="BH118" i="1"/>
  <c r="CC118" i="1"/>
  <c r="CX118" i="1"/>
  <c r="DS118" i="1"/>
  <c r="EN118" i="1"/>
  <c r="FI118" i="1"/>
  <c r="GD118" i="1"/>
  <c r="GY118" i="1"/>
  <c r="HT118" i="1"/>
  <c r="IO118" i="1"/>
  <c r="JJ118" i="1"/>
  <c r="S118" i="1"/>
  <c r="AN118" i="1"/>
  <c r="BI118" i="1"/>
  <c r="CD118" i="1"/>
  <c r="CY118" i="1"/>
  <c r="DT118" i="1"/>
  <c r="EO118" i="1"/>
  <c r="FJ118" i="1"/>
  <c r="GE118" i="1"/>
  <c r="GZ118" i="1"/>
  <c r="HU118" i="1"/>
  <c r="T118" i="1"/>
  <c r="AO118" i="1"/>
  <c r="BJ118" i="1"/>
  <c r="CE118" i="1"/>
  <c r="CZ118" i="1"/>
  <c r="DU118" i="1"/>
  <c r="EP118" i="1"/>
  <c r="FK118" i="1"/>
  <c r="GF118" i="1"/>
  <c r="HA118" i="1"/>
  <c r="HV118" i="1"/>
  <c r="IQ118" i="1"/>
  <c r="JM118" i="1"/>
  <c r="U118" i="1"/>
  <c r="AP118" i="1"/>
  <c r="BK118" i="1"/>
  <c r="CF118" i="1"/>
  <c r="DA118" i="1"/>
  <c r="DV118" i="1"/>
  <c r="EQ118" i="1"/>
  <c r="FL118" i="1"/>
  <c r="GG118" i="1"/>
  <c r="HB118" i="1"/>
  <c r="HW118" i="1"/>
  <c r="IS118" i="1"/>
  <c r="V118" i="1"/>
  <c r="AQ118" i="1"/>
  <c r="BL118" i="1"/>
  <c r="CG118" i="1"/>
  <c r="DB118" i="1"/>
  <c r="W118" i="1"/>
  <c r="Y118" i="1"/>
  <c r="AT118" i="1"/>
  <c r="BO118" i="1"/>
  <c r="CJ118" i="1"/>
  <c r="DE118" i="1"/>
  <c r="DZ118" i="1"/>
  <c r="Z118" i="1"/>
  <c r="AU118" i="1"/>
  <c r="BP118" i="1"/>
  <c r="CK118" i="1"/>
  <c r="DF118" i="1"/>
  <c r="EA118" i="1"/>
  <c r="EW118" i="1"/>
  <c r="FR118" i="1"/>
  <c r="GM118" i="1"/>
  <c r="HH118" i="1"/>
  <c r="IC118" i="1"/>
  <c r="IX118" i="1"/>
  <c r="F118" i="1"/>
  <c r="AA118" i="1"/>
  <c r="AV118" i="1"/>
  <c r="BQ118" i="1"/>
  <c r="CL118" i="1"/>
  <c r="DG118" i="1"/>
  <c r="EC118" i="1"/>
  <c r="EX118" i="1"/>
  <c r="FS118" i="1"/>
  <c r="GN118" i="1"/>
  <c r="HI118" i="1"/>
  <c r="ID118" i="1"/>
  <c r="IY118" i="1"/>
  <c r="G118" i="1"/>
  <c r="AB118" i="1"/>
  <c r="AW118" i="1"/>
  <c r="BR118" i="1"/>
  <c r="CM118" i="1"/>
  <c r="DI118" i="1"/>
  <c r="ED118" i="1"/>
  <c r="EY118" i="1"/>
  <c r="FT118" i="1"/>
  <c r="GO118" i="1"/>
  <c r="HJ118" i="1"/>
  <c r="IE118" i="1"/>
  <c r="IZ118" i="1"/>
  <c r="H118" i="1"/>
  <c r="AC118" i="1"/>
  <c r="AX118" i="1"/>
  <c r="BS118" i="1"/>
  <c r="CO118" i="1"/>
  <c r="DJ118" i="1"/>
  <c r="EE118" i="1"/>
  <c r="EZ118" i="1"/>
  <c r="FU118" i="1"/>
  <c r="GP118" i="1"/>
  <c r="HK118" i="1"/>
  <c r="IF118" i="1"/>
  <c r="JA118" i="1"/>
  <c r="I118" i="1"/>
  <c r="AD118" i="1"/>
  <c r="AY118" i="1"/>
  <c r="BU118" i="1"/>
  <c r="CP118" i="1"/>
  <c r="DK118" i="1"/>
  <c r="EF118" i="1"/>
  <c r="FA118" i="1"/>
  <c r="FV118" i="1"/>
  <c r="GQ118" i="1"/>
  <c r="HL118" i="1"/>
  <c r="IG118" i="1"/>
  <c r="JB118" i="1"/>
  <c r="J118" i="1"/>
  <c r="AE118" i="1"/>
  <c r="BA118" i="1"/>
  <c r="BV118" i="1"/>
  <c r="CQ118" i="1"/>
  <c r="DL118" i="1"/>
  <c r="EG118" i="1"/>
  <c r="FB118" i="1"/>
  <c r="FW118" i="1"/>
  <c r="GR118" i="1"/>
  <c r="HM118" i="1"/>
  <c r="IH118" i="1"/>
  <c r="JC118" i="1"/>
  <c r="K118" i="1"/>
  <c r="AG118" i="1"/>
  <c r="BB118" i="1"/>
  <c r="BW118" i="1"/>
  <c r="CR118" i="1"/>
  <c r="DM118" i="1"/>
  <c r="EH118" i="1"/>
  <c r="FC118" i="1"/>
  <c r="FX118" i="1"/>
  <c r="GS118" i="1"/>
  <c r="HN118" i="1"/>
  <c r="II118" i="1"/>
  <c r="JD118" i="1"/>
  <c r="M118" i="1"/>
  <c r="AH118" i="1"/>
  <c r="BC118" i="1"/>
  <c r="BX118" i="1"/>
  <c r="CS118" i="1"/>
  <c r="DN118" i="1"/>
  <c r="EI118" i="1"/>
  <c r="FD118" i="1"/>
  <c r="FY118" i="1"/>
  <c r="GT118" i="1"/>
  <c r="HO118" i="1"/>
  <c r="IJ118" i="1"/>
  <c r="JE118" i="1"/>
  <c r="AR118" i="1"/>
  <c r="FE118" i="1"/>
  <c r="IK118" i="1"/>
  <c r="AS118" i="1"/>
  <c r="FM118" i="1"/>
  <c r="IP118" i="1"/>
  <c r="BD118" i="1"/>
  <c r="FN118" i="1"/>
  <c r="IT118" i="1"/>
  <c r="BM118" i="1"/>
  <c r="FO118" i="1"/>
  <c r="IU118" i="1"/>
  <c r="BN118" i="1"/>
  <c r="FQ118" i="1"/>
  <c r="IV118" i="1"/>
  <c r="BY118" i="1"/>
  <c r="FZ118" i="1"/>
  <c r="IW118" i="1"/>
  <c r="CH118" i="1"/>
  <c r="GH118" i="1"/>
  <c r="JF118" i="1"/>
  <c r="CI118" i="1"/>
  <c r="GI118" i="1"/>
  <c r="JK118" i="1"/>
  <c r="CT118" i="1"/>
  <c r="GK118" i="1"/>
  <c r="DC118" i="1"/>
  <c r="GL118" i="1"/>
  <c r="DD118" i="1"/>
  <c r="GU118" i="1"/>
  <c r="DO118" i="1"/>
  <c r="HC118" i="1"/>
  <c r="DW118" i="1"/>
  <c r="HE118" i="1"/>
  <c r="DX118" i="1"/>
  <c r="HF118" i="1"/>
  <c r="DY118" i="1"/>
  <c r="HG118" i="1"/>
  <c r="EJ118" i="1"/>
  <c r="HP118" i="1"/>
  <c r="ER118" i="1"/>
  <c r="HY118" i="1"/>
  <c r="N118" i="1"/>
  <c r="ES118" i="1"/>
  <c r="HZ118" i="1"/>
  <c r="X118" i="1"/>
  <c r="ET118" i="1"/>
  <c r="IA118" i="1"/>
  <c r="AI118" i="1"/>
  <c r="EU118" i="1"/>
  <c r="IB118" i="1"/>
  <c r="JU95" i="1"/>
  <c r="KO95" i="1"/>
  <c r="LI95" i="1"/>
  <c r="MC95" i="1"/>
  <c r="MW95" i="1"/>
  <c r="NQ95" i="1"/>
  <c r="OK95" i="1"/>
  <c r="PE95" i="1"/>
  <c r="PY95" i="1"/>
  <c r="QS95" i="1"/>
  <c r="RM95" i="1"/>
  <c r="JV95" i="1"/>
  <c r="KP95" i="1"/>
  <c r="LJ95" i="1"/>
  <c r="MD95" i="1"/>
  <c r="MX95" i="1"/>
  <c r="NR95" i="1"/>
  <c r="OL95" i="1"/>
  <c r="PF95" i="1"/>
  <c r="PZ95" i="1"/>
  <c r="QT95" i="1"/>
  <c r="RN95" i="1"/>
  <c r="SH95" i="1"/>
  <c r="TB95" i="1"/>
  <c r="TV95" i="1"/>
  <c r="UP95" i="1"/>
  <c r="VJ95" i="1"/>
  <c r="WD95" i="1"/>
  <c r="WX95" i="1"/>
  <c r="XR95" i="1"/>
  <c r="YL95" i="1"/>
  <c r="ZF95" i="1"/>
  <c r="ZZ95" i="1"/>
  <c r="AAT95" i="1"/>
  <c r="ABN95" i="1"/>
  <c r="ACH95" i="1"/>
  <c r="ADB95" i="1"/>
  <c r="JX95" i="1"/>
  <c r="KR95" i="1"/>
  <c r="LL95" i="1"/>
  <c r="MF95" i="1"/>
  <c r="MZ95" i="1"/>
  <c r="NT95" i="1"/>
  <c r="ON95" i="1"/>
  <c r="PH95" i="1"/>
  <c r="QB95" i="1"/>
  <c r="QV95" i="1"/>
  <c r="RP95" i="1"/>
  <c r="SJ95" i="1"/>
  <c r="TD95" i="1"/>
  <c r="TX95" i="1"/>
  <c r="JY95" i="1"/>
  <c r="KS95" i="1"/>
  <c r="LM95" i="1"/>
  <c r="MG95" i="1"/>
  <c r="NA95" i="1"/>
  <c r="NU95" i="1"/>
  <c r="OO95" i="1"/>
  <c r="PI95" i="1"/>
  <c r="QC95" i="1"/>
  <c r="QW95" i="1"/>
  <c r="RQ95" i="1"/>
  <c r="SK95" i="1"/>
  <c r="TE95" i="1"/>
  <c r="TY95" i="1"/>
  <c r="US95" i="1"/>
  <c r="VM95" i="1"/>
  <c r="WG95" i="1"/>
  <c r="XA95" i="1"/>
  <c r="XU95" i="1"/>
  <c r="YO95" i="1"/>
  <c r="ZI95" i="1"/>
  <c r="AAC95" i="1"/>
  <c r="AAW95" i="1"/>
  <c r="ABQ95" i="1"/>
  <c r="ACK95" i="1"/>
  <c r="ADE95" i="1"/>
  <c r="JZ95" i="1"/>
  <c r="KT95" i="1"/>
  <c r="LN95" i="1"/>
  <c r="MH95" i="1"/>
  <c r="NB95" i="1"/>
  <c r="NV95" i="1"/>
  <c r="OP95" i="1"/>
  <c r="PJ95" i="1"/>
  <c r="QD95" i="1"/>
  <c r="QX95" i="1"/>
  <c r="RR95" i="1"/>
  <c r="SL95" i="1"/>
  <c r="TF95" i="1"/>
  <c r="TZ95" i="1"/>
  <c r="UT95" i="1"/>
  <c r="VN95" i="1"/>
  <c r="WH95" i="1"/>
  <c r="XB95" i="1"/>
  <c r="XV95" i="1"/>
  <c r="YP95" i="1"/>
  <c r="ZJ95" i="1"/>
  <c r="AAD95" i="1"/>
  <c r="AAX95" i="1"/>
  <c r="ABR95" i="1"/>
  <c r="ACL95" i="1"/>
  <c r="ADF95" i="1"/>
  <c r="KA95" i="1"/>
  <c r="KU95" i="1"/>
  <c r="LO95" i="1"/>
  <c r="MI95" i="1"/>
  <c r="NC95" i="1"/>
  <c r="NW95" i="1"/>
  <c r="OQ95" i="1"/>
  <c r="PK95" i="1"/>
  <c r="QE95" i="1"/>
  <c r="QY95" i="1"/>
  <c r="RS95" i="1"/>
  <c r="SM95" i="1"/>
  <c r="TG95" i="1"/>
  <c r="UA95" i="1"/>
  <c r="UU95" i="1"/>
  <c r="VO95" i="1"/>
  <c r="WI95" i="1"/>
  <c r="XC95" i="1"/>
  <c r="XW95" i="1"/>
  <c r="YQ95" i="1"/>
  <c r="ZK95" i="1"/>
  <c r="KC95" i="1"/>
  <c r="KW95" i="1"/>
  <c r="LQ95" i="1"/>
  <c r="MK95" i="1"/>
  <c r="NE95" i="1"/>
  <c r="NY95" i="1"/>
  <c r="OS95" i="1"/>
  <c r="PM95" i="1"/>
  <c r="QG95" i="1"/>
  <c r="RA95" i="1"/>
  <c r="RU95" i="1"/>
  <c r="SO95" i="1"/>
  <c r="TI95" i="1"/>
  <c r="UC95" i="1"/>
  <c r="UW95" i="1"/>
  <c r="VQ95" i="1"/>
  <c r="WK95" i="1"/>
  <c r="XE95" i="1"/>
  <c r="XY95" i="1"/>
  <c r="YS95" i="1"/>
  <c r="ZM95" i="1"/>
  <c r="AAG95" i="1"/>
  <c r="ABA95" i="1"/>
  <c r="ABU95" i="1"/>
  <c r="ACO95" i="1"/>
  <c r="KG95" i="1"/>
  <c r="LH95" i="1"/>
  <c r="MP95" i="1"/>
  <c r="NS95" i="1"/>
  <c r="OY95" i="1"/>
  <c r="QF95" i="1"/>
  <c r="RH95" i="1"/>
  <c r="SN95" i="1"/>
  <c r="TO95" i="1"/>
  <c r="UO95" i="1"/>
  <c r="VS95" i="1"/>
  <c r="WR95" i="1"/>
  <c r="XQ95" i="1"/>
  <c r="YU95" i="1"/>
  <c r="ZT95" i="1"/>
  <c r="AAR95" i="1"/>
  <c r="ABS95" i="1"/>
  <c r="ACR95" i="1"/>
  <c r="KH95" i="1"/>
  <c r="LK95" i="1"/>
  <c r="MQ95" i="1"/>
  <c r="NX95" i="1"/>
  <c r="OZ95" i="1"/>
  <c r="QH95" i="1"/>
  <c r="RI95" i="1"/>
  <c r="SP95" i="1"/>
  <c r="TP95" i="1"/>
  <c r="UQ95" i="1"/>
  <c r="VT95" i="1"/>
  <c r="WS95" i="1"/>
  <c r="XS95" i="1"/>
  <c r="YV95" i="1"/>
  <c r="ZU95" i="1"/>
  <c r="AAS95" i="1"/>
  <c r="ABT95" i="1"/>
  <c r="ACS95" i="1"/>
  <c r="KI95" i="1"/>
  <c r="LP95" i="1"/>
  <c r="MR95" i="1"/>
  <c r="NZ95" i="1"/>
  <c r="PA95" i="1"/>
  <c r="QI95" i="1"/>
  <c r="RJ95" i="1"/>
  <c r="SQ95" i="1"/>
  <c r="TQ95" i="1"/>
  <c r="UR95" i="1"/>
  <c r="VU95" i="1"/>
  <c r="WT95" i="1"/>
  <c r="XT95" i="1"/>
  <c r="YW95" i="1"/>
  <c r="ZV95" i="1"/>
  <c r="AAU95" i="1"/>
  <c r="KJ95" i="1"/>
  <c r="LR95" i="1"/>
  <c r="MS95" i="1"/>
  <c r="OA95" i="1"/>
  <c r="PB95" i="1"/>
  <c r="QJ95" i="1"/>
  <c r="RK95" i="1"/>
  <c r="SR95" i="1"/>
  <c r="TR95" i="1"/>
  <c r="UV95" i="1"/>
  <c r="VV95" i="1"/>
  <c r="WU95" i="1"/>
  <c r="XX95" i="1"/>
  <c r="YX95" i="1"/>
  <c r="ZW95" i="1"/>
  <c r="AAV95" i="1"/>
  <c r="ABW95" i="1"/>
  <c r="ACU95" i="1"/>
  <c r="KK95" i="1"/>
  <c r="LS95" i="1"/>
  <c r="MT95" i="1"/>
  <c r="OB95" i="1"/>
  <c r="PC95" i="1"/>
  <c r="QK95" i="1"/>
  <c r="RL95" i="1"/>
  <c r="SS95" i="1"/>
  <c r="TS95" i="1"/>
  <c r="UX95" i="1"/>
  <c r="VW95" i="1"/>
  <c r="WV95" i="1"/>
  <c r="XZ95" i="1"/>
  <c r="YY95" i="1"/>
  <c r="ZX95" i="1"/>
  <c r="AAY95" i="1"/>
  <c r="ABX95" i="1"/>
  <c r="ACV95" i="1"/>
  <c r="KL95" i="1"/>
  <c r="LT95" i="1"/>
  <c r="MU95" i="1"/>
  <c r="OC95" i="1"/>
  <c r="PD95" i="1"/>
  <c r="QL95" i="1"/>
  <c r="RO95" i="1"/>
  <c r="ST95" i="1"/>
  <c r="TT95" i="1"/>
  <c r="UY95" i="1"/>
  <c r="VX95" i="1"/>
  <c r="WW95" i="1"/>
  <c r="YA95" i="1"/>
  <c r="YZ95" i="1"/>
  <c r="ZY95" i="1"/>
  <c r="AAZ95" i="1"/>
  <c r="ABY95" i="1"/>
  <c r="ACW95" i="1"/>
  <c r="KM95" i="1"/>
  <c r="LU95" i="1"/>
  <c r="MV95" i="1"/>
  <c r="OD95" i="1"/>
  <c r="PG95" i="1"/>
  <c r="QM95" i="1"/>
  <c r="RT95" i="1"/>
  <c r="SU95" i="1"/>
  <c r="TU95" i="1"/>
  <c r="UZ95" i="1"/>
  <c r="VY95" i="1"/>
  <c r="WY95" i="1"/>
  <c r="YB95" i="1"/>
  <c r="ZA95" i="1"/>
  <c r="AAA95" i="1"/>
  <c r="ABB95" i="1"/>
  <c r="ABZ95" i="1"/>
  <c r="ACX95" i="1"/>
  <c r="KN95" i="1"/>
  <c r="LV95" i="1"/>
  <c r="MY95" i="1"/>
  <c r="OE95" i="1"/>
  <c r="PL95" i="1"/>
  <c r="QN95" i="1"/>
  <c r="RV95" i="1"/>
  <c r="SV95" i="1"/>
  <c r="TW95" i="1"/>
  <c r="VA95" i="1"/>
  <c r="VZ95" i="1"/>
  <c r="WZ95" i="1"/>
  <c r="YC95" i="1"/>
  <c r="ZB95" i="1"/>
  <c r="AAB95" i="1"/>
  <c r="ABC95" i="1"/>
  <c r="ACA95" i="1"/>
  <c r="ACY95" i="1"/>
  <c r="JN95" i="1"/>
  <c r="KQ95" i="1"/>
  <c r="LW95" i="1"/>
  <c r="ND95" i="1"/>
  <c r="OF95" i="1"/>
  <c r="PN95" i="1"/>
  <c r="QO95" i="1"/>
  <c r="RW95" i="1"/>
  <c r="SW95" i="1"/>
  <c r="UB95" i="1"/>
  <c r="VB95" i="1"/>
  <c r="WA95" i="1"/>
  <c r="XD95" i="1"/>
  <c r="YD95" i="1"/>
  <c r="ZC95" i="1"/>
  <c r="AAE95" i="1"/>
  <c r="ABD95" i="1"/>
  <c r="ACB95" i="1"/>
  <c r="ACZ95" i="1"/>
  <c r="JO95" i="1"/>
  <c r="KV95" i="1"/>
  <c r="LX95" i="1"/>
  <c r="NF95" i="1"/>
  <c r="OG95" i="1"/>
  <c r="PO95" i="1"/>
  <c r="QP95" i="1"/>
  <c r="RX95" i="1"/>
  <c r="SX95" i="1"/>
  <c r="UD95" i="1"/>
  <c r="VC95" i="1"/>
  <c r="WB95" i="1"/>
  <c r="XF95" i="1"/>
  <c r="YE95" i="1"/>
  <c r="ZD95" i="1"/>
  <c r="AAF95" i="1"/>
  <c r="ABE95" i="1"/>
  <c r="ACC95" i="1"/>
  <c r="ADA95" i="1"/>
  <c r="JP95" i="1"/>
  <c r="KX95" i="1"/>
  <c r="LY95" i="1"/>
  <c r="NG95" i="1"/>
  <c r="OH95" i="1"/>
  <c r="PP95" i="1"/>
  <c r="QQ95" i="1"/>
  <c r="RY95" i="1"/>
  <c r="SY95" i="1"/>
  <c r="UE95" i="1"/>
  <c r="VD95" i="1"/>
  <c r="WC95" i="1"/>
  <c r="XG95" i="1"/>
  <c r="YF95" i="1"/>
  <c r="ZE95" i="1"/>
  <c r="AAH95" i="1"/>
  <c r="ABF95" i="1"/>
  <c r="ACD95" i="1"/>
  <c r="ADC95" i="1"/>
  <c r="JQ95" i="1"/>
  <c r="KY95" i="1"/>
  <c r="LZ95" i="1"/>
  <c r="NH95" i="1"/>
  <c r="OI95" i="1"/>
  <c r="PQ95" i="1"/>
  <c r="QR95" i="1"/>
  <c r="RZ95" i="1"/>
  <c r="SZ95" i="1"/>
  <c r="UF95" i="1"/>
  <c r="VE95" i="1"/>
  <c r="WE95" i="1"/>
  <c r="XH95" i="1"/>
  <c r="YG95" i="1"/>
  <c r="ZG95" i="1"/>
  <c r="AAI95" i="1"/>
  <c r="ABG95" i="1"/>
  <c r="ACE95" i="1"/>
  <c r="ADD95" i="1"/>
  <c r="JW95" i="1"/>
  <c r="LC95" i="1"/>
  <c r="MJ95" i="1"/>
  <c r="NL95" i="1"/>
  <c r="OT95" i="1"/>
  <c r="PU95" i="1"/>
  <c r="RC95" i="1"/>
  <c r="SD95" i="1"/>
  <c r="TJ95" i="1"/>
  <c r="UJ95" i="1"/>
  <c r="VI95" i="1"/>
  <c r="WM95" i="1"/>
  <c r="XL95" i="1"/>
  <c r="YK95" i="1"/>
  <c r="ZO95" i="1"/>
  <c r="AAM95" i="1"/>
  <c r="ABK95" i="1"/>
  <c r="ACJ95" i="1"/>
  <c r="KB95" i="1"/>
  <c r="LD95" i="1"/>
  <c r="ML95" i="1"/>
  <c r="NM95" i="1"/>
  <c r="OU95" i="1"/>
  <c r="PV95" i="1"/>
  <c r="RD95" i="1"/>
  <c r="SE95" i="1"/>
  <c r="TK95" i="1"/>
  <c r="UK95" i="1"/>
  <c r="VK95" i="1"/>
  <c r="WN95" i="1"/>
  <c r="XM95" i="1"/>
  <c r="YM95" i="1"/>
  <c r="ZP95" i="1"/>
  <c r="AAN95" i="1"/>
  <c r="ABL95" i="1"/>
  <c r="ACM95" i="1"/>
  <c r="KE95" i="1"/>
  <c r="LF95" i="1"/>
  <c r="MN95" i="1"/>
  <c r="NO95" i="1"/>
  <c r="OW95" i="1"/>
  <c r="LB95" i="1"/>
  <c r="PT95" i="1"/>
  <c r="TM95" i="1"/>
  <c r="XI95" i="1"/>
  <c r="AAL95" i="1"/>
  <c r="LE95" i="1"/>
  <c r="PW95" i="1"/>
  <c r="TN95" i="1"/>
  <c r="XJ95" i="1"/>
  <c r="AAO95" i="1"/>
  <c r="LG95" i="1"/>
  <c r="PX95" i="1"/>
  <c r="UG95" i="1"/>
  <c r="XK95" i="1"/>
  <c r="AAP95" i="1"/>
  <c r="MA95" i="1"/>
  <c r="QA95" i="1"/>
  <c r="UH95" i="1"/>
  <c r="XN95" i="1"/>
  <c r="AAQ95" i="1"/>
  <c r="MB95" i="1"/>
  <c r="QU95" i="1"/>
  <c r="UI95" i="1"/>
  <c r="XO95" i="1"/>
  <c r="ABH95" i="1"/>
  <c r="ME95" i="1"/>
  <c r="QZ95" i="1"/>
  <c r="UL95" i="1"/>
  <c r="XP95" i="1"/>
  <c r="ABI95" i="1"/>
  <c r="MM95" i="1"/>
  <c r="RB95" i="1"/>
  <c r="UM95" i="1"/>
  <c r="YH95" i="1"/>
  <c r="ABJ95" i="1"/>
  <c r="MO95" i="1"/>
  <c r="RE95" i="1"/>
  <c r="UN95" i="1"/>
  <c r="YI95" i="1"/>
  <c r="ABM95" i="1"/>
  <c r="NI95" i="1"/>
  <c r="RF95" i="1"/>
  <c r="VF95" i="1"/>
  <c r="YJ95" i="1"/>
  <c r="ABO95" i="1"/>
  <c r="NJ95" i="1"/>
  <c r="RG95" i="1"/>
  <c r="VG95" i="1"/>
  <c r="YN95" i="1"/>
  <c r="ABP95" i="1"/>
  <c r="NK95" i="1"/>
  <c r="SA95" i="1"/>
  <c r="VH95" i="1"/>
  <c r="YR95" i="1"/>
  <c r="ABV95" i="1"/>
  <c r="NN95" i="1"/>
  <c r="SB95" i="1"/>
  <c r="VL95" i="1"/>
  <c r="YT95" i="1"/>
  <c r="ACF95" i="1"/>
  <c r="NP95" i="1"/>
  <c r="SC95" i="1"/>
  <c r="VP95" i="1"/>
  <c r="ZH95" i="1"/>
  <c r="ACG95" i="1"/>
  <c r="JT95" i="1"/>
  <c r="OR95" i="1"/>
  <c r="SI95" i="1"/>
  <c r="WJ95" i="1"/>
  <c r="ZQ95" i="1"/>
  <c r="ACP95" i="1"/>
  <c r="KZ95" i="1"/>
  <c r="PR95" i="1"/>
  <c r="TH95" i="1"/>
  <c r="WP95" i="1"/>
  <c r="VR95" i="1"/>
  <c r="WF95" i="1"/>
  <c r="WL95" i="1"/>
  <c r="WO95" i="1"/>
  <c r="WQ95" i="1"/>
  <c r="JR95" i="1"/>
  <c r="ZL95" i="1"/>
  <c r="JS95" i="1"/>
  <c r="ZN95" i="1"/>
  <c r="KD95" i="1"/>
  <c r="ZR95" i="1"/>
  <c r="KF95" i="1"/>
  <c r="ZS95" i="1"/>
  <c r="LA95" i="1"/>
  <c r="AAJ95" i="1"/>
  <c r="OJ95" i="1"/>
  <c r="AAK95" i="1"/>
  <c r="OM95" i="1"/>
  <c r="ACI95" i="1"/>
  <c r="OV95" i="1"/>
  <c r="ACN95" i="1"/>
  <c r="SF95" i="1"/>
  <c r="ADG95" i="1"/>
  <c r="SG95" i="1"/>
  <c r="OX95" i="1"/>
  <c r="PS95" i="1"/>
  <c r="TA95" i="1"/>
  <c r="ACQ95" i="1"/>
  <c r="ACT95" i="1"/>
  <c r="TC95" i="1"/>
  <c r="TL95" i="1"/>
  <c r="Y95" i="1"/>
  <c r="AS95" i="1"/>
  <c r="BM95" i="1"/>
  <c r="CG95" i="1"/>
  <c r="DA95" i="1"/>
  <c r="DU95" i="1"/>
  <c r="EO95" i="1"/>
  <c r="FI95" i="1"/>
  <c r="GC95" i="1"/>
  <c r="GW95" i="1"/>
  <c r="HQ95" i="1"/>
  <c r="IK95" i="1"/>
  <c r="JE95" i="1"/>
  <c r="F95" i="1"/>
  <c r="Z95" i="1"/>
  <c r="AT95" i="1"/>
  <c r="BN95" i="1"/>
  <c r="CH95" i="1"/>
  <c r="DB95" i="1"/>
  <c r="DV95" i="1"/>
  <c r="EP95" i="1"/>
  <c r="FJ95" i="1"/>
  <c r="GD95" i="1"/>
  <c r="GX95" i="1"/>
  <c r="HR95" i="1"/>
  <c r="IL95" i="1"/>
  <c r="JF95" i="1"/>
  <c r="J95" i="1"/>
  <c r="AD95" i="1"/>
  <c r="AX95" i="1"/>
  <c r="BR95" i="1"/>
  <c r="CL95" i="1"/>
  <c r="DF95" i="1"/>
  <c r="DZ95" i="1"/>
  <c r="ET95" i="1"/>
  <c r="FN95" i="1"/>
  <c r="GH95" i="1"/>
  <c r="HB95" i="1"/>
  <c r="HV95" i="1"/>
  <c r="IP95" i="1"/>
  <c r="JJ95" i="1"/>
  <c r="P95" i="1"/>
  <c r="AJ95" i="1"/>
  <c r="BD95" i="1"/>
  <c r="BX95" i="1"/>
  <c r="CR95" i="1"/>
  <c r="DL95" i="1"/>
  <c r="EF95" i="1"/>
  <c r="EZ95" i="1"/>
  <c r="FT95" i="1"/>
  <c r="GN95" i="1"/>
  <c r="HH95" i="1"/>
  <c r="IB95" i="1"/>
  <c r="IV95" i="1"/>
  <c r="AA95" i="1"/>
  <c r="AZ95" i="1"/>
  <c r="BY95" i="1"/>
  <c r="CW95" i="1"/>
  <c r="DW95" i="1"/>
  <c r="EV95" i="1"/>
  <c r="FU95" i="1"/>
  <c r="GS95" i="1"/>
  <c r="HS95" i="1"/>
  <c r="IR95" i="1"/>
  <c r="AB95" i="1"/>
  <c r="BA95" i="1"/>
  <c r="BZ95" i="1"/>
  <c r="CX95" i="1"/>
  <c r="DX95" i="1"/>
  <c r="EW95" i="1"/>
  <c r="FV95" i="1"/>
  <c r="GT95" i="1"/>
  <c r="HT95" i="1"/>
  <c r="IS95" i="1"/>
  <c r="AC95" i="1"/>
  <c r="BB95" i="1"/>
  <c r="CA95" i="1"/>
  <c r="CY95" i="1"/>
  <c r="DY95" i="1"/>
  <c r="EX95" i="1"/>
  <c r="FW95" i="1"/>
  <c r="GU95" i="1"/>
  <c r="HU95" i="1"/>
  <c r="IT95" i="1"/>
  <c r="AE95" i="1"/>
  <c r="BC95" i="1"/>
  <c r="CB95" i="1"/>
  <c r="CZ95" i="1"/>
  <c r="EA95" i="1"/>
  <c r="EY95" i="1"/>
  <c r="FX95" i="1"/>
  <c r="GV95" i="1"/>
  <c r="HW95" i="1"/>
  <c r="IU95" i="1"/>
  <c r="G95" i="1"/>
  <c r="AF95" i="1"/>
  <c r="BE95" i="1"/>
  <c r="CC95" i="1"/>
  <c r="DC95" i="1"/>
  <c r="EB95" i="1"/>
  <c r="FA95" i="1"/>
  <c r="FY95" i="1"/>
  <c r="GY95" i="1"/>
  <c r="HX95" i="1"/>
  <c r="IW95" i="1"/>
  <c r="H95" i="1"/>
  <c r="AG95" i="1"/>
  <c r="BF95" i="1"/>
  <c r="CD95" i="1"/>
  <c r="DD95" i="1"/>
  <c r="EC95" i="1"/>
  <c r="FB95" i="1"/>
  <c r="FZ95" i="1"/>
  <c r="GZ95" i="1"/>
  <c r="HY95" i="1"/>
  <c r="IX95" i="1"/>
  <c r="I95" i="1"/>
  <c r="AH95" i="1"/>
  <c r="BG95" i="1"/>
  <c r="CE95" i="1"/>
  <c r="DE95" i="1"/>
  <c r="ED95" i="1"/>
  <c r="FC95" i="1"/>
  <c r="GA95" i="1"/>
  <c r="HA95" i="1"/>
  <c r="HZ95" i="1"/>
  <c r="IY95" i="1"/>
  <c r="K95" i="1"/>
  <c r="AI95" i="1"/>
  <c r="BH95" i="1"/>
  <c r="CF95" i="1"/>
  <c r="DG95" i="1"/>
  <c r="EE95" i="1"/>
  <c r="FD95" i="1"/>
  <c r="GB95" i="1"/>
  <c r="HC95" i="1"/>
  <c r="IA95" i="1"/>
  <c r="IZ95" i="1"/>
  <c r="L95" i="1"/>
  <c r="AK95" i="1"/>
  <c r="BI95" i="1"/>
  <c r="CI95" i="1"/>
  <c r="DH95" i="1"/>
  <c r="EG95" i="1"/>
  <c r="FE95" i="1"/>
  <c r="GE95" i="1"/>
  <c r="HD95" i="1"/>
  <c r="IC95" i="1"/>
  <c r="JA95" i="1"/>
  <c r="M95" i="1"/>
  <c r="AL95" i="1"/>
  <c r="BJ95" i="1"/>
  <c r="CJ95" i="1"/>
  <c r="DI95" i="1"/>
  <c r="EH95" i="1"/>
  <c r="FF95" i="1"/>
  <c r="GF95" i="1"/>
  <c r="HE95" i="1"/>
  <c r="ID95" i="1"/>
  <c r="JB95" i="1"/>
  <c r="N95" i="1"/>
  <c r="AM95" i="1"/>
  <c r="BK95" i="1"/>
  <c r="CK95" i="1"/>
  <c r="DJ95" i="1"/>
  <c r="EI95" i="1"/>
  <c r="FG95" i="1"/>
  <c r="GG95" i="1"/>
  <c r="HF95" i="1"/>
  <c r="IE95" i="1"/>
  <c r="JC95" i="1"/>
  <c r="O95" i="1"/>
  <c r="AN95" i="1"/>
  <c r="BL95" i="1"/>
  <c r="CM95" i="1"/>
  <c r="DK95" i="1"/>
  <c r="EJ95" i="1"/>
  <c r="FH95" i="1"/>
  <c r="GI95" i="1"/>
  <c r="HG95" i="1"/>
  <c r="IF95" i="1"/>
  <c r="JD95" i="1"/>
  <c r="Q95" i="1"/>
  <c r="AO95" i="1"/>
  <c r="BO95" i="1"/>
  <c r="CN95" i="1"/>
  <c r="DM95" i="1"/>
  <c r="EK95" i="1"/>
  <c r="FK95" i="1"/>
  <c r="GJ95" i="1"/>
  <c r="HI95" i="1"/>
  <c r="IG95" i="1"/>
  <c r="JG95" i="1"/>
  <c r="R95" i="1"/>
  <c r="AP95" i="1"/>
  <c r="BP95" i="1"/>
  <c r="CO95" i="1"/>
  <c r="DN95" i="1"/>
  <c r="EL95" i="1"/>
  <c r="FL95" i="1"/>
  <c r="GK95" i="1"/>
  <c r="HJ95" i="1"/>
  <c r="IH95" i="1"/>
  <c r="JH95" i="1"/>
  <c r="S95" i="1"/>
  <c r="AQ95" i="1"/>
  <c r="BQ95" i="1"/>
  <c r="CP95" i="1"/>
  <c r="DO95" i="1"/>
  <c r="EM95" i="1"/>
  <c r="FM95" i="1"/>
  <c r="GL95" i="1"/>
  <c r="HK95" i="1"/>
  <c r="II95" i="1"/>
  <c r="JI95" i="1"/>
  <c r="T95" i="1"/>
  <c r="AR95" i="1"/>
  <c r="BS95" i="1"/>
  <c r="CQ95" i="1"/>
  <c r="DP95" i="1"/>
  <c r="EN95" i="1"/>
  <c r="FO95" i="1"/>
  <c r="GM95" i="1"/>
  <c r="HL95" i="1"/>
  <c r="IJ95" i="1"/>
  <c r="JK95" i="1"/>
  <c r="U95" i="1"/>
  <c r="AU95" i="1"/>
  <c r="BT95" i="1"/>
  <c r="CS95" i="1"/>
  <c r="DQ95" i="1"/>
  <c r="EQ95" i="1"/>
  <c r="FP95" i="1"/>
  <c r="GO95" i="1"/>
  <c r="HM95" i="1"/>
  <c r="IM95" i="1"/>
  <c r="JL95" i="1"/>
  <c r="V95" i="1"/>
  <c r="AV95" i="1"/>
  <c r="BU95" i="1"/>
  <c r="CT95" i="1"/>
  <c r="DR95" i="1"/>
  <c r="ER95" i="1"/>
  <c r="FQ95" i="1"/>
  <c r="GP95" i="1"/>
  <c r="HN95" i="1"/>
  <c r="IN95" i="1"/>
  <c r="JM95" i="1"/>
  <c r="W95" i="1"/>
  <c r="AW95" i="1"/>
  <c r="BV95" i="1"/>
  <c r="CU95" i="1"/>
  <c r="DS95" i="1"/>
  <c r="ES95" i="1"/>
  <c r="FR95" i="1"/>
  <c r="GQ95" i="1"/>
  <c r="HO95" i="1"/>
  <c r="IO95" i="1"/>
  <c r="AY95" i="1"/>
  <c r="BW95" i="1"/>
  <c r="CV95" i="1"/>
  <c r="DT95" i="1"/>
  <c r="EU95" i="1"/>
  <c r="FS95" i="1"/>
  <c r="GR95" i="1"/>
  <c r="HP95" i="1"/>
  <c r="IQ95" i="1"/>
  <c r="X95" i="1"/>
  <c r="JV111" i="1"/>
  <c r="JY111" i="1"/>
  <c r="KC111" i="1"/>
  <c r="KW111" i="1"/>
  <c r="LQ111" i="1"/>
  <c r="MK111" i="1"/>
  <c r="NE111" i="1"/>
  <c r="NY111" i="1"/>
  <c r="OS111" i="1"/>
  <c r="PM111" i="1"/>
  <c r="QG111" i="1"/>
  <c r="RA111" i="1"/>
  <c r="RU111" i="1"/>
  <c r="SO111" i="1"/>
  <c r="TI111" i="1"/>
  <c r="UC111" i="1"/>
  <c r="UW111" i="1"/>
  <c r="VQ111" i="1"/>
  <c r="WK111" i="1"/>
  <c r="XE111" i="1"/>
  <c r="XY111" i="1"/>
  <c r="YS111" i="1"/>
  <c r="ZM111" i="1"/>
  <c r="AAG111" i="1"/>
  <c r="ABA111" i="1"/>
  <c r="ABU111" i="1"/>
  <c r="ACO111" i="1"/>
  <c r="KD111" i="1"/>
  <c r="KX111" i="1"/>
  <c r="LR111" i="1"/>
  <c r="ML111" i="1"/>
  <c r="NF111" i="1"/>
  <c r="NZ111" i="1"/>
  <c r="OT111" i="1"/>
  <c r="PN111" i="1"/>
  <c r="QH111" i="1"/>
  <c r="RB111" i="1"/>
  <c r="RV111" i="1"/>
  <c r="SP111" i="1"/>
  <c r="TJ111" i="1"/>
  <c r="UD111" i="1"/>
  <c r="UX111" i="1"/>
  <c r="VR111" i="1"/>
  <c r="WL111" i="1"/>
  <c r="XF111" i="1"/>
  <c r="XZ111" i="1"/>
  <c r="YT111" i="1"/>
  <c r="ZN111" i="1"/>
  <c r="AAH111" i="1"/>
  <c r="ABB111" i="1"/>
  <c r="ABV111" i="1"/>
  <c r="ACP111" i="1"/>
  <c r="KF111" i="1"/>
  <c r="KZ111" i="1"/>
  <c r="LT111" i="1"/>
  <c r="MN111" i="1"/>
  <c r="NH111" i="1"/>
  <c r="OB111" i="1"/>
  <c r="OV111" i="1"/>
  <c r="PP111" i="1"/>
  <c r="QJ111" i="1"/>
  <c r="RD111" i="1"/>
  <c r="RX111" i="1"/>
  <c r="KG111" i="1"/>
  <c r="LA111" i="1"/>
  <c r="LU111" i="1"/>
  <c r="MO111" i="1"/>
  <c r="NI111" i="1"/>
  <c r="OC111" i="1"/>
  <c r="OW111" i="1"/>
  <c r="PQ111" i="1"/>
  <c r="QK111" i="1"/>
  <c r="RE111" i="1"/>
  <c r="JQ111" i="1"/>
  <c r="KK111" i="1"/>
  <c r="LE111" i="1"/>
  <c r="LY111" i="1"/>
  <c r="MS111" i="1"/>
  <c r="NM111" i="1"/>
  <c r="OG111" i="1"/>
  <c r="PA111" i="1"/>
  <c r="PU111" i="1"/>
  <c r="QO111" i="1"/>
  <c r="RI111" i="1"/>
  <c r="JO111" i="1"/>
  <c r="KQ111" i="1"/>
  <c r="LP111" i="1"/>
  <c r="MT111" i="1"/>
  <c r="NS111" i="1"/>
  <c r="OR111" i="1"/>
  <c r="PV111" i="1"/>
  <c r="QU111" i="1"/>
  <c r="RT111" i="1"/>
  <c r="SS111" i="1"/>
  <c r="TO111" i="1"/>
  <c r="UK111" i="1"/>
  <c r="VG111" i="1"/>
  <c r="WC111" i="1"/>
  <c r="WY111" i="1"/>
  <c r="XU111" i="1"/>
  <c r="YQ111" i="1"/>
  <c r="ZO111" i="1"/>
  <c r="AAK111" i="1"/>
  <c r="ABG111" i="1"/>
  <c r="ACC111" i="1"/>
  <c r="ACY111" i="1"/>
  <c r="JP111" i="1"/>
  <c r="KR111" i="1"/>
  <c r="LS111" i="1"/>
  <c r="MU111" i="1"/>
  <c r="NT111" i="1"/>
  <c r="OU111" i="1"/>
  <c r="PW111" i="1"/>
  <c r="QV111" i="1"/>
  <c r="RW111" i="1"/>
  <c r="ST111" i="1"/>
  <c r="TP111" i="1"/>
  <c r="UL111" i="1"/>
  <c r="VH111" i="1"/>
  <c r="WD111" i="1"/>
  <c r="WZ111" i="1"/>
  <c r="JR111" i="1"/>
  <c r="KS111" i="1"/>
  <c r="LV111" i="1"/>
  <c r="MV111" i="1"/>
  <c r="NU111" i="1"/>
  <c r="OX111" i="1"/>
  <c r="PX111" i="1"/>
  <c r="QW111" i="1"/>
  <c r="RY111" i="1"/>
  <c r="SU111" i="1"/>
  <c r="TQ111" i="1"/>
  <c r="UM111" i="1"/>
  <c r="VI111" i="1"/>
  <c r="WE111" i="1"/>
  <c r="XA111" i="1"/>
  <c r="XW111" i="1"/>
  <c r="YU111" i="1"/>
  <c r="ZQ111" i="1"/>
  <c r="AAM111" i="1"/>
  <c r="ABI111" i="1"/>
  <c r="ACE111" i="1"/>
  <c r="ADA111" i="1"/>
  <c r="JS111" i="1"/>
  <c r="KT111" i="1"/>
  <c r="LW111" i="1"/>
  <c r="MW111" i="1"/>
  <c r="NV111" i="1"/>
  <c r="OY111" i="1"/>
  <c r="PY111" i="1"/>
  <c r="QX111" i="1"/>
  <c r="RZ111" i="1"/>
  <c r="SV111" i="1"/>
  <c r="TR111" i="1"/>
  <c r="UN111" i="1"/>
  <c r="VJ111" i="1"/>
  <c r="WF111" i="1"/>
  <c r="JT111" i="1"/>
  <c r="KU111" i="1"/>
  <c r="LX111" i="1"/>
  <c r="MX111" i="1"/>
  <c r="NW111" i="1"/>
  <c r="OZ111" i="1"/>
  <c r="PZ111" i="1"/>
  <c r="QY111" i="1"/>
  <c r="SA111" i="1"/>
  <c r="SW111" i="1"/>
  <c r="TS111" i="1"/>
  <c r="UO111" i="1"/>
  <c r="VK111" i="1"/>
  <c r="WG111" i="1"/>
  <c r="XC111" i="1"/>
  <c r="YA111" i="1"/>
  <c r="YW111" i="1"/>
  <c r="ZS111" i="1"/>
  <c r="AAO111" i="1"/>
  <c r="ABK111" i="1"/>
  <c r="ACG111" i="1"/>
  <c r="ADC111" i="1"/>
  <c r="JU111" i="1"/>
  <c r="KV111" i="1"/>
  <c r="LZ111" i="1"/>
  <c r="MY111" i="1"/>
  <c r="NX111" i="1"/>
  <c r="PB111" i="1"/>
  <c r="QA111" i="1"/>
  <c r="QZ111" i="1"/>
  <c r="SB111" i="1"/>
  <c r="SX111" i="1"/>
  <c r="TT111" i="1"/>
  <c r="UP111" i="1"/>
  <c r="VL111" i="1"/>
  <c r="WH111" i="1"/>
  <c r="XD111" i="1"/>
  <c r="YB111" i="1"/>
  <c r="YX111" i="1"/>
  <c r="ZT111" i="1"/>
  <c r="AAP111" i="1"/>
  <c r="ABL111" i="1"/>
  <c r="ACH111" i="1"/>
  <c r="ADD111" i="1"/>
  <c r="JW111" i="1"/>
  <c r="KY111" i="1"/>
  <c r="MA111" i="1"/>
  <c r="MZ111" i="1"/>
  <c r="OA111" i="1"/>
  <c r="PC111" i="1"/>
  <c r="QB111" i="1"/>
  <c r="RC111" i="1"/>
  <c r="SC111" i="1"/>
  <c r="SY111" i="1"/>
  <c r="TU111" i="1"/>
  <c r="UQ111" i="1"/>
  <c r="VM111" i="1"/>
  <c r="WI111" i="1"/>
  <c r="XG111" i="1"/>
  <c r="YC111" i="1"/>
  <c r="YY111" i="1"/>
  <c r="ZU111" i="1"/>
  <c r="AAQ111" i="1"/>
  <c r="ABM111" i="1"/>
  <c r="ACI111" i="1"/>
  <c r="ADE111" i="1"/>
  <c r="JZ111" i="1"/>
  <c r="LC111" i="1"/>
  <c r="MC111" i="1"/>
  <c r="NB111" i="1"/>
  <c r="OE111" i="1"/>
  <c r="PE111" i="1"/>
  <c r="QD111" i="1"/>
  <c r="RG111" i="1"/>
  <c r="SE111" i="1"/>
  <c r="TA111" i="1"/>
  <c r="TW111" i="1"/>
  <c r="US111" i="1"/>
  <c r="VO111" i="1"/>
  <c r="WM111" i="1"/>
  <c r="XI111" i="1"/>
  <c r="YE111" i="1"/>
  <c r="KA111" i="1"/>
  <c r="LD111" i="1"/>
  <c r="MD111" i="1"/>
  <c r="NC111" i="1"/>
  <c r="OF111" i="1"/>
  <c r="PF111" i="1"/>
  <c r="QE111" i="1"/>
  <c r="RH111" i="1"/>
  <c r="SF111" i="1"/>
  <c r="TB111" i="1"/>
  <c r="TX111" i="1"/>
  <c r="UT111" i="1"/>
  <c r="VP111" i="1"/>
  <c r="WN111" i="1"/>
  <c r="XJ111" i="1"/>
  <c r="YF111" i="1"/>
  <c r="ZB111" i="1"/>
  <c r="ZX111" i="1"/>
  <c r="AAT111" i="1"/>
  <c r="ABP111" i="1"/>
  <c r="ACL111" i="1"/>
  <c r="KL111" i="1"/>
  <c r="LK111" i="1"/>
  <c r="MJ111" i="1"/>
  <c r="NN111" i="1"/>
  <c r="OM111" i="1"/>
  <c r="PL111" i="1"/>
  <c r="QP111" i="1"/>
  <c r="RO111" i="1"/>
  <c r="SL111" i="1"/>
  <c r="TH111" i="1"/>
  <c r="UF111" i="1"/>
  <c r="VB111" i="1"/>
  <c r="VX111" i="1"/>
  <c r="WT111" i="1"/>
  <c r="XP111" i="1"/>
  <c r="YL111" i="1"/>
  <c r="ZH111" i="1"/>
  <c r="AAD111" i="1"/>
  <c r="AAZ111" i="1"/>
  <c r="ABX111" i="1"/>
  <c r="ACT111" i="1"/>
  <c r="KO111" i="1"/>
  <c r="MQ111" i="1"/>
  <c r="OP111" i="1"/>
  <c r="QS111" i="1"/>
  <c r="SQ111" i="1"/>
  <c r="UI111" i="1"/>
  <c r="WA111" i="1"/>
  <c r="XR111" i="1"/>
  <c r="ZD111" i="1"/>
  <c r="AAJ111" i="1"/>
  <c r="ABS111" i="1"/>
  <c r="ACZ111" i="1"/>
  <c r="KP111" i="1"/>
  <c r="MR111" i="1"/>
  <c r="OQ111" i="1"/>
  <c r="QT111" i="1"/>
  <c r="SR111" i="1"/>
  <c r="UJ111" i="1"/>
  <c r="WB111" i="1"/>
  <c r="XS111" i="1"/>
  <c r="ZE111" i="1"/>
  <c r="AAL111" i="1"/>
  <c r="ABT111" i="1"/>
  <c r="ADB111" i="1"/>
  <c r="LB111" i="1"/>
  <c r="NA111" i="1"/>
  <c r="PD111" i="1"/>
  <c r="RF111" i="1"/>
  <c r="SZ111" i="1"/>
  <c r="UR111" i="1"/>
  <c r="WJ111" i="1"/>
  <c r="XT111" i="1"/>
  <c r="ZF111" i="1"/>
  <c r="AAN111" i="1"/>
  <c r="ABW111" i="1"/>
  <c r="ADF111" i="1"/>
  <c r="LF111" i="1"/>
  <c r="ND111" i="1"/>
  <c r="PG111" i="1"/>
  <c r="RJ111" i="1"/>
  <c r="TC111" i="1"/>
  <c r="UU111" i="1"/>
  <c r="WO111" i="1"/>
  <c r="XV111" i="1"/>
  <c r="ZG111" i="1"/>
  <c r="AAR111" i="1"/>
  <c r="ABY111" i="1"/>
  <c r="ADG111" i="1"/>
  <c r="LG111" i="1"/>
  <c r="NG111" i="1"/>
  <c r="PH111" i="1"/>
  <c r="RK111" i="1"/>
  <c r="TD111" i="1"/>
  <c r="UV111" i="1"/>
  <c r="WP111" i="1"/>
  <c r="XX111" i="1"/>
  <c r="ZI111" i="1"/>
  <c r="AAS111" i="1"/>
  <c r="ABZ111" i="1"/>
  <c r="LH111" i="1"/>
  <c r="NJ111" i="1"/>
  <c r="PI111" i="1"/>
  <c r="RL111" i="1"/>
  <c r="TE111" i="1"/>
  <c r="UY111" i="1"/>
  <c r="WQ111" i="1"/>
  <c r="YD111" i="1"/>
  <c r="ZJ111" i="1"/>
  <c r="AAU111" i="1"/>
  <c r="ACA111" i="1"/>
  <c r="LI111" i="1"/>
  <c r="NK111" i="1"/>
  <c r="PJ111" i="1"/>
  <c r="RM111" i="1"/>
  <c r="TF111" i="1"/>
  <c r="UZ111" i="1"/>
  <c r="WR111" i="1"/>
  <c r="YG111" i="1"/>
  <c r="ZK111" i="1"/>
  <c r="AAV111" i="1"/>
  <c r="ACB111" i="1"/>
  <c r="LJ111" i="1"/>
  <c r="NL111" i="1"/>
  <c r="PK111" i="1"/>
  <c r="RN111" i="1"/>
  <c r="TG111" i="1"/>
  <c r="VA111" i="1"/>
  <c r="WS111" i="1"/>
  <c r="YH111" i="1"/>
  <c r="ZL111" i="1"/>
  <c r="AAW111" i="1"/>
  <c r="ACD111" i="1"/>
  <c r="LL111" i="1"/>
  <c r="NO111" i="1"/>
  <c r="PO111" i="1"/>
  <c r="RP111" i="1"/>
  <c r="TK111" i="1"/>
  <c r="VC111" i="1"/>
  <c r="WU111" i="1"/>
  <c r="YI111" i="1"/>
  <c r="ZP111" i="1"/>
  <c r="AAX111" i="1"/>
  <c r="ACF111" i="1"/>
  <c r="LM111" i="1"/>
  <c r="NP111" i="1"/>
  <c r="PR111" i="1"/>
  <c r="RQ111" i="1"/>
  <c r="TL111" i="1"/>
  <c r="VD111" i="1"/>
  <c r="WV111" i="1"/>
  <c r="YJ111" i="1"/>
  <c r="ZR111" i="1"/>
  <c r="AAY111" i="1"/>
  <c r="ACJ111" i="1"/>
  <c r="LN111" i="1"/>
  <c r="NQ111" i="1"/>
  <c r="PS111" i="1"/>
  <c r="RR111" i="1"/>
  <c r="TM111" i="1"/>
  <c r="VE111" i="1"/>
  <c r="WW111" i="1"/>
  <c r="YK111" i="1"/>
  <c r="ZV111" i="1"/>
  <c r="ABC111" i="1"/>
  <c r="ACK111" i="1"/>
  <c r="JN111" i="1"/>
  <c r="LO111" i="1"/>
  <c r="NR111" i="1"/>
  <c r="PT111" i="1"/>
  <c r="RS111" i="1"/>
  <c r="TN111" i="1"/>
  <c r="VF111" i="1"/>
  <c r="WX111" i="1"/>
  <c r="YM111" i="1"/>
  <c r="ZW111" i="1"/>
  <c r="ABD111" i="1"/>
  <c r="ACM111" i="1"/>
  <c r="JX111" i="1"/>
  <c r="MB111" i="1"/>
  <c r="OD111" i="1"/>
  <c r="QC111" i="1"/>
  <c r="SD111" i="1"/>
  <c r="TV111" i="1"/>
  <c r="VN111" i="1"/>
  <c r="XB111" i="1"/>
  <c r="YN111" i="1"/>
  <c r="ZY111" i="1"/>
  <c r="ABE111" i="1"/>
  <c r="ACN111" i="1"/>
  <c r="KB111" i="1"/>
  <c r="ME111" i="1"/>
  <c r="OH111" i="1"/>
  <c r="QF111" i="1"/>
  <c r="SG111" i="1"/>
  <c r="TY111" i="1"/>
  <c r="VS111" i="1"/>
  <c r="XH111" i="1"/>
  <c r="YO111" i="1"/>
  <c r="ZZ111" i="1"/>
  <c r="ABF111" i="1"/>
  <c r="ACQ111" i="1"/>
  <c r="KE111" i="1"/>
  <c r="MF111" i="1"/>
  <c r="OI111" i="1"/>
  <c r="QI111" i="1"/>
  <c r="SH111" i="1"/>
  <c r="TZ111" i="1"/>
  <c r="VT111" i="1"/>
  <c r="XK111" i="1"/>
  <c r="YP111" i="1"/>
  <c r="AAA111" i="1"/>
  <c r="ABH111" i="1"/>
  <c r="ACR111" i="1"/>
  <c r="KH111" i="1"/>
  <c r="MG111" i="1"/>
  <c r="OJ111" i="1"/>
  <c r="QL111" i="1"/>
  <c r="SI111" i="1"/>
  <c r="UA111" i="1"/>
  <c r="VU111" i="1"/>
  <c r="XL111" i="1"/>
  <c r="YR111" i="1"/>
  <c r="AAB111" i="1"/>
  <c r="ABJ111" i="1"/>
  <c r="ACS111" i="1"/>
  <c r="KI111" i="1"/>
  <c r="MH111" i="1"/>
  <c r="OK111" i="1"/>
  <c r="QM111" i="1"/>
  <c r="SJ111" i="1"/>
  <c r="UB111" i="1"/>
  <c r="VV111" i="1"/>
  <c r="XM111" i="1"/>
  <c r="YV111" i="1"/>
  <c r="AAC111" i="1"/>
  <c r="ABN111" i="1"/>
  <c r="ACU111" i="1"/>
  <c r="KJ111" i="1"/>
  <c r="MI111" i="1"/>
  <c r="OL111" i="1"/>
  <c r="QN111" i="1"/>
  <c r="SK111" i="1"/>
  <c r="UE111" i="1"/>
  <c r="VW111" i="1"/>
  <c r="XN111" i="1"/>
  <c r="YZ111" i="1"/>
  <c r="AAE111" i="1"/>
  <c r="ABO111" i="1"/>
  <c r="ACV111" i="1"/>
  <c r="QQ111" i="1"/>
  <c r="UG111" i="1"/>
  <c r="UH111" i="1"/>
  <c r="VY111" i="1"/>
  <c r="VZ111" i="1"/>
  <c r="XO111" i="1"/>
  <c r="XQ111" i="1"/>
  <c r="ZA111" i="1"/>
  <c r="ZC111" i="1"/>
  <c r="AAI111" i="1"/>
  <c r="MM111" i="1"/>
  <c r="ACW111" i="1"/>
  <c r="MP111" i="1"/>
  <c r="ACX111" i="1"/>
  <c r="ON111" i="1"/>
  <c r="KM111" i="1"/>
  <c r="KN111" i="1"/>
  <c r="OO111" i="1"/>
  <c r="QR111" i="1"/>
  <c r="SM111" i="1"/>
  <c r="SN111" i="1"/>
  <c r="AAF111" i="1"/>
  <c r="ABQ111" i="1"/>
  <c r="ABR111" i="1"/>
  <c r="G111" i="1"/>
  <c r="AA111" i="1"/>
  <c r="AU111" i="1"/>
  <c r="BO111" i="1"/>
  <c r="CI111" i="1"/>
  <c r="DC111" i="1"/>
  <c r="DW111" i="1"/>
  <c r="EQ111" i="1"/>
  <c r="FK111" i="1"/>
  <c r="GE111" i="1"/>
  <c r="GY111" i="1"/>
  <c r="HS111" i="1"/>
  <c r="IM111" i="1"/>
  <c r="JG111" i="1"/>
  <c r="H111" i="1"/>
  <c r="AB111" i="1"/>
  <c r="AV111" i="1"/>
  <c r="BP111" i="1"/>
  <c r="CJ111" i="1"/>
  <c r="DD111" i="1"/>
  <c r="DX111" i="1"/>
  <c r="ER111" i="1"/>
  <c r="FL111" i="1"/>
  <c r="GF111" i="1"/>
  <c r="GZ111" i="1"/>
  <c r="HT111" i="1"/>
  <c r="IN111" i="1"/>
  <c r="JH111" i="1"/>
  <c r="J111" i="1"/>
  <c r="AD111" i="1"/>
  <c r="AX111" i="1"/>
  <c r="BR111" i="1"/>
  <c r="CL111" i="1"/>
  <c r="DF111" i="1"/>
  <c r="DZ111" i="1"/>
  <c r="ET111" i="1"/>
  <c r="FN111" i="1"/>
  <c r="GH111" i="1"/>
  <c r="HB111" i="1"/>
  <c r="HV111" i="1"/>
  <c r="IP111" i="1"/>
  <c r="JJ111" i="1"/>
  <c r="K111" i="1"/>
  <c r="AE111" i="1"/>
  <c r="AY111" i="1"/>
  <c r="BS111" i="1"/>
  <c r="CM111" i="1"/>
  <c r="DG111" i="1"/>
  <c r="EA111" i="1"/>
  <c r="EU111" i="1"/>
  <c r="FO111" i="1"/>
  <c r="GI111" i="1"/>
  <c r="HC111" i="1"/>
  <c r="HW111" i="1"/>
  <c r="IQ111" i="1"/>
  <c r="JK111" i="1"/>
  <c r="R111" i="1"/>
  <c r="AL111" i="1"/>
  <c r="BF111" i="1"/>
  <c r="BZ111" i="1"/>
  <c r="CT111" i="1"/>
  <c r="DN111" i="1"/>
  <c r="EH111" i="1"/>
  <c r="FB111" i="1"/>
  <c r="FV111" i="1"/>
  <c r="GP111" i="1"/>
  <c r="HJ111" i="1"/>
  <c r="ID111" i="1"/>
  <c r="IX111" i="1"/>
  <c r="S111" i="1"/>
  <c r="AM111" i="1"/>
  <c r="BG111" i="1"/>
  <c r="CA111" i="1"/>
  <c r="CU111" i="1"/>
  <c r="DO111" i="1"/>
  <c r="EI111" i="1"/>
  <c r="FC111" i="1"/>
  <c r="FW111" i="1"/>
  <c r="GQ111" i="1"/>
  <c r="HK111" i="1"/>
  <c r="IE111" i="1"/>
  <c r="IY111" i="1"/>
  <c r="U111" i="1"/>
  <c r="AO111" i="1"/>
  <c r="BI111" i="1"/>
  <c r="CC111" i="1"/>
  <c r="CW111" i="1"/>
  <c r="DQ111" i="1"/>
  <c r="EK111" i="1"/>
  <c r="FE111" i="1"/>
  <c r="FY111" i="1"/>
  <c r="GS111" i="1"/>
  <c r="HM111" i="1"/>
  <c r="IG111" i="1"/>
  <c r="JA111" i="1"/>
  <c r="V111" i="1"/>
  <c r="AP111" i="1"/>
  <c r="BJ111" i="1"/>
  <c r="CD111" i="1"/>
  <c r="W111" i="1"/>
  <c r="AQ111" i="1"/>
  <c r="BK111" i="1"/>
  <c r="CE111" i="1"/>
  <c r="CY111" i="1"/>
  <c r="DS111" i="1"/>
  <c r="EM111" i="1"/>
  <c r="FG111" i="1"/>
  <c r="GA111" i="1"/>
  <c r="GU111" i="1"/>
  <c r="HO111" i="1"/>
  <c r="II111" i="1"/>
  <c r="JC111" i="1"/>
  <c r="I111" i="1"/>
  <c r="AS111" i="1"/>
  <c r="CB111" i="1"/>
  <c r="DK111" i="1"/>
  <c r="ES111" i="1"/>
  <c r="FZ111" i="1"/>
  <c r="HG111" i="1"/>
  <c r="IO111" i="1"/>
  <c r="L111" i="1"/>
  <c r="AT111" i="1"/>
  <c r="CF111" i="1"/>
  <c r="DL111" i="1"/>
  <c r="EV111" i="1"/>
  <c r="GB111" i="1"/>
  <c r="HH111" i="1"/>
  <c r="IR111" i="1"/>
  <c r="M111" i="1"/>
  <c r="AW111" i="1"/>
  <c r="CG111" i="1"/>
  <c r="DM111" i="1"/>
  <c r="EW111" i="1"/>
  <c r="GC111" i="1"/>
  <c r="HI111" i="1"/>
  <c r="IS111" i="1"/>
  <c r="N111" i="1"/>
  <c r="AZ111" i="1"/>
  <c r="CH111" i="1"/>
  <c r="DP111" i="1"/>
  <c r="EX111" i="1"/>
  <c r="GD111" i="1"/>
  <c r="HL111" i="1"/>
  <c r="IT111" i="1"/>
  <c r="O111" i="1"/>
  <c r="BA111" i="1"/>
  <c r="CK111" i="1"/>
  <c r="DR111" i="1"/>
  <c r="EY111" i="1"/>
  <c r="GG111" i="1"/>
  <c r="HN111" i="1"/>
  <c r="IU111" i="1"/>
  <c r="P111" i="1"/>
  <c r="BB111" i="1"/>
  <c r="CN111" i="1"/>
  <c r="DT111" i="1"/>
  <c r="EZ111" i="1"/>
  <c r="GJ111" i="1"/>
  <c r="HP111" i="1"/>
  <c r="IV111" i="1"/>
  <c r="Q111" i="1"/>
  <c r="BC111" i="1"/>
  <c r="CO111" i="1"/>
  <c r="DU111" i="1"/>
  <c r="FA111" i="1"/>
  <c r="GK111" i="1"/>
  <c r="HQ111" i="1"/>
  <c r="IW111" i="1"/>
  <c r="T111" i="1"/>
  <c r="BD111" i="1"/>
  <c r="CP111" i="1"/>
  <c r="DV111" i="1"/>
  <c r="FD111" i="1"/>
  <c r="GL111" i="1"/>
  <c r="HR111" i="1"/>
  <c r="IZ111" i="1"/>
  <c r="X111" i="1"/>
  <c r="BE111" i="1"/>
  <c r="CQ111" i="1"/>
  <c r="DY111" i="1"/>
  <c r="FF111" i="1"/>
  <c r="GM111" i="1"/>
  <c r="HU111" i="1"/>
  <c r="JB111" i="1"/>
  <c r="Y111" i="1"/>
  <c r="BH111" i="1"/>
  <c r="CR111" i="1"/>
  <c r="EB111" i="1"/>
  <c r="FH111" i="1"/>
  <c r="GN111" i="1"/>
  <c r="HX111" i="1"/>
  <c r="JD111" i="1"/>
  <c r="Z111" i="1"/>
  <c r="BL111" i="1"/>
  <c r="CS111" i="1"/>
  <c r="EC111" i="1"/>
  <c r="FI111" i="1"/>
  <c r="GO111" i="1"/>
  <c r="HY111" i="1"/>
  <c r="JE111" i="1"/>
  <c r="AC111" i="1"/>
  <c r="BM111" i="1"/>
  <c r="CV111" i="1"/>
  <c r="ED111" i="1"/>
  <c r="FJ111" i="1"/>
  <c r="GR111" i="1"/>
  <c r="HZ111" i="1"/>
  <c r="JF111" i="1"/>
  <c r="AF111" i="1"/>
  <c r="BN111" i="1"/>
  <c r="CX111" i="1"/>
  <c r="EE111" i="1"/>
  <c r="FM111" i="1"/>
  <c r="GT111" i="1"/>
  <c r="IA111" i="1"/>
  <c r="JI111" i="1"/>
  <c r="AG111" i="1"/>
  <c r="BQ111" i="1"/>
  <c r="CZ111" i="1"/>
  <c r="EF111" i="1"/>
  <c r="FP111" i="1"/>
  <c r="GV111" i="1"/>
  <c r="IB111" i="1"/>
  <c r="JL111" i="1"/>
  <c r="AH111" i="1"/>
  <c r="BT111" i="1"/>
  <c r="DA111" i="1"/>
  <c r="EG111" i="1"/>
  <c r="FQ111" i="1"/>
  <c r="GW111" i="1"/>
  <c r="IC111" i="1"/>
  <c r="JM111" i="1"/>
  <c r="AI111" i="1"/>
  <c r="BU111" i="1"/>
  <c r="DB111" i="1"/>
  <c r="EJ111" i="1"/>
  <c r="FR111" i="1"/>
  <c r="GX111" i="1"/>
  <c r="IF111" i="1"/>
  <c r="AJ111" i="1"/>
  <c r="BV111" i="1"/>
  <c r="DE111" i="1"/>
  <c r="EL111" i="1"/>
  <c r="FS111" i="1"/>
  <c r="HA111" i="1"/>
  <c r="IH111" i="1"/>
  <c r="AK111" i="1"/>
  <c r="BW111" i="1"/>
  <c r="DH111" i="1"/>
  <c r="EN111" i="1"/>
  <c r="FT111" i="1"/>
  <c r="HD111" i="1"/>
  <c r="IJ111" i="1"/>
  <c r="AN111" i="1"/>
  <c r="BX111" i="1"/>
  <c r="DI111" i="1"/>
  <c r="EO111" i="1"/>
  <c r="FU111" i="1"/>
  <c r="HE111" i="1"/>
  <c r="IK111" i="1"/>
  <c r="HF111" i="1"/>
  <c r="IL111" i="1"/>
  <c r="F111" i="1"/>
  <c r="AR111" i="1"/>
  <c r="BY111" i="1"/>
  <c r="DJ111" i="1"/>
  <c r="EP111" i="1"/>
  <c r="FX111" i="1"/>
  <c r="KC131" i="1"/>
  <c r="KW131" i="1"/>
  <c r="LQ131" i="1"/>
  <c r="MK131" i="1"/>
  <c r="NE131" i="1"/>
  <c r="NY131" i="1"/>
  <c r="OS131" i="1"/>
  <c r="PM131" i="1"/>
  <c r="QG131" i="1"/>
  <c r="RA131" i="1"/>
  <c r="RU131" i="1"/>
  <c r="SO131" i="1"/>
  <c r="TI131" i="1"/>
  <c r="UC131" i="1"/>
  <c r="UW131" i="1"/>
  <c r="VQ131" i="1"/>
  <c r="WK131" i="1"/>
  <c r="XE131" i="1"/>
  <c r="XY131" i="1"/>
  <c r="YS131" i="1"/>
  <c r="ZM131" i="1"/>
  <c r="AAG131" i="1"/>
  <c r="ABA131" i="1"/>
  <c r="ABU131" i="1"/>
  <c r="ACO131" i="1"/>
  <c r="KD131" i="1"/>
  <c r="KX131" i="1"/>
  <c r="LR131" i="1"/>
  <c r="ML131" i="1"/>
  <c r="NF131" i="1"/>
  <c r="NZ131" i="1"/>
  <c r="OT131" i="1"/>
  <c r="PN131" i="1"/>
  <c r="QH131" i="1"/>
  <c r="RB131" i="1"/>
  <c r="RV131" i="1"/>
  <c r="SP131" i="1"/>
  <c r="TJ131" i="1"/>
  <c r="UD131" i="1"/>
  <c r="UX131" i="1"/>
  <c r="VR131" i="1"/>
  <c r="WL131" i="1"/>
  <c r="XF131" i="1"/>
  <c r="XZ131" i="1"/>
  <c r="YT131" i="1"/>
  <c r="ZN131" i="1"/>
  <c r="AAH131" i="1"/>
  <c r="ABB131" i="1"/>
  <c r="ABV131" i="1"/>
  <c r="ACP131" i="1"/>
  <c r="JT131" i="1"/>
  <c r="KN131" i="1"/>
  <c r="LH131" i="1"/>
  <c r="MB131" i="1"/>
  <c r="MV131" i="1"/>
  <c r="NP131" i="1"/>
  <c r="OJ131" i="1"/>
  <c r="PD131" i="1"/>
  <c r="PX131" i="1"/>
  <c r="QR131" i="1"/>
  <c r="RL131" i="1"/>
  <c r="SF131" i="1"/>
  <c r="SZ131" i="1"/>
  <c r="TT131" i="1"/>
  <c r="UN131" i="1"/>
  <c r="VH131" i="1"/>
  <c r="WB131" i="1"/>
  <c r="WV131" i="1"/>
  <c r="XP131" i="1"/>
  <c r="YJ131" i="1"/>
  <c r="ZD131" i="1"/>
  <c r="ZX131" i="1"/>
  <c r="AAR131" i="1"/>
  <c r="ABL131" i="1"/>
  <c r="ACF131" i="1"/>
  <c r="ACZ131" i="1"/>
  <c r="JV131" i="1"/>
  <c r="KP131" i="1"/>
  <c r="LJ131" i="1"/>
  <c r="MD131" i="1"/>
  <c r="MX131" i="1"/>
  <c r="NR131" i="1"/>
  <c r="OL131" i="1"/>
  <c r="PF131" i="1"/>
  <c r="JY131" i="1"/>
  <c r="KS131" i="1"/>
  <c r="LM131" i="1"/>
  <c r="MG131" i="1"/>
  <c r="NA131" i="1"/>
  <c r="NU131" i="1"/>
  <c r="OO131" i="1"/>
  <c r="PI131" i="1"/>
  <c r="QC131" i="1"/>
  <c r="QW131" i="1"/>
  <c r="RQ131" i="1"/>
  <c r="SK131" i="1"/>
  <c r="TE131" i="1"/>
  <c r="TY131" i="1"/>
  <c r="US131" i="1"/>
  <c r="VM131" i="1"/>
  <c r="WG131" i="1"/>
  <c r="XA131" i="1"/>
  <c r="XU131" i="1"/>
  <c r="YO131" i="1"/>
  <c r="ZI131" i="1"/>
  <c r="AAC131" i="1"/>
  <c r="AAW131" i="1"/>
  <c r="ABQ131" i="1"/>
  <c r="ACK131" i="1"/>
  <c r="KF131" i="1"/>
  <c r="LE131" i="1"/>
  <c r="MF131" i="1"/>
  <c r="NH131" i="1"/>
  <c r="OG131" i="1"/>
  <c r="PH131" i="1"/>
  <c r="QI131" i="1"/>
  <c r="RG131" i="1"/>
  <c r="SE131" i="1"/>
  <c r="TD131" i="1"/>
  <c r="UE131" i="1"/>
  <c r="VC131" i="1"/>
  <c r="WA131" i="1"/>
  <c r="WZ131" i="1"/>
  <c r="YA131" i="1"/>
  <c r="YY131" i="1"/>
  <c r="ZW131" i="1"/>
  <c r="AAV131" i="1"/>
  <c r="ABW131" i="1"/>
  <c r="ACU131" i="1"/>
  <c r="KG131" i="1"/>
  <c r="LF131" i="1"/>
  <c r="MH131" i="1"/>
  <c r="NI131" i="1"/>
  <c r="OH131" i="1"/>
  <c r="PJ131" i="1"/>
  <c r="QJ131" i="1"/>
  <c r="RH131" i="1"/>
  <c r="SG131" i="1"/>
  <c r="TF131" i="1"/>
  <c r="UF131" i="1"/>
  <c r="VD131" i="1"/>
  <c r="WC131" i="1"/>
  <c r="XB131" i="1"/>
  <c r="YB131" i="1"/>
  <c r="YZ131" i="1"/>
  <c r="ZY131" i="1"/>
  <c r="AAX131" i="1"/>
  <c r="ABX131" i="1"/>
  <c r="ACV131" i="1"/>
  <c r="KH131" i="1"/>
  <c r="LG131" i="1"/>
  <c r="MI131" i="1"/>
  <c r="NJ131" i="1"/>
  <c r="OI131" i="1"/>
  <c r="PK131" i="1"/>
  <c r="QK131" i="1"/>
  <c r="RI131" i="1"/>
  <c r="SH131" i="1"/>
  <c r="TG131" i="1"/>
  <c r="UG131" i="1"/>
  <c r="VE131" i="1"/>
  <c r="WD131" i="1"/>
  <c r="XC131" i="1"/>
  <c r="YC131" i="1"/>
  <c r="ZA131" i="1"/>
  <c r="ZZ131" i="1"/>
  <c r="AAY131" i="1"/>
  <c r="ABY131" i="1"/>
  <c r="ACW131" i="1"/>
  <c r="KI131" i="1"/>
  <c r="LI131" i="1"/>
  <c r="MJ131" i="1"/>
  <c r="NK131" i="1"/>
  <c r="OK131" i="1"/>
  <c r="PL131" i="1"/>
  <c r="QL131" i="1"/>
  <c r="RJ131" i="1"/>
  <c r="SI131" i="1"/>
  <c r="TH131" i="1"/>
  <c r="UH131" i="1"/>
  <c r="VF131" i="1"/>
  <c r="WE131" i="1"/>
  <c r="XD131" i="1"/>
  <c r="YD131" i="1"/>
  <c r="ZB131" i="1"/>
  <c r="AAA131" i="1"/>
  <c r="AAZ131" i="1"/>
  <c r="ABZ131" i="1"/>
  <c r="ACX131" i="1"/>
  <c r="KJ131" i="1"/>
  <c r="LK131" i="1"/>
  <c r="MM131" i="1"/>
  <c r="NL131" i="1"/>
  <c r="OM131" i="1"/>
  <c r="PO131" i="1"/>
  <c r="QM131" i="1"/>
  <c r="RK131" i="1"/>
  <c r="SJ131" i="1"/>
  <c r="TK131" i="1"/>
  <c r="UI131" i="1"/>
  <c r="VG131" i="1"/>
  <c r="WF131" i="1"/>
  <c r="XG131" i="1"/>
  <c r="YE131" i="1"/>
  <c r="ZC131" i="1"/>
  <c r="AAB131" i="1"/>
  <c r="ABC131" i="1"/>
  <c r="ACA131" i="1"/>
  <c r="ACY131" i="1"/>
  <c r="KK131" i="1"/>
  <c r="LL131" i="1"/>
  <c r="MN131" i="1"/>
  <c r="NM131" i="1"/>
  <c r="ON131" i="1"/>
  <c r="PP131" i="1"/>
  <c r="QN131" i="1"/>
  <c r="RM131" i="1"/>
  <c r="SL131" i="1"/>
  <c r="TL131" i="1"/>
  <c r="UJ131" i="1"/>
  <c r="VI131" i="1"/>
  <c r="WH131" i="1"/>
  <c r="XH131" i="1"/>
  <c r="YF131" i="1"/>
  <c r="ZE131" i="1"/>
  <c r="AAD131" i="1"/>
  <c r="ABD131" i="1"/>
  <c r="ACB131" i="1"/>
  <c r="ADA131" i="1"/>
  <c r="KL131" i="1"/>
  <c r="LN131" i="1"/>
  <c r="MO131" i="1"/>
  <c r="NN131" i="1"/>
  <c r="OP131" i="1"/>
  <c r="PQ131" i="1"/>
  <c r="QO131" i="1"/>
  <c r="RN131" i="1"/>
  <c r="SM131" i="1"/>
  <c r="TM131" i="1"/>
  <c r="UK131" i="1"/>
  <c r="VJ131" i="1"/>
  <c r="WI131" i="1"/>
  <c r="XI131" i="1"/>
  <c r="YG131" i="1"/>
  <c r="ZF131" i="1"/>
  <c r="AAE131" i="1"/>
  <c r="ABE131" i="1"/>
  <c r="ACC131" i="1"/>
  <c r="ADB131" i="1"/>
  <c r="JN131" i="1"/>
  <c r="KM131" i="1"/>
  <c r="LO131" i="1"/>
  <c r="MP131" i="1"/>
  <c r="NO131" i="1"/>
  <c r="OQ131" i="1"/>
  <c r="PR131" i="1"/>
  <c r="QP131" i="1"/>
  <c r="RO131" i="1"/>
  <c r="SN131" i="1"/>
  <c r="TN131" i="1"/>
  <c r="UL131" i="1"/>
  <c r="VK131" i="1"/>
  <c r="WJ131" i="1"/>
  <c r="XJ131" i="1"/>
  <c r="YH131" i="1"/>
  <c r="ZG131" i="1"/>
  <c r="AAF131" i="1"/>
  <c r="ABF131" i="1"/>
  <c r="ACD131" i="1"/>
  <c r="ADC131" i="1"/>
  <c r="JO131" i="1"/>
  <c r="KO131" i="1"/>
  <c r="LP131" i="1"/>
  <c r="MQ131" i="1"/>
  <c r="NQ131" i="1"/>
  <c r="OR131" i="1"/>
  <c r="PS131" i="1"/>
  <c r="QQ131" i="1"/>
  <c r="RP131" i="1"/>
  <c r="SQ131" i="1"/>
  <c r="TO131" i="1"/>
  <c r="UM131" i="1"/>
  <c r="VL131" i="1"/>
  <c r="WM131" i="1"/>
  <c r="XK131" i="1"/>
  <c r="YI131" i="1"/>
  <c r="ZH131" i="1"/>
  <c r="AAI131" i="1"/>
  <c r="ABG131" i="1"/>
  <c r="ACE131" i="1"/>
  <c r="ADD131" i="1"/>
  <c r="JP131" i="1"/>
  <c r="KQ131" i="1"/>
  <c r="LS131" i="1"/>
  <c r="MR131" i="1"/>
  <c r="NS131" i="1"/>
  <c r="OU131" i="1"/>
  <c r="PT131" i="1"/>
  <c r="QS131" i="1"/>
  <c r="RR131" i="1"/>
  <c r="SR131" i="1"/>
  <c r="TP131" i="1"/>
  <c r="UO131" i="1"/>
  <c r="VN131" i="1"/>
  <c r="WN131" i="1"/>
  <c r="XL131" i="1"/>
  <c r="YK131" i="1"/>
  <c r="ZJ131" i="1"/>
  <c r="AAJ131" i="1"/>
  <c r="ABH131" i="1"/>
  <c r="ACG131" i="1"/>
  <c r="ADE131" i="1"/>
  <c r="JQ131" i="1"/>
  <c r="KR131" i="1"/>
  <c r="LT131" i="1"/>
  <c r="MS131" i="1"/>
  <c r="NT131" i="1"/>
  <c r="OV131" i="1"/>
  <c r="PU131" i="1"/>
  <c r="QT131" i="1"/>
  <c r="RS131" i="1"/>
  <c r="SS131" i="1"/>
  <c r="TQ131" i="1"/>
  <c r="UP131" i="1"/>
  <c r="VO131" i="1"/>
  <c r="WO131" i="1"/>
  <c r="XM131" i="1"/>
  <c r="YL131" i="1"/>
  <c r="ZK131" i="1"/>
  <c r="AAK131" i="1"/>
  <c r="ABI131" i="1"/>
  <c r="ACH131" i="1"/>
  <c r="ADF131" i="1"/>
  <c r="JR131" i="1"/>
  <c r="KT131" i="1"/>
  <c r="LU131" i="1"/>
  <c r="MT131" i="1"/>
  <c r="NV131" i="1"/>
  <c r="OW131" i="1"/>
  <c r="PV131" i="1"/>
  <c r="QU131" i="1"/>
  <c r="RT131" i="1"/>
  <c r="ST131" i="1"/>
  <c r="TR131" i="1"/>
  <c r="UQ131" i="1"/>
  <c r="VP131" i="1"/>
  <c r="WP131" i="1"/>
  <c r="XN131" i="1"/>
  <c r="YM131" i="1"/>
  <c r="ZL131" i="1"/>
  <c r="AAL131" i="1"/>
  <c r="ABJ131" i="1"/>
  <c r="ACI131" i="1"/>
  <c r="ADG131" i="1"/>
  <c r="JS131" i="1"/>
  <c r="KU131" i="1"/>
  <c r="LV131" i="1"/>
  <c r="MU131" i="1"/>
  <c r="NW131" i="1"/>
  <c r="OX131" i="1"/>
  <c r="PW131" i="1"/>
  <c r="QV131" i="1"/>
  <c r="RW131" i="1"/>
  <c r="SU131" i="1"/>
  <c r="TS131" i="1"/>
  <c r="UR131" i="1"/>
  <c r="VS131" i="1"/>
  <c r="WQ131" i="1"/>
  <c r="XO131" i="1"/>
  <c r="YN131" i="1"/>
  <c r="ZO131" i="1"/>
  <c r="AAM131" i="1"/>
  <c r="ABK131" i="1"/>
  <c r="ACJ131" i="1"/>
  <c r="JU131" i="1"/>
  <c r="KV131" i="1"/>
  <c r="LW131" i="1"/>
  <c r="MW131" i="1"/>
  <c r="NX131" i="1"/>
  <c r="OY131" i="1"/>
  <c r="PY131" i="1"/>
  <c r="QX131" i="1"/>
  <c r="RX131" i="1"/>
  <c r="SV131" i="1"/>
  <c r="TU131" i="1"/>
  <c r="UT131" i="1"/>
  <c r="VT131" i="1"/>
  <c r="WR131" i="1"/>
  <c r="XQ131" i="1"/>
  <c r="YP131" i="1"/>
  <c r="ZP131" i="1"/>
  <c r="AAN131" i="1"/>
  <c r="ABM131" i="1"/>
  <c r="ACL131" i="1"/>
  <c r="JW131" i="1"/>
  <c r="KY131" i="1"/>
  <c r="LX131" i="1"/>
  <c r="MY131" i="1"/>
  <c r="OA131" i="1"/>
  <c r="OZ131" i="1"/>
  <c r="PZ131" i="1"/>
  <c r="QY131" i="1"/>
  <c r="RY131" i="1"/>
  <c r="SW131" i="1"/>
  <c r="TV131" i="1"/>
  <c r="UU131" i="1"/>
  <c r="VU131" i="1"/>
  <c r="WS131" i="1"/>
  <c r="XR131" i="1"/>
  <c r="YQ131" i="1"/>
  <c r="ZQ131" i="1"/>
  <c r="AAO131" i="1"/>
  <c r="ABN131" i="1"/>
  <c r="ACM131" i="1"/>
  <c r="JX131" i="1"/>
  <c r="KZ131" i="1"/>
  <c r="LY131" i="1"/>
  <c r="MZ131" i="1"/>
  <c r="OB131" i="1"/>
  <c r="PA131" i="1"/>
  <c r="QA131" i="1"/>
  <c r="QZ131" i="1"/>
  <c r="RZ131" i="1"/>
  <c r="SX131" i="1"/>
  <c r="TW131" i="1"/>
  <c r="UV131" i="1"/>
  <c r="VV131" i="1"/>
  <c r="WT131" i="1"/>
  <c r="XS131" i="1"/>
  <c r="YR131" i="1"/>
  <c r="ZR131" i="1"/>
  <c r="AAP131" i="1"/>
  <c r="ABO131" i="1"/>
  <c r="ACN131" i="1"/>
  <c r="JZ131" i="1"/>
  <c r="LA131" i="1"/>
  <c r="LZ131" i="1"/>
  <c r="NB131" i="1"/>
  <c r="OC131" i="1"/>
  <c r="PB131" i="1"/>
  <c r="QB131" i="1"/>
  <c r="RC131" i="1"/>
  <c r="SA131" i="1"/>
  <c r="SY131" i="1"/>
  <c r="TX131" i="1"/>
  <c r="UY131" i="1"/>
  <c r="VW131" i="1"/>
  <c r="WU131" i="1"/>
  <c r="XT131" i="1"/>
  <c r="YU131" i="1"/>
  <c r="ZS131" i="1"/>
  <c r="AAQ131" i="1"/>
  <c r="ABP131" i="1"/>
  <c r="ACQ131" i="1"/>
  <c r="PG131" i="1"/>
  <c r="VY131" i="1"/>
  <c r="ACR131" i="1"/>
  <c r="QD131" i="1"/>
  <c r="VZ131" i="1"/>
  <c r="ACS131" i="1"/>
  <c r="QE131" i="1"/>
  <c r="WW131" i="1"/>
  <c r="ACT131" i="1"/>
  <c r="KA131" i="1"/>
  <c r="QF131" i="1"/>
  <c r="WX131" i="1"/>
  <c r="KB131" i="1"/>
  <c r="RD131" i="1"/>
  <c r="WY131" i="1"/>
  <c r="KE131" i="1"/>
  <c r="RE131" i="1"/>
  <c r="XV131" i="1"/>
  <c r="LB131" i="1"/>
  <c r="RF131" i="1"/>
  <c r="XW131" i="1"/>
  <c r="LC131" i="1"/>
  <c r="SB131" i="1"/>
  <c r="XX131" i="1"/>
  <c r="LD131" i="1"/>
  <c r="SC131" i="1"/>
  <c r="YV131" i="1"/>
  <c r="MA131" i="1"/>
  <c r="SD131" i="1"/>
  <c r="YW131" i="1"/>
  <c r="MC131" i="1"/>
  <c r="TA131" i="1"/>
  <c r="YX131" i="1"/>
  <c r="ME131" i="1"/>
  <c r="TB131" i="1"/>
  <c r="ZT131" i="1"/>
  <c r="NC131" i="1"/>
  <c r="TC131" i="1"/>
  <c r="ZU131" i="1"/>
  <c r="ND131" i="1"/>
  <c r="TZ131" i="1"/>
  <c r="ZV131" i="1"/>
  <c r="NG131" i="1"/>
  <c r="UA131" i="1"/>
  <c r="AAS131" i="1"/>
  <c r="OD131" i="1"/>
  <c r="UB131" i="1"/>
  <c r="AAT131" i="1"/>
  <c r="PC131" i="1"/>
  <c r="VB131" i="1"/>
  <c r="ABS131" i="1"/>
  <c r="OE131" i="1"/>
  <c r="OF131" i="1"/>
  <c r="PE131" i="1"/>
  <c r="UZ131" i="1"/>
  <c r="VA131" i="1"/>
  <c r="VX131" i="1"/>
  <c r="AAU131" i="1"/>
  <c r="ABR131" i="1"/>
  <c r="ABT131" i="1"/>
  <c r="K131" i="1"/>
  <c r="AE131" i="1"/>
  <c r="AY131" i="1"/>
  <c r="BS131" i="1"/>
  <c r="CM131" i="1"/>
  <c r="DG131" i="1"/>
  <c r="EA131" i="1"/>
  <c r="EU131" i="1"/>
  <c r="FO131" i="1"/>
  <c r="GI131" i="1"/>
  <c r="HC131" i="1"/>
  <c r="HW131" i="1"/>
  <c r="IQ131" i="1"/>
  <c r="JK131" i="1"/>
  <c r="L131" i="1"/>
  <c r="AF131" i="1"/>
  <c r="AZ131" i="1"/>
  <c r="BT131" i="1"/>
  <c r="CN131" i="1"/>
  <c r="DH131" i="1"/>
  <c r="EB131" i="1"/>
  <c r="EV131" i="1"/>
  <c r="FP131" i="1"/>
  <c r="GJ131" i="1"/>
  <c r="HD131" i="1"/>
  <c r="HX131" i="1"/>
  <c r="IR131" i="1"/>
  <c r="JL131" i="1"/>
  <c r="V131" i="1"/>
  <c r="AP131" i="1"/>
  <c r="BJ131" i="1"/>
  <c r="CD131" i="1"/>
  <c r="CX131" i="1"/>
  <c r="DR131" i="1"/>
  <c r="EL131" i="1"/>
  <c r="FF131" i="1"/>
  <c r="FZ131" i="1"/>
  <c r="GT131" i="1"/>
  <c r="HN131" i="1"/>
  <c r="IH131" i="1"/>
  <c r="JB131" i="1"/>
  <c r="Y131" i="1"/>
  <c r="AS131" i="1"/>
  <c r="BM131" i="1"/>
  <c r="CG131" i="1"/>
  <c r="DA131" i="1"/>
  <c r="DU131" i="1"/>
  <c r="EO131" i="1"/>
  <c r="FI131" i="1"/>
  <c r="GC131" i="1"/>
  <c r="GW131" i="1"/>
  <c r="HQ131" i="1"/>
  <c r="IK131" i="1"/>
  <c r="JE131" i="1"/>
  <c r="F131" i="1"/>
  <c r="Z131" i="1"/>
  <c r="AT131" i="1"/>
  <c r="BN131" i="1"/>
  <c r="CH131" i="1"/>
  <c r="DB131" i="1"/>
  <c r="DV131" i="1"/>
  <c r="EP131" i="1"/>
  <c r="FJ131" i="1"/>
  <c r="GD131" i="1"/>
  <c r="GX131" i="1"/>
  <c r="HR131" i="1"/>
  <c r="IL131" i="1"/>
  <c r="JF131" i="1"/>
  <c r="J131" i="1"/>
  <c r="AK131" i="1"/>
  <c r="BK131" i="1"/>
  <c r="CL131" i="1"/>
  <c r="DM131" i="1"/>
  <c r="EM131" i="1"/>
  <c r="FN131" i="1"/>
  <c r="GO131" i="1"/>
  <c r="HO131" i="1"/>
  <c r="IP131" i="1"/>
  <c r="M131" i="1"/>
  <c r="AL131" i="1"/>
  <c r="BL131" i="1"/>
  <c r="CO131" i="1"/>
  <c r="DN131" i="1"/>
  <c r="EN131" i="1"/>
  <c r="FQ131" i="1"/>
  <c r="GP131" i="1"/>
  <c r="HP131" i="1"/>
  <c r="IS131" i="1"/>
  <c r="N131" i="1"/>
  <c r="AM131" i="1"/>
  <c r="BO131" i="1"/>
  <c r="CP131" i="1"/>
  <c r="DO131" i="1"/>
  <c r="EQ131" i="1"/>
  <c r="FR131" i="1"/>
  <c r="GQ131" i="1"/>
  <c r="HS131" i="1"/>
  <c r="IT131" i="1"/>
  <c r="O131" i="1"/>
  <c r="AN131" i="1"/>
  <c r="BP131" i="1"/>
  <c r="CQ131" i="1"/>
  <c r="DP131" i="1"/>
  <c r="ER131" i="1"/>
  <c r="FS131" i="1"/>
  <c r="GR131" i="1"/>
  <c r="HT131" i="1"/>
  <c r="IU131" i="1"/>
  <c r="P131" i="1"/>
  <c r="AO131" i="1"/>
  <c r="BQ131" i="1"/>
  <c r="CR131" i="1"/>
  <c r="DQ131" i="1"/>
  <c r="ES131" i="1"/>
  <c r="FT131" i="1"/>
  <c r="GS131" i="1"/>
  <c r="HU131" i="1"/>
  <c r="IV131" i="1"/>
  <c r="Q131" i="1"/>
  <c r="AQ131" i="1"/>
  <c r="BR131" i="1"/>
  <c r="CS131" i="1"/>
  <c r="DS131" i="1"/>
  <c r="ET131" i="1"/>
  <c r="FU131" i="1"/>
  <c r="GU131" i="1"/>
  <c r="HV131" i="1"/>
  <c r="IW131" i="1"/>
  <c r="R131" i="1"/>
  <c r="AR131" i="1"/>
  <c r="BU131" i="1"/>
  <c r="CT131" i="1"/>
  <c r="DT131" i="1"/>
  <c r="EW131" i="1"/>
  <c r="FV131" i="1"/>
  <c r="GV131" i="1"/>
  <c r="HY131" i="1"/>
  <c r="IX131" i="1"/>
  <c r="S131" i="1"/>
  <c r="AU131" i="1"/>
  <c r="BV131" i="1"/>
  <c r="CU131" i="1"/>
  <c r="DW131" i="1"/>
  <c r="EX131" i="1"/>
  <c r="FW131" i="1"/>
  <c r="GY131" i="1"/>
  <c r="HZ131" i="1"/>
  <c r="IY131" i="1"/>
  <c r="T131" i="1"/>
  <c r="AV131" i="1"/>
  <c r="BW131" i="1"/>
  <c r="CV131" i="1"/>
  <c r="DX131" i="1"/>
  <c r="EY131" i="1"/>
  <c r="FX131" i="1"/>
  <c r="GZ131" i="1"/>
  <c r="IA131" i="1"/>
  <c r="IZ131" i="1"/>
  <c r="U131" i="1"/>
  <c r="AW131" i="1"/>
  <c r="BX131" i="1"/>
  <c r="CW131" i="1"/>
  <c r="DY131" i="1"/>
  <c r="EZ131" i="1"/>
  <c r="FY131" i="1"/>
  <c r="HA131" i="1"/>
  <c r="IB131" i="1"/>
  <c r="JA131" i="1"/>
  <c r="W131" i="1"/>
  <c r="AX131" i="1"/>
  <c r="BY131" i="1"/>
  <c r="CY131" i="1"/>
  <c r="DZ131" i="1"/>
  <c r="FA131" i="1"/>
  <c r="GA131" i="1"/>
  <c r="HB131" i="1"/>
  <c r="IC131" i="1"/>
  <c r="JC131" i="1"/>
  <c r="X131" i="1"/>
  <c r="BA131" i="1"/>
  <c r="BZ131" i="1"/>
  <c r="CZ131" i="1"/>
  <c r="EC131" i="1"/>
  <c r="FB131" i="1"/>
  <c r="GB131" i="1"/>
  <c r="HE131" i="1"/>
  <c r="ID131" i="1"/>
  <c r="JD131" i="1"/>
  <c r="AA131" i="1"/>
  <c r="BB131" i="1"/>
  <c r="CA131" i="1"/>
  <c r="DC131" i="1"/>
  <c r="ED131" i="1"/>
  <c r="FC131" i="1"/>
  <c r="GE131" i="1"/>
  <c r="HF131" i="1"/>
  <c r="IE131" i="1"/>
  <c r="JG131" i="1"/>
  <c r="AB131" i="1"/>
  <c r="BC131" i="1"/>
  <c r="CB131" i="1"/>
  <c r="DD131" i="1"/>
  <c r="EE131" i="1"/>
  <c r="FD131" i="1"/>
  <c r="GF131" i="1"/>
  <c r="HG131" i="1"/>
  <c r="IF131" i="1"/>
  <c r="JH131" i="1"/>
  <c r="AC131" i="1"/>
  <c r="BD131" i="1"/>
  <c r="CC131" i="1"/>
  <c r="DE131" i="1"/>
  <c r="EF131" i="1"/>
  <c r="FE131" i="1"/>
  <c r="GG131" i="1"/>
  <c r="HH131" i="1"/>
  <c r="IG131" i="1"/>
  <c r="JI131" i="1"/>
  <c r="AD131" i="1"/>
  <c r="BE131" i="1"/>
  <c r="CE131" i="1"/>
  <c r="DF131" i="1"/>
  <c r="EG131" i="1"/>
  <c r="FG131" i="1"/>
  <c r="GH131" i="1"/>
  <c r="HI131" i="1"/>
  <c r="II131" i="1"/>
  <c r="JJ131" i="1"/>
  <c r="AG131" i="1"/>
  <c r="BF131" i="1"/>
  <c r="CF131" i="1"/>
  <c r="DI131" i="1"/>
  <c r="EH131" i="1"/>
  <c r="FH131" i="1"/>
  <c r="GK131" i="1"/>
  <c r="HJ131" i="1"/>
  <c r="IJ131" i="1"/>
  <c r="JM131" i="1"/>
  <c r="G131" i="1"/>
  <c r="AH131" i="1"/>
  <c r="BG131" i="1"/>
  <c r="CI131" i="1"/>
  <c r="DJ131" i="1"/>
  <c r="EI131" i="1"/>
  <c r="FK131" i="1"/>
  <c r="GL131" i="1"/>
  <c r="HK131" i="1"/>
  <c r="IM131" i="1"/>
  <c r="H131" i="1"/>
  <c r="AI131" i="1"/>
  <c r="BH131" i="1"/>
  <c r="CJ131" i="1"/>
  <c r="DK131" i="1"/>
  <c r="EJ131" i="1"/>
  <c r="FL131" i="1"/>
  <c r="GM131" i="1"/>
  <c r="HL131" i="1"/>
  <c r="IN131" i="1"/>
  <c r="FM131" i="1"/>
  <c r="GN131" i="1"/>
  <c r="HM131" i="1"/>
  <c r="IO131" i="1"/>
  <c r="I131" i="1"/>
  <c r="AJ131" i="1"/>
  <c r="BI131" i="1"/>
  <c r="CK131" i="1"/>
  <c r="DL131" i="1"/>
  <c r="EK131" i="1"/>
  <c r="JP110" i="1"/>
  <c r="KJ110" i="1"/>
  <c r="LD110" i="1"/>
  <c r="LX110" i="1"/>
  <c r="MR110" i="1"/>
  <c r="NL110" i="1"/>
  <c r="OF110" i="1"/>
  <c r="OZ110" i="1"/>
  <c r="PT110" i="1"/>
  <c r="QN110" i="1"/>
  <c r="RH110" i="1"/>
  <c r="SB110" i="1"/>
  <c r="SV110" i="1"/>
  <c r="TP110" i="1"/>
  <c r="UJ110" i="1"/>
  <c r="VD110" i="1"/>
  <c r="VX110" i="1"/>
  <c r="WR110" i="1"/>
  <c r="XL110" i="1"/>
  <c r="YF110" i="1"/>
  <c r="YZ110" i="1"/>
  <c r="ZT110" i="1"/>
  <c r="AAN110" i="1"/>
  <c r="ABH110" i="1"/>
  <c r="ACB110" i="1"/>
  <c r="ACV110" i="1"/>
  <c r="JQ110" i="1"/>
  <c r="KK110" i="1"/>
  <c r="LE110" i="1"/>
  <c r="LY110" i="1"/>
  <c r="MS110" i="1"/>
  <c r="NM110" i="1"/>
  <c r="JR110" i="1"/>
  <c r="KL110" i="1"/>
  <c r="LF110" i="1"/>
  <c r="LZ110" i="1"/>
  <c r="MT110" i="1"/>
  <c r="NN110" i="1"/>
  <c r="JS110" i="1"/>
  <c r="KM110" i="1"/>
  <c r="LG110" i="1"/>
  <c r="MA110" i="1"/>
  <c r="MU110" i="1"/>
  <c r="NO110" i="1"/>
  <c r="OI110" i="1"/>
  <c r="PC110" i="1"/>
  <c r="PW110" i="1"/>
  <c r="QQ110" i="1"/>
  <c r="RK110" i="1"/>
  <c r="SE110" i="1"/>
  <c r="SY110" i="1"/>
  <c r="TS110" i="1"/>
  <c r="UM110" i="1"/>
  <c r="VG110" i="1"/>
  <c r="WA110" i="1"/>
  <c r="WU110" i="1"/>
  <c r="XO110" i="1"/>
  <c r="YI110" i="1"/>
  <c r="ZC110" i="1"/>
  <c r="ZW110" i="1"/>
  <c r="AAQ110" i="1"/>
  <c r="ABK110" i="1"/>
  <c r="ACE110" i="1"/>
  <c r="ACY110" i="1"/>
  <c r="JT110" i="1"/>
  <c r="KN110" i="1"/>
  <c r="LH110" i="1"/>
  <c r="MB110" i="1"/>
  <c r="MV110" i="1"/>
  <c r="NP110" i="1"/>
  <c r="JU110" i="1"/>
  <c r="KO110" i="1"/>
  <c r="LI110" i="1"/>
  <c r="MC110" i="1"/>
  <c r="MW110" i="1"/>
  <c r="NQ110" i="1"/>
  <c r="OK110" i="1"/>
  <c r="PE110" i="1"/>
  <c r="PY110" i="1"/>
  <c r="QS110" i="1"/>
  <c r="JW110" i="1"/>
  <c r="KQ110" i="1"/>
  <c r="LK110" i="1"/>
  <c r="ME110" i="1"/>
  <c r="MY110" i="1"/>
  <c r="NS110" i="1"/>
  <c r="OM110" i="1"/>
  <c r="PG110" i="1"/>
  <c r="QA110" i="1"/>
  <c r="QU110" i="1"/>
  <c r="RO110" i="1"/>
  <c r="SI110" i="1"/>
  <c r="TC110" i="1"/>
  <c r="TW110" i="1"/>
  <c r="UQ110" i="1"/>
  <c r="VK110" i="1"/>
  <c r="WE110" i="1"/>
  <c r="WY110" i="1"/>
  <c r="XS110" i="1"/>
  <c r="YM110" i="1"/>
  <c r="ZG110" i="1"/>
  <c r="AAA110" i="1"/>
  <c r="AAU110" i="1"/>
  <c r="ABO110" i="1"/>
  <c r="ACI110" i="1"/>
  <c r="ADC110" i="1"/>
  <c r="JX110" i="1"/>
  <c r="KR110" i="1"/>
  <c r="LL110" i="1"/>
  <c r="MF110" i="1"/>
  <c r="MZ110" i="1"/>
  <c r="NT110" i="1"/>
  <c r="ON110" i="1"/>
  <c r="PH110" i="1"/>
  <c r="QB110" i="1"/>
  <c r="QV110" i="1"/>
  <c r="RP110" i="1"/>
  <c r="SJ110" i="1"/>
  <c r="TD110" i="1"/>
  <c r="TX110" i="1"/>
  <c r="UR110" i="1"/>
  <c r="VL110" i="1"/>
  <c r="WF110" i="1"/>
  <c r="WZ110" i="1"/>
  <c r="XT110" i="1"/>
  <c r="YN110" i="1"/>
  <c r="ZH110" i="1"/>
  <c r="AAB110" i="1"/>
  <c r="AAV110" i="1"/>
  <c r="ABP110" i="1"/>
  <c r="ACJ110" i="1"/>
  <c r="ADD110" i="1"/>
  <c r="JY110" i="1"/>
  <c r="KS110" i="1"/>
  <c r="LM110" i="1"/>
  <c r="MG110" i="1"/>
  <c r="NA110" i="1"/>
  <c r="NU110" i="1"/>
  <c r="OO110" i="1"/>
  <c r="PI110" i="1"/>
  <c r="QC110" i="1"/>
  <c r="QW110" i="1"/>
  <c r="RQ110" i="1"/>
  <c r="SK110" i="1"/>
  <c r="TE110" i="1"/>
  <c r="TY110" i="1"/>
  <c r="US110" i="1"/>
  <c r="VM110" i="1"/>
  <c r="WG110" i="1"/>
  <c r="XA110" i="1"/>
  <c r="XU110" i="1"/>
  <c r="YO110" i="1"/>
  <c r="ZI110" i="1"/>
  <c r="AAC110" i="1"/>
  <c r="AAW110" i="1"/>
  <c r="ABQ110" i="1"/>
  <c r="ACK110" i="1"/>
  <c r="ADE110" i="1"/>
  <c r="JZ110" i="1"/>
  <c r="KT110" i="1"/>
  <c r="LN110" i="1"/>
  <c r="MH110" i="1"/>
  <c r="NB110" i="1"/>
  <c r="NV110" i="1"/>
  <c r="OP110" i="1"/>
  <c r="PJ110" i="1"/>
  <c r="QD110" i="1"/>
  <c r="QX110" i="1"/>
  <c r="RR110" i="1"/>
  <c r="SL110" i="1"/>
  <c r="TF110" i="1"/>
  <c r="TZ110" i="1"/>
  <c r="UT110" i="1"/>
  <c r="VN110" i="1"/>
  <c r="WH110" i="1"/>
  <c r="XB110" i="1"/>
  <c r="XV110" i="1"/>
  <c r="YP110" i="1"/>
  <c r="ZJ110" i="1"/>
  <c r="AAD110" i="1"/>
  <c r="AAX110" i="1"/>
  <c r="ABR110" i="1"/>
  <c r="ACL110" i="1"/>
  <c r="ADF110" i="1"/>
  <c r="KA110" i="1"/>
  <c r="KU110" i="1"/>
  <c r="LO110" i="1"/>
  <c r="MI110" i="1"/>
  <c r="NC110" i="1"/>
  <c r="NW110" i="1"/>
  <c r="OQ110" i="1"/>
  <c r="PK110" i="1"/>
  <c r="QE110" i="1"/>
  <c r="QY110" i="1"/>
  <c r="RS110" i="1"/>
  <c r="SM110" i="1"/>
  <c r="TG110" i="1"/>
  <c r="UA110" i="1"/>
  <c r="UU110" i="1"/>
  <c r="VO110" i="1"/>
  <c r="WI110" i="1"/>
  <c r="XC110" i="1"/>
  <c r="XW110" i="1"/>
  <c r="YQ110" i="1"/>
  <c r="ZK110" i="1"/>
  <c r="AAE110" i="1"/>
  <c r="AAY110" i="1"/>
  <c r="ABS110" i="1"/>
  <c r="ACM110" i="1"/>
  <c r="ADG110" i="1"/>
  <c r="KE110" i="1"/>
  <c r="KY110" i="1"/>
  <c r="LS110" i="1"/>
  <c r="MM110" i="1"/>
  <c r="NG110" i="1"/>
  <c r="OA110" i="1"/>
  <c r="OU110" i="1"/>
  <c r="PO110" i="1"/>
  <c r="QI110" i="1"/>
  <c r="RC110" i="1"/>
  <c r="RW110" i="1"/>
  <c r="SQ110" i="1"/>
  <c r="TK110" i="1"/>
  <c r="UE110" i="1"/>
  <c r="UY110" i="1"/>
  <c r="VS110" i="1"/>
  <c r="WM110" i="1"/>
  <c r="XG110" i="1"/>
  <c r="YA110" i="1"/>
  <c r="YU110" i="1"/>
  <c r="ZO110" i="1"/>
  <c r="AAI110" i="1"/>
  <c r="ABC110" i="1"/>
  <c r="ABW110" i="1"/>
  <c r="ACQ110" i="1"/>
  <c r="KF110" i="1"/>
  <c r="KZ110" i="1"/>
  <c r="LT110" i="1"/>
  <c r="MN110" i="1"/>
  <c r="NH110" i="1"/>
  <c r="OB110" i="1"/>
  <c r="OV110" i="1"/>
  <c r="PP110" i="1"/>
  <c r="QJ110" i="1"/>
  <c r="RD110" i="1"/>
  <c r="RX110" i="1"/>
  <c r="SR110" i="1"/>
  <c r="TL110" i="1"/>
  <c r="UF110" i="1"/>
  <c r="UZ110" i="1"/>
  <c r="KD110" i="1"/>
  <c r="MK110" i="1"/>
  <c r="OH110" i="1"/>
  <c r="PV110" i="1"/>
  <c r="RJ110" i="1"/>
  <c r="SU110" i="1"/>
  <c r="UG110" i="1"/>
  <c r="VQ110" i="1"/>
  <c r="WV110" i="1"/>
  <c r="YD110" i="1"/>
  <c r="ZM110" i="1"/>
  <c r="AAR110" i="1"/>
  <c r="ABZ110" i="1"/>
  <c r="KG110" i="1"/>
  <c r="ML110" i="1"/>
  <c r="OJ110" i="1"/>
  <c r="PX110" i="1"/>
  <c r="RL110" i="1"/>
  <c r="SW110" i="1"/>
  <c r="UH110" i="1"/>
  <c r="VR110" i="1"/>
  <c r="WW110" i="1"/>
  <c r="YE110" i="1"/>
  <c r="ZN110" i="1"/>
  <c r="AAS110" i="1"/>
  <c r="ACA110" i="1"/>
  <c r="KH110" i="1"/>
  <c r="MO110" i="1"/>
  <c r="OL110" i="1"/>
  <c r="PZ110" i="1"/>
  <c r="RM110" i="1"/>
  <c r="SX110" i="1"/>
  <c r="UI110" i="1"/>
  <c r="VT110" i="1"/>
  <c r="WX110" i="1"/>
  <c r="YG110" i="1"/>
  <c r="ZP110" i="1"/>
  <c r="AAT110" i="1"/>
  <c r="ACC110" i="1"/>
  <c r="KI110" i="1"/>
  <c r="MP110" i="1"/>
  <c r="OR110" i="1"/>
  <c r="QF110" i="1"/>
  <c r="RN110" i="1"/>
  <c r="SZ110" i="1"/>
  <c r="UK110" i="1"/>
  <c r="VU110" i="1"/>
  <c r="XD110" i="1"/>
  <c r="YH110" i="1"/>
  <c r="ZQ110" i="1"/>
  <c r="AAZ110" i="1"/>
  <c r="ACD110" i="1"/>
  <c r="KP110" i="1"/>
  <c r="MQ110" i="1"/>
  <c r="OS110" i="1"/>
  <c r="QG110" i="1"/>
  <c r="RT110" i="1"/>
  <c r="TA110" i="1"/>
  <c r="UL110" i="1"/>
  <c r="VV110" i="1"/>
  <c r="XE110" i="1"/>
  <c r="YJ110" i="1"/>
  <c r="ZR110" i="1"/>
  <c r="ABA110" i="1"/>
  <c r="ACF110" i="1"/>
  <c r="KV110" i="1"/>
  <c r="MX110" i="1"/>
  <c r="OT110" i="1"/>
  <c r="QH110" i="1"/>
  <c r="RU110" i="1"/>
  <c r="TB110" i="1"/>
  <c r="UN110" i="1"/>
  <c r="VW110" i="1"/>
  <c r="XF110" i="1"/>
  <c r="YK110" i="1"/>
  <c r="ZS110" i="1"/>
  <c r="ABB110" i="1"/>
  <c r="ACG110" i="1"/>
  <c r="KW110" i="1"/>
  <c r="ND110" i="1"/>
  <c r="OW110" i="1"/>
  <c r="QK110" i="1"/>
  <c r="RV110" i="1"/>
  <c r="TH110" i="1"/>
  <c r="UO110" i="1"/>
  <c r="VY110" i="1"/>
  <c r="XH110" i="1"/>
  <c r="YL110" i="1"/>
  <c r="ZU110" i="1"/>
  <c r="ABD110" i="1"/>
  <c r="ACH110" i="1"/>
  <c r="LA110" i="1"/>
  <c r="NF110" i="1"/>
  <c r="OY110" i="1"/>
  <c r="QM110" i="1"/>
  <c r="RZ110" i="1"/>
  <c r="TJ110" i="1"/>
  <c r="UV110" i="1"/>
  <c r="WB110" i="1"/>
  <c r="XJ110" i="1"/>
  <c r="YS110" i="1"/>
  <c r="ZX110" i="1"/>
  <c r="ABF110" i="1"/>
  <c r="ACO110" i="1"/>
  <c r="LB110" i="1"/>
  <c r="NI110" i="1"/>
  <c r="PA110" i="1"/>
  <c r="QO110" i="1"/>
  <c r="SA110" i="1"/>
  <c r="TM110" i="1"/>
  <c r="UW110" i="1"/>
  <c r="WC110" i="1"/>
  <c r="XK110" i="1"/>
  <c r="YT110" i="1"/>
  <c r="ZY110" i="1"/>
  <c r="ABG110" i="1"/>
  <c r="ACP110" i="1"/>
  <c r="JN110" i="1"/>
  <c r="LU110" i="1"/>
  <c r="NZ110" i="1"/>
  <c r="PN110" i="1"/>
  <c r="RB110" i="1"/>
  <c r="SN110" i="1"/>
  <c r="TU110" i="1"/>
  <c r="VF110" i="1"/>
  <c r="WO110" i="1"/>
  <c r="XX110" i="1"/>
  <c r="ZB110" i="1"/>
  <c r="AAK110" i="1"/>
  <c r="ABT110" i="1"/>
  <c r="ACX110" i="1"/>
  <c r="KB110" i="1"/>
  <c r="OE110" i="1"/>
  <c r="RG110" i="1"/>
  <c r="UC110" i="1"/>
  <c r="WS110" i="1"/>
  <c r="ZF110" i="1"/>
  <c r="ABX110" i="1"/>
  <c r="KC110" i="1"/>
  <c r="OG110" i="1"/>
  <c r="RI110" i="1"/>
  <c r="UD110" i="1"/>
  <c r="WT110" i="1"/>
  <c r="ZL110" i="1"/>
  <c r="ABY110" i="1"/>
  <c r="KX110" i="1"/>
  <c r="OX110" i="1"/>
  <c r="RY110" i="1"/>
  <c r="UP110" i="1"/>
  <c r="XI110" i="1"/>
  <c r="ZV110" i="1"/>
  <c r="ACN110" i="1"/>
  <c r="LC110" i="1"/>
  <c r="PB110" i="1"/>
  <c r="SC110" i="1"/>
  <c r="UX110" i="1"/>
  <c r="XM110" i="1"/>
  <c r="ZZ110" i="1"/>
  <c r="ACR110" i="1"/>
  <c r="LJ110" i="1"/>
  <c r="PD110" i="1"/>
  <c r="SD110" i="1"/>
  <c r="VA110" i="1"/>
  <c r="XN110" i="1"/>
  <c r="AAF110" i="1"/>
  <c r="ACS110" i="1"/>
  <c r="LP110" i="1"/>
  <c r="PF110" i="1"/>
  <c r="SF110" i="1"/>
  <c r="VB110" i="1"/>
  <c r="XP110" i="1"/>
  <c r="AAG110" i="1"/>
  <c r="ACT110" i="1"/>
  <c r="LQ110" i="1"/>
  <c r="PL110" i="1"/>
  <c r="SG110" i="1"/>
  <c r="VC110" i="1"/>
  <c r="XQ110" i="1"/>
  <c r="AAH110" i="1"/>
  <c r="ACU110" i="1"/>
  <c r="LR110" i="1"/>
  <c r="PM110" i="1"/>
  <c r="SH110" i="1"/>
  <c r="VE110" i="1"/>
  <c r="XR110" i="1"/>
  <c r="AAJ110" i="1"/>
  <c r="ACW110" i="1"/>
  <c r="LV110" i="1"/>
  <c r="PQ110" i="1"/>
  <c r="SO110" i="1"/>
  <c r="VH110" i="1"/>
  <c r="XY110" i="1"/>
  <c r="AAL110" i="1"/>
  <c r="ACZ110" i="1"/>
  <c r="LW110" i="1"/>
  <c r="PR110" i="1"/>
  <c r="SP110" i="1"/>
  <c r="VI110" i="1"/>
  <c r="XZ110" i="1"/>
  <c r="AAM110" i="1"/>
  <c r="ADA110" i="1"/>
  <c r="MD110" i="1"/>
  <c r="PS110" i="1"/>
  <c r="SS110" i="1"/>
  <c r="VJ110" i="1"/>
  <c r="YB110" i="1"/>
  <c r="AAO110" i="1"/>
  <c r="ADB110" i="1"/>
  <c r="MJ110" i="1"/>
  <c r="PU110" i="1"/>
  <c r="ST110" i="1"/>
  <c r="VP110" i="1"/>
  <c r="YC110" i="1"/>
  <c r="AAP110" i="1"/>
  <c r="NE110" i="1"/>
  <c r="QL110" i="1"/>
  <c r="TI110" i="1"/>
  <c r="VZ110" i="1"/>
  <c r="YR110" i="1"/>
  <c r="ABE110" i="1"/>
  <c r="NJ110" i="1"/>
  <c r="QP110" i="1"/>
  <c r="TN110" i="1"/>
  <c r="WD110" i="1"/>
  <c r="YV110" i="1"/>
  <c r="ABI110" i="1"/>
  <c r="NK110" i="1"/>
  <c r="QR110" i="1"/>
  <c r="TO110" i="1"/>
  <c r="WJ110" i="1"/>
  <c r="YW110" i="1"/>
  <c r="ABJ110" i="1"/>
  <c r="NR110" i="1"/>
  <c r="QT110" i="1"/>
  <c r="TQ110" i="1"/>
  <c r="WK110" i="1"/>
  <c r="YX110" i="1"/>
  <c r="ABL110" i="1"/>
  <c r="NX110" i="1"/>
  <c r="QZ110" i="1"/>
  <c r="TR110" i="1"/>
  <c r="WL110" i="1"/>
  <c r="YY110" i="1"/>
  <c r="ABM110" i="1"/>
  <c r="NY110" i="1"/>
  <c r="RA110" i="1"/>
  <c r="TT110" i="1"/>
  <c r="WN110" i="1"/>
  <c r="ZA110" i="1"/>
  <c r="ABN110" i="1"/>
  <c r="JO110" i="1"/>
  <c r="RE110" i="1"/>
  <c r="RF110" i="1"/>
  <c r="TV110" i="1"/>
  <c r="UB110" i="1"/>
  <c r="WP110" i="1"/>
  <c r="WQ110" i="1"/>
  <c r="ZD110" i="1"/>
  <c r="ZE110" i="1"/>
  <c r="ABV110" i="1"/>
  <c r="JV110" i="1"/>
  <c r="OC110" i="1"/>
  <c r="OD110" i="1"/>
  <c r="ABU110" i="1"/>
  <c r="O110" i="1"/>
  <c r="AI110" i="1"/>
  <c r="BC110" i="1"/>
  <c r="BW110" i="1"/>
  <c r="CQ110" i="1"/>
  <c r="DK110" i="1"/>
  <c r="EE110" i="1"/>
  <c r="EY110" i="1"/>
  <c r="FS110" i="1"/>
  <c r="GM110" i="1"/>
  <c r="HG110" i="1"/>
  <c r="IA110" i="1"/>
  <c r="IU110" i="1"/>
  <c r="P110" i="1"/>
  <c r="AJ110" i="1"/>
  <c r="BD110" i="1"/>
  <c r="BX110" i="1"/>
  <c r="CR110" i="1"/>
  <c r="DL110" i="1"/>
  <c r="EF110" i="1"/>
  <c r="EZ110" i="1"/>
  <c r="FT110" i="1"/>
  <c r="GN110" i="1"/>
  <c r="HH110" i="1"/>
  <c r="IB110" i="1"/>
  <c r="IV110" i="1"/>
  <c r="R110" i="1"/>
  <c r="AL110" i="1"/>
  <c r="BF110" i="1"/>
  <c r="BZ110" i="1"/>
  <c r="CT110" i="1"/>
  <c r="DN110" i="1"/>
  <c r="EH110" i="1"/>
  <c r="FB110" i="1"/>
  <c r="FV110" i="1"/>
  <c r="GP110" i="1"/>
  <c r="HJ110" i="1"/>
  <c r="ID110" i="1"/>
  <c r="IX110" i="1"/>
  <c r="S110" i="1"/>
  <c r="AM110" i="1"/>
  <c r="BG110" i="1"/>
  <c r="CA110" i="1"/>
  <c r="CU110" i="1"/>
  <c r="DO110" i="1"/>
  <c r="EI110" i="1"/>
  <c r="FC110" i="1"/>
  <c r="FW110" i="1"/>
  <c r="GQ110" i="1"/>
  <c r="HK110" i="1"/>
  <c r="IE110" i="1"/>
  <c r="IY110" i="1"/>
  <c r="F110" i="1"/>
  <c r="Z110" i="1"/>
  <c r="AT110" i="1"/>
  <c r="BN110" i="1"/>
  <c r="CH110" i="1"/>
  <c r="DB110" i="1"/>
  <c r="DV110" i="1"/>
  <c r="EP110" i="1"/>
  <c r="FJ110" i="1"/>
  <c r="GD110" i="1"/>
  <c r="GX110" i="1"/>
  <c r="HR110" i="1"/>
  <c r="IL110" i="1"/>
  <c r="JF110" i="1"/>
  <c r="G110" i="1"/>
  <c r="AA110" i="1"/>
  <c r="AU110" i="1"/>
  <c r="BO110" i="1"/>
  <c r="CI110" i="1"/>
  <c r="DC110" i="1"/>
  <c r="DW110" i="1"/>
  <c r="EQ110" i="1"/>
  <c r="FK110" i="1"/>
  <c r="GE110" i="1"/>
  <c r="GY110" i="1"/>
  <c r="HS110" i="1"/>
  <c r="IM110" i="1"/>
  <c r="JG110" i="1"/>
  <c r="I110" i="1"/>
  <c r="AC110" i="1"/>
  <c r="AW110" i="1"/>
  <c r="BQ110" i="1"/>
  <c r="CK110" i="1"/>
  <c r="DE110" i="1"/>
  <c r="DY110" i="1"/>
  <c r="ES110" i="1"/>
  <c r="FM110" i="1"/>
  <c r="GG110" i="1"/>
  <c r="HA110" i="1"/>
  <c r="HU110" i="1"/>
  <c r="IO110" i="1"/>
  <c r="JI110" i="1"/>
  <c r="J110" i="1"/>
  <c r="AD110" i="1"/>
  <c r="AX110" i="1"/>
  <c r="BR110" i="1"/>
  <c r="CL110" i="1"/>
  <c r="DF110" i="1"/>
  <c r="DZ110" i="1"/>
  <c r="ET110" i="1"/>
  <c r="FN110" i="1"/>
  <c r="GH110" i="1"/>
  <c r="HB110" i="1"/>
  <c r="HV110" i="1"/>
  <c r="IP110" i="1"/>
  <c r="JJ110" i="1"/>
  <c r="K110" i="1"/>
  <c r="AE110" i="1"/>
  <c r="AY110" i="1"/>
  <c r="BS110" i="1"/>
  <c r="CM110" i="1"/>
  <c r="DG110" i="1"/>
  <c r="EA110" i="1"/>
  <c r="EU110" i="1"/>
  <c r="FO110" i="1"/>
  <c r="GI110" i="1"/>
  <c r="HC110" i="1"/>
  <c r="HW110" i="1"/>
  <c r="IQ110" i="1"/>
  <c r="JK110" i="1"/>
  <c r="L110" i="1"/>
  <c r="AF110" i="1"/>
  <c r="AZ110" i="1"/>
  <c r="BT110" i="1"/>
  <c r="Q110" i="1"/>
  <c r="BE110" i="1"/>
  <c r="CP110" i="1"/>
  <c r="EB110" i="1"/>
  <c r="FI110" i="1"/>
  <c r="GU110" i="1"/>
  <c r="IG110" i="1"/>
  <c r="T110" i="1"/>
  <c r="BH110" i="1"/>
  <c r="CS110" i="1"/>
  <c r="EC110" i="1"/>
  <c r="FL110" i="1"/>
  <c r="GV110" i="1"/>
  <c r="IH110" i="1"/>
  <c r="U110" i="1"/>
  <c r="BI110" i="1"/>
  <c r="CV110" i="1"/>
  <c r="ED110" i="1"/>
  <c r="FP110" i="1"/>
  <c r="GW110" i="1"/>
  <c r="II110" i="1"/>
  <c r="V110" i="1"/>
  <c r="BJ110" i="1"/>
  <c r="CW110" i="1"/>
  <c r="EG110" i="1"/>
  <c r="FQ110" i="1"/>
  <c r="GZ110" i="1"/>
  <c r="IJ110" i="1"/>
  <c r="W110" i="1"/>
  <c r="BK110" i="1"/>
  <c r="CX110" i="1"/>
  <c r="EJ110" i="1"/>
  <c r="FR110" i="1"/>
  <c r="HD110" i="1"/>
  <c r="IK110" i="1"/>
  <c r="X110" i="1"/>
  <c r="BL110" i="1"/>
  <c r="CY110" i="1"/>
  <c r="EK110" i="1"/>
  <c r="FU110" i="1"/>
  <c r="HE110" i="1"/>
  <c r="IN110" i="1"/>
  <c r="Y110" i="1"/>
  <c r="BM110" i="1"/>
  <c r="CZ110" i="1"/>
  <c r="EL110" i="1"/>
  <c r="FX110" i="1"/>
  <c r="HF110" i="1"/>
  <c r="IR110" i="1"/>
  <c r="AB110" i="1"/>
  <c r="BP110" i="1"/>
  <c r="DA110" i="1"/>
  <c r="EM110" i="1"/>
  <c r="FY110" i="1"/>
  <c r="HI110" i="1"/>
  <c r="IS110" i="1"/>
  <c r="AG110" i="1"/>
  <c r="BU110" i="1"/>
  <c r="DD110" i="1"/>
  <c r="EN110" i="1"/>
  <c r="FZ110" i="1"/>
  <c r="HL110" i="1"/>
  <c r="IT110" i="1"/>
  <c r="AH110" i="1"/>
  <c r="BV110" i="1"/>
  <c r="DH110" i="1"/>
  <c r="EO110" i="1"/>
  <c r="GA110" i="1"/>
  <c r="HM110" i="1"/>
  <c r="IW110" i="1"/>
  <c r="AK110" i="1"/>
  <c r="BY110" i="1"/>
  <c r="DI110" i="1"/>
  <c r="ER110" i="1"/>
  <c r="GB110" i="1"/>
  <c r="HN110" i="1"/>
  <c r="IZ110" i="1"/>
  <c r="AN110" i="1"/>
  <c r="CB110" i="1"/>
  <c r="DJ110" i="1"/>
  <c r="EV110" i="1"/>
  <c r="GC110" i="1"/>
  <c r="HO110" i="1"/>
  <c r="JA110" i="1"/>
  <c r="AO110" i="1"/>
  <c r="CC110" i="1"/>
  <c r="DM110" i="1"/>
  <c r="EW110" i="1"/>
  <c r="GF110" i="1"/>
  <c r="HP110" i="1"/>
  <c r="JB110" i="1"/>
  <c r="AP110" i="1"/>
  <c r="CD110" i="1"/>
  <c r="DP110" i="1"/>
  <c r="EX110" i="1"/>
  <c r="GJ110" i="1"/>
  <c r="HQ110" i="1"/>
  <c r="JC110" i="1"/>
  <c r="AQ110" i="1"/>
  <c r="CE110" i="1"/>
  <c r="DQ110" i="1"/>
  <c r="FA110" i="1"/>
  <c r="GK110" i="1"/>
  <c r="HT110" i="1"/>
  <c r="JD110" i="1"/>
  <c r="AR110" i="1"/>
  <c r="CF110" i="1"/>
  <c r="DR110" i="1"/>
  <c r="FD110" i="1"/>
  <c r="GL110" i="1"/>
  <c r="HX110" i="1"/>
  <c r="JE110" i="1"/>
  <c r="AS110" i="1"/>
  <c r="CG110" i="1"/>
  <c r="DS110" i="1"/>
  <c r="FE110" i="1"/>
  <c r="GO110" i="1"/>
  <c r="HY110" i="1"/>
  <c r="JH110" i="1"/>
  <c r="H110" i="1"/>
  <c r="AV110" i="1"/>
  <c r="CJ110" i="1"/>
  <c r="DT110" i="1"/>
  <c r="FF110" i="1"/>
  <c r="GR110" i="1"/>
  <c r="HZ110" i="1"/>
  <c r="JL110" i="1"/>
  <c r="M110" i="1"/>
  <c r="BA110" i="1"/>
  <c r="CN110" i="1"/>
  <c r="DU110" i="1"/>
  <c r="FG110" i="1"/>
  <c r="GS110" i="1"/>
  <c r="IC110" i="1"/>
  <c r="JM110" i="1"/>
  <c r="N110" i="1"/>
  <c r="BB110" i="1"/>
  <c r="CO110" i="1"/>
  <c r="DX110" i="1"/>
  <c r="FH110" i="1"/>
  <c r="GT110" i="1"/>
  <c r="IF110" i="1"/>
  <c r="KC90" i="1"/>
  <c r="KW90" i="1"/>
  <c r="LQ90" i="1"/>
  <c r="MK90" i="1"/>
  <c r="NE90" i="1"/>
  <c r="NY90" i="1"/>
  <c r="KD90" i="1"/>
  <c r="KG90" i="1"/>
  <c r="LA90" i="1"/>
  <c r="JP90" i="1"/>
  <c r="KJ90" i="1"/>
  <c r="LD90" i="1"/>
  <c r="LX90" i="1"/>
  <c r="MR90" i="1"/>
  <c r="NL90" i="1"/>
  <c r="OF90" i="1"/>
  <c r="OZ90" i="1"/>
  <c r="PT90" i="1"/>
  <c r="QN90" i="1"/>
  <c r="RH90" i="1"/>
  <c r="SB90" i="1"/>
  <c r="SV90" i="1"/>
  <c r="TP90" i="1"/>
  <c r="UJ90" i="1"/>
  <c r="VD90" i="1"/>
  <c r="VX90" i="1"/>
  <c r="WR90" i="1"/>
  <c r="XL90" i="1"/>
  <c r="YF90" i="1"/>
  <c r="YZ90" i="1"/>
  <c r="ZT90" i="1"/>
  <c r="AAN90" i="1"/>
  <c r="ABH90" i="1"/>
  <c r="ACB90" i="1"/>
  <c r="ACV90" i="1"/>
  <c r="JR90" i="1"/>
  <c r="KL90" i="1"/>
  <c r="LF90" i="1"/>
  <c r="LZ90" i="1"/>
  <c r="MT90" i="1"/>
  <c r="NN90" i="1"/>
  <c r="OH90" i="1"/>
  <c r="PB90" i="1"/>
  <c r="PV90" i="1"/>
  <c r="QP90" i="1"/>
  <c r="RJ90" i="1"/>
  <c r="SD90" i="1"/>
  <c r="SX90" i="1"/>
  <c r="TR90" i="1"/>
  <c r="UL90" i="1"/>
  <c r="VF90" i="1"/>
  <c r="VZ90" i="1"/>
  <c r="WT90" i="1"/>
  <c r="JS90" i="1"/>
  <c r="KM90" i="1"/>
  <c r="LG90" i="1"/>
  <c r="MA90" i="1"/>
  <c r="MU90" i="1"/>
  <c r="JT90" i="1"/>
  <c r="KN90" i="1"/>
  <c r="LH90" i="1"/>
  <c r="MB90" i="1"/>
  <c r="MV90" i="1"/>
  <c r="KQ90" i="1"/>
  <c r="LR90" i="1"/>
  <c r="MQ90" i="1"/>
  <c r="NR90" i="1"/>
  <c r="OO90" i="1"/>
  <c r="PK90" i="1"/>
  <c r="QG90" i="1"/>
  <c r="RC90" i="1"/>
  <c r="RY90" i="1"/>
  <c r="SU90" i="1"/>
  <c r="TS90" i="1"/>
  <c r="UO90" i="1"/>
  <c r="VK90" i="1"/>
  <c r="WG90" i="1"/>
  <c r="XC90" i="1"/>
  <c r="XX90" i="1"/>
  <c r="YS90" i="1"/>
  <c r="ZN90" i="1"/>
  <c r="AAI90" i="1"/>
  <c r="ABD90" i="1"/>
  <c r="ABY90" i="1"/>
  <c r="ACT90" i="1"/>
  <c r="KR90" i="1"/>
  <c r="LS90" i="1"/>
  <c r="MS90" i="1"/>
  <c r="NS90" i="1"/>
  <c r="OP90" i="1"/>
  <c r="PL90" i="1"/>
  <c r="QH90" i="1"/>
  <c r="RD90" i="1"/>
  <c r="RZ90" i="1"/>
  <c r="SW90" i="1"/>
  <c r="TT90" i="1"/>
  <c r="UP90" i="1"/>
  <c r="VL90" i="1"/>
  <c r="WH90" i="1"/>
  <c r="XD90" i="1"/>
  <c r="XY90" i="1"/>
  <c r="YT90" i="1"/>
  <c r="ZO90" i="1"/>
  <c r="AAJ90" i="1"/>
  <c r="ABE90" i="1"/>
  <c r="ABZ90" i="1"/>
  <c r="ACU90" i="1"/>
  <c r="JN90" i="1"/>
  <c r="KS90" i="1"/>
  <c r="LT90" i="1"/>
  <c r="MW90" i="1"/>
  <c r="NT90" i="1"/>
  <c r="OQ90" i="1"/>
  <c r="PM90" i="1"/>
  <c r="QI90" i="1"/>
  <c r="RE90" i="1"/>
  <c r="SA90" i="1"/>
  <c r="SY90" i="1"/>
  <c r="TU90" i="1"/>
  <c r="UQ90" i="1"/>
  <c r="VM90" i="1"/>
  <c r="WI90" i="1"/>
  <c r="XE90" i="1"/>
  <c r="XZ90" i="1"/>
  <c r="YU90" i="1"/>
  <c r="ZP90" i="1"/>
  <c r="AAK90" i="1"/>
  <c r="ABF90" i="1"/>
  <c r="ACA90" i="1"/>
  <c r="ACW90" i="1"/>
  <c r="JO90" i="1"/>
  <c r="KT90" i="1"/>
  <c r="LU90" i="1"/>
  <c r="MX90" i="1"/>
  <c r="NU90" i="1"/>
  <c r="OR90" i="1"/>
  <c r="PN90" i="1"/>
  <c r="QJ90" i="1"/>
  <c r="RF90" i="1"/>
  <c r="SC90" i="1"/>
  <c r="SZ90" i="1"/>
  <c r="TV90" i="1"/>
  <c r="UR90" i="1"/>
  <c r="VN90" i="1"/>
  <c r="WJ90" i="1"/>
  <c r="XF90" i="1"/>
  <c r="YA90" i="1"/>
  <c r="YV90" i="1"/>
  <c r="ZQ90" i="1"/>
  <c r="AAL90" i="1"/>
  <c r="ABG90" i="1"/>
  <c r="ACC90" i="1"/>
  <c r="ACX90" i="1"/>
  <c r="JQ90" i="1"/>
  <c r="KU90" i="1"/>
  <c r="LV90" i="1"/>
  <c r="MY90" i="1"/>
  <c r="NV90" i="1"/>
  <c r="OS90" i="1"/>
  <c r="PO90" i="1"/>
  <c r="QK90" i="1"/>
  <c r="RG90" i="1"/>
  <c r="SE90" i="1"/>
  <c r="TA90" i="1"/>
  <c r="TW90" i="1"/>
  <c r="US90" i="1"/>
  <c r="VO90" i="1"/>
  <c r="WK90" i="1"/>
  <c r="XG90" i="1"/>
  <c r="YB90" i="1"/>
  <c r="YW90" i="1"/>
  <c r="ZR90" i="1"/>
  <c r="AAM90" i="1"/>
  <c r="ABI90" i="1"/>
  <c r="ACD90" i="1"/>
  <c r="ACY90" i="1"/>
  <c r="JU90" i="1"/>
  <c r="KV90" i="1"/>
  <c r="LW90" i="1"/>
  <c r="MZ90" i="1"/>
  <c r="NW90" i="1"/>
  <c r="OT90" i="1"/>
  <c r="PP90" i="1"/>
  <c r="QL90" i="1"/>
  <c r="RI90" i="1"/>
  <c r="SF90" i="1"/>
  <c r="TB90" i="1"/>
  <c r="TX90" i="1"/>
  <c r="UT90" i="1"/>
  <c r="VP90" i="1"/>
  <c r="WL90" i="1"/>
  <c r="XH90" i="1"/>
  <c r="YC90" i="1"/>
  <c r="YX90" i="1"/>
  <c r="ZS90" i="1"/>
  <c r="AAO90" i="1"/>
  <c r="ABJ90" i="1"/>
  <c r="ACE90" i="1"/>
  <c r="ACZ90" i="1"/>
  <c r="JV90" i="1"/>
  <c r="KX90" i="1"/>
  <c r="LY90" i="1"/>
  <c r="NA90" i="1"/>
  <c r="NX90" i="1"/>
  <c r="OU90" i="1"/>
  <c r="PQ90" i="1"/>
  <c r="QM90" i="1"/>
  <c r="RK90" i="1"/>
  <c r="SG90" i="1"/>
  <c r="TC90" i="1"/>
  <c r="TY90" i="1"/>
  <c r="UU90" i="1"/>
  <c r="VQ90" i="1"/>
  <c r="WM90" i="1"/>
  <c r="XI90" i="1"/>
  <c r="YD90" i="1"/>
  <c r="YY90" i="1"/>
  <c r="ZU90" i="1"/>
  <c r="AAP90" i="1"/>
  <c r="ABK90" i="1"/>
  <c r="ACF90" i="1"/>
  <c r="ADA90" i="1"/>
  <c r="JW90" i="1"/>
  <c r="KY90" i="1"/>
  <c r="MC90" i="1"/>
  <c r="NB90" i="1"/>
  <c r="NZ90" i="1"/>
  <c r="OV90" i="1"/>
  <c r="PR90" i="1"/>
  <c r="QO90" i="1"/>
  <c r="RL90" i="1"/>
  <c r="SH90" i="1"/>
  <c r="TD90" i="1"/>
  <c r="TZ90" i="1"/>
  <c r="UV90" i="1"/>
  <c r="VR90" i="1"/>
  <c r="WN90" i="1"/>
  <c r="XJ90" i="1"/>
  <c r="YE90" i="1"/>
  <c r="ZA90" i="1"/>
  <c r="ZV90" i="1"/>
  <c r="AAQ90" i="1"/>
  <c r="ABL90" i="1"/>
  <c r="ACG90" i="1"/>
  <c r="ADB90" i="1"/>
  <c r="JX90" i="1"/>
  <c r="KZ90" i="1"/>
  <c r="MD90" i="1"/>
  <c r="NC90" i="1"/>
  <c r="OA90" i="1"/>
  <c r="OW90" i="1"/>
  <c r="PS90" i="1"/>
  <c r="QQ90" i="1"/>
  <c r="RM90" i="1"/>
  <c r="SI90" i="1"/>
  <c r="TE90" i="1"/>
  <c r="UA90" i="1"/>
  <c r="UW90" i="1"/>
  <c r="VS90" i="1"/>
  <c r="WO90" i="1"/>
  <c r="XK90" i="1"/>
  <c r="YG90" i="1"/>
  <c r="ZB90" i="1"/>
  <c r="ZW90" i="1"/>
  <c r="AAR90" i="1"/>
  <c r="ABM90" i="1"/>
  <c r="ACH90" i="1"/>
  <c r="ADC90" i="1"/>
  <c r="JY90" i="1"/>
  <c r="LB90" i="1"/>
  <c r="ME90" i="1"/>
  <c r="ND90" i="1"/>
  <c r="OB90" i="1"/>
  <c r="OX90" i="1"/>
  <c r="PU90" i="1"/>
  <c r="QR90" i="1"/>
  <c r="RN90" i="1"/>
  <c r="SJ90" i="1"/>
  <c r="TF90" i="1"/>
  <c r="UB90" i="1"/>
  <c r="UX90" i="1"/>
  <c r="VT90" i="1"/>
  <c r="WP90" i="1"/>
  <c r="XM90" i="1"/>
  <c r="YH90" i="1"/>
  <c r="ZC90" i="1"/>
  <c r="ZX90" i="1"/>
  <c r="AAS90" i="1"/>
  <c r="ABN90" i="1"/>
  <c r="ACI90" i="1"/>
  <c r="ADD90" i="1"/>
  <c r="JZ90" i="1"/>
  <c r="LC90" i="1"/>
  <c r="MF90" i="1"/>
  <c r="NF90" i="1"/>
  <c r="OC90" i="1"/>
  <c r="OY90" i="1"/>
  <c r="PW90" i="1"/>
  <c r="QS90" i="1"/>
  <c r="RO90" i="1"/>
  <c r="SK90" i="1"/>
  <c r="TG90" i="1"/>
  <c r="UC90" i="1"/>
  <c r="UY90" i="1"/>
  <c r="VU90" i="1"/>
  <c r="WQ90" i="1"/>
  <c r="XN90" i="1"/>
  <c r="YI90" i="1"/>
  <c r="ZD90" i="1"/>
  <c r="ZY90" i="1"/>
  <c r="AAT90" i="1"/>
  <c r="ABO90" i="1"/>
  <c r="ACJ90" i="1"/>
  <c r="ADE90" i="1"/>
  <c r="KA90" i="1"/>
  <c r="LE90" i="1"/>
  <c r="MG90" i="1"/>
  <c r="NG90" i="1"/>
  <c r="OD90" i="1"/>
  <c r="PA90" i="1"/>
  <c r="PX90" i="1"/>
  <c r="QT90" i="1"/>
  <c r="RP90" i="1"/>
  <c r="SL90" i="1"/>
  <c r="TH90" i="1"/>
  <c r="UD90" i="1"/>
  <c r="UZ90" i="1"/>
  <c r="VV90" i="1"/>
  <c r="WS90" i="1"/>
  <c r="XO90" i="1"/>
  <c r="YJ90" i="1"/>
  <c r="ZE90" i="1"/>
  <c r="ZZ90" i="1"/>
  <c r="AAU90" i="1"/>
  <c r="ABP90" i="1"/>
  <c r="ACK90" i="1"/>
  <c r="ADF90" i="1"/>
  <c r="KH90" i="1"/>
  <c r="LL90" i="1"/>
  <c r="ML90" i="1"/>
  <c r="NK90" i="1"/>
  <c r="OJ90" i="1"/>
  <c r="PF90" i="1"/>
  <c r="QB90" i="1"/>
  <c r="QX90" i="1"/>
  <c r="RT90" i="1"/>
  <c r="SP90" i="1"/>
  <c r="TL90" i="1"/>
  <c r="UH90" i="1"/>
  <c r="VE90" i="1"/>
  <c r="WB90" i="1"/>
  <c r="WX90" i="1"/>
  <c r="XS90" i="1"/>
  <c r="YN90" i="1"/>
  <c r="ZI90" i="1"/>
  <c r="AAD90" i="1"/>
  <c r="AAY90" i="1"/>
  <c r="ABT90" i="1"/>
  <c r="ACO90" i="1"/>
  <c r="KO90" i="1"/>
  <c r="LO90" i="1"/>
  <c r="MO90" i="1"/>
  <c r="NP90" i="1"/>
  <c r="OM90" i="1"/>
  <c r="PI90" i="1"/>
  <c r="QE90" i="1"/>
  <c r="RA90" i="1"/>
  <c r="NH90" i="1"/>
  <c r="QA90" i="1"/>
  <c r="SQ90" i="1"/>
  <c r="VC90" i="1"/>
  <c r="XQ90" i="1"/>
  <c r="AAA90" i="1"/>
  <c r="ABX90" i="1"/>
  <c r="NI90" i="1"/>
  <c r="QC90" i="1"/>
  <c r="SR90" i="1"/>
  <c r="VG90" i="1"/>
  <c r="XR90" i="1"/>
  <c r="AAB90" i="1"/>
  <c r="ACL90" i="1"/>
  <c r="KB90" i="1"/>
  <c r="NJ90" i="1"/>
  <c r="QD90" i="1"/>
  <c r="SS90" i="1"/>
  <c r="VH90" i="1"/>
  <c r="XT90" i="1"/>
  <c r="AAC90" i="1"/>
  <c r="ACM90" i="1"/>
  <c r="KE90" i="1"/>
  <c r="NM90" i="1"/>
  <c r="QF90" i="1"/>
  <c r="ST90" i="1"/>
  <c r="VI90" i="1"/>
  <c r="XU90" i="1"/>
  <c r="AAE90" i="1"/>
  <c r="ACN90" i="1"/>
  <c r="KF90" i="1"/>
  <c r="NO90" i="1"/>
  <c r="QU90" i="1"/>
  <c r="TI90" i="1"/>
  <c r="VJ90" i="1"/>
  <c r="XV90" i="1"/>
  <c r="AAF90" i="1"/>
  <c r="ACP90" i="1"/>
  <c r="KI90" i="1"/>
  <c r="NQ90" i="1"/>
  <c r="QV90" i="1"/>
  <c r="TJ90" i="1"/>
  <c r="VW90" i="1"/>
  <c r="XW90" i="1"/>
  <c r="AAG90" i="1"/>
  <c r="ACQ90" i="1"/>
  <c r="KK90" i="1"/>
  <c r="OE90" i="1"/>
  <c r="QW90" i="1"/>
  <c r="TK90" i="1"/>
  <c r="VY90" i="1"/>
  <c r="YK90" i="1"/>
  <c r="AAH90" i="1"/>
  <c r="ACR90" i="1"/>
  <c r="KP90" i="1"/>
  <c r="OG90" i="1"/>
  <c r="QY90" i="1"/>
  <c r="TM90" i="1"/>
  <c r="WA90" i="1"/>
  <c r="YL90" i="1"/>
  <c r="AAV90" i="1"/>
  <c r="ACS90" i="1"/>
  <c r="LI90" i="1"/>
  <c r="OI90" i="1"/>
  <c r="QZ90" i="1"/>
  <c r="TN90" i="1"/>
  <c r="WC90" i="1"/>
  <c r="YM90" i="1"/>
  <c r="AAW90" i="1"/>
  <c r="ADG90" i="1"/>
  <c r="LJ90" i="1"/>
  <c r="OK90" i="1"/>
  <c r="RB90" i="1"/>
  <c r="TO90" i="1"/>
  <c r="WD90" i="1"/>
  <c r="YO90" i="1"/>
  <c r="AAX90" i="1"/>
  <c r="LK90" i="1"/>
  <c r="OL90" i="1"/>
  <c r="RQ90" i="1"/>
  <c r="TQ90" i="1"/>
  <c r="WE90" i="1"/>
  <c r="YP90" i="1"/>
  <c r="AAZ90" i="1"/>
  <c r="LM90" i="1"/>
  <c r="ON90" i="1"/>
  <c r="RR90" i="1"/>
  <c r="UE90" i="1"/>
  <c r="WF90" i="1"/>
  <c r="YQ90" i="1"/>
  <c r="ABA90" i="1"/>
  <c r="MI90" i="1"/>
  <c r="PG90" i="1"/>
  <c r="RW90" i="1"/>
  <c r="UK90" i="1"/>
  <c r="WY90" i="1"/>
  <c r="ZH90" i="1"/>
  <c r="ABR90" i="1"/>
  <c r="MJ90" i="1"/>
  <c r="PH90" i="1"/>
  <c r="RX90" i="1"/>
  <c r="UM90" i="1"/>
  <c r="WZ90" i="1"/>
  <c r="ZJ90" i="1"/>
  <c r="ABS90" i="1"/>
  <c r="RS90" i="1"/>
  <c r="ZG90" i="1"/>
  <c r="RU90" i="1"/>
  <c r="ZK90" i="1"/>
  <c r="RV90" i="1"/>
  <c r="ZL90" i="1"/>
  <c r="SM90" i="1"/>
  <c r="ZM90" i="1"/>
  <c r="SN90" i="1"/>
  <c r="ABB90" i="1"/>
  <c r="SO90" i="1"/>
  <c r="ABC90" i="1"/>
  <c r="UF90" i="1"/>
  <c r="ABQ90" i="1"/>
  <c r="UG90" i="1"/>
  <c r="ABU90" i="1"/>
  <c r="LN90" i="1"/>
  <c r="UI90" i="1"/>
  <c r="ABV90" i="1"/>
  <c r="LP90" i="1"/>
  <c r="UN90" i="1"/>
  <c r="ABW90" i="1"/>
  <c r="MH90" i="1"/>
  <c r="VA90" i="1"/>
  <c r="MM90" i="1"/>
  <c r="VB90" i="1"/>
  <c r="PD90" i="1"/>
  <c r="XA90" i="1"/>
  <c r="PE90" i="1"/>
  <c r="XB90" i="1"/>
  <c r="PY90" i="1"/>
  <c r="YR90" i="1"/>
  <c r="PZ90" i="1"/>
  <c r="ZF90" i="1"/>
  <c r="MN90" i="1"/>
  <c r="MP90" i="1"/>
  <c r="PC90" i="1"/>
  <c r="PJ90" i="1"/>
  <c r="WU90" i="1"/>
  <c r="XP90" i="1"/>
  <c r="WV90" i="1"/>
  <c r="WW90" i="1"/>
  <c r="X90" i="1"/>
  <c r="AR90" i="1"/>
  <c r="BL90" i="1"/>
  <c r="CF90" i="1"/>
  <c r="CZ90" i="1"/>
  <c r="DT90" i="1"/>
  <c r="EN90" i="1"/>
  <c r="FH90" i="1"/>
  <c r="GB90" i="1"/>
  <c r="GV90" i="1"/>
  <c r="HP90" i="1"/>
  <c r="IJ90" i="1"/>
  <c r="JD90" i="1"/>
  <c r="Y90" i="1"/>
  <c r="AS90" i="1"/>
  <c r="BM90" i="1"/>
  <c r="CG90" i="1"/>
  <c r="DA90" i="1"/>
  <c r="DU90" i="1"/>
  <c r="EO90" i="1"/>
  <c r="FI90" i="1"/>
  <c r="GC90" i="1"/>
  <c r="GW90" i="1"/>
  <c r="HQ90" i="1"/>
  <c r="IK90" i="1"/>
  <c r="JE90" i="1"/>
  <c r="F90" i="1"/>
  <c r="Z90" i="1"/>
  <c r="AT90" i="1"/>
  <c r="BN90" i="1"/>
  <c r="CH90" i="1"/>
  <c r="DB90" i="1"/>
  <c r="DV90" i="1"/>
  <c r="EP90" i="1"/>
  <c r="FJ90" i="1"/>
  <c r="GD90" i="1"/>
  <c r="GX90" i="1"/>
  <c r="HR90" i="1"/>
  <c r="IL90" i="1"/>
  <c r="JF90" i="1"/>
  <c r="J90" i="1"/>
  <c r="AD90" i="1"/>
  <c r="AX90" i="1"/>
  <c r="BR90" i="1"/>
  <c r="CL90" i="1"/>
  <c r="DF90" i="1"/>
  <c r="DZ90" i="1"/>
  <c r="ET90" i="1"/>
  <c r="FN90" i="1"/>
  <c r="GH90" i="1"/>
  <c r="HB90" i="1"/>
  <c r="HV90" i="1"/>
  <c r="IP90" i="1"/>
  <c r="JJ90" i="1"/>
  <c r="P90" i="1"/>
  <c r="AJ90" i="1"/>
  <c r="BD90" i="1"/>
  <c r="BX90" i="1"/>
  <c r="CR90" i="1"/>
  <c r="DL90" i="1"/>
  <c r="EF90" i="1"/>
  <c r="EZ90" i="1"/>
  <c r="FT90" i="1"/>
  <c r="GN90" i="1"/>
  <c r="HH90" i="1"/>
  <c r="IB90" i="1"/>
  <c r="IV90" i="1"/>
  <c r="Q90" i="1"/>
  <c r="AK90" i="1"/>
  <c r="BE90" i="1"/>
  <c r="BY90" i="1"/>
  <c r="CS90" i="1"/>
  <c r="DM90" i="1"/>
  <c r="EG90" i="1"/>
  <c r="FA90" i="1"/>
  <c r="FU90" i="1"/>
  <c r="GO90" i="1"/>
  <c r="HI90" i="1"/>
  <c r="IC90" i="1"/>
  <c r="IW90" i="1"/>
  <c r="R90" i="1"/>
  <c r="AL90" i="1"/>
  <c r="BF90" i="1"/>
  <c r="BZ90" i="1"/>
  <c r="CT90" i="1"/>
  <c r="DN90" i="1"/>
  <c r="EH90" i="1"/>
  <c r="FB90" i="1"/>
  <c r="FV90" i="1"/>
  <c r="GP90" i="1"/>
  <c r="HJ90" i="1"/>
  <c r="ID90" i="1"/>
  <c r="IX90" i="1"/>
  <c r="S90" i="1"/>
  <c r="AM90" i="1"/>
  <c r="BG90" i="1"/>
  <c r="CA90" i="1"/>
  <c r="CU90" i="1"/>
  <c r="DO90" i="1"/>
  <c r="EI90" i="1"/>
  <c r="FC90" i="1"/>
  <c r="FW90" i="1"/>
  <c r="GQ90" i="1"/>
  <c r="HK90" i="1"/>
  <c r="IE90" i="1"/>
  <c r="IY90" i="1"/>
  <c r="T90" i="1"/>
  <c r="AN90" i="1"/>
  <c r="BH90" i="1"/>
  <c r="CB90" i="1"/>
  <c r="CV90" i="1"/>
  <c r="DP90" i="1"/>
  <c r="EJ90" i="1"/>
  <c r="FD90" i="1"/>
  <c r="FX90" i="1"/>
  <c r="GR90" i="1"/>
  <c r="HL90" i="1"/>
  <c r="IF90" i="1"/>
  <c r="IZ90" i="1"/>
  <c r="AO90" i="1"/>
  <c r="BV90" i="1"/>
  <c r="DH90" i="1"/>
  <c r="ES90" i="1"/>
  <c r="GE90" i="1"/>
  <c r="HN90" i="1"/>
  <c r="IU90" i="1"/>
  <c r="G90" i="1"/>
  <c r="AP90" i="1"/>
  <c r="BW90" i="1"/>
  <c r="DI90" i="1"/>
  <c r="EU90" i="1"/>
  <c r="GF90" i="1"/>
  <c r="HO90" i="1"/>
  <c r="JA90" i="1"/>
  <c r="H90" i="1"/>
  <c r="AQ90" i="1"/>
  <c r="CC90" i="1"/>
  <c r="DJ90" i="1"/>
  <c r="EV90" i="1"/>
  <c r="GG90" i="1"/>
  <c r="HS90" i="1"/>
  <c r="JB90" i="1"/>
  <c r="I90" i="1"/>
  <c r="AU90" i="1"/>
  <c r="CD90" i="1"/>
  <c r="DK90" i="1"/>
  <c r="EW90" i="1"/>
  <c r="GI90" i="1"/>
  <c r="HT90" i="1"/>
  <c r="JC90" i="1"/>
  <c r="K90" i="1"/>
  <c r="AV90" i="1"/>
  <c r="CE90" i="1"/>
  <c r="DQ90" i="1"/>
  <c r="EX90" i="1"/>
  <c r="GJ90" i="1"/>
  <c r="HU90" i="1"/>
  <c r="JG90" i="1"/>
  <c r="L90" i="1"/>
  <c r="AW90" i="1"/>
  <c r="CI90" i="1"/>
  <c r="DR90" i="1"/>
  <c r="EY90" i="1"/>
  <c r="GK90" i="1"/>
  <c r="HW90" i="1"/>
  <c r="JH90" i="1"/>
  <c r="M90" i="1"/>
  <c r="AY90" i="1"/>
  <c r="CJ90" i="1"/>
  <c r="DS90" i="1"/>
  <c r="FE90" i="1"/>
  <c r="GL90" i="1"/>
  <c r="HX90" i="1"/>
  <c r="JI90" i="1"/>
  <c r="N90" i="1"/>
  <c r="AZ90" i="1"/>
  <c r="CK90" i="1"/>
  <c r="DW90" i="1"/>
  <c r="FF90" i="1"/>
  <c r="GM90" i="1"/>
  <c r="HY90" i="1"/>
  <c r="JK90" i="1"/>
  <c r="O90" i="1"/>
  <c r="BA90" i="1"/>
  <c r="CM90" i="1"/>
  <c r="DX90" i="1"/>
  <c r="FG90" i="1"/>
  <c r="GS90" i="1"/>
  <c r="HZ90" i="1"/>
  <c r="JL90" i="1"/>
  <c r="U90" i="1"/>
  <c r="BB90" i="1"/>
  <c r="CN90" i="1"/>
  <c r="DY90" i="1"/>
  <c r="FK90" i="1"/>
  <c r="GT90" i="1"/>
  <c r="IA90" i="1"/>
  <c r="JM90" i="1"/>
  <c r="V90" i="1"/>
  <c r="BC90" i="1"/>
  <c r="CO90" i="1"/>
  <c r="EA90" i="1"/>
  <c r="FL90" i="1"/>
  <c r="GU90" i="1"/>
  <c r="IG90" i="1"/>
  <c r="W90" i="1"/>
  <c r="BI90" i="1"/>
  <c r="CP90" i="1"/>
  <c r="EB90" i="1"/>
  <c r="FM90" i="1"/>
  <c r="GY90" i="1"/>
  <c r="IH90" i="1"/>
  <c r="AA90" i="1"/>
  <c r="BJ90" i="1"/>
  <c r="CQ90" i="1"/>
  <c r="EC90" i="1"/>
  <c r="FO90" i="1"/>
  <c r="GZ90" i="1"/>
  <c r="II90" i="1"/>
  <c r="AB90" i="1"/>
  <c r="BK90" i="1"/>
  <c r="CW90" i="1"/>
  <c r="ED90" i="1"/>
  <c r="FP90" i="1"/>
  <c r="HA90" i="1"/>
  <c r="IM90" i="1"/>
  <c r="AC90" i="1"/>
  <c r="BO90" i="1"/>
  <c r="CX90" i="1"/>
  <c r="EE90" i="1"/>
  <c r="FQ90" i="1"/>
  <c r="HC90" i="1"/>
  <c r="IN90" i="1"/>
  <c r="AE90" i="1"/>
  <c r="BP90" i="1"/>
  <c r="CY90" i="1"/>
  <c r="EK90" i="1"/>
  <c r="FR90" i="1"/>
  <c r="HD90" i="1"/>
  <c r="IO90" i="1"/>
  <c r="AF90" i="1"/>
  <c r="BQ90" i="1"/>
  <c r="DC90" i="1"/>
  <c r="EL90" i="1"/>
  <c r="FS90" i="1"/>
  <c r="HE90" i="1"/>
  <c r="IQ90" i="1"/>
  <c r="AG90" i="1"/>
  <c r="BS90" i="1"/>
  <c r="DD90" i="1"/>
  <c r="EM90" i="1"/>
  <c r="FY90" i="1"/>
  <c r="HF90" i="1"/>
  <c r="IR90" i="1"/>
  <c r="AH90" i="1"/>
  <c r="BT90" i="1"/>
  <c r="DE90" i="1"/>
  <c r="EQ90" i="1"/>
  <c r="FZ90" i="1"/>
  <c r="HG90" i="1"/>
  <c r="IS90" i="1"/>
  <c r="IT90" i="1"/>
  <c r="AI90" i="1"/>
  <c r="BU90" i="1"/>
  <c r="DG90" i="1"/>
  <c r="ER90" i="1"/>
  <c r="GA90" i="1"/>
  <c r="HM90" i="1"/>
  <c r="KG119" i="1"/>
  <c r="LA119" i="1"/>
  <c r="LU119" i="1"/>
  <c r="MO119" i="1"/>
  <c r="NI119" i="1"/>
  <c r="OC119" i="1"/>
  <c r="OW119" i="1"/>
  <c r="PQ119" i="1"/>
  <c r="QK119" i="1"/>
  <c r="RE119" i="1"/>
  <c r="RY119" i="1"/>
  <c r="SS119" i="1"/>
  <c r="TM119" i="1"/>
  <c r="UG119" i="1"/>
  <c r="VA119" i="1"/>
  <c r="VU119" i="1"/>
  <c r="WO119" i="1"/>
  <c r="XI119" i="1"/>
  <c r="YC119" i="1"/>
  <c r="YW119" i="1"/>
  <c r="ZQ119" i="1"/>
  <c r="AAK119" i="1"/>
  <c r="ABE119" i="1"/>
  <c r="ABY119" i="1"/>
  <c r="ACS119" i="1"/>
  <c r="KH119" i="1"/>
  <c r="LC119" i="1"/>
  <c r="LX119" i="1"/>
  <c r="MS119" i="1"/>
  <c r="NN119" i="1"/>
  <c r="OI119" i="1"/>
  <c r="PD119" i="1"/>
  <c r="PY119" i="1"/>
  <c r="QT119" i="1"/>
  <c r="RO119" i="1"/>
  <c r="SJ119" i="1"/>
  <c r="TE119" i="1"/>
  <c r="TZ119" i="1"/>
  <c r="UU119" i="1"/>
  <c r="VP119" i="1"/>
  <c r="WK119" i="1"/>
  <c r="XF119" i="1"/>
  <c r="YA119" i="1"/>
  <c r="YV119" i="1"/>
  <c r="ZR119" i="1"/>
  <c r="AAM119" i="1"/>
  <c r="ABH119" i="1"/>
  <c r="ACC119" i="1"/>
  <c r="ACX119" i="1"/>
  <c r="JV119" i="1"/>
  <c r="KQ119" i="1"/>
  <c r="LL119" i="1"/>
  <c r="MG119" i="1"/>
  <c r="NB119" i="1"/>
  <c r="NW119" i="1"/>
  <c r="OR119" i="1"/>
  <c r="PM119" i="1"/>
  <c r="QH119" i="1"/>
  <c r="RC119" i="1"/>
  <c r="RX119" i="1"/>
  <c r="ST119" i="1"/>
  <c r="TO119" i="1"/>
  <c r="UJ119" i="1"/>
  <c r="VE119" i="1"/>
  <c r="VZ119" i="1"/>
  <c r="WU119" i="1"/>
  <c r="XP119" i="1"/>
  <c r="YK119" i="1"/>
  <c r="ZF119" i="1"/>
  <c r="AAA119" i="1"/>
  <c r="AAV119" i="1"/>
  <c r="ABQ119" i="1"/>
  <c r="ACL119" i="1"/>
  <c r="ADG119" i="1"/>
  <c r="JW119" i="1"/>
  <c r="KR119" i="1"/>
  <c r="LM119" i="1"/>
  <c r="MH119" i="1"/>
  <c r="NC119" i="1"/>
  <c r="NX119" i="1"/>
  <c r="OS119" i="1"/>
  <c r="PN119" i="1"/>
  <c r="QI119" i="1"/>
  <c r="RD119" i="1"/>
  <c r="RZ119" i="1"/>
  <c r="SU119" i="1"/>
  <c r="TP119" i="1"/>
  <c r="UK119" i="1"/>
  <c r="VF119" i="1"/>
  <c r="WA119" i="1"/>
  <c r="WV119" i="1"/>
  <c r="XQ119" i="1"/>
  <c r="YL119" i="1"/>
  <c r="ZG119" i="1"/>
  <c r="JX119" i="1"/>
  <c r="KV119" i="1"/>
  <c r="LT119" i="1"/>
  <c r="MT119" i="1"/>
  <c r="NR119" i="1"/>
  <c r="OP119" i="1"/>
  <c r="PP119" i="1"/>
  <c r="QO119" i="1"/>
  <c r="RM119" i="1"/>
  <c r="SL119" i="1"/>
  <c r="TJ119" i="1"/>
  <c r="UI119" i="1"/>
  <c r="VI119" i="1"/>
  <c r="WG119" i="1"/>
  <c r="XE119" i="1"/>
  <c r="YE119" i="1"/>
  <c r="ZC119" i="1"/>
  <c r="AAB119" i="1"/>
  <c r="AAY119" i="1"/>
  <c r="ABV119" i="1"/>
  <c r="ACT119" i="1"/>
  <c r="JY119" i="1"/>
  <c r="KW119" i="1"/>
  <c r="LV119" i="1"/>
  <c r="MU119" i="1"/>
  <c r="NS119" i="1"/>
  <c r="OQ119" i="1"/>
  <c r="PR119" i="1"/>
  <c r="QP119" i="1"/>
  <c r="RN119" i="1"/>
  <c r="SM119" i="1"/>
  <c r="TK119" i="1"/>
  <c r="UL119" i="1"/>
  <c r="VJ119" i="1"/>
  <c r="WH119" i="1"/>
  <c r="XG119" i="1"/>
  <c r="YF119" i="1"/>
  <c r="ZD119" i="1"/>
  <c r="AAC119" i="1"/>
  <c r="AAZ119" i="1"/>
  <c r="ABW119" i="1"/>
  <c r="ACU119" i="1"/>
  <c r="JZ119" i="1"/>
  <c r="KX119" i="1"/>
  <c r="LW119" i="1"/>
  <c r="MV119" i="1"/>
  <c r="NT119" i="1"/>
  <c r="OT119" i="1"/>
  <c r="PS119" i="1"/>
  <c r="QQ119" i="1"/>
  <c r="RP119" i="1"/>
  <c r="SN119" i="1"/>
  <c r="TL119" i="1"/>
  <c r="UM119" i="1"/>
  <c r="VK119" i="1"/>
  <c r="WI119" i="1"/>
  <c r="XH119" i="1"/>
  <c r="YG119" i="1"/>
  <c r="ZE119" i="1"/>
  <c r="AAD119" i="1"/>
  <c r="ABA119" i="1"/>
  <c r="ABX119" i="1"/>
  <c r="ACV119" i="1"/>
  <c r="KA119" i="1"/>
  <c r="KY119" i="1"/>
  <c r="LY119" i="1"/>
  <c r="MW119" i="1"/>
  <c r="NU119" i="1"/>
  <c r="OU119" i="1"/>
  <c r="PT119" i="1"/>
  <c r="QR119" i="1"/>
  <c r="RQ119" i="1"/>
  <c r="SO119" i="1"/>
  <c r="TN119" i="1"/>
  <c r="UN119" i="1"/>
  <c r="VL119" i="1"/>
  <c r="WJ119" i="1"/>
  <c r="XJ119" i="1"/>
  <c r="YH119" i="1"/>
  <c r="ZH119" i="1"/>
  <c r="AAE119" i="1"/>
  <c r="ABB119" i="1"/>
  <c r="ABZ119" i="1"/>
  <c r="ACW119" i="1"/>
  <c r="KB119" i="1"/>
  <c r="KZ119" i="1"/>
  <c r="LZ119" i="1"/>
  <c r="MX119" i="1"/>
  <c r="NV119" i="1"/>
  <c r="OV119" i="1"/>
  <c r="PU119" i="1"/>
  <c r="QS119" i="1"/>
  <c r="RR119" i="1"/>
  <c r="SP119" i="1"/>
  <c r="TQ119" i="1"/>
  <c r="UO119" i="1"/>
  <c r="VM119" i="1"/>
  <c r="WL119" i="1"/>
  <c r="XK119" i="1"/>
  <c r="YI119" i="1"/>
  <c r="ZI119" i="1"/>
  <c r="AAF119" i="1"/>
  <c r="ABC119" i="1"/>
  <c r="ACA119" i="1"/>
  <c r="ACY119" i="1"/>
  <c r="KC119" i="1"/>
  <c r="LB119" i="1"/>
  <c r="MA119" i="1"/>
  <c r="MY119" i="1"/>
  <c r="NY119" i="1"/>
  <c r="OX119" i="1"/>
  <c r="PV119" i="1"/>
  <c r="QU119" i="1"/>
  <c r="RS119" i="1"/>
  <c r="SQ119" i="1"/>
  <c r="TR119" i="1"/>
  <c r="UP119" i="1"/>
  <c r="VN119" i="1"/>
  <c r="WM119" i="1"/>
  <c r="XL119" i="1"/>
  <c r="YJ119" i="1"/>
  <c r="ZJ119" i="1"/>
  <c r="AAG119" i="1"/>
  <c r="ABD119" i="1"/>
  <c r="ACB119" i="1"/>
  <c r="ACZ119" i="1"/>
  <c r="KD119" i="1"/>
  <c r="LD119" i="1"/>
  <c r="MB119" i="1"/>
  <c r="MZ119" i="1"/>
  <c r="NZ119" i="1"/>
  <c r="OY119" i="1"/>
  <c r="PW119" i="1"/>
  <c r="QV119" i="1"/>
  <c r="RT119" i="1"/>
  <c r="SR119" i="1"/>
  <c r="TS119" i="1"/>
  <c r="UQ119" i="1"/>
  <c r="VO119" i="1"/>
  <c r="WN119" i="1"/>
  <c r="XM119" i="1"/>
  <c r="YM119" i="1"/>
  <c r="ZK119" i="1"/>
  <c r="AAH119" i="1"/>
  <c r="ABF119" i="1"/>
  <c r="ACD119" i="1"/>
  <c r="ADA119" i="1"/>
  <c r="KE119" i="1"/>
  <c r="LE119" i="1"/>
  <c r="MC119" i="1"/>
  <c r="NA119" i="1"/>
  <c r="OA119" i="1"/>
  <c r="OZ119" i="1"/>
  <c r="PX119" i="1"/>
  <c r="QW119" i="1"/>
  <c r="RU119" i="1"/>
  <c r="SV119" i="1"/>
  <c r="TT119" i="1"/>
  <c r="UR119" i="1"/>
  <c r="VQ119" i="1"/>
  <c r="WP119" i="1"/>
  <c r="XN119" i="1"/>
  <c r="YN119" i="1"/>
  <c r="ZL119" i="1"/>
  <c r="AAI119" i="1"/>
  <c r="ABG119" i="1"/>
  <c r="ACE119" i="1"/>
  <c r="ADB119" i="1"/>
  <c r="KF119" i="1"/>
  <c r="LF119" i="1"/>
  <c r="MD119" i="1"/>
  <c r="ND119" i="1"/>
  <c r="OB119" i="1"/>
  <c r="PA119" i="1"/>
  <c r="PZ119" i="1"/>
  <c r="QX119" i="1"/>
  <c r="RV119" i="1"/>
  <c r="SW119" i="1"/>
  <c r="TU119" i="1"/>
  <c r="US119" i="1"/>
  <c r="VR119" i="1"/>
  <c r="WQ119" i="1"/>
  <c r="XO119" i="1"/>
  <c r="YO119" i="1"/>
  <c r="ZM119" i="1"/>
  <c r="AAJ119" i="1"/>
  <c r="ABI119" i="1"/>
  <c r="ACF119" i="1"/>
  <c r="ADC119" i="1"/>
  <c r="KI119" i="1"/>
  <c r="LG119" i="1"/>
  <c r="ME119" i="1"/>
  <c r="NE119" i="1"/>
  <c r="OD119" i="1"/>
  <c r="PB119" i="1"/>
  <c r="QA119" i="1"/>
  <c r="QY119" i="1"/>
  <c r="RW119" i="1"/>
  <c r="SX119" i="1"/>
  <c r="TV119" i="1"/>
  <c r="UT119" i="1"/>
  <c r="VS119" i="1"/>
  <c r="WR119" i="1"/>
  <c r="XR119" i="1"/>
  <c r="YP119" i="1"/>
  <c r="ZN119" i="1"/>
  <c r="AAL119" i="1"/>
  <c r="ABJ119" i="1"/>
  <c r="ACG119" i="1"/>
  <c r="ADD119" i="1"/>
  <c r="KJ119" i="1"/>
  <c r="LH119" i="1"/>
  <c r="MF119" i="1"/>
  <c r="NF119" i="1"/>
  <c r="OE119" i="1"/>
  <c r="PC119" i="1"/>
  <c r="QB119" i="1"/>
  <c r="QZ119" i="1"/>
  <c r="SA119" i="1"/>
  <c r="SY119" i="1"/>
  <c r="TW119" i="1"/>
  <c r="UV119" i="1"/>
  <c r="VT119" i="1"/>
  <c r="WS119" i="1"/>
  <c r="XS119" i="1"/>
  <c r="YQ119" i="1"/>
  <c r="ZO119" i="1"/>
  <c r="AAN119" i="1"/>
  <c r="ABK119" i="1"/>
  <c r="ACH119" i="1"/>
  <c r="ADE119" i="1"/>
  <c r="KK119" i="1"/>
  <c r="LI119" i="1"/>
  <c r="MI119" i="1"/>
  <c r="NG119" i="1"/>
  <c r="OF119" i="1"/>
  <c r="PE119" i="1"/>
  <c r="QC119" i="1"/>
  <c r="RA119" i="1"/>
  <c r="SB119" i="1"/>
  <c r="SZ119" i="1"/>
  <c r="TX119" i="1"/>
  <c r="UW119" i="1"/>
  <c r="VV119" i="1"/>
  <c r="WT119" i="1"/>
  <c r="XT119" i="1"/>
  <c r="YR119" i="1"/>
  <c r="ZP119" i="1"/>
  <c r="AAO119" i="1"/>
  <c r="ABL119" i="1"/>
  <c r="ACI119" i="1"/>
  <c r="ADF119" i="1"/>
  <c r="JN119" i="1"/>
  <c r="KL119" i="1"/>
  <c r="LJ119" i="1"/>
  <c r="MJ119" i="1"/>
  <c r="NH119" i="1"/>
  <c r="OG119" i="1"/>
  <c r="PF119" i="1"/>
  <c r="QD119" i="1"/>
  <c r="RB119" i="1"/>
  <c r="SC119" i="1"/>
  <c r="TA119" i="1"/>
  <c r="TY119" i="1"/>
  <c r="UX119" i="1"/>
  <c r="VW119" i="1"/>
  <c r="WW119" i="1"/>
  <c r="XU119" i="1"/>
  <c r="YS119" i="1"/>
  <c r="ZS119" i="1"/>
  <c r="AAP119" i="1"/>
  <c r="ABM119" i="1"/>
  <c r="ACJ119" i="1"/>
  <c r="JO119" i="1"/>
  <c r="KM119" i="1"/>
  <c r="LK119" i="1"/>
  <c r="MK119" i="1"/>
  <c r="NJ119" i="1"/>
  <c r="OH119" i="1"/>
  <c r="PG119" i="1"/>
  <c r="QE119" i="1"/>
  <c r="RF119" i="1"/>
  <c r="SD119" i="1"/>
  <c r="TB119" i="1"/>
  <c r="UA119" i="1"/>
  <c r="UY119" i="1"/>
  <c r="VX119" i="1"/>
  <c r="WX119" i="1"/>
  <c r="XV119" i="1"/>
  <c r="YT119" i="1"/>
  <c r="ZT119" i="1"/>
  <c r="AAQ119" i="1"/>
  <c r="ABN119" i="1"/>
  <c r="ACK119" i="1"/>
  <c r="JP119" i="1"/>
  <c r="KN119" i="1"/>
  <c r="LN119" i="1"/>
  <c r="ML119" i="1"/>
  <c r="NK119" i="1"/>
  <c r="OJ119" i="1"/>
  <c r="PH119" i="1"/>
  <c r="QF119" i="1"/>
  <c r="RG119" i="1"/>
  <c r="SE119" i="1"/>
  <c r="TC119" i="1"/>
  <c r="UB119" i="1"/>
  <c r="UZ119" i="1"/>
  <c r="VY119" i="1"/>
  <c r="WY119" i="1"/>
  <c r="XW119" i="1"/>
  <c r="YU119" i="1"/>
  <c r="ZU119" i="1"/>
  <c r="AAR119" i="1"/>
  <c r="ABO119" i="1"/>
  <c r="ACM119" i="1"/>
  <c r="JQ119" i="1"/>
  <c r="KO119" i="1"/>
  <c r="LO119" i="1"/>
  <c r="MM119" i="1"/>
  <c r="NL119" i="1"/>
  <c r="OK119" i="1"/>
  <c r="PI119" i="1"/>
  <c r="QG119" i="1"/>
  <c r="RH119" i="1"/>
  <c r="SF119" i="1"/>
  <c r="TD119" i="1"/>
  <c r="UC119" i="1"/>
  <c r="VB119" i="1"/>
  <c r="WB119" i="1"/>
  <c r="WZ119" i="1"/>
  <c r="XX119" i="1"/>
  <c r="YX119" i="1"/>
  <c r="ZV119" i="1"/>
  <c r="AAS119" i="1"/>
  <c r="ABP119" i="1"/>
  <c r="ACN119" i="1"/>
  <c r="JR119" i="1"/>
  <c r="KP119" i="1"/>
  <c r="LP119" i="1"/>
  <c r="MN119" i="1"/>
  <c r="NM119" i="1"/>
  <c r="OL119" i="1"/>
  <c r="PJ119" i="1"/>
  <c r="QJ119" i="1"/>
  <c r="RI119" i="1"/>
  <c r="SG119" i="1"/>
  <c r="TF119" i="1"/>
  <c r="UD119" i="1"/>
  <c r="VC119" i="1"/>
  <c r="WC119" i="1"/>
  <c r="XA119" i="1"/>
  <c r="XY119" i="1"/>
  <c r="YY119" i="1"/>
  <c r="ZW119" i="1"/>
  <c r="AAT119" i="1"/>
  <c r="ABR119" i="1"/>
  <c r="ACO119" i="1"/>
  <c r="JT119" i="1"/>
  <c r="KT119" i="1"/>
  <c r="LR119" i="1"/>
  <c r="MQ119" i="1"/>
  <c r="NP119" i="1"/>
  <c r="ON119" i="1"/>
  <c r="PL119" i="1"/>
  <c r="QM119" i="1"/>
  <c r="RK119" i="1"/>
  <c r="SI119" i="1"/>
  <c r="TH119" i="1"/>
  <c r="UF119" i="1"/>
  <c r="SH119" i="1"/>
  <c r="ZB119" i="1"/>
  <c r="SK119" i="1"/>
  <c r="ZX119" i="1"/>
  <c r="JS119" i="1"/>
  <c r="TG119" i="1"/>
  <c r="ZY119" i="1"/>
  <c r="JU119" i="1"/>
  <c r="TI119" i="1"/>
  <c r="ZZ119" i="1"/>
  <c r="KS119" i="1"/>
  <c r="UE119" i="1"/>
  <c r="AAU119" i="1"/>
  <c r="KU119" i="1"/>
  <c r="UH119" i="1"/>
  <c r="AAW119" i="1"/>
  <c r="LQ119" i="1"/>
  <c r="VD119" i="1"/>
  <c r="AAX119" i="1"/>
  <c r="LS119" i="1"/>
  <c r="VG119" i="1"/>
  <c r="ABS119" i="1"/>
  <c r="MP119" i="1"/>
  <c r="VH119" i="1"/>
  <c r="ABT119" i="1"/>
  <c r="MR119" i="1"/>
  <c r="WD119" i="1"/>
  <c r="ABU119" i="1"/>
  <c r="NO119" i="1"/>
  <c r="WE119" i="1"/>
  <c r="ACP119" i="1"/>
  <c r="NQ119" i="1"/>
  <c r="WF119" i="1"/>
  <c r="ACQ119" i="1"/>
  <c r="OM119" i="1"/>
  <c r="XB119" i="1"/>
  <c r="ACR119" i="1"/>
  <c r="OO119" i="1"/>
  <c r="XC119" i="1"/>
  <c r="PK119" i="1"/>
  <c r="XD119" i="1"/>
  <c r="PO119" i="1"/>
  <c r="XZ119" i="1"/>
  <c r="QL119" i="1"/>
  <c r="YB119" i="1"/>
  <c r="QN119" i="1"/>
  <c r="YD119" i="1"/>
  <c r="RJ119" i="1"/>
  <c r="RL119" i="1"/>
  <c r="YZ119" i="1"/>
  <c r="ZA119" i="1"/>
  <c r="X119" i="1"/>
  <c r="AR119" i="1"/>
  <c r="BL119" i="1"/>
  <c r="CF119" i="1"/>
  <c r="CZ119" i="1"/>
  <c r="DT119" i="1"/>
  <c r="EN119" i="1"/>
  <c r="FH119" i="1"/>
  <c r="GB119" i="1"/>
  <c r="GV119" i="1"/>
  <c r="HP119" i="1"/>
  <c r="IJ119" i="1"/>
  <c r="JD119" i="1"/>
  <c r="T119" i="1"/>
  <c r="AO119" i="1"/>
  <c r="BJ119" i="1"/>
  <c r="CE119" i="1"/>
  <c r="DA119" i="1"/>
  <c r="DV119" i="1"/>
  <c r="EQ119" i="1"/>
  <c r="FL119" i="1"/>
  <c r="GG119" i="1"/>
  <c r="HB119" i="1"/>
  <c r="HW119" i="1"/>
  <c r="IR119" i="1"/>
  <c r="JM119" i="1"/>
  <c r="U119" i="1"/>
  <c r="AP119" i="1"/>
  <c r="BK119" i="1"/>
  <c r="CG119" i="1"/>
  <c r="DB119" i="1"/>
  <c r="DW119" i="1"/>
  <c r="ER119" i="1"/>
  <c r="FM119" i="1"/>
  <c r="GH119" i="1"/>
  <c r="HC119" i="1"/>
  <c r="HX119" i="1"/>
  <c r="IS119" i="1"/>
  <c r="V119" i="1"/>
  <c r="AQ119" i="1"/>
  <c r="BM119" i="1"/>
  <c r="CH119" i="1"/>
  <c r="DC119" i="1"/>
  <c r="DX119" i="1"/>
  <c r="ES119" i="1"/>
  <c r="FN119" i="1"/>
  <c r="GI119" i="1"/>
  <c r="HD119" i="1"/>
  <c r="HY119" i="1"/>
  <c r="IT119" i="1"/>
  <c r="W119" i="1"/>
  <c r="Z119" i="1"/>
  <c r="AU119" i="1"/>
  <c r="BP119" i="1"/>
  <c r="CK119" i="1"/>
  <c r="DF119" i="1"/>
  <c r="EA119" i="1"/>
  <c r="EV119" i="1"/>
  <c r="F119" i="1"/>
  <c r="AA119" i="1"/>
  <c r="K119" i="1"/>
  <c r="AF119" i="1"/>
  <c r="BA119" i="1"/>
  <c r="BV119" i="1"/>
  <c r="CQ119" i="1"/>
  <c r="DL119" i="1"/>
  <c r="EG119" i="1"/>
  <c r="FB119" i="1"/>
  <c r="FW119" i="1"/>
  <c r="GR119" i="1"/>
  <c r="HM119" i="1"/>
  <c r="IH119" i="1"/>
  <c r="JC119" i="1"/>
  <c r="L119" i="1"/>
  <c r="AG119" i="1"/>
  <c r="BB119" i="1"/>
  <c r="BW119" i="1"/>
  <c r="CR119" i="1"/>
  <c r="DM119" i="1"/>
  <c r="EH119" i="1"/>
  <c r="FC119" i="1"/>
  <c r="FX119" i="1"/>
  <c r="GS119" i="1"/>
  <c r="HN119" i="1"/>
  <c r="II119" i="1"/>
  <c r="JE119" i="1"/>
  <c r="M119" i="1"/>
  <c r="AH119" i="1"/>
  <c r="BC119" i="1"/>
  <c r="BX119" i="1"/>
  <c r="CS119" i="1"/>
  <c r="DN119" i="1"/>
  <c r="EI119" i="1"/>
  <c r="FD119" i="1"/>
  <c r="FY119" i="1"/>
  <c r="GT119" i="1"/>
  <c r="HO119" i="1"/>
  <c r="IK119" i="1"/>
  <c r="JF119" i="1"/>
  <c r="N119" i="1"/>
  <c r="AI119" i="1"/>
  <c r="BD119" i="1"/>
  <c r="BY119" i="1"/>
  <c r="CT119" i="1"/>
  <c r="DO119" i="1"/>
  <c r="EJ119" i="1"/>
  <c r="FE119" i="1"/>
  <c r="FZ119" i="1"/>
  <c r="GU119" i="1"/>
  <c r="HQ119" i="1"/>
  <c r="IL119" i="1"/>
  <c r="JG119" i="1"/>
  <c r="O119" i="1"/>
  <c r="AJ119" i="1"/>
  <c r="BE119" i="1"/>
  <c r="BZ119" i="1"/>
  <c r="CU119" i="1"/>
  <c r="DP119" i="1"/>
  <c r="EK119" i="1"/>
  <c r="FF119" i="1"/>
  <c r="GA119" i="1"/>
  <c r="GW119" i="1"/>
  <c r="HR119" i="1"/>
  <c r="IM119" i="1"/>
  <c r="JH119" i="1"/>
  <c r="P119" i="1"/>
  <c r="AK119" i="1"/>
  <c r="BF119" i="1"/>
  <c r="CA119" i="1"/>
  <c r="CV119" i="1"/>
  <c r="DQ119" i="1"/>
  <c r="EL119" i="1"/>
  <c r="FG119" i="1"/>
  <c r="GC119" i="1"/>
  <c r="GX119" i="1"/>
  <c r="HS119" i="1"/>
  <c r="IN119" i="1"/>
  <c r="JI119" i="1"/>
  <c r="Q119" i="1"/>
  <c r="AL119" i="1"/>
  <c r="BG119" i="1"/>
  <c r="CB119" i="1"/>
  <c r="CW119" i="1"/>
  <c r="DR119" i="1"/>
  <c r="EM119" i="1"/>
  <c r="FI119" i="1"/>
  <c r="GD119" i="1"/>
  <c r="GY119" i="1"/>
  <c r="HT119" i="1"/>
  <c r="IO119" i="1"/>
  <c r="JJ119" i="1"/>
  <c r="R119" i="1"/>
  <c r="AM119" i="1"/>
  <c r="AT119" i="1"/>
  <c r="CM119" i="1"/>
  <c r="EE119" i="1"/>
  <c r="FV119" i="1"/>
  <c r="HL119" i="1"/>
  <c r="JB119" i="1"/>
  <c r="AV119" i="1"/>
  <c r="CN119" i="1"/>
  <c r="EF119" i="1"/>
  <c r="GE119" i="1"/>
  <c r="HU119" i="1"/>
  <c r="JK119" i="1"/>
  <c r="AW119" i="1"/>
  <c r="CO119" i="1"/>
  <c r="EO119" i="1"/>
  <c r="GF119" i="1"/>
  <c r="HV119" i="1"/>
  <c r="JL119" i="1"/>
  <c r="AX119" i="1"/>
  <c r="CP119" i="1"/>
  <c r="EP119" i="1"/>
  <c r="GJ119" i="1"/>
  <c r="HZ119" i="1"/>
  <c r="AY119" i="1"/>
  <c r="CX119" i="1"/>
  <c r="ET119" i="1"/>
  <c r="GK119" i="1"/>
  <c r="IA119" i="1"/>
  <c r="AZ119" i="1"/>
  <c r="CY119" i="1"/>
  <c r="EU119" i="1"/>
  <c r="GL119" i="1"/>
  <c r="IB119" i="1"/>
  <c r="BH119" i="1"/>
  <c r="DD119" i="1"/>
  <c r="EW119" i="1"/>
  <c r="GM119" i="1"/>
  <c r="IC119" i="1"/>
  <c r="BI119" i="1"/>
  <c r="DE119" i="1"/>
  <c r="EX119" i="1"/>
  <c r="GN119" i="1"/>
  <c r="ID119" i="1"/>
  <c r="G119" i="1"/>
  <c r="BN119" i="1"/>
  <c r="DG119" i="1"/>
  <c r="EY119" i="1"/>
  <c r="GO119" i="1"/>
  <c r="IE119" i="1"/>
  <c r="H119" i="1"/>
  <c r="BO119" i="1"/>
  <c r="DH119" i="1"/>
  <c r="EZ119" i="1"/>
  <c r="GP119" i="1"/>
  <c r="IF119" i="1"/>
  <c r="I119" i="1"/>
  <c r="BQ119" i="1"/>
  <c r="DI119" i="1"/>
  <c r="FA119" i="1"/>
  <c r="GQ119" i="1"/>
  <c r="IG119" i="1"/>
  <c r="J119" i="1"/>
  <c r="BR119" i="1"/>
  <c r="DJ119" i="1"/>
  <c r="FJ119" i="1"/>
  <c r="GZ119" i="1"/>
  <c r="IP119" i="1"/>
  <c r="S119" i="1"/>
  <c r="BS119" i="1"/>
  <c r="DK119" i="1"/>
  <c r="FK119" i="1"/>
  <c r="HA119" i="1"/>
  <c r="IQ119" i="1"/>
  <c r="Y119" i="1"/>
  <c r="BT119" i="1"/>
  <c r="DS119" i="1"/>
  <c r="FO119" i="1"/>
  <c r="HE119" i="1"/>
  <c r="IU119" i="1"/>
  <c r="AB119" i="1"/>
  <c r="BU119" i="1"/>
  <c r="DU119" i="1"/>
  <c r="FP119" i="1"/>
  <c r="HF119" i="1"/>
  <c r="IV119" i="1"/>
  <c r="AC119" i="1"/>
  <c r="CC119" i="1"/>
  <c r="DY119" i="1"/>
  <c r="FQ119" i="1"/>
  <c r="HG119" i="1"/>
  <c r="IW119" i="1"/>
  <c r="AD119" i="1"/>
  <c r="CD119" i="1"/>
  <c r="DZ119" i="1"/>
  <c r="FR119" i="1"/>
  <c r="HH119" i="1"/>
  <c r="IX119" i="1"/>
  <c r="AE119" i="1"/>
  <c r="CI119" i="1"/>
  <c r="EB119" i="1"/>
  <c r="FS119" i="1"/>
  <c r="HI119" i="1"/>
  <c r="IY119" i="1"/>
  <c r="AN119" i="1"/>
  <c r="CJ119" i="1"/>
  <c r="EC119" i="1"/>
  <c r="FT119" i="1"/>
  <c r="HJ119" i="1"/>
  <c r="IZ119" i="1"/>
  <c r="AS119" i="1"/>
  <c r="CL119" i="1"/>
  <c r="ED119" i="1"/>
  <c r="FU119" i="1"/>
  <c r="HK119" i="1"/>
  <c r="JA119" i="1"/>
  <c r="JT115" i="1"/>
  <c r="KN115" i="1"/>
  <c r="LH115" i="1"/>
  <c r="MB115" i="1"/>
  <c r="MV115" i="1"/>
  <c r="NP115" i="1"/>
  <c r="OJ115" i="1"/>
  <c r="PD115" i="1"/>
  <c r="PX115" i="1"/>
  <c r="QR115" i="1"/>
  <c r="RL115" i="1"/>
  <c r="SF115" i="1"/>
  <c r="SZ115" i="1"/>
  <c r="TT115" i="1"/>
  <c r="UN115" i="1"/>
  <c r="VH115" i="1"/>
  <c r="WB115" i="1"/>
  <c r="WV115" i="1"/>
  <c r="XP115" i="1"/>
  <c r="YJ115" i="1"/>
  <c r="ZD115" i="1"/>
  <c r="ZX115" i="1"/>
  <c r="AAR115" i="1"/>
  <c r="ABL115" i="1"/>
  <c r="ACF115" i="1"/>
  <c r="ACZ115" i="1"/>
  <c r="KA115" i="1"/>
  <c r="KU115" i="1"/>
  <c r="LO115" i="1"/>
  <c r="MI115" i="1"/>
  <c r="NC115" i="1"/>
  <c r="NW115" i="1"/>
  <c r="OQ115" i="1"/>
  <c r="JO115" i="1"/>
  <c r="KK115" i="1"/>
  <c r="LG115" i="1"/>
  <c r="MD115" i="1"/>
  <c r="MZ115" i="1"/>
  <c r="NV115" i="1"/>
  <c r="OS115" i="1"/>
  <c r="PN115" i="1"/>
  <c r="QI115" i="1"/>
  <c r="RD115" i="1"/>
  <c r="JP115" i="1"/>
  <c r="KL115" i="1"/>
  <c r="LI115" i="1"/>
  <c r="ME115" i="1"/>
  <c r="NA115" i="1"/>
  <c r="NX115" i="1"/>
  <c r="OT115" i="1"/>
  <c r="PO115" i="1"/>
  <c r="QJ115" i="1"/>
  <c r="RE115" i="1"/>
  <c r="RZ115" i="1"/>
  <c r="SU115" i="1"/>
  <c r="TP115" i="1"/>
  <c r="UK115" i="1"/>
  <c r="VF115" i="1"/>
  <c r="WA115" i="1"/>
  <c r="WW115" i="1"/>
  <c r="XR115" i="1"/>
  <c r="YM115" i="1"/>
  <c r="ZH115" i="1"/>
  <c r="AAC115" i="1"/>
  <c r="AAX115" i="1"/>
  <c r="ABS115" i="1"/>
  <c r="JQ115" i="1"/>
  <c r="KM115" i="1"/>
  <c r="LJ115" i="1"/>
  <c r="MF115" i="1"/>
  <c r="NB115" i="1"/>
  <c r="NY115" i="1"/>
  <c r="OU115" i="1"/>
  <c r="PP115" i="1"/>
  <c r="QK115" i="1"/>
  <c r="RF115" i="1"/>
  <c r="SA115" i="1"/>
  <c r="SV115" i="1"/>
  <c r="TQ115" i="1"/>
  <c r="JR115" i="1"/>
  <c r="KO115" i="1"/>
  <c r="LK115" i="1"/>
  <c r="MG115" i="1"/>
  <c r="ND115" i="1"/>
  <c r="NZ115" i="1"/>
  <c r="OV115" i="1"/>
  <c r="PQ115" i="1"/>
  <c r="QL115" i="1"/>
  <c r="KR115" i="1"/>
  <c r="LS115" i="1"/>
  <c r="MS115" i="1"/>
  <c r="NT115" i="1"/>
  <c r="OY115" i="1"/>
  <c r="PY115" i="1"/>
  <c r="QX115" i="1"/>
  <c r="RV115" i="1"/>
  <c r="SS115" i="1"/>
  <c r="TR115" i="1"/>
  <c r="UO115" i="1"/>
  <c r="VK115" i="1"/>
  <c r="WG115" i="1"/>
  <c r="XC115" i="1"/>
  <c r="XY115" i="1"/>
  <c r="YU115" i="1"/>
  <c r="ZQ115" i="1"/>
  <c r="AAM115" i="1"/>
  <c r="ABI115" i="1"/>
  <c r="ACE115" i="1"/>
  <c r="ADA115" i="1"/>
  <c r="JV115" i="1"/>
  <c r="KW115" i="1"/>
  <c r="LW115" i="1"/>
  <c r="MX115" i="1"/>
  <c r="OC115" i="1"/>
  <c r="PC115" i="1"/>
  <c r="QC115" i="1"/>
  <c r="RB115" i="1"/>
  <c r="SB115" i="1"/>
  <c r="SY115" i="1"/>
  <c r="TW115" i="1"/>
  <c r="US115" i="1"/>
  <c r="VO115" i="1"/>
  <c r="WK115" i="1"/>
  <c r="XG115" i="1"/>
  <c r="YC115" i="1"/>
  <c r="YY115" i="1"/>
  <c r="ZU115" i="1"/>
  <c r="AAQ115" i="1"/>
  <c r="ABN115" i="1"/>
  <c r="ACJ115" i="1"/>
  <c r="ADE115" i="1"/>
  <c r="JW115" i="1"/>
  <c r="KX115" i="1"/>
  <c r="LX115" i="1"/>
  <c r="MY115" i="1"/>
  <c r="OD115" i="1"/>
  <c r="PE115" i="1"/>
  <c r="QD115" i="1"/>
  <c r="RC115" i="1"/>
  <c r="SC115" i="1"/>
  <c r="TA115" i="1"/>
  <c r="TX115" i="1"/>
  <c r="UT115" i="1"/>
  <c r="VP115" i="1"/>
  <c r="WL115" i="1"/>
  <c r="XH115" i="1"/>
  <c r="YD115" i="1"/>
  <c r="YZ115" i="1"/>
  <c r="ZV115" i="1"/>
  <c r="AAS115" i="1"/>
  <c r="ABO115" i="1"/>
  <c r="ACK115" i="1"/>
  <c r="ADF115" i="1"/>
  <c r="JX115" i="1"/>
  <c r="KY115" i="1"/>
  <c r="LY115" i="1"/>
  <c r="NE115" i="1"/>
  <c r="OE115" i="1"/>
  <c r="PF115" i="1"/>
  <c r="QE115" i="1"/>
  <c r="RG115" i="1"/>
  <c r="SD115" i="1"/>
  <c r="TB115" i="1"/>
  <c r="TY115" i="1"/>
  <c r="UU115" i="1"/>
  <c r="VQ115" i="1"/>
  <c r="WM115" i="1"/>
  <c r="XI115" i="1"/>
  <c r="YE115" i="1"/>
  <c r="ZA115" i="1"/>
  <c r="ZW115" i="1"/>
  <c r="AAT115" i="1"/>
  <c r="ABP115" i="1"/>
  <c r="ACL115" i="1"/>
  <c r="ADG115" i="1"/>
  <c r="JY115" i="1"/>
  <c r="KZ115" i="1"/>
  <c r="LZ115" i="1"/>
  <c r="NF115" i="1"/>
  <c r="OF115" i="1"/>
  <c r="PG115" i="1"/>
  <c r="QF115" i="1"/>
  <c r="RH115" i="1"/>
  <c r="SE115" i="1"/>
  <c r="TC115" i="1"/>
  <c r="TZ115" i="1"/>
  <c r="UV115" i="1"/>
  <c r="VR115" i="1"/>
  <c r="WN115" i="1"/>
  <c r="XJ115" i="1"/>
  <c r="YF115" i="1"/>
  <c r="ZB115" i="1"/>
  <c r="ZY115" i="1"/>
  <c r="AAU115" i="1"/>
  <c r="ABQ115" i="1"/>
  <c r="ACM115" i="1"/>
  <c r="JZ115" i="1"/>
  <c r="LA115" i="1"/>
  <c r="MA115" i="1"/>
  <c r="NG115" i="1"/>
  <c r="OG115" i="1"/>
  <c r="PH115" i="1"/>
  <c r="QG115" i="1"/>
  <c r="RI115" i="1"/>
  <c r="SG115" i="1"/>
  <c r="TD115" i="1"/>
  <c r="UA115" i="1"/>
  <c r="UW115" i="1"/>
  <c r="VS115" i="1"/>
  <c r="WO115" i="1"/>
  <c r="XK115" i="1"/>
  <c r="YG115" i="1"/>
  <c r="ZC115" i="1"/>
  <c r="ZZ115" i="1"/>
  <c r="AAV115" i="1"/>
  <c r="ABR115" i="1"/>
  <c r="ACN115" i="1"/>
  <c r="KB115" i="1"/>
  <c r="LB115" i="1"/>
  <c r="MC115" i="1"/>
  <c r="NH115" i="1"/>
  <c r="OH115" i="1"/>
  <c r="PI115" i="1"/>
  <c r="QH115" i="1"/>
  <c r="RJ115" i="1"/>
  <c r="SH115" i="1"/>
  <c r="TE115" i="1"/>
  <c r="UB115" i="1"/>
  <c r="UX115" i="1"/>
  <c r="VT115" i="1"/>
  <c r="WP115" i="1"/>
  <c r="XL115" i="1"/>
  <c r="YH115" i="1"/>
  <c r="ZE115" i="1"/>
  <c r="AAA115" i="1"/>
  <c r="AAW115" i="1"/>
  <c r="ABT115" i="1"/>
  <c r="ACO115" i="1"/>
  <c r="KC115" i="1"/>
  <c r="LC115" i="1"/>
  <c r="MH115" i="1"/>
  <c r="NI115" i="1"/>
  <c r="OI115" i="1"/>
  <c r="PJ115" i="1"/>
  <c r="QM115" i="1"/>
  <c r="RK115" i="1"/>
  <c r="SI115" i="1"/>
  <c r="TF115" i="1"/>
  <c r="UC115" i="1"/>
  <c r="UY115" i="1"/>
  <c r="VU115" i="1"/>
  <c r="WQ115" i="1"/>
  <c r="XM115" i="1"/>
  <c r="YI115" i="1"/>
  <c r="ZF115" i="1"/>
  <c r="KD115" i="1"/>
  <c r="LD115" i="1"/>
  <c r="MJ115" i="1"/>
  <c r="NJ115" i="1"/>
  <c r="OK115" i="1"/>
  <c r="PK115" i="1"/>
  <c r="QN115" i="1"/>
  <c r="RM115" i="1"/>
  <c r="SJ115" i="1"/>
  <c r="TG115" i="1"/>
  <c r="UD115" i="1"/>
  <c r="UZ115" i="1"/>
  <c r="VV115" i="1"/>
  <c r="WR115" i="1"/>
  <c r="XN115" i="1"/>
  <c r="YK115" i="1"/>
  <c r="KF115" i="1"/>
  <c r="LF115" i="1"/>
  <c r="ML115" i="1"/>
  <c r="NL115" i="1"/>
  <c r="OM115" i="1"/>
  <c r="PM115" i="1"/>
  <c r="QP115" i="1"/>
  <c r="RO115" i="1"/>
  <c r="SL115" i="1"/>
  <c r="TI115" i="1"/>
  <c r="UF115" i="1"/>
  <c r="VB115" i="1"/>
  <c r="VX115" i="1"/>
  <c r="KI115" i="1"/>
  <c r="LN115" i="1"/>
  <c r="MO115" i="1"/>
  <c r="NO115" i="1"/>
  <c r="OP115" i="1"/>
  <c r="PT115" i="1"/>
  <c r="QT115" i="1"/>
  <c r="RR115" i="1"/>
  <c r="SO115" i="1"/>
  <c r="TL115" i="1"/>
  <c r="UI115" i="1"/>
  <c r="VE115" i="1"/>
  <c r="WC115" i="1"/>
  <c r="KJ115" i="1"/>
  <c r="LP115" i="1"/>
  <c r="MP115" i="1"/>
  <c r="NQ115" i="1"/>
  <c r="OR115" i="1"/>
  <c r="PU115" i="1"/>
  <c r="QU115" i="1"/>
  <c r="RS115" i="1"/>
  <c r="SP115" i="1"/>
  <c r="TM115" i="1"/>
  <c r="UJ115" i="1"/>
  <c r="VG115" i="1"/>
  <c r="WD115" i="1"/>
  <c r="KP115" i="1"/>
  <c r="LQ115" i="1"/>
  <c r="MQ115" i="1"/>
  <c r="NR115" i="1"/>
  <c r="OW115" i="1"/>
  <c r="PV115" i="1"/>
  <c r="QV115" i="1"/>
  <c r="RT115" i="1"/>
  <c r="SQ115" i="1"/>
  <c r="TN115" i="1"/>
  <c r="UL115" i="1"/>
  <c r="VI115" i="1"/>
  <c r="MN115" i="1"/>
  <c r="PR115" i="1"/>
  <c r="SK115" i="1"/>
  <c r="UR115" i="1"/>
  <c r="WY115" i="1"/>
  <c r="YO115" i="1"/>
  <c r="ZT115" i="1"/>
  <c r="ABE115" i="1"/>
  <c r="ACP115" i="1"/>
  <c r="JN115" i="1"/>
  <c r="MR115" i="1"/>
  <c r="PS115" i="1"/>
  <c r="SM115" i="1"/>
  <c r="VA115" i="1"/>
  <c r="WZ115" i="1"/>
  <c r="YP115" i="1"/>
  <c r="AAB115" i="1"/>
  <c r="ABF115" i="1"/>
  <c r="ACQ115" i="1"/>
  <c r="JS115" i="1"/>
  <c r="MT115" i="1"/>
  <c r="PW115" i="1"/>
  <c r="SN115" i="1"/>
  <c r="VC115" i="1"/>
  <c r="XA115" i="1"/>
  <c r="YQ115" i="1"/>
  <c r="AAD115" i="1"/>
  <c r="ABG115" i="1"/>
  <c r="ACR115" i="1"/>
  <c r="JU115" i="1"/>
  <c r="MU115" i="1"/>
  <c r="PZ115" i="1"/>
  <c r="SR115" i="1"/>
  <c r="VD115" i="1"/>
  <c r="XB115" i="1"/>
  <c r="YR115" i="1"/>
  <c r="AAE115" i="1"/>
  <c r="ABH115" i="1"/>
  <c r="ACS115" i="1"/>
  <c r="KE115" i="1"/>
  <c r="MW115" i="1"/>
  <c r="QA115" i="1"/>
  <c r="ST115" i="1"/>
  <c r="VJ115" i="1"/>
  <c r="XD115" i="1"/>
  <c r="YS115" i="1"/>
  <c r="AAF115" i="1"/>
  <c r="ABJ115" i="1"/>
  <c r="ACT115" i="1"/>
  <c r="KG115" i="1"/>
  <c r="NK115" i="1"/>
  <c r="QB115" i="1"/>
  <c r="SW115" i="1"/>
  <c r="VL115" i="1"/>
  <c r="XE115" i="1"/>
  <c r="YT115" i="1"/>
  <c r="AAG115" i="1"/>
  <c r="ABK115" i="1"/>
  <c r="ACU115" i="1"/>
  <c r="KH115" i="1"/>
  <c r="NM115" i="1"/>
  <c r="QO115" i="1"/>
  <c r="SX115" i="1"/>
  <c r="VM115" i="1"/>
  <c r="XF115" i="1"/>
  <c r="YV115" i="1"/>
  <c r="AAH115" i="1"/>
  <c r="ABM115" i="1"/>
  <c r="ACV115" i="1"/>
  <c r="KQ115" i="1"/>
  <c r="NN115" i="1"/>
  <c r="QQ115" i="1"/>
  <c r="TH115" i="1"/>
  <c r="VN115" i="1"/>
  <c r="XO115" i="1"/>
  <c r="YW115" i="1"/>
  <c r="AAI115" i="1"/>
  <c r="ABU115" i="1"/>
  <c r="ACW115" i="1"/>
  <c r="KS115" i="1"/>
  <c r="NS115" i="1"/>
  <c r="QS115" i="1"/>
  <c r="TJ115" i="1"/>
  <c r="VW115" i="1"/>
  <c r="XQ115" i="1"/>
  <c r="YX115" i="1"/>
  <c r="AAJ115" i="1"/>
  <c r="ABV115" i="1"/>
  <c r="ACX115" i="1"/>
  <c r="KT115" i="1"/>
  <c r="NU115" i="1"/>
  <c r="QW115" i="1"/>
  <c r="TK115" i="1"/>
  <c r="VY115" i="1"/>
  <c r="XS115" i="1"/>
  <c r="ZG115" i="1"/>
  <c r="AAK115" i="1"/>
  <c r="ABW115" i="1"/>
  <c r="ACY115" i="1"/>
  <c r="KV115" i="1"/>
  <c r="OA115" i="1"/>
  <c r="QY115" i="1"/>
  <c r="TO115" i="1"/>
  <c r="VZ115" i="1"/>
  <c r="XT115" i="1"/>
  <c r="ZI115" i="1"/>
  <c r="AAL115" i="1"/>
  <c r="ABX115" i="1"/>
  <c r="ADB115" i="1"/>
  <c r="LE115" i="1"/>
  <c r="OB115" i="1"/>
  <c r="QZ115" i="1"/>
  <c r="TS115" i="1"/>
  <c r="WE115" i="1"/>
  <c r="XU115" i="1"/>
  <c r="ZJ115" i="1"/>
  <c r="AAN115" i="1"/>
  <c r="ABY115" i="1"/>
  <c r="ADC115" i="1"/>
  <c r="LL115" i="1"/>
  <c r="OL115" i="1"/>
  <c r="RA115" i="1"/>
  <c r="TU115" i="1"/>
  <c r="WF115" i="1"/>
  <c r="XV115" i="1"/>
  <c r="ZK115" i="1"/>
  <c r="AAO115" i="1"/>
  <c r="ABZ115" i="1"/>
  <c r="ADD115" i="1"/>
  <c r="LM115" i="1"/>
  <c r="ON115" i="1"/>
  <c r="RN115" i="1"/>
  <c r="TV115" i="1"/>
  <c r="WH115" i="1"/>
  <c r="XW115" i="1"/>
  <c r="ZL115" i="1"/>
  <c r="AAP115" i="1"/>
  <c r="ACA115" i="1"/>
  <c r="LR115" i="1"/>
  <c r="OO115" i="1"/>
  <c r="RP115" i="1"/>
  <c r="UE115" i="1"/>
  <c r="WI115" i="1"/>
  <c r="XX115" i="1"/>
  <c r="ZM115" i="1"/>
  <c r="AAY115" i="1"/>
  <c r="ACB115" i="1"/>
  <c r="LT115" i="1"/>
  <c r="OX115" i="1"/>
  <c r="RQ115" i="1"/>
  <c r="UG115" i="1"/>
  <c r="WJ115" i="1"/>
  <c r="XZ115" i="1"/>
  <c r="ZN115" i="1"/>
  <c r="AAZ115" i="1"/>
  <c r="ACC115" i="1"/>
  <c r="LU115" i="1"/>
  <c r="OZ115" i="1"/>
  <c r="RU115" i="1"/>
  <c r="UH115" i="1"/>
  <c r="WS115" i="1"/>
  <c r="YA115" i="1"/>
  <c r="ZO115" i="1"/>
  <c r="ABA115" i="1"/>
  <c r="ACD115" i="1"/>
  <c r="LV115" i="1"/>
  <c r="PA115" i="1"/>
  <c r="RW115" i="1"/>
  <c r="UM115" i="1"/>
  <c r="WT115" i="1"/>
  <c r="YB115" i="1"/>
  <c r="ZP115" i="1"/>
  <c r="ABB115" i="1"/>
  <c r="ACG115" i="1"/>
  <c r="MK115" i="1"/>
  <c r="PB115" i="1"/>
  <c r="RX115" i="1"/>
  <c r="UP115" i="1"/>
  <c r="WU115" i="1"/>
  <c r="YL115" i="1"/>
  <c r="ZR115" i="1"/>
  <c r="ABC115" i="1"/>
  <c r="ACH115" i="1"/>
  <c r="MM115" i="1"/>
  <c r="PL115" i="1"/>
  <c r="RY115" i="1"/>
  <c r="UQ115" i="1"/>
  <c r="WX115" i="1"/>
  <c r="YN115" i="1"/>
  <c r="ZS115" i="1"/>
  <c r="ABD115" i="1"/>
  <c r="ACI115" i="1"/>
  <c r="P115" i="1"/>
  <c r="AJ115" i="1"/>
  <c r="BD115" i="1"/>
  <c r="BX115" i="1"/>
  <c r="CR115" i="1"/>
  <c r="DL115" i="1"/>
  <c r="EF115" i="1"/>
  <c r="EZ115" i="1"/>
  <c r="FT115" i="1"/>
  <c r="GN115" i="1"/>
  <c r="HH115" i="1"/>
  <c r="IB115" i="1"/>
  <c r="IV115" i="1"/>
  <c r="R115" i="1"/>
  <c r="AL115" i="1"/>
  <c r="BF115" i="1"/>
  <c r="BZ115" i="1"/>
  <c r="CT115" i="1"/>
  <c r="DN115" i="1"/>
  <c r="EH115" i="1"/>
  <c r="FB115" i="1"/>
  <c r="FV115" i="1"/>
  <c r="GP115" i="1"/>
  <c r="HJ115" i="1"/>
  <c r="ID115" i="1"/>
  <c r="IX115" i="1"/>
  <c r="S115" i="1"/>
  <c r="AM115" i="1"/>
  <c r="BG115" i="1"/>
  <c r="CA115" i="1"/>
  <c r="CU115" i="1"/>
  <c r="DO115" i="1"/>
  <c r="Y115" i="1"/>
  <c r="AV115" i="1"/>
  <c r="BS115" i="1"/>
  <c r="CP115" i="1"/>
  <c r="DP115" i="1"/>
  <c r="EL115" i="1"/>
  <c r="FH115" i="1"/>
  <c r="GD115" i="1"/>
  <c r="GZ115" i="1"/>
  <c r="HV115" i="1"/>
  <c r="IR115" i="1"/>
  <c r="Z115" i="1"/>
  <c r="AW115" i="1"/>
  <c r="BT115" i="1"/>
  <c r="CQ115" i="1"/>
  <c r="DQ115" i="1"/>
  <c r="EM115" i="1"/>
  <c r="FI115" i="1"/>
  <c r="GE115" i="1"/>
  <c r="HA115" i="1"/>
  <c r="HW115" i="1"/>
  <c r="IS115" i="1"/>
  <c r="AA115" i="1"/>
  <c r="AX115" i="1"/>
  <c r="BU115" i="1"/>
  <c r="CS115" i="1"/>
  <c r="DR115" i="1"/>
  <c r="EN115" i="1"/>
  <c r="FJ115" i="1"/>
  <c r="GF115" i="1"/>
  <c r="HB115" i="1"/>
  <c r="HX115" i="1"/>
  <c r="IT115" i="1"/>
  <c r="AB115" i="1"/>
  <c r="AY115" i="1"/>
  <c r="BV115" i="1"/>
  <c r="CV115" i="1"/>
  <c r="DS115" i="1"/>
  <c r="EO115" i="1"/>
  <c r="FK115" i="1"/>
  <c r="GG115" i="1"/>
  <c r="HC115" i="1"/>
  <c r="HY115" i="1"/>
  <c r="IU115" i="1"/>
  <c r="F115" i="1"/>
  <c r="AC115" i="1"/>
  <c r="AZ115" i="1"/>
  <c r="BW115" i="1"/>
  <c r="CW115" i="1"/>
  <c r="DT115" i="1"/>
  <c r="EP115" i="1"/>
  <c r="FL115" i="1"/>
  <c r="GH115" i="1"/>
  <c r="HD115" i="1"/>
  <c r="HZ115" i="1"/>
  <c r="IW115" i="1"/>
  <c r="G115" i="1"/>
  <c r="AD115" i="1"/>
  <c r="BA115" i="1"/>
  <c r="BY115" i="1"/>
  <c r="CX115" i="1"/>
  <c r="DU115" i="1"/>
  <c r="EQ115" i="1"/>
  <c r="FM115" i="1"/>
  <c r="GI115" i="1"/>
  <c r="HE115" i="1"/>
  <c r="IA115" i="1"/>
  <c r="IY115" i="1"/>
  <c r="H115" i="1"/>
  <c r="AE115" i="1"/>
  <c r="BB115" i="1"/>
  <c r="CB115" i="1"/>
  <c r="CY115" i="1"/>
  <c r="DV115" i="1"/>
  <c r="ER115" i="1"/>
  <c r="FN115" i="1"/>
  <c r="GJ115" i="1"/>
  <c r="HF115" i="1"/>
  <c r="IC115" i="1"/>
  <c r="IZ115" i="1"/>
  <c r="I115" i="1"/>
  <c r="AF115" i="1"/>
  <c r="BC115" i="1"/>
  <c r="CC115" i="1"/>
  <c r="CZ115" i="1"/>
  <c r="DW115" i="1"/>
  <c r="ES115" i="1"/>
  <c r="FO115" i="1"/>
  <c r="GK115" i="1"/>
  <c r="HG115" i="1"/>
  <c r="IE115" i="1"/>
  <c r="JA115" i="1"/>
  <c r="J115" i="1"/>
  <c r="AG115" i="1"/>
  <c r="BE115" i="1"/>
  <c r="CD115" i="1"/>
  <c r="DA115" i="1"/>
  <c r="DX115" i="1"/>
  <c r="ET115" i="1"/>
  <c r="FP115" i="1"/>
  <c r="GL115" i="1"/>
  <c r="HI115" i="1"/>
  <c r="IF115" i="1"/>
  <c r="JB115" i="1"/>
  <c r="K115" i="1"/>
  <c r="AH115" i="1"/>
  <c r="BH115" i="1"/>
  <c r="CE115" i="1"/>
  <c r="DB115" i="1"/>
  <c r="DY115" i="1"/>
  <c r="EU115" i="1"/>
  <c r="FQ115" i="1"/>
  <c r="GM115" i="1"/>
  <c r="HK115" i="1"/>
  <c r="IG115" i="1"/>
  <c r="JC115" i="1"/>
  <c r="L115" i="1"/>
  <c r="AI115" i="1"/>
  <c r="BI115" i="1"/>
  <c r="CF115" i="1"/>
  <c r="DC115" i="1"/>
  <c r="DZ115" i="1"/>
  <c r="EV115" i="1"/>
  <c r="FR115" i="1"/>
  <c r="GO115" i="1"/>
  <c r="HL115" i="1"/>
  <c r="IH115" i="1"/>
  <c r="JD115" i="1"/>
  <c r="M115" i="1"/>
  <c r="AK115" i="1"/>
  <c r="BJ115" i="1"/>
  <c r="CG115" i="1"/>
  <c r="DD115" i="1"/>
  <c r="EA115" i="1"/>
  <c r="EW115" i="1"/>
  <c r="FS115" i="1"/>
  <c r="GQ115" i="1"/>
  <c r="HM115" i="1"/>
  <c r="II115" i="1"/>
  <c r="JE115" i="1"/>
  <c r="N115" i="1"/>
  <c r="AN115" i="1"/>
  <c r="BK115" i="1"/>
  <c r="CH115" i="1"/>
  <c r="DE115" i="1"/>
  <c r="EB115" i="1"/>
  <c r="EX115" i="1"/>
  <c r="FU115" i="1"/>
  <c r="GR115" i="1"/>
  <c r="HN115" i="1"/>
  <c r="IJ115" i="1"/>
  <c r="JF115" i="1"/>
  <c r="O115" i="1"/>
  <c r="AO115" i="1"/>
  <c r="BL115" i="1"/>
  <c r="CI115" i="1"/>
  <c r="DF115" i="1"/>
  <c r="EC115" i="1"/>
  <c r="EY115" i="1"/>
  <c r="FW115" i="1"/>
  <c r="GS115" i="1"/>
  <c r="HO115" i="1"/>
  <c r="IK115" i="1"/>
  <c r="JG115" i="1"/>
  <c r="Q115" i="1"/>
  <c r="AP115" i="1"/>
  <c r="BM115" i="1"/>
  <c r="CJ115" i="1"/>
  <c r="DG115" i="1"/>
  <c r="ED115" i="1"/>
  <c r="FA115" i="1"/>
  <c r="FX115" i="1"/>
  <c r="GT115" i="1"/>
  <c r="HP115" i="1"/>
  <c r="IL115" i="1"/>
  <c r="JH115" i="1"/>
  <c r="T115" i="1"/>
  <c r="AQ115" i="1"/>
  <c r="BN115" i="1"/>
  <c r="CK115" i="1"/>
  <c r="DH115" i="1"/>
  <c r="EE115" i="1"/>
  <c r="FC115" i="1"/>
  <c r="FY115" i="1"/>
  <c r="GU115" i="1"/>
  <c r="HQ115" i="1"/>
  <c r="IM115" i="1"/>
  <c r="JI115" i="1"/>
  <c r="U115" i="1"/>
  <c r="AR115" i="1"/>
  <c r="BO115" i="1"/>
  <c r="CL115" i="1"/>
  <c r="DI115" i="1"/>
  <c r="EG115" i="1"/>
  <c r="FD115" i="1"/>
  <c r="FZ115" i="1"/>
  <c r="GV115" i="1"/>
  <c r="HR115" i="1"/>
  <c r="IN115" i="1"/>
  <c r="JJ115" i="1"/>
  <c r="V115" i="1"/>
  <c r="AS115" i="1"/>
  <c r="BP115" i="1"/>
  <c r="CM115" i="1"/>
  <c r="DJ115" i="1"/>
  <c r="EI115" i="1"/>
  <c r="FE115" i="1"/>
  <c r="GA115" i="1"/>
  <c r="GW115" i="1"/>
  <c r="HS115" i="1"/>
  <c r="IO115" i="1"/>
  <c r="JK115" i="1"/>
  <c r="W115" i="1"/>
  <c r="AT115" i="1"/>
  <c r="BQ115" i="1"/>
  <c r="CN115" i="1"/>
  <c r="DK115" i="1"/>
  <c r="EJ115" i="1"/>
  <c r="FF115" i="1"/>
  <c r="GB115" i="1"/>
  <c r="GX115" i="1"/>
  <c r="HT115" i="1"/>
  <c r="IP115" i="1"/>
  <c r="JL115" i="1"/>
  <c r="GC115" i="1"/>
  <c r="GY115" i="1"/>
  <c r="HU115" i="1"/>
  <c r="IQ115" i="1"/>
  <c r="JM115" i="1"/>
  <c r="X115" i="1"/>
  <c r="AU115" i="1"/>
  <c r="BR115" i="1"/>
  <c r="CO115" i="1"/>
  <c r="DM115" i="1"/>
  <c r="EK115" i="1"/>
  <c r="FG115" i="1"/>
  <c r="KA75" i="1"/>
  <c r="KU75" i="1"/>
  <c r="LO75" i="1"/>
  <c r="MI75" i="1"/>
  <c r="NC75" i="1"/>
  <c r="NW75" i="1"/>
  <c r="OQ75" i="1"/>
  <c r="PK75" i="1"/>
  <c r="QE75" i="1"/>
  <c r="QY75" i="1"/>
  <c r="RS75" i="1"/>
  <c r="SM75" i="1"/>
  <c r="TG75" i="1"/>
  <c r="UA75" i="1"/>
  <c r="UU75" i="1"/>
  <c r="VO75" i="1"/>
  <c r="WI75" i="1"/>
  <c r="XC75" i="1"/>
  <c r="XW75" i="1"/>
  <c r="KC75" i="1"/>
  <c r="KW75" i="1"/>
  <c r="LQ75" i="1"/>
  <c r="MK75" i="1"/>
  <c r="NE75" i="1"/>
  <c r="NY75" i="1"/>
  <c r="OS75" i="1"/>
  <c r="PM75" i="1"/>
  <c r="QG75" i="1"/>
  <c r="RA75" i="1"/>
  <c r="RU75" i="1"/>
  <c r="SO75" i="1"/>
  <c r="TI75" i="1"/>
  <c r="UC75" i="1"/>
  <c r="UW75" i="1"/>
  <c r="VQ75" i="1"/>
  <c r="WK75" i="1"/>
  <c r="XE75" i="1"/>
  <c r="XY75" i="1"/>
  <c r="KE75" i="1"/>
  <c r="KY75" i="1"/>
  <c r="LS75" i="1"/>
  <c r="MM75" i="1"/>
  <c r="NG75" i="1"/>
  <c r="OA75" i="1"/>
  <c r="OU75" i="1"/>
  <c r="PO75" i="1"/>
  <c r="QI75" i="1"/>
  <c r="RC75" i="1"/>
  <c r="RW75" i="1"/>
  <c r="SQ75" i="1"/>
  <c r="TK75" i="1"/>
  <c r="UE75" i="1"/>
  <c r="UY75" i="1"/>
  <c r="VS75" i="1"/>
  <c r="WM75" i="1"/>
  <c r="XG75" i="1"/>
  <c r="YA75" i="1"/>
  <c r="YU75" i="1"/>
  <c r="ZO75" i="1"/>
  <c r="AAI75" i="1"/>
  <c r="ABC75" i="1"/>
  <c r="ABW75" i="1"/>
  <c r="ACQ75" i="1"/>
  <c r="KF75" i="1"/>
  <c r="KZ75" i="1"/>
  <c r="LT75" i="1"/>
  <c r="MN75" i="1"/>
  <c r="NH75" i="1"/>
  <c r="OB75" i="1"/>
  <c r="OV75" i="1"/>
  <c r="PP75" i="1"/>
  <c r="QJ75" i="1"/>
  <c r="RD75" i="1"/>
  <c r="RX75" i="1"/>
  <c r="SR75" i="1"/>
  <c r="TL75" i="1"/>
  <c r="UF75" i="1"/>
  <c r="UZ75" i="1"/>
  <c r="VT75" i="1"/>
  <c r="WN75" i="1"/>
  <c r="XH75" i="1"/>
  <c r="YB75" i="1"/>
  <c r="KG75" i="1"/>
  <c r="LA75" i="1"/>
  <c r="LU75" i="1"/>
  <c r="MO75" i="1"/>
  <c r="NI75" i="1"/>
  <c r="OC75" i="1"/>
  <c r="OW75" i="1"/>
  <c r="PQ75" i="1"/>
  <c r="QK75" i="1"/>
  <c r="RE75" i="1"/>
  <c r="RY75" i="1"/>
  <c r="SS75" i="1"/>
  <c r="TM75" i="1"/>
  <c r="UG75" i="1"/>
  <c r="VA75" i="1"/>
  <c r="VU75" i="1"/>
  <c r="WO75" i="1"/>
  <c r="XI75" i="1"/>
  <c r="YC75" i="1"/>
  <c r="JN75" i="1"/>
  <c r="KH75" i="1"/>
  <c r="LB75" i="1"/>
  <c r="LV75" i="1"/>
  <c r="MP75" i="1"/>
  <c r="NJ75" i="1"/>
  <c r="OD75" i="1"/>
  <c r="OX75" i="1"/>
  <c r="PR75" i="1"/>
  <c r="QL75" i="1"/>
  <c r="RF75" i="1"/>
  <c r="RZ75" i="1"/>
  <c r="ST75" i="1"/>
  <c r="TN75" i="1"/>
  <c r="UH75" i="1"/>
  <c r="VB75" i="1"/>
  <c r="VV75" i="1"/>
  <c r="WP75" i="1"/>
  <c r="XJ75" i="1"/>
  <c r="YD75" i="1"/>
  <c r="JV75" i="1"/>
  <c r="KP75" i="1"/>
  <c r="LJ75" i="1"/>
  <c r="MD75" i="1"/>
  <c r="MX75" i="1"/>
  <c r="NR75" i="1"/>
  <c r="OL75" i="1"/>
  <c r="PF75" i="1"/>
  <c r="PZ75" i="1"/>
  <c r="QT75" i="1"/>
  <c r="RN75" i="1"/>
  <c r="SH75" i="1"/>
  <c r="TB75" i="1"/>
  <c r="TV75" i="1"/>
  <c r="UP75" i="1"/>
  <c r="VJ75" i="1"/>
  <c r="WD75" i="1"/>
  <c r="WX75" i="1"/>
  <c r="XR75" i="1"/>
  <c r="KO75" i="1"/>
  <c r="LW75" i="1"/>
  <c r="MY75" i="1"/>
  <c r="OF75" i="1"/>
  <c r="PH75" i="1"/>
  <c r="QO75" i="1"/>
  <c r="RQ75" i="1"/>
  <c r="SX75" i="1"/>
  <c r="TZ75" i="1"/>
  <c r="VG75" i="1"/>
  <c r="WJ75" i="1"/>
  <c r="XP75" i="1"/>
  <c r="YQ75" i="1"/>
  <c r="ZL75" i="1"/>
  <c r="AAG75" i="1"/>
  <c r="ABB75" i="1"/>
  <c r="ABX75" i="1"/>
  <c r="ACS75" i="1"/>
  <c r="JP75" i="1"/>
  <c r="KR75" i="1"/>
  <c r="LY75" i="1"/>
  <c r="NA75" i="1"/>
  <c r="OH75" i="1"/>
  <c r="PJ75" i="1"/>
  <c r="QQ75" i="1"/>
  <c r="RT75" i="1"/>
  <c r="SZ75" i="1"/>
  <c r="UD75" i="1"/>
  <c r="VI75" i="1"/>
  <c r="WQ75" i="1"/>
  <c r="XS75" i="1"/>
  <c r="YS75" i="1"/>
  <c r="ZN75" i="1"/>
  <c r="AAJ75" i="1"/>
  <c r="ABE75" i="1"/>
  <c r="ABZ75" i="1"/>
  <c r="ACU75" i="1"/>
  <c r="JR75" i="1"/>
  <c r="KT75" i="1"/>
  <c r="MA75" i="1"/>
  <c r="ND75" i="1"/>
  <c r="OJ75" i="1"/>
  <c r="PN75" i="1"/>
  <c r="QS75" i="1"/>
  <c r="SA75" i="1"/>
  <c r="TC75" i="1"/>
  <c r="UJ75" i="1"/>
  <c r="VL75" i="1"/>
  <c r="WS75" i="1"/>
  <c r="XU75" i="1"/>
  <c r="YV75" i="1"/>
  <c r="ZQ75" i="1"/>
  <c r="AAL75" i="1"/>
  <c r="ABG75" i="1"/>
  <c r="ACB75" i="1"/>
  <c r="ACW75" i="1"/>
  <c r="JT75" i="1"/>
  <c r="KX75" i="1"/>
  <c r="MC75" i="1"/>
  <c r="NK75" i="1"/>
  <c r="OM75" i="1"/>
  <c r="PT75" i="1"/>
  <c r="QV75" i="1"/>
  <c r="SC75" i="1"/>
  <c r="TE75" i="1"/>
  <c r="UL75" i="1"/>
  <c r="VN75" i="1"/>
  <c r="WU75" i="1"/>
  <c r="XX75" i="1"/>
  <c r="YX75" i="1"/>
  <c r="ZS75" i="1"/>
  <c r="AAN75" i="1"/>
  <c r="ABI75" i="1"/>
  <c r="ACD75" i="1"/>
  <c r="ACY75" i="1"/>
  <c r="JU75" i="1"/>
  <c r="LC75" i="1"/>
  <c r="ME75" i="1"/>
  <c r="NL75" i="1"/>
  <c r="ON75" i="1"/>
  <c r="PU75" i="1"/>
  <c r="QW75" i="1"/>
  <c r="SD75" i="1"/>
  <c r="TF75" i="1"/>
  <c r="UM75" i="1"/>
  <c r="VP75" i="1"/>
  <c r="JW75" i="1"/>
  <c r="LD75" i="1"/>
  <c r="MF75" i="1"/>
  <c r="NM75" i="1"/>
  <c r="OO75" i="1"/>
  <c r="PV75" i="1"/>
  <c r="QX75" i="1"/>
  <c r="SE75" i="1"/>
  <c r="TH75" i="1"/>
  <c r="UN75" i="1"/>
  <c r="VR75" i="1"/>
  <c r="KM75" i="1"/>
  <c r="MH75" i="1"/>
  <c r="NV75" i="1"/>
  <c r="PS75" i="1"/>
  <c r="RJ75" i="1"/>
  <c r="SY75" i="1"/>
  <c r="US75" i="1"/>
  <c r="WG75" i="1"/>
  <c r="XV75" i="1"/>
  <c r="ZB75" i="1"/>
  <c r="AAA75" i="1"/>
  <c r="AAZ75" i="1"/>
  <c r="ACC75" i="1"/>
  <c r="ADC75" i="1"/>
  <c r="KN75" i="1"/>
  <c r="MJ75" i="1"/>
  <c r="NX75" i="1"/>
  <c r="PW75" i="1"/>
  <c r="RK75" i="1"/>
  <c r="TA75" i="1"/>
  <c r="UT75" i="1"/>
  <c r="WH75" i="1"/>
  <c r="XZ75" i="1"/>
  <c r="ZC75" i="1"/>
  <c r="AAB75" i="1"/>
  <c r="ABA75" i="1"/>
  <c r="ACE75" i="1"/>
  <c r="ADD75" i="1"/>
  <c r="KQ75" i="1"/>
  <c r="ML75" i="1"/>
  <c r="NZ75" i="1"/>
  <c r="PX75" i="1"/>
  <c r="RL75" i="1"/>
  <c r="TD75" i="1"/>
  <c r="UV75" i="1"/>
  <c r="WL75" i="1"/>
  <c r="YE75" i="1"/>
  <c r="ZD75" i="1"/>
  <c r="AAC75" i="1"/>
  <c r="ABD75" i="1"/>
  <c r="ACF75" i="1"/>
  <c r="ADE75" i="1"/>
  <c r="KV75" i="1"/>
  <c r="MR75" i="1"/>
  <c r="OG75" i="1"/>
  <c r="QA75" i="1"/>
  <c r="RO75" i="1"/>
  <c r="TO75" i="1"/>
  <c r="VC75" i="1"/>
  <c r="WT75" i="1"/>
  <c r="YG75" i="1"/>
  <c r="ZF75" i="1"/>
  <c r="AAE75" i="1"/>
  <c r="ABH75" i="1"/>
  <c r="ACH75" i="1"/>
  <c r="ADG75" i="1"/>
  <c r="LF75" i="1"/>
  <c r="MT75" i="1"/>
  <c r="OK75" i="1"/>
  <c r="QC75" i="1"/>
  <c r="RR75" i="1"/>
  <c r="TQ75" i="1"/>
  <c r="VE75" i="1"/>
  <c r="WW75" i="1"/>
  <c r="YI75" i="1"/>
  <c r="ZH75" i="1"/>
  <c r="AAH75" i="1"/>
  <c r="ABK75" i="1"/>
  <c r="ACJ75" i="1"/>
  <c r="LG75" i="1"/>
  <c r="MU75" i="1"/>
  <c r="OP75" i="1"/>
  <c r="QD75" i="1"/>
  <c r="RV75" i="1"/>
  <c r="TR75" i="1"/>
  <c r="VF75" i="1"/>
  <c r="WY75" i="1"/>
  <c r="YJ75" i="1"/>
  <c r="ZI75" i="1"/>
  <c r="AAK75" i="1"/>
  <c r="ABL75" i="1"/>
  <c r="ACK75" i="1"/>
  <c r="JO75" i="1"/>
  <c r="LH75" i="1"/>
  <c r="MV75" i="1"/>
  <c r="OR75" i="1"/>
  <c r="QF75" i="1"/>
  <c r="SB75" i="1"/>
  <c r="TS75" i="1"/>
  <c r="VH75" i="1"/>
  <c r="WZ75" i="1"/>
  <c r="YK75" i="1"/>
  <c r="ZJ75" i="1"/>
  <c r="AAM75" i="1"/>
  <c r="ABM75" i="1"/>
  <c r="ACL75" i="1"/>
  <c r="LL75" i="1"/>
  <c r="NT75" i="1"/>
  <c r="QP75" i="1"/>
  <c r="SW75" i="1"/>
  <c r="VY75" i="1"/>
  <c r="YF75" i="1"/>
  <c r="ZU75" i="1"/>
  <c r="ABJ75" i="1"/>
  <c r="ACV75" i="1"/>
  <c r="LM75" i="1"/>
  <c r="NU75" i="1"/>
  <c r="QR75" i="1"/>
  <c r="TJ75" i="1"/>
  <c r="VZ75" i="1"/>
  <c r="YH75" i="1"/>
  <c r="ZV75" i="1"/>
  <c r="ABN75" i="1"/>
  <c r="ACX75" i="1"/>
  <c r="LN75" i="1"/>
  <c r="OE75" i="1"/>
  <c r="LP75" i="1"/>
  <c r="OI75" i="1"/>
  <c r="QZ75" i="1"/>
  <c r="TT75" i="1"/>
  <c r="WB75" i="1"/>
  <c r="YM75" i="1"/>
  <c r="ZX75" i="1"/>
  <c r="ABP75" i="1"/>
  <c r="ADA75" i="1"/>
  <c r="LR75" i="1"/>
  <c r="OT75" i="1"/>
  <c r="RB75" i="1"/>
  <c r="TU75" i="1"/>
  <c r="WC75" i="1"/>
  <c r="YN75" i="1"/>
  <c r="ZY75" i="1"/>
  <c r="ABQ75" i="1"/>
  <c r="ADB75" i="1"/>
  <c r="JS75" i="1"/>
  <c r="LZ75" i="1"/>
  <c r="OZ75" i="1"/>
  <c r="RH75" i="1"/>
  <c r="TX75" i="1"/>
  <c r="WF75" i="1"/>
  <c r="YP75" i="1"/>
  <c r="AAD75" i="1"/>
  <c r="ABS75" i="1"/>
  <c r="JY75" i="1"/>
  <c r="MG75" i="1"/>
  <c r="PB75" i="1"/>
  <c r="RM75" i="1"/>
  <c r="UB75" i="1"/>
  <c r="WV75" i="1"/>
  <c r="YT75" i="1"/>
  <c r="AAO75" i="1"/>
  <c r="ABU75" i="1"/>
  <c r="JZ75" i="1"/>
  <c r="MQ75" i="1"/>
  <c r="PC75" i="1"/>
  <c r="RP75" i="1"/>
  <c r="UI75" i="1"/>
  <c r="XA75" i="1"/>
  <c r="YW75" i="1"/>
  <c r="AAP75" i="1"/>
  <c r="ABV75" i="1"/>
  <c r="KB75" i="1"/>
  <c r="MS75" i="1"/>
  <c r="PD75" i="1"/>
  <c r="SF75" i="1"/>
  <c r="UK75" i="1"/>
  <c r="XB75" i="1"/>
  <c r="YY75" i="1"/>
  <c r="AAQ75" i="1"/>
  <c r="ABY75" i="1"/>
  <c r="KD75" i="1"/>
  <c r="MW75" i="1"/>
  <c r="PE75" i="1"/>
  <c r="SG75" i="1"/>
  <c r="UO75" i="1"/>
  <c r="XD75" i="1"/>
  <c r="YZ75" i="1"/>
  <c r="AAR75" i="1"/>
  <c r="ACA75" i="1"/>
  <c r="KI75" i="1"/>
  <c r="MZ75" i="1"/>
  <c r="PG75" i="1"/>
  <c r="SI75" i="1"/>
  <c r="UQ75" i="1"/>
  <c r="XF75" i="1"/>
  <c r="ZA75" i="1"/>
  <c r="AAS75" i="1"/>
  <c r="ACG75" i="1"/>
  <c r="KK75" i="1"/>
  <c r="QB75" i="1"/>
  <c r="VK75" i="1"/>
  <c r="ZM75" i="1"/>
  <c r="ACO75" i="1"/>
  <c r="KL75" i="1"/>
  <c r="QH75" i="1"/>
  <c r="VM75" i="1"/>
  <c r="ZP75" i="1"/>
  <c r="ACP75" i="1"/>
  <c r="LE75" i="1"/>
  <c r="QN75" i="1"/>
  <c r="VX75" i="1"/>
  <c r="ZT75" i="1"/>
  <c r="ACT75" i="1"/>
  <c r="MB75" i="1"/>
  <c r="SJ75" i="1"/>
  <c r="XK75" i="1"/>
  <c r="AAT75" i="1"/>
  <c r="NB75" i="1"/>
  <c r="SK75" i="1"/>
  <c r="XL75" i="1"/>
  <c r="AAU75" i="1"/>
  <c r="NF75" i="1"/>
  <c r="SL75" i="1"/>
  <c r="XM75" i="1"/>
  <c r="AAV75" i="1"/>
  <c r="NN75" i="1"/>
  <c r="SN75" i="1"/>
  <c r="XN75" i="1"/>
  <c r="AAW75" i="1"/>
  <c r="NO75" i="1"/>
  <c r="SP75" i="1"/>
  <c r="XO75" i="1"/>
  <c r="AAX75" i="1"/>
  <c r="NP75" i="1"/>
  <c r="SU75" i="1"/>
  <c r="XQ75" i="1"/>
  <c r="AAY75" i="1"/>
  <c r="OY75" i="1"/>
  <c r="TW75" i="1"/>
  <c r="YO75" i="1"/>
  <c r="ABR75" i="1"/>
  <c r="NS75" i="1"/>
  <c r="YL75" i="1"/>
  <c r="PA75" i="1"/>
  <c r="YR75" i="1"/>
  <c r="PI75" i="1"/>
  <c r="ZE75" i="1"/>
  <c r="PL75" i="1"/>
  <c r="ZG75" i="1"/>
  <c r="QM75" i="1"/>
  <c r="ZR75" i="1"/>
  <c r="QU75" i="1"/>
  <c r="ZW75" i="1"/>
  <c r="RG75" i="1"/>
  <c r="ZZ75" i="1"/>
  <c r="RI75" i="1"/>
  <c r="AAF75" i="1"/>
  <c r="SV75" i="1"/>
  <c r="ABF75" i="1"/>
  <c r="TP75" i="1"/>
  <c r="ABO75" i="1"/>
  <c r="KS75" i="1"/>
  <c r="VW75" i="1"/>
  <c r="ACR75" i="1"/>
  <c r="WA75" i="1"/>
  <c r="WE75" i="1"/>
  <c r="WR75" i="1"/>
  <c r="XT75" i="1"/>
  <c r="ZK75" i="1"/>
  <c r="ABT75" i="1"/>
  <c r="ACI75" i="1"/>
  <c r="ACM75" i="1"/>
  <c r="JQ75" i="1"/>
  <c r="ACN75" i="1"/>
  <c r="JX75" i="1"/>
  <c r="ACZ75" i="1"/>
  <c r="KJ75" i="1"/>
  <c r="ADF75" i="1"/>
  <c r="LI75" i="1"/>
  <c r="PY75" i="1"/>
  <c r="UX75" i="1"/>
  <c r="VD75" i="1"/>
  <c r="LK75" i="1"/>
  <c r="LX75" i="1"/>
  <c r="NQ75" i="1"/>
  <c r="TY75" i="1"/>
  <c r="UR75" i="1"/>
  <c r="V75" i="1"/>
  <c r="AP75" i="1"/>
  <c r="BJ75" i="1"/>
  <c r="CD75" i="1"/>
  <c r="CX75" i="1"/>
  <c r="DR75" i="1"/>
  <c r="EL75" i="1"/>
  <c r="FF75" i="1"/>
  <c r="FZ75" i="1"/>
  <c r="GT75" i="1"/>
  <c r="HN75" i="1"/>
  <c r="IH75" i="1"/>
  <c r="JB75" i="1"/>
  <c r="W75" i="1"/>
  <c r="AQ75" i="1"/>
  <c r="BK75" i="1"/>
  <c r="CE75" i="1"/>
  <c r="CY75" i="1"/>
  <c r="DS75" i="1"/>
  <c r="EM75" i="1"/>
  <c r="FG75" i="1"/>
  <c r="GA75" i="1"/>
  <c r="GU75" i="1"/>
  <c r="HO75" i="1"/>
  <c r="II75" i="1"/>
  <c r="JC75" i="1"/>
  <c r="X75" i="1"/>
  <c r="AR75" i="1"/>
  <c r="BL75" i="1"/>
  <c r="CF75" i="1"/>
  <c r="CZ75" i="1"/>
  <c r="DT75" i="1"/>
  <c r="EN75" i="1"/>
  <c r="FH75" i="1"/>
  <c r="GB75" i="1"/>
  <c r="GV75" i="1"/>
  <c r="HP75" i="1"/>
  <c r="IJ75" i="1"/>
  <c r="JD75" i="1"/>
  <c r="M75" i="1"/>
  <c r="AG75" i="1"/>
  <c r="BA75" i="1"/>
  <c r="BU75" i="1"/>
  <c r="CO75" i="1"/>
  <c r="DI75" i="1"/>
  <c r="EC75" i="1"/>
  <c r="EW75" i="1"/>
  <c r="FQ75" i="1"/>
  <c r="GK75" i="1"/>
  <c r="HE75" i="1"/>
  <c r="HY75" i="1"/>
  <c r="IS75" i="1"/>
  <c r="JM75" i="1"/>
  <c r="AB75" i="1"/>
  <c r="AZ75" i="1"/>
  <c r="BY75" i="1"/>
  <c r="CW75" i="1"/>
  <c r="DX75" i="1"/>
  <c r="EV75" i="1"/>
  <c r="FU75" i="1"/>
  <c r="GS75" i="1"/>
  <c r="HT75" i="1"/>
  <c r="IR75" i="1"/>
  <c r="AC75" i="1"/>
  <c r="BB75" i="1"/>
  <c r="BZ75" i="1"/>
  <c r="DA75" i="1"/>
  <c r="DY75" i="1"/>
  <c r="EX75" i="1"/>
  <c r="FV75" i="1"/>
  <c r="GW75" i="1"/>
  <c r="HU75" i="1"/>
  <c r="IT75" i="1"/>
  <c r="F75" i="1"/>
  <c r="AD75" i="1"/>
  <c r="BC75" i="1"/>
  <c r="CA75" i="1"/>
  <c r="DB75" i="1"/>
  <c r="DZ75" i="1"/>
  <c r="EY75" i="1"/>
  <c r="FW75" i="1"/>
  <c r="GX75" i="1"/>
  <c r="HV75" i="1"/>
  <c r="IU75" i="1"/>
  <c r="L75" i="1"/>
  <c r="AK75" i="1"/>
  <c r="BI75" i="1"/>
  <c r="CJ75" i="1"/>
  <c r="DH75" i="1"/>
  <c r="EG75" i="1"/>
  <c r="FE75" i="1"/>
  <c r="GF75" i="1"/>
  <c r="HD75" i="1"/>
  <c r="IC75" i="1"/>
  <c r="JA75" i="1"/>
  <c r="Q75" i="1"/>
  <c r="AO75" i="1"/>
  <c r="BP75" i="1"/>
  <c r="CN75" i="1"/>
  <c r="DM75" i="1"/>
  <c r="EK75" i="1"/>
  <c r="FL75" i="1"/>
  <c r="GJ75" i="1"/>
  <c r="HI75" i="1"/>
  <c r="IG75" i="1"/>
  <c r="JH75" i="1"/>
  <c r="R75" i="1"/>
  <c r="AS75" i="1"/>
  <c r="BQ75" i="1"/>
  <c r="CP75" i="1"/>
  <c r="DN75" i="1"/>
  <c r="EO75" i="1"/>
  <c r="FM75" i="1"/>
  <c r="GL75" i="1"/>
  <c r="HJ75" i="1"/>
  <c r="IK75" i="1"/>
  <c r="JI75" i="1"/>
  <c r="S75" i="1"/>
  <c r="AT75" i="1"/>
  <c r="BR75" i="1"/>
  <c r="CQ75" i="1"/>
  <c r="DO75" i="1"/>
  <c r="EP75" i="1"/>
  <c r="FN75" i="1"/>
  <c r="GM75" i="1"/>
  <c r="HK75" i="1"/>
  <c r="IL75" i="1"/>
  <c r="JJ75" i="1"/>
  <c r="T75" i="1"/>
  <c r="AU75" i="1"/>
  <c r="BS75" i="1"/>
  <c r="CR75" i="1"/>
  <c r="DP75" i="1"/>
  <c r="U75" i="1"/>
  <c r="AV75" i="1"/>
  <c r="BT75" i="1"/>
  <c r="CS75" i="1"/>
  <c r="DQ75" i="1"/>
  <c r="ER75" i="1"/>
  <c r="FP75" i="1"/>
  <c r="GO75" i="1"/>
  <c r="HM75" i="1"/>
  <c r="IN75" i="1"/>
  <c r="JL75" i="1"/>
  <c r="Y75" i="1"/>
  <c r="AW75" i="1"/>
  <c r="BV75" i="1"/>
  <c r="CT75" i="1"/>
  <c r="DU75" i="1"/>
  <c r="ES75" i="1"/>
  <c r="FR75" i="1"/>
  <c r="GP75" i="1"/>
  <c r="HQ75" i="1"/>
  <c r="IO75" i="1"/>
  <c r="Z75" i="1"/>
  <c r="AX75" i="1"/>
  <c r="BW75" i="1"/>
  <c r="CU75" i="1"/>
  <c r="DV75" i="1"/>
  <c r="ET75" i="1"/>
  <c r="FS75" i="1"/>
  <c r="GQ75" i="1"/>
  <c r="HR75" i="1"/>
  <c r="AM75" i="1"/>
  <c r="CV75" i="1"/>
  <c r="EZ75" i="1"/>
  <c r="GY75" i="1"/>
  <c r="IQ75" i="1"/>
  <c r="AN75" i="1"/>
  <c r="DC75" i="1"/>
  <c r="FA75" i="1"/>
  <c r="GZ75" i="1"/>
  <c r="IV75" i="1"/>
  <c r="AY75" i="1"/>
  <c r="DD75" i="1"/>
  <c r="FB75" i="1"/>
  <c r="HA75" i="1"/>
  <c r="IW75" i="1"/>
  <c r="BD75" i="1"/>
  <c r="DE75" i="1"/>
  <c r="FC75" i="1"/>
  <c r="HB75" i="1"/>
  <c r="IX75" i="1"/>
  <c r="BE75" i="1"/>
  <c r="DF75" i="1"/>
  <c r="FD75" i="1"/>
  <c r="HC75" i="1"/>
  <c r="IY75" i="1"/>
  <c r="G75" i="1"/>
  <c r="BF75" i="1"/>
  <c r="DG75" i="1"/>
  <c r="FI75" i="1"/>
  <c r="HF75" i="1"/>
  <c r="IZ75" i="1"/>
  <c r="H75" i="1"/>
  <c r="BG75" i="1"/>
  <c r="DJ75" i="1"/>
  <c r="FJ75" i="1"/>
  <c r="HG75" i="1"/>
  <c r="JE75" i="1"/>
  <c r="I75" i="1"/>
  <c r="BH75" i="1"/>
  <c r="DK75" i="1"/>
  <c r="FK75" i="1"/>
  <c r="HH75" i="1"/>
  <c r="JF75" i="1"/>
  <c r="J75" i="1"/>
  <c r="BM75" i="1"/>
  <c r="DL75" i="1"/>
  <c r="FO75" i="1"/>
  <c r="HL75" i="1"/>
  <c r="JG75" i="1"/>
  <c r="K75" i="1"/>
  <c r="BN75" i="1"/>
  <c r="DW75" i="1"/>
  <c r="FT75" i="1"/>
  <c r="HS75" i="1"/>
  <c r="JK75" i="1"/>
  <c r="N75" i="1"/>
  <c r="BO75" i="1"/>
  <c r="EA75" i="1"/>
  <c r="FX75" i="1"/>
  <c r="HW75" i="1"/>
  <c r="O75" i="1"/>
  <c r="BX75" i="1"/>
  <c r="EB75" i="1"/>
  <c r="FY75" i="1"/>
  <c r="HX75" i="1"/>
  <c r="P75" i="1"/>
  <c r="CB75" i="1"/>
  <c r="ED75" i="1"/>
  <c r="GC75" i="1"/>
  <c r="HZ75" i="1"/>
  <c r="AA75" i="1"/>
  <c r="CC75" i="1"/>
  <c r="EE75" i="1"/>
  <c r="GD75" i="1"/>
  <c r="IA75" i="1"/>
  <c r="AE75" i="1"/>
  <c r="CG75" i="1"/>
  <c r="EF75" i="1"/>
  <c r="GE75" i="1"/>
  <c r="IB75" i="1"/>
  <c r="AF75" i="1"/>
  <c r="CH75" i="1"/>
  <c r="EH75" i="1"/>
  <c r="GG75" i="1"/>
  <c r="ID75" i="1"/>
  <c r="AH75" i="1"/>
  <c r="CI75" i="1"/>
  <c r="EI75" i="1"/>
  <c r="GH75" i="1"/>
  <c r="IE75" i="1"/>
  <c r="AI75" i="1"/>
  <c r="CK75" i="1"/>
  <c r="EJ75" i="1"/>
  <c r="GI75" i="1"/>
  <c r="IF75" i="1"/>
  <c r="AJ75" i="1"/>
  <c r="CL75" i="1"/>
  <c r="EQ75" i="1"/>
  <c r="GN75" i="1"/>
  <c r="IM75" i="1"/>
  <c r="AL75" i="1"/>
  <c r="CM75" i="1"/>
  <c r="EU75" i="1"/>
  <c r="GR75" i="1"/>
  <c r="IP75" i="1"/>
  <c r="JO89" i="1"/>
  <c r="KI89" i="1"/>
  <c r="LC89" i="1"/>
  <c r="LW89" i="1"/>
  <c r="MQ89" i="1"/>
  <c r="NK89" i="1"/>
  <c r="OE89" i="1"/>
  <c r="OY89" i="1"/>
  <c r="PS89" i="1"/>
  <c r="QM89" i="1"/>
  <c r="RG89" i="1"/>
  <c r="SA89" i="1"/>
  <c r="SU89" i="1"/>
  <c r="KE89" i="1"/>
  <c r="KZ89" i="1"/>
  <c r="LU89" i="1"/>
  <c r="MP89" i="1"/>
  <c r="NL89" i="1"/>
  <c r="OG89" i="1"/>
  <c r="PB89" i="1"/>
  <c r="PW89" i="1"/>
  <c r="QR89" i="1"/>
  <c r="RM89" i="1"/>
  <c r="SH89" i="1"/>
  <c r="TC89" i="1"/>
  <c r="TW89" i="1"/>
  <c r="UQ89" i="1"/>
  <c r="VK89" i="1"/>
  <c r="WE89" i="1"/>
  <c r="WY89" i="1"/>
  <c r="XS89" i="1"/>
  <c r="YM89" i="1"/>
  <c r="ZG89" i="1"/>
  <c r="AAA89" i="1"/>
  <c r="AAU89" i="1"/>
  <c r="ABO89" i="1"/>
  <c r="ACI89" i="1"/>
  <c r="ADC89" i="1"/>
  <c r="KF89" i="1"/>
  <c r="LA89" i="1"/>
  <c r="LV89" i="1"/>
  <c r="MR89" i="1"/>
  <c r="NM89" i="1"/>
  <c r="OH89" i="1"/>
  <c r="PC89" i="1"/>
  <c r="PX89" i="1"/>
  <c r="QS89" i="1"/>
  <c r="RN89" i="1"/>
  <c r="SI89" i="1"/>
  <c r="TD89" i="1"/>
  <c r="TX89" i="1"/>
  <c r="UR89" i="1"/>
  <c r="VL89" i="1"/>
  <c r="WF89" i="1"/>
  <c r="WZ89" i="1"/>
  <c r="XT89" i="1"/>
  <c r="YN89" i="1"/>
  <c r="ZH89" i="1"/>
  <c r="AAB89" i="1"/>
  <c r="AAV89" i="1"/>
  <c r="ABP89" i="1"/>
  <c r="ACJ89" i="1"/>
  <c r="ADD89" i="1"/>
  <c r="KG89" i="1"/>
  <c r="LB89" i="1"/>
  <c r="LX89" i="1"/>
  <c r="MS89" i="1"/>
  <c r="NN89" i="1"/>
  <c r="OI89" i="1"/>
  <c r="PD89" i="1"/>
  <c r="PY89" i="1"/>
  <c r="QT89" i="1"/>
  <c r="RO89" i="1"/>
  <c r="SJ89" i="1"/>
  <c r="TE89" i="1"/>
  <c r="TY89" i="1"/>
  <c r="US89" i="1"/>
  <c r="VM89" i="1"/>
  <c r="WG89" i="1"/>
  <c r="KH89" i="1"/>
  <c r="LD89" i="1"/>
  <c r="LY89" i="1"/>
  <c r="MT89" i="1"/>
  <c r="NO89" i="1"/>
  <c r="OJ89" i="1"/>
  <c r="PE89" i="1"/>
  <c r="PZ89" i="1"/>
  <c r="QU89" i="1"/>
  <c r="RP89" i="1"/>
  <c r="SK89" i="1"/>
  <c r="TF89" i="1"/>
  <c r="TZ89" i="1"/>
  <c r="UT89" i="1"/>
  <c r="VN89" i="1"/>
  <c r="WH89" i="1"/>
  <c r="XB89" i="1"/>
  <c r="XV89" i="1"/>
  <c r="YP89" i="1"/>
  <c r="ZJ89" i="1"/>
  <c r="AAD89" i="1"/>
  <c r="AAX89" i="1"/>
  <c r="ABR89" i="1"/>
  <c r="ACL89" i="1"/>
  <c r="ADF89" i="1"/>
  <c r="JN89" i="1"/>
  <c r="KJ89" i="1"/>
  <c r="LE89" i="1"/>
  <c r="LZ89" i="1"/>
  <c r="MU89" i="1"/>
  <c r="NP89" i="1"/>
  <c r="OK89" i="1"/>
  <c r="PF89" i="1"/>
  <c r="QA89" i="1"/>
  <c r="QV89" i="1"/>
  <c r="RQ89" i="1"/>
  <c r="SL89" i="1"/>
  <c r="TG89" i="1"/>
  <c r="UA89" i="1"/>
  <c r="UU89" i="1"/>
  <c r="VO89" i="1"/>
  <c r="WI89" i="1"/>
  <c r="XC89" i="1"/>
  <c r="XW89" i="1"/>
  <c r="YQ89" i="1"/>
  <c r="ZK89" i="1"/>
  <c r="AAE89" i="1"/>
  <c r="AAY89" i="1"/>
  <c r="ABS89" i="1"/>
  <c r="ACM89" i="1"/>
  <c r="ADG89" i="1"/>
  <c r="JQ89" i="1"/>
  <c r="KL89" i="1"/>
  <c r="LG89" i="1"/>
  <c r="MB89" i="1"/>
  <c r="MW89" i="1"/>
  <c r="NR89" i="1"/>
  <c r="OM89" i="1"/>
  <c r="PH89" i="1"/>
  <c r="QC89" i="1"/>
  <c r="QX89" i="1"/>
  <c r="RS89" i="1"/>
  <c r="SN89" i="1"/>
  <c r="TI89" i="1"/>
  <c r="UC89" i="1"/>
  <c r="UW89" i="1"/>
  <c r="VQ89" i="1"/>
  <c r="WK89" i="1"/>
  <c r="XE89" i="1"/>
  <c r="JR89" i="1"/>
  <c r="KM89" i="1"/>
  <c r="LH89" i="1"/>
  <c r="MC89" i="1"/>
  <c r="MX89" i="1"/>
  <c r="NS89" i="1"/>
  <c r="ON89" i="1"/>
  <c r="PI89" i="1"/>
  <c r="QD89" i="1"/>
  <c r="QY89" i="1"/>
  <c r="RT89" i="1"/>
  <c r="SO89" i="1"/>
  <c r="TJ89" i="1"/>
  <c r="UD89" i="1"/>
  <c r="UX89" i="1"/>
  <c r="VR89" i="1"/>
  <c r="WL89" i="1"/>
  <c r="XF89" i="1"/>
  <c r="XZ89" i="1"/>
  <c r="YT89" i="1"/>
  <c r="ZN89" i="1"/>
  <c r="AAH89" i="1"/>
  <c r="ABB89" i="1"/>
  <c r="ABV89" i="1"/>
  <c r="ACP89" i="1"/>
  <c r="JS89" i="1"/>
  <c r="KN89" i="1"/>
  <c r="LI89" i="1"/>
  <c r="MD89" i="1"/>
  <c r="MY89" i="1"/>
  <c r="NT89" i="1"/>
  <c r="OO89" i="1"/>
  <c r="PJ89" i="1"/>
  <c r="QE89" i="1"/>
  <c r="QZ89" i="1"/>
  <c r="RU89" i="1"/>
  <c r="SP89" i="1"/>
  <c r="TK89" i="1"/>
  <c r="UE89" i="1"/>
  <c r="UY89" i="1"/>
  <c r="VS89" i="1"/>
  <c r="WM89" i="1"/>
  <c r="XG89" i="1"/>
  <c r="JT89" i="1"/>
  <c r="KO89" i="1"/>
  <c r="LJ89" i="1"/>
  <c r="ME89" i="1"/>
  <c r="MZ89" i="1"/>
  <c r="NU89" i="1"/>
  <c r="OP89" i="1"/>
  <c r="PK89" i="1"/>
  <c r="QF89" i="1"/>
  <c r="RA89" i="1"/>
  <c r="RV89" i="1"/>
  <c r="SQ89" i="1"/>
  <c r="TL89" i="1"/>
  <c r="UF89" i="1"/>
  <c r="UZ89" i="1"/>
  <c r="VT89" i="1"/>
  <c r="WN89" i="1"/>
  <c r="XH89" i="1"/>
  <c r="YB89" i="1"/>
  <c r="YV89" i="1"/>
  <c r="ZP89" i="1"/>
  <c r="AAJ89" i="1"/>
  <c r="ABD89" i="1"/>
  <c r="ABX89" i="1"/>
  <c r="ACR89" i="1"/>
  <c r="JU89" i="1"/>
  <c r="KP89" i="1"/>
  <c r="LK89" i="1"/>
  <c r="MF89" i="1"/>
  <c r="NA89" i="1"/>
  <c r="NV89" i="1"/>
  <c r="OQ89" i="1"/>
  <c r="PL89" i="1"/>
  <c r="QG89" i="1"/>
  <c r="RB89" i="1"/>
  <c r="RW89" i="1"/>
  <c r="SR89" i="1"/>
  <c r="TM89" i="1"/>
  <c r="UG89" i="1"/>
  <c r="VA89" i="1"/>
  <c r="VU89" i="1"/>
  <c r="WO89" i="1"/>
  <c r="XI89" i="1"/>
  <c r="YC89" i="1"/>
  <c r="YW89" i="1"/>
  <c r="ZQ89" i="1"/>
  <c r="AAK89" i="1"/>
  <c r="ABE89" i="1"/>
  <c r="ABY89" i="1"/>
  <c r="ACS89" i="1"/>
  <c r="JV89" i="1"/>
  <c r="KQ89" i="1"/>
  <c r="LL89" i="1"/>
  <c r="MG89" i="1"/>
  <c r="NB89" i="1"/>
  <c r="NW89" i="1"/>
  <c r="OR89" i="1"/>
  <c r="PM89" i="1"/>
  <c r="QH89" i="1"/>
  <c r="RC89" i="1"/>
  <c r="RX89" i="1"/>
  <c r="SS89" i="1"/>
  <c r="TN89" i="1"/>
  <c r="UH89" i="1"/>
  <c r="VB89" i="1"/>
  <c r="VV89" i="1"/>
  <c r="WP89" i="1"/>
  <c r="XJ89" i="1"/>
  <c r="YD89" i="1"/>
  <c r="YX89" i="1"/>
  <c r="ZR89" i="1"/>
  <c r="AAL89" i="1"/>
  <c r="ABF89" i="1"/>
  <c r="ABZ89" i="1"/>
  <c r="ACT89" i="1"/>
  <c r="JW89" i="1"/>
  <c r="KR89" i="1"/>
  <c r="LM89" i="1"/>
  <c r="MH89" i="1"/>
  <c r="NC89" i="1"/>
  <c r="NX89" i="1"/>
  <c r="OS89" i="1"/>
  <c r="PN89" i="1"/>
  <c r="QI89" i="1"/>
  <c r="JZ89" i="1"/>
  <c r="KU89" i="1"/>
  <c r="LP89" i="1"/>
  <c r="MK89" i="1"/>
  <c r="NF89" i="1"/>
  <c r="OA89" i="1"/>
  <c r="OV89" i="1"/>
  <c r="PQ89" i="1"/>
  <c r="QL89" i="1"/>
  <c r="RH89" i="1"/>
  <c r="SC89" i="1"/>
  <c r="SX89" i="1"/>
  <c r="TR89" i="1"/>
  <c r="UL89" i="1"/>
  <c r="VF89" i="1"/>
  <c r="VZ89" i="1"/>
  <c r="WT89" i="1"/>
  <c r="XN89" i="1"/>
  <c r="YH89" i="1"/>
  <c r="ZB89" i="1"/>
  <c r="KA89" i="1"/>
  <c r="KV89" i="1"/>
  <c r="LQ89" i="1"/>
  <c r="ML89" i="1"/>
  <c r="NG89" i="1"/>
  <c r="LF89" i="1"/>
  <c r="NZ89" i="1"/>
  <c r="QJ89" i="1"/>
  <c r="SF89" i="1"/>
  <c r="UJ89" i="1"/>
  <c r="WC89" i="1"/>
  <c r="XX89" i="1"/>
  <c r="ZF89" i="1"/>
  <c r="AAP89" i="1"/>
  <c r="ABW89" i="1"/>
  <c r="ADB89" i="1"/>
  <c r="LN89" i="1"/>
  <c r="OB89" i="1"/>
  <c r="QK89" i="1"/>
  <c r="SG89" i="1"/>
  <c r="UK89" i="1"/>
  <c r="WD89" i="1"/>
  <c r="XY89" i="1"/>
  <c r="ZI89" i="1"/>
  <c r="AAQ89" i="1"/>
  <c r="ACA89" i="1"/>
  <c r="ADE89" i="1"/>
  <c r="LO89" i="1"/>
  <c r="OC89" i="1"/>
  <c r="QN89" i="1"/>
  <c r="SM89" i="1"/>
  <c r="UM89" i="1"/>
  <c r="WJ89" i="1"/>
  <c r="YA89" i="1"/>
  <c r="ZL89" i="1"/>
  <c r="AAR89" i="1"/>
  <c r="ACB89" i="1"/>
  <c r="LR89" i="1"/>
  <c r="OD89" i="1"/>
  <c r="QO89" i="1"/>
  <c r="ST89" i="1"/>
  <c r="UN89" i="1"/>
  <c r="WQ89" i="1"/>
  <c r="YE89" i="1"/>
  <c r="ZM89" i="1"/>
  <c r="AAS89" i="1"/>
  <c r="ACC89" i="1"/>
  <c r="LS89" i="1"/>
  <c r="OF89" i="1"/>
  <c r="QP89" i="1"/>
  <c r="SV89" i="1"/>
  <c r="UO89" i="1"/>
  <c r="WR89" i="1"/>
  <c r="YF89" i="1"/>
  <c r="ZO89" i="1"/>
  <c r="AAT89" i="1"/>
  <c r="ACD89" i="1"/>
  <c r="LT89" i="1"/>
  <c r="OL89" i="1"/>
  <c r="QQ89" i="1"/>
  <c r="SW89" i="1"/>
  <c r="UP89" i="1"/>
  <c r="WS89" i="1"/>
  <c r="YG89" i="1"/>
  <c r="ZS89" i="1"/>
  <c r="AAW89" i="1"/>
  <c r="ACE89" i="1"/>
  <c r="MA89" i="1"/>
  <c r="OT89" i="1"/>
  <c r="QW89" i="1"/>
  <c r="SY89" i="1"/>
  <c r="UV89" i="1"/>
  <c r="WU89" i="1"/>
  <c r="YI89" i="1"/>
  <c r="ZT89" i="1"/>
  <c r="AAZ89" i="1"/>
  <c r="ACF89" i="1"/>
  <c r="MI89" i="1"/>
  <c r="OU89" i="1"/>
  <c r="RD89" i="1"/>
  <c r="SZ89" i="1"/>
  <c r="VC89" i="1"/>
  <c r="WV89" i="1"/>
  <c r="YJ89" i="1"/>
  <c r="ZU89" i="1"/>
  <c r="ABA89" i="1"/>
  <c r="ACG89" i="1"/>
  <c r="JP89" i="1"/>
  <c r="MJ89" i="1"/>
  <c r="OW89" i="1"/>
  <c r="RE89" i="1"/>
  <c r="TA89" i="1"/>
  <c r="VD89" i="1"/>
  <c r="WW89" i="1"/>
  <c r="YK89" i="1"/>
  <c r="ZV89" i="1"/>
  <c r="ABC89" i="1"/>
  <c r="ACH89" i="1"/>
  <c r="JX89" i="1"/>
  <c r="MM89" i="1"/>
  <c r="OX89" i="1"/>
  <c r="RF89" i="1"/>
  <c r="TB89" i="1"/>
  <c r="VE89" i="1"/>
  <c r="WX89" i="1"/>
  <c r="YL89" i="1"/>
  <c r="ZW89" i="1"/>
  <c r="ABG89" i="1"/>
  <c r="ACK89" i="1"/>
  <c r="JY89" i="1"/>
  <c r="MN89" i="1"/>
  <c r="OZ89" i="1"/>
  <c r="RI89" i="1"/>
  <c r="TH89" i="1"/>
  <c r="VG89" i="1"/>
  <c r="XA89" i="1"/>
  <c r="YO89" i="1"/>
  <c r="ZX89" i="1"/>
  <c r="ABH89" i="1"/>
  <c r="ACN89" i="1"/>
  <c r="KB89" i="1"/>
  <c r="MO89" i="1"/>
  <c r="PA89" i="1"/>
  <c r="RJ89" i="1"/>
  <c r="TO89" i="1"/>
  <c r="VH89" i="1"/>
  <c r="XD89" i="1"/>
  <c r="YR89" i="1"/>
  <c r="ZY89" i="1"/>
  <c r="ABI89" i="1"/>
  <c r="ACO89" i="1"/>
  <c r="KS89" i="1"/>
  <c r="NH89" i="1"/>
  <c r="PR89" i="1"/>
  <c r="RY89" i="1"/>
  <c r="TT89" i="1"/>
  <c r="VW89" i="1"/>
  <c r="XO89" i="1"/>
  <c r="YZ89" i="1"/>
  <c r="AAG89" i="1"/>
  <c r="ABM89" i="1"/>
  <c r="ACW89" i="1"/>
  <c r="KX89" i="1"/>
  <c r="NQ89" i="1"/>
  <c r="PV89" i="1"/>
  <c r="SD89" i="1"/>
  <c r="UB89" i="1"/>
  <c r="WA89" i="1"/>
  <c r="XR89" i="1"/>
  <c r="ZD89" i="1"/>
  <c r="AAN89" i="1"/>
  <c r="ABT89" i="1"/>
  <c r="ACZ89" i="1"/>
  <c r="KW89" i="1"/>
  <c r="TP89" i="1"/>
  <c r="YY89" i="1"/>
  <c r="ACY89" i="1"/>
  <c r="KY89" i="1"/>
  <c r="TQ89" i="1"/>
  <c r="ZA89" i="1"/>
  <c r="ADA89" i="1"/>
  <c r="MV89" i="1"/>
  <c r="TS89" i="1"/>
  <c r="ZC89" i="1"/>
  <c r="ND89" i="1"/>
  <c r="TU89" i="1"/>
  <c r="ZE89" i="1"/>
  <c r="NE89" i="1"/>
  <c r="TV89" i="1"/>
  <c r="ZZ89" i="1"/>
  <c r="NI89" i="1"/>
  <c r="UI89" i="1"/>
  <c r="AAC89" i="1"/>
  <c r="NJ89" i="1"/>
  <c r="VI89" i="1"/>
  <c r="AAF89" i="1"/>
  <c r="NY89" i="1"/>
  <c r="VJ89" i="1"/>
  <c r="AAI89" i="1"/>
  <c r="PG89" i="1"/>
  <c r="VP89" i="1"/>
  <c r="AAM89" i="1"/>
  <c r="PO89" i="1"/>
  <c r="VX89" i="1"/>
  <c r="AAO89" i="1"/>
  <c r="PP89" i="1"/>
  <c r="VY89" i="1"/>
  <c r="ABJ89" i="1"/>
  <c r="PT89" i="1"/>
  <c r="WB89" i="1"/>
  <c r="ABK89" i="1"/>
  <c r="RL89" i="1"/>
  <c r="XP89" i="1"/>
  <c r="ABU89" i="1"/>
  <c r="KC89" i="1"/>
  <c r="RR89" i="1"/>
  <c r="XQ89" i="1"/>
  <c r="ACQ89" i="1"/>
  <c r="YS89" i="1"/>
  <c r="YU89" i="1"/>
  <c r="ABL89" i="1"/>
  <c r="ABN89" i="1"/>
  <c r="ABQ89" i="1"/>
  <c r="ACU89" i="1"/>
  <c r="ACV89" i="1"/>
  <c r="KD89" i="1"/>
  <c r="ACX89" i="1"/>
  <c r="KK89" i="1"/>
  <c r="KT89" i="1"/>
  <c r="PU89" i="1"/>
  <c r="QB89" i="1"/>
  <c r="SE89" i="1"/>
  <c r="XK89" i="1"/>
  <c r="XM89" i="1"/>
  <c r="XU89" i="1"/>
  <c r="RK89" i="1"/>
  <c r="RZ89" i="1"/>
  <c r="SB89" i="1"/>
  <c r="XL89" i="1"/>
  <c r="L89" i="1"/>
  <c r="AF89" i="1"/>
  <c r="AZ89" i="1"/>
  <c r="BT89" i="1"/>
  <c r="CN89" i="1"/>
  <c r="DH89" i="1"/>
  <c r="EB89" i="1"/>
  <c r="EV89" i="1"/>
  <c r="FP89" i="1"/>
  <c r="GJ89" i="1"/>
  <c r="HD89" i="1"/>
  <c r="HX89" i="1"/>
  <c r="IR89" i="1"/>
  <c r="JL89" i="1"/>
  <c r="M89" i="1"/>
  <c r="AG89" i="1"/>
  <c r="BA89" i="1"/>
  <c r="BU89" i="1"/>
  <c r="CO89" i="1"/>
  <c r="DI89" i="1"/>
  <c r="EC89" i="1"/>
  <c r="EW89" i="1"/>
  <c r="FQ89" i="1"/>
  <c r="GK89" i="1"/>
  <c r="HE89" i="1"/>
  <c r="HY89" i="1"/>
  <c r="IS89" i="1"/>
  <c r="JM89" i="1"/>
  <c r="N89" i="1"/>
  <c r="AH89" i="1"/>
  <c r="BB89" i="1"/>
  <c r="BV89" i="1"/>
  <c r="CP89" i="1"/>
  <c r="DJ89" i="1"/>
  <c r="ED89" i="1"/>
  <c r="EX89" i="1"/>
  <c r="FR89" i="1"/>
  <c r="GL89" i="1"/>
  <c r="HF89" i="1"/>
  <c r="HZ89" i="1"/>
  <c r="IT89" i="1"/>
  <c r="R89" i="1"/>
  <c r="AL89" i="1"/>
  <c r="BF89" i="1"/>
  <c r="BZ89" i="1"/>
  <c r="CT89" i="1"/>
  <c r="DN89" i="1"/>
  <c r="EH89" i="1"/>
  <c r="FB89" i="1"/>
  <c r="FV89" i="1"/>
  <c r="GP89" i="1"/>
  <c r="HJ89" i="1"/>
  <c r="ID89" i="1"/>
  <c r="IX89" i="1"/>
  <c r="X89" i="1"/>
  <c r="AR89" i="1"/>
  <c r="BL89" i="1"/>
  <c r="CF89" i="1"/>
  <c r="CZ89" i="1"/>
  <c r="DT89" i="1"/>
  <c r="EN89" i="1"/>
  <c r="FH89" i="1"/>
  <c r="GB89" i="1"/>
  <c r="GV89" i="1"/>
  <c r="HP89" i="1"/>
  <c r="IJ89" i="1"/>
  <c r="JD89" i="1"/>
  <c r="Y89" i="1"/>
  <c r="AS89" i="1"/>
  <c r="BM89" i="1"/>
  <c r="CG89" i="1"/>
  <c r="DA89" i="1"/>
  <c r="DU89" i="1"/>
  <c r="EO89" i="1"/>
  <c r="FI89" i="1"/>
  <c r="GC89" i="1"/>
  <c r="GW89" i="1"/>
  <c r="HQ89" i="1"/>
  <c r="IK89" i="1"/>
  <c r="JE89" i="1"/>
  <c r="F89" i="1"/>
  <c r="Z89" i="1"/>
  <c r="AT89" i="1"/>
  <c r="BN89" i="1"/>
  <c r="CH89" i="1"/>
  <c r="DB89" i="1"/>
  <c r="DV89" i="1"/>
  <c r="EP89" i="1"/>
  <c r="FJ89" i="1"/>
  <c r="GD89" i="1"/>
  <c r="GX89" i="1"/>
  <c r="HR89" i="1"/>
  <c r="IL89" i="1"/>
  <c r="JF89" i="1"/>
  <c r="G89" i="1"/>
  <c r="AA89" i="1"/>
  <c r="AU89" i="1"/>
  <c r="BO89" i="1"/>
  <c r="CI89" i="1"/>
  <c r="DC89" i="1"/>
  <c r="DW89" i="1"/>
  <c r="EQ89" i="1"/>
  <c r="FK89" i="1"/>
  <c r="GE89" i="1"/>
  <c r="GY89" i="1"/>
  <c r="HS89" i="1"/>
  <c r="IM89" i="1"/>
  <c r="JG89" i="1"/>
  <c r="H89" i="1"/>
  <c r="AB89" i="1"/>
  <c r="AV89" i="1"/>
  <c r="BP89" i="1"/>
  <c r="CJ89" i="1"/>
  <c r="DD89" i="1"/>
  <c r="DX89" i="1"/>
  <c r="ER89" i="1"/>
  <c r="FL89" i="1"/>
  <c r="GF89" i="1"/>
  <c r="GZ89" i="1"/>
  <c r="HT89" i="1"/>
  <c r="IN89" i="1"/>
  <c r="JH89" i="1"/>
  <c r="J89" i="1"/>
  <c r="AD89" i="1"/>
  <c r="AX89" i="1"/>
  <c r="BR89" i="1"/>
  <c r="CL89" i="1"/>
  <c r="DF89" i="1"/>
  <c r="AQ89" i="1"/>
  <c r="CE89" i="1"/>
  <c r="DS89" i="1"/>
  <c r="FE89" i="1"/>
  <c r="GQ89" i="1"/>
  <c r="IB89" i="1"/>
  <c r="JK89" i="1"/>
  <c r="I89" i="1"/>
  <c r="AW89" i="1"/>
  <c r="CK89" i="1"/>
  <c r="DY89" i="1"/>
  <c r="FF89" i="1"/>
  <c r="GR89" i="1"/>
  <c r="IC89" i="1"/>
  <c r="K89" i="1"/>
  <c r="AY89" i="1"/>
  <c r="CM89" i="1"/>
  <c r="DZ89" i="1"/>
  <c r="FG89" i="1"/>
  <c r="GS89" i="1"/>
  <c r="IE89" i="1"/>
  <c r="O89" i="1"/>
  <c r="BC89" i="1"/>
  <c r="CQ89" i="1"/>
  <c r="EA89" i="1"/>
  <c r="FM89" i="1"/>
  <c r="GT89" i="1"/>
  <c r="IF89" i="1"/>
  <c r="P89" i="1"/>
  <c r="BD89" i="1"/>
  <c r="CR89" i="1"/>
  <c r="EE89" i="1"/>
  <c r="FN89" i="1"/>
  <c r="GU89" i="1"/>
  <c r="IG89" i="1"/>
  <c r="Q89" i="1"/>
  <c r="BE89" i="1"/>
  <c r="CS89" i="1"/>
  <c r="EF89" i="1"/>
  <c r="FO89" i="1"/>
  <c r="HA89" i="1"/>
  <c r="IH89" i="1"/>
  <c r="S89" i="1"/>
  <c r="BG89" i="1"/>
  <c r="CU89" i="1"/>
  <c r="EG89" i="1"/>
  <c r="FS89" i="1"/>
  <c r="HB89" i="1"/>
  <c r="II89" i="1"/>
  <c r="T89" i="1"/>
  <c r="BH89" i="1"/>
  <c r="CV89" i="1"/>
  <c r="EI89" i="1"/>
  <c r="FT89" i="1"/>
  <c r="HC89" i="1"/>
  <c r="IO89" i="1"/>
  <c r="U89" i="1"/>
  <c r="BI89" i="1"/>
  <c r="CW89" i="1"/>
  <c r="EJ89" i="1"/>
  <c r="FU89" i="1"/>
  <c r="HG89" i="1"/>
  <c r="IP89" i="1"/>
  <c r="V89" i="1"/>
  <c r="BJ89" i="1"/>
  <c r="CX89" i="1"/>
  <c r="EK89" i="1"/>
  <c r="FW89" i="1"/>
  <c r="HH89" i="1"/>
  <c r="IQ89" i="1"/>
  <c r="W89" i="1"/>
  <c r="BK89" i="1"/>
  <c r="CY89" i="1"/>
  <c r="EL89" i="1"/>
  <c r="FX89" i="1"/>
  <c r="HI89" i="1"/>
  <c r="IU89" i="1"/>
  <c r="AC89" i="1"/>
  <c r="BQ89" i="1"/>
  <c r="DE89" i="1"/>
  <c r="EM89" i="1"/>
  <c r="FY89" i="1"/>
  <c r="HK89" i="1"/>
  <c r="IV89" i="1"/>
  <c r="AE89" i="1"/>
  <c r="BS89" i="1"/>
  <c r="DG89" i="1"/>
  <c r="ES89" i="1"/>
  <c r="FZ89" i="1"/>
  <c r="HL89" i="1"/>
  <c r="IW89" i="1"/>
  <c r="AI89" i="1"/>
  <c r="BW89" i="1"/>
  <c r="DK89" i="1"/>
  <c r="ET89" i="1"/>
  <c r="GA89" i="1"/>
  <c r="HM89" i="1"/>
  <c r="IY89" i="1"/>
  <c r="AJ89" i="1"/>
  <c r="BX89" i="1"/>
  <c r="DL89" i="1"/>
  <c r="EU89" i="1"/>
  <c r="GG89" i="1"/>
  <c r="HN89" i="1"/>
  <c r="IZ89" i="1"/>
  <c r="AK89" i="1"/>
  <c r="BY89" i="1"/>
  <c r="DM89" i="1"/>
  <c r="EY89" i="1"/>
  <c r="GH89" i="1"/>
  <c r="HO89" i="1"/>
  <c r="JA89" i="1"/>
  <c r="AM89" i="1"/>
  <c r="CA89" i="1"/>
  <c r="DO89" i="1"/>
  <c r="EZ89" i="1"/>
  <c r="GI89" i="1"/>
  <c r="HU89" i="1"/>
  <c r="JB89" i="1"/>
  <c r="AN89" i="1"/>
  <c r="CB89" i="1"/>
  <c r="DP89" i="1"/>
  <c r="FA89" i="1"/>
  <c r="GM89" i="1"/>
  <c r="HV89" i="1"/>
  <c r="JC89" i="1"/>
  <c r="AO89" i="1"/>
  <c r="CC89" i="1"/>
  <c r="DQ89" i="1"/>
  <c r="FC89" i="1"/>
  <c r="GN89" i="1"/>
  <c r="HW89" i="1"/>
  <c r="JI89" i="1"/>
  <c r="AP89" i="1"/>
  <c r="CD89" i="1"/>
  <c r="DR89" i="1"/>
  <c r="FD89" i="1"/>
  <c r="GO89" i="1"/>
  <c r="IA89" i="1"/>
  <c r="JJ89" i="1"/>
  <c r="JQ97" i="1"/>
  <c r="KK97" i="1"/>
  <c r="LE97" i="1"/>
  <c r="LY97" i="1"/>
  <c r="MS97" i="1"/>
  <c r="NM97" i="1"/>
  <c r="OG97" i="1"/>
  <c r="PA97" i="1"/>
  <c r="PU97" i="1"/>
  <c r="QO97" i="1"/>
  <c r="RI97" i="1"/>
  <c r="SC97" i="1"/>
  <c r="SW97" i="1"/>
  <c r="TQ97" i="1"/>
  <c r="UK97" i="1"/>
  <c r="VE97" i="1"/>
  <c r="VY97" i="1"/>
  <c r="WS97" i="1"/>
  <c r="XM97" i="1"/>
  <c r="YG97" i="1"/>
  <c r="ZA97" i="1"/>
  <c r="ZU97" i="1"/>
  <c r="AAO97" i="1"/>
  <c r="JR97" i="1"/>
  <c r="KL97" i="1"/>
  <c r="LF97" i="1"/>
  <c r="LZ97" i="1"/>
  <c r="MT97" i="1"/>
  <c r="NN97" i="1"/>
  <c r="OH97" i="1"/>
  <c r="PB97" i="1"/>
  <c r="PV97" i="1"/>
  <c r="QP97" i="1"/>
  <c r="RJ97" i="1"/>
  <c r="SD97" i="1"/>
  <c r="KH97" i="1"/>
  <c r="LD97" i="1"/>
  <c r="MB97" i="1"/>
  <c r="MX97" i="1"/>
  <c r="NT97" i="1"/>
  <c r="OP97" i="1"/>
  <c r="PL97" i="1"/>
  <c r="QH97" i="1"/>
  <c r="RD97" i="1"/>
  <c r="RZ97" i="1"/>
  <c r="SV97" i="1"/>
  <c r="TR97" i="1"/>
  <c r="UM97" i="1"/>
  <c r="VH97" i="1"/>
  <c r="WC97" i="1"/>
  <c r="WX97" i="1"/>
  <c r="XS97" i="1"/>
  <c r="YN97" i="1"/>
  <c r="ZI97" i="1"/>
  <c r="AAD97" i="1"/>
  <c r="AAY97" i="1"/>
  <c r="ABS97" i="1"/>
  <c r="ACM97" i="1"/>
  <c r="ADG97" i="1"/>
  <c r="KI97" i="1"/>
  <c r="LG97" i="1"/>
  <c r="MC97" i="1"/>
  <c r="MY97" i="1"/>
  <c r="NU97" i="1"/>
  <c r="OQ97" i="1"/>
  <c r="PM97" i="1"/>
  <c r="QI97" i="1"/>
  <c r="RE97" i="1"/>
  <c r="SA97" i="1"/>
  <c r="SX97" i="1"/>
  <c r="TS97" i="1"/>
  <c r="UN97" i="1"/>
  <c r="VI97" i="1"/>
  <c r="WD97" i="1"/>
  <c r="WY97" i="1"/>
  <c r="XT97" i="1"/>
  <c r="YO97" i="1"/>
  <c r="ZJ97" i="1"/>
  <c r="AAE97" i="1"/>
  <c r="AAZ97" i="1"/>
  <c r="ABT97" i="1"/>
  <c r="ACN97" i="1"/>
  <c r="JO97" i="1"/>
  <c r="KM97" i="1"/>
  <c r="LI97" i="1"/>
  <c r="ME97" i="1"/>
  <c r="NA97" i="1"/>
  <c r="JS97" i="1"/>
  <c r="KO97" i="1"/>
  <c r="LK97" i="1"/>
  <c r="MG97" i="1"/>
  <c r="JT97" i="1"/>
  <c r="KP97" i="1"/>
  <c r="LL97" i="1"/>
  <c r="MH97" i="1"/>
  <c r="ND97" i="1"/>
  <c r="NZ97" i="1"/>
  <c r="OV97" i="1"/>
  <c r="PR97" i="1"/>
  <c r="QN97" i="1"/>
  <c r="RL97" i="1"/>
  <c r="SH97" i="1"/>
  <c r="TC97" i="1"/>
  <c r="TX97" i="1"/>
  <c r="US97" i="1"/>
  <c r="VN97" i="1"/>
  <c r="WI97" i="1"/>
  <c r="XD97" i="1"/>
  <c r="XY97" i="1"/>
  <c r="YT97" i="1"/>
  <c r="ZO97" i="1"/>
  <c r="AAJ97" i="1"/>
  <c r="ABE97" i="1"/>
  <c r="ABY97" i="1"/>
  <c r="ACS97" i="1"/>
  <c r="JU97" i="1"/>
  <c r="KQ97" i="1"/>
  <c r="LM97" i="1"/>
  <c r="MI97" i="1"/>
  <c r="NE97" i="1"/>
  <c r="OA97" i="1"/>
  <c r="OW97" i="1"/>
  <c r="PS97" i="1"/>
  <c r="QQ97" i="1"/>
  <c r="RM97" i="1"/>
  <c r="SI97" i="1"/>
  <c r="TD97" i="1"/>
  <c r="TY97" i="1"/>
  <c r="UT97" i="1"/>
  <c r="VO97" i="1"/>
  <c r="WJ97" i="1"/>
  <c r="XE97" i="1"/>
  <c r="XZ97" i="1"/>
  <c r="YU97" i="1"/>
  <c r="ZP97" i="1"/>
  <c r="AAK97" i="1"/>
  <c r="ABF97" i="1"/>
  <c r="ABZ97" i="1"/>
  <c r="ACT97" i="1"/>
  <c r="JV97" i="1"/>
  <c r="KR97" i="1"/>
  <c r="LN97" i="1"/>
  <c r="MJ97" i="1"/>
  <c r="NF97" i="1"/>
  <c r="OB97" i="1"/>
  <c r="OX97" i="1"/>
  <c r="PT97" i="1"/>
  <c r="QR97" i="1"/>
  <c r="RN97" i="1"/>
  <c r="SJ97" i="1"/>
  <c r="TE97" i="1"/>
  <c r="TZ97" i="1"/>
  <c r="UU97" i="1"/>
  <c r="VP97" i="1"/>
  <c r="WK97" i="1"/>
  <c r="XF97" i="1"/>
  <c r="YA97" i="1"/>
  <c r="YV97" i="1"/>
  <c r="ZQ97" i="1"/>
  <c r="AAL97" i="1"/>
  <c r="ABG97" i="1"/>
  <c r="ACA97" i="1"/>
  <c r="ACU97" i="1"/>
  <c r="JW97" i="1"/>
  <c r="KS97" i="1"/>
  <c r="LO97" i="1"/>
  <c r="MK97" i="1"/>
  <c r="NG97" i="1"/>
  <c r="OC97" i="1"/>
  <c r="OY97" i="1"/>
  <c r="PW97" i="1"/>
  <c r="QS97" i="1"/>
  <c r="RO97" i="1"/>
  <c r="SK97" i="1"/>
  <c r="TF97" i="1"/>
  <c r="UA97" i="1"/>
  <c r="UV97" i="1"/>
  <c r="VQ97" i="1"/>
  <c r="WL97" i="1"/>
  <c r="XG97" i="1"/>
  <c r="YB97" i="1"/>
  <c r="YW97" i="1"/>
  <c r="ZR97" i="1"/>
  <c r="AAM97" i="1"/>
  <c r="ABH97" i="1"/>
  <c r="ACB97" i="1"/>
  <c r="ACV97" i="1"/>
  <c r="JX97" i="1"/>
  <c r="KT97" i="1"/>
  <c r="LP97" i="1"/>
  <c r="ML97" i="1"/>
  <c r="NH97" i="1"/>
  <c r="OD97" i="1"/>
  <c r="OZ97" i="1"/>
  <c r="PX97" i="1"/>
  <c r="QT97" i="1"/>
  <c r="RP97" i="1"/>
  <c r="SL97" i="1"/>
  <c r="TG97" i="1"/>
  <c r="UB97" i="1"/>
  <c r="UW97" i="1"/>
  <c r="VR97" i="1"/>
  <c r="WM97" i="1"/>
  <c r="XH97" i="1"/>
  <c r="YC97" i="1"/>
  <c r="YX97" i="1"/>
  <c r="ZS97" i="1"/>
  <c r="AAN97" i="1"/>
  <c r="ABI97" i="1"/>
  <c r="ACC97" i="1"/>
  <c r="ACW97" i="1"/>
  <c r="JY97" i="1"/>
  <c r="KU97" i="1"/>
  <c r="LQ97" i="1"/>
  <c r="MM97" i="1"/>
  <c r="NI97" i="1"/>
  <c r="OE97" i="1"/>
  <c r="PC97" i="1"/>
  <c r="PY97" i="1"/>
  <c r="QU97" i="1"/>
  <c r="RQ97" i="1"/>
  <c r="SM97" i="1"/>
  <c r="TH97" i="1"/>
  <c r="UC97" i="1"/>
  <c r="UX97" i="1"/>
  <c r="VS97" i="1"/>
  <c r="WN97" i="1"/>
  <c r="XI97" i="1"/>
  <c r="YD97" i="1"/>
  <c r="YY97" i="1"/>
  <c r="ZT97" i="1"/>
  <c r="AAP97" i="1"/>
  <c r="ABJ97" i="1"/>
  <c r="ACD97" i="1"/>
  <c r="ACX97" i="1"/>
  <c r="KC97" i="1"/>
  <c r="KY97" i="1"/>
  <c r="LU97" i="1"/>
  <c r="MQ97" i="1"/>
  <c r="NO97" i="1"/>
  <c r="OK97" i="1"/>
  <c r="PG97" i="1"/>
  <c r="QC97" i="1"/>
  <c r="QY97" i="1"/>
  <c r="RU97" i="1"/>
  <c r="SQ97" i="1"/>
  <c r="TL97" i="1"/>
  <c r="UG97" i="1"/>
  <c r="VB97" i="1"/>
  <c r="VW97" i="1"/>
  <c r="WR97" i="1"/>
  <c r="XN97" i="1"/>
  <c r="YI97" i="1"/>
  <c r="ZD97" i="1"/>
  <c r="ZY97" i="1"/>
  <c r="AAT97" i="1"/>
  <c r="ABN97" i="1"/>
  <c r="ACH97" i="1"/>
  <c r="ADB97" i="1"/>
  <c r="KD97" i="1"/>
  <c r="KZ97" i="1"/>
  <c r="JN97" i="1"/>
  <c r="LT97" i="1"/>
  <c r="NP97" i="1"/>
  <c r="PE97" i="1"/>
  <c r="QM97" i="1"/>
  <c r="SE97" i="1"/>
  <c r="TP97" i="1"/>
  <c r="VD97" i="1"/>
  <c r="WQ97" i="1"/>
  <c r="YE97" i="1"/>
  <c r="ZM97" i="1"/>
  <c r="ABA97" i="1"/>
  <c r="ACK97" i="1"/>
  <c r="JP97" i="1"/>
  <c r="LV97" i="1"/>
  <c r="NQ97" i="1"/>
  <c r="PF97" i="1"/>
  <c r="QV97" i="1"/>
  <c r="SF97" i="1"/>
  <c r="TT97" i="1"/>
  <c r="VF97" i="1"/>
  <c r="WT97" i="1"/>
  <c r="YF97" i="1"/>
  <c r="ZN97" i="1"/>
  <c r="ABB97" i="1"/>
  <c r="ACL97" i="1"/>
  <c r="JZ97" i="1"/>
  <c r="LW97" i="1"/>
  <c r="NR97" i="1"/>
  <c r="PH97" i="1"/>
  <c r="QW97" i="1"/>
  <c r="SG97" i="1"/>
  <c r="TU97" i="1"/>
  <c r="VG97" i="1"/>
  <c r="WU97" i="1"/>
  <c r="YH97" i="1"/>
  <c r="ZV97" i="1"/>
  <c r="ABC97" i="1"/>
  <c r="ACO97" i="1"/>
  <c r="KA97" i="1"/>
  <c r="LX97" i="1"/>
  <c r="NS97" i="1"/>
  <c r="PI97" i="1"/>
  <c r="QX97" i="1"/>
  <c r="SN97" i="1"/>
  <c r="TV97" i="1"/>
  <c r="VJ97" i="1"/>
  <c r="WV97" i="1"/>
  <c r="YJ97" i="1"/>
  <c r="ZW97" i="1"/>
  <c r="ABD97" i="1"/>
  <c r="ACP97" i="1"/>
  <c r="KB97" i="1"/>
  <c r="MA97" i="1"/>
  <c r="NV97" i="1"/>
  <c r="PJ97" i="1"/>
  <c r="QZ97" i="1"/>
  <c r="SO97" i="1"/>
  <c r="TW97" i="1"/>
  <c r="VK97" i="1"/>
  <c r="WW97" i="1"/>
  <c r="YK97" i="1"/>
  <c r="ZX97" i="1"/>
  <c r="ABK97" i="1"/>
  <c r="ACQ97" i="1"/>
  <c r="KE97" i="1"/>
  <c r="MD97" i="1"/>
  <c r="NW97" i="1"/>
  <c r="PK97" i="1"/>
  <c r="RA97" i="1"/>
  <c r="SP97" i="1"/>
  <c r="UD97" i="1"/>
  <c r="VL97" i="1"/>
  <c r="WZ97" i="1"/>
  <c r="YL97" i="1"/>
  <c r="ZZ97" i="1"/>
  <c r="ABL97" i="1"/>
  <c r="ACR97" i="1"/>
  <c r="KF97" i="1"/>
  <c r="MF97" i="1"/>
  <c r="NX97" i="1"/>
  <c r="PN97" i="1"/>
  <c r="RB97" i="1"/>
  <c r="SR97" i="1"/>
  <c r="UE97" i="1"/>
  <c r="VM97" i="1"/>
  <c r="XA97" i="1"/>
  <c r="YM97" i="1"/>
  <c r="AAA97" i="1"/>
  <c r="ABM97" i="1"/>
  <c r="ACY97" i="1"/>
  <c r="KG97" i="1"/>
  <c r="MN97" i="1"/>
  <c r="NY97" i="1"/>
  <c r="PO97" i="1"/>
  <c r="RC97" i="1"/>
  <c r="SS97" i="1"/>
  <c r="UF97" i="1"/>
  <c r="VT97" i="1"/>
  <c r="XB97" i="1"/>
  <c r="YP97" i="1"/>
  <c r="AAB97" i="1"/>
  <c r="ABO97" i="1"/>
  <c r="ACZ97" i="1"/>
  <c r="KJ97" i="1"/>
  <c r="MO97" i="1"/>
  <c r="OF97" i="1"/>
  <c r="PP97" i="1"/>
  <c r="RF97" i="1"/>
  <c r="ST97" i="1"/>
  <c r="UH97" i="1"/>
  <c r="VU97" i="1"/>
  <c r="XC97" i="1"/>
  <c r="YQ97" i="1"/>
  <c r="AAC97" i="1"/>
  <c r="ABP97" i="1"/>
  <c r="ADA97" i="1"/>
  <c r="KN97" i="1"/>
  <c r="MP97" i="1"/>
  <c r="OI97" i="1"/>
  <c r="PQ97" i="1"/>
  <c r="RG97" i="1"/>
  <c r="SU97" i="1"/>
  <c r="UI97" i="1"/>
  <c r="VV97" i="1"/>
  <c r="XJ97" i="1"/>
  <c r="YR97" i="1"/>
  <c r="AAF97" i="1"/>
  <c r="ABQ97" i="1"/>
  <c r="ADC97" i="1"/>
  <c r="KV97" i="1"/>
  <c r="MR97" i="1"/>
  <c r="OJ97" i="1"/>
  <c r="PZ97" i="1"/>
  <c r="RH97" i="1"/>
  <c r="SY97" i="1"/>
  <c r="UJ97" i="1"/>
  <c r="VX97" i="1"/>
  <c r="XK97" i="1"/>
  <c r="YS97" i="1"/>
  <c r="AAG97" i="1"/>
  <c r="ABR97" i="1"/>
  <c r="ADD97" i="1"/>
  <c r="KW97" i="1"/>
  <c r="MU97" i="1"/>
  <c r="OL97" i="1"/>
  <c r="QA97" i="1"/>
  <c r="RK97" i="1"/>
  <c r="SZ97" i="1"/>
  <c r="UL97" i="1"/>
  <c r="VZ97" i="1"/>
  <c r="XL97" i="1"/>
  <c r="YZ97" i="1"/>
  <c r="AAH97" i="1"/>
  <c r="ABU97" i="1"/>
  <c r="ADE97" i="1"/>
  <c r="KX97" i="1"/>
  <c r="MV97" i="1"/>
  <c r="OM97" i="1"/>
  <c r="QB97" i="1"/>
  <c r="RR97" i="1"/>
  <c r="TA97" i="1"/>
  <c r="UO97" i="1"/>
  <c r="WA97" i="1"/>
  <c r="XO97" i="1"/>
  <c r="ZB97" i="1"/>
  <c r="AAI97" i="1"/>
  <c r="ABV97" i="1"/>
  <c r="ADF97" i="1"/>
  <c r="LC97" i="1"/>
  <c r="NB97" i="1"/>
  <c r="OR97" i="1"/>
  <c r="QF97" i="1"/>
  <c r="RV97" i="1"/>
  <c r="TJ97" i="1"/>
  <c r="UR97" i="1"/>
  <c r="WF97" i="1"/>
  <c r="XR97" i="1"/>
  <c r="ZF97" i="1"/>
  <c r="AAS97" i="1"/>
  <c r="ACE97" i="1"/>
  <c r="NJ97" i="1"/>
  <c r="SB97" i="1"/>
  <c r="XQ97" i="1"/>
  <c r="ACG97" i="1"/>
  <c r="NK97" i="1"/>
  <c r="TB97" i="1"/>
  <c r="XU97" i="1"/>
  <c r="ACI97" i="1"/>
  <c r="NL97" i="1"/>
  <c r="TI97" i="1"/>
  <c r="XV97" i="1"/>
  <c r="ACJ97" i="1"/>
  <c r="ON97" i="1"/>
  <c r="TK97" i="1"/>
  <c r="XW97" i="1"/>
  <c r="OO97" i="1"/>
  <c r="TM97" i="1"/>
  <c r="XX97" i="1"/>
  <c r="OS97" i="1"/>
  <c r="TN97" i="1"/>
  <c r="ZC97" i="1"/>
  <c r="OT97" i="1"/>
  <c r="TO97" i="1"/>
  <c r="ZE97" i="1"/>
  <c r="OU97" i="1"/>
  <c r="UP97" i="1"/>
  <c r="ZG97" i="1"/>
  <c r="PD97" i="1"/>
  <c r="UQ97" i="1"/>
  <c r="ZH97" i="1"/>
  <c r="QD97" i="1"/>
  <c r="UY97" i="1"/>
  <c r="ZK97" i="1"/>
  <c r="QE97" i="1"/>
  <c r="UZ97" i="1"/>
  <c r="ZL97" i="1"/>
  <c r="LA97" i="1"/>
  <c r="QG97" i="1"/>
  <c r="VA97" i="1"/>
  <c r="AAQ97" i="1"/>
  <c r="LB97" i="1"/>
  <c r="QJ97" i="1"/>
  <c r="VC97" i="1"/>
  <c r="AAR97" i="1"/>
  <c r="LR97" i="1"/>
  <c r="RS97" i="1"/>
  <c r="WG97" i="1"/>
  <c r="AAW97" i="1"/>
  <c r="LS97" i="1"/>
  <c r="RT97" i="1"/>
  <c r="WH97" i="1"/>
  <c r="AAX97" i="1"/>
  <c r="WB97" i="1"/>
  <c r="WE97" i="1"/>
  <c r="WO97" i="1"/>
  <c r="WP97" i="1"/>
  <c r="XP97" i="1"/>
  <c r="AAU97" i="1"/>
  <c r="AAV97" i="1"/>
  <c r="ABW97" i="1"/>
  <c r="ABX97" i="1"/>
  <c r="ACF97" i="1"/>
  <c r="LH97" i="1"/>
  <c r="LJ97" i="1"/>
  <c r="MW97" i="1"/>
  <c r="QK97" i="1"/>
  <c r="QL97" i="1"/>
  <c r="RX97" i="1"/>
  <c r="MZ97" i="1"/>
  <c r="NC97" i="1"/>
  <c r="RW97" i="1"/>
  <c r="RY97" i="1"/>
  <c r="I97" i="1"/>
  <c r="AC97" i="1"/>
  <c r="AW97" i="1"/>
  <c r="BQ97" i="1"/>
  <c r="CK97" i="1"/>
  <c r="DE97" i="1"/>
  <c r="DY97" i="1"/>
  <c r="ES97" i="1"/>
  <c r="FM97" i="1"/>
  <c r="GG97" i="1"/>
  <c r="HA97" i="1"/>
  <c r="HU97" i="1"/>
  <c r="IO97" i="1"/>
  <c r="JI97" i="1"/>
  <c r="J97" i="1"/>
  <c r="AD97" i="1"/>
  <c r="AX97" i="1"/>
  <c r="BR97" i="1"/>
  <c r="CL97" i="1"/>
  <c r="DF97" i="1"/>
  <c r="DZ97" i="1"/>
  <c r="ET97" i="1"/>
  <c r="FN97" i="1"/>
  <c r="GH97" i="1"/>
  <c r="HB97" i="1"/>
  <c r="HV97" i="1"/>
  <c r="IP97" i="1"/>
  <c r="JJ97" i="1"/>
  <c r="Y97" i="1"/>
  <c r="AU97" i="1"/>
  <c r="BS97" i="1"/>
  <c r="CO97" i="1"/>
  <c r="DK97" i="1"/>
  <c r="EG97" i="1"/>
  <c r="FC97" i="1"/>
  <c r="FY97" i="1"/>
  <c r="GU97" i="1"/>
  <c r="HQ97" i="1"/>
  <c r="IM97" i="1"/>
  <c r="JK97" i="1"/>
  <c r="Z97" i="1"/>
  <c r="AV97" i="1"/>
  <c r="BT97" i="1"/>
  <c r="CP97" i="1"/>
  <c r="DL97" i="1"/>
  <c r="EH97" i="1"/>
  <c r="FD97" i="1"/>
  <c r="FZ97" i="1"/>
  <c r="GV97" i="1"/>
  <c r="HR97" i="1"/>
  <c r="IN97" i="1"/>
  <c r="JL97" i="1"/>
  <c r="AA97" i="1"/>
  <c r="AY97" i="1"/>
  <c r="BU97" i="1"/>
  <c r="CQ97" i="1"/>
  <c r="F97" i="1"/>
  <c r="AB97" i="1"/>
  <c r="AZ97" i="1"/>
  <c r="BV97" i="1"/>
  <c r="CR97" i="1"/>
  <c r="DN97" i="1"/>
  <c r="EJ97" i="1"/>
  <c r="FF97" i="1"/>
  <c r="GB97" i="1"/>
  <c r="GX97" i="1"/>
  <c r="HT97" i="1"/>
  <c r="IR97" i="1"/>
  <c r="G97" i="1"/>
  <c r="AE97" i="1"/>
  <c r="BA97" i="1"/>
  <c r="BW97" i="1"/>
  <c r="CS97" i="1"/>
  <c r="DO97" i="1"/>
  <c r="EK97" i="1"/>
  <c r="FG97" i="1"/>
  <c r="GC97" i="1"/>
  <c r="GY97" i="1"/>
  <c r="HW97" i="1"/>
  <c r="IS97" i="1"/>
  <c r="H97" i="1"/>
  <c r="AF97" i="1"/>
  <c r="BB97" i="1"/>
  <c r="BX97" i="1"/>
  <c r="CT97" i="1"/>
  <c r="DP97" i="1"/>
  <c r="EL97" i="1"/>
  <c r="FH97" i="1"/>
  <c r="GD97" i="1"/>
  <c r="GZ97" i="1"/>
  <c r="HX97" i="1"/>
  <c r="IT97" i="1"/>
  <c r="K97" i="1"/>
  <c r="AG97" i="1"/>
  <c r="BC97" i="1"/>
  <c r="BY97" i="1"/>
  <c r="CU97" i="1"/>
  <c r="DQ97" i="1"/>
  <c r="EM97" i="1"/>
  <c r="FI97" i="1"/>
  <c r="GE97" i="1"/>
  <c r="HC97" i="1"/>
  <c r="HY97" i="1"/>
  <c r="IU97" i="1"/>
  <c r="L97" i="1"/>
  <c r="AH97" i="1"/>
  <c r="BD97" i="1"/>
  <c r="BZ97" i="1"/>
  <c r="CV97" i="1"/>
  <c r="DR97" i="1"/>
  <c r="EN97" i="1"/>
  <c r="FJ97" i="1"/>
  <c r="GF97" i="1"/>
  <c r="HD97" i="1"/>
  <c r="HZ97" i="1"/>
  <c r="IV97" i="1"/>
  <c r="M97" i="1"/>
  <c r="AI97" i="1"/>
  <c r="BE97" i="1"/>
  <c r="CA97" i="1"/>
  <c r="CW97" i="1"/>
  <c r="DS97" i="1"/>
  <c r="EO97" i="1"/>
  <c r="FK97" i="1"/>
  <c r="GI97" i="1"/>
  <c r="HE97" i="1"/>
  <c r="IA97" i="1"/>
  <c r="IW97" i="1"/>
  <c r="N97" i="1"/>
  <c r="AJ97" i="1"/>
  <c r="BF97" i="1"/>
  <c r="CB97" i="1"/>
  <c r="CX97" i="1"/>
  <c r="DT97" i="1"/>
  <c r="EP97" i="1"/>
  <c r="FL97" i="1"/>
  <c r="GJ97" i="1"/>
  <c r="HF97" i="1"/>
  <c r="IB97" i="1"/>
  <c r="IX97" i="1"/>
  <c r="O97" i="1"/>
  <c r="AK97" i="1"/>
  <c r="BG97" i="1"/>
  <c r="CC97" i="1"/>
  <c r="CY97" i="1"/>
  <c r="DU97" i="1"/>
  <c r="EQ97" i="1"/>
  <c r="FO97" i="1"/>
  <c r="GK97" i="1"/>
  <c r="HG97" i="1"/>
  <c r="IC97" i="1"/>
  <c r="IY97" i="1"/>
  <c r="P97" i="1"/>
  <c r="AL97" i="1"/>
  <c r="BH97" i="1"/>
  <c r="CD97" i="1"/>
  <c r="CZ97" i="1"/>
  <c r="DV97" i="1"/>
  <c r="ER97" i="1"/>
  <c r="FP97" i="1"/>
  <c r="GL97" i="1"/>
  <c r="HH97" i="1"/>
  <c r="ID97" i="1"/>
  <c r="IZ97" i="1"/>
  <c r="Q97" i="1"/>
  <c r="AM97" i="1"/>
  <c r="BI97" i="1"/>
  <c r="CE97" i="1"/>
  <c r="DA97" i="1"/>
  <c r="DW97" i="1"/>
  <c r="EU97" i="1"/>
  <c r="FQ97" i="1"/>
  <c r="GM97" i="1"/>
  <c r="HI97" i="1"/>
  <c r="IE97" i="1"/>
  <c r="JA97" i="1"/>
  <c r="R97" i="1"/>
  <c r="AN97" i="1"/>
  <c r="BJ97" i="1"/>
  <c r="CF97" i="1"/>
  <c r="DB97" i="1"/>
  <c r="DX97" i="1"/>
  <c r="EV97" i="1"/>
  <c r="FR97" i="1"/>
  <c r="GN97" i="1"/>
  <c r="HJ97" i="1"/>
  <c r="IF97" i="1"/>
  <c r="JB97" i="1"/>
  <c r="S97" i="1"/>
  <c r="AO97" i="1"/>
  <c r="BK97" i="1"/>
  <c r="CG97" i="1"/>
  <c r="DC97" i="1"/>
  <c r="EA97" i="1"/>
  <c r="EW97" i="1"/>
  <c r="FS97" i="1"/>
  <c r="GO97" i="1"/>
  <c r="HK97" i="1"/>
  <c r="IG97" i="1"/>
  <c r="JC97" i="1"/>
  <c r="T97" i="1"/>
  <c r="AP97" i="1"/>
  <c r="BL97" i="1"/>
  <c r="CH97" i="1"/>
  <c r="DD97" i="1"/>
  <c r="EB97" i="1"/>
  <c r="EX97" i="1"/>
  <c r="FT97" i="1"/>
  <c r="GP97" i="1"/>
  <c r="HL97" i="1"/>
  <c r="IH97" i="1"/>
  <c r="JD97" i="1"/>
  <c r="U97" i="1"/>
  <c r="AQ97" i="1"/>
  <c r="BM97" i="1"/>
  <c r="CI97" i="1"/>
  <c r="DG97" i="1"/>
  <c r="EC97" i="1"/>
  <c r="EY97" i="1"/>
  <c r="FU97" i="1"/>
  <c r="GQ97" i="1"/>
  <c r="HM97" i="1"/>
  <c r="II97" i="1"/>
  <c r="JE97" i="1"/>
  <c r="V97" i="1"/>
  <c r="AR97" i="1"/>
  <c r="BN97" i="1"/>
  <c r="CJ97" i="1"/>
  <c r="DH97" i="1"/>
  <c r="ED97" i="1"/>
  <c r="EZ97" i="1"/>
  <c r="FV97" i="1"/>
  <c r="GR97" i="1"/>
  <c r="HN97" i="1"/>
  <c r="IJ97" i="1"/>
  <c r="JF97" i="1"/>
  <c r="W97" i="1"/>
  <c r="AS97" i="1"/>
  <c r="BO97" i="1"/>
  <c r="CM97" i="1"/>
  <c r="DI97" i="1"/>
  <c r="EE97" i="1"/>
  <c r="FA97" i="1"/>
  <c r="FW97" i="1"/>
  <c r="GS97" i="1"/>
  <c r="HO97" i="1"/>
  <c r="IK97" i="1"/>
  <c r="JG97" i="1"/>
  <c r="JM97" i="1"/>
  <c r="X97" i="1"/>
  <c r="AT97" i="1"/>
  <c r="BP97" i="1"/>
  <c r="CN97" i="1"/>
  <c r="DJ97" i="1"/>
  <c r="DM97" i="1"/>
  <c r="EF97" i="1"/>
  <c r="EI97" i="1"/>
  <c r="FB97" i="1"/>
  <c r="FE97" i="1"/>
  <c r="FX97" i="1"/>
  <c r="GA97" i="1"/>
  <c r="GT97" i="1"/>
  <c r="GW97" i="1"/>
  <c r="HP97" i="1"/>
  <c r="HS97" i="1"/>
  <c r="IL97" i="1"/>
  <c r="IQ97" i="1"/>
  <c r="JH97" i="1"/>
  <c r="JQ76" i="1"/>
  <c r="KK76" i="1"/>
  <c r="LE76" i="1"/>
  <c r="LY76" i="1"/>
  <c r="MS76" i="1"/>
  <c r="NM76" i="1"/>
  <c r="OG76" i="1"/>
  <c r="PA76" i="1"/>
  <c r="JT76" i="1"/>
  <c r="KO76" i="1"/>
  <c r="LJ76" i="1"/>
  <c r="ME76" i="1"/>
  <c r="MZ76" i="1"/>
  <c r="NU76" i="1"/>
  <c r="OP76" i="1"/>
  <c r="PK76" i="1"/>
  <c r="QE76" i="1"/>
  <c r="QY76" i="1"/>
  <c r="RS76" i="1"/>
  <c r="SM76" i="1"/>
  <c r="TG76" i="1"/>
  <c r="UA76" i="1"/>
  <c r="UU76" i="1"/>
  <c r="VO76" i="1"/>
  <c r="WI76" i="1"/>
  <c r="XC76" i="1"/>
  <c r="XW76" i="1"/>
  <c r="YQ76" i="1"/>
  <c r="ZK76" i="1"/>
  <c r="AAE76" i="1"/>
  <c r="AAY76" i="1"/>
  <c r="ABS76" i="1"/>
  <c r="ACM76" i="1"/>
  <c r="ADG76" i="1"/>
  <c r="JV76" i="1"/>
  <c r="KQ76" i="1"/>
  <c r="LL76" i="1"/>
  <c r="MG76" i="1"/>
  <c r="NB76" i="1"/>
  <c r="NW76" i="1"/>
  <c r="OR76" i="1"/>
  <c r="PM76" i="1"/>
  <c r="QG76" i="1"/>
  <c r="RA76" i="1"/>
  <c r="RU76" i="1"/>
  <c r="SO76" i="1"/>
  <c r="TI76" i="1"/>
  <c r="UC76" i="1"/>
  <c r="UW76" i="1"/>
  <c r="VQ76" i="1"/>
  <c r="WK76" i="1"/>
  <c r="XE76" i="1"/>
  <c r="XY76" i="1"/>
  <c r="YS76" i="1"/>
  <c r="ZM76" i="1"/>
  <c r="AAG76" i="1"/>
  <c r="ABA76" i="1"/>
  <c r="ABU76" i="1"/>
  <c r="ACO76" i="1"/>
  <c r="JX76" i="1"/>
  <c r="KS76" i="1"/>
  <c r="LN76" i="1"/>
  <c r="MI76" i="1"/>
  <c r="ND76" i="1"/>
  <c r="NY76" i="1"/>
  <c r="OT76" i="1"/>
  <c r="PO76" i="1"/>
  <c r="QI76" i="1"/>
  <c r="RC76" i="1"/>
  <c r="RW76" i="1"/>
  <c r="SQ76" i="1"/>
  <c r="TK76" i="1"/>
  <c r="UE76" i="1"/>
  <c r="UY76" i="1"/>
  <c r="VS76" i="1"/>
  <c r="WM76" i="1"/>
  <c r="XG76" i="1"/>
  <c r="YA76" i="1"/>
  <c r="YU76" i="1"/>
  <c r="ZO76" i="1"/>
  <c r="JZ76" i="1"/>
  <c r="KU76" i="1"/>
  <c r="LP76" i="1"/>
  <c r="MK76" i="1"/>
  <c r="NF76" i="1"/>
  <c r="OA76" i="1"/>
  <c r="OV76" i="1"/>
  <c r="KH76" i="1"/>
  <c r="LH76" i="1"/>
  <c r="MJ76" i="1"/>
  <c r="NJ76" i="1"/>
  <c r="OJ76" i="1"/>
  <c r="PI76" i="1"/>
  <c r="QH76" i="1"/>
  <c r="RF76" i="1"/>
  <c r="SC76" i="1"/>
  <c r="SZ76" i="1"/>
  <c r="TW76" i="1"/>
  <c r="UT76" i="1"/>
  <c r="VT76" i="1"/>
  <c r="WQ76" i="1"/>
  <c r="XN76" i="1"/>
  <c r="YK76" i="1"/>
  <c r="ZH76" i="1"/>
  <c r="AAF76" i="1"/>
  <c r="ABC76" i="1"/>
  <c r="ABY76" i="1"/>
  <c r="ACU76" i="1"/>
  <c r="KI76" i="1"/>
  <c r="LI76" i="1"/>
  <c r="ML76" i="1"/>
  <c r="NK76" i="1"/>
  <c r="OK76" i="1"/>
  <c r="PJ76" i="1"/>
  <c r="QJ76" i="1"/>
  <c r="RG76" i="1"/>
  <c r="SD76" i="1"/>
  <c r="TA76" i="1"/>
  <c r="TX76" i="1"/>
  <c r="UV76" i="1"/>
  <c r="VU76" i="1"/>
  <c r="WR76" i="1"/>
  <c r="XO76" i="1"/>
  <c r="YL76" i="1"/>
  <c r="ZI76" i="1"/>
  <c r="AAH76" i="1"/>
  <c r="ABD76" i="1"/>
  <c r="ABZ76" i="1"/>
  <c r="ACV76" i="1"/>
  <c r="KJ76" i="1"/>
  <c r="LK76" i="1"/>
  <c r="MM76" i="1"/>
  <c r="NL76" i="1"/>
  <c r="OL76" i="1"/>
  <c r="PL76" i="1"/>
  <c r="QK76" i="1"/>
  <c r="RH76" i="1"/>
  <c r="SE76" i="1"/>
  <c r="TB76" i="1"/>
  <c r="TY76" i="1"/>
  <c r="UX76" i="1"/>
  <c r="VV76" i="1"/>
  <c r="WS76" i="1"/>
  <c r="XP76" i="1"/>
  <c r="YM76" i="1"/>
  <c r="ZJ76" i="1"/>
  <c r="AAI76" i="1"/>
  <c r="ABE76" i="1"/>
  <c r="ACA76" i="1"/>
  <c r="ACW76" i="1"/>
  <c r="KM76" i="1"/>
  <c r="LO76" i="1"/>
  <c r="MO76" i="1"/>
  <c r="NO76" i="1"/>
  <c r="ON76" i="1"/>
  <c r="PP76" i="1"/>
  <c r="QM76" i="1"/>
  <c r="RJ76" i="1"/>
  <c r="SG76" i="1"/>
  <c r="TD76" i="1"/>
  <c r="UB76" i="1"/>
  <c r="VA76" i="1"/>
  <c r="VX76" i="1"/>
  <c r="WU76" i="1"/>
  <c r="XR76" i="1"/>
  <c r="YO76" i="1"/>
  <c r="ZN76" i="1"/>
  <c r="AAK76" i="1"/>
  <c r="ABG76" i="1"/>
  <c r="ACC76" i="1"/>
  <c r="ACY76" i="1"/>
  <c r="JO76" i="1"/>
  <c r="KP76" i="1"/>
  <c r="LR76" i="1"/>
  <c r="MQ76" i="1"/>
  <c r="NQ76" i="1"/>
  <c r="OQ76" i="1"/>
  <c r="PR76" i="1"/>
  <c r="QO76" i="1"/>
  <c r="RL76" i="1"/>
  <c r="SI76" i="1"/>
  <c r="TF76" i="1"/>
  <c r="UF76" i="1"/>
  <c r="VC76" i="1"/>
  <c r="VZ76" i="1"/>
  <c r="WW76" i="1"/>
  <c r="JP76" i="1"/>
  <c r="KR76" i="1"/>
  <c r="LS76" i="1"/>
  <c r="MR76" i="1"/>
  <c r="NR76" i="1"/>
  <c r="OS76" i="1"/>
  <c r="PS76" i="1"/>
  <c r="QP76" i="1"/>
  <c r="JR76" i="1"/>
  <c r="KT76" i="1"/>
  <c r="KV76" i="1"/>
  <c r="MB76" i="1"/>
  <c r="NP76" i="1"/>
  <c r="PB76" i="1"/>
  <c r="QF76" i="1"/>
  <c r="RP76" i="1"/>
  <c r="SU76" i="1"/>
  <c r="TZ76" i="1"/>
  <c r="VG76" i="1"/>
  <c r="WJ76" i="1"/>
  <c r="XQ76" i="1"/>
  <c r="YV76" i="1"/>
  <c r="ZW76" i="1"/>
  <c r="AAW76" i="1"/>
  <c r="ACB76" i="1"/>
  <c r="ADC76" i="1"/>
  <c r="KW76" i="1"/>
  <c r="MC76" i="1"/>
  <c r="NS76" i="1"/>
  <c r="PC76" i="1"/>
  <c r="QL76" i="1"/>
  <c r="RQ76" i="1"/>
  <c r="SV76" i="1"/>
  <c r="UD76" i="1"/>
  <c r="VH76" i="1"/>
  <c r="WL76" i="1"/>
  <c r="XS76" i="1"/>
  <c r="YW76" i="1"/>
  <c r="ZX76" i="1"/>
  <c r="AAX76" i="1"/>
  <c r="ACD76" i="1"/>
  <c r="ADD76" i="1"/>
  <c r="KY76" i="1"/>
  <c r="MF76" i="1"/>
  <c r="NV76" i="1"/>
  <c r="PE76" i="1"/>
  <c r="QQ76" i="1"/>
  <c r="RT76" i="1"/>
  <c r="SX76" i="1"/>
  <c r="UH76" i="1"/>
  <c r="VJ76" i="1"/>
  <c r="WO76" i="1"/>
  <c r="XU76" i="1"/>
  <c r="YY76" i="1"/>
  <c r="ZZ76" i="1"/>
  <c r="ABB76" i="1"/>
  <c r="ACF76" i="1"/>
  <c r="ADF76" i="1"/>
  <c r="KZ76" i="1"/>
  <c r="MH76" i="1"/>
  <c r="NX76" i="1"/>
  <c r="PF76" i="1"/>
  <c r="QR76" i="1"/>
  <c r="RV76" i="1"/>
  <c r="SY76" i="1"/>
  <c r="UI76" i="1"/>
  <c r="VK76" i="1"/>
  <c r="WP76" i="1"/>
  <c r="XV76" i="1"/>
  <c r="YZ76" i="1"/>
  <c r="AAA76" i="1"/>
  <c r="ABF76" i="1"/>
  <c r="ACG76" i="1"/>
  <c r="JN76" i="1"/>
  <c r="LB76" i="1"/>
  <c r="MP76" i="1"/>
  <c r="OB76" i="1"/>
  <c r="PH76" i="1"/>
  <c r="QT76" i="1"/>
  <c r="RY76" i="1"/>
  <c r="TE76" i="1"/>
  <c r="UK76" i="1"/>
  <c r="VM76" i="1"/>
  <c r="WV76" i="1"/>
  <c r="XZ76" i="1"/>
  <c r="ZB76" i="1"/>
  <c r="AAC76" i="1"/>
  <c r="ABI76" i="1"/>
  <c r="ACI76" i="1"/>
  <c r="JU76" i="1"/>
  <c r="LD76" i="1"/>
  <c r="MU76" i="1"/>
  <c r="OD76" i="1"/>
  <c r="PQ76" i="1"/>
  <c r="QV76" i="1"/>
  <c r="SA76" i="1"/>
  <c r="TJ76" i="1"/>
  <c r="UM76" i="1"/>
  <c r="VP76" i="1"/>
  <c r="WY76" i="1"/>
  <c r="YC76" i="1"/>
  <c r="ZD76" i="1"/>
  <c r="AAJ76" i="1"/>
  <c r="ABK76" i="1"/>
  <c r="ACK76" i="1"/>
  <c r="JW76" i="1"/>
  <c r="LF76" i="1"/>
  <c r="MV76" i="1"/>
  <c r="OE76" i="1"/>
  <c r="PT76" i="1"/>
  <c r="QW76" i="1"/>
  <c r="SB76" i="1"/>
  <c r="TL76" i="1"/>
  <c r="UN76" i="1"/>
  <c r="VR76" i="1"/>
  <c r="WZ76" i="1"/>
  <c r="YD76" i="1"/>
  <c r="ZE76" i="1"/>
  <c r="AAL76" i="1"/>
  <c r="ABL76" i="1"/>
  <c r="ACL76" i="1"/>
  <c r="JY76" i="1"/>
  <c r="LG76" i="1"/>
  <c r="MW76" i="1"/>
  <c r="OF76" i="1"/>
  <c r="PU76" i="1"/>
  <c r="QX76" i="1"/>
  <c r="SF76" i="1"/>
  <c r="TM76" i="1"/>
  <c r="UO76" i="1"/>
  <c r="VW76" i="1"/>
  <c r="XA76" i="1"/>
  <c r="YE76" i="1"/>
  <c r="ZF76" i="1"/>
  <c r="AAM76" i="1"/>
  <c r="ABM76" i="1"/>
  <c r="ACN76" i="1"/>
  <c r="KA76" i="1"/>
  <c r="LM76" i="1"/>
  <c r="MX76" i="1"/>
  <c r="OH76" i="1"/>
  <c r="PV76" i="1"/>
  <c r="QZ76" i="1"/>
  <c r="SH76" i="1"/>
  <c r="KB76" i="1"/>
  <c r="LQ76" i="1"/>
  <c r="LW76" i="1"/>
  <c r="OO76" i="1"/>
  <c r="RB76" i="1"/>
  <c r="TC76" i="1"/>
  <c r="VD76" i="1"/>
  <c r="XF76" i="1"/>
  <c r="ZA76" i="1"/>
  <c r="AAT76" i="1"/>
  <c r="ACR76" i="1"/>
  <c r="LX76" i="1"/>
  <c r="OU76" i="1"/>
  <c r="RD76" i="1"/>
  <c r="TH76" i="1"/>
  <c r="VE76" i="1"/>
  <c r="XH76" i="1"/>
  <c r="ZC76" i="1"/>
  <c r="AAU76" i="1"/>
  <c r="ACS76" i="1"/>
  <c r="MA76" i="1"/>
  <c r="OX76" i="1"/>
  <c r="RI76" i="1"/>
  <c r="TO76" i="1"/>
  <c r="VI76" i="1"/>
  <c r="XJ76" i="1"/>
  <c r="ZL76" i="1"/>
  <c r="AAZ76" i="1"/>
  <c r="ACX76" i="1"/>
  <c r="KC76" i="1"/>
  <c r="MY76" i="1"/>
  <c r="PG76" i="1"/>
  <c r="RO76" i="1"/>
  <c r="TS76" i="1"/>
  <c r="WA76" i="1"/>
  <c r="XT76" i="1"/>
  <c r="ZS76" i="1"/>
  <c r="ABO76" i="1"/>
  <c r="ADE76" i="1"/>
  <c r="KD76" i="1"/>
  <c r="NA76" i="1"/>
  <c r="PN76" i="1"/>
  <c r="RR76" i="1"/>
  <c r="TT76" i="1"/>
  <c r="WB76" i="1"/>
  <c r="XX76" i="1"/>
  <c r="ZT76" i="1"/>
  <c r="ABP76" i="1"/>
  <c r="KE76" i="1"/>
  <c r="NC76" i="1"/>
  <c r="PW76" i="1"/>
  <c r="RX76" i="1"/>
  <c r="TU76" i="1"/>
  <c r="WC76" i="1"/>
  <c r="KF76" i="1"/>
  <c r="NE76" i="1"/>
  <c r="PX76" i="1"/>
  <c r="RZ76" i="1"/>
  <c r="TV76" i="1"/>
  <c r="WD76" i="1"/>
  <c r="YF76" i="1"/>
  <c r="ZV76" i="1"/>
  <c r="ABR76" i="1"/>
  <c r="KG76" i="1"/>
  <c r="NG76" i="1"/>
  <c r="PY76" i="1"/>
  <c r="KL76" i="1"/>
  <c r="NH76" i="1"/>
  <c r="PZ76" i="1"/>
  <c r="SK76" i="1"/>
  <c r="UJ76" i="1"/>
  <c r="WF76" i="1"/>
  <c r="YH76" i="1"/>
  <c r="AAB76" i="1"/>
  <c r="ABV76" i="1"/>
  <c r="LA76" i="1"/>
  <c r="NT76" i="1"/>
  <c r="QC76" i="1"/>
  <c r="SP76" i="1"/>
  <c r="UQ76" i="1"/>
  <c r="WN76" i="1"/>
  <c r="YN76" i="1"/>
  <c r="KX76" i="1"/>
  <c r="QB76" i="1"/>
  <c r="UG76" i="1"/>
  <c r="XL76" i="1"/>
  <c r="AAQ76" i="1"/>
  <c r="LC76" i="1"/>
  <c r="QD76" i="1"/>
  <c r="UL76" i="1"/>
  <c r="XM76" i="1"/>
  <c r="AAR76" i="1"/>
  <c r="LT76" i="1"/>
  <c r="QN76" i="1"/>
  <c r="UP76" i="1"/>
  <c r="YB76" i="1"/>
  <c r="AAS76" i="1"/>
  <c r="LU76" i="1"/>
  <c r="QS76" i="1"/>
  <c r="LZ76" i="1"/>
  <c r="RE76" i="1"/>
  <c r="UZ76" i="1"/>
  <c r="YJ76" i="1"/>
  <c r="ABJ76" i="1"/>
  <c r="MD76" i="1"/>
  <c r="RK76" i="1"/>
  <c r="VB76" i="1"/>
  <c r="YP76" i="1"/>
  <c r="ABN76" i="1"/>
  <c r="MN76" i="1"/>
  <c r="RM76" i="1"/>
  <c r="VF76" i="1"/>
  <c r="YR76" i="1"/>
  <c r="ABQ76" i="1"/>
  <c r="MT76" i="1"/>
  <c r="RN76" i="1"/>
  <c r="VL76" i="1"/>
  <c r="YT76" i="1"/>
  <c r="ABT76" i="1"/>
  <c r="NI76" i="1"/>
  <c r="SJ76" i="1"/>
  <c r="VN76" i="1"/>
  <c r="YX76" i="1"/>
  <c r="ABW76" i="1"/>
  <c r="NN76" i="1"/>
  <c r="SL76" i="1"/>
  <c r="VY76" i="1"/>
  <c r="ZG76" i="1"/>
  <c r="OW76" i="1"/>
  <c r="SW76" i="1"/>
  <c r="WX76" i="1"/>
  <c r="ZY76" i="1"/>
  <c r="ACQ76" i="1"/>
  <c r="PD76" i="1"/>
  <c r="XK76" i="1"/>
  <c r="ADA76" i="1"/>
  <c r="QA76" i="1"/>
  <c r="YG76" i="1"/>
  <c r="ADB76" i="1"/>
  <c r="QU76" i="1"/>
  <c r="YI76" i="1"/>
  <c r="SN76" i="1"/>
  <c r="ZP76" i="1"/>
  <c r="SR76" i="1"/>
  <c r="ZQ76" i="1"/>
  <c r="SS76" i="1"/>
  <c r="ZR76" i="1"/>
  <c r="ST76" i="1"/>
  <c r="ZU76" i="1"/>
  <c r="TN76" i="1"/>
  <c r="AAD76" i="1"/>
  <c r="TP76" i="1"/>
  <c r="AAN76" i="1"/>
  <c r="TQ76" i="1"/>
  <c r="AAO76" i="1"/>
  <c r="TR76" i="1"/>
  <c r="AAP76" i="1"/>
  <c r="JS76" i="1"/>
  <c r="OC76" i="1"/>
  <c r="WH76" i="1"/>
  <c r="ACH76" i="1"/>
  <c r="OY76" i="1"/>
  <c r="XD76" i="1"/>
  <c r="ACT76" i="1"/>
  <c r="OZ76" i="1"/>
  <c r="XI76" i="1"/>
  <c r="ACZ76" i="1"/>
  <c r="ACJ76" i="1"/>
  <c r="ACP76" i="1"/>
  <c r="KN76" i="1"/>
  <c r="LV76" i="1"/>
  <c r="NZ76" i="1"/>
  <c r="OI76" i="1"/>
  <c r="OM76" i="1"/>
  <c r="UR76" i="1"/>
  <c r="US76" i="1"/>
  <c r="WE76" i="1"/>
  <c r="WG76" i="1"/>
  <c r="WT76" i="1"/>
  <c r="XB76" i="1"/>
  <c r="AAV76" i="1"/>
  <c r="ABH76" i="1"/>
  <c r="ABX76" i="1"/>
  <c r="ACE76" i="1"/>
  <c r="N76" i="1"/>
  <c r="AH76" i="1"/>
  <c r="BB76" i="1"/>
  <c r="BV76" i="1"/>
  <c r="CP76" i="1"/>
  <c r="DJ76" i="1"/>
  <c r="ED76" i="1"/>
  <c r="EX76" i="1"/>
  <c r="FR76" i="1"/>
  <c r="GL76" i="1"/>
  <c r="HF76" i="1"/>
  <c r="HZ76" i="1"/>
  <c r="IT76" i="1"/>
  <c r="O76" i="1"/>
  <c r="AI76" i="1"/>
  <c r="BC76" i="1"/>
  <c r="BW76" i="1"/>
  <c r="CQ76" i="1"/>
  <c r="DK76" i="1"/>
  <c r="EE76" i="1"/>
  <c r="EY76" i="1"/>
  <c r="FS76" i="1"/>
  <c r="GM76" i="1"/>
  <c r="HG76" i="1"/>
  <c r="IA76" i="1"/>
  <c r="IU76" i="1"/>
  <c r="P76" i="1"/>
  <c r="AJ76" i="1"/>
  <c r="BD76" i="1"/>
  <c r="BX76" i="1"/>
  <c r="CR76" i="1"/>
  <c r="DL76" i="1"/>
  <c r="EF76" i="1"/>
  <c r="EZ76" i="1"/>
  <c r="FT76" i="1"/>
  <c r="GN76" i="1"/>
  <c r="HH76" i="1"/>
  <c r="IB76" i="1"/>
  <c r="IV76" i="1"/>
  <c r="Y76" i="1"/>
  <c r="AS76" i="1"/>
  <c r="BM76" i="1"/>
  <c r="I76" i="1"/>
  <c r="AG76" i="1"/>
  <c r="BH76" i="1"/>
  <c r="CF76" i="1"/>
  <c r="DC76" i="1"/>
  <c r="DZ76" i="1"/>
  <c r="EW76" i="1"/>
  <c r="FW76" i="1"/>
  <c r="GT76" i="1"/>
  <c r="HQ76" i="1"/>
  <c r="IN76" i="1"/>
  <c r="JK76" i="1"/>
  <c r="J76" i="1"/>
  <c r="AK76" i="1"/>
  <c r="BI76" i="1"/>
  <c r="CG76" i="1"/>
  <c r="DD76" i="1"/>
  <c r="EA76" i="1"/>
  <c r="FA76" i="1"/>
  <c r="FX76" i="1"/>
  <c r="GU76" i="1"/>
  <c r="HR76" i="1"/>
  <c r="IO76" i="1"/>
  <c r="JL76" i="1"/>
  <c r="K76" i="1"/>
  <c r="AL76" i="1"/>
  <c r="BJ76" i="1"/>
  <c r="CH76" i="1"/>
  <c r="DE76" i="1"/>
  <c r="EB76" i="1"/>
  <c r="FB76" i="1"/>
  <c r="FY76" i="1"/>
  <c r="GV76" i="1"/>
  <c r="HS76" i="1"/>
  <c r="IP76" i="1"/>
  <c r="JM76" i="1"/>
  <c r="T76" i="1"/>
  <c r="AR76" i="1"/>
  <c r="BQ76" i="1"/>
  <c r="CN76" i="1"/>
  <c r="DN76" i="1"/>
  <c r="EK76" i="1"/>
  <c r="FH76" i="1"/>
  <c r="GE76" i="1"/>
  <c r="HB76" i="1"/>
  <c r="HY76" i="1"/>
  <c r="IY76" i="1"/>
  <c r="X76" i="1"/>
  <c r="AW76" i="1"/>
  <c r="BU76" i="1"/>
  <c r="CU76" i="1"/>
  <c r="DR76" i="1"/>
  <c r="EO76" i="1"/>
  <c r="FL76" i="1"/>
  <c r="GI76" i="1"/>
  <c r="HI76" i="1"/>
  <c r="IF76" i="1"/>
  <c r="JC76" i="1"/>
  <c r="Z76" i="1"/>
  <c r="AX76" i="1"/>
  <c r="BY76" i="1"/>
  <c r="CV76" i="1"/>
  <c r="DS76" i="1"/>
  <c r="AA76" i="1"/>
  <c r="AY76" i="1"/>
  <c r="BZ76" i="1"/>
  <c r="CW76" i="1"/>
  <c r="DT76" i="1"/>
  <c r="EQ76" i="1"/>
  <c r="FN76" i="1"/>
  <c r="GK76" i="1"/>
  <c r="HK76" i="1"/>
  <c r="IH76" i="1"/>
  <c r="JE76" i="1"/>
  <c r="AC76" i="1"/>
  <c r="BA76" i="1"/>
  <c r="CB76" i="1"/>
  <c r="CY76" i="1"/>
  <c r="DV76" i="1"/>
  <c r="ES76" i="1"/>
  <c r="FP76" i="1"/>
  <c r="GP76" i="1"/>
  <c r="HM76" i="1"/>
  <c r="IJ76" i="1"/>
  <c r="JG76" i="1"/>
  <c r="F76" i="1"/>
  <c r="AD76" i="1"/>
  <c r="BE76" i="1"/>
  <c r="CC76" i="1"/>
  <c r="CZ76" i="1"/>
  <c r="DW76" i="1"/>
  <c r="ET76" i="1"/>
  <c r="FQ76" i="1"/>
  <c r="GQ76" i="1"/>
  <c r="HN76" i="1"/>
  <c r="IK76" i="1"/>
  <c r="JH76" i="1"/>
  <c r="AB76" i="1"/>
  <c r="BS76" i="1"/>
  <c r="DM76" i="1"/>
  <c r="FD76" i="1"/>
  <c r="GO76" i="1"/>
  <c r="IC76" i="1"/>
  <c r="AE76" i="1"/>
  <c r="BT76" i="1"/>
  <c r="DO76" i="1"/>
  <c r="FE76" i="1"/>
  <c r="GR76" i="1"/>
  <c r="ID76" i="1"/>
  <c r="AF76" i="1"/>
  <c r="CA76" i="1"/>
  <c r="DP76" i="1"/>
  <c r="FF76" i="1"/>
  <c r="GS76" i="1"/>
  <c r="IE76" i="1"/>
  <c r="AM76" i="1"/>
  <c r="CD76" i="1"/>
  <c r="DQ76" i="1"/>
  <c r="FG76" i="1"/>
  <c r="GW76" i="1"/>
  <c r="IG76" i="1"/>
  <c r="AN76" i="1"/>
  <c r="CE76" i="1"/>
  <c r="DU76" i="1"/>
  <c r="FI76" i="1"/>
  <c r="GX76" i="1"/>
  <c r="II76" i="1"/>
  <c r="AO76" i="1"/>
  <c r="CI76" i="1"/>
  <c r="DX76" i="1"/>
  <c r="FJ76" i="1"/>
  <c r="GY76" i="1"/>
  <c r="IL76" i="1"/>
  <c r="AP76" i="1"/>
  <c r="CJ76" i="1"/>
  <c r="DY76" i="1"/>
  <c r="FK76" i="1"/>
  <c r="GZ76" i="1"/>
  <c r="IM76" i="1"/>
  <c r="AQ76" i="1"/>
  <c r="CK76" i="1"/>
  <c r="EC76" i="1"/>
  <c r="FM76" i="1"/>
  <c r="HA76" i="1"/>
  <c r="IQ76" i="1"/>
  <c r="AT76" i="1"/>
  <c r="CL76" i="1"/>
  <c r="EG76" i="1"/>
  <c r="FO76" i="1"/>
  <c r="HC76" i="1"/>
  <c r="IR76" i="1"/>
  <c r="AU76" i="1"/>
  <c r="CM76" i="1"/>
  <c r="EH76" i="1"/>
  <c r="FU76" i="1"/>
  <c r="HD76" i="1"/>
  <c r="IS76" i="1"/>
  <c r="G76" i="1"/>
  <c r="AV76" i="1"/>
  <c r="CO76" i="1"/>
  <c r="EI76" i="1"/>
  <c r="FV76" i="1"/>
  <c r="HE76" i="1"/>
  <c r="IW76" i="1"/>
  <c r="H76" i="1"/>
  <c r="AZ76" i="1"/>
  <c r="CS76" i="1"/>
  <c r="EJ76" i="1"/>
  <c r="FZ76" i="1"/>
  <c r="HJ76" i="1"/>
  <c r="IX76" i="1"/>
  <c r="L76" i="1"/>
  <c r="BF76" i="1"/>
  <c r="CT76" i="1"/>
  <c r="EL76" i="1"/>
  <c r="GA76" i="1"/>
  <c r="HL76" i="1"/>
  <c r="IZ76" i="1"/>
  <c r="M76" i="1"/>
  <c r="BG76" i="1"/>
  <c r="CX76" i="1"/>
  <c r="EM76" i="1"/>
  <c r="GB76" i="1"/>
  <c r="HO76" i="1"/>
  <c r="JA76" i="1"/>
  <c r="Q76" i="1"/>
  <c r="BK76" i="1"/>
  <c r="DA76" i="1"/>
  <c r="EN76" i="1"/>
  <c r="GC76" i="1"/>
  <c r="HP76" i="1"/>
  <c r="JB76" i="1"/>
  <c r="R76" i="1"/>
  <c r="BL76" i="1"/>
  <c r="DB76" i="1"/>
  <c r="EP76" i="1"/>
  <c r="GD76" i="1"/>
  <c r="HT76" i="1"/>
  <c r="JD76" i="1"/>
  <c r="S76" i="1"/>
  <c r="BN76" i="1"/>
  <c r="DF76" i="1"/>
  <c r="ER76" i="1"/>
  <c r="GF76" i="1"/>
  <c r="HU76" i="1"/>
  <c r="JF76" i="1"/>
  <c r="U76" i="1"/>
  <c r="BO76" i="1"/>
  <c r="DG76" i="1"/>
  <c r="EU76" i="1"/>
  <c r="GG76" i="1"/>
  <c r="HV76" i="1"/>
  <c r="JI76" i="1"/>
  <c r="V76" i="1"/>
  <c r="BP76" i="1"/>
  <c r="DH76" i="1"/>
  <c r="EV76" i="1"/>
  <c r="GH76" i="1"/>
  <c r="HW76" i="1"/>
  <c r="JJ76" i="1"/>
  <c r="FC76" i="1"/>
  <c r="GJ76" i="1"/>
  <c r="HX76" i="1"/>
  <c r="W76" i="1"/>
  <c r="BR76" i="1"/>
  <c r="DI76" i="1"/>
  <c r="JU74" i="1"/>
  <c r="KO74" i="1"/>
  <c r="LI74" i="1"/>
  <c r="MC74" i="1"/>
  <c r="MW74" i="1"/>
  <c r="NQ74" i="1"/>
  <c r="OK74" i="1"/>
  <c r="PE74" i="1"/>
  <c r="PY74" i="1"/>
  <c r="QS74" i="1"/>
  <c r="RM74" i="1"/>
  <c r="SG74" i="1"/>
  <c r="TA74" i="1"/>
  <c r="TU74" i="1"/>
  <c r="UO74" i="1"/>
  <c r="VI74" i="1"/>
  <c r="WC74" i="1"/>
  <c r="WW74" i="1"/>
  <c r="XQ74" i="1"/>
  <c r="YK74" i="1"/>
  <c r="ZE74" i="1"/>
  <c r="ZY74" i="1"/>
  <c r="AAS74" i="1"/>
  <c r="ABM74" i="1"/>
  <c r="ACG74" i="1"/>
  <c r="ADA74" i="1"/>
  <c r="JW74" i="1"/>
  <c r="KQ74" i="1"/>
  <c r="LK74" i="1"/>
  <c r="ME74" i="1"/>
  <c r="MY74" i="1"/>
  <c r="NS74" i="1"/>
  <c r="OM74" i="1"/>
  <c r="PG74" i="1"/>
  <c r="QA74" i="1"/>
  <c r="QU74" i="1"/>
  <c r="RO74" i="1"/>
  <c r="SI74" i="1"/>
  <c r="TC74" i="1"/>
  <c r="TW74" i="1"/>
  <c r="UQ74" i="1"/>
  <c r="VK74" i="1"/>
  <c r="WE74" i="1"/>
  <c r="WY74" i="1"/>
  <c r="XS74" i="1"/>
  <c r="YM74" i="1"/>
  <c r="ZG74" i="1"/>
  <c r="AAA74" i="1"/>
  <c r="AAU74" i="1"/>
  <c r="ABO74" i="1"/>
  <c r="ACI74" i="1"/>
  <c r="ADC74" i="1"/>
  <c r="JY74" i="1"/>
  <c r="KS74" i="1"/>
  <c r="LM74" i="1"/>
  <c r="MG74" i="1"/>
  <c r="NA74" i="1"/>
  <c r="NU74" i="1"/>
  <c r="OO74" i="1"/>
  <c r="PI74" i="1"/>
  <c r="QC74" i="1"/>
  <c r="QW74" i="1"/>
  <c r="RQ74" i="1"/>
  <c r="SK74" i="1"/>
  <c r="TE74" i="1"/>
  <c r="TY74" i="1"/>
  <c r="US74" i="1"/>
  <c r="VM74" i="1"/>
  <c r="WG74" i="1"/>
  <c r="XA74" i="1"/>
  <c r="XU74" i="1"/>
  <c r="YO74" i="1"/>
  <c r="ZI74" i="1"/>
  <c r="AAC74" i="1"/>
  <c r="AAW74" i="1"/>
  <c r="ABQ74" i="1"/>
  <c r="ACK74" i="1"/>
  <c r="ADE74" i="1"/>
  <c r="JZ74" i="1"/>
  <c r="KT74" i="1"/>
  <c r="LN74" i="1"/>
  <c r="MH74" i="1"/>
  <c r="NB74" i="1"/>
  <c r="NV74" i="1"/>
  <c r="OP74" i="1"/>
  <c r="PJ74" i="1"/>
  <c r="QD74" i="1"/>
  <c r="QX74" i="1"/>
  <c r="RR74" i="1"/>
  <c r="SL74" i="1"/>
  <c r="TF74" i="1"/>
  <c r="TZ74" i="1"/>
  <c r="UT74" i="1"/>
  <c r="VN74" i="1"/>
  <c r="WH74" i="1"/>
  <c r="XB74" i="1"/>
  <c r="XV74" i="1"/>
  <c r="YP74" i="1"/>
  <c r="ZJ74" i="1"/>
  <c r="AAD74" i="1"/>
  <c r="AAX74" i="1"/>
  <c r="ABR74" i="1"/>
  <c r="ACL74" i="1"/>
  <c r="ADF74" i="1"/>
  <c r="KA74" i="1"/>
  <c r="KU74" i="1"/>
  <c r="LO74" i="1"/>
  <c r="MI74" i="1"/>
  <c r="NC74" i="1"/>
  <c r="NW74" i="1"/>
  <c r="OQ74" i="1"/>
  <c r="PK74" i="1"/>
  <c r="QE74" i="1"/>
  <c r="QY74" i="1"/>
  <c r="RS74" i="1"/>
  <c r="SM74" i="1"/>
  <c r="TG74" i="1"/>
  <c r="UA74" i="1"/>
  <c r="UU74" i="1"/>
  <c r="VO74" i="1"/>
  <c r="WI74" i="1"/>
  <c r="XC74" i="1"/>
  <c r="XW74" i="1"/>
  <c r="YQ74" i="1"/>
  <c r="ZK74" i="1"/>
  <c r="AAE74" i="1"/>
  <c r="AAY74" i="1"/>
  <c r="ABS74" i="1"/>
  <c r="ACM74" i="1"/>
  <c r="ADG74" i="1"/>
  <c r="KB74" i="1"/>
  <c r="KV74" i="1"/>
  <c r="LP74" i="1"/>
  <c r="MJ74" i="1"/>
  <c r="ND74" i="1"/>
  <c r="NX74" i="1"/>
  <c r="OR74" i="1"/>
  <c r="PL74" i="1"/>
  <c r="QF74" i="1"/>
  <c r="QZ74" i="1"/>
  <c r="RT74" i="1"/>
  <c r="SN74" i="1"/>
  <c r="TH74" i="1"/>
  <c r="UB74" i="1"/>
  <c r="UV74" i="1"/>
  <c r="VP74" i="1"/>
  <c r="WJ74" i="1"/>
  <c r="XD74" i="1"/>
  <c r="XX74" i="1"/>
  <c r="YR74" i="1"/>
  <c r="ZL74" i="1"/>
  <c r="AAF74" i="1"/>
  <c r="AAZ74" i="1"/>
  <c r="ABT74" i="1"/>
  <c r="ACN74" i="1"/>
  <c r="KE74" i="1"/>
  <c r="KY74" i="1"/>
  <c r="LS74" i="1"/>
  <c r="MM74" i="1"/>
  <c r="NG74" i="1"/>
  <c r="OA74" i="1"/>
  <c r="OU74" i="1"/>
  <c r="PO74" i="1"/>
  <c r="JP74" i="1"/>
  <c r="KJ74" i="1"/>
  <c r="LD74" i="1"/>
  <c r="LX74" i="1"/>
  <c r="MR74" i="1"/>
  <c r="NL74" i="1"/>
  <c r="OF74" i="1"/>
  <c r="OZ74" i="1"/>
  <c r="PT74" i="1"/>
  <c r="QN74" i="1"/>
  <c r="RH74" i="1"/>
  <c r="SB74" i="1"/>
  <c r="SV74" i="1"/>
  <c r="TP74" i="1"/>
  <c r="UJ74" i="1"/>
  <c r="VD74" i="1"/>
  <c r="VX74" i="1"/>
  <c r="WR74" i="1"/>
  <c r="XL74" i="1"/>
  <c r="YF74" i="1"/>
  <c r="YZ74" i="1"/>
  <c r="ZT74" i="1"/>
  <c r="AAN74" i="1"/>
  <c r="ABH74" i="1"/>
  <c r="ACB74" i="1"/>
  <c r="ACV74" i="1"/>
  <c r="JR74" i="1"/>
  <c r="LA74" i="1"/>
  <c r="MF74" i="1"/>
  <c r="NN74" i="1"/>
  <c r="OW74" i="1"/>
  <c r="QB74" i="1"/>
  <c r="JS74" i="1"/>
  <c r="LB74" i="1"/>
  <c r="MK74" i="1"/>
  <c r="NO74" i="1"/>
  <c r="OX74" i="1"/>
  <c r="QG74" i="1"/>
  <c r="RI74" i="1"/>
  <c r="SP74" i="1"/>
  <c r="TR74" i="1"/>
  <c r="UY74" i="1"/>
  <c r="WA74" i="1"/>
  <c r="XH74" i="1"/>
  <c r="YJ74" i="1"/>
  <c r="ZQ74" i="1"/>
  <c r="AAT74" i="1"/>
  <c r="ABZ74" i="1"/>
  <c r="ADD74" i="1"/>
  <c r="JV74" i="1"/>
  <c r="LE74" i="1"/>
  <c r="MN74" i="1"/>
  <c r="NR74" i="1"/>
  <c r="PA74" i="1"/>
  <c r="QI74" i="1"/>
  <c r="RK74" i="1"/>
  <c r="SR74" i="1"/>
  <c r="TT74" i="1"/>
  <c r="VA74" i="1"/>
  <c r="WD74" i="1"/>
  <c r="XJ74" i="1"/>
  <c r="YN74" i="1"/>
  <c r="ZS74" i="1"/>
  <c r="ABA74" i="1"/>
  <c r="ACC74" i="1"/>
  <c r="KC74" i="1"/>
  <c r="LG74" i="1"/>
  <c r="MP74" i="1"/>
  <c r="NY74" i="1"/>
  <c r="PC74" i="1"/>
  <c r="QK74" i="1"/>
  <c r="RN74" i="1"/>
  <c r="ST74" i="1"/>
  <c r="TX74" i="1"/>
  <c r="VC74" i="1"/>
  <c r="WK74" i="1"/>
  <c r="XM74" i="1"/>
  <c r="YT74" i="1"/>
  <c r="ZV74" i="1"/>
  <c r="ABC74" i="1"/>
  <c r="ACE74" i="1"/>
  <c r="KF74" i="1"/>
  <c r="LJ74" i="1"/>
  <c r="MS74" i="1"/>
  <c r="OB74" i="1"/>
  <c r="PF74" i="1"/>
  <c r="QM74" i="1"/>
  <c r="RU74" i="1"/>
  <c r="SW74" i="1"/>
  <c r="UD74" i="1"/>
  <c r="VF74" i="1"/>
  <c r="WM74" i="1"/>
  <c r="XO74" i="1"/>
  <c r="YV74" i="1"/>
  <c r="ZX74" i="1"/>
  <c r="ABE74" i="1"/>
  <c r="ACH74" i="1"/>
  <c r="KG74" i="1"/>
  <c r="LL74" i="1"/>
  <c r="MT74" i="1"/>
  <c r="OC74" i="1"/>
  <c r="PH74" i="1"/>
  <c r="QO74" i="1"/>
  <c r="RV74" i="1"/>
  <c r="SX74" i="1"/>
  <c r="UE74" i="1"/>
  <c r="VG74" i="1"/>
  <c r="WN74" i="1"/>
  <c r="XP74" i="1"/>
  <c r="YW74" i="1"/>
  <c r="ZZ74" i="1"/>
  <c r="ABF74" i="1"/>
  <c r="ACJ74" i="1"/>
  <c r="KH74" i="1"/>
  <c r="LQ74" i="1"/>
  <c r="MU74" i="1"/>
  <c r="OD74" i="1"/>
  <c r="PM74" i="1"/>
  <c r="QP74" i="1"/>
  <c r="RW74" i="1"/>
  <c r="SY74" i="1"/>
  <c r="UF74" i="1"/>
  <c r="VH74" i="1"/>
  <c r="WO74" i="1"/>
  <c r="XR74" i="1"/>
  <c r="YX74" i="1"/>
  <c r="AAB74" i="1"/>
  <c r="ABG74" i="1"/>
  <c r="ACO74" i="1"/>
  <c r="KI74" i="1"/>
  <c r="LR74" i="1"/>
  <c r="KK74" i="1"/>
  <c r="LT74" i="1"/>
  <c r="MX74" i="1"/>
  <c r="OG74" i="1"/>
  <c r="PP74" i="1"/>
  <c r="QR74" i="1"/>
  <c r="RY74" i="1"/>
  <c r="TB74" i="1"/>
  <c r="UH74" i="1"/>
  <c r="VL74" i="1"/>
  <c r="WQ74" i="1"/>
  <c r="XY74" i="1"/>
  <c r="ZA74" i="1"/>
  <c r="AAH74" i="1"/>
  <c r="ABJ74" i="1"/>
  <c r="KP74" i="1"/>
  <c r="LY74" i="1"/>
  <c r="NH74" i="1"/>
  <c r="LF74" i="1"/>
  <c r="NP74" i="1"/>
  <c r="PV74" i="1"/>
  <c r="RX74" i="1"/>
  <c r="TN74" i="1"/>
  <c r="VQ74" i="1"/>
  <c r="XF74" i="1"/>
  <c r="ZC74" i="1"/>
  <c r="AAR74" i="1"/>
  <c r="ACS74" i="1"/>
  <c r="LH74" i="1"/>
  <c r="NT74" i="1"/>
  <c r="PW74" i="1"/>
  <c r="RZ74" i="1"/>
  <c r="TO74" i="1"/>
  <c r="VR74" i="1"/>
  <c r="XG74" i="1"/>
  <c r="ZD74" i="1"/>
  <c r="AAV74" i="1"/>
  <c r="ACT74" i="1"/>
  <c r="LU74" i="1"/>
  <c r="NZ74" i="1"/>
  <c r="PX74" i="1"/>
  <c r="SA74" i="1"/>
  <c r="TQ74" i="1"/>
  <c r="VS74" i="1"/>
  <c r="XI74" i="1"/>
  <c r="ZF74" i="1"/>
  <c r="ABB74" i="1"/>
  <c r="ACU74" i="1"/>
  <c r="LW74" i="1"/>
  <c r="OH74" i="1"/>
  <c r="QH74" i="1"/>
  <c r="SD74" i="1"/>
  <c r="TV74" i="1"/>
  <c r="VU74" i="1"/>
  <c r="XN74" i="1"/>
  <c r="ZM74" i="1"/>
  <c r="ABI74" i="1"/>
  <c r="ACX74" i="1"/>
  <c r="JN74" i="1"/>
  <c r="MA74" i="1"/>
  <c r="OJ74" i="1"/>
  <c r="QL74" i="1"/>
  <c r="SF74" i="1"/>
  <c r="UG74" i="1"/>
  <c r="VW74" i="1"/>
  <c r="XZ74" i="1"/>
  <c r="ZO74" i="1"/>
  <c r="ABL74" i="1"/>
  <c r="ACZ74" i="1"/>
  <c r="JO74" i="1"/>
  <c r="MB74" i="1"/>
  <c r="OL74" i="1"/>
  <c r="QQ74" i="1"/>
  <c r="SH74" i="1"/>
  <c r="UI74" i="1"/>
  <c r="VY74" i="1"/>
  <c r="YA74" i="1"/>
  <c r="ZP74" i="1"/>
  <c r="ABN74" i="1"/>
  <c r="ADB74" i="1"/>
  <c r="JQ74" i="1"/>
  <c r="MD74" i="1"/>
  <c r="ON74" i="1"/>
  <c r="QT74" i="1"/>
  <c r="SJ74" i="1"/>
  <c r="UK74" i="1"/>
  <c r="VZ74" i="1"/>
  <c r="YB74" i="1"/>
  <c r="ZR74" i="1"/>
  <c r="ABP74" i="1"/>
  <c r="KN74" i="1"/>
  <c r="OI74" i="1"/>
  <c r="RF74" i="1"/>
  <c r="UL74" i="1"/>
  <c r="WV74" i="1"/>
  <c r="ZW74" i="1"/>
  <c r="ACP74" i="1"/>
  <c r="KR74" i="1"/>
  <c r="OS74" i="1"/>
  <c r="RG74" i="1"/>
  <c r="UM74" i="1"/>
  <c r="WX74" i="1"/>
  <c r="AAG74" i="1"/>
  <c r="ACQ74" i="1"/>
  <c r="KW74" i="1"/>
  <c r="OT74" i="1"/>
  <c r="RJ74" i="1"/>
  <c r="UN74" i="1"/>
  <c r="WZ74" i="1"/>
  <c r="AAI74" i="1"/>
  <c r="ACR74" i="1"/>
  <c r="KX74" i="1"/>
  <c r="OV74" i="1"/>
  <c r="RL74" i="1"/>
  <c r="UP74" i="1"/>
  <c r="XE74" i="1"/>
  <c r="AAJ74" i="1"/>
  <c r="ACW74" i="1"/>
  <c r="KZ74" i="1"/>
  <c r="OY74" i="1"/>
  <c r="RP74" i="1"/>
  <c r="UR74" i="1"/>
  <c r="XK74" i="1"/>
  <c r="AAK74" i="1"/>
  <c r="ACY74" i="1"/>
  <c r="LV74" i="1"/>
  <c r="PD74" i="1"/>
  <c r="SE74" i="1"/>
  <c r="UX74" i="1"/>
  <c r="YC74" i="1"/>
  <c r="AAM74" i="1"/>
  <c r="LZ74" i="1"/>
  <c r="PN74" i="1"/>
  <c r="SO74" i="1"/>
  <c r="ML74" i="1"/>
  <c r="PQ74" i="1"/>
  <c r="SQ74" i="1"/>
  <c r="VB74" i="1"/>
  <c r="YE74" i="1"/>
  <c r="AAP74" i="1"/>
  <c r="MO74" i="1"/>
  <c r="PR74" i="1"/>
  <c r="SS74" i="1"/>
  <c r="VE74" i="1"/>
  <c r="YG74" i="1"/>
  <c r="AAQ74" i="1"/>
  <c r="MQ74" i="1"/>
  <c r="PS74" i="1"/>
  <c r="SU74" i="1"/>
  <c r="VJ74" i="1"/>
  <c r="YH74" i="1"/>
  <c r="ABD74" i="1"/>
  <c r="MV74" i="1"/>
  <c r="PU74" i="1"/>
  <c r="SZ74" i="1"/>
  <c r="VT74" i="1"/>
  <c r="YI74" i="1"/>
  <c r="ABK74" i="1"/>
  <c r="MZ74" i="1"/>
  <c r="PZ74" i="1"/>
  <c r="TD74" i="1"/>
  <c r="VV74" i="1"/>
  <c r="YL74" i="1"/>
  <c r="ABU74" i="1"/>
  <c r="JT74" i="1"/>
  <c r="NI74" i="1"/>
  <c r="RD74" i="1"/>
  <c r="YD74" i="1"/>
  <c r="RE74" i="1"/>
  <c r="YS74" i="1"/>
  <c r="JX74" i="1"/>
  <c r="TI74" i="1"/>
  <c r="YY74" i="1"/>
  <c r="KL74" i="1"/>
  <c r="TK74" i="1"/>
  <c r="ZH74" i="1"/>
  <c r="LC74" i="1"/>
  <c r="TM74" i="1"/>
  <c r="ZU74" i="1"/>
  <c r="NE74" i="1"/>
  <c r="TS74" i="1"/>
  <c r="AAL74" i="1"/>
  <c r="NF74" i="1"/>
  <c r="UC74" i="1"/>
  <c r="AAO74" i="1"/>
  <c r="NJ74" i="1"/>
  <c r="UW74" i="1"/>
  <c r="ABV74" i="1"/>
  <c r="NK74" i="1"/>
  <c r="UZ74" i="1"/>
  <c r="ABW74" i="1"/>
  <c r="NM74" i="1"/>
  <c r="WB74" i="1"/>
  <c r="ABX74" i="1"/>
  <c r="QJ74" i="1"/>
  <c r="WP74" i="1"/>
  <c r="ACD74" i="1"/>
  <c r="WF74" i="1"/>
  <c r="WL74" i="1"/>
  <c r="WS74" i="1"/>
  <c r="WT74" i="1"/>
  <c r="XT74" i="1"/>
  <c r="YU74" i="1"/>
  <c r="ZB74" i="1"/>
  <c r="ZN74" i="1"/>
  <c r="KD74" i="1"/>
  <c r="ABY74" i="1"/>
  <c r="KM74" i="1"/>
  <c r="ACA74" i="1"/>
  <c r="OE74" i="1"/>
  <c r="ACF74" i="1"/>
  <c r="RB74" i="1"/>
  <c r="TJ74" i="1"/>
  <c r="PB74" i="1"/>
  <c r="QV74" i="1"/>
  <c r="RA74" i="1"/>
  <c r="RC74" i="1"/>
  <c r="SC74" i="1"/>
  <c r="TL74" i="1"/>
  <c r="WU74" i="1"/>
  <c r="J74" i="1"/>
  <c r="AD74" i="1"/>
  <c r="AX74" i="1"/>
  <c r="BR74" i="1"/>
  <c r="CL74" i="1"/>
  <c r="DF74" i="1"/>
  <c r="DZ74" i="1"/>
  <c r="ET74" i="1"/>
  <c r="FN74" i="1"/>
  <c r="GH74" i="1"/>
  <c r="HB74" i="1"/>
  <c r="HV74" i="1"/>
  <c r="IP74" i="1"/>
  <c r="JJ74" i="1"/>
  <c r="K74" i="1"/>
  <c r="AE74" i="1"/>
  <c r="AY74" i="1"/>
  <c r="BS74" i="1"/>
  <c r="CM74" i="1"/>
  <c r="DG74" i="1"/>
  <c r="EA74" i="1"/>
  <c r="EU74" i="1"/>
  <c r="FO74" i="1"/>
  <c r="GI74" i="1"/>
  <c r="HC74" i="1"/>
  <c r="HW74" i="1"/>
  <c r="IQ74" i="1"/>
  <c r="JK74" i="1"/>
  <c r="L74" i="1"/>
  <c r="AF74" i="1"/>
  <c r="AZ74" i="1"/>
  <c r="BT74" i="1"/>
  <c r="CN74" i="1"/>
  <c r="DH74" i="1"/>
  <c r="EB74" i="1"/>
  <c r="EV74" i="1"/>
  <c r="FP74" i="1"/>
  <c r="GJ74" i="1"/>
  <c r="HD74" i="1"/>
  <c r="HX74" i="1"/>
  <c r="IR74" i="1"/>
  <c r="JL74" i="1"/>
  <c r="U74" i="1"/>
  <c r="AO74" i="1"/>
  <c r="BI74" i="1"/>
  <c r="CC74" i="1"/>
  <c r="CW74" i="1"/>
  <c r="DQ74" i="1"/>
  <c r="EK74" i="1"/>
  <c r="FE74" i="1"/>
  <c r="FY74" i="1"/>
  <c r="GS74" i="1"/>
  <c r="HM74" i="1"/>
  <c r="IG74" i="1"/>
  <c r="JA74" i="1"/>
  <c r="T74" i="1"/>
  <c r="AS74" i="1"/>
  <c r="BQ74" i="1"/>
  <c r="CR74" i="1"/>
  <c r="DP74" i="1"/>
  <c r="EO74" i="1"/>
  <c r="FM74" i="1"/>
  <c r="GN74" i="1"/>
  <c r="HL74" i="1"/>
  <c r="IK74" i="1"/>
  <c r="JI74" i="1"/>
  <c r="V74" i="1"/>
  <c r="AT74" i="1"/>
  <c r="BU74" i="1"/>
  <c r="CS74" i="1"/>
  <c r="DR74" i="1"/>
  <c r="EP74" i="1"/>
  <c r="FQ74" i="1"/>
  <c r="GO74" i="1"/>
  <c r="HN74" i="1"/>
  <c r="IL74" i="1"/>
  <c r="JM74" i="1"/>
  <c r="W74" i="1"/>
  <c r="AU74" i="1"/>
  <c r="BV74" i="1"/>
  <c r="CT74" i="1"/>
  <c r="DS74" i="1"/>
  <c r="EQ74" i="1"/>
  <c r="FR74" i="1"/>
  <c r="GP74" i="1"/>
  <c r="HO74" i="1"/>
  <c r="IM74" i="1"/>
  <c r="X74" i="1"/>
  <c r="Y74" i="1"/>
  <c r="AW74" i="1"/>
  <c r="BX74" i="1"/>
  <c r="AC74" i="1"/>
  <c r="BD74" i="1"/>
  <c r="CB74" i="1"/>
  <c r="DA74" i="1"/>
  <c r="DY74" i="1"/>
  <c r="EZ74" i="1"/>
  <c r="FX74" i="1"/>
  <c r="GW74" i="1"/>
  <c r="HU74" i="1"/>
  <c r="IV74" i="1"/>
  <c r="I74" i="1"/>
  <c r="AJ74" i="1"/>
  <c r="BH74" i="1"/>
  <c r="CG74" i="1"/>
  <c r="DE74" i="1"/>
  <c r="EF74" i="1"/>
  <c r="FD74" i="1"/>
  <c r="GC74" i="1"/>
  <c r="HA74" i="1"/>
  <c r="IB74" i="1"/>
  <c r="IZ74" i="1"/>
  <c r="M74" i="1"/>
  <c r="AK74" i="1"/>
  <c r="BJ74" i="1"/>
  <c r="CH74" i="1"/>
  <c r="DI74" i="1"/>
  <c r="EG74" i="1"/>
  <c r="FF74" i="1"/>
  <c r="GD74" i="1"/>
  <c r="HE74" i="1"/>
  <c r="IC74" i="1"/>
  <c r="JB74" i="1"/>
  <c r="N74" i="1"/>
  <c r="AL74" i="1"/>
  <c r="BK74" i="1"/>
  <c r="CI74" i="1"/>
  <c r="DJ74" i="1"/>
  <c r="EH74" i="1"/>
  <c r="FG74" i="1"/>
  <c r="GE74" i="1"/>
  <c r="HF74" i="1"/>
  <c r="ID74" i="1"/>
  <c r="JC74" i="1"/>
  <c r="O74" i="1"/>
  <c r="AM74" i="1"/>
  <c r="BL74" i="1"/>
  <c r="CJ74" i="1"/>
  <c r="DK74" i="1"/>
  <c r="EI74" i="1"/>
  <c r="FH74" i="1"/>
  <c r="GF74" i="1"/>
  <c r="HG74" i="1"/>
  <c r="IE74" i="1"/>
  <c r="JD74" i="1"/>
  <c r="P74" i="1"/>
  <c r="AN74" i="1"/>
  <c r="BM74" i="1"/>
  <c r="CK74" i="1"/>
  <c r="DL74" i="1"/>
  <c r="EJ74" i="1"/>
  <c r="FI74" i="1"/>
  <c r="GG74" i="1"/>
  <c r="HH74" i="1"/>
  <c r="IF74" i="1"/>
  <c r="JE74" i="1"/>
  <c r="Q74" i="1"/>
  <c r="AP74" i="1"/>
  <c r="BN74" i="1"/>
  <c r="CO74" i="1"/>
  <c r="DM74" i="1"/>
  <c r="EL74" i="1"/>
  <c r="FJ74" i="1"/>
  <c r="GK74" i="1"/>
  <c r="HI74" i="1"/>
  <c r="IH74" i="1"/>
  <c r="JF74" i="1"/>
  <c r="R74" i="1"/>
  <c r="AQ74" i="1"/>
  <c r="BO74" i="1"/>
  <c r="CP74" i="1"/>
  <c r="DN74" i="1"/>
  <c r="EM74" i="1"/>
  <c r="FK74" i="1"/>
  <c r="GL74" i="1"/>
  <c r="HJ74" i="1"/>
  <c r="II74" i="1"/>
  <c r="JG74" i="1"/>
  <c r="AA74" i="1"/>
  <c r="CF74" i="1"/>
  <c r="ER74" i="1"/>
  <c r="GT74" i="1"/>
  <c r="IU74" i="1"/>
  <c r="AB74" i="1"/>
  <c r="CQ74" i="1"/>
  <c r="ES74" i="1"/>
  <c r="GU74" i="1"/>
  <c r="IW74" i="1"/>
  <c r="AG74" i="1"/>
  <c r="CU74" i="1"/>
  <c r="EW74" i="1"/>
  <c r="GV74" i="1"/>
  <c r="IX74" i="1"/>
  <c r="AH74" i="1"/>
  <c r="CV74" i="1"/>
  <c r="EX74" i="1"/>
  <c r="GX74" i="1"/>
  <c r="IY74" i="1"/>
  <c r="AI74" i="1"/>
  <c r="CX74" i="1"/>
  <c r="EY74" i="1"/>
  <c r="GY74" i="1"/>
  <c r="JH74" i="1"/>
  <c r="AR74" i="1"/>
  <c r="CY74" i="1"/>
  <c r="FA74" i="1"/>
  <c r="GZ74" i="1"/>
  <c r="AV74" i="1"/>
  <c r="CZ74" i="1"/>
  <c r="FB74" i="1"/>
  <c r="HK74" i="1"/>
  <c r="BA74" i="1"/>
  <c r="DB74" i="1"/>
  <c r="FC74" i="1"/>
  <c r="HP74" i="1"/>
  <c r="BB74" i="1"/>
  <c r="DC74" i="1"/>
  <c r="FL74" i="1"/>
  <c r="HQ74" i="1"/>
  <c r="BC74" i="1"/>
  <c r="DD74" i="1"/>
  <c r="FS74" i="1"/>
  <c r="HR74" i="1"/>
  <c r="BE74" i="1"/>
  <c r="DO74" i="1"/>
  <c r="FT74" i="1"/>
  <c r="HS74" i="1"/>
  <c r="BF74" i="1"/>
  <c r="DT74" i="1"/>
  <c r="FU74" i="1"/>
  <c r="HT74" i="1"/>
  <c r="BG74" i="1"/>
  <c r="DU74" i="1"/>
  <c r="FV74" i="1"/>
  <c r="HY74" i="1"/>
  <c r="BP74" i="1"/>
  <c r="DV74" i="1"/>
  <c r="FW74" i="1"/>
  <c r="HZ74" i="1"/>
  <c r="BW74" i="1"/>
  <c r="DW74" i="1"/>
  <c r="FZ74" i="1"/>
  <c r="IA74" i="1"/>
  <c r="F74" i="1"/>
  <c r="BY74" i="1"/>
  <c r="DX74" i="1"/>
  <c r="GA74" i="1"/>
  <c r="IJ74" i="1"/>
  <c r="G74" i="1"/>
  <c r="BZ74" i="1"/>
  <c r="EC74" i="1"/>
  <c r="GB74" i="1"/>
  <c r="IN74" i="1"/>
  <c r="H74" i="1"/>
  <c r="CA74" i="1"/>
  <c r="ED74" i="1"/>
  <c r="GM74" i="1"/>
  <c r="IO74" i="1"/>
  <c r="S74" i="1"/>
  <c r="CD74" i="1"/>
  <c r="EE74" i="1"/>
  <c r="GQ74" i="1"/>
  <c r="IS74" i="1"/>
  <c r="Z74" i="1"/>
  <c r="CE74" i="1"/>
  <c r="EN74" i="1"/>
  <c r="GR74" i="1"/>
  <c r="IT74" i="1"/>
  <c r="JW130" i="1"/>
  <c r="KQ130" i="1"/>
  <c r="LK130" i="1"/>
  <c r="ME130" i="1"/>
  <c r="MY130" i="1"/>
  <c r="NS130" i="1"/>
  <c r="OM130" i="1"/>
  <c r="PG130" i="1"/>
  <c r="QA130" i="1"/>
  <c r="QU130" i="1"/>
  <c r="RO130" i="1"/>
  <c r="SI130" i="1"/>
  <c r="TC130" i="1"/>
  <c r="TW130" i="1"/>
  <c r="UQ130" i="1"/>
  <c r="VK130" i="1"/>
  <c r="WE130" i="1"/>
  <c r="WY130" i="1"/>
  <c r="XS130" i="1"/>
  <c r="YM130" i="1"/>
  <c r="ZG130" i="1"/>
  <c r="AAA130" i="1"/>
  <c r="AAU130" i="1"/>
  <c r="ABO130" i="1"/>
  <c r="ACI130" i="1"/>
  <c r="ADC130" i="1"/>
  <c r="JX130" i="1"/>
  <c r="KR130" i="1"/>
  <c r="LL130" i="1"/>
  <c r="MF130" i="1"/>
  <c r="MZ130" i="1"/>
  <c r="NT130" i="1"/>
  <c r="ON130" i="1"/>
  <c r="PH130" i="1"/>
  <c r="QB130" i="1"/>
  <c r="QV130" i="1"/>
  <c r="RP130" i="1"/>
  <c r="SJ130" i="1"/>
  <c r="TD130" i="1"/>
  <c r="TX130" i="1"/>
  <c r="UR130" i="1"/>
  <c r="VL130" i="1"/>
  <c r="WF130" i="1"/>
  <c r="WZ130" i="1"/>
  <c r="XT130" i="1"/>
  <c r="YN130" i="1"/>
  <c r="ZH130" i="1"/>
  <c r="AAB130" i="1"/>
  <c r="AAV130" i="1"/>
  <c r="ABP130" i="1"/>
  <c r="ACJ130" i="1"/>
  <c r="ADD130" i="1"/>
  <c r="JY130" i="1"/>
  <c r="KS130" i="1"/>
  <c r="LM130" i="1"/>
  <c r="MG130" i="1"/>
  <c r="NA130" i="1"/>
  <c r="NU130" i="1"/>
  <c r="OO130" i="1"/>
  <c r="PI130" i="1"/>
  <c r="QC130" i="1"/>
  <c r="QW130" i="1"/>
  <c r="RQ130" i="1"/>
  <c r="SK130" i="1"/>
  <c r="TE130" i="1"/>
  <c r="TY130" i="1"/>
  <c r="US130" i="1"/>
  <c r="VM130" i="1"/>
  <c r="WG130" i="1"/>
  <c r="XA130" i="1"/>
  <c r="JZ130" i="1"/>
  <c r="KT130" i="1"/>
  <c r="LN130" i="1"/>
  <c r="MH130" i="1"/>
  <c r="NB130" i="1"/>
  <c r="NV130" i="1"/>
  <c r="OP130" i="1"/>
  <c r="PJ130" i="1"/>
  <c r="QD130" i="1"/>
  <c r="QX130" i="1"/>
  <c r="RR130" i="1"/>
  <c r="SL130" i="1"/>
  <c r="TF130" i="1"/>
  <c r="TZ130" i="1"/>
  <c r="UT130" i="1"/>
  <c r="VN130" i="1"/>
  <c r="KA130" i="1"/>
  <c r="KU130" i="1"/>
  <c r="LO130" i="1"/>
  <c r="MI130" i="1"/>
  <c r="NC130" i="1"/>
  <c r="NW130" i="1"/>
  <c r="OQ130" i="1"/>
  <c r="PK130" i="1"/>
  <c r="QE130" i="1"/>
  <c r="QY130" i="1"/>
  <c r="RS130" i="1"/>
  <c r="SM130" i="1"/>
  <c r="TG130" i="1"/>
  <c r="UA130" i="1"/>
  <c r="UU130" i="1"/>
  <c r="VO130" i="1"/>
  <c r="WI130" i="1"/>
  <c r="XC130" i="1"/>
  <c r="XW130" i="1"/>
  <c r="YQ130" i="1"/>
  <c r="ZK130" i="1"/>
  <c r="AAE130" i="1"/>
  <c r="KB130" i="1"/>
  <c r="KV130" i="1"/>
  <c r="LP130" i="1"/>
  <c r="MJ130" i="1"/>
  <c r="ND130" i="1"/>
  <c r="NX130" i="1"/>
  <c r="OR130" i="1"/>
  <c r="PL130" i="1"/>
  <c r="QF130" i="1"/>
  <c r="QZ130" i="1"/>
  <c r="RT130" i="1"/>
  <c r="SN130" i="1"/>
  <c r="TH130" i="1"/>
  <c r="KC130" i="1"/>
  <c r="KW130" i="1"/>
  <c r="LQ130" i="1"/>
  <c r="MK130" i="1"/>
  <c r="NE130" i="1"/>
  <c r="NY130" i="1"/>
  <c r="OS130" i="1"/>
  <c r="KD130" i="1"/>
  <c r="KX130" i="1"/>
  <c r="LR130" i="1"/>
  <c r="ML130" i="1"/>
  <c r="JN130" i="1"/>
  <c r="KH130" i="1"/>
  <c r="LB130" i="1"/>
  <c r="LV130" i="1"/>
  <c r="MP130" i="1"/>
  <c r="NJ130" i="1"/>
  <c r="OD130" i="1"/>
  <c r="OX130" i="1"/>
  <c r="PR130" i="1"/>
  <c r="QL130" i="1"/>
  <c r="RF130" i="1"/>
  <c r="RZ130" i="1"/>
  <c r="ST130" i="1"/>
  <c r="TN130" i="1"/>
  <c r="UH130" i="1"/>
  <c r="VB130" i="1"/>
  <c r="VV130" i="1"/>
  <c r="WP130" i="1"/>
  <c r="XJ130" i="1"/>
  <c r="YD130" i="1"/>
  <c r="YX130" i="1"/>
  <c r="ZR130" i="1"/>
  <c r="AAL130" i="1"/>
  <c r="ABF130" i="1"/>
  <c r="ABZ130" i="1"/>
  <c r="ACT130" i="1"/>
  <c r="JO130" i="1"/>
  <c r="KI130" i="1"/>
  <c r="LC130" i="1"/>
  <c r="LW130" i="1"/>
  <c r="MQ130" i="1"/>
  <c r="NK130" i="1"/>
  <c r="OE130" i="1"/>
  <c r="OY130" i="1"/>
  <c r="PS130" i="1"/>
  <c r="QM130" i="1"/>
  <c r="RG130" i="1"/>
  <c r="SA130" i="1"/>
  <c r="SU130" i="1"/>
  <c r="TO130" i="1"/>
  <c r="UI130" i="1"/>
  <c r="VC130" i="1"/>
  <c r="VW130" i="1"/>
  <c r="WQ130" i="1"/>
  <c r="XK130" i="1"/>
  <c r="YE130" i="1"/>
  <c r="YY130" i="1"/>
  <c r="ZS130" i="1"/>
  <c r="AAM130" i="1"/>
  <c r="ABG130" i="1"/>
  <c r="JP130" i="1"/>
  <c r="KJ130" i="1"/>
  <c r="LD130" i="1"/>
  <c r="LX130" i="1"/>
  <c r="MR130" i="1"/>
  <c r="NL130" i="1"/>
  <c r="OF130" i="1"/>
  <c r="OZ130" i="1"/>
  <c r="PT130" i="1"/>
  <c r="QN130" i="1"/>
  <c r="RH130" i="1"/>
  <c r="SB130" i="1"/>
  <c r="SV130" i="1"/>
  <c r="TP130" i="1"/>
  <c r="UJ130" i="1"/>
  <c r="VD130" i="1"/>
  <c r="VX130" i="1"/>
  <c r="WR130" i="1"/>
  <c r="XL130" i="1"/>
  <c r="YF130" i="1"/>
  <c r="YZ130" i="1"/>
  <c r="ZT130" i="1"/>
  <c r="AAN130" i="1"/>
  <c r="ABH130" i="1"/>
  <c r="ACB130" i="1"/>
  <c r="ACV130" i="1"/>
  <c r="JQ130" i="1"/>
  <c r="KK130" i="1"/>
  <c r="LE130" i="1"/>
  <c r="LY130" i="1"/>
  <c r="MS130" i="1"/>
  <c r="NM130" i="1"/>
  <c r="OG130" i="1"/>
  <c r="PA130" i="1"/>
  <c r="PU130" i="1"/>
  <c r="QO130" i="1"/>
  <c r="RI130" i="1"/>
  <c r="SC130" i="1"/>
  <c r="SW130" i="1"/>
  <c r="TQ130" i="1"/>
  <c r="UK130" i="1"/>
  <c r="VE130" i="1"/>
  <c r="VY130" i="1"/>
  <c r="WS130" i="1"/>
  <c r="XM130" i="1"/>
  <c r="YG130" i="1"/>
  <c r="ZA130" i="1"/>
  <c r="ZU130" i="1"/>
  <c r="AAO130" i="1"/>
  <c r="ABI130" i="1"/>
  <c r="JR130" i="1"/>
  <c r="KL130" i="1"/>
  <c r="LF130" i="1"/>
  <c r="LZ130" i="1"/>
  <c r="MT130" i="1"/>
  <c r="NN130" i="1"/>
  <c r="OH130" i="1"/>
  <c r="PB130" i="1"/>
  <c r="PV130" i="1"/>
  <c r="QP130" i="1"/>
  <c r="RJ130" i="1"/>
  <c r="SD130" i="1"/>
  <c r="SX130" i="1"/>
  <c r="TR130" i="1"/>
  <c r="UL130" i="1"/>
  <c r="VF130" i="1"/>
  <c r="VZ130" i="1"/>
  <c r="WT130" i="1"/>
  <c r="XN130" i="1"/>
  <c r="YH130" i="1"/>
  <c r="ZB130" i="1"/>
  <c r="ZV130" i="1"/>
  <c r="JS130" i="1"/>
  <c r="KM130" i="1"/>
  <c r="LG130" i="1"/>
  <c r="MA130" i="1"/>
  <c r="MU130" i="1"/>
  <c r="NO130" i="1"/>
  <c r="OI130" i="1"/>
  <c r="PC130" i="1"/>
  <c r="PW130" i="1"/>
  <c r="QQ130" i="1"/>
  <c r="RK130" i="1"/>
  <c r="SE130" i="1"/>
  <c r="SY130" i="1"/>
  <c r="TS130" i="1"/>
  <c r="UM130" i="1"/>
  <c r="VG130" i="1"/>
  <c r="WA130" i="1"/>
  <c r="WU130" i="1"/>
  <c r="XO130" i="1"/>
  <c r="YI130" i="1"/>
  <c r="ZC130" i="1"/>
  <c r="ZW130" i="1"/>
  <c r="AAQ130" i="1"/>
  <c r="ABK130" i="1"/>
  <c r="ACE130" i="1"/>
  <c r="ACY130" i="1"/>
  <c r="KO130" i="1"/>
  <c r="NF130" i="1"/>
  <c r="PF130" i="1"/>
  <c r="RD130" i="1"/>
  <c r="TB130" i="1"/>
  <c r="UX130" i="1"/>
  <c r="WM130" i="1"/>
  <c r="XZ130" i="1"/>
  <c r="ZL130" i="1"/>
  <c r="AAT130" i="1"/>
  <c r="ABW130" i="1"/>
  <c r="ACX130" i="1"/>
  <c r="KP130" i="1"/>
  <c r="NG130" i="1"/>
  <c r="PM130" i="1"/>
  <c r="RE130" i="1"/>
  <c r="TI130" i="1"/>
  <c r="UY130" i="1"/>
  <c r="WN130" i="1"/>
  <c r="YA130" i="1"/>
  <c r="ZM130" i="1"/>
  <c r="AAW130" i="1"/>
  <c r="ABX130" i="1"/>
  <c r="ACZ130" i="1"/>
  <c r="KY130" i="1"/>
  <c r="NH130" i="1"/>
  <c r="PN130" i="1"/>
  <c r="RL130" i="1"/>
  <c r="TJ130" i="1"/>
  <c r="UZ130" i="1"/>
  <c r="WO130" i="1"/>
  <c r="YB130" i="1"/>
  <c r="ZN130" i="1"/>
  <c r="AAX130" i="1"/>
  <c r="ABY130" i="1"/>
  <c r="ADA130" i="1"/>
  <c r="KZ130" i="1"/>
  <c r="NI130" i="1"/>
  <c r="PO130" i="1"/>
  <c r="RM130" i="1"/>
  <c r="TK130" i="1"/>
  <c r="VA130" i="1"/>
  <c r="WV130" i="1"/>
  <c r="YC130" i="1"/>
  <c r="ZO130" i="1"/>
  <c r="AAY130" i="1"/>
  <c r="ACA130" i="1"/>
  <c r="ADB130" i="1"/>
  <c r="LA130" i="1"/>
  <c r="NP130" i="1"/>
  <c r="PP130" i="1"/>
  <c r="RN130" i="1"/>
  <c r="TL130" i="1"/>
  <c r="VH130" i="1"/>
  <c r="WW130" i="1"/>
  <c r="YJ130" i="1"/>
  <c r="ZP130" i="1"/>
  <c r="AAZ130" i="1"/>
  <c r="ACC130" i="1"/>
  <c r="ADE130" i="1"/>
  <c r="LH130" i="1"/>
  <c r="NQ130" i="1"/>
  <c r="PQ130" i="1"/>
  <c r="RU130" i="1"/>
  <c r="TM130" i="1"/>
  <c r="VI130" i="1"/>
  <c r="WX130" i="1"/>
  <c r="YK130" i="1"/>
  <c r="ZQ130" i="1"/>
  <c r="ABA130" i="1"/>
  <c r="ACD130" i="1"/>
  <c r="ADF130" i="1"/>
  <c r="LI130" i="1"/>
  <c r="NR130" i="1"/>
  <c r="PX130" i="1"/>
  <c r="RV130" i="1"/>
  <c r="TT130" i="1"/>
  <c r="VJ130" i="1"/>
  <c r="XB130" i="1"/>
  <c r="YL130" i="1"/>
  <c r="ZX130" i="1"/>
  <c r="ABB130" i="1"/>
  <c r="ACF130" i="1"/>
  <c r="ADG130" i="1"/>
  <c r="LJ130" i="1"/>
  <c r="NZ130" i="1"/>
  <c r="PY130" i="1"/>
  <c r="RW130" i="1"/>
  <c r="TU130" i="1"/>
  <c r="VP130" i="1"/>
  <c r="XD130" i="1"/>
  <c r="YO130" i="1"/>
  <c r="ZY130" i="1"/>
  <c r="ABC130" i="1"/>
  <c r="ACG130" i="1"/>
  <c r="LS130" i="1"/>
  <c r="OA130" i="1"/>
  <c r="PZ130" i="1"/>
  <c r="RX130" i="1"/>
  <c r="TV130" i="1"/>
  <c r="VQ130" i="1"/>
  <c r="XE130" i="1"/>
  <c r="YP130" i="1"/>
  <c r="ZZ130" i="1"/>
  <c r="ABD130" i="1"/>
  <c r="ACH130" i="1"/>
  <c r="LT130" i="1"/>
  <c r="OB130" i="1"/>
  <c r="QG130" i="1"/>
  <c r="RY130" i="1"/>
  <c r="UB130" i="1"/>
  <c r="VR130" i="1"/>
  <c r="XF130" i="1"/>
  <c r="YR130" i="1"/>
  <c r="AAC130" i="1"/>
  <c r="ABE130" i="1"/>
  <c r="ACK130" i="1"/>
  <c r="LU130" i="1"/>
  <c r="OC130" i="1"/>
  <c r="QH130" i="1"/>
  <c r="SF130" i="1"/>
  <c r="UC130" i="1"/>
  <c r="VS130" i="1"/>
  <c r="XG130" i="1"/>
  <c r="YS130" i="1"/>
  <c r="AAD130" i="1"/>
  <c r="ABJ130" i="1"/>
  <c r="ACL130" i="1"/>
  <c r="MB130" i="1"/>
  <c r="OJ130" i="1"/>
  <c r="QI130" i="1"/>
  <c r="SG130" i="1"/>
  <c r="UD130" i="1"/>
  <c r="VT130" i="1"/>
  <c r="XH130" i="1"/>
  <c r="YT130" i="1"/>
  <c r="AAF130" i="1"/>
  <c r="ABL130" i="1"/>
  <c r="ACM130" i="1"/>
  <c r="MC130" i="1"/>
  <c r="OK130" i="1"/>
  <c r="QJ130" i="1"/>
  <c r="SH130" i="1"/>
  <c r="UE130" i="1"/>
  <c r="VU130" i="1"/>
  <c r="XI130" i="1"/>
  <c r="YU130" i="1"/>
  <c r="AAG130" i="1"/>
  <c r="ABM130" i="1"/>
  <c r="ACN130" i="1"/>
  <c r="JT130" i="1"/>
  <c r="MD130" i="1"/>
  <c r="OL130" i="1"/>
  <c r="QK130" i="1"/>
  <c r="SO130" i="1"/>
  <c r="UF130" i="1"/>
  <c r="WB130" i="1"/>
  <c r="XP130" i="1"/>
  <c r="YV130" i="1"/>
  <c r="AAH130" i="1"/>
  <c r="ABN130" i="1"/>
  <c r="ACO130" i="1"/>
  <c r="JU130" i="1"/>
  <c r="MM130" i="1"/>
  <c r="OT130" i="1"/>
  <c r="QR130" i="1"/>
  <c r="SP130" i="1"/>
  <c r="UG130" i="1"/>
  <c r="WC130" i="1"/>
  <c r="XQ130" i="1"/>
  <c r="YW130" i="1"/>
  <c r="AAI130" i="1"/>
  <c r="ABQ130" i="1"/>
  <c r="ACP130" i="1"/>
  <c r="JV130" i="1"/>
  <c r="MN130" i="1"/>
  <c r="OU130" i="1"/>
  <c r="QS130" i="1"/>
  <c r="SQ130" i="1"/>
  <c r="UN130" i="1"/>
  <c r="WD130" i="1"/>
  <c r="XR130" i="1"/>
  <c r="ZD130" i="1"/>
  <c r="AAJ130" i="1"/>
  <c r="ABR130" i="1"/>
  <c r="ACQ130" i="1"/>
  <c r="KE130" i="1"/>
  <c r="MO130" i="1"/>
  <c r="OV130" i="1"/>
  <c r="QT130" i="1"/>
  <c r="SR130" i="1"/>
  <c r="UO130" i="1"/>
  <c r="WH130" i="1"/>
  <c r="XU130" i="1"/>
  <c r="ZE130" i="1"/>
  <c r="AAK130" i="1"/>
  <c r="ABS130" i="1"/>
  <c r="ACR130" i="1"/>
  <c r="SZ130" i="1"/>
  <c r="ACS130" i="1"/>
  <c r="TA130" i="1"/>
  <c r="ACU130" i="1"/>
  <c r="UP130" i="1"/>
  <c r="ACW130" i="1"/>
  <c r="UV130" i="1"/>
  <c r="UW130" i="1"/>
  <c r="WJ130" i="1"/>
  <c r="WK130" i="1"/>
  <c r="KF130" i="1"/>
  <c r="WL130" i="1"/>
  <c r="KG130" i="1"/>
  <c r="XV130" i="1"/>
  <c r="KN130" i="1"/>
  <c r="XX130" i="1"/>
  <c r="MV130" i="1"/>
  <c r="XY130" i="1"/>
  <c r="MW130" i="1"/>
  <c r="ZF130" i="1"/>
  <c r="MX130" i="1"/>
  <c r="ZI130" i="1"/>
  <c r="OW130" i="1"/>
  <c r="ZJ130" i="1"/>
  <c r="PD130" i="1"/>
  <c r="AAP130" i="1"/>
  <c r="PE130" i="1"/>
  <c r="AAR130" i="1"/>
  <c r="RC130" i="1"/>
  <c r="ABU130" i="1"/>
  <c r="RA130" i="1"/>
  <c r="RB130" i="1"/>
  <c r="SS130" i="1"/>
  <c r="AAS130" i="1"/>
  <c r="ABT130" i="1"/>
  <c r="ABV130" i="1"/>
  <c r="S130" i="1"/>
  <c r="AM130" i="1"/>
  <c r="BG130" i="1"/>
  <c r="CA130" i="1"/>
  <c r="CU130" i="1"/>
  <c r="DO130" i="1"/>
  <c r="EI130" i="1"/>
  <c r="FC130" i="1"/>
  <c r="FW130" i="1"/>
  <c r="GQ130" i="1"/>
  <c r="HK130" i="1"/>
  <c r="IE130" i="1"/>
  <c r="IY130" i="1"/>
  <c r="T130" i="1"/>
  <c r="AN130" i="1"/>
  <c r="BH130" i="1"/>
  <c r="CB130" i="1"/>
  <c r="CV130" i="1"/>
  <c r="DP130" i="1"/>
  <c r="EJ130" i="1"/>
  <c r="FD130" i="1"/>
  <c r="FX130" i="1"/>
  <c r="GR130" i="1"/>
  <c r="HL130" i="1"/>
  <c r="IF130" i="1"/>
  <c r="IZ130" i="1"/>
  <c r="J130" i="1"/>
  <c r="AD130" i="1"/>
  <c r="AX130" i="1"/>
  <c r="BR130" i="1"/>
  <c r="CL130" i="1"/>
  <c r="DF130" i="1"/>
  <c r="DZ130" i="1"/>
  <c r="ET130" i="1"/>
  <c r="FN130" i="1"/>
  <c r="GH130" i="1"/>
  <c r="HB130" i="1"/>
  <c r="HV130" i="1"/>
  <c r="IP130" i="1"/>
  <c r="JJ130" i="1"/>
  <c r="M130" i="1"/>
  <c r="AG130" i="1"/>
  <c r="BA130" i="1"/>
  <c r="BU130" i="1"/>
  <c r="CO130" i="1"/>
  <c r="DI130" i="1"/>
  <c r="EC130" i="1"/>
  <c r="EW130" i="1"/>
  <c r="FQ130" i="1"/>
  <c r="GK130" i="1"/>
  <c r="HE130" i="1"/>
  <c r="HY130" i="1"/>
  <c r="IS130" i="1"/>
  <c r="JM130" i="1"/>
  <c r="N130" i="1"/>
  <c r="AH130" i="1"/>
  <c r="BB130" i="1"/>
  <c r="BV130" i="1"/>
  <c r="CP130" i="1"/>
  <c r="DJ130" i="1"/>
  <c r="ED130" i="1"/>
  <c r="EX130" i="1"/>
  <c r="FR130" i="1"/>
  <c r="GL130" i="1"/>
  <c r="HF130" i="1"/>
  <c r="HZ130" i="1"/>
  <c r="IT130" i="1"/>
  <c r="K130" i="1"/>
  <c r="AL130" i="1"/>
  <c r="BM130" i="1"/>
  <c r="CM130" i="1"/>
  <c r="DN130" i="1"/>
  <c r="EO130" i="1"/>
  <c r="FO130" i="1"/>
  <c r="GP130" i="1"/>
  <c r="HQ130" i="1"/>
  <c r="IQ130" i="1"/>
  <c r="L130" i="1"/>
  <c r="AO130" i="1"/>
  <c r="BN130" i="1"/>
  <c r="CN130" i="1"/>
  <c r="DQ130" i="1"/>
  <c r="EP130" i="1"/>
  <c r="FP130" i="1"/>
  <c r="GS130" i="1"/>
  <c r="HR130" i="1"/>
  <c r="IR130" i="1"/>
  <c r="O130" i="1"/>
  <c r="AP130" i="1"/>
  <c r="BO130" i="1"/>
  <c r="CQ130" i="1"/>
  <c r="DR130" i="1"/>
  <c r="EQ130" i="1"/>
  <c r="FS130" i="1"/>
  <c r="GT130" i="1"/>
  <c r="HS130" i="1"/>
  <c r="IU130" i="1"/>
  <c r="P130" i="1"/>
  <c r="AQ130" i="1"/>
  <c r="BP130" i="1"/>
  <c r="CR130" i="1"/>
  <c r="DS130" i="1"/>
  <c r="ER130" i="1"/>
  <c r="FT130" i="1"/>
  <c r="GU130" i="1"/>
  <c r="HT130" i="1"/>
  <c r="IV130" i="1"/>
  <c r="Q130" i="1"/>
  <c r="AR130" i="1"/>
  <c r="BQ130" i="1"/>
  <c r="CS130" i="1"/>
  <c r="DT130" i="1"/>
  <c r="ES130" i="1"/>
  <c r="FU130" i="1"/>
  <c r="GV130" i="1"/>
  <c r="HU130" i="1"/>
  <c r="IW130" i="1"/>
  <c r="R130" i="1"/>
  <c r="AS130" i="1"/>
  <c r="BS130" i="1"/>
  <c r="CT130" i="1"/>
  <c r="DU130" i="1"/>
  <c r="EU130" i="1"/>
  <c r="FV130" i="1"/>
  <c r="GW130" i="1"/>
  <c r="HW130" i="1"/>
  <c r="IX130" i="1"/>
  <c r="U130" i="1"/>
  <c r="AT130" i="1"/>
  <c r="BT130" i="1"/>
  <c r="CW130" i="1"/>
  <c r="DV130" i="1"/>
  <c r="EV130" i="1"/>
  <c r="FY130" i="1"/>
  <c r="GX130" i="1"/>
  <c r="HX130" i="1"/>
  <c r="JA130" i="1"/>
  <c r="V130" i="1"/>
  <c r="AU130" i="1"/>
  <c r="BW130" i="1"/>
  <c r="CX130" i="1"/>
  <c r="DW130" i="1"/>
  <c r="EY130" i="1"/>
  <c r="FZ130" i="1"/>
  <c r="GY130" i="1"/>
  <c r="IA130" i="1"/>
  <c r="JB130" i="1"/>
  <c r="W130" i="1"/>
  <c r="AV130" i="1"/>
  <c r="BX130" i="1"/>
  <c r="CY130" i="1"/>
  <c r="DX130" i="1"/>
  <c r="EZ130" i="1"/>
  <c r="GA130" i="1"/>
  <c r="GZ130" i="1"/>
  <c r="IB130" i="1"/>
  <c r="JC130" i="1"/>
  <c r="X130" i="1"/>
  <c r="AW130" i="1"/>
  <c r="BY130" i="1"/>
  <c r="CZ130" i="1"/>
  <c r="DY130" i="1"/>
  <c r="FA130" i="1"/>
  <c r="GB130" i="1"/>
  <c r="HA130" i="1"/>
  <c r="IC130" i="1"/>
  <c r="JD130" i="1"/>
  <c r="Y130" i="1"/>
  <c r="AY130" i="1"/>
  <c r="BZ130" i="1"/>
  <c r="DA130" i="1"/>
  <c r="EA130" i="1"/>
  <c r="FB130" i="1"/>
  <c r="GC130" i="1"/>
  <c r="HC130" i="1"/>
  <c r="ID130" i="1"/>
  <c r="JE130" i="1"/>
  <c r="Z130" i="1"/>
  <c r="AZ130" i="1"/>
  <c r="CC130" i="1"/>
  <c r="DB130" i="1"/>
  <c r="EB130" i="1"/>
  <c r="FE130" i="1"/>
  <c r="GD130" i="1"/>
  <c r="HD130" i="1"/>
  <c r="IG130" i="1"/>
  <c r="JF130" i="1"/>
  <c r="AA130" i="1"/>
  <c r="BC130" i="1"/>
  <c r="CD130" i="1"/>
  <c r="DC130" i="1"/>
  <c r="EE130" i="1"/>
  <c r="FF130" i="1"/>
  <c r="GE130" i="1"/>
  <c r="HG130" i="1"/>
  <c r="IH130" i="1"/>
  <c r="JG130" i="1"/>
  <c r="AB130" i="1"/>
  <c r="BD130" i="1"/>
  <c r="CE130" i="1"/>
  <c r="DD130" i="1"/>
  <c r="EF130" i="1"/>
  <c r="FG130" i="1"/>
  <c r="GF130" i="1"/>
  <c r="HH130" i="1"/>
  <c r="II130" i="1"/>
  <c r="JH130" i="1"/>
  <c r="AC130" i="1"/>
  <c r="BE130" i="1"/>
  <c r="CF130" i="1"/>
  <c r="DE130" i="1"/>
  <c r="EG130" i="1"/>
  <c r="FH130" i="1"/>
  <c r="GG130" i="1"/>
  <c r="HI130" i="1"/>
  <c r="IJ130" i="1"/>
  <c r="JI130" i="1"/>
  <c r="AE130" i="1"/>
  <c r="BF130" i="1"/>
  <c r="CG130" i="1"/>
  <c r="DG130" i="1"/>
  <c r="EH130" i="1"/>
  <c r="FI130" i="1"/>
  <c r="GI130" i="1"/>
  <c r="HJ130" i="1"/>
  <c r="IK130" i="1"/>
  <c r="JK130" i="1"/>
  <c r="F130" i="1"/>
  <c r="AF130" i="1"/>
  <c r="BI130" i="1"/>
  <c r="CH130" i="1"/>
  <c r="DH130" i="1"/>
  <c r="EK130" i="1"/>
  <c r="FJ130" i="1"/>
  <c r="GJ130" i="1"/>
  <c r="HM130" i="1"/>
  <c r="IL130" i="1"/>
  <c r="JL130" i="1"/>
  <c r="G130" i="1"/>
  <c r="AI130" i="1"/>
  <c r="BJ130" i="1"/>
  <c r="CI130" i="1"/>
  <c r="DK130" i="1"/>
  <c r="EL130" i="1"/>
  <c r="FK130" i="1"/>
  <c r="GM130" i="1"/>
  <c r="HN130" i="1"/>
  <c r="IM130" i="1"/>
  <c r="H130" i="1"/>
  <c r="AJ130" i="1"/>
  <c r="BK130" i="1"/>
  <c r="CJ130" i="1"/>
  <c r="DL130" i="1"/>
  <c r="EM130" i="1"/>
  <c r="FL130" i="1"/>
  <c r="GN130" i="1"/>
  <c r="HO130" i="1"/>
  <c r="IN130" i="1"/>
  <c r="I130" i="1"/>
  <c r="AK130" i="1"/>
  <c r="BL130" i="1"/>
  <c r="CK130" i="1"/>
  <c r="DM130" i="1"/>
  <c r="EN130" i="1"/>
  <c r="FM130" i="1"/>
  <c r="GO130" i="1"/>
  <c r="HP130" i="1"/>
  <c r="IO130" i="1"/>
  <c r="JZ109" i="1"/>
  <c r="KT109" i="1"/>
  <c r="LN109" i="1"/>
  <c r="MH109" i="1"/>
  <c r="NB109" i="1"/>
  <c r="NV109" i="1"/>
  <c r="OP109" i="1"/>
  <c r="PJ109" i="1"/>
  <c r="QD109" i="1"/>
  <c r="QX109" i="1"/>
  <c r="KA109" i="1"/>
  <c r="KU109" i="1"/>
  <c r="LO109" i="1"/>
  <c r="MI109" i="1"/>
  <c r="NC109" i="1"/>
  <c r="NW109" i="1"/>
  <c r="OQ109" i="1"/>
  <c r="PK109" i="1"/>
  <c r="QE109" i="1"/>
  <c r="QY109" i="1"/>
  <c r="RS109" i="1"/>
  <c r="SM109" i="1"/>
  <c r="KB109" i="1"/>
  <c r="KV109" i="1"/>
  <c r="LP109" i="1"/>
  <c r="MJ109" i="1"/>
  <c r="ND109" i="1"/>
  <c r="NX109" i="1"/>
  <c r="OR109" i="1"/>
  <c r="PL109" i="1"/>
  <c r="QF109" i="1"/>
  <c r="QZ109" i="1"/>
  <c r="RT109" i="1"/>
  <c r="KC109" i="1"/>
  <c r="KW109" i="1"/>
  <c r="LQ109" i="1"/>
  <c r="MK109" i="1"/>
  <c r="NE109" i="1"/>
  <c r="NY109" i="1"/>
  <c r="OS109" i="1"/>
  <c r="PM109" i="1"/>
  <c r="QG109" i="1"/>
  <c r="RA109" i="1"/>
  <c r="RU109" i="1"/>
  <c r="SO109" i="1"/>
  <c r="TI109" i="1"/>
  <c r="UC109" i="1"/>
  <c r="UW109" i="1"/>
  <c r="VQ109" i="1"/>
  <c r="KD109" i="1"/>
  <c r="KX109" i="1"/>
  <c r="LR109" i="1"/>
  <c r="ML109" i="1"/>
  <c r="NF109" i="1"/>
  <c r="JN109" i="1"/>
  <c r="KH109" i="1"/>
  <c r="LB109" i="1"/>
  <c r="LV109" i="1"/>
  <c r="MP109" i="1"/>
  <c r="NJ109" i="1"/>
  <c r="KK109" i="1"/>
  <c r="LK109" i="1"/>
  <c r="MQ109" i="1"/>
  <c r="NQ109" i="1"/>
  <c r="OO109" i="1"/>
  <c r="PQ109" i="1"/>
  <c r="QO109" i="1"/>
  <c r="RM109" i="1"/>
  <c r="SJ109" i="1"/>
  <c r="TF109" i="1"/>
  <c r="UA109" i="1"/>
  <c r="UV109" i="1"/>
  <c r="VR109" i="1"/>
  <c r="WL109" i="1"/>
  <c r="XF109" i="1"/>
  <c r="XZ109" i="1"/>
  <c r="YT109" i="1"/>
  <c r="ZN109" i="1"/>
  <c r="AAH109" i="1"/>
  <c r="ABB109" i="1"/>
  <c r="ABV109" i="1"/>
  <c r="ACP109" i="1"/>
  <c r="KL109" i="1"/>
  <c r="LL109" i="1"/>
  <c r="MR109" i="1"/>
  <c r="NR109" i="1"/>
  <c r="OT109" i="1"/>
  <c r="PR109" i="1"/>
  <c r="QP109" i="1"/>
  <c r="RN109" i="1"/>
  <c r="SK109" i="1"/>
  <c r="TG109" i="1"/>
  <c r="UB109" i="1"/>
  <c r="UX109" i="1"/>
  <c r="VS109" i="1"/>
  <c r="WM109" i="1"/>
  <c r="XG109" i="1"/>
  <c r="YA109" i="1"/>
  <c r="YU109" i="1"/>
  <c r="ZO109" i="1"/>
  <c r="AAI109" i="1"/>
  <c r="ABC109" i="1"/>
  <c r="ABW109" i="1"/>
  <c r="ACQ109" i="1"/>
  <c r="KM109" i="1"/>
  <c r="LM109" i="1"/>
  <c r="MS109" i="1"/>
  <c r="NS109" i="1"/>
  <c r="OU109" i="1"/>
  <c r="PS109" i="1"/>
  <c r="QQ109" i="1"/>
  <c r="RO109" i="1"/>
  <c r="SL109" i="1"/>
  <c r="TH109" i="1"/>
  <c r="UD109" i="1"/>
  <c r="UY109" i="1"/>
  <c r="VT109" i="1"/>
  <c r="WN109" i="1"/>
  <c r="XH109" i="1"/>
  <c r="YB109" i="1"/>
  <c r="YV109" i="1"/>
  <c r="ZP109" i="1"/>
  <c r="AAJ109" i="1"/>
  <c r="ABD109" i="1"/>
  <c r="ABX109" i="1"/>
  <c r="ACR109" i="1"/>
  <c r="KN109" i="1"/>
  <c r="LS109" i="1"/>
  <c r="MT109" i="1"/>
  <c r="NT109" i="1"/>
  <c r="OV109" i="1"/>
  <c r="PT109" i="1"/>
  <c r="QR109" i="1"/>
  <c r="RP109" i="1"/>
  <c r="SN109" i="1"/>
  <c r="TJ109" i="1"/>
  <c r="UE109" i="1"/>
  <c r="UZ109" i="1"/>
  <c r="VU109" i="1"/>
  <c r="WO109" i="1"/>
  <c r="XI109" i="1"/>
  <c r="YC109" i="1"/>
  <c r="YW109" i="1"/>
  <c r="ZQ109" i="1"/>
  <c r="AAK109" i="1"/>
  <c r="ABE109" i="1"/>
  <c r="ABY109" i="1"/>
  <c r="ACS109" i="1"/>
  <c r="JO109" i="1"/>
  <c r="KO109" i="1"/>
  <c r="LT109" i="1"/>
  <c r="MU109" i="1"/>
  <c r="NU109" i="1"/>
  <c r="OW109" i="1"/>
  <c r="PU109" i="1"/>
  <c r="QS109" i="1"/>
  <c r="RQ109" i="1"/>
  <c r="SP109" i="1"/>
  <c r="TK109" i="1"/>
  <c r="UF109" i="1"/>
  <c r="VA109" i="1"/>
  <c r="VV109" i="1"/>
  <c r="WP109" i="1"/>
  <c r="XJ109" i="1"/>
  <c r="YD109" i="1"/>
  <c r="YX109" i="1"/>
  <c r="ZR109" i="1"/>
  <c r="AAL109" i="1"/>
  <c r="ABF109" i="1"/>
  <c r="ABZ109" i="1"/>
  <c r="ACT109" i="1"/>
  <c r="JP109" i="1"/>
  <c r="KP109" i="1"/>
  <c r="LU109" i="1"/>
  <c r="MV109" i="1"/>
  <c r="NZ109" i="1"/>
  <c r="OX109" i="1"/>
  <c r="PV109" i="1"/>
  <c r="QT109" i="1"/>
  <c r="RR109" i="1"/>
  <c r="SQ109" i="1"/>
  <c r="TL109" i="1"/>
  <c r="UG109" i="1"/>
  <c r="VB109" i="1"/>
  <c r="VW109" i="1"/>
  <c r="WQ109" i="1"/>
  <c r="XK109" i="1"/>
  <c r="YE109" i="1"/>
  <c r="YY109" i="1"/>
  <c r="ZS109" i="1"/>
  <c r="AAM109" i="1"/>
  <c r="ABG109" i="1"/>
  <c r="ACA109" i="1"/>
  <c r="ACU109" i="1"/>
  <c r="JQ109" i="1"/>
  <c r="JR109" i="1"/>
  <c r="KR109" i="1"/>
  <c r="LX109" i="1"/>
  <c r="MX109" i="1"/>
  <c r="OB109" i="1"/>
  <c r="OZ109" i="1"/>
  <c r="PX109" i="1"/>
  <c r="QV109" i="1"/>
  <c r="RW109" i="1"/>
  <c r="SS109" i="1"/>
  <c r="TN109" i="1"/>
  <c r="UI109" i="1"/>
  <c r="VD109" i="1"/>
  <c r="VY109" i="1"/>
  <c r="WS109" i="1"/>
  <c r="XM109" i="1"/>
  <c r="YG109" i="1"/>
  <c r="ZA109" i="1"/>
  <c r="ZU109" i="1"/>
  <c r="AAO109" i="1"/>
  <c r="ABI109" i="1"/>
  <c r="ACC109" i="1"/>
  <c r="ACW109" i="1"/>
  <c r="JS109" i="1"/>
  <c r="KS109" i="1"/>
  <c r="LY109" i="1"/>
  <c r="MY109" i="1"/>
  <c r="OC109" i="1"/>
  <c r="PA109" i="1"/>
  <c r="PY109" i="1"/>
  <c r="QW109" i="1"/>
  <c r="RX109" i="1"/>
  <c r="ST109" i="1"/>
  <c r="TO109" i="1"/>
  <c r="UJ109" i="1"/>
  <c r="VE109" i="1"/>
  <c r="VZ109" i="1"/>
  <c r="WT109" i="1"/>
  <c r="XN109" i="1"/>
  <c r="YH109" i="1"/>
  <c r="ZB109" i="1"/>
  <c r="ZV109" i="1"/>
  <c r="AAP109" i="1"/>
  <c r="ABJ109" i="1"/>
  <c r="ACD109" i="1"/>
  <c r="ACX109" i="1"/>
  <c r="JT109" i="1"/>
  <c r="KY109" i="1"/>
  <c r="LZ109" i="1"/>
  <c r="MZ109" i="1"/>
  <c r="OD109" i="1"/>
  <c r="PB109" i="1"/>
  <c r="PZ109" i="1"/>
  <c r="RB109" i="1"/>
  <c r="RY109" i="1"/>
  <c r="SU109" i="1"/>
  <c r="TP109" i="1"/>
  <c r="UK109" i="1"/>
  <c r="VF109" i="1"/>
  <c r="WA109" i="1"/>
  <c r="WU109" i="1"/>
  <c r="XO109" i="1"/>
  <c r="YI109" i="1"/>
  <c r="ZC109" i="1"/>
  <c r="ZW109" i="1"/>
  <c r="AAQ109" i="1"/>
  <c r="ABK109" i="1"/>
  <c r="ACE109" i="1"/>
  <c r="ACY109" i="1"/>
  <c r="JU109" i="1"/>
  <c r="KZ109" i="1"/>
  <c r="MA109" i="1"/>
  <c r="NA109" i="1"/>
  <c r="OE109" i="1"/>
  <c r="PC109" i="1"/>
  <c r="QA109" i="1"/>
  <c r="RC109" i="1"/>
  <c r="RZ109" i="1"/>
  <c r="SV109" i="1"/>
  <c r="TQ109" i="1"/>
  <c r="UL109" i="1"/>
  <c r="VG109" i="1"/>
  <c r="WB109" i="1"/>
  <c r="WV109" i="1"/>
  <c r="XP109" i="1"/>
  <c r="YJ109" i="1"/>
  <c r="ZD109" i="1"/>
  <c r="ZX109" i="1"/>
  <c r="AAR109" i="1"/>
  <c r="ABL109" i="1"/>
  <c r="ACF109" i="1"/>
  <c r="ACZ109" i="1"/>
  <c r="JV109" i="1"/>
  <c r="LA109" i="1"/>
  <c r="MB109" i="1"/>
  <c r="NG109" i="1"/>
  <c r="OF109" i="1"/>
  <c r="PD109" i="1"/>
  <c r="QB109" i="1"/>
  <c r="RD109" i="1"/>
  <c r="SA109" i="1"/>
  <c r="SW109" i="1"/>
  <c r="TR109" i="1"/>
  <c r="UM109" i="1"/>
  <c r="VH109" i="1"/>
  <c r="WC109" i="1"/>
  <c r="WW109" i="1"/>
  <c r="XQ109" i="1"/>
  <c r="YK109" i="1"/>
  <c r="ZE109" i="1"/>
  <c r="ZY109" i="1"/>
  <c r="AAS109" i="1"/>
  <c r="ABM109" i="1"/>
  <c r="ACG109" i="1"/>
  <c r="ADA109" i="1"/>
  <c r="KE109" i="1"/>
  <c r="LF109" i="1"/>
  <c r="MF109" i="1"/>
  <c r="NL109" i="1"/>
  <c r="OJ109" i="1"/>
  <c r="PH109" i="1"/>
  <c r="QJ109" i="1"/>
  <c r="RH109" i="1"/>
  <c r="SE109" i="1"/>
  <c r="TA109" i="1"/>
  <c r="TV109" i="1"/>
  <c r="UQ109" i="1"/>
  <c r="VL109" i="1"/>
  <c r="WG109" i="1"/>
  <c r="XA109" i="1"/>
  <c r="XU109" i="1"/>
  <c r="YO109" i="1"/>
  <c r="ZI109" i="1"/>
  <c r="AAC109" i="1"/>
  <c r="AAW109" i="1"/>
  <c r="ABQ109" i="1"/>
  <c r="ACK109" i="1"/>
  <c r="ADE109" i="1"/>
  <c r="KF109" i="1"/>
  <c r="LG109" i="1"/>
  <c r="MG109" i="1"/>
  <c r="NM109" i="1"/>
  <c r="OK109" i="1"/>
  <c r="PI109" i="1"/>
  <c r="QK109" i="1"/>
  <c r="RI109" i="1"/>
  <c r="SF109" i="1"/>
  <c r="TB109" i="1"/>
  <c r="TW109" i="1"/>
  <c r="UR109" i="1"/>
  <c r="VM109" i="1"/>
  <c r="WH109" i="1"/>
  <c r="XB109" i="1"/>
  <c r="XV109" i="1"/>
  <c r="YP109" i="1"/>
  <c r="ZJ109" i="1"/>
  <c r="AAD109" i="1"/>
  <c r="AAX109" i="1"/>
  <c r="ABR109" i="1"/>
  <c r="ACL109" i="1"/>
  <c r="ADF109" i="1"/>
  <c r="KG109" i="1"/>
  <c r="NK109" i="1"/>
  <c r="QH109" i="1"/>
  <c r="SX109" i="1"/>
  <c r="VC109" i="1"/>
  <c r="XE109" i="1"/>
  <c r="ZL109" i="1"/>
  <c r="ABS109" i="1"/>
  <c r="KI109" i="1"/>
  <c r="NN109" i="1"/>
  <c r="QI109" i="1"/>
  <c r="SY109" i="1"/>
  <c r="VI109" i="1"/>
  <c r="XL109" i="1"/>
  <c r="ZM109" i="1"/>
  <c r="ABT109" i="1"/>
  <c r="KJ109" i="1"/>
  <c r="NO109" i="1"/>
  <c r="QL109" i="1"/>
  <c r="SZ109" i="1"/>
  <c r="VJ109" i="1"/>
  <c r="XR109" i="1"/>
  <c r="ZT109" i="1"/>
  <c r="ABU109" i="1"/>
  <c r="KQ109" i="1"/>
  <c r="NP109" i="1"/>
  <c r="QM109" i="1"/>
  <c r="TC109" i="1"/>
  <c r="VK109" i="1"/>
  <c r="XS109" i="1"/>
  <c r="ZZ109" i="1"/>
  <c r="ACB109" i="1"/>
  <c r="LC109" i="1"/>
  <c r="OA109" i="1"/>
  <c r="QN109" i="1"/>
  <c r="TD109" i="1"/>
  <c r="VN109" i="1"/>
  <c r="XT109" i="1"/>
  <c r="AAA109" i="1"/>
  <c r="ACH109" i="1"/>
  <c r="LD109" i="1"/>
  <c r="OG109" i="1"/>
  <c r="QU109" i="1"/>
  <c r="TE109" i="1"/>
  <c r="VO109" i="1"/>
  <c r="XW109" i="1"/>
  <c r="AAB109" i="1"/>
  <c r="ACI109" i="1"/>
  <c r="LE109" i="1"/>
  <c r="OH109" i="1"/>
  <c r="RE109" i="1"/>
  <c r="TM109" i="1"/>
  <c r="VP109" i="1"/>
  <c r="XX109" i="1"/>
  <c r="AAE109" i="1"/>
  <c r="ACJ109" i="1"/>
  <c r="LH109" i="1"/>
  <c r="OI109" i="1"/>
  <c r="RF109" i="1"/>
  <c r="TS109" i="1"/>
  <c r="VX109" i="1"/>
  <c r="XY109" i="1"/>
  <c r="AAF109" i="1"/>
  <c r="LI109" i="1"/>
  <c r="OL109" i="1"/>
  <c r="RG109" i="1"/>
  <c r="TT109" i="1"/>
  <c r="WD109" i="1"/>
  <c r="YF109" i="1"/>
  <c r="AAG109" i="1"/>
  <c r="ACN109" i="1"/>
  <c r="LJ109" i="1"/>
  <c r="OM109" i="1"/>
  <c r="RJ109" i="1"/>
  <c r="TU109" i="1"/>
  <c r="WE109" i="1"/>
  <c r="YL109" i="1"/>
  <c r="AAN109" i="1"/>
  <c r="ACO109" i="1"/>
  <c r="MN109" i="1"/>
  <c r="PN109" i="1"/>
  <c r="SD109" i="1"/>
  <c r="UO109" i="1"/>
  <c r="WX109" i="1"/>
  <c r="YZ109" i="1"/>
  <c r="ABA109" i="1"/>
  <c r="PE109" i="1"/>
  <c r="UN109" i="1"/>
  <c r="ZG109" i="1"/>
  <c r="PF109" i="1"/>
  <c r="UP109" i="1"/>
  <c r="ZH109" i="1"/>
  <c r="PG109" i="1"/>
  <c r="US109" i="1"/>
  <c r="ZK109" i="1"/>
  <c r="PO109" i="1"/>
  <c r="UT109" i="1"/>
  <c r="AAT109" i="1"/>
  <c r="PP109" i="1"/>
  <c r="UU109" i="1"/>
  <c r="AAU109" i="1"/>
  <c r="PW109" i="1"/>
  <c r="WF109" i="1"/>
  <c r="AAV109" i="1"/>
  <c r="JW109" i="1"/>
  <c r="QC109" i="1"/>
  <c r="WI109" i="1"/>
  <c r="AAY109" i="1"/>
  <c r="JX109" i="1"/>
  <c r="RK109" i="1"/>
  <c r="WJ109" i="1"/>
  <c r="AAZ109" i="1"/>
  <c r="JY109" i="1"/>
  <c r="RL109" i="1"/>
  <c r="WK109" i="1"/>
  <c r="ABH109" i="1"/>
  <c r="LW109" i="1"/>
  <c r="RV109" i="1"/>
  <c r="WR109" i="1"/>
  <c r="ABN109" i="1"/>
  <c r="MC109" i="1"/>
  <c r="SB109" i="1"/>
  <c r="WY109" i="1"/>
  <c r="ABO109" i="1"/>
  <c r="MD109" i="1"/>
  <c r="SC109" i="1"/>
  <c r="WZ109" i="1"/>
  <c r="ABP109" i="1"/>
  <c r="ME109" i="1"/>
  <c r="SG109" i="1"/>
  <c r="XC109" i="1"/>
  <c r="ACM109" i="1"/>
  <c r="MM109" i="1"/>
  <c r="SH109" i="1"/>
  <c r="XD109" i="1"/>
  <c r="ACV109" i="1"/>
  <c r="MO109" i="1"/>
  <c r="SI109" i="1"/>
  <c r="YM109" i="1"/>
  <c r="ADB109" i="1"/>
  <c r="MW109" i="1"/>
  <c r="SR109" i="1"/>
  <c r="YN109" i="1"/>
  <c r="ADC109" i="1"/>
  <c r="NH109" i="1"/>
  <c r="TX109" i="1"/>
  <c r="YQ109" i="1"/>
  <c r="ADD109" i="1"/>
  <c r="NI109" i="1"/>
  <c r="TY109" i="1"/>
  <c r="YR109" i="1"/>
  <c r="ADG109" i="1"/>
  <c r="TZ109" i="1"/>
  <c r="UH109" i="1"/>
  <c r="YS109" i="1"/>
  <c r="ON109" i="1"/>
  <c r="OY109" i="1"/>
  <c r="ZF109" i="1"/>
  <c r="W109" i="1"/>
  <c r="AQ109" i="1"/>
  <c r="BK109" i="1"/>
  <c r="CE109" i="1"/>
  <c r="CY109" i="1"/>
  <c r="DS109" i="1"/>
  <c r="EM109" i="1"/>
  <c r="FG109" i="1"/>
  <c r="GA109" i="1"/>
  <c r="GU109" i="1"/>
  <c r="HO109" i="1"/>
  <c r="II109" i="1"/>
  <c r="JC109" i="1"/>
  <c r="X109" i="1"/>
  <c r="AR109" i="1"/>
  <c r="BL109" i="1"/>
  <c r="CF109" i="1"/>
  <c r="CZ109" i="1"/>
  <c r="DT109" i="1"/>
  <c r="EN109" i="1"/>
  <c r="FH109" i="1"/>
  <c r="GB109" i="1"/>
  <c r="GV109" i="1"/>
  <c r="HP109" i="1"/>
  <c r="IJ109" i="1"/>
  <c r="JD109" i="1"/>
  <c r="F109" i="1"/>
  <c r="Z109" i="1"/>
  <c r="AT109" i="1"/>
  <c r="BN109" i="1"/>
  <c r="CH109" i="1"/>
  <c r="DB109" i="1"/>
  <c r="DV109" i="1"/>
  <c r="EP109" i="1"/>
  <c r="FJ109" i="1"/>
  <c r="GD109" i="1"/>
  <c r="GX109" i="1"/>
  <c r="HR109" i="1"/>
  <c r="IL109" i="1"/>
  <c r="JF109" i="1"/>
  <c r="G109" i="1"/>
  <c r="AA109" i="1"/>
  <c r="AU109" i="1"/>
  <c r="BO109" i="1"/>
  <c r="CI109" i="1"/>
  <c r="DC109" i="1"/>
  <c r="DW109" i="1"/>
  <c r="EQ109" i="1"/>
  <c r="FK109" i="1"/>
  <c r="GE109" i="1"/>
  <c r="GY109" i="1"/>
  <c r="HS109" i="1"/>
  <c r="IM109" i="1"/>
  <c r="JG109" i="1"/>
  <c r="N109" i="1"/>
  <c r="AH109" i="1"/>
  <c r="BB109" i="1"/>
  <c r="BV109" i="1"/>
  <c r="CP109" i="1"/>
  <c r="DJ109" i="1"/>
  <c r="ED109" i="1"/>
  <c r="EX109" i="1"/>
  <c r="FR109" i="1"/>
  <c r="GL109" i="1"/>
  <c r="HF109" i="1"/>
  <c r="HZ109" i="1"/>
  <c r="IT109" i="1"/>
  <c r="O109" i="1"/>
  <c r="AI109" i="1"/>
  <c r="BC109" i="1"/>
  <c r="BW109" i="1"/>
  <c r="CQ109" i="1"/>
  <c r="DK109" i="1"/>
  <c r="EE109" i="1"/>
  <c r="EY109" i="1"/>
  <c r="FS109" i="1"/>
  <c r="GM109" i="1"/>
  <c r="HG109" i="1"/>
  <c r="IA109" i="1"/>
  <c r="IU109" i="1"/>
  <c r="Q109" i="1"/>
  <c r="AK109" i="1"/>
  <c r="BE109" i="1"/>
  <c r="BY109" i="1"/>
  <c r="CS109" i="1"/>
  <c r="DM109" i="1"/>
  <c r="EG109" i="1"/>
  <c r="FA109" i="1"/>
  <c r="FU109" i="1"/>
  <c r="GO109" i="1"/>
  <c r="HI109" i="1"/>
  <c r="IC109" i="1"/>
  <c r="IW109" i="1"/>
  <c r="R109" i="1"/>
  <c r="AL109" i="1"/>
  <c r="BF109" i="1"/>
  <c r="BZ109" i="1"/>
  <c r="CT109" i="1"/>
  <c r="DN109" i="1"/>
  <c r="EH109" i="1"/>
  <c r="FB109" i="1"/>
  <c r="FV109" i="1"/>
  <c r="GP109" i="1"/>
  <c r="HJ109" i="1"/>
  <c r="ID109" i="1"/>
  <c r="IX109" i="1"/>
  <c r="S109" i="1"/>
  <c r="AM109" i="1"/>
  <c r="BG109" i="1"/>
  <c r="CA109" i="1"/>
  <c r="CU109" i="1"/>
  <c r="DO109" i="1"/>
  <c r="EI109" i="1"/>
  <c r="FC109" i="1"/>
  <c r="FW109" i="1"/>
  <c r="GQ109" i="1"/>
  <c r="HK109" i="1"/>
  <c r="IE109" i="1"/>
  <c r="IY109" i="1"/>
  <c r="T109" i="1"/>
  <c r="AN109" i="1"/>
  <c r="BH109" i="1"/>
  <c r="CB109" i="1"/>
  <c r="CV109" i="1"/>
  <c r="DP109" i="1"/>
  <c r="EJ109" i="1"/>
  <c r="FD109" i="1"/>
  <c r="FX109" i="1"/>
  <c r="GR109" i="1"/>
  <c r="HL109" i="1"/>
  <c r="IF109" i="1"/>
  <c r="IZ109" i="1"/>
  <c r="AS109" i="1"/>
  <c r="CG109" i="1"/>
  <c r="DU109" i="1"/>
  <c r="FI109" i="1"/>
  <c r="GW109" i="1"/>
  <c r="IK109" i="1"/>
  <c r="H109" i="1"/>
  <c r="AV109" i="1"/>
  <c r="CJ109" i="1"/>
  <c r="DX109" i="1"/>
  <c r="FL109" i="1"/>
  <c r="GZ109" i="1"/>
  <c r="IN109" i="1"/>
  <c r="I109" i="1"/>
  <c r="AW109" i="1"/>
  <c r="CK109" i="1"/>
  <c r="DY109" i="1"/>
  <c r="FM109" i="1"/>
  <c r="HA109" i="1"/>
  <c r="IO109" i="1"/>
  <c r="J109" i="1"/>
  <c r="AX109" i="1"/>
  <c r="CL109" i="1"/>
  <c r="DZ109" i="1"/>
  <c r="FN109" i="1"/>
  <c r="HB109" i="1"/>
  <c r="IP109" i="1"/>
  <c r="K109" i="1"/>
  <c r="AY109" i="1"/>
  <c r="CM109" i="1"/>
  <c r="EA109" i="1"/>
  <c r="FO109" i="1"/>
  <c r="HC109" i="1"/>
  <c r="IQ109" i="1"/>
  <c r="L109" i="1"/>
  <c r="AZ109" i="1"/>
  <c r="CN109" i="1"/>
  <c r="EB109" i="1"/>
  <c r="FP109" i="1"/>
  <c r="HD109" i="1"/>
  <c r="IR109" i="1"/>
  <c r="M109" i="1"/>
  <c r="BA109" i="1"/>
  <c r="CO109" i="1"/>
  <c r="EC109" i="1"/>
  <c r="FQ109" i="1"/>
  <c r="HE109" i="1"/>
  <c r="IS109" i="1"/>
  <c r="P109" i="1"/>
  <c r="BD109" i="1"/>
  <c r="CR109" i="1"/>
  <c r="EF109" i="1"/>
  <c r="FT109" i="1"/>
  <c r="HH109" i="1"/>
  <c r="IV109" i="1"/>
  <c r="U109" i="1"/>
  <c r="BI109" i="1"/>
  <c r="CW109" i="1"/>
  <c r="EK109" i="1"/>
  <c r="FY109" i="1"/>
  <c r="HM109" i="1"/>
  <c r="JA109" i="1"/>
  <c r="V109" i="1"/>
  <c r="BJ109" i="1"/>
  <c r="CX109" i="1"/>
  <c r="EL109" i="1"/>
  <c r="FZ109" i="1"/>
  <c r="HN109" i="1"/>
  <c r="JB109" i="1"/>
  <c r="Y109" i="1"/>
  <c r="BM109" i="1"/>
  <c r="DA109" i="1"/>
  <c r="EO109" i="1"/>
  <c r="GC109" i="1"/>
  <c r="HQ109" i="1"/>
  <c r="JE109" i="1"/>
  <c r="AB109" i="1"/>
  <c r="BP109" i="1"/>
  <c r="DD109" i="1"/>
  <c r="ER109" i="1"/>
  <c r="GF109" i="1"/>
  <c r="HT109" i="1"/>
  <c r="JH109" i="1"/>
  <c r="AC109" i="1"/>
  <c r="BQ109" i="1"/>
  <c r="DE109" i="1"/>
  <c r="ES109" i="1"/>
  <c r="GG109" i="1"/>
  <c r="HU109" i="1"/>
  <c r="JI109" i="1"/>
  <c r="AD109" i="1"/>
  <c r="BR109" i="1"/>
  <c r="DF109" i="1"/>
  <c r="ET109" i="1"/>
  <c r="GH109" i="1"/>
  <c r="HV109" i="1"/>
  <c r="JJ109" i="1"/>
  <c r="AE109" i="1"/>
  <c r="BS109" i="1"/>
  <c r="DG109" i="1"/>
  <c r="EU109" i="1"/>
  <c r="GI109" i="1"/>
  <c r="HW109" i="1"/>
  <c r="JK109" i="1"/>
  <c r="AF109" i="1"/>
  <c r="BT109" i="1"/>
  <c r="DH109" i="1"/>
  <c r="EV109" i="1"/>
  <c r="GJ109" i="1"/>
  <c r="HX109" i="1"/>
  <c r="JL109" i="1"/>
  <c r="AG109" i="1"/>
  <c r="BU109" i="1"/>
  <c r="DI109" i="1"/>
  <c r="EW109" i="1"/>
  <c r="GK109" i="1"/>
  <c r="HY109" i="1"/>
  <c r="JM109" i="1"/>
  <c r="AJ109" i="1"/>
  <c r="BX109" i="1"/>
  <c r="DL109" i="1"/>
  <c r="EZ109" i="1"/>
  <c r="GN109" i="1"/>
  <c r="IB109" i="1"/>
  <c r="AO109" i="1"/>
  <c r="CC109" i="1"/>
  <c r="DQ109" i="1"/>
  <c r="FE109" i="1"/>
  <c r="GS109" i="1"/>
  <c r="IG109" i="1"/>
  <c r="AP109" i="1"/>
  <c r="CD109" i="1"/>
  <c r="DR109" i="1"/>
  <c r="FF109" i="1"/>
  <c r="GT109" i="1"/>
  <c r="IH109" i="1"/>
  <c r="JN129" i="1"/>
  <c r="KH129" i="1"/>
  <c r="LB129" i="1"/>
  <c r="LV129" i="1"/>
  <c r="MP129" i="1"/>
  <c r="NJ129" i="1"/>
  <c r="OD129" i="1"/>
  <c r="OX129" i="1"/>
  <c r="PR129" i="1"/>
  <c r="QL129" i="1"/>
  <c r="RF129" i="1"/>
  <c r="RZ129" i="1"/>
  <c r="ST129" i="1"/>
  <c r="TN129" i="1"/>
  <c r="UH129" i="1"/>
  <c r="VB129" i="1"/>
  <c r="VV129" i="1"/>
  <c r="WP129" i="1"/>
  <c r="XJ129" i="1"/>
  <c r="YD129" i="1"/>
  <c r="YX129" i="1"/>
  <c r="ZR129" i="1"/>
  <c r="AAL129" i="1"/>
  <c r="ABF129" i="1"/>
  <c r="ABZ129" i="1"/>
  <c r="ACT129" i="1"/>
  <c r="JO129" i="1"/>
  <c r="KI129" i="1"/>
  <c r="LC129" i="1"/>
  <c r="LW129" i="1"/>
  <c r="MQ129" i="1"/>
  <c r="NK129" i="1"/>
  <c r="OE129" i="1"/>
  <c r="OY129" i="1"/>
  <c r="PS129" i="1"/>
  <c r="QM129" i="1"/>
  <c r="RG129" i="1"/>
  <c r="SA129" i="1"/>
  <c r="SU129" i="1"/>
  <c r="TO129" i="1"/>
  <c r="UI129" i="1"/>
  <c r="VC129" i="1"/>
  <c r="VW129" i="1"/>
  <c r="JQ129" i="1"/>
  <c r="KK129" i="1"/>
  <c r="LE129" i="1"/>
  <c r="LY129" i="1"/>
  <c r="MS129" i="1"/>
  <c r="NM129" i="1"/>
  <c r="OG129" i="1"/>
  <c r="PA129" i="1"/>
  <c r="KC129" i="1"/>
  <c r="KZ129" i="1"/>
  <c r="LZ129" i="1"/>
  <c r="MW129" i="1"/>
  <c r="NT129" i="1"/>
  <c r="OQ129" i="1"/>
  <c r="PN129" i="1"/>
  <c r="QJ129" i="1"/>
  <c r="RH129" i="1"/>
  <c r="SD129" i="1"/>
  <c r="SZ129" i="1"/>
  <c r="TV129" i="1"/>
  <c r="UR129" i="1"/>
  <c r="VN129" i="1"/>
  <c r="WJ129" i="1"/>
  <c r="XE129" i="1"/>
  <c r="XZ129" i="1"/>
  <c r="YU129" i="1"/>
  <c r="ZP129" i="1"/>
  <c r="AAK129" i="1"/>
  <c r="ABG129" i="1"/>
  <c r="ACB129" i="1"/>
  <c r="ACW129" i="1"/>
  <c r="KD129" i="1"/>
  <c r="LA129" i="1"/>
  <c r="MA129" i="1"/>
  <c r="MX129" i="1"/>
  <c r="NU129" i="1"/>
  <c r="OR129" i="1"/>
  <c r="PO129" i="1"/>
  <c r="QK129" i="1"/>
  <c r="RI129" i="1"/>
  <c r="SE129" i="1"/>
  <c r="TA129" i="1"/>
  <c r="TW129" i="1"/>
  <c r="US129" i="1"/>
  <c r="VO129" i="1"/>
  <c r="WK129" i="1"/>
  <c r="XF129" i="1"/>
  <c r="YA129" i="1"/>
  <c r="YV129" i="1"/>
  <c r="ZQ129" i="1"/>
  <c r="AAM129" i="1"/>
  <c r="ABH129" i="1"/>
  <c r="ACC129" i="1"/>
  <c r="ACX129" i="1"/>
  <c r="KE129" i="1"/>
  <c r="LD129" i="1"/>
  <c r="MB129" i="1"/>
  <c r="MY129" i="1"/>
  <c r="NV129" i="1"/>
  <c r="OS129" i="1"/>
  <c r="PP129" i="1"/>
  <c r="QN129" i="1"/>
  <c r="RJ129" i="1"/>
  <c r="SF129" i="1"/>
  <c r="TB129" i="1"/>
  <c r="TX129" i="1"/>
  <c r="UT129" i="1"/>
  <c r="VP129" i="1"/>
  <c r="WL129" i="1"/>
  <c r="XG129" i="1"/>
  <c r="YB129" i="1"/>
  <c r="YW129" i="1"/>
  <c r="ZS129" i="1"/>
  <c r="AAN129" i="1"/>
  <c r="ABI129" i="1"/>
  <c r="ACD129" i="1"/>
  <c r="ACY129" i="1"/>
  <c r="KF129" i="1"/>
  <c r="LF129" i="1"/>
  <c r="MC129" i="1"/>
  <c r="MZ129" i="1"/>
  <c r="NW129" i="1"/>
  <c r="OT129" i="1"/>
  <c r="PQ129" i="1"/>
  <c r="QO129" i="1"/>
  <c r="RK129" i="1"/>
  <c r="SG129" i="1"/>
  <c r="TC129" i="1"/>
  <c r="TY129" i="1"/>
  <c r="UU129" i="1"/>
  <c r="VQ129" i="1"/>
  <c r="WM129" i="1"/>
  <c r="XH129" i="1"/>
  <c r="YC129" i="1"/>
  <c r="YY129" i="1"/>
  <c r="ZT129" i="1"/>
  <c r="AAO129" i="1"/>
  <c r="ABJ129" i="1"/>
  <c r="ACE129" i="1"/>
  <c r="ACZ129" i="1"/>
  <c r="KG129" i="1"/>
  <c r="LG129" i="1"/>
  <c r="MD129" i="1"/>
  <c r="NA129" i="1"/>
  <c r="NX129" i="1"/>
  <c r="OU129" i="1"/>
  <c r="PT129" i="1"/>
  <c r="QP129" i="1"/>
  <c r="RL129" i="1"/>
  <c r="SH129" i="1"/>
  <c r="TD129" i="1"/>
  <c r="TZ129" i="1"/>
  <c r="UV129" i="1"/>
  <c r="VR129" i="1"/>
  <c r="WN129" i="1"/>
  <c r="XI129" i="1"/>
  <c r="YE129" i="1"/>
  <c r="YZ129" i="1"/>
  <c r="ZU129" i="1"/>
  <c r="AAP129" i="1"/>
  <c r="ABK129" i="1"/>
  <c r="ACF129" i="1"/>
  <c r="ADA129" i="1"/>
  <c r="KJ129" i="1"/>
  <c r="LH129" i="1"/>
  <c r="ME129" i="1"/>
  <c r="NB129" i="1"/>
  <c r="NY129" i="1"/>
  <c r="OV129" i="1"/>
  <c r="PU129" i="1"/>
  <c r="QQ129" i="1"/>
  <c r="RM129" i="1"/>
  <c r="SI129" i="1"/>
  <c r="TE129" i="1"/>
  <c r="UA129" i="1"/>
  <c r="UW129" i="1"/>
  <c r="VS129" i="1"/>
  <c r="WO129" i="1"/>
  <c r="XK129" i="1"/>
  <c r="YF129" i="1"/>
  <c r="ZA129" i="1"/>
  <c r="ZV129" i="1"/>
  <c r="AAQ129" i="1"/>
  <c r="ABL129" i="1"/>
  <c r="ACG129" i="1"/>
  <c r="ADB129" i="1"/>
  <c r="KL129" i="1"/>
  <c r="LI129" i="1"/>
  <c r="MF129" i="1"/>
  <c r="NC129" i="1"/>
  <c r="NZ129" i="1"/>
  <c r="OW129" i="1"/>
  <c r="PV129" i="1"/>
  <c r="QR129" i="1"/>
  <c r="RN129" i="1"/>
  <c r="SJ129" i="1"/>
  <c r="TF129" i="1"/>
  <c r="UB129" i="1"/>
  <c r="UX129" i="1"/>
  <c r="VT129" i="1"/>
  <c r="WQ129" i="1"/>
  <c r="XL129" i="1"/>
  <c r="YG129" i="1"/>
  <c r="ZB129" i="1"/>
  <c r="ZW129" i="1"/>
  <c r="AAR129" i="1"/>
  <c r="ABM129" i="1"/>
  <c r="ACH129" i="1"/>
  <c r="ADC129" i="1"/>
  <c r="KM129" i="1"/>
  <c r="LJ129" i="1"/>
  <c r="MG129" i="1"/>
  <c r="ND129" i="1"/>
  <c r="OA129" i="1"/>
  <c r="OZ129" i="1"/>
  <c r="PW129" i="1"/>
  <c r="QS129" i="1"/>
  <c r="RO129" i="1"/>
  <c r="SK129" i="1"/>
  <c r="TG129" i="1"/>
  <c r="UC129" i="1"/>
  <c r="UY129" i="1"/>
  <c r="VU129" i="1"/>
  <c r="WR129" i="1"/>
  <c r="XM129" i="1"/>
  <c r="YH129" i="1"/>
  <c r="ZC129" i="1"/>
  <c r="ZX129" i="1"/>
  <c r="AAS129" i="1"/>
  <c r="ABN129" i="1"/>
  <c r="ACI129" i="1"/>
  <c r="ADD129" i="1"/>
  <c r="JP129" i="1"/>
  <c r="KN129" i="1"/>
  <c r="LK129" i="1"/>
  <c r="MH129" i="1"/>
  <c r="NE129" i="1"/>
  <c r="OB129" i="1"/>
  <c r="PB129" i="1"/>
  <c r="PX129" i="1"/>
  <c r="QT129" i="1"/>
  <c r="RP129" i="1"/>
  <c r="SL129" i="1"/>
  <c r="TH129" i="1"/>
  <c r="UD129" i="1"/>
  <c r="UZ129" i="1"/>
  <c r="VX129" i="1"/>
  <c r="WS129" i="1"/>
  <c r="XN129" i="1"/>
  <c r="YI129" i="1"/>
  <c r="ZD129" i="1"/>
  <c r="ZY129" i="1"/>
  <c r="AAT129" i="1"/>
  <c r="ABO129" i="1"/>
  <c r="JR129" i="1"/>
  <c r="KO129" i="1"/>
  <c r="LL129" i="1"/>
  <c r="MI129" i="1"/>
  <c r="NF129" i="1"/>
  <c r="OC129" i="1"/>
  <c r="PC129" i="1"/>
  <c r="PY129" i="1"/>
  <c r="QU129" i="1"/>
  <c r="RQ129" i="1"/>
  <c r="SM129" i="1"/>
  <c r="TI129" i="1"/>
  <c r="UE129" i="1"/>
  <c r="VA129" i="1"/>
  <c r="JS129" i="1"/>
  <c r="KP129" i="1"/>
  <c r="LM129" i="1"/>
  <c r="MJ129" i="1"/>
  <c r="NG129" i="1"/>
  <c r="OF129" i="1"/>
  <c r="PD129" i="1"/>
  <c r="PZ129" i="1"/>
  <c r="QV129" i="1"/>
  <c r="RR129" i="1"/>
  <c r="SN129" i="1"/>
  <c r="TJ129" i="1"/>
  <c r="UF129" i="1"/>
  <c r="JT129" i="1"/>
  <c r="KQ129" i="1"/>
  <c r="LN129" i="1"/>
  <c r="MK129" i="1"/>
  <c r="NH129" i="1"/>
  <c r="OH129" i="1"/>
  <c r="PE129" i="1"/>
  <c r="QA129" i="1"/>
  <c r="QW129" i="1"/>
  <c r="RS129" i="1"/>
  <c r="SO129" i="1"/>
  <c r="TK129" i="1"/>
  <c r="UG129" i="1"/>
  <c r="VE129" i="1"/>
  <c r="WA129" i="1"/>
  <c r="WV129" i="1"/>
  <c r="XQ129" i="1"/>
  <c r="YL129" i="1"/>
  <c r="ZG129" i="1"/>
  <c r="AAB129" i="1"/>
  <c r="AAW129" i="1"/>
  <c r="ABR129" i="1"/>
  <c r="ACM129" i="1"/>
  <c r="JU129" i="1"/>
  <c r="KR129" i="1"/>
  <c r="LO129" i="1"/>
  <c r="ML129" i="1"/>
  <c r="NI129" i="1"/>
  <c r="OI129" i="1"/>
  <c r="PF129" i="1"/>
  <c r="QB129" i="1"/>
  <c r="QX129" i="1"/>
  <c r="RT129" i="1"/>
  <c r="SP129" i="1"/>
  <c r="TL129" i="1"/>
  <c r="UJ129" i="1"/>
  <c r="VF129" i="1"/>
  <c r="WB129" i="1"/>
  <c r="WW129" i="1"/>
  <c r="XR129" i="1"/>
  <c r="YM129" i="1"/>
  <c r="ZH129" i="1"/>
  <c r="AAC129" i="1"/>
  <c r="AAX129" i="1"/>
  <c r="ABS129" i="1"/>
  <c r="ACN129" i="1"/>
  <c r="JV129" i="1"/>
  <c r="KS129" i="1"/>
  <c r="LP129" i="1"/>
  <c r="MM129" i="1"/>
  <c r="NL129" i="1"/>
  <c r="OJ129" i="1"/>
  <c r="PG129" i="1"/>
  <c r="QC129" i="1"/>
  <c r="QY129" i="1"/>
  <c r="RU129" i="1"/>
  <c r="SQ129" i="1"/>
  <c r="TM129" i="1"/>
  <c r="UK129" i="1"/>
  <c r="VG129" i="1"/>
  <c r="WC129" i="1"/>
  <c r="WX129" i="1"/>
  <c r="XS129" i="1"/>
  <c r="YN129" i="1"/>
  <c r="ZI129" i="1"/>
  <c r="AAD129" i="1"/>
  <c r="AAY129" i="1"/>
  <c r="ABT129" i="1"/>
  <c r="ACO129" i="1"/>
  <c r="JW129" i="1"/>
  <c r="KT129" i="1"/>
  <c r="LQ129" i="1"/>
  <c r="MN129" i="1"/>
  <c r="NN129" i="1"/>
  <c r="OK129" i="1"/>
  <c r="PH129" i="1"/>
  <c r="QD129" i="1"/>
  <c r="QZ129" i="1"/>
  <c r="RV129" i="1"/>
  <c r="SR129" i="1"/>
  <c r="TP129" i="1"/>
  <c r="UL129" i="1"/>
  <c r="VH129" i="1"/>
  <c r="WD129" i="1"/>
  <c r="WY129" i="1"/>
  <c r="XT129" i="1"/>
  <c r="YO129" i="1"/>
  <c r="ZJ129" i="1"/>
  <c r="AAE129" i="1"/>
  <c r="AAZ129" i="1"/>
  <c r="ABU129" i="1"/>
  <c r="ACP129" i="1"/>
  <c r="JX129" i="1"/>
  <c r="KU129" i="1"/>
  <c r="LR129" i="1"/>
  <c r="MO129" i="1"/>
  <c r="NO129" i="1"/>
  <c r="OL129" i="1"/>
  <c r="PI129" i="1"/>
  <c r="QE129" i="1"/>
  <c r="RA129" i="1"/>
  <c r="RW129" i="1"/>
  <c r="SS129" i="1"/>
  <c r="TQ129" i="1"/>
  <c r="UM129" i="1"/>
  <c r="VI129" i="1"/>
  <c r="WE129" i="1"/>
  <c r="WZ129" i="1"/>
  <c r="XU129" i="1"/>
  <c r="YP129" i="1"/>
  <c r="ZK129" i="1"/>
  <c r="AAF129" i="1"/>
  <c r="ABA129" i="1"/>
  <c r="ABV129" i="1"/>
  <c r="ACQ129" i="1"/>
  <c r="JY129" i="1"/>
  <c r="KV129" i="1"/>
  <c r="LS129" i="1"/>
  <c r="MR129" i="1"/>
  <c r="NP129" i="1"/>
  <c r="OM129" i="1"/>
  <c r="PJ129" i="1"/>
  <c r="QF129" i="1"/>
  <c r="RB129" i="1"/>
  <c r="RX129" i="1"/>
  <c r="SV129" i="1"/>
  <c r="TR129" i="1"/>
  <c r="UN129" i="1"/>
  <c r="VJ129" i="1"/>
  <c r="WF129" i="1"/>
  <c r="XA129" i="1"/>
  <c r="XV129" i="1"/>
  <c r="YQ129" i="1"/>
  <c r="ZL129" i="1"/>
  <c r="AAG129" i="1"/>
  <c r="ABB129" i="1"/>
  <c r="ABW129" i="1"/>
  <c r="ACR129" i="1"/>
  <c r="JZ129" i="1"/>
  <c r="KW129" i="1"/>
  <c r="LT129" i="1"/>
  <c r="MT129" i="1"/>
  <c r="NQ129" i="1"/>
  <c r="ON129" i="1"/>
  <c r="PK129" i="1"/>
  <c r="QG129" i="1"/>
  <c r="RC129" i="1"/>
  <c r="RY129" i="1"/>
  <c r="SW129" i="1"/>
  <c r="TS129" i="1"/>
  <c r="UO129" i="1"/>
  <c r="VK129" i="1"/>
  <c r="WG129" i="1"/>
  <c r="XB129" i="1"/>
  <c r="XW129" i="1"/>
  <c r="YR129" i="1"/>
  <c r="ZM129" i="1"/>
  <c r="AAH129" i="1"/>
  <c r="ABC129" i="1"/>
  <c r="SB129" i="1"/>
  <c r="XP129" i="1"/>
  <c r="ABQ129" i="1"/>
  <c r="SC129" i="1"/>
  <c r="XX129" i="1"/>
  <c r="ABX129" i="1"/>
  <c r="KA129" i="1"/>
  <c r="SX129" i="1"/>
  <c r="XY129" i="1"/>
  <c r="ABY129" i="1"/>
  <c r="KB129" i="1"/>
  <c r="SY129" i="1"/>
  <c r="YJ129" i="1"/>
  <c r="ACA129" i="1"/>
  <c r="KX129" i="1"/>
  <c r="TT129" i="1"/>
  <c r="YK129" i="1"/>
  <c r="ACJ129" i="1"/>
  <c r="KY129" i="1"/>
  <c r="TU129" i="1"/>
  <c r="YS129" i="1"/>
  <c r="ACK129" i="1"/>
  <c r="LU129" i="1"/>
  <c r="UP129" i="1"/>
  <c r="YT129" i="1"/>
  <c r="ACL129" i="1"/>
  <c r="LX129" i="1"/>
  <c r="UQ129" i="1"/>
  <c r="ZE129" i="1"/>
  <c r="ACS129" i="1"/>
  <c r="MU129" i="1"/>
  <c r="VD129" i="1"/>
  <c r="ZF129" i="1"/>
  <c r="ACU129" i="1"/>
  <c r="MV129" i="1"/>
  <c r="VL129" i="1"/>
  <c r="ZN129" i="1"/>
  <c r="ACV129" i="1"/>
  <c r="NR129" i="1"/>
  <c r="VM129" i="1"/>
  <c r="ZO129" i="1"/>
  <c r="ADE129" i="1"/>
  <c r="NS129" i="1"/>
  <c r="VY129" i="1"/>
  <c r="ZZ129" i="1"/>
  <c r="ADF129" i="1"/>
  <c r="OO129" i="1"/>
  <c r="VZ129" i="1"/>
  <c r="AAA129" i="1"/>
  <c r="ADG129" i="1"/>
  <c r="OP129" i="1"/>
  <c r="WH129" i="1"/>
  <c r="AAI129" i="1"/>
  <c r="PL129" i="1"/>
  <c r="WI129" i="1"/>
  <c r="AAJ129" i="1"/>
  <c r="PM129" i="1"/>
  <c r="WT129" i="1"/>
  <c r="AAU129" i="1"/>
  <c r="QH129" i="1"/>
  <c r="WU129" i="1"/>
  <c r="AAV129" i="1"/>
  <c r="RE129" i="1"/>
  <c r="XC129" i="1"/>
  <c r="XD129" i="1"/>
  <c r="XO129" i="1"/>
  <c r="ABD129" i="1"/>
  <c r="ABE129" i="1"/>
  <c r="ABP129" i="1"/>
  <c r="QI129" i="1"/>
  <c r="RD129" i="1"/>
  <c r="F129" i="1"/>
  <c r="Z129" i="1"/>
  <c r="AT129" i="1"/>
  <c r="BN129" i="1"/>
  <c r="CH129" i="1"/>
  <c r="DB129" i="1"/>
  <c r="DV129" i="1"/>
  <c r="EP129" i="1"/>
  <c r="FJ129" i="1"/>
  <c r="GD129" i="1"/>
  <c r="GX129" i="1"/>
  <c r="HR129" i="1"/>
  <c r="G129" i="1"/>
  <c r="AA129" i="1"/>
  <c r="AU129" i="1"/>
  <c r="BO129" i="1"/>
  <c r="CI129" i="1"/>
  <c r="DC129" i="1"/>
  <c r="DW129" i="1"/>
  <c r="EQ129" i="1"/>
  <c r="FK129" i="1"/>
  <c r="GE129" i="1"/>
  <c r="GY129" i="1"/>
  <c r="HS129" i="1"/>
  <c r="IM129" i="1"/>
  <c r="JG129" i="1"/>
  <c r="H129" i="1"/>
  <c r="AB129" i="1"/>
  <c r="AV129" i="1"/>
  <c r="BP129" i="1"/>
  <c r="CJ129" i="1"/>
  <c r="DD129" i="1"/>
  <c r="DX129" i="1"/>
  <c r="ER129" i="1"/>
  <c r="FL129" i="1"/>
  <c r="GF129" i="1"/>
  <c r="GZ129" i="1"/>
  <c r="HT129" i="1"/>
  <c r="IN129" i="1"/>
  <c r="JH129" i="1"/>
  <c r="Q129" i="1"/>
  <c r="AK129" i="1"/>
  <c r="BE129" i="1"/>
  <c r="BY129" i="1"/>
  <c r="CS129" i="1"/>
  <c r="DM129" i="1"/>
  <c r="EG129" i="1"/>
  <c r="FA129" i="1"/>
  <c r="FU129" i="1"/>
  <c r="GO129" i="1"/>
  <c r="HI129" i="1"/>
  <c r="IC129" i="1"/>
  <c r="R129" i="1"/>
  <c r="AL129" i="1"/>
  <c r="BF129" i="1"/>
  <c r="BZ129" i="1"/>
  <c r="CT129" i="1"/>
  <c r="DN129" i="1"/>
  <c r="EH129" i="1"/>
  <c r="FB129" i="1"/>
  <c r="FV129" i="1"/>
  <c r="GP129" i="1"/>
  <c r="HJ129" i="1"/>
  <c r="ID129" i="1"/>
  <c r="IX129" i="1"/>
  <c r="T129" i="1"/>
  <c r="AN129" i="1"/>
  <c r="BH129" i="1"/>
  <c r="CB129" i="1"/>
  <c r="CV129" i="1"/>
  <c r="DP129" i="1"/>
  <c r="EJ129" i="1"/>
  <c r="FD129" i="1"/>
  <c r="FX129" i="1"/>
  <c r="GR129" i="1"/>
  <c r="HL129" i="1"/>
  <c r="U129" i="1"/>
  <c r="AO129" i="1"/>
  <c r="BI129" i="1"/>
  <c r="CC129" i="1"/>
  <c r="CW129" i="1"/>
  <c r="DQ129" i="1"/>
  <c r="EK129" i="1"/>
  <c r="FE129" i="1"/>
  <c r="FY129" i="1"/>
  <c r="GS129" i="1"/>
  <c r="HM129" i="1"/>
  <c r="IG129" i="1"/>
  <c r="JA129" i="1"/>
  <c r="V129" i="1"/>
  <c r="AP129" i="1"/>
  <c r="BJ129" i="1"/>
  <c r="CD129" i="1"/>
  <c r="CX129" i="1"/>
  <c r="DR129" i="1"/>
  <c r="EL129" i="1"/>
  <c r="FF129" i="1"/>
  <c r="FZ129" i="1"/>
  <c r="GT129" i="1"/>
  <c r="HN129" i="1"/>
  <c r="IH129" i="1"/>
  <c r="JB129" i="1"/>
  <c r="W129" i="1"/>
  <c r="AQ129" i="1"/>
  <c r="BK129" i="1"/>
  <c r="CE129" i="1"/>
  <c r="CY129" i="1"/>
  <c r="DS129" i="1"/>
  <c r="EM129" i="1"/>
  <c r="FG129" i="1"/>
  <c r="GA129" i="1"/>
  <c r="GU129" i="1"/>
  <c r="HO129" i="1"/>
  <c r="AM129" i="1"/>
  <c r="BW129" i="1"/>
  <c r="DI129" i="1"/>
  <c r="EU129" i="1"/>
  <c r="GG129" i="1"/>
  <c r="HP129" i="1"/>
  <c r="IS129" i="1"/>
  <c r="I129" i="1"/>
  <c r="AR129" i="1"/>
  <c r="BX129" i="1"/>
  <c r="DJ129" i="1"/>
  <c r="EV129" i="1"/>
  <c r="GH129" i="1"/>
  <c r="HQ129" i="1"/>
  <c r="IT129" i="1"/>
  <c r="J129" i="1"/>
  <c r="AS129" i="1"/>
  <c r="CA129" i="1"/>
  <c r="DK129" i="1"/>
  <c r="EW129" i="1"/>
  <c r="GI129" i="1"/>
  <c r="HU129" i="1"/>
  <c r="IU129" i="1"/>
  <c r="K129" i="1"/>
  <c r="AW129" i="1"/>
  <c r="CF129" i="1"/>
  <c r="DL129" i="1"/>
  <c r="EX129" i="1"/>
  <c r="GJ129" i="1"/>
  <c r="HV129" i="1"/>
  <c r="IV129" i="1"/>
  <c r="L129" i="1"/>
  <c r="AX129" i="1"/>
  <c r="CG129" i="1"/>
  <c r="DO129" i="1"/>
  <c r="EY129" i="1"/>
  <c r="GK129" i="1"/>
  <c r="HW129" i="1"/>
  <c r="IW129" i="1"/>
  <c r="M129" i="1"/>
  <c r="AY129" i="1"/>
  <c r="CK129" i="1"/>
  <c r="DT129" i="1"/>
  <c r="EZ129" i="1"/>
  <c r="GL129" i="1"/>
  <c r="HX129" i="1"/>
  <c r="IY129" i="1"/>
  <c r="N129" i="1"/>
  <c r="AZ129" i="1"/>
  <c r="CL129" i="1"/>
  <c r="DU129" i="1"/>
  <c r="FC129" i="1"/>
  <c r="GM129" i="1"/>
  <c r="HY129" i="1"/>
  <c r="IZ129" i="1"/>
  <c r="O129" i="1"/>
  <c r="BA129" i="1"/>
  <c r="CM129" i="1"/>
  <c r="DY129" i="1"/>
  <c r="FH129" i="1"/>
  <c r="GN129" i="1"/>
  <c r="HZ129" i="1"/>
  <c r="JC129" i="1"/>
  <c r="P129" i="1"/>
  <c r="BB129" i="1"/>
  <c r="CN129" i="1"/>
  <c r="DZ129" i="1"/>
  <c r="FI129" i="1"/>
  <c r="GQ129" i="1"/>
  <c r="IA129" i="1"/>
  <c r="JD129" i="1"/>
  <c r="S129" i="1"/>
  <c r="BC129" i="1"/>
  <c r="CO129" i="1"/>
  <c r="EA129" i="1"/>
  <c r="FM129" i="1"/>
  <c r="GV129" i="1"/>
  <c r="IB129" i="1"/>
  <c r="JE129" i="1"/>
  <c r="X129" i="1"/>
  <c r="BD129" i="1"/>
  <c r="CP129" i="1"/>
  <c r="EB129" i="1"/>
  <c r="FN129" i="1"/>
  <c r="GW129" i="1"/>
  <c r="IE129" i="1"/>
  <c r="JF129" i="1"/>
  <c r="Y129" i="1"/>
  <c r="BG129" i="1"/>
  <c r="CQ129" i="1"/>
  <c r="EC129" i="1"/>
  <c r="FO129" i="1"/>
  <c r="HA129" i="1"/>
  <c r="IF129" i="1"/>
  <c r="JI129" i="1"/>
  <c r="AC129" i="1"/>
  <c r="BL129" i="1"/>
  <c r="CR129" i="1"/>
  <c r="ED129" i="1"/>
  <c r="FP129" i="1"/>
  <c r="HB129" i="1"/>
  <c r="II129" i="1"/>
  <c r="JJ129" i="1"/>
  <c r="AD129" i="1"/>
  <c r="BM129" i="1"/>
  <c r="CU129" i="1"/>
  <c r="EE129" i="1"/>
  <c r="FQ129" i="1"/>
  <c r="HC129" i="1"/>
  <c r="IJ129" i="1"/>
  <c r="JK129" i="1"/>
  <c r="AE129" i="1"/>
  <c r="BQ129" i="1"/>
  <c r="CZ129" i="1"/>
  <c r="EF129" i="1"/>
  <c r="FR129" i="1"/>
  <c r="HD129" i="1"/>
  <c r="IK129" i="1"/>
  <c r="JL129" i="1"/>
  <c r="AF129" i="1"/>
  <c r="BR129" i="1"/>
  <c r="DA129" i="1"/>
  <c r="EI129" i="1"/>
  <c r="FS129" i="1"/>
  <c r="HE129" i="1"/>
  <c r="IL129" i="1"/>
  <c r="JM129" i="1"/>
  <c r="AG129" i="1"/>
  <c r="BS129" i="1"/>
  <c r="DE129" i="1"/>
  <c r="EN129" i="1"/>
  <c r="FT129" i="1"/>
  <c r="HF129" i="1"/>
  <c r="IO129" i="1"/>
  <c r="AH129" i="1"/>
  <c r="BT129" i="1"/>
  <c r="DF129" i="1"/>
  <c r="EO129" i="1"/>
  <c r="FW129" i="1"/>
  <c r="HG129" i="1"/>
  <c r="IP129" i="1"/>
  <c r="AI129" i="1"/>
  <c r="BU129" i="1"/>
  <c r="DG129" i="1"/>
  <c r="ES129" i="1"/>
  <c r="GB129" i="1"/>
  <c r="HH129" i="1"/>
  <c r="IQ129" i="1"/>
  <c r="ET129" i="1"/>
  <c r="GC129" i="1"/>
  <c r="HK129" i="1"/>
  <c r="IR129" i="1"/>
  <c r="AJ129" i="1"/>
  <c r="BV129" i="1"/>
  <c r="DH129" i="1"/>
  <c r="JT108" i="1"/>
  <c r="KN108" i="1"/>
  <c r="LH108" i="1"/>
  <c r="MB108" i="1"/>
  <c r="MV108" i="1"/>
  <c r="NP108" i="1"/>
  <c r="OJ108" i="1"/>
  <c r="PD108" i="1"/>
  <c r="PX108" i="1"/>
  <c r="QR108" i="1"/>
  <c r="RL108" i="1"/>
  <c r="SF108" i="1"/>
  <c r="SZ108" i="1"/>
  <c r="TT108" i="1"/>
  <c r="UN108" i="1"/>
  <c r="VH108" i="1"/>
  <c r="WB108" i="1"/>
  <c r="WV108" i="1"/>
  <c r="XP108" i="1"/>
  <c r="YJ108" i="1"/>
  <c r="ZD108" i="1"/>
  <c r="ZX108" i="1"/>
  <c r="AAR108" i="1"/>
  <c r="ABL108" i="1"/>
  <c r="ACF108" i="1"/>
  <c r="ACZ108" i="1"/>
  <c r="JU108" i="1"/>
  <c r="KO108" i="1"/>
  <c r="LI108" i="1"/>
  <c r="MC108" i="1"/>
  <c r="MW108" i="1"/>
  <c r="NQ108" i="1"/>
  <c r="OK108" i="1"/>
  <c r="PE108" i="1"/>
  <c r="PY108" i="1"/>
  <c r="QS108" i="1"/>
  <c r="RM108" i="1"/>
  <c r="SG108" i="1"/>
  <c r="TA108" i="1"/>
  <c r="TU108" i="1"/>
  <c r="UO108" i="1"/>
  <c r="VI108" i="1"/>
  <c r="WC108" i="1"/>
  <c r="WW108" i="1"/>
  <c r="XQ108" i="1"/>
  <c r="YK108" i="1"/>
  <c r="ZE108" i="1"/>
  <c r="ZY108" i="1"/>
  <c r="AAS108" i="1"/>
  <c r="ABM108" i="1"/>
  <c r="ACG108" i="1"/>
  <c r="ADA108" i="1"/>
  <c r="JV108" i="1"/>
  <c r="KP108" i="1"/>
  <c r="LJ108" i="1"/>
  <c r="MD108" i="1"/>
  <c r="MX108" i="1"/>
  <c r="NR108" i="1"/>
  <c r="OL108" i="1"/>
  <c r="PF108" i="1"/>
  <c r="PZ108" i="1"/>
  <c r="QT108" i="1"/>
  <c r="RN108" i="1"/>
  <c r="SH108" i="1"/>
  <c r="TB108" i="1"/>
  <c r="TV108" i="1"/>
  <c r="UP108" i="1"/>
  <c r="VJ108" i="1"/>
  <c r="WD108" i="1"/>
  <c r="WX108" i="1"/>
  <c r="XR108" i="1"/>
  <c r="YL108" i="1"/>
  <c r="ZF108" i="1"/>
  <c r="ZZ108" i="1"/>
  <c r="AAT108" i="1"/>
  <c r="ABN108" i="1"/>
  <c r="ACH108" i="1"/>
  <c r="ADB108" i="1"/>
  <c r="JW108" i="1"/>
  <c r="KQ108" i="1"/>
  <c r="LK108" i="1"/>
  <c r="ME108" i="1"/>
  <c r="MY108" i="1"/>
  <c r="NS108" i="1"/>
  <c r="OM108" i="1"/>
  <c r="PG108" i="1"/>
  <c r="QA108" i="1"/>
  <c r="QU108" i="1"/>
  <c r="RO108" i="1"/>
  <c r="SI108" i="1"/>
  <c r="TC108" i="1"/>
  <c r="TW108" i="1"/>
  <c r="UQ108" i="1"/>
  <c r="VK108" i="1"/>
  <c r="WE108" i="1"/>
  <c r="WY108" i="1"/>
  <c r="XS108" i="1"/>
  <c r="YM108" i="1"/>
  <c r="ZG108" i="1"/>
  <c r="AAA108" i="1"/>
  <c r="AAU108" i="1"/>
  <c r="ABO108" i="1"/>
  <c r="ACI108" i="1"/>
  <c r="ADC108" i="1"/>
  <c r="JX108" i="1"/>
  <c r="KR108" i="1"/>
  <c r="LL108" i="1"/>
  <c r="MF108" i="1"/>
  <c r="MZ108" i="1"/>
  <c r="NT108" i="1"/>
  <c r="ON108" i="1"/>
  <c r="PH108" i="1"/>
  <c r="QB108" i="1"/>
  <c r="QV108" i="1"/>
  <c r="RP108" i="1"/>
  <c r="SJ108" i="1"/>
  <c r="TD108" i="1"/>
  <c r="TX108" i="1"/>
  <c r="UR108" i="1"/>
  <c r="VL108" i="1"/>
  <c r="WF108" i="1"/>
  <c r="WZ108" i="1"/>
  <c r="XT108" i="1"/>
  <c r="YN108" i="1"/>
  <c r="ZH108" i="1"/>
  <c r="AAB108" i="1"/>
  <c r="AAV108" i="1"/>
  <c r="ABP108" i="1"/>
  <c r="ACJ108" i="1"/>
  <c r="ADD108" i="1"/>
  <c r="KB108" i="1"/>
  <c r="KV108" i="1"/>
  <c r="LP108" i="1"/>
  <c r="MJ108" i="1"/>
  <c r="ND108" i="1"/>
  <c r="NX108" i="1"/>
  <c r="OR108" i="1"/>
  <c r="PL108" i="1"/>
  <c r="QF108" i="1"/>
  <c r="QZ108" i="1"/>
  <c r="RT108" i="1"/>
  <c r="SN108" i="1"/>
  <c r="TH108" i="1"/>
  <c r="UB108" i="1"/>
  <c r="UV108" i="1"/>
  <c r="VP108" i="1"/>
  <c r="WJ108" i="1"/>
  <c r="XD108" i="1"/>
  <c r="XX108" i="1"/>
  <c r="YR108" i="1"/>
  <c r="ZL108" i="1"/>
  <c r="AAF108" i="1"/>
  <c r="AAZ108" i="1"/>
  <c r="ABT108" i="1"/>
  <c r="ACN108" i="1"/>
  <c r="KC108" i="1"/>
  <c r="KI108" i="1"/>
  <c r="LN108" i="1"/>
  <c r="MO108" i="1"/>
  <c r="NO108" i="1"/>
  <c r="OU108" i="1"/>
  <c r="PU108" i="1"/>
  <c r="RA108" i="1"/>
  <c r="SA108" i="1"/>
  <c r="TF108" i="1"/>
  <c r="UG108" i="1"/>
  <c r="VG108" i="1"/>
  <c r="WM108" i="1"/>
  <c r="XM108" i="1"/>
  <c r="YS108" i="1"/>
  <c r="ZS108" i="1"/>
  <c r="AAX108" i="1"/>
  <c r="ABY108" i="1"/>
  <c r="ACY108" i="1"/>
  <c r="KJ108" i="1"/>
  <c r="LO108" i="1"/>
  <c r="MP108" i="1"/>
  <c r="NU108" i="1"/>
  <c r="OV108" i="1"/>
  <c r="PV108" i="1"/>
  <c r="RB108" i="1"/>
  <c r="SB108" i="1"/>
  <c r="TG108" i="1"/>
  <c r="UH108" i="1"/>
  <c r="VM108" i="1"/>
  <c r="WN108" i="1"/>
  <c r="XN108" i="1"/>
  <c r="YT108" i="1"/>
  <c r="ZT108" i="1"/>
  <c r="AAY108" i="1"/>
  <c r="ABZ108" i="1"/>
  <c r="ADE108" i="1"/>
  <c r="KK108" i="1"/>
  <c r="LQ108" i="1"/>
  <c r="MQ108" i="1"/>
  <c r="NV108" i="1"/>
  <c r="OW108" i="1"/>
  <c r="PW108" i="1"/>
  <c r="RC108" i="1"/>
  <c r="SC108" i="1"/>
  <c r="TI108" i="1"/>
  <c r="UI108" i="1"/>
  <c r="VN108" i="1"/>
  <c r="WO108" i="1"/>
  <c r="XO108" i="1"/>
  <c r="YU108" i="1"/>
  <c r="ZU108" i="1"/>
  <c r="ABA108" i="1"/>
  <c r="ACA108" i="1"/>
  <c r="ADF108" i="1"/>
  <c r="KL108" i="1"/>
  <c r="LR108" i="1"/>
  <c r="MR108" i="1"/>
  <c r="NW108" i="1"/>
  <c r="OX108" i="1"/>
  <c r="QC108" i="1"/>
  <c r="RD108" i="1"/>
  <c r="SD108" i="1"/>
  <c r="TJ108" i="1"/>
  <c r="UJ108" i="1"/>
  <c r="VO108" i="1"/>
  <c r="WP108" i="1"/>
  <c r="XU108" i="1"/>
  <c r="YV108" i="1"/>
  <c r="ZV108" i="1"/>
  <c r="ABB108" i="1"/>
  <c r="ACB108" i="1"/>
  <c r="ADG108" i="1"/>
  <c r="KM108" i="1"/>
  <c r="LS108" i="1"/>
  <c r="MS108" i="1"/>
  <c r="NY108" i="1"/>
  <c r="OY108" i="1"/>
  <c r="QD108" i="1"/>
  <c r="RE108" i="1"/>
  <c r="SE108" i="1"/>
  <c r="TK108" i="1"/>
  <c r="UK108" i="1"/>
  <c r="VQ108" i="1"/>
  <c r="WQ108" i="1"/>
  <c r="XV108" i="1"/>
  <c r="YW108" i="1"/>
  <c r="ZW108" i="1"/>
  <c r="ABC108" i="1"/>
  <c r="ACC108" i="1"/>
  <c r="KS108" i="1"/>
  <c r="LT108" i="1"/>
  <c r="MT108" i="1"/>
  <c r="NZ108" i="1"/>
  <c r="OZ108" i="1"/>
  <c r="QE108" i="1"/>
  <c r="RF108" i="1"/>
  <c r="SK108" i="1"/>
  <c r="TL108" i="1"/>
  <c r="UL108" i="1"/>
  <c r="VR108" i="1"/>
  <c r="WR108" i="1"/>
  <c r="XW108" i="1"/>
  <c r="YX108" i="1"/>
  <c r="AAC108" i="1"/>
  <c r="ABD108" i="1"/>
  <c r="ACD108" i="1"/>
  <c r="JN108" i="1"/>
  <c r="KT108" i="1"/>
  <c r="LU108" i="1"/>
  <c r="MU108" i="1"/>
  <c r="OA108" i="1"/>
  <c r="PA108" i="1"/>
  <c r="QG108" i="1"/>
  <c r="RG108" i="1"/>
  <c r="SL108" i="1"/>
  <c r="TM108" i="1"/>
  <c r="UM108" i="1"/>
  <c r="VS108" i="1"/>
  <c r="WS108" i="1"/>
  <c r="XY108" i="1"/>
  <c r="YY108" i="1"/>
  <c r="AAD108" i="1"/>
  <c r="ABE108" i="1"/>
  <c r="ACE108" i="1"/>
  <c r="JO108" i="1"/>
  <c r="KU108" i="1"/>
  <c r="LV108" i="1"/>
  <c r="NA108" i="1"/>
  <c r="OB108" i="1"/>
  <c r="PB108" i="1"/>
  <c r="QH108" i="1"/>
  <c r="RH108" i="1"/>
  <c r="SM108" i="1"/>
  <c r="TN108" i="1"/>
  <c r="US108" i="1"/>
  <c r="VT108" i="1"/>
  <c r="WT108" i="1"/>
  <c r="XZ108" i="1"/>
  <c r="YZ108" i="1"/>
  <c r="AAE108" i="1"/>
  <c r="ABF108" i="1"/>
  <c r="ACK108" i="1"/>
  <c r="JP108" i="1"/>
  <c r="KW108" i="1"/>
  <c r="LW108" i="1"/>
  <c r="NB108" i="1"/>
  <c r="OC108" i="1"/>
  <c r="PC108" i="1"/>
  <c r="QI108" i="1"/>
  <c r="RI108" i="1"/>
  <c r="SO108" i="1"/>
  <c r="TO108" i="1"/>
  <c r="UT108" i="1"/>
  <c r="VU108" i="1"/>
  <c r="WU108" i="1"/>
  <c r="YA108" i="1"/>
  <c r="ZA108" i="1"/>
  <c r="AAG108" i="1"/>
  <c r="ABG108" i="1"/>
  <c r="ACL108" i="1"/>
  <c r="JQ108" i="1"/>
  <c r="KX108" i="1"/>
  <c r="LX108" i="1"/>
  <c r="NC108" i="1"/>
  <c r="OD108" i="1"/>
  <c r="PI108" i="1"/>
  <c r="QJ108" i="1"/>
  <c r="RJ108" i="1"/>
  <c r="SP108" i="1"/>
  <c r="TP108" i="1"/>
  <c r="UU108" i="1"/>
  <c r="VV108" i="1"/>
  <c r="XA108" i="1"/>
  <c r="YB108" i="1"/>
  <c r="ZB108" i="1"/>
  <c r="AAH108" i="1"/>
  <c r="ABH108" i="1"/>
  <c r="ACM108" i="1"/>
  <c r="JR108" i="1"/>
  <c r="KY108" i="1"/>
  <c r="LY108" i="1"/>
  <c r="NE108" i="1"/>
  <c r="OE108" i="1"/>
  <c r="PJ108" i="1"/>
  <c r="QK108" i="1"/>
  <c r="RK108" i="1"/>
  <c r="SQ108" i="1"/>
  <c r="TQ108" i="1"/>
  <c r="UW108" i="1"/>
  <c r="VW108" i="1"/>
  <c r="XB108" i="1"/>
  <c r="YC108" i="1"/>
  <c r="ZC108" i="1"/>
  <c r="AAI108" i="1"/>
  <c r="ABI108" i="1"/>
  <c r="ACO108" i="1"/>
  <c r="JS108" i="1"/>
  <c r="KZ108" i="1"/>
  <c r="LZ108" i="1"/>
  <c r="NF108" i="1"/>
  <c r="OF108" i="1"/>
  <c r="PK108" i="1"/>
  <c r="QL108" i="1"/>
  <c r="RQ108" i="1"/>
  <c r="SR108" i="1"/>
  <c r="TR108" i="1"/>
  <c r="UX108" i="1"/>
  <c r="VX108" i="1"/>
  <c r="XC108" i="1"/>
  <c r="YD108" i="1"/>
  <c r="ZI108" i="1"/>
  <c r="AAJ108" i="1"/>
  <c r="ABJ108" i="1"/>
  <c r="ACP108" i="1"/>
  <c r="KD108" i="1"/>
  <c r="LD108" i="1"/>
  <c r="MI108" i="1"/>
  <c r="NJ108" i="1"/>
  <c r="OO108" i="1"/>
  <c r="PP108" i="1"/>
  <c r="QP108" i="1"/>
  <c r="RV108" i="1"/>
  <c r="SV108" i="1"/>
  <c r="UA108" i="1"/>
  <c r="VB108" i="1"/>
  <c r="WG108" i="1"/>
  <c r="XH108" i="1"/>
  <c r="YH108" i="1"/>
  <c r="ZN108" i="1"/>
  <c r="AAN108" i="1"/>
  <c r="ABS108" i="1"/>
  <c r="ACT108" i="1"/>
  <c r="KE108" i="1"/>
  <c r="LE108" i="1"/>
  <c r="MK108" i="1"/>
  <c r="NK108" i="1"/>
  <c r="OP108" i="1"/>
  <c r="PQ108" i="1"/>
  <c r="QQ108" i="1"/>
  <c r="RW108" i="1"/>
  <c r="SW108" i="1"/>
  <c r="UC108" i="1"/>
  <c r="VC108" i="1"/>
  <c r="WH108" i="1"/>
  <c r="XI108" i="1"/>
  <c r="YI108" i="1"/>
  <c r="ZO108" i="1"/>
  <c r="AAO108" i="1"/>
  <c r="ABU108" i="1"/>
  <c r="ACU108" i="1"/>
  <c r="LM108" i="1"/>
  <c r="PN108" i="1"/>
  <c r="SX108" i="1"/>
  <c r="WL108" i="1"/>
  <c r="AAL108" i="1"/>
  <c r="MA108" i="1"/>
  <c r="PO108" i="1"/>
  <c r="SY108" i="1"/>
  <c r="XE108" i="1"/>
  <c r="AAM108" i="1"/>
  <c r="MG108" i="1"/>
  <c r="PR108" i="1"/>
  <c r="TE108" i="1"/>
  <c r="XF108" i="1"/>
  <c r="AAP108" i="1"/>
  <c r="MH108" i="1"/>
  <c r="PS108" i="1"/>
  <c r="TS108" i="1"/>
  <c r="XG108" i="1"/>
  <c r="AAQ108" i="1"/>
  <c r="ML108" i="1"/>
  <c r="PT108" i="1"/>
  <c r="TY108" i="1"/>
  <c r="XJ108" i="1"/>
  <c r="AAW108" i="1"/>
  <c r="MM108" i="1"/>
  <c r="QM108" i="1"/>
  <c r="TZ108" i="1"/>
  <c r="XK108" i="1"/>
  <c r="ABK108" i="1"/>
  <c r="MN108" i="1"/>
  <c r="QN108" i="1"/>
  <c r="UD108" i="1"/>
  <c r="XL108" i="1"/>
  <c r="ABQ108" i="1"/>
  <c r="NG108" i="1"/>
  <c r="QO108" i="1"/>
  <c r="UE108" i="1"/>
  <c r="YE108" i="1"/>
  <c r="ABR108" i="1"/>
  <c r="NH108" i="1"/>
  <c r="QW108" i="1"/>
  <c r="UF108" i="1"/>
  <c r="YF108" i="1"/>
  <c r="ABV108" i="1"/>
  <c r="JY108" i="1"/>
  <c r="NI108" i="1"/>
  <c r="QX108" i="1"/>
  <c r="UY108" i="1"/>
  <c r="YG108" i="1"/>
  <c r="ABW108" i="1"/>
  <c r="LA108" i="1"/>
  <c r="OI108" i="1"/>
  <c r="RY108" i="1"/>
  <c r="VY108" i="1"/>
  <c r="ZM108" i="1"/>
  <c r="ACW108" i="1"/>
  <c r="LF108" i="1"/>
  <c r="KH108" i="1"/>
  <c r="ST108" i="1"/>
  <c r="ABX108" i="1"/>
  <c r="LB108" i="1"/>
  <c r="SU108" i="1"/>
  <c r="ACQ108" i="1"/>
  <c r="LC108" i="1"/>
  <c r="UZ108" i="1"/>
  <c r="ACR108" i="1"/>
  <c r="LG108" i="1"/>
  <c r="VA108" i="1"/>
  <c r="ACS108" i="1"/>
  <c r="NL108" i="1"/>
  <c r="VD108" i="1"/>
  <c r="ACV108" i="1"/>
  <c r="NM108" i="1"/>
  <c r="VE108" i="1"/>
  <c r="ACX108" i="1"/>
  <c r="NN108" i="1"/>
  <c r="VF108" i="1"/>
  <c r="OG108" i="1"/>
  <c r="VZ108" i="1"/>
  <c r="OH108" i="1"/>
  <c r="WA108" i="1"/>
  <c r="OQ108" i="1"/>
  <c r="WI108" i="1"/>
  <c r="OS108" i="1"/>
  <c r="WK108" i="1"/>
  <c r="OT108" i="1"/>
  <c r="YO108" i="1"/>
  <c r="PM108" i="1"/>
  <c r="YP108" i="1"/>
  <c r="QY108" i="1"/>
  <c r="YQ108" i="1"/>
  <c r="RR108" i="1"/>
  <c r="ZJ108" i="1"/>
  <c r="RS108" i="1"/>
  <c r="ZK108" i="1"/>
  <c r="JZ108" i="1"/>
  <c r="RU108" i="1"/>
  <c r="ZP108" i="1"/>
  <c r="KA108" i="1"/>
  <c r="RX108" i="1"/>
  <c r="ZQ108" i="1"/>
  <c r="KF108" i="1"/>
  <c r="KG108" i="1"/>
  <c r="RZ108" i="1"/>
  <c r="SS108" i="1"/>
  <c r="AAK108" i="1"/>
  <c r="ZR108" i="1"/>
  <c r="K108" i="1"/>
  <c r="AE108" i="1"/>
  <c r="AY108" i="1"/>
  <c r="BS108" i="1"/>
  <c r="CM108" i="1"/>
  <c r="DG108" i="1"/>
  <c r="EA108" i="1"/>
  <c r="EU108" i="1"/>
  <c r="FO108" i="1"/>
  <c r="GI108" i="1"/>
  <c r="HC108" i="1"/>
  <c r="HW108" i="1"/>
  <c r="IQ108" i="1"/>
  <c r="JK108" i="1"/>
  <c r="L108" i="1"/>
  <c r="AF108" i="1"/>
  <c r="AZ108" i="1"/>
  <c r="BT108" i="1"/>
  <c r="CN108" i="1"/>
  <c r="DH108" i="1"/>
  <c r="EB108" i="1"/>
  <c r="EV108" i="1"/>
  <c r="FP108" i="1"/>
  <c r="GJ108" i="1"/>
  <c r="HD108" i="1"/>
  <c r="HX108" i="1"/>
  <c r="IR108" i="1"/>
  <c r="JL108" i="1"/>
  <c r="N108" i="1"/>
  <c r="AH108" i="1"/>
  <c r="BB108" i="1"/>
  <c r="BV108" i="1"/>
  <c r="CP108" i="1"/>
  <c r="DJ108" i="1"/>
  <c r="ED108" i="1"/>
  <c r="EX108" i="1"/>
  <c r="FR108" i="1"/>
  <c r="GL108" i="1"/>
  <c r="HF108" i="1"/>
  <c r="HZ108" i="1"/>
  <c r="IT108" i="1"/>
  <c r="O108" i="1"/>
  <c r="AI108" i="1"/>
  <c r="BC108" i="1"/>
  <c r="BW108" i="1"/>
  <c r="CQ108" i="1"/>
  <c r="DK108" i="1"/>
  <c r="EE108" i="1"/>
  <c r="EY108" i="1"/>
  <c r="FS108" i="1"/>
  <c r="GM108" i="1"/>
  <c r="HG108" i="1"/>
  <c r="IA108" i="1"/>
  <c r="IU108" i="1"/>
  <c r="V108" i="1"/>
  <c r="AP108" i="1"/>
  <c r="BJ108" i="1"/>
  <c r="CD108" i="1"/>
  <c r="CX108" i="1"/>
  <c r="DR108" i="1"/>
  <c r="EL108" i="1"/>
  <c r="FF108" i="1"/>
  <c r="FZ108" i="1"/>
  <c r="GT108" i="1"/>
  <c r="HN108" i="1"/>
  <c r="IH108" i="1"/>
  <c r="JB108" i="1"/>
  <c r="W108" i="1"/>
  <c r="AQ108" i="1"/>
  <c r="BK108" i="1"/>
  <c r="CE108" i="1"/>
  <c r="CY108" i="1"/>
  <c r="DS108" i="1"/>
  <c r="EM108" i="1"/>
  <c r="FG108" i="1"/>
  <c r="GA108" i="1"/>
  <c r="GU108" i="1"/>
  <c r="HO108" i="1"/>
  <c r="II108" i="1"/>
  <c r="JC108" i="1"/>
  <c r="Y108" i="1"/>
  <c r="AS108" i="1"/>
  <c r="BM108" i="1"/>
  <c r="CG108" i="1"/>
  <c r="DA108" i="1"/>
  <c r="DU108" i="1"/>
  <c r="EO108" i="1"/>
  <c r="FI108" i="1"/>
  <c r="GC108" i="1"/>
  <c r="GW108" i="1"/>
  <c r="HQ108" i="1"/>
  <c r="IK108" i="1"/>
  <c r="JE108" i="1"/>
  <c r="F108" i="1"/>
  <c r="Z108" i="1"/>
  <c r="AT108" i="1"/>
  <c r="BN108" i="1"/>
  <c r="CH108" i="1"/>
  <c r="DB108" i="1"/>
  <c r="DV108" i="1"/>
  <c r="EP108" i="1"/>
  <c r="FJ108" i="1"/>
  <c r="GD108" i="1"/>
  <c r="GX108" i="1"/>
  <c r="HR108" i="1"/>
  <c r="IL108" i="1"/>
  <c r="JF108" i="1"/>
  <c r="G108" i="1"/>
  <c r="AA108" i="1"/>
  <c r="AU108" i="1"/>
  <c r="BO108" i="1"/>
  <c r="CI108" i="1"/>
  <c r="DC108" i="1"/>
  <c r="DW108" i="1"/>
  <c r="EQ108" i="1"/>
  <c r="FK108" i="1"/>
  <c r="GE108" i="1"/>
  <c r="GY108" i="1"/>
  <c r="HS108" i="1"/>
  <c r="IM108" i="1"/>
  <c r="JG108" i="1"/>
  <c r="H108" i="1"/>
  <c r="AB108" i="1"/>
  <c r="AV108" i="1"/>
  <c r="BP108" i="1"/>
  <c r="CJ108" i="1"/>
  <c r="DD108" i="1"/>
  <c r="DX108" i="1"/>
  <c r="ER108" i="1"/>
  <c r="FL108" i="1"/>
  <c r="GF108" i="1"/>
  <c r="GZ108" i="1"/>
  <c r="HT108" i="1"/>
  <c r="IN108" i="1"/>
  <c r="JH108" i="1"/>
  <c r="AG108" i="1"/>
  <c r="BU108" i="1"/>
  <c r="DI108" i="1"/>
  <c r="EW108" i="1"/>
  <c r="GK108" i="1"/>
  <c r="HY108" i="1"/>
  <c r="JM108" i="1"/>
  <c r="AJ108" i="1"/>
  <c r="BX108" i="1"/>
  <c r="DL108" i="1"/>
  <c r="EZ108" i="1"/>
  <c r="GN108" i="1"/>
  <c r="IB108" i="1"/>
  <c r="AK108" i="1"/>
  <c r="BY108" i="1"/>
  <c r="DM108" i="1"/>
  <c r="FA108" i="1"/>
  <c r="GO108" i="1"/>
  <c r="IC108" i="1"/>
  <c r="AL108" i="1"/>
  <c r="BZ108" i="1"/>
  <c r="DN108" i="1"/>
  <c r="FB108" i="1"/>
  <c r="GP108" i="1"/>
  <c r="ID108" i="1"/>
  <c r="AM108" i="1"/>
  <c r="CA108" i="1"/>
  <c r="DO108" i="1"/>
  <c r="FC108" i="1"/>
  <c r="GQ108" i="1"/>
  <c r="IE108" i="1"/>
  <c r="AN108" i="1"/>
  <c r="CB108" i="1"/>
  <c r="DP108" i="1"/>
  <c r="FD108" i="1"/>
  <c r="GR108" i="1"/>
  <c r="IF108" i="1"/>
  <c r="AO108" i="1"/>
  <c r="CC108" i="1"/>
  <c r="DQ108" i="1"/>
  <c r="FE108" i="1"/>
  <c r="GS108" i="1"/>
  <c r="IG108" i="1"/>
  <c r="AR108" i="1"/>
  <c r="CF108" i="1"/>
  <c r="DT108" i="1"/>
  <c r="FH108" i="1"/>
  <c r="GV108" i="1"/>
  <c r="IJ108" i="1"/>
  <c r="I108" i="1"/>
  <c r="AW108" i="1"/>
  <c r="CK108" i="1"/>
  <c r="DY108" i="1"/>
  <c r="FM108" i="1"/>
  <c r="HA108" i="1"/>
  <c r="IO108" i="1"/>
  <c r="J108" i="1"/>
  <c r="AX108" i="1"/>
  <c r="CL108" i="1"/>
  <c r="DZ108" i="1"/>
  <c r="FN108" i="1"/>
  <c r="HB108" i="1"/>
  <c r="IP108" i="1"/>
  <c r="M108" i="1"/>
  <c r="BA108" i="1"/>
  <c r="CO108" i="1"/>
  <c r="EC108" i="1"/>
  <c r="FQ108" i="1"/>
  <c r="HE108" i="1"/>
  <c r="IS108" i="1"/>
  <c r="P108" i="1"/>
  <c r="BD108" i="1"/>
  <c r="CR108" i="1"/>
  <c r="EF108" i="1"/>
  <c r="FT108" i="1"/>
  <c r="HH108" i="1"/>
  <c r="IV108" i="1"/>
  <c r="Q108" i="1"/>
  <c r="BE108" i="1"/>
  <c r="CS108" i="1"/>
  <c r="EG108" i="1"/>
  <c r="FU108" i="1"/>
  <c r="HI108" i="1"/>
  <c r="IW108" i="1"/>
  <c r="R108" i="1"/>
  <c r="BF108" i="1"/>
  <c r="CT108" i="1"/>
  <c r="EH108" i="1"/>
  <c r="FV108" i="1"/>
  <c r="HJ108" i="1"/>
  <c r="IX108" i="1"/>
  <c r="S108" i="1"/>
  <c r="BG108" i="1"/>
  <c r="CU108" i="1"/>
  <c r="EI108" i="1"/>
  <c r="FW108" i="1"/>
  <c r="HK108" i="1"/>
  <c r="IY108" i="1"/>
  <c r="T108" i="1"/>
  <c r="BH108" i="1"/>
  <c r="CV108" i="1"/>
  <c r="EJ108" i="1"/>
  <c r="FX108" i="1"/>
  <c r="HL108" i="1"/>
  <c r="IZ108" i="1"/>
  <c r="U108" i="1"/>
  <c r="BI108" i="1"/>
  <c r="CW108" i="1"/>
  <c r="EK108" i="1"/>
  <c r="FY108" i="1"/>
  <c r="HM108" i="1"/>
  <c r="JA108" i="1"/>
  <c r="X108" i="1"/>
  <c r="BL108" i="1"/>
  <c r="CZ108" i="1"/>
  <c r="EN108" i="1"/>
  <c r="GB108" i="1"/>
  <c r="HP108" i="1"/>
  <c r="JD108" i="1"/>
  <c r="AC108" i="1"/>
  <c r="BQ108" i="1"/>
  <c r="DE108" i="1"/>
  <c r="ES108" i="1"/>
  <c r="GG108" i="1"/>
  <c r="HU108" i="1"/>
  <c r="JI108" i="1"/>
  <c r="JJ108" i="1"/>
  <c r="AD108" i="1"/>
  <c r="BR108" i="1"/>
  <c r="DF108" i="1"/>
  <c r="ET108" i="1"/>
  <c r="GH108" i="1"/>
  <c r="HV108" i="1"/>
  <c r="JX88" i="1"/>
  <c r="KR88" i="1"/>
  <c r="KB88" i="1"/>
  <c r="KV88" i="1"/>
  <c r="LP88" i="1"/>
  <c r="KC88" i="1"/>
  <c r="KW88" i="1"/>
  <c r="LQ88" i="1"/>
  <c r="MK88" i="1"/>
  <c r="NE88" i="1"/>
  <c r="NY88" i="1"/>
  <c r="OS88" i="1"/>
  <c r="PM88" i="1"/>
  <c r="QG88" i="1"/>
  <c r="RA88" i="1"/>
  <c r="RU88" i="1"/>
  <c r="SO88" i="1"/>
  <c r="TI88" i="1"/>
  <c r="UC88" i="1"/>
  <c r="UW88" i="1"/>
  <c r="VQ88" i="1"/>
  <c r="WK88" i="1"/>
  <c r="XE88" i="1"/>
  <c r="XY88" i="1"/>
  <c r="YS88" i="1"/>
  <c r="ZM88" i="1"/>
  <c r="AAG88" i="1"/>
  <c r="ABA88" i="1"/>
  <c r="ABU88" i="1"/>
  <c r="ACO88" i="1"/>
  <c r="KD88" i="1"/>
  <c r="KX88" i="1"/>
  <c r="LR88" i="1"/>
  <c r="ML88" i="1"/>
  <c r="NF88" i="1"/>
  <c r="NZ88" i="1"/>
  <c r="OT88" i="1"/>
  <c r="PN88" i="1"/>
  <c r="QH88" i="1"/>
  <c r="RB88" i="1"/>
  <c r="RV88" i="1"/>
  <c r="SP88" i="1"/>
  <c r="TJ88" i="1"/>
  <c r="UD88" i="1"/>
  <c r="UX88" i="1"/>
  <c r="VR88" i="1"/>
  <c r="WL88" i="1"/>
  <c r="XF88" i="1"/>
  <c r="XZ88" i="1"/>
  <c r="YT88" i="1"/>
  <c r="ZN88" i="1"/>
  <c r="AAH88" i="1"/>
  <c r="KE88" i="1"/>
  <c r="KY88" i="1"/>
  <c r="LS88" i="1"/>
  <c r="MM88" i="1"/>
  <c r="NG88" i="1"/>
  <c r="OA88" i="1"/>
  <c r="OU88" i="1"/>
  <c r="PO88" i="1"/>
  <c r="QI88" i="1"/>
  <c r="RC88" i="1"/>
  <c r="RW88" i="1"/>
  <c r="SQ88" i="1"/>
  <c r="KG88" i="1"/>
  <c r="LA88" i="1"/>
  <c r="LU88" i="1"/>
  <c r="MO88" i="1"/>
  <c r="NI88" i="1"/>
  <c r="OC88" i="1"/>
  <c r="OW88" i="1"/>
  <c r="PQ88" i="1"/>
  <c r="QK88" i="1"/>
  <c r="RE88" i="1"/>
  <c r="RY88" i="1"/>
  <c r="KI88" i="1"/>
  <c r="LI88" i="1"/>
  <c r="MH88" i="1"/>
  <c r="NJ88" i="1"/>
  <c r="OH88" i="1"/>
  <c r="PF88" i="1"/>
  <c r="QD88" i="1"/>
  <c r="RF88" i="1"/>
  <c r="SD88" i="1"/>
  <c r="TA88" i="1"/>
  <c r="TW88" i="1"/>
  <c r="US88" i="1"/>
  <c r="VO88" i="1"/>
  <c r="WM88" i="1"/>
  <c r="XI88" i="1"/>
  <c r="YE88" i="1"/>
  <c r="ZA88" i="1"/>
  <c r="ZW88" i="1"/>
  <c r="AAS88" i="1"/>
  <c r="ABN88" i="1"/>
  <c r="ACI88" i="1"/>
  <c r="ADD88" i="1"/>
  <c r="KJ88" i="1"/>
  <c r="LJ88" i="1"/>
  <c r="MI88" i="1"/>
  <c r="NK88" i="1"/>
  <c r="OI88" i="1"/>
  <c r="PG88" i="1"/>
  <c r="QE88" i="1"/>
  <c r="RG88" i="1"/>
  <c r="SE88" i="1"/>
  <c r="TB88" i="1"/>
  <c r="TX88" i="1"/>
  <c r="UT88" i="1"/>
  <c r="VP88" i="1"/>
  <c r="WN88" i="1"/>
  <c r="XJ88" i="1"/>
  <c r="YF88" i="1"/>
  <c r="ZB88" i="1"/>
  <c r="ZX88" i="1"/>
  <c r="AAT88" i="1"/>
  <c r="ABO88" i="1"/>
  <c r="ACJ88" i="1"/>
  <c r="ADE88" i="1"/>
  <c r="KK88" i="1"/>
  <c r="LK88" i="1"/>
  <c r="MJ88" i="1"/>
  <c r="NL88" i="1"/>
  <c r="OJ88" i="1"/>
  <c r="PH88" i="1"/>
  <c r="QF88" i="1"/>
  <c r="RH88" i="1"/>
  <c r="SF88" i="1"/>
  <c r="TC88" i="1"/>
  <c r="TY88" i="1"/>
  <c r="UU88" i="1"/>
  <c r="VS88" i="1"/>
  <c r="WO88" i="1"/>
  <c r="XK88" i="1"/>
  <c r="YG88" i="1"/>
  <c r="ZC88" i="1"/>
  <c r="ZY88" i="1"/>
  <c r="AAU88" i="1"/>
  <c r="ABP88" i="1"/>
  <c r="ACK88" i="1"/>
  <c r="ADF88" i="1"/>
  <c r="KL88" i="1"/>
  <c r="LL88" i="1"/>
  <c r="MN88" i="1"/>
  <c r="NM88" i="1"/>
  <c r="OK88" i="1"/>
  <c r="PI88" i="1"/>
  <c r="QJ88" i="1"/>
  <c r="RI88" i="1"/>
  <c r="SG88" i="1"/>
  <c r="TD88" i="1"/>
  <c r="TZ88" i="1"/>
  <c r="UV88" i="1"/>
  <c r="VT88" i="1"/>
  <c r="WP88" i="1"/>
  <c r="XL88" i="1"/>
  <c r="YH88" i="1"/>
  <c r="ZD88" i="1"/>
  <c r="ZZ88" i="1"/>
  <c r="AAV88" i="1"/>
  <c r="ABQ88" i="1"/>
  <c r="ACL88" i="1"/>
  <c r="ADG88" i="1"/>
  <c r="KM88" i="1"/>
  <c r="LM88" i="1"/>
  <c r="MP88" i="1"/>
  <c r="NN88" i="1"/>
  <c r="OL88" i="1"/>
  <c r="PJ88" i="1"/>
  <c r="QL88" i="1"/>
  <c r="RJ88" i="1"/>
  <c r="SH88" i="1"/>
  <c r="TE88" i="1"/>
  <c r="UA88" i="1"/>
  <c r="UY88" i="1"/>
  <c r="VU88" i="1"/>
  <c r="WQ88" i="1"/>
  <c r="XM88" i="1"/>
  <c r="YI88" i="1"/>
  <c r="ZE88" i="1"/>
  <c r="AAA88" i="1"/>
  <c r="AAW88" i="1"/>
  <c r="ABR88" i="1"/>
  <c r="ACM88" i="1"/>
  <c r="JO88" i="1"/>
  <c r="KO88" i="1"/>
  <c r="LO88" i="1"/>
  <c r="MR88" i="1"/>
  <c r="NP88" i="1"/>
  <c r="ON88" i="1"/>
  <c r="PL88" i="1"/>
  <c r="QN88" i="1"/>
  <c r="RL88" i="1"/>
  <c r="SJ88" i="1"/>
  <c r="TG88" i="1"/>
  <c r="UE88" i="1"/>
  <c r="VA88" i="1"/>
  <c r="VW88" i="1"/>
  <c r="WS88" i="1"/>
  <c r="XO88" i="1"/>
  <c r="YK88" i="1"/>
  <c r="ZG88" i="1"/>
  <c r="AAC88" i="1"/>
  <c r="AAY88" i="1"/>
  <c r="ABT88" i="1"/>
  <c r="ACP88" i="1"/>
  <c r="JP88" i="1"/>
  <c r="KP88" i="1"/>
  <c r="LT88" i="1"/>
  <c r="MS88" i="1"/>
  <c r="NQ88" i="1"/>
  <c r="OO88" i="1"/>
  <c r="PP88" i="1"/>
  <c r="QO88" i="1"/>
  <c r="RM88" i="1"/>
  <c r="SK88" i="1"/>
  <c r="TH88" i="1"/>
  <c r="UF88" i="1"/>
  <c r="VB88" i="1"/>
  <c r="VX88" i="1"/>
  <c r="WT88" i="1"/>
  <c r="XP88" i="1"/>
  <c r="YL88" i="1"/>
  <c r="ZH88" i="1"/>
  <c r="AAD88" i="1"/>
  <c r="AAZ88" i="1"/>
  <c r="ABV88" i="1"/>
  <c r="ACQ88" i="1"/>
  <c r="JQ88" i="1"/>
  <c r="KQ88" i="1"/>
  <c r="LV88" i="1"/>
  <c r="MT88" i="1"/>
  <c r="NR88" i="1"/>
  <c r="OP88" i="1"/>
  <c r="PR88" i="1"/>
  <c r="QP88" i="1"/>
  <c r="RN88" i="1"/>
  <c r="SL88" i="1"/>
  <c r="TK88" i="1"/>
  <c r="UG88" i="1"/>
  <c r="VC88" i="1"/>
  <c r="VY88" i="1"/>
  <c r="WU88" i="1"/>
  <c r="XQ88" i="1"/>
  <c r="YM88" i="1"/>
  <c r="ZI88" i="1"/>
  <c r="AAE88" i="1"/>
  <c r="ABB88" i="1"/>
  <c r="ABW88" i="1"/>
  <c r="ACR88" i="1"/>
  <c r="JR88" i="1"/>
  <c r="KS88" i="1"/>
  <c r="LW88" i="1"/>
  <c r="MU88" i="1"/>
  <c r="NS88" i="1"/>
  <c r="OQ88" i="1"/>
  <c r="PS88" i="1"/>
  <c r="QQ88" i="1"/>
  <c r="RO88" i="1"/>
  <c r="SM88" i="1"/>
  <c r="TL88" i="1"/>
  <c r="UH88" i="1"/>
  <c r="VD88" i="1"/>
  <c r="VZ88" i="1"/>
  <c r="WV88" i="1"/>
  <c r="XR88" i="1"/>
  <c r="YN88" i="1"/>
  <c r="ZJ88" i="1"/>
  <c r="AAF88" i="1"/>
  <c r="ABC88" i="1"/>
  <c r="ABX88" i="1"/>
  <c r="ACS88" i="1"/>
  <c r="JS88" i="1"/>
  <c r="KT88" i="1"/>
  <c r="LX88" i="1"/>
  <c r="MV88" i="1"/>
  <c r="NT88" i="1"/>
  <c r="OR88" i="1"/>
  <c r="PT88" i="1"/>
  <c r="QR88" i="1"/>
  <c r="RP88" i="1"/>
  <c r="SN88" i="1"/>
  <c r="TM88" i="1"/>
  <c r="UI88" i="1"/>
  <c r="VE88" i="1"/>
  <c r="WA88" i="1"/>
  <c r="WW88" i="1"/>
  <c r="XS88" i="1"/>
  <c r="YO88" i="1"/>
  <c r="ZK88" i="1"/>
  <c r="AAI88" i="1"/>
  <c r="ABD88" i="1"/>
  <c r="ABY88" i="1"/>
  <c r="ACT88" i="1"/>
  <c r="JT88" i="1"/>
  <c r="KU88" i="1"/>
  <c r="LY88" i="1"/>
  <c r="MW88" i="1"/>
  <c r="NU88" i="1"/>
  <c r="OV88" i="1"/>
  <c r="PU88" i="1"/>
  <c r="QS88" i="1"/>
  <c r="RQ88" i="1"/>
  <c r="SR88" i="1"/>
  <c r="TN88" i="1"/>
  <c r="UJ88" i="1"/>
  <c r="VF88" i="1"/>
  <c r="WB88" i="1"/>
  <c r="WX88" i="1"/>
  <c r="XT88" i="1"/>
  <c r="YP88" i="1"/>
  <c r="ZL88" i="1"/>
  <c r="AAJ88" i="1"/>
  <c r="ABE88" i="1"/>
  <c r="ABZ88" i="1"/>
  <c r="ACU88" i="1"/>
  <c r="JU88" i="1"/>
  <c r="KZ88" i="1"/>
  <c r="LZ88" i="1"/>
  <c r="MX88" i="1"/>
  <c r="NV88" i="1"/>
  <c r="OX88" i="1"/>
  <c r="PV88" i="1"/>
  <c r="QT88" i="1"/>
  <c r="RR88" i="1"/>
  <c r="SS88" i="1"/>
  <c r="TO88" i="1"/>
  <c r="UK88" i="1"/>
  <c r="VG88" i="1"/>
  <c r="WC88" i="1"/>
  <c r="WY88" i="1"/>
  <c r="XU88" i="1"/>
  <c r="YQ88" i="1"/>
  <c r="ZO88" i="1"/>
  <c r="AAK88" i="1"/>
  <c r="ABF88" i="1"/>
  <c r="ACA88" i="1"/>
  <c r="ACV88" i="1"/>
  <c r="JY88" i="1"/>
  <c r="LD88" i="1"/>
  <c r="MC88" i="1"/>
  <c r="NA88" i="1"/>
  <c r="OB88" i="1"/>
  <c r="PA88" i="1"/>
  <c r="PY88" i="1"/>
  <c r="QW88" i="1"/>
  <c r="RX88" i="1"/>
  <c r="SV88" i="1"/>
  <c r="TR88" i="1"/>
  <c r="UN88" i="1"/>
  <c r="VJ88" i="1"/>
  <c r="WF88" i="1"/>
  <c r="XB88" i="1"/>
  <c r="XX88" i="1"/>
  <c r="YV88" i="1"/>
  <c r="ZR88" i="1"/>
  <c r="AAN88" i="1"/>
  <c r="ABI88" i="1"/>
  <c r="ACD88" i="1"/>
  <c r="ACY88" i="1"/>
  <c r="JZ88" i="1"/>
  <c r="LE88" i="1"/>
  <c r="MD88" i="1"/>
  <c r="NB88" i="1"/>
  <c r="OD88" i="1"/>
  <c r="PB88" i="1"/>
  <c r="PZ88" i="1"/>
  <c r="QX88" i="1"/>
  <c r="RZ88" i="1"/>
  <c r="SW88" i="1"/>
  <c r="TS88" i="1"/>
  <c r="UO88" i="1"/>
  <c r="AQ48" i="2" s="1"/>
  <c r="VK88" i="1"/>
  <c r="WG88" i="1"/>
  <c r="XC88" i="1"/>
  <c r="YA88" i="1"/>
  <c r="YW88" i="1"/>
  <c r="ZS88" i="1"/>
  <c r="AAO88" i="1"/>
  <c r="ABJ88" i="1"/>
  <c r="ACE88" i="1"/>
  <c r="ACZ88" i="1"/>
  <c r="KF88" i="1"/>
  <c r="NO88" i="1"/>
  <c r="QV88" i="1"/>
  <c r="TU88" i="1"/>
  <c r="WR88" i="1"/>
  <c r="ZQ88" i="1"/>
  <c r="ACG88" i="1"/>
  <c r="KH88" i="1"/>
  <c r="NW88" i="1"/>
  <c r="QY88" i="1"/>
  <c r="TV88" i="1"/>
  <c r="WZ88" i="1"/>
  <c r="ZT88" i="1"/>
  <c r="ACH88" i="1"/>
  <c r="KN88" i="1"/>
  <c r="NX88" i="1"/>
  <c r="QZ88" i="1"/>
  <c r="UB88" i="1"/>
  <c r="XA88" i="1"/>
  <c r="ZU88" i="1"/>
  <c r="ACN88" i="1"/>
  <c r="LB88" i="1"/>
  <c r="OE88" i="1"/>
  <c r="RD88" i="1"/>
  <c r="UL88" i="1"/>
  <c r="XD88" i="1"/>
  <c r="ZV88" i="1"/>
  <c r="ACW88" i="1"/>
  <c r="LC88" i="1"/>
  <c r="OF88" i="1"/>
  <c r="RK88" i="1"/>
  <c r="UM88" i="1"/>
  <c r="XG88" i="1"/>
  <c r="AAB88" i="1"/>
  <c r="ACX88" i="1"/>
  <c r="LF88" i="1"/>
  <c r="OG88" i="1"/>
  <c r="RS88" i="1"/>
  <c r="UP88" i="1"/>
  <c r="XH88" i="1"/>
  <c r="AAL88" i="1"/>
  <c r="ADA88" i="1"/>
  <c r="LG88" i="1"/>
  <c r="OM88" i="1"/>
  <c r="RT88" i="1"/>
  <c r="UQ88" i="1"/>
  <c r="AQ51" i="2" s="1"/>
  <c r="XN88" i="1"/>
  <c r="AAM88" i="1"/>
  <c r="ADB88" i="1"/>
  <c r="LH88" i="1"/>
  <c r="OY88" i="1"/>
  <c r="SA88" i="1"/>
  <c r="UR88" i="1"/>
  <c r="XV88" i="1"/>
  <c r="AAP88" i="1"/>
  <c r="ADC88" i="1"/>
  <c r="LN88" i="1"/>
  <c r="OZ88" i="1"/>
  <c r="SB88" i="1"/>
  <c r="UZ88" i="1"/>
  <c r="XW88" i="1"/>
  <c r="AAQ88" i="1"/>
  <c r="MA88" i="1"/>
  <c r="PC88" i="1"/>
  <c r="SC88" i="1"/>
  <c r="VH88" i="1"/>
  <c r="YB88" i="1"/>
  <c r="AAR88" i="1"/>
  <c r="MB88" i="1"/>
  <c r="PD88" i="1"/>
  <c r="SI88" i="1"/>
  <c r="VI88" i="1"/>
  <c r="YC88" i="1"/>
  <c r="AAX88" i="1"/>
  <c r="ME88" i="1"/>
  <c r="PE88" i="1"/>
  <c r="ST88" i="1"/>
  <c r="VL88" i="1"/>
  <c r="YD88" i="1"/>
  <c r="ABG88" i="1"/>
  <c r="MY88" i="1"/>
  <c r="QA88" i="1"/>
  <c r="SZ88" i="1"/>
  <c r="WD88" i="1"/>
  <c r="YX88" i="1"/>
  <c r="ABM88" i="1"/>
  <c r="JW88" i="1"/>
  <c r="ND88" i="1"/>
  <c r="QM88" i="1"/>
  <c r="TQ88" i="1"/>
  <c r="WI88" i="1"/>
  <c r="ZF88" i="1"/>
  <c r="ACC88" i="1"/>
  <c r="MF88" i="1"/>
  <c r="VV88" i="1"/>
  <c r="MG88" i="1"/>
  <c r="WE88" i="1"/>
  <c r="MQ88" i="1"/>
  <c r="WH88" i="1"/>
  <c r="MZ88" i="1"/>
  <c r="WJ88" i="1"/>
  <c r="NC88" i="1"/>
  <c r="O51" i="2" s="1"/>
  <c r="YJ88" i="1"/>
  <c r="NH88" i="1"/>
  <c r="YR88" i="1"/>
  <c r="PK88" i="1"/>
  <c r="YU88" i="1"/>
  <c r="PW88" i="1"/>
  <c r="YY88" i="1"/>
  <c r="PX88" i="1"/>
  <c r="YZ88" i="1"/>
  <c r="QB88" i="1"/>
  <c r="ZP88" i="1"/>
  <c r="QC88" i="1"/>
  <c r="ABH88" i="1"/>
  <c r="QU88" i="1"/>
  <c r="ABK88" i="1"/>
  <c r="TF88" i="1"/>
  <c r="ACF88" i="1"/>
  <c r="TP88" i="1"/>
  <c r="SY88" i="1"/>
  <c r="TT88" i="1"/>
  <c r="VM88" i="1"/>
  <c r="VN88" i="1"/>
  <c r="ABL88" i="1"/>
  <c r="ABS88" i="1"/>
  <c r="ACB88" i="1"/>
  <c r="JN88" i="1"/>
  <c r="JV88" i="1"/>
  <c r="SU88" i="1"/>
  <c r="SX88" i="1"/>
  <c r="KA88" i="1"/>
  <c r="T88" i="1"/>
  <c r="AN88" i="1"/>
  <c r="BH88" i="1"/>
  <c r="CB88" i="1"/>
  <c r="CV88" i="1"/>
  <c r="DP88" i="1"/>
  <c r="EJ88" i="1"/>
  <c r="FD88" i="1"/>
  <c r="FX88" i="1"/>
  <c r="GR88" i="1"/>
  <c r="HL88" i="1"/>
  <c r="IF88" i="1"/>
  <c r="IZ88" i="1"/>
  <c r="U88" i="1"/>
  <c r="AO88" i="1"/>
  <c r="BI88" i="1"/>
  <c r="CC88" i="1"/>
  <c r="CW88" i="1"/>
  <c r="DQ88" i="1"/>
  <c r="EK88" i="1"/>
  <c r="FE88" i="1"/>
  <c r="FY88" i="1"/>
  <c r="GS88" i="1"/>
  <c r="HM88" i="1"/>
  <c r="IG88" i="1"/>
  <c r="JA88" i="1"/>
  <c r="V88" i="1"/>
  <c r="AP88" i="1"/>
  <c r="BJ88" i="1"/>
  <c r="CD88" i="1"/>
  <c r="CX88" i="1"/>
  <c r="DR88" i="1"/>
  <c r="EL88" i="1"/>
  <c r="FF88" i="1"/>
  <c r="FZ88" i="1"/>
  <c r="GT88" i="1"/>
  <c r="HN88" i="1"/>
  <c r="IH88" i="1"/>
  <c r="JB88" i="1"/>
  <c r="F88" i="1"/>
  <c r="Z88" i="1"/>
  <c r="AT88" i="1"/>
  <c r="BN88" i="1"/>
  <c r="CH88" i="1"/>
  <c r="DB88" i="1"/>
  <c r="DV88" i="1"/>
  <c r="EP88" i="1"/>
  <c r="FJ88" i="1"/>
  <c r="GD88" i="1"/>
  <c r="GX88" i="1"/>
  <c r="HR88" i="1"/>
  <c r="IL88" i="1"/>
  <c r="JF88" i="1"/>
  <c r="L88" i="1"/>
  <c r="AF88" i="1"/>
  <c r="AZ88" i="1"/>
  <c r="BT88" i="1"/>
  <c r="CN88" i="1"/>
  <c r="DH88" i="1"/>
  <c r="EB88" i="1"/>
  <c r="EV88" i="1"/>
  <c r="FP88" i="1"/>
  <c r="GJ88" i="1"/>
  <c r="HD88" i="1"/>
  <c r="HX88" i="1"/>
  <c r="IR88" i="1"/>
  <c r="JL88" i="1"/>
  <c r="M88" i="1"/>
  <c r="AG88" i="1"/>
  <c r="BA88" i="1"/>
  <c r="BU88" i="1"/>
  <c r="CO88" i="1"/>
  <c r="DI88" i="1"/>
  <c r="EC88" i="1"/>
  <c r="EW88" i="1"/>
  <c r="FQ88" i="1"/>
  <c r="GK88" i="1"/>
  <c r="HE88" i="1"/>
  <c r="HY88" i="1"/>
  <c r="IS88" i="1"/>
  <c r="JM88" i="1"/>
  <c r="N88" i="1"/>
  <c r="AH88" i="1"/>
  <c r="BB88" i="1"/>
  <c r="BV88" i="1"/>
  <c r="CP88" i="1"/>
  <c r="DJ88" i="1"/>
  <c r="ED88" i="1"/>
  <c r="EX88" i="1"/>
  <c r="FR88" i="1"/>
  <c r="GL88" i="1"/>
  <c r="HF88" i="1"/>
  <c r="HZ88" i="1"/>
  <c r="IT88" i="1"/>
  <c r="O88" i="1"/>
  <c r="AI88" i="1"/>
  <c r="BC88" i="1"/>
  <c r="BW88" i="1"/>
  <c r="CQ88" i="1"/>
  <c r="DK88" i="1"/>
  <c r="EE88" i="1"/>
  <c r="EY88" i="1"/>
  <c r="FS88" i="1"/>
  <c r="GM88" i="1"/>
  <c r="HG88" i="1"/>
  <c r="IA88" i="1"/>
  <c r="IU88" i="1"/>
  <c r="P88" i="1"/>
  <c r="AJ88" i="1"/>
  <c r="BD88" i="1"/>
  <c r="BX88" i="1"/>
  <c r="CR88" i="1"/>
  <c r="DL88" i="1"/>
  <c r="EF88" i="1"/>
  <c r="EZ88" i="1"/>
  <c r="FT88" i="1"/>
  <c r="GN88" i="1"/>
  <c r="HH88" i="1"/>
  <c r="IB88" i="1"/>
  <c r="IV88" i="1"/>
  <c r="R88" i="1"/>
  <c r="AL88" i="1"/>
  <c r="BF88" i="1"/>
  <c r="BZ88" i="1"/>
  <c r="CT88" i="1"/>
  <c r="DN88" i="1"/>
  <c r="EH88" i="1"/>
  <c r="FB88" i="1"/>
  <c r="FV88" i="1"/>
  <c r="GP88" i="1"/>
  <c r="HJ88" i="1"/>
  <c r="ID88" i="1"/>
  <c r="IX88" i="1"/>
  <c r="AE88" i="1"/>
  <c r="BS88" i="1"/>
  <c r="DG88" i="1"/>
  <c r="EU88" i="1"/>
  <c r="GI88" i="1"/>
  <c r="HW88" i="1"/>
  <c r="JK88" i="1"/>
  <c r="AK88" i="1"/>
  <c r="BY88" i="1"/>
  <c r="DM88" i="1"/>
  <c r="FA88" i="1"/>
  <c r="GO88" i="1"/>
  <c r="IC88" i="1"/>
  <c r="AM88" i="1"/>
  <c r="CA88" i="1"/>
  <c r="DO88" i="1"/>
  <c r="FC88" i="1"/>
  <c r="GQ88" i="1"/>
  <c r="IE88" i="1"/>
  <c r="AQ88" i="1"/>
  <c r="CE88" i="1"/>
  <c r="DS88" i="1"/>
  <c r="FG88" i="1"/>
  <c r="GU88" i="1"/>
  <c r="II88" i="1"/>
  <c r="AR88" i="1"/>
  <c r="CF88" i="1"/>
  <c r="DT88" i="1"/>
  <c r="FH88" i="1"/>
  <c r="GV88" i="1"/>
  <c r="IJ88" i="1"/>
  <c r="AS88" i="1"/>
  <c r="CG88" i="1"/>
  <c r="DU88" i="1"/>
  <c r="FI88" i="1"/>
  <c r="GW88" i="1"/>
  <c r="IK88" i="1"/>
  <c r="G88" i="1"/>
  <c r="AU88" i="1"/>
  <c r="CI88" i="1"/>
  <c r="DW88" i="1"/>
  <c r="FK88" i="1"/>
  <c r="GY88" i="1"/>
  <c r="IM88" i="1"/>
  <c r="H88" i="1"/>
  <c r="AV88" i="1"/>
  <c r="CJ88" i="1"/>
  <c r="DX88" i="1"/>
  <c r="FL88" i="1"/>
  <c r="GZ88" i="1"/>
  <c r="IN88" i="1"/>
  <c r="I88" i="1"/>
  <c r="AW88" i="1"/>
  <c r="CK88" i="1"/>
  <c r="DY88" i="1"/>
  <c r="FM88" i="1"/>
  <c r="HA88" i="1"/>
  <c r="IO88" i="1"/>
  <c r="J88" i="1"/>
  <c r="AX88" i="1"/>
  <c r="CL88" i="1"/>
  <c r="DZ88" i="1"/>
  <c r="FN88" i="1"/>
  <c r="HB88" i="1"/>
  <c r="IP88" i="1"/>
  <c r="K88" i="1"/>
  <c r="AY88" i="1"/>
  <c r="CM88" i="1"/>
  <c r="EA88" i="1"/>
  <c r="FO88" i="1"/>
  <c r="HC88" i="1"/>
  <c r="IQ88" i="1"/>
  <c r="Q88" i="1"/>
  <c r="BE88" i="1"/>
  <c r="CS88" i="1"/>
  <c r="EG88" i="1"/>
  <c r="FU88" i="1"/>
  <c r="HI88" i="1"/>
  <c r="IW88" i="1"/>
  <c r="S88" i="1"/>
  <c r="BG88" i="1"/>
  <c r="CU88" i="1"/>
  <c r="EI88" i="1"/>
  <c r="FW88" i="1"/>
  <c r="HK88" i="1"/>
  <c r="IY88" i="1"/>
  <c r="W88" i="1"/>
  <c r="BK88" i="1"/>
  <c r="CY88" i="1"/>
  <c r="EM88" i="1"/>
  <c r="GA88" i="1"/>
  <c r="HO88" i="1"/>
  <c r="JC88" i="1"/>
  <c r="X88" i="1"/>
  <c r="BL88" i="1"/>
  <c r="CZ88" i="1"/>
  <c r="EN88" i="1"/>
  <c r="GB88" i="1"/>
  <c r="HP88" i="1"/>
  <c r="JD88" i="1"/>
  <c r="Y88" i="1"/>
  <c r="BM88" i="1"/>
  <c r="DA88" i="1"/>
  <c r="EO88" i="1"/>
  <c r="GC88" i="1"/>
  <c r="HQ88" i="1"/>
  <c r="JE88" i="1"/>
  <c r="AA88" i="1"/>
  <c r="BO88" i="1"/>
  <c r="DC88" i="1"/>
  <c r="EQ88" i="1"/>
  <c r="GE88" i="1"/>
  <c r="HS88" i="1"/>
  <c r="JG88" i="1"/>
  <c r="AB88" i="1"/>
  <c r="BP88" i="1"/>
  <c r="DD88" i="1"/>
  <c r="ER88" i="1"/>
  <c r="GF88" i="1"/>
  <c r="HT88" i="1"/>
  <c r="JH88" i="1"/>
  <c r="AC88" i="1"/>
  <c r="BQ88" i="1"/>
  <c r="DE88" i="1"/>
  <c r="ES88" i="1"/>
  <c r="GG88" i="1"/>
  <c r="HU88" i="1"/>
  <c r="JI88" i="1"/>
  <c r="AD88" i="1"/>
  <c r="BR88" i="1"/>
  <c r="DF88" i="1"/>
  <c r="ET88" i="1"/>
  <c r="GH88" i="1"/>
  <c r="HV88" i="1"/>
  <c r="JJ88" i="1"/>
  <c r="KC92" i="1"/>
  <c r="KW92" i="1"/>
  <c r="LQ92" i="1"/>
  <c r="MK92" i="1"/>
  <c r="NE92" i="1"/>
  <c r="NY92" i="1"/>
  <c r="OS92" i="1"/>
  <c r="PM92" i="1"/>
  <c r="QG92" i="1"/>
  <c r="RA92" i="1"/>
  <c r="RU92" i="1"/>
  <c r="SO92" i="1"/>
  <c r="TI92" i="1"/>
  <c r="UC92" i="1"/>
  <c r="UW92" i="1"/>
  <c r="VQ92" i="1"/>
  <c r="WK92" i="1"/>
  <c r="XE92" i="1"/>
  <c r="XY92" i="1"/>
  <c r="YS92" i="1"/>
  <c r="ZM92" i="1"/>
  <c r="AAG92" i="1"/>
  <c r="JO92" i="1"/>
  <c r="KI92" i="1"/>
  <c r="LC92" i="1"/>
  <c r="LW92" i="1"/>
  <c r="MQ92" i="1"/>
  <c r="NK92" i="1"/>
  <c r="OE92" i="1"/>
  <c r="OY92" i="1"/>
  <c r="PS92" i="1"/>
  <c r="QM92" i="1"/>
  <c r="RG92" i="1"/>
  <c r="SA92" i="1"/>
  <c r="SU92" i="1"/>
  <c r="TO92" i="1"/>
  <c r="UI92" i="1"/>
  <c r="VC92" i="1"/>
  <c r="VW92" i="1"/>
  <c r="WQ92" i="1"/>
  <c r="XK92" i="1"/>
  <c r="YE92" i="1"/>
  <c r="YY92" i="1"/>
  <c r="ZS92" i="1"/>
  <c r="AAM92" i="1"/>
  <c r="ABG92" i="1"/>
  <c r="ACA92" i="1"/>
  <c r="ACU92" i="1"/>
  <c r="JP92" i="1"/>
  <c r="KJ92" i="1"/>
  <c r="LD92" i="1"/>
  <c r="LX92" i="1"/>
  <c r="MR92" i="1"/>
  <c r="NL92" i="1"/>
  <c r="OF92" i="1"/>
  <c r="OZ92" i="1"/>
  <c r="PT92" i="1"/>
  <c r="QN92" i="1"/>
  <c r="RH92" i="1"/>
  <c r="SB92" i="1"/>
  <c r="SV92" i="1"/>
  <c r="TP92" i="1"/>
  <c r="UJ92" i="1"/>
  <c r="VD92" i="1"/>
  <c r="VX92" i="1"/>
  <c r="WR92" i="1"/>
  <c r="XL92" i="1"/>
  <c r="YF92" i="1"/>
  <c r="YZ92" i="1"/>
  <c r="ZT92" i="1"/>
  <c r="JQ92" i="1"/>
  <c r="KK92" i="1"/>
  <c r="LE92" i="1"/>
  <c r="LY92" i="1"/>
  <c r="MS92" i="1"/>
  <c r="NM92" i="1"/>
  <c r="OG92" i="1"/>
  <c r="PA92" i="1"/>
  <c r="PU92" i="1"/>
  <c r="QO92" i="1"/>
  <c r="RI92" i="1"/>
  <c r="SC92" i="1"/>
  <c r="SW92" i="1"/>
  <c r="TQ92" i="1"/>
  <c r="UK92" i="1"/>
  <c r="VE92" i="1"/>
  <c r="VY92" i="1"/>
  <c r="WS92" i="1"/>
  <c r="XM92" i="1"/>
  <c r="YG92" i="1"/>
  <c r="ZA92" i="1"/>
  <c r="ZU92" i="1"/>
  <c r="JR92" i="1"/>
  <c r="KL92" i="1"/>
  <c r="LF92" i="1"/>
  <c r="LZ92" i="1"/>
  <c r="MT92" i="1"/>
  <c r="NN92" i="1"/>
  <c r="OH92" i="1"/>
  <c r="PB92" i="1"/>
  <c r="PV92" i="1"/>
  <c r="QP92" i="1"/>
  <c r="RJ92" i="1"/>
  <c r="SD92" i="1"/>
  <c r="SX92" i="1"/>
  <c r="TR92" i="1"/>
  <c r="UL92" i="1"/>
  <c r="VF92" i="1"/>
  <c r="VZ92" i="1"/>
  <c r="JS92" i="1"/>
  <c r="KM92" i="1"/>
  <c r="LG92" i="1"/>
  <c r="MA92" i="1"/>
  <c r="MU92" i="1"/>
  <c r="NO92" i="1"/>
  <c r="OI92" i="1"/>
  <c r="PC92" i="1"/>
  <c r="PW92" i="1"/>
  <c r="QQ92" i="1"/>
  <c r="RK92" i="1"/>
  <c r="SE92" i="1"/>
  <c r="SY92" i="1"/>
  <c r="TS92" i="1"/>
  <c r="UM92" i="1"/>
  <c r="VG92" i="1"/>
  <c r="JT92" i="1"/>
  <c r="KN92" i="1"/>
  <c r="LH92" i="1"/>
  <c r="MB92" i="1"/>
  <c r="MV92" i="1"/>
  <c r="NP92" i="1"/>
  <c r="OJ92" i="1"/>
  <c r="PD92" i="1"/>
  <c r="PX92" i="1"/>
  <c r="QR92" i="1"/>
  <c r="RL92" i="1"/>
  <c r="JX92" i="1"/>
  <c r="KR92" i="1"/>
  <c r="LL92" i="1"/>
  <c r="MF92" i="1"/>
  <c r="MZ92" i="1"/>
  <c r="NT92" i="1"/>
  <c r="ON92" i="1"/>
  <c r="PH92" i="1"/>
  <c r="QB92" i="1"/>
  <c r="QV92" i="1"/>
  <c r="KO92" i="1"/>
  <c r="LS92" i="1"/>
  <c r="NB92" i="1"/>
  <c r="OK92" i="1"/>
  <c r="PO92" i="1"/>
  <c r="QX92" i="1"/>
  <c r="RZ92" i="1"/>
  <c r="TE92" i="1"/>
  <c r="UF92" i="1"/>
  <c r="VK92" i="1"/>
  <c r="WJ92" i="1"/>
  <c r="XI92" i="1"/>
  <c r="YJ92" i="1"/>
  <c r="ZH92" i="1"/>
  <c r="AAF92" i="1"/>
  <c r="ABB92" i="1"/>
  <c r="ABW92" i="1"/>
  <c r="ACR92" i="1"/>
  <c r="KP92" i="1"/>
  <c r="LT92" i="1"/>
  <c r="NC92" i="1"/>
  <c r="OL92" i="1"/>
  <c r="PP92" i="1"/>
  <c r="QY92" i="1"/>
  <c r="SF92" i="1"/>
  <c r="TF92" i="1"/>
  <c r="UG92" i="1"/>
  <c r="VL92" i="1"/>
  <c r="WL92" i="1"/>
  <c r="XJ92" i="1"/>
  <c r="YK92" i="1"/>
  <c r="ZI92" i="1"/>
  <c r="AAH92" i="1"/>
  <c r="ABC92" i="1"/>
  <c r="ABX92" i="1"/>
  <c r="ACS92" i="1"/>
  <c r="KQ92" i="1"/>
  <c r="LU92" i="1"/>
  <c r="ND92" i="1"/>
  <c r="OM92" i="1"/>
  <c r="PQ92" i="1"/>
  <c r="QZ92" i="1"/>
  <c r="SG92" i="1"/>
  <c r="TG92" i="1"/>
  <c r="UH92" i="1"/>
  <c r="VM92" i="1"/>
  <c r="WM92" i="1"/>
  <c r="XN92" i="1"/>
  <c r="YL92" i="1"/>
  <c r="ZJ92" i="1"/>
  <c r="AAI92" i="1"/>
  <c r="ABD92" i="1"/>
  <c r="ABY92" i="1"/>
  <c r="ACT92" i="1"/>
  <c r="KS92" i="1"/>
  <c r="LV92" i="1"/>
  <c r="NF92" i="1"/>
  <c r="OO92" i="1"/>
  <c r="PR92" i="1"/>
  <c r="RB92" i="1"/>
  <c r="SH92" i="1"/>
  <c r="TH92" i="1"/>
  <c r="UN92" i="1"/>
  <c r="VN92" i="1"/>
  <c r="WN92" i="1"/>
  <c r="XO92" i="1"/>
  <c r="YM92" i="1"/>
  <c r="ZK92" i="1"/>
  <c r="AAJ92" i="1"/>
  <c r="ABE92" i="1"/>
  <c r="ABZ92" i="1"/>
  <c r="ACV92" i="1"/>
  <c r="KT92" i="1"/>
  <c r="MC92" i="1"/>
  <c r="NG92" i="1"/>
  <c r="OP92" i="1"/>
  <c r="PY92" i="1"/>
  <c r="RC92" i="1"/>
  <c r="SI92" i="1"/>
  <c r="TJ92" i="1"/>
  <c r="UO92" i="1"/>
  <c r="VO92" i="1"/>
  <c r="WO92" i="1"/>
  <c r="XP92" i="1"/>
  <c r="YN92" i="1"/>
  <c r="ZL92" i="1"/>
  <c r="AAK92" i="1"/>
  <c r="ABF92" i="1"/>
  <c r="ACB92" i="1"/>
  <c r="ACW92" i="1"/>
  <c r="KU92" i="1"/>
  <c r="MD92" i="1"/>
  <c r="NH92" i="1"/>
  <c r="OQ92" i="1"/>
  <c r="PZ92" i="1"/>
  <c r="RD92" i="1"/>
  <c r="SJ92" i="1"/>
  <c r="TK92" i="1"/>
  <c r="UP92" i="1"/>
  <c r="VP92" i="1"/>
  <c r="WP92" i="1"/>
  <c r="XQ92" i="1"/>
  <c r="YO92" i="1"/>
  <c r="ZN92" i="1"/>
  <c r="AAL92" i="1"/>
  <c r="ABH92" i="1"/>
  <c r="ACC92" i="1"/>
  <c r="ACX92" i="1"/>
  <c r="KV92" i="1"/>
  <c r="ME92" i="1"/>
  <c r="NI92" i="1"/>
  <c r="OR92" i="1"/>
  <c r="QA92" i="1"/>
  <c r="RE92" i="1"/>
  <c r="SK92" i="1"/>
  <c r="TL92" i="1"/>
  <c r="UQ92" i="1"/>
  <c r="VR92" i="1"/>
  <c r="WT92" i="1"/>
  <c r="XR92" i="1"/>
  <c r="YP92" i="1"/>
  <c r="ZO92" i="1"/>
  <c r="AAN92" i="1"/>
  <c r="ABI92" i="1"/>
  <c r="ACD92" i="1"/>
  <c r="ACY92" i="1"/>
  <c r="JN92" i="1"/>
  <c r="KX92" i="1"/>
  <c r="MG92" i="1"/>
  <c r="NJ92" i="1"/>
  <c r="OT92" i="1"/>
  <c r="QC92" i="1"/>
  <c r="RF92" i="1"/>
  <c r="SL92" i="1"/>
  <c r="TM92" i="1"/>
  <c r="UR92" i="1"/>
  <c r="VS92" i="1"/>
  <c r="WU92" i="1"/>
  <c r="XS92" i="1"/>
  <c r="YQ92" i="1"/>
  <c r="ZP92" i="1"/>
  <c r="AAO92" i="1"/>
  <c r="ABJ92" i="1"/>
  <c r="ACE92" i="1"/>
  <c r="ACZ92" i="1"/>
  <c r="JU92" i="1"/>
  <c r="KY92" i="1"/>
  <c r="MH92" i="1"/>
  <c r="NQ92" i="1"/>
  <c r="OU92" i="1"/>
  <c r="QD92" i="1"/>
  <c r="RM92" i="1"/>
  <c r="SM92" i="1"/>
  <c r="TN92" i="1"/>
  <c r="US92" i="1"/>
  <c r="VT92" i="1"/>
  <c r="WV92" i="1"/>
  <c r="XT92" i="1"/>
  <c r="YR92" i="1"/>
  <c r="ZQ92" i="1"/>
  <c r="AAP92" i="1"/>
  <c r="ABK92" i="1"/>
  <c r="ACF92" i="1"/>
  <c r="ADA92" i="1"/>
  <c r="JV92" i="1"/>
  <c r="KZ92" i="1"/>
  <c r="MI92" i="1"/>
  <c r="NR92" i="1"/>
  <c r="OV92" i="1"/>
  <c r="QE92" i="1"/>
  <c r="RN92" i="1"/>
  <c r="SN92" i="1"/>
  <c r="TT92" i="1"/>
  <c r="UT92" i="1"/>
  <c r="VU92" i="1"/>
  <c r="WW92" i="1"/>
  <c r="XU92" i="1"/>
  <c r="YT92" i="1"/>
  <c r="ZR92" i="1"/>
  <c r="AAQ92" i="1"/>
  <c r="ABL92" i="1"/>
  <c r="ACG92" i="1"/>
  <c r="ADB92" i="1"/>
  <c r="JW92" i="1"/>
  <c r="LA92" i="1"/>
  <c r="MJ92" i="1"/>
  <c r="NS92" i="1"/>
  <c r="OW92" i="1"/>
  <c r="QF92" i="1"/>
  <c r="RO92" i="1"/>
  <c r="SP92" i="1"/>
  <c r="TU92" i="1"/>
  <c r="UU92" i="1"/>
  <c r="VV92" i="1"/>
  <c r="WX92" i="1"/>
  <c r="XV92" i="1"/>
  <c r="YU92" i="1"/>
  <c r="ZV92" i="1"/>
  <c r="AAR92" i="1"/>
  <c r="ABM92" i="1"/>
  <c r="ACH92" i="1"/>
  <c r="ADC92" i="1"/>
  <c r="JY92" i="1"/>
  <c r="LB92" i="1"/>
  <c r="ML92" i="1"/>
  <c r="NU92" i="1"/>
  <c r="OX92" i="1"/>
  <c r="QH92" i="1"/>
  <c r="RP92" i="1"/>
  <c r="SQ92" i="1"/>
  <c r="TV92" i="1"/>
  <c r="UV92" i="1"/>
  <c r="WA92" i="1"/>
  <c r="WY92" i="1"/>
  <c r="XW92" i="1"/>
  <c r="YV92" i="1"/>
  <c r="ZW92" i="1"/>
  <c r="AAS92" i="1"/>
  <c r="ABN92" i="1"/>
  <c r="ACI92" i="1"/>
  <c r="ADD92" i="1"/>
  <c r="KD92" i="1"/>
  <c r="LM92" i="1"/>
  <c r="MP92" i="1"/>
  <c r="NZ92" i="1"/>
  <c r="PI92" i="1"/>
  <c r="QL92" i="1"/>
  <c r="RT92" i="1"/>
  <c r="SZ92" i="1"/>
  <c r="TZ92" i="1"/>
  <c r="VA92" i="1"/>
  <c r="WE92" i="1"/>
  <c r="XC92" i="1"/>
  <c r="YB92" i="1"/>
  <c r="ZC92" i="1"/>
  <c r="AAA92" i="1"/>
  <c r="AAW92" i="1"/>
  <c r="ABR92" i="1"/>
  <c r="ACM92" i="1"/>
  <c r="KE92" i="1"/>
  <c r="LN92" i="1"/>
  <c r="MW92" i="1"/>
  <c r="OA92" i="1"/>
  <c r="PJ92" i="1"/>
  <c r="QS92" i="1"/>
  <c r="RV92" i="1"/>
  <c r="TA92" i="1"/>
  <c r="UA92" i="1"/>
  <c r="VB92" i="1"/>
  <c r="WF92" i="1"/>
  <c r="XD92" i="1"/>
  <c r="YC92" i="1"/>
  <c r="ZD92" i="1"/>
  <c r="AAB92" i="1"/>
  <c r="AAX92" i="1"/>
  <c r="ABS92" i="1"/>
  <c r="ACN92" i="1"/>
  <c r="KG92" i="1"/>
  <c r="PE92" i="1"/>
  <c r="ST92" i="1"/>
  <c r="WH92" i="1"/>
  <c r="ZX92" i="1"/>
  <c r="ACL92" i="1"/>
  <c r="KH92" i="1"/>
  <c r="PF92" i="1"/>
  <c r="TB92" i="1"/>
  <c r="WI92" i="1"/>
  <c r="ZY92" i="1"/>
  <c r="ACO92" i="1"/>
  <c r="LI92" i="1"/>
  <c r="PG92" i="1"/>
  <c r="TC92" i="1"/>
  <c r="WZ92" i="1"/>
  <c r="ZZ92" i="1"/>
  <c r="ACP92" i="1"/>
  <c r="LJ92" i="1"/>
  <c r="PK92" i="1"/>
  <c r="TD92" i="1"/>
  <c r="XA92" i="1"/>
  <c r="AAC92" i="1"/>
  <c r="ACQ92" i="1"/>
  <c r="LK92" i="1"/>
  <c r="PL92" i="1"/>
  <c r="TW92" i="1"/>
  <c r="XB92" i="1"/>
  <c r="AAD92" i="1"/>
  <c r="ADE92" i="1"/>
  <c r="LO92" i="1"/>
  <c r="PN92" i="1"/>
  <c r="TX92" i="1"/>
  <c r="XF92" i="1"/>
  <c r="AAE92" i="1"/>
  <c r="ADF92" i="1"/>
  <c r="LP92" i="1"/>
  <c r="QI92" i="1"/>
  <c r="TY92" i="1"/>
  <c r="XG92" i="1"/>
  <c r="AAT92" i="1"/>
  <c r="ADG92" i="1"/>
  <c r="LR92" i="1"/>
  <c r="QJ92" i="1"/>
  <c r="UB92" i="1"/>
  <c r="XH92" i="1"/>
  <c r="AAU92" i="1"/>
  <c r="MM92" i="1"/>
  <c r="QK92" i="1"/>
  <c r="UD92" i="1"/>
  <c r="XX92" i="1"/>
  <c r="AAV92" i="1"/>
  <c r="MN92" i="1"/>
  <c r="QT92" i="1"/>
  <c r="UE92" i="1"/>
  <c r="XZ92" i="1"/>
  <c r="AAY92" i="1"/>
  <c r="MO92" i="1"/>
  <c r="QU92" i="1"/>
  <c r="UX92" i="1"/>
  <c r="YA92" i="1"/>
  <c r="AAZ92" i="1"/>
  <c r="MX92" i="1"/>
  <c r="QW92" i="1"/>
  <c r="UY92" i="1"/>
  <c r="YD92" i="1"/>
  <c r="ABA92" i="1"/>
  <c r="NW92" i="1"/>
  <c r="RW92" i="1"/>
  <c r="VJ92" i="1"/>
  <c r="YX92" i="1"/>
  <c r="ABT92" i="1"/>
  <c r="JZ92" i="1"/>
  <c r="NX92" i="1"/>
  <c r="RX92" i="1"/>
  <c r="WB92" i="1"/>
  <c r="ZB92" i="1"/>
  <c r="ABU92" i="1"/>
  <c r="KB92" i="1"/>
  <c r="OC92" i="1"/>
  <c r="SR92" i="1"/>
  <c r="WD92" i="1"/>
  <c r="ZF92" i="1"/>
  <c r="ACJ92" i="1"/>
  <c r="KF92" i="1"/>
  <c r="OD92" i="1"/>
  <c r="SS92" i="1"/>
  <c r="WG92" i="1"/>
  <c r="ZG92" i="1"/>
  <c r="ACK92" i="1"/>
  <c r="UZ92" i="1"/>
  <c r="VH92" i="1"/>
  <c r="VI92" i="1"/>
  <c r="WC92" i="1"/>
  <c r="YH92" i="1"/>
  <c r="YI92" i="1"/>
  <c r="YW92" i="1"/>
  <c r="ZE92" i="1"/>
  <c r="ABO92" i="1"/>
  <c r="ABP92" i="1"/>
  <c r="ABQ92" i="1"/>
  <c r="KA92" i="1"/>
  <c r="ABV92" i="1"/>
  <c r="MY92" i="1"/>
  <c r="OB92" i="1"/>
  <c r="RS92" i="1"/>
  <c r="NA92" i="1"/>
  <c r="NV92" i="1"/>
  <c r="RQ92" i="1"/>
  <c r="RR92" i="1"/>
  <c r="RY92" i="1"/>
  <c r="H92" i="1"/>
  <c r="AB92" i="1"/>
  <c r="AV92" i="1"/>
  <c r="BP92" i="1"/>
  <c r="CJ92" i="1"/>
  <c r="DD92" i="1"/>
  <c r="DX92" i="1"/>
  <c r="ER92" i="1"/>
  <c r="FL92" i="1"/>
  <c r="GF92" i="1"/>
  <c r="GZ92" i="1"/>
  <c r="HT92" i="1"/>
  <c r="IN92" i="1"/>
  <c r="JH92" i="1"/>
  <c r="I92" i="1"/>
  <c r="AC92" i="1"/>
  <c r="AW92" i="1"/>
  <c r="BQ92" i="1"/>
  <c r="CK92" i="1"/>
  <c r="DE92" i="1"/>
  <c r="DY92" i="1"/>
  <c r="ES92" i="1"/>
  <c r="FM92" i="1"/>
  <c r="GG92" i="1"/>
  <c r="HA92" i="1"/>
  <c r="HU92" i="1"/>
  <c r="IO92" i="1"/>
  <c r="JI92" i="1"/>
  <c r="J92" i="1"/>
  <c r="AD92" i="1"/>
  <c r="AX92" i="1"/>
  <c r="BR92" i="1"/>
  <c r="CL92" i="1"/>
  <c r="DF92" i="1"/>
  <c r="DZ92" i="1"/>
  <c r="ET92" i="1"/>
  <c r="FN92" i="1"/>
  <c r="GH92" i="1"/>
  <c r="HB92" i="1"/>
  <c r="HV92" i="1"/>
  <c r="IP92" i="1"/>
  <c r="JJ92" i="1"/>
  <c r="N92" i="1"/>
  <c r="AH92" i="1"/>
  <c r="BB92" i="1"/>
  <c r="BV92" i="1"/>
  <c r="CP92" i="1"/>
  <c r="DJ92" i="1"/>
  <c r="ED92" i="1"/>
  <c r="EX92" i="1"/>
  <c r="FR92" i="1"/>
  <c r="GL92" i="1"/>
  <c r="HF92" i="1"/>
  <c r="HZ92" i="1"/>
  <c r="IT92" i="1"/>
  <c r="T92" i="1"/>
  <c r="AN92" i="1"/>
  <c r="BH92" i="1"/>
  <c r="CB92" i="1"/>
  <c r="CV92" i="1"/>
  <c r="DP92" i="1"/>
  <c r="EJ92" i="1"/>
  <c r="FD92" i="1"/>
  <c r="FX92" i="1"/>
  <c r="GR92" i="1"/>
  <c r="HL92" i="1"/>
  <c r="IF92" i="1"/>
  <c r="IZ92" i="1"/>
  <c r="W92" i="1"/>
  <c r="AQ92" i="1"/>
  <c r="BK92" i="1"/>
  <c r="CE92" i="1"/>
  <c r="CY92" i="1"/>
  <c r="DS92" i="1"/>
  <c r="EM92" i="1"/>
  <c r="X92" i="1"/>
  <c r="AR92" i="1"/>
  <c r="BL92" i="1"/>
  <c r="CF92" i="1"/>
  <c r="CZ92" i="1"/>
  <c r="DT92" i="1"/>
  <c r="EN92" i="1"/>
  <c r="FH92" i="1"/>
  <c r="GB92" i="1"/>
  <c r="GV92" i="1"/>
  <c r="HP92" i="1"/>
  <c r="IJ92" i="1"/>
  <c r="JD92" i="1"/>
  <c r="AJ92" i="1"/>
  <c r="BN92" i="1"/>
  <c r="CS92" i="1"/>
  <c r="DW92" i="1"/>
  <c r="FB92" i="1"/>
  <c r="GD92" i="1"/>
  <c r="HH92" i="1"/>
  <c r="II92" i="1"/>
  <c r="JM92" i="1"/>
  <c r="F92" i="1"/>
  <c r="AK92" i="1"/>
  <c r="BO92" i="1"/>
  <c r="CT92" i="1"/>
  <c r="EA92" i="1"/>
  <c r="FC92" i="1"/>
  <c r="GE92" i="1"/>
  <c r="HI92" i="1"/>
  <c r="IK92" i="1"/>
  <c r="G92" i="1"/>
  <c r="AL92" i="1"/>
  <c r="BS92" i="1"/>
  <c r="CU92" i="1"/>
  <c r="EB92" i="1"/>
  <c r="FE92" i="1"/>
  <c r="GI92" i="1"/>
  <c r="HJ92" i="1"/>
  <c r="IL92" i="1"/>
  <c r="K92" i="1"/>
  <c r="AM92" i="1"/>
  <c r="BT92" i="1"/>
  <c r="CW92" i="1"/>
  <c r="EC92" i="1"/>
  <c r="FF92" i="1"/>
  <c r="GJ92" i="1"/>
  <c r="HK92" i="1"/>
  <c r="IM92" i="1"/>
  <c r="L92" i="1"/>
  <c r="AO92" i="1"/>
  <c r="BU92" i="1"/>
  <c r="CX92" i="1"/>
  <c r="EE92" i="1"/>
  <c r="FG92" i="1"/>
  <c r="GK92" i="1"/>
  <c r="HM92" i="1"/>
  <c r="IQ92" i="1"/>
  <c r="M92" i="1"/>
  <c r="AP92" i="1"/>
  <c r="BW92" i="1"/>
  <c r="DA92" i="1"/>
  <c r="EF92" i="1"/>
  <c r="FI92" i="1"/>
  <c r="GM92" i="1"/>
  <c r="HN92" i="1"/>
  <c r="IR92" i="1"/>
  <c r="O92" i="1"/>
  <c r="AS92" i="1"/>
  <c r="BX92" i="1"/>
  <c r="DB92" i="1"/>
  <c r="EG92" i="1"/>
  <c r="FJ92" i="1"/>
  <c r="GN92" i="1"/>
  <c r="HO92" i="1"/>
  <c r="IS92" i="1"/>
  <c r="P92" i="1"/>
  <c r="AT92" i="1"/>
  <c r="BY92" i="1"/>
  <c r="DC92" i="1"/>
  <c r="EH92" i="1"/>
  <c r="FK92" i="1"/>
  <c r="GO92" i="1"/>
  <c r="HQ92" i="1"/>
  <c r="IU92" i="1"/>
  <c r="Q92" i="1"/>
  <c r="AU92" i="1"/>
  <c r="BZ92" i="1"/>
  <c r="DG92" i="1"/>
  <c r="EI92" i="1"/>
  <c r="FO92" i="1"/>
  <c r="GP92" i="1"/>
  <c r="HR92" i="1"/>
  <c r="IV92" i="1"/>
  <c r="R92" i="1"/>
  <c r="AY92" i="1"/>
  <c r="CA92" i="1"/>
  <c r="DH92" i="1"/>
  <c r="EK92" i="1"/>
  <c r="FP92" i="1"/>
  <c r="GQ92" i="1"/>
  <c r="HS92" i="1"/>
  <c r="IW92" i="1"/>
  <c r="S92" i="1"/>
  <c r="AZ92" i="1"/>
  <c r="CC92" i="1"/>
  <c r="DI92" i="1"/>
  <c r="EL92" i="1"/>
  <c r="FQ92" i="1"/>
  <c r="GS92" i="1"/>
  <c r="HW92" i="1"/>
  <c r="IX92" i="1"/>
  <c r="U92" i="1"/>
  <c r="BA92" i="1"/>
  <c r="CD92" i="1"/>
  <c r="DK92" i="1"/>
  <c r="EO92" i="1"/>
  <c r="FS92" i="1"/>
  <c r="GT92" i="1"/>
  <c r="HX92" i="1"/>
  <c r="IY92" i="1"/>
  <c r="V92" i="1"/>
  <c r="BC92" i="1"/>
  <c r="CG92" i="1"/>
  <c r="DL92" i="1"/>
  <c r="EP92" i="1"/>
  <c r="FT92" i="1"/>
  <c r="GU92" i="1"/>
  <c r="HY92" i="1"/>
  <c r="JA92" i="1"/>
  <c r="Y92" i="1"/>
  <c r="BD92" i="1"/>
  <c r="CH92" i="1"/>
  <c r="DM92" i="1"/>
  <c r="EQ92" i="1"/>
  <c r="FU92" i="1"/>
  <c r="GW92" i="1"/>
  <c r="IA92" i="1"/>
  <c r="JB92" i="1"/>
  <c r="Z92" i="1"/>
  <c r="BE92" i="1"/>
  <c r="CI92" i="1"/>
  <c r="DN92" i="1"/>
  <c r="EU92" i="1"/>
  <c r="FV92" i="1"/>
  <c r="GX92" i="1"/>
  <c r="IB92" i="1"/>
  <c r="JC92" i="1"/>
  <c r="AA92" i="1"/>
  <c r="BF92" i="1"/>
  <c r="CM92" i="1"/>
  <c r="DO92" i="1"/>
  <c r="EV92" i="1"/>
  <c r="FW92" i="1"/>
  <c r="GY92" i="1"/>
  <c r="IC92" i="1"/>
  <c r="JE92" i="1"/>
  <c r="AE92" i="1"/>
  <c r="BG92" i="1"/>
  <c r="CN92" i="1"/>
  <c r="DQ92" i="1"/>
  <c r="EW92" i="1"/>
  <c r="FY92" i="1"/>
  <c r="HC92" i="1"/>
  <c r="ID92" i="1"/>
  <c r="JF92" i="1"/>
  <c r="AF92" i="1"/>
  <c r="BI92" i="1"/>
  <c r="CO92" i="1"/>
  <c r="DR92" i="1"/>
  <c r="EY92" i="1"/>
  <c r="FZ92" i="1"/>
  <c r="HD92" i="1"/>
  <c r="IE92" i="1"/>
  <c r="JG92" i="1"/>
  <c r="AG92" i="1"/>
  <c r="BJ92" i="1"/>
  <c r="CQ92" i="1"/>
  <c r="DU92" i="1"/>
  <c r="EZ92" i="1"/>
  <c r="GA92" i="1"/>
  <c r="HE92" i="1"/>
  <c r="IG92" i="1"/>
  <c r="JK92" i="1"/>
  <c r="AI92" i="1"/>
  <c r="BM92" i="1"/>
  <c r="CR92" i="1"/>
  <c r="DV92" i="1"/>
  <c r="FA92" i="1"/>
  <c r="GC92" i="1"/>
  <c r="HG92" i="1"/>
  <c r="IH92" i="1"/>
  <c r="JL92" i="1"/>
  <c r="KB128" i="1"/>
  <c r="KV128" i="1"/>
  <c r="LP128" i="1"/>
  <c r="MJ128" i="1"/>
  <c r="ND128" i="1"/>
  <c r="NX128" i="1"/>
  <c r="OR128" i="1"/>
  <c r="PL128" i="1"/>
  <c r="QF128" i="1"/>
  <c r="QZ128" i="1"/>
  <c r="RT128" i="1"/>
  <c r="SN128" i="1"/>
  <c r="TH128" i="1"/>
  <c r="UB128" i="1"/>
  <c r="UV128" i="1"/>
  <c r="VP128" i="1"/>
  <c r="WJ128" i="1"/>
  <c r="XD128" i="1"/>
  <c r="XX128" i="1"/>
  <c r="YR128" i="1"/>
  <c r="ZL128" i="1"/>
  <c r="AAF128" i="1"/>
  <c r="AAZ128" i="1"/>
  <c r="ABT128" i="1"/>
  <c r="ACN128" i="1"/>
  <c r="KC128" i="1"/>
  <c r="KW128" i="1"/>
  <c r="LQ128" i="1"/>
  <c r="MK128" i="1"/>
  <c r="NE128" i="1"/>
  <c r="NY128" i="1"/>
  <c r="OS128" i="1"/>
  <c r="PM128" i="1"/>
  <c r="QG128" i="1"/>
  <c r="RA128" i="1"/>
  <c r="RU128" i="1"/>
  <c r="SO128" i="1"/>
  <c r="TI128" i="1"/>
  <c r="UC128" i="1"/>
  <c r="UW128" i="1"/>
  <c r="VQ128" i="1"/>
  <c r="WK128" i="1"/>
  <c r="XE128" i="1"/>
  <c r="XY128" i="1"/>
  <c r="YS128" i="1"/>
  <c r="ZM128" i="1"/>
  <c r="AAG128" i="1"/>
  <c r="ABA128" i="1"/>
  <c r="ABU128" i="1"/>
  <c r="ACO128" i="1"/>
  <c r="KE128" i="1"/>
  <c r="KY128" i="1"/>
  <c r="LS128" i="1"/>
  <c r="MM128" i="1"/>
  <c r="NG128" i="1"/>
  <c r="OA128" i="1"/>
  <c r="OU128" i="1"/>
  <c r="PO128" i="1"/>
  <c r="QI128" i="1"/>
  <c r="RC128" i="1"/>
  <c r="RW128" i="1"/>
  <c r="SQ128" i="1"/>
  <c r="TK128" i="1"/>
  <c r="UE128" i="1"/>
  <c r="UY128" i="1"/>
  <c r="VS128" i="1"/>
  <c r="WM128" i="1"/>
  <c r="XG128" i="1"/>
  <c r="YA128" i="1"/>
  <c r="YU128" i="1"/>
  <c r="ZO128" i="1"/>
  <c r="AAI128" i="1"/>
  <c r="ABC128" i="1"/>
  <c r="ABW128" i="1"/>
  <c r="ACQ128" i="1"/>
  <c r="JY128" i="1"/>
  <c r="KX128" i="1"/>
  <c r="LV128" i="1"/>
  <c r="MS128" i="1"/>
  <c r="NP128" i="1"/>
  <c r="OM128" i="1"/>
  <c r="PJ128" i="1"/>
  <c r="QJ128" i="1"/>
  <c r="RG128" i="1"/>
  <c r="SD128" i="1"/>
  <c r="TA128" i="1"/>
  <c r="TX128" i="1"/>
  <c r="UU128" i="1"/>
  <c r="VU128" i="1"/>
  <c r="WR128" i="1"/>
  <c r="XO128" i="1"/>
  <c r="YL128" i="1"/>
  <c r="ZI128" i="1"/>
  <c r="AAH128" i="1"/>
  <c r="ABF128" i="1"/>
  <c r="ACC128" i="1"/>
  <c r="ACZ128" i="1"/>
  <c r="JZ128" i="1"/>
  <c r="KZ128" i="1"/>
  <c r="LW128" i="1"/>
  <c r="MT128" i="1"/>
  <c r="NQ128" i="1"/>
  <c r="ON128" i="1"/>
  <c r="PK128" i="1"/>
  <c r="QK128" i="1"/>
  <c r="RH128" i="1"/>
  <c r="SE128" i="1"/>
  <c r="TB128" i="1"/>
  <c r="TY128" i="1"/>
  <c r="UX128" i="1"/>
  <c r="VV128" i="1"/>
  <c r="WS128" i="1"/>
  <c r="XP128" i="1"/>
  <c r="YM128" i="1"/>
  <c r="ZJ128" i="1"/>
  <c r="AAJ128" i="1"/>
  <c r="ABG128" i="1"/>
  <c r="ACD128" i="1"/>
  <c r="ADA128" i="1"/>
  <c r="KA128" i="1"/>
  <c r="LA128" i="1"/>
  <c r="LX128" i="1"/>
  <c r="MU128" i="1"/>
  <c r="NR128" i="1"/>
  <c r="OO128" i="1"/>
  <c r="PN128" i="1"/>
  <c r="QL128" i="1"/>
  <c r="RI128" i="1"/>
  <c r="SF128" i="1"/>
  <c r="TC128" i="1"/>
  <c r="TZ128" i="1"/>
  <c r="UZ128" i="1"/>
  <c r="VW128" i="1"/>
  <c r="WT128" i="1"/>
  <c r="XQ128" i="1"/>
  <c r="YN128" i="1"/>
  <c r="ZK128" i="1"/>
  <c r="AAK128" i="1"/>
  <c r="ABH128" i="1"/>
  <c r="ACE128" i="1"/>
  <c r="ADB128" i="1"/>
  <c r="KD128" i="1"/>
  <c r="LB128" i="1"/>
  <c r="LY128" i="1"/>
  <c r="MV128" i="1"/>
  <c r="NS128" i="1"/>
  <c r="OP128" i="1"/>
  <c r="PP128" i="1"/>
  <c r="QM128" i="1"/>
  <c r="RJ128" i="1"/>
  <c r="SG128" i="1"/>
  <c r="TD128" i="1"/>
  <c r="UA128" i="1"/>
  <c r="VA128" i="1"/>
  <c r="VX128" i="1"/>
  <c r="WU128" i="1"/>
  <c r="XR128" i="1"/>
  <c r="YO128" i="1"/>
  <c r="ZN128" i="1"/>
  <c r="AAL128" i="1"/>
  <c r="ABI128" i="1"/>
  <c r="ACF128" i="1"/>
  <c r="ADC128" i="1"/>
  <c r="KF128" i="1"/>
  <c r="LC128" i="1"/>
  <c r="LZ128" i="1"/>
  <c r="MW128" i="1"/>
  <c r="NT128" i="1"/>
  <c r="OQ128" i="1"/>
  <c r="PQ128" i="1"/>
  <c r="QN128" i="1"/>
  <c r="RK128" i="1"/>
  <c r="SH128" i="1"/>
  <c r="TE128" i="1"/>
  <c r="UD128" i="1"/>
  <c r="VB128" i="1"/>
  <c r="VY128" i="1"/>
  <c r="WV128" i="1"/>
  <c r="XS128" i="1"/>
  <c r="YP128" i="1"/>
  <c r="ZP128" i="1"/>
  <c r="AAM128" i="1"/>
  <c r="ABJ128" i="1"/>
  <c r="ACG128" i="1"/>
  <c r="ADD128" i="1"/>
  <c r="KG128" i="1"/>
  <c r="LD128" i="1"/>
  <c r="MA128" i="1"/>
  <c r="MX128" i="1"/>
  <c r="NU128" i="1"/>
  <c r="OT128" i="1"/>
  <c r="PR128" i="1"/>
  <c r="QO128" i="1"/>
  <c r="RL128" i="1"/>
  <c r="SI128" i="1"/>
  <c r="TF128" i="1"/>
  <c r="UF128" i="1"/>
  <c r="VC128" i="1"/>
  <c r="VZ128" i="1"/>
  <c r="WW128" i="1"/>
  <c r="XT128" i="1"/>
  <c r="YQ128" i="1"/>
  <c r="ZQ128" i="1"/>
  <c r="AAN128" i="1"/>
  <c r="ABK128" i="1"/>
  <c r="ACH128" i="1"/>
  <c r="ADE128" i="1"/>
  <c r="KH128" i="1"/>
  <c r="LE128" i="1"/>
  <c r="MB128" i="1"/>
  <c r="MY128" i="1"/>
  <c r="NV128" i="1"/>
  <c r="OV128" i="1"/>
  <c r="PS128" i="1"/>
  <c r="QP128" i="1"/>
  <c r="RM128" i="1"/>
  <c r="SJ128" i="1"/>
  <c r="TG128" i="1"/>
  <c r="UG128" i="1"/>
  <c r="VD128" i="1"/>
  <c r="WA128" i="1"/>
  <c r="WX128" i="1"/>
  <c r="XU128" i="1"/>
  <c r="YT128" i="1"/>
  <c r="ZR128" i="1"/>
  <c r="AAO128" i="1"/>
  <c r="ABL128" i="1"/>
  <c r="ACI128" i="1"/>
  <c r="ADF128" i="1"/>
  <c r="KI128" i="1"/>
  <c r="LF128" i="1"/>
  <c r="MC128" i="1"/>
  <c r="MZ128" i="1"/>
  <c r="NW128" i="1"/>
  <c r="OW128" i="1"/>
  <c r="PT128" i="1"/>
  <c r="QQ128" i="1"/>
  <c r="RN128" i="1"/>
  <c r="SK128" i="1"/>
  <c r="TJ128" i="1"/>
  <c r="UH128" i="1"/>
  <c r="VE128" i="1"/>
  <c r="WB128" i="1"/>
  <c r="WY128" i="1"/>
  <c r="XV128" i="1"/>
  <c r="YV128" i="1"/>
  <c r="ZS128" i="1"/>
  <c r="AAP128" i="1"/>
  <c r="ABM128" i="1"/>
  <c r="ACJ128" i="1"/>
  <c r="ADG128" i="1"/>
  <c r="KJ128" i="1"/>
  <c r="LG128" i="1"/>
  <c r="MD128" i="1"/>
  <c r="NA128" i="1"/>
  <c r="NZ128" i="1"/>
  <c r="OX128" i="1"/>
  <c r="PU128" i="1"/>
  <c r="QR128" i="1"/>
  <c r="RO128" i="1"/>
  <c r="SL128" i="1"/>
  <c r="TL128" i="1"/>
  <c r="UI128" i="1"/>
  <c r="VF128" i="1"/>
  <c r="WC128" i="1"/>
  <c r="WZ128" i="1"/>
  <c r="XW128" i="1"/>
  <c r="YW128" i="1"/>
  <c r="ZT128" i="1"/>
  <c r="AAQ128" i="1"/>
  <c r="ABN128" i="1"/>
  <c r="ACK128" i="1"/>
  <c r="JN128" i="1"/>
  <c r="KK128" i="1"/>
  <c r="LH128" i="1"/>
  <c r="ME128" i="1"/>
  <c r="NB128" i="1"/>
  <c r="OB128" i="1"/>
  <c r="OY128" i="1"/>
  <c r="PV128" i="1"/>
  <c r="QS128" i="1"/>
  <c r="RP128" i="1"/>
  <c r="SM128" i="1"/>
  <c r="TM128" i="1"/>
  <c r="UJ128" i="1"/>
  <c r="VG128" i="1"/>
  <c r="WD128" i="1"/>
  <c r="XA128" i="1"/>
  <c r="XZ128" i="1"/>
  <c r="YX128" i="1"/>
  <c r="ZU128" i="1"/>
  <c r="AAR128" i="1"/>
  <c r="ABO128" i="1"/>
  <c r="ACL128" i="1"/>
  <c r="JO128" i="1"/>
  <c r="KL128" i="1"/>
  <c r="LI128" i="1"/>
  <c r="MF128" i="1"/>
  <c r="NC128" i="1"/>
  <c r="OC128" i="1"/>
  <c r="OZ128" i="1"/>
  <c r="PW128" i="1"/>
  <c r="QT128" i="1"/>
  <c r="RQ128" i="1"/>
  <c r="SP128" i="1"/>
  <c r="TN128" i="1"/>
  <c r="UK128" i="1"/>
  <c r="VH128" i="1"/>
  <c r="WE128" i="1"/>
  <c r="XB128" i="1"/>
  <c r="YB128" i="1"/>
  <c r="YY128" i="1"/>
  <c r="ZV128" i="1"/>
  <c r="AAS128" i="1"/>
  <c r="ABP128" i="1"/>
  <c r="ACM128" i="1"/>
  <c r="JP128" i="1"/>
  <c r="KM128" i="1"/>
  <c r="LJ128" i="1"/>
  <c r="MG128" i="1"/>
  <c r="NF128" i="1"/>
  <c r="OD128" i="1"/>
  <c r="PA128" i="1"/>
  <c r="PX128" i="1"/>
  <c r="QU128" i="1"/>
  <c r="RR128" i="1"/>
  <c r="SR128" i="1"/>
  <c r="TO128" i="1"/>
  <c r="UL128" i="1"/>
  <c r="VI128" i="1"/>
  <c r="WF128" i="1"/>
  <c r="XC128" i="1"/>
  <c r="YC128" i="1"/>
  <c r="YZ128" i="1"/>
  <c r="ZW128" i="1"/>
  <c r="AAT128" i="1"/>
  <c r="ABQ128" i="1"/>
  <c r="ACP128" i="1"/>
  <c r="JQ128" i="1"/>
  <c r="KN128" i="1"/>
  <c r="LK128" i="1"/>
  <c r="MH128" i="1"/>
  <c r="NH128" i="1"/>
  <c r="OE128" i="1"/>
  <c r="PB128" i="1"/>
  <c r="PY128" i="1"/>
  <c r="QV128" i="1"/>
  <c r="RS128" i="1"/>
  <c r="SS128" i="1"/>
  <c r="TP128" i="1"/>
  <c r="UM128" i="1"/>
  <c r="VJ128" i="1"/>
  <c r="WG128" i="1"/>
  <c r="XF128" i="1"/>
  <c r="YD128" i="1"/>
  <c r="ZA128" i="1"/>
  <c r="ZX128" i="1"/>
  <c r="AAU128" i="1"/>
  <c r="ABR128" i="1"/>
  <c r="ACR128" i="1"/>
  <c r="JR128" i="1"/>
  <c r="KO128" i="1"/>
  <c r="LL128" i="1"/>
  <c r="MI128" i="1"/>
  <c r="NI128" i="1"/>
  <c r="OF128" i="1"/>
  <c r="PC128" i="1"/>
  <c r="PZ128" i="1"/>
  <c r="QW128" i="1"/>
  <c r="RV128" i="1"/>
  <c r="ST128" i="1"/>
  <c r="TQ128" i="1"/>
  <c r="UN128" i="1"/>
  <c r="VK128" i="1"/>
  <c r="WH128" i="1"/>
  <c r="XH128" i="1"/>
  <c r="YE128" i="1"/>
  <c r="ZB128" i="1"/>
  <c r="ZY128" i="1"/>
  <c r="AAV128" i="1"/>
  <c r="ABS128" i="1"/>
  <c r="ACS128" i="1"/>
  <c r="JS128" i="1"/>
  <c r="KP128" i="1"/>
  <c r="LM128" i="1"/>
  <c r="ML128" i="1"/>
  <c r="NJ128" i="1"/>
  <c r="OG128" i="1"/>
  <c r="PD128" i="1"/>
  <c r="QA128" i="1"/>
  <c r="QX128" i="1"/>
  <c r="RX128" i="1"/>
  <c r="SU128" i="1"/>
  <c r="TR128" i="1"/>
  <c r="UO128" i="1"/>
  <c r="VL128" i="1"/>
  <c r="WI128" i="1"/>
  <c r="XI128" i="1"/>
  <c r="YF128" i="1"/>
  <c r="ZC128" i="1"/>
  <c r="ZZ128" i="1"/>
  <c r="AAW128" i="1"/>
  <c r="ABV128" i="1"/>
  <c r="ACT128" i="1"/>
  <c r="JT128" i="1"/>
  <c r="KQ128" i="1"/>
  <c r="LN128" i="1"/>
  <c r="MN128" i="1"/>
  <c r="NK128" i="1"/>
  <c r="OH128" i="1"/>
  <c r="PE128" i="1"/>
  <c r="QB128" i="1"/>
  <c r="QY128" i="1"/>
  <c r="RY128" i="1"/>
  <c r="SV128" i="1"/>
  <c r="TS128" i="1"/>
  <c r="UP128" i="1"/>
  <c r="VM128" i="1"/>
  <c r="WL128" i="1"/>
  <c r="XJ128" i="1"/>
  <c r="YG128" i="1"/>
  <c r="ZD128" i="1"/>
  <c r="AAA128" i="1"/>
  <c r="AAX128" i="1"/>
  <c r="ABX128" i="1"/>
  <c r="ACU128" i="1"/>
  <c r="JU128" i="1"/>
  <c r="KR128" i="1"/>
  <c r="LO128" i="1"/>
  <c r="MO128" i="1"/>
  <c r="NL128" i="1"/>
  <c r="OI128" i="1"/>
  <c r="PF128" i="1"/>
  <c r="QC128" i="1"/>
  <c r="RB128" i="1"/>
  <c r="RZ128" i="1"/>
  <c r="SW128" i="1"/>
  <c r="TT128" i="1"/>
  <c r="UQ128" i="1"/>
  <c r="VN128" i="1"/>
  <c r="WN128" i="1"/>
  <c r="XK128" i="1"/>
  <c r="YH128" i="1"/>
  <c r="ZE128" i="1"/>
  <c r="AAB128" i="1"/>
  <c r="AAY128" i="1"/>
  <c r="ABY128" i="1"/>
  <c r="ACV128" i="1"/>
  <c r="JV128" i="1"/>
  <c r="KS128" i="1"/>
  <c r="LR128" i="1"/>
  <c r="MP128" i="1"/>
  <c r="NM128" i="1"/>
  <c r="OJ128" i="1"/>
  <c r="PG128" i="1"/>
  <c r="QD128" i="1"/>
  <c r="RD128" i="1"/>
  <c r="SA128" i="1"/>
  <c r="SX128" i="1"/>
  <c r="TU128" i="1"/>
  <c r="UR128" i="1"/>
  <c r="VO128" i="1"/>
  <c r="WO128" i="1"/>
  <c r="XL128" i="1"/>
  <c r="YI128" i="1"/>
  <c r="ZF128" i="1"/>
  <c r="AAC128" i="1"/>
  <c r="ABB128" i="1"/>
  <c r="ABZ128" i="1"/>
  <c r="ACW128" i="1"/>
  <c r="KT128" i="1"/>
  <c r="TV128" i="1"/>
  <c r="ACX128" i="1"/>
  <c r="KU128" i="1"/>
  <c r="TW128" i="1"/>
  <c r="ACY128" i="1"/>
  <c r="LT128" i="1"/>
  <c r="US128" i="1"/>
  <c r="LU128" i="1"/>
  <c r="UT128" i="1"/>
  <c r="MQ128" i="1"/>
  <c r="VR128" i="1"/>
  <c r="MR128" i="1"/>
  <c r="VT128" i="1"/>
  <c r="NN128" i="1"/>
  <c r="WP128" i="1"/>
  <c r="NO128" i="1"/>
  <c r="WQ128" i="1"/>
  <c r="OK128" i="1"/>
  <c r="XM128" i="1"/>
  <c r="OL128" i="1"/>
  <c r="XN128" i="1"/>
  <c r="PH128" i="1"/>
  <c r="YJ128" i="1"/>
  <c r="PI128" i="1"/>
  <c r="YK128" i="1"/>
  <c r="QE128" i="1"/>
  <c r="ZG128" i="1"/>
  <c r="QH128" i="1"/>
  <c r="ZH128" i="1"/>
  <c r="RE128" i="1"/>
  <c r="AAD128" i="1"/>
  <c r="RF128" i="1"/>
  <c r="AAE128" i="1"/>
  <c r="SB128" i="1"/>
  <c r="ABD128" i="1"/>
  <c r="JW128" i="1"/>
  <c r="JX128" i="1"/>
  <c r="SC128" i="1"/>
  <c r="SY128" i="1"/>
  <c r="SZ128" i="1"/>
  <c r="ABE128" i="1"/>
  <c r="ACA128" i="1"/>
  <c r="ACB128" i="1"/>
  <c r="N128" i="1"/>
  <c r="AH128" i="1"/>
  <c r="BB128" i="1"/>
  <c r="BV128" i="1"/>
  <c r="CP128" i="1"/>
  <c r="DJ128" i="1"/>
  <c r="ED128" i="1"/>
  <c r="EX128" i="1"/>
  <c r="FR128" i="1"/>
  <c r="GL128" i="1"/>
  <c r="HF128" i="1"/>
  <c r="HZ128" i="1"/>
  <c r="IT128" i="1"/>
  <c r="O128" i="1"/>
  <c r="AI128" i="1"/>
  <c r="BC128" i="1"/>
  <c r="BW128" i="1"/>
  <c r="CQ128" i="1"/>
  <c r="DK128" i="1"/>
  <c r="EE128" i="1"/>
  <c r="EY128" i="1"/>
  <c r="FS128" i="1"/>
  <c r="GM128" i="1"/>
  <c r="HG128" i="1"/>
  <c r="IA128" i="1"/>
  <c r="IU128" i="1"/>
  <c r="P128" i="1"/>
  <c r="AJ128" i="1"/>
  <c r="BD128" i="1"/>
  <c r="BX128" i="1"/>
  <c r="CR128" i="1"/>
  <c r="DL128" i="1"/>
  <c r="EF128" i="1"/>
  <c r="EZ128" i="1"/>
  <c r="FT128" i="1"/>
  <c r="GN128" i="1"/>
  <c r="HH128" i="1"/>
  <c r="IB128" i="1"/>
  <c r="IV128" i="1"/>
  <c r="Y128" i="1"/>
  <c r="AS128" i="1"/>
  <c r="BM128" i="1"/>
  <c r="CG128" i="1"/>
  <c r="DA128" i="1"/>
  <c r="DU128" i="1"/>
  <c r="EO128" i="1"/>
  <c r="FI128" i="1"/>
  <c r="GC128" i="1"/>
  <c r="GW128" i="1"/>
  <c r="HQ128" i="1"/>
  <c r="IK128" i="1"/>
  <c r="JE128" i="1"/>
  <c r="F128" i="1"/>
  <c r="Z128" i="1"/>
  <c r="AT128" i="1"/>
  <c r="BN128" i="1"/>
  <c r="CH128" i="1"/>
  <c r="DB128" i="1"/>
  <c r="DV128" i="1"/>
  <c r="EP128" i="1"/>
  <c r="FJ128" i="1"/>
  <c r="GD128" i="1"/>
  <c r="GX128" i="1"/>
  <c r="HR128" i="1"/>
  <c r="IL128" i="1"/>
  <c r="JF128" i="1"/>
  <c r="H128" i="1"/>
  <c r="AB128" i="1"/>
  <c r="AV128" i="1"/>
  <c r="BP128" i="1"/>
  <c r="CJ128" i="1"/>
  <c r="DD128" i="1"/>
  <c r="DX128" i="1"/>
  <c r="ER128" i="1"/>
  <c r="FL128" i="1"/>
  <c r="GF128" i="1"/>
  <c r="GZ128" i="1"/>
  <c r="HT128" i="1"/>
  <c r="IN128" i="1"/>
  <c r="JH128" i="1"/>
  <c r="I128" i="1"/>
  <c r="AC128" i="1"/>
  <c r="AW128" i="1"/>
  <c r="BQ128" i="1"/>
  <c r="CK128" i="1"/>
  <c r="DE128" i="1"/>
  <c r="DY128" i="1"/>
  <c r="ES128" i="1"/>
  <c r="FM128" i="1"/>
  <c r="GG128" i="1"/>
  <c r="HA128" i="1"/>
  <c r="HU128" i="1"/>
  <c r="IO128" i="1"/>
  <c r="JI128" i="1"/>
  <c r="J128" i="1"/>
  <c r="AD128" i="1"/>
  <c r="AX128" i="1"/>
  <c r="BR128" i="1"/>
  <c r="CL128" i="1"/>
  <c r="DF128" i="1"/>
  <c r="DZ128" i="1"/>
  <c r="ET128" i="1"/>
  <c r="FN128" i="1"/>
  <c r="GH128" i="1"/>
  <c r="HB128" i="1"/>
  <c r="HV128" i="1"/>
  <c r="IP128" i="1"/>
  <c r="JJ128" i="1"/>
  <c r="K128" i="1"/>
  <c r="AE128" i="1"/>
  <c r="AY128" i="1"/>
  <c r="BS128" i="1"/>
  <c r="CM128" i="1"/>
  <c r="DG128" i="1"/>
  <c r="EA128" i="1"/>
  <c r="EU128" i="1"/>
  <c r="FO128" i="1"/>
  <c r="GI128" i="1"/>
  <c r="HC128" i="1"/>
  <c r="HW128" i="1"/>
  <c r="IQ128" i="1"/>
  <c r="JK128" i="1"/>
  <c r="S128" i="1"/>
  <c r="BE128" i="1"/>
  <c r="CN128" i="1"/>
  <c r="DT128" i="1"/>
  <c r="FF128" i="1"/>
  <c r="GR128" i="1"/>
  <c r="ID128" i="1"/>
  <c r="JM128" i="1"/>
  <c r="T128" i="1"/>
  <c r="BF128" i="1"/>
  <c r="CO128" i="1"/>
  <c r="DW128" i="1"/>
  <c r="FG128" i="1"/>
  <c r="GS128" i="1"/>
  <c r="IE128" i="1"/>
  <c r="U128" i="1"/>
  <c r="BG128" i="1"/>
  <c r="CS128" i="1"/>
  <c r="EB128" i="1"/>
  <c r="FH128" i="1"/>
  <c r="GT128" i="1"/>
  <c r="IF128" i="1"/>
  <c r="V128" i="1"/>
  <c r="BH128" i="1"/>
  <c r="CT128" i="1"/>
  <c r="EC128" i="1"/>
  <c r="FK128" i="1"/>
  <c r="GU128" i="1"/>
  <c r="IG128" i="1"/>
  <c r="W128" i="1"/>
  <c r="BI128" i="1"/>
  <c r="CU128" i="1"/>
  <c r="EG128" i="1"/>
  <c r="FP128" i="1"/>
  <c r="GV128" i="1"/>
  <c r="IH128" i="1"/>
  <c r="X128" i="1"/>
  <c r="BJ128" i="1"/>
  <c r="CV128" i="1"/>
  <c r="EH128" i="1"/>
  <c r="FQ128" i="1"/>
  <c r="GY128" i="1"/>
  <c r="II128" i="1"/>
  <c r="AA128" i="1"/>
  <c r="BK128" i="1"/>
  <c r="CW128" i="1"/>
  <c r="EI128" i="1"/>
  <c r="FU128" i="1"/>
  <c r="HD128" i="1"/>
  <c r="IJ128" i="1"/>
  <c r="AF128" i="1"/>
  <c r="BL128" i="1"/>
  <c r="CX128" i="1"/>
  <c r="EJ128" i="1"/>
  <c r="FV128" i="1"/>
  <c r="HE128" i="1"/>
  <c r="IM128" i="1"/>
  <c r="AG128" i="1"/>
  <c r="BO128" i="1"/>
  <c r="CY128" i="1"/>
  <c r="EK128" i="1"/>
  <c r="FW128" i="1"/>
  <c r="HI128" i="1"/>
  <c r="IR128" i="1"/>
  <c r="AK128" i="1"/>
  <c r="BT128" i="1"/>
  <c r="CZ128" i="1"/>
  <c r="EL128" i="1"/>
  <c r="FX128" i="1"/>
  <c r="HJ128" i="1"/>
  <c r="IS128" i="1"/>
  <c r="AL128" i="1"/>
  <c r="BU128" i="1"/>
  <c r="DC128" i="1"/>
  <c r="EM128" i="1"/>
  <c r="FY128" i="1"/>
  <c r="HK128" i="1"/>
  <c r="IW128" i="1"/>
  <c r="AM128" i="1"/>
  <c r="BY128" i="1"/>
  <c r="DH128" i="1"/>
  <c r="EN128" i="1"/>
  <c r="FZ128" i="1"/>
  <c r="HL128" i="1"/>
  <c r="IX128" i="1"/>
  <c r="AN128" i="1"/>
  <c r="BZ128" i="1"/>
  <c r="DI128" i="1"/>
  <c r="EQ128" i="1"/>
  <c r="GA128" i="1"/>
  <c r="HM128" i="1"/>
  <c r="IY128" i="1"/>
  <c r="AO128" i="1"/>
  <c r="CA128" i="1"/>
  <c r="DM128" i="1"/>
  <c r="EV128" i="1"/>
  <c r="GB128" i="1"/>
  <c r="HN128" i="1"/>
  <c r="IZ128" i="1"/>
  <c r="AP128" i="1"/>
  <c r="CB128" i="1"/>
  <c r="DN128" i="1"/>
  <c r="EW128" i="1"/>
  <c r="GE128" i="1"/>
  <c r="HO128" i="1"/>
  <c r="JA128" i="1"/>
  <c r="G128" i="1"/>
  <c r="AQ128" i="1"/>
  <c r="CC128" i="1"/>
  <c r="DO128" i="1"/>
  <c r="FA128" i="1"/>
  <c r="GJ128" i="1"/>
  <c r="HP128" i="1"/>
  <c r="JB128" i="1"/>
  <c r="L128" i="1"/>
  <c r="AR128" i="1"/>
  <c r="CD128" i="1"/>
  <c r="DP128" i="1"/>
  <c r="FB128" i="1"/>
  <c r="GK128" i="1"/>
  <c r="HS128" i="1"/>
  <c r="JC128" i="1"/>
  <c r="M128" i="1"/>
  <c r="AU128" i="1"/>
  <c r="CE128" i="1"/>
  <c r="DQ128" i="1"/>
  <c r="FC128" i="1"/>
  <c r="GO128" i="1"/>
  <c r="HX128" i="1"/>
  <c r="JD128" i="1"/>
  <c r="Q128" i="1"/>
  <c r="AZ128" i="1"/>
  <c r="CF128" i="1"/>
  <c r="DR128" i="1"/>
  <c r="FD128" i="1"/>
  <c r="GP128" i="1"/>
  <c r="HY128" i="1"/>
  <c r="JG128" i="1"/>
  <c r="R128" i="1"/>
  <c r="BA128" i="1"/>
  <c r="CI128" i="1"/>
  <c r="DS128" i="1"/>
  <c r="FE128" i="1"/>
  <c r="GQ128" i="1"/>
  <c r="IC128" i="1"/>
  <c r="JL128" i="1"/>
  <c r="KA107" i="1"/>
  <c r="KU107" i="1"/>
  <c r="LO107" i="1"/>
  <c r="MI107" i="1"/>
  <c r="NC107" i="1"/>
  <c r="NW107" i="1"/>
  <c r="OQ107" i="1"/>
  <c r="PK107" i="1"/>
  <c r="QE107" i="1"/>
  <c r="KB107" i="1"/>
  <c r="KV107" i="1"/>
  <c r="LP107" i="1"/>
  <c r="MJ107" i="1"/>
  <c r="ND107" i="1"/>
  <c r="NX107" i="1"/>
  <c r="OR107" i="1"/>
  <c r="PL107" i="1"/>
  <c r="QF107" i="1"/>
  <c r="JN107" i="1"/>
  <c r="KH107" i="1"/>
  <c r="LB107" i="1"/>
  <c r="LV107" i="1"/>
  <c r="MP107" i="1"/>
  <c r="NJ107" i="1"/>
  <c r="OD107" i="1"/>
  <c r="OX107" i="1"/>
  <c r="PR107" i="1"/>
  <c r="QL107" i="1"/>
  <c r="RF107" i="1"/>
  <c r="RZ107" i="1"/>
  <c r="ST107" i="1"/>
  <c r="TN107" i="1"/>
  <c r="UH107" i="1"/>
  <c r="VB107" i="1"/>
  <c r="VV107" i="1"/>
  <c r="WP107" i="1"/>
  <c r="XJ107" i="1"/>
  <c r="YD107" i="1"/>
  <c r="YX107" i="1"/>
  <c r="ZR107" i="1"/>
  <c r="AAL107" i="1"/>
  <c r="ABF107" i="1"/>
  <c r="ABZ107" i="1"/>
  <c r="ACT107" i="1"/>
  <c r="JO107" i="1"/>
  <c r="KI107" i="1"/>
  <c r="LC107" i="1"/>
  <c r="LW107" i="1"/>
  <c r="MQ107" i="1"/>
  <c r="NK107" i="1"/>
  <c r="OE107" i="1"/>
  <c r="OY107" i="1"/>
  <c r="PS107" i="1"/>
  <c r="QM107" i="1"/>
  <c r="RG107" i="1"/>
  <c r="SA107" i="1"/>
  <c r="SU107" i="1"/>
  <c r="TO107" i="1"/>
  <c r="UI107" i="1"/>
  <c r="VC107" i="1"/>
  <c r="VW107" i="1"/>
  <c r="WQ107" i="1"/>
  <c r="XK107" i="1"/>
  <c r="YE107" i="1"/>
  <c r="YY107" i="1"/>
  <c r="ZS107" i="1"/>
  <c r="AAM107" i="1"/>
  <c r="ABG107" i="1"/>
  <c r="ACA107" i="1"/>
  <c r="ACU107" i="1"/>
  <c r="JP107" i="1"/>
  <c r="KJ107" i="1"/>
  <c r="LD107" i="1"/>
  <c r="LX107" i="1"/>
  <c r="MR107" i="1"/>
  <c r="NL107" i="1"/>
  <c r="OF107" i="1"/>
  <c r="OZ107" i="1"/>
  <c r="PT107" i="1"/>
  <c r="QN107" i="1"/>
  <c r="RH107" i="1"/>
  <c r="SB107" i="1"/>
  <c r="SV107" i="1"/>
  <c r="TP107" i="1"/>
  <c r="UJ107" i="1"/>
  <c r="VD107" i="1"/>
  <c r="VX107" i="1"/>
  <c r="WR107" i="1"/>
  <c r="XL107" i="1"/>
  <c r="YF107" i="1"/>
  <c r="YZ107" i="1"/>
  <c r="ZT107" i="1"/>
  <c r="AAN107" i="1"/>
  <c r="ABH107" i="1"/>
  <c r="ACB107" i="1"/>
  <c r="ACV107" i="1"/>
  <c r="JQ107" i="1"/>
  <c r="KK107" i="1"/>
  <c r="LE107" i="1"/>
  <c r="LY107" i="1"/>
  <c r="MS107" i="1"/>
  <c r="NM107" i="1"/>
  <c r="OG107" i="1"/>
  <c r="PA107" i="1"/>
  <c r="PU107" i="1"/>
  <c r="QO107" i="1"/>
  <c r="RI107" i="1"/>
  <c r="SC107" i="1"/>
  <c r="SW107" i="1"/>
  <c r="TQ107" i="1"/>
  <c r="UK107" i="1"/>
  <c r="VE107" i="1"/>
  <c r="VY107" i="1"/>
  <c r="WS107" i="1"/>
  <c r="XM107" i="1"/>
  <c r="YG107" i="1"/>
  <c r="ZA107" i="1"/>
  <c r="ZU107" i="1"/>
  <c r="AAO107" i="1"/>
  <c r="ABI107" i="1"/>
  <c r="ACC107" i="1"/>
  <c r="ACW107" i="1"/>
  <c r="JR107" i="1"/>
  <c r="KL107" i="1"/>
  <c r="LF107" i="1"/>
  <c r="LZ107" i="1"/>
  <c r="MT107" i="1"/>
  <c r="NN107" i="1"/>
  <c r="OH107" i="1"/>
  <c r="PB107" i="1"/>
  <c r="PV107" i="1"/>
  <c r="QP107" i="1"/>
  <c r="RJ107" i="1"/>
  <c r="SD107" i="1"/>
  <c r="SX107" i="1"/>
  <c r="TR107" i="1"/>
  <c r="UL107" i="1"/>
  <c r="VF107" i="1"/>
  <c r="VZ107" i="1"/>
  <c r="WT107" i="1"/>
  <c r="XN107" i="1"/>
  <c r="YH107" i="1"/>
  <c r="ZB107" i="1"/>
  <c r="ZV107" i="1"/>
  <c r="AAP107" i="1"/>
  <c r="ABJ107" i="1"/>
  <c r="ACD107" i="1"/>
  <c r="ACX107" i="1"/>
  <c r="JV107" i="1"/>
  <c r="KP107" i="1"/>
  <c r="LJ107" i="1"/>
  <c r="MD107" i="1"/>
  <c r="MX107" i="1"/>
  <c r="NR107" i="1"/>
  <c r="OL107" i="1"/>
  <c r="PF107" i="1"/>
  <c r="PZ107" i="1"/>
  <c r="QT107" i="1"/>
  <c r="RN107" i="1"/>
  <c r="SH107" i="1"/>
  <c r="TB107" i="1"/>
  <c r="TV107" i="1"/>
  <c r="UP107" i="1"/>
  <c r="VJ107" i="1"/>
  <c r="WD107" i="1"/>
  <c r="WX107" i="1"/>
  <c r="XR107" i="1"/>
  <c r="YL107" i="1"/>
  <c r="ZF107" i="1"/>
  <c r="ZZ107" i="1"/>
  <c r="AAT107" i="1"/>
  <c r="ABN107" i="1"/>
  <c r="ACH107" i="1"/>
  <c r="ADB107" i="1"/>
  <c r="JW107" i="1"/>
  <c r="KQ107" i="1"/>
  <c r="LK107" i="1"/>
  <c r="ME107" i="1"/>
  <c r="MY107" i="1"/>
  <c r="NS107" i="1"/>
  <c r="OM107" i="1"/>
  <c r="PG107" i="1"/>
  <c r="QA107" i="1"/>
  <c r="QU107" i="1"/>
  <c r="RO107" i="1"/>
  <c r="SI107" i="1"/>
  <c r="TC107" i="1"/>
  <c r="TW107" i="1"/>
  <c r="UQ107" i="1"/>
  <c r="VK107" i="1"/>
  <c r="WE107" i="1"/>
  <c r="WY107" i="1"/>
  <c r="XS107" i="1"/>
  <c r="YM107" i="1"/>
  <c r="ZG107" i="1"/>
  <c r="AAA107" i="1"/>
  <c r="AAU107" i="1"/>
  <c r="ABO107" i="1"/>
  <c r="ACI107" i="1"/>
  <c r="ADC107" i="1"/>
  <c r="KE107" i="1"/>
  <c r="LQ107" i="1"/>
  <c r="NA107" i="1"/>
  <c r="OK107" i="1"/>
  <c r="PW107" i="1"/>
  <c r="RB107" i="1"/>
  <c r="SJ107" i="1"/>
  <c r="TK107" i="1"/>
  <c r="US107" i="1"/>
  <c r="VT107" i="1"/>
  <c r="XB107" i="1"/>
  <c r="YC107" i="1"/>
  <c r="ZK107" i="1"/>
  <c r="AAQ107" i="1"/>
  <c r="ABT107" i="1"/>
  <c r="ACZ107" i="1"/>
  <c r="KF107" i="1"/>
  <c r="LR107" i="1"/>
  <c r="NB107" i="1"/>
  <c r="ON107" i="1"/>
  <c r="PX107" i="1"/>
  <c r="RC107" i="1"/>
  <c r="SK107" i="1"/>
  <c r="TL107" i="1"/>
  <c r="UT107" i="1"/>
  <c r="VU107" i="1"/>
  <c r="XC107" i="1"/>
  <c r="YI107" i="1"/>
  <c r="ZL107" i="1"/>
  <c r="AAR107" i="1"/>
  <c r="ABU107" i="1"/>
  <c r="ADA107" i="1"/>
  <c r="KG107" i="1"/>
  <c r="LS107" i="1"/>
  <c r="NE107" i="1"/>
  <c r="OO107" i="1"/>
  <c r="PY107" i="1"/>
  <c r="RD107" i="1"/>
  <c r="SL107" i="1"/>
  <c r="TM107" i="1"/>
  <c r="UU107" i="1"/>
  <c r="WA107" i="1"/>
  <c r="XD107" i="1"/>
  <c r="YJ107" i="1"/>
  <c r="ZM107" i="1"/>
  <c r="AAS107" i="1"/>
  <c r="ABV107" i="1"/>
  <c r="ADD107" i="1"/>
  <c r="KM107" i="1"/>
  <c r="LT107" i="1"/>
  <c r="NF107" i="1"/>
  <c r="OP107" i="1"/>
  <c r="QB107" i="1"/>
  <c r="RE107" i="1"/>
  <c r="SM107" i="1"/>
  <c r="TS107" i="1"/>
  <c r="UV107" i="1"/>
  <c r="WB107" i="1"/>
  <c r="XE107" i="1"/>
  <c r="YK107" i="1"/>
  <c r="ZN107" i="1"/>
  <c r="AAV107" i="1"/>
  <c r="ABW107" i="1"/>
  <c r="ADE107" i="1"/>
  <c r="KN107" i="1"/>
  <c r="LU107" i="1"/>
  <c r="NG107" i="1"/>
  <c r="OS107" i="1"/>
  <c r="QC107" i="1"/>
  <c r="RK107" i="1"/>
  <c r="SN107" i="1"/>
  <c r="TT107" i="1"/>
  <c r="UW107" i="1"/>
  <c r="WC107" i="1"/>
  <c r="XF107" i="1"/>
  <c r="YN107" i="1"/>
  <c r="ZO107" i="1"/>
  <c r="AAW107" i="1"/>
  <c r="ABX107" i="1"/>
  <c r="ADF107" i="1"/>
  <c r="KO107" i="1"/>
  <c r="MA107" i="1"/>
  <c r="NH107" i="1"/>
  <c r="OT107" i="1"/>
  <c r="QD107" i="1"/>
  <c r="RL107" i="1"/>
  <c r="SO107" i="1"/>
  <c r="TU107" i="1"/>
  <c r="UX107" i="1"/>
  <c r="WF107" i="1"/>
  <c r="XG107" i="1"/>
  <c r="YO107" i="1"/>
  <c r="ZP107" i="1"/>
  <c r="AAX107" i="1"/>
  <c r="ABY107" i="1"/>
  <c r="ADG107" i="1"/>
  <c r="KR107" i="1"/>
  <c r="MB107" i="1"/>
  <c r="NI107" i="1"/>
  <c r="OU107" i="1"/>
  <c r="QG107" i="1"/>
  <c r="RM107" i="1"/>
  <c r="SP107" i="1"/>
  <c r="TX107" i="1"/>
  <c r="UY107" i="1"/>
  <c r="WG107" i="1"/>
  <c r="XH107" i="1"/>
  <c r="YP107" i="1"/>
  <c r="ZQ107" i="1"/>
  <c r="AAY107" i="1"/>
  <c r="ACE107" i="1"/>
  <c r="KS107" i="1"/>
  <c r="MC107" i="1"/>
  <c r="NO107" i="1"/>
  <c r="OV107" i="1"/>
  <c r="QH107" i="1"/>
  <c r="RP107" i="1"/>
  <c r="SQ107" i="1"/>
  <c r="TY107" i="1"/>
  <c r="UZ107" i="1"/>
  <c r="WH107" i="1"/>
  <c r="XI107" i="1"/>
  <c r="YQ107" i="1"/>
  <c r="ZW107" i="1"/>
  <c r="AAZ107" i="1"/>
  <c r="ACF107" i="1"/>
  <c r="KT107" i="1"/>
  <c r="MF107" i="1"/>
  <c r="NP107" i="1"/>
  <c r="OW107" i="1"/>
  <c r="QI107" i="1"/>
  <c r="RQ107" i="1"/>
  <c r="SR107" i="1"/>
  <c r="TZ107" i="1"/>
  <c r="VA107" i="1"/>
  <c r="WI107" i="1"/>
  <c r="XO107" i="1"/>
  <c r="YR107" i="1"/>
  <c r="ZX107" i="1"/>
  <c r="ABA107" i="1"/>
  <c r="ACG107" i="1"/>
  <c r="KW107" i="1"/>
  <c r="MG107" i="1"/>
  <c r="NQ107" i="1"/>
  <c r="PC107" i="1"/>
  <c r="QJ107" i="1"/>
  <c r="RR107" i="1"/>
  <c r="SS107" i="1"/>
  <c r="UA107" i="1"/>
  <c r="VG107" i="1"/>
  <c r="WJ107" i="1"/>
  <c r="XP107" i="1"/>
  <c r="YS107" i="1"/>
  <c r="ZY107" i="1"/>
  <c r="ABB107" i="1"/>
  <c r="ACJ107" i="1"/>
  <c r="KX107" i="1"/>
  <c r="MH107" i="1"/>
  <c r="NT107" i="1"/>
  <c r="PD107" i="1"/>
  <c r="QK107" i="1"/>
  <c r="RS107" i="1"/>
  <c r="SY107" i="1"/>
  <c r="UB107" i="1"/>
  <c r="VH107" i="1"/>
  <c r="WK107" i="1"/>
  <c r="XQ107" i="1"/>
  <c r="YT107" i="1"/>
  <c r="AAB107" i="1"/>
  <c r="ABC107" i="1"/>
  <c r="ACK107" i="1"/>
  <c r="KY107" i="1"/>
  <c r="MK107" i="1"/>
  <c r="NU107" i="1"/>
  <c r="PE107" i="1"/>
  <c r="QQ107" i="1"/>
  <c r="RT107" i="1"/>
  <c r="SZ107" i="1"/>
  <c r="UC107" i="1"/>
  <c r="VI107" i="1"/>
  <c r="WL107" i="1"/>
  <c r="XT107" i="1"/>
  <c r="YU107" i="1"/>
  <c r="AAC107" i="1"/>
  <c r="ABD107" i="1"/>
  <c r="ACL107" i="1"/>
  <c r="JX107" i="1"/>
  <c r="LH107" i="1"/>
  <c r="MO107" i="1"/>
  <c r="OA107" i="1"/>
  <c r="PM107" i="1"/>
  <c r="QW107" i="1"/>
  <c r="RX107" i="1"/>
  <c r="TF107" i="1"/>
  <c r="UG107" i="1"/>
  <c r="VO107" i="1"/>
  <c r="WU107" i="1"/>
  <c r="XX107" i="1"/>
  <c r="ZD107" i="1"/>
  <c r="AAG107" i="1"/>
  <c r="ABM107" i="1"/>
  <c r="ACP107" i="1"/>
  <c r="JY107" i="1"/>
  <c r="LI107" i="1"/>
  <c r="MU107" i="1"/>
  <c r="OB107" i="1"/>
  <c r="PN107" i="1"/>
  <c r="QX107" i="1"/>
  <c r="RY107" i="1"/>
  <c r="TG107" i="1"/>
  <c r="UM107" i="1"/>
  <c r="VP107" i="1"/>
  <c r="WV107" i="1"/>
  <c r="XY107" i="1"/>
  <c r="ZE107" i="1"/>
  <c r="AAH107" i="1"/>
  <c r="ABP107" i="1"/>
  <c r="ACQ107" i="1"/>
  <c r="KC107" i="1"/>
  <c r="LM107" i="1"/>
  <c r="KZ107" i="1"/>
  <c r="PO107" i="1"/>
  <c r="TJ107" i="1"/>
  <c r="XV107" i="1"/>
  <c r="ABQ107" i="1"/>
  <c r="LA107" i="1"/>
  <c r="PP107" i="1"/>
  <c r="UD107" i="1"/>
  <c r="XW107" i="1"/>
  <c r="ABR107" i="1"/>
  <c r="LG107" i="1"/>
  <c r="PQ107" i="1"/>
  <c r="UE107" i="1"/>
  <c r="XZ107" i="1"/>
  <c r="ABS107" i="1"/>
  <c r="LL107" i="1"/>
  <c r="QR107" i="1"/>
  <c r="UF107" i="1"/>
  <c r="YA107" i="1"/>
  <c r="ACM107" i="1"/>
  <c r="LN107" i="1"/>
  <c r="QS107" i="1"/>
  <c r="UN107" i="1"/>
  <c r="YB107" i="1"/>
  <c r="ACN107" i="1"/>
  <c r="ML107" i="1"/>
  <c r="QV107" i="1"/>
  <c r="UO107" i="1"/>
  <c r="YV107" i="1"/>
  <c r="ACO107" i="1"/>
  <c r="MM107" i="1"/>
  <c r="QY107" i="1"/>
  <c r="UR107" i="1"/>
  <c r="YW107" i="1"/>
  <c r="ACR107" i="1"/>
  <c r="MN107" i="1"/>
  <c r="QZ107" i="1"/>
  <c r="VL107" i="1"/>
  <c r="ZC107" i="1"/>
  <c r="ACS107" i="1"/>
  <c r="MV107" i="1"/>
  <c r="RA107" i="1"/>
  <c r="VM107" i="1"/>
  <c r="ZH107" i="1"/>
  <c r="ACY107" i="1"/>
  <c r="MW107" i="1"/>
  <c r="RU107" i="1"/>
  <c r="VN107" i="1"/>
  <c r="ZI107" i="1"/>
  <c r="JS107" i="1"/>
  <c r="OI107" i="1"/>
  <c r="TA107" i="1"/>
  <c r="WO107" i="1"/>
  <c r="AAJ107" i="1"/>
  <c r="JZ107" i="1"/>
  <c r="PI107" i="1"/>
  <c r="TH107" i="1"/>
  <c r="XA107" i="1"/>
  <c r="ABK107" i="1"/>
  <c r="VQ107" i="1"/>
  <c r="JT107" i="1"/>
  <c r="VR107" i="1"/>
  <c r="JU107" i="1"/>
  <c r="VS107" i="1"/>
  <c r="KD107" i="1"/>
  <c r="WM107" i="1"/>
  <c r="MZ107" i="1"/>
  <c r="WN107" i="1"/>
  <c r="NV107" i="1"/>
  <c r="WW107" i="1"/>
  <c r="NY107" i="1"/>
  <c r="WZ107" i="1"/>
  <c r="NZ107" i="1"/>
  <c r="XU107" i="1"/>
  <c r="OC107" i="1"/>
  <c r="ZJ107" i="1"/>
  <c r="OJ107" i="1"/>
  <c r="AAD107" i="1"/>
  <c r="PH107" i="1"/>
  <c r="AAE107" i="1"/>
  <c r="PJ107" i="1"/>
  <c r="AAF107" i="1"/>
  <c r="RV107" i="1"/>
  <c r="AAI107" i="1"/>
  <c r="RW107" i="1"/>
  <c r="AAK107" i="1"/>
  <c r="SE107" i="1"/>
  <c r="ABE107" i="1"/>
  <c r="SF107" i="1"/>
  <c r="ABL107" i="1"/>
  <c r="SG107" i="1"/>
  <c r="TD107" i="1"/>
  <c r="TE107" i="1"/>
  <c r="TI107" i="1"/>
  <c r="S107" i="1"/>
  <c r="AM107" i="1"/>
  <c r="BG107" i="1"/>
  <c r="CA107" i="1"/>
  <c r="CU107" i="1"/>
  <c r="DO107" i="1"/>
  <c r="EI107" i="1"/>
  <c r="FC107" i="1"/>
  <c r="FW107" i="1"/>
  <c r="GQ107" i="1"/>
  <c r="HK107" i="1"/>
  <c r="IE107" i="1"/>
  <c r="IY107" i="1"/>
  <c r="T107" i="1"/>
  <c r="AN107" i="1"/>
  <c r="BH107" i="1"/>
  <c r="CB107" i="1"/>
  <c r="CV107" i="1"/>
  <c r="DP107" i="1"/>
  <c r="EJ107" i="1"/>
  <c r="FD107" i="1"/>
  <c r="FX107" i="1"/>
  <c r="GR107" i="1"/>
  <c r="HL107" i="1"/>
  <c r="IF107" i="1"/>
  <c r="IZ107" i="1"/>
  <c r="V107" i="1"/>
  <c r="AP107" i="1"/>
  <c r="BJ107" i="1"/>
  <c r="CD107" i="1"/>
  <c r="CX107" i="1"/>
  <c r="DR107" i="1"/>
  <c r="EL107" i="1"/>
  <c r="FF107" i="1"/>
  <c r="FZ107" i="1"/>
  <c r="GT107" i="1"/>
  <c r="HN107" i="1"/>
  <c r="IH107" i="1"/>
  <c r="JB107" i="1"/>
  <c r="W107" i="1"/>
  <c r="AQ107" i="1"/>
  <c r="BK107" i="1"/>
  <c r="CE107" i="1"/>
  <c r="CY107" i="1"/>
  <c r="DS107" i="1"/>
  <c r="EM107" i="1"/>
  <c r="FG107" i="1"/>
  <c r="GA107" i="1"/>
  <c r="GU107" i="1"/>
  <c r="HO107" i="1"/>
  <c r="II107" i="1"/>
  <c r="JC107" i="1"/>
  <c r="J107" i="1"/>
  <c r="AD107" i="1"/>
  <c r="AX107" i="1"/>
  <c r="BR107" i="1"/>
  <c r="CL107" i="1"/>
  <c r="DF107" i="1"/>
  <c r="DZ107" i="1"/>
  <c r="ET107" i="1"/>
  <c r="FN107" i="1"/>
  <c r="GH107" i="1"/>
  <c r="HB107" i="1"/>
  <c r="HV107" i="1"/>
  <c r="IP107" i="1"/>
  <c r="JJ107" i="1"/>
  <c r="K107" i="1"/>
  <c r="AE107" i="1"/>
  <c r="AY107" i="1"/>
  <c r="BS107" i="1"/>
  <c r="CM107" i="1"/>
  <c r="DG107" i="1"/>
  <c r="EA107" i="1"/>
  <c r="EU107" i="1"/>
  <c r="FO107" i="1"/>
  <c r="GI107" i="1"/>
  <c r="HC107" i="1"/>
  <c r="HW107" i="1"/>
  <c r="IQ107" i="1"/>
  <c r="JK107" i="1"/>
  <c r="M107" i="1"/>
  <c r="AG107" i="1"/>
  <c r="BA107" i="1"/>
  <c r="BU107" i="1"/>
  <c r="CO107" i="1"/>
  <c r="DI107" i="1"/>
  <c r="EC107" i="1"/>
  <c r="EW107" i="1"/>
  <c r="FQ107" i="1"/>
  <c r="GK107" i="1"/>
  <c r="HE107" i="1"/>
  <c r="HY107" i="1"/>
  <c r="IS107" i="1"/>
  <c r="JM107" i="1"/>
  <c r="N107" i="1"/>
  <c r="AH107" i="1"/>
  <c r="BB107" i="1"/>
  <c r="BV107" i="1"/>
  <c r="CP107" i="1"/>
  <c r="DJ107" i="1"/>
  <c r="ED107" i="1"/>
  <c r="EX107" i="1"/>
  <c r="FR107" i="1"/>
  <c r="GL107" i="1"/>
  <c r="HF107" i="1"/>
  <c r="HZ107" i="1"/>
  <c r="IT107" i="1"/>
  <c r="O107" i="1"/>
  <c r="AI107" i="1"/>
  <c r="BC107" i="1"/>
  <c r="BW107" i="1"/>
  <c r="CQ107" i="1"/>
  <c r="DK107" i="1"/>
  <c r="EE107" i="1"/>
  <c r="EY107" i="1"/>
  <c r="FS107" i="1"/>
  <c r="GM107" i="1"/>
  <c r="HG107" i="1"/>
  <c r="IA107" i="1"/>
  <c r="IU107" i="1"/>
  <c r="P107" i="1"/>
  <c r="AJ107" i="1"/>
  <c r="BD107" i="1"/>
  <c r="BX107" i="1"/>
  <c r="CR107" i="1"/>
  <c r="DL107" i="1"/>
  <c r="EF107" i="1"/>
  <c r="EZ107" i="1"/>
  <c r="FT107" i="1"/>
  <c r="GN107" i="1"/>
  <c r="HH107" i="1"/>
  <c r="IB107" i="1"/>
  <c r="IV107" i="1"/>
  <c r="U107" i="1"/>
  <c r="BI107" i="1"/>
  <c r="CW107" i="1"/>
  <c r="EK107" i="1"/>
  <c r="FY107" i="1"/>
  <c r="HM107" i="1"/>
  <c r="JA107" i="1"/>
  <c r="X107" i="1"/>
  <c r="BL107" i="1"/>
  <c r="CZ107" i="1"/>
  <c r="EN107" i="1"/>
  <c r="GB107" i="1"/>
  <c r="HP107" i="1"/>
  <c r="JD107" i="1"/>
  <c r="Y107" i="1"/>
  <c r="BM107" i="1"/>
  <c r="DA107" i="1"/>
  <c r="EO107" i="1"/>
  <c r="GC107" i="1"/>
  <c r="HQ107" i="1"/>
  <c r="JE107" i="1"/>
  <c r="Z107" i="1"/>
  <c r="BN107" i="1"/>
  <c r="DB107" i="1"/>
  <c r="EP107" i="1"/>
  <c r="GD107" i="1"/>
  <c r="HR107" i="1"/>
  <c r="JF107" i="1"/>
  <c r="AA107" i="1"/>
  <c r="BO107" i="1"/>
  <c r="DC107" i="1"/>
  <c r="EQ107" i="1"/>
  <c r="GE107" i="1"/>
  <c r="HS107" i="1"/>
  <c r="JG107" i="1"/>
  <c r="AB107" i="1"/>
  <c r="BP107" i="1"/>
  <c r="DD107" i="1"/>
  <c r="ER107" i="1"/>
  <c r="GF107" i="1"/>
  <c r="HT107" i="1"/>
  <c r="JH107" i="1"/>
  <c r="AC107" i="1"/>
  <c r="BQ107" i="1"/>
  <c r="DE107" i="1"/>
  <c r="ES107" i="1"/>
  <c r="GG107" i="1"/>
  <c r="HU107" i="1"/>
  <c r="JI107" i="1"/>
  <c r="AF107" i="1"/>
  <c r="BT107" i="1"/>
  <c r="DH107" i="1"/>
  <c r="EV107" i="1"/>
  <c r="GJ107" i="1"/>
  <c r="HX107" i="1"/>
  <c r="JL107" i="1"/>
  <c r="AK107" i="1"/>
  <c r="BY107" i="1"/>
  <c r="DM107" i="1"/>
  <c r="FA107" i="1"/>
  <c r="GO107" i="1"/>
  <c r="IC107" i="1"/>
  <c r="AL107" i="1"/>
  <c r="BZ107" i="1"/>
  <c r="DN107" i="1"/>
  <c r="FB107" i="1"/>
  <c r="GP107" i="1"/>
  <c r="ID107" i="1"/>
  <c r="AO107" i="1"/>
  <c r="CC107" i="1"/>
  <c r="DQ107" i="1"/>
  <c r="FE107" i="1"/>
  <c r="GS107" i="1"/>
  <c r="IG107" i="1"/>
  <c r="AR107" i="1"/>
  <c r="CF107" i="1"/>
  <c r="DT107" i="1"/>
  <c r="FH107" i="1"/>
  <c r="GV107" i="1"/>
  <c r="IJ107" i="1"/>
  <c r="AS107" i="1"/>
  <c r="CG107" i="1"/>
  <c r="DU107" i="1"/>
  <c r="FI107" i="1"/>
  <c r="GW107" i="1"/>
  <c r="IK107" i="1"/>
  <c r="F107" i="1"/>
  <c r="AT107" i="1"/>
  <c r="CH107" i="1"/>
  <c r="DV107" i="1"/>
  <c r="FJ107" i="1"/>
  <c r="GX107" i="1"/>
  <c r="IL107" i="1"/>
  <c r="G107" i="1"/>
  <c r="AU107" i="1"/>
  <c r="CI107" i="1"/>
  <c r="DW107" i="1"/>
  <c r="FK107" i="1"/>
  <c r="GY107" i="1"/>
  <c r="IM107" i="1"/>
  <c r="H107" i="1"/>
  <c r="AV107" i="1"/>
  <c r="CJ107" i="1"/>
  <c r="DX107" i="1"/>
  <c r="FL107" i="1"/>
  <c r="GZ107" i="1"/>
  <c r="IN107" i="1"/>
  <c r="I107" i="1"/>
  <c r="AW107" i="1"/>
  <c r="CK107" i="1"/>
  <c r="DY107" i="1"/>
  <c r="FM107" i="1"/>
  <c r="HA107" i="1"/>
  <c r="IO107" i="1"/>
  <c r="L107" i="1"/>
  <c r="AZ107" i="1"/>
  <c r="CN107" i="1"/>
  <c r="EB107" i="1"/>
  <c r="FP107" i="1"/>
  <c r="HD107" i="1"/>
  <c r="IR107" i="1"/>
  <c r="Q107" i="1"/>
  <c r="BE107" i="1"/>
  <c r="CS107" i="1"/>
  <c r="EG107" i="1"/>
  <c r="FU107" i="1"/>
  <c r="HI107" i="1"/>
  <c r="IW107" i="1"/>
  <c r="R107" i="1"/>
  <c r="BF107" i="1"/>
  <c r="CT107" i="1"/>
  <c r="EH107" i="1"/>
  <c r="FV107" i="1"/>
  <c r="HJ107" i="1"/>
  <c r="IX107" i="1"/>
  <c r="JR87" i="1"/>
  <c r="KL87" i="1"/>
  <c r="LF87" i="1"/>
  <c r="LZ87" i="1"/>
  <c r="MT87" i="1"/>
  <c r="NN87" i="1"/>
  <c r="OH87" i="1"/>
  <c r="PB87" i="1"/>
  <c r="PV87" i="1"/>
  <c r="QP87" i="1"/>
  <c r="RJ87" i="1"/>
  <c r="SD87" i="1"/>
  <c r="SX87" i="1"/>
  <c r="TR87" i="1"/>
  <c r="UL87" i="1"/>
  <c r="VF87" i="1"/>
  <c r="VZ87" i="1"/>
  <c r="WT87" i="1"/>
  <c r="XN87" i="1"/>
  <c r="YH87" i="1"/>
  <c r="ZB87" i="1"/>
  <c r="ZV87" i="1"/>
  <c r="AAP87" i="1"/>
  <c r="ABJ87" i="1"/>
  <c r="ACD87" i="1"/>
  <c r="ACX87" i="1"/>
  <c r="JS87" i="1"/>
  <c r="KM87" i="1"/>
  <c r="LG87" i="1"/>
  <c r="MA87" i="1"/>
  <c r="MU87" i="1"/>
  <c r="NO87" i="1"/>
  <c r="OI87" i="1"/>
  <c r="PC87" i="1"/>
  <c r="PW87" i="1"/>
  <c r="QQ87" i="1"/>
  <c r="RK87" i="1"/>
  <c r="SE87" i="1"/>
  <c r="SY87" i="1"/>
  <c r="TS87" i="1"/>
  <c r="UM87" i="1"/>
  <c r="VG87" i="1"/>
  <c r="WA87" i="1"/>
  <c r="WU87" i="1"/>
  <c r="JT87" i="1"/>
  <c r="KN87" i="1"/>
  <c r="LH87" i="1"/>
  <c r="MB87" i="1"/>
  <c r="MV87" i="1"/>
  <c r="NP87" i="1"/>
  <c r="OJ87" i="1"/>
  <c r="PD87" i="1"/>
  <c r="PX87" i="1"/>
  <c r="QR87" i="1"/>
  <c r="RL87" i="1"/>
  <c r="SF87" i="1"/>
  <c r="SZ87" i="1"/>
  <c r="TT87" i="1"/>
  <c r="UN87" i="1"/>
  <c r="VH87" i="1"/>
  <c r="WB87" i="1"/>
  <c r="WV87" i="1"/>
  <c r="XP87" i="1"/>
  <c r="YJ87" i="1"/>
  <c r="ZD87" i="1"/>
  <c r="ZX87" i="1"/>
  <c r="AAR87" i="1"/>
  <c r="ABL87" i="1"/>
  <c r="ACF87" i="1"/>
  <c r="JU87" i="1"/>
  <c r="KO87" i="1"/>
  <c r="LI87" i="1"/>
  <c r="MC87" i="1"/>
  <c r="MW87" i="1"/>
  <c r="NQ87" i="1"/>
  <c r="OK87" i="1"/>
  <c r="PE87" i="1"/>
  <c r="PY87" i="1"/>
  <c r="QS87" i="1"/>
  <c r="RM87" i="1"/>
  <c r="SG87" i="1"/>
  <c r="TA87" i="1"/>
  <c r="TU87" i="1"/>
  <c r="UO87" i="1"/>
  <c r="VI87" i="1"/>
  <c r="WC87" i="1"/>
  <c r="WW87" i="1"/>
  <c r="XQ87" i="1"/>
  <c r="YK87" i="1"/>
  <c r="JV87" i="1"/>
  <c r="KP87" i="1"/>
  <c r="LJ87" i="1"/>
  <c r="MD87" i="1"/>
  <c r="MX87" i="1"/>
  <c r="NR87" i="1"/>
  <c r="OL87" i="1"/>
  <c r="PF87" i="1"/>
  <c r="PZ87" i="1"/>
  <c r="QT87" i="1"/>
  <c r="RN87" i="1"/>
  <c r="SH87" i="1"/>
  <c r="TB87" i="1"/>
  <c r="TV87" i="1"/>
  <c r="UP87" i="1"/>
  <c r="VJ87" i="1"/>
  <c r="WD87" i="1"/>
  <c r="WX87" i="1"/>
  <c r="XR87" i="1"/>
  <c r="YL87" i="1"/>
  <c r="ZF87" i="1"/>
  <c r="ZZ87" i="1"/>
  <c r="AAT87" i="1"/>
  <c r="ABN87" i="1"/>
  <c r="ACH87" i="1"/>
  <c r="ADB87" i="1"/>
  <c r="JW87" i="1"/>
  <c r="KQ87" i="1"/>
  <c r="LK87" i="1"/>
  <c r="ME87" i="1"/>
  <c r="MY87" i="1"/>
  <c r="NS87" i="1"/>
  <c r="OM87" i="1"/>
  <c r="PG87" i="1"/>
  <c r="QA87" i="1"/>
  <c r="QU87" i="1"/>
  <c r="RO87" i="1"/>
  <c r="SI87" i="1"/>
  <c r="TC87" i="1"/>
  <c r="TW87" i="1"/>
  <c r="UQ87" i="1"/>
  <c r="VK87" i="1"/>
  <c r="WE87" i="1"/>
  <c r="WY87" i="1"/>
  <c r="XS87" i="1"/>
  <c r="YM87" i="1"/>
  <c r="ZG87" i="1"/>
  <c r="AAA87" i="1"/>
  <c r="AAU87" i="1"/>
  <c r="ABO87" i="1"/>
  <c r="ACI87" i="1"/>
  <c r="ADC87" i="1"/>
  <c r="JX87" i="1"/>
  <c r="KR87" i="1"/>
  <c r="LL87" i="1"/>
  <c r="MF87" i="1"/>
  <c r="MZ87" i="1"/>
  <c r="NT87" i="1"/>
  <c r="ON87" i="1"/>
  <c r="PH87" i="1"/>
  <c r="QB87" i="1"/>
  <c r="QV87" i="1"/>
  <c r="RP87" i="1"/>
  <c r="SJ87" i="1"/>
  <c r="TD87" i="1"/>
  <c r="TX87" i="1"/>
  <c r="UR87" i="1"/>
  <c r="VL87" i="1"/>
  <c r="WF87" i="1"/>
  <c r="WZ87" i="1"/>
  <c r="XT87" i="1"/>
  <c r="YN87" i="1"/>
  <c r="ZH87" i="1"/>
  <c r="AAB87" i="1"/>
  <c r="AAV87" i="1"/>
  <c r="ABP87" i="1"/>
  <c r="ACJ87" i="1"/>
  <c r="ADD87" i="1"/>
  <c r="JY87" i="1"/>
  <c r="KS87" i="1"/>
  <c r="LM87" i="1"/>
  <c r="MG87" i="1"/>
  <c r="NA87" i="1"/>
  <c r="NU87" i="1"/>
  <c r="OO87" i="1"/>
  <c r="PI87" i="1"/>
  <c r="QC87" i="1"/>
  <c r="QW87" i="1"/>
  <c r="RQ87" i="1"/>
  <c r="SK87" i="1"/>
  <c r="TE87" i="1"/>
  <c r="TY87" i="1"/>
  <c r="US87" i="1"/>
  <c r="VM87" i="1"/>
  <c r="WG87" i="1"/>
  <c r="XA87" i="1"/>
  <c r="XU87" i="1"/>
  <c r="YO87" i="1"/>
  <c r="ZI87" i="1"/>
  <c r="AAC87" i="1"/>
  <c r="AAW87" i="1"/>
  <c r="ABQ87" i="1"/>
  <c r="ACK87" i="1"/>
  <c r="ADE87" i="1"/>
  <c r="JZ87" i="1"/>
  <c r="KT87" i="1"/>
  <c r="LN87" i="1"/>
  <c r="MH87" i="1"/>
  <c r="NB87" i="1"/>
  <c r="NV87" i="1"/>
  <c r="OP87" i="1"/>
  <c r="PJ87" i="1"/>
  <c r="QD87" i="1"/>
  <c r="QX87" i="1"/>
  <c r="RR87" i="1"/>
  <c r="SL87" i="1"/>
  <c r="TF87" i="1"/>
  <c r="TZ87" i="1"/>
  <c r="UT87" i="1"/>
  <c r="VN87" i="1"/>
  <c r="WH87" i="1"/>
  <c r="XB87" i="1"/>
  <c r="XV87" i="1"/>
  <c r="YP87" i="1"/>
  <c r="ZJ87" i="1"/>
  <c r="AAD87" i="1"/>
  <c r="AAX87" i="1"/>
  <c r="KA87" i="1"/>
  <c r="KU87" i="1"/>
  <c r="LO87" i="1"/>
  <c r="MI87" i="1"/>
  <c r="NC87" i="1"/>
  <c r="NW87" i="1"/>
  <c r="OQ87" i="1"/>
  <c r="PK87" i="1"/>
  <c r="QE87" i="1"/>
  <c r="QY87" i="1"/>
  <c r="RS87" i="1"/>
  <c r="SM87" i="1"/>
  <c r="TG87" i="1"/>
  <c r="UA87" i="1"/>
  <c r="UU87" i="1"/>
  <c r="VO87" i="1"/>
  <c r="WI87" i="1"/>
  <c r="XC87" i="1"/>
  <c r="XW87" i="1"/>
  <c r="YQ87" i="1"/>
  <c r="ZK87" i="1"/>
  <c r="AAE87" i="1"/>
  <c r="AAY87" i="1"/>
  <c r="ABS87" i="1"/>
  <c r="ACM87" i="1"/>
  <c r="ADG87" i="1"/>
  <c r="KC87" i="1"/>
  <c r="KW87" i="1"/>
  <c r="LQ87" i="1"/>
  <c r="MK87" i="1"/>
  <c r="NE87" i="1"/>
  <c r="NY87" i="1"/>
  <c r="OS87" i="1"/>
  <c r="PM87" i="1"/>
  <c r="QG87" i="1"/>
  <c r="RA87" i="1"/>
  <c r="RU87" i="1"/>
  <c r="SO87" i="1"/>
  <c r="KD87" i="1"/>
  <c r="KX87" i="1"/>
  <c r="LR87" i="1"/>
  <c r="ML87" i="1"/>
  <c r="NF87" i="1"/>
  <c r="NZ87" i="1"/>
  <c r="OT87" i="1"/>
  <c r="PN87" i="1"/>
  <c r="KG87" i="1"/>
  <c r="KF87" i="1"/>
  <c r="LY87" i="1"/>
  <c r="OC87" i="1"/>
  <c r="PU87" i="1"/>
  <c r="RV87" i="1"/>
  <c r="TK87" i="1"/>
  <c r="UY87" i="1"/>
  <c r="WM87" i="1"/>
  <c r="XZ87" i="1"/>
  <c r="ZE87" i="1"/>
  <c r="AAM87" i="1"/>
  <c r="ABV87" i="1"/>
  <c r="ACW87" i="1"/>
  <c r="KH87" i="1"/>
  <c r="MJ87" i="1"/>
  <c r="OD87" i="1"/>
  <c r="QF87" i="1"/>
  <c r="RW87" i="1"/>
  <c r="TL87" i="1"/>
  <c r="UZ87" i="1"/>
  <c r="WN87" i="1"/>
  <c r="YA87" i="1"/>
  <c r="ZL87" i="1"/>
  <c r="AAN87" i="1"/>
  <c r="ABW87" i="1"/>
  <c r="ACY87" i="1"/>
  <c r="KI87" i="1"/>
  <c r="MM87" i="1"/>
  <c r="OE87" i="1"/>
  <c r="QH87" i="1"/>
  <c r="RX87" i="1"/>
  <c r="TM87" i="1"/>
  <c r="VA87" i="1"/>
  <c r="WO87" i="1"/>
  <c r="YB87" i="1"/>
  <c r="ZM87" i="1"/>
  <c r="AAO87" i="1"/>
  <c r="ABX87" i="1"/>
  <c r="ACZ87" i="1"/>
  <c r="KJ87" i="1"/>
  <c r="MN87" i="1"/>
  <c r="OF87" i="1"/>
  <c r="QI87" i="1"/>
  <c r="RY87" i="1"/>
  <c r="TN87" i="1"/>
  <c r="VB87" i="1"/>
  <c r="WP87" i="1"/>
  <c r="YC87" i="1"/>
  <c r="ZN87" i="1"/>
  <c r="AAQ87" i="1"/>
  <c r="ABY87" i="1"/>
  <c r="ADA87" i="1"/>
  <c r="KK87" i="1"/>
  <c r="MO87" i="1"/>
  <c r="OG87" i="1"/>
  <c r="QJ87" i="1"/>
  <c r="RZ87" i="1"/>
  <c r="TO87" i="1"/>
  <c r="VC87" i="1"/>
  <c r="WQ87" i="1"/>
  <c r="YD87" i="1"/>
  <c r="ZO87" i="1"/>
  <c r="AAS87" i="1"/>
  <c r="ABZ87" i="1"/>
  <c r="ADF87" i="1"/>
  <c r="KY87" i="1"/>
  <c r="MQ87" i="1"/>
  <c r="OU87" i="1"/>
  <c r="QL87" i="1"/>
  <c r="SB87" i="1"/>
  <c r="TQ87" i="1"/>
  <c r="VE87" i="1"/>
  <c r="WS87" i="1"/>
  <c r="YF87" i="1"/>
  <c r="ZQ87" i="1"/>
  <c r="ABA87" i="1"/>
  <c r="ACB87" i="1"/>
  <c r="KZ87" i="1"/>
  <c r="MR87" i="1"/>
  <c r="OV87" i="1"/>
  <c r="QM87" i="1"/>
  <c r="SC87" i="1"/>
  <c r="UB87" i="1"/>
  <c r="VP87" i="1"/>
  <c r="XD87" i="1"/>
  <c r="YG87" i="1"/>
  <c r="ZR87" i="1"/>
  <c r="ABB87" i="1"/>
  <c r="ACC87" i="1"/>
  <c r="LA87" i="1"/>
  <c r="MS87" i="1"/>
  <c r="OW87" i="1"/>
  <c r="QN87" i="1"/>
  <c r="SN87" i="1"/>
  <c r="UC87" i="1"/>
  <c r="VQ87" i="1"/>
  <c r="XE87" i="1"/>
  <c r="YI87" i="1"/>
  <c r="ZS87" i="1"/>
  <c r="ABC87" i="1"/>
  <c r="ACE87" i="1"/>
  <c r="LB87" i="1"/>
  <c r="ND87" i="1"/>
  <c r="OX87" i="1"/>
  <c r="QO87" i="1"/>
  <c r="SP87" i="1"/>
  <c r="UD87" i="1"/>
  <c r="VR87" i="1"/>
  <c r="XF87" i="1"/>
  <c r="YR87" i="1"/>
  <c r="ZT87" i="1"/>
  <c r="ABD87" i="1"/>
  <c r="ACG87" i="1"/>
  <c r="LC87" i="1"/>
  <c r="NG87" i="1"/>
  <c r="OY87" i="1"/>
  <c r="QZ87" i="1"/>
  <c r="SQ87" i="1"/>
  <c r="UE87" i="1"/>
  <c r="VS87" i="1"/>
  <c r="XG87" i="1"/>
  <c r="YS87" i="1"/>
  <c r="ZU87" i="1"/>
  <c r="ABE87" i="1"/>
  <c r="ACL87" i="1"/>
  <c r="LD87" i="1"/>
  <c r="NH87" i="1"/>
  <c r="OZ87" i="1"/>
  <c r="RB87" i="1"/>
  <c r="SR87" i="1"/>
  <c r="UF87" i="1"/>
  <c r="VT87" i="1"/>
  <c r="XH87" i="1"/>
  <c r="YT87" i="1"/>
  <c r="ZW87" i="1"/>
  <c r="ABF87" i="1"/>
  <c r="ACN87" i="1"/>
  <c r="LE87" i="1"/>
  <c r="NI87" i="1"/>
  <c r="PA87" i="1"/>
  <c r="RC87" i="1"/>
  <c r="SS87" i="1"/>
  <c r="UG87" i="1"/>
  <c r="VU87" i="1"/>
  <c r="XI87" i="1"/>
  <c r="YU87" i="1"/>
  <c r="ZY87" i="1"/>
  <c r="ABG87" i="1"/>
  <c r="ACO87" i="1"/>
  <c r="JO87" i="1"/>
  <c r="LT87" i="1"/>
  <c r="NL87" i="1"/>
  <c r="PP87" i="1"/>
  <c r="RF87" i="1"/>
  <c r="SV87" i="1"/>
  <c r="UJ87" i="1"/>
  <c r="VX87" i="1"/>
  <c r="XL87" i="1"/>
  <c r="YX87" i="1"/>
  <c r="AAH87" i="1"/>
  <c r="ABK87" i="1"/>
  <c r="ACR87" i="1"/>
  <c r="JP87" i="1"/>
  <c r="LU87" i="1"/>
  <c r="NM87" i="1"/>
  <c r="PQ87" i="1"/>
  <c r="RG87" i="1"/>
  <c r="SW87" i="1"/>
  <c r="UK87" i="1"/>
  <c r="VY87" i="1"/>
  <c r="XM87" i="1"/>
  <c r="YY87" i="1"/>
  <c r="AAI87" i="1"/>
  <c r="ABM87" i="1"/>
  <c r="ACS87" i="1"/>
  <c r="JN87" i="1"/>
  <c r="PS87" i="1"/>
  <c r="VD87" i="1"/>
  <c r="AAG87" i="1"/>
  <c r="JQ87" i="1"/>
  <c r="PT87" i="1"/>
  <c r="VV87" i="1"/>
  <c r="AAJ87" i="1"/>
  <c r="KB87" i="1"/>
  <c r="QK87" i="1"/>
  <c r="VW87" i="1"/>
  <c r="AAK87" i="1"/>
  <c r="KE87" i="1"/>
  <c r="RD87" i="1"/>
  <c r="WJ87" i="1"/>
  <c r="AAL87" i="1"/>
  <c r="KV87" i="1"/>
  <c r="RE87" i="1"/>
  <c r="WK87" i="1"/>
  <c r="AAZ87" i="1"/>
  <c r="LP87" i="1"/>
  <c r="RH87" i="1"/>
  <c r="WL87" i="1"/>
  <c r="ABH87" i="1"/>
  <c r="LS87" i="1"/>
  <c r="RI87" i="1"/>
  <c r="WR87" i="1"/>
  <c r="ABI87" i="1"/>
  <c r="LV87" i="1"/>
  <c r="RT87" i="1"/>
  <c r="XJ87" i="1"/>
  <c r="ABR87" i="1"/>
  <c r="LW87" i="1"/>
  <c r="SA87" i="1"/>
  <c r="XK87" i="1"/>
  <c r="ABT87" i="1"/>
  <c r="LX87" i="1"/>
  <c r="ST87" i="1"/>
  <c r="XO87" i="1"/>
  <c r="ABU87" i="1"/>
  <c r="MP87" i="1"/>
  <c r="SU87" i="1"/>
  <c r="XX87" i="1"/>
  <c r="ACA87" i="1"/>
  <c r="NJ87" i="1"/>
  <c r="TH87" i="1"/>
  <c r="XY87" i="1"/>
  <c r="ACP87" i="1"/>
  <c r="OB87" i="1"/>
  <c r="UH87" i="1"/>
  <c r="YZ87" i="1"/>
  <c r="ACV87" i="1"/>
  <c r="PO87" i="1"/>
  <c r="UW87" i="1"/>
  <c r="ZP87" i="1"/>
  <c r="PL87" i="1"/>
  <c r="PR87" i="1"/>
  <c r="TI87" i="1"/>
  <c r="TJ87" i="1"/>
  <c r="TP87" i="1"/>
  <c r="UI87" i="1"/>
  <c r="UV87" i="1"/>
  <c r="UX87" i="1"/>
  <c r="YE87" i="1"/>
  <c r="YV87" i="1"/>
  <c r="YW87" i="1"/>
  <c r="ZA87" i="1"/>
  <c r="ACT87" i="1"/>
  <c r="NK87" i="1"/>
  <c r="ACU87" i="1"/>
  <c r="NX87" i="1"/>
  <c r="OA87" i="1"/>
  <c r="OR87" i="1"/>
  <c r="ZC87" i="1"/>
  <c r="AAF87" i="1"/>
  <c r="ACQ87" i="1"/>
  <c r="H87" i="1"/>
  <c r="AB87" i="1"/>
  <c r="AV87" i="1"/>
  <c r="BP87" i="1"/>
  <c r="CJ87" i="1"/>
  <c r="DD87" i="1"/>
  <c r="DX87" i="1"/>
  <c r="ER87" i="1"/>
  <c r="FL87" i="1"/>
  <c r="GF87" i="1"/>
  <c r="GZ87" i="1"/>
  <c r="HT87" i="1"/>
  <c r="IN87" i="1"/>
  <c r="JH87" i="1"/>
  <c r="I87" i="1"/>
  <c r="AC87" i="1"/>
  <c r="AW87" i="1"/>
  <c r="BQ87" i="1"/>
  <c r="CK87" i="1"/>
  <c r="DE87" i="1"/>
  <c r="DY87" i="1"/>
  <c r="ES87" i="1"/>
  <c r="FM87" i="1"/>
  <c r="GG87" i="1"/>
  <c r="HA87" i="1"/>
  <c r="HU87" i="1"/>
  <c r="IO87" i="1"/>
  <c r="JI87" i="1"/>
  <c r="J87" i="1"/>
  <c r="AD87" i="1"/>
  <c r="AX87" i="1"/>
  <c r="BR87" i="1"/>
  <c r="CL87" i="1"/>
  <c r="DF87" i="1"/>
  <c r="DZ87" i="1"/>
  <c r="ET87" i="1"/>
  <c r="FN87" i="1"/>
  <c r="GH87" i="1"/>
  <c r="HB87" i="1"/>
  <c r="HV87" i="1"/>
  <c r="IP87" i="1"/>
  <c r="JJ87" i="1"/>
  <c r="K87" i="1"/>
  <c r="AE87" i="1"/>
  <c r="AY87" i="1"/>
  <c r="BS87" i="1"/>
  <c r="L87" i="1"/>
  <c r="AF87" i="1"/>
  <c r="AZ87" i="1"/>
  <c r="BT87" i="1"/>
  <c r="CN87" i="1"/>
  <c r="N87" i="1"/>
  <c r="AH87" i="1"/>
  <c r="BB87" i="1"/>
  <c r="BV87" i="1"/>
  <c r="CP87" i="1"/>
  <c r="DJ87" i="1"/>
  <c r="ED87" i="1"/>
  <c r="EX87" i="1"/>
  <c r="FR87" i="1"/>
  <c r="GL87" i="1"/>
  <c r="HF87" i="1"/>
  <c r="HZ87" i="1"/>
  <c r="IT87" i="1"/>
  <c r="T87" i="1"/>
  <c r="AN87" i="1"/>
  <c r="BH87" i="1"/>
  <c r="CB87" i="1"/>
  <c r="CV87" i="1"/>
  <c r="DP87" i="1"/>
  <c r="EJ87" i="1"/>
  <c r="FD87" i="1"/>
  <c r="FX87" i="1"/>
  <c r="GR87" i="1"/>
  <c r="HL87" i="1"/>
  <c r="IF87" i="1"/>
  <c r="IZ87" i="1"/>
  <c r="U87" i="1"/>
  <c r="AO87" i="1"/>
  <c r="BI87" i="1"/>
  <c r="CC87" i="1"/>
  <c r="CW87" i="1"/>
  <c r="DQ87" i="1"/>
  <c r="EK87" i="1"/>
  <c r="FE87" i="1"/>
  <c r="FY87" i="1"/>
  <c r="GS87" i="1"/>
  <c r="HM87" i="1"/>
  <c r="IG87" i="1"/>
  <c r="JA87" i="1"/>
  <c r="V87" i="1"/>
  <c r="AP87" i="1"/>
  <c r="BJ87" i="1"/>
  <c r="CD87" i="1"/>
  <c r="CX87" i="1"/>
  <c r="DR87" i="1"/>
  <c r="EL87" i="1"/>
  <c r="FF87" i="1"/>
  <c r="FZ87" i="1"/>
  <c r="GT87" i="1"/>
  <c r="HN87" i="1"/>
  <c r="IH87" i="1"/>
  <c r="JB87" i="1"/>
  <c r="W87" i="1"/>
  <c r="AQ87" i="1"/>
  <c r="BK87" i="1"/>
  <c r="CE87" i="1"/>
  <c r="CY87" i="1"/>
  <c r="DS87" i="1"/>
  <c r="EM87" i="1"/>
  <c r="FG87" i="1"/>
  <c r="GA87" i="1"/>
  <c r="GU87" i="1"/>
  <c r="HO87" i="1"/>
  <c r="II87" i="1"/>
  <c r="JC87" i="1"/>
  <c r="X87" i="1"/>
  <c r="AR87" i="1"/>
  <c r="BL87" i="1"/>
  <c r="CF87" i="1"/>
  <c r="CZ87" i="1"/>
  <c r="DT87" i="1"/>
  <c r="EN87" i="1"/>
  <c r="FH87" i="1"/>
  <c r="GB87" i="1"/>
  <c r="GV87" i="1"/>
  <c r="HP87" i="1"/>
  <c r="IJ87" i="1"/>
  <c r="JD87" i="1"/>
  <c r="F87" i="1"/>
  <c r="Z87" i="1"/>
  <c r="AT87" i="1"/>
  <c r="BN87" i="1"/>
  <c r="CH87" i="1"/>
  <c r="DB87" i="1"/>
  <c r="DV87" i="1"/>
  <c r="EP87" i="1"/>
  <c r="FJ87" i="1"/>
  <c r="GD87" i="1"/>
  <c r="GX87" i="1"/>
  <c r="HR87" i="1"/>
  <c r="IL87" i="1"/>
  <c r="JF87" i="1"/>
  <c r="BD87" i="1"/>
  <c r="CU87" i="1"/>
  <c r="EI87" i="1"/>
  <c r="FW87" i="1"/>
  <c r="HK87" i="1"/>
  <c r="IY87" i="1"/>
  <c r="G87" i="1"/>
  <c r="BE87" i="1"/>
  <c r="DA87" i="1"/>
  <c r="EO87" i="1"/>
  <c r="GC87" i="1"/>
  <c r="HQ87" i="1"/>
  <c r="JE87" i="1"/>
  <c r="M87" i="1"/>
  <c r="BF87" i="1"/>
  <c r="DC87" i="1"/>
  <c r="EQ87" i="1"/>
  <c r="GE87" i="1"/>
  <c r="HS87" i="1"/>
  <c r="JG87" i="1"/>
  <c r="O87" i="1"/>
  <c r="BG87" i="1"/>
  <c r="DG87" i="1"/>
  <c r="EU87" i="1"/>
  <c r="GI87" i="1"/>
  <c r="HW87" i="1"/>
  <c r="JK87" i="1"/>
  <c r="P87" i="1"/>
  <c r="BM87" i="1"/>
  <c r="DH87" i="1"/>
  <c r="EV87" i="1"/>
  <c r="GJ87" i="1"/>
  <c r="HX87" i="1"/>
  <c r="JL87" i="1"/>
  <c r="Q87" i="1"/>
  <c r="BO87" i="1"/>
  <c r="DI87" i="1"/>
  <c r="EW87" i="1"/>
  <c r="GK87" i="1"/>
  <c r="HY87" i="1"/>
  <c r="JM87" i="1"/>
  <c r="R87" i="1"/>
  <c r="BU87" i="1"/>
  <c r="DK87" i="1"/>
  <c r="EY87" i="1"/>
  <c r="GM87" i="1"/>
  <c r="IA87" i="1"/>
  <c r="S87" i="1"/>
  <c r="BW87" i="1"/>
  <c r="DL87" i="1"/>
  <c r="EZ87" i="1"/>
  <c r="GN87" i="1"/>
  <c r="IB87" i="1"/>
  <c r="Y87" i="1"/>
  <c r="BX87" i="1"/>
  <c r="DM87" i="1"/>
  <c r="FA87" i="1"/>
  <c r="GO87" i="1"/>
  <c r="IC87" i="1"/>
  <c r="AA87" i="1"/>
  <c r="BY87" i="1"/>
  <c r="DN87" i="1"/>
  <c r="FB87" i="1"/>
  <c r="GP87" i="1"/>
  <c r="ID87" i="1"/>
  <c r="AG87" i="1"/>
  <c r="BZ87" i="1"/>
  <c r="DO87" i="1"/>
  <c r="FC87" i="1"/>
  <c r="GQ87" i="1"/>
  <c r="IE87" i="1"/>
  <c r="AI87" i="1"/>
  <c r="CA87" i="1"/>
  <c r="DU87" i="1"/>
  <c r="FI87" i="1"/>
  <c r="GW87" i="1"/>
  <c r="IK87" i="1"/>
  <c r="AJ87" i="1"/>
  <c r="CG87" i="1"/>
  <c r="DW87" i="1"/>
  <c r="FK87" i="1"/>
  <c r="GY87" i="1"/>
  <c r="IM87" i="1"/>
  <c r="AK87" i="1"/>
  <c r="CI87" i="1"/>
  <c r="EA87" i="1"/>
  <c r="FO87" i="1"/>
  <c r="HC87" i="1"/>
  <c r="IQ87" i="1"/>
  <c r="AL87" i="1"/>
  <c r="CM87" i="1"/>
  <c r="EB87" i="1"/>
  <c r="FP87" i="1"/>
  <c r="HD87" i="1"/>
  <c r="IR87" i="1"/>
  <c r="AM87" i="1"/>
  <c r="CO87" i="1"/>
  <c r="EC87" i="1"/>
  <c r="FQ87" i="1"/>
  <c r="HE87" i="1"/>
  <c r="IS87" i="1"/>
  <c r="AS87" i="1"/>
  <c r="CQ87" i="1"/>
  <c r="EE87" i="1"/>
  <c r="FS87" i="1"/>
  <c r="HG87" i="1"/>
  <c r="IU87" i="1"/>
  <c r="AU87" i="1"/>
  <c r="CR87" i="1"/>
  <c r="EF87" i="1"/>
  <c r="FT87" i="1"/>
  <c r="HH87" i="1"/>
  <c r="IV87" i="1"/>
  <c r="BA87" i="1"/>
  <c r="CS87" i="1"/>
  <c r="EG87" i="1"/>
  <c r="FU87" i="1"/>
  <c r="HI87" i="1"/>
  <c r="IW87" i="1"/>
  <c r="BC87" i="1"/>
  <c r="CT87" i="1"/>
  <c r="EH87" i="1"/>
  <c r="FV87" i="1"/>
  <c r="HJ87" i="1"/>
  <c r="IX87" i="1"/>
  <c r="E123" i="1"/>
  <c r="E102" i="1"/>
  <c r="E82" i="1"/>
  <c r="E101" i="1"/>
  <c r="E122" i="1"/>
  <c r="E81" i="1"/>
  <c r="E121" i="1"/>
  <c r="E100" i="1"/>
  <c r="E80" i="1"/>
  <c r="E119" i="1"/>
  <c r="E99" i="1"/>
  <c r="E79" i="1"/>
  <c r="E118" i="1"/>
  <c r="E98" i="1"/>
  <c r="E78" i="1"/>
  <c r="E117" i="1"/>
  <c r="E97" i="1"/>
  <c r="E77" i="1"/>
  <c r="E116" i="1"/>
  <c r="E96" i="1"/>
  <c r="E76" i="1"/>
  <c r="E115" i="1"/>
  <c r="E95" i="1"/>
  <c r="E75" i="1"/>
  <c r="E74" i="1"/>
  <c r="E113" i="1"/>
  <c r="E93" i="1"/>
  <c r="E92" i="1"/>
  <c r="E112" i="1"/>
  <c r="E73" i="1"/>
  <c r="E111" i="1"/>
  <c r="E91" i="1"/>
  <c r="E114" i="1"/>
  <c r="E131" i="1"/>
  <c r="E110" i="1"/>
  <c r="E90" i="1"/>
  <c r="E130" i="1"/>
  <c r="E109" i="1"/>
  <c r="E89" i="1"/>
  <c r="E129" i="1"/>
  <c r="E108" i="1"/>
  <c r="E88" i="1"/>
  <c r="E94" i="1"/>
  <c r="E87" i="1"/>
  <c r="E128" i="1"/>
  <c r="E127" i="1"/>
  <c r="E106" i="1"/>
  <c r="E86" i="1"/>
  <c r="E126" i="1"/>
  <c r="E105" i="1"/>
  <c r="E85" i="1"/>
  <c r="E125" i="1"/>
  <c r="E104" i="1"/>
  <c r="E84" i="1"/>
  <c r="E107" i="1"/>
  <c r="E124" i="1"/>
  <c r="E103" i="1"/>
  <c r="E83" i="1"/>
  <c r="D128" i="1"/>
  <c r="D107" i="1"/>
  <c r="D87" i="1"/>
  <c r="D127" i="1"/>
  <c r="D106" i="1"/>
  <c r="D86" i="1"/>
  <c r="D83" i="1"/>
  <c r="D82" i="1"/>
  <c r="D89" i="1"/>
  <c r="D105" i="1"/>
  <c r="D124" i="1"/>
  <c r="D103" i="1"/>
  <c r="D123" i="1"/>
  <c r="D102" i="1"/>
  <c r="D122" i="1"/>
  <c r="D101" i="1"/>
  <c r="D81" i="1"/>
  <c r="D121" i="1"/>
  <c r="D100" i="1"/>
  <c r="D80" i="1"/>
  <c r="D84" i="1"/>
  <c r="D119" i="1"/>
  <c r="D99" i="1"/>
  <c r="D79" i="1"/>
  <c r="D130" i="1"/>
  <c r="D108" i="1"/>
  <c r="D104" i="1"/>
  <c r="D78" i="1"/>
  <c r="D97" i="1"/>
  <c r="D116" i="1"/>
  <c r="D75" i="1"/>
  <c r="D114" i="1"/>
  <c r="D94" i="1"/>
  <c r="D74" i="1"/>
  <c r="D129" i="1"/>
  <c r="D96" i="1"/>
  <c r="D95" i="1"/>
  <c r="D113" i="1"/>
  <c r="D93" i="1"/>
  <c r="D88" i="1"/>
  <c r="D98" i="1"/>
  <c r="D77" i="1"/>
  <c r="D76" i="1"/>
  <c r="D115" i="1"/>
  <c r="D112" i="1"/>
  <c r="D92" i="1"/>
  <c r="D109" i="1"/>
  <c r="D85" i="1"/>
  <c r="D117" i="1"/>
  <c r="D126" i="1"/>
  <c r="D125" i="1"/>
  <c r="D118" i="1"/>
  <c r="D73" i="1"/>
  <c r="D111" i="1"/>
  <c r="D91" i="1"/>
  <c r="D131" i="1"/>
  <c r="D110" i="1"/>
  <c r="D90" i="1"/>
  <c r="C41" i="1"/>
  <c r="C40" i="1"/>
  <c r="AQ46" i="2" l="1"/>
  <c r="C39" i="1"/>
  <c r="C38" i="1"/>
  <c r="K69" i="2" l="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64" i="1"/>
  <c r="C65" i="1"/>
  <c r="C66" i="1"/>
  <c r="C67" i="1"/>
  <c r="C68" i="1"/>
  <c r="C69" i="1"/>
  <c r="C44" i="3" l="1"/>
  <c r="D92" i="3"/>
  <c r="E92" i="3"/>
  <c r="J64" i="3"/>
  <c r="M80" i="3"/>
  <c r="J28" i="3"/>
  <c r="E48" i="3"/>
  <c r="N128" i="3"/>
  <c r="N124" i="3"/>
  <c r="N120" i="3"/>
  <c r="L130" i="3"/>
  <c r="L126" i="3"/>
  <c r="L122" i="3"/>
  <c r="L118" i="3"/>
  <c r="J128" i="3"/>
  <c r="J124" i="3"/>
  <c r="J120" i="3"/>
  <c r="O128" i="3"/>
  <c r="O124" i="3"/>
  <c r="O120" i="3"/>
  <c r="M130" i="3"/>
  <c r="M126" i="3"/>
  <c r="M122" i="3"/>
  <c r="M118" i="3"/>
  <c r="K128" i="3"/>
  <c r="K124" i="3"/>
  <c r="K120" i="3"/>
  <c r="N130" i="3"/>
  <c r="N126" i="3"/>
  <c r="N122" i="3"/>
  <c r="N118" i="3"/>
  <c r="L128" i="3"/>
  <c r="L124" i="3"/>
  <c r="L120" i="3"/>
  <c r="J130" i="3"/>
  <c r="J126" i="3"/>
  <c r="J122" i="3"/>
  <c r="J118" i="3"/>
  <c r="O130" i="3"/>
  <c r="O126" i="3"/>
  <c r="O122" i="3"/>
  <c r="O118" i="3"/>
  <c r="M128" i="3"/>
  <c r="M124" i="3"/>
  <c r="M120" i="3"/>
  <c r="K130" i="3"/>
  <c r="K126" i="3"/>
  <c r="K122" i="3"/>
  <c r="K118" i="3"/>
  <c r="H128" i="3"/>
  <c r="H124" i="3"/>
  <c r="H120" i="3"/>
  <c r="F130" i="3"/>
  <c r="F126" i="3"/>
  <c r="F122" i="3"/>
  <c r="F118" i="3"/>
  <c r="D128" i="3"/>
  <c r="D124" i="3"/>
  <c r="D120" i="3"/>
  <c r="B130" i="3"/>
  <c r="B126" i="3"/>
  <c r="B122" i="3"/>
  <c r="B118" i="3"/>
  <c r="N112" i="3"/>
  <c r="N108" i="3"/>
  <c r="N104" i="3"/>
  <c r="L114" i="3"/>
  <c r="L110" i="3"/>
  <c r="L106" i="3"/>
  <c r="L102" i="3"/>
  <c r="J112" i="3"/>
  <c r="J108" i="3"/>
  <c r="J104" i="3"/>
  <c r="H114" i="3"/>
  <c r="H110" i="3"/>
  <c r="H106" i="3"/>
  <c r="H102" i="3"/>
  <c r="F112" i="3"/>
  <c r="F108" i="3"/>
  <c r="F104" i="3"/>
  <c r="D114" i="3"/>
  <c r="D110" i="3"/>
  <c r="D106" i="3"/>
  <c r="D102" i="3"/>
  <c r="B112" i="3"/>
  <c r="B108" i="3"/>
  <c r="B104" i="3"/>
  <c r="O98" i="3"/>
  <c r="K98" i="3"/>
  <c r="G98" i="3"/>
  <c r="C98" i="3"/>
  <c r="M96" i="3"/>
  <c r="I96" i="3"/>
  <c r="E96" i="3"/>
  <c r="O94" i="3"/>
  <c r="K94" i="3"/>
  <c r="G94" i="3"/>
  <c r="C94" i="3"/>
  <c r="M92" i="3"/>
  <c r="I92" i="3"/>
  <c r="O90" i="3"/>
  <c r="K90" i="3"/>
  <c r="G90" i="3"/>
  <c r="C90" i="3"/>
  <c r="M88" i="3"/>
  <c r="I88" i="3"/>
  <c r="E88" i="3"/>
  <c r="O86" i="3"/>
  <c r="K86" i="3"/>
  <c r="G86" i="3"/>
  <c r="C86" i="3"/>
  <c r="I80" i="3"/>
  <c r="E80" i="3"/>
  <c r="O78" i="3"/>
  <c r="K78" i="3"/>
  <c r="G78" i="3"/>
  <c r="C78" i="3"/>
  <c r="M76" i="3"/>
  <c r="I76" i="3"/>
  <c r="E76" i="3"/>
  <c r="O74" i="3"/>
  <c r="K74" i="3"/>
  <c r="G74" i="3"/>
  <c r="C74" i="3"/>
  <c r="M72" i="3"/>
  <c r="I72" i="3"/>
  <c r="E72" i="3"/>
  <c r="O70" i="3"/>
  <c r="K70" i="3"/>
  <c r="G70" i="3"/>
  <c r="C70" i="3"/>
  <c r="M68" i="3"/>
  <c r="I128" i="3"/>
  <c r="H122" i="3"/>
  <c r="I118" i="3"/>
  <c r="G126" i="3"/>
  <c r="F120" i="3"/>
  <c r="E130" i="3"/>
  <c r="E124" i="3"/>
  <c r="D118" i="3"/>
  <c r="C128" i="3"/>
  <c r="C122" i="3"/>
  <c r="N114" i="3"/>
  <c r="O110" i="3"/>
  <c r="O104" i="3"/>
  <c r="L112" i="3"/>
  <c r="M108" i="3"/>
  <c r="M102" i="3"/>
  <c r="J110" i="3"/>
  <c r="K106" i="3"/>
  <c r="I114" i="3"/>
  <c r="H108" i="3"/>
  <c r="I104" i="3"/>
  <c r="G112" i="3"/>
  <c r="F106" i="3"/>
  <c r="G102" i="3"/>
  <c r="E110" i="3"/>
  <c r="D104" i="3"/>
  <c r="C114" i="3"/>
  <c r="C108" i="3"/>
  <c r="B102" i="3"/>
  <c r="L98" i="3"/>
  <c r="F98" i="3"/>
  <c r="O96" i="3"/>
  <c r="J96" i="3"/>
  <c r="D96" i="3"/>
  <c r="M94" i="3"/>
  <c r="H94" i="3"/>
  <c r="B94" i="3"/>
  <c r="K92" i="3"/>
  <c r="F92" i="3"/>
  <c r="N90" i="3"/>
  <c r="I90" i="3"/>
  <c r="D90" i="3"/>
  <c r="L88" i="3"/>
  <c r="G88" i="3"/>
  <c r="B88" i="3"/>
  <c r="J86" i="3"/>
  <c r="E86" i="3"/>
  <c r="N80" i="3"/>
  <c r="H80" i="3"/>
  <c r="C80" i="3"/>
  <c r="L78" i="3"/>
  <c r="F78" i="3"/>
  <c r="O76" i="3"/>
  <c r="J76" i="3"/>
  <c r="D76" i="3"/>
  <c r="M74" i="3"/>
  <c r="H74" i="3"/>
  <c r="B74" i="3"/>
  <c r="K72" i="3"/>
  <c r="F72" i="3"/>
  <c r="N70" i="3"/>
  <c r="I70" i="3"/>
  <c r="D70" i="3"/>
  <c r="L68" i="3"/>
  <c r="H68" i="3"/>
  <c r="D68" i="3"/>
  <c r="N64" i="3"/>
  <c r="F64" i="3"/>
  <c r="B64" i="3"/>
  <c r="L62" i="3"/>
  <c r="H62" i="3"/>
  <c r="D62" i="3"/>
  <c r="N60" i="3"/>
  <c r="J60" i="3"/>
  <c r="F60" i="3"/>
  <c r="B60" i="3"/>
  <c r="L58" i="3"/>
  <c r="H58" i="3"/>
  <c r="D58" i="3"/>
  <c r="N56" i="3"/>
  <c r="J56" i="3"/>
  <c r="F56" i="3"/>
  <c r="B56" i="3"/>
  <c r="L54" i="3"/>
  <c r="H54" i="3"/>
  <c r="D54" i="3"/>
  <c r="N52" i="3"/>
  <c r="J52" i="3"/>
  <c r="F52" i="3"/>
  <c r="B52" i="3"/>
  <c r="L48" i="3"/>
  <c r="H48" i="3"/>
  <c r="D48" i="3"/>
  <c r="N46" i="3"/>
  <c r="J46" i="3"/>
  <c r="F46" i="3"/>
  <c r="B46" i="3"/>
  <c r="L44" i="3"/>
  <c r="H44" i="3"/>
  <c r="D44" i="3"/>
  <c r="N42" i="3"/>
  <c r="J42" i="3"/>
  <c r="F42" i="3"/>
  <c r="B42" i="3"/>
  <c r="L40" i="3"/>
  <c r="H40" i="3"/>
  <c r="D40" i="3"/>
  <c r="N38" i="3"/>
  <c r="J38" i="3"/>
  <c r="F38" i="3"/>
  <c r="B38" i="3"/>
  <c r="L36" i="3"/>
  <c r="H36" i="3"/>
  <c r="D36" i="3"/>
  <c r="N32" i="3"/>
  <c r="J32" i="3"/>
  <c r="F32" i="3"/>
  <c r="B32" i="3"/>
  <c r="L30" i="3"/>
  <c r="H30" i="3"/>
  <c r="D30" i="3"/>
  <c r="N28" i="3"/>
  <c r="F28" i="3"/>
  <c r="B28" i="3"/>
  <c r="L26" i="3"/>
  <c r="H26" i="3"/>
  <c r="D26" i="3"/>
  <c r="N24" i="3"/>
  <c r="J24" i="3"/>
  <c r="F24" i="3"/>
  <c r="B24" i="3"/>
  <c r="L22" i="3"/>
  <c r="H22" i="3"/>
  <c r="D22" i="3"/>
  <c r="N20" i="3"/>
  <c r="J20" i="3"/>
  <c r="F20" i="3"/>
  <c r="B20" i="3"/>
  <c r="L16" i="3"/>
  <c r="H16" i="3"/>
  <c r="D16" i="3"/>
  <c r="N14" i="3"/>
  <c r="J14" i="3"/>
  <c r="F14" i="3"/>
  <c r="B14" i="3"/>
  <c r="L12" i="3"/>
  <c r="H12" i="3"/>
  <c r="D12" i="3"/>
  <c r="N10" i="3"/>
  <c r="J10" i="3"/>
  <c r="F10" i="3"/>
  <c r="B10" i="3"/>
  <c r="L8" i="3"/>
  <c r="H8" i="3"/>
  <c r="D8" i="3"/>
  <c r="N6" i="3"/>
  <c r="J6" i="3"/>
  <c r="F6" i="3"/>
  <c r="B6" i="3"/>
  <c r="L4" i="3"/>
  <c r="H4" i="3"/>
  <c r="D4" i="3"/>
  <c r="H126" i="3"/>
  <c r="I122" i="3"/>
  <c r="G130" i="3"/>
  <c r="F124" i="3"/>
  <c r="G120" i="3"/>
  <c r="E128" i="3"/>
  <c r="I126" i="3"/>
  <c r="F128" i="3"/>
  <c r="G118" i="3"/>
  <c r="D122" i="3"/>
  <c r="C130" i="3"/>
  <c r="C124" i="3"/>
  <c r="O114" i="3"/>
  <c r="N106" i="3"/>
  <c r="M114" i="3"/>
  <c r="M106" i="3"/>
  <c r="K114" i="3"/>
  <c r="J106" i="3"/>
  <c r="H112" i="3"/>
  <c r="I106" i="3"/>
  <c r="G114" i="3"/>
  <c r="G106" i="3"/>
  <c r="D112" i="3"/>
  <c r="E106" i="3"/>
  <c r="C112" i="3"/>
  <c r="C106" i="3"/>
  <c r="M98" i="3"/>
  <c r="E98" i="3"/>
  <c r="L96" i="3"/>
  <c r="F96" i="3"/>
  <c r="L94" i="3"/>
  <c r="E94" i="3"/>
  <c r="L92" i="3"/>
  <c r="L90" i="3"/>
  <c r="E90" i="3"/>
  <c r="K88" i="3"/>
  <c r="D88" i="3"/>
  <c r="L86" i="3"/>
  <c r="D86" i="3"/>
  <c r="K80" i="3"/>
  <c r="D80" i="3"/>
  <c r="J78" i="3"/>
  <c r="D78" i="3"/>
  <c r="K76" i="3"/>
  <c r="C76" i="3"/>
  <c r="J74" i="3"/>
  <c r="D74" i="3"/>
  <c r="J72" i="3"/>
  <c r="C72" i="3"/>
  <c r="J70" i="3"/>
  <c r="B70" i="3"/>
  <c r="J68" i="3"/>
  <c r="E68" i="3"/>
  <c r="M64" i="3"/>
  <c r="H64" i="3"/>
  <c r="C64" i="3"/>
  <c r="K62" i="3"/>
  <c r="F62" i="3"/>
  <c r="O60" i="3"/>
  <c r="I60" i="3"/>
  <c r="D60" i="3"/>
  <c r="M58" i="3"/>
  <c r="G58" i="3"/>
  <c r="B58" i="3"/>
  <c r="K56" i="3"/>
  <c r="E56" i="3"/>
  <c r="N54" i="3"/>
  <c r="I54" i="3"/>
  <c r="C54" i="3"/>
  <c r="L52" i="3"/>
  <c r="G52" i="3"/>
  <c r="O48" i="3"/>
  <c r="J48" i="3"/>
  <c r="M46" i="3"/>
  <c r="H46" i="3"/>
  <c r="C46" i="3"/>
  <c r="K44" i="3"/>
  <c r="F44" i="3"/>
  <c r="O42" i="3"/>
  <c r="I42" i="3"/>
  <c r="D42" i="3"/>
  <c r="M40" i="3"/>
  <c r="G40" i="3"/>
  <c r="B40" i="3"/>
  <c r="K38" i="3"/>
  <c r="E38" i="3"/>
  <c r="N36" i="3"/>
  <c r="I36" i="3"/>
  <c r="C36" i="3"/>
  <c r="L32" i="3"/>
  <c r="G32" i="3"/>
  <c r="O30" i="3"/>
  <c r="J30" i="3"/>
  <c r="E30" i="3"/>
  <c r="M28" i="3"/>
  <c r="H28" i="3"/>
  <c r="C28" i="3"/>
  <c r="K26" i="3"/>
  <c r="F26" i="3"/>
  <c r="O24" i="3"/>
  <c r="I24" i="3"/>
  <c r="D24" i="3"/>
  <c r="M22" i="3"/>
  <c r="G22" i="3"/>
  <c r="B22" i="3"/>
  <c r="K20" i="3"/>
  <c r="E20" i="3"/>
  <c r="N16" i="3"/>
  <c r="I16" i="3"/>
  <c r="C16" i="3"/>
  <c r="L14" i="3"/>
  <c r="G14" i="3"/>
  <c r="O12" i="3"/>
  <c r="J12" i="3"/>
  <c r="E12" i="3"/>
  <c r="M10" i="3"/>
  <c r="H10" i="3"/>
  <c r="C10" i="3"/>
  <c r="K8" i="3"/>
  <c r="F8" i="3"/>
  <c r="O6" i="3"/>
  <c r="I6" i="3"/>
  <c r="D6" i="3"/>
  <c r="M4" i="3"/>
  <c r="G4" i="3"/>
  <c r="B4" i="3"/>
  <c r="I124" i="3"/>
  <c r="G128" i="3"/>
  <c r="D130" i="3"/>
  <c r="E122" i="3"/>
  <c r="B128" i="3"/>
  <c r="B120" i="3"/>
  <c r="O112" i="3"/>
  <c r="O106" i="3"/>
  <c r="M112" i="3"/>
  <c r="L104" i="3"/>
  <c r="K112" i="3"/>
  <c r="K104" i="3"/>
  <c r="I112" i="3"/>
  <c r="H104" i="3"/>
  <c r="F110" i="3"/>
  <c r="G104" i="3"/>
  <c r="E112" i="3"/>
  <c r="E104" i="3"/>
  <c r="B110" i="3"/>
  <c r="C104" i="3"/>
  <c r="J98" i="3"/>
  <c r="D98" i="3"/>
  <c r="K96" i="3"/>
  <c r="C96" i="3"/>
  <c r="J94" i="3"/>
  <c r="D94" i="3"/>
  <c r="J92" i="3"/>
  <c r="C92" i="3"/>
  <c r="J90" i="3"/>
  <c r="B90" i="3"/>
  <c r="J88" i="3"/>
  <c r="C88" i="3"/>
  <c r="I86" i="3"/>
  <c r="B86" i="3"/>
  <c r="J80" i="3"/>
  <c r="B80" i="3"/>
  <c r="I78" i="3"/>
  <c r="B78" i="3"/>
  <c r="H76" i="3"/>
  <c r="B76" i="3"/>
  <c r="I74" i="3"/>
  <c r="O72" i="3"/>
  <c r="H72" i="3"/>
  <c r="B72" i="3"/>
  <c r="H70" i="3"/>
  <c r="O68" i="3"/>
  <c r="I68" i="3"/>
  <c r="C68" i="3"/>
  <c r="L64" i="3"/>
  <c r="G64" i="3"/>
  <c r="O62" i="3"/>
  <c r="J62" i="3"/>
  <c r="E62" i="3"/>
  <c r="M60" i="3"/>
  <c r="H60" i="3"/>
  <c r="C60" i="3"/>
  <c r="K58" i="3"/>
  <c r="F58" i="3"/>
  <c r="O56" i="3"/>
  <c r="I56" i="3"/>
  <c r="D56" i="3"/>
  <c r="M54" i="3"/>
  <c r="G54" i="3"/>
  <c r="B54" i="3"/>
  <c r="K52" i="3"/>
  <c r="E52" i="3"/>
  <c r="N48" i="3"/>
  <c r="I48" i="3"/>
  <c r="C48" i="3"/>
  <c r="L46" i="3"/>
  <c r="G46" i="3"/>
  <c r="O44" i="3"/>
  <c r="J44" i="3"/>
  <c r="E44" i="3"/>
  <c r="M42" i="3"/>
  <c r="H42" i="3"/>
  <c r="C42" i="3"/>
  <c r="K40" i="3"/>
  <c r="F40" i="3"/>
  <c r="O38" i="3"/>
  <c r="I38" i="3"/>
  <c r="D38" i="3"/>
  <c r="M36" i="3"/>
  <c r="G36" i="3"/>
  <c r="B36" i="3"/>
  <c r="K32" i="3"/>
  <c r="E32" i="3"/>
  <c r="N30" i="3"/>
  <c r="I30" i="3"/>
  <c r="C30" i="3"/>
  <c r="L28" i="3"/>
  <c r="G28" i="3"/>
  <c r="O26" i="3"/>
  <c r="J26" i="3"/>
  <c r="E26" i="3"/>
  <c r="M24" i="3"/>
  <c r="H24" i="3"/>
  <c r="C24" i="3"/>
  <c r="K22" i="3"/>
  <c r="F22" i="3"/>
  <c r="O20" i="3"/>
  <c r="I20" i="3"/>
  <c r="D20" i="3"/>
  <c r="M16" i="3"/>
  <c r="G16" i="3"/>
  <c r="B16" i="3"/>
  <c r="K14" i="3"/>
  <c r="E14" i="3"/>
  <c r="N12" i="3"/>
  <c r="I12" i="3"/>
  <c r="C12" i="3"/>
  <c r="L10" i="3"/>
  <c r="G10" i="3"/>
  <c r="O8" i="3"/>
  <c r="J8" i="3"/>
  <c r="E8" i="3"/>
  <c r="M6" i="3"/>
  <c r="H6" i="3"/>
  <c r="C6" i="3"/>
  <c r="K4" i="3"/>
  <c r="F4" i="3"/>
  <c r="H130" i="3"/>
  <c r="I120" i="3"/>
  <c r="G124" i="3"/>
  <c r="D126" i="3"/>
  <c r="E120" i="3"/>
  <c r="C126" i="3"/>
  <c r="C120" i="3"/>
  <c r="N110" i="3"/>
  <c r="N102" i="3"/>
  <c r="M110" i="3"/>
  <c r="M104" i="3"/>
  <c r="K110" i="3"/>
  <c r="J102" i="3"/>
  <c r="I110" i="3"/>
  <c r="I102" i="3"/>
  <c r="G110" i="3"/>
  <c r="F102" i="3"/>
  <c r="D108" i="3"/>
  <c r="E102" i="3"/>
  <c r="C110" i="3"/>
  <c r="C102" i="3"/>
  <c r="I98" i="3"/>
  <c r="B98" i="3"/>
  <c r="H96" i="3"/>
  <c r="B96" i="3"/>
  <c r="I94" i="3"/>
  <c r="O92" i="3"/>
  <c r="H92" i="3"/>
  <c r="B92" i="3"/>
  <c r="H90" i="3"/>
  <c r="O88" i="3"/>
  <c r="H88" i="3"/>
  <c r="N86" i="3"/>
  <c r="H86" i="3"/>
  <c r="O80" i="3"/>
  <c r="G80" i="3"/>
  <c r="N78" i="3"/>
  <c r="H78" i="3"/>
  <c r="N76" i="3"/>
  <c r="G76" i="3"/>
  <c r="N74" i="3"/>
  <c r="F74" i="3"/>
  <c r="N72" i="3"/>
  <c r="G72" i="3"/>
  <c r="M70" i="3"/>
  <c r="F70" i="3"/>
  <c r="N68" i="3"/>
  <c r="G68" i="3"/>
  <c r="B68" i="3"/>
  <c r="K64" i="3"/>
  <c r="E64" i="3"/>
  <c r="N62" i="3"/>
  <c r="I62" i="3"/>
  <c r="C62" i="3"/>
  <c r="L60" i="3"/>
  <c r="G60" i="3"/>
  <c r="O58" i="3"/>
  <c r="J58" i="3"/>
  <c r="E58" i="3"/>
  <c r="M56" i="3"/>
  <c r="H56" i="3"/>
  <c r="C56" i="3"/>
  <c r="K54" i="3"/>
  <c r="F54" i="3"/>
  <c r="O52" i="3"/>
  <c r="I52" i="3"/>
  <c r="D52" i="3"/>
  <c r="M48" i="3"/>
  <c r="G48" i="3"/>
  <c r="B48" i="3"/>
  <c r="K46" i="3"/>
  <c r="E46" i="3"/>
  <c r="N44" i="3"/>
  <c r="I44" i="3"/>
  <c r="L42" i="3"/>
  <c r="G42" i="3"/>
  <c r="O40" i="3"/>
  <c r="J40" i="3"/>
  <c r="E40" i="3"/>
  <c r="M38" i="3"/>
  <c r="H38" i="3"/>
  <c r="C38" i="3"/>
  <c r="K36" i="3"/>
  <c r="F36" i="3"/>
  <c r="O32" i="3"/>
  <c r="I32" i="3"/>
  <c r="D32" i="3"/>
  <c r="M30" i="3"/>
  <c r="G30" i="3"/>
  <c r="B30" i="3"/>
  <c r="K28" i="3"/>
  <c r="E28" i="3"/>
  <c r="N26" i="3"/>
  <c r="I26" i="3"/>
  <c r="C26" i="3"/>
  <c r="L24" i="3"/>
  <c r="G24" i="3"/>
  <c r="G122" i="3"/>
  <c r="C118" i="3"/>
  <c r="J114" i="3"/>
  <c r="F114" i="3"/>
  <c r="B114" i="3"/>
  <c r="N96" i="3"/>
  <c r="N92" i="3"/>
  <c r="N88" i="3"/>
  <c r="L80" i="3"/>
  <c r="L76" i="3"/>
  <c r="L72" i="3"/>
  <c r="K68" i="3"/>
  <c r="D64" i="3"/>
  <c r="K60" i="3"/>
  <c r="C58" i="3"/>
  <c r="J54" i="3"/>
  <c r="C52" i="3"/>
  <c r="I46" i="3"/>
  <c r="B44" i="3"/>
  <c r="I40" i="3"/>
  <c r="O36" i="3"/>
  <c r="H32" i="3"/>
  <c r="O28" i="3"/>
  <c r="G26" i="3"/>
  <c r="O22" i="3"/>
  <c r="E22" i="3"/>
  <c r="H20" i="3"/>
  <c r="K16" i="3"/>
  <c r="O14" i="3"/>
  <c r="D14" i="3"/>
  <c r="G12" i="3"/>
  <c r="K10" i="3"/>
  <c r="N8" i="3"/>
  <c r="C8" i="3"/>
  <c r="G6" i="3"/>
  <c r="J4" i="3"/>
  <c r="E126" i="3"/>
  <c r="O108" i="3"/>
  <c r="K108" i="3"/>
  <c r="G108" i="3"/>
  <c r="B106" i="3"/>
  <c r="G96" i="3"/>
  <c r="G92" i="3"/>
  <c r="F88" i="3"/>
  <c r="F80" i="3"/>
  <c r="F76" i="3"/>
  <c r="D72" i="3"/>
  <c r="F68" i="3"/>
  <c r="M62" i="3"/>
  <c r="E60" i="3"/>
  <c r="L56" i="3"/>
  <c r="E54" i="3"/>
  <c r="K48" i="3"/>
  <c r="D46" i="3"/>
  <c r="K42" i="3"/>
  <c r="C40" i="3"/>
  <c r="J36" i="3"/>
  <c r="C32" i="3"/>
  <c r="I28" i="3"/>
  <c r="B26" i="3"/>
  <c r="N22" i="3"/>
  <c r="C22" i="3"/>
  <c r="G20" i="3"/>
  <c r="J16" i="3"/>
  <c r="M14" i="3"/>
  <c r="C14" i="3"/>
  <c r="F12" i="3"/>
  <c r="I10" i="3"/>
  <c r="M8" i="3"/>
  <c r="B8" i="3"/>
  <c r="E6" i="3"/>
  <c r="I4" i="3"/>
  <c r="I130" i="3"/>
  <c r="E118" i="3"/>
  <c r="O102" i="3"/>
  <c r="K102" i="3"/>
  <c r="E114" i="3"/>
  <c r="N98" i="3"/>
  <c r="N94" i="3"/>
  <c r="M90" i="3"/>
  <c r="M86" i="3"/>
  <c r="M78" i="3"/>
  <c r="L74" i="3"/>
  <c r="L70" i="3"/>
  <c r="O64" i="3"/>
  <c r="G62" i="3"/>
  <c r="N58" i="3"/>
  <c r="G56" i="3"/>
  <c r="M52" i="3"/>
  <c r="F48" i="3"/>
  <c r="M44" i="3"/>
  <c r="E42" i="3"/>
  <c r="L38" i="3"/>
  <c r="E36" i="3"/>
  <c r="K30" i="3"/>
  <c r="D28" i="3"/>
  <c r="K24" i="3"/>
  <c r="J22" i="3"/>
  <c r="M20" i="3"/>
  <c r="C20" i="3"/>
  <c r="F16" i="3"/>
  <c r="I14" i="3"/>
  <c r="M12" i="3"/>
  <c r="B12" i="3"/>
  <c r="E10" i="3"/>
  <c r="I8" i="3"/>
  <c r="L6" i="3"/>
  <c r="O4" i="3"/>
  <c r="E4" i="3"/>
  <c r="H118" i="3"/>
  <c r="B124" i="3"/>
  <c r="L108" i="3"/>
  <c r="I108" i="3"/>
  <c r="E108" i="3"/>
  <c r="H98" i="3"/>
  <c r="F94" i="3"/>
  <c r="F90" i="3"/>
  <c r="F86" i="3"/>
  <c r="E78" i="3"/>
  <c r="E74" i="3"/>
  <c r="E70" i="3"/>
  <c r="I64" i="3"/>
  <c r="B62" i="3"/>
  <c r="I58" i="3"/>
  <c r="O54" i="3"/>
  <c r="H52" i="3"/>
  <c r="O46" i="3"/>
  <c r="G44" i="3"/>
  <c r="N40" i="3"/>
  <c r="G38" i="3"/>
  <c r="M32" i="3"/>
  <c r="F30" i="3"/>
  <c r="M26" i="3"/>
  <c r="E24" i="3"/>
  <c r="I22" i="3"/>
  <c r="L20" i="3"/>
  <c r="O16" i="3"/>
  <c r="E16" i="3"/>
  <c r="H14" i="3"/>
  <c r="K12" i="3"/>
  <c r="O10" i="3"/>
  <c r="D10" i="3"/>
  <c r="G8" i="3"/>
  <c r="K6" i="3"/>
  <c r="N4" i="3"/>
  <c r="C4" i="3"/>
  <c r="AD3" i="1"/>
  <c r="AB3" i="1"/>
  <c r="Z3" i="1"/>
  <c r="X3" i="1"/>
  <c r="V3" i="1"/>
  <c r="T3" i="1"/>
  <c r="R3" i="1"/>
  <c r="ADF3" i="1"/>
  <c r="ADD3" i="1"/>
  <c r="ADB3" i="1"/>
  <c r="ACZ3" i="1"/>
  <c r="ACX3" i="1"/>
  <c r="ACV3" i="1"/>
  <c r="ACT3" i="1"/>
  <c r="ACR3" i="1"/>
  <c r="ACP3" i="1"/>
  <c r="ACN3" i="1"/>
  <c r="ACL3" i="1"/>
  <c r="ACJ3" i="1"/>
  <c r="ACH3" i="1"/>
  <c r="ACF3" i="1"/>
  <c r="ACD3" i="1"/>
  <c r="ACB3" i="1"/>
  <c r="ABZ3" i="1"/>
  <c r="ABX3" i="1"/>
  <c r="ABV3" i="1"/>
  <c r="ABT3" i="1"/>
  <c r="ABR3" i="1"/>
  <c r="ABP3" i="1"/>
  <c r="ABN3" i="1"/>
  <c r="ABL3" i="1"/>
  <c r="ABJ3" i="1"/>
  <c r="ABH3" i="1"/>
  <c r="ABF3" i="1"/>
  <c r="ABD3" i="1"/>
  <c r="ABB3" i="1"/>
  <c r="AAZ3" i="1"/>
  <c r="AAX3" i="1"/>
  <c r="AAV3" i="1"/>
  <c r="AAT3" i="1"/>
  <c r="AAR3" i="1"/>
  <c r="AAP3" i="1"/>
  <c r="AAN3" i="1"/>
  <c r="AAL3" i="1"/>
  <c r="AAJ3" i="1"/>
  <c r="AAH3" i="1"/>
  <c r="AAF3" i="1"/>
  <c r="AAD3" i="1"/>
  <c r="AAB3" i="1"/>
  <c r="ZZ3" i="1"/>
  <c r="ZX3" i="1"/>
  <c r="ZV3" i="1"/>
  <c r="ZT3" i="1"/>
  <c r="ZR3" i="1"/>
  <c r="ZP3" i="1"/>
  <c r="ZN3" i="1"/>
  <c r="ZL3" i="1"/>
  <c r="ZJ3" i="1"/>
  <c r="ZH3" i="1"/>
  <c r="ZF3" i="1"/>
  <c r="ZD3" i="1"/>
  <c r="ZB3" i="1"/>
  <c r="YZ3" i="1"/>
  <c r="YX3" i="1"/>
  <c r="YV3" i="1"/>
  <c r="YT3" i="1"/>
  <c r="YR3" i="1"/>
  <c r="YP3" i="1"/>
  <c r="YN3" i="1"/>
  <c r="YL3" i="1"/>
  <c r="YJ3" i="1"/>
  <c r="YH3" i="1"/>
  <c r="YF3" i="1"/>
  <c r="YD3" i="1"/>
  <c r="YB3" i="1"/>
  <c r="XZ3" i="1"/>
  <c r="XX3" i="1"/>
  <c r="XV3" i="1"/>
  <c r="XT3" i="1"/>
  <c r="XR3" i="1"/>
  <c r="XP3" i="1"/>
  <c r="XN3" i="1"/>
  <c r="XL3" i="1"/>
  <c r="XJ3" i="1"/>
  <c r="XH3" i="1"/>
  <c r="XF3" i="1"/>
  <c r="XD3" i="1"/>
  <c r="XB3" i="1"/>
  <c r="WZ3" i="1"/>
  <c r="WX3" i="1"/>
  <c r="WV3" i="1"/>
  <c r="WT3" i="1"/>
  <c r="WR3" i="1"/>
  <c r="WP3" i="1"/>
  <c r="WN3" i="1"/>
  <c r="WL3" i="1"/>
  <c r="WJ3" i="1"/>
  <c r="WH3" i="1"/>
  <c r="WF3" i="1"/>
  <c r="WD3" i="1"/>
  <c r="WB3" i="1"/>
  <c r="VZ3" i="1"/>
  <c r="VX3" i="1"/>
  <c r="VV3" i="1"/>
  <c r="VT3" i="1"/>
  <c r="G66" i="2" l="1"/>
  <c r="I57" i="2"/>
  <c r="I69" i="2"/>
  <c r="K60" i="2"/>
  <c r="K72" i="2"/>
  <c r="M63" i="2"/>
  <c r="M75" i="2"/>
  <c r="O66" i="2"/>
  <c r="Q57" i="2"/>
  <c r="Q69" i="2"/>
  <c r="S60" i="2"/>
  <c r="S72" i="2"/>
  <c r="U63" i="2"/>
  <c r="U75" i="2"/>
  <c r="W66" i="2"/>
  <c r="Y57" i="2"/>
  <c r="Y69" i="2"/>
  <c r="AA60" i="2"/>
  <c r="AA72" i="2"/>
  <c r="AC63" i="2"/>
  <c r="AC75" i="2"/>
  <c r="AE66" i="2"/>
  <c r="AG57" i="2"/>
  <c r="AG69" i="2"/>
  <c r="G64" i="2"/>
  <c r="I55" i="2"/>
  <c r="I67" i="2"/>
  <c r="K58" i="2"/>
  <c r="K70" i="2"/>
  <c r="M61" i="2"/>
  <c r="M73" i="2"/>
  <c r="O64" i="2"/>
  <c r="Q55" i="2"/>
  <c r="Q67" i="2"/>
  <c r="S58" i="2"/>
  <c r="S70" i="2"/>
  <c r="U61" i="2"/>
  <c r="U73" i="2"/>
  <c r="W64" i="2"/>
  <c r="Y55" i="2"/>
  <c r="Y67" i="2"/>
  <c r="AA58" i="2"/>
  <c r="AA70" i="2"/>
  <c r="AC61" i="2"/>
  <c r="AC73" i="2"/>
  <c r="AE64" i="2"/>
  <c r="AG55" i="2"/>
  <c r="AG67" i="2"/>
  <c r="G57" i="2"/>
  <c r="G69" i="2"/>
  <c r="I60" i="2"/>
  <c r="I72" i="2"/>
  <c r="K63" i="2"/>
  <c r="K75" i="2"/>
  <c r="M66" i="2"/>
  <c r="O57" i="2"/>
  <c r="O69" i="2"/>
  <c r="Q60" i="2"/>
  <c r="Q72" i="2"/>
  <c r="S63" i="2"/>
  <c r="S75" i="2"/>
  <c r="U66" i="2"/>
  <c r="W57" i="2"/>
  <c r="W69" i="2"/>
  <c r="Y60" i="2"/>
  <c r="Y72" i="2"/>
  <c r="AA63" i="2"/>
  <c r="AA75" i="2"/>
  <c r="AC66" i="2"/>
  <c r="AE57" i="2"/>
  <c r="AE69" i="2"/>
  <c r="AG60" i="2"/>
  <c r="AG72" i="2"/>
  <c r="G55" i="2"/>
  <c r="G67" i="2"/>
  <c r="I58" i="2"/>
  <c r="I70" i="2"/>
  <c r="K61" i="2"/>
  <c r="K73" i="2"/>
  <c r="M64" i="2"/>
  <c r="O55" i="2"/>
  <c r="O67" i="2"/>
  <c r="Q58" i="2"/>
  <c r="Q70" i="2"/>
  <c r="S61" i="2"/>
  <c r="S73" i="2"/>
  <c r="U64" i="2"/>
  <c r="W55" i="2"/>
  <c r="W67" i="2"/>
  <c r="Y58" i="2"/>
  <c r="Y70" i="2"/>
  <c r="AA61" i="2"/>
  <c r="AA73" i="2"/>
  <c r="AC64" i="2"/>
  <c r="AE55" i="2"/>
  <c r="AE67" i="2"/>
  <c r="AG58" i="2"/>
  <c r="AG70" i="2"/>
  <c r="G60" i="2"/>
  <c r="G72" i="2"/>
  <c r="I63" i="2"/>
  <c r="I75" i="2"/>
  <c r="K66" i="2"/>
  <c r="M57" i="2"/>
  <c r="M69" i="2"/>
  <c r="O60" i="2"/>
  <c r="O72" i="2"/>
  <c r="Q63" i="2"/>
  <c r="Q75" i="2"/>
  <c r="S66" i="2"/>
  <c r="U57" i="2"/>
  <c r="U69" i="2"/>
  <c r="W60" i="2"/>
  <c r="W72" i="2"/>
  <c r="Y63" i="2"/>
  <c r="Y75" i="2"/>
  <c r="AA66" i="2"/>
  <c r="AC57" i="2"/>
  <c r="AC69" i="2"/>
  <c r="AE60" i="2"/>
  <c r="AE72" i="2"/>
  <c r="AG63" i="2"/>
  <c r="AG75" i="2"/>
  <c r="G58" i="2"/>
  <c r="G70" i="2"/>
  <c r="I61" i="2"/>
  <c r="I73" i="2"/>
  <c r="K64" i="2"/>
  <c r="M55" i="2"/>
  <c r="M67" i="2"/>
  <c r="O58" i="2"/>
  <c r="O70" i="2"/>
  <c r="Q61" i="2"/>
  <c r="Q73" i="2"/>
  <c r="S64" i="2"/>
  <c r="U55" i="2"/>
  <c r="U67" i="2"/>
  <c r="W58" i="2"/>
  <c r="W70" i="2"/>
  <c r="Y61" i="2"/>
  <c r="Y73" i="2"/>
  <c r="AA64" i="2"/>
  <c r="AC55" i="2"/>
  <c r="AC67" i="2"/>
  <c r="AE58" i="2"/>
  <c r="AE70" i="2"/>
  <c r="AG61" i="2"/>
  <c r="AG73" i="2"/>
  <c r="G63" i="2"/>
  <c r="G75" i="2"/>
  <c r="I66" i="2"/>
  <c r="K57" i="2"/>
  <c r="M60" i="2"/>
  <c r="M72" i="2"/>
  <c r="O63" i="2"/>
  <c r="O75" i="2"/>
  <c r="Q66" i="2"/>
  <c r="S57" i="2"/>
  <c r="S69" i="2"/>
  <c r="U60" i="2"/>
  <c r="U72" i="2"/>
  <c r="W63" i="2"/>
  <c r="W75" i="2"/>
  <c r="Y66" i="2"/>
  <c r="AA57" i="2"/>
  <c r="AA69" i="2"/>
  <c r="AC60" i="2"/>
  <c r="AC72" i="2"/>
  <c r="AE63" i="2"/>
  <c r="AE75" i="2"/>
  <c r="AG66" i="2"/>
  <c r="G61" i="2"/>
  <c r="G73" i="2"/>
  <c r="I64" i="2"/>
  <c r="K55" i="2"/>
  <c r="K67" i="2"/>
  <c r="M58" i="2"/>
  <c r="M70" i="2"/>
  <c r="O61" i="2"/>
  <c r="O73" i="2"/>
  <c r="Q64" i="2"/>
  <c r="S55" i="2"/>
  <c r="S67" i="2"/>
  <c r="U58" i="2"/>
  <c r="U70" i="2"/>
  <c r="W61" i="2"/>
  <c r="W73" i="2"/>
  <c r="Y64" i="2"/>
  <c r="AA55" i="2"/>
  <c r="AA67" i="2"/>
  <c r="AC58" i="2"/>
  <c r="AC70" i="2"/>
  <c r="AE61" i="2"/>
  <c r="AE73" i="2"/>
  <c r="AG64" i="2"/>
  <c r="Q19" i="2"/>
  <c r="A12" i="9"/>
  <c r="A11" i="9"/>
  <c r="G46" i="2" l="1"/>
  <c r="G15" i="2"/>
  <c r="K9" i="2"/>
  <c r="K21" i="2"/>
  <c r="AI19" i="2"/>
  <c r="AM19" i="2"/>
  <c r="AI21" i="2"/>
  <c r="Q18" i="2"/>
  <c r="I18" i="2"/>
  <c r="W7" i="2"/>
  <c r="AM46" i="2"/>
  <c r="AG18" i="2"/>
  <c r="S9" i="2"/>
  <c r="S21" i="2"/>
  <c r="Y18" i="2"/>
  <c r="AA9" i="2"/>
  <c r="AC12" i="2"/>
  <c r="AE15" i="2"/>
  <c r="AE27" i="2"/>
  <c r="AQ49" i="2"/>
  <c r="AG49" i="2"/>
  <c r="AU34" i="2"/>
  <c r="AU46" i="2"/>
  <c r="AG37" i="2"/>
  <c r="W15" i="2"/>
  <c r="M24" i="2"/>
  <c r="AU7" i="2"/>
  <c r="AU19" i="2"/>
  <c r="AC24" i="2"/>
  <c r="O15" i="2"/>
  <c r="U12" i="2"/>
  <c r="W27" i="2"/>
  <c r="S40" i="2"/>
  <c r="U24" i="2"/>
  <c r="M12" i="2"/>
  <c r="AA21" i="2"/>
  <c r="O27" i="2"/>
  <c r="AI40" i="2"/>
  <c r="AQ40" i="2"/>
  <c r="AS31" i="2"/>
  <c r="AS43" i="2"/>
  <c r="U31" i="2"/>
  <c r="U43" i="2"/>
  <c r="W34" i="2"/>
  <c r="Y37" i="2"/>
  <c r="Y49" i="2"/>
  <c r="AA40" i="2"/>
  <c r="AC31" i="2"/>
  <c r="AC43" i="2"/>
  <c r="AE34" i="2"/>
  <c r="AE46" i="2"/>
  <c r="G34" i="2"/>
  <c r="I37" i="2"/>
  <c r="I49" i="2"/>
  <c r="K40" i="2"/>
  <c r="M31" i="2"/>
  <c r="M43" i="2"/>
  <c r="O34" i="2"/>
  <c r="O46" i="2"/>
  <c r="Q37" i="2"/>
  <c r="Q49" i="2"/>
  <c r="AI13" i="2"/>
  <c r="AQ13" i="2"/>
  <c r="AQ25" i="2"/>
  <c r="AS16" i="2"/>
  <c r="AK31" i="2"/>
  <c r="AK43" i="2"/>
  <c r="AM34" i="2"/>
  <c r="AO37" i="2"/>
  <c r="AO49" i="2"/>
  <c r="AI25" i="2"/>
  <c r="AK16" i="2"/>
  <c r="AM7" i="2"/>
  <c r="AO10" i="2"/>
  <c r="AO22" i="2"/>
  <c r="W46" i="2"/>
  <c r="AK12" i="2"/>
  <c r="AM27" i="2"/>
  <c r="AS12" i="2"/>
  <c r="AU15" i="2"/>
  <c r="I45" i="2"/>
  <c r="O42" i="2"/>
  <c r="S36" i="2"/>
  <c r="W42" i="2"/>
  <c r="Y45" i="2"/>
  <c r="AE42" i="2"/>
  <c r="AI36" i="2"/>
  <c r="AK51" i="2"/>
  <c r="AQ36" i="2"/>
  <c r="AU42" i="2"/>
  <c r="AM15" i="2"/>
  <c r="AQ21" i="2"/>
  <c r="AU27" i="2"/>
  <c r="K36" i="2"/>
  <c r="M51" i="2"/>
  <c r="Q45" i="2"/>
  <c r="U51" i="2"/>
  <c r="AA36" i="2"/>
  <c r="AC51" i="2"/>
  <c r="AG45" i="2"/>
  <c r="AM42" i="2"/>
  <c r="AO45" i="2"/>
  <c r="AS51" i="2"/>
  <c r="AI9" i="2"/>
  <c r="AK24" i="2"/>
  <c r="AO18" i="2"/>
  <c r="AQ9" i="2"/>
  <c r="AS24" i="2"/>
  <c r="G42" i="2"/>
  <c r="I33" i="2"/>
  <c r="K48" i="2"/>
  <c r="M39" i="2"/>
  <c r="Q33" i="2"/>
  <c r="S48" i="2"/>
  <c r="U39" i="2"/>
  <c r="Y33" i="2"/>
  <c r="AA48" i="2"/>
  <c r="AC39" i="2"/>
  <c r="AG33" i="2"/>
  <c r="AI48" i="2"/>
  <c r="AK39" i="2"/>
  <c r="AO33" i="2"/>
  <c r="AS39" i="2"/>
  <c r="AC25" i="2"/>
  <c r="G18" i="2"/>
  <c r="I9" i="2"/>
  <c r="I21" i="2"/>
  <c r="K12" i="2"/>
  <c r="K24" i="2"/>
  <c r="M15" i="2"/>
  <c r="M27" i="2"/>
  <c r="O18" i="2"/>
  <c r="Q9" i="2"/>
  <c r="Q21" i="2"/>
  <c r="S12" i="2"/>
  <c r="S24" i="2"/>
  <c r="U15" i="2"/>
  <c r="U27" i="2"/>
  <c r="W18" i="2"/>
  <c r="Y9" i="2"/>
  <c r="Y21" i="2"/>
  <c r="AA12" i="2"/>
  <c r="AA24" i="2"/>
  <c r="AC15" i="2"/>
  <c r="AC27" i="2"/>
  <c r="AE18" i="2"/>
  <c r="AG9" i="2"/>
  <c r="AG21" i="2"/>
  <c r="G19" i="2"/>
  <c r="I10" i="2"/>
  <c r="I22" i="2"/>
  <c r="K13" i="2"/>
  <c r="K25" i="2"/>
  <c r="M16" i="2"/>
  <c r="O7" i="2"/>
  <c r="O19" i="2"/>
  <c r="Q10" i="2"/>
  <c r="Q22" i="2"/>
  <c r="S13" i="2"/>
  <c r="S25" i="2"/>
  <c r="U16" i="2"/>
  <c r="W19" i="2"/>
  <c r="Y10" i="2"/>
  <c r="Y22" i="2"/>
  <c r="AA13" i="2"/>
  <c r="AA25" i="2"/>
  <c r="AC16" i="2"/>
  <c r="AE7" i="2"/>
  <c r="AE19" i="2"/>
  <c r="AG10" i="2"/>
  <c r="AG22" i="2"/>
  <c r="I12" i="2"/>
  <c r="K27" i="2"/>
  <c r="O9" i="2"/>
  <c r="Q24" i="2"/>
  <c r="S27" i="2"/>
  <c r="K42" i="2"/>
  <c r="M45" i="2"/>
  <c r="Q39" i="2"/>
  <c r="U33" i="2"/>
  <c r="W48" i="2"/>
  <c r="G9" i="2"/>
  <c r="G21" i="2"/>
  <c r="I24" i="2"/>
  <c r="K15" i="2"/>
  <c r="M18" i="2"/>
  <c r="O21" i="2"/>
  <c r="Q12" i="2"/>
  <c r="S15" i="2"/>
  <c r="U18" i="2"/>
  <c r="I39" i="2"/>
  <c r="I51" i="2"/>
  <c r="M33" i="2"/>
  <c r="O36" i="2"/>
  <c r="O48" i="2"/>
  <c r="Q51" i="2"/>
  <c r="S42" i="2"/>
  <c r="U45" i="2"/>
  <c r="W36" i="2"/>
  <c r="I36" i="2"/>
  <c r="I48" i="2"/>
  <c r="K39" i="2"/>
  <c r="K51" i="2"/>
  <c r="M42" i="2"/>
  <c r="O33" i="2"/>
  <c r="O45" i="2"/>
  <c r="Q36" i="2"/>
  <c r="Q48" i="2"/>
  <c r="S39" i="2"/>
  <c r="S51" i="2"/>
  <c r="U42" i="2"/>
  <c r="W33" i="2"/>
  <c r="W45" i="2"/>
  <c r="Y36" i="2"/>
  <c r="Y48" i="2"/>
  <c r="AA39" i="2"/>
  <c r="AA51" i="2"/>
  <c r="AC42" i="2"/>
  <c r="AE33" i="2"/>
  <c r="AE45" i="2"/>
  <c r="AG36" i="2"/>
  <c r="AG48" i="2"/>
  <c r="AI39" i="2"/>
  <c r="AI51" i="2"/>
  <c r="AK42" i="2"/>
  <c r="AM33" i="2"/>
  <c r="AM45" i="2"/>
  <c r="AO36" i="2"/>
  <c r="AO48" i="2"/>
  <c r="AQ39" i="2"/>
  <c r="AS42" i="2"/>
  <c r="AU33" i="2"/>
  <c r="AU45" i="2"/>
  <c r="I40" i="2"/>
  <c r="K31" i="2"/>
  <c r="K43" i="2"/>
  <c r="M34" i="2"/>
  <c r="M46" i="2"/>
  <c r="O37" i="2"/>
  <c r="O49" i="2"/>
  <c r="Q40" i="2"/>
  <c r="S31" i="2"/>
  <c r="S43" i="2"/>
  <c r="U34" i="2"/>
  <c r="U46" i="2"/>
  <c r="W37" i="2"/>
  <c r="W49" i="2"/>
  <c r="Y40" i="2"/>
  <c r="AA31" i="2"/>
  <c r="AA43" i="2"/>
  <c r="AC34" i="2"/>
  <c r="AC46" i="2"/>
  <c r="AE37" i="2"/>
  <c r="AE49" i="2"/>
  <c r="AG40" i="2"/>
  <c r="AI31" i="2"/>
  <c r="AI43" i="2"/>
  <c r="AK34" i="2"/>
  <c r="AK46" i="2"/>
  <c r="AM37" i="2"/>
  <c r="AM49" i="2"/>
  <c r="AO40" i="2"/>
  <c r="AQ31" i="2"/>
  <c r="AQ43" i="2"/>
  <c r="AS34" i="2"/>
  <c r="AS46" i="2"/>
  <c r="AU37" i="2"/>
  <c r="AU49" i="2"/>
  <c r="Y39" i="2"/>
  <c r="AA42" i="2"/>
  <c r="AC33" i="2"/>
  <c r="AC45" i="2"/>
  <c r="AE36" i="2"/>
  <c r="AE48" i="2"/>
  <c r="AG39" i="2"/>
  <c r="AG51" i="2"/>
  <c r="AI42" i="2"/>
  <c r="AK33" i="2"/>
  <c r="AK45" i="2"/>
  <c r="AM36" i="2"/>
  <c r="AM48" i="2"/>
  <c r="AO39" i="2"/>
  <c r="AO51" i="2"/>
  <c r="AQ42" i="2"/>
  <c r="AS33" i="2"/>
  <c r="AS45" i="2"/>
  <c r="AU36" i="2"/>
  <c r="AU48" i="2"/>
  <c r="G10" i="2"/>
  <c r="G22" i="2"/>
  <c r="I13" i="2"/>
  <c r="I25" i="2"/>
  <c r="K16" i="2"/>
  <c r="M7" i="2"/>
  <c r="M19" i="2"/>
  <c r="O10" i="2"/>
  <c r="O22" i="2"/>
  <c r="Q13" i="2"/>
  <c r="Q25" i="2"/>
  <c r="S16" i="2"/>
  <c r="U7" i="2"/>
  <c r="U19" i="2"/>
  <c r="I31" i="2"/>
  <c r="I43" i="2"/>
  <c r="K34" i="2"/>
  <c r="K46" i="2"/>
  <c r="M37" i="2"/>
  <c r="M49" i="2"/>
  <c r="O40" i="2"/>
  <c r="Q31" i="2"/>
  <c r="Q43" i="2"/>
  <c r="S34" i="2"/>
  <c r="S46" i="2"/>
  <c r="U37" i="2"/>
  <c r="U49" i="2"/>
  <c r="W40" i="2"/>
  <c r="Y31" i="2"/>
  <c r="Y43" i="2"/>
  <c r="AA34" i="2"/>
  <c r="AA46" i="2"/>
  <c r="AC37" i="2"/>
  <c r="AC49" i="2"/>
  <c r="AE40" i="2"/>
  <c r="AG31" i="2"/>
  <c r="AG43" i="2"/>
  <c r="AI34" i="2"/>
  <c r="AI46" i="2"/>
  <c r="AK37" i="2"/>
  <c r="AK49" i="2"/>
  <c r="AM40" i="2"/>
  <c r="AO31" i="2"/>
  <c r="AO43" i="2"/>
  <c r="AQ34" i="2"/>
  <c r="AS37" i="2"/>
  <c r="AS49" i="2"/>
  <c r="AU40" i="2"/>
  <c r="Y51" i="2"/>
  <c r="G12" i="2"/>
  <c r="G24" i="2"/>
  <c r="I15" i="2"/>
  <c r="I27" i="2"/>
  <c r="K18" i="2"/>
  <c r="M9" i="2"/>
  <c r="M21" i="2"/>
  <c r="O12" i="2"/>
  <c r="O24" i="2"/>
  <c r="Q15" i="2"/>
  <c r="Q27" i="2"/>
  <c r="S18" i="2"/>
  <c r="U9" i="2"/>
  <c r="U21" i="2"/>
  <c r="I42" i="2"/>
  <c r="K33" i="2"/>
  <c r="K45" i="2"/>
  <c r="M36" i="2"/>
  <c r="M48" i="2"/>
  <c r="O39" i="2"/>
  <c r="Q42" i="2"/>
  <c r="S33" i="2"/>
  <c r="S45" i="2"/>
  <c r="U36" i="2"/>
  <c r="U48" i="2"/>
  <c r="W39" i="2"/>
  <c r="W51" i="2"/>
  <c r="Y42" i="2"/>
  <c r="AA33" i="2"/>
  <c r="AA45" i="2"/>
  <c r="AC36" i="2"/>
  <c r="AC48" i="2"/>
  <c r="AE39" i="2"/>
  <c r="AE51" i="2"/>
  <c r="AG42" i="2"/>
  <c r="AI33" i="2"/>
  <c r="AI45" i="2"/>
  <c r="AK36" i="2"/>
  <c r="AK48" i="2"/>
  <c r="AM39" i="2"/>
  <c r="AM51" i="2"/>
  <c r="AO42" i="2"/>
  <c r="AQ33" i="2"/>
  <c r="AQ45" i="2"/>
  <c r="AS36" i="2"/>
  <c r="AS48" i="2"/>
  <c r="AU39" i="2"/>
  <c r="AU51" i="2"/>
  <c r="I34" i="2"/>
  <c r="I46" i="2"/>
  <c r="K37" i="2"/>
  <c r="K49" i="2"/>
  <c r="M40" i="2"/>
  <c r="O31" i="2"/>
  <c r="O43" i="2"/>
  <c r="Q34" i="2"/>
  <c r="Q46" i="2"/>
  <c r="S37" i="2"/>
  <c r="S49" i="2"/>
  <c r="U40" i="2"/>
  <c r="W31" i="2"/>
  <c r="W43" i="2"/>
  <c r="Y34" i="2"/>
  <c r="Y46" i="2"/>
  <c r="AA37" i="2"/>
  <c r="AA49" i="2"/>
  <c r="AC40" i="2"/>
  <c r="AE31" i="2"/>
  <c r="AE43" i="2"/>
  <c r="AG34" i="2"/>
  <c r="AG46" i="2"/>
  <c r="AI37" i="2"/>
  <c r="AI49" i="2"/>
  <c r="AK40" i="2"/>
  <c r="AM31" i="2"/>
  <c r="AM43" i="2"/>
  <c r="AO34" i="2"/>
  <c r="AO46" i="2"/>
  <c r="AQ37" i="2"/>
  <c r="AS40" i="2"/>
  <c r="AU31" i="2"/>
  <c r="AU43" i="2"/>
  <c r="AK27" i="2"/>
  <c r="AO9" i="2"/>
  <c r="AQ24" i="2"/>
  <c r="AS15" i="2"/>
  <c r="G45" i="2"/>
  <c r="AK7" i="2"/>
  <c r="AK19" i="2"/>
  <c r="AM10" i="2"/>
  <c r="AM22" i="2"/>
  <c r="AO13" i="2"/>
  <c r="AO25" i="2"/>
  <c r="AQ16" i="2"/>
  <c r="AS7" i="2"/>
  <c r="AS19" i="2"/>
  <c r="AU10" i="2"/>
  <c r="AU22" i="2"/>
  <c r="G37" i="2"/>
  <c r="G49" i="2"/>
  <c r="AK15" i="2"/>
  <c r="AM18" i="2"/>
  <c r="AO21" i="2"/>
  <c r="AQ12" i="2"/>
  <c r="AS27" i="2"/>
  <c r="AU18" i="2"/>
  <c r="G33" i="2"/>
  <c r="AK18" i="2"/>
  <c r="AM9" i="2"/>
  <c r="AM21" i="2"/>
  <c r="AO12" i="2"/>
  <c r="AO24" i="2"/>
  <c r="AQ15" i="2"/>
  <c r="AQ27" i="2"/>
  <c r="AS18" i="2"/>
  <c r="AU9" i="2"/>
  <c r="AU21" i="2"/>
  <c r="G36" i="2"/>
  <c r="G48" i="2"/>
  <c r="AK10" i="2"/>
  <c r="AK22" i="2"/>
  <c r="AM13" i="2"/>
  <c r="AM25" i="2"/>
  <c r="AO16" i="2"/>
  <c r="AQ7" i="2"/>
  <c r="AQ19" i="2"/>
  <c r="AS10" i="2"/>
  <c r="AS22" i="2"/>
  <c r="AU13" i="2"/>
  <c r="AU25" i="2"/>
  <c r="G40" i="2"/>
  <c r="AK9" i="2"/>
  <c r="AK21" i="2"/>
  <c r="AM12" i="2"/>
  <c r="AM24" i="2"/>
  <c r="AO15" i="2"/>
  <c r="AO27" i="2"/>
  <c r="AQ18" i="2"/>
  <c r="AS9" i="2"/>
  <c r="AS21" i="2"/>
  <c r="AU12" i="2"/>
  <c r="AU24" i="2"/>
  <c r="G39" i="2"/>
  <c r="G51" i="2"/>
  <c r="AK13" i="2"/>
  <c r="AK25" i="2"/>
  <c r="AM16" i="2"/>
  <c r="AO7" i="2"/>
  <c r="AO19" i="2"/>
  <c r="AQ10" i="2"/>
  <c r="AQ22" i="2"/>
  <c r="AS13" i="2"/>
  <c r="AS25" i="2"/>
  <c r="AU16" i="2"/>
  <c r="G31" i="2"/>
  <c r="G43" i="2"/>
  <c r="AI12" i="2"/>
  <c r="AI24" i="2"/>
  <c r="AI16" i="2"/>
  <c r="W21" i="2"/>
  <c r="Y24" i="2"/>
  <c r="AC18" i="2"/>
  <c r="AE9" i="2"/>
  <c r="AG12" i="2"/>
  <c r="AI15" i="2"/>
  <c r="AI27" i="2"/>
  <c r="W10" i="2"/>
  <c r="W22" i="2"/>
  <c r="Y13" i="2"/>
  <c r="Y25" i="2"/>
  <c r="AA16" i="2"/>
  <c r="AC7" i="2"/>
  <c r="AC19" i="2"/>
  <c r="AE10" i="2"/>
  <c r="AE22" i="2"/>
  <c r="AG13" i="2"/>
  <c r="AG25" i="2"/>
  <c r="AI7" i="2"/>
  <c r="W9" i="2"/>
  <c r="Y12" i="2"/>
  <c r="AA15" i="2"/>
  <c r="AA27" i="2"/>
  <c r="AE21" i="2"/>
  <c r="AG24" i="2"/>
  <c r="W12" i="2"/>
  <c r="W24" i="2"/>
  <c r="Y15" i="2"/>
  <c r="Y27" i="2"/>
  <c r="AA18" i="2"/>
  <c r="AC9" i="2"/>
  <c r="AC21" i="2"/>
  <c r="AE12" i="2"/>
  <c r="AE24" i="2"/>
  <c r="AG15" i="2"/>
  <c r="AG27" i="2"/>
  <c r="AI18" i="2"/>
  <c r="W13" i="2"/>
  <c r="W25" i="2"/>
  <c r="Y16" i="2"/>
  <c r="AA7" i="2"/>
  <c r="AA19" i="2"/>
  <c r="AC10" i="2"/>
  <c r="AC22" i="2"/>
  <c r="AE13" i="2"/>
  <c r="AE25" i="2"/>
  <c r="AG16" i="2"/>
  <c r="AI10" i="2"/>
  <c r="AI22" i="2"/>
  <c r="G7" i="2"/>
  <c r="G27" i="2"/>
  <c r="G13" i="2"/>
  <c r="G25" i="2"/>
  <c r="I16" i="2"/>
  <c r="K7" i="2"/>
  <c r="K19" i="2"/>
  <c r="M10" i="2"/>
  <c r="M22" i="2"/>
  <c r="O13" i="2"/>
  <c r="O25" i="2"/>
  <c r="Q16" i="2"/>
  <c r="S7" i="2"/>
  <c r="S19" i="2"/>
  <c r="U10" i="2"/>
  <c r="U22" i="2"/>
  <c r="I7" i="2"/>
  <c r="M13" i="2"/>
  <c r="U25" i="2"/>
  <c r="AA10" i="2"/>
  <c r="AE16" i="2"/>
  <c r="I19" i="2"/>
  <c r="K10" i="2"/>
  <c r="K22" i="2"/>
  <c r="M25" i="2"/>
  <c r="O16" i="2"/>
  <c r="Q7" i="2"/>
  <c r="S10" i="2"/>
  <c r="S22" i="2"/>
  <c r="U13" i="2"/>
  <c r="W16" i="2"/>
  <c r="Y7" i="2"/>
  <c r="Y19" i="2"/>
  <c r="AA22" i="2"/>
  <c r="AC13" i="2"/>
  <c r="AG7" i="2"/>
  <c r="AG19" i="2"/>
  <c r="G16" i="2"/>
  <c r="B2" i="10" l="1"/>
  <c r="R2" i="10" s="1"/>
  <c r="W1" i="10"/>
  <c r="J2" i="10" l="1"/>
  <c r="N2" i="10"/>
  <c r="F2" i="10"/>
  <c r="V2" i="10"/>
  <c r="O1" i="3"/>
  <c r="D93" i="3" l="1"/>
  <c r="J111" i="3"/>
  <c r="D109" i="3"/>
  <c r="H111" i="3"/>
  <c r="I111" i="3"/>
  <c r="K29" i="3"/>
  <c r="J29" i="3"/>
  <c r="N131" i="3"/>
  <c r="N129" i="3"/>
  <c r="N127" i="3"/>
  <c r="N125" i="3"/>
  <c r="N123" i="3"/>
  <c r="N121" i="3"/>
  <c r="N119" i="3"/>
  <c r="L131" i="3"/>
  <c r="L129" i="3"/>
  <c r="L127" i="3"/>
  <c r="L125" i="3"/>
  <c r="L123" i="3"/>
  <c r="L121" i="3"/>
  <c r="L119" i="3"/>
  <c r="J131" i="3"/>
  <c r="J129" i="3"/>
  <c r="J127" i="3"/>
  <c r="J125" i="3"/>
  <c r="J123" i="3"/>
  <c r="J121" i="3"/>
  <c r="J119" i="3"/>
  <c r="O131" i="3"/>
  <c r="O129" i="3"/>
  <c r="O127" i="3"/>
  <c r="O125" i="3"/>
  <c r="O123" i="3"/>
  <c r="O121" i="3"/>
  <c r="O119" i="3"/>
  <c r="M131" i="3"/>
  <c r="M129" i="3"/>
  <c r="M127" i="3"/>
  <c r="M125" i="3"/>
  <c r="M123" i="3"/>
  <c r="M121" i="3"/>
  <c r="M119" i="3"/>
  <c r="K131" i="3"/>
  <c r="K129" i="3"/>
  <c r="K127" i="3"/>
  <c r="K125" i="3"/>
  <c r="K123" i="3"/>
  <c r="K121" i="3"/>
  <c r="K119" i="3"/>
  <c r="H131" i="3"/>
  <c r="H129" i="3"/>
  <c r="H127" i="3"/>
  <c r="H125" i="3"/>
  <c r="H123" i="3"/>
  <c r="H121" i="3"/>
  <c r="H119" i="3"/>
  <c r="F131" i="3"/>
  <c r="F129" i="3"/>
  <c r="F127" i="3"/>
  <c r="F125" i="3"/>
  <c r="F123" i="3"/>
  <c r="F121" i="3"/>
  <c r="F119" i="3"/>
  <c r="D131" i="3"/>
  <c r="D129" i="3"/>
  <c r="D127" i="3"/>
  <c r="D125" i="3"/>
  <c r="D123" i="3"/>
  <c r="D121" i="3"/>
  <c r="D119" i="3"/>
  <c r="B131" i="3"/>
  <c r="B129" i="3"/>
  <c r="B127" i="3"/>
  <c r="B125" i="3"/>
  <c r="B123" i="3"/>
  <c r="B121" i="3"/>
  <c r="B119" i="3"/>
  <c r="N115" i="3"/>
  <c r="N113" i="3"/>
  <c r="N111" i="3"/>
  <c r="N109" i="3"/>
  <c r="N107" i="3"/>
  <c r="N105" i="3"/>
  <c r="N103" i="3"/>
  <c r="L115" i="3"/>
  <c r="L113" i="3"/>
  <c r="L111" i="3"/>
  <c r="L109" i="3"/>
  <c r="L107" i="3"/>
  <c r="L105" i="3"/>
  <c r="L103" i="3"/>
  <c r="J115" i="3"/>
  <c r="J113" i="3"/>
  <c r="J109" i="3"/>
  <c r="J107" i="3"/>
  <c r="J105" i="3"/>
  <c r="J103" i="3"/>
  <c r="H115" i="3"/>
  <c r="H113" i="3"/>
  <c r="H109" i="3"/>
  <c r="H107" i="3"/>
  <c r="H105" i="3"/>
  <c r="H103" i="3"/>
  <c r="F115" i="3"/>
  <c r="F113" i="3"/>
  <c r="F111" i="3"/>
  <c r="F109" i="3"/>
  <c r="F107" i="3"/>
  <c r="F105" i="3"/>
  <c r="F103" i="3"/>
  <c r="D115" i="3"/>
  <c r="D113" i="3"/>
  <c r="D111" i="3"/>
  <c r="D107" i="3"/>
  <c r="D105" i="3"/>
  <c r="D103" i="3"/>
  <c r="B115" i="3"/>
  <c r="B113" i="3"/>
  <c r="B111" i="3"/>
  <c r="B109" i="3"/>
  <c r="B107" i="3"/>
  <c r="B105" i="3"/>
  <c r="B103" i="3"/>
  <c r="O99" i="3"/>
  <c r="K99" i="3"/>
  <c r="G99" i="3"/>
  <c r="C99" i="3"/>
  <c r="O97" i="3"/>
  <c r="K97" i="3"/>
  <c r="G97" i="3"/>
  <c r="C97" i="3"/>
  <c r="I131" i="3"/>
  <c r="I129" i="3"/>
  <c r="I127" i="3"/>
  <c r="I125" i="3"/>
  <c r="I123" i="3"/>
  <c r="I121" i="3"/>
  <c r="I119" i="3"/>
  <c r="G131" i="3"/>
  <c r="G129" i="3"/>
  <c r="G127" i="3"/>
  <c r="G125" i="3"/>
  <c r="G123" i="3"/>
  <c r="G121" i="3"/>
  <c r="G119" i="3"/>
  <c r="E131" i="3"/>
  <c r="E129" i="3"/>
  <c r="E127" i="3"/>
  <c r="E125" i="3"/>
  <c r="E123" i="3"/>
  <c r="E121" i="3"/>
  <c r="E119" i="3"/>
  <c r="C131" i="3"/>
  <c r="C129" i="3"/>
  <c r="C127" i="3"/>
  <c r="C125" i="3"/>
  <c r="C123" i="3"/>
  <c r="C121" i="3"/>
  <c r="C119" i="3"/>
  <c r="O115" i="3"/>
  <c r="O113" i="3"/>
  <c r="O111" i="3"/>
  <c r="O109" i="3"/>
  <c r="O107" i="3"/>
  <c r="O105" i="3"/>
  <c r="O103" i="3"/>
  <c r="M115" i="3"/>
  <c r="M113" i="3"/>
  <c r="M111" i="3"/>
  <c r="M109" i="3"/>
  <c r="M107" i="3"/>
  <c r="M105" i="3"/>
  <c r="M103" i="3"/>
  <c r="K115" i="3"/>
  <c r="K113" i="3"/>
  <c r="K111" i="3"/>
  <c r="K109" i="3"/>
  <c r="K107" i="3"/>
  <c r="K105" i="3"/>
  <c r="K103" i="3"/>
  <c r="I115" i="3"/>
  <c r="I113" i="3"/>
  <c r="I109" i="3"/>
  <c r="I107" i="3"/>
  <c r="I105" i="3"/>
  <c r="I103" i="3"/>
  <c r="G115" i="3"/>
  <c r="G113" i="3"/>
  <c r="G111" i="3"/>
  <c r="G109" i="3"/>
  <c r="G107" i="3"/>
  <c r="G105" i="3"/>
  <c r="G103" i="3"/>
  <c r="E115" i="3"/>
  <c r="E113" i="3"/>
  <c r="E111" i="3"/>
  <c r="E109" i="3"/>
  <c r="E107" i="3"/>
  <c r="E105" i="3"/>
  <c r="E103" i="3"/>
  <c r="C115" i="3"/>
  <c r="C113" i="3"/>
  <c r="C111" i="3"/>
  <c r="C109" i="3"/>
  <c r="C107" i="3"/>
  <c r="C105" i="3"/>
  <c r="C103" i="3"/>
  <c r="M99" i="3"/>
  <c r="I99" i="3"/>
  <c r="E99" i="3"/>
  <c r="M97" i="3"/>
  <c r="I97" i="3"/>
  <c r="E97" i="3"/>
  <c r="J99" i="3"/>
  <c r="B99" i="3"/>
  <c r="L97" i="3"/>
  <c r="D97" i="3"/>
  <c r="O95" i="3"/>
  <c r="K95" i="3"/>
  <c r="G95" i="3"/>
  <c r="C95" i="3"/>
  <c r="O93" i="3"/>
  <c r="K93" i="3"/>
  <c r="G93" i="3"/>
  <c r="C93" i="3"/>
  <c r="O91" i="3"/>
  <c r="K91" i="3"/>
  <c r="G91" i="3"/>
  <c r="C91" i="3"/>
  <c r="O89" i="3"/>
  <c r="K89" i="3"/>
  <c r="G89" i="3"/>
  <c r="C89" i="3"/>
  <c r="O87" i="3"/>
  <c r="K87" i="3"/>
  <c r="G87" i="3"/>
  <c r="C87" i="3"/>
  <c r="O81" i="3"/>
  <c r="K81" i="3"/>
  <c r="G81" i="3"/>
  <c r="C81" i="3"/>
  <c r="O79" i="3"/>
  <c r="K79" i="3"/>
  <c r="G79" i="3"/>
  <c r="C79" i="3"/>
  <c r="O77" i="3"/>
  <c r="K77" i="3"/>
  <c r="G77" i="3"/>
  <c r="C77" i="3"/>
  <c r="O75" i="3"/>
  <c r="K75" i="3"/>
  <c r="G75" i="3"/>
  <c r="C75" i="3"/>
  <c r="O73" i="3"/>
  <c r="K73" i="3"/>
  <c r="G73" i="3"/>
  <c r="C73" i="3"/>
  <c r="O71" i="3"/>
  <c r="K71" i="3"/>
  <c r="G71" i="3"/>
  <c r="C71" i="3"/>
  <c r="O69" i="3"/>
  <c r="K69" i="3"/>
  <c r="G69" i="3"/>
  <c r="C69" i="3"/>
  <c r="O65" i="3"/>
  <c r="K65" i="3"/>
  <c r="G65" i="3"/>
  <c r="C65" i="3"/>
  <c r="O63" i="3"/>
  <c r="K63" i="3"/>
  <c r="G63" i="3"/>
  <c r="C63" i="3"/>
  <c r="O61" i="3"/>
  <c r="K61" i="3"/>
  <c r="G61" i="3"/>
  <c r="C61" i="3"/>
  <c r="O59" i="3"/>
  <c r="K59" i="3"/>
  <c r="G59" i="3"/>
  <c r="C59" i="3"/>
  <c r="O57" i="3"/>
  <c r="K57" i="3"/>
  <c r="G57" i="3"/>
  <c r="C57" i="3"/>
  <c r="O55" i="3"/>
  <c r="K55" i="3"/>
  <c r="G55" i="3"/>
  <c r="C55" i="3"/>
  <c r="O53" i="3"/>
  <c r="K53" i="3"/>
  <c r="G53" i="3"/>
  <c r="C53" i="3"/>
  <c r="O49" i="3"/>
  <c r="K49" i="3"/>
  <c r="G49" i="3"/>
  <c r="C49" i="3"/>
  <c r="H99" i="3"/>
  <c r="J97" i="3"/>
  <c r="B97" i="3"/>
  <c r="N95" i="3"/>
  <c r="J95" i="3"/>
  <c r="F95" i="3"/>
  <c r="B95" i="3"/>
  <c r="N93" i="3"/>
  <c r="J93" i="3"/>
  <c r="F93" i="3"/>
  <c r="B93" i="3"/>
  <c r="N91" i="3"/>
  <c r="J91" i="3"/>
  <c r="F91" i="3"/>
  <c r="B91" i="3"/>
  <c r="N89" i="3"/>
  <c r="J89" i="3"/>
  <c r="F89" i="3"/>
  <c r="B89" i="3"/>
  <c r="N87" i="3"/>
  <c r="J87" i="3"/>
  <c r="F87" i="3"/>
  <c r="B87" i="3"/>
  <c r="N81" i="3"/>
  <c r="J81" i="3"/>
  <c r="F81" i="3"/>
  <c r="B81" i="3"/>
  <c r="N79" i="3"/>
  <c r="J79" i="3"/>
  <c r="F79" i="3"/>
  <c r="B79" i="3"/>
  <c r="N77" i="3"/>
  <c r="J77" i="3"/>
  <c r="F77" i="3"/>
  <c r="B77" i="3"/>
  <c r="N75" i="3"/>
  <c r="J75" i="3"/>
  <c r="F75" i="3"/>
  <c r="B75" i="3"/>
  <c r="N73" i="3"/>
  <c r="J73" i="3"/>
  <c r="F73" i="3"/>
  <c r="B73" i="3"/>
  <c r="N71" i="3"/>
  <c r="J71" i="3"/>
  <c r="F71" i="3"/>
  <c r="B71" i="3"/>
  <c r="N69" i="3"/>
  <c r="J69" i="3"/>
  <c r="F69" i="3"/>
  <c r="B69" i="3"/>
  <c r="N65" i="3"/>
  <c r="J65" i="3"/>
  <c r="F65" i="3"/>
  <c r="B65" i="3"/>
  <c r="N63" i="3"/>
  <c r="J63" i="3"/>
  <c r="F63" i="3"/>
  <c r="B63" i="3"/>
  <c r="N61" i="3"/>
  <c r="J61" i="3"/>
  <c r="F61" i="3"/>
  <c r="B61" i="3"/>
  <c r="N59" i="3"/>
  <c r="J59" i="3"/>
  <c r="F59" i="3"/>
  <c r="B59" i="3"/>
  <c r="N57" i="3"/>
  <c r="J57" i="3"/>
  <c r="F57" i="3"/>
  <c r="B57" i="3"/>
  <c r="N55" i="3"/>
  <c r="J55" i="3"/>
  <c r="F55" i="3"/>
  <c r="B55" i="3"/>
  <c r="N99" i="3"/>
  <c r="F99" i="3"/>
  <c r="H97" i="3"/>
  <c r="M95" i="3"/>
  <c r="I95" i="3"/>
  <c r="E95" i="3"/>
  <c r="M93" i="3"/>
  <c r="I93" i="3"/>
  <c r="E93" i="3"/>
  <c r="M91" i="3"/>
  <c r="I91" i="3"/>
  <c r="E91" i="3"/>
  <c r="M89" i="3"/>
  <c r="I89" i="3"/>
  <c r="E89" i="3"/>
  <c r="M87" i="3"/>
  <c r="I87" i="3"/>
  <c r="E87" i="3"/>
  <c r="M81" i="3"/>
  <c r="I81" i="3"/>
  <c r="E81" i="3"/>
  <c r="M79" i="3"/>
  <c r="I79" i="3"/>
  <c r="E79" i="3"/>
  <c r="M77" i="3"/>
  <c r="I77" i="3"/>
  <c r="E77" i="3"/>
  <c r="M75" i="3"/>
  <c r="I75" i="3"/>
  <c r="E75" i="3"/>
  <c r="M73" i="3"/>
  <c r="I73" i="3"/>
  <c r="E73" i="3"/>
  <c r="M71" i="3"/>
  <c r="I71" i="3"/>
  <c r="E71" i="3"/>
  <c r="M69" i="3"/>
  <c r="I69" i="3"/>
  <c r="E69" i="3"/>
  <c r="M65" i="3"/>
  <c r="I65" i="3"/>
  <c r="E65" i="3"/>
  <c r="M63" i="3"/>
  <c r="I63" i="3"/>
  <c r="E63" i="3"/>
  <c r="M61" i="3"/>
  <c r="I61" i="3"/>
  <c r="E61" i="3"/>
  <c r="M59" i="3"/>
  <c r="I59" i="3"/>
  <c r="E59" i="3"/>
  <c r="M57" i="3"/>
  <c r="I57" i="3"/>
  <c r="E57" i="3"/>
  <c r="M55" i="3"/>
  <c r="I55" i="3"/>
  <c r="E55" i="3"/>
  <c r="M53" i="3"/>
  <c r="I53" i="3"/>
  <c r="E53" i="3"/>
  <c r="M49" i="3"/>
  <c r="I49" i="3"/>
  <c r="E49" i="3"/>
  <c r="M47" i="3"/>
  <c r="I47" i="3"/>
  <c r="E47" i="3"/>
  <c r="M45" i="3"/>
  <c r="I45" i="3"/>
  <c r="E45" i="3"/>
  <c r="M43" i="3"/>
  <c r="I43" i="3"/>
  <c r="E43" i="3"/>
  <c r="M41" i="3"/>
  <c r="I41" i="3"/>
  <c r="E41" i="3"/>
  <c r="M39" i="3"/>
  <c r="I39" i="3"/>
  <c r="E39" i="3"/>
  <c r="M37" i="3"/>
  <c r="I37" i="3"/>
  <c r="E37" i="3"/>
  <c r="M33" i="3"/>
  <c r="I33" i="3"/>
  <c r="E33" i="3"/>
  <c r="M31" i="3"/>
  <c r="D95" i="3"/>
  <c r="H93" i="3"/>
  <c r="L91" i="3"/>
  <c r="D87" i="3"/>
  <c r="H81" i="3"/>
  <c r="L79" i="3"/>
  <c r="D75" i="3"/>
  <c r="H73" i="3"/>
  <c r="L71" i="3"/>
  <c r="D65" i="3"/>
  <c r="H63" i="3"/>
  <c r="L61" i="3"/>
  <c r="D57" i="3"/>
  <c r="H55" i="3"/>
  <c r="N53" i="3"/>
  <c r="F53" i="3"/>
  <c r="H49" i="3"/>
  <c r="L47" i="3"/>
  <c r="G47" i="3"/>
  <c r="B47" i="3"/>
  <c r="N45" i="3"/>
  <c r="H45" i="3"/>
  <c r="C45" i="3"/>
  <c r="O43" i="3"/>
  <c r="J43" i="3"/>
  <c r="D43" i="3"/>
  <c r="K41" i="3"/>
  <c r="F41" i="3"/>
  <c r="L39" i="3"/>
  <c r="G39" i="3"/>
  <c r="B39" i="3"/>
  <c r="N37" i="3"/>
  <c r="H37" i="3"/>
  <c r="C37" i="3"/>
  <c r="O33" i="3"/>
  <c r="J33" i="3"/>
  <c r="D33" i="3"/>
  <c r="K31" i="3"/>
  <c r="G31" i="3"/>
  <c r="C31" i="3"/>
  <c r="O29" i="3"/>
  <c r="G29" i="3"/>
  <c r="C29" i="3"/>
  <c r="O27" i="3"/>
  <c r="K27" i="3"/>
  <c r="G27" i="3"/>
  <c r="C27" i="3"/>
  <c r="O25" i="3"/>
  <c r="K25" i="3"/>
  <c r="G25" i="3"/>
  <c r="C25" i="3"/>
  <c r="O23" i="3"/>
  <c r="K23" i="3"/>
  <c r="G23" i="3"/>
  <c r="C23" i="3"/>
  <c r="O21" i="3"/>
  <c r="K21" i="3"/>
  <c r="G21" i="3"/>
  <c r="C21" i="3"/>
  <c r="O17" i="3"/>
  <c r="K17" i="3"/>
  <c r="G17" i="3"/>
  <c r="C17" i="3"/>
  <c r="O15" i="3"/>
  <c r="K15" i="3"/>
  <c r="G15" i="3"/>
  <c r="C15" i="3"/>
  <c r="O13" i="3"/>
  <c r="K13" i="3"/>
  <c r="G13" i="3"/>
  <c r="C13" i="3"/>
  <c r="O11" i="3"/>
  <c r="K11" i="3"/>
  <c r="G11" i="3"/>
  <c r="C11" i="3"/>
  <c r="O9" i="3"/>
  <c r="K9" i="3"/>
  <c r="G9" i="3"/>
  <c r="C9" i="3"/>
  <c r="O7" i="3"/>
  <c r="K7" i="3"/>
  <c r="G7" i="3"/>
  <c r="C7" i="3"/>
  <c r="O5" i="3"/>
  <c r="K5" i="3"/>
  <c r="G5" i="3"/>
  <c r="C5" i="3"/>
  <c r="N7" i="3"/>
  <c r="J7" i="3"/>
  <c r="F7" i="3"/>
  <c r="B7" i="3"/>
  <c r="D99" i="3"/>
  <c r="D89" i="3"/>
  <c r="H87" i="3"/>
  <c r="D77" i="3"/>
  <c r="H75" i="3"/>
  <c r="H91" i="3"/>
  <c r="L89" i="3"/>
  <c r="D81" i="3"/>
  <c r="H79" i="3"/>
  <c r="L77" i="3"/>
  <c r="D73" i="3"/>
  <c r="H71" i="3"/>
  <c r="L69" i="3"/>
  <c r="D63" i="3"/>
  <c r="H61" i="3"/>
  <c r="L59" i="3"/>
  <c r="D55" i="3"/>
  <c r="L53" i="3"/>
  <c r="D53" i="3"/>
  <c r="N49" i="3"/>
  <c r="F49" i="3"/>
  <c r="K47" i="3"/>
  <c r="F47" i="3"/>
  <c r="L45" i="3"/>
  <c r="G45" i="3"/>
  <c r="B45" i="3"/>
  <c r="N43" i="3"/>
  <c r="H43" i="3"/>
  <c r="C43" i="3"/>
  <c r="O41" i="3"/>
  <c r="J41" i="3"/>
  <c r="D41" i="3"/>
  <c r="K39" i="3"/>
  <c r="F39" i="3"/>
  <c r="L37" i="3"/>
  <c r="G37" i="3"/>
  <c r="B37" i="3"/>
  <c r="N33" i="3"/>
  <c r="H33" i="3"/>
  <c r="C33" i="3"/>
  <c r="O31" i="3"/>
  <c r="J31" i="3"/>
  <c r="F31" i="3"/>
  <c r="B31" i="3"/>
  <c r="N29" i="3"/>
  <c r="F29" i="3"/>
  <c r="B29" i="3"/>
  <c r="N27" i="3"/>
  <c r="J27" i="3"/>
  <c r="F27" i="3"/>
  <c r="B27" i="3"/>
  <c r="N25" i="3"/>
  <c r="J25" i="3"/>
  <c r="F25" i="3"/>
  <c r="B25" i="3"/>
  <c r="N23" i="3"/>
  <c r="J23" i="3"/>
  <c r="F23" i="3"/>
  <c r="B23" i="3"/>
  <c r="N21" i="3"/>
  <c r="J21" i="3"/>
  <c r="F21" i="3"/>
  <c r="B21" i="3"/>
  <c r="N17" i="3"/>
  <c r="J17" i="3"/>
  <c r="F17" i="3"/>
  <c r="B17" i="3"/>
  <c r="N15" i="3"/>
  <c r="J15" i="3"/>
  <c r="F15" i="3"/>
  <c r="B15" i="3"/>
  <c r="N13" i="3"/>
  <c r="J13" i="3"/>
  <c r="F13" i="3"/>
  <c r="B13" i="3"/>
  <c r="N11" i="3"/>
  <c r="J11" i="3"/>
  <c r="F11" i="3"/>
  <c r="B11" i="3"/>
  <c r="N9" i="3"/>
  <c r="J9" i="3"/>
  <c r="F9" i="3"/>
  <c r="B9" i="3"/>
  <c r="N5" i="3"/>
  <c r="J5" i="3"/>
  <c r="F5" i="3"/>
  <c r="B5" i="3"/>
  <c r="L73" i="3"/>
  <c r="L99" i="3"/>
  <c r="N97" i="3"/>
  <c r="L95" i="3"/>
  <c r="D91" i="3"/>
  <c r="H89" i="3"/>
  <c r="L87" i="3"/>
  <c r="D79" i="3"/>
  <c r="H77" i="3"/>
  <c r="L75" i="3"/>
  <c r="D71" i="3"/>
  <c r="H69" i="3"/>
  <c r="L65" i="3"/>
  <c r="D61" i="3"/>
  <c r="H59" i="3"/>
  <c r="L57" i="3"/>
  <c r="J53" i="3"/>
  <c r="B53" i="3"/>
  <c r="L49" i="3"/>
  <c r="D49" i="3"/>
  <c r="O47" i="3"/>
  <c r="J47" i="3"/>
  <c r="D47" i="3"/>
  <c r="K45" i="3"/>
  <c r="F45" i="3"/>
  <c r="L43" i="3"/>
  <c r="G43" i="3"/>
  <c r="B43" i="3"/>
  <c r="N41" i="3"/>
  <c r="H41" i="3"/>
  <c r="C41" i="3"/>
  <c r="O39" i="3"/>
  <c r="J39" i="3"/>
  <c r="D39" i="3"/>
  <c r="K37" i="3"/>
  <c r="F37" i="3"/>
  <c r="L33" i="3"/>
  <c r="G33" i="3"/>
  <c r="B33" i="3"/>
  <c r="N31" i="3"/>
  <c r="I31" i="3"/>
  <c r="E31" i="3"/>
  <c r="M29" i="3"/>
  <c r="I29" i="3"/>
  <c r="E29" i="3"/>
  <c r="M27" i="3"/>
  <c r="I27" i="3"/>
  <c r="E27" i="3"/>
  <c r="M25" i="3"/>
  <c r="I25" i="3"/>
  <c r="E25" i="3"/>
  <c r="M23" i="3"/>
  <c r="I23" i="3"/>
  <c r="E23" i="3"/>
  <c r="M21" i="3"/>
  <c r="I21" i="3"/>
  <c r="E21" i="3"/>
  <c r="M17" i="3"/>
  <c r="I17" i="3"/>
  <c r="E17" i="3"/>
  <c r="M15" i="3"/>
  <c r="I15" i="3"/>
  <c r="E15" i="3"/>
  <c r="M13" i="3"/>
  <c r="I13" i="3"/>
  <c r="E13" i="3"/>
  <c r="M11" i="3"/>
  <c r="I11" i="3"/>
  <c r="E11" i="3"/>
  <c r="M9" i="3"/>
  <c r="I9" i="3"/>
  <c r="E9" i="3"/>
  <c r="M7" i="3"/>
  <c r="I7" i="3"/>
  <c r="E7" i="3"/>
  <c r="M5" i="3"/>
  <c r="I5" i="3"/>
  <c r="E5" i="3"/>
  <c r="F97" i="3"/>
  <c r="H95" i="3"/>
  <c r="L93" i="3"/>
  <c r="L81" i="3"/>
  <c r="D69" i="3"/>
  <c r="H53" i="3"/>
  <c r="B49" i="3"/>
  <c r="H47" i="3"/>
  <c r="O45" i="3"/>
  <c r="C39" i="3"/>
  <c r="J37" i="3"/>
  <c r="K33" i="3"/>
  <c r="L31" i="3"/>
  <c r="D27" i="3"/>
  <c r="H25" i="3"/>
  <c r="L23" i="3"/>
  <c r="D17" i="3"/>
  <c r="H15" i="3"/>
  <c r="L13" i="3"/>
  <c r="L5" i="3"/>
  <c r="L55" i="3"/>
  <c r="C47" i="3"/>
  <c r="J45" i="3"/>
  <c r="K43" i="3"/>
  <c r="L41" i="3"/>
  <c r="D37" i="3"/>
  <c r="F33" i="3"/>
  <c r="H31" i="3"/>
  <c r="L29" i="3"/>
  <c r="D25" i="3"/>
  <c r="H23" i="3"/>
  <c r="L21" i="3"/>
  <c r="D15" i="3"/>
  <c r="H13" i="3"/>
  <c r="L11" i="3"/>
  <c r="D7" i="3"/>
  <c r="H5" i="3"/>
  <c r="O37" i="3"/>
  <c r="D29" i="3"/>
  <c r="D11" i="3"/>
  <c r="H9" i="3"/>
  <c r="L7" i="3"/>
  <c r="L63" i="3"/>
  <c r="H57" i="3"/>
  <c r="D45" i="3"/>
  <c r="F43" i="3"/>
  <c r="G41" i="3"/>
  <c r="N39" i="3"/>
  <c r="D31" i="3"/>
  <c r="H29" i="3"/>
  <c r="L27" i="3"/>
  <c r="D23" i="3"/>
  <c r="H21" i="3"/>
  <c r="L17" i="3"/>
  <c r="D13" i="3"/>
  <c r="H11" i="3"/>
  <c r="L9" i="3"/>
  <c r="D5" i="3"/>
  <c r="H65" i="3"/>
  <c r="D59" i="3"/>
  <c r="J49" i="3"/>
  <c r="N47" i="3"/>
  <c r="B41" i="3"/>
  <c r="H39" i="3"/>
  <c r="H27" i="3"/>
  <c r="L25" i="3"/>
  <c r="D21" i="3"/>
  <c r="H17" i="3"/>
  <c r="L15" i="3"/>
  <c r="D9" i="3"/>
  <c r="H7" i="3"/>
  <c r="AF3" i="1"/>
  <c r="AH3" i="1"/>
  <c r="AJ3" i="1"/>
  <c r="AL3" i="1"/>
  <c r="AN3" i="1"/>
  <c r="AP3" i="1"/>
  <c r="AR3" i="1"/>
  <c r="AT3" i="1"/>
  <c r="AV3" i="1"/>
  <c r="AX3" i="1"/>
  <c r="AZ3" i="1"/>
  <c r="BB3" i="1"/>
  <c r="BD3" i="1"/>
  <c r="BF3" i="1"/>
  <c r="BH3" i="1"/>
  <c r="BJ3" i="1"/>
  <c r="BL3" i="1"/>
  <c r="BN3" i="1"/>
  <c r="BP3" i="1"/>
  <c r="BR3" i="1"/>
  <c r="BT3" i="1"/>
  <c r="BV3" i="1"/>
  <c r="BX3" i="1"/>
  <c r="BZ3" i="1"/>
  <c r="CB3" i="1"/>
  <c r="CD3" i="1"/>
  <c r="CF3" i="1"/>
  <c r="CH3" i="1"/>
  <c r="CJ3" i="1"/>
  <c r="CL3" i="1"/>
  <c r="CN3" i="1"/>
  <c r="CP3" i="1"/>
  <c r="CR3" i="1"/>
  <c r="CT3" i="1"/>
  <c r="CV3" i="1"/>
  <c r="CX3" i="1"/>
  <c r="CZ3" i="1"/>
  <c r="DB3" i="1"/>
  <c r="DD3" i="1"/>
  <c r="DF3" i="1"/>
  <c r="DH3" i="1"/>
  <c r="DJ3" i="1"/>
  <c r="DL3" i="1"/>
  <c r="DN3" i="1"/>
  <c r="DP3" i="1"/>
  <c r="DR3" i="1"/>
  <c r="DT3" i="1"/>
  <c r="DV3" i="1"/>
  <c r="DX3" i="1"/>
  <c r="DZ3" i="1"/>
  <c r="EB3" i="1"/>
  <c r="ED3" i="1"/>
  <c r="EF3" i="1"/>
  <c r="EH3" i="1"/>
  <c r="EJ3" i="1"/>
  <c r="EL3" i="1"/>
  <c r="EN3" i="1"/>
  <c r="EP3" i="1"/>
  <c r="ER3" i="1"/>
  <c r="ET3" i="1"/>
  <c r="EV3" i="1"/>
  <c r="EX3" i="1"/>
  <c r="EZ3" i="1"/>
  <c r="FB3" i="1"/>
  <c r="FD3" i="1"/>
  <c r="FF3" i="1"/>
  <c r="FH3" i="1"/>
  <c r="FJ3" i="1"/>
  <c r="FL3" i="1"/>
  <c r="FN3" i="1"/>
  <c r="FP3" i="1"/>
  <c r="FR3" i="1"/>
  <c r="FT3" i="1"/>
  <c r="FV3" i="1"/>
  <c r="FX3" i="1"/>
  <c r="FZ3" i="1"/>
  <c r="GB3" i="1"/>
  <c r="GD3" i="1"/>
  <c r="GF3" i="1"/>
  <c r="GH3" i="1"/>
  <c r="GJ3" i="1"/>
  <c r="GL3" i="1"/>
  <c r="GN3" i="1"/>
  <c r="GP3" i="1"/>
  <c r="GR3" i="1"/>
  <c r="GT3" i="1"/>
  <c r="GV3" i="1"/>
  <c r="GX3" i="1"/>
  <c r="GZ3" i="1"/>
  <c r="HB3" i="1"/>
  <c r="HD3" i="1"/>
  <c r="HF3" i="1"/>
  <c r="HH3" i="1"/>
  <c r="HJ3" i="1"/>
  <c r="HL3" i="1"/>
  <c r="HN3" i="1"/>
  <c r="HP3" i="1"/>
  <c r="HR3" i="1"/>
  <c r="HT3" i="1"/>
  <c r="HV3" i="1"/>
  <c r="HX3" i="1"/>
  <c r="HZ3" i="1"/>
  <c r="IB3" i="1"/>
  <c r="ID3" i="1"/>
  <c r="IF3" i="1"/>
  <c r="IH3" i="1"/>
  <c r="IJ3" i="1"/>
  <c r="IL3" i="1"/>
  <c r="IN3" i="1"/>
  <c r="IP3" i="1"/>
  <c r="IR3" i="1"/>
  <c r="IT3" i="1"/>
  <c r="IV3" i="1"/>
  <c r="IX3" i="1"/>
  <c r="IZ3" i="1"/>
  <c r="JB3" i="1"/>
  <c r="JD3" i="1"/>
  <c r="JF3" i="1"/>
  <c r="JH3" i="1"/>
  <c r="JJ3" i="1"/>
  <c r="JL3" i="1"/>
  <c r="JN3" i="1"/>
  <c r="JP3" i="1"/>
  <c r="JR3" i="1"/>
  <c r="JT3" i="1"/>
  <c r="JV3" i="1"/>
  <c r="JX3" i="1"/>
  <c r="JZ3" i="1"/>
  <c r="KB3" i="1"/>
  <c r="KD3" i="1"/>
  <c r="KF3" i="1"/>
  <c r="KH3" i="1"/>
  <c r="KJ3" i="1"/>
  <c r="KL3" i="1"/>
  <c r="KN3" i="1"/>
  <c r="KP3" i="1"/>
  <c r="KR3" i="1"/>
  <c r="KT3" i="1"/>
  <c r="KV3" i="1"/>
  <c r="KX3" i="1"/>
  <c r="KZ3" i="1"/>
  <c r="LB3" i="1"/>
  <c r="LD3" i="1"/>
  <c r="LF3" i="1"/>
  <c r="LH3" i="1"/>
  <c r="LJ3" i="1"/>
  <c r="LL3" i="1"/>
  <c r="LN3" i="1"/>
  <c r="LP3" i="1"/>
  <c r="LR3" i="1"/>
  <c r="LT3" i="1"/>
  <c r="LV3" i="1"/>
  <c r="LX3" i="1"/>
  <c r="LZ3" i="1"/>
  <c r="MB3" i="1"/>
  <c r="MD3" i="1"/>
  <c r="MF3" i="1"/>
  <c r="MH3" i="1"/>
  <c r="MJ3" i="1"/>
  <c r="ML3" i="1"/>
  <c r="MN3" i="1"/>
  <c r="MP3" i="1"/>
  <c r="MR3" i="1"/>
  <c r="MT3" i="1"/>
  <c r="MV3" i="1"/>
  <c r="MX3" i="1"/>
  <c r="MZ3" i="1"/>
  <c r="NB3" i="1"/>
  <c r="ND3" i="1"/>
  <c r="NF3" i="1"/>
  <c r="NH3" i="1"/>
  <c r="NJ3" i="1"/>
  <c r="NL3" i="1"/>
  <c r="NN3" i="1"/>
  <c r="NP3" i="1"/>
  <c r="NR3" i="1"/>
  <c r="NT3" i="1"/>
  <c r="NV3" i="1"/>
  <c r="NX3" i="1"/>
  <c r="NZ3" i="1"/>
  <c r="OB3" i="1"/>
  <c r="OD3" i="1"/>
  <c r="OF3" i="1"/>
  <c r="OH3" i="1"/>
  <c r="OJ3" i="1"/>
  <c r="OL3" i="1"/>
  <c r="ON3" i="1"/>
  <c r="OP3" i="1"/>
  <c r="OR3" i="1"/>
  <c r="OT3" i="1"/>
  <c r="OV3" i="1"/>
  <c r="OX3" i="1"/>
  <c r="OZ3" i="1"/>
  <c r="PB3" i="1"/>
  <c r="PD3" i="1"/>
  <c r="PF3" i="1"/>
  <c r="PH3" i="1"/>
  <c r="PJ3" i="1"/>
  <c r="PL3" i="1"/>
  <c r="PN3" i="1"/>
  <c r="PP3" i="1"/>
  <c r="PR3" i="1"/>
  <c r="PT3" i="1"/>
  <c r="PV3" i="1"/>
  <c r="PX3" i="1"/>
  <c r="PZ3" i="1"/>
  <c r="QB3" i="1"/>
  <c r="QD3" i="1"/>
  <c r="QF3" i="1"/>
  <c r="QH3" i="1"/>
  <c r="QJ3" i="1"/>
  <c r="QL3" i="1"/>
  <c r="QN3" i="1"/>
  <c r="QP3" i="1"/>
  <c r="QR3" i="1"/>
  <c r="QT3" i="1"/>
  <c r="QV3" i="1"/>
  <c r="QX3" i="1"/>
  <c r="QZ3" i="1"/>
  <c r="RB3" i="1"/>
  <c r="RD3" i="1"/>
  <c r="RF3" i="1"/>
  <c r="RH3" i="1"/>
  <c r="RJ3" i="1"/>
  <c r="RL3" i="1"/>
  <c r="RN3" i="1"/>
  <c r="RP3" i="1"/>
  <c r="RR3" i="1"/>
  <c r="RT3" i="1"/>
  <c r="RV3" i="1"/>
  <c r="RX3" i="1"/>
  <c r="RZ3" i="1"/>
  <c r="SB3" i="1"/>
  <c r="SD3" i="1"/>
  <c r="SF3" i="1"/>
  <c r="SH3" i="1"/>
  <c r="SJ3" i="1"/>
  <c r="SL3" i="1"/>
  <c r="SN3" i="1"/>
  <c r="SP3" i="1"/>
  <c r="SR3" i="1"/>
  <c r="ST3" i="1"/>
  <c r="SV3" i="1"/>
  <c r="SX3" i="1"/>
  <c r="SZ3" i="1"/>
  <c r="TB3" i="1"/>
  <c r="TD3" i="1"/>
  <c r="TF3" i="1"/>
  <c r="TH3" i="1"/>
  <c r="TJ3" i="1"/>
  <c r="TL3" i="1"/>
  <c r="TN3" i="1"/>
  <c r="TP3" i="1"/>
  <c r="TR3" i="1"/>
  <c r="TT3" i="1"/>
  <c r="TV3" i="1"/>
  <c r="TX3" i="1"/>
  <c r="TZ3" i="1"/>
  <c r="UB3" i="1"/>
  <c r="UD3" i="1"/>
  <c r="UF3" i="1"/>
  <c r="UH3" i="1"/>
  <c r="UJ3" i="1"/>
  <c r="UL3" i="1"/>
  <c r="UN3" i="1"/>
  <c r="UP3" i="1"/>
  <c r="UR3" i="1"/>
  <c r="UT3" i="1"/>
  <c r="UV3" i="1"/>
  <c r="UX3" i="1"/>
  <c r="UZ3" i="1"/>
  <c r="VB3" i="1"/>
  <c r="VD3" i="1"/>
  <c r="VF3" i="1"/>
  <c r="VH3" i="1"/>
  <c r="VJ3" i="1"/>
  <c r="VL3" i="1"/>
  <c r="VN3" i="1"/>
  <c r="VP3" i="1"/>
  <c r="VR3" i="1"/>
  <c r="X3" i="2"/>
  <c r="A25" i="9" l="1"/>
  <c r="A24" i="9"/>
  <c r="A23" i="9"/>
  <c r="A22" i="9"/>
  <c r="A21" i="9"/>
  <c r="A20" i="9"/>
  <c r="A19" i="9"/>
  <c r="A18" i="9"/>
  <c r="A17" i="9"/>
  <c r="A16" i="9"/>
  <c r="A15" i="9"/>
  <c r="A14" i="9"/>
  <c r="A13" i="9"/>
  <c r="A10" i="9"/>
  <c r="A9" i="9"/>
  <c r="A8" i="9"/>
  <c r="A7" i="9"/>
  <c r="A6" i="9"/>
  <c r="A5" i="9"/>
  <c r="A4" i="9"/>
  <c r="A3" i="9"/>
  <c r="A2" i="9"/>
  <c r="A1" i="9"/>
  <c r="B3" i="3"/>
  <c r="D3" i="3" s="1"/>
  <c r="B2" i="8"/>
  <c r="F2" i="8" s="1"/>
  <c r="W1" i="8"/>
  <c r="F3" i="3" l="1"/>
  <c r="E3" i="3"/>
  <c r="C3" i="3"/>
  <c r="J2" i="8"/>
  <c r="V2" i="8"/>
  <c r="R2" i="8"/>
  <c r="N2" i="8"/>
  <c r="Z2" i="8"/>
  <c r="L2" i="1"/>
  <c r="B2" i="4"/>
  <c r="W1" i="4"/>
  <c r="G5" i="2"/>
  <c r="R2" i="1"/>
  <c r="AF2" i="1" s="1"/>
  <c r="AT2" i="1" s="1"/>
  <c r="BH2" i="1" s="1"/>
  <c r="BV2" i="1" s="1"/>
  <c r="CJ2" i="1" s="1"/>
  <c r="CX2" i="1" s="1"/>
  <c r="DL2" i="1" s="1"/>
  <c r="DZ2" i="1" s="1"/>
  <c r="EN2" i="1" s="1"/>
  <c r="FB2" i="1" s="1"/>
  <c r="FP2" i="1" s="1"/>
  <c r="GD2" i="1" s="1"/>
  <c r="GR2" i="1" s="1"/>
  <c r="HF2" i="1" s="1"/>
  <c r="HT2" i="1" s="1"/>
  <c r="IH2" i="1" s="1"/>
  <c r="IV2" i="1" s="1"/>
  <c r="JJ2" i="1" s="1"/>
  <c r="JX2" i="1" s="1"/>
  <c r="KL2" i="1" s="1"/>
  <c r="KZ2" i="1" s="1"/>
  <c r="LN2" i="1" s="1"/>
  <c r="MB2" i="1" s="1"/>
  <c r="MP2" i="1" s="1"/>
  <c r="ND2" i="1" s="1"/>
  <c r="NR2" i="1" s="1"/>
  <c r="OF2" i="1" s="1"/>
  <c r="OT2" i="1" s="1"/>
  <c r="PH2" i="1" s="1"/>
  <c r="PV2" i="1" s="1"/>
  <c r="QJ2" i="1" s="1"/>
  <c r="QX2" i="1" s="1"/>
  <c r="RL2" i="1" s="1"/>
  <c r="RZ2" i="1" s="1"/>
  <c r="SN2" i="1" s="1"/>
  <c r="TB2" i="1" s="1"/>
  <c r="TP2" i="1" s="1"/>
  <c r="UD2" i="1" s="1"/>
  <c r="UR2" i="1" s="1"/>
  <c r="VF2" i="1" s="1"/>
  <c r="VT2" i="1" s="1"/>
  <c r="WB2" i="1" l="1"/>
  <c r="WH2" i="1"/>
  <c r="I5" i="2"/>
  <c r="K5" i="2" s="1"/>
  <c r="M5" i="2" s="1"/>
  <c r="M6" i="2" s="1"/>
  <c r="G6" i="2"/>
  <c r="H3" i="3"/>
  <c r="G3" i="3"/>
  <c r="BP2" i="1"/>
  <c r="DT2" i="1"/>
  <c r="FX2" i="1"/>
  <c r="IB2" i="1"/>
  <c r="KF2" i="1"/>
  <c r="MJ2" i="1"/>
  <c r="ON2" i="1"/>
  <c r="QR2" i="1"/>
  <c r="SV2" i="1"/>
  <c r="UZ2" i="1"/>
  <c r="Z2" i="1"/>
  <c r="CD2" i="1"/>
  <c r="EH2" i="1"/>
  <c r="GL2" i="1"/>
  <c r="IP2" i="1"/>
  <c r="KT2" i="1"/>
  <c r="MX2" i="1"/>
  <c r="PB2" i="1"/>
  <c r="RF2" i="1"/>
  <c r="TJ2" i="1"/>
  <c r="VN2" i="1"/>
  <c r="AN2" i="1"/>
  <c r="CR2" i="1"/>
  <c r="EV2" i="1"/>
  <c r="GZ2" i="1"/>
  <c r="JD2" i="1"/>
  <c r="LH2" i="1"/>
  <c r="NL2" i="1"/>
  <c r="PP2" i="1"/>
  <c r="RT2" i="1"/>
  <c r="TX2" i="1"/>
  <c r="BB2" i="1"/>
  <c r="DF2" i="1"/>
  <c r="FJ2" i="1"/>
  <c r="HN2" i="1"/>
  <c r="JR2" i="1"/>
  <c r="LV2" i="1"/>
  <c r="NZ2" i="1"/>
  <c r="QD2" i="1"/>
  <c r="SH2" i="1"/>
  <c r="UL2" i="1"/>
  <c r="J2" i="4"/>
  <c r="F2" i="4"/>
  <c r="WV2" i="1" l="1"/>
  <c r="WP2" i="1"/>
  <c r="I6" i="2"/>
  <c r="J3" i="3"/>
  <c r="I3" i="3"/>
  <c r="O5" i="2"/>
  <c r="Q5" i="2" s="1"/>
  <c r="K6" i="2"/>
  <c r="N2" i="4"/>
  <c r="R2" i="4"/>
  <c r="V2" i="4"/>
  <c r="Z2" i="4"/>
  <c r="XD2" i="1" l="1"/>
  <c r="XJ2" i="1"/>
  <c r="O6" i="2"/>
  <c r="L3" i="3"/>
  <c r="K3" i="3"/>
  <c r="S5" i="2"/>
  <c r="Q6" i="2"/>
  <c r="XX2" i="1" l="1"/>
  <c r="XR2" i="1"/>
  <c r="N3" i="3"/>
  <c r="M3" i="3"/>
  <c r="U5" i="2"/>
  <c r="S6" i="2"/>
  <c r="YF2" i="1" l="1"/>
  <c r="YL2" i="1"/>
  <c r="O3" i="3"/>
  <c r="B19" i="3"/>
  <c r="W5" i="2"/>
  <c r="U6" i="2"/>
  <c r="YZ2" i="1" l="1"/>
  <c r="YT2" i="1"/>
  <c r="C19" i="3"/>
  <c r="D19" i="3"/>
  <c r="Y5" i="2"/>
  <c r="W6" i="2"/>
  <c r="ZH2" i="1" l="1"/>
  <c r="ZN2" i="1"/>
  <c r="F19" i="3"/>
  <c r="E19" i="3"/>
  <c r="AA5" i="2"/>
  <c r="Y6" i="2"/>
  <c r="AAB2" i="1" l="1"/>
  <c r="ZV2" i="1"/>
  <c r="H19" i="3"/>
  <c r="G19" i="3"/>
  <c r="AC5" i="2"/>
  <c r="AA6" i="2"/>
  <c r="AAJ2" i="1" l="1"/>
  <c r="AAP2" i="1"/>
  <c r="J19" i="3"/>
  <c r="I19" i="3"/>
  <c r="AE5" i="2"/>
  <c r="AC6" i="2"/>
  <c r="ABD2" i="1" l="1"/>
  <c r="AAX2" i="1"/>
  <c r="K19" i="3"/>
  <c r="L19" i="3"/>
  <c r="AG5" i="2"/>
  <c r="AE6" i="2"/>
  <c r="ABL2" i="1" l="1"/>
  <c r="ABR2" i="1"/>
  <c r="N19" i="3"/>
  <c r="M19" i="3"/>
  <c r="AI5" i="2"/>
  <c r="AG6" i="2"/>
  <c r="ACF2" i="1" l="1"/>
  <c r="ABZ2" i="1"/>
  <c r="O19" i="3"/>
  <c r="B35" i="3"/>
  <c r="AK5" i="2"/>
  <c r="AI6" i="2"/>
  <c r="ACN2" i="1" l="1"/>
  <c r="ACT2" i="1"/>
  <c r="ADB2" i="1" s="1"/>
  <c r="C35" i="3"/>
  <c r="D35" i="3"/>
  <c r="AM5" i="2"/>
  <c r="AK6" i="2"/>
  <c r="F35" i="3" l="1"/>
  <c r="E35" i="3"/>
  <c r="AO5" i="2"/>
  <c r="AM6" i="2"/>
  <c r="G35" i="3" l="1"/>
  <c r="H35" i="3"/>
  <c r="AQ5" i="2"/>
  <c r="AO6" i="2"/>
  <c r="I35" i="3" l="1"/>
  <c r="J35" i="3"/>
  <c r="AS5" i="2"/>
  <c r="AQ6" i="2"/>
  <c r="K35" i="3" l="1"/>
  <c r="L35" i="3"/>
  <c r="AU5" i="2"/>
  <c r="G29" i="2" s="1"/>
  <c r="AS6" i="2"/>
  <c r="I29" i="2" l="1"/>
  <c r="G30" i="2"/>
  <c r="N35" i="3"/>
  <c r="M35" i="3"/>
  <c r="AU6" i="2"/>
  <c r="K29" i="2" l="1"/>
  <c r="I30" i="2"/>
  <c r="O35" i="3"/>
  <c r="B51" i="3"/>
  <c r="M29" i="2" l="1"/>
  <c r="K30" i="2"/>
  <c r="D51" i="3"/>
  <c r="C51" i="3"/>
  <c r="O29" i="2" l="1"/>
  <c r="M30" i="2"/>
  <c r="E51" i="3"/>
  <c r="F51" i="3"/>
  <c r="O30" i="2" l="1"/>
  <c r="Q29" i="2"/>
  <c r="H51" i="3"/>
  <c r="G51" i="3"/>
  <c r="S29" i="2" l="1"/>
  <c r="Q30" i="2"/>
  <c r="J51" i="3"/>
  <c r="I51" i="3"/>
  <c r="U29" i="2" l="1"/>
  <c r="S30" i="2"/>
  <c r="K51" i="3"/>
  <c r="L51" i="3"/>
  <c r="W29" i="2" l="1"/>
  <c r="U30" i="2"/>
  <c r="M51" i="3"/>
  <c r="N51" i="3"/>
  <c r="O51" i="3" l="1"/>
  <c r="B67" i="3"/>
  <c r="Y29" i="2"/>
  <c r="W30" i="2"/>
  <c r="D67" i="3" l="1"/>
  <c r="C67" i="3"/>
  <c r="AA29" i="2"/>
  <c r="Y30" i="2"/>
  <c r="F67" i="3" l="1"/>
  <c r="E67" i="3"/>
  <c r="AC29" i="2"/>
  <c r="AA30" i="2"/>
  <c r="H67" i="3" l="1"/>
  <c r="G67" i="3"/>
  <c r="AE29" i="2"/>
  <c r="AC30" i="2"/>
  <c r="I67" i="3" l="1"/>
  <c r="J67" i="3"/>
  <c r="AG29" i="2"/>
  <c r="AE30" i="2"/>
  <c r="L67" i="3" l="1"/>
  <c r="K67" i="3"/>
  <c r="AI29" i="2"/>
  <c r="AG30" i="2"/>
  <c r="M67" i="3" l="1"/>
  <c r="N67" i="3"/>
  <c r="AK29" i="2"/>
  <c r="AI30" i="2"/>
  <c r="O67" i="3" l="1"/>
  <c r="B85" i="3"/>
  <c r="AM29" i="2"/>
  <c r="AK30" i="2"/>
  <c r="D85" i="3" l="1"/>
  <c r="C85" i="3"/>
  <c r="AO29" i="2"/>
  <c r="AM30" i="2"/>
  <c r="E85" i="3" l="1"/>
  <c r="F85" i="3"/>
  <c r="AQ29" i="2"/>
  <c r="AO30" i="2"/>
  <c r="H85" i="3" l="1"/>
  <c r="G85" i="3"/>
  <c r="AS29" i="2"/>
  <c r="AQ30" i="2"/>
  <c r="I85" i="3" l="1"/>
  <c r="J85" i="3"/>
  <c r="AU29" i="2"/>
  <c r="AU30" i="2" s="1"/>
  <c r="AS30" i="2"/>
  <c r="K85" i="3" l="1"/>
  <c r="L85" i="3"/>
  <c r="M85" i="3" l="1"/>
  <c r="N85" i="3"/>
  <c r="G53" i="2"/>
  <c r="O85" i="3" l="1"/>
  <c r="B101" i="3"/>
  <c r="G54" i="2"/>
  <c r="I53" i="2"/>
  <c r="C101" i="3" l="1"/>
  <c r="D101" i="3"/>
  <c r="K53" i="2"/>
  <c r="I54" i="2"/>
  <c r="F101" i="3" l="1"/>
  <c r="E101" i="3"/>
  <c r="K54" i="2"/>
  <c r="M53" i="2"/>
  <c r="G101" i="3" l="1"/>
  <c r="H101" i="3"/>
  <c r="O53" i="2"/>
  <c r="M54" i="2"/>
  <c r="J101" i="3" l="1"/>
  <c r="I101" i="3"/>
  <c r="Q53" i="2"/>
  <c r="O54" i="2"/>
  <c r="L101" i="3" l="1"/>
  <c r="K101" i="3"/>
  <c r="S53" i="2"/>
  <c r="Q54" i="2"/>
  <c r="N101" i="3" l="1"/>
  <c r="M101" i="3"/>
  <c r="U53" i="2"/>
  <c r="S54" i="2"/>
  <c r="O101" i="3" l="1"/>
  <c r="B117" i="3"/>
  <c r="W53" i="2"/>
  <c r="U54" i="2"/>
  <c r="D117" i="3" l="1"/>
  <c r="C117" i="3"/>
  <c r="Y53" i="2"/>
  <c r="W54" i="2"/>
  <c r="E117" i="3" l="1"/>
  <c r="F117" i="3"/>
  <c r="AA53" i="2"/>
  <c r="Y54" i="2"/>
  <c r="H117" i="3" l="1"/>
  <c r="G117" i="3"/>
  <c r="AC53" i="2"/>
  <c r="AA54" i="2"/>
  <c r="I117" i="3" l="1"/>
  <c r="J117" i="3"/>
  <c r="AE53" i="2"/>
  <c r="AC54" i="2"/>
  <c r="L117" i="3" l="1"/>
  <c r="K117" i="3"/>
  <c r="AE54" i="2"/>
  <c r="AG53" i="2"/>
  <c r="M117" i="3" l="1"/>
  <c r="N117" i="3"/>
  <c r="O117" i="3" s="1"/>
  <c r="AG5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KOmagumi demo</author>
  </authors>
  <commentList>
    <comment ref="F1" authorId="0" shapeId="0" xr:uid="{00000000-0006-0000-0900-000001000000}">
      <text>
        <r>
          <rPr>
            <b/>
            <sz val="16"/>
            <color indexed="81"/>
            <rFont val="ＭＳ Ｐゴシック"/>
            <family val="3"/>
            <charset val="128"/>
          </rPr>
          <t>月曜日の日を入れる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KOmagumi demo</author>
  </authors>
  <commentList>
    <comment ref="F1" authorId="0" shapeId="0" xr:uid="{00000000-0006-0000-0A00-000001000000}">
      <text>
        <r>
          <rPr>
            <b/>
            <sz val="16"/>
            <color indexed="81"/>
            <rFont val="ＭＳ Ｐゴシック"/>
            <family val="3"/>
            <charset val="128"/>
          </rPr>
          <t>月曜日の日を入れる</t>
        </r>
      </text>
    </comment>
  </commentList>
</comments>
</file>

<file path=xl/sharedStrings.xml><?xml version="1.0" encoding="utf-8"?>
<sst xmlns="http://schemas.openxmlformats.org/spreadsheetml/2006/main" count="2120" uniqueCount="322">
  <si>
    <t>No</t>
  </si>
  <si>
    <t>講師名</t>
    <phoneticPr fontId="2"/>
  </si>
  <si>
    <t>生徒氏名</t>
    <phoneticPr fontId="2"/>
  </si>
  <si>
    <t>コマ</t>
  </si>
  <si>
    <t>時間帯</t>
    <phoneticPr fontId="2"/>
  </si>
  <si>
    <t>日付</t>
    <phoneticPr fontId="2"/>
  </si>
  <si>
    <t>曜日</t>
    <phoneticPr fontId="2"/>
  </si>
  <si>
    <t>科目</t>
    <phoneticPr fontId="2"/>
  </si>
  <si>
    <t>～</t>
  </si>
  <si>
    <t>週間授業予定</t>
    <phoneticPr fontId="2"/>
  </si>
  <si>
    <t>～</t>
    <phoneticPr fontId="2"/>
  </si>
  <si>
    <t>(月)</t>
    <phoneticPr fontId="2"/>
  </si>
  <si>
    <t>(火)</t>
    <phoneticPr fontId="2"/>
  </si>
  <si>
    <t>(水)</t>
    <phoneticPr fontId="2"/>
  </si>
  <si>
    <t>(木)</t>
    <phoneticPr fontId="2"/>
  </si>
  <si>
    <t>(金)</t>
    <phoneticPr fontId="2"/>
  </si>
  <si>
    <t>(土)</t>
    <phoneticPr fontId="2"/>
  </si>
  <si>
    <t>番号</t>
    <phoneticPr fontId="2"/>
  </si>
  <si>
    <t>講師氏名</t>
    <phoneticPr fontId="2"/>
  </si>
  <si>
    <t>学年・科目</t>
    <phoneticPr fontId="2"/>
  </si>
  <si>
    <t xml:space="preserve">A
16:20
～
17:50 </t>
    <phoneticPr fontId="2"/>
  </si>
  <si>
    <t>小集団</t>
    <phoneticPr fontId="2"/>
  </si>
  <si>
    <t>B
17:55
～
19:25</t>
    <phoneticPr fontId="2"/>
  </si>
  <si>
    <t>C
19:30
～
21:00</t>
    <phoneticPr fontId="2"/>
  </si>
  <si>
    <t>(日)</t>
    <phoneticPr fontId="2"/>
  </si>
  <si>
    <t>2015年</t>
    <phoneticPr fontId="2"/>
  </si>
  <si>
    <t>A</t>
    <phoneticPr fontId="18"/>
  </si>
  <si>
    <t>B</t>
    <phoneticPr fontId="18"/>
  </si>
  <si>
    <t>C</t>
    <phoneticPr fontId="18"/>
  </si>
  <si>
    <t>2014年</t>
    <phoneticPr fontId="2"/>
  </si>
  <si>
    <t>～</t>
    <phoneticPr fontId="2"/>
  </si>
  <si>
    <t>13:00
～
14:30</t>
    <phoneticPr fontId="2"/>
  </si>
  <si>
    <t>14:40
～
16:10</t>
    <phoneticPr fontId="2"/>
  </si>
  <si>
    <t>16:20
～
17:50</t>
    <phoneticPr fontId="2"/>
  </si>
  <si>
    <t>17:55
～
19:25</t>
    <phoneticPr fontId="2"/>
  </si>
  <si>
    <t>19:30
～
21:00</t>
    <phoneticPr fontId="2"/>
  </si>
  <si>
    <t>スクールＩＥ</t>
    <phoneticPr fontId="2"/>
  </si>
  <si>
    <t>2016年</t>
    <phoneticPr fontId="2"/>
  </si>
  <si>
    <t xml:space="preserve"> </t>
    <phoneticPr fontId="18"/>
  </si>
  <si>
    <t>2017年</t>
    <phoneticPr fontId="2"/>
  </si>
  <si>
    <t>～</t>
    <phoneticPr fontId="2"/>
  </si>
  <si>
    <t>月曜日</t>
    <phoneticPr fontId="2"/>
  </si>
  <si>
    <t>火曜日</t>
    <phoneticPr fontId="2"/>
  </si>
  <si>
    <t>水曜日</t>
    <phoneticPr fontId="2"/>
  </si>
  <si>
    <t>木曜日</t>
    <phoneticPr fontId="2"/>
  </si>
  <si>
    <t>金曜日</t>
    <phoneticPr fontId="2"/>
  </si>
  <si>
    <t>土曜日</t>
    <phoneticPr fontId="2"/>
  </si>
  <si>
    <t>番</t>
    <phoneticPr fontId="2"/>
  </si>
  <si>
    <t>講師</t>
    <phoneticPr fontId="2"/>
  </si>
  <si>
    <t>コ・科目</t>
    <phoneticPr fontId="2"/>
  </si>
  <si>
    <t>学年・生徒</t>
    <phoneticPr fontId="2"/>
  </si>
  <si>
    <t>休校などを表示は、セルの色を変更することでわかりやすくできます。</t>
    <phoneticPr fontId="18"/>
  </si>
  <si>
    <t>スタートを日曜日または月曜日にすると、生徒スケジュールと講師スケジュールの見栄えが良いです。</t>
    <phoneticPr fontId="18"/>
  </si>
  <si>
    <t>【講習スケジュール(入力用)について】</t>
    <phoneticPr fontId="18"/>
  </si>
  <si>
    <t>・</t>
    <phoneticPr fontId="18"/>
  </si>
  <si>
    <t>のセルに、講師の名前を入力してください。</t>
    <phoneticPr fontId="18"/>
  </si>
  <si>
    <t>のセルに、講習スタートの日付と講習の時間帯を入力してください。</t>
    <phoneticPr fontId="18"/>
  </si>
  <si>
    <t>1日で、縦に7コマまで授業を入れることができる仕様になっています。8コマ以上組む場合には使用できません。</t>
    <phoneticPr fontId="18"/>
  </si>
  <si>
    <t>データを入力する際にコピー＆ペーストを行う際に、貼り付けは『値の貼り付け』を使用してください。</t>
    <phoneticPr fontId="18"/>
  </si>
  <si>
    <t>・</t>
    <phoneticPr fontId="18"/>
  </si>
  <si>
    <t>生徒の重複を検出できるように条件付き書式を設定しています。</t>
    <phoneticPr fontId="18"/>
  </si>
  <si>
    <t>【学年と名前を結合するシートについて】</t>
    <phoneticPr fontId="18"/>
  </si>
  <si>
    <t>主にこのシートで作業をします。担当講師のスケジュール欄に入力してください。</t>
    <phoneticPr fontId="18"/>
  </si>
  <si>
    <t>その際に、講習の場合は『講数学』のように講＋科目名2文字で入力、通常授業の場合は『数学』のように科目名2文字で入力してください。</t>
    <phoneticPr fontId="18"/>
  </si>
  <si>
    <t>※生徒スケジュールへの反映させるための仕様です。日本史、世界史などの場合は注意してください。</t>
    <phoneticPr fontId="18"/>
  </si>
  <si>
    <t>学年</t>
    <phoneticPr fontId="18"/>
  </si>
  <si>
    <t>名前</t>
    <phoneticPr fontId="18"/>
  </si>
  <si>
    <t>このスケジュール表は、生徒氏名を選ぶことと、開始時間を入力する以外に、入力する箇所はありません。</t>
    <phoneticPr fontId="18"/>
  </si>
  <si>
    <t>コマの名前は、各教室で使用している名前に変更してください。(XYZABCなど。)</t>
    <phoneticPr fontId="18"/>
  </si>
  <si>
    <t>※黄色のセルに入力すると、関数が消えて不具合が発生しますので、ご注意ください。</t>
    <phoneticPr fontId="18"/>
  </si>
  <si>
    <t>【生徒スケジュールについて】</t>
    <phoneticPr fontId="18"/>
  </si>
  <si>
    <t>・</t>
    <phoneticPr fontId="18"/>
  </si>
  <si>
    <t>年度と○○講習を打ち変えてください。</t>
    <phoneticPr fontId="18"/>
  </si>
  <si>
    <t>生徒氏名をドロップダウンから選択すると、生徒毎のスケジュールが表示されます。</t>
    <phoneticPr fontId="18"/>
  </si>
  <si>
    <t>時間は、教室ごとに打ち変えてください。縦に7コマ授業をしていない教室は、非表示を使って調整してください。</t>
    <phoneticPr fontId="18"/>
  </si>
  <si>
    <t>このシートに入力することで、講習スケジュール(入力用)シートで生徒の名前をドロップダウンリストから選択できるようになります。</t>
    <phoneticPr fontId="18"/>
  </si>
  <si>
    <t>こちらのシートにSKSの生徒名簿から、学年と名前を抽出し、貼り付けてください。その際、B列には、空白が入力されていますので、何も入力しないようにしてください。</t>
    <phoneticPr fontId="18"/>
  </si>
  <si>
    <t>【注意点】</t>
    <phoneticPr fontId="18"/>
  </si>
  <si>
    <t>使用している関数が多すぎて、元に戻すボタンを使用するとフリーズする可能性が高いので、使用しないことと、小まめに保存してください。</t>
    <phoneticPr fontId="18"/>
  </si>
  <si>
    <t>途中で関数が壊れたなどによるサポート体制はございませんので、ご注意ください。</t>
    <phoneticPr fontId="18"/>
  </si>
  <si>
    <t>集団授業を設定している場合、時間がずれますので、その場合は別の用紙を配布するなどで対応してください。(または手書き。)</t>
    <phoneticPr fontId="18"/>
  </si>
  <si>
    <t>【講師用について】</t>
    <phoneticPr fontId="18"/>
  </si>
  <si>
    <t>講師名をドロップダウンリストから選択すると、講師毎のスケジュールが表示されます。</t>
    <phoneticPr fontId="18"/>
  </si>
  <si>
    <t>特に入力しなければならないセルはありません。</t>
    <phoneticPr fontId="18"/>
  </si>
  <si>
    <t>19：30～21：00</t>
    <phoneticPr fontId="18"/>
  </si>
  <si>
    <t>17：55～19：25</t>
    <phoneticPr fontId="18"/>
  </si>
  <si>
    <t>16：20～17：50</t>
    <phoneticPr fontId="18"/>
  </si>
  <si>
    <t>14：20～15：50</t>
    <phoneticPr fontId="18"/>
  </si>
  <si>
    <t>12：45～14：15</t>
    <phoneticPr fontId="18"/>
  </si>
  <si>
    <t>10：30～12：00</t>
    <phoneticPr fontId="18"/>
  </si>
  <si>
    <t>9：00～10：30</t>
    <phoneticPr fontId="18"/>
  </si>
  <si>
    <t>920～1050</t>
    <phoneticPr fontId="2"/>
  </si>
  <si>
    <t>1030～
1200</t>
    <phoneticPr fontId="18"/>
  </si>
  <si>
    <t>1245～
1415</t>
    <phoneticPr fontId="2"/>
  </si>
  <si>
    <t>1420～
1550</t>
    <phoneticPr fontId="2"/>
  </si>
  <si>
    <t>Ａ
1620～1750</t>
    <phoneticPr fontId="2"/>
  </si>
  <si>
    <t>Ｂ
1800～1925</t>
    <phoneticPr fontId="2"/>
  </si>
  <si>
    <t>Ｃ
1930～2100</t>
    <phoneticPr fontId="2"/>
  </si>
  <si>
    <t>英語</t>
    <phoneticPr fontId="18"/>
  </si>
  <si>
    <t>数学</t>
    <phoneticPr fontId="18"/>
  </si>
  <si>
    <t>国語</t>
    <phoneticPr fontId="18"/>
  </si>
  <si>
    <t>最新</t>
    <phoneticPr fontId="2"/>
  </si>
  <si>
    <t>生徒055</t>
  </si>
  <si>
    <t>生徒027</t>
  </si>
  <si>
    <t>生徒016</t>
  </si>
  <si>
    <t>小6</t>
  </si>
  <si>
    <t>理科</t>
    <phoneticPr fontId="18"/>
  </si>
  <si>
    <t>生徒057</t>
  </si>
  <si>
    <t>社会</t>
    <phoneticPr fontId="18"/>
  </si>
  <si>
    <t>通常</t>
    <phoneticPr fontId="18"/>
  </si>
  <si>
    <t>講習</t>
    <phoneticPr fontId="18"/>
  </si>
  <si>
    <t>講師003</t>
    <phoneticPr fontId="18"/>
  </si>
  <si>
    <t>生徒039</t>
  </si>
  <si>
    <t>生徒040</t>
  </si>
  <si>
    <t>※ご都合の
悪い日付け
時間帯に
×印をご記入ください。
通常授業
追加授業
含めて
授業設定を
行わないよう
いたします。</t>
    <phoneticPr fontId="18"/>
  </si>
  <si>
    <t>生徒041</t>
  </si>
  <si>
    <t>から</t>
    <phoneticPr fontId="18"/>
  </si>
  <si>
    <t>までを印刷します</t>
    <phoneticPr fontId="18"/>
  </si>
  <si>
    <t>講師X</t>
    <phoneticPr fontId="18"/>
  </si>
  <si>
    <t>講師004</t>
    <phoneticPr fontId="18"/>
  </si>
  <si>
    <t>生徒028</t>
  </si>
  <si>
    <t>生徒029</t>
  </si>
  <si>
    <t>生徒042</t>
  </si>
  <si>
    <t>生徒059</t>
  </si>
  <si>
    <t>講師005</t>
    <phoneticPr fontId="18"/>
  </si>
  <si>
    <t>生徒011</t>
  </si>
  <si>
    <t>生徒030</t>
  </si>
  <si>
    <t>生徒031</t>
  </si>
  <si>
    <t>生徒056</t>
  </si>
  <si>
    <t>生徒012</t>
  </si>
  <si>
    <t>生徒017</t>
  </si>
  <si>
    <t>生徒032</t>
  </si>
  <si>
    <t>生徒003</t>
  </si>
  <si>
    <t>生徒007</t>
  </si>
  <si>
    <t>生徒018</t>
  </si>
  <si>
    <t>生徒019</t>
  </si>
  <si>
    <t>生徒033</t>
  </si>
  <si>
    <t>生徒038</t>
  </si>
  <si>
    <t>生徒043</t>
  </si>
  <si>
    <t>生徒044</t>
  </si>
  <si>
    <t>生徒045</t>
  </si>
  <si>
    <t>小4</t>
  </si>
  <si>
    <t>小5</t>
  </si>
  <si>
    <t>中1</t>
  </si>
  <si>
    <t>中2</t>
  </si>
  <si>
    <t>中3</t>
  </si>
  <si>
    <t>高1</t>
  </si>
  <si>
    <t>高2</t>
  </si>
  <si>
    <t>生徒046</t>
  </si>
  <si>
    <t>担当</t>
    <phoneticPr fontId="18"/>
  </si>
  <si>
    <t>講師006</t>
    <phoneticPr fontId="18"/>
  </si>
  <si>
    <t>講師007</t>
    <phoneticPr fontId="18"/>
  </si>
  <si>
    <t>講師008</t>
    <phoneticPr fontId="18"/>
  </si>
  <si>
    <t>生徒047</t>
  </si>
  <si>
    <t>講師009</t>
    <phoneticPr fontId="18"/>
  </si>
  <si>
    <t>生徒020</t>
  </si>
  <si>
    <t>生徒048</t>
  </si>
  <si>
    <t>生徒B</t>
  </si>
  <si>
    <t>生徒004</t>
  </si>
  <si>
    <t>生徒005</t>
  </si>
  <si>
    <t>生徒021</t>
  </si>
  <si>
    <t>生徒049</t>
  </si>
  <si>
    <t>生徒050</t>
  </si>
  <si>
    <t>生徒051</t>
  </si>
  <si>
    <t>小3</t>
  </si>
  <si>
    <t>45数学</t>
    <phoneticPr fontId="18"/>
  </si>
  <si>
    <t>60数学</t>
    <phoneticPr fontId="18"/>
  </si>
  <si>
    <t>60国語</t>
    <phoneticPr fontId="18"/>
  </si>
  <si>
    <t>PS1</t>
  </si>
  <si>
    <t>講師010</t>
    <phoneticPr fontId="18"/>
  </si>
  <si>
    <t>このExcelファイルと同じフォルダに「生徒スケジュール_日付~」というフォルダが作成されます</t>
    <phoneticPr fontId="18"/>
  </si>
  <si>
    <t>追加</t>
    <phoneticPr fontId="18"/>
  </si>
  <si>
    <t>生徒008</t>
  </si>
  <si>
    <t>生徒022</t>
  </si>
  <si>
    <t>生徒034</t>
  </si>
  <si>
    <t>生徒052</t>
  </si>
  <si>
    <t>生徒053</t>
  </si>
  <si>
    <t>数学</t>
  </si>
  <si>
    <t>2026年度　　日程表</t>
    <phoneticPr fontId="11"/>
  </si>
  <si>
    <t>講師011</t>
    <phoneticPr fontId="18"/>
  </si>
  <si>
    <t>中2 生徒023</t>
  </si>
  <si>
    <t>生徒A</t>
  </si>
  <si>
    <t>生徒035</t>
  </si>
  <si>
    <t>生徒036</t>
  </si>
  <si>
    <t>生徒023</t>
  </si>
  <si>
    <t>高3</t>
  </si>
  <si>
    <t>小6 生徒008</t>
  </si>
  <si>
    <t>高1 生徒045</t>
  </si>
  <si>
    <t>高1 生徒039</t>
  </si>
  <si>
    <t>中2 生徒019</t>
  </si>
  <si>
    <t>中1 生徒011</t>
  </si>
  <si>
    <t>高1 生徒052</t>
  </si>
  <si>
    <t>中2 生徒016</t>
  </si>
  <si>
    <t>小6 生徒007</t>
  </si>
  <si>
    <t>中1 生徒012</t>
  </si>
  <si>
    <t>高1 生徒048</t>
  </si>
  <si>
    <t>高1 生徒043</t>
  </si>
  <si>
    <t>中3 生徒027</t>
  </si>
  <si>
    <t>高1 生徒040</t>
  </si>
  <si>
    <t>高2 生徒056</t>
  </si>
  <si>
    <t>高2 生徒055</t>
  </si>
  <si>
    <t>中2 生徒017</t>
  </si>
  <si>
    <t>中3 生徒032</t>
  </si>
  <si>
    <t>高1 生徒046</t>
  </si>
  <si>
    <t>中3 生徒028</t>
  </si>
  <si>
    <t>中3 生徒033</t>
  </si>
  <si>
    <t>中2 生徒022</t>
  </si>
  <si>
    <t>中2 生徒020</t>
  </si>
  <si>
    <t>中3 生徒036</t>
  </si>
  <si>
    <t>高3 生徒057</t>
  </si>
  <si>
    <t>中3 生徒034</t>
  </si>
  <si>
    <t>中3 生徒030</t>
  </si>
  <si>
    <t>中2 生徒018</t>
  </si>
  <si>
    <t>中3 生徒031</t>
  </si>
  <si>
    <t>高1 生徒042</t>
  </si>
  <si>
    <t>高1 生徒049</t>
  </si>
  <si>
    <t>中3 生徒035</t>
  </si>
  <si>
    <t>高1 生徒051</t>
  </si>
  <si>
    <t>高1 生徒053</t>
  </si>
  <si>
    <t>高3 生徒059</t>
  </si>
  <si>
    <t>高1 生徒044</t>
  </si>
  <si>
    <t>高1 生徒047</t>
  </si>
  <si>
    <t>中3 生徒029</t>
  </si>
  <si>
    <t>小5 生徒003</t>
  </si>
  <si>
    <t>中2 生徒B</t>
  </si>
  <si>
    <t>小5 生徒004</t>
  </si>
  <si>
    <t>中2 生徒021</t>
  </si>
  <si>
    <t>高1 生徒050</t>
  </si>
  <si>
    <t>中1 生徒A</t>
  </si>
  <si>
    <t>小5 生徒005</t>
  </si>
  <si>
    <t>高1 生徒041</t>
  </si>
  <si>
    <t>中2 生徒024</t>
  </si>
  <si>
    <t>小6 生徒009</t>
  </si>
  <si>
    <t>中1 生徒013</t>
  </si>
  <si>
    <t>英語</t>
  </si>
  <si>
    <t>小5 生徒006</t>
  </si>
  <si>
    <t>60英語</t>
    <phoneticPr fontId="18"/>
  </si>
  <si>
    <t>中1 生徒014</t>
  </si>
  <si>
    <t>小6 生徒010</t>
  </si>
  <si>
    <t>講師012</t>
    <phoneticPr fontId="18"/>
  </si>
  <si>
    <t>講師013</t>
    <phoneticPr fontId="18"/>
  </si>
  <si>
    <t>生徒006</t>
  </si>
  <si>
    <t>生徒009</t>
  </si>
  <si>
    <t>生徒010</t>
  </si>
  <si>
    <t>生徒013</t>
  </si>
  <si>
    <t>生徒014</t>
  </si>
  <si>
    <t>生徒015</t>
  </si>
  <si>
    <t>生徒024</t>
  </si>
  <si>
    <t>中1 生徒015</t>
  </si>
  <si>
    <t>高1 生徒038</t>
  </si>
  <si>
    <t>高3 生徒058</t>
  </si>
  <si>
    <t>中3 生徒037</t>
  </si>
  <si>
    <t>高1 生徒054</t>
  </si>
  <si>
    <t>中2 生徒025</t>
  </si>
  <si>
    <t>中2 生徒026</t>
  </si>
  <si>
    <t>講師014</t>
    <phoneticPr fontId="18"/>
  </si>
  <si>
    <t>講師015</t>
    <phoneticPr fontId="18"/>
  </si>
  <si>
    <t>講師016</t>
    <phoneticPr fontId="18"/>
  </si>
  <si>
    <t>生徒025</t>
  </si>
  <si>
    <t>生徒026</t>
  </si>
  <si>
    <t>生徒037</t>
  </si>
  <si>
    <t>生徒054</t>
  </si>
  <si>
    <t>生徒058</t>
  </si>
  <si>
    <t>追数学</t>
    <phoneticPr fontId="18"/>
  </si>
  <si>
    <t>振数学</t>
    <phoneticPr fontId="18"/>
  </si>
  <si>
    <t>追英語</t>
    <phoneticPr fontId="18"/>
  </si>
  <si>
    <t>振英語</t>
    <phoneticPr fontId="18"/>
  </si>
  <si>
    <t>中2</t>
    <phoneticPr fontId="18"/>
  </si>
  <si>
    <t>生徒061</t>
    <phoneticPr fontId="18"/>
  </si>
  <si>
    <t>中2 生徒061</t>
  </si>
  <si>
    <t>小6</t>
    <phoneticPr fontId="18"/>
  </si>
  <si>
    <t>生徒062</t>
    <phoneticPr fontId="18"/>
  </si>
  <si>
    <t>小6 生徒062</t>
  </si>
  <si>
    <t>振60数学</t>
    <phoneticPr fontId="18"/>
  </si>
  <si>
    <t>振英語</t>
    <phoneticPr fontId="18"/>
  </si>
  <si>
    <t>追数学</t>
    <phoneticPr fontId="18"/>
  </si>
  <si>
    <t>追理科</t>
    <phoneticPr fontId="18"/>
  </si>
  <si>
    <t>追理科</t>
    <phoneticPr fontId="18"/>
  </si>
  <si>
    <t>数学</t>
    <phoneticPr fontId="18"/>
  </si>
  <si>
    <t>追国語</t>
    <phoneticPr fontId="18"/>
  </si>
  <si>
    <t>体験</t>
    <phoneticPr fontId="18"/>
  </si>
  <si>
    <t>高3 生徒057</t>
    <phoneticPr fontId="18"/>
  </si>
  <si>
    <t>振数学</t>
    <phoneticPr fontId="18"/>
  </si>
  <si>
    <t>PS1</t>
    <phoneticPr fontId="18"/>
  </si>
  <si>
    <t>生徒063</t>
    <phoneticPr fontId="18"/>
  </si>
  <si>
    <t>中2 生徒063</t>
  </si>
  <si>
    <t>振数学</t>
    <phoneticPr fontId="18"/>
  </si>
  <si>
    <t>生徒064</t>
    <phoneticPr fontId="18"/>
  </si>
  <si>
    <t>小6 生徒064</t>
  </si>
  <si>
    <t>モ数学</t>
    <phoneticPr fontId="18"/>
  </si>
  <si>
    <t>小4</t>
    <phoneticPr fontId="18"/>
  </si>
  <si>
    <t>生徒065</t>
    <phoneticPr fontId="18"/>
  </si>
  <si>
    <t>小4 生徒065</t>
  </si>
  <si>
    <t>モ45英語</t>
    <phoneticPr fontId="18"/>
  </si>
  <si>
    <t>生徒066</t>
    <phoneticPr fontId="18"/>
  </si>
  <si>
    <t>中2 生徒066</t>
  </si>
  <si>
    <t>振数学</t>
  </si>
  <si>
    <t>中3</t>
    <phoneticPr fontId="18"/>
  </si>
  <si>
    <t>生徒067</t>
    <phoneticPr fontId="18"/>
  </si>
  <si>
    <t>中3 生徒067</t>
  </si>
  <si>
    <t>英語</t>
    <phoneticPr fontId="18"/>
  </si>
  <si>
    <t>生徒068</t>
    <phoneticPr fontId="18"/>
  </si>
  <si>
    <t>中3 生徒068</t>
  </si>
  <si>
    <t>生徒069</t>
    <phoneticPr fontId="18"/>
  </si>
  <si>
    <t>小4</t>
    <phoneticPr fontId="18"/>
  </si>
  <si>
    <t>小4 生徒069</t>
  </si>
  <si>
    <t>生徒070</t>
    <phoneticPr fontId="18"/>
  </si>
  <si>
    <t>中2 生徒070</t>
  </si>
  <si>
    <t>中1</t>
    <phoneticPr fontId="18"/>
  </si>
  <si>
    <t>モ英語</t>
    <phoneticPr fontId="18"/>
  </si>
  <si>
    <t>モ国語</t>
    <phoneticPr fontId="18"/>
  </si>
  <si>
    <t>振数学</t>
    <phoneticPr fontId="18"/>
  </si>
  <si>
    <t>PS1</t>
    <phoneticPr fontId="18"/>
  </si>
  <si>
    <t>生徒071</t>
    <phoneticPr fontId="18"/>
  </si>
  <si>
    <t>中1 生徒071</t>
  </si>
  <si>
    <t>生徒072</t>
    <phoneticPr fontId="18"/>
  </si>
  <si>
    <t>中2 生徒072</t>
  </si>
  <si>
    <t>生徒073</t>
    <phoneticPr fontId="18"/>
  </si>
  <si>
    <t>中1 生徒073</t>
  </si>
  <si>
    <t>生徒074</t>
    <phoneticPr fontId="18"/>
  </si>
  <si>
    <t>振英語</t>
    <phoneticPr fontId="18"/>
  </si>
  <si>
    <t>中3 生徒074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</si>
</sst>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m/d"/>
    <numFmt numFmtId="177" formatCode="[$-F800]dddd\,\ mmmm\ dd\,\ yyyy"/>
    <numFmt numFmtId="178" formatCode="m&quot;月&quot;d&quot;日&quot;;@"/>
    <numFmt numFmtId="179" formatCode="m/d;@"/>
    <numFmt numFmtId="180" formatCode="h:mm;@"/>
  </numFmts>
  <fonts count="71">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b/>
      <sz val="14"/>
      <name val="ＭＳ Ｐゴシック"/>
      <family val="3"/>
      <charset val="128"/>
    </font>
    <font>
      <sz val="14"/>
      <name val="ＭＳ Ｐゴシック"/>
      <family val="3"/>
      <charset val="128"/>
    </font>
    <font>
      <sz val="10"/>
      <name val="MS Sans Serif"/>
      <family val="2"/>
    </font>
    <font>
      <b/>
      <sz val="12"/>
      <name val="Arial"/>
      <family val="2"/>
    </font>
    <font>
      <b/>
      <sz val="10"/>
      <name val="MS Sans Serif"/>
      <family val="2"/>
    </font>
    <font>
      <sz val="16"/>
      <name val="ＭＳ Ｐゴシック"/>
      <family val="3"/>
      <charset val="128"/>
    </font>
    <font>
      <sz val="24"/>
      <color indexed="9"/>
      <name val="HGｺﾞｼｯｸE"/>
      <family val="3"/>
      <charset val="128"/>
    </font>
    <font>
      <b/>
      <sz val="11"/>
      <name val="ＭＳ Ｐゴシック"/>
      <family val="3"/>
      <charset val="128"/>
    </font>
    <font>
      <b/>
      <sz val="22"/>
      <name val="ＭＳ Ｐゴシック"/>
      <family val="3"/>
      <charset val="128"/>
    </font>
    <font>
      <b/>
      <sz val="18"/>
      <name val="ＭＳ Ｐゴシック"/>
      <family val="3"/>
      <charset val="128"/>
    </font>
    <font>
      <b/>
      <sz val="20"/>
      <name val="HG正楷書体-PRO"/>
      <family val="4"/>
      <charset val="128"/>
    </font>
    <font>
      <b/>
      <sz val="16"/>
      <name val="ＭＳ Ｐゴシック"/>
      <family val="3"/>
      <charset val="128"/>
    </font>
    <font>
      <sz val="28"/>
      <name val="HGP創英角ﾎﾟｯﾌﾟ体"/>
      <family val="3"/>
      <charset val="128"/>
    </font>
    <font>
      <sz val="14"/>
      <name val="HGP創英角ﾎﾟｯﾌﾟ体"/>
      <family val="3"/>
      <charset val="128"/>
    </font>
    <font>
      <sz val="6"/>
      <name val="ＭＳ Ｐゴシック"/>
      <family val="2"/>
      <charset val="128"/>
      <scheme val="minor"/>
    </font>
    <font>
      <b/>
      <i/>
      <sz val="36"/>
      <name val="ＭＳ Ｐゴシック"/>
      <family val="3"/>
      <charset val="128"/>
    </font>
    <font>
      <b/>
      <sz val="24"/>
      <name val="ＭＳ Ｐゴシック"/>
      <family val="3"/>
      <charset val="128"/>
    </font>
    <font>
      <b/>
      <sz val="26"/>
      <name val="ＭＳ Ｐゴシック"/>
      <family val="3"/>
      <charset val="128"/>
    </font>
    <font>
      <sz val="20"/>
      <name val="ＭＳ Ｐゴシック"/>
      <family val="3"/>
      <charset val="128"/>
    </font>
    <font>
      <sz val="16"/>
      <color rgb="FFFF0000"/>
      <name val="ＭＳ Ｐゴシック"/>
      <family val="3"/>
      <charset val="128"/>
    </font>
    <font>
      <sz val="11"/>
      <color rgb="FFFF0000"/>
      <name val="ＭＳ Ｐゴシック"/>
      <family val="2"/>
      <charset val="128"/>
      <scheme val="minor"/>
    </font>
    <font>
      <sz val="18"/>
      <color theme="1"/>
      <name val="ＭＳ Ｐゴシック"/>
      <family val="2"/>
      <charset val="128"/>
      <scheme val="minor"/>
    </font>
    <font>
      <sz val="18"/>
      <color theme="1"/>
      <name val="ＭＳ Ｐゴシック"/>
      <family val="3"/>
      <charset val="128"/>
      <scheme val="minor"/>
    </font>
    <font>
      <sz val="10"/>
      <color rgb="FFFF0000"/>
      <name val="ＭＳ Ｐゴシック"/>
      <family val="3"/>
      <charset val="128"/>
    </font>
    <font>
      <sz val="10"/>
      <color theme="1"/>
      <name val="ＭＳ Ｐゴシック"/>
      <family val="3"/>
      <charset val="128"/>
      <scheme val="minor"/>
    </font>
    <font>
      <sz val="11"/>
      <name val="ＭＳ Ｐゴシック"/>
      <family val="3"/>
      <charset val="128"/>
      <scheme val="minor"/>
    </font>
    <font>
      <sz val="16"/>
      <color theme="1"/>
      <name val="ＭＳ Ｐゴシック"/>
      <family val="2"/>
      <charset val="128"/>
      <scheme val="minor"/>
    </font>
    <font>
      <sz val="11"/>
      <color rgb="FFFFFF00"/>
      <name val="ＭＳ Ｐゴシック"/>
      <family val="2"/>
      <charset val="128"/>
      <scheme val="minor"/>
    </font>
    <font>
      <b/>
      <sz val="36"/>
      <name val="ＭＳ Ｐゴシック"/>
      <family val="3"/>
      <charset val="128"/>
    </font>
    <font>
      <sz val="28"/>
      <name val="ＭＳ Ｐゴシック"/>
      <family val="3"/>
      <charset val="128"/>
    </font>
    <font>
      <sz val="26"/>
      <name val="ＭＳ Ｐゴシック"/>
      <family val="3"/>
      <charset val="128"/>
    </font>
    <font>
      <sz val="24"/>
      <name val="ＭＳ Ｐゴシック"/>
      <family val="3"/>
      <charset val="128"/>
    </font>
    <font>
      <sz val="18"/>
      <name val="ＭＳ Ｐゴシック"/>
      <family val="3"/>
      <charset val="128"/>
    </font>
    <font>
      <sz val="22"/>
      <name val="ＭＳ Ｐゴシック"/>
      <family val="3"/>
      <charset val="128"/>
    </font>
    <font>
      <sz val="24"/>
      <color theme="1"/>
      <name val="ＭＳ Ｐゴシック"/>
      <family val="3"/>
      <charset val="128"/>
    </font>
    <font>
      <sz val="16"/>
      <color rgb="FF0070C0"/>
      <name val="ＭＳ Ｐゴシック"/>
      <family val="3"/>
      <charset val="128"/>
    </font>
    <font>
      <sz val="16"/>
      <color rgb="FF00B0F0"/>
      <name val="ＭＳ Ｐゴシック"/>
      <family val="3"/>
      <charset val="128"/>
    </font>
    <font>
      <sz val="14"/>
      <color rgb="FFFF0000"/>
      <name val="ＭＳ Ｐゴシック"/>
      <family val="3"/>
      <charset val="128"/>
    </font>
    <font>
      <b/>
      <sz val="16"/>
      <color indexed="81"/>
      <name val="ＭＳ Ｐゴシック"/>
      <family val="3"/>
      <charset val="128"/>
    </font>
    <font>
      <sz val="16"/>
      <color theme="1"/>
      <name val="ＭＳ Ｐゴシック"/>
      <family val="3"/>
      <charset val="128"/>
      <scheme val="minor"/>
    </font>
    <font>
      <b/>
      <sz val="12"/>
      <name val="ＭＳ Ｐゴシック"/>
      <family val="3"/>
      <charset val="128"/>
    </font>
    <font>
      <b/>
      <sz val="12"/>
      <name val="ＭＳ ゴシック"/>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28"/>
      <name val="HGPｺﾞｼｯｸE"/>
      <family val="3"/>
      <charset val="128"/>
    </font>
    <font>
      <sz val="28"/>
      <color rgb="FF000000"/>
      <name val="Yu Gothic"/>
      <family val="3"/>
      <charset val="128"/>
    </font>
    <font>
      <sz val="26"/>
      <color rgb="FFFF0000"/>
      <name val="ＭＳ Ｐゴシック"/>
      <family val="3"/>
      <charset val="128"/>
    </font>
    <font>
      <sz val="18"/>
      <color rgb="FF000000"/>
      <name val="ＭＳ Ｐゴシック"/>
      <family val="3"/>
      <charset val="128"/>
    </font>
    <font>
      <sz val="10"/>
      <color theme="1"/>
      <name val="ＭＳ Ｐゴシック"/>
      <family val="2"/>
      <charset val="128"/>
      <scheme val="minor"/>
    </font>
    <font>
      <sz val="10"/>
      <name val="ＭＳ Ｐゴシック"/>
      <family val="3"/>
      <charset val="128"/>
      <scheme val="minor"/>
    </font>
    <font>
      <sz val="22"/>
      <color rgb="FF000000"/>
      <name val="ＭＳ Ｐゴシック"/>
      <family val="3"/>
      <charset val="128"/>
    </font>
    <font>
      <sz val="10"/>
      <color theme="1"/>
      <name val="ＭＳ Ｐゴシック"/>
      <family val="3"/>
      <charset val="128"/>
    </font>
    <font>
      <sz val="11"/>
      <color rgb="FF000000"/>
      <name val="ＭＳ Ｐゴシック"/>
      <family val="3"/>
      <charset val="128"/>
    </font>
  </fonts>
  <fills count="45">
    <fill>
      <patternFill patternType="none"/>
    </fill>
    <fill>
      <patternFill patternType="gray125"/>
    </fill>
    <fill>
      <patternFill patternType="solid">
        <fgColor indexed="56"/>
        <bgColor indexed="64"/>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
      <patternFill patternType="solid">
        <fgColor theme="8"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FFC000"/>
        <bgColor indexed="64"/>
      </patternFill>
    </fill>
    <fill>
      <patternFill patternType="solid">
        <fgColor rgb="FF92D050"/>
        <bgColor indexed="64"/>
      </patternFill>
    </fill>
    <fill>
      <patternFill patternType="solid">
        <fgColor theme="1" tint="0.499984740745262"/>
        <bgColor indexed="64"/>
      </patternFill>
    </fill>
    <fill>
      <patternFill patternType="solid">
        <fgColor rgb="FFF2F2F2"/>
        <bgColor indexed="64"/>
      </patternFill>
    </fill>
  </fills>
  <borders count="134">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thin">
        <color indexed="64"/>
      </left>
      <right style="hair">
        <color indexed="64"/>
      </right>
      <top style="thin">
        <color indexed="64"/>
      </top>
      <bottom style="hair">
        <color indexed="64"/>
      </bottom>
      <diagonal/>
    </border>
    <border>
      <left style="medium">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hair">
        <color indexed="64"/>
      </left>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hair">
        <color indexed="64"/>
      </bottom>
      <diagonal/>
    </border>
    <border>
      <left/>
      <right style="double">
        <color indexed="64"/>
      </right>
      <top style="thin">
        <color indexed="64"/>
      </top>
      <bottom style="hair">
        <color indexed="64"/>
      </bottom>
      <diagonal/>
    </border>
    <border>
      <left/>
      <right/>
      <top style="hair">
        <color indexed="64"/>
      </top>
      <bottom style="thin">
        <color indexed="64"/>
      </bottom>
      <diagonal/>
    </border>
    <border>
      <left/>
      <right style="double">
        <color indexed="64"/>
      </right>
      <top style="hair">
        <color indexed="64"/>
      </top>
      <bottom style="thin">
        <color indexed="64"/>
      </bottom>
      <diagonal/>
    </border>
    <border>
      <left style="thin">
        <color indexed="64"/>
      </left>
      <right/>
      <top style="thin">
        <color indexed="64"/>
      </top>
      <bottom style="thin">
        <color indexed="9"/>
      </bottom>
      <diagonal/>
    </border>
    <border>
      <left/>
      <right/>
      <top style="thin">
        <color indexed="64"/>
      </top>
      <bottom style="thin">
        <color indexed="9"/>
      </bottom>
      <diagonal/>
    </border>
    <border>
      <left/>
      <right style="thin">
        <color indexed="64"/>
      </right>
      <top style="thin">
        <color indexed="64"/>
      </top>
      <bottom style="thin">
        <color indexed="9"/>
      </bottom>
      <diagonal/>
    </border>
    <border>
      <left style="thin">
        <color indexed="64"/>
      </left>
      <right/>
      <top style="thin">
        <color indexed="9"/>
      </top>
      <bottom style="thin">
        <color indexed="64"/>
      </bottom>
      <diagonal/>
    </border>
    <border>
      <left/>
      <right/>
      <top style="thin">
        <color indexed="9"/>
      </top>
      <bottom style="thin">
        <color indexed="64"/>
      </bottom>
      <diagonal/>
    </border>
    <border>
      <left/>
      <right style="thin">
        <color indexed="64"/>
      </right>
      <top style="thin">
        <color indexed="9"/>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double">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9"/>
      </top>
      <bottom style="thin">
        <color indexed="9"/>
      </bottom>
      <diagonal/>
    </border>
    <border>
      <left/>
      <right/>
      <top style="thin">
        <color indexed="9"/>
      </top>
      <bottom style="thin">
        <color indexed="9"/>
      </bottom>
      <diagonal/>
    </border>
    <border>
      <left/>
      <right style="thin">
        <color indexed="64"/>
      </right>
      <top style="thin">
        <color indexed="9"/>
      </top>
      <bottom style="thin">
        <color indexed="9"/>
      </bottom>
      <diagonal/>
    </border>
    <border>
      <left style="thin">
        <color indexed="64"/>
      </left>
      <right/>
      <top style="hair">
        <color indexed="64"/>
      </top>
      <bottom style="hair">
        <color indexed="64"/>
      </bottom>
      <diagonal/>
    </border>
    <border>
      <left/>
      <right style="double">
        <color indexed="64"/>
      </right>
      <top style="hair">
        <color indexed="64"/>
      </top>
      <bottom style="hair">
        <color indexed="64"/>
      </bottom>
      <diagonal/>
    </border>
    <border>
      <left/>
      <right/>
      <top/>
      <bottom style="thin">
        <color indexed="64"/>
      </bottom>
      <diagonal/>
    </border>
    <border>
      <left/>
      <right style="double">
        <color indexed="64"/>
      </right>
      <top/>
      <bottom style="thin">
        <color indexed="64"/>
      </bottom>
      <diagonal/>
    </border>
    <border>
      <left/>
      <right style="double">
        <color indexed="64"/>
      </right>
      <top style="thin">
        <color indexed="64"/>
      </top>
      <bottom/>
      <diagonal/>
    </border>
    <border>
      <left style="thin">
        <color indexed="64"/>
      </left>
      <right/>
      <top/>
      <bottom style="hair">
        <color indexed="64"/>
      </bottom>
      <diagonal/>
    </border>
    <border>
      <left/>
      <right style="double">
        <color indexed="64"/>
      </right>
      <top/>
      <bottom style="hair">
        <color indexed="64"/>
      </bottom>
      <diagonal/>
    </border>
    <border>
      <left/>
      <right style="double">
        <color indexed="64"/>
      </right>
      <top/>
      <bottom/>
      <diagonal/>
    </border>
    <border>
      <left style="thin">
        <color indexed="64"/>
      </left>
      <right style="thin">
        <color indexed="64"/>
      </right>
      <top/>
      <bottom/>
      <diagonal/>
    </border>
    <border>
      <left/>
      <right/>
      <top style="hair">
        <color indexed="64"/>
      </top>
      <bottom style="hair">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style="double">
        <color indexed="64"/>
      </left>
      <right/>
      <top style="medium">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top style="medium">
        <color indexed="64"/>
      </top>
      <bottom style="thin">
        <color indexed="64"/>
      </bottom>
      <diagonal/>
    </border>
    <border>
      <left style="double">
        <color indexed="64"/>
      </left>
      <right/>
      <top style="thin">
        <color indexed="64"/>
      </top>
      <bottom/>
      <diagonal/>
    </border>
    <border>
      <left style="double">
        <color indexed="64"/>
      </left>
      <right style="thin">
        <color indexed="64"/>
      </right>
      <top style="thin">
        <color indexed="64"/>
      </top>
      <bottom style="hair">
        <color indexed="64"/>
      </bottom>
      <diagonal/>
    </border>
    <border>
      <left style="double">
        <color indexed="64"/>
      </left>
      <right style="thin">
        <color indexed="64"/>
      </right>
      <top/>
      <bottom style="thin">
        <color indexed="64"/>
      </bottom>
      <diagonal/>
    </border>
    <border>
      <left style="double">
        <color indexed="64"/>
      </left>
      <right/>
      <top/>
      <bottom style="hair">
        <color indexed="64"/>
      </bottom>
      <diagonal/>
    </border>
    <border>
      <left style="double">
        <color indexed="64"/>
      </left>
      <right/>
      <top style="hair">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double">
        <color indexed="64"/>
      </top>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medium">
        <color indexed="64"/>
      </left>
      <right style="thin">
        <color indexed="64"/>
      </right>
      <top/>
      <bottom/>
      <diagonal/>
    </border>
    <border>
      <left style="medium">
        <color indexed="64"/>
      </left>
      <right style="thin">
        <color indexed="64"/>
      </right>
      <top/>
      <bottom style="double">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double">
        <color indexed="64"/>
      </top>
      <bottom style="thin">
        <color indexed="64"/>
      </bottom>
      <diagonal/>
    </border>
    <border>
      <left/>
      <right style="medium">
        <color indexed="64"/>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
      <left/>
      <right style="thin">
        <color indexed="64"/>
      </right>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dashed">
        <color indexed="64"/>
      </right>
      <top/>
      <bottom style="thin">
        <color indexed="64"/>
      </bottom>
      <diagonal/>
    </border>
    <border>
      <left style="dashed">
        <color indexed="64"/>
      </left>
      <right/>
      <top/>
      <bottom style="thin">
        <color indexed="64"/>
      </bottom>
      <diagonal/>
    </border>
    <border>
      <left style="dashed">
        <color indexed="64"/>
      </left>
      <right style="medium">
        <color indexed="64"/>
      </right>
      <top/>
      <bottom style="thin">
        <color indexed="64"/>
      </bottom>
      <diagonal/>
    </border>
    <border>
      <left style="medium">
        <color indexed="64"/>
      </left>
      <right style="dashed">
        <color indexed="64"/>
      </right>
      <top style="thin">
        <color indexed="64"/>
      </top>
      <bottom style="medium">
        <color indexed="64"/>
      </bottom>
      <diagonal/>
    </border>
    <border>
      <left style="dashed">
        <color indexed="64"/>
      </left>
      <right/>
      <top style="thin">
        <color indexed="64"/>
      </top>
      <bottom style="medium">
        <color indexed="64"/>
      </bottom>
      <diagonal/>
    </border>
    <border>
      <left style="dashed">
        <color indexed="64"/>
      </left>
      <right style="medium">
        <color indexed="64"/>
      </right>
      <top style="thin">
        <color indexed="64"/>
      </top>
      <bottom style="medium">
        <color indexed="64"/>
      </bottom>
      <diagonal/>
    </border>
    <border>
      <left style="medium">
        <color indexed="64"/>
      </left>
      <right style="dashed">
        <color indexed="64"/>
      </right>
      <top style="medium">
        <color indexed="64"/>
      </top>
      <bottom style="thin">
        <color indexed="64"/>
      </bottom>
      <diagonal/>
    </border>
    <border>
      <left style="dashed">
        <color indexed="64"/>
      </left>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s>
  <cellStyleXfs count="51">
    <xf numFmtId="0" fontId="0" fillId="0" borderId="0">
      <alignment vertical="center"/>
    </xf>
    <xf numFmtId="0" fontId="1" fillId="0" borderId="0"/>
    <xf numFmtId="0" fontId="7" fillId="0" borderId="1" applyNumberFormat="0" applyAlignment="0" applyProtection="0">
      <alignment horizontal="left" vertical="center"/>
    </xf>
    <xf numFmtId="0" fontId="7" fillId="0" borderId="2">
      <alignment horizontal="left" vertical="center"/>
    </xf>
    <xf numFmtId="0" fontId="6" fillId="0" borderId="0" applyNumberFormat="0" applyFont="0" applyFill="0" applyBorder="0" applyAlignment="0" applyProtection="0">
      <alignment horizontal="left"/>
    </xf>
    <xf numFmtId="0" fontId="8" fillId="0" borderId="3">
      <alignment horizontal="center"/>
    </xf>
    <xf numFmtId="0" fontId="1" fillId="0" borderId="0"/>
    <xf numFmtId="0" fontId="1" fillId="0" borderId="0">
      <alignment vertical="center"/>
    </xf>
    <xf numFmtId="0" fontId="1" fillId="0" borderId="0">
      <alignment vertical="center"/>
    </xf>
    <xf numFmtId="0" fontId="1" fillId="0" borderId="0"/>
    <xf numFmtId="0" fontId="47" fillId="0" borderId="0" applyNumberFormat="0" applyFill="0" applyBorder="0" applyAlignment="0" applyProtection="0">
      <alignment vertical="center"/>
    </xf>
    <xf numFmtId="0" fontId="48" fillId="0" borderId="112" applyNumberFormat="0" applyFill="0" applyAlignment="0" applyProtection="0">
      <alignment vertical="center"/>
    </xf>
    <xf numFmtId="0" fontId="49" fillId="0" borderId="113" applyNumberFormat="0" applyFill="0" applyAlignment="0" applyProtection="0">
      <alignment vertical="center"/>
    </xf>
    <xf numFmtId="0" fontId="50" fillId="0" borderId="114" applyNumberFormat="0" applyFill="0" applyAlignment="0" applyProtection="0">
      <alignment vertical="center"/>
    </xf>
    <xf numFmtId="0" fontId="50" fillId="0" borderId="0" applyNumberFormat="0" applyFill="0" applyBorder="0" applyAlignment="0" applyProtection="0">
      <alignment vertical="center"/>
    </xf>
    <xf numFmtId="0" fontId="51" fillId="7" borderId="0" applyNumberFormat="0" applyBorder="0" applyAlignment="0" applyProtection="0">
      <alignment vertical="center"/>
    </xf>
    <xf numFmtId="0" fontId="52" fillId="8" borderId="0" applyNumberFormat="0" applyBorder="0" applyAlignment="0" applyProtection="0">
      <alignment vertical="center"/>
    </xf>
    <xf numFmtId="0" fontId="53" fillId="9" borderId="0" applyNumberFormat="0" applyBorder="0" applyAlignment="0" applyProtection="0">
      <alignment vertical="center"/>
    </xf>
    <xf numFmtId="0" fontId="54" fillId="10" borderId="115" applyNumberFormat="0" applyAlignment="0" applyProtection="0">
      <alignment vertical="center"/>
    </xf>
    <xf numFmtId="0" fontId="55" fillId="11" borderId="116" applyNumberFormat="0" applyAlignment="0" applyProtection="0">
      <alignment vertical="center"/>
    </xf>
    <xf numFmtId="0" fontId="56" fillId="11" borderId="115" applyNumberFormat="0" applyAlignment="0" applyProtection="0">
      <alignment vertical="center"/>
    </xf>
    <xf numFmtId="0" fontId="57" fillId="0" borderId="117" applyNumberFormat="0" applyFill="0" applyAlignment="0" applyProtection="0">
      <alignment vertical="center"/>
    </xf>
    <xf numFmtId="0" fontId="58" fillId="12" borderId="118" applyNumberFormat="0" applyAlignment="0" applyProtection="0">
      <alignment vertical="center"/>
    </xf>
    <xf numFmtId="0" fontId="24" fillId="0" borderId="0" applyNumberFormat="0" applyFill="0" applyBorder="0" applyAlignment="0" applyProtection="0">
      <alignment vertical="center"/>
    </xf>
    <xf numFmtId="0" fontId="46" fillId="13" borderId="119" applyNumberFormat="0" applyFont="0" applyAlignment="0" applyProtection="0">
      <alignment vertical="center"/>
    </xf>
    <xf numFmtId="0" fontId="59" fillId="0" borderId="0" applyNumberFormat="0" applyFill="0" applyBorder="0" applyAlignment="0" applyProtection="0">
      <alignment vertical="center"/>
    </xf>
    <xf numFmtId="0" fontId="60" fillId="0" borderId="120" applyNumberFormat="0" applyFill="0" applyAlignment="0" applyProtection="0">
      <alignment vertical="center"/>
    </xf>
    <xf numFmtId="0" fontId="61" fillId="14" borderId="0" applyNumberFormat="0" applyBorder="0" applyAlignment="0" applyProtection="0">
      <alignment vertical="center"/>
    </xf>
    <xf numFmtId="0" fontId="46" fillId="15" borderId="0" applyNumberFormat="0" applyBorder="0" applyAlignment="0" applyProtection="0">
      <alignment vertical="center"/>
    </xf>
    <xf numFmtId="0" fontId="46" fillId="16" borderId="0" applyNumberFormat="0" applyBorder="0" applyAlignment="0" applyProtection="0">
      <alignment vertical="center"/>
    </xf>
    <xf numFmtId="0" fontId="61" fillId="17" borderId="0" applyNumberFormat="0" applyBorder="0" applyAlignment="0" applyProtection="0">
      <alignment vertical="center"/>
    </xf>
    <xf numFmtId="0" fontId="61" fillId="18" borderId="0" applyNumberFormat="0" applyBorder="0" applyAlignment="0" applyProtection="0">
      <alignment vertical="center"/>
    </xf>
    <xf numFmtId="0" fontId="46" fillId="19" borderId="0" applyNumberFormat="0" applyBorder="0" applyAlignment="0" applyProtection="0">
      <alignment vertical="center"/>
    </xf>
    <xf numFmtId="0" fontId="46" fillId="20" borderId="0" applyNumberFormat="0" applyBorder="0" applyAlignment="0" applyProtection="0">
      <alignment vertical="center"/>
    </xf>
    <xf numFmtId="0" fontId="61" fillId="21" borderId="0" applyNumberFormat="0" applyBorder="0" applyAlignment="0" applyProtection="0">
      <alignment vertical="center"/>
    </xf>
    <xf numFmtId="0" fontId="61" fillId="22" borderId="0" applyNumberFormat="0" applyBorder="0" applyAlignment="0" applyProtection="0">
      <alignment vertical="center"/>
    </xf>
    <xf numFmtId="0" fontId="46" fillId="23" borderId="0" applyNumberFormat="0" applyBorder="0" applyAlignment="0" applyProtection="0">
      <alignment vertical="center"/>
    </xf>
    <xf numFmtId="0" fontId="46" fillId="24" borderId="0" applyNumberFormat="0" applyBorder="0" applyAlignment="0" applyProtection="0">
      <alignment vertical="center"/>
    </xf>
    <xf numFmtId="0" fontId="61" fillId="25" borderId="0" applyNumberFormat="0" applyBorder="0" applyAlignment="0" applyProtection="0">
      <alignment vertical="center"/>
    </xf>
    <xf numFmtId="0" fontId="61" fillId="26" borderId="0" applyNumberFormat="0" applyBorder="0" applyAlignment="0" applyProtection="0">
      <alignment vertical="center"/>
    </xf>
    <xf numFmtId="0" fontId="46" fillId="27" borderId="0" applyNumberFormat="0" applyBorder="0" applyAlignment="0" applyProtection="0">
      <alignment vertical="center"/>
    </xf>
    <xf numFmtId="0" fontId="46" fillId="28" borderId="0" applyNumberFormat="0" applyBorder="0" applyAlignment="0" applyProtection="0">
      <alignment vertical="center"/>
    </xf>
    <xf numFmtId="0" fontId="61" fillId="29" borderId="0" applyNumberFormat="0" applyBorder="0" applyAlignment="0" applyProtection="0">
      <alignment vertical="center"/>
    </xf>
    <xf numFmtId="0" fontId="61" fillId="30" borderId="0" applyNumberFormat="0" applyBorder="0" applyAlignment="0" applyProtection="0">
      <alignment vertical="center"/>
    </xf>
    <xf numFmtId="0" fontId="46" fillId="31" borderId="0" applyNumberFormat="0" applyBorder="0" applyAlignment="0" applyProtection="0">
      <alignment vertical="center"/>
    </xf>
    <xf numFmtId="0" fontId="46" fillId="32" borderId="0" applyNumberFormat="0" applyBorder="0" applyAlignment="0" applyProtection="0">
      <alignment vertical="center"/>
    </xf>
    <xf numFmtId="0" fontId="61" fillId="33" borderId="0" applyNumberFormat="0" applyBorder="0" applyAlignment="0" applyProtection="0">
      <alignment vertical="center"/>
    </xf>
    <xf numFmtId="0" fontId="61" fillId="34" borderId="0" applyNumberFormat="0" applyBorder="0" applyAlignment="0" applyProtection="0">
      <alignment vertical="center"/>
    </xf>
    <xf numFmtId="0" fontId="46" fillId="35" borderId="0" applyNumberFormat="0" applyBorder="0" applyAlignment="0" applyProtection="0">
      <alignment vertical="center"/>
    </xf>
    <xf numFmtId="0" fontId="46" fillId="36" borderId="0" applyNumberFormat="0" applyBorder="0" applyAlignment="0" applyProtection="0">
      <alignment vertical="center"/>
    </xf>
    <xf numFmtId="0" fontId="61" fillId="37" borderId="0" applyNumberFormat="0" applyBorder="0" applyAlignment="0" applyProtection="0">
      <alignment vertical="center"/>
    </xf>
  </cellStyleXfs>
  <cellXfs count="408">
    <xf numFmtId="0" fontId="0" fillId="0" borderId="0" xfId="0">
      <alignment vertical="center"/>
    </xf>
    <xf numFmtId="0" fontId="1" fillId="0" borderId="0" xfId="1"/>
    <xf numFmtId="0" fontId="3" fillId="0" borderId="0" xfId="1" applyFont="1" applyAlignment="1">
      <alignment horizontal="center" vertical="center" shrinkToFit="1"/>
    </xf>
    <xf numFmtId="0" fontId="3" fillId="0" borderId="5" xfId="1" applyFont="1" applyBorder="1" applyAlignment="1">
      <alignment horizontal="center" vertical="center" shrinkToFit="1"/>
    </xf>
    <xf numFmtId="0" fontId="3" fillId="0" borderId="6" xfId="1" applyFont="1" applyBorder="1" applyAlignment="1">
      <alignment horizontal="center" vertical="center" shrinkToFit="1"/>
    </xf>
    <xf numFmtId="0" fontId="3" fillId="0" borderId="7" xfId="1" applyFont="1" applyBorder="1" applyAlignment="1">
      <alignment horizontal="center" vertical="center" shrinkToFit="1"/>
    </xf>
    <xf numFmtId="0" fontId="11" fillId="0" borderId="12" xfId="6" applyFont="1" applyBorder="1" applyAlignment="1">
      <alignment horizontal="centerContinuous" vertical="center"/>
    </xf>
    <xf numFmtId="0" fontId="11" fillId="0" borderId="13" xfId="6" applyFont="1" applyBorder="1" applyAlignment="1">
      <alignment horizontal="centerContinuous"/>
    </xf>
    <xf numFmtId="0" fontId="11" fillId="0" borderId="14" xfId="6" applyFont="1" applyBorder="1" applyAlignment="1">
      <alignment horizontal="centerContinuous" vertical="center"/>
    </xf>
    <xf numFmtId="0" fontId="11" fillId="0" borderId="15" xfId="6" applyFont="1" applyBorder="1" applyAlignment="1">
      <alignment horizontal="centerContinuous" vertical="center"/>
    </xf>
    <xf numFmtId="0" fontId="11" fillId="0" borderId="22" xfId="6" applyFont="1" applyBorder="1" applyAlignment="1">
      <alignment horizontal="centerContinuous" vertical="center"/>
    </xf>
    <xf numFmtId="0" fontId="11" fillId="0" borderId="23" xfId="6" applyFont="1" applyBorder="1" applyAlignment="1">
      <alignment horizontal="centerContinuous" vertical="center"/>
    </xf>
    <xf numFmtId="0" fontId="19" fillId="0" borderId="0" xfId="7" applyFont="1">
      <alignment vertical="center"/>
    </xf>
    <xf numFmtId="0" fontId="1" fillId="0" borderId="0" xfId="7">
      <alignment vertical="center"/>
    </xf>
    <xf numFmtId="0" fontId="20" fillId="0" borderId="0" xfId="7" applyFont="1" applyAlignment="1">
      <alignment horizontal="right" vertical="center"/>
    </xf>
    <xf numFmtId="178" fontId="20" fillId="3" borderId="0" xfId="7" applyNumberFormat="1" applyFont="1" applyFill="1" applyAlignment="1">
      <alignment horizontal="center" vertical="center"/>
    </xf>
    <xf numFmtId="178" fontId="20" fillId="0" borderId="0" xfId="7" applyNumberFormat="1" applyFont="1" applyAlignment="1">
      <alignment horizontal="center" vertical="center"/>
    </xf>
    <xf numFmtId="0" fontId="15" fillId="0" borderId="28" xfId="7" applyFont="1" applyBorder="1">
      <alignment vertical="center"/>
    </xf>
    <xf numFmtId="0" fontId="15" fillId="0" borderId="28" xfId="7" applyFont="1" applyBorder="1" applyAlignment="1">
      <alignment horizontal="center" vertical="center"/>
    </xf>
    <xf numFmtId="0" fontId="15" fillId="0" borderId="9" xfId="7" applyFont="1" applyBorder="1">
      <alignment vertical="center"/>
    </xf>
    <xf numFmtId="0" fontId="15" fillId="0" borderId="8" xfId="7" applyFont="1" applyBorder="1" applyAlignment="1">
      <alignment horizontal="center" vertical="center"/>
    </xf>
    <xf numFmtId="0" fontId="15" fillId="0" borderId="68" xfId="7" applyFont="1" applyBorder="1" applyAlignment="1">
      <alignment horizontal="center" vertical="center"/>
    </xf>
    <xf numFmtId="0" fontId="9" fillId="0" borderId="8" xfId="7" applyFont="1" applyBorder="1" applyAlignment="1">
      <alignment horizontal="center" vertical="center"/>
    </xf>
    <xf numFmtId="0" fontId="9" fillId="0" borderId="8" xfId="7" applyFont="1" applyBorder="1">
      <alignment vertical="center"/>
    </xf>
    <xf numFmtId="0" fontId="9" fillId="0" borderId="70" xfId="7" applyFont="1" applyBorder="1" applyAlignment="1">
      <alignment horizontal="center" vertical="center"/>
    </xf>
    <xf numFmtId="0" fontId="9" fillId="0" borderId="70" xfId="7" applyFont="1" applyBorder="1">
      <alignment vertical="center"/>
    </xf>
    <xf numFmtId="0" fontId="9" fillId="0" borderId="28" xfId="7" applyFont="1" applyBorder="1" applyAlignment="1">
      <alignment horizontal="center" vertical="center"/>
    </xf>
    <xf numFmtId="0" fontId="23" fillId="0" borderId="8" xfId="7" applyFont="1" applyBorder="1" applyAlignment="1">
      <alignment horizontal="center" vertical="center"/>
    </xf>
    <xf numFmtId="0" fontId="9" fillId="0" borderId="74" xfId="7" applyFont="1" applyBorder="1" applyAlignment="1">
      <alignment horizontal="center" vertical="center"/>
    </xf>
    <xf numFmtId="0" fontId="9" fillId="0" borderId="68" xfId="7" applyFont="1" applyBorder="1" applyAlignment="1">
      <alignment horizontal="center" vertical="center"/>
    </xf>
    <xf numFmtId="0" fontId="9" fillId="0" borderId="82" xfId="7" applyFont="1" applyBorder="1" applyAlignment="1">
      <alignment horizontal="center" vertical="center"/>
    </xf>
    <xf numFmtId="0" fontId="9" fillId="0" borderId="84" xfId="7" applyFont="1" applyBorder="1" applyAlignment="1">
      <alignment horizontal="center" vertical="center"/>
    </xf>
    <xf numFmtId="0" fontId="15" fillId="0" borderId="27" xfId="7" applyFont="1" applyBorder="1">
      <alignment vertical="center"/>
    </xf>
    <xf numFmtId="0" fontId="9" fillId="0" borderId="92" xfId="7" applyFont="1" applyBorder="1" applyAlignment="1">
      <alignment horizontal="center" vertical="center"/>
    </xf>
    <xf numFmtId="0" fontId="9" fillId="0" borderId="24" xfId="7" applyFont="1" applyBorder="1" applyAlignment="1">
      <alignment horizontal="center" vertical="center"/>
    </xf>
    <xf numFmtId="0" fontId="9" fillId="0" borderId="93" xfId="7" applyFont="1" applyBorder="1" applyAlignment="1">
      <alignment horizontal="center" vertical="center"/>
    </xf>
    <xf numFmtId="0" fontId="0" fillId="0" borderId="8" xfId="0" applyBorder="1">
      <alignment vertical="center"/>
    </xf>
    <xf numFmtId="0" fontId="1" fillId="0" borderId="8" xfId="1" applyBorder="1" applyAlignment="1">
      <alignment vertical="center" shrinkToFit="1"/>
    </xf>
    <xf numFmtId="0" fontId="3" fillId="0" borderId="0" xfId="1" applyFont="1" applyAlignment="1">
      <alignment vertical="center" shrinkToFit="1"/>
    </xf>
    <xf numFmtId="0" fontId="9" fillId="0" borderId="9" xfId="7" applyFont="1" applyBorder="1" applyAlignment="1">
      <alignment horizontal="center" vertical="center"/>
    </xf>
    <xf numFmtId="0" fontId="9" fillId="0" borderId="95" xfId="7" applyFont="1" applyBorder="1" applyAlignment="1">
      <alignment horizontal="center" vertical="center"/>
    </xf>
    <xf numFmtId="0" fontId="0" fillId="0" borderId="0" xfId="0" applyAlignment="1">
      <alignment vertical="center" shrinkToFit="1"/>
    </xf>
    <xf numFmtId="0" fontId="0" fillId="0" borderId="8" xfId="0" applyBorder="1" applyAlignment="1">
      <alignment vertical="center" shrinkToFit="1"/>
    </xf>
    <xf numFmtId="56" fontId="0" fillId="0" borderId="8" xfId="0" applyNumberFormat="1" applyBorder="1" applyAlignment="1">
      <alignment vertical="center" shrinkToFit="1"/>
    </xf>
    <xf numFmtId="0" fontId="0" fillId="0" borderId="26" xfId="0" applyBorder="1" applyAlignment="1">
      <alignment vertical="center" shrinkToFit="1"/>
    </xf>
    <xf numFmtId="0" fontId="27" fillId="0" borderId="5" xfId="1" applyFont="1" applyBorder="1" applyAlignment="1">
      <alignment horizontal="center" vertical="center" shrinkToFit="1"/>
    </xf>
    <xf numFmtId="0" fontId="27" fillId="0" borderId="7" xfId="1" applyFont="1" applyBorder="1" applyAlignment="1">
      <alignment horizontal="center" vertical="center" shrinkToFit="1"/>
    </xf>
    <xf numFmtId="0" fontId="27" fillId="0" borderId="6" xfId="1" applyFont="1" applyBorder="1" applyAlignment="1">
      <alignment horizontal="center" vertical="center" shrinkToFit="1"/>
    </xf>
    <xf numFmtId="49" fontId="0" fillId="0" borderId="0" xfId="0" applyNumberFormat="1">
      <alignment vertical="center"/>
    </xf>
    <xf numFmtId="0" fontId="0" fillId="0" borderId="8" xfId="0" applyBorder="1" applyAlignment="1">
      <alignment horizontal="center" vertical="center" shrinkToFit="1"/>
    </xf>
    <xf numFmtId="0" fontId="29" fillId="0" borderId="0" xfId="0" applyFont="1">
      <alignment vertical="center"/>
    </xf>
    <xf numFmtId="49" fontId="28" fillId="0" borderId="96" xfId="0" applyNumberFormat="1" applyFont="1" applyBorder="1" applyProtection="1">
      <alignment vertical="center"/>
      <protection locked="0"/>
    </xf>
    <xf numFmtId="49" fontId="28" fillId="0" borderId="97" xfId="0" applyNumberFormat="1" applyFont="1" applyBorder="1" applyProtection="1">
      <alignment vertical="center"/>
      <protection locked="0"/>
    </xf>
    <xf numFmtId="49" fontId="28" fillId="0" borderId="0" xfId="0" applyNumberFormat="1" applyFont="1">
      <alignment vertical="center"/>
    </xf>
    <xf numFmtId="0" fontId="3" fillId="3" borderId="5" xfId="1" applyFont="1" applyFill="1" applyBorder="1" applyAlignment="1">
      <alignment horizontal="center" vertical="center" shrinkToFit="1"/>
    </xf>
    <xf numFmtId="0" fontId="3" fillId="3" borderId="6" xfId="1" applyFont="1" applyFill="1" applyBorder="1" applyAlignment="1">
      <alignment horizontal="center" vertical="center" shrinkToFit="1"/>
    </xf>
    <xf numFmtId="0" fontId="1" fillId="3" borderId="68" xfId="1" applyFill="1" applyBorder="1" applyAlignment="1">
      <alignment horizontal="center" vertical="center" shrinkToFit="1"/>
    </xf>
    <xf numFmtId="0" fontId="30" fillId="0" borderId="0" xfId="0" applyFont="1">
      <alignment vertical="center"/>
    </xf>
    <xf numFmtId="0" fontId="31" fillId="3" borderId="0" xfId="0" applyFont="1" applyFill="1" applyAlignment="1">
      <alignment vertical="center" shrinkToFit="1"/>
    </xf>
    <xf numFmtId="0" fontId="32" fillId="0" borderId="0" xfId="8" applyFont="1">
      <alignment vertical="center"/>
    </xf>
    <xf numFmtId="0" fontId="1" fillId="0" borderId="0" xfId="8">
      <alignment vertical="center"/>
    </xf>
    <xf numFmtId="0" fontId="33" fillId="0" borderId="0" xfId="8" applyFont="1" applyAlignment="1">
      <alignment horizontal="center" vertical="center"/>
    </xf>
    <xf numFmtId="0" fontId="34" fillId="0" borderId="0" xfId="8" applyFont="1" applyAlignment="1">
      <alignment horizontal="center" vertical="center"/>
    </xf>
    <xf numFmtId="56" fontId="35" fillId="0" borderId="0" xfId="8" applyNumberFormat="1" applyFont="1" applyAlignment="1">
      <alignment horizontal="center" vertical="center"/>
    </xf>
    <xf numFmtId="0" fontId="1" fillId="0" borderId="0" xfId="8" applyAlignment="1">
      <alignment horizontal="center" vertical="center"/>
    </xf>
    <xf numFmtId="0" fontId="35" fillId="0" borderId="0" xfId="8" applyFont="1" applyAlignment="1">
      <alignment horizontal="center" vertical="center"/>
    </xf>
    <xf numFmtId="0" fontId="35" fillId="0" borderId="0" xfId="8" applyFont="1" applyAlignment="1">
      <alignment horizontal="right" vertical="center"/>
    </xf>
    <xf numFmtId="0" fontId="33" fillId="0" borderId="0" xfId="8" applyFont="1">
      <alignment vertical="center"/>
    </xf>
    <xf numFmtId="0" fontId="36" fillId="0" borderId="82" xfId="8" applyFont="1" applyBorder="1" applyAlignment="1">
      <alignment horizontal="center" vertical="center"/>
    </xf>
    <xf numFmtId="0" fontId="36" fillId="0" borderId="95" xfId="8" applyFont="1" applyBorder="1" applyAlignment="1">
      <alignment horizontal="center" vertical="center"/>
    </xf>
    <xf numFmtId="0" fontId="36" fillId="0" borderId="0" xfId="8" applyFont="1">
      <alignment vertical="center"/>
    </xf>
    <xf numFmtId="0" fontId="23" fillId="0" borderId="101" xfId="8" applyFont="1" applyBorder="1" applyAlignment="1">
      <alignment horizontal="center" vertical="center"/>
    </xf>
    <xf numFmtId="0" fontId="9" fillId="0" borderId="102" xfId="8" applyFont="1" applyBorder="1">
      <alignment vertical="center"/>
    </xf>
    <xf numFmtId="0" fontId="9" fillId="0" borderId="101" xfId="8" applyFont="1" applyBorder="1" applyAlignment="1">
      <alignment horizontal="center" vertical="center"/>
    </xf>
    <xf numFmtId="0" fontId="9" fillId="0" borderId="102" xfId="8" applyFont="1" applyBorder="1" applyAlignment="1">
      <alignment horizontal="center" vertical="center"/>
    </xf>
    <xf numFmtId="0" fontId="9" fillId="0" borderId="104" xfId="8" applyFont="1" applyBorder="1" applyAlignment="1">
      <alignment horizontal="center" vertical="center"/>
    </xf>
    <xf numFmtId="0" fontId="9" fillId="0" borderId="8" xfId="8" applyFont="1" applyBorder="1" applyAlignment="1">
      <alignment horizontal="center" vertical="center"/>
    </xf>
    <xf numFmtId="0" fontId="9" fillId="0" borderId="79" xfId="8" applyFont="1" applyBorder="1">
      <alignment vertical="center"/>
    </xf>
    <xf numFmtId="0" fontId="9" fillId="0" borderId="79" xfId="8" applyFont="1" applyBorder="1" applyAlignment="1">
      <alignment horizontal="center" vertical="center"/>
    </xf>
    <xf numFmtId="0" fontId="23" fillId="0" borderId="8" xfId="8" applyFont="1" applyBorder="1" applyAlignment="1">
      <alignment horizontal="center" vertical="center"/>
    </xf>
    <xf numFmtId="0" fontId="9" fillId="0" borderId="68" xfId="8" applyFont="1" applyBorder="1" applyAlignment="1">
      <alignment horizontal="center" vertical="center"/>
    </xf>
    <xf numFmtId="0" fontId="9" fillId="0" borderId="11" xfId="8" applyFont="1" applyBorder="1" applyAlignment="1">
      <alignment horizontal="center" vertical="center"/>
    </xf>
    <xf numFmtId="0" fontId="9" fillId="0" borderId="82" xfId="8" applyFont="1" applyBorder="1" applyAlignment="1">
      <alignment horizontal="center" vertical="center"/>
    </xf>
    <xf numFmtId="0" fontId="9" fillId="0" borderId="107" xfId="8" applyFont="1" applyBorder="1">
      <alignment vertical="center"/>
    </xf>
    <xf numFmtId="0" fontId="23" fillId="0" borderId="82" xfId="8" applyFont="1" applyBorder="1" applyAlignment="1">
      <alignment horizontal="center" vertical="center"/>
    </xf>
    <xf numFmtId="0" fontId="9" fillId="0" borderId="107" xfId="8" applyFont="1" applyBorder="1" applyAlignment="1">
      <alignment horizontal="center" vertical="center"/>
    </xf>
    <xf numFmtId="0" fontId="9" fillId="0" borderId="84" xfId="8" applyFont="1" applyBorder="1" applyAlignment="1">
      <alignment horizontal="center" vertical="center"/>
    </xf>
    <xf numFmtId="0" fontId="23" fillId="0" borderId="28" xfId="8" applyFont="1" applyBorder="1" applyAlignment="1">
      <alignment horizontal="center" vertical="center"/>
    </xf>
    <xf numFmtId="0" fontId="9" fillId="0" borderId="35" xfId="8" applyFont="1" applyBorder="1">
      <alignment vertical="center"/>
    </xf>
    <xf numFmtId="0" fontId="9" fillId="0" borderId="28" xfId="8" applyFont="1" applyBorder="1" applyAlignment="1">
      <alignment horizontal="center" vertical="center"/>
    </xf>
    <xf numFmtId="0" fontId="9" fillId="0" borderId="35" xfId="8" applyFont="1" applyBorder="1" applyAlignment="1">
      <alignment horizontal="center" vertical="center"/>
    </xf>
    <xf numFmtId="0" fontId="9" fillId="0" borderId="9" xfId="8" applyFont="1" applyBorder="1" applyAlignment="1">
      <alignment horizontal="center" vertical="center"/>
    </xf>
    <xf numFmtId="0" fontId="9" fillId="0" borderId="95" xfId="8" applyFont="1" applyBorder="1" applyAlignment="1">
      <alignment horizontal="center" vertical="center"/>
    </xf>
    <xf numFmtId="0" fontId="9" fillId="0" borderId="8" xfId="8" applyFont="1" applyBorder="1">
      <alignment vertical="center"/>
    </xf>
    <xf numFmtId="0" fontId="9" fillId="0" borderId="2" xfId="8" applyFont="1" applyBorder="1" applyAlignment="1">
      <alignment horizontal="center" vertical="center"/>
    </xf>
    <xf numFmtId="0" fontId="39" fillId="0" borderId="8" xfId="9" applyFont="1" applyBorder="1" applyAlignment="1">
      <alignment horizontal="center" vertical="center" shrinkToFit="1"/>
    </xf>
    <xf numFmtId="0" fontId="23" fillId="0" borderId="8" xfId="9" applyFont="1" applyBorder="1" applyAlignment="1">
      <alignment horizontal="center" vertical="center" shrinkToFit="1"/>
    </xf>
    <xf numFmtId="0" fontId="5" fillId="0" borderId="8" xfId="8" applyFont="1" applyBorder="1">
      <alignment vertical="center"/>
    </xf>
    <xf numFmtId="0" fontId="39" fillId="0" borderId="8" xfId="8" applyFont="1" applyBorder="1" applyAlignment="1">
      <alignment horizontal="center" vertical="center"/>
    </xf>
    <xf numFmtId="0" fontId="40" fillId="0" borderId="8" xfId="8" applyFont="1" applyBorder="1" applyAlignment="1">
      <alignment horizontal="center" vertical="center"/>
    </xf>
    <xf numFmtId="0" fontId="9" fillId="0" borderId="8" xfId="9" applyFont="1" applyBorder="1" applyAlignment="1">
      <alignment horizontal="center" vertical="center" shrinkToFit="1"/>
    </xf>
    <xf numFmtId="0" fontId="5" fillId="0" borderId="8" xfId="9" applyFont="1" applyBorder="1" applyAlignment="1">
      <alignment horizontal="center" vertical="center" shrinkToFit="1"/>
    </xf>
    <xf numFmtId="0" fontId="41" fillId="0" borderId="8" xfId="9" applyFont="1" applyBorder="1" applyAlignment="1">
      <alignment horizontal="center" vertical="center" shrinkToFit="1"/>
    </xf>
    <xf numFmtId="0" fontId="9" fillId="0" borderId="43" xfId="8" applyFont="1" applyBorder="1" applyAlignment="1">
      <alignment horizontal="center" vertical="center"/>
    </xf>
    <xf numFmtId="0" fontId="9" fillId="0" borderId="27" xfId="8" applyFont="1" applyBorder="1" applyAlignment="1">
      <alignment horizontal="center" vertical="center"/>
    </xf>
    <xf numFmtId="0" fontId="22" fillId="0" borderId="8" xfId="8" applyFont="1" applyBorder="1">
      <alignment vertical="center"/>
    </xf>
    <xf numFmtId="0" fontId="22" fillId="0" borderId="68" xfId="8" applyFont="1" applyBorder="1">
      <alignment vertical="center"/>
    </xf>
    <xf numFmtId="0" fontId="22" fillId="0" borderId="82" xfId="8" applyFont="1" applyBorder="1">
      <alignment vertical="center"/>
    </xf>
    <xf numFmtId="0" fontId="22" fillId="0" borderId="84" xfId="8" applyFont="1" applyBorder="1">
      <alignment vertical="center"/>
    </xf>
    <xf numFmtId="0" fontId="36" fillId="0" borderId="0" xfId="8" applyFont="1" applyAlignment="1">
      <alignment vertical="top" wrapText="1"/>
    </xf>
    <xf numFmtId="0" fontId="22" fillId="0" borderId="0" xfId="8" applyFont="1" applyAlignment="1">
      <alignment vertical="top" wrapText="1"/>
    </xf>
    <xf numFmtId="0" fontId="9" fillId="3" borderId="4" xfId="1" applyFont="1" applyFill="1" applyBorder="1" applyAlignment="1">
      <alignment horizontal="center" vertical="center" shrinkToFit="1"/>
    </xf>
    <xf numFmtId="0" fontId="3" fillId="3" borderId="8" xfId="1" applyFont="1" applyFill="1" applyBorder="1" applyAlignment="1">
      <alignment horizontal="center" vertical="center" shrinkToFit="1"/>
    </xf>
    <xf numFmtId="0" fontId="5" fillId="3" borderId="2" xfId="1" applyFont="1" applyFill="1" applyBorder="1" applyAlignment="1">
      <alignment shrinkToFit="1"/>
    </xf>
    <xf numFmtId="0" fontId="3" fillId="3" borderId="2" xfId="1" applyFont="1" applyFill="1" applyBorder="1" applyAlignment="1">
      <alignment vertical="center" shrinkToFit="1"/>
    </xf>
    <xf numFmtId="0" fontId="1" fillId="3" borderId="8" xfId="7" applyFill="1" applyBorder="1" applyAlignment="1">
      <alignment horizontal="left" vertical="center"/>
    </xf>
    <xf numFmtId="0" fontId="9" fillId="3" borderId="9" xfId="1" applyFont="1" applyFill="1" applyBorder="1" applyAlignment="1">
      <alignment horizontal="center" vertical="center" shrinkToFit="1"/>
    </xf>
    <xf numFmtId="0" fontId="43" fillId="0" borderId="0" xfId="0" applyFont="1">
      <alignment vertical="center"/>
    </xf>
    <xf numFmtId="0" fontId="9" fillId="3" borderId="10" xfId="1" applyFont="1" applyFill="1" applyBorder="1" applyAlignment="1">
      <alignment horizontal="center" vertical="center" shrinkToFit="1"/>
    </xf>
    <xf numFmtId="0" fontId="9" fillId="3" borderId="26" xfId="1" applyFont="1" applyFill="1" applyBorder="1" applyAlignment="1">
      <alignment horizontal="center" vertical="center" shrinkToFit="1"/>
    </xf>
    <xf numFmtId="0" fontId="0" fillId="6" borderId="0" xfId="0" applyFill="1">
      <alignment vertical="center"/>
    </xf>
    <xf numFmtId="0" fontId="0" fillId="5" borderId="0" xfId="0" applyFill="1">
      <alignment vertical="center"/>
    </xf>
    <xf numFmtId="49" fontId="28" fillId="0" borderId="109" xfId="0" applyNumberFormat="1" applyFont="1" applyBorder="1" applyProtection="1">
      <alignment vertical="center"/>
      <protection locked="0"/>
    </xf>
    <xf numFmtId="49" fontId="28" fillId="3" borderId="109" xfId="0" applyNumberFormat="1" applyFont="1" applyFill="1" applyBorder="1" applyProtection="1">
      <alignment vertical="center"/>
      <protection locked="0"/>
    </xf>
    <xf numFmtId="49" fontId="28" fillId="0" borderId="110" xfId="0" applyNumberFormat="1" applyFont="1" applyBorder="1" applyProtection="1">
      <alignment vertical="center"/>
      <protection locked="0"/>
    </xf>
    <xf numFmtId="0" fontId="0" fillId="3" borderId="28" xfId="0" applyFill="1" applyBorder="1">
      <alignment vertical="center"/>
    </xf>
    <xf numFmtId="0" fontId="1" fillId="0" borderId="0" xfId="1" applyAlignment="1">
      <alignment horizontal="center" vertical="center" shrinkToFit="1"/>
    </xf>
    <xf numFmtId="0" fontId="5" fillId="0" borderId="0" xfId="1" applyFont="1" applyAlignment="1">
      <alignment horizontal="center" vertical="center" shrinkToFit="1"/>
    </xf>
    <xf numFmtId="0" fontId="4" fillId="0" borderId="0" xfId="1" applyFont="1" applyAlignment="1">
      <alignment vertical="center" shrinkToFit="1"/>
    </xf>
    <xf numFmtId="49" fontId="5" fillId="0" borderId="0" xfId="1" applyNumberFormat="1" applyFont="1" applyAlignment="1">
      <alignment horizontal="center" vertical="center" shrinkToFit="1"/>
    </xf>
    <xf numFmtId="0" fontId="4" fillId="0" borderId="0" xfId="1" applyFont="1" applyAlignment="1">
      <alignment horizontal="center" vertical="center" shrinkToFit="1"/>
    </xf>
    <xf numFmtId="0" fontId="9" fillId="0" borderId="57" xfId="8" applyFont="1" applyBorder="1" applyAlignment="1">
      <alignment horizontal="center" vertical="center"/>
    </xf>
    <xf numFmtId="0" fontId="36" fillId="0" borderId="9" xfId="8" applyFont="1" applyBorder="1" applyAlignment="1">
      <alignment horizontal="center" vertical="center"/>
    </xf>
    <xf numFmtId="20" fontId="0" fillId="0" borderId="0" xfId="0" applyNumberFormat="1">
      <alignment vertical="center"/>
    </xf>
    <xf numFmtId="180" fontId="0" fillId="0" borderId="0" xfId="0" applyNumberFormat="1">
      <alignment vertical="center"/>
    </xf>
    <xf numFmtId="0" fontId="31" fillId="0" borderId="0" xfId="0" applyFont="1" applyAlignment="1">
      <alignment vertical="center" shrinkToFit="1"/>
    </xf>
    <xf numFmtId="0" fontId="1" fillId="3" borderId="24" xfId="1" applyFill="1" applyBorder="1" applyAlignment="1">
      <alignment horizontal="center" vertical="center" shrinkToFit="1"/>
    </xf>
    <xf numFmtId="0" fontId="3" fillId="0" borderId="121" xfId="1" applyFont="1" applyBorder="1" applyAlignment="1">
      <alignment horizontal="center" vertical="center" shrinkToFit="1"/>
    </xf>
    <xf numFmtId="0" fontId="3" fillId="0" borderId="122" xfId="1" applyFont="1" applyBorder="1" applyAlignment="1">
      <alignment horizontal="center" vertical="center" shrinkToFit="1"/>
    </xf>
    <xf numFmtId="0" fontId="3" fillId="0" borderId="123" xfId="1" applyFont="1" applyBorder="1" applyAlignment="1">
      <alignment horizontal="center" vertical="center" shrinkToFit="1"/>
    </xf>
    <xf numFmtId="0" fontId="1" fillId="3" borderId="84" xfId="1" applyFill="1" applyBorder="1" applyAlignment="1">
      <alignment horizontal="center" vertical="center" shrinkToFit="1"/>
    </xf>
    <xf numFmtId="0" fontId="3" fillId="0" borderId="124" xfId="1" applyFont="1" applyBorder="1" applyAlignment="1">
      <alignment horizontal="center" vertical="center" shrinkToFit="1"/>
    </xf>
    <xf numFmtId="0" fontId="3" fillId="0" borderId="125" xfId="1" applyFont="1" applyBorder="1" applyAlignment="1">
      <alignment horizontal="center" vertical="center" shrinkToFit="1"/>
    </xf>
    <xf numFmtId="0" fontId="3" fillId="0" borderId="126" xfId="1" applyFont="1" applyBorder="1" applyAlignment="1">
      <alignment horizontal="center" vertical="center" shrinkToFit="1"/>
    </xf>
    <xf numFmtId="0" fontId="27" fillId="0" borderId="124" xfId="1" applyFont="1" applyBorder="1" applyAlignment="1">
      <alignment horizontal="center" vertical="center" shrinkToFit="1"/>
    </xf>
    <xf numFmtId="0" fontId="27" fillId="0" borderId="125" xfId="1" applyFont="1" applyBorder="1" applyAlignment="1">
      <alignment horizontal="center" vertical="center" shrinkToFit="1"/>
    </xf>
    <xf numFmtId="0" fontId="0" fillId="0" borderId="3" xfId="0" applyBorder="1">
      <alignment vertical="center"/>
    </xf>
    <xf numFmtId="0" fontId="1" fillId="3" borderId="104" xfId="1" applyFill="1" applyBorder="1" applyAlignment="1">
      <alignment horizontal="center" vertical="center" shrinkToFit="1"/>
    </xf>
    <xf numFmtId="0" fontId="3" fillId="0" borderId="127" xfId="1" applyFont="1" applyBorder="1" applyAlignment="1">
      <alignment horizontal="center" vertical="center" shrinkToFit="1"/>
    </xf>
    <xf numFmtId="0" fontId="3" fillId="0" borderId="128" xfId="1" applyFont="1" applyBorder="1" applyAlignment="1">
      <alignment horizontal="center" vertical="center" shrinkToFit="1"/>
    </xf>
    <xf numFmtId="0" fontId="3" fillId="0" borderId="129" xfId="1" applyFont="1" applyBorder="1" applyAlignment="1">
      <alignment horizontal="center" vertical="center" shrinkToFit="1"/>
    </xf>
    <xf numFmtId="0" fontId="0" fillId="0" borderId="65" xfId="0" applyBorder="1">
      <alignment vertical="center"/>
    </xf>
    <xf numFmtId="0" fontId="27" fillId="0" borderId="127" xfId="1" applyFont="1" applyBorder="1" applyAlignment="1">
      <alignment horizontal="center" vertical="center" shrinkToFit="1"/>
    </xf>
    <xf numFmtId="0" fontId="27" fillId="0" borderId="129" xfId="1" applyFont="1" applyBorder="1" applyAlignment="1">
      <alignment horizontal="center" vertical="center" shrinkToFit="1"/>
    </xf>
    <xf numFmtId="0" fontId="27" fillId="0" borderId="128" xfId="1" applyFont="1" applyBorder="1" applyAlignment="1">
      <alignment horizontal="center" vertical="center" shrinkToFit="1"/>
    </xf>
    <xf numFmtId="0" fontId="25" fillId="0" borderId="0" xfId="0" applyFont="1" applyAlignment="1">
      <alignment horizontal="center" vertical="center" shrinkToFit="1"/>
    </xf>
    <xf numFmtId="0" fontId="26" fillId="0" borderId="0" xfId="0" applyFont="1" applyAlignment="1">
      <alignment horizontal="center" vertical="center" shrinkToFit="1"/>
    </xf>
    <xf numFmtId="0" fontId="24" fillId="0" borderId="0" xfId="0" applyFont="1" applyAlignment="1">
      <alignment vertical="center" shrinkToFit="1"/>
    </xf>
    <xf numFmtId="0" fontId="0" fillId="39" borderId="8" xfId="0" applyFill="1" applyBorder="1" applyAlignment="1">
      <alignment horizontal="center" vertical="center" shrinkToFit="1"/>
    </xf>
    <xf numFmtId="0" fontId="25" fillId="0" borderId="91" xfId="0" applyFont="1" applyBorder="1">
      <alignment vertical="center"/>
    </xf>
    <xf numFmtId="0" fontId="25" fillId="0" borderId="130" xfId="0" applyFont="1" applyBorder="1">
      <alignment vertical="center"/>
    </xf>
    <xf numFmtId="0" fontId="25" fillId="0" borderId="131" xfId="0" applyFont="1" applyBorder="1">
      <alignment vertical="center"/>
    </xf>
    <xf numFmtId="0" fontId="25" fillId="0" borderId="100" xfId="0" applyFont="1" applyBorder="1">
      <alignment vertical="center"/>
    </xf>
    <xf numFmtId="0" fontId="26" fillId="0" borderId="105" xfId="0" applyFont="1" applyBorder="1">
      <alignment vertical="center"/>
    </xf>
    <xf numFmtId="0" fontId="26" fillId="0" borderId="106" xfId="0" applyFont="1" applyBorder="1">
      <alignment vertical="center"/>
    </xf>
    <xf numFmtId="0" fontId="26" fillId="0" borderId="100" xfId="0" applyFont="1" applyBorder="1">
      <alignment vertical="center"/>
    </xf>
    <xf numFmtId="0" fontId="0" fillId="0" borderId="105" xfId="0" applyBorder="1">
      <alignment vertical="center"/>
    </xf>
    <xf numFmtId="20" fontId="0" fillId="0" borderId="106" xfId="0" applyNumberFormat="1" applyBorder="1">
      <alignment vertical="center"/>
    </xf>
    <xf numFmtId="0" fontId="25" fillId="0" borderId="105" xfId="0" applyFont="1" applyBorder="1">
      <alignment vertical="center"/>
    </xf>
    <xf numFmtId="0" fontId="25" fillId="0" borderId="106" xfId="0" applyFont="1" applyBorder="1">
      <alignment vertical="center"/>
    </xf>
    <xf numFmtId="0" fontId="0" fillId="40" borderId="8" xfId="0" applyFill="1" applyBorder="1" applyAlignment="1">
      <alignment horizontal="center" vertical="center" shrinkToFit="1"/>
    </xf>
    <xf numFmtId="56" fontId="0" fillId="40" borderId="8" xfId="0" applyNumberFormat="1" applyFill="1" applyBorder="1" applyAlignment="1">
      <alignment vertical="center" shrinkToFit="1"/>
    </xf>
    <xf numFmtId="0" fontId="0" fillId="40" borderId="8" xfId="0" applyFill="1" applyBorder="1" applyAlignment="1">
      <alignment vertical="center" shrinkToFit="1"/>
    </xf>
    <xf numFmtId="56" fontId="0" fillId="41" borderId="0" xfId="0" applyNumberFormat="1" applyFill="1">
      <alignment vertical="center"/>
    </xf>
    <xf numFmtId="56" fontId="0" fillId="42" borderId="0" xfId="0" applyNumberFormat="1" applyFill="1">
      <alignment vertical="center"/>
    </xf>
    <xf numFmtId="56" fontId="0" fillId="0" borderId="0" xfId="0" applyNumberFormat="1">
      <alignment vertical="center"/>
    </xf>
    <xf numFmtId="14" fontId="0" fillId="0" borderId="0" xfId="0" applyNumberFormat="1">
      <alignment vertical="center"/>
    </xf>
    <xf numFmtId="0" fontId="0" fillId="43" borderId="8" xfId="0" applyFill="1" applyBorder="1" applyAlignment="1">
      <alignment horizontal="center" vertical="center" shrinkToFit="1"/>
    </xf>
    <xf numFmtId="0" fontId="3" fillId="4" borderId="124" xfId="1" applyFont="1" applyFill="1" applyBorder="1" applyAlignment="1">
      <alignment horizontal="center" vertical="center" shrinkToFit="1"/>
    </xf>
    <xf numFmtId="0" fontId="66" fillId="0" borderId="3" xfId="0" applyFont="1" applyBorder="1" applyAlignment="1">
      <alignment horizontal="center" vertical="center"/>
    </xf>
    <xf numFmtId="0" fontId="67" fillId="0" borderId="124" xfId="0" applyFont="1" applyBorder="1" applyAlignment="1">
      <alignment horizontal="center" vertical="center" shrinkToFit="1"/>
    </xf>
    <xf numFmtId="0" fontId="67" fillId="0" borderId="132" xfId="0" applyFont="1" applyBorder="1" applyAlignment="1">
      <alignment horizontal="center" vertical="center" shrinkToFit="1"/>
    </xf>
    <xf numFmtId="0" fontId="67" fillId="0" borderId="127" xfId="0" applyFont="1" applyBorder="1" applyAlignment="1">
      <alignment horizontal="center" vertical="center" shrinkToFit="1"/>
    </xf>
    <xf numFmtId="0" fontId="67" fillId="0" borderId="133" xfId="0" applyFont="1" applyBorder="1" applyAlignment="1">
      <alignment horizontal="center" vertical="center" shrinkToFit="1"/>
    </xf>
    <xf numFmtId="0" fontId="69" fillId="0" borderId="124" xfId="1" applyFont="1" applyBorder="1" applyAlignment="1">
      <alignment horizontal="center" vertical="center" shrinkToFit="1"/>
    </xf>
    <xf numFmtId="0" fontId="69" fillId="0" borderId="125" xfId="1" applyFont="1" applyBorder="1" applyAlignment="1">
      <alignment horizontal="center" vertical="center" shrinkToFit="1"/>
    </xf>
    <xf numFmtId="0" fontId="0" fillId="44" borderId="8" xfId="0" applyFill="1" applyBorder="1" applyAlignment="1">
      <alignment horizontal="center" vertical="center" shrinkToFit="1"/>
    </xf>
    <xf numFmtId="0" fontId="0" fillId="39" borderId="0" xfId="0" applyFill="1" applyAlignment="1">
      <alignment vertical="center" shrinkToFit="1"/>
    </xf>
    <xf numFmtId="0" fontId="0" fillId="0" borderId="8" xfId="0" applyBorder="1" applyAlignment="1">
      <alignment horizontal="right" vertical="center" shrinkToFit="1"/>
    </xf>
    <xf numFmtId="0" fontId="0" fillId="39" borderId="8" xfId="0" applyFill="1" applyBorder="1" applyAlignment="1">
      <alignment horizontal="right" vertical="center" shrinkToFit="1"/>
    </xf>
    <xf numFmtId="0" fontId="25" fillId="0" borderId="52" xfId="0" applyFont="1" applyBorder="1" applyAlignment="1">
      <alignment horizontal="center" vertical="center" shrinkToFit="1"/>
    </xf>
    <xf numFmtId="0" fontId="26" fillId="0" borderId="1" xfId="0" applyFont="1" applyBorder="1" applyAlignment="1">
      <alignment horizontal="center" vertical="center" shrinkToFit="1"/>
    </xf>
    <xf numFmtId="0" fontId="26" fillId="0" borderId="29" xfId="0" applyFont="1" applyBorder="1" applyAlignment="1">
      <alignment horizontal="center" vertical="center" shrinkToFit="1"/>
    </xf>
    <xf numFmtId="0" fontId="13" fillId="0" borderId="66" xfId="7" applyFont="1" applyBorder="1" applyAlignment="1">
      <alignment horizontal="left" vertical="center"/>
    </xf>
    <xf numFmtId="0" fontId="13" fillId="0" borderId="35" xfId="7" applyFont="1" applyBorder="1" applyAlignment="1">
      <alignment horizontal="left" vertical="center"/>
    </xf>
    <xf numFmtId="178" fontId="13" fillId="0" borderId="64" xfId="7" applyNumberFormat="1" applyFont="1" applyBorder="1" applyAlignment="1">
      <alignment horizontal="right" vertical="center"/>
    </xf>
    <xf numFmtId="0" fontId="13" fillId="0" borderId="65" xfId="7" applyFont="1" applyBorder="1" applyAlignment="1">
      <alignment horizontal="right" vertical="center"/>
    </xf>
    <xf numFmtId="0" fontId="13" fillId="0" borderId="34" xfId="7" applyFont="1" applyBorder="1" applyAlignment="1">
      <alignment horizontal="right" vertical="center"/>
    </xf>
    <xf numFmtId="0" fontId="13" fillId="0" borderId="43" xfId="7" applyFont="1" applyBorder="1" applyAlignment="1">
      <alignment horizontal="right" vertical="center"/>
    </xf>
    <xf numFmtId="0" fontId="22" fillId="0" borderId="8" xfId="7" applyFont="1" applyBorder="1" applyAlignment="1">
      <alignment horizontal="center" vertical="center"/>
    </xf>
    <xf numFmtId="0" fontId="22" fillId="0" borderId="9" xfId="7" applyFont="1" applyBorder="1" applyAlignment="1">
      <alignment horizontal="center" vertical="center"/>
    </xf>
    <xf numFmtId="0" fontId="22" fillId="0" borderId="28" xfId="7" applyFont="1" applyBorder="1" applyAlignment="1">
      <alignment horizontal="center" vertical="center"/>
    </xf>
    <xf numFmtId="0" fontId="13" fillId="0" borderId="91" xfId="7" applyFont="1" applyBorder="1" applyAlignment="1">
      <alignment horizontal="left" vertical="center"/>
    </xf>
    <xf numFmtId="0" fontId="13" fillId="0" borderId="78" xfId="7" applyFont="1" applyBorder="1" applyAlignment="1">
      <alignment horizontal="left" vertical="center"/>
    </xf>
    <xf numFmtId="0" fontId="21" fillId="0" borderId="94" xfId="7" applyFont="1" applyBorder="1" applyAlignment="1">
      <alignment horizontal="center" vertical="center" wrapText="1"/>
    </xf>
    <xf numFmtId="0" fontId="21" fillId="0" borderId="76" xfId="7" applyFont="1" applyBorder="1" applyAlignment="1">
      <alignment horizontal="center" vertical="center"/>
    </xf>
    <xf numFmtId="0" fontId="15" fillId="0" borderId="63" xfId="7" applyFont="1" applyBorder="1" applyAlignment="1">
      <alignment horizontal="center" vertical="center"/>
    </xf>
    <xf numFmtId="0" fontId="15" fillId="0" borderId="67" xfId="7" applyFont="1" applyBorder="1" applyAlignment="1">
      <alignment horizontal="center" vertical="center"/>
    </xf>
    <xf numFmtId="0" fontId="22" fillId="0" borderId="49" xfId="7" applyFont="1" applyBorder="1" applyAlignment="1">
      <alignment horizontal="center" vertical="center"/>
    </xf>
    <xf numFmtId="0" fontId="21" fillId="0" borderId="76" xfId="7" applyFont="1" applyBorder="1" applyAlignment="1">
      <alignment horizontal="center" vertical="center" wrapText="1"/>
    </xf>
    <xf numFmtId="0" fontId="21" fillId="0" borderId="81" xfId="7" applyFont="1" applyBorder="1" applyAlignment="1">
      <alignment horizontal="center" vertical="center" wrapText="1"/>
    </xf>
    <xf numFmtId="0" fontId="22" fillId="0" borderId="82" xfId="7" applyFont="1" applyBorder="1" applyAlignment="1">
      <alignment horizontal="center" vertical="center"/>
    </xf>
    <xf numFmtId="0" fontId="22" fillId="0" borderId="83" xfId="7" applyFont="1" applyBorder="1" applyAlignment="1">
      <alignment horizontal="center" vertical="center"/>
    </xf>
    <xf numFmtId="178" fontId="13" fillId="0" borderId="65" xfId="7" applyNumberFormat="1" applyFont="1" applyBorder="1" applyAlignment="1">
      <alignment horizontal="right" vertical="center"/>
    </xf>
    <xf numFmtId="178" fontId="13" fillId="0" borderId="34" xfId="7" applyNumberFormat="1" applyFont="1" applyBorder="1" applyAlignment="1">
      <alignment horizontal="right" vertical="center"/>
    </xf>
    <xf numFmtId="178" fontId="13" fillId="0" borderId="43" xfId="7" applyNumberFormat="1" applyFont="1" applyBorder="1" applyAlignment="1">
      <alignment horizontal="right" vertical="center"/>
    </xf>
    <xf numFmtId="0" fontId="21" fillId="0" borderId="67" xfId="7" applyFont="1" applyBorder="1" applyAlignment="1">
      <alignment horizontal="center" vertical="center" wrapText="1"/>
    </xf>
    <xf numFmtId="0" fontId="21" fillId="0" borderId="67" xfId="7" applyFont="1" applyBorder="1" applyAlignment="1">
      <alignment horizontal="center" vertical="center"/>
    </xf>
    <xf numFmtId="0" fontId="21" fillId="0" borderId="69" xfId="7" applyFont="1" applyBorder="1" applyAlignment="1">
      <alignment horizontal="center" vertical="center"/>
    </xf>
    <xf numFmtId="0" fontId="22" fillId="0" borderId="79" xfId="7" applyFont="1" applyBorder="1" applyAlignment="1">
      <alignment horizontal="center" vertical="center"/>
    </xf>
    <xf numFmtId="0" fontId="22" fillId="0" borderId="70" xfId="7" applyFont="1" applyBorder="1" applyAlignment="1">
      <alignment horizontal="center" vertical="center"/>
    </xf>
    <xf numFmtId="0" fontId="22" fillId="0" borderId="71" xfId="7" applyFont="1" applyBorder="1" applyAlignment="1">
      <alignment horizontal="center" vertical="center"/>
    </xf>
    <xf numFmtId="0" fontId="22" fillId="0" borderId="88" xfId="7" applyFont="1" applyBorder="1" applyAlignment="1">
      <alignment horizontal="center" vertical="center"/>
    </xf>
    <xf numFmtId="0" fontId="22" fillId="0" borderId="35" xfId="7" applyFont="1" applyBorder="1" applyAlignment="1">
      <alignment horizontal="center" vertical="center"/>
    </xf>
    <xf numFmtId="0" fontId="22" fillId="0" borderId="75" xfId="7" applyFont="1" applyBorder="1" applyAlignment="1">
      <alignment horizontal="center" vertical="center"/>
    </xf>
    <xf numFmtId="0" fontId="21" fillId="0" borderId="73" xfId="7" applyFont="1" applyBorder="1" applyAlignment="1">
      <alignment horizontal="center" vertical="center" wrapText="1"/>
    </xf>
    <xf numFmtId="0" fontId="21" fillId="0" borderId="77" xfId="7" applyFont="1" applyBorder="1" applyAlignment="1">
      <alignment horizontal="center" vertical="center" wrapText="1"/>
    </xf>
    <xf numFmtId="0" fontId="22" fillId="0" borderId="74" xfId="7" applyFont="1" applyBorder="1" applyAlignment="1">
      <alignment horizontal="center" vertical="center"/>
    </xf>
    <xf numFmtId="0" fontId="21" fillId="0" borderId="72" xfId="7" applyFont="1" applyBorder="1" applyAlignment="1">
      <alignment horizontal="center" vertical="center" wrapText="1"/>
    </xf>
    <xf numFmtId="0" fontId="22" fillId="0" borderId="87" xfId="7" applyFont="1" applyBorder="1" applyAlignment="1">
      <alignment horizontal="center" vertical="center"/>
    </xf>
    <xf numFmtId="0" fontId="21" fillId="0" borderId="73" xfId="7" applyFont="1" applyBorder="1" applyAlignment="1">
      <alignment horizontal="center" vertical="center" shrinkToFit="1"/>
    </xf>
    <xf numFmtId="0" fontId="21" fillId="0" borderId="76" xfId="7" applyFont="1" applyBorder="1" applyAlignment="1">
      <alignment horizontal="center" vertical="center" shrinkToFit="1"/>
    </xf>
    <xf numFmtId="0" fontId="21" fillId="0" borderId="81" xfId="7" applyFont="1" applyBorder="1" applyAlignment="1">
      <alignment horizontal="center" vertical="center" shrinkToFit="1"/>
    </xf>
    <xf numFmtId="0" fontId="9" fillId="0" borderId="85" xfId="7" applyFont="1" applyBorder="1" applyAlignment="1">
      <alignment horizontal="center" vertical="center"/>
    </xf>
    <xf numFmtId="0" fontId="9" fillId="0" borderId="87" xfId="7" applyFont="1" applyBorder="1" applyAlignment="1">
      <alignment horizontal="center" vertical="center"/>
    </xf>
    <xf numFmtId="0" fontId="9" fillId="0" borderId="11" xfId="7" applyFont="1" applyBorder="1" applyAlignment="1">
      <alignment horizontal="center" vertical="center"/>
    </xf>
    <xf numFmtId="0" fontId="9" fillId="0" borderId="79" xfId="7" applyFont="1" applyBorder="1" applyAlignment="1">
      <alignment horizontal="center" vertical="center"/>
    </xf>
    <xf numFmtId="0" fontId="22" fillId="0" borderId="89" xfId="7" applyFont="1" applyBorder="1" applyAlignment="1">
      <alignment horizontal="center" vertical="center"/>
    </xf>
    <xf numFmtId="0" fontId="9" fillId="0" borderId="86" xfId="7" applyFont="1" applyBorder="1" applyAlignment="1">
      <alignment horizontal="center" vertical="center"/>
    </xf>
    <xf numFmtId="0" fontId="22" fillId="0" borderId="27" xfId="7" applyFont="1" applyBorder="1" applyAlignment="1">
      <alignment horizontal="center" vertical="center"/>
    </xf>
    <xf numFmtId="0" fontId="9" fillId="0" borderId="80" xfId="7" applyFont="1" applyBorder="1" applyAlignment="1">
      <alignment horizontal="center" vertical="center"/>
    </xf>
    <xf numFmtId="0" fontId="22" fillId="0" borderId="90" xfId="7" applyFont="1" applyBorder="1" applyAlignment="1">
      <alignment horizontal="center" vertical="center"/>
    </xf>
    <xf numFmtId="0" fontId="36" fillId="0" borderId="43" xfId="1" applyFont="1" applyBorder="1" applyAlignment="1">
      <alignment horizontal="center" vertical="center" shrinkToFit="1"/>
    </xf>
    <xf numFmtId="176" fontId="9" fillId="3" borderId="8" xfId="1" applyNumberFormat="1" applyFont="1" applyFill="1" applyBorder="1" applyAlignment="1">
      <alignment horizontal="center" vertical="center" shrinkToFit="1"/>
    </xf>
    <xf numFmtId="56" fontId="9" fillId="3" borderId="26" xfId="1" applyNumberFormat="1" applyFont="1" applyFill="1" applyBorder="1" applyAlignment="1">
      <alignment horizontal="left" vertical="center" shrinkToFit="1"/>
    </xf>
    <xf numFmtId="56" fontId="9" fillId="3" borderId="27" xfId="1" applyNumberFormat="1" applyFont="1" applyFill="1" applyBorder="1" applyAlignment="1">
      <alignment horizontal="left" vertical="center" shrinkToFit="1"/>
    </xf>
    <xf numFmtId="56" fontId="9" fillId="3" borderId="25" xfId="1" applyNumberFormat="1" applyFont="1" applyFill="1" applyBorder="1" applyAlignment="1">
      <alignment horizontal="right" vertical="center" shrinkToFit="1"/>
    </xf>
    <xf numFmtId="56" fontId="9" fillId="3" borderId="26" xfId="1" applyNumberFormat="1" applyFont="1" applyFill="1" applyBorder="1" applyAlignment="1">
      <alignment horizontal="right" vertical="center" shrinkToFit="1"/>
    </xf>
    <xf numFmtId="20" fontId="9" fillId="3" borderId="8" xfId="1" applyNumberFormat="1" applyFont="1" applyFill="1" applyBorder="1" applyAlignment="1">
      <alignment horizontal="center" vertical="center" shrinkToFit="1"/>
    </xf>
    <xf numFmtId="20" fontId="9" fillId="3" borderId="26" xfId="1" applyNumberFormat="1" applyFont="1" applyFill="1" applyBorder="1" applyAlignment="1">
      <alignment horizontal="left" vertical="center" shrinkToFit="1"/>
    </xf>
    <xf numFmtId="20" fontId="9" fillId="3" borderId="27" xfId="1" applyNumberFormat="1" applyFont="1" applyFill="1" applyBorder="1" applyAlignment="1">
      <alignment horizontal="left" vertical="center" shrinkToFit="1"/>
    </xf>
    <xf numFmtId="0" fontId="5" fillId="6" borderId="9" xfId="7" applyFont="1" applyFill="1" applyBorder="1" applyAlignment="1">
      <alignment horizontal="center" vertical="center"/>
    </xf>
    <xf numFmtId="0" fontId="5" fillId="6" borderId="28" xfId="7" applyFont="1" applyFill="1" applyBorder="1" applyAlignment="1">
      <alignment horizontal="center" vertical="center"/>
    </xf>
    <xf numFmtId="0" fontId="5" fillId="6" borderId="8" xfId="1" applyFont="1" applyFill="1" applyBorder="1" applyAlignment="1">
      <alignment horizontal="center" vertical="center" shrinkToFit="1"/>
    </xf>
    <xf numFmtId="0" fontId="5" fillId="6" borderId="82" xfId="1" applyFont="1" applyFill="1" applyBorder="1" applyAlignment="1">
      <alignment horizontal="center" vertical="center" shrinkToFit="1"/>
    </xf>
    <xf numFmtId="0" fontId="3" fillId="3" borderId="101" xfId="1" applyFont="1" applyFill="1" applyBorder="1" applyAlignment="1">
      <alignment horizontal="center" vertical="center" shrinkToFit="1"/>
    </xf>
    <xf numFmtId="0" fontId="3" fillId="3" borderId="82" xfId="1" applyFont="1" applyFill="1" applyBorder="1" applyAlignment="1">
      <alignment horizontal="center" vertical="center" shrinkToFit="1"/>
    </xf>
    <xf numFmtId="0" fontId="5" fillId="6" borderId="103" xfId="7" applyFont="1" applyFill="1" applyBorder="1" applyAlignment="1">
      <alignment horizontal="center" vertical="center"/>
    </xf>
    <xf numFmtId="0" fontId="5" fillId="6" borderId="83" xfId="7" applyFont="1" applyFill="1" applyBorder="1" applyAlignment="1">
      <alignment horizontal="center" vertical="center"/>
    </xf>
    <xf numFmtId="0" fontId="3" fillId="3" borderId="8" xfId="1" applyFont="1" applyFill="1" applyBorder="1" applyAlignment="1">
      <alignment horizontal="center" vertical="center" shrinkToFit="1"/>
    </xf>
    <xf numFmtId="0" fontId="5" fillId="6" borderId="9" xfId="1" applyFont="1" applyFill="1" applyBorder="1" applyAlignment="1">
      <alignment horizontal="center" vertical="center" shrinkToFit="1"/>
    </xf>
    <xf numFmtId="0" fontId="5" fillId="6" borderId="28" xfId="1" applyFont="1" applyFill="1" applyBorder="1" applyAlignment="1">
      <alignment horizontal="center" vertical="center" shrinkToFit="1"/>
    </xf>
    <xf numFmtId="0" fontId="5" fillId="6" borderId="101" xfId="7" applyFont="1" applyFill="1" applyBorder="1" applyAlignment="1">
      <alignment horizontal="center" vertical="center"/>
    </xf>
    <xf numFmtId="0" fontId="5" fillId="6" borderId="82" xfId="7" applyFont="1" applyFill="1" applyBorder="1" applyAlignment="1">
      <alignment horizontal="center" vertical="center"/>
    </xf>
    <xf numFmtId="0" fontId="5" fillId="6" borderId="83" xfId="1" applyFont="1" applyFill="1" applyBorder="1" applyAlignment="1">
      <alignment horizontal="center" vertical="center" shrinkToFit="1"/>
    </xf>
    <xf numFmtId="56" fontId="9" fillId="5" borderId="25" xfId="1" applyNumberFormat="1" applyFont="1" applyFill="1" applyBorder="1" applyAlignment="1">
      <alignment horizontal="right" vertical="center" shrinkToFit="1"/>
    </xf>
    <xf numFmtId="56" fontId="9" fillId="5" borderId="26" xfId="1" applyNumberFormat="1" applyFont="1" applyFill="1" applyBorder="1" applyAlignment="1">
      <alignment horizontal="right" vertical="center" shrinkToFit="1"/>
    </xf>
    <xf numFmtId="176" fontId="9" fillId="5" borderId="8" xfId="1" applyNumberFormat="1" applyFont="1" applyFill="1" applyBorder="1" applyAlignment="1">
      <alignment horizontal="center" vertical="center" shrinkToFit="1"/>
    </xf>
    <xf numFmtId="178" fontId="9" fillId="3" borderId="25" xfId="1" applyNumberFormat="1" applyFont="1" applyFill="1" applyBorder="1" applyAlignment="1">
      <alignment horizontal="right" vertical="center" shrinkToFit="1"/>
    </xf>
    <xf numFmtId="178" fontId="9" fillId="3" borderId="26" xfId="1" applyNumberFormat="1" applyFont="1" applyFill="1" applyBorder="1" applyAlignment="1">
      <alignment horizontal="right" vertical="center" shrinkToFit="1"/>
    </xf>
    <xf numFmtId="0" fontId="11" fillId="0" borderId="52" xfId="6" applyFont="1" applyBorder="1" applyAlignment="1">
      <alignment horizontal="center" vertical="center"/>
    </xf>
    <xf numFmtId="0" fontId="11" fillId="0" borderId="1" xfId="6" applyFont="1" applyBorder="1" applyAlignment="1">
      <alignment horizontal="center" vertical="center"/>
    </xf>
    <xf numFmtId="0" fontId="11" fillId="0" borderId="53" xfId="6" applyFont="1" applyBorder="1" applyAlignment="1">
      <alignment horizontal="center" vertical="center"/>
    </xf>
    <xf numFmtId="0" fontId="12" fillId="0" borderId="54" xfId="6" applyFont="1" applyBorder="1" applyAlignment="1">
      <alignment horizontal="center" vertical="center"/>
    </xf>
    <xf numFmtId="0" fontId="12" fillId="0" borderId="1" xfId="6" applyFont="1" applyBorder="1" applyAlignment="1">
      <alignment horizontal="center" vertical="center"/>
    </xf>
    <xf numFmtId="177" fontId="13" fillId="0" borderId="52" xfId="6" applyNumberFormat="1" applyFont="1" applyBorder="1" applyAlignment="1">
      <alignment horizontal="right" vertical="center"/>
    </xf>
    <xf numFmtId="177" fontId="13" fillId="0" borderId="1" xfId="6" applyNumberFormat="1" applyFont="1" applyBorder="1" applyAlignment="1">
      <alignment horizontal="right" vertical="center"/>
    </xf>
    <xf numFmtId="0" fontId="11" fillId="0" borderId="9" xfId="6" applyFont="1" applyBorder="1" applyAlignment="1">
      <alignment horizontal="center" vertical="center" textRotation="255"/>
    </xf>
    <xf numFmtId="0" fontId="11" fillId="0" borderId="28" xfId="6" applyFont="1" applyBorder="1" applyAlignment="1">
      <alignment horizontal="center" vertical="center" textRotation="255"/>
    </xf>
    <xf numFmtId="0" fontId="11" fillId="0" borderId="9" xfId="6" applyFont="1" applyBorder="1" applyAlignment="1">
      <alignment horizontal="center" vertical="center"/>
    </xf>
    <xf numFmtId="0" fontId="11" fillId="0" borderId="28" xfId="6" applyFont="1" applyBorder="1" applyAlignment="1">
      <alignment horizontal="center" vertical="center"/>
    </xf>
    <xf numFmtId="176" fontId="1" fillId="0" borderId="22" xfId="6" applyNumberFormat="1" applyBorder="1" applyAlignment="1">
      <alignment horizontal="center" vertical="center" shrinkToFit="1"/>
    </xf>
    <xf numFmtId="176" fontId="1" fillId="0" borderId="36" xfId="6" applyNumberFormat="1" applyBorder="1" applyAlignment="1">
      <alignment horizontal="center" vertical="center" shrinkToFit="1"/>
    </xf>
    <xf numFmtId="0" fontId="14" fillId="0" borderId="57" xfId="6" applyFont="1" applyBorder="1" applyAlignment="1">
      <alignment horizontal="center" vertical="center" shrinkToFit="1"/>
    </xf>
    <xf numFmtId="0" fontId="1" fillId="0" borderId="37" xfId="6" applyBorder="1" applyAlignment="1">
      <alignment horizontal="center" vertical="center"/>
    </xf>
    <xf numFmtId="177" fontId="13" fillId="0" borderId="1" xfId="6" applyNumberFormat="1" applyFont="1" applyBorder="1" applyAlignment="1">
      <alignment horizontal="left" vertical="center"/>
    </xf>
    <xf numFmtId="177" fontId="13" fillId="0" borderId="29" xfId="6" applyNumberFormat="1" applyFont="1" applyBorder="1" applyAlignment="1">
      <alignment horizontal="left" vertical="center"/>
    </xf>
    <xf numFmtId="0" fontId="16" fillId="38" borderId="25" xfId="6" applyFont="1" applyFill="1" applyBorder="1" applyAlignment="1">
      <alignment horizontal="center" vertical="center" shrinkToFit="1"/>
    </xf>
    <xf numFmtId="0" fontId="16" fillId="38" borderId="27" xfId="6" applyFont="1" applyFill="1" applyBorder="1" applyAlignment="1">
      <alignment horizontal="center" vertical="center" shrinkToFit="1"/>
    </xf>
    <xf numFmtId="0" fontId="16" fillId="38" borderId="46" xfId="6" applyFont="1" applyFill="1" applyBorder="1" applyAlignment="1">
      <alignment horizontal="center" vertical="center" shrinkToFit="1"/>
    </xf>
    <xf numFmtId="0" fontId="16" fillId="38" borderId="56" xfId="6" applyFont="1" applyFill="1" applyBorder="1" applyAlignment="1">
      <alignment horizontal="center" vertical="center" shrinkToFit="1"/>
    </xf>
    <xf numFmtId="0" fontId="17" fillId="38" borderId="60" xfId="6" applyFont="1" applyFill="1" applyBorder="1" applyAlignment="1">
      <alignment horizontal="center" vertical="center" shrinkToFit="1"/>
    </xf>
    <xf numFmtId="0" fontId="17" fillId="38" borderId="28" xfId="6" applyFont="1" applyFill="1" applyBorder="1" applyAlignment="1">
      <alignment horizontal="center" vertical="center" shrinkToFit="1"/>
    </xf>
    <xf numFmtId="0" fontId="16" fillId="38" borderId="31" xfId="6" applyFont="1" applyFill="1" applyBorder="1" applyAlignment="1">
      <alignment horizontal="center" vertical="center" shrinkToFit="1"/>
    </xf>
    <xf numFmtId="0" fontId="17" fillId="38" borderId="8" xfId="6" applyFont="1" applyFill="1" applyBorder="1" applyAlignment="1">
      <alignment horizontal="center" vertical="center" shrinkToFit="1"/>
    </xf>
    <xf numFmtId="0" fontId="17" fillId="38" borderId="59" xfId="6" applyFont="1" applyFill="1" applyBorder="1" applyAlignment="1">
      <alignment horizontal="center" vertical="center" shrinkToFit="1"/>
    </xf>
    <xf numFmtId="0" fontId="17" fillId="38" borderId="30" xfId="6" applyFont="1" applyFill="1" applyBorder="1" applyAlignment="1">
      <alignment horizontal="center" vertical="center" shrinkToFit="1"/>
    </xf>
    <xf numFmtId="0" fontId="17" fillId="38" borderId="23" xfId="6" applyFont="1" applyFill="1" applyBorder="1" applyAlignment="1">
      <alignment horizontal="center" vertical="center" shrinkToFit="1"/>
    </xf>
    <xf numFmtId="0" fontId="17" fillId="38" borderId="55" xfId="6" applyFont="1" applyFill="1" applyBorder="1" applyAlignment="1">
      <alignment horizontal="center" vertical="center" shrinkToFit="1"/>
    </xf>
    <xf numFmtId="0" fontId="17" fillId="38" borderId="62" xfId="6" applyFont="1" applyFill="1" applyBorder="1" applyAlignment="1">
      <alignment horizontal="center" vertical="center" shrinkToFit="1"/>
    </xf>
    <xf numFmtId="0" fontId="45" fillId="0" borderId="32" xfId="6" applyFont="1" applyBorder="1" applyAlignment="1">
      <alignment horizontal="center" vertical="center" textRotation="255"/>
    </xf>
    <xf numFmtId="0" fontId="45" fillId="0" borderId="0" xfId="6" applyFont="1" applyAlignment="1">
      <alignment horizontal="center" vertical="center" textRotation="255"/>
    </xf>
    <xf numFmtId="0" fontId="45" fillId="0" borderId="33" xfId="6" applyFont="1" applyBorder="1" applyAlignment="1">
      <alignment horizontal="center" vertical="center" textRotation="255"/>
    </xf>
    <xf numFmtId="0" fontId="11" fillId="0" borderId="49" xfId="6" applyFont="1" applyBorder="1" applyAlignment="1">
      <alignment horizontal="center" vertical="center"/>
    </xf>
    <xf numFmtId="0" fontId="16" fillId="38" borderId="58" xfId="6" applyFont="1" applyFill="1" applyBorder="1" applyAlignment="1">
      <alignment horizontal="center" vertical="center" shrinkToFit="1"/>
    </xf>
    <xf numFmtId="0" fontId="16" fillId="38" borderId="61" xfId="6" applyFont="1" applyFill="1" applyBorder="1" applyAlignment="1">
      <alignment horizontal="center" vertical="center" shrinkToFit="1"/>
    </xf>
    <xf numFmtId="0" fontId="11" fillId="0" borderId="23" xfId="6" applyFont="1" applyBorder="1"/>
    <xf numFmtId="0" fontId="11" fillId="0" borderId="14" xfId="6" applyFont="1" applyBorder="1"/>
    <xf numFmtId="0" fontId="11" fillId="0" borderId="22" xfId="6" applyFont="1" applyBorder="1" applyAlignment="1">
      <alignment horizontal="center" vertical="center"/>
    </xf>
    <xf numFmtId="0" fontId="11" fillId="0" borderId="12" xfId="6" applyFont="1" applyBorder="1" applyAlignment="1">
      <alignment horizontal="center" vertical="center"/>
    </xf>
    <xf numFmtId="0" fontId="11" fillId="0" borderId="41" xfId="6" applyFont="1" applyBorder="1" applyAlignment="1">
      <alignment horizontal="center" vertical="center"/>
    </xf>
    <xf numFmtId="0" fontId="11" fillId="0" borderId="50" xfId="6" applyFont="1" applyBorder="1" applyAlignment="1">
      <alignment horizontal="center" vertical="center"/>
    </xf>
    <xf numFmtId="20" fontId="44" fillId="0" borderId="16" xfId="6" quotePrefix="1" applyNumberFormat="1" applyFont="1" applyBorder="1" applyAlignment="1">
      <alignment horizontal="center" vertical="center" wrapText="1"/>
    </xf>
    <xf numFmtId="20" fontId="44" fillId="0" borderId="17" xfId="6" quotePrefix="1" applyNumberFormat="1" applyFont="1" applyBorder="1" applyAlignment="1">
      <alignment horizontal="center" vertical="center" wrapText="1"/>
    </xf>
    <xf numFmtId="20" fontId="44" fillId="0" borderId="18" xfId="6" quotePrefix="1" applyNumberFormat="1" applyFont="1" applyBorder="1" applyAlignment="1">
      <alignment horizontal="center" vertical="center" wrapText="1"/>
    </xf>
    <xf numFmtId="20" fontId="44" fillId="0" borderId="19" xfId="6" quotePrefix="1" applyNumberFormat="1" applyFont="1" applyBorder="1" applyAlignment="1">
      <alignment horizontal="center" vertical="center"/>
    </xf>
    <xf numFmtId="20" fontId="44" fillId="0" borderId="20" xfId="6" quotePrefix="1" applyNumberFormat="1" applyFont="1" applyBorder="1" applyAlignment="1">
      <alignment horizontal="center" vertical="center"/>
    </xf>
    <xf numFmtId="20" fontId="44" fillId="0" borderId="21" xfId="6" quotePrefix="1" applyNumberFormat="1" applyFont="1" applyBorder="1" applyAlignment="1">
      <alignment horizontal="center" vertical="center"/>
    </xf>
    <xf numFmtId="0" fontId="16" fillId="0" borderId="25" xfId="6" applyFont="1" applyBorder="1" applyAlignment="1">
      <alignment horizontal="center" vertical="center" shrinkToFit="1"/>
    </xf>
    <xf numFmtId="0" fontId="16" fillId="0" borderId="27" xfId="6" applyFont="1" applyBorder="1" applyAlignment="1">
      <alignment horizontal="center" vertical="center" shrinkToFit="1"/>
    </xf>
    <xf numFmtId="0" fontId="16" fillId="0" borderId="46" xfId="6" applyFont="1" applyBorder="1" applyAlignment="1">
      <alignment horizontal="center" vertical="center" shrinkToFit="1"/>
    </xf>
    <xf numFmtId="0" fontId="16" fillId="0" borderId="56" xfId="6" applyFont="1" applyBorder="1" applyAlignment="1">
      <alignment horizontal="center" vertical="center" shrinkToFit="1"/>
    </xf>
    <xf numFmtId="0" fontId="11" fillId="0" borderId="8" xfId="6" applyFont="1" applyBorder="1" applyAlignment="1">
      <alignment horizontal="center" vertical="center"/>
    </xf>
    <xf numFmtId="0" fontId="11" fillId="0" borderId="25" xfId="6" applyFont="1" applyBorder="1" applyAlignment="1">
      <alignment horizontal="center" vertical="center"/>
    </xf>
    <xf numFmtId="0" fontId="11" fillId="0" borderId="26" xfId="6" applyFont="1" applyBorder="1" applyAlignment="1">
      <alignment horizontal="center" vertical="center"/>
    </xf>
    <xf numFmtId="0" fontId="11" fillId="0" borderId="46" xfId="6" applyFont="1" applyBorder="1" applyAlignment="1">
      <alignment horizontal="center" vertical="center"/>
    </xf>
    <xf numFmtId="0" fontId="11" fillId="0" borderId="51" xfId="6" applyFont="1" applyBorder="1" applyAlignment="1">
      <alignment horizontal="center" vertical="center"/>
    </xf>
    <xf numFmtId="0" fontId="11" fillId="0" borderId="0" xfId="6" applyFont="1"/>
    <xf numFmtId="0" fontId="17" fillId="0" borderId="60" xfId="6" applyFont="1" applyBorder="1" applyAlignment="1">
      <alignment horizontal="center" vertical="center" shrinkToFit="1"/>
    </xf>
    <xf numFmtId="0" fontId="17" fillId="0" borderId="28" xfId="6" applyFont="1" applyBorder="1" applyAlignment="1">
      <alignment horizontal="center" vertical="center" shrinkToFit="1"/>
    </xf>
    <xf numFmtId="0" fontId="17" fillId="0" borderId="23" xfId="6" applyFont="1" applyBorder="1" applyAlignment="1">
      <alignment horizontal="center" vertical="center" shrinkToFit="1"/>
    </xf>
    <xf numFmtId="0" fontId="17" fillId="0" borderId="55" xfId="6" applyFont="1" applyBorder="1" applyAlignment="1">
      <alignment horizontal="center" vertical="center" shrinkToFit="1"/>
    </xf>
    <xf numFmtId="0" fontId="16" fillId="0" borderId="31" xfId="6" applyFont="1" applyBorder="1" applyAlignment="1">
      <alignment horizontal="center" vertical="center" shrinkToFit="1"/>
    </xf>
    <xf numFmtId="0" fontId="17" fillId="0" borderId="8" xfId="6" applyFont="1" applyBorder="1" applyAlignment="1">
      <alignment horizontal="center" vertical="center" shrinkToFit="1"/>
    </xf>
    <xf numFmtId="0" fontId="17" fillId="0" borderId="59" xfId="6" applyFont="1" applyBorder="1" applyAlignment="1">
      <alignment horizontal="center" vertical="center" shrinkToFit="1"/>
    </xf>
    <xf numFmtId="0" fontId="17" fillId="0" borderId="30" xfId="6" applyFont="1" applyBorder="1" applyAlignment="1">
      <alignment horizontal="center" vertical="center" shrinkToFit="1"/>
    </xf>
    <xf numFmtId="0" fontId="11" fillId="0" borderId="43" xfId="6" applyFont="1" applyBorder="1"/>
    <xf numFmtId="0" fontId="45" fillId="0" borderId="38" xfId="6" applyFont="1" applyBorder="1" applyAlignment="1">
      <alignment horizontal="center" vertical="center" textRotation="255"/>
    </xf>
    <xf numFmtId="0" fontId="45" fillId="0" borderId="39" xfId="6" applyFont="1" applyBorder="1" applyAlignment="1">
      <alignment horizontal="center" vertical="center" textRotation="255"/>
    </xf>
    <xf numFmtId="0" fontId="45" fillId="0" borderId="40" xfId="6" applyFont="1" applyBorder="1" applyAlignment="1">
      <alignment horizontal="center" vertical="center" textRotation="255"/>
    </xf>
    <xf numFmtId="0" fontId="11" fillId="0" borderId="13" xfId="6" applyFont="1" applyBorder="1" applyAlignment="1">
      <alignment horizontal="center" vertical="center"/>
    </xf>
    <xf numFmtId="0" fontId="11" fillId="0" borderId="42" xfId="6" applyFont="1" applyBorder="1" applyAlignment="1">
      <alignment horizontal="center" vertical="center"/>
    </xf>
    <xf numFmtId="0" fontId="11" fillId="0" borderId="15" xfId="6" applyFont="1" applyBorder="1"/>
    <xf numFmtId="0" fontId="11" fillId="0" borderId="45" xfId="6" applyFont="1" applyBorder="1" applyAlignment="1">
      <alignment horizontal="center" vertical="center"/>
    </xf>
    <xf numFmtId="0" fontId="11" fillId="0" borderId="47" xfId="6" applyFont="1" applyBorder="1" applyAlignment="1">
      <alignment horizontal="center" vertical="center"/>
    </xf>
    <xf numFmtId="0" fontId="11" fillId="0" borderId="48" xfId="6" applyFont="1" applyBorder="1"/>
    <xf numFmtId="0" fontId="11" fillId="0" borderId="44" xfId="6" applyFont="1" applyBorder="1"/>
    <xf numFmtId="176" fontId="1" fillId="0" borderId="0" xfId="6" applyNumberFormat="1" applyAlignment="1">
      <alignment horizontal="center" vertical="center" shrinkToFit="1"/>
    </xf>
    <xf numFmtId="176" fontId="1" fillId="4" borderId="22" xfId="6" applyNumberFormat="1" applyFill="1" applyBorder="1" applyAlignment="1">
      <alignment horizontal="center" vertical="center" shrinkToFit="1"/>
    </xf>
    <xf numFmtId="176" fontId="1" fillId="4" borderId="36" xfId="6" applyNumberFormat="1" applyFill="1" applyBorder="1" applyAlignment="1">
      <alignment horizontal="center" vertical="center" shrinkToFit="1"/>
    </xf>
    <xf numFmtId="0" fontId="10" fillId="2" borderId="0" xfId="6" applyFont="1" applyFill="1" applyAlignment="1">
      <alignment horizontal="center" vertical="center"/>
    </xf>
    <xf numFmtId="0" fontId="1" fillId="4" borderId="37" xfId="6" applyFill="1" applyBorder="1" applyAlignment="1">
      <alignment horizontal="center" vertical="center"/>
    </xf>
    <xf numFmtId="0" fontId="1" fillId="0" borderId="0" xfId="6" applyAlignment="1">
      <alignment horizontal="center" vertical="center"/>
    </xf>
    <xf numFmtId="0" fontId="16" fillId="0" borderId="0" xfId="6" applyFont="1" applyAlignment="1">
      <alignment horizontal="center" vertical="center" shrinkToFit="1"/>
    </xf>
    <xf numFmtId="0" fontId="17" fillId="0" borderId="0" xfId="6" applyFont="1" applyAlignment="1">
      <alignment horizontal="center" vertical="center" shrinkToFit="1"/>
    </xf>
    <xf numFmtId="0" fontId="17" fillId="0" borderId="62" xfId="6" applyFont="1" applyBorder="1" applyAlignment="1">
      <alignment horizontal="center" vertical="center" shrinkToFit="1"/>
    </xf>
    <xf numFmtId="0" fontId="16" fillId="0" borderId="58" xfId="6" applyFont="1" applyBorder="1" applyAlignment="1">
      <alignment horizontal="center" vertical="center" shrinkToFit="1"/>
    </xf>
    <xf numFmtId="0" fontId="16" fillId="0" borderId="61" xfId="6" applyFont="1" applyBorder="1" applyAlignment="1">
      <alignment horizontal="center" vertical="center" shrinkToFit="1"/>
    </xf>
    <xf numFmtId="0" fontId="62" fillId="0" borderId="0" xfId="6" applyFont="1" applyAlignment="1">
      <alignment horizontal="left" vertical="center" wrapText="1" shrinkToFit="1"/>
    </xf>
    <xf numFmtId="0" fontId="35" fillId="0" borderId="8" xfId="8" applyFont="1" applyBorder="1" applyAlignment="1">
      <alignment horizontal="center" vertical="center"/>
    </xf>
    <xf numFmtId="0" fontId="35" fillId="0" borderId="9" xfId="8" applyFont="1" applyBorder="1" applyAlignment="1">
      <alignment horizontal="center" vertical="center"/>
    </xf>
    <xf numFmtId="0" fontId="22" fillId="0" borderId="79" xfId="8" applyFont="1" applyBorder="1" applyAlignment="1">
      <alignment horizontal="center" vertical="center"/>
    </xf>
    <xf numFmtId="0" fontId="22" fillId="0" borderId="94" xfId="8" applyFont="1" applyBorder="1" applyAlignment="1">
      <alignment horizontal="center" vertical="center"/>
    </xf>
    <xf numFmtId="0" fontId="22" fillId="0" borderId="81" xfId="8" applyFont="1" applyBorder="1" applyAlignment="1">
      <alignment horizontal="center" vertical="center"/>
    </xf>
    <xf numFmtId="0" fontId="35" fillId="0" borderId="83" xfId="8" applyFont="1" applyBorder="1" applyAlignment="1">
      <alignment horizontal="center" vertical="center"/>
    </xf>
    <xf numFmtId="0" fontId="22" fillId="0" borderId="9" xfId="8" applyFont="1" applyBorder="1" applyAlignment="1">
      <alignment horizontal="center" vertical="center"/>
    </xf>
    <xf numFmtId="0" fontId="22" fillId="0" borderId="83" xfId="8" applyFont="1" applyBorder="1" applyAlignment="1">
      <alignment horizontal="center" vertical="center"/>
    </xf>
    <xf numFmtId="0" fontId="22" fillId="0" borderId="67" xfId="8" applyFont="1" applyBorder="1" applyAlignment="1">
      <alignment horizontal="center" vertical="center"/>
    </xf>
    <xf numFmtId="0" fontId="35" fillId="0" borderId="28" xfId="8" applyFont="1" applyBorder="1" applyAlignment="1">
      <alignment horizontal="center" vertical="center"/>
    </xf>
    <xf numFmtId="0" fontId="22" fillId="0" borderId="8" xfId="8" applyFont="1" applyBorder="1" applyAlignment="1">
      <alignment horizontal="center" vertical="center"/>
    </xf>
    <xf numFmtId="0" fontId="38" fillId="0" borderId="103" xfId="8" applyFont="1" applyBorder="1" applyAlignment="1">
      <alignment horizontal="center" vertical="center"/>
    </xf>
    <xf numFmtId="0" fontId="38" fillId="0" borderId="28" xfId="8" applyFont="1" applyBorder="1" applyAlignment="1">
      <alignment horizontal="center" vertical="center"/>
    </xf>
    <xf numFmtId="0" fontId="38" fillId="0" borderId="9" xfId="8" applyFont="1" applyBorder="1" applyAlignment="1">
      <alignment horizontal="center" vertical="center"/>
    </xf>
    <xf numFmtId="0" fontId="35" fillId="0" borderId="103" xfId="8" applyFont="1" applyBorder="1" applyAlignment="1">
      <alignment horizontal="center" vertical="center"/>
    </xf>
    <xf numFmtId="0" fontId="22" fillId="0" borderId="102" xfId="8" applyFont="1" applyBorder="1" applyAlignment="1">
      <alignment horizontal="center" vertical="center"/>
    </xf>
    <xf numFmtId="0" fontId="38" fillId="0" borderId="49" xfId="8" applyFont="1" applyBorder="1" applyAlignment="1">
      <alignment horizontal="center" vertical="center"/>
    </xf>
    <xf numFmtId="20" fontId="37" fillId="0" borderId="100" xfId="8" quotePrefix="1" applyNumberFormat="1" applyFont="1" applyBorder="1" applyAlignment="1">
      <alignment horizontal="center" vertical="center" wrapText="1"/>
    </xf>
    <xf numFmtId="20" fontId="37" fillId="0" borderId="105" xfId="8" quotePrefix="1" applyNumberFormat="1" applyFont="1" applyBorder="1" applyAlignment="1">
      <alignment horizontal="center" vertical="center" wrapText="1"/>
    </xf>
    <xf numFmtId="20" fontId="37" fillId="0" borderId="106" xfId="8" quotePrefix="1" applyNumberFormat="1" applyFont="1" applyBorder="1" applyAlignment="1">
      <alignment horizontal="center" vertical="center" wrapText="1"/>
    </xf>
    <xf numFmtId="0" fontId="22" fillId="0" borderId="63" xfId="8" applyFont="1" applyBorder="1" applyAlignment="1">
      <alignment horizontal="center" vertical="center"/>
    </xf>
    <xf numFmtId="0" fontId="35" fillId="0" borderId="101" xfId="8" applyFont="1" applyBorder="1" applyAlignment="1">
      <alignment horizontal="center" vertical="center"/>
    </xf>
    <xf numFmtId="0" fontId="35" fillId="0" borderId="9" xfId="9" applyFont="1" applyBorder="1" applyAlignment="1">
      <alignment horizontal="center" vertical="center" shrinkToFit="1"/>
    </xf>
    <xf numFmtId="0" fontId="35" fillId="0" borderId="28" xfId="9" applyFont="1" applyBorder="1" applyAlignment="1">
      <alignment horizontal="center" vertical="center" shrinkToFit="1"/>
    </xf>
    <xf numFmtId="0" fontId="38" fillId="0" borderId="8" xfId="8" applyFont="1" applyBorder="1" applyAlignment="1">
      <alignment horizontal="center" vertical="center"/>
    </xf>
    <xf numFmtId="0" fontId="22" fillId="0" borderId="107" xfId="8" applyFont="1" applyBorder="1" applyAlignment="1">
      <alignment horizontal="center" vertical="center"/>
    </xf>
    <xf numFmtId="0" fontId="22" fillId="0" borderId="101" xfId="8" applyFont="1" applyBorder="1" applyAlignment="1">
      <alignment horizontal="center" vertical="center"/>
    </xf>
    <xf numFmtId="0" fontId="35" fillId="0" borderId="82" xfId="8" applyFont="1" applyBorder="1" applyAlignment="1">
      <alignment horizontal="center" vertical="center"/>
    </xf>
    <xf numFmtId="56" fontId="34" fillId="0" borderId="3" xfId="8" applyNumberFormat="1" applyFont="1" applyBorder="1" applyAlignment="1">
      <alignment horizontal="center" vertical="center"/>
    </xf>
    <xf numFmtId="0" fontId="5" fillId="0" borderId="98" xfId="8" applyFont="1" applyBorder="1" applyAlignment="1">
      <alignment horizontal="center" vertical="center"/>
    </xf>
    <xf numFmtId="0" fontId="5" fillId="0" borderId="99" xfId="8" applyFont="1" applyBorder="1" applyAlignment="1">
      <alignment horizontal="center" vertical="center"/>
    </xf>
    <xf numFmtId="0" fontId="5" fillId="0" borderId="111" xfId="8" applyFont="1" applyBorder="1" applyAlignment="1">
      <alignment horizontal="center" vertical="center"/>
    </xf>
    <xf numFmtId="179" fontId="33" fillId="0" borderId="64" xfId="8" applyNumberFormat="1" applyFont="1" applyBorder="1" applyAlignment="1">
      <alignment horizontal="center" vertical="center"/>
    </xf>
    <xf numFmtId="179" fontId="33" fillId="0" borderId="65" xfId="8" applyNumberFormat="1" applyFont="1" applyBorder="1" applyAlignment="1">
      <alignment horizontal="center" vertical="center"/>
    </xf>
    <xf numFmtId="179" fontId="33" fillId="0" borderId="34" xfId="8" applyNumberFormat="1" applyFont="1" applyBorder="1" applyAlignment="1">
      <alignment horizontal="center" vertical="center"/>
    </xf>
    <xf numFmtId="179" fontId="33" fillId="0" borderId="43" xfId="8" applyNumberFormat="1" applyFont="1" applyBorder="1" applyAlignment="1">
      <alignment horizontal="center" vertical="center"/>
    </xf>
    <xf numFmtId="0" fontId="33" fillId="0" borderId="65" xfId="8" applyFont="1" applyBorder="1" applyAlignment="1">
      <alignment horizontal="center" vertical="center"/>
    </xf>
    <xf numFmtId="0" fontId="33" fillId="0" borderId="66" xfId="8" applyFont="1" applyBorder="1" applyAlignment="1">
      <alignment horizontal="center" vertical="center"/>
    </xf>
    <xf numFmtId="0" fontId="33" fillId="0" borderId="43" xfId="8" applyFont="1" applyBorder="1" applyAlignment="1">
      <alignment horizontal="center" vertical="center"/>
    </xf>
    <xf numFmtId="0" fontId="33" fillId="0" borderId="35" xfId="8" applyFont="1" applyBorder="1" applyAlignment="1">
      <alignment horizontal="center" vertical="center"/>
    </xf>
    <xf numFmtId="0" fontId="33" fillId="0" borderId="91" xfId="8" applyFont="1" applyBorder="1" applyAlignment="1">
      <alignment horizontal="center" vertical="center"/>
    </xf>
    <xf numFmtId="0" fontId="33" fillId="0" borderId="78" xfId="8" applyFont="1" applyBorder="1" applyAlignment="1">
      <alignment horizontal="center" vertical="center"/>
    </xf>
    <xf numFmtId="0" fontId="37" fillId="0" borderId="100" xfId="8" applyFont="1" applyBorder="1" applyAlignment="1">
      <alignment horizontal="center" vertical="center" wrapText="1"/>
    </xf>
    <xf numFmtId="0" fontId="37" fillId="0" borderId="105" xfId="8" applyFont="1" applyBorder="1" applyAlignment="1">
      <alignment horizontal="center" vertical="center"/>
    </xf>
    <xf numFmtId="0" fontId="37" fillId="0" borderId="106" xfId="8" applyFont="1" applyBorder="1" applyAlignment="1">
      <alignment horizontal="center" vertical="center"/>
    </xf>
    <xf numFmtId="0" fontId="5" fillId="0" borderId="108" xfId="8" applyFont="1" applyBorder="1" applyAlignment="1">
      <alignment horizontal="center" vertical="center"/>
    </xf>
    <xf numFmtId="0" fontId="22" fillId="0" borderId="72" xfId="8" applyFont="1" applyBorder="1" applyAlignment="1">
      <alignment horizontal="center" vertical="center"/>
    </xf>
    <xf numFmtId="0" fontId="35" fillId="0" borderId="49" xfId="8" applyFont="1" applyBorder="1" applyAlignment="1">
      <alignment horizontal="center" vertical="center"/>
    </xf>
    <xf numFmtId="56" fontId="35" fillId="0" borderId="3" xfId="8" applyNumberFormat="1" applyFont="1" applyBorder="1" applyAlignment="1">
      <alignment horizontal="center" vertical="center"/>
    </xf>
  </cellXfs>
  <cellStyles count="51">
    <cellStyle name="20% - アクセント 1" xfId="28" builtinId="30" customBuiltin="1"/>
    <cellStyle name="20% - アクセント 2" xfId="32" builtinId="34" customBuiltin="1"/>
    <cellStyle name="20% - アクセント 3" xfId="36" builtinId="38" customBuiltin="1"/>
    <cellStyle name="20% - アクセント 4" xfId="40" builtinId="42" customBuiltin="1"/>
    <cellStyle name="20% - アクセント 5" xfId="44" builtinId="46" customBuiltin="1"/>
    <cellStyle name="20% - アクセント 6" xfId="48" builtinId="50" customBuiltin="1"/>
    <cellStyle name="40% - アクセント 1" xfId="29" builtinId="31" customBuiltin="1"/>
    <cellStyle name="40% - アクセント 2" xfId="33" builtinId="35" customBuiltin="1"/>
    <cellStyle name="40% - アクセント 3" xfId="37" builtinId="39" customBuiltin="1"/>
    <cellStyle name="40% - アクセント 4" xfId="41" builtinId="43" customBuiltin="1"/>
    <cellStyle name="40% - アクセント 5" xfId="45" builtinId="47" customBuiltin="1"/>
    <cellStyle name="40% - アクセント 6" xfId="49" builtinId="51" customBuiltin="1"/>
    <cellStyle name="60% - アクセント 1" xfId="30" builtinId="32" customBuiltin="1"/>
    <cellStyle name="60% - アクセント 2" xfId="34" builtinId="36" customBuiltin="1"/>
    <cellStyle name="60% - アクセント 3" xfId="38" builtinId="40" customBuiltin="1"/>
    <cellStyle name="60% - アクセント 4" xfId="42" builtinId="44" customBuiltin="1"/>
    <cellStyle name="60% - アクセント 5" xfId="46" builtinId="48" customBuiltin="1"/>
    <cellStyle name="60% - アクセント 6" xfId="50" builtinId="52" customBuiltin="1"/>
    <cellStyle name="Header1" xfId="2" xr:uid="{00000000-0005-0000-0000-000012000000}"/>
    <cellStyle name="Header2" xfId="3" xr:uid="{00000000-0005-0000-0000-000013000000}"/>
    <cellStyle name="PSChar" xfId="4" xr:uid="{00000000-0005-0000-0000-000014000000}"/>
    <cellStyle name="PSHeading" xfId="5" xr:uid="{00000000-0005-0000-0000-000015000000}"/>
    <cellStyle name="アクセント 1" xfId="27" builtinId="29" customBuiltin="1"/>
    <cellStyle name="アクセント 2" xfId="31" builtinId="33" customBuiltin="1"/>
    <cellStyle name="アクセント 3" xfId="35" builtinId="37" customBuiltin="1"/>
    <cellStyle name="アクセント 4" xfId="39" builtinId="41" customBuiltin="1"/>
    <cellStyle name="アクセント 5" xfId="43" builtinId="45" customBuiltin="1"/>
    <cellStyle name="アクセント 6" xfId="47" builtinId="49" customBuiltin="1"/>
    <cellStyle name="タイトル" xfId="10" builtinId="15" customBuiltin="1"/>
    <cellStyle name="チェック セル" xfId="22" builtinId="23" customBuiltin="1"/>
    <cellStyle name="どちらでもない" xfId="17" builtinId="28" customBuiltin="1"/>
    <cellStyle name="メモ" xfId="24" builtinId="10" customBuiltin="1"/>
    <cellStyle name="リンク セル" xfId="21" builtinId="24" customBuiltin="1"/>
    <cellStyle name="悪い" xfId="16" builtinId="27" customBuiltin="1"/>
    <cellStyle name="計算" xfId="20" builtinId="22" customBuiltin="1"/>
    <cellStyle name="警告文" xfId="23" builtinId="11" customBuiltin="1"/>
    <cellStyle name="見出し 1" xfId="11" builtinId="16" customBuiltin="1"/>
    <cellStyle name="見出し 2" xfId="12" builtinId="17" customBuiltin="1"/>
    <cellStyle name="見出し 3" xfId="13" builtinId="18" customBuiltin="1"/>
    <cellStyle name="見出し 4" xfId="14" builtinId="19" customBuiltin="1"/>
    <cellStyle name="集計" xfId="26" builtinId="25" customBuiltin="1"/>
    <cellStyle name="出力" xfId="19" builtinId="21" customBuiltin="1"/>
    <cellStyle name="説明文" xfId="25" builtinId="53" customBuiltin="1"/>
    <cellStyle name="入力" xfId="18" builtinId="20" customBuiltin="1"/>
    <cellStyle name="標準" xfId="0" builtinId="0"/>
    <cellStyle name="標準 2" xfId="1" xr:uid="{00000000-0005-0000-0000-00002D000000}"/>
    <cellStyle name="標準 2 2" xfId="8" xr:uid="{00000000-0005-0000-0000-00002E000000}"/>
    <cellStyle name="標準 2 2 2" xfId="9" xr:uid="{00000000-0005-0000-0000-00002F000000}"/>
    <cellStyle name="標準 3" xfId="7" xr:uid="{00000000-0005-0000-0000-000030000000}"/>
    <cellStyle name="標準_06年冬期講習日程表" xfId="6" xr:uid="{00000000-0005-0000-0000-000031000000}"/>
    <cellStyle name="良い" xfId="15" builtinId="26" customBuiltin="1"/>
  </cellStyles>
  <dxfs count="10204">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theme="1"/>
      </font>
      <fill>
        <gradientFill type="path" left="0.5" right="0.5" top="0.5" bottom="0.5">
          <stop position="0">
            <color theme="0"/>
          </stop>
          <stop position="1">
            <color theme="8" tint="0.59999389629810485"/>
          </stop>
        </gradient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s>
  <tableStyles count="0" defaultTableStyle="TableStyleMedium9"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1.xml"/></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13</xdr:row>
      <xdr:rowOff>56475</xdr:rowOff>
    </xdr:from>
    <xdr:to>
      <xdr:col>9</xdr:col>
      <xdr:colOff>377371</xdr:colOff>
      <xdr:row>20</xdr:row>
      <xdr:rowOff>66675</xdr:rowOff>
    </xdr:to>
    <xdr:pic>
      <xdr:nvPicPr>
        <xdr:cNvPr id="3" name="図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rcRect t="30343" r="46333" b="49189"/>
        <a:stretch/>
      </xdr:blipFill>
      <xdr:spPr>
        <a:xfrm>
          <a:off x="171450" y="2285325"/>
          <a:ext cx="5644696" cy="12103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40821</xdr:colOff>
      <xdr:row>226</xdr:row>
      <xdr:rowOff>163285</xdr:rowOff>
    </xdr:from>
    <xdr:to>
      <xdr:col>1</xdr:col>
      <xdr:colOff>1949023</xdr:colOff>
      <xdr:row>234</xdr:row>
      <xdr:rowOff>136072</xdr:rowOff>
    </xdr:to>
    <xdr:sp macro="" textlink="">
      <xdr:nvSpPr>
        <xdr:cNvPr id="2" name="テキスト ボックス 1">
          <a:extLst>
            <a:ext uri="{FF2B5EF4-FFF2-40B4-BE49-F238E27FC236}">
              <a16:creationId xmlns:a16="http://schemas.microsoft.com/office/drawing/2014/main" id="{00000000-0008-0000-0300-000003000000}"/>
            </a:ext>
          </a:extLst>
        </xdr:cNvPr>
        <xdr:cNvSpPr txBox="1"/>
      </xdr:nvSpPr>
      <xdr:spPr>
        <a:xfrm>
          <a:off x="40821" y="19948071"/>
          <a:ext cx="2588559" cy="20410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latin typeface="+mj-ea"/>
              <a:ea typeface="+mj-ea"/>
            </a:rPr>
            <a:t>注意</a:t>
          </a:r>
          <a:endParaRPr kumimoji="1" lang="en-US" altLang="ja-JP" sz="1600" b="1">
            <a:latin typeface="+mj-ea"/>
            <a:ea typeface="+mj-ea"/>
          </a:endParaRPr>
        </a:p>
        <a:p>
          <a:r>
            <a:rPr kumimoji="1" lang="ja-JP" altLang="en-US" sz="1600" b="1">
              <a:latin typeface="+mj-ea"/>
              <a:ea typeface="+mj-ea"/>
            </a:rPr>
            <a:t>「</a:t>
          </a:r>
          <a:r>
            <a:rPr kumimoji="1" lang="en-US" altLang="ja-JP" sz="1600" b="1">
              <a:latin typeface="+mj-ea"/>
              <a:ea typeface="+mj-ea"/>
            </a:rPr>
            <a:t>2022/11/28</a:t>
          </a:r>
          <a:r>
            <a:rPr kumimoji="1" lang="ja-JP" altLang="en-US" sz="1600" b="1">
              <a:latin typeface="+mj-ea"/>
              <a:ea typeface="+mj-ea"/>
            </a:rPr>
            <a:t>」のように</a:t>
          </a:r>
          <a:endParaRPr kumimoji="1" lang="en-US" altLang="ja-JP" sz="1600" b="1">
            <a:latin typeface="+mj-ea"/>
            <a:ea typeface="+mj-ea"/>
          </a:endParaRPr>
        </a:p>
        <a:p>
          <a:r>
            <a:rPr kumimoji="1" lang="ja-JP" altLang="en-US" sz="1600" b="1">
              <a:latin typeface="+mj-ea"/>
              <a:ea typeface="+mj-ea"/>
            </a:rPr>
            <a:t>西暦から入力してください．</a:t>
          </a:r>
          <a:endParaRPr kumimoji="1" lang="en-US" altLang="ja-JP" sz="1600" b="1">
            <a:latin typeface="+mj-ea"/>
            <a:ea typeface="+mj-ea"/>
          </a:endParaRPr>
        </a:p>
        <a:p>
          <a:r>
            <a:rPr kumimoji="1" lang="ja-JP" altLang="en-US" sz="1600" b="1">
              <a:latin typeface="+mj-ea"/>
              <a:ea typeface="+mj-ea"/>
            </a:rPr>
            <a:t>ただし表示は「</a:t>
          </a:r>
          <a:r>
            <a:rPr kumimoji="1" lang="en-US" altLang="ja-JP" sz="1600" b="1">
              <a:latin typeface="+mj-ea"/>
              <a:ea typeface="+mj-ea"/>
            </a:rPr>
            <a:t>11</a:t>
          </a:r>
          <a:r>
            <a:rPr kumimoji="1" lang="ja-JP" altLang="en-US" sz="1600" b="1">
              <a:latin typeface="+mj-ea"/>
              <a:ea typeface="+mj-ea"/>
            </a:rPr>
            <a:t>月</a:t>
          </a:r>
          <a:r>
            <a:rPr kumimoji="1" lang="en-US" altLang="ja-JP" sz="1600" b="1">
              <a:latin typeface="+mj-ea"/>
              <a:ea typeface="+mj-ea"/>
            </a:rPr>
            <a:t>28</a:t>
          </a:r>
          <a:r>
            <a:rPr kumimoji="1" lang="ja-JP" altLang="en-US" sz="1600" b="1">
              <a:latin typeface="+mj-ea"/>
              <a:ea typeface="+mj-ea"/>
            </a:rPr>
            <a:t>日」</a:t>
          </a:r>
          <a:endParaRPr kumimoji="1" lang="en-US" altLang="ja-JP" sz="1600" b="1">
            <a:latin typeface="+mj-ea"/>
            <a:ea typeface="+mj-ea"/>
          </a:endParaRPr>
        </a:p>
        <a:p>
          <a:r>
            <a:rPr kumimoji="1" lang="ja-JP" altLang="en-US" sz="1600" b="1">
              <a:latin typeface="+mj-ea"/>
              <a:ea typeface="+mj-ea"/>
            </a:rPr>
            <a:t>のようになります．</a:t>
          </a:r>
          <a:endParaRPr kumimoji="1" lang="en-US" altLang="ja-JP" sz="1600" b="1">
            <a:latin typeface="+mj-ea"/>
            <a:ea typeface="+mj-ea"/>
          </a:endParaRPr>
        </a:p>
        <a:p>
          <a:r>
            <a:rPr kumimoji="1" lang="ja-JP" altLang="en-US" sz="1600" b="1">
              <a:latin typeface="+mj-ea"/>
              <a:ea typeface="+mj-ea"/>
            </a:rPr>
            <a:t>もしくは下のカレンダ</a:t>
          </a:r>
          <a:r>
            <a:rPr kumimoji="1" lang="en-US" altLang="ja-JP" sz="1600" b="1">
              <a:latin typeface="+mj-ea"/>
              <a:ea typeface="+mj-ea"/>
            </a:rPr>
            <a:t>―</a:t>
          </a:r>
        </a:p>
        <a:p>
          <a:r>
            <a:rPr kumimoji="1" lang="ja-JP" altLang="en-US" sz="1600" b="1">
              <a:latin typeface="+mj-ea"/>
              <a:ea typeface="+mj-ea"/>
            </a:rPr>
            <a:t>をクリック</a:t>
          </a:r>
          <a:endParaRPr kumimoji="1" lang="en-US" altLang="ja-JP" sz="1600" b="1">
            <a:latin typeface="+mj-ea"/>
            <a:ea typeface="+mj-ea"/>
          </a:endParaRPr>
        </a:p>
      </xdr:txBody>
    </xdr:sp>
    <xdr:clientData/>
  </xdr:twoCellAnchor>
  <xdr:twoCellAnchor>
    <xdr:from>
      <xdr:col>0</xdr:col>
      <xdr:colOff>149678</xdr:colOff>
      <xdr:row>236</xdr:row>
      <xdr:rowOff>40822</xdr:rowOff>
    </xdr:from>
    <xdr:to>
      <xdr:col>3</xdr:col>
      <xdr:colOff>300958</xdr:colOff>
      <xdr:row>246</xdr:row>
      <xdr:rowOff>226681</xdr:rowOff>
    </xdr:to>
    <mc:AlternateContent xmlns:mc="http://schemas.openxmlformats.org/markup-compatibility/2006">
      <mc:Choice xmlns:we="http://schemas.microsoft.com/office/webextensions/webextension/2010/11" Requires="we">
        <xdr:graphicFrame macro="">
          <xdr:nvGraphicFramePr>
            <xdr:cNvPr id="4" name="アドイン 3">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4" name="アドイン 3">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xdr:from>
          <xdr:col>0</xdr:col>
          <xdr:colOff>323850</xdr:colOff>
          <xdr:row>248</xdr:row>
          <xdr:rowOff>76200</xdr:rowOff>
        </xdr:from>
        <xdr:to>
          <xdr:col>1</xdr:col>
          <xdr:colOff>1533525</xdr:colOff>
          <xdr:row>252</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w="9525">
              <a:miter lim="800000"/>
              <a:headEnd/>
              <a:tailEnd/>
            </a:ln>
          </xdr:spPr>
          <xdr:txBody>
            <a:bodyPr vertOverflow="clip" wrap="square" lIns="64008" tIns="82296" rIns="64008" bIns="82296" anchor="ctr" upright="1"/>
            <a:lstStyle/>
            <a:p>
              <a:pPr algn="ctr" rtl="0">
                <a:defRPr sz="1000"/>
              </a:pPr>
              <a:r>
                <a:rPr lang="ja-JP" altLang="en-US" sz="2800" b="0" i="0" u="none" strike="noStrike" baseline="0">
                  <a:solidFill>
                    <a:srgbClr val="000000"/>
                  </a:solidFill>
                  <a:latin typeface="Yu Gothic"/>
                  <a:ea typeface="Yu Gothic"/>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254</xdr:row>
          <xdr:rowOff>171450</xdr:rowOff>
        </xdr:from>
        <xdr:to>
          <xdr:col>1</xdr:col>
          <xdr:colOff>1962150</xdr:colOff>
          <xdr:row>258</xdr:row>
          <xdr:rowOff>247650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200" b="0" i="0" u="none" strike="noStrike" baseline="0">
                  <a:solidFill>
                    <a:srgbClr val="000000"/>
                  </a:solidFill>
                  <a:latin typeface="ＭＳ Ｐゴシック"/>
                  <a:ea typeface="ＭＳ Ｐゴシック"/>
                </a:rPr>
                <a:t>outputフォルダに</a:t>
              </a:r>
            </a:p>
            <a:p>
              <a:pPr algn="ctr" rtl="0">
                <a:defRPr sz="1000"/>
              </a:pPr>
              <a:r>
                <a:rPr lang="ja-JP" altLang="en-US" sz="2200" b="0" i="0" u="none" strike="noStrike" baseline="0">
                  <a:solidFill>
                    <a:srgbClr val="000000"/>
                  </a:solidFill>
                  <a:latin typeface="ＭＳ Ｐゴシック"/>
                  <a:ea typeface="ＭＳ Ｐゴシック"/>
                </a:rPr>
                <a:t>PDFを出力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50</xdr:col>
      <xdr:colOff>3035628</xdr:colOff>
      <xdr:row>60</xdr:row>
      <xdr:rowOff>147205</xdr:rowOff>
    </xdr:from>
    <xdr:to>
      <xdr:col>50</xdr:col>
      <xdr:colOff>6048992</xdr:colOff>
      <xdr:row>83</xdr:row>
      <xdr:rowOff>199158</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15158355" y="16097250"/>
          <a:ext cx="3013364" cy="6026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a:latin typeface="+mj-ea"/>
              <a:ea typeface="+mj-ea"/>
            </a:rPr>
            <a:t>・授業の日程をご確認下さい。ご都合の悪い日がございましたらご連絡下さい。</a:t>
          </a:r>
          <a:endParaRPr kumimoji="1" lang="en-US" altLang="ja-JP" sz="1600">
            <a:latin typeface="+mj-ea"/>
            <a:ea typeface="+mj-ea"/>
          </a:endParaRPr>
        </a:p>
        <a:p>
          <a:endParaRPr kumimoji="1" lang="en-US" altLang="ja-JP" sz="1600">
            <a:latin typeface="+mj-ea"/>
            <a:ea typeface="+mj-ea"/>
          </a:endParaRPr>
        </a:p>
        <a:p>
          <a:r>
            <a:rPr kumimoji="1" lang="en-US" altLang="ja-JP" sz="1600">
              <a:latin typeface="+mj-ea"/>
              <a:ea typeface="+mj-ea"/>
            </a:rPr>
            <a:t>【</a:t>
          </a:r>
          <a:r>
            <a:rPr kumimoji="1" lang="ja-JP" altLang="en-US" sz="1600">
              <a:latin typeface="+mj-ea"/>
              <a:ea typeface="+mj-ea"/>
            </a:rPr>
            <a:t>注意点</a:t>
          </a:r>
          <a:r>
            <a:rPr kumimoji="1" lang="en-US" altLang="ja-JP" sz="1600">
              <a:latin typeface="+mj-ea"/>
              <a:ea typeface="+mj-ea"/>
            </a:rPr>
            <a:t>】</a:t>
          </a:r>
        </a:p>
        <a:p>
          <a:r>
            <a:rPr kumimoji="1" lang="ja-JP" altLang="en-US" sz="1600">
              <a:latin typeface="+mj-ea"/>
              <a:ea typeface="+mj-ea"/>
            </a:rPr>
            <a:t>・通常→普段お通いいただいている授業</a:t>
          </a:r>
          <a:endParaRPr kumimoji="1" lang="en-US" altLang="ja-JP" sz="1600">
            <a:latin typeface="+mj-ea"/>
            <a:ea typeface="+mj-ea"/>
          </a:endParaRPr>
        </a:p>
        <a:p>
          <a:r>
            <a:rPr kumimoji="1" lang="ja-JP" altLang="en-US" sz="1600">
              <a:latin typeface="+mj-ea"/>
              <a:ea typeface="+mj-ea"/>
            </a:rPr>
            <a:t>・グレー→休校及び開校時間前</a:t>
          </a:r>
          <a:endParaRPr kumimoji="1" lang="en-US" altLang="ja-JP" sz="1600">
            <a:latin typeface="+mj-ea"/>
            <a:ea typeface="+mj-ea"/>
          </a:endParaRPr>
        </a:p>
        <a:p>
          <a:r>
            <a:rPr kumimoji="1" lang="ja-JP" altLang="en-US" sz="1600">
              <a:latin typeface="+mj-ea"/>
              <a:ea typeface="+mj-ea"/>
            </a:rPr>
            <a:t>　となっております。テスト前のため特別に授業が入っているケースもございます。</a:t>
          </a:r>
          <a:endParaRPr kumimoji="1" lang="en-US" altLang="ja-JP" sz="1600">
            <a:latin typeface="+mj-ea"/>
            <a:ea typeface="+mj-ea"/>
          </a:endParaRPr>
        </a:p>
        <a:p>
          <a:r>
            <a:rPr kumimoji="1" lang="en-US" altLang="ja-JP" sz="1600">
              <a:latin typeface="+mj-ea"/>
              <a:ea typeface="+mj-ea"/>
            </a:rPr>
            <a:t>※</a:t>
          </a:r>
          <a:r>
            <a:rPr kumimoji="1" lang="ja-JP" altLang="en-US" sz="1600">
              <a:latin typeface="+mj-ea"/>
              <a:ea typeface="+mj-ea"/>
            </a:rPr>
            <a:t>受験前定期テスト前などに授業を追加、振替も可能です。</a:t>
          </a:r>
          <a:endParaRPr kumimoji="1" lang="en-US" altLang="ja-JP" sz="1600">
            <a:latin typeface="+mj-ea"/>
            <a:ea typeface="+mj-ea"/>
          </a:endParaRPr>
        </a:p>
        <a:p>
          <a:pPr algn="r"/>
          <a:endParaRPr kumimoji="1" lang="en-US" altLang="ja-JP" sz="1600">
            <a:latin typeface="+mj-ea"/>
            <a:ea typeface="+mj-ea"/>
          </a:endParaRPr>
        </a:p>
        <a:p>
          <a:pPr algn="r"/>
          <a:r>
            <a:rPr kumimoji="1" lang="ja-JP" altLang="en-US" sz="1600">
              <a:latin typeface="+mj-ea"/>
              <a:ea typeface="+mj-ea"/>
            </a:rPr>
            <a:t>スクール</a:t>
          </a:r>
          <a:r>
            <a:rPr kumimoji="1" lang="en-US" altLang="ja-JP" sz="1600">
              <a:latin typeface="+mj-ea"/>
              <a:ea typeface="+mj-ea"/>
            </a:rPr>
            <a:t>IE</a:t>
          </a:r>
          <a:r>
            <a:rPr kumimoji="1" lang="ja-JP" altLang="en-US" sz="1600">
              <a:latin typeface="+mj-ea"/>
              <a:ea typeface="+mj-ea"/>
            </a:rPr>
            <a:t>　めじろ台校</a:t>
          </a:r>
        </a:p>
        <a:p>
          <a:pPr algn="r"/>
          <a:r>
            <a:rPr kumimoji="1" lang="ja-JP" altLang="en-US" sz="1600">
              <a:latin typeface="+mj-ea"/>
              <a:ea typeface="+mj-ea"/>
            </a:rPr>
            <a:t>　　　　　　　</a:t>
          </a:r>
          <a:r>
            <a:rPr kumimoji="1" lang="en-US" altLang="ja-JP" sz="1600">
              <a:latin typeface="+mj-ea"/>
              <a:ea typeface="+mj-ea"/>
            </a:rPr>
            <a:t>TEL042-629-9331</a:t>
          </a:r>
        </a:p>
      </xdr:txBody>
    </xdr:sp>
    <xdr:clientData/>
  </xdr:twoCellAnchor>
  <xdr:twoCellAnchor>
    <xdr:from>
      <xdr:col>48</xdr:col>
      <xdr:colOff>131124</xdr:colOff>
      <xdr:row>48</xdr:row>
      <xdr:rowOff>152153</xdr:rowOff>
    </xdr:from>
    <xdr:to>
      <xdr:col>50</xdr:col>
      <xdr:colOff>2718956</xdr:colOff>
      <xdr:row>72</xdr:row>
      <xdr:rowOff>32161</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11768942" y="12984926"/>
          <a:ext cx="3072741" cy="61145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a:latin typeface="+mj-ea"/>
              <a:ea typeface="+mj-ea"/>
            </a:rPr>
            <a:t>・授業の日程をご確認下さい。ご都合の悪い日がございましたらご連絡下さい。</a:t>
          </a:r>
          <a:r>
            <a:rPr kumimoji="1" lang="ja-JP" altLang="en-US" sz="1600" b="1">
              <a:latin typeface="+mj-ea"/>
              <a:ea typeface="+mj-ea"/>
            </a:rPr>
            <a:t>再調整</a:t>
          </a:r>
          <a:r>
            <a:rPr kumimoji="1" lang="ja-JP" altLang="en-US" sz="1600">
              <a:latin typeface="+mj-ea"/>
              <a:ea typeface="+mj-ea"/>
            </a:rPr>
            <a:t>を行います。また</a:t>
          </a:r>
          <a:r>
            <a:rPr kumimoji="1" lang="ja-JP" altLang="en-US" sz="1600" b="1">
              <a:latin typeface="+mj-ea"/>
              <a:ea typeface="+mj-ea"/>
            </a:rPr>
            <a:t>振替授業や現在調整中の授業</a:t>
          </a:r>
          <a:r>
            <a:rPr kumimoji="1" lang="ja-JP" altLang="en-US" sz="1600">
              <a:latin typeface="+mj-ea"/>
              <a:ea typeface="+mj-ea"/>
            </a:rPr>
            <a:t>もございます。調整完了次第、改めてご連絡致します。ご迷惑をおかけしてしまい申し訳ございません。</a:t>
          </a:r>
          <a:endParaRPr kumimoji="1" lang="en-US" altLang="ja-JP" sz="1600">
            <a:latin typeface="+mj-ea"/>
            <a:ea typeface="+mj-ea"/>
          </a:endParaRPr>
        </a:p>
        <a:p>
          <a:endParaRPr kumimoji="1" lang="en-US" altLang="ja-JP" sz="1600">
            <a:latin typeface="+mj-ea"/>
            <a:ea typeface="+mj-ea"/>
          </a:endParaRPr>
        </a:p>
        <a:p>
          <a:r>
            <a:rPr kumimoji="1" lang="en-US" altLang="ja-JP" sz="1600">
              <a:latin typeface="+mj-ea"/>
              <a:ea typeface="+mj-ea"/>
            </a:rPr>
            <a:t>【</a:t>
          </a:r>
          <a:r>
            <a:rPr kumimoji="1" lang="ja-JP" altLang="en-US" sz="1600">
              <a:latin typeface="+mj-ea"/>
              <a:ea typeface="+mj-ea"/>
            </a:rPr>
            <a:t>注意点</a:t>
          </a:r>
          <a:r>
            <a:rPr kumimoji="1" lang="en-US" altLang="ja-JP" sz="1600">
              <a:latin typeface="+mj-ea"/>
              <a:ea typeface="+mj-ea"/>
            </a:rPr>
            <a:t>】</a:t>
          </a:r>
        </a:p>
        <a:p>
          <a:r>
            <a:rPr kumimoji="1" lang="ja-JP" altLang="en-US" sz="1600">
              <a:latin typeface="+mj-ea"/>
              <a:ea typeface="+mj-ea"/>
            </a:rPr>
            <a:t>・通常→普段お通いいただいている授業</a:t>
          </a:r>
          <a:endParaRPr kumimoji="1" lang="en-US" altLang="ja-JP" sz="1600">
            <a:latin typeface="+mj-ea"/>
            <a:ea typeface="+mj-ea"/>
          </a:endParaRPr>
        </a:p>
        <a:p>
          <a:r>
            <a:rPr kumimoji="1" lang="ja-JP" altLang="en-US" sz="1600">
              <a:latin typeface="+mj-ea"/>
              <a:ea typeface="+mj-ea"/>
            </a:rPr>
            <a:t>・講習→冬期講習</a:t>
          </a:r>
          <a:endParaRPr kumimoji="1" lang="en-US" altLang="ja-JP" sz="1600">
            <a:latin typeface="+mj-ea"/>
            <a:ea typeface="+mj-ea"/>
          </a:endParaRPr>
        </a:p>
        <a:p>
          <a:r>
            <a:rPr kumimoji="1" lang="ja-JP" altLang="en-US" sz="1600">
              <a:latin typeface="+mj-ea"/>
              <a:ea typeface="+mj-ea"/>
            </a:rPr>
            <a:t>・グレー→休校</a:t>
          </a:r>
          <a:r>
            <a:rPr kumimoji="1" lang="en-US" altLang="ja-JP" sz="1600">
              <a:latin typeface="+mj-ea"/>
              <a:ea typeface="+mj-ea"/>
            </a:rPr>
            <a:t>※</a:t>
          </a:r>
          <a:r>
            <a:rPr kumimoji="1" lang="ja-JP" altLang="en-US" sz="1600">
              <a:latin typeface="+mj-ea"/>
              <a:ea typeface="+mj-ea"/>
            </a:rPr>
            <a:t>一部例外的に授業が入っているケースがございます。</a:t>
          </a:r>
          <a:endParaRPr kumimoji="1" lang="en-US" altLang="ja-JP" sz="1600">
            <a:latin typeface="+mj-ea"/>
            <a:ea typeface="+mj-ea"/>
          </a:endParaRPr>
        </a:p>
        <a:p>
          <a:r>
            <a:rPr kumimoji="1" lang="ja-JP" altLang="en-US" sz="1600">
              <a:latin typeface="+mj-ea"/>
              <a:ea typeface="+mj-ea"/>
            </a:rPr>
            <a:t>　となっております。</a:t>
          </a:r>
          <a:endParaRPr kumimoji="1" lang="en-US" altLang="ja-JP" sz="1600">
            <a:latin typeface="+mj-ea"/>
            <a:ea typeface="+mj-ea"/>
          </a:endParaRPr>
        </a:p>
        <a:p>
          <a:r>
            <a:rPr kumimoji="1" lang="ja-JP" altLang="en-US" sz="1600">
              <a:latin typeface="+mj-ea"/>
              <a:ea typeface="+mj-ea"/>
            </a:rPr>
            <a:t>　</a:t>
          </a:r>
          <a:endParaRPr kumimoji="1" lang="en-US" altLang="ja-JP" sz="1600">
            <a:latin typeface="+mj-ea"/>
            <a:ea typeface="+mj-ea"/>
          </a:endParaRPr>
        </a:p>
        <a:p>
          <a:pPr algn="r"/>
          <a:r>
            <a:rPr kumimoji="1" lang="ja-JP" altLang="en-US" sz="1600">
              <a:latin typeface="+mj-ea"/>
              <a:ea typeface="+mj-ea"/>
            </a:rPr>
            <a:t>　スクール</a:t>
          </a:r>
          <a:r>
            <a:rPr kumimoji="1" lang="en-US" altLang="ja-JP" sz="1600">
              <a:latin typeface="+mj-ea"/>
              <a:ea typeface="+mj-ea"/>
            </a:rPr>
            <a:t>IE</a:t>
          </a:r>
          <a:r>
            <a:rPr kumimoji="1" lang="ja-JP" altLang="en-US" sz="1600">
              <a:latin typeface="+mj-ea"/>
              <a:ea typeface="+mj-ea"/>
            </a:rPr>
            <a:t>　めじろ台校</a:t>
          </a:r>
        </a:p>
        <a:p>
          <a:pPr algn="r"/>
          <a:r>
            <a:rPr kumimoji="1" lang="ja-JP" altLang="en-US" sz="1600">
              <a:latin typeface="+mj-ea"/>
              <a:ea typeface="+mj-ea"/>
            </a:rPr>
            <a:t>　　　　　　　</a:t>
          </a:r>
          <a:r>
            <a:rPr kumimoji="1" lang="en-US" altLang="ja-JP" sz="1600">
              <a:latin typeface="+mj-ea"/>
              <a:ea typeface="+mj-ea"/>
            </a:rPr>
            <a:t>TEL042-629-9331</a:t>
          </a:r>
        </a:p>
      </xdr:txBody>
    </xdr:sp>
    <xdr:clientData/>
  </xdr:twoCellAnchor>
  <xdr:twoCellAnchor>
    <xdr:from>
      <xdr:col>50</xdr:col>
      <xdr:colOff>6078682</xdr:colOff>
      <xdr:row>50</xdr:row>
      <xdr:rowOff>138545</xdr:rowOff>
    </xdr:from>
    <xdr:to>
      <xdr:col>51</xdr:col>
      <xdr:colOff>346364</xdr:colOff>
      <xdr:row>74</xdr:row>
      <xdr:rowOff>35870</xdr:rowOff>
    </xdr:to>
    <xdr:sp macro="" textlink="">
      <xdr:nvSpPr>
        <xdr:cNvPr id="7" name="テキスト ボックス 6">
          <a:extLst>
            <a:ext uri="{FF2B5EF4-FFF2-40B4-BE49-F238E27FC236}">
              <a16:creationId xmlns:a16="http://schemas.microsoft.com/office/drawing/2014/main" id="{00000000-0008-0000-0400-000007000000}"/>
            </a:ext>
          </a:extLst>
        </xdr:cNvPr>
        <xdr:cNvSpPr txBox="1"/>
      </xdr:nvSpPr>
      <xdr:spPr>
        <a:xfrm>
          <a:off x="18201409" y="13490863"/>
          <a:ext cx="3307773" cy="61318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a:latin typeface="+mj-ea"/>
              <a:ea typeface="+mj-ea"/>
            </a:rPr>
            <a:t>・お世話になっております。夏期講習等日程表です。</a:t>
          </a:r>
          <a:endParaRPr kumimoji="1" lang="en-US" altLang="ja-JP" sz="1600">
            <a:latin typeface="+mj-ea"/>
            <a:ea typeface="+mj-ea"/>
          </a:endParaRPr>
        </a:p>
        <a:p>
          <a:r>
            <a:rPr kumimoji="1" lang="ja-JP" altLang="en-US" sz="1600">
              <a:latin typeface="+mj-ea"/>
              <a:ea typeface="+mj-ea"/>
            </a:rPr>
            <a:t>・授業の日程をご確認下さい。ご都合の悪い日がございましたらご連絡下さい。</a:t>
          </a:r>
          <a:r>
            <a:rPr kumimoji="1" lang="ja-JP" altLang="en-US" sz="1600" b="1">
              <a:latin typeface="+mj-ea"/>
              <a:ea typeface="+mj-ea"/>
            </a:rPr>
            <a:t>再調整</a:t>
          </a:r>
          <a:r>
            <a:rPr kumimoji="1" lang="ja-JP" altLang="en-US" sz="1600">
              <a:latin typeface="+mj-ea"/>
              <a:ea typeface="+mj-ea"/>
            </a:rPr>
            <a:t>を行います。また</a:t>
          </a:r>
          <a:r>
            <a:rPr kumimoji="1" lang="ja-JP" altLang="en-US" sz="1600" b="1">
              <a:latin typeface="+mj-ea"/>
              <a:ea typeface="+mj-ea"/>
            </a:rPr>
            <a:t>現在調整中の授業</a:t>
          </a:r>
          <a:r>
            <a:rPr kumimoji="1" lang="ja-JP" altLang="en-US" sz="1600">
              <a:latin typeface="+mj-ea"/>
              <a:ea typeface="+mj-ea"/>
            </a:rPr>
            <a:t>もございます。調整完了次第、改めてご連絡致します。ご迷惑をおかけしてしまい申し訳ございません。</a:t>
          </a:r>
          <a:endParaRPr kumimoji="1" lang="en-US" altLang="ja-JP" sz="1600">
            <a:latin typeface="+mj-ea"/>
            <a:ea typeface="+mj-ea"/>
          </a:endParaRPr>
        </a:p>
        <a:p>
          <a:endParaRPr kumimoji="1" lang="en-US" altLang="ja-JP" sz="1600">
            <a:latin typeface="+mj-ea"/>
            <a:ea typeface="+mj-ea"/>
          </a:endParaRPr>
        </a:p>
        <a:p>
          <a:r>
            <a:rPr kumimoji="1" lang="en-US" altLang="ja-JP" sz="1600">
              <a:latin typeface="+mj-ea"/>
              <a:ea typeface="+mj-ea"/>
            </a:rPr>
            <a:t>【</a:t>
          </a:r>
          <a:r>
            <a:rPr kumimoji="1" lang="ja-JP" altLang="en-US" sz="1600">
              <a:latin typeface="+mj-ea"/>
              <a:ea typeface="+mj-ea"/>
            </a:rPr>
            <a:t>注意点</a:t>
          </a:r>
          <a:r>
            <a:rPr kumimoji="1" lang="en-US" altLang="ja-JP" sz="1600">
              <a:latin typeface="+mj-ea"/>
              <a:ea typeface="+mj-ea"/>
            </a:rPr>
            <a:t>】</a:t>
          </a:r>
        </a:p>
        <a:p>
          <a:r>
            <a:rPr kumimoji="1" lang="ja-JP" altLang="en-US" sz="1600">
              <a:latin typeface="+mj-ea"/>
              <a:ea typeface="+mj-ea"/>
            </a:rPr>
            <a:t>・通常→普段お通いいただいている授業</a:t>
          </a:r>
          <a:endParaRPr kumimoji="1" lang="en-US" altLang="ja-JP" sz="1600">
            <a:latin typeface="+mj-ea"/>
            <a:ea typeface="+mj-ea"/>
          </a:endParaRPr>
        </a:p>
        <a:p>
          <a:r>
            <a:rPr kumimoji="1" lang="ja-JP" altLang="en-US" sz="1600">
              <a:latin typeface="+mj-ea"/>
              <a:ea typeface="+mj-ea"/>
            </a:rPr>
            <a:t>・講習→夏期講習</a:t>
          </a:r>
          <a:endParaRPr kumimoji="1" lang="en-US" altLang="ja-JP" sz="1600">
            <a:latin typeface="+mj-ea"/>
            <a:ea typeface="+mj-ea"/>
          </a:endParaRPr>
        </a:p>
        <a:p>
          <a:r>
            <a:rPr kumimoji="1" lang="ja-JP" altLang="en-US" sz="1600">
              <a:latin typeface="+mj-ea"/>
              <a:ea typeface="+mj-ea"/>
            </a:rPr>
            <a:t>・グレー→休校</a:t>
          </a:r>
          <a:r>
            <a:rPr kumimoji="1" lang="en-US" altLang="ja-JP" sz="1600">
              <a:latin typeface="+mj-ea"/>
              <a:ea typeface="+mj-ea"/>
            </a:rPr>
            <a:t>※</a:t>
          </a:r>
          <a:r>
            <a:rPr kumimoji="1" lang="ja-JP" altLang="en-US" sz="1600">
              <a:latin typeface="+mj-ea"/>
              <a:ea typeface="+mj-ea"/>
            </a:rPr>
            <a:t>一部例外的に授業が入っているケースがございます。</a:t>
          </a:r>
          <a:endParaRPr kumimoji="1" lang="en-US" altLang="ja-JP" sz="1600">
            <a:latin typeface="+mj-ea"/>
            <a:ea typeface="+mj-ea"/>
          </a:endParaRPr>
        </a:p>
        <a:p>
          <a:r>
            <a:rPr kumimoji="1" lang="ja-JP" altLang="en-US" sz="1600">
              <a:latin typeface="+mj-ea"/>
              <a:ea typeface="+mj-ea"/>
            </a:rPr>
            <a:t>　となっております。</a:t>
          </a:r>
          <a:endParaRPr kumimoji="1" lang="en-US" altLang="ja-JP" sz="1600">
            <a:latin typeface="+mj-ea"/>
            <a:ea typeface="+mj-ea"/>
          </a:endParaRPr>
        </a:p>
        <a:p>
          <a:r>
            <a:rPr kumimoji="1" lang="ja-JP" altLang="en-US" sz="1600">
              <a:latin typeface="+mj-ea"/>
              <a:ea typeface="+mj-ea"/>
            </a:rPr>
            <a:t>　</a:t>
          </a:r>
          <a:endParaRPr kumimoji="1" lang="en-US" altLang="ja-JP" sz="1600">
            <a:latin typeface="+mj-ea"/>
            <a:ea typeface="+mj-ea"/>
          </a:endParaRPr>
        </a:p>
        <a:p>
          <a:pPr algn="r"/>
          <a:r>
            <a:rPr kumimoji="1" lang="ja-JP" altLang="en-US" sz="1600">
              <a:latin typeface="+mj-ea"/>
              <a:ea typeface="+mj-ea"/>
            </a:rPr>
            <a:t>　スクール</a:t>
          </a:r>
          <a:r>
            <a:rPr kumimoji="1" lang="en-US" altLang="ja-JP" sz="1600">
              <a:latin typeface="+mj-ea"/>
              <a:ea typeface="+mj-ea"/>
            </a:rPr>
            <a:t>IE</a:t>
          </a:r>
          <a:r>
            <a:rPr kumimoji="1" lang="ja-JP" altLang="en-US" sz="1600">
              <a:latin typeface="+mj-ea"/>
              <a:ea typeface="+mj-ea"/>
            </a:rPr>
            <a:t>　</a:t>
          </a:r>
          <a:r>
            <a:rPr kumimoji="1" lang="ja-JP" altLang="en-US" sz="1400">
              <a:latin typeface="+mj-ea"/>
              <a:ea typeface="+mj-ea"/>
            </a:rPr>
            <a:t>めじろ</a:t>
          </a:r>
          <a:r>
            <a:rPr kumimoji="1" lang="ja-JP" altLang="en-US" sz="1600">
              <a:latin typeface="+mj-ea"/>
              <a:ea typeface="+mj-ea"/>
            </a:rPr>
            <a:t>台校</a:t>
          </a:r>
        </a:p>
        <a:p>
          <a:pPr algn="r"/>
          <a:r>
            <a:rPr kumimoji="1" lang="ja-JP" altLang="en-US" sz="1600">
              <a:latin typeface="+mj-ea"/>
              <a:ea typeface="+mj-ea"/>
            </a:rPr>
            <a:t>　　　　　　　</a:t>
          </a:r>
          <a:r>
            <a:rPr kumimoji="1" lang="en-US" altLang="ja-JP" sz="1600">
              <a:latin typeface="+mj-ea"/>
              <a:ea typeface="+mj-ea"/>
            </a:rPr>
            <a:t>TEL042-629-9331</a:t>
          </a:r>
        </a:p>
      </xdr:txBody>
    </xdr:sp>
    <xdr:clientData/>
  </xdr:twoCellAnchor>
  <xdr:twoCellAnchor>
    <xdr:from>
      <xdr:col>50</xdr:col>
      <xdr:colOff>4121727</xdr:colOff>
      <xdr:row>49</xdr:row>
      <xdr:rowOff>102677</xdr:rowOff>
    </xdr:from>
    <xdr:to>
      <xdr:col>50</xdr:col>
      <xdr:colOff>7548255</xdr:colOff>
      <xdr:row>72</xdr:row>
      <xdr:rowOff>242457</xdr:rowOff>
    </xdr:to>
    <xdr:sp macro="" textlink="">
      <xdr:nvSpPr>
        <xdr:cNvPr id="6" name="テキスト ボックス 5">
          <a:extLst>
            <a:ext uri="{FF2B5EF4-FFF2-40B4-BE49-F238E27FC236}">
              <a16:creationId xmlns:a16="http://schemas.microsoft.com/office/drawing/2014/main" id="{00000000-0008-0000-0400-000006000000}"/>
            </a:ext>
          </a:extLst>
        </xdr:cNvPr>
        <xdr:cNvSpPr txBox="1"/>
      </xdr:nvSpPr>
      <xdr:spPr>
        <a:xfrm>
          <a:off x="16244454" y="13195222"/>
          <a:ext cx="3426528" cy="61145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a:latin typeface="+mj-ea"/>
              <a:ea typeface="+mj-ea"/>
            </a:rPr>
            <a:t>・お世話になっております。冬期講習の予定です。</a:t>
          </a:r>
          <a:endParaRPr kumimoji="1" lang="en-US" altLang="ja-JP" sz="1600">
            <a:latin typeface="+mj-ea"/>
            <a:ea typeface="+mj-ea"/>
          </a:endParaRPr>
        </a:p>
        <a:p>
          <a:r>
            <a:rPr kumimoji="1" lang="ja-JP" altLang="en-US" sz="1600">
              <a:latin typeface="+mj-ea"/>
              <a:ea typeface="+mj-ea"/>
            </a:rPr>
            <a:t>・新年度新学期に合わせて、ご家庭の予定（部活等）と講師予定（大学等）を調整してまいります。</a:t>
          </a:r>
          <a:r>
            <a:rPr kumimoji="1" lang="en-US" altLang="ja-JP" sz="1600">
              <a:latin typeface="+mj-ea"/>
              <a:ea typeface="+mj-ea"/>
            </a:rPr>
            <a:t>3</a:t>
          </a:r>
          <a:r>
            <a:rPr kumimoji="1" lang="ja-JP" altLang="en-US" sz="1600">
              <a:latin typeface="+mj-ea"/>
              <a:ea typeface="+mj-ea"/>
            </a:rPr>
            <a:t>月</a:t>
          </a:r>
          <a:r>
            <a:rPr kumimoji="1" lang="en-US" altLang="ja-JP" sz="1600">
              <a:latin typeface="+mj-ea"/>
              <a:ea typeface="+mj-ea"/>
            </a:rPr>
            <a:t>4</a:t>
          </a:r>
          <a:r>
            <a:rPr kumimoji="1" lang="ja-JP" altLang="en-US" sz="1600">
              <a:latin typeface="+mj-ea"/>
              <a:ea typeface="+mj-ea"/>
            </a:rPr>
            <a:t>月の日程の参考としてご査証の程よろしくお願いいたします。</a:t>
          </a:r>
          <a:endParaRPr kumimoji="1" lang="en-US" altLang="ja-JP" sz="1600">
            <a:latin typeface="+mj-ea"/>
            <a:ea typeface="+mj-ea"/>
          </a:endParaRPr>
        </a:p>
        <a:p>
          <a:endParaRPr kumimoji="1" lang="en-US" altLang="ja-JP" sz="1600">
            <a:latin typeface="+mj-ea"/>
            <a:ea typeface="+mj-ea"/>
          </a:endParaRPr>
        </a:p>
        <a:p>
          <a:r>
            <a:rPr kumimoji="1" lang="en-US" altLang="ja-JP" sz="1600">
              <a:latin typeface="+mj-ea"/>
              <a:ea typeface="+mj-ea"/>
            </a:rPr>
            <a:t>【</a:t>
          </a:r>
          <a:r>
            <a:rPr kumimoji="1" lang="ja-JP" altLang="en-US" sz="1600">
              <a:latin typeface="+mj-ea"/>
              <a:ea typeface="+mj-ea"/>
            </a:rPr>
            <a:t>注意点</a:t>
          </a:r>
          <a:r>
            <a:rPr kumimoji="1" lang="en-US" altLang="ja-JP" sz="1600">
              <a:latin typeface="+mj-ea"/>
              <a:ea typeface="+mj-ea"/>
            </a:rPr>
            <a:t>】</a:t>
          </a:r>
        </a:p>
        <a:p>
          <a:r>
            <a:rPr kumimoji="1" lang="ja-JP" altLang="en-US" sz="1600">
              <a:latin typeface="+mj-ea"/>
              <a:ea typeface="+mj-ea"/>
            </a:rPr>
            <a:t>・通常→普段お通いいただいている授業</a:t>
          </a:r>
          <a:endParaRPr kumimoji="1" lang="en-US" altLang="ja-JP" sz="1600">
            <a:latin typeface="+mj-ea"/>
            <a:ea typeface="+mj-ea"/>
          </a:endParaRPr>
        </a:p>
        <a:p>
          <a:r>
            <a:rPr kumimoji="1" lang="ja-JP" altLang="en-US" sz="1600">
              <a:latin typeface="+mj-ea"/>
              <a:ea typeface="+mj-ea"/>
            </a:rPr>
            <a:t>・グレー→休校</a:t>
          </a:r>
          <a:r>
            <a:rPr kumimoji="1" lang="en-US" altLang="ja-JP" sz="1600">
              <a:latin typeface="+mj-ea"/>
              <a:ea typeface="+mj-ea"/>
            </a:rPr>
            <a:t>※</a:t>
          </a:r>
          <a:r>
            <a:rPr kumimoji="1" lang="ja-JP" altLang="en-US" sz="1600">
              <a:latin typeface="+mj-ea"/>
              <a:ea typeface="+mj-ea"/>
            </a:rPr>
            <a:t>一部例外的に授業が入っているケースがございます。</a:t>
          </a:r>
          <a:endParaRPr kumimoji="1" lang="en-US" altLang="ja-JP" sz="1600">
            <a:latin typeface="+mj-ea"/>
            <a:ea typeface="+mj-ea"/>
          </a:endParaRPr>
        </a:p>
        <a:p>
          <a:r>
            <a:rPr kumimoji="1" lang="ja-JP" altLang="en-US" sz="1600">
              <a:latin typeface="+mj-ea"/>
              <a:ea typeface="+mj-ea"/>
            </a:rPr>
            <a:t>　となっております。</a:t>
          </a:r>
          <a:endParaRPr kumimoji="1" lang="en-US" altLang="ja-JP" sz="1600">
            <a:latin typeface="+mj-ea"/>
            <a:ea typeface="+mj-ea"/>
          </a:endParaRPr>
        </a:p>
        <a:p>
          <a:r>
            <a:rPr kumimoji="1" lang="ja-JP" altLang="en-US" sz="1600">
              <a:latin typeface="+mj-ea"/>
              <a:ea typeface="+mj-ea"/>
            </a:rPr>
            <a:t>　</a:t>
          </a:r>
          <a:endParaRPr kumimoji="1" lang="en-US" altLang="ja-JP" sz="1600">
            <a:latin typeface="+mj-ea"/>
            <a:ea typeface="+mj-ea"/>
          </a:endParaRPr>
        </a:p>
        <a:p>
          <a:pPr algn="r"/>
          <a:r>
            <a:rPr kumimoji="1" lang="ja-JP" altLang="en-US" sz="1600">
              <a:latin typeface="+mj-ea"/>
              <a:ea typeface="+mj-ea"/>
            </a:rPr>
            <a:t>　スクール</a:t>
          </a:r>
          <a:r>
            <a:rPr kumimoji="1" lang="en-US" altLang="ja-JP" sz="1600">
              <a:latin typeface="+mj-ea"/>
              <a:ea typeface="+mj-ea"/>
            </a:rPr>
            <a:t>IE</a:t>
          </a:r>
          <a:r>
            <a:rPr kumimoji="1" lang="ja-JP" altLang="en-US" sz="1600">
              <a:latin typeface="+mj-ea"/>
              <a:ea typeface="+mj-ea"/>
            </a:rPr>
            <a:t>　めじろ台校</a:t>
          </a:r>
        </a:p>
        <a:p>
          <a:pPr algn="r"/>
          <a:r>
            <a:rPr kumimoji="1" lang="ja-JP" altLang="en-US" sz="1600">
              <a:latin typeface="+mj-ea"/>
              <a:ea typeface="+mj-ea"/>
            </a:rPr>
            <a:t>　　　　　　　</a:t>
          </a:r>
          <a:r>
            <a:rPr kumimoji="1" lang="en-US" altLang="ja-JP" sz="1600">
              <a:latin typeface="+mj-ea"/>
              <a:ea typeface="+mj-ea"/>
            </a:rPr>
            <a:t>TEL042-629-9331</a:t>
          </a:r>
        </a:p>
      </xdr:txBody>
    </xdr:sp>
    <xdr:clientData/>
  </xdr:twoCellAnchor>
  <xdr:twoCellAnchor>
    <xdr:from>
      <xdr:col>35</xdr:col>
      <xdr:colOff>34635</xdr:colOff>
      <xdr:row>51</xdr:row>
      <xdr:rowOff>69274</xdr:rowOff>
    </xdr:from>
    <xdr:to>
      <xdr:col>47</xdr:col>
      <xdr:colOff>197921</xdr:colOff>
      <xdr:row>74</xdr:row>
      <xdr:rowOff>209054</xdr:rowOff>
    </xdr:to>
    <xdr:sp macro="" textlink="">
      <xdr:nvSpPr>
        <xdr:cNvPr id="8" name="テキスト ボックス 7">
          <a:extLst>
            <a:ext uri="{FF2B5EF4-FFF2-40B4-BE49-F238E27FC236}">
              <a16:creationId xmlns:a16="http://schemas.microsoft.com/office/drawing/2014/main" id="{00000000-0008-0000-0400-000008000000}"/>
            </a:ext>
          </a:extLst>
        </xdr:cNvPr>
        <xdr:cNvSpPr txBox="1"/>
      </xdr:nvSpPr>
      <xdr:spPr>
        <a:xfrm>
          <a:off x="8520544" y="13681365"/>
          <a:ext cx="3072741" cy="61145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a:latin typeface="+mj-ea"/>
              <a:ea typeface="+mj-ea"/>
            </a:rPr>
            <a:t>・授業の日程をご確認下さい。ご都合の悪い日がございましたらご連絡下さい。</a:t>
          </a:r>
          <a:r>
            <a:rPr kumimoji="1" lang="ja-JP" altLang="en-US" sz="1600" b="1">
              <a:latin typeface="+mj-ea"/>
              <a:ea typeface="+mj-ea"/>
            </a:rPr>
            <a:t>前日までにご連絡いただいたものについて、再調整</a:t>
          </a:r>
          <a:r>
            <a:rPr kumimoji="1" lang="ja-JP" altLang="en-US" sz="1600">
              <a:latin typeface="+mj-ea"/>
              <a:ea typeface="+mj-ea"/>
            </a:rPr>
            <a:t>を行います。また</a:t>
          </a:r>
          <a:r>
            <a:rPr kumimoji="1" lang="ja-JP" altLang="en-US" sz="1600" b="1">
              <a:latin typeface="+mj-ea"/>
              <a:ea typeface="+mj-ea"/>
            </a:rPr>
            <a:t>振替授業や現在調整中の授業</a:t>
          </a:r>
          <a:r>
            <a:rPr kumimoji="1" lang="ja-JP" altLang="en-US" sz="1600">
              <a:latin typeface="+mj-ea"/>
              <a:ea typeface="+mj-ea"/>
            </a:rPr>
            <a:t>もございます。調整完了次第、改めてご連絡致します。ご迷惑をおかけしてしまい申し訳ございません。</a:t>
          </a:r>
          <a:endParaRPr kumimoji="1" lang="en-US" altLang="ja-JP" sz="1600">
            <a:latin typeface="+mj-ea"/>
            <a:ea typeface="+mj-ea"/>
          </a:endParaRPr>
        </a:p>
        <a:p>
          <a:endParaRPr kumimoji="1" lang="en-US" altLang="ja-JP" sz="1600">
            <a:latin typeface="+mj-ea"/>
            <a:ea typeface="+mj-ea"/>
          </a:endParaRPr>
        </a:p>
        <a:p>
          <a:r>
            <a:rPr kumimoji="1" lang="en-US" altLang="ja-JP" sz="1600">
              <a:latin typeface="+mj-ea"/>
              <a:ea typeface="+mj-ea"/>
            </a:rPr>
            <a:t>【</a:t>
          </a:r>
          <a:r>
            <a:rPr kumimoji="1" lang="ja-JP" altLang="en-US" sz="1600">
              <a:latin typeface="+mj-ea"/>
              <a:ea typeface="+mj-ea"/>
            </a:rPr>
            <a:t>注意点</a:t>
          </a:r>
          <a:r>
            <a:rPr kumimoji="1" lang="en-US" altLang="ja-JP" sz="1600">
              <a:latin typeface="+mj-ea"/>
              <a:ea typeface="+mj-ea"/>
            </a:rPr>
            <a:t>】</a:t>
          </a:r>
        </a:p>
        <a:p>
          <a:r>
            <a:rPr kumimoji="1" lang="ja-JP" altLang="en-US" sz="1600">
              <a:latin typeface="+mj-ea"/>
              <a:ea typeface="+mj-ea"/>
            </a:rPr>
            <a:t>・通常→普段お通いいただいている授業</a:t>
          </a:r>
          <a:endParaRPr kumimoji="1" lang="en-US" altLang="ja-JP" sz="1600">
            <a:latin typeface="+mj-ea"/>
            <a:ea typeface="+mj-ea"/>
          </a:endParaRPr>
        </a:p>
        <a:p>
          <a:r>
            <a:rPr kumimoji="1" lang="ja-JP" altLang="en-US" sz="1600">
              <a:latin typeface="+mj-ea"/>
              <a:ea typeface="+mj-ea"/>
            </a:rPr>
            <a:t>・講習→夏期講習</a:t>
          </a:r>
          <a:endParaRPr kumimoji="1" lang="en-US" altLang="ja-JP" sz="1600">
            <a:latin typeface="+mj-ea"/>
            <a:ea typeface="+mj-ea"/>
          </a:endParaRPr>
        </a:p>
        <a:p>
          <a:r>
            <a:rPr kumimoji="1" lang="ja-JP" altLang="en-US" sz="1600">
              <a:latin typeface="+mj-ea"/>
              <a:ea typeface="+mj-ea"/>
            </a:rPr>
            <a:t>・グレー→休校</a:t>
          </a:r>
          <a:endParaRPr kumimoji="1" lang="en-US" altLang="ja-JP" sz="1600">
            <a:latin typeface="+mj-ea"/>
            <a:ea typeface="+mj-ea"/>
          </a:endParaRPr>
        </a:p>
        <a:p>
          <a:endParaRPr kumimoji="1" lang="en-US" altLang="ja-JP" sz="1600">
            <a:latin typeface="+mj-ea"/>
            <a:ea typeface="+mj-ea"/>
          </a:endParaRPr>
        </a:p>
        <a:p>
          <a:r>
            <a:rPr kumimoji="1" lang="ja-JP" altLang="en-US" sz="1600">
              <a:latin typeface="+mj-ea"/>
              <a:ea typeface="+mj-ea"/>
            </a:rPr>
            <a:t>　となっております。</a:t>
          </a:r>
          <a:endParaRPr kumimoji="1" lang="en-US" altLang="ja-JP" sz="1600">
            <a:latin typeface="+mj-ea"/>
            <a:ea typeface="+mj-ea"/>
          </a:endParaRPr>
        </a:p>
        <a:p>
          <a:r>
            <a:rPr kumimoji="1" lang="ja-JP" altLang="en-US" sz="1600">
              <a:latin typeface="+mj-ea"/>
              <a:ea typeface="+mj-ea"/>
            </a:rPr>
            <a:t>　</a:t>
          </a:r>
          <a:endParaRPr kumimoji="1" lang="en-US" altLang="ja-JP" sz="1600">
            <a:latin typeface="+mj-ea"/>
            <a:ea typeface="+mj-ea"/>
          </a:endParaRPr>
        </a:p>
        <a:p>
          <a:pPr algn="r"/>
          <a:r>
            <a:rPr kumimoji="1" lang="ja-JP" altLang="en-US" sz="1600">
              <a:latin typeface="+mj-ea"/>
              <a:ea typeface="+mj-ea"/>
            </a:rPr>
            <a:t>　スクール</a:t>
          </a:r>
          <a:r>
            <a:rPr kumimoji="1" lang="en-US" altLang="ja-JP" sz="1600">
              <a:latin typeface="+mj-ea"/>
              <a:ea typeface="+mj-ea"/>
            </a:rPr>
            <a:t>IE</a:t>
          </a:r>
          <a:r>
            <a:rPr kumimoji="1" lang="ja-JP" altLang="en-US" sz="1600">
              <a:latin typeface="+mj-ea"/>
              <a:ea typeface="+mj-ea"/>
            </a:rPr>
            <a:t>　めじろ台校</a:t>
          </a:r>
        </a:p>
        <a:p>
          <a:pPr algn="r"/>
          <a:r>
            <a:rPr kumimoji="1" lang="ja-JP" altLang="en-US" sz="1600">
              <a:latin typeface="+mj-ea"/>
              <a:ea typeface="+mj-ea"/>
            </a:rPr>
            <a:t>　　　　　　　</a:t>
          </a:r>
          <a:r>
            <a:rPr kumimoji="1" lang="en-US" altLang="ja-JP" sz="1600">
              <a:latin typeface="+mj-ea"/>
              <a:ea typeface="+mj-ea"/>
            </a:rPr>
            <a:t>TEL042-629-9331</a:t>
          </a:r>
        </a:p>
      </xdr:txBody>
    </xdr:sp>
    <xdr:clientData/>
  </xdr:twoCellAnchor>
  <mc:AlternateContent xmlns:mc="http://schemas.openxmlformats.org/markup-compatibility/2006">
    <mc:Choice xmlns:a14="http://schemas.microsoft.com/office/drawing/2010/main" Requires="a14">
      <xdr:twoCellAnchor>
        <xdr:from>
          <xdr:col>50</xdr:col>
          <xdr:colOff>7620000</xdr:colOff>
          <xdr:row>6</xdr:row>
          <xdr:rowOff>85725</xdr:rowOff>
        </xdr:from>
        <xdr:to>
          <xdr:col>50</xdr:col>
          <xdr:colOff>8677275</xdr:colOff>
          <xdr:row>8</xdr:row>
          <xdr:rowOff>209550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2600" b="0" i="0" u="none" strike="noStrike" baseline="0">
                  <a:solidFill>
                    <a:srgbClr val="FF0000"/>
                  </a:solidFill>
                  <a:latin typeface="ＭＳ Ｐゴシック"/>
                  <a:ea typeface="ＭＳ Ｐ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171450</xdr:colOff>
          <xdr:row>6</xdr:row>
          <xdr:rowOff>38100</xdr:rowOff>
        </xdr:from>
        <xdr:to>
          <xdr:col>66</xdr:col>
          <xdr:colOff>152400</xdr:colOff>
          <xdr:row>9</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a:ea typeface="ＭＳ Ｐゴシック"/>
                </a:rPr>
                <a:t>全員分生徒スケジュール</a:t>
              </a:r>
            </a:p>
            <a:p>
              <a:pPr algn="ctr" rtl="0">
                <a:defRPr sz="1000"/>
              </a:pPr>
              <a:r>
                <a:rPr lang="ja-JP" altLang="en-US" sz="1800" b="0" i="0" u="none" strike="noStrike" baseline="0">
                  <a:solidFill>
                    <a:srgbClr val="000000"/>
                  </a:solidFill>
                  <a:latin typeface="ＭＳ Ｐゴシック"/>
                  <a:ea typeface="ＭＳ Ｐゴシック"/>
                </a:rPr>
                <a:t>をPDFで出力</a:t>
              </a:r>
            </a:p>
          </xdr:txBody>
        </xdr:sp>
        <xdr:clientData fPrintsWithSheet="0"/>
      </xdr:twoCellAnchor>
    </mc:Choice>
    <mc:Fallback/>
  </mc:AlternateContent>
  <xdr:twoCellAnchor>
    <xdr:from>
      <xdr:col>50</xdr:col>
      <xdr:colOff>13606</xdr:colOff>
      <xdr:row>17</xdr:row>
      <xdr:rowOff>136071</xdr:rowOff>
    </xdr:from>
    <xdr:to>
      <xdr:col>67</xdr:col>
      <xdr:colOff>149678</xdr:colOff>
      <xdr:row>34</xdr:row>
      <xdr:rowOff>231321</xdr:rowOff>
    </xdr:to>
    <xdr:sp macro="" textlink="">
      <xdr:nvSpPr>
        <xdr:cNvPr id="5" name="テキスト ボックス 4">
          <a:extLst>
            <a:ext uri="{FF2B5EF4-FFF2-40B4-BE49-F238E27FC236}">
              <a16:creationId xmlns:a16="http://schemas.microsoft.com/office/drawing/2014/main" id="{4B890660-4526-13DB-AF55-EA9A8B3C6BE4}"/>
            </a:ext>
          </a:extLst>
        </xdr:cNvPr>
        <xdr:cNvSpPr txBox="1"/>
      </xdr:nvSpPr>
      <xdr:spPr>
        <a:xfrm>
          <a:off x="12260035" y="5089071"/>
          <a:ext cx="13960929" cy="4721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6600"/>
            <a:t>室長と担当先生以外は（原則）入力しないこと</a:t>
          </a:r>
          <a:r>
            <a:rPr kumimoji="1" lang="en-US" altLang="ja-JP" sz="6600"/>
            <a:t>※</a:t>
          </a:r>
          <a:r>
            <a:rPr kumimoji="1" lang="ja-JP" altLang="en-US" sz="6600"/>
            <a:t>閲覧、印刷可</a:t>
          </a:r>
          <a:endParaRPr kumimoji="1" lang="en-US" altLang="ja-JP" sz="6600"/>
        </a:p>
        <a:p>
          <a:endParaRPr kumimoji="1" lang="ja-JP" altLang="en-US" sz="66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304800</xdr:colOff>
          <xdr:row>1</xdr:row>
          <xdr:rowOff>133350</xdr:rowOff>
        </xdr:from>
        <xdr:to>
          <xdr:col>19</xdr:col>
          <xdr:colOff>57150</xdr:colOff>
          <xdr:row>6</xdr:row>
          <xdr:rowOff>38100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600-000003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講師全員のスケジュールを</a:t>
              </a:r>
            </a:p>
            <a:p>
              <a:pPr algn="ctr" rtl="0">
                <a:defRPr sz="1000"/>
              </a:pPr>
              <a:r>
                <a:rPr lang="ja-JP" altLang="en-US" sz="1100" b="0" i="0" u="none" strike="noStrike" baseline="0">
                  <a:solidFill>
                    <a:srgbClr val="000000"/>
                  </a:solidFill>
                  <a:latin typeface="ＭＳ Ｐゴシック"/>
                  <a:ea typeface="ＭＳ Ｐゴシック"/>
                </a:rPr>
                <a:t>PDFで出力</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00000000-0008-0000-0300-000002000000}">
  <we:reference id="wa104017332" version="1.0.0.0" store="ja-JP" storeType="OMEX"/>
  <we:alternateReferences>
    <we:reference id="WA104017332" version="1.0.0.0" store="WA104017332" storeType="OMEX"/>
  </we:alternateReferences>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67"/>
  <sheetViews>
    <sheetView view="pageBreakPreview" zoomScale="40" zoomScaleNormal="85" workbookViewId="0">
      <selection activeCell="U27" sqref="U27"/>
    </sheetView>
  </sheetViews>
  <sheetFormatPr defaultRowHeight="13.5"/>
  <cols>
    <col min="1" max="1" width="13.5" style="13" customWidth="1"/>
    <col min="2" max="2" width="7.75" style="13" customWidth="1"/>
    <col min="3" max="3" width="20.5" style="13" customWidth="1"/>
    <col min="4" max="4" width="14.875" style="13" customWidth="1"/>
    <col min="5" max="5" width="20.875" style="13" customWidth="1"/>
    <col min="6" max="6" width="7.75" style="13" customWidth="1"/>
    <col min="7" max="7" width="20.5" style="13" customWidth="1"/>
    <col min="8" max="8" width="14.875" style="13" customWidth="1"/>
    <col min="9" max="9" width="20.875" style="13" customWidth="1"/>
    <col min="10" max="10" width="7.75" style="13" customWidth="1"/>
    <col min="11" max="11" width="20.5" style="13" customWidth="1"/>
    <col min="12" max="12" width="14.875" style="13" customWidth="1"/>
    <col min="13" max="13" width="20.875" style="13" customWidth="1"/>
    <col min="14" max="14" width="7.75" style="13" customWidth="1"/>
    <col min="15" max="15" width="20.5" style="13" customWidth="1"/>
    <col min="16" max="16" width="14.875" style="13" customWidth="1"/>
    <col min="17" max="17" width="20.875" style="13" customWidth="1"/>
    <col min="18" max="18" width="7.75" style="13" customWidth="1"/>
    <col min="19" max="19" width="20.5" style="13" customWidth="1"/>
    <col min="20" max="20" width="14.875" style="13" customWidth="1"/>
    <col min="21" max="21" width="20.875" style="13" customWidth="1"/>
    <col min="22" max="22" width="7.75" style="13" customWidth="1"/>
    <col min="23" max="23" width="20.5" style="13" customWidth="1"/>
    <col min="24" max="24" width="14.875" style="13" customWidth="1"/>
    <col min="25" max="25" width="20.875" style="13" customWidth="1"/>
    <col min="26" max="256" width="9" style="13"/>
    <col min="257" max="257" width="13.5" style="13" customWidth="1"/>
    <col min="258" max="258" width="7.75" style="13" customWidth="1"/>
    <col min="259" max="259" width="20.5" style="13" customWidth="1"/>
    <col min="260" max="260" width="14.875" style="13" customWidth="1"/>
    <col min="261" max="261" width="20.875" style="13" customWidth="1"/>
    <col min="262" max="262" width="7.75" style="13" customWidth="1"/>
    <col min="263" max="263" width="20.5" style="13" customWidth="1"/>
    <col min="264" max="264" width="14.875" style="13" customWidth="1"/>
    <col min="265" max="265" width="20.875" style="13" customWidth="1"/>
    <col min="266" max="266" width="7.75" style="13" customWidth="1"/>
    <col min="267" max="267" width="20.5" style="13" customWidth="1"/>
    <col min="268" max="268" width="14.875" style="13" customWidth="1"/>
    <col min="269" max="269" width="20.875" style="13" customWidth="1"/>
    <col min="270" max="270" width="7.75" style="13" customWidth="1"/>
    <col min="271" max="271" width="20.5" style="13" customWidth="1"/>
    <col min="272" max="272" width="14.875" style="13" customWidth="1"/>
    <col min="273" max="273" width="20.875" style="13" customWidth="1"/>
    <col min="274" max="274" width="7.75" style="13" customWidth="1"/>
    <col min="275" max="275" width="20.5" style="13" customWidth="1"/>
    <col min="276" max="276" width="14.875" style="13" customWidth="1"/>
    <col min="277" max="277" width="20.875" style="13" customWidth="1"/>
    <col min="278" max="278" width="7.75" style="13" customWidth="1"/>
    <col min="279" max="279" width="20.5" style="13" customWidth="1"/>
    <col min="280" max="280" width="14.875" style="13" customWidth="1"/>
    <col min="281" max="281" width="20.875" style="13" customWidth="1"/>
    <col min="282" max="512" width="9" style="13"/>
    <col min="513" max="513" width="13.5" style="13" customWidth="1"/>
    <col min="514" max="514" width="7.75" style="13" customWidth="1"/>
    <col min="515" max="515" width="20.5" style="13" customWidth="1"/>
    <col min="516" max="516" width="14.875" style="13" customWidth="1"/>
    <col min="517" max="517" width="20.875" style="13" customWidth="1"/>
    <col min="518" max="518" width="7.75" style="13" customWidth="1"/>
    <col min="519" max="519" width="20.5" style="13" customWidth="1"/>
    <col min="520" max="520" width="14.875" style="13" customWidth="1"/>
    <col min="521" max="521" width="20.875" style="13" customWidth="1"/>
    <col min="522" max="522" width="7.75" style="13" customWidth="1"/>
    <col min="523" max="523" width="20.5" style="13" customWidth="1"/>
    <col min="524" max="524" width="14.875" style="13" customWidth="1"/>
    <col min="525" max="525" width="20.875" style="13" customWidth="1"/>
    <col min="526" max="526" width="7.75" style="13" customWidth="1"/>
    <col min="527" max="527" width="20.5" style="13" customWidth="1"/>
    <col min="528" max="528" width="14.875" style="13" customWidth="1"/>
    <col min="529" max="529" width="20.875" style="13" customWidth="1"/>
    <col min="530" max="530" width="7.75" style="13" customWidth="1"/>
    <col min="531" max="531" width="20.5" style="13" customWidth="1"/>
    <col min="532" max="532" width="14.875" style="13" customWidth="1"/>
    <col min="533" max="533" width="20.875" style="13" customWidth="1"/>
    <col min="534" max="534" width="7.75" style="13" customWidth="1"/>
    <col min="535" max="535" width="20.5" style="13" customWidth="1"/>
    <col min="536" max="536" width="14.875" style="13" customWidth="1"/>
    <col min="537" max="537" width="20.875" style="13" customWidth="1"/>
    <col min="538" max="768" width="9" style="13"/>
    <col min="769" max="769" width="13.5" style="13" customWidth="1"/>
    <col min="770" max="770" width="7.75" style="13" customWidth="1"/>
    <col min="771" max="771" width="20.5" style="13" customWidth="1"/>
    <col min="772" max="772" width="14.875" style="13" customWidth="1"/>
    <col min="773" max="773" width="20.875" style="13" customWidth="1"/>
    <col min="774" max="774" width="7.75" style="13" customWidth="1"/>
    <col min="775" max="775" width="20.5" style="13" customWidth="1"/>
    <col min="776" max="776" width="14.875" style="13" customWidth="1"/>
    <col min="777" max="777" width="20.875" style="13" customWidth="1"/>
    <col min="778" max="778" width="7.75" style="13" customWidth="1"/>
    <col min="779" max="779" width="20.5" style="13" customWidth="1"/>
    <col min="780" max="780" width="14.875" style="13" customWidth="1"/>
    <col min="781" max="781" width="20.875" style="13" customWidth="1"/>
    <col min="782" max="782" width="7.75" style="13" customWidth="1"/>
    <col min="783" max="783" width="20.5" style="13" customWidth="1"/>
    <col min="784" max="784" width="14.875" style="13" customWidth="1"/>
    <col min="785" max="785" width="20.875" style="13" customWidth="1"/>
    <col min="786" max="786" width="7.75" style="13" customWidth="1"/>
    <col min="787" max="787" width="20.5" style="13" customWidth="1"/>
    <col min="788" max="788" width="14.875" style="13" customWidth="1"/>
    <col min="789" max="789" width="20.875" style="13" customWidth="1"/>
    <col min="790" max="790" width="7.75" style="13" customWidth="1"/>
    <col min="791" max="791" width="20.5" style="13" customWidth="1"/>
    <col min="792" max="792" width="14.875" style="13" customWidth="1"/>
    <col min="793" max="793" width="20.875" style="13" customWidth="1"/>
    <col min="794" max="1024" width="9" style="13"/>
    <col min="1025" max="1025" width="13.5" style="13" customWidth="1"/>
    <col min="1026" max="1026" width="7.75" style="13" customWidth="1"/>
    <col min="1027" max="1027" width="20.5" style="13" customWidth="1"/>
    <col min="1028" max="1028" width="14.875" style="13" customWidth="1"/>
    <col min="1029" max="1029" width="20.875" style="13" customWidth="1"/>
    <col min="1030" max="1030" width="7.75" style="13" customWidth="1"/>
    <col min="1031" max="1031" width="20.5" style="13" customWidth="1"/>
    <col min="1032" max="1032" width="14.875" style="13" customWidth="1"/>
    <col min="1033" max="1033" width="20.875" style="13" customWidth="1"/>
    <col min="1034" max="1034" width="7.75" style="13" customWidth="1"/>
    <col min="1035" max="1035" width="20.5" style="13" customWidth="1"/>
    <col min="1036" max="1036" width="14.875" style="13" customWidth="1"/>
    <col min="1037" max="1037" width="20.875" style="13" customWidth="1"/>
    <col min="1038" max="1038" width="7.75" style="13" customWidth="1"/>
    <col min="1039" max="1039" width="20.5" style="13" customWidth="1"/>
    <col min="1040" max="1040" width="14.875" style="13" customWidth="1"/>
    <col min="1041" max="1041" width="20.875" style="13" customWidth="1"/>
    <col min="1042" max="1042" width="7.75" style="13" customWidth="1"/>
    <col min="1043" max="1043" width="20.5" style="13" customWidth="1"/>
    <col min="1044" max="1044" width="14.875" style="13" customWidth="1"/>
    <col min="1045" max="1045" width="20.875" style="13" customWidth="1"/>
    <col min="1046" max="1046" width="7.75" style="13" customWidth="1"/>
    <col min="1047" max="1047" width="20.5" style="13" customWidth="1"/>
    <col min="1048" max="1048" width="14.875" style="13" customWidth="1"/>
    <col min="1049" max="1049" width="20.875" style="13" customWidth="1"/>
    <col min="1050" max="1280" width="9" style="13"/>
    <col min="1281" max="1281" width="13.5" style="13" customWidth="1"/>
    <col min="1282" max="1282" width="7.75" style="13" customWidth="1"/>
    <col min="1283" max="1283" width="20.5" style="13" customWidth="1"/>
    <col min="1284" max="1284" width="14.875" style="13" customWidth="1"/>
    <col min="1285" max="1285" width="20.875" style="13" customWidth="1"/>
    <col min="1286" max="1286" width="7.75" style="13" customWidth="1"/>
    <col min="1287" max="1287" width="20.5" style="13" customWidth="1"/>
    <col min="1288" max="1288" width="14.875" style="13" customWidth="1"/>
    <col min="1289" max="1289" width="20.875" style="13" customWidth="1"/>
    <col min="1290" max="1290" width="7.75" style="13" customWidth="1"/>
    <col min="1291" max="1291" width="20.5" style="13" customWidth="1"/>
    <col min="1292" max="1292" width="14.875" style="13" customWidth="1"/>
    <col min="1293" max="1293" width="20.875" style="13" customWidth="1"/>
    <col min="1294" max="1294" width="7.75" style="13" customWidth="1"/>
    <col min="1295" max="1295" width="20.5" style="13" customWidth="1"/>
    <col min="1296" max="1296" width="14.875" style="13" customWidth="1"/>
    <col min="1297" max="1297" width="20.875" style="13" customWidth="1"/>
    <col min="1298" max="1298" width="7.75" style="13" customWidth="1"/>
    <col min="1299" max="1299" width="20.5" style="13" customWidth="1"/>
    <col min="1300" max="1300" width="14.875" style="13" customWidth="1"/>
    <col min="1301" max="1301" width="20.875" style="13" customWidth="1"/>
    <col min="1302" max="1302" width="7.75" style="13" customWidth="1"/>
    <col min="1303" max="1303" width="20.5" style="13" customWidth="1"/>
    <col min="1304" max="1304" width="14.875" style="13" customWidth="1"/>
    <col min="1305" max="1305" width="20.875" style="13" customWidth="1"/>
    <col min="1306" max="1536" width="9" style="13"/>
    <col min="1537" max="1537" width="13.5" style="13" customWidth="1"/>
    <col min="1538" max="1538" width="7.75" style="13" customWidth="1"/>
    <col min="1539" max="1539" width="20.5" style="13" customWidth="1"/>
    <col min="1540" max="1540" width="14.875" style="13" customWidth="1"/>
    <col min="1541" max="1541" width="20.875" style="13" customWidth="1"/>
    <col min="1542" max="1542" width="7.75" style="13" customWidth="1"/>
    <col min="1543" max="1543" width="20.5" style="13" customWidth="1"/>
    <col min="1544" max="1544" width="14.875" style="13" customWidth="1"/>
    <col min="1545" max="1545" width="20.875" style="13" customWidth="1"/>
    <col min="1546" max="1546" width="7.75" style="13" customWidth="1"/>
    <col min="1547" max="1547" width="20.5" style="13" customWidth="1"/>
    <col min="1548" max="1548" width="14.875" style="13" customWidth="1"/>
    <col min="1549" max="1549" width="20.875" style="13" customWidth="1"/>
    <col min="1550" max="1550" width="7.75" style="13" customWidth="1"/>
    <col min="1551" max="1551" width="20.5" style="13" customWidth="1"/>
    <col min="1552" max="1552" width="14.875" style="13" customWidth="1"/>
    <col min="1553" max="1553" width="20.875" style="13" customWidth="1"/>
    <col min="1554" max="1554" width="7.75" style="13" customWidth="1"/>
    <col min="1555" max="1555" width="20.5" style="13" customWidth="1"/>
    <col min="1556" max="1556" width="14.875" style="13" customWidth="1"/>
    <col min="1557" max="1557" width="20.875" style="13" customWidth="1"/>
    <col min="1558" max="1558" width="7.75" style="13" customWidth="1"/>
    <col min="1559" max="1559" width="20.5" style="13" customWidth="1"/>
    <col min="1560" max="1560" width="14.875" style="13" customWidth="1"/>
    <col min="1561" max="1561" width="20.875" style="13" customWidth="1"/>
    <col min="1562" max="1792" width="9" style="13"/>
    <col min="1793" max="1793" width="13.5" style="13" customWidth="1"/>
    <col min="1794" max="1794" width="7.75" style="13" customWidth="1"/>
    <col min="1795" max="1795" width="20.5" style="13" customWidth="1"/>
    <col min="1796" max="1796" width="14.875" style="13" customWidth="1"/>
    <col min="1797" max="1797" width="20.875" style="13" customWidth="1"/>
    <col min="1798" max="1798" width="7.75" style="13" customWidth="1"/>
    <col min="1799" max="1799" width="20.5" style="13" customWidth="1"/>
    <col min="1800" max="1800" width="14.875" style="13" customWidth="1"/>
    <col min="1801" max="1801" width="20.875" style="13" customWidth="1"/>
    <col min="1802" max="1802" width="7.75" style="13" customWidth="1"/>
    <col min="1803" max="1803" width="20.5" style="13" customWidth="1"/>
    <col min="1804" max="1804" width="14.875" style="13" customWidth="1"/>
    <col min="1805" max="1805" width="20.875" style="13" customWidth="1"/>
    <col min="1806" max="1806" width="7.75" style="13" customWidth="1"/>
    <col min="1807" max="1807" width="20.5" style="13" customWidth="1"/>
    <col min="1808" max="1808" width="14.875" style="13" customWidth="1"/>
    <col min="1809" max="1809" width="20.875" style="13" customWidth="1"/>
    <col min="1810" max="1810" width="7.75" style="13" customWidth="1"/>
    <col min="1811" max="1811" width="20.5" style="13" customWidth="1"/>
    <col min="1812" max="1812" width="14.875" style="13" customWidth="1"/>
    <col min="1813" max="1813" width="20.875" style="13" customWidth="1"/>
    <col min="1814" max="1814" width="7.75" style="13" customWidth="1"/>
    <col min="1815" max="1815" width="20.5" style="13" customWidth="1"/>
    <col min="1816" max="1816" width="14.875" style="13" customWidth="1"/>
    <col min="1817" max="1817" width="20.875" style="13" customWidth="1"/>
    <col min="1818" max="2048" width="9" style="13"/>
    <col min="2049" max="2049" width="13.5" style="13" customWidth="1"/>
    <col min="2050" max="2050" width="7.75" style="13" customWidth="1"/>
    <col min="2051" max="2051" width="20.5" style="13" customWidth="1"/>
    <col min="2052" max="2052" width="14.875" style="13" customWidth="1"/>
    <col min="2053" max="2053" width="20.875" style="13" customWidth="1"/>
    <col min="2054" max="2054" width="7.75" style="13" customWidth="1"/>
    <col min="2055" max="2055" width="20.5" style="13" customWidth="1"/>
    <col min="2056" max="2056" width="14.875" style="13" customWidth="1"/>
    <col min="2057" max="2057" width="20.875" style="13" customWidth="1"/>
    <col min="2058" max="2058" width="7.75" style="13" customWidth="1"/>
    <col min="2059" max="2059" width="20.5" style="13" customWidth="1"/>
    <col min="2060" max="2060" width="14.875" style="13" customWidth="1"/>
    <col min="2061" max="2061" width="20.875" style="13" customWidth="1"/>
    <col min="2062" max="2062" width="7.75" style="13" customWidth="1"/>
    <col min="2063" max="2063" width="20.5" style="13" customWidth="1"/>
    <col min="2064" max="2064" width="14.875" style="13" customWidth="1"/>
    <col min="2065" max="2065" width="20.875" style="13" customWidth="1"/>
    <col min="2066" max="2066" width="7.75" style="13" customWidth="1"/>
    <col min="2067" max="2067" width="20.5" style="13" customWidth="1"/>
    <col min="2068" max="2068" width="14.875" style="13" customWidth="1"/>
    <col min="2069" max="2069" width="20.875" style="13" customWidth="1"/>
    <col min="2070" max="2070" width="7.75" style="13" customWidth="1"/>
    <col min="2071" max="2071" width="20.5" style="13" customWidth="1"/>
    <col min="2072" max="2072" width="14.875" style="13" customWidth="1"/>
    <col min="2073" max="2073" width="20.875" style="13" customWidth="1"/>
    <col min="2074" max="2304" width="9" style="13"/>
    <col min="2305" max="2305" width="13.5" style="13" customWidth="1"/>
    <col min="2306" max="2306" width="7.75" style="13" customWidth="1"/>
    <col min="2307" max="2307" width="20.5" style="13" customWidth="1"/>
    <col min="2308" max="2308" width="14.875" style="13" customWidth="1"/>
    <col min="2309" max="2309" width="20.875" style="13" customWidth="1"/>
    <col min="2310" max="2310" width="7.75" style="13" customWidth="1"/>
    <col min="2311" max="2311" width="20.5" style="13" customWidth="1"/>
    <col min="2312" max="2312" width="14.875" style="13" customWidth="1"/>
    <col min="2313" max="2313" width="20.875" style="13" customWidth="1"/>
    <col min="2314" max="2314" width="7.75" style="13" customWidth="1"/>
    <col min="2315" max="2315" width="20.5" style="13" customWidth="1"/>
    <col min="2316" max="2316" width="14.875" style="13" customWidth="1"/>
    <col min="2317" max="2317" width="20.875" style="13" customWidth="1"/>
    <col min="2318" max="2318" width="7.75" style="13" customWidth="1"/>
    <col min="2319" max="2319" width="20.5" style="13" customWidth="1"/>
    <col min="2320" max="2320" width="14.875" style="13" customWidth="1"/>
    <col min="2321" max="2321" width="20.875" style="13" customWidth="1"/>
    <col min="2322" max="2322" width="7.75" style="13" customWidth="1"/>
    <col min="2323" max="2323" width="20.5" style="13" customWidth="1"/>
    <col min="2324" max="2324" width="14.875" style="13" customWidth="1"/>
    <col min="2325" max="2325" width="20.875" style="13" customWidth="1"/>
    <col min="2326" max="2326" width="7.75" style="13" customWidth="1"/>
    <col min="2327" max="2327" width="20.5" style="13" customWidth="1"/>
    <col min="2328" max="2328" width="14.875" style="13" customWidth="1"/>
    <col min="2329" max="2329" width="20.875" style="13" customWidth="1"/>
    <col min="2330" max="2560" width="9" style="13"/>
    <col min="2561" max="2561" width="13.5" style="13" customWidth="1"/>
    <col min="2562" max="2562" width="7.75" style="13" customWidth="1"/>
    <col min="2563" max="2563" width="20.5" style="13" customWidth="1"/>
    <col min="2564" max="2564" width="14.875" style="13" customWidth="1"/>
    <col min="2565" max="2565" width="20.875" style="13" customWidth="1"/>
    <col min="2566" max="2566" width="7.75" style="13" customWidth="1"/>
    <col min="2567" max="2567" width="20.5" style="13" customWidth="1"/>
    <col min="2568" max="2568" width="14.875" style="13" customWidth="1"/>
    <col min="2569" max="2569" width="20.875" style="13" customWidth="1"/>
    <col min="2570" max="2570" width="7.75" style="13" customWidth="1"/>
    <col min="2571" max="2571" width="20.5" style="13" customWidth="1"/>
    <col min="2572" max="2572" width="14.875" style="13" customWidth="1"/>
    <col min="2573" max="2573" width="20.875" style="13" customWidth="1"/>
    <col min="2574" max="2574" width="7.75" style="13" customWidth="1"/>
    <col min="2575" max="2575" width="20.5" style="13" customWidth="1"/>
    <col min="2576" max="2576" width="14.875" style="13" customWidth="1"/>
    <col min="2577" max="2577" width="20.875" style="13" customWidth="1"/>
    <col min="2578" max="2578" width="7.75" style="13" customWidth="1"/>
    <col min="2579" max="2579" width="20.5" style="13" customWidth="1"/>
    <col min="2580" max="2580" width="14.875" style="13" customWidth="1"/>
    <col min="2581" max="2581" width="20.875" style="13" customWidth="1"/>
    <col min="2582" max="2582" width="7.75" style="13" customWidth="1"/>
    <col min="2583" max="2583" width="20.5" style="13" customWidth="1"/>
    <col min="2584" max="2584" width="14.875" style="13" customWidth="1"/>
    <col min="2585" max="2585" width="20.875" style="13" customWidth="1"/>
    <col min="2586" max="2816" width="9" style="13"/>
    <col min="2817" max="2817" width="13.5" style="13" customWidth="1"/>
    <col min="2818" max="2818" width="7.75" style="13" customWidth="1"/>
    <col min="2819" max="2819" width="20.5" style="13" customWidth="1"/>
    <col min="2820" max="2820" width="14.875" style="13" customWidth="1"/>
    <col min="2821" max="2821" width="20.875" style="13" customWidth="1"/>
    <col min="2822" max="2822" width="7.75" style="13" customWidth="1"/>
    <col min="2823" max="2823" width="20.5" style="13" customWidth="1"/>
    <col min="2824" max="2824" width="14.875" style="13" customWidth="1"/>
    <col min="2825" max="2825" width="20.875" style="13" customWidth="1"/>
    <col min="2826" max="2826" width="7.75" style="13" customWidth="1"/>
    <col min="2827" max="2827" width="20.5" style="13" customWidth="1"/>
    <col min="2828" max="2828" width="14.875" style="13" customWidth="1"/>
    <col min="2829" max="2829" width="20.875" style="13" customWidth="1"/>
    <col min="2830" max="2830" width="7.75" style="13" customWidth="1"/>
    <col min="2831" max="2831" width="20.5" style="13" customWidth="1"/>
    <col min="2832" max="2832" width="14.875" style="13" customWidth="1"/>
    <col min="2833" max="2833" width="20.875" style="13" customWidth="1"/>
    <col min="2834" max="2834" width="7.75" style="13" customWidth="1"/>
    <col min="2835" max="2835" width="20.5" style="13" customWidth="1"/>
    <col min="2836" max="2836" width="14.875" style="13" customWidth="1"/>
    <col min="2837" max="2837" width="20.875" style="13" customWidth="1"/>
    <col min="2838" max="2838" width="7.75" style="13" customWidth="1"/>
    <col min="2839" max="2839" width="20.5" style="13" customWidth="1"/>
    <col min="2840" max="2840" width="14.875" style="13" customWidth="1"/>
    <col min="2841" max="2841" width="20.875" style="13" customWidth="1"/>
    <col min="2842" max="3072" width="9" style="13"/>
    <col min="3073" max="3073" width="13.5" style="13" customWidth="1"/>
    <col min="3074" max="3074" width="7.75" style="13" customWidth="1"/>
    <col min="3075" max="3075" width="20.5" style="13" customWidth="1"/>
    <col min="3076" max="3076" width="14.875" style="13" customWidth="1"/>
    <col min="3077" max="3077" width="20.875" style="13" customWidth="1"/>
    <col min="3078" max="3078" width="7.75" style="13" customWidth="1"/>
    <col min="3079" max="3079" width="20.5" style="13" customWidth="1"/>
    <col min="3080" max="3080" width="14.875" style="13" customWidth="1"/>
    <col min="3081" max="3081" width="20.875" style="13" customWidth="1"/>
    <col min="3082" max="3082" width="7.75" style="13" customWidth="1"/>
    <col min="3083" max="3083" width="20.5" style="13" customWidth="1"/>
    <col min="3084" max="3084" width="14.875" style="13" customWidth="1"/>
    <col min="3085" max="3085" width="20.875" style="13" customWidth="1"/>
    <col min="3086" max="3086" width="7.75" style="13" customWidth="1"/>
    <col min="3087" max="3087" width="20.5" style="13" customWidth="1"/>
    <col min="3088" max="3088" width="14.875" style="13" customWidth="1"/>
    <col min="3089" max="3089" width="20.875" style="13" customWidth="1"/>
    <col min="3090" max="3090" width="7.75" style="13" customWidth="1"/>
    <col min="3091" max="3091" width="20.5" style="13" customWidth="1"/>
    <col min="3092" max="3092" width="14.875" style="13" customWidth="1"/>
    <col min="3093" max="3093" width="20.875" style="13" customWidth="1"/>
    <col min="3094" max="3094" width="7.75" style="13" customWidth="1"/>
    <col min="3095" max="3095" width="20.5" style="13" customWidth="1"/>
    <col min="3096" max="3096" width="14.875" style="13" customWidth="1"/>
    <col min="3097" max="3097" width="20.875" style="13" customWidth="1"/>
    <col min="3098" max="3328" width="9" style="13"/>
    <col min="3329" max="3329" width="13.5" style="13" customWidth="1"/>
    <col min="3330" max="3330" width="7.75" style="13" customWidth="1"/>
    <col min="3331" max="3331" width="20.5" style="13" customWidth="1"/>
    <col min="3332" max="3332" width="14.875" style="13" customWidth="1"/>
    <col min="3333" max="3333" width="20.875" style="13" customWidth="1"/>
    <col min="3334" max="3334" width="7.75" style="13" customWidth="1"/>
    <col min="3335" max="3335" width="20.5" style="13" customWidth="1"/>
    <col min="3336" max="3336" width="14.875" style="13" customWidth="1"/>
    <col min="3337" max="3337" width="20.875" style="13" customWidth="1"/>
    <col min="3338" max="3338" width="7.75" style="13" customWidth="1"/>
    <col min="3339" max="3339" width="20.5" style="13" customWidth="1"/>
    <col min="3340" max="3340" width="14.875" style="13" customWidth="1"/>
    <col min="3341" max="3341" width="20.875" style="13" customWidth="1"/>
    <col min="3342" max="3342" width="7.75" style="13" customWidth="1"/>
    <col min="3343" max="3343" width="20.5" style="13" customWidth="1"/>
    <col min="3344" max="3344" width="14.875" style="13" customWidth="1"/>
    <col min="3345" max="3345" width="20.875" style="13" customWidth="1"/>
    <col min="3346" max="3346" width="7.75" style="13" customWidth="1"/>
    <col min="3347" max="3347" width="20.5" style="13" customWidth="1"/>
    <col min="3348" max="3348" width="14.875" style="13" customWidth="1"/>
    <col min="3349" max="3349" width="20.875" style="13" customWidth="1"/>
    <col min="3350" max="3350" width="7.75" style="13" customWidth="1"/>
    <col min="3351" max="3351" width="20.5" style="13" customWidth="1"/>
    <col min="3352" max="3352" width="14.875" style="13" customWidth="1"/>
    <col min="3353" max="3353" width="20.875" style="13" customWidth="1"/>
    <col min="3354" max="3584" width="9" style="13"/>
    <col min="3585" max="3585" width="13.5" style="13" customWidth="1"/>
    <col min="3586" max="3586" width="7.75" style="13" customWidth="1"/>
    <col min="3587" max="3587" width="20.5" style="13" customWidth="1"/>
    <col min="3588" max="3588" width="14.875" style="13" customWidth="1"/>
    <col min="3589" max="3589" width="20.875" style="13" customWidth="1"/>
    <col min="3590" max="3590" width="7.75" style="13" customWidth="1"/>
    <col min="3591" max="3591" width="20.5" style="13" customWidth="1"/>
    <col min="3592" max="3592" width="14.875" style="13" customWidth="1"/>
    <col min="3593" max="3593" width="20.875" style="13" customWidth="1"/>
    <col min="3594" max="3594" width="7.75" style="13" customWidth="1"/>
    <col min="3595" max="3595" width="20.5" style="13" customWidth="1"/>
    <col min="3596" max="3596" width="14.875" style="13" customWidth="1"/>
    <col min="3597" max="3597" width="20.875" style="13" customWidth="1"/>
    <col min="3598" max="3598" width="7.75" style="13" customWidth="1"/>
    <col min="3599" max="3599" width="20.5" style="13" customWidth="1"/>
    <col min="3600" max="3600" width="14.875" style="13" customWidth="1"/>
    <col min="3601" max="3601" width="20.875" style="13" customWidth="1"/>
    <col min="3602" max="3602" width="7.75" style="13" customWidth="1"/>
    <col min="3603" max="3603" width="20.5" style="13" customWidth="1"/>
    <col min="3604" max="3604" width="14.875" style="13" customWidth="1"/>
    <col min="3605" max="3605" width="20.875" style="13" customWidth="1"/>
    <col min="3606" max="3606" width="7.75" style="13" customWidth="1"/>
    <col min="3607" max="3607" width="20.5" style="13" customWidth="1"/>
    <col min="3608" max="3608" width="14.875" style="13" customWidth="1"/>
    <col min="3609" max="3609" width="20.875" style="13" customWidth="1"/>
    <col min="3610" max="3840" width="9" style="13"/>
    <col min="3841" max="3841" width="13.5" style="13" customWidth="1"/>
    <col min="3842" max="3842" width="7.75" style="13" customWidth="1"/>
    <col min="3843" max="3843" width="20.5" style="13" customWidth="1"/>
    <col min="3844" max="3844" width="14.875" style="13" customWidth="1"/>
    <col min="3845" max="3845" width="20.875" style="13" customWidth="1"/>
    <col min="3846" max="3846" width="7.75" style="13" customWidth="1"/>
    <col min="3847" max="3847" width="20.5" style="13" customWidth="1"/>
    <col min="3848" max="3848" width="14.875" style="13" customWidth="1"/>
    <col min="3849" max="3849" width="20.875" style="13" customWidth="1"/>
    <col min="3850" max="3850" width="7.75" style="13" customWidth="1"/>
    <col min="3851" max="3851" width="20.5" style="13" customWidth="1"/>
    <col min="3852" max="3852" width="14.875" style="13" customWidth="1"/>
    <col min="3853" max="3853" width="20.875" style="13" customWidth="1"/>
    <col min="3854" max="3854" width="7.75" style="13" customWidth="1"/>
    <col min="3855" max="3855" width="20.5" style="13" customWidth="1"/>
    <col min="3856" max="3856" width="14.875" style="13" customWidth="1"/>
    <col min="3857" max="3857" width="20.875" style="13" customWidth="1"/>
    <col min="3858" max="3858" width="7.75" style="13" customWidth="1"/>
    <col min="3859" max="3859" width="20.5" style="13" customWidth="1"/>
    <col min="3860" max="3860" width="14.875" style="13" customWidth="1"/>
    <col min="3861" max="3861" width="20.875" style="13" customWidth="1"/>
    <col min="3862" max="3862" width="7.75" style="13" customWidth="1"/>
    <col min="3863" max="3863" width="20.5" style="13" customWidth="1"/>
    <col min="3864" max="3864" width="14.875" style="13" customWidth="1"/>
    <col min="3865" max="3865" width="20.875" style="13" customWidth="1"/>
    <col min="3866" max="4096" width="9" style="13"/>
    <col min="4097" max="4097" width="13.5" style="13" customWidth="1"/>
    <col min="4098" max="4098" width="7.75" style="13" customWidth="1"/>
    <col min="4099" max="4099" width="20.5" style="13" customWidth="1"/>
    <col min="4100" max="4100" width="14.875" style="13" customWidth="1"/>
    <col min="4101" max="4101" width="20.875" style="13" customWidth="1"/>
    <col min="4102" max="4102" width="7.75" style="13" customWidth="1"/>
    <col min="4103" max="4103" width="20.5" style="13" customWidth="1"/>
    <col min="4104" max="4104" width="14.875" style="13" customWidth="1"/>
    <col min="4105" max="4105" width="20.875" style="13" customWidth="1"/>
    <col min="4106" max="4106" width="7.75" style="13" customWidth="1"/>
    <col min="4107" max="4107" width="20.5" style="13" customWidth="1"/>
    <col min="4108" max="4108" width="14.875" style="13" customWidth="1"/>
    <col min="4109" max="4109" width="20.875" style="13" customWidth="1"/>
    <col min="4110" max="4110" width="7.75" style="13" customWidth="1"/>
    <col min="4111" max="4111" width="20.5" style="13" customWidth="1"/>
    <col min="4112" max="4112" width="14.875" style="13" customWidth="1"/>
    <col min="4113" max="4113" width="20.875" style="13" customWidth="1"/>
    <col min="4114" max="4114" width="7.75" style="13" customWidth="1"/>
    <col min="4115" max="4115" width="20.5" style="13" customWidth="1"/>
    <col min="4116" max="4116" width="14.875" style="13" customWidth="1"/>
    <col min="4117" max="4117" width="20.875" style="13" customWidth="1"/>
    <col min="4118" max="4118" width="7.75" style="13" customWidth="1"/>
    <col min="4119" max="4119" width="20.5" style="13" customWidth="1"/>
    <col min="4120" max="4120" width="14.875" style="13" customWidth="1"/>
    <col min="4121" max="4121" width="20.875" style="13" customWidth="1"/>
    <col min="4122" max="4352" width="9" style="13"/>
    <col min="4353" max="4353" width="13.5" style="13" customWidth="1"/>
    <col min="4354" max="4354" width="7.75" style="13" customWidth="1"/>
    <col min="4355" max="4355" width="20.5" style="13" customWidth="1"/>
    <col min="4356" max="4356" width="14.875" style="13" customWidth="1"/>
    <col min="4357" max="4357" width="20.875" style="13" customWidth="1"/>
    <col min="4358" max="4358" width="7.75" style="13" customWidth="1"/>
    <col min="4359" max="4359" width="20.5" style="13" customWidth="1"/>
    <col min="4360" max="4360" width="14.875" style="13" customWidth="1"/>
    <col min="4361" max="4361" width="20.875" style="13" customWidth="1"/>
    <col min="4362" max="4362" width="7.75" style="13" customWidth="1"/>
    <col min="4363" max="4363" width="20.5" style="13" customWidth="1"/>
    <col min="4364" max="4364" width="14.875" style="13" customWidth="1"/>
    <col min="4365" max="4365" width="20.875" style="13" customWidth="1"/>
    <col min="4366" max="4366" width="7.75" style="13" customWidth="1"/>
    <col min="4367" max="4367" width="20.5" style="13" customWidth="1"/>
    <col min="4368" max="4368" width="14.875" style="13" customWidth="1"/>
    <col min="4369" max="4369" width="20.875" style="13" customWidth="1"/>
    <col min="4370" max="4370" width="7.75" style="13" customWidth="1"/>
    <col min="4371" max="4371" width="20.5" style="13" customWidth="1"/>
    <col min="4372" max="4372" width="14.875" style="13" customWidth="1"/>
    <col min="4373" max="4373" width="20.875" style="13" customWidth="1"/>
    <col min="4374" max="4374" width="7.75" style="13" customWidth="1"/>
    <col min="4375" max="4375" width="20.5" style="13" customWidth="1"/>
    <col min="4376" max="4376" width="14.875" style="13" customWidth="1"/>
    <col min="4377" max="4377" width="20.875" style="13" customWidth="1"/>
    <col min="4378" max="4608" width="9" style="13"/>
    <col min="4609" max="4609" width="13.5" style="13" customWidth="1"/>
    <col min="4610" max="4610" width="7.75" style="13" customWidth="1"/>
    <col min="4611" max="4611" width="20.5" style="13" customWidth="1"/>
    <col min="4612" max="4612" width="14.875" style="13" customWidth="1"/>
    <col min="4613" max="4613" width="20.875" style="13" customWidth="1"/>
    <col min="4614" max="4614" width="7.75" style="13" customWidth="1"/>
    <col min="4615" max="4615" width="20.5" style="13" customWidth="1"/>
    <col min="4616" max="4616" width="14.875" style="13" customWidth="1"/>
    <col min="4617" max="4617" width="20.875" style="13" customWidth="1"/>
    <col min="4618" max="4618" width="7.75" style="13" customWidth="1"/>
    <col min="4619" max="4619" width="20.5" style="13" customWidth="1"/>
    <col min="4620" max="4620" width="14.875" style="13" customWidth="1"/>
    <col min="4621" max="4621" width="20.875" style="13" customWidth="1"/>
    <col min="4622" max="4622" width="7.75" style="13" customWidth="1"/>
    <col min="4623" max="4623" width="20.5" style="13" customWidth="1"/>
    <col min="4624" max="4624" width="14.875" style="13" customWidth="1"/>
    <col min="4625" max="4625" width="20.875" style="13" customWidth="1"/>
    <col min="4626" max="4626" width="7.75" style="13" customWidth="1"/>
    <col min="4627" max="4627" width="20.5" style="13" customWidth="1"/>
    <col min="4628" max="4628" width="14.875" style="13" customWidth="1"/>
    <col min="4629" max="4629" width="20.875" style="13" customWidth="1"/>
    <col min="4630" max="4630" width="7.75" style="13" customWidth="1"/>
    <col min="4631" max="4631" width="20.5" style="13" customWidth="1"/>
    <col min="4632" max="4632" width="14.875" style="13" customWidth="1"/>
    <col min="4633" max="4633" width="20.875" style="13" customWidth="1"/>
    <col min="4634" max="4864" width="9" style="13"/>
    <col min="4865" max="4865" width="13.5" style="13" customWidth="1"/>
    <col min="4866" max="4866" width="7.75" style="13" customWidth="1"/>
    <col min="4867" max="4867" width="20.5" style="13" customWidth="1"/>
    <col min="4868" max="4868" width="14.875" style="13" customWidth="1"/>
    <col min="4869" max="4869" width="20.875" style="13" customWidth="1"/>
    <col min="4870" max="4870" width="7.75" style="13" customWidth="1"/>
    <col min="4871" max="4871" width="20.5" style="13" customWidth="1"/>
    <col min="4872" max="4872" width="14.875" style="13" customWidth="1"/>
    <col min="4873" max="4873" width="20.875" style="13" customWidth="1"/>
    <col min="4874" max="4874" width="7.75" style="13" customWidth="1"/>
    <col min="4875" max="4875" width="20.5" style="13" customWidth="1"/>
    <col min="4876" max="4876" width="14.875" style="13" customWidth="1"/>
    <col min="4877" max="4877" width="20.875" style="13" customWidth="1"/>
    <col min="4878" max="4878" width="7.75" style="13" customWidth="1"/>
    <col min="4879" max="4879" width="20.5" style="13" customWidth="1"/>
    <col min="4880" max="4880" width="14.875" style="13" customWidth="1"/>
    <col min="4881" max="4881" width="20.875" style="13" customWidth="1"/>
    <col min="4882" max="4882" width="7.75" style="13" customWidth="1"/>
    <col min="4883" max="4883" width="20.5" style="13" customWidth="1"/>
    <col min="4884" max="4884" width="14.875" style="13" customWidth="1"/>
    <col min="4885" max="4885" width="20.875" style="13" customWidth="1"/>
    <col min="4886" max="4886" width="7.75" style="13" customWidth="1"/>
    <col min="4887" max="4887" width="20.5" style="13" customWidth="1"/>
    <col min="4888" max="4888" width="14.875" style="13" customWidth="1"/>
    <col min="4889" max="4889" width="20.875" style="13" customWidth="1"/>
    <col min="4890" max="5120" width="9" style="13"/>
    <col min="5121" max="5121" width="13.5" style="13" customWidth="1"/>
    <col min="5122" max="5122" width="7.75" style="13" customWidth="1"/>
    <col min="5123" max="5123" width="20.5" style="13" customWidth="1"/>
    <col min="5124" max="5124" width="14.875" style="13" customWidth="1"/>
    <col min="5125" max="5125" width="20.875" style="13" customWidth="1"/>
    <col min="5126" max="5126" width="7.75" style="13" customWidth="1"/>
    <col min="5127" max="5127" width="20.5" style="13" customWidth="1"/>
    <col min="5128" max="5128" width="14.875" style="13" customWidth="1"/>
    <col min="5129" max="5129" width="20.875" style="13" customWidth="1"/>
    <col min="5130" max="5130" width="7.75" style="13" customWidth="1"/>
    <col min="5131" max="5131" width="20.5" style="13" customWidth="1"/>
    <col min="5132" max="5132" width="14.875" style="13" customWidth="1"/>
    <col min="5133" max="5133" width="20.875" style="13" customWidth="1"/>
    <col min="5134" max="5134" width="7.75" style="13" customWidth="1"/>
    <col min="5135" max="5135" width="20.5" style="13" customWidth="1"/>
    <col min="5136" max="5136" width="14.875" style="13" customWidth="1"/>
    <col min="5137" max="5137" width="20.875" style="13" customWidth="1"/>
    <col min="5138" max="5138" width="7.75" style="13" customWidth="1"/>
    <col min="5139" max="5139" width="20.5" style="13" customWidth="1"/>
    <col min="5140" max="5140" width="14.875" style="13" customWidth="1"/>
    <col min="5141" max="5141" width="20.875" style="13" customWidth="1"/>
    <col min="5142" max="5142" width="7.75" style="13" customWidth="1"/>
    <col min="5143" max="5143" width="20.5" style="13" customWidth="1"/>
    <col min="5144" max="5144" width="14.875" style="13" customWidth="1"/>
    <col min="5145" max="5145" width="20.875" style="13" customWidth="1"/>
    <col min="5146" max="5376" width="9" style="13"/>
    <col min="5377" max="5377" width="13.5" style="13" customWidth="1"/>
    <col min="5378" max="5378" width="7.75" style="13" customWidth="1"/>
    <col min="5379" max="5379" width="20.5" style="13" customWidth="1"/>
    <col min="5380" max="5380" width="14.875" style="13" customWidth="1"/>
    <col min="5381" max="5381" width="20.875" style="13" customWidth="1"/>
    <col min="5382" max="5382" width="7.75" style="13" customWidth="1"/>
    <col min="5383" max="5383" width="20.5" style="13" customWidth="1"/>
    <col min="5384" max="5384" width="14.875" style="13" customWidth="1"/>
    <col min="5385" max="5385" width="20.875" style="13" customWidth="1"/>
    <col min="5386" max="5386" width="7.75" style="13" customWidth="1"/>
    <col min="5387" max="5387" width="20.5" style="13" customWidth="1"/>
    <col min="5388" max="5388" width="14.875" style="13" customWidth="1"/>
    <col min="5389" max="5389" width="20.875" style="13" customWidth="1"/>
    <col min="5390" max="5390" width="7.75" style="13" customWidth="1"/>
    <col min="5391" max="5391" width="20.5" style="13" customWidth="1"/>
    <col min="5392" max="5392" width="14.875" style="13" customWidth="1"/>
    <col min="5393" max="5393" width="20.875" style="13" customWidth="1"/>
    <col min="5394" max="5394" width="7.75" style="13" customWidth="1"/>
    <col min="5395" max="5395" width="20.5" style="13" customWidth="1"/>
    <col min="5396" max="5396" width="14.875" style="13" customWidth="1"/>
    <col min="5397" max="5397" width="20.875" style="13" customWidth="1"/>
    <col min="5398" max="5398" width="7.75" style="13" customWidth="1"/>
    <col min="5399" max="5399" width="20.5" style="13" customWidth="1"/>
    <col min="5400" max="5400" width="14.875" style="13" customWidth="1"/>
    <col min="5401" max="5401" width="20.875" style="13" customWidth="1"/>
    <col min="5402" max="5632" width="9" style="13"/>
    <col min="5633" max="5633" width="13.5" style="13" customWidth="1"/>
    <col min="5634" max="5634" width="7.75" style="13" customWidth="1"/>
    <col min="5635" max="5635" width="20.5" style="13" customWidth="1"/>
    <col min="5636" max="5636" width="14.875" style="13" customWidth="1"/>
    <col min="5637" max="5637" width="20.875" style="13" customWidth="1"/>
    <col min="5638" max="5638" width="7.75" style="13" customWidth="1"/>
    <col min="5639" max="5639" width="20.5" style="13" customWidth="1"/>
    <col min="5640" max="5640" width="14.875" style="13" customWidth="1"/>
    <col min="5641" max="5641" width="20.875" style="13" customWidth="1"/>
    <col min="5642" max="5642" width="7.75" style="13" customWidth="1"/>
    <col min="5643" max="5643" width="20.5" style="13" customWidth="1"/>
    <col min="5644" max="5644" width="14.875" style="13" customWidth="1"/>
    <col min="5645" max="5645" width="20.875" style="13" customWidth="1"/>
    <col min="5646" max="5646" width="7.75" style="13" customWidth="1"/>
    <col min="5647" max="5647" width="20.5" style="13" customWidth="1"/>
    <col min="5648" max="5648" width="14.875" style="13" customWidth="1"/>
    <col min="5649" max="5649" width="20.875" style="13" customWidth="1"/>
    <col min="5650" max="5650" width="7.75" style="13" customWidth="1"/>
    <col min="5651" max="5651" width="20.5" style="13" customWidth="1"/>
    <col min="5652" max="5652" width="14.875" style="13" customWidth="1"/>
    <col min="5653" max="5653" width="20.875" style="13" customWidth="1"/>
    <col min="5654" max="5654" width="7.75" style="13" customWidth="1"/>
    <col min="5655" max="5655" width="20.5" style="13" customWidth="1"/>
    <col min="5656" max="5656" width="14.875" style="13" customWidth="1"/>
    <col min="5657" max="5657" width="20.875" style="13" customWidth="1"/>
    <col min="5658" max="5888" width="9" style="13"/>
    <col min="5889" max="5889" width="13.5" style="13" customWidth="1"/>
    <col min="5890" max="5890" width="7.75" style="13" customWidth="1"/>
    <col min="5891" max="5891" width="20.5" style="13" customWidth="1"/>
    <col min="5892" max="5892" width="14.875" style="13" customWidth="1"/>
    <col min="5893" max="5893" width="20.875" style="13" customWidth="1"/>
    <col min="5894" max="5894" width="7.75" style="13" customWidth="1"/>
    <col min="5895" max="5895" width="20.5" style="13" customWidth="1"/>
    <col min="5896" max="5896" width="14.875" style="13" customWidth="1"/>
    <col min="5897" max="5897" width="20.875" style="13" customWidth="1"/>
    <col min="5898" max="5898" width="7.75" style="13" customWidth="1"/>
    <col min="5899" max="5899" width="20.5" style="13" customWidth="1"/>
    <col min="5900" max="5900" width="14.875" style="13" customWidth="1"/>
    <col min="5901" max="5901" width="20.875" style="13" customWidth="1"/>
    <col min="5902" max="5902" width="7.75" style="13" customWidth="1"/>
    <col min="5903" max="5903" width="20.5" style="13" customWidth="1"/>
    <col min="5904" max="5904" width="14.875" style="13" customWidth="1"/>
    <col min="5905" max="5905" width="20.875" style="13" customWidth="1"/>
    <col min="5906" max="5906" width="7.75" style="13" customWidth="1"/>
    <col min="5907" max="5907" width="20.5" style="13" customWidth="1"/>
    <col min="5908" max="5908" width="14.875" style="13" customWidth="1"/>
    <col min="5909" max="5909" width="20.875" style="13" customWidth="1"/>
    <col min="5910" max="5910" width="7.75" style="13" customWidth="1"/>
    <col min="5911" max="5911" width="20.5" style="13" customWidth="1"/>
    <col min="5912" max="5912" width="14.875" style="13" customWidth="1"/>
    <col min="5913" max="5913" width="20.875" style="13" customWidth="1"/>
    <col min="5914" max="6144" width="9" style="13"/>
    <col min="6145" max="6145" width="13.5" style="13" customWidth="1"/>
    <col min="6146" max="6146" width="7.75" style="13" customWidth="1"/>
    <col min="6147" max="6147" width="20.5" style="13" customWidth="1"/>
    <col min="6148" max="6148" width="14.875" style="13" customWidth="1"/>
    <col min="6149" max="6149" width="20.875" style="13" customWidth="1"/>
    <col min="6150" max="6150" width="7.75" style="13" customWidth="1"/>
    <col min="6151" max="6151" width="20.5" style="13" customWidth="1"/>
    <col min="6152" max="6152" width="14.875" style="13" customWidth="1"/>
    <col min="6153" max="6153" width="20.875" style="13" customWidth="1"/>
    <col min="6154" max="6154" width="7.75" style="13" customWidth="1"/>
    <col min="6155" max="6155" width="20.5" style="13" customWidth="1"/>
    <col min="6156" max="6156" width="14.875" style="13" customWidth="1"/>
    <col min="6157" max="6157" width="20.875" style="13" customWidth="1"/>
    <col min="6158" max="6158" width="7.75" style="13" customWidth="1"/>
    <col min="6159" max="6159" width="20.5" style="13" customWidth="1"/>
    <col min="6160" max="6160" width="14.875" style="13" customWidth="1"/>
    <col min="6161" max="6161" width="20.875" style="13" customWidth="1"/>
    <col min="6162" max="6162" width="7.75" style="13" customWidth="1"/>
    <col min="6163" max="6163" width="20.5" style="13" customWidth="1"/>
    <col min="6164" max="6164" width="14.875" style="13" customWidth="1"/>
    <col min="6165" max="6165" width="20.875" style="13" customWidth="1"/>
    <col min="6166" max="6166" width="7.75" style="13" customWidth="1"/>
    <col min="6167" max="6167" width="20.5" style="13" customWidth="1"/>
    <col min="6168" max="6168" width="14.875" style="13" customWidth="1"/>
    <col min="6169" max="6169" width="20.875" style="13" customWidth="1"/>
    <col min="6170" max="6400" width="9" style="13"/>
    <col min="6401" max="6401" width="13.5" style="13" customWidth="1"/>
    <col min="6402" max="6402" width="7.75" style="13" customWidth="1"/>
    <col min="6403" max="6403" width="20.5" style="13" customWidth="1"/>
    <col min="6404" max="6404" width="14.875" style="13" customWidth="1"/>
    <col min="6405" max="6405" width="20.875" style="13" customWidth="1"/>
    <col min="6406" max="6406" width="7.75" style="13" customWidth="1"/>
    <col min="6407" max="6407" width="20.5" style="13" customWidth="1"/>
    <col min="6408" max="6408" width="14.875" style="13" customWidth="1"/>
    <col min="6409" max="6409" width="20.875" style="13" customWidth="1"/>
    <col min="6410" max="6410" width="7.75" style="13" customWidth="1"/>
    <col min="6411" max="6411" width="20.5" style="13" customWidth="1"/>
    <col min="6412" max="6412" width="14.875" style="13" customWidth="1"/>
    <col min="6413" max="6413" width="20.875" style="13" customWidth="1"/>
    <col min="6414" max="6414" width="7.75" style="13" customWidth="1"/>
    <col min="6415" max="6415" width="20.5" style="13" customWidth="1"/>
    <col min="6416" max="6416" width="14.875" style="13" customWidth="1"/>
    <col min="6417" max="6417" width="20.875" style="13" customWidth="1"/>
    <col min="6418" max="6418" width="7.75" style="13" customWidth="1"/>
    <col min="6419" max="6419" width="20.5" style="13" customWidth="1"/>
    <col min="6420" max="6420" width="14.875" style="13" customWidth="1"/>
    <col min="6421" max="6421" width="20.875" style="13" customWidth="1"/>
    <col min="6422" max="6422" width="7.75" style="13" customWidth="1"/>
    <col min="6423" max="6423" width="20.5" style="13" customWidth="1"/>
    <col min="6424" max="6424" width="14.875" style="13" customWidth="1"/>
    <col min="6425" max="6425" width="20.875" style="13" customWidth="1"/>
    <col min="6426" max="6656" width="9" style="13"/>
    <col min="6657" max="6657" width="13.5" style="13" customWidth="1"/>
    <col min="6658" max="6658" width="7.75" style="13" customWidth="1"/>
    <col min="6659" max="6659" width="20.5" style="13" customWidth="1"/>
    <col min="6660" max="6660" width="14.875" style="13" customWidth="1"/>
    <col min="6661" max="6661" width="20.875" style="13" customWidth="1"/>
    <col min="6662" max="6662" width="7.75" style="13" customWidth="1"/>
    <col min="6663" max="6663" width="20.5" style="13" customWidth="1"/>
    <col min="6664" max="6664" width="14.875" style="13" customWidth="1"/>
    <col min="6665" max="6665" width="20.875" style="13" customWidth="1"/>
    <col min="6666" max="6666" width="7.75" style="13" customWidth="1"/>
    <col min="6667" max="6667" width="20.5" style="13" customWidth="1"/>
    <col min="6668" max="6668" width="14.875" style="13" customWidth="1"/>
    <col min="6669" max="6669" width="20.875" style="13" customWidth="1"/>
    <col min="6670" max="6670" width="7.75" style="13" customWidth="1"/>
    <col min="6671" max="6671" width="20.5" style="13" customWidth="1"/>
    <col min="6672" max="6672" width="14.875" style="13" customWidth="1"/>
    <col min="6673" max="6673" width="20.875" style="13" customWidth="1"/>
    <col min="6674" max="6674" width="7.75" style="13" customWidth="1"/>
    <col min="6675" max="6675" width="20.5" style="13" customWidth="1"/>
    <col min="6676" max="6676" width="14.875" style="13" customWidth="1"/>
    <col min="6677" max="6677" width="20.875" style="13" customWidth="1"/>
    <col min="6678" max="6678" width="7.75" style="13" customWidth="1"/>
    <col min="6679" max="6679" width="20.5" style="13" customWidth="1"/>
    <col min="6680" max="6680" width="14.875" style="13" customWidth="1"/>
    <col min="6681" max="6681" width="20.875" style="13" customWidth="1"/>
    <col min="6682" max="6912" width="9" style="13"/>
    <col min="6913" max="6913" width="13.5" style="13" customWidth="1"/>
    <col min="6914" max="6914" width="7.75" style="13" customWidth="1"/>
    <col min="6915" max="6915" width="20.5" style="13" customWidth="1"/>
    <col min="6916" max="6916" width="14.875" style="13" customWidth="1"/>
    <col min="6917" max="6917" width="20.875" style="13" customWidth="1"/>
    <col min="6918" max="6918" width="7.75" style="13" customWidth="1"/>
    <col min="6919" max="6919" width="20.5" style="13" customWidth="1"/>
    <col min="6920" max="6920" width="14.875" style="13" customWidth="1"/>
    <col min="6921" max="6921" width="20.875" style="13" customWidth="1"/>
    <col min="6922" max="6922" width="7.75" style="13" customWidth="1"/>
    <col min="6923" max="6923" width="20.5" style="13" customWidth="1"/>
    <col min="6924" max="6924" width="14.875" style="13" customWidth="1"/>
    <col min="6925" max="6925" width="20.875" style="13" customWidth="1"/>
    <col min="6926" max="6926" width="7.75" style="13" customWidth="1"/>
    <col min="6927" max="6927" width="20.5" style="13" customWidth="1"/>
    <col min="6928" max="6928" width="14.875" style="13" customWidth="1"/>
    <col min="6929" max="6929" width="20.875" style="13" customWidth="1"/>
    <col min="6930" max="6930" width="7.75" style="13" customWidth="1"/>
    <col min="6931" max="6931" width="20.5" style="13" customWidth="1"/>
    <col min="6932" max="6932" width="14.875" style="13" customWidth="1"/>
    <col min="6933" max="6933" width="20.875" style="13" customWidth="1"/>
    <col min="6934" max="6934" width="7.75" style="13" customWidth="1"/>
    <col min="6935" max="6935" width="20.5" style="13" customWidth="1"/>
    <col min="6936" max="6936" width="14.875" style="13" customWidth="1"/>
    <col min="6937" max="6937" width="20.875" style="13" customWidth="1"/>
    <col min="6938" max="7168" width="9" style="13"/>
    <col min="7169" max="7169" width="13.5" style="13" customWidth="1"/>
    <col min="7170" max="7170" width="7.75" style="13" customWidth="1"/>
    <col min="7171" max="7171" width="20.5" style="13" customWidth="1"/>
    <col min="7172" max="7172" width="14.875" style="13" customWidth="1"/>
    <col min="7173" max="7173" width="20.875" style="13" customWidth="1"/>
    <col min="7174" max="7174" width="7.75" style="13" customWidth="1"/>
    <col min="7175" max="7175" width="20.5" style="13" customWidth="1"/>
    <col min="7176" max="7176" width="14.875" style="13" customWidth="1"/>
    <col min="7177" max="7177" width="20.875" style="13" customWidth="1"/>
    <col min="7178" max="7178" width="7.75" style="13" customWidth="1"/>
    <col min="7179" max="7179" width="20.5" style="13" customWidth="1"/>
    <col min="7180" max="7180" width="14.875" style="13" customWidth="1"/>
    <col min="7181" max="7181" width="20.875" style="13" customWidth="1"/>
    <col min="7182" max="7182" width="7.75" style="13" customWidth="1"/>
    <col min="7183" max="7183" width="20.5" style="13" customWidth="1"/>
    <col min="7184" max="7184" width="14.875" style="13" customWidth="1"/>
    <col min="7185" max="7185" width="20.875" style="13" customWidth="1"/>
    <col min="7186" max="7186" width="7.75" style="13" customWidth="1"/>
    <col min="7187" max="7187" width="20.5" style="13" customWidth="1"/>
    <col min="7188" max="7188" width="14.875" style="13" customWidth="1"/>
    <col min="7189" max="7189" width="20.875" style="13" customWidth="1"/>
    <col min="7190" max="7190" width="7.75" style="13" customWidth="1"/>
    <col min="7191" max="7191" width="20.5" style="13" customWidth="1"/>
    <col min="7192" max="7192" width="14.875" style="13" customWidth="1"/>
    <col min="7193" max="7193" width="20.875" style="13" customWidth="1"/>
    <col min="7194" max="7424" width="9" style="13"/>
    <col min="7425" max="7425" width="13.5" style="13" customWidth="1"/>
    <col min="7426" max="7426" width="7.75" style="13" customWidth="1"/>
    <col min="7427" max="7427" width="20.5" style="13" customWidth="1"/>
    <col min="7428" max="7428" width="14.875" style="13" customWidth="1"/>
    <col min="7429" max="7429" width="20.875" style="13" customWidth="1"/>
    <col min="7430" max="7430" width="7.75" style="13" customWidth="1"/>
    <col min="7431" max="7431" width="20.5" style="13" customWidth="1"/>
    <col min="7432" max="7432" width="14.875" style="13" customWidth="1"/>
    <col min="7433" max="7433" width="20.875" style="13" customWidth="1"/>
    <col min="7434" max="7434" width="7.75" style="13" customWidth="1"/>
    <col min="7435" max="7435" width="20.5" style="13" customWidth="1"/>
    <col min="7436" max="7436" width="14.875" style="13" customWidth="1"/>
    <col min="7437" max="7437" width="20.875" style="13" customWidth="1"/>
    <col min="7438" max="7438" width="7.75" style="13" customWidth="1"/>
    <col min="7439" max="7439" width="20.5" style="13" customWidth="1"/>
    <col min="7440" max="7440" width="14.875" style="13" customWidth="1"/>
    <col min="7441" max="7441" width="20.875" style="13" customWidth="1"/>
    <col min="7442" max="7442" width="7.75" style="13" customWidth="1"/>
    <col min="7443" max="7443" width="20.5" style="13" customWidth="1"/>
    <col min="7444" max="7444" width="14.875" style="13" customWidth="1"/>
    <col min="7445" max="7445" width="20.875" style="13" customWidth="1"/>
    <col min="7446" max="7446" width="7.75" style="13" customWidth="1"/>
    <col min="7447" max="7447" width="20.5" style="13" customWidth="1"/>
    <col min="7448" max="7448" width="14.875" style="13" customWidth="1"/>
    <col min="7449" max="7449" width="20.875" style="13" customWidth="1"/>
    <col min="7450" max="7680" width="9" style="13"/>
    <col min="7681" max="7681" width="13.5" style="13" customWidth="1"/>
    <col min="7682" max="7682" width="7.75" style="13" customWidth="1"/>
    <col min="7683" max="7683" width="20.5" style="13" customWidth="1"/>
    <col min="7684" max="7684" width="14.875" style="13" customWidth="1"/>
    <col min="7685" max="7685" width="20.875" style="13" customWidth="1"/>
    <col min="7686" max="7686" width="7.75" style="13" customWidth="1"/>
    <col min="7687" max="7687" width="20.5" style="13" customWidth="1"/>
    <col min="7688" max="7688" width="14.875" style="13" customWidth="1"/>
    <col min="7689" max="7689" width="20.875" style="13" customWidth="1"/>
    <col min="7690" max="7690" width="7.75" style="13" customWidth="1"/>
    <col min="7691" max="7691" width="20.5" style="13" customWidth="1"/>
    <col min="7692" max="7692" width="14.875" style="13" customWidth="1"/>
    <col min="7693" max="7693" width="20.875" style="13" customWidth="1"/>
    <col min="7694" max="7694" width="7.75" style="13" customWidth="1"/>
    <col min="7695" max="7695" width="20.5" style="13" customWidth="1"/>
    <col min="7696" max="7696" width="14.875" style="13" customWidth="1"/>
    <col min="7697" max="7697" width="20.875" style="13" customWidth="1"/>
    <col min="7698" max="7698" width="7.75" style="13" customWidth="1"/>
    <col min="7699" max="7699" width="20.5" style="13" customWidth="1"/>
    <col min="7700" max="7700" width="14.875" style="13" customWidth="1"/>
    <col min="7701" max="7701" width="20.875" style="13" customWidth="1"/>
    <col min="7702" max="7702" width="7.75" style="13" customWidth="1"/>
    <col min="7703" max="7703" width="20.5" style="13" customWidth="1"/>
    <col min="7704" max="7704" width="14.875" style="13" customWidth="1"/>
    <col min="7705" max="7705" width="20.875" style="13" customWidth="1"/>
    <col min="7706" max="7936" width="9" style="13"/>
    <col min="7937" max="7937" width="13.5" style="13" customWidth="1"/>
    <col min="7938" max="7938" width="7.75" style="13" customWidth="1"/>
    <col min="7939" max="7939" width="20.5" style="13" customWidth="1"/>
    <col min="7940" max="7940" width="14.875" style="13" customWidth="1"/>
    <col min="7941" max="7941" width="20.875" style="13" customWidth="1"/>
    <col min="7942" max="7942" width="7.75" style="13" customWidth="1"/>
    <col min="7943" max="7943" width="20.5" style="13" customWidth="1"/>
    <col min="7944" max="7944" width="14.875" style="13" customWidth="1"/>
    <col min="7945" max="7945" width="20.875" style="13" customWidth="1"/>
    <col min="7946" max="7946" width="7.75" style="13" customWidth="1"/>
    <col min="7947" max="7947" width="20.5" style="13" customWidth="1"/>
    <col min="7948" max="7948" width="14.875" style="13" customWidth="1"/>
    <col min="7949" max="7949" width="20.875" style="13" customWidth="1"/>
    <col min="7950" max="7950" width="7.75" style="13" customWidth="1"/>
    <col min="7951" max="7951" width="20.5" style="13" customWidth="1"/>
    <col min="7952" max="7952" width="14.875" style="13" customWidth="1"/>
    <col min="7953" max="7953" width="20.875" style="13" customWidth="1"/>
    <col min="7954" max="7954" width="7.75" style="13" customWidth="1"/>
    <col min="7955" max="7955" width="20.5" style="13" customWidth="1"/>
    <col min="7956" max="7956" width="14.875" style="13" customWidth="1"/>
    <col min="7957" max="7957" width="20.875" style="13" customWidth="1"/>
    <col min="7958" max="7958" width="7.75" style="13" customWidth="1"/>
    <col min="7959" max="7959" width="20.5" style="13" customWidth="1"/>
    <col min="7960" max="7960" width="14.875" style="13" customWidth="1"/>
    <col min="7961" max="7961" width="20.875" style="13" customWidth="1"/>
    <col min="7962" max="8192" width="9" style="13"/>
    <col min="8193" max="8193" width="13.5" style="13" customWidth="1"/>
    <col min="8194" max="8194" width="7.75" style="13" customWidth="1"/>
    <col min="8195" max="8195" width="20.5" style="13" customWidth="1"/>
    <col min="8196" max="8196" width="14.875" style="13" customWidth="1"/>
    <col min="8197" max="8197" width="20.875" style="13" customWidth="1"/>
    <col min="8198" max="8198" width="7.75" style="13" customWidth="1"/>
    <col min="8199" max="8199" width="20.5" style="13" customWidth="1"/>
    <col min="8200" max="8200" width="14.875" style="13" customWidth="1"/>
    <col min="8201" max="8201" width="20.875" style="13" customWidth="1"/>
    <col min="8202" max="8202" width="7.75" style="13" customWidth="1"/>
    <col min="8203" max="8203" width="20.5" style="13" customWidth="1"/>
    <col min="8204" max="8204" width="14.875" style="13" customWidth="1"/>
    <col min="8205" max="8205" width="20.875" style="13" customWidth="1"/>
    <col min="8206" max="8206" width="7.75" style="13" customWidth="1"/>
    <col min="8207" max="8207" width="20.5" style="13" customWidth="1"/>
    <col min="8208" max="8208" width="14.875" style="13" customWidth="1"/>
    <col min="8209" max="8209" width="20.875" style="13" customWidth="1"/>
    <col min="8210" max="8210" width="7.75" style="13" customWidth="1"/>
    <col min="8211" max="8211" width="20.5" style="13" customWidth="1"/>
    <col min="8212" max="8212" width="14.875" style="13" customWidth="1"/>
    <col min="8213" max="8213" width="20.875" style="13" customWidth="1"/>
    <col min="8214" max="8214" width="7.75" style="13" customWidth="1"/>
    <col min="8215" max="8215" width="20.5" style="13" customWidth="1"/>
    <col min="8216" max="8216" width="14.875" style="13" customWidth="1"/>
    <col min="8217" max="8217" width="20.875" style="13" customWidth="1"/>
    <col min="8218" max="8448" width="9" style="13"/>
    <col min="8449" max="8449" width="13.5" style="13" customWidth="1"/>
    <col min="8450" max="8450" width="7.75" style="13" customWidth="1"/>
    <col min="8451" max="8451" width="20.5" style="13" customWidth="1"/>
    <col min="8452" max="8452" width="14.875" style="13" customWidth="1"/>
    <col min="8453" max="8453" width="20.875" style="13" customWidth="1"/>
    <col min="8454" max="8454" width="7.75" style="13" customWidth="1"/>
    <col min="8455" max="8455" width="20.5" style="13" customWidth="1"/>
    <col min="8456" max="8456" width="14.875" style="13" customWidth="1"/>
    <col min="8457" max="8457" width="20.875" style="13" customWidth="1"/>
    <col min="8458" max="8458" width="7.75" style="13" customWidth="1"/>
    <col min="8459" max="8459" width="20.5" style="13" customWidth="1"/>
    <col min="8460" max="8460" width="14.875" style="13" customWidth="1"/>
    <col min="8461" max="8461" width="20.875" style="13" customWidth="1"/>
    <col min="8462" max="8462" width="7.75" style="13" customWidth="1"/>
    <col min="8463" max="8463" width="20.5" style="13" customWidth="1"/>
    <col min="8464" max="8464" width="14.875" style="13" customWidth="1"/>
    <col min="8465" max="8465" width="20.875" style="13" customWidth="1"/>
    <col min="8466" max="8466" width="7.75" style="13" customWidth="1"/>
    <col min="8467" max="8467" width="20.5" style="13" customWidth="1"/>
    <col min="8468" max="8468" width="14.875" style="13" customWidth="1"/>
    <col min="8469" max="8469" width="20.875" style="13" customWidth="1"/>
    <col min="8470" max="8470" width="7.75" style="13" customWidth="1"/>
    <col min="8471" max="8471" width="20.5" style="13" customWidth="1"/>
    <col min="8472" max="8472" width="14.875" style="13" customWidth="1"/>
    <col min="8473" max="8473" width="20.875" style="13" customWidth="1"/>
    <col min="8474" max="8704" width="9" style="13"/>
    <col min="8705" max="8705" width="13.5" style="13" customWidth="1"/>
    <col min="8706" max="8706" width="7.75" style="13" customWidth="1"/>
    <col min="8707" max="8707" width="20.5" style="13" customWidth="1"/>
    <col min="8708" max="8708" width="14.875" style="13" customWidth="1"/>
    <col min="8709" max="8709" width="20.875" style="13" customWidth="1"/>
    <col min="8710" max="8710" width="7.75" style="13" customWidth="1"/>
    <col min="8711" max="8711" width="20.5" style="13" customWidth="1"/>
    <col min="8712" max="8712" width="14.875" style="13" customWidth="1"/>
    <col min="8713" max="8713" width="20.875" style="13" customWidth="1"/>
    <col min="8714" max="8714" width="7.75" style="13" customWidth="1"/>
    <col min="8715" max="8715" width="20.5" style="13" customWidth="1"/>
    <col min="8716" max="8716" width="14.875" style="13" customWidth="1"/>
    <col min="8717" max="8717" width="20.875" style="13" customWidth="1"/>
    <col min="8718" max="8718" width="7.75" style="13" customWidth="1"/>
    <col min="8719" max="8719" width="20.5" style="13" customWidth="1"/>
    <col min="8720" max="8720" width="14.875" style="13" customWidth="1"/>
    <col min="8721" max="8721" width="20.875" style="13" customWidth="1"/>
    <col min="8722" max="8722" width="7.75" style="13" customWidth="1"/>
    <col min="8723" max="8723" width="20.5" style="13" customWidth="1"/>
    <col min="8724" max="8724" width="14.875" style="13" customWidth="1"/>
    <col min="8725" max="8725" width="20.875" style="13" customWidth="1"/>
    <col min="8726" max="8726" width="7.75" style="13" customWidth="1"/>
    <col min="8727" max="8727" width="20.5" style="13" customWidth="1"/>
    <col min="8728" max="8728" width="14.875" style="13" customWidth="1"/>
    <col min="8729" max="8729" width="20.875" style="13" customWidth="1"/>
    <col min="8730" max="8960" width="9" style="13"/>
    <col min="8961" max="8961" width="13.5" style="13" customWidth="1"/>
    <col min="8962" max="8962" width="7.75" style="13" customWidth="1"/>
    <col min="8963" max="8963" width="20.5" style="13" customWidth="1"/>
    <col min="8964" max="8964" width="14.875" style="13" customWidth="1"/>
    <col min="8965" max="8965" width="20.875" style="13" customWidth="1"/>
    <col min="8966" max="8966" width="7.75" style="13" customWidth="1"/>
    <col min="8967" max="8967" width="20.5" style="13" customWidth="1"/>
    <col min="8968" max="8968" width="14.875" style="13" customWidth="1"/>
    <col min="8969" max="8969" width="20.875" style="13" customWidth="1"/>
    <col min="8970" max="8970" width="7.75" style="13" customWidth="1"/>
    <col min="8971" max="8971" width="20.5" style="13" customWidth="1"/>
    <col min="8972" max="8972" width="14.875" style="13" customWidth="1"/>
    <col min="8973" max="8973" width="20.875" style="13" customWidth="1"/>
    <col min="8974" max="8974" width="7.75" style="13" customWidth="1"/>
    <col min="8975" max="8975" width="20.5" style="13" customWidth="1"/>
    <col min="8976" max="8976" width="14.875" style="13" customWidth="1"/>
    <col min="8977" max="8977" width="20.875" style="13" customWidth="1"/>
    <col min="8978" max="8978" width="7.75" style="13" customWidth="1"/>
    <col min="8979" max="8979" width="20.5" style="13" customWidth="1"/>
    <col min="8980" max="8980" width="14.875" style="13" customWidth="1"/>
    <col min="8981" max="8981" width="20.875" style="13" customWidth="1"/>
    <col min="8982" max="8982" width="7.75" style="13" customWidth="1"/>
    <col min="8983" max="8983" width="20.5" style="13" customWidth="1"/>
    <col min="8984" max="8984" width="14.875" style="13" customWidth="1"/>
    <col min="8985" max="8985" width="20.875" style="13" customWidth="1"/>
    <col min="8986" max="9216" width="9" style="13"/>
    <col min="9217" max="9217" width="13.5" style="13" customWidth="1"/>
    <col min="9218" max="9218" width="7.75" style="13" customWidth="1"/>
    <col min="9219" max="9219" width="20.5" style="13" customWidth="1"/>
    <col min="9220" max="9220" width="14.875" style="13" customWidth="1"/>
    <col min="9221" max="9221" width="20.875" style="13" customWidth="1"/>
    <col min="9222" max="9222" width="7.75" style="13" customWidth="1"/>
    <col min="9223" max="9223" width="20.5" style="13" customWidth="1"/>
    <col min="9224" max="9224" width="14.875" style="13" customWidth="1"/>
    <col min="9225" max="9225" width="20.875" style="13" customWidth="1"/>
    <col min="9226" max="9226" width="7.75" style="13" customWidth="1"/>
    <col min="9227" max="9227" width="20.5" style="13" customWidth="1"/>
    <col min="9228" max="9228" width="14.875" style="13" customWidth="1"/>
    <col min="9229" max="9229" width="20.875" style="13" customWidth="1"/>
    <col min="9230" max="9230" width="7.75" style="13" customWidth="1"/>
    <col min="9231" max="9231" width="20.5" style="13" customWidth="1"/>
    <col min="9232" max="9232" width="14.875" style="13" customWidth="1"/>
    <col min="9233" max="9233" width="20.875" style="13" customWidth="1"/>
    <col min="9234" max="9234" width="7.75" style="13" customWidth="1"/>
    <col min="9235" max="9235" width="20.5" style="13" customWidth="1"/>
    <col min="9236" max="9236" width="14.875" style="13" customWidth="1"/>
    <col min="9237" max="9237" width="20.875" style="13" customWidth="1"/>
    <col min="9238" max="9238" width="7.75" style="13" customWidth="1"/>
    <col min="9239" max="9239" width="20.5" style="13" customWidth="1"/>
    <col min="9240" max="9240" width="14.875" style="13" customWidth="1"/>
    <col min="9241" max="9241" width="20.875" style="13" customWidth="1"/>
    <col min="9242" max="9472" width="9" style="13"/>
    <col min="9473" max="9473" width="13.5" style="13" customWidth="1"/>
    <col min="9474" max="9474" width="7.75" style="13" customWidth="1"/>
    <col min="9475" max="9475" width="20.5" style="13" customWidth="1"/>
    <col min="9476" max="9476" width="14.875" style="13" customWidth="1"/>
    <col min="9477" max="9477" width="20.875" style="13" customWidth="1"/>
    <col min="9478" max="9478" width="7.75" style="13" customWidth="1"/>
    <col min="9479" max="9479" width="20.5" style="13" customWidth="1"/>
    <col min="9480" max="9480" width="14.875" style="13" customWidth="1"/>
    <col min="9481" max="9481" width="20.875" style="13" customWidth="1"/>
    <col min="9482" max="9482" width="7.75" style="13" customWidth="1"/>
    <col min="9483" max="9483" width="20.5" style="13" customWidth="1"/>
    <col min="9484" max="9484" width="14.875" style="13" customWidth="1"/>
    <col min="9485" max="9485" width="20.875" style="13" customWidth="1"/>
    <col min="9486" max="9486" width="7.75" style="13" customWidth="1"/>
    <col min="9487" max="9487" width="20.5" style="13" customWidth="1"/>
    <col min="9488" max="9488" width="14.875" style="13" customWidth="1"/>
    <col min="9489" max="9489" width="20.875" style="13" customWidth="1"/>
    <col min="9490" max="9490" width="7.75" style="13" customWidth="1"/>
    <col min="9491" max="9491" width="20.5" style="13" customWidth="1"/>
    <col min="9492" max="9492" width="14.875" style="13" customWidth="1"/>
    <col min="9493" max="9493" width="20.875" style="13" customWidth="1"/>
    <col min="9494" max="9494" width="7.75" style="13" customWidth="1"/>
    <col min="9495" max="9495" width="20.5" style="13" customWidth="1"/>
    <col min="9496" max="9496" width="14.875" style="13" customWidth="1"/>
    <col min="9497" max="9497" width="20.875" style="13" customWidth="1"/>
    <col min="9498" max="9728" width="9" style="13"/>
    <col min="9729" max="9729" width="13.5" style="13" customWidth="1"/>
    <col min="9730" max="9730" width="7.75" style="13" customWidth="1"/>
    <col min="9731" max="9731" width="20.5" style="13" customWidth="1"/>
    <col min="9732" max="9732" width="14.875" style="13" customWidth="1"/>
    <col min="9733" max="9733" width="20.875" style="13" customWidth="1"/>
    <col min="9734" max="9734" width="7.75" style="13" customWidth="1"/>
    <col min="9735" max="9735" width="20.5" style="13" customWidth="1"/>
    <col min="9736" max="9736" width="14.875" style="13" customWidth="1"/>
    <col min="9737" max="9737" width="20.875" style="13" customWidth="1"/>
    <col min="9738" max="9738" width="7.75" style="13" customWidth="1"/>
    <col min="9739" max="9739" width="20.5" style="13" customWidth="1"/>
    <col min="9740" max="9740" width="14.875" style="13" customWidth="1"/>
    <col min="9741" max="9741" width="20.875" style="13" customWidth="1"/>
    <col min="9742" max="9742" width="7.75" style="13" customWidth="1"/>
    <col min="9743" max="9743" width="20.5" style="13" customWidth="1"/>
    <col min="9744" max="9744" width="14.875" style="13" customWidth="1"/>
    <col min="9745" max="9745" width="20.875" style="13" customWidth="1"/>
    <col min="9746" max="9746" width="7.75" style="13" customWidth="1"/>
    <col min="9747" max="9747" width="20.5" style="13" customWidth="1"/>
    <col min="9748" max="9748" width="14.875" style="13" customWidth="1"/>
    <col min="9749" max="9749" width="20.875" style="13" customWidth="1"/>
    <col min="9750" max="9750" width="7.75" style="13" customWidth="1"/>
    <col min="9751" max="9751" width="20.5" style="13" customWidth="1"/>
    <col min="9752" max="9752" width="14.875" style="13" customWidth="1"/>
    <col min="9753" max="9753" width="20.875" style="13" customWidth="1"/>
    <col min="9754" max="9984" width="9" style="13"/>
    <col min="9985" max="9985" width="13.5" style="13" customWidth="1"/>
    <col min="9986" max="9986" width="7.75" style="13" customWidth="1"/>
    <col min="9987" max="9987" width="20.5" style="13" customWidth="1"/>
    <col min="9988" max="9988" width="14.875" style="13" customWidth="1"/>
    <col min="9989" max="9989" width="20.875" style="13" customWidth="1"/>
    <col min="9990" max="9990" width="7.75" style="13" customWidth="1"/>
    <col min="9991" max="9991" width="20.5" style="13" customWidth="1"/>
    <col min="9992" max="9992" width="14.875" style="13" customWidth="1"/>
    <col min="9993" max="9993" width="20.875" style="13" customWidth="1"/>
    <col min="9994" max="9994" width="7.75" style="13" customWidth="1"/>
    <col min="9995" max="9995" width="20.5" style="13" customWidth="1"/>
    <col min="9996" max="9996" width="14.875" style="13" customWidth="1"/>
    <col min="9997" max="9997" width="20.875" style="13" customWidth="1"/>
    <col min="9998" max="9998" width="7.75" style="13" customWidth="1"/>
    <col min="9999" max="9999" width="20.5" style="13" customWidth="1"/>
    <col min="10000" max="10000" width="14.875" style="13" customWidth="1"/>
    <col min="10001" max="10001" width="20.875" style="13" customWidth="1"/>
    <col min="10002" max="10002" width="7.75" style="13" customWidth="1"/>
    <col min="10003" max="10003" width="20.5" style="13" customWidth="1"/>
    <col min="10004" max="10004" width="14.875" style="13" customWidth="1"/>
    <col min="10005" max="10005" width="20.875" style="13" customWidth="1"/>
    <col min="10006" max="10006" width="7.75" style="13" customWidth="1"/>
    <col min="10007" max="10007" width="20.5" style="13" customWidth="1"/>
    <col min="10008" max="10008" width="14.875" style="13" customWidth="1"/>
    <col min="10009" max="10009" width="20.875" style="13" customWidth="1"/>
    <col min="10010" max="10240" width="9" style="13"/>
    <col min="10241" max="10241" width="13.5" style="13" customWidth="1"/>
    <col min="10242" max="10242" width="7.75" style="13" customWidth="1"/>
    <col min="10243" max="10243" width="20.5" style="13" customWidth="1"/>
    <col min="10244" max="10244" width="14.875" style="13" customWidth="1"/>
    <col min="10245" max="10245" width="20.875" style="13" customWidth="1"/>
    <col min="10246" max="10246" width="7.75" style="13" customWidth="1"/>
    <col min="10247" max="10247" width="20.5" style="13" customWidth="1"/>
    <col min="10248" max="10248" width="14.875" style="13" customWidth="1"/>
    <col min="10249" max="10249" width="20.875" style="13" customWidth="1"/>
    <col min="10250" max="10250" width="7.75" style="13" customWidth="1"/>
    <col min="10251" max="10251" width="20.5" style="13" customWidth="1"/>
    <col min="10252" max="10252" width="14.875" style="13" customWidth="1"/>
    <col min="10253" max="10253" width="20.875" style="13" customWidth="1"/>
    <col min="10254" max="10254" width="7.75" style="13" customWidth="1"/>
    <col min="10255" max="10255" width="20.5" style="13" customWidth="1"/>
    <col min="10256" max="10256" width="14.875" style="13" customWidth="1"/>
    <col min="10257" max="10257" width="20.875" style="13" customWidth="1"/>
    <col min="10258" max="10258" width="7.75" style="13" customWidth="1"/>
    <col min="10259" max="10259" width="20.5" style="13" customWidth="1"/>
    <col min="10260" max="10260" width="14.875" style="13" customWidth="1"/>
    <col min="10261" max="10261" width="20.875" style="13" customWidth="1"/>
    <col min="10262" max="10262" width="7.75" style="13" customWidth="1"/>
    <col min="10263" max="10263" width="20.5" style="13" customWidth="1"/>
    <col min="10264" max="10264" width="14.875" style="13" customWidth="1"/>
    <col min="10265" max="10265" width="20.875" style="13" customWidth="1"/>
    <col min="10266" max="10496" width="9" style="13"/>
    <col min="10497" max="10497" width="13.5" style="13" customWidth="1"/>
    <col min="10498" max="10498" width="7.75" style="13" customWidth="1"/>
    <col min="10499" max="10499" width="20.5" style="13" customWidth="1"/>
    <col min="10500" max="10500" width="14.875" style="13" customWidth="1"/>
    <col min="10501" max="10501" width="20.875" style="13" customWidth="1"/>
    <col min="10502" max="10502" width="7.75" style="13" customWidth="1"/>
    <col min="10503" max="10503" width="20.5" style="13" customWidth="1"/>
    <col min="10504" max="10504" width="14.875" style="13" customWidth="1"/>
    <col min="10505" max="10505" width="20.875" style="13" customWidth="1"/>
    <col min="10506" max="10506" width="7.75" style="13" customWidth="1"/>
    <col min="10507" max="10507" width="20.5" style="13" customWidth="1"/>
    <col min="10508" max="10508" width="14.875" style="13" customWidth="1"/>
    <col min="10509" max="10509" width="20.875" style="13" customWidth="1"/>
    <col min="10510" max="10510" width="7.75" style="13" customWidth="1"/>
    <col min="10511" max="10511" width="20.5" style="13" customWidth="1"/>
    <col min="10512" max="10512" width="14.875" style="13" customWidth="1"/>
    <col min="10513" max="10513" width="20.875" style="13" customWidth="1"/>
    <col min="10514" max="10514" width="7.75" style="13" customWidth="1"/>
    <col min="10515" max="10515" width="20.5" style="13" customWidth="1"/>
    <col min="10516" max="10516" width="14.875" style="13" customWidth="1"/>
    <col min="10517" max="10517" width="20.875" style="13" customWidth="1"/>
    <col min="10518" max="10518" width="7.75" style="13" customWidth="1"/>
    <col min="10519" max="10519" width="20.5" style="13" customWidth="1"/>
    <col min="10520" max="10520" width="14.875" style="13" customWidth="1"/>
    <col min="10521" max="10521" width="20.875" style="13" customWidth="1"/>
    <col min="10522" max="10752" width="9" style="13"/>
    <col min="10753" max="10753" width="13.5" style="13" customWidth="1"/>
    <col min="10754" max="10754" width="7.75" style="13" customWidth="1"/>
    <col min="10755" max="10755" width="20.5" style="13" customWidth="1"/>
    <col min="10756" max="10756" width="14.875" style="13" customWidth="1"/>
    <col min="10757" max="10757" width="20.875" style="13" customWidth="1"/>
    <col min="10758" max="10758" width="7.75" style="13" customWidth="1"/>
    <col min="10759" max="10759" width="20.5" style="13" customWidth="1"/>
    <col min="10760" max="10760" width="14.875" style="13" customWidth="1"/>
    <col min="10761" max="10761" width="20.875" style="13" customWidth="1"/>
    <col min="10762" max="10762" width="7.75" style="13" customWidth="1"/>
    <col min="10763" max="10763" width="20.5" style="13" customWidth="1"/>
    <col min="10764" max="10764" width="14.875" style="13" customWidth="1"/>
    <col min="10765" max="10765" width="20.875" style="13" customWidth="1"/>
    <col min="10766" max="10766" width="7.75" style="13" customWidth="1"/>
    <col min="10767" max="10767" width="20.5" style="13" customWidth="1"/>
    <col min="10768" max="10768" width="14.875" style="13" customWidth="1"/>
    <col min="10769" max="10769" width="20.875" style="13" customWidth="1"/>
    <col min="10770" max="10770" width="7.75" style="13" customWidth="1"/>
    <col min="10771" max="10771" width="20.5" style="13" customWidth="1"/>
    <col min="10772" max="10772" width="14.875" style="13" customWidth="1"/>
    <col min="10773" max="10773" width="20.875" style="13" customWidth="1"/>
    <col min="10774" max="10774" width="7.75" style="13" customWidth="1"/>
    <col min="10775" max="10775" width="20.5" style="13" customWidth="1"/>
    <col min="10776" max="10776" width="14.875" style="13" customWidth="1"/>
    <col min="10777" max="10777" width="20.875" style="13" customWidth="1"/>
    <col min="10778" max="11008" width="9" style="13"/>
    <col min="11009" max="11009" width="13.5" style="13" customWidth="1"/>
    <col min="11010" max="11010" width="7.75" style="13" customWidth="1"/>
    <col min="11011" max="11011" width="20.5" style="13" customWidth="1"/>
    <col min="11012" max="11012" width="14.875" style="13" customWidth="1"/>
    <col min="11013" max="11013" width="20.875" style="13" customWidth="1"/>
    <col min="11014" max="11014" width="7.75" style="13" customWidth="1"/>
    <col min="11015" max="11015" width="20.5" style="13" customWidth="1"/>
    <col min="11016" max="11016" width="14.875" style="13" customWidth="1"/>
    <col min="11017" max="11017" width="20.875" style="13" customWidth="1"/>
    <col min="11018" max="11018" width="7.75" style="13" customWidth="1"/>
    <col min="11019" max="11019" width="20.5" style="13" customWidth="1"/>
    <col min="11020" max="11020" width="14.875" style="13" customWidth="1"/>
    <col min="11021" max="11021" width="20.875" style="13" customWidth="1"/>
    <col min="11022" max="11022" width="7.75" style="13" customWidth="1"/>
    <col min="11023" max="11023" width="20.5" style="13" customWidth="1"/>
    <col min="11024" max="11024" width="14.875" style="13" customWidth="1"/>
    <col min="11025" max="11025" width="20.875" style="13" customWidth="1"/>
    <col min="11026" max="11026" width="7.75" style="13" customWidth="1"/>
    <col min="11027" max="11027" width="20.5" style="13" customWidth="1"/>
    <col min="11028" max="11028" width="14.875" style="13" customWidth="1"/>
    <col min="11029" max="11029" width="20.875" style="13" customWidth="1"/>
    <col min="11030" max="11030" width="7.75" style="13" customWidth="1"/>
    <col min="11031" max="11031" width="20.5" style="13" customWidth="1"/>
    <col min="11032" max="11032" width="14.875" style="13" customWidth="1"/>
    <col min="11033" max="11033" width="20.875" style="13" customWidth="1"/>
    <col min="11034" max="11264" width="9" style="13"/>
    <col min="11265" max="11265" width="13.5" style="13" customWidth="1"/>
    <col min="11266" max="11266" width="7.75" style="13" customWidth="1"/>
    <col min="11267" max="11267" width="20.5" style="13" customWidth="1"/>
    <col min="11268" max="11268" width="14.875" style="13" customWidth="1"/>
    <col min="11269" max="11269" width="20.875" style="13" customWidth="1"/>
    <col min="11270" max="11270" width="7.75" style="13" customWidth="1"/>
    <col min="11271" max="11271" width="20.5" style="13" customWidth="1"/>
    <col min="11272" max="11272" width="14.875" style="13" customWidth="1"/>
    <col min="11273" max="11273" width="20.875" style="13" customWidth="1"/>
    <col min="11274" max="11274" width="7.75" style="13" customWidth="1"/>
    <col min="11275" max="11275" width="20.5" style="13" customWidth="1"/>
    <col min="11276" max="11276" width="14.875" style="13" customWidth="1"/>
    <col min="11277" max="11277" width="20.875" style="13" customWidth="1"/>
    <col min="11278" max="11278" width="7.75" style="13" customWidth="1"/>
    <col min="11279" max="11279" width="20.5" style="13" customWidth="1"/>
    <col min="11280" max="11280" width="14.875" style="13" customWidth="1"/>
    <col min="11281" max="11281" width="20.875" style="13" customWidth="1"/>
    <col min="11282" max="11282" width="7.75" style="13" customWidth="1"/>
    <col min="11283" max="11283" width="20.5" style="13" customWidth="1"/>
    <col min="11284" max="11284" width="14.875" style="13" customWidth="1"/>
    <col min="11285" max="11285" width="20.875" style="13" customWidth="1"/>
    <col min="11286" max="11286" width="7.75" style="13" customWidth="1"/>
    <col min="11287" max="11287" width="20.5" style="13" customWidth="1"/>
    <col min="11288" max="11288" width="14.875" style="13" customWidth="1"/>
    <col min="11289" max="11289" width="20.875" style="13" customWidth="1"/>
    <col min="11290" max="11520" width="9" style="13"/>
    <col min="11521" max="11521" width="13.5" style="13" customWidth="1"/>
    <col min="11522" max="11522" width="7.75" style="13" customWidth="1"/>
    <col min="11523" max="11523" width="20.5" style="13" customWidth="1"/>
    <col min="11524" max="11524" width="14.875" style="13" customWidth="1"/>
    <col min="11525" max="11525" width="20.875" style="13" customWidth="1"/>
    <col min="11526" max="11526" width="7.75" style="13" customWidth="1"/>
    <col min="11527" max="11527" width="20.5" style="13" customWidth="1"/>
    <col min="11528" max="11528" width="14.875" style="13" customWidth="1"/>
    <col min="11529" max="11529" width="20.875" style="13" customWidth="1"/>
    <col min="11530" max="11530" width="7.75" style="13" customWidth="1"/>
    <col min="11531" max="11531" width="20.5" style="13" customWidth="1"/>
    <col min="11532" max="11532" width="14.875" style="13" customWidth="1"/>
    <col min="11533" max="11533" width="20.875" style="13" customWidth="1"/>
    <col min="11534" max="11534" width="7.75" style="13" customWidth="1"/>
    <col min="11535" max="11535" width="20.5" style="13" customWidth="1"/>
    <col min="11536" max="11536" width="14.875" style="13" customWidth="1"/>
    <col min="11537" max="11537" width="20.875" style="13" customWidth="1"/>
    <col min="11538" max="11538" width="7.75" style="13" customWidth="1"/>
    <col min="11539" max="11539" width="20.5" style="13" customWidth="1"/>
    <col min="11540" max="11540" width="14.875" style="13" customWidth="1"/>
    <col min="11541" max="11541" width="20.875" style="13" customWidth="1"/>
    <col min="11542" max="11542" width="7.75" style="13" customWidth="1"/>
    <col min="11543" max="11543" width="20.5" style="13" customWidth="1"/>
    <col min="11544" max="11544" width="14.875" style="13" customWidth="1"/>
    <col min="11545" max="11545" width="20.875" style="13" customWidth="1"/>
    <col min="11546" max="11776" width="9" style="13"/>
    <col min="11777" max="11777" width="13.5" style="13" customWidth="1"/>
    <col min="11778" max="11778" width="7.75" style="13" customWidth="1"/>
    <col min="11779" max="11779" width="20.5" style="13" customWidth="1"/>
    <col min="11780" max="11780" width="14.875" style="13" customWidth="1"/>
    <col min="11781" max="11781" width="20.875" style="13" customWidth="1"/>
    <col min="11782" max="11782" width="7.75" style="13" customWidth="1"/>
    <col min="11783" max="11783" width="20.5" style="13" customWidth="1"/>
    <col min="11784" max="11784" width="14.875" style="13" customWidth="1"/>
    <col min="11785" max="11785" width="20.875" style="13" customWidth="1"/>
    <col min="11786" max="11786" width="7.75" style="13" customWidth="1"/>
    <col min="11787" max="11787" width="20.5" style="13" customWidth="1"/>
    <col min="11788" max="11788" width="14.875" style="13" customWidth="1"/>
    <col min="11789" max="11789" width="20.875" style="13" customWidth="1"/>
    <col min="11790" max="11790" width="7.75" style="13" customWidth="1"/>
    <col min="11791" max="11791" width="20.5" style="13" customWidth="1"/>
    <col min="11792" max="11792" width="14.875" style="13" customWidth="1"/>
    <col min="11793" max="11793" width="20.875" style="13" customWidth="1"/>
    <col min="11794" max="11794" width="7.75" style="13" customWidth="1"/>
    <col min="11795" max="11795" width="20.5" style="13" customWidth="1"/>
    <col min="11796" max="11796" width="14.875" style="13" customWidth="1"/>
    <col min="11797" max="11797" width="20.875" style="13" customWidth="1"/>
    <col min="11798" max="11798" width="7.75" style="13" customWidth="1"/>
    <col min="11799" max="11799" width="20.5" style="13" customWidth="1"/>
    <col min="11800" max="11800" width="14.875" style="13" customWidth="1"/>
    <col min="11801" max="11801" width="20.875" style="13" customWidth="1"/>
    <col min="11802" max="12032" width="9" style="13"/>
    <col min="12033" max="12033" width="13.5" style="13" customWidth="1"/>
    <col min="12034" max="12034" width="7.75" style="13" customWidth="1"/>
    <col min="12035" max="12035" width="20.5" style="13" customWidth="1"/>
    <col min="12036" max="12036" width="14.875" style="13" customWidth="1"/>
    <col min="12037" max="12037" width="20.875" style="13" customWidth="1"/>
    <col min="12038" max="12038" width="7.75" style="13" customWidth="1"/>
    <col min="12039" max="12039" width="20.5" style="13" customWidth="1"/>
    <col min="12040" max="12040" width="14.875" style="13" customWidth="1"/>
    <col min="12041" max="12041" width="20.875" style="13" customWidth="1"/>
    <col min="12042" max="12042" width="7.75" style="13" customWidth="1"/>
    <col min="12043" max="12043" width="20.5" style="13" customWidth="1"/>
    <col min="12044" max="12044" width="14.875" style="13" customWidth="1"/>
    <col min="12045" max="12045" width="20.875" style="13" customWidth="1"/>
    <col min="12046" max="12046" width="7.75" style="13" customWidth="1"/>
    <col min="12047" max="12047" width="20.5" style="13" customWidth="1"/>
    <col min="12048" max="12048" width="14.875" style="13" customWidth="1"/>
    <col min="12049" max="12049" width="20.875" style="13" customWidth="1"/>
    <col min="12050" max="12050" width="7.75" style="13" customWidth="1"/>
    <col min="12051" max="12051" width="20.5" style="13" customWidth="1"/>
    <col min="12052" max="12052" width="14.875" style="13" customWidth="1"/>
    <col min="12053" max="12053" width="20.875" style="13" customWidth="1"/>
    <col min="12054" max="12054" width="7.75" style="13" customWidth="1"/>
    <col min="12055" max="12055" width="20.5" style="13" customWidth="1"/>
    <col min="12056" max="12056" width="14.875" style="13" customWidth="1"/>
    <col min="12057" max="12057" width="20.875" style="13" customWidth="1"/>
    <col min="12058" max="12288" width="9" style="13"/>
    <col min="12289" max="12289" width="13.5" style="13" customWidth="1"/>
    <col min="12290" max="12290" width="7.75" style="13" customWidth="1"/>
    <col min="12291" max="12291" width="20.5" style="13" customWidth="1"/>
    <col min="12292" max="12292" width="14.875" style="13" customWidth="1"/>
    <col min="12293" max="12293" width="20.875" style="13" customWidth="1"/>
    <col min="12294" max="12294" width="7.75" style="13" customWidth="1"/>
    <col min="12295" max="12295" width="20.5" style="13" customWidth="1"/>
    <col min="12296" max="12296" width="14.875" style="13" customWidth="1"/>
    <col min="12297" max="12297" width="20.875" style="13" customWidth="1"/>
    <col min="12298" max="12298" width="7.75" style="13" customWidth="1"/>
    <col min="12299" max="12299" width="20.5" style="13" customWidth="1"/>
    <col min="12300" max="12300" width="14.875" style="13" customWidth="1"/>
    <col min="12301" max="12301" width="20.875" style="13" customWidth="1"/>
    <col min="12302" max="12302" width="7.75" style="13" customWidth="1"/>
    <col min="12303" max="12303" width="20.5" style="13" customWidth="1"/>
    <col min="12304" max="12304" width="14.875" style="13" customWidth="1"/>
    <col min="12305" max="12305" width="20.875" style="13" customWidth="1"/>
    <col min="12306" max="12306" width="7.75" style="13" customWidth="1"/>
    <col min="12307" max="12307" width="20.5" style="13" customWidth="1"/>
    <col min="12308" max="12308" width="14.875" style="13" customWidth="1"/>
    <col min="12309" max="12309" width="20.875" style="13" customWidth="1"/>
    <col min="12310" max="12310" width="7.75" style="13" customWidth="1"/>
    <col min="12311" max="12311" width="20.5" style="13" customWidth="1"/>
    <col min="12312" max="12312" width="14.875" style="13" customWidth="1"/>
    <col min="12313" max="12313" width="20.875" style="13" customWidth="1"/>
    <col min="12314" max="12544" width="9" style="13"/>
    <col min="12545" max="12545" width="13.5" style="13" customWidth="1"/>
    <col min="12546" max="12546" width="7.75" style="13" customWidth="1"/>
    <col min="12547" max="12547" width="20.5" style="13" customWidth="1"/>
    <col min="12548" max="12548" width="14.875" style="13" customWidth="1"/>
    <col min="12549" max="12549" width="20.875" style="13" customWidth="1"/>
    <col min="12550" max="12550" width="7.75" style="13" customWidth="1"/>
    <col min="12551" max="12551" width="20.5" style="13" customWidth="1"/>
    <col min="12552" max="12552" width="14.875" style="13" customWidth="1"/>
    <col min="12553" max="12553" width="20.875" style="13" customWidth="1"/>
    <col min="12554" max="12554" width="7.75" style="13" customWidth="1"/>
    <col min="12555" max="12555" width="20.5" style="13" customWidth="1"/>
    <col min="12556" max="12556" width="14.875" style="13" customWidth="1"/>
    <col min="12557" max="12557" width="20.875" style="13" customWidth="1"/>
    <col min="12558" max="12558" width="7.75" style="13" customWidth="1"/>
    <col min="12559" max="12559" width="20.5" style="13" customWidth="1"/>
    <col min="12560" max="12560" width="14.875" style="13" customWidth="1"/>
    <col min="12561" max="12561" width="20.875" style="13" customWidth="1"/>
    <col min="12562" max="12562" width="7.75" style="13" customWidth="1"/>
    <col min="12563" max="12563" width="20.5" style="13" customWidth="1"/>
    <col min="12564" max="12564" width="14.875" style="13" customWidth="1"/>
    <col min="12565" max="12565" width="20.875" style="13" customWidth="1"/>
    <col min="12566" max="12566" width="7.75" style="13" customWidth="1"/>
    <col min="12567" max="12567" width="20.5" style="13" customWidth="1"/>
    <col min="12568" max="12568" width="14.875" style="13" customWidth="1"/>
    <col min="12569" max="12569" width="20.875" style="13" customWidth="1"/>
    <col min="12570" max="12800" width="9" style="13"/>
    <col min="12801" max="12801" width="13.5" style="13" customWidth="1"/>
    <col min="12802" max="12802" width="7.75" style="13" customWidth="1"/>
    <col min="12803" max="12803" width="20.5" style="13" customWidth="1"/>
    <col min="12804" max="12804" width="14.875" style="13" customWidth="1"/>
    <col min="12805" max="12805" width="20.875" style="13" customWidth="1"/>
    <col min="12806" max="12806" width="7.75" style="13" customWidth="1"/>
    <col min="12807" max="12807" width="20.5" style="13" customWidth="1"/>
    <col min="12808" max="12808" width="14.875" style="13" customWidth="1"/>
    <col min="12809" max="12809" width="20.875" style="13" customWidth="1"/>
    <col min="12810" max="12810" width="7.75" style="13" customWidth="1"/>
    <col min="12811" max="12811" width="20.5" style="13" customWidth="1"/>
    <col min="12812" max="12812" width="14.875" style="13" customWidth="1"/>
    <col min="12813" max="12813" width="20.875" style="13" customWidth="1"/>
    <col min="12814" max="12814" width="7.75" style="13" customWidth="1"/>
    <col min="12815" max="12815" width="20.5" style="13" customWidth="1"/>
    <col min="12816" max="12816" width="14.875" style="13" customWidth="1"/>
    <col min="12817" max="12817" width="20.875" style="13" customWidth="1"/>
    <col min="12818" max="12818" width="7.75" style="13" customWidth="1"/>
    <col min="12819" max="12819" width="20.5" style="13" customWidth="1"/>
    <col min="12820" max="12820" width="14.875" style="13" customWidth="1"/>
    <col min="12821" max="12821" width="20.875" style="13" customWidth="1"/>
    <col min="12822" max="12822" width="7.75" style="13" customWidth="1"/>
    <col min="12823" max="12823" width="20.5" style="13" customWidth="1"/>
    <col min="12824" max="12824" width="14.875" style="13" customWidth="1"/>
    <col min="12825" max="12825" width="20.875" style="13" customWidth="1"/>
    <col min="12826" max="13056" width="9" style="13"/>
    <col min="13057" max="13057" width="13.5" style="13" customWidth="1"/>
    <col min="13058" max="13058" width="7.75" style="13" customWidth="1"/>
    <col min="13059" max="13059" width="20.5" style="13" customWidth="1"/>
    <col min="13060" max="13060" width="14.875" style="13" customWidth="1"/>
    <col min="13061" max="13061" width="20.875" style="13" customWidth="1"/>
    <col min="13062" max="13062" width="7.75" style="13" customWidth="1"/>
    <col min="13063" max="13063" width="20.5" style="13" customWidth="1"/>
    <col min="13064" max="13064" width="14.875" style="13" customWidth="1"/>
    <col min="13065" max="13065" width="20.875" style="13" customWidth="1"/>
    <col min="13066" max="13066" width="7.75" style="13" customWidth="1"/>
    <col min="13067" max="13067" width="20.5" style="13" customWidth="1"/>
    <col min="13068" max="13068" width="14.875" style="13" customWidth="1"/>
    <col min="13069" max="13069" width="20.875" style="13" customWidth="1"/>
    <col min="13070" max="13070" width="7.75" style="13" customWidth="1"/>
    <col min="13071" max="13071" width="20.5" style="13" customWidth="1"/>
    <col min="13072" max="13072" width="14.875" style="13" customWidth="1"/>
    <col min="13073" max="13073" width="20.875" style="13" customWidth="1"/>
    <col min="13074" max="13074" width="7.75" style="13" customWidth="1"/>
    <col min="13075" max="13075" width="20.5" style="13" customWidth="1"/>
    <col min="13076" max="13076" width="14.875" style="13" customWidth="1"/>
    <col min="13077" max="13077" width="20.875" style="13" customWidth="1"/>
    <col min="13078" max="13078" width="7.75" style="13" customWidth="1"/>
    <col min="13079" max="13079" width="20.5" style="13" customWidth="1"/>
    <col min="13080" max="13080" width="14.875" style="13" customWidth="1"/>
    <col min="13081" max="13081" width="20.875" style="13" customWidth="1"/>
    <col min="13082" max="13312" width="9" style="13"/>
    <col min="13313" max="13313" width="13.5" style="13" customWidth="1"/>
    <col min="13314" max="13314" width="7.75" style="13" customWidth="1"/>
    <col min="13315" max="13315" width="20.5" style="13" customWidth="1"/>
    <col min="13316" max="13316" width="14.875" style="13" customWidth="1"/>
    <col min="13317" max="13317" width="20.875" style="13" customWidth="1"/>
    <col min="13318" max="13318" width="7.75" style="13" customWidth="1"/>
    <col min="13319" max="13319" width="20.5" style="13" customWidth="1"/>
    <col min="13320" max="13320" width="14.875" style="13" customWidth="1"/>
    <col min="13321" max="13321" width="20.875" style="13" customWidth="1"/>
    <col min="13322" max="13322" width="7.75" style="13" customWidth="1"/>
    <col min="13323" max="13323" width="20.5" style="13" customWidth="1"/>
    <col min="13324" max="13324" width="14.875" style="13" customWidth="1"/>
    <col min="13325" max="13325" width="20.875" style="13" customWidth="1"/>
    <col min="13326" max="13326" width="7.75" style="13" customWidth="1"/>
    <col min="13327" max="13327" width="20.5" style="13" customWidth="1"/>
    <col min="13328" max="13328" width="14.875" style="13" customWidth="1"/>
    <col min="13329" max="13329" width="20.875" style="13" customWidth="1"/>
    <col min="13330" max="13330" width="7.75" style="13" customWidth="1"/>
    <col min="13331" max="13331" width="20.5" style="13" customWidth="1"/>
    <col min="13332" max="13332" width="14.875" style="13" customWidth="1"/>
    <col min="13333" max="13333" width="20.875" style="13" customWidth="1"/>
    <col min="13334" max="13334" width="7.75" style="13" customWidth="1"/>
    <col min="13335" max="13335" width="20.5" style="13" customWidth="1"/>
    <col min="13336" max="13336" width="14.875" style="13" customWidth="1"/>
    <col min="13337" max="13337" width="20.875" style="13" customWidth="1"/>
    <col min="13338" max="13568" width="9" style="13"/>
    <col min="13569" max="13569" width="13.5" style="13" customWidth="1"/>
    <col min="13570" max="13570" width="7.75" style="13" customWidth="1"/>
    <col min="13571" max="13571" width="20.5" style="13" customWidth="1"/>
    <col min="13572" max="13572" width="14.875" style="13" customWidth="1"/>
    <col min="13573" max="13573" width="20.875" style="13" customWidth="1"/>
    <col min="13574" max="13574" width="7.75" style="13" customWidth="1"/>
    <col min="13575" max="13575" width="20.5" style="13" customWidth="1"/>
    <col min="13576" max="13576" width="14.875" style="13" customWidth="1"/>
    <col min="13577" max="13577" width="20.875" style="13" customWidth="1"/>
    <col min="13578" max="13578" width="7.75" style="13" customWidth="1"/>
    <col min="13579" max="13579" width="20.5" style="13" customWidth="1"/>
    <col min="13580" max="13580" width="14.875" style="13" customWidth="1"/>
    <col min="13581" max="13581" width="20.875" style="13" customWidth="1"/>
    <col min="13582" max="13582" width="7.75" style="13" customWidth="1"/>
    <col min="13583" max="13583" width="20.5" style="13" customWidth="1"/>
    <col min="13584" max="13584" width="14.875" style="13" customWidth="1"/>
    <col min="13585" max="13585" width="20.875" style="13" customWidth="1"/>
    <col min="13586" max="13586" width="7.75" style="13" customWidth="1"/>
    <col min="13587" max="13587" width="20.5" style="13" customWidth="1"/>
    <col min="13588" max="13588" width="14.875" style="13" customWidth="1"/>
    <col min="13589" max="13589" width="20.875" style="13" customWidth="1"/>
    <col min="13590" max="13590" width="7.75" style="13" customWidth="1"/>
    <col min="13591" max="13591" width="20.5" style="13" customWidth="1"/>
    <col min="13592" max="13592" width="14.875" style="13" customWidth="1"/>
    <col min="13593" max="13593" width="20.875" style="13" customWidth="1"/>
    <col min="13594" max="13824" width="9" style="13"/>
    <col min="13825" max="13825" width="13.5" style="13" customWidth="1"/>
    <col min="13826" max="13826" width="7.75" style="13" customWidth="1"/>
    <col min="13827" max="13827" width="20.5" style="13" customWidth="1"/>
    <col min="13828" max="13828" width="14.875" style="13" customWidth="1"/>
    <col min="13829" max="13829" width="20.875" style="13" customWidth="1"/>
    <col min="13830" max="13830" width="7.75" style="13" customWidth="1"/>
    <col min="13831" max="13831" width="20.5" style="13" customWidth="1"/>
    <col min="13832" max="13832" width="14.875" style="13" customWidth="1"/>
    <col min="13833" max="13833" width="20.875" style="13" customWidth="1"/>
    <col min="13834" max="13834" width="7.75" style="13" customWidth="1"/>
    <col min="13835" max="13835" width="20.5" style="13" customWidth="1"/>
    <col min="13836" max="13836" width="14.875" style="13" customWidth="1"/>
    <col min="13837" max="13837" width="20.875" style="13" customWidth="1"/>
    <col min="13838" max="13838" width="7.75" style="13" customWidth="1"/>
    <col min="13839" max="13839" width="20.5" style="13" customWidth="1"/>
    <col min="13840" max="13840" width="14.875" style="13" customWidth="1"/>
    <col min="13841" max="13841" width="20.875" style="13" customWidth="1"/>
    <col min="13842" max="13842" width="7.75" style="13" customWidth="1"/>
    <col min="13843" max="13843" width="20.5" style="13" customWidth="1"/>
    <col min="13844" max="13844" width="14.875" style="13" customWidth="1"/>
    <col min="13845" max="13845" width="20.875" style="13" customWidth="1"/>
    <col min="13846" max="13846" width="7.75" style="13" customWidth="1"/>
    <col min="13847" max="13847" width="20.5" style="13" customWidth="1"/>
    <col min="13848" max="13848" width="14.875" style="13" customWidth="1"/>
    <col min="13849" max="13849" width="20.875" style="13" customWidth="1"/>
    <col min="13850" max="14080" width="9" style="13"/>
    <col min="14081" max="14081" width="13.5" style="13" customWidth="1"/>
    <col min="14082" max="14082" width="7.75" style="13" customWidth="1"/>
    <col min="14083" max="14083" width="20.5" style="13" customWidth="1"/>
    <col min="14084" max="14084" width="14.875" style="13" customWidth="1"/>
    <col min="14085" max="14085" width="20.875" style="13" customWidth="1"/>
    <col min="14086" max="14086" width="7.75" style="13" customWidth="1"/>
    <col min="14087" max="14087" width="20.5" style="13" customWidth="1"/>
    <col min="14088" max="14088" width="14.875" style="13" customWidth="1"/>
    <col min="14089" max="14089" width="20.875" style="13" customWidth="1"/>
    <col min="14090" max="14090" width="7.75" style="13" customWidth="1"/>
    <col min="14091" max="14091" width="20.5" style="13" customWidth="1"/>
    <col min="14092" max="14092" width="14.875" style="13" customWidth="1"/>
    <col min="14093" max="14093" width="20.875" style="13" customWidth="1"/>
    <col min="14094" max="14094" width="7.75" style="13" customWidth="1"/>
    <col min="14095" max="14095" width="20.5" style="13" customWidth="1"/>
    <col min="14096" max="14096" width="14.875" style="13" customWidth="1"/>
    <col min="14097" max="14097" width="20.875" style="13" customWidth="1"/>
    <col min="14098" max="14098" width="7.75" style="13" customWidth="1"/>
    <col min="14099" max="14099" width="20.5" style="13" customWidth="1"/>
    <col min="14100" max="14100" width="14.875" style="13" customWidth="1"/>
    <col min="14101" max="14101" width="20.875" style="13" customWidth="1"/>
    <col min="14102" max="14102" width="7.75" style="13" customWidth="1"/>
    <col min="14103" max="14103" width="20.5" style="13" customWidth="1"/>
    <col min="14104" max="14104" width="14.875" style="13" customWidth="1"/>
    <col min="14105" max="14105" width="20.875" style="13" customWidth="1"/>
    <col min="14106" max="14336" width="9" style="13"/>
    <col min="14337" max="14337" width="13.5" style="13" customWidth="1"/>
    <col min="14338" max="14338" width="7.75" style="13" customWidth="1"/>
    <col min="14339" max="14339" width="20.5" style="13" customWidth="1"/>
    <col min="14340" max="14340" width="14.875" style="13" customWidth="1"/>
    <col min="14341" max="14341" width="20.875" style="13" customWidth="1"/>
    <col min="14342" max="14342" width="7.75" style="13" customWidth="1"/>
    <col min="14343" max="14343" width="20.5" style="13" customWidth="1"/>
    <col min="14344" max="14344" width="14.875" style="13" customWidth="1"/>
    <col min="14345" max="14345" width="20.875" style="13" customWidth="1"/>
    <col min="14346" max="14346" width="7.75" style="13" customWidth="1"/>
    <col min="14347" max="14347" width="20.5" style="13" customWidth="1"/>
    <col min="14348" max="14348" width="14.875" style="13" customWidth="1"/>
    <col min="14349" max="14349" width="20.875" style="13" customWidth="1"/>
    <col min="14350" max="14350" width="7.75" style="13" customWidth="1"/>
    <col min="14351" max="14351" width="20.5" style="13" customWidth="1"/>
    <col min="14352" max="14352" width="14.875" style="13" customWidth="1"/>
    <col min="14353" max="14353" width="20.875" style="13" customWidth="1"/>
    <col min="14354" max="14354" width="7.75" style="13" customWidth="1"/>
    <col min="14355" max="14355" width="20.5" style="13" customWidth="1"/>
    <col min="14356" max="14356" width="14.875" style="13" customWidth="1"/>
    <col min="14357" max="14357" width="20.875" style="13" customWidth="1"/>
    <col min="14358" max="14358" width="7.75" style="13" customWidth="1"/>
    <col min="14359" max="14359" width="20.5" style="13" customWidth="1"/>
    <col min="14360" max="14360" width="14.875" style="13" customWidth="1"/>
    <col min="14361" max="14361" width="20.875" style="13" customWidth="1"/>
    <col min="14362" max="14592" width="9" style="13"/>
    <col min="14593" max="14593" width="13.5" style="13" customWidth="1"/>
    <col min="14594" max="14594" width="7.75" style="13" customWidth="1"/>
    <col min="14595" max="14595" width="20.5" style="13" customWidth="1"/>
    <col min="14596" max="14596" width="14.875" style="13" customWidth="1"/>
    <col min="14597" max="14597" width="20.875" style="13" customWidth="1"/>
    <col min="14598" max="14598" width="7.75" style="13" customWidth="1"/>
    <col min="14599" max="14599" width="20.5" style="13" customWidth="1"/>
    <col min="14600" max="14600" width="14.875" style="13" customWidth="1"/>
    <col min="14601" max="14601" width="20.875" style="13" customWidth="1"/>
    <col min="14602" max="14602" width="7.75" style="13" customWidth="1"/>
    <col min="14603" max="14603" width="20.5" style="13" customWidth="1"/>
    <col min="14604" max="14604" width="14.875" style="13" customWidth="1"/>
    <col min="14605" max="14605" width="20.875" style="13" customWidth="1"/>
    <col min="14606" max="14606" width="7.75" style="13" customWidth="1"/>
    <col min="14607" max="14607" width="20.5" style="13" customWidth="1"/>
    <col min="14608" max="14608" width="14.875" style="13" customWidth="1"/>
    <col min="14609" max="14609" width="20.875" style="13" customWidth="1"/>
    <col min="14610" max="14610" width="7.75" style="13" customWidth="1"/>
    <col min="14611" max="14611" width="20.5" style="13" customWidth="1"/>
    <col min="14612" max="14612" width="14.875" style="13" customWidth="1"/>
    <col min="14613" max="14613" width="20.875" style="13" customWidth="1"/>
    <col min="14614" max="14614" width="7.75" style="13" customWidth="1"/>
    <col min="14615" max="14615" width="20.5" style="13" customWidth="1"/>
    <col min="14616" max="14616" width="14.875" style="13" customWidth="1"/>
    <col min="14617" max="14617" width="20.875" style="13" customWidth="1"/>
    <col min="14618" max="14848" width="9" style="13"/>
    <col min="14849" max="14849" width="13.5" style="13" customWidth="1"/>
    <col min="14850" max="14850" width="7.75" style="13" customWidth="1"/>
    <col min="14851" max="14851" width="20.5" style="13" customWidth="1"/>
    <col min="14852" max="14852" width="14.875" style="13" customWidth="1"/>
    <col min="14853" max="14853" width="20.875" style="13" customWidth="1"/>
    <col min="14854" max="14854" width="7.75" style="13" customWidth="1"/>
    <col min="14855" max="14855" width="20.5" style="13" customWidth="1"/>
    <col min="14856" max="14856" width="14.875" style="13" customWidth="1"/>
    <col min="14857" max="14857" width="20.875" style="13" customWidth="1"/>
    <col min="14858" max="14858" width="7.75" style="13" customWidth="1"/>
    <col min="14859" max="14859" width="20.5" style="13" customWidth="1"/>
    <col min="14860" max="14860" width="14.875" style="13" customWidth="1"/>
    <col min="14861" max="14861" width="20.875" style="13" customWidth="1"/>
    <col min="14862" max="14862" width="7.75" style="13" customWidth="1"/>
    <col min="14863" max="14863" width="20.5" style="13" customWidth="1"/>
    <col min="14864" max="14864" width="14.875" style="13" customWidth="1"/>
    <col min="14865" max="14865" width="20.875" style="13" customWidth="1"/>
    <col min="14866" max="14866" width="7.75" style="13" customWidth="1"/>
    <col min="14867" max="14867" width="20.5" style="13" customWidth="1"/>
    <col min="14868" max="14868" width="14.875" style="13" customWidth="1"/>
    <col min="14869" max="14869" width="20.875" style="13" customWidth="1"/>
    <col min="14870" max="14870" width="7.75" style="13" customWidth="1"/>
    <col min="14871" max="14871" width="20.5" style="13" customWidth="1"/>
    <col min="14872" max="14872" width="14.875" style="13" customWidth="1"/>
    <col min="14873" max="14873" width="20.875" style="13" customWidth="1"/>
    <col min="14874" max="15104" width="9" style="13"/>
    <col min="15105" max="15105" width="13.5" style="13" customWidth="1"/>
    <col min="15106" max="15106" width="7.75" style="13" customWidth="1"/>
    <col min="15107" max="15107" width="20.5" style="13" customWidth="1"/>
    <col min="15108" max="15108" width="14.875" style="13" customWidth="1"/>
    <col min="15109" max="15109" width="20.875" style="13" customWidth="1"/>
    <col min="15110" max="15110" width="7.75" style="13" customWidth="1"/>
    <col min="15111" max="15111" width="20.5" style="13" customWidth="1"/>
    <col min="15112" max="15112" width="14.875" style="13" customWidth="1"/>
    <col min="15113" max="15113" width="20.875" style="13" customWidth="1"/>
    <col min="15114" max="15114" width="7.75" style="13" customWidth="1"/>
    <col min="15115" max="15115" width="20.5" style="13" customWidth="1"/>
    <col min="15116" max="15116" width="14.875" style="13" customWidth="1"/>
    <col min="15117" max="15117" width="20.875" style="13" customWidth="1"/>
    <col min="15118" max="15118" width="7.75" style="13" customWidth="1"/>
    <col min="15119" max="15119" width="20.5" style="13" customWidth="1"/>
    <col min="15120" max="15120" width="14.875" style="13" customWidth="1"/>
    <col min="15121" max="15121" width="20.875" style="13" customWidth="1"/>
    <col min="15122" max="15122" width="7.75" style="13" customWidth="1"/>
    <col min="15123" max="15123" width="20.5" style="13" customWidth="1"/>
    <col min="15124" max="15124" width="14.875" style="13" customWidth="1"/>
    <col min="15125" max="15125" width="20.875" style="13" customWidth="1"/>
    <col min="15126" max="15126" width="7.75" style="13" customWidth="1"/>
    <col min="15127" max="15127" width="20.5" style="13" customWidth="1"/>
    <col min="15128" max="15128" width="14.875" style="13" customWidth="1"/>
    <col min="15129" max="15129" width="20.875" style="13" customWidth="1"/>
    <col min="15130" max="15360" width="9" style="13"/>
    <col min="15361" max="15361" width="13.5" style="13" customWidth="1"/>
    <col min="15362" max="15362" width="7.75" style="13" customWidth="1"/>
    <col min="15363" max="15363" width="20.5" style="13" customWidth="1"/>
    <col min="15364" max="15364" width="14.875" style="13" customWidth="1"/>
    <col min="15365" max="15365" width="20.875" style="13" customWidth="1"/>
    <col min="15366" max="15366" width="7.75" style="13" customWidth="1"/>
    <col min="15367" max="15367" width="20.5" style="13" customWidth="1"/>
    <col min="15368" max="15368" width="14.875" style="13" customWidth="1"/>
    <col min="15369" max="15369" width="20.875" style="13" customWidth="1"/>
    <col min="15370" max="15370" width="7.75" style="13" customWidth="1"/>
    <col min="15371" max="15371" width="20.5" style="13" customWidth="1"/>
    <col min="15372" max="15372" width="14.875" style="13" customWidth="1"/>
    <col min="15373" max="15373" width="20.875" style="13" customWidth="1"/>
    <col min="15374" max="15374" width="7.75" style="13" customWidth="1"/>
    <col min="15375" max="15375" width="20.5" style="13" customWidth="1"/>
    <col min="15376" max="15376" width="14.875" style="13" customWidth="1"/>
    <col min="15377" max="15377" width="20.875" style="13" customWidth="1"/>
    <col min="15378" max="15378" width="7.75" style="13" customWidth="1"/>
    <col min="15379" max="15379" width="20.5" style="13" customWidth="1"/>
    <col min="15380" max="15380" width="14.875" style="13" customWidth="1"/>
    <col min="15381" max="15381" width="20.875" style="13" customWidth="1"/>
    <col min="15382" max="15382" width="7.75" style="13" customWidth="1"/>
    <col min="15383" max="15383" width="20.5" style="13" customWidth="1"/>
    <col min="15384" max="15384" width="14.875" style="13" customWidth="1"/>
    <col min="15385" max="15385" width="20.875" style="13" customWidth="1"/>
    <col min="15386" max="15616" width="9" style="13"/>
    <col min="15617" max="15617" width="13.5" style="13" customWidth="1"/>
    <col min="15618" max="15618" width="7.75" style="13" customWidth="1"/>
    <col min="15619" max="15619" width="20.5" style="13" customWidth="1"/>
    <col min="15620" max="15620" width="14.875" style="13" customWidth="1"/>
    <col min="15621" max="15621" width="20.875" style="13" customWidth="1"/>
    <col min="15622" max="15622" width="7.75" style="13" customWidth="1"/>
    <col min="15623" max="15623" width="20.5" style="13" customWidth="1"/>
    <col min="15624" max="15624" width="14.875" style="13" customWidth="1"/>
    <col min="15625" max="15625" width="20.875" style="13" customWidth="1"/>
    <col min="15626" max="15626" width="7.75" style="13" customWidth="1"/>
    <col min="15627" max="15627" width="20.5" style="13" customWidth="1"/>
    <col min="15628" max="15628" width="14.875" style="13" customWidth="1"/>
    <col min="15629" max="15629" width="20.875" style="13" customWidth="1"/>
    <col min="15630" max="15630" width="7.75" style="13" customWidth="1"/>
    <col min="15631" max="15631" width="20.5" style="13" customWidth="1"/>
    <col min="15632" max="15632" width="14.875" style="13" customWidth="1"/>
    <col min="15633" max="15633" width="20.875" style="13" customWidth="1"/>
    <col min="15634" max="15634" width="7.75" style="13" customWidth="1"/>
    <col min="15635" max="15635" width="20.5" style="13" customWidth="1"/>
    <col min="15636" max="15636" width="14.875" style="13" customWidth="1"/>
    <col min="15637" max="15637" width="20.875" style="13" customWidth="1"/>
    <col min="15638" max="15638" width="7.75" style="13" customWidth="1"/>
    <col min="15639" max="15639" width="20.5" style="13" customWidth="1"/>
    <col min="15640" max="15640" width="14.875" style="13" customWidth="1"/>
    <col min="15641" max="15641" width="20.875" style="13" customWidth="1"/>
    <col min="15642" max="15872" width="9" style="13"/>
    <col min="15873" max="15873" width="13.5" style="13" customWidth="1"/>
    <col min="15874" max="15874" width="7.75" style="13" customWidth="1"/>
    <col min="15875" max="15875" width="20.5" style="13" customWidth="1"/>
    <col min="15876" max="15876" width="14.875" style="13" customWidth="1"/>
    <col min="15877" max="15877" width="20.875" style="13" customWidth="1"/>
    <col min="15878" max="15878" width="7.75" style="13" customWidth="1"/>
    <col min="15879" max="15879" width="20.5" style="13" customWidth="1"/>
    <col min="15880" max="15880" width="14.875" style="13" customWidth="1"/>
    <col min="15881" max="15881" width="20.875" style="13" customWidth="1"/>
    <col min="15882" max="15882" width="7.75" style="13" customWidth="1"/>
    <col min="15883" max="15883" width="20.5" style="13" customWidth="1"/>
    <col min="15884" max="15884" width="14.875" style="13" customWidth="1"/>
    <col min="15885" max="15885" width="20.875" style="13" customWidth="1"/>
    <col min="15886" max="15886" width="7.75" style="13" customWidth="1"/>
    <col min="15887" max="15887" width="20.5" style="13" customWidth="1"/>
    <col min="15888" max="15888" width="14.875" style="13" customWidth="1"/>
    <col min="15889" max="15889" width="20.875" style="13" customWidth="1"/>
    <col min="15890" max="15890" width="7.75" style="13" customWidth="1"/>
    <col min="15891" max="15891" width="20.5" style="13" customWidth="1"/>
    <col min="15892" max="15892" width="14.875" style="13" customWidth="1"/>
    <col min="15893" max="15893" width="20.875" style="13" customWidth="1"/>
    <col min="15894" max="15894" width="7.75" style="13" customWidth="1"/>
    <col min="15895" max="15895" width="20.5" style="13" customWidth="1"/>
    <col min="15896" max="15896" width="14.875" style="13" customWidth="1"/>
    <col min="15897" max="15897" width="20.875" style="13" customWidth="1"/>
    <col min="15898" max="16128" width="9" style="13"/>
    <col min="16129" max="16129" width="13.5" style="13" customWidth="1"/>
    <col min="16130" max="16130" width="7.75" style="13" customWidth="1"/>
    <col min="16131" max="16131" width="20.5" style="13" customWidth="1"/>
    <col min="16132" max="16132" width="14.875" style="13" customWidth="1"/>
    <col min="16133" max="16133" width="20.875" style="13" customWidth="1"/>
    <col min="16134" max="16134" width="7.75" style="13" customWidth="1"/>
    <col min="16135" max="16135" width="20.5" style="13" customWidth="1"/>
    <col min="16136" max="16136" width="14.875" style="13" customWidth="1"/>
    <col min="16137" max="16137" width="20.875" style="13" customWidth="1"/>
    <col min="16138" max="16138" width="7.75" style="13" customWidth="1"/>
    <col min="16139" max="16139" width="20.5" style="13" customWidth="1"/>
    <col min="16140" max="16140" width="14.875" style="13" customWidth="1"/>
    <col min="16141" max="16141" width="20.875" style="13" customWidth="1"/>
    <col min="16142" max="16142" width="7.75" style="13" customWidth="1"/>
    <col min="16143" max="16143" width="20.5" style="13" customWidth="1"/>
    <col min="16144" max="16144" width="14.875" style="13" customWidth="1"/>
    <col min="16145" max="16145" width="20.875" style="13" customWidth="1"/>
    <col min="16146" max="16146" width="7.75" style="13" customWidth="1"/>
    <col min="16147" max="16147" width="20.5" style="13" customWidth="1"/>
    <col min="16148" max="16148" width="14.875" style="13" customWidth="1"/>
    <col min="16149" max="16149" width="20.875" style="13" customWidth="1"/>
    <col min="16150" max="16150" width="7.75" style="13" customWidth="1"/>
    <col min="16151" max="16151" width="20.5" style="13" customWidth="1"/>
    <col min="16152" max="16152" width="14.875" style="13" customWidth="1"/>
    <col min="16153" max="16153" width="20.875" style="13" customWidth="1"/>
    <col min="16154" max="16384" width="9" style="13"/>
  </cols>
  <sheetData>
    <row r="1" spans="1:25" ht="39.75" customHeight="1" thickBot="1">
      <c r="A1" s="12" t="s">
        <v>9</v>
      </c>
      <c r="S1" s="14"/>
      <c r="T1" s="14" t="s">
        <v>29</v>
      </c>
      <c r="U1" s="15">
        <v>42093</v>
      </c>
      <c r="V1" s="14" t="s">
        <v>30</v>
      </c>
      <c r="W1" s="16">
        <f>U1+5</f>
      </c>
      <c r="X1" s="14"/>
      <c r="Y1" s="14"/>
    </row>
    <row r="2" spans="1:25" ht="17.25" customHeight="1">
      <c r="A2" s="206" t="s">
        <v>4</v>
      </c>
      <c r="B2" s="195">
        <f>U1</f>
      </c>
      <c r="C2" s="196"/>
      <c r="D2" s="196"/>
      <c r="E2" s="193" t="s">
        <v>11</v>
      </c>
      <c r="F2" s="195">
        <f>B2+1</f>
      </c>
      <c r="G2" s="196"/>
      <c r="H2" s="196"/>
      <c r="I2" s="193" t="s">
        <v>12</v>
      </c>
      <c r="J2" s="195">
        <f>B2+2</f>
      </c>
      <c r="K2" s="196"/>
      <c r="L2" s="196"/>
      <c r="M2" s="193" t="s">
        <v>13</v>
      </c>
      <c r="N2" s="195">
        <f>B2+3</f>
      </c>
      <c r="O2" s="196"/>
      <c r="P2" s="196"/>
      <c r="Q2" s="193" t="s">
        <v>14</v>
      </c>
      <c r="R2" s="195">
        <f>B2+4</f>
      </c>
      <c r="S2" s="196"/>
      <c r="T2" s="196"/>
      <c r="U2" s="193" t="s">
        <v>15</v>
      </c>
      <c r="V2" s="195">
        <f>B2+5</f>
      </c>
      <c r="W2" s="196"/>
      <c r="X2" s="196"/>
      <c r="Y2" s="202" t="s">
        <v>16</v>
      </c>
    </row>
    <row r="3" spans="1:25" ht="14.25" customHeight="1">
      <c r="A3" s="207"/>
      <c r="B3" s="197"/>
      <c r="C3" s="198"/>
      <c r="D3" s="198"/>
      <c r="E3" s="194"/>
      <c r="F3" s="197"/>
      <c r="G3" s="198"/>
      <c r="H3" s="198"/>
      <c r="I3" s="194"/>
      <c r="J3" s="197"/>
      <c r="K3" s="198"/>
      <c r="L3" s="198"/>
      <c r="M3" s="194"/>
      <c r="N3" s="197"/>
      <c r="O3" s="198"/>
      <c r="P3" s="198"/>
      <c r="Q3" s="194"/>
      <c r="R3" s="197"/>
      <c r="S3" s="198"/>
      <c r="T3" s="198"/>
      <c r="U3" s="194"/>
      <c r="V3" s="197"/>
      <c r="W3" s="198"/>
      <c r="X3" s="198"/>
      <c r="Y3" s="203"/>
    </row>
    <row r="4" spans="1:25" ht="25.5" customHeight="1">
      <c r="A4" s="207"/>
      <c r="B4" s="17" t="s">
        <v>17</v>
      </c>
      <c r="C4" s="18" t="s">
        <v>18</v>
      </c>
      <c r="D4" s="18" t="s">
        <v>19</v>
      </c>
      <c r="E4" s="18" t="s">
        <v>2</v>
      </c>
      <c r="F4" s="17" t="s">
        <v>17</v>
      </c>
      <c r="G4" s="18" t="s">
        <v>18</v>
      </c>
      <c r="H4" s="18" t="s">
        <v>19</v>
      </c>
      <c r="I4" s="18" t="s">
        <v>2</v>
      </c>
      <c r="J4" s="17" t="s">
        <v>17</v>
      </c>
      <c r="K4" s="18" t="s">
        <v>18</v>
      </c>
      <c r="L4" s="18" t="s">
        <v>19</v>
      </c>
      <c r="M4" s="18" t="s">
        <v>2</v>
      </c>
      <c r="N4" s="17" t="s">
        <v>17</v>
      </c>
      <c r="O4" s="18" t="s">
        <v>18</v>
      </c>
      <c r="P4" s="18" t="s">
        <v>19</v>
      </c>
      <c r="Q4" s="18" t="s">
        <v>2</v>
      </c>
      <c r="R4" s="19" t="s">
        <v>17</v>
      </c>
      <c r="S4" s="20" t="s">
        <v>18</v>
      </c>
      <c r="T4" s="20" t="s">
        <v>19</v>
      </c>
      <c r="U4" s="20" t="s">
        <v>2</v>
      </c>
      <c r="V4" s="19" t="s">
        <v>17</v>
      </c>
      <c r="W4" s="20" t="s">
        <v>18</v>
      </c>
      <c r="X4" s="20" t="s">
        <v>19</v>
      </c>
      <c r="Y4" s="21" t="s">
        <v>2</v>
      </c>
    </row>
    <row r="5" spans="1:25" ht="21" customHeight="1">
      <c r="A5" s="204" t="s">
        <v>31</v>
      </c>
      <c r="B5" s="199">
        <v>1</v>
      </c>
      <c r="C5" s="200"/>
      <c r="D5" s="22"/>
      <c r="E5" s="22"/>
      <c r="F5" s="199">
        <v>1</v>
      </c>
      <c r="G5" s="200"/>
      <c r="H5" s="22"/>
      <c r="I5" s="22"/>
      <c r="J5" s="199">
        <v>1</v>
      </c>
      <c r="K5" s="200"/>
      <c r="L5" s="22"/>
      <c r="M5" s="22"/>
      <c r="N5" s="199">
        <v>1</v>
      </c>
      <c r="O5" s="200"/>
      <c r="P5" s="22"/>
      <c r="Q5" s="22"/>
      <c r="R5" s="199">
        <v>1</v>
      </c>
      <c r="S5" s="200"/>
      <c r="T5" s="22"/>
      <c r="U5" s="22"/>
      <c r="V5" s="199">
        <v>1</v>
      </c>
      <c r="W5" s="200"/>
      <c r="X5" s="22"/>
      <c r="Y5" s="29"/>
    </row>
    <row r="6" spans="1:25" ht="21" customHeight="1">
      <c r="A6" s="205"/>
      <c r="B6" s="199"/>
      <c r="C6" s="201"/>
      <c r="D6" s="22"/>
      <c r="E6" s="22"/>
      <c r="F6" s="199"/>
      <c r="G6" s="201"/>
      <c r="H6" s="22"/>
      <c r="I6" s="22"/>
      <c r="J6" s="199"/>
      <c r="K6" s="201"/>
      <c r="L6" s="22"/>
      <c r="M6" s="22"/>
      <c r="N6" s="199"/>
      <c r="O6" s="201"/>
      <c r="P6" s="22"/>
      <c r="Q6" s="22"/>
      <c r="R6" s="199"/>
      <c r="S6" s="201"/>
      <c r="T6" s="22"/>
      <c r="U6" s="22"/>
      <c r="V6" s="199"/>
      <c r="W6" s="201"/>
      <c r="X6" s="22"/>
      <c r="Y6" s="29"/>
    </row>
    <row r="7" spans="1:25" ht="21" customHeight="1">
      <c r="A7" s="205"/>
      <c r="B7" s="199">
        <v>2</v>
      </c>
      <c r="C7" s="200"/>
      <c r="D7" s="22"/>
      <c r="E7" s="22"/>
      <c r="F7" s="199">
        <v>2</v>
      </c>
      <c r="G7" s="200"/>
      <c r="H7" s="22"/>
      <c r="I7" s="22"/>
      <c r="J7" s="199">
        <v>2</v>
      </c>
      <c r="K7" s="200"/>
      <c r="L7" s="22"/>
      <c r="M7" s="22"/>
      <c r="N7" s="199">
        <v>2</v>
      </c>
      <c r="O7" s="200"/>
      <c r="P7" s="22"/>
      <c r="Q7" s="22"/>
      <c r="R7" s="199">
        <v>2</v>
      </c>
      <c r="S7" s="200"/>
      <c r="T7" s="22"/>
      <c r="U7" s="22"/>
      <c r="V7" s="199">
        <v>2</v>
      </c>
      <c r="W7" s="200"/>
      <c r="X7" s="22"/>
      <c r="Y7" s="29"/>
    </row>
    <row r="8" spans="1:25" ht="21" customHeight="1">
      <c r="A8" s="205"/>
      <c r="B8" s="199"/>
      <c r="C8" s="201"/>
      <c r="D8" s="22"/>
      <c r="E8" s="22"/>
      <c r="F8" s="199"/>
      <c r="G8" s="201"/>
      <c r="H8" s="22"/>
      <c r="I8" s="22"/>
      <c r="J8" s="199"/>
      <c r="K8" s="201"/>
      <c r="L8" s="22"/>
      <c r="M8" s="22"/>
      <c r="N8" s="199"/>
      <c r="O8" s="201"/>
      <c r="P8" s="22"/>
      <c r="Q8" s="22"/>
      <c r="R8" s="199"/>
      <c r="S8" s="201"/>
      <c r="T8" s="22"/>
      <c r="U8" s="22"/>
      <c r="V8" s="199"/>
      <c r="W8" s="201"/>
      <c r="X8" s="22"/>
      <c r="Y8" s="29"/>
    </row>
    <row r="9" spans="1:25" ht="21" customHeight="1">
      <c r="A9" s="205"/>
      <c r="B9" s="199">
        <v>3</v>
      </c>
      <c r="C9" s="200"/>
      <c r="D9" s="22"/>
      <c r="E9" s="22"/>
      <c r="F9" s="199">
        <v>3</v>
      </c>
      <c r="G9" s="200"/>
      <c r="H9" s="22"/>
      <c r="I9" s="22"/>
      <c r="J9" s="199">
        <v>3</v>
      </c>
      <c r="K9" s="200"/>
      <c r="L9" s="22"/>
      <c r="M9" s="22"/>
      <c r="N9" s="199">
        <v>3</v>
      </c>
      <c r="O9" s="200"/>
      <c r="P9" s="22"/>
      <c r="Q9" s="22"/>
      <c r="R9" s="199">
        <v>3</v>
      </c>
      <c r="S9" s="200"/>
      <c r="T9" s="22"/>
      <c r="U9" s="22"/>
      <c r="V9" s="199">
        <v>3</v>
      </c>
      <c r="W9" s="200"/>
      <c r="X9" s="22"/>
      <c r="Y9" s="29"/>
    </row>
    <row r="10" spans="1:25" ht="21" customHeight="1">
      <c r="A10" s="205"/>
      <c r="B10" s="199"/>
      <c r="C10" s="201"/>
      <c r="D10" s="22"/>
      <c r="E10" s="22"/>
      <c r="F10" s="199"/>
      <c r="G10" s="201"/>
      <c r="H10" s="22"/>
      <c r="I10" s="22"/>
      <c r="J10" s="199"/>
      <c r="K10" s="201"/>
      <c r="L10" s="22"/>
      <c r="M10" s="22"/>
      <c r="N10" s="199"/>
      <c r="O10" s="201"/>
      <c r="P10" s="22"/>
      <c r="Q10" s="22"/>
      <c r="R10" s="199"/>
      <c r="S10" s="201"/>
      <c r="T10" s="22"/>
      <c r="U10" s="22"/>
      <c r="V10" s="199"/>
      <c r="W10" s="201"/>
      <c r="X10" s="22"/>
      <c r="Y10" s="29"/>
    </row>
    <row r="11" spans="1:25" ht="21" customHeight="1">
      <c r="A11" s="205"/>
      <c r="B11" s="199">
        <v>4</v>
      </c>
      <c r="C11" s="200"/>
      <c r="D11" s="22"/>
      <c r="E11" s="22"/>
      <c r="F11" s="199">
        <v>4</v>
      </c>
      <c r="G11" s="200"/>
      <c r="H11" s="22"/>
      <c r="I11" s="22"/>
      <c r="J11" s="199">
        <v>4</v>
      </c>
      <c r="K11" s="200"/>
      <c r="L11" s="22"/>
      <c r="M11" s="22"/>
      <c r="N11" s="199">
        <v>4</v>
      </c>
      <c r="O11" s="200"/>
      <c r="P11" s="22"/>
      <c r="Q11" s="22"/>
      <c r="R11" s="199">
        <v>4</v>
      </c>
      <c r="S11" s="200"/>
      <c r="T11" s="22"/>
      <c r="U11" s="22"/>
      <c r="V11" s="199">
        <v>4</v>
      </c>
      <c r="W11" s="200"/>
      <c r="X11" s="22"/>
      <c r="Y11" s="29"/>
    </row>
    <row r="12" spans="1:25" ht="21" customHeight="1">
      <c r="A12" s="205"/>
      <c r="B12" s="199"/>
      <c r="C12" s="201"/>
      <c r="D12" s="22"/>
      <c r="E12" s="22"/>
      <c r="F12" s="199"/>
      <c r="G12" s="201"/>
      <c r="H12" s="22"/>
      <c r="I12" s="22"/>
      <c r="J12" s="199"/>
      <c r="K12" s="201"/>
      <c r="L12" s="22"/>
      <c r="M12" s="22"/>
      <c r="N12" s="199"/>
      <c r="O12" s="201"/>
      <c r="P12" s="22"/>
      <c r="Q12" s="22"/>
      <c r="R12" s="199"/>
      <c r="S12" s="201"/>
      <c r="T12" s="22"/>
      <c r="U12" s="22"/>
      <c r="V12" s="199"/>
      <c r="W12" s="201"/>
      <c r="X12" s="22"/>
      <c r="Y12" s="29"/>
    </row>
    <row r="13" spans="1:25" ht="21" customHeight="1">
      <c r="A13" s="205"/>
      <c r="B13" s="199">
        <v>5</v>
      </c>
      <c r="C13" s="200"/>
      <c r="D13" s="22"/>
      <c r="E13" s="22"/>
      <c r="F13" s="199">
        <v>5</v>
      </c>
      <c r="G13" s="200"/>
      <c r="H13" s="22"/>
      <c r="I13" s="22"/>
      <c r="J13" s="199">
        <v>5</v>
      </c>
      <c r="K13" s="200"/>
      <c r="L13" s="22"/>
      <c r="M13" s="22"/>
      <c r="N13" s="199">
        <v>5</v>
      </c>
      <c r="O13" s="200"/>
      <c r="P13" s="22"/>
      <c r="Q13" s="22"/>
      <c r="R13" s="199">
        <v>5</v>
      </c>
      <c r="S13" s="200"/>
      <c r="T13" s="22"/>
      <c r="U13" s="22"/>
      <c r="V13" s="199">
        <v>5</v>
      </c>
      <c r="W13" s="200"/>
      <c r="X13" s="22"/>
      <c r="Y13" s="29"/>
    </row>
    <row r="14" spans="1:25" ht="21" customHeight="1">
      <c r="A14" s="205"/>
      <c r="B14" s="199"/>
      <c r="C14" s="201"/>
      <c r="D14" s="22"/>
      <c r="E14" s="22"/>
      <c r="F14" s="199"/>
      <c r="G14" s="201"/>
      <c r="H14" s="22"/>
      <c r="I14" s="22"/>
      <c r="J14" s="199"/>
      <c r="K14" s="201"/>
      <c r="L14" s="22"/>
      <c r="M14" s="22"/>
      <c r="N14" s="199"/>
      <c r="O14" s="201"/>
      <c r="P14" s="22"/>
      <c r="Q14" s="22"/>
      <c r="R14" s="199"/>
      <c r="S14" s="201"/>
      <c r="T14" s="22"/>
      <c r="U14" s="22"/>
      <c r="V14" s="199"/>
      <c r="W14" s="201"/>
      <c r="X14" s="22"/>
      <c r="Y14" s="29"/>
    </row>
    <row r="15" spans="1:25" ht="21" customHeight="1">
      <c r="A15" s="204" t="s">
        <v>32</v>
      </c>
      <c r="B15" s="199">
        <v>1</v>
      </c>
      <c r="C15" s="200"/>
      <c r="D15" s="22"/>
      <c r="E15" s="22"/>
      <c r="F15" s="199">
        <v>1</v>
      </c>
      <c r="G15" s="200"/>
      <c r="H15" s="22"/>
      <c r="I15" s="22"/>
      <c r="J15" s="199">
        <v>1</v>
      </c>
      <c r="K15" s="200"/>
      <c r="L15" s="22"/>
      <c r="M15" s="22"/>
      <c r="N15" s="199">
        <v>1</v>
      </c>
      <c r="O15" s="200"/>
      <c r="P15" s="22"/>
      <c r="Q15" s="22"/>
      <c r="R15" s="199">
        <v>1</v>
      </c>
      <c r="S15" s="200"/>
      <c r="T15" s="22"/>
      <c r="U15" s="22"/>
      <c r="V15" s="199">
        <v>1</v>
      </c>
      <c r="W15" s="200"/>
      <c r="X15" s="22"/>
      <c r="Y15" s="29"/>
    </row>
    <row r="16" spans="1:25" ht="21" customHeight="1">
      <c r="A16" s="205"/>
      <c r="B16" s="199"/>
      <c r="C16" s="208"/>
      <c r="D16" s="39"/>
      <c r="E16" s="39"/>
      <c r="F16" s="199"/>
      <c r="G16" s="208"/>
      <c r="H16" s="39"/>
      <c r="I16" s="39"/>
      <c r="J16" s="199"/>
      <c r="K16" s="208"/>
      <c r="L16" s="39"/>
      <c r="M16" s="39"/>
      <c r="N16" s="199"/>
      <c r="O16" s="208"/>
      <c r="P16" s="39"/>
      <c r="Q16" s="39"/>
      <c r="R16" s="199"/>
      <c r="S16" s="208"/>
      <c r="T16" s="39"/>
      <c r="U16" s="39"/>
      <c r="V16" s="199"/>
      <c r="W16" s="208"/>
      <c r="X16" s="39"/>
      <c r="Y16" s="40"/>
    </row>
    <row r="17" spans="1:25" ht="21" customHeight="1">
      <c r="A17" s="205"/>
      <c r="B17" s="199">
        <v>2</v>
      </c>
      <c r="C17" s="199"/>
      <c r="D17" s="22"/>
      <c r="E17" s="22"/>
      <c r="F17" s="199">
        <v>2</v>
      </c>
      <c r="G17" s="199"/>
      <c r="H17" s="22"/>
      <c r="I17" s="22"/>
      <c r="J17" s="199">
        <v>2</v>
      </c>
      <c r="K17" s="199"/>
      <c r="L17" s="22"/>
      <c r="M17" s="22"/>
      <c r="N17" s="199">
        <v>2</v>
      </c>
      <c r="O17" s="199"/>
      <c r="P17" s="22"/>
      <c r="Q17" s="22"/>
      <c r="R17" s="199">
        <v>2</v>
      </c>
      <c r="S17" s="199"/>
      <c r="T17" s="22"/>
      <c r="U17" s="22"/>
      <c r="V17" s="199">
        <v>2</v>
      </c>
      <c r="W17" s="199"/>
      <c r="X17" s="22"/>
      <c r="Y17" s="29"/>
    </row>
    <row r="18" spans="1:25" ht="21" customHeight="1">
      <c r="A18" s="205"/>
      <c r="B18" s="199"/>
      <c r="C18" s="199"/>
      <c r="D18" s="22"/>
      <c r="E18" s="22"/>
      <c r="F18" s="199"/>
      <c r="G18" s="199"/>
      <c r="H18" s="22"/>
      <c r="I18" s="22"/>
      <c r="J18" s="199"/>
      <c r="K18" s="199"/>
      <c r="L18" s="22"/>
      <c r="M18" s="22"/>
      <c r="N18" s="199"/>
      <c r="O18" s="199"/>
      <c r="P18" s="22"/>
      <c r="Q18" s="22"/>
      <c r="R18" s="199"/>
      <c r="S18" s="199"/>
      <c r="T18" s="22"/>
      <c r="U18" s="22"/>
      <c r="V18" s="199"/>
      <c r="W18" s="199"/>
      <c r="X18" s="22"/>
      <c r="Y18" s="29"/>
    </row>
    <row r="19" spans="1:25" ht="21" customHeight="1">
      <c r="A19" s="205"/>
      <c r="B19" s="199">
        <v>3</v>
      </c>
      <c r="C19" s="199"/>
      <c r="D19" s="22"/>
      <c r="E19" s="22"/>
      <c r="F19" s="199">
        <v>3</v>
      </c>
      <c r="G19" s="199"/>
      <c r="H19" s="22"/>
      <c r="I19" s="22"/>
      <c r="J19" s="199">
        <v>3</v>
      </c>
      <c r="K19" s="199"/>
      <c r="L19" s="22"/>
      <c r="M19" s="22"/>
      <c r="N19" s="199">
        <v>3</v>
      </c>
      <c r="O19" s="199"/>
      <c r="P19" s="22"/>
      <c r="Q19" s="22"/>
      <c r="R19" s="199">
        <v>3</v>
      </c>
      <c r="S19" s="199"/>
      <c r="T19" s="22"/>
      <c r="U19" s="22"/>
      <c r="V19" s="199">
        <v>3</v>
      </c>
      <c r="W19" s="199"/>
      <c r="X19" s="22"/>
      <c r="Y19" s="29"/>
    </row>
    <row r="20" spans="1:25" ht="21" customHeight="1">
      <c r="A20" s="205"/>
      <c r="B20" s="199"/>
      <c r="C20" s="199"/>
      <c r="D20" s="22"/>
      <c r="E20" s="22"/>
      <c r="F20" s="199"/>
      <c r="G20" s="199"/>
      <c r="H20" s="22"/>
      <c r="I20" s="22"/>
      <c r="J20" s="199"/>
      <c r="K20" s="199"/>
      <c r="L20" s="22"/>
      <c r="M20" s="22"/>
      <c r="N20" s="199"/>
      <c r="O20" s="199"/>
      <c r="P20" s="22"/>
      <c r="Q20" s="22"/>
      <c r="R20" s="199"/>
      <c r="S20" s="199"/>
      <c r="T20" s="22"/>
      <c r="U20" s="22"/>
      <c r="V20" s="199"/>
      <c r="W20" s="199"/>
      <c r="X20" s="22"/>
      <c r="Y20" s="29"/>
    </row>
    <row r="21" spans="1:25" ht="21" customHeight="1">
      <c r="A21" s="205"/>
      <c r="B21" s="199">
        <v>4</v>
      </c>
      <c r="C21" s="199"/>
      <c r="D21" s="22"/>
      <c r="E21" s="22"/>
      <c r="F21" s="199">
        <v>4</v>
      </c>
      <c r="G21" s="199"/>
      <c r="H21" s="22"/>
      <c r="I21" s="22"/>
      <c r="J21" s="199">
        <v>4</v>
      </c>
      <c r="K21" s="199"/>
      <c r="L21" s="22"/>
      <c r="M21" s="22"/>
      <c r="N21" s="199">
        <v>4</v>
      </c>
      <c r="O21" s="199"/>
      <c r="P21" s="22"/>
      <c r="Q21" s="22"/>
      <c r="R21" s="199">
        <v>4</v>
      </c>
      <c r="S21" s="199"/>
      <c r="T21" s="22"/>
      <c r="U21" s="22"/>
      <c r="V21" s="199">
        <v>4</v>
      </c>
      <c r="W21" s="199"/>
      <c r="X21" s="22"/>
      <c r="Y21" s="29"/>
    </row>
    <row r="22" spans="1:25" ht="21" customHeight="1">
      <c r="A22" s="205"/>
      <c r="B22" s="199"/>
      <c r="C22" s="199"/>
      <c r="D22" s="22"/>
      <c r="E22" s="22"/>
      <c r="F22" s="199"/>
      <c r="G22" s="199"/>
      <c r="H22" s="22"/>
      <c r="I22" s="22"/>
      <c r="J22" s="199"/>
      <c r="K22" s="199"/>
      <c r="L22" s="22"/>
      <c r="M22" s="22"/>
      <c r="N22" s="199"/>
      <c r="O22" s="199"/>
      <c r="P22" s="22"/>
      <c r="Q22" s="22"/>
      <c r="R22" s="199"/>
      <c r="S22" s="199"/>
      <c r="T22" s="22"/>
      <c r="U22" s="22"/>
      <c r="V22" s="199"/>
      <c r="W22" s="199"/>
      <c r="X22" s="22"/>
      <c r="Y22" s="29"/>
    </row>
    <row r="23" spans="1:25" ht="21" customHeight="1">
      <c r="A23" s="205"/>
      <c r="B23" s="199">
        <v>5</v>
      </c>
      <c r="C23" s="199"/>
      <c r="D23" s="22"/>
      <c r="E23" s="22"/>
      <c r="F23" s="199">
        <v>5</v>
      </c>
      <c r="G23" s="199"/>
      <c r="H23" s="22"/>
      <c r="I23" s="22"/>
      <c r="J23" s="199">
        <v>5</v>
      </c>
      <c r="K23" s="199"/>
      <c r="L23" s="22"/>
      <c r="M23" s="22"/>
      <c r="N23" s="199">
        <v>5</v>
      </c>
      <c r="O23" s="199"/>
      <c r="P23" s="22"/>
      <c r="Q23" s="22"/>
      <c r="R23" s="199">
        <v>5</v>
      </c>
      <c r="S23" s="199"/>
      <c r="T23" s="22"/>
      <c r="U23" s="22"/>
      <c r="V23" s="199">
        <v>5</v>
      </c>
      <c r="W23" s="199"/>
      <c r="X23" s="22"/>
      <c r="Y23" s="29"/>
    </row>
    <row r="24" spans="1:25" ht="21" customHeight="1">
      <c r="A24" s="205"/>
      <c r="B24" s="199"/>
      <c r="C24" s="199"/>
      <c r="D24" s="22"/>
      <c r="E24" s="22"/>
      <c r="F24" s="199"/>
      <c r="G24" s="199"/>
      <c r="H24" s="22"/>
      <c r="I24" s="22"/>
      <c r="J24" s="199"/>
      <c r="K24" s="199"/>
      <c r="L24" s="22"/>
      <c r="M24" s="22"/>
      <c r="N24" s="199"/>
      <c r="O24" s="199"/>
      <c r="P24" s="22"/>
      <c r="Q24" s="22"/>
      <c r="R24" s="199"/>
      <c r="S24" s="199"/>
      <c r="T24" s="22"/>
      <c r="U24" s="22"/>
      <c r="V24" s="199"/>
      <c r="W24" s="199"/>
      <c r="X24" s="22"/>
      <c r="Y24" s="29"/>
    </row>
    <row r="25" spans="1:25" ht="21" customHeight="1">
      <c r="A25" s="204" t="s">
        <v>33</v>
      </c>
      <c r="B25" s="199">
        <v>1</v>
      </c>
      <c r="C25" s="200"/>
      <c r="D25" s="22"/>
      <c r="E25" s="22"/>
      <c r="F25" s="199">
        <v>1</v>
      </c>
      <c r="G25" s="199"/>
      <c r="H25" s="22"/>
      <c r="I25" s="22"/>
      <c r="J25" s="199">
        <v>1</v>
      </c>
      <c r="K25" s="199"/>
      <c r="L25" s="22"/>
      <c r="M25" s="22"/>
      <c r="N25" s="199">
        <v>1</v>
      </c>
      <c r="O25" s="199"/>
      <c r="P25" s="22"/>
      <c r="Q25" s="22"/>
      <c r="R25" s="199">
        <v>1</v>
      </c>
      <c r="S25" s="199"/>
      <c r="T25" s="22"/>
      <c r="U25" s="22"/>
      <c r="V25" s="199">
        <v>1</v>
      </c>
      <c r="W25" s="199"/>
      <c r="X25" s="22"/>
      <c r="Y25" s="29"/>
    </row>
    <row r="26" spans="1:25" ht="21" customHeight="1">
      <c r="A26" s="205"/>
      <c r="B26" s="199"/>
      <c r="C26" s="201"/>
      <c r="D26" s="22"/>
      <c r="E26" s="22"/>
      <c r="F26" s="199"/>
      <c r="G26" s="199"/>
      <c r="H26" s="22"/>
      <c r="I26" s="22"/>
      <c r="J26" s="199"/>
      <c r="K26" s="199"/>
      <c r="L26" s="22"/>
      <c r="M26" s="22"/>
      <c r="N26" s="199"/>
      <c r="O26" s="199"/>
      <c r="P26" s="22"/>
      <c r="Q26" s="22"/>
      <c r="R26" s="199"/>
      <c r="S26" s="199"/>
      <c r="T26" s="22"/>
      <c r="U26" s="22"/>
      <c r="V26" s="199"/>
      <c r="W26" s="199"/>
      <c r="X26" s="22"/>
      <c r="Y26" s="29"/>
    </row>
    <row r="27" spans="1:25" ht="21" customHeight="1">
      <c r="A27" s="205"/>
      <c r="B27" s="199">
        <v>2</v>
      </c>
      <c r="C27" s="200"/>
      <c r="D27" s="22"/>
      <c r="E27" s="22"/>
      <c r="F27" s="199">
        <v>2</v>
      </c>
      <c r="G27" s="199"/>
      <c r="H27" s="22"/>
      <c r="I27" s="22"/>
      <c r="J27" s="199">
        <v>2</v>
      </c>
      <c r="K27" s="199"/>
      <c r="L27" s="22"/>
      <c r="M27" s="22"/>
      <c r="N27" s="199">
        <v>2</v>
      </c>
      <c r="O27" s="199"/>
      <c r="P27" s="22"/>
      <c r="Q27" s="22"/>
      <c r="R27" s="199">
        <v>2</v>
      </c>
      <c r="S27" s="199"/>
      <c r="T27" s="22"/>
      <c r="U27" s="22"/>
      <c r="V27" s="199">
        <v>2</v>
      </c>
      <c r="W27" s="199"/>
      <c r="X27" s="22"/>
      <c r="Y27" s="29"/>
    </row>
    <row r="28" spans="1:25" ht="21" customHeight="1">
      <c r="A28" s="205"/>
      <c r="B28" s="199"/>
      <c r="C28" s="208"/>
      <c r="D28" s="22"/>
      <c r="E28" s="22"/>
      <c r="F28" s="199"/>
      <c r="G28" s="199"/>
      <c r="H28" s="22"/>
      <c r="I28" s="22"/>
      <c r="J28" s="199"/>
      <c r="K28" s="199"/>
      <c r="L28" s="22"/>
      <c r="M28" s="22"/>
      <c r="N28" s="199"/>
      <c r="O28" s="199"/>
      <c r="P28" s="22"/>
      <c r="Q28" s="22"/>
      <c r="R28" s="199"/>
      <c r="S28" s="199"/>
      <c r="T28" s="22"/>
      <c r="U28" s="22"/>
      <c r="V28" s="199"/>
      <c r="W28" s="199"/>
      <c r="X28" s="22"/>
      <c r="Y28" s="29"/>
    </row>
    <row r="29" spans="1:25" ht="21" customHeight="1">
      <c r="A29" s="205"/>
      <c r="B29" s="199">
        <v>3</v>
      </c>
      <c r="C29" s="199"/>
      <c r="D29" s="22"/>
      <c r="E29" s="22"/>
      <c r="F29" s="199">
        <v>3</v>
      </c>
      <c r="G29" s="199"/>
      <c r="H29" s="22"/>
      <c r="I29" s="22"/>
      <c r="J29" s="199">
        <v>3</v>
      </c>
      <c r="K29" s="199"/>
      <c r="L29" s="22"/>
      <c r="M29" s="22"/>
      <c r="N29" s="199">
        <v>3</v>
      </c>
      <c r="O29" s="199"/>
      <c r="P29" s="22"/>
      <c r="Q29" s="22"/>
      <c r="R29" s="199">
        <v>3</v>
      </c>
      <c r="S29" s="199"/>
      <c r="T29" s="22"/>
      <c r="U29" s="22"/>
      <c r="V29" s="199">
        <v>3</v>
      </c>
      <c r="W29" s="199"/>
      <c r="X29" s="22"/>
      <c r="Y29" s="29"/>
    </row>
    <row r="30" spans="1:25" ht="21" customHeight="1">
      <c r="A30" s="205"/>
      <c r="B30" s="199"/>
      <c r="C30" s="199"/>
      <c r="D30" s="22"/>
      <c r="E30" s="22"/>
      <c r="F30" s="199"/>
      <c r="G30" s="199"/>
      <c r="H30" s="22"/>
      <c r="I30" s="22"/>
      <c r="J30" s="199"/>
      <c r="K30" s="199"/>
      <c r="L30" s="22"/>
      <c r="M30" s="22"/>
      <c r="N30" s="199"/>
      <c r="O30" s="199"/>
      <c r="P30" s="22"/>
      <c r="Q30" s="22"/>
      <c r="R30" s="199"/>
      <c r="S30" s="199"/>
      <c r="T30" s="22"/>
      <c r="U30" s="22"/>
      <c r="V30" s="199"/>
      <c r="W30" s="199"/>
      <c r="X30" s="22"/>
      <c r="Y30" s="29"/>
    </row>
    <row r="31" spans="1:25" ht="21" customHeight="1">
      <c r="A31" s="205"/>
      <c r="B31" s="199">
        <v>4</v>
      </c>
      <c r="C31" s="199"/>
      <c r="D31" s="22"/>
      <c r="E31" s="22"/>
      <c r="F31" s="199">
        <v>4</v>
      </c>
      <c r="G31" s="199"/>
      <c r="H31" s="22"/>
      <c r="I31" s="22"/>
      <c r="J31" s="199">
        <v>4</v>
      </c>
      <c r="K31" s="199"/>
      <c r="L31" s="22"/>
      <c r="M31" s="22"/>
      <c r="N31" s="199">
        <v>4</v>
      </c>
      <c r="O31" s="199"/>
      <c r="P31" s="22"/>
      <c r="Q31" s="22"/>
      <c r="R31" s="199">
        <v>4</v>
      </c>
      <c r="S31" s="199"/>
      <c r="T31" s="22"/>
      <c r="U31" s="22"/>
      <c r="V31" s="199">
        <v>4</v>
      </c>
      <c r="W31" s="199"/>
      <c r="X31" s="22"/>
      <c r="Y31" s="29"/>
    </row>
    <row r="32" spans="1:25" ht="21" customHeight="1">
      <c r="A32" s="205"/>
      <c r="B32" s="199"/>
      <c r="C32" s="199"/>
      <c r="D32" s="22"/>
      <c r="E32" s="22"/>
      <c r="F32" s="199"/>
      <c r="G32" s="199"/>
      <c r="H32" s="22"/>
      <c r="I32" s="22"/>
      <c r="J32" s="199"/>
      <c r="K32" s="199"/>
      <c r="L32" s="22"/>
      <c r="M32" s="22"/>
      <c r="N32" s="199"/>
      <c r="O32" s="199"/>
      <c r="P32" s="22"/>
      <c r="Q32" s="22"/>
      <c r="R32" s="199"/>
      <c r="S32" s="199"/>
      <c r="T32" s="22"/>
      <c r="U32" s="22"/>
      <c r="V32" s="199"/>
      <c r="W32" s="199"/>
      <c r="X32" s="22"/>
      <c r="Y32" s="29"/>
    </row>
    <row r="33" spans="1:25" ht="21" customHeight="1">
      <c r="A33" s="205"/>
      <c r="B33" s="199">
        <v>5</v>
      </c>
      <c r="C33" s="199"/>
      <c r="D33" s="22"/>
      <c r="E33" s="22"/>
      <c r="F33" s="199">
        <v>5</v>
      </c>
      <c r="G33" s="199"/>
      <c r="H33" s="22"/>
      <c r="I33" s="22"/>
      <c r="J33" s="199">
        <v>5</v>
      </c>
      <c r="K33" s="199"/>
      <c r="L33" s="22"/>
      <c r="M33" s="22"/>
      <c r="N33" s="199">
        <v>5</v>
      </c>
      <c r="O33" s="199"/>
      <c r="P33" s="22"/>
      <c r="Q33" s="22"/>
      <c r="R33" s="199">
        <v>5</v>
      </c>
      <c r="S33" s="199"/>
      <c r="T33" s="22"/>
      <c r="U33" s="22"/>
      <c r="V33" s="199">
        <v>5</v>
      </c>
      <c r="W33" s="199"/>
      <c r="X33" s="22"/>
      <c r="Y33" s="29"/>
    </row>
    <row r="34" spans="1:25" ht="21" customHeight="1">
      <c r="A34" s="205"/>
      <c r="B34" s="199"/>
      <c r="C34" s="199"/>
      <c r="D34" s="22"/>
      <c r="E34" s="22"/>
      <c r="F34" s="199"/>
      <c r="G34" s="199"/>
      <c r="H34" s="22"/>
      <c r="I34" s="22"/>
      <c r="J34" s="199"/>
      <c r="K34" s="199"/>
      <c r="L34" s="22"/>
      <c r="M34" s="22"/>
      <c r="N34" s="199"/>
      <c r="O34" s="199"/>
      <c r="P34" s="22"/>
      <c r="Q34" s="22"/>
      <c r="R34" s="199"/>
      <c r="S34" s="199"/>
      <c r="T34" s="22"/>
      <c r="U34" s="22"/>
      <c r="V34" s="199"/>
      <c r="W34" s="199"/>
      <c r="X34" s="22"/>
      <c r="Y34" s="29"/>
    </row>
    <row r="35" spans="1:25" ht="21" customHeight="1">
      <c r="A35" s="204" t="s">
        <v>34</v>
      </c>
      <c r="B35" s="199">
        <v>1</v>
      </c>
      <c r="C35" s="199"/>
      <c r="D35" s="22"/>
      <c r="E35" s="22"/>
      <c r="F35" s="199">
        <v>1</v>
      </c>
      <c r="G35" s="199"/>
      <c r="H35" s="22"/>
      <c r="I35" s="22"/>
      <c r="J35" s="199">
        <v>1</v>
      </c>
      <c r="K35" s="199"/>
      <c r="L35" s="22"/>
      <c r="M35" s="22"/>
      <c r="N35" s="199">
        <v>1</v>
      </c>
      <c r="O35" s="199"/>
      <c r="P35" s="22"/>
      <c r="Q35" s="22"/>
      <c r="R35" s="199">
        <v>1</v>
      </c>
      <c r="S35" s="199"/>
      <c r="T35" s="22"/>
      <c r="U35" s="22"/>
      <c r="V35" s="199">
        <v>1</v>
      </c>
      <c r="W35" s="199"/>
      <c r="X35" s="22"/>
      <c r="Y35" s="29"/>
    </row>
    <row r="36" spans="1:25" ht="21" customHeight="1">
      <c r="A36" s="209"/>
      <c r="B36" s="199"/>
      <c r="C36" s="199"/>
      <c r="D36" s="22"/>
      <c r="E36" s="22"/>
      <c r="F36" s="199"/>
      <c r="G36" s="199"/>
      <c r="H36" s="22"/>
      <c r="I36" s="22"/>
      <c r="J36" s="199"/>
      <c r="K36" s="199"/>
      <c r="L36" s="22"/>
      <c r="M36" s="22"/>
      <c r="N36" s="199"/>
      <c r="O36" s="199"/>
      <c r="P36" s="22"/>
      <c r="Q36" s="22"/>
      <c r="R36" s="199"/>
      <c r="S36" s="199"/>
      <c r="T36" s="22"/>
      <c r="U36" s="22"/>
      <c r="V36" s="199"/>
      <c r="W36" s="199"/>
      <c r="X36" s="22"/>
      <c r="Y36" s="29"/>
    </row>
    <row r="37" spans="1:25" ht="21" customHeight="1">
      <c r="A37" s="209"/>
      <c r="B37" s="199">
        <v>2</v>
      </c>
      <c r="C37" s="199"/>
      <c r="D37" s="22"/>
      <c r="E37" s="22"/>
      <c r="F37" s="199">
        <v>2</v>
      </c>
      <c r="G37" s="199"/>
      <c r="H37" s="22"/>
      <c r="I37" s="22"/>
      <c r="J37" s="199">
        <v>2</v>
      </c>
      <c r="K37" s="199"/>
      <c r="L37" s="22"/>
      <c r="M37" s="22"/>
      <c r="N37" s="199">
        <v>2</v>
      </c>
      <c r="O37" s="199"/>
      <c r="P37" s="22"/>
      <c r="Q37" s="22"/>
      <c r="R37" s="199">
        <v>2</v>
      </c>
      <c r="S37" s="199"/>
      <c r="T37" s="22"/>
      <c r="U37" s="22"/>
      <c r="V37" s="199">
        <v>2</v>
      </c>
      <c r="W37" s="199"/>
      <c r="X37" s="22"/>
      <c r="Y37" s="29"/>
    </row>
    <row r="38" spans="1:25" ht="21" customHeight="1">
      <c r="A38" s="209"/>
      <c r="B38" s="199"/>
      <c r="C38" s="199"/>
      <c r="D38" s="22"/>
      <c r="E38" s="22"/>
      <c r="F38" s="199"/>
      <c r="G38" s="199"/>
      <c r="H38" s="22"/>
      <c r="I38" s="22"/>
      <c r="J38" s="199"/>
      <c r="K38" s="199"/>
      <c r="L38" s="22"/>
      <c r="M38" s="22"/>
      <c r="N38" s="199"/>
      <c r="O38" s="199"/>
      <c r="P38" s="22"/>
      <c r="Q38" s="22"/>
      <c r="R38" s="199"/>
      <c r="S38" s="199"/>
      <c r="T38" s="22"/>
      <c r="U38" s="22"/>
      <c r="V38" s="199"/>
      <c r="W38" s="199"/>
      <c r="X38" s="22"/>
      <c r="Y38" s="29"/>
    </row>
    <row r="39" spans="1:25" ht="21" customHeight="1">
      <c r="A39" s="209"/>
      <c r="B39" s="199">
        <v>3</v>
      </c>
      <c r="C39" s="199"/>
      <c r="D39" s="22"/>
      <c r="E39" s="22"/>
      <c r="F39" s="199">
        <v>3</v>
      </c>
      <c r="G39" s="199"/>
      <c r="H39" s="22"/>
      <c r="I39" s="22"/>
      <c r="J39" s="199">
        <v>3</v>
      </c>
      <c r="K39" s="199"/>
      <c r="L39" s="22"/>
      <c r="M39" s="22"/>
      <c r="N39" s="199">
        <v>3</v>
      </c>
      <c r="O39" s="199"/>
      <c r="P39" s="22"/>
      <c r="Q39" s="22"/>
      <c r="R39" s="199">
        <v>3</v>
      </c>
      <c r="S39" s="199"/>
      <c r="T39" s="22"/>
      <c r="U39" s="22"/>
      <c r="V39" s="199">
        <v>3</v>
      </c>
      <c r="W39" s="199"/>
      <c r="X39" s="22"/>
      <c r="Y39" s="29"/>
    </row>
    <row r="40" spans="1:25" ht="21" customHeight="1">
      <c r="A40" s="209"/>
      <c r="B40" s="199"/>
      <c r="C40" s="199"/>
      <c r="D40" s="22"/>
      <c r="E40" s="22"/>
      <c r="F40" s="199"/>
      <c r="G40" s="199"/>
      <c r="H40" s="22"/>
      <c r="I40" s="22"/>
      <c r="J40" s="199"/>
      <c r="K40" s="199"/>
      <c r="L40" s="22"/>
      <c r="M40" s="22"/>
      <c r="N40" s="199"/>
      <c r="O40" s="199"/>
      <c r="P40" s="22"/>
      <c r="Q40" s="22"/>
      <c r="R40" s="199"/>
      <c r="S40" s="199"/>
      <c r="T40" s="22"/>
      <c r="U40" s="22"/>
      <c r="V40" s="199"/>
      <c r="W40" s="199"/>
      <c r="X40" s="22"/>
      <c r="Y40" s="29"/>
    </row>
    <row r="41" spans="1:25" ht="21" customHeight="1">
      <c r="A41" s="209"/>
      <c r="B41" s="199">
        <v>4</v>
      </c>
      <c r="C41" s="199"/>
      <c r="D41" s="22"/>
      <c r="E41" s="22"/>
      <c r="F41" s="199">
        <v>4</v>
      </c>
      <c r="G41" s="199"/>
      <c r="H41" s="22"/>
      <c r="I41" s="22"/>
      <c r="J41" s="199">
        <v>4</v>
      </c>
      <c r="K41" s="199"/>
      <c r="L41" s="22"/>
      <c r="M41" s="22"/>
      <c r="N41" s="199">
        <v>4</v>
      </c>
      <c r="O41" s="199"/>
      <c r="P41" s="22"/>
      <c r="Q41" s="22"/>
      <c r="R41" s="199">
        <v>4</v>
      </c>
      <c r="S41" s="199"/>
      <c r="T41" s="22"/>
      <c r="U41" s="22"/>
      <c r="V41" s="199">
        <v>4</v>
      </c>
      <c r="W41" s="199"/>
      <c r="X41" s="22"/>
      <c r="Y41" s="29"/>
    </row>
    <row r="42" spans="1:25" ht="21" customHeight="1">
      <c r="A42" s="209"/>
      <c r="B42" s="199"/>
      <c r="C42" s="199"/>
      <c r="D42" s="22"/>
      <c r="E42" s="22"/>
      <c r="F42" s="199"/>
      <c r="G42" s="199"/>
      <c r="H42" s="22"/>
      <c r="I42" s="22"/>
      <c r="J42" s="199"/>
      <c r="K42" s="199"/>
      <c r="L42" s="22"/>
      <c r="M42" s="22"/>
      <c r="N42" s="199"/>
      <c r="O42" s="199"/>
      <c r="P42" s="22"/>
      <c r="Q42" s="22"/>
      <c r="R42" s="199"/>
      <c r="S42" s="199"/>
      <c r="T42" s="22"/>
      <c r="U42" s="22"/>
      <c r="V42" s="199"/>
      <c r="W42" s="199"/>
      <c r="X42" s="22"/>
      <c r="Y42" s="29"/>
    </row>
    <row r="43" spans="1:25" ht="21" customHeight="1">
      <c r="A43" s="209"/>
      <c r="B43" s="199">
        <v>5</v>
      </c>
      <c r="C43" s="199"/>
      <c r="D43" s="22"/>
      <c r="E43" s="22"/>
      <c r="F43" s="199">
        <v>5</v>
      </c>
      <c r="G43" s="199"/>
      <c r="H43" s="22"/>
      <c r="I43" s="22"/>
      <c r="J43" s="199">
        <v>5</v>
      </c>
      <c r="K43" s="199"/>
      <c r="L43" s="22"/>
      <c r="M43" s="22"/>
      <c r="N43" s="199">
        <v>5</v>
      </c>
      <c r="O43" s="199"/>
      <c r="P43" s="22"/>
      <c r="Q43" s="22"/>
      <c r="R43" s="199">
        <v>5</v>
      </c>
      <c r="S43" s="199"/>
      <c r="T43" s="22"/>
      <c r="U43" s="22"/>
      <c r="V43" s="199">
        <v>5</v>
      </c>
      <c r="W43" s="199"/>
      <c r="X43" s="22"/>
      <c r="Y43" s="29"/>
    </row>
    <row r="44" spans="1:25" ht="21" customHeight="1">
      <c r="A44" s="209"/>
      <c r="B44" s="199"/>
      <c r="C44" s="199"/>
      <c r="D44" s="22"/>
      <c r="E44" s="22"/>
      <c r="F44" s="199"/>
      <c r="G44" s="199"/>
      <c r="H44" s="22"/>
      <c r="I44" s="22"/>
      <c r="J44" s="199"/>
      <c r="K44" s="199"/>
      <c r="L44" s="22"/>
      <c r="M44" s="22"/>
      <c r="N44" s="199"/>
      <c r="O44" s="199"/>
      <c r="P44" s="22"/>
      <c r="Q44" s="22"/>
      <c r="R44" s="199"/>
      <c r="S44" s="199"/>
      <c r="T44" s="22"/>
      <c r="U44" s="22"/>
      <c r="V44" s="199"/>
      <c r="W44" s="199"/>
      <c r="X44" s="22"/>
      <c r="Y44" s="29"/>
    </row>
    <row r="45" spans="1:25" ht="21" customHeight="1">
      <c r="A45" s="209"/>
      <c r="B45" s="199">
        <v>6</v>
      </c>
      <c r="C45" s="208"/>
      <c r="D45" s="26"/>
      <c r="E45" s="26"/>
      <c r="F45" s="199">
        <v>6</v>
      </c>
      <c r="G45" s="208"/>
      <c r="H45" s="26"/>
      <c r="I45" s="26"/>
      <c r="J45" s="199">
        <v>6</v>
      </c>
      <c r="K45" s="208"/>
      <c r="L45" s="26"/>
      <c r="M45" s="26"/>
      <c r="N45" s="199">
        <v>6</v>
      </c>
      <c r="O45" s="208"/>
      <c r="P45" s="26"/>
      <c r="Q45" s="26"/>
      <c r="R45" s="199">
        <v>6</v>
      </c>
      <c r="S45" s="208"/>
      <c r="T45" s="26"/>
      <c r="U45" s="26"/>
      <c r="V45" s="199">
        <v>6</v>
      </c>
      <c r="W45" s="208"/>
      <c r="X45" s="26"/>
      <c r="Y45" s="34"/>
    </row>
    <row r="46" spans="1:25" ht="21" customHeight="1">
      <c r="A46" s="209"/>
      <c r="B46" s="199"/>
      <c r="C46" s="201"/>
      <c r="D46" s="22"/>
      <c r="E46" s="22"/>
      <c r="F46" s="199"/>
      <c r="G46" s="201"/>
      <c r="H46" s="22"/>
      <c r="I46" s="22"/>
      <c r="J46" s="199"/>
      <c r="K46" s="201"/>
      <c r="L46" s="22"/>
      <c r="M46" s="22"/>
      <c r="N46" s="199"/>
      <c r="O46" s="201"/>
      <c r="P46" s="22"/>
      <c r="Q46" s="22"/>
      <c r="R46" s="199"/>
      <c r="S46" s="201"/>
      <c r="T46" s="22"/>
      <c r="U46" s="22"/>
      <c r="V46" s="199"/>
      <c r="W46" s="201"/>
      <c r="X46" s="22"/>
      <c r="Y46" s="29"/>
    </row>
    <row r="47" spans="1:25" ht="21" customHeight="1">
      <c r="A47" s="209"/>
      <c r="B47" s="199">
        <v>7</v>
      </c>
      <c r="C47" s="200"/>
      <c r="D47" s="22"/>
      <c r="E47" s="22"/>
      <c r="F47" s="199">
        <v>7</v>
      </c>
      <c r="G47" s="200"/>
      <c r="H47" s="22"/>
      <c r="I47" s="22"/>
      <c r="J47" s="199">
        <v>7</v>
      </c>
      <c r="K47" s="200"/>
      <c r="L47" s="22"/>
      <c r="M47" s="22"/>
      <c r="N47" s="199">
        <v>7</v>
      </c>
      <c r="O47" s="200"/>
      <c r="P47" s="22"/>
      <c r="Q47" s="22"/>
      <c r="R47" s="199">
        <v>7</v>
      </c>
      <c r="S47" s="200"/>
      <c r="T47" s="22"/>
      <c r="U47" s="22"/>
      <c r="V47" s="199">
        <v>7</v>
      </c>
      <c r="W47" s="200"/>
      <c r="X47" s="22"/>
      <c r="Y47" s="29"/>
    </row>
    <row r="48" spans="1:25" ht="21" customHeight="1">
      <c r="A48" s="209"/>
      <c r="B48" s="199"/>
      <c r="C48" s="201"/>
      <c r="D48" s="22"/>
      <c r="E48" s="22"/>
      <c r="F48" s="199"/>
      <c r="G48" s="201"/>
      <c r="H48" s="22"/>
      <c r="I48" s="22"/>
      <c r="J48" s="199"/>
      <c r="K48" s="201"/>
      <c r="L48" s="22"/>
      <c r="M48" s="22"/>
      <c r="N48" s="199"/>
      <c r="O48" s="201"/>
      <c r="P48" s="22"/>
      <c r="Q48" s="22"/>
      <c r="R48" s="199"/>
      <c r="S48" s="201"/>
      <c r="T48" s="22"/>
      <c r="U48" s="22"/>
      <c r="V48" s="199"/>
      <c r="W48" s="201"/>
      <c r="X48" s="22"/>
      <c r="Y48" s="29"/>
    </row>
    <row r="49" spans="1:25" ht="21" customHeight="1">
      <c r="A49" s="209"/>
      <c r="B49" s="199">
        <v>8</v>
      </c>
      <c r="C49" s="200"/>
      <c r="D49" s="22"/>
      <c r="E49" s="22"/>
      <c r="F49" s="199">
        <v>8</v>
      </c>
      <c r="G49" s="200"/>
      <c r="H49" s="22"/>
      <c r="I49" s="22"/>
      <c r="J49" s="199">
        <v>8</v>
      </c>
      <c r="K49" s="200"/>
      <c r="L49" s="22"/>
      <c r="M49" s="22"/>
      <c r="N49" s="199">
        <v>8</v>
      </c>
      <c r="O49" s="200"/>
      <c r="P49" s="22"/>
      <c r="Q49" s="22"/>
      <c r="R49" s="199">
        <v>8</v>
      </c>
      <c r="S49" s="200"/>
      <c r="T49" s="22"/>
      <c r="U49" s="22"/>
      <c r="V49" s="199">
        <v>8</v>
      </c>
      <c r="W49" s="200"/>
      <c r="X49" s="22"/>
      <c r="Y49" s="29"/>
    </row>
    <row r="50" spans="1:25" ht="21" customHeight="1">
      <c r="A50" s="209"/>
      <c r="B50" s="199"/>
      <c r="C50" s="201"/>
      <c r="D50" s="22"/>
      <c r="E50" s="22"/>
      <c r="F50" s="199"/>
      <c r="G50" s="201"/>
      <c r="H50" s="22"/>
      <c r="I50" s="22"/>
      <c r="J50" s="199"/>
      <c r="K50" s="201"/>
      <c r="L50" s="22"/>
      <c r="M50" s="22"/>
      <c r="N50" s="199"/>
      <c r="O50" s="201"/>
      <c r="P50" s="22"/>
      <c r="Q50" s="22"/>
      <c r="R50" s="199"/>
      <c r="S50" s="201"/>
      <c r="T50" s="22"/>
      <c r="U50" s="22"/>
      <c r="V50" s="199"/>
      <c r="W50" s="201"/>
      <c r="X50" s="22"/>
      <c r="Y50" s="29"/>
    </row>
    <row r="51" spans="1:25" ht="21" customHeight="1">
      <c r="A51" s="204" t="s">
        <v>35</v>
      </c>
      <c r="B51" s="199">
        <v>1</v>
      </c>
      <c r="C51" s="200"/>
      <c r="D51" s="22"/>
      <c r="E51" s="22"/>
      <c r="F51" s="200">
        <v>1</v>
      </c>
      <c r="G51" s="200"/>
      <c r="H51" s="22"/>
      <c r="I51" s="22"/>
      <c r="J51" s="200">
        <v>1</v>
      </c>
      <c r="K51" s="200"/>
      <c r="L51" s="22"/>
      <c r="M51" s="22"/>
      <c r="N51" s="200">
        <v>1</v>
      </c>
      <c r="O51" s="200"/>
      <c r="P51" s="22"/>
      <c r="Q51" s="22"/>
      <c r="R51" s="200">
        <v>1</v>
      </c>
      <c r="S51" s="200"/>
      <c r="T51" s="22"/>
      <c r="U51" s="22"/>
      <c r="V51" s="200">
        <v>1</v>
      </c>
      <c r="W51" s="200"/>
      <c r="X51" s="22"/>
      <c r="Y51" s="29"/>
    </row>
    <row r="52" spans="1:25" ht="21" customHeight="1">
      <c r="A52" s="209"/>
      <c r="B52" s="199"/>
      <c r="C52" s="201"/>
      <c r="D52" s="22"/>
      <c r="E52" s="22"/>
      <c r="F52" s="201"/>
      <c r="G52" s="201"/>
      <c r="H52" s="22"/>
      <c r="I52" s="22"/>
      <c r="J52" s="201"/>
      <c r="K52" s="201"/>
      <c r="L52" s="22"/>
      <c r="M52" s="22"/>
      <c r="N52" s="201"/>
      <c r="O52" s="201"/>
      <c r="P52" s="22"/>
      <c r="Q52" s="22"/>
      <c r="R52" s="201"/>
      <c r="S52" s="201"/>
      <c r="T52" s="22"/>
      <c r="U52" s="22"/>
      <c r="V52" s="201"/>
      <c r="W52" s="201"/>
      <c r="X52" s="22"/>
      <c r="Y52" s="29"/>
    </row>
    <row r="53" spans="1:25" ht="21" customHeight="1">
      <c r="A53" s="209"/>
      <c r="B53" s="199">
        <v>2</v>
      </c>
      <c r="C53" s="200"/>
      <c r="D53" s="22"/>
      <c r="E53" s="22"/>
      <c r="F53" s="200">
        <v>2</v>
      </c>
      <c r="G53" s="200"/>
      <c r="H53" s="22"/>
      <c r="I53" s="22"/>
      <c r="J53" s="200">
        <v>2</v>
      </c>
      <c r="K53" s="200"/>
      <c r="L53" s="22"/>
      <c r="M53" s="22"/>
      <c r="N53" s="200">
        <v>2</v>
      </c>
      <c r="O53" s="200"/>
      <c r="P53" s="22"/>
      <c r="Q53" s="22"/>
      <c r="R53" s="200">
        <v>2</v>
      </c>
      <c r="S53" s="200"/>
      <c r="T53" s="22"/>
      <c r="U53" s="22"/>
      <c r="V53" s="200">
        <v>2</v>
      </c>
      <c r="W53" s="200"/>
      <c r="X53" s="22"/>
      <c r="Y53" s="29"/>
    </row>
    <row r="54" spans="1:25" ht="21" customHeight="1">
      <c r="A54" s="209"/>
      <c r="B54" s="199"/>
      <c r="C54" s="201"/>
      <c r="D54" s="22"/>
      <c r="E54" s="22"/>
      <c r="F54" s="201"/>
      <c r="G54" s="201"/>
      <c r="H54" s="22"/>
      <c r="I54" s="22"/>
      <c r="J54" s="201"/>
      <c r="K54" s="201"/>
      <c r="L54" s="22"/>
      <c r="M54" s="22"/>
      <c r="N54" s="201"/>
      <c r="O54" s="201"/>
      <c r="P54" s="22"/>
      <c r="Q54" s="22"/>
      <c r="R54" s="201"/>
      <c r="S54" s="201"/>
      <c r="T54" s="22"/>
      <c r="U54" s="22"/>
      <c r="V54" s="201"/>
      <c r="W54" s="201"/>
      <c r="X54" s="22"/>
      <c r="Y54" s="29"/>
    </row>
    <row r="55" spans="1:25" ht="21" customHeight="1">
      <c r="A55" s="209"/>
      <c r="B55" s="199">
        <v>3</v>
      </c>
      <c r="C55" s="200"/>
      <c r="D55" s="22"/>
      <c r="E55" s="22"/>
      <c r="F55" s="200">
        <v>3</v>
      </c>
      <c r="G55" s="200"/>
      <c r="H55" s="22"/>
      <c r="I55" s="22"/>
      <c r="J55" s="200">
        <v>3</v>
      </c>
      <c r="K55" s="200"/>
      <c r="L55" s="22"/>
      <c r="M55" s="22"/>
      <c r="N55" s="200">
        <v>3</v>
      </c>
      <c r="O55" s="200"/>
      <c r="P55" s="22"/>
      <c r="Q55" s="22"/>
      <c r="R55" s="200">
        <v>3</v>
      </c>
      <c r="S55" s="200"/>
      <c r="T55" s="22"/>
      <c r="U55" s="22"/>
      <c r="V55" s="200">
        <v>3</v>
      </c>
      <c r="W55" s="200"/>
      <c r="X55" s="22"/>
      <c r="Y55" s="29"/>
    </row>
    <row r="56" spans="1:25" ht="21" customHeight="1">
      <c r="A56" s="209"/>
      <c r="B56" s="199"/>
      <c r="C56" s="201"/>
      <c r="D56" s="22"/>
      <c r="E56" s="22"/>
      <c r="F56" s="201"/>
      <c r="G56" s="201"/>
      <c r="H56" s="22"/>
      <c r="I56" s="22"/>
      <c r="J56" s="201"/>
      <c r="K56" s="201"/>
      <c r="L56" s="22"/>
      <c r="M56" s="22"/>
      <c r="N56" s="201"/>
      <c r="O56" s="201"/>
      <c r="P56" s="22"/>
      <c r="Q56" s="22"/>
      <c r="R56" s="201"/>
      <c r="S56" s="201"/>
      <c r="T56" s="22"/>
      <c r="U56" s="22"/>
      <c r="V56" s="201"/>
      <c r="W56" s="201"/>
      <c r="X56" s="22"/>
      <c r="Y56" s="29"/>
    </row>
    <row r="57" spans="1:25" ht="21" customHeight="1">
      <c r="A57" s="209"/>
      <c r="B57" s="199">
        <v>4</v>
      </c>
      <c r="C57" s="200"/>
      <c r="D57" s="22"/>
      <c r="E57" s="22"/>
      <c r="F57" s="200">
        <v>4</v>
      </c>
      <c r="G57" s="200"/>
      <c r="H57" s="22"/>
      <c r="I57" s="22"/>
      <c r="J57" s="200">
        <v>4</v>
      </c>
      <c r="K57" s="200"/>
      <c r="L57" s="22"/>
      <c r="M57" s="22"/>
      <c r="N57" s="200">
        <v>4</v>
      </c>
      <c r="O57" s="200"/>
      <c r="P57" s="22"/>
      <c r="Q57" s="22"/>
      <c r="R57" s="200">
        <v>4</v>
      </c>
      <c r="S57" s="200"/>
      <c r="T57" s="22"/>
      <c r="U57" s="22"/>
      <c r="V57" s="200">
        <v>4</v>
      </c>
      <c r="W57" s="200"/>
      <c r="X57" s="22"/>
      <c r="Y57" s="29"/>
    </row>
    <row r="58" spans="1:25" ht="21" customHeight="1">
      <c r="A58" s="209"/>
      <c r="B58" s="199"/>
      <c r="C58" s="201"/>
      <c r="D58" s="22"/>
      <c r="E58" s="22"/>
      <c r="F58" s="201"/>
      <c r="G58" s="201"/>
      <c r="H58" s="22"/>
      <c r="I58" s="22"/>
      <c r="J58" s="201"/>
      <c r="K58" s="201"/>
      <c r="L58" s="22"/>
      <c r="M58" s="22"/>
      <c r="N58" s="201"/>
      <c r="O58" s="201"/>
      <c r="P58" s="22"/>
      <c r="Q58" s="22"/>
      <c r="R58" s="201"/>
      <c r="S58" s="201"/>
      <c r="T58" s="22"/>
      <c r="U58" s="22"/>
      <c r="V58" s="201"/>
      <c r="W58" s="201"/>
      <c r="X58" s="22"/>
      <c r="Y58" s="29"/>
    </row>
    <row r="59" spans="1:25" ht="21" customHeight="1">
      <c r="A59" s="209"/>
      <c r="B59" s="199">
        <v>5</v>
      </c>
      <c r="C59" s="200"/>
      <c r="D59" s="22"/>
      <c r="E59" s="22"/>
      <c r="F59" s="199">
        <v>5</v>
      </c>
      <c r="G59" s="200"/>
      <c r="H59" s="22"/>
      <c r="I59" s="22"/>
      <c r="J59" s="199">
        <v>5</v>
      </c>
      <c r="K59" s="200"/>
      <c r="L59" s="22"/>
      <c r="M59" s="22"/>
      <c r="N59" s="199">
        <v>5</v>
      </c>
      <c r="O59" s="200"/>
      <c r="P59" s="22"/>
      <c r="Q59" s="22"/>
      <c r="R59" s="199">
        <v>5</v>
      </c>
      <c r="S59" s="200"/>
      <c r="T59" s="22"/>
      <c r="U59" s="22"/>
      <c r="V59" s="199">
        <v>5</v>
      </c>
      <c r="W59" s="200"/>
      <c r="X59" s="22"/>
      <c r="Y59" s="29"/>
    </row>
    <row r="60" spans="1:25" ht="21" customHeight="1">
      <c r="A60" s="209"/>
      <c r="B60" s="199"/>
      <c r="C60" s="201"/>
      <c r="D60" s="22"/>
      <c r="E60" s="22"/>
      <c r="F60" s="199"/>
      <c r="G60" s="201"/>
      <c r="H60" s="22"/>
      <c r="I60" s="22"/>
      <c r="J60" s="199"/>
      <c r="K60" s="201"/>
      <c r="L60" s="22"/>
      <c r="M60" s="22"/>
      <c r="N60" s="199"/>
      <c r="O60" s="201"/>
      <c r="P60" s="22"/>
      <c r="Q60" s="22"/>
      <c r="R60" s="199"/>
      <c r="S60" s="201"/>
      <c r="T60" s="22"/>
      <c r="U60" s="22"/>
      <c r="V60" s="199"/>
      <c r="W60" s="201"/>
      <c r="X60" s="22"/>
      <c r="Y60" s="29"/>
    </row>
    <row r="61" spans="1:25" ht="21" customHeight="1">
      <c r="A61" s="209"/>
      <c r="B61" s="199">
        <v>6</v>
      </c>
      <c r="C61" s="200"/>
      <c r="D61" s="22"/>
      <c r="E61" s="22"/>
      <c r="F61" s="199">
        <v>6</v>
      </c>
      <c r="G61" s="200"/>
      <c r="H61" s="22"/>
      <c r="I61" s="22"/>
      <c r="J61" s="199">
        <v>6</v>
      </c>
      <c r="K61" s="200"/>
      <c r="L61" s="22"/>
      <c r="M61" s="22"/>
      <c r="N61" s="199">
        <v>6</v>
      </c>
      <c r="O61" s="200"/>
      <c r="P61" s="22"/>
      <c r="Q61" s="22"/>
      <c r="R61" s="199">
        <v>6</v>
      </c>
      <c r="S61" s="200"/>
      <c r="T61" s="22"/>
      <c r="U61" s="22"/>
      <c r="V61" s="199">
        <v>6</v>
      </c>
      <c r="W61" s="200"/>
      <c r="X61" s="22"/>
      <c r="Y61" s="29"/>
    </row>
    <row r="62" spans="1:25" ht="21" customHeight="1">
      <c r="A62" s="209"/>
      <c r="B62" s="199"/>
      <c r="C62" s="201"/>
      <c r="D62" s="22"/>
      <c r="E62" s="22"/>
      <c r="F62" s="199"/>
      <c r="G62" s="201"/>
      <c r="H62" s="22"/>
      <c r="I62" s="22"/>
      <c r="J62" s="199"/>
      <c r="K62" s="201"/>
      <c r="L62" s="22"/>
      <c r="M62" s="22"/>
      <c r="N62" s="199"/>
      <c r="O62" s="201"/>
      <c r="P62" s="22"/>
      <c r="Q62" s="22"/>
      <c r="R62" s="199"/>
      <c r="S62" s="201"/>
      <c r="T62" s="22"/>
      <c r="U62" s="22"/>
      <c r="V62" s="199"/>
      <c r="W62" s="201"/>
      <c r="X62" s="22"/>
      <c r="Y62" s="29"/>
    </row>
    <row r="63" spans="1:25" ht="21" customHeight="1">
      <c r="A63" s="209"/>
      <c r="B63" s="199">
        <v>7</v>
      </c>
      <c r="C63" s="200"/>
      <c r="D63" s="22"/>
      <c r="E63" s="22"/>
      <c r="F63" s="199">
        <v>7</v>
      </c>
      <c r="G63" s="200"/>
      <c r="H63" s="22"/>
      <c r="I63" s="22"/>
      <c r="J63" s="199">
        <v>7</v>
      </c>
      <c r="K63" s="200"/>
      <c r="L63" s="22"/>
      <c r="M63" s="22"/>
      <c r="N63" s="199">
        <v>7</v>
      </c>
      <c r="O63" s="200"/>
      <c r="P63" s="22"/>
      <c r="Q63" s="22"/>
      <c r="R63" s="199">
        <v>7</v>
      </c>
      <c r="S63" s="200"/>
      <c r="T63" s="22"/>
      <c r="U63" s="22"/>
      <c r="V63" s="199">
        <v>7</v>
      </c>
      <c r="W63" s="200"/>
      <c r="X63" s="22"/>
      <c r="Y63" s="29"/>
    </row>
    <row r="64" spans="1:25" ht="21" customHeight="1">
      <c r="A64" s="209"/>
      <c r="B64" s="199"/>
      <c r="C64" s="201"/>
      <c r="D64" s="22"/>
      <c r="E64" s="22"/>
      <c r="F64" s="199"/>
      <c r="G64" s="201"/>
      <c r="H64" s="22"/>
      <c r="I64" s="22"/>
      <c r="J64" s="199"/>
      <c r="K64" s="201"/>
      <c r="L64" s="22"/>
      <c r="M64" s="22"/>
      <c r="N64" s="199"/>
      <c r="O64" s="201"/>
      <c r="P64" s="22"/>
      <c r="Q64" s="22"/>
      <c r="R64" s="199"/>
      <c r="S64" s="201"/>
      <c r="T64" s="22"/>
      <c r="U64" s="22"/>
      <c r="V64" s="199"/>
      <c r="W64" s="201"/>
      <c r="X64" s="22"/>
      <c r="Y64" s="29"/>
    </row>
    <row r="65" spans="1:25" ht="21" customHeight="1">
      <c r="A65" s="209"/>
      <c r="B65" s="199">
        <v>8</v>
      </c>
      <c r="C65" s="200"/>
      <c r="D65" s="22"/>
      <c r="E65" s="22"/>
      <c r="F65" s="199">
        <v>8</v>
      </c>
      <c r="G65" s="200"/>
      <c r="H65" s="22"/>
      <c r="I65" s="22"/>
      <c r="J65" s="199">
        <v>8</v>
      </c>
      <c r="K65" s="200"/>
      <c r="L65" s="22"/>
      <c r="M65" s="22"/>
      <c r="N65" s="199">
        <v>8</v>
      </c>
      <c r="O65" s="200"/>
      <c r="P65" s="22"/>
      <c r="Q65" s="22"/>
      <c r="R65" s="199">
        <v>8</v>
      </c>
      <c r="S65" s="200"/>
      <c r="T65" s="22"/>
      <c r="U65" s="22"/>
      <c r="V65" s="199">
        <v>8</v>
      </c>
      <c r="W65" s="200"/>
      <c r="X65" s="22"/>
      <c r="Y65" s="29"/>
    </row>
    <row r="66" spans="1:25" ht="21" customHeight="1" thickBot="1">
      <c r="A66" s="210"/>
      <c r="B66" s="211"/>
      <c r="C66" s="212"/>
      <c r="D66" s="30"/>
      <c r="E66" s="30"/>
      <c r="F66" s="211"/>
      <c r="G66" s="212"/>
      <c r="H66" s="30"/>
      <c r="I66" s="30"/>
      <c r="J66" s="211"/>
      <c r="K66" s="212"/>
      <c r="L66" s="30"/>
      <c r="M66" s="30"/>
      <c r="N66" s="211"/>
      <c r="O66" s="212"/>
      <c r="P66" s="30"/>
      <c r="Q66" s="30"/>
      <c r="R66" s="211"/>
      <c r="S66" s="212"/>
      <c r="T66" s="30"/>
      <c r="U66" s="30"/>
      <c r="V66" s="211"/>
      <c r="W66" s="212"/>
      <c r="X66" s="30"/>
      <c r="Y66" s="31"/>
    </row>
    <row r="67" spans="1:25" ht="28.5">
      <c r="Y67" s="14" t="s">
        <v>36</v>
      </c>
    </row>
  </sheetData>
  <mergeCells count="390">
    <mergeCell ref="N65:N66"/>
    <mergeCell ref="O65:O66"/>
    <mergeCell ref="R65:R66"/>
    <mergeCell ref="S65:S66"/>
    <mergeCell ref="V65:V66"/>
    <mergeCell ref="W65:W66"/>
    <mergeCell ref="B65:B66"/>
    <mergeCell ref="C65:C66"/>
    <mergeCell ref="F65:F66"/>
    <mergeCell ref="G65:G66"/>
    <mergeCell ref="J65:J66"/>
    <mergeCell ref="K65:K66"/>
    <mergeCell ref="N63:N64"/>
    <mergeCell ref="O63:O64"/>
    <mergeCell ref="R63:R64"/>
    <mergeCell ref="S63:S64"/>
    <mergeCell ref="V63:V64"/>
    <mergeCell ref="W63:W64"/>
    <mergeCell ref="B63:B64"/>
    <mergeCell ref="C63:C64"/>
    <mergeCell ref="F63:F64"/>
    <mergeCell ref="G63:G64"/>
    <mergeCell ref="J63:J64"/>
    <mergeCell ref="K63:K64"/>
    <mergeCell ref="N61:N62"/>
    <mergeCell ref="O61:O62"/>
    <mergeCell ref="R61:R62"/>
    <mergeCell ref="S61:S62"/>
    <mergeCell ref="V61:V62"/>
    <mergeCell ref="W61:W62"/>
    <mergeCell ref="B61:B62"/>
    <mergeCell ref="C61:C62"/>
    <mergeCell ref="F61:F62"/>
    <mergeCell ref="G61:G62"/>
    <mergeCell ref="J61:J62"/>
    <mergeCell ref="K61:K62"/>
    <mergeCell ref="S59:S60"/>
    <mergeCell ref="V59:V60"/>
    <mergeCell ref="W59:W60"/>
    <mergeCell ref="B59:B60"/>
    <mergeCell ref="C59:C60"/>
    <mergeCell ref="F59:F60"/>
    <mergeCell ref="G59:G60"/>
    <mergeCell ref="J59:J60"/>
    <mergeCell ref="K59:K60"/>
    <mergeCell ref="W55:W56"/>
    <mergeCell ref="B55:B56"/>
    <mergeCell ref="C55:C56"/>
    <mergeCell ref="F55:F56"/>
    <mergeCell ref="G55:G56"/>
    <mergeCell ref="J55:J56"/>
    <mergeCell ref="K55:K56"/>
    <mergeCell ref="N57:N58"/>
    <mergeCell ref="O57:O58"/>
    <mergeCell ref="R57:R58"/>
    <mergeCell ref="S57:S58"/>
    <mergeCell ref="V57:V58"/>
    <mergeCell ref="W57:W58"/>
    <mergeCell ref="B57:B58"/>
    <mergeCell ref="C57:C58"/>
    <mergeCell ref="F57:F58"/>
    <mergeCell ref="G57:G58"/>
    <mergeCell ref="J57:J58"/>
    <mergeCell ref="K57:K58"/>
    <mergeCell ref="W53:W54"/>
    <mergeCell ref="B53:B54"/>
    <mergeCell ref="C53:C54"/>
    <mergeCell ref="F53:F54"/>
    <mergeCell ref="G53:G54"/>
    <mergeCell ref="J53:J54"/>
    <mergeCell ref="K53:K54"/>
    <mergeCell ref="K51:K52"/>
    <mergeCell ref="N51:N52"/>
    <mergeCell ref="O51:O52"/>
    <mergeCell ref="R51:R52"/>
    <mergeCell ref="S51:S52"/>
    <mergeCell ref="V51:V52"/>
    <mergeCell ref="W51:W52"/>
    <mergeCell ref="W47:W48"/>
    <mergeCell ref="B49:B50"/>
    <mergeCell ref="C49:C50"/>
    <mergeCell ref="F49:F50"/>
    <mergeCell ref="G49:G50"/>
    <mergeCell ref="J49:J50"/>
    <mergeCell ref="K49:K50"/>
    <mergeCell ref="N49:N50"/>
    <mergeCell ref="O49:O50"/>
    <mergeCell ref="R49:R50"/>
    <mergeCell ref="K47:K48"/>
    <mergeCell ref="N47:N48"/>
    <mergeCell ref="O47:O48"/>
    <mergeCell ref="R47:R48"/>
    <mergeCell ref="S47:S48"/>
    <mergeCell ref="V47:V48"/>
    <mergeCell ref="S49:S50"/>
    <mergeCell ref="B47:B48"/>
    <mergeCell ref="C47:C48"/>
    <mergeCell ref="F47:F48"/>
    <mergeCell ref="G47:G48"/>
    <mergeCell ref="J47:J48"/>
    <mergeCell ref="V49:V50"/>
    <mergeCell ref="W49:W50"/>
    <mergeCell ref="A51:A66"/>
    <mergeCell ref="B51:B52"/>
    <mergeCell ref="C51:C52"/>
    <mergeCell ref="F51:F52"/>
    <mergeCell ref="G51:G52"/>
    <mergeCell ref="J51:J52"/>
    <mergeCell ref="A35:A50"/>
    <mergeCell ref="S43:S44"/>
    <mergeCell ref="V43:V44"/>
    <mergeCell ref="S39:S40"/>
    <mergeCell ref="V39:V40"/>
    <mergeCell ref="N53:N54"/>
    <mergeCell ref="O53:O54"/>
    <mergeCell ref="R53:R54"/>
    <mergeCell ref="S53:S54"/>
    <mergeCell ref="V53:V54"/>
    <mergeCell ref="N55:N56"/>
    <mergeCell ref="O55:O56"/>
    <mergeCell ref="R55:R56"/>
    <mergeCell ref="S55:S56"/>
    <mergeCell ref="V55:V56"/>
    <mergeCell ref="N59:N60"/>
    <mergeCell ref="O59:O60"/>
    <mergeCell ref="R59:R60"/>
    <mergeCell ref="W43:W44"/>
    <mergeCell ref="B45:B46"/>
    <mergeCell ref="C45:C46"/>
    <mergeCell ref="F45:F46"/>
    <mergeCell ref="G45:G46"/>
    <mergeCell ref="J45:J46"/>
    <mergeCell ref="K45:K46"/>
    <mergeCell ref="N45:N46"/>
    <mergeCell ref="O45:O46"/>
    <mergeCell ref="R45:R46"/>
    <mergeCell ref="S45:S46"/>
    <mergeCell ref="V45:V46"/>
    <mergeCell ref="W45:W46"/>
    <mergeCell ref="B43:B44"/>
    <mergeCell ref="C43:C44"/>
    <mergeCell ref="F43:F44"/>
    <mergeCell ref="G43:G44"/>
    <mergeCell ref="J43:J44"/>
    <mergeCell ref="K43:K44"/>
    <mergeCell ref="N43:N44"/>
    <mergeCell ref="O43:O44"/>
    <mergeCell ref="R43:R44"/>
    <mergeCell ref="W39:W40"/>
    <mergeCell ref="B41:B42"/>
    <mergeCell ref="C41:C42"/>
    <mergeCell ref="F41:F42"/>
    <mergeCell ref="G41:G42"/>
    <mergeCell ref="J41:J42"/>
    <mergeCell ref="W41:W42"/>
    <mergeCell ref="K41:K42"/>
    <mergeCell ref="N41:N42"/>
    <mergeCell ref="O41:O42"/>
    <mergeCell ref="R41:R42"/>
    <mergeCell ref="S41:S42"/>
    <mergeCell ref="V41:V42"/>
    <mergeCell ref="B39:B40"/>
    <mergeCell ref="C39:C40"/>
    <mergeCell ref="F39:F40"/>
    <mergeCell ref="G39:G40"/>
    <mergeCell ref="J39:J40"/>
    <mergeCell ref="K39:K40"/>
    <mergeCell ref="N39:N40"/>
    <mergeCell ref="O39:O40"/>
    <mergeCell ref="R39:R40"/>
    <mergeCell ref="W35:W36"/>
    <mergeCell ref="B37:B38"/>
    <mergeCell ref="C37:C38"/>
    <mergeCell ref="F37:F38"/>
    <mergeCell ref="G37:G38"/>
    <mergeCell ref="J37:J38"/>
    <mergeCell ref="K37:K38"/>
    <mergeCell ref="N37:N38"/>
    <mergeCell ref="O37:O38"/>
    <mergeCell ref="R37:R38"/>
    <mergeCell ref="K35:K36"/>
    <mergeCell ref="N35:N36"/>
    <mergeCell ref="O35:O36"/>
    <mergeCell ref="R35:R36"/>
    <mergeCell ref="S35:S36"/>
    <mergeCell ref="V35:V36"/>
    <mergeCell ref="B35:B36"/>
    <mergeCell ref="C35:C36"/>
    <mergeCell ref="F35:F36"/>
    <mergeCell ref="G35:G36"/>
    <mergeCell ref="J35:J36"/>
    <mergeCell ref="S37:S38"/>
    <mergeCell ref="V37:V38"/>
    <mergeCell ref="W37:W38"/>
    <mergeCell ref="N33:N34"/>
    <mergeCell ref="O33:O34"/>
    <mergeCell ref="R33:R34"/>
    <mergeCell ref="S33:S34"/>
    <mergeCell ref="V33:V34"/>
    <mergeCell ref="W33:W34"/>
    <mergeCell ref="B33:B34"/>
    <mergeCell ref="C33:C34"/>
    <mergeCell ref="F33:F34"/>
    <mergeCell ref="G33:G34"/>
    <mergeCell ref="J33:J34"/>
    <mergeCell ref="K33:K34"/>
    <mergeCell ref="N31:N32"/>
    <mergeCell ref="O31:O32"/>
    <mergeCell ref="R31:R32"/>
    <mergeCell ref="S31:S32"/>
    <mergeCell ref="V31:V32"/>
    <mergeCell ref="W31:W32"/>
    <mergeCell ref="B31:B32"/>
    <mergeCell ref="C31:C32"/>
    <mergeCell ref="F31:F32"/>
    <mergeCell ref="G31:G32"/>
    <mergeCell ref="J31:J32"/>
    <mergeCell ref="K31:K32"/>
    <mergeCell ref="S29:S30"/>
    <mergeCell ref="V29:V30"/>
    <mergeCell ref="W29:W30"/>
    <mergeCell ref="B29:B30"/>
    <mergeCell ref="C29:C30"/>
    <mergeCell ref="F29:F30"/>
    <mergeCell ref="G29:G30"/>
    <mergeCell ref="J29:J30"/>
    <mergeCell ref="K29:K30"/>
    <mergeCell ref="B27:B28"/>
    <mergeCell ref="C27:C28"/>
    <mergeCell ref="F27:F28"/>
    <mergeCell ref="G27:G28"/>
    <mergeCell ref="J27:J28"/>
    <mergeCell ref="K27:K28"/>
    <mergeCell ref="N29:N30"/>
    <mergeCell ref="O29:O30"/>
    <mergeCell ref="R29:R30"/>
    <mergeCell ref="W25:W26"/>
    <mergeCell ref="S23:S24"/>
    <mergeCell ref="V23:V24"/>
    <mergeCell ref="W23:W24"/>
    <mergeCell ref="N27:N28"/>
    <mergeCell ref="O27:O28"/>
    <mergeCell ref="R27:R28"/>
    <mergeCell ref="S27:S28"/>
    <mergeCell ref="V27:V28"/>
    <mergeCell ref="W27:W28"/>
    <mergeCell ref="R23:R24"/>
    <mergeCell ref="K21:K22"/>
    <mergeCell ref="N21:N22"/>
    <mergeCell ref="O21:O22"/>
    <mergeCell ref="R21:R22"/>
    <mergeCell ref="S21:S22"/>
    <mergeCell ref="V21:V22"/>
    <mergeCell ref="A15:A24"/>
    <mergeCell ref="N25:N26"/>
    <mergeCell ref="O25:O26"/>
    <mergeCell ref="R25:R26"/>
    <mergeCell ref="S25:S26"/>
    <mergeCell ref="V25:V26"/>
    <mergeCell ref="S19:S20"/>
    <mergeCell ref="V19:V20"/>
    <mergeCell ref="F19:F20"/>
    <mergeCell ref="G19:G20"/>
    <mergeCell ref="J19:J20"/>
    <mergeCell ref="K19:K20"/>
    <mergeCell ref="N19:N20"/>
    <mergeCell ref="O19:O20"/>
    <mergeCell ref="R19:R20"/>
    <mergeCell ref="W19:W20"/>
    <mergeCell ref="B21:B22"/>
    <mergeCell ref="C21:C22"/>
    <mergeCell ref="F21:F22"/>
    <mergeCell ref="G21:G22"/>
    <mergeCell ref="J21:J22"/>
    <mergeCell ref="A25:A34"/>
    <mergeCell ref="B25:B26"/>
    <mergeCell ref="C25:C26"/>
    <mergeCell ref="F25:F26"/>
    <mergeCell ref="G25:G26"/>
    <mergeCell ref="J25:J26"/>
    <mergeCell ref="K25:K26"/>
    <mergeCell ref="W21:W22"/>
    <mergeCell ref="B23:B24"/>
    <mergeCell ref="C23:C24"/>
    <mergeCell ref="F23:F24"/>
    <mergeCell ref="G23:G24"/>
    <mergeCell ref="J23:J24"/>
    <mergeCell ref="K23:K24"/>
    <mergeCell ref="N23:N24"/>
    <mergeCell ref="O23:O24"/>
    <mergeCell ref="B19:B20"/>
    <mergeCell ref="C19:C20"/>
    <mergeCell ref="W15:W16"/>
    <mergeCell ref="B17:B18"/>
    <mergeCell ref="C17:C18"/>
    <mergeCell ref="F17:F18"/>
    <mergeCell ref="G17:G18"/>
    <mergeCell ref="J17:J18"/>
    <mergeCell ref="K17:K18"/>
    <mergeCell ref="N17:N18"/>
    <mergeCell ref="O17:O18"/>
    <mergeCell ref="R17:R18"/>
    <mergeCell ref="K15:K16"/>
    <mergeCell ref="N15:N16"/>
    <mergeCell ref="O15:O16"/>
    <mergeCell ref="R15:R16"/>
    <mergeCell ref="S15:S16"/>
    <mergeCell ref="V15:V16"/>
    <mergeCell ref="B15:B16"/>
    <mergeCell ref="C15:C16"/>
    <mergeCell ref="F15:F16"/>
    <mergeCell ref="G15:G16"/>
    <mergeCell ref="J15:J16"/>
    <mergeCell ref="S17:S18"/>
    <mergeCell ref="V17:V18"/>
    <mergeCell ref="W17:W18"/>
    <mergeCell ref="N13:N14"/>
    <mergeCell ref="O13:O14"/>
    <mergeCell ref="R13:R14"/>
    <mergeCell ref="S13:S14"/>
    <mergeCell ref="V13:V14"/>
    <mergeCell ref="W13:W14"/>
    <mergeCell ref="B13:B14"/>
    <mergeCell ref="C13:C14"/>
    <mergeCell ref="F13:F14"/>
    <mergeCell ref="G13:G14"/>
    <mergeCell ref="J13:J14"/>
    <mergeCell ref="K13:K14"/>
    <mergeCell ref="S11:S12"/>
    <mergeCell ref="V11:V12"/>
    <mergeCell ref="W11:W12"/>
    <mergeCell ref="B11:B12"/>
    <mergeCell ref="C11:C12"/>
    <mergeCell ref="F11:F12"/>
    <mergeCell ref="G11:G12"/>
    <mergeCell ref="J11:J12"/>
    <mergeCell ref="K11:K12"/>
    <mergeCell ref="B9:B10"/>
    <mergeCell ref="C9:C10"/>
    <mergeCell ref="F9:F10"/>
    <mergeCell ref="G9:G10"/>
    <mergeCell ref="J9:J10"/>
    <mergeCell ref="K9:K10"/>
    <mergeCell ref="N11:N12"/>
    <mergeCell ref="O11:O12"/>
    <mergeCell ref="R11:R12"/>
    <mergeCell ref="R5:R6"/>
    <mergeCell ref="S5:S6"/>
    <mergeCell ref="V5:V6"/>
    <mergeCell ref="W5:W6"/>
    <mergeCell ref="N9:N10"/>
    <mergeCell ref="O9:O10"/>
    <mergeCell ref="R9:R10"/>
    <mergeCell ref="S9:S10"/>
    <mergeCell ref="V9:V10"/>
    <mergeCell ref="W9:W10"/>
    <mergeCell ref="Y2:Y3"/>
    <mergeCell ref="A5:A14"/>
    <mergeCell ref="B5:B6"/>
    <mergeCell ref="C5:C6"/>
    <mergeCell ref="F5:F6"/>
    <mergeCell ref="G5:G6"/>
    <mergeCell ref="J5:J6"/>
    <mergeCell ref="K5:K6"/>
    <mergeCell ref="N5:N6"/>
    <mergeCell ref="O5:O6"/>
    <mergeCell ref="M2:M3"/>
    <mergeCell ref="N2:P3"/>
    <mergeCell ref="Q2:Q3"/>
    <mergeCell ref="R2:T3"/>
    <mergeCell ref="U2:U3"/>
    <mergeCell ref="V2:X3"/>
    <mergeCell ref="A2:A4"/>
    <mergeCell ref="B2:D3"/>
    <mergeCell ref="N7:N8"/>
    <mergeCell ref="O7:O8"/>
    <mergeCell ref="R7:R8"/>
    <mergeCell ref="S7:S8"/>
    <mergeCell ref="V7:V8"/>
    <mergeCell ref="W7:W8"/>
    <mergeCell ref="E2:E3"/>
    <mergeCell ref="F2:H3"/>
    <mergeCell ref="I2:I3"/>
    <mergeCell ref="J2:L3"/>
    <mergeCell ref="B7:B8"/>
    <mergeCell ref="C7:C8"/>
    <mergeCell ref="F7:F8"/>
    <mergeCell ref="G7:G8"/>
    <mergeCell ref="J7:J8"/>
    <mergeCell ref="K7:K8"/>
  </mergeCells>
  <phoneticPr fontId="18"/>
  <pageMargins left="0.4" right="0.19" top="0.38" bottom="0.21" header="0.28999999999999998" footer="0.2"/>
  <pageSetup paperSize="8" scale="51"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6"/>
  <sheetViews>
    <sheetView view="pageBreakPreview" zoomScale="40" zoomScaleNormal="85" zoomScaleSheetLayoutView="40" workbookViewId="0">
      <selection activeCell="C11" sqref="C11:C12"/>
    </sheetView>
  </sheetViews>
  <sheetFormatPr defaultRowHeight="13.5"/>
  <cols>
    <col min="1" max="1" width="13.5" style="13" customWidth="1"/>
    <col min="2" max="2" width="7.75" style="13" customWidth="1"/>
    <col min="3" max="3" width="20.5" style="13" customWidth="1"/>
    <col min="4" max="4" width="14.875" style="13" customWidth="1"/>
    <col min="5" max="5" width="20.875" style="13" customWidth="1"/>
    <col min="6" max="6" width="7.75" style="13" customWidth="1"/>
    <col min="7" max="7" width="20.5" style="13" customWidth="1"/>
    <col min="8" max="8" width="14.875" style="13" customWidth="1"/>
    <col min="9" max="9" width="20.875" style="13" customWidth="1"/>
    <col min="10" max="10" width="7.75" style="13" customWidth="1"/>
    <col min="11" max="11" width="20.5" style="13" customWidth="1"/>
    <col min="12" max="12" width="14.875" style="13" customWidth="1"/>
    <col min="13" max="13" width="20.875" style="13" customWidth="1"/>
    <col min="14" max="14" width="7.75" style="13" customWidth="1"/>
    <col min="15" max="15" width="20.5" style="13" customWidth="1"/>
    <col min="16" max="16" width="14.875" style="13" customWidth="1"/>
    <col min="17" max="17" width="20.875" style="13" customWidth="1"/>
    <col min="18" max="18" width="7.75" style="13" customWidth="1"/>
    <col min="19" max="19" width="20.5" style="13" customWidth="1"/>
    <col min="20" max="20" width="14.875" style="13" customWidth="1"/>
    <col min="21" max="21" width="20.875" style="13" customWidth="1"/>
    <col min="22" max="22" width="7.75" style="13" customWidth="1"/>
    <col min="23" max="23" width="20.5" style="13" customWidth="1"/>
    <col min="24" max="24" width="14.875" style="13" customWidth="1"/>
    <col min="25" max="25" width="20.875" style="13" customWidth="1"/>
    <col min="26" max="26" width="7.75" style="13" customWidth="1"/>
    <col min="27" max="27" width="20.5" style="13" customWidth="1"/>
    <col min="28" max="28" width="14.875" style="13" customWidth="1"/>
    <col min="29" max="29" width="20.875" style="13" customWidth="1"/>
    <col min="30" max="257" width="9" style="13"/>
    <col min="258" max="258" width="13.5" style="13" customWidth="1"/>
    <col min="259" max="259" width="7.75" style="13" customWidth="1"/>
    <col min="260" max="260" width="20.5" style="13" customWidth="1"/>
    <col min="261" max="261" width="14.875" style="13" customWidth="1"/>
    <col min="262" max="262" width="20.875" style="13" customWidth="1"/>
    <col min="263" max="263" width="7.75" style="13" customWidth="1"/>
    <col min="264" max="264" width="20.5" style="13" customWidth="1"/>
    <col min="265" max="265" width="14.875" style="13" customWidth="1"/>
    <col min="266" max="266" width="20.875" style="13" customWidth="1"/>
    <col min="267" max="267" width="7.75" style="13" customWidth="1"/>
    <col min="268" max="268" width="20.5" style="13" customWidth="1"/>
    <col min="269" max="269" width="14.875" style="13" customWidth="1"/>
    <col min="270" max="270" width="20.875" style="13" customWidth="1"/>
    <col min="271" max="271" width="7.75" style="13" customWidth="1"/>
    <col min="272" max="272" width="20.5" style="13" customWidth="1"/>
    <col min="273" max="273" width="14.875" style="13" customWidth="1"/>
    <col min="274" max="274" width="20.875" style="13" customWidth="1"/>
    <col min="275" max="275" width="7.75" style="13" customWidth="1"/>
    <col min="276" max="276" width="20.5" style="13" customWidth="1"/>
    <col min="277" max="277" width="14.875" style="13" customWidth="1"/>
    <col min="278" max="278" width="20.875" style="13" customWidth="1"/>
    <col min="279" max="279" width="7.75" style="13" customWidth="1"/>
    <col min="280" max="280" width="20.5" style="13" customWidth="1"/>
    <col min="281" max="281" width="14.875" style="13" customWidth="1"/>
    <col min="282" max="282" width="20.875" style="13" customWidth="1"/>
    <col min="283" max="513" width="9" style="13"/>
    <col min="514" max="514" width="13.5" style="13" customWidth="1"/>
    <col min="515" max="515" width="7.75" style="13" customWidth="1"/>
    <col min="516" max="516" width="20.5" style="13" customWidth="1"/>
    <col min="517" max="517" width="14.875" style="13" customWidth="1"/>
    <col min="518" max="518" width="20.875" style="13" customWidth="1"/>
    <col min="519" max="519" width="7.75" style="13" customWidth="1"/>
    <col min="520" max="520" width="20.5" style="13" customWidth="1"/>
    <col min="521" max="521" width="14.875" style="13" customWidth="1"/>
    <col min="522" max="522" width="20.875" style="13" customWidth="1"/>
    <col min="523" max="523" width="7.75" style="13" customWidth="1"/>
    <col min="524" max="524" width="20.5" style="13" customWidth="1"/>
    <col min="525" max="525" width="14.875" style="13" customWidth="1"/>
    <col min="526" max="526" width="20.875" style="13" customWidth="1"/>
    <col min="527" max="527" width="7.75" style="13" customWidth="1"/>
    <col min="528" max="528" width="20.5" style="13" customWidth="1"/>
    <col min="529" max="529" width="14.875" style="13" customWidth="1"/>
    <col min="530" max="530" width="20.875" style="13" customWidth="1"/>
    <col min="531" max="531" width="7.75" style="13" customWidth="1"/>
    <col min="532" max="532" width="20.5" style="13" customWidth="1"/>
    <col min="533" max="533" width="14.875" style="13" customWidth="1"/>
    <col min="534" max="534" width="20.875" style="13" customWidth="1"/>
    <col min="535" max="535" width="7.75" style="13" customWidth="1"/>
    <col min="536" max="536" width="20.5" style="13" customWidth="1"/>
    <col min="537" max="537" width="14.875" style="13" customWidth="1"/>
    <col min="538" max="538" width="20.875" style="13" customWidth="1"/>
    <col min="539" max="769" width="9" style="13"/>
    <col min="770" max="770" width="13.5" style="13" customWidth="1"/>
    <col min="771" max="771" width="7.75" style="13" customWidth="1"/>
    <col min="772" max="772" width="20.5" style="13" customWidth="1"/>
    <col min="773" max="773" width="14.875" style="13" customWidth="1"/>
    <col min="774" max="774" width="20.875" style="13" customWidth="1"/>
    <col min="775" max="775" width="7.75" style="13" customWidth="1"/>
    <col min="776" max="776" width="20.5" style="13" customWidth="1"/>
    <col min="777" max="777" width="14.875" style="13" customWidth="1"/>
    <col min="778" max="778" width="20.875" style="13" customWidth="1"/>
    <col min="779" max="779" width="7.75" style="13" customWidth="1"/>
    <col min="780" max="780" width="20.5" style="13" customWidth="1"/>
    <col min="781" max="781" width="14.875" style="13" customWidth="1"/>
    <col min="782" max="782" width="20.875" style="13" customWidth="1"/>
    <col min="783" max="783" width="7.75" style="13" customWidth="1"/>
    <col min="784" max="784" width="20.5" style="13" customWidth="1"/>
    <col min="785" max="785" width="14.875" style="13" customWidth="1"/>
    <col min="786" max="786" width="20.875" style="13" customWidth="1"/>
    <col min="787" max="787" width="7.75" style="13" customWidth="1"/>
    <col min="788" max="788" width="20.5" style="13" customWidth="1"/>
    <col min="789" max="789" width="14.875" style="13" customWidth="1"/>
    <col min="790" max="790" width="20.875" style="13" customWidth="1"/>
    <col min="791" max="791" width="7.75" style="13" customWidth="1"/>
    <col min="792" max="792" width="20.5" style="13" customWidth="1"/>
    <col min="793" max="793" width="14.875" style="13" customWidth="1"/>
    <col min="794" max="794" width="20.875" style="13" customWidth="1"/>
    <col min="795" max="1025" width="9" style="13"/>
    <col min="1026" max="1026" width="13.5" style="13" customWidth="1"/>
    <col min="1027" max="1027" width="7.75" style="13" customWidth="1"/>
    <col min="1028" max="1028" width="20.5" style="13" customWidth="1"/>
    <col min="1029" max="1029" width="14.875" style="13" customWidth="1"/>
    <col min="1030" max="1030" width="20.875" style="13" customWidth="1"/>
    <col min="1031" max="1031" width="7.75" style="13" customWidth="1"/>
    <col min="1032" max="1032" width="20.5" style="13" customWidth="1"/>
    <col min="1033" max="1033" width="14.875" style="13" customWidth="1"/>
    <col min="1034" max="1034" width="20.875" style="13" customWidth="1"/>
    <col min="1035" max="1035" width="7.75" style="13" customWidth="1"/>
    <col min="1036" max="1036" width="20.5" style="13" customWidth="1"/>
    <col min="1037" max="1037" width="14.875" style="13" customWidth="1"/>
    <col min="1038" max="1038" width="20.875" style="13" customWidth="1"/>
    <col min="1039" max="1039" width="7.75" style="13" customWidth="1"/>
    <col min="1040" max="1040" width="20.5" style="13" customWidth="1"/>
    <col min="1041" max="1041" width="14.875" style="13" customWidth="1"/>
    <col min="1042" max="1042" width="20.875" style="13" customWidth="1"/>
    <col min="1043" max="1043" width="7.75" style="13" customWidth="1"/>
    <col min="1044" max="1044" width="20.5" style="13" customWidth="1"/>
    <col min="1045" max="1045" width="14.875" style="13" customWidth="1"/>
    <col min="1046" max="1046" width="20.875" style="13" customWidth="1"/>
    <col min="1047" max="1047" width="7.75" style="13" customWidth="1"/>
    <col min="1048" max="1048" width="20.5" style="13" customWidth="1"/>
    <col min="1049" max="1049" width="14.875" style="13" customWidth="1"/>
    <col min="1050" max="1050" width="20.875" style="13" customWidth="1"/>
    <col min="1051" max="1281" width="9" style="13"/>
    <col min="1282" max="1282" width="13.5" style="13" customWidth="1"/>
    <col min="1283" max="1283" width="7.75" style="13" customWidth="1"/>
    <col min="1284" max="1284" width="20.5" style="13" customWidth="1"/>
    <col min="1285" max="1285" width="14.875" style="13" customWidth="1"/>
    <col min="1286" max="1286" width="20.875" style="13" customWidth="1"/>
    <col min="1287" max="1287" width="7.75" style="13" customWidth="1"/>
    <col min="1288" max="1288" width="20.5" style="13" customWidth="1"/>
    <col min="1289" max="1289" width="14.875" style="13" customWidth="1"/>
    <col min="1290" max="1290" width="20.875" style="13" customWidth="1"/>
    <col min="1291" max="1291" width="7.75" style="13" customWidth="1"/>
    <col min="1292" max="1292" width="20.5" style="13" customWidth="1"/>
    <col min="1293" max="1293" width="14.875" style="13" customWidth="1"/>
    <col min="1294" max="1294" width="20.875" style="13" customWidth="1"/>
    <col min="1295" max="1295" width="7.75" style="13" customWidth="1"/>
    <col min="1296" max="1296" width="20.5" style="13" customWidth="1"/>
    <col min="1297" max="1297" width="14.875" style="13" customWidth="1"/>
    <col min="1298" max="1298" width="20.875" style="13" customWidth="1"/>
    <col min="1299" max="1299" width="7.75" style="13" customWidth="1"/>
    <col min="1300" max="1300" width="20.5" style="13" customWidth="1"/>
    <col min="1301" max="1301" width="14.875" style="13" customWidth="1"/>
    <col min="1302" max="1302" width="20.875" style="13" customWidth="1"/>
    <col min="1303" max="1303" width="7.75" style="13" customWidth="1"/>
    <col min="1304" max="1304" width="20.5" style="13" customWidth="1"/>
    <col min="1305" max="1305" width="14.875" style="13" customWidth="1"/>
    <col min="1306" max="1306" width="20.875" style="13" customWidth="1"/>
    <col min="1307" max="1537" width="9" style="13"/>
    <col min="1538" max="1538" width="13.5" style="13" customWidth="1"/>
    <col min="1539" max="1539" width="7.75" style="13" customWidth="1"/>
    <col min="1540" max="1540" width="20.5" style="13" customWidth="1"/>
    <col min="1541" max="1541" width="14.875" style="13" customWidth="1"/>
    <col min="1542" max="1542" width="20.875" style="13" customWidth="1"/>
    <col min="1543" max="1543" width="7.75" style="13" customWidth="1"/>
    <col min="1544" max="1544" width="20.5" style="13" customWidth="1"/>
    <col min="1545" max="1545" width="14.875" style="13" customWidth="1"/>
    <col min="1546" max="1546" width="20.875" style="13" customWidth="1"/>
    <col min="1547" max="1547" width="7.75" style="13" customWidth="1"/>
    <col min="1548" max="1548" width="20.5" style="13" customWidth="1"/>
    <col min="1549" max="1549" width="14.875" style="13" customWidth="1"/>
    <col min="1550" max="1550" width="20.875" style="13" customWidth="1"/>
    <col min="1551" max="1551" width="7.75" style="13" customWidth="1"/>
    <col min="1552" max="1552" width="20.5" style="13" customWidth="1"/>
    <col min="1553" max="1553" width="14.875" style="13" customWidth="1"/>
    <col min="1554" max="1554" width="20.875" style="13" customWidth="1"/>
    <col min="1555" max="1555" width="7.75" style="13" customWidth="1"/>
    <col min="1556" max="1556" width="20.5" style="13" customWidth="1"/>
    <col min="1557" max="1557" width="14.875" style="13" customWidth="1"/>
    <col min="1558" max="1558" width="20.875" style="13" customWidth="1"/>
    <col min="1559" max="1559" width="7.75" style="13" customWidth="1"/>
    <col min="1560" max="1560" width="20.5" style="13" customWidth="1"/>
    <col min="1561" max="1561" width="14.875" style="13" customWidth="1"/>
    <col min="1562" max="1562" width="20.875" style="13" customWidth="1"/>
    <col min="1563" max="1793" width="9" style="13"/>
    <col min="1794" max="1794" width="13.5" style="13" customWidth="1"/>
    <col min="1795" max="1795" width="7.75" style="13" customWidth="1"/>
    <col min="1796" max="1796" width="20.5" style="13" customWidth="1"/>
    <col min="1797" max="1797" width="14.875" style="13" customWidth="1"/>
    <col min="1798" max="1798" width="20.875" style="13" customWidth="1"/>
    <col min="1799" max="1799" width="7.75" style="13" customWidth="1"/>
    <col min="1800" max="1800" width="20.5" style="13" customWidth="1"/>
    <col min="1801" max="1801" width="14.875" style="13" customWidth="1"/>
    <col min="1802" max="1802" width="20.875" style="13" customWidth="1"/>
    <col min="1803" max="1803" width="7.75" style="13" customWidth="1"/>
    <col min="1804" max="1804" width="20.5" style="13" customWidth="1"/>
    <col min="1805" max="1805" width="14.875" style="13" customWidth="1"/>
    <col min="1806" max="1806" width="20.875" style="13" customWidth="1"/>
    <col min="1807" max="1807" width="7.75" style="13" customWidth="1"/>
    <col min="1808" max="1808" width="20.5" style="13" customWidth="1"/>
    <col min="1809" max="1809" width="14.875" style="13" customWidth="1"/>
    <col min="1810" max="1810" width="20.875" style="13" customWidth="1"/>
    <col min="1811" max="1811" width="7.75" style="13" customWidth="1"/>
    <col min="1812" max="1812" width="20.5" style="13" customWidth="1"/>
    <col min="1813" max="1813" width="14.875" style="13" customWidth="1"/>
    <col min="1814" max="1814" width="20.875" style="13" customWidth="1"/>
    <col min="1815" max="1815" width="7.75" style="13" customWidth="1"/>
    <col min="1816" max="1816" width="20.5" style="13" customWidth="1"/>
    <col min="1817" max="1817" width="14.875" style="13" customWidth="1"/>
    <col min="1818" max="1818" width="20.875" style="13" customWidth="1"/>
    <col min="1819" max="2049" width="9" style="13"/>
    <col min="2050" max="2050" width="13.5" style="13" customWidth="1"/>
    <col min="2051" max="2051" width="7.75" style="13" customWidth="1"/>
    <col min="2052" max="2052" width="20.5" style="13" customWidth="1"/>
    <col min="2053" max="2053" width="14.875" style="13" customWidth="1"/>
    <col min="2054" max="2054" width="20.875" style="13" customWidth="1"/>
    <col min="2055" max="2055" width="7.75" style="13" customWidth="1"/>
    <col min="2056" max="2056" width="20.5" style="13" customWidth="1"/>
    <col min="2057" max="2057" width="14.875" style="13" customWidth="1"/>
    <col min="2058" max="2058" width="20.875" style="13" customWidth="1"/>
    <col min="2059" max="2059" width="7.75" style="13" customWidth="1"/>
    <col min="2060" max="2060" width="20.5" style="13" customWidth="1"/>
    <col min="2061" max="2061" width="14.875" style="13" customWidth="1"/>
    <col min="2062" max="2062" width="20.875" style="13" customWidth="1"/>
    <col min="2063" max="2063" width="7.75" style="13" customWidth="1"/>
    <col min="2064" max="2064" width="20.5" style="13" customWidth="1"/>
    <col min="2065" max="2065" width="14.875" style="13" customWidth="1"/>
    <col min="2066" max="2066" width="20.875" style="13" customWidth="1"/>
    <col min="2067" max="2067" width="7.75" style="13" customWidth="1"/>
    <col min="2068" max="2068" width="20.5" style="13" customWidth="1"/>
    <col min="2069" max="2069" width="14.875" style="13" customWidth="1"/>
    <col min="2070" max="2070" width="20.875" style="13" customWidth="1"/>
    <col min="2071" max="2071" width="7.75" style="13" customWidth="1"/>
    <col min="2072" max="2072" width="20.5" style="13" customWidth="1"/>
    <col min="2073" max="2073" width="14.875" style="13" customWidth="1"/>
    <col min="2074" max="2074" width="20.875" style="13" customWidth="1"/>
    <col min="2075" max="2305" width="9" style="13"/>
    <col min="2306" max="2306" width="13.5" style="13" customWidth="1"/>
    <col min="2307" max="2307" width="7.75" style="13" customWidth="1"/>
    <col min="2308" max="2308" width="20.5" style="13" customWidth="1"/>
    <col min="2309" max="2309" width="14.875" style="13" customWidth="1"/>
    <col min="2310" max="2310" width="20.875" style="13" customWidth="1"/>
    <col min="2311" max="2311" width="7.75" style="13" customWidth="1"/>
    <col min="2312" max="2312" width="20.5" style="13" customWidth="1"/>
    <col min="2313" max="2313" width="14.875" style="13" customWidth="1"/>
    <col min="2314" max="2314" width="20.875" style="13" customWidth="1"/>
    <col min="2315" max="2315" width="7.75" style="13" customWidth="1"/>
    <col min="2316" max="2316" width="20.5" style="13" customWidth="1"/>
    <col min="2317" max="2317" width="14.875" style="13" customWidth="1"/>
    <col min="2318" max="2318" width="20.875" style="13" customWidth="1"/>
    <col min="2319" max="2319" width="7.75" style="13" customWidth="1"/>
    <col min="2320" max="2320" width="20.5" style="13" customWidth="1"/>
    <col min="2321" max="2321" width="14.875" style="13" customWidth="1"/>
    <col min="2322" max="2322" width="20.875" style="13" customWidth="1"/>
    <col min="2323" max="2323" width="7.75" style="13" customWidth="1"/>
    <col min="2324" max="2324" width="20.5" style="13" customWidth="1"/>
    <col min="2325" max="2325" width="14.875" style="13" customWidth="1"/>
    <col min="2326" max="2326" width="20.875" style="13" customWidth="1"/>
    <col min="2327" max="2327" width="7.75" style="13" customWidth="1"/>
    <col min="2328" max="2328" width="20.5" style="13" customWidth="1"/>
    <col min="2329" max="2329" width="14.875" style="13" customWidth="1"/>
    <col min="2330" max="2330" width="20.875" style="13" customWidth="1"/>
    <col min="2331" max="2561" width="9" style="13"/>
    <col min="2562" max="2562" width="13.5" style="13" customWidth="1"/>
    <col min="2563" max="2563" width="7.75" style="13" customWidth="1"/>
    <col min="2564" max="2564" width="20.5" style="13" customWidth="1"/>
    <col min="2565" max="2565" width="14.875" style="13" customWidth="1"/>
    <col min="2566" max="2566" width="20.875" style="13" customWidth="1"/>
    <col min="2567" max="2567" width="7.75" style="13" customWidth="1"/>
    <col min="2568" max="2568" width="20.5" style="13" customWidth="1"/>
    <col min="2569" max="2569" width="14.875" style="13" customWidth="1"/>
    <col min="2570" max="2570" width="20.875" style="13" customWidth="1"/>
    <col min="2571" max="2571" width="7.75" style="13" customWidth="1"/>
    <col min="2572" max="2572" width="20.5" style="13" customWidth="1"/>
    <col min="2573" max="2573" width="14.875" style="13" customWidth="1"/>
    <col min="2574" max="2574" width="20.875" style="13" customWidth="1"/>
    <col min="2575" max="2575" width="7.75" style="13" customWidth="1"/>
    <col min="2576" max="2576" width="20.5" style="13" customWidth="1"/>
    <col min="2577" max="2577" width="14.875" style="13" customWidth="1"/>
    <col min="2578" max="2578" width="20.875" style="13" customWidth="1"/>
    <col min="2579" max="2579" width="7.75" style="13" customWidth="1"/>
    <col min="2580" max="2580" width="20.5" style="13" customWidth="1"/>
    <col min="2581" max="2581" width="14.875" style="13" customWidth="1"/>
    <col min="2582" max="2582" width="20.875" style="13" customWidth="1"/>
    <col min="2583" max="2583" width="7.75" style="13" customWidth="1"/>
    <col min="2584" max="2584" width="20.5" style="13" customWidth="1"/>
    <col min="2585" max="2585" width="14.875" style="13" customWidth="1"/>
    <col min="2586" max="2586" width="20.875" style="13" customWidth="1"/>
    <col min="2587" max="2817" width="9" style="13"/>
    <col min="2818" max="2818" width="13.5" style="13" customWidth="1"/>
    <col min="2819" max="2819" width="7.75" style="13" customWidth="1"/>
    <col min="2820" max="2820" width="20.5" style="13" customWidth="1"/>
    <col min="2821" max="2821" width="14.875" style="13" customWidth="1"/>
    <col min="2822" max="2822" width="20.875" style="13" customWidth="1"/>
    <col min="2823" max="2823" width="7.75" style="13" customWidth="1"/>
    <col min="2824" max="2824" width="20.5" style="13" customWidth="1"/>
    <col min="2825" max="2825" width="14.875" style="13" customWidth="1"/>
    <col min="2826" max="2826" width="20.875" style="13" customWidth="1"/>
    <col min="2827" max="2827" width="7.75" style="13" customWidth="1"/>
    <col min="2828" max="2828" width="20.5" style="13" customWidth="1"/>
    <col min="2829" max="2829" width="14.875" style="13" customWidth="1"/>
    <col min="2830" max="2830" width="20.875" style="13" customWidth="1"/>
    <col min="2831" max="2831" width="7.75" style="13" customWidth="1"/>
    <col min="2832" max="2832" width="20.5" style="13" customWidth="1"/>
    <col min="2833" max="2833" width="14.875" style="13" customWidth="1"/>
    <col min="2834" max="2834" width="20.875" style="13" customWidth="1"/>
    <col min="2835" max="2835" width="7.75" style="13" customWidth="1"/>
    <col min="2836" max="2836" width="20.5" style="13" customWidth="1"/>
    <col min="2837" max="2837" width="14.875" style="13" customWidth="1"/>
    <col min="2838" max="2838" width="20.875" style="13" customWidth="1"/>
    <col min="2839" max="2839" width="7.75" style="13" customWidth="1"/>
    <col min="2840" max="2840" width="20.5" style="13" customWidth="1"/>
    <col min="2841" max="2841" width="14.875" style="13" customWidth="1"/>
    <col min="2842" max="2842" width="20.875" style="13" customWidth="1"/>
    <col min="2843" max="3073" width="9" style="13"/>
    <col min="3074" max="3074" width="13.5" style="13" customWidth="1"/>
    <col min="3075" max="3075" width="7.75" style="13" customWidth="1"/>
    <col min="3076" max="3076" width="20.5" style="13" customWidth="1"/>
    <col min="3077" max="3077" width="14.875" style="13" customWidth="1"/>
    <col min="3078" max="3078" width="20.875" style="13" customWidth="1"/>
    <col min="3079" max="3079" width="7.75" style="13" customWidth="1"/>
    <col min="3080" max="3080" width="20.5" style="13" customWidth="1"/>
    <col min="3081" max="3081" width="14.875" style="13" customWidth="1"/>
    <col min="3082" max="3082" width="20.875" style="13" customWidth="1"/>
    <col min="3083" max="3083" width="7.75" style="13" customWidth="1"/>
    <col min="3084" max="3084" width="20.5" style="13" customWidth="1"/>
    <col min="3085" max="3085" width="14.875" style="13" customWidth="1"/>
    <col min="3086" max="3086" width="20.875" style="13" customWidth="1"/>
    <col min="3087" max="3087" width="7.75" style="13" customWidth="1"/>
    <col min="3088" max="3088" width="20.5" style="13" customWidth="1"/>
    <col min="3089" max="3089" width="14.875" style="13" customWidth="1"/>
    <col min="3090" max="3090" width="20.875" style="13" customWidth="1"/>
    <col min="3091" max="3091" width="7.75" style="13" customWidth="1"/>
    <col min="3092" max="3092" width="20.5" style="13" customWidth="1"/>
    <col min="3093" max="3093" width="14.875" style="13" customWidth="1"/>
    <col min="3094" max="3094" width="20.875" style="13" customWidth="1"/>
    <col min="3095" max="3095" width="7.75" style="13" customWidth="1"/>
    <col min="3096" max="3096" width="20.5" style="13" customWidth="1"/>
    <col min="3097" max="3097" width="14.875" style="13" customWidth="1"/>
    <col min="3098" max="3098" width="20.875" style="13" customWidth="1"/>
    <col min="3099" max="3329" width="9" style="13"/>
    <col min="3330" max="3330" width="13.5" style="13" customWidth="1"/>
    <col min="3331" max="3331" width="7.75" style="13" customWidth="1"/>
    <col min="3332" max="3332" width="20.5" style="13" customWidth="1"/>
    <col min="3333" max="3333" width="14.875" style="13" customWidth="1"/>
    <col min="3334" max="3334" width="20.875" style="13" customWidth="1"/>
    <col min="3335" max="3335" width="7.75" style="13" customWidth="1"/>
    <col min="3336" max="3336" width="20.5" style="13" customWidth="1"/>
    <col min="3337" max="3337" width="14.875" style="13" customWidth="1"/>
    <col min="3338" max="3338" width="20.875" style="13" customWidth="1"/>
    <col min="3339" max="3339" width="7.75" style="13" customWidth="1"/>
    <col min="3340" max="3340" width="20.5" style="13" customWidth="1"/>
    <col min="3341" max="3341" width="14.875" style="13" customWidth="1"/>
    <col min="3342" max="3342" width="20.875" style="13" customWidth="1"/>
    <col min="3343" max="3343" width="7.75" style="13" customWidth="1"/>
    <col min="3344" max="3344" width="20.5" style="13" customWidth="1"/>
    <col min="3345" max="3345" width="14.875" style="13" customWidth="1"/>
    <col min="3346" max="3346" width="20.875" style="13" customWidth="1"/>
    <col min="3347" max="3347" width="7.75" style="13" customWidth="1"/>
    <col min="3348" max="3348" width="20.5" style="13" customWidth="1"/>
    <col min="3349" max="3349" width="14.875" style="13" customWidth="1"/>
    <col min="3350" max="3350" width="20.875" style="13" customWidth="1"/>
    <col min="3351" max="3351" width="7.75" style="13" customWidth="1"/>
    <col min="3352" max="3352" width="20.5" style="13" customWidth="1"/>
    <col min="3353" max="3353" width="14.875" style="13" customWidth="1"/>
    <col min="3354" max="3354" width="20.875" style="13" customWidth="1"/>
    <col min="3355" max="3585" width="9" style="13"/>
    <col min="3586" max="3586" width="13.5" style="13" customWidth="1"/>
    <col min="3587" max="3587" width="7.75" style="13" customWidth="1"/>
    <col min="3588" max="3588" width="20.5" style="13" customWidth="1"/>
    <col min="3589" max="3589" width="14.875" style="13" customWidth="1"/>
    <col min="3590" max="3590" width="20.875" style="13" customWidth="1"/>
    <col min="3591" max="3591" width="7.75" style="13" customWidth="1"/>
    <col min="3592" max="3592" width="20.5" style="13" customWidth="1"/>
    <col min="3593" max="3593" width="14.875" style="13" customWidth="1"/>
    <col min="3594" max="3594" width="20.875" style="13" customWidth="1"/>
    <col min="3595" max="3595" width="7.75" style="13" customWidth="1"/>
    <col min="3596" max="3596" width="20.5" style="13" customWidth="1"/>
    <col min="3597" max="3597" width="14.875" style="13" customWidth="1"/>
    <col min="3598" max="3598" width="20.875" style="13" customWidth="1"/>
    <col min="3599" max="3599" width="7.75" style="13" customWidth="1"/>
    <col min="3600" max="3600" width="20.5" style="13" customWidth="1"/>
    <col min="3601" max="3601" width="14.875" style="13" customWidth="1"/>
    <col min="3602" max="3602" width="20.875" style="13" customWidth="1"/>
    <col min="3603" max="3603" width="7.75" style="13" customWidth="1"/>
    <col min="3604" max="3604" width="20.5" style="13" customWidth="1"/>
    <col min="3605" max="3605" width="14.875" style="13" customWidth="1"/>
    <col min="3606" max="3606" width="20.875" style="13" customWidth="1"/>
    <col min="3607" max="3607" width="7.75" style="13" customWidth="1"/>
    <col min="3608" max="3608" width="20.5" style="13" customWidth="1"/>
    <col min="3609" max="3609" width="14.875" style="13" customWidth="1"/>
    <col min="3610" max="3610" width="20.875" style="13" customWidth="1"/>
    <col min="3611" max="3841" width="9" style="13"/>
    <col min="3842" max="3842" width="13.5" style="13" customWidth="1"/>
    <col min="3843" max="3843" width="7.75" style="13" customWidth="1"/>
    <col min="3844" max="3844" width="20.5" style="13" customWidth="1"/>
    <col min="3845" max="3845" width="14.875" style="13" customWidth="1"/>
    <col min="3846" max="3846" width="20.875" style="13" customWidth="1"/>
    <col min="3847" max="3847" width="7.75" style="13" customWidth="1"/>
    <col min="3848" max="3848" width="20.5" style="13" customWidth="1"/>
    <col min="3849" max="3849" width="14.875" style="13" customWidth="1"/>
    <col min="3850" max="3850" width="20.875" style="13" customWidth="1"/>
    <col min="3851" max="3851" width="7.75" style="13" customWidth="1"/>
    <col min="3852" max="3852" width="20.5" style="13" customWidth="1"/>
    <col min="3853" max="3853" width="14.875" style="13" customWidth="1"/>
    <col min="3854" max="3854" width="20.875" style="13" customWidth="1"/>
    <col min="3855" max="3855" width="7.75" style="13" customWidth="1"/>
    <col min="3856" max="3856" width="20.5" style="13" customWidth="1"/>
    <col min="3857" max="3857" width="14.875" style="13" customWidth="1"/>
    <col min="3858" max="3858" width="20.875" style="13" customWidth="1"/>
    <col min="3859" max="3859" width="7.75" style="13" customWidth="1"/>
    <col min="3860" max="3860" width="20.5" style="13" customWidth="1"/>
    <col min="3861" max="3861" width="14.875" style="13" customWidth="1"/>
    <col min="3862" max="3862" width="20.875" style="13" customWidth="1"/>
    <col min="3863" max="3863" width="7.75" style="13" customWidth="1"/>
    <col min="3864" max="3864" width="20.5" style="13" customWidth="1"/>
    <col min="3865" max="3865" width="14.875" style="13" customWidth="1"/>
    <col min="3866" max="3866" width="20.875" style="13" customWidth="1"/>
    <col min="3867" max="4097" width="9" style="13"/>
    <col min="4098" max="4098" width="13.5" style="13" customWidth="1"/>
    <col min="4099" max="4099" width="7.75" style="13" customWidth="1"/>
    <col min="4100" max="4100" width="20.5" style="13" customWidth="1"/>
    <col min="4101" max="4101" width="14.875" style="13" customWidth="1"/>
    <col min="4102" max="4102" width="20.875" style="13" customWidth="1"/>
    <col min="4103" max="4103" width="7.75" style="13" customWidth="1"/>
    <col min="4104" max="4104" width="20.5" style="13" customWidth="1"/>
    <col min="4105" max="4105" width="14.875" style="13" customWidth="1"/>
    <col min="4106" max="4106" width="20.875" style="13" customWidth="1"/>
    <col min="4107" max="4107" width="7.75" style="13" customWidth="1"/>
    <col min="4108" max="4108" width="20.5" style="13" customWidth="1"/>
    <col min="4109" max="4109" width="14.875" style="13" customWidth="1"/>
    <col min="4110" max="4110" width="20.875" style="13" customWidth="1"/>
    <col min="4111" max="4111" width="7.75" style="13" customWidth="1"/>
    <col min="4112" max="4112" width="20.5" style="13" customWidth="1"/>
    <col min="4113" max="4113" width="14.875" style="13" customWidth="1"/>
    <col min="4114" max="4114" width="20.875" style="13" customWidth="1"/>
    <col min="4115" max="4115" width="7.75" style="13" customWidth="1"/>
    <col min="4116" max="4116" width="20.5" style="13" customWidth="1"/>
    <col min="4117" max="4117" width="14.875" style="13" customWidth="1"/>
    <col min="4118" max="4118" width="20.875" style="13" customWidth="1"/>
    <col min="4119" max="4119" width="7.75" style="13" customWidth="1"/>
    <col min="4120" max="4120" width="20.5" style="13" customWidth="1"/>
    <col min="4121" max="4121" width="14.875" style="13" customWidth="1"/>
    <col min="4122" max="4122" width="20.875" style="13" customWidth="1"/>
    <col min="4123" max="4353" width="9" style="13"/>
    <col min="4354" max="4354" width="13.5" style="13" customWidth="1"/>
    <col min="4355" max="4355" width="7.75" style="13" customWidth="1"/>
    <col min="4356" max="4356" width="20.5" style="13" customWidth="1"/>
    <col min="4357" max="4357" width="14.875" style="13" customWidth="1"/>
    <col min="4358" max="4358" width="20.875" style="13" customWidth="1"/>
    <col min="4359" max="4359" width="7.75" style="13" customWidth="1"/>
    <col min="4360" max="4360" width="20.5" style="13" customWidth="1"/>
    <col min="4361" max="4361" width="14.875" style="13" customWidth="1"/>
    <col min="4362" max="4362" width="20.875" style="13" customWidth="1"/>
    <col min="4363" max="4363" width="7.75" style="13" customWidth="1"/>
    <col min="4364" max="4364" width="20.5" style="13" customWidth="1"/>
    <col min="4365" max="4365" width="14.875" style="13" customWidth="1"/>
    <col min="4366" max="4366" width="20.875" style="13" customWidth="1"/>
    <col min="4367" max="4367" width="7.75" style="13" customWidth="1"/>
    <col min="4368" max="4368" width="20.5" style="13" customWidth="1"/>
    <col min="4369" max="4369" width="14.875" style="13" customWidth="1"/>
    <col min="4370" max="4370" width="20.875" style="13" customWidth="1"/>
    <col min="4371" max="4371" width="7.75" style="13" customWidth="1"/>
    <col min="4372" max="4372" width="20.5" style="13" customWidth="1"/>
    <col min="4373" max="4373" width="14.875" style="13" customWidth="1"/>
    <col min="4374" max="4374" width="20.875" style="13" customWidth="1"/>
    <col min="4375" max="4375" width="7.75" style="13" customWidth="1"/>
    <col min="4376" max="4376" width="20.5" style="13" customWidth="1"/>
    <col min="4377" max="4377" width="14.875" style="13" customWidth="1"/>
    <col min="4378" max="4378" width="20.875" style="13" customWidth="1"/>
    <col min="4379" max="4609" width="9" style="13"/>
    <col min="4610" max="4610" width="13.5" style="13" customWidth="1"/>
    <col min="4611" max="4611" width="7.75" style="13" customWidth="1"/>
    <col min="4612" max="4612" width="20.5" style="13" customWidth="1"/>
    <col min="4613" max="4613" width="14.875" style="13" customWidth="1"/>
    <col min="4614" max="4614" width="20.875" style="13" customWidth="1"/>
    <col min="4615" max="4615" width="7.75" style="13" customWidth="1"/>
    <col min="4616" max="4616" width="20.5" style="13" customWidth="1"/>
    <col min="4617" max="4617" width="14.875" style="13" customWidth="1"/>
    <col min="4618" max="4618" width="20.875" style="13" customWidth="1"/>
    <col min="4619" max="4619" width="7.75" style="13" customWidth="1"/>
    <col min="4620" max="4620" width="20.5" style="13" customWidth="1"/>
    <col min="4621" max="4621" width="14.875" style="13" customWidth="1"/>
    <col min="4622" max="4622" width="20.875" style="13" customWidth="1"/>
    <col min="4623" max="4623" width="7.75" style="13" customWidth="1"/>
    <col min="4624" max="4624" width="20.5" style="13" customWidth="1"/>
    <col min="4625" max="4625" width="14.875" style="13" customWidth="1"/>
    <col min="4626" max="4626" width="20.875" style="13" customWidth="1"/>
    <col min="4627" max="4627" width="7.75" style="13" customWidth="1"/>
    <col min="4628" max="4628" width="20.5" style="13" customWidth="1"/>
    <col min="4629" max="4629" width="14.875" style="13" customWidth="1"/>
    <col min="4630" max="4630" width="20.875" style="13" customWidth="1"/>
    <col min="4631" max="4631" width="7.75" style="13" customWidth="1"/>
    <col min="4632" max="4632" width="20.5" style="13" customWidth="1"/>
    <col min="4633" max="4633" width="14.875" style="13" customWidth="1"/>
    <col min="4634" max="4634" width="20.875" style="13" customWidth="1"/>
    <col min="4635" max="4865" width="9" style="13"/>
    <col min="4866" max="4866" width="13.5" style="13" customWidth="1"/>
    <col min="4867" max="4867" width="7.75" style="13" customWidth="1"/>
    <col min="4868" max="4868" width="20.5" style="13" customWidth="1"/>
    <col min="4869" max="4869" width="14.875" style="13" customWidth="1"/>
    <col min="4870" max="4870" width="20.875" style="13" customWidth="1"/>
    <col min="4871" max="4871" width="7.75" style="13" customWidth="1"/>
    <col min="4872" max="4872" width="20.5" style="13" customWidth="1"/>
    <col min="4873" max="4873" width="14.875" style="13" customWidth="1"/>
    <col min="4874" max="4874" width="20.875" style="13" customWidth="1"/>
    <col min="4875" max="4875" width="7.75" style="13" customWidth="1"/>
    <col min="4876" max="4876" width="20.5" style="13" customWidth="1"/>
    <col min="4877" max="4877" width="14.875" style="13" customWidth="1"/>
    <col min="4878" max="4878" width="20.875" style="13" customWidth="1"/>
    <col min="4879" max="4879" width="7.75" style="13" customWidth="1"/>
    <col min="4880" max="4880" width="20.5" style="13" customWidth="1"/>
    <col min="4881" max="4881" width="14.875" style="13" customWidth="1"/>
    <col min="4882" max="4882" width="20.875" style="13" customWidth="1"/>
    <col min="4883" max="4883" width="7.75" style="13" customWidth="1"/>
    <col min="4884" max="4884" width="20.5" style="13" customWidth="1"/>
    <col min="4885" max="4885" width="14.875" style="13" customWidth="1"/>
    <col min="4886" max="4886" width="20.875" style="13" customWidth="1"/>
    <col min="4887" max="4887" width="7.75" style="13" customWidth="1"/>
    <col min="4888" max="4888" width="20.5" style="13" customWidth="1"/>
    <col min="4889" max="4889" width="14.875" style="13" customWidth="1"/>
    <col min="4890" max="4890" width="20.875" style="13" customWidth="1"/>
    <col min="4891" max="5121" width="9" style="13"/>
    <col min="5122" max="5122" width="13.5" style="13" customWidth="1"/>
    <col min="5123" max="5123" width="7.75" style="13" customWidth="1"/>
    <col min="5124" max="5124" width="20.5" style="13" customWidth="1"/>
    <col min="5125" max="5125" width="14.875" style="13" customWidth="1"/>
    <col min="5126" max="5126" width="20.875" style="13" customWidth="1"/>
    <col min="5127" max="5127" width="7.75" style="13" customWidth="1"/>
    <col min="5128" max="5128" width="20.5" style="13" customWidth="1"/>
    <col min="5129" max="5129" width="14.875" style="13" customWidth="1"/>
    <col min="5130" max="5130" width="20.875" style="13" customWidth="1"/>
    <col min="5131" max="5131" width="7.75" style="13" customWidth="1"/>
    <col min="5132" max="5132" width="20.5" style="13" customWidth="1"/>
    <col min="5133" max="5133" width="14.875" style="13" customWidth="1"/>
    <col min="5134" max="5134" width="20.875" style="13" customWidth="1"/>
    <col min="5135" max="5135" width="7.75" style="13" customWidth="1"/>
    <col min="5136" max="5136" width="20.5" style="13" customWidth="1"/>
    <col min="5137" max="5137" width="14.875" style="13" customWidth="1"/>
    <col min="5138" max="5138" width="20.875" style="13" customWidth="1"/>
    <col min="5139" max="5139" width="7.75" style="13" customWidth="1"/>
    <col min="5140" max="5140" width="20.5" style="13" customWidth="1"/>
    <col min="5141" max="5141" width="14.875" style="13" customWidth="1"/>
    <col min="5142" max="5142" width="20.875" style="13" customWidth="1"/>
    <col min="5143" max="5143" width="7.75" style="13" customWidth="1"/>
    <col min="5144" max="5144" width="20.5" style="13" customWidth="1"/>
    <col min="5145" max="5145" width="14.875" style="13" customWidth="1"/>
    <col min="5146" max="5146" width="20.875" style="13" customWidth="1"/>
    <col min="5147" max="5377" width="9" style="13"/>
    <col min="5378" max="5378" width="13.5" style="13" customWidth="1"/>
    <col min="5379" max="5379" width="7.75" style="13" customWidth="1"/>
    <col min="5380" max="5380" width="20.5" style="13" customWidth="1"/>
    <col min="5381" max="5381" width="14.875" style="13" customWidth="1"/>
    <col min="5382" max="5382" width="20.875" style="13" customWidth="1"/>
    <col min="5383" max="5383" width="7.75" style="13" customWidth="1"/>
    <col min="5384" max="5384" width="20.5" style="13" customWidth="1"/>
    <col min="5385" max="5385" width="14.875" style="13" customWidth="1"/>
    <col min="5386" max="5386" width="20.875" style="13" customWidth="1"/>
    <col min="5387" max="5387" width="7.75" style="13" customWidth="1"/>
    <col min="5388" max="5388" width="20.5" style="13" customWidth="1"/>
    <col min="5389" max="5389" width="14.875" style="13" customWidth="1"/>
    <col min="5390" max="5390" width="20.875" style="13" customWidth="1"/>
    <col min="5391" max="5391" width="7.75" style="13" customWidth="1"/>
    <col min="5392" max="5392" width="20.5" style="13" customWidth="1"/>
    <col min="5393" max="5393" width="14.875" style="13" customWidth="1"/>
    <col min="5394" max="5394" width="20.875" style="13" customWidth="1"/>
    <col min="5395" max="5395" width="7.75" style="13" customWidth="1"/>
    <col min="5396" max="5396" width="20.5" style="13" customWidth="1"/>
    <col min="5397" max="5397" width="14.875" style="13" customWidth="1"/>
    <col min="5398" max="5398" width="20.875" style="13" customWidth="1"/>
    <col min="5399" max="5399" width="7.75" style="13" customWidth="1"/>
    <col min="5400" max="5400" width="20.5" style="13" customWidth="1"/>
    <col min="5401" max="5401" width="14.875" style="13" customWidth="1"/>
    <col min="5402" max="5402" width="20.875" style="13" customWidth="1"/>
    <col min="5403" max="5633" width="9" style="13"/>
    <col min="5634" max="5634" width="13.5" style="13" customWidth="1"/>
    <col min="5635" max="5635" width="7.75" style="13" customWidth="1"/>
    <col min="5636" max="5636" width="20.5" style="13" customWidth="1"/>
    <col min="5637" max="5637" width="14.875" style="13" customWidth="1"/>
    <col min="5638" max="5638" width="20.875" style="13" customWidth="1"/>
    <col min="5639" max="5639" width="7.75" style="13" customWidth="1"/>
    <col min="5640" max="5640" width="20.5" style="13" customWidth="1"/>
    <col min="5641" max="5641" width="14.875" style="13" customWidth="1"/>
    <col min="5642" max="5642" width="20.875" style="13" customWidth="1"/>
    <col min="5643" max="5643" width="7.75" style="13" customWidth="1"/>
    <col min="5644" max="5644" width="20.5" style="13" customWidth="1"/>
    <col min="5645" max="5645" width="14.875" style="13" customWidth="1"/>
    <col min="5646" max="5646" width="20.875" style="13" customWidth="1"/>
    <col min="5647" max="5647" width="7.75" style="13" customWidth="1"/>
    <col min="5648" max="5648" width="20.5" style="13" customWidth="1"/>
    <col min="5649" max="5649" width="14.875" style="13" customWidth="1"/>
    <col min="5650" max="5650" width="20.875" style="13" customWidth="1"/>
    <col min="5651" max="5651" width="7.75" style="13" customWidth="1"/>
    <col min="5652" max="5652" width="20.5" style="13" customWidth="1"/>
    <col min="5653" max="5653" width="14.875" style="13" customWidth="1"/>
    <col min="5654" max="5654" width="20.875" style="13" customWidth="1"/>
    <col min="5655" max="5655" width="7.75" style="13" customWidth="1"/>
    <col min="5656" max="5656" width="20.5" style="13" customWidth="1"/>
    <col min="5657" max="5657" width="14.875" style="13" customWidth="1"/>
    <col min="5658" max="5658" width="20.875" style="13" customWidth="1"/>
    <col min="5659" max="5889" width="9" style="13"/>
    <col min="5890" max="5890" width="13.5" style="13" customWidth="1"/>
    <col min="5891" max="5891" width="7.75" style="13" customWidth="1"/>
    <col min="5892" max="5892" width="20.5" style="13" customWidth="1"/>
    <col min="5893" max="5893" width="14.875" style="13" customWidth="1"/>
    <col min="5894" max="5894" width="20.875" style="13" customWidth="1"/>
    <col min="5895" max="5895" width="7.75" style="13" customWidth="1"/>
    <col min="5896" max="5896" width="20.5" style="13" customWidth="1"/>
    <col min="5897" max="5897" width="14.875" style="13" customWidth="1"/>
    <col min="5898" max="5898" width="20.875" style="13" customWidth="1"/>
    <col min="5899" max="5899" width="7.75" style="13" customWidth="1"/>
    <col min="5900" max="5900" width="20.5" style="13" customWidth="1"/>
    <col min="5901" max="5901" width="14.875" style="13" customWidth="1"/>
    <col min="5902" max="5902" width="20.875" style="13" customWidth="1"/>
    <col min="5903" max="5903" width="7.75" style="13" customWidth="1"/>
    <col min="5904" max="5904" width="20.5" style="13" customWidth="1"/>
    <col min="5905" max="5905" width="14.875" style="13" customWidth="1"/>
    <col min="5906" max="5906" width="20.875" style="13" customWidth="1"/>
    <col min="5907" max="5907" width="7.75" style="13" customWidth="1"/>
    <col min="5908" max="5908" width="20.5" style="13" customWidth="1"/>
    <col min="5909" max="5909" width="14.875" style="13" customWidth="1"/>
    <col min="5910" max="5910" width="20.875" style="13" customWidth="1"/>
    <col min="5911" max="5911" width="7.75" style="13" customWidth="1"/>
    <col min="5912" max="5912" width="20.5" style="13" customWidth="1"/>
    <col min="5913" max="5913" width="14.875" style="13" customWidth="1"/>
    <col min="5914" max="5914" width="20.875" style="13" customWidth="1"/>
    <col min="5915" max="6145" width="9" style="13"/>
    <col min="6146" max="6146" width="13.5" style="13" customWidth="1"/>
    <col min="6147" max="6147" width="7.75" style="13" customWidth="1"/>
    <col min="6148" max="6148" width="20.5" style="13" customWidth="1"/>
    <col min="6149" max="6149" width="14.875" style="13" customWidth="1"/>
    <col min="6150" max="6150" width="20.875" style="13" customWidth="1"/>
    <col min="6151" max="6151" width="7.75" style="13" customWidth="1"/>
    <col min="6152" max="6152" width="20.5" style="13" customWidth="1"/>
    <col min="6153" max="6153" width="14.875" style="13" customWidth="1"/>
    <col min="6154" max="6154" width="20.875" style="13" customWidth="1"/>
    <col min="6155" max="6155" width="7.75" style="13" customWidth="1"/>
    <col min="6156" max="6156" width="20.5" style="13" customWidth="1"/>
    <col min="6157" max="6157" width="14.875" style="13" customWidth="1"/>
    <col min="6158" max="6158" width="20.875" style="13" customWidth="1"/>
    <col min="6159" max="6159" width="7.75" style="13" customWidth="1"/>
    <col min="6160" max="6160" width="20.5" style="13" customWidth="1"/>
    <col min="6161" max="6161" width="14.875" style="13" customWidth="1"/>
    <col min="6162" max="6162" width="20.875" style="13" customWidth="1"/>
    <col min="6163" max="6163" width="7.75" style="13" customWidth="1"/>
    <col min="6164" max="6164" width="20.5" style="13" customWidth="1"/>
    <col min="6165" max="6165" width="14.875" style="13" customWidth="1"/>
    <col min="6166" max="6166" width="20.875" style="13" customWidth="1"/>
    <col min="6167" max="6167" width="7.75" style="13" customWidth="1"/>
    <col min="6168" max="6168" width="20.5" style="13" customWidth="1"/>
    <col min="6169" max="6169" width="14.875" style="13" customWidth="1"/>
    <col min="6170" max="6170" width="20.875" style="13" customWidth="1"/>
    <col min="6171" max="6401" width="9" style="13"/>
    <col min="6402" max="6402" width="13.5" style="13" customWidth="1"/>
    <col min="6403" max="6403" width="7.75" style="13" customWidth="1"/>
    <col min="6404" max="6404" width="20.5" style="13" customWidth="1"/>
    <col min="6405" max="6405" width="14.875" style="13" customWidth="1"/>
    <col min="6406" max="6406" width="20.875" style="13" customWidth="1"/>
    <col min="6407" max="6407" width="7.75" style="13" customWidth="1"/>
    <col min="6408" max="6408" width="20.5" style="13" customWidth="1"/>
    <col min="6409" max="6409" width="14.875" style="13" customWidth="1"/>
    <col min="6410" max="6410" width="20.875" style="13" customWidth="1"/>
    <col min="6411" max="6411" width="7.75" style="13" customWidth="1"/>
    <col min="6412" max="6412" width="20.5" style="13" customWidth="1"/>
    <col min="6413" max="6413" width="14.875" style="13" customWidth="1"/>
    <col min="6414" max="6414" width="20.875" style="13" customWidth="1"/>
    <col min="6415" max="6415" width="7.75" style="13" customWidth="1"/>
    <col min="6416" max="6416" width="20.5" style="13" customWidth="1"/>
    <col min="6417" max="6417" width="14.875" style="13" customWidth="1"/>
    <col min="6418" max="6418" width="20.875" style="13" customWidth="1"/>
    <col min="6419" max="6419" width="7.75" style="13" customWidth="1"/>
    <col min="6420" max="6420" width="20.5" style="13" customWidth="1"/>
    <col min="6421" max="6421" width="14.875" style="13" customWidth="1"/>
    <col min="6422" max="6422" width="20.875" style="13" customWidth="1"/>
    <col min="6423" max="6423" width="7.75" style="13" customWidth="1"/>
    <col min="6424" max="6424" width="20.5" style="13" customWidth="1"/>
    <col min="6425" max="6425" width="14.875" style="13" customWidth="1"/>
    <col min="6426" max="6426" width="20.875" style="13" customWidth="1"/>
    <col min="6427" max="6657" width="9" style="13"/>
    <col min="6658" max="6658" width="13.5" style="13" customWidth="1"/>
    <col min="6659" max="6659" width="7.75" style="13" customWidth="1"/>
    <col min="6660" max="6660" width="20.5" style="13" customWidth="1"/>
    <col min="6661" max="6661" width="14.875" style="13" customWidth="1"/>
    <col min="6662" max="6662" width="20.875" style="13" customWidth="1"/>
    <col min="6663" max="6663" width="7.75" style="13" customWidth="1"/>
    <col min="6664" max="6664" width="20.5" style="13" customWidth="1"/>
    <col min="6665" max="6665" width="14.875" style="13" customWidth="1"/>
    <col min="6666" max="6666" width="20.875" style="13" customWidth="1"/>
    <col min="6667" max="6667" width="7.75" style="13" customWidth="1"/>
    <col min="6668" max="6668" width="20.5" style="13" customWidth="1"/>
    <col min="6669" max="6669" width="14.875" style="13" customWidth="1"/>
    <col min="6670" max="6670" width="20.875" style="13" customWidth="1"/>
    <col min="6671" max="6671" width="7.75" style="13" customWidth="1"/>
    <col min="6672" max="6672" width="20.5" style="13" customWidth="1"/>
    <col min="6673" max="6673" width="14.875" style="13" customWidth="1"/>
    <col min="6674" max="6674" width="20.875" style="13" customWidth="1"/>
    <col min="6675" max="6675" width="7.75" style="13" customWidth="1"/>
    <col min="6676" max="6676" width="20.5" style="13" customWidth="1"/>
    <col min="6677" max="6677" width="14.875" style="13" customWidth="1"/>
    <col min="6678" max="6678" width="20.875" style="13" customWidth="1"/>
    <col min="6679" max="6679" width="7.75" style="13" customWidth="1"/>
    <col min="6680" max="6680" width="20.5" style="13" customWidth="1"/>
    <col min="6681" max="6681" width="14.875" style="13" customWidth="1"/>
    <col min="6682" max="6682" width="20.875" style="13" customWidth="1"/>
    <col min="6683" max="6913" width="9" style="13"/>
    <col min="6914" max="6914" width="13.5" style="13" customWidth="1"/>
    <col min="6915" max="6915" width="7.75" style="13" customWidth="1"/>
    <col min="6916" max="6916" width="20.5" style="13" customWidth="1"/>
    <col min="6917" max="6917" width="14.875" style="13" customWidth="1"/>
    <col min="6918" max="6918" width="20.875" style="13" customWidth="1"/>
    <col min="6919" max="6919" width="7.75" style="13" customWidth="1"/>
    <col min="6920" max="6920" width="20.5" style="13" customWidth="1"/>
    <col min="6921" max="6921" width="14.875" style="13" customWidth="1"/>
    <col min="6922" max="6922" width="20.875" style="13" customWidth="1"/>
    <col min="6923" max="6923" width="7.75" style="13" customWidth="1"/>
    <col min="6924" max="6924" width="20.5" style="13" customWidth="1"/>
    <col min="6925" max="6925" width="14.875" style="13" customWidth="1"/>
    <col min="6926" max="6926" width="20.875" style="13" customWidth="1"/>
    <col min="6927" max="6927" width="7.75" style="13" customWidth="1"/>
    <col min="6928" max="6928" width="20.5" style="13" customWidth="1"/>
    <col min="6929" max="6929" width="14.875" style="13" customWidth="1"/>
    <col min="6930" max="6930" width="20.875" style="13" customWidth="1"/>
    <col min="6931" max="6931" width="7.75" style="13" customWidth="1"/>
    <col min="6932" max="6932" width="20.5" style="13" customWidth="1"/>
    <col min="6933" max="6933" width="14.875" style="13" customWidth="1"/>
    <col min="6934" max="6934" width="20.875" style="13" customWidth="1"/>
    <col min="6935" max="6935" width="7.75" style="13" customWidth="1"/>
    <col min="6936" max="6936" width="20.5" style="13" customWidth="1"/>
    <col min="6937" max="6937" width="14.875" style="13" customWidth="1"/>
    <col min="6938" max="6938" width="20.875" style="13" customWidth="1"/>
    <col min="6939" max="7169" width="9" style="13"/>
    <col min="7170" max="7170" width="13.5" style="13" customWidth="1"/>
    <col min="7171" max="7171" width="7.75" style="13" customWidth="1"/>
    <col min="7172" max="7172" width="20.5" style="13" customWidth="1"/>
    <col min="7173" max="7173" width="14.875" style="13" customWidth="1"/>
    <col min="7174" max="7174" width="20.875" style="13" customWidth="1"/>
    <col min="7175" max="7175" width="7.75" style="13" customWidth="1"/>
    <col min="7176" max="7176" width="20.5" style="13" customWidth="1"/>
    <col min="7177" max="7177" width="14.875" style="13" customWidth="1"/>
    <col min="7178" max="7178" width="20.875" style="13" customWidth="1"/>
    <col min="7179" max="7179" width="7.75" style="13" customWidth="1"/>
    <col min="7180" max="7180" width="20.5" style="13" customWidth="1"/>
    <col min="7181" max="7181" width="14.875" style="13" customWidth="1"/>
    <col min="7182" max="7182" width="20.875" style="13" customWidth="1"/>
    <col min="7183" max="7183" width="7.75" style="13" customWidth="1"/>
    <col min="7184" max="7184" width="20.5" style="13" customWidth="1"/>
    <col min="7185" max="7185" width="14.875" style="13" customWidth="1"/>
    <col min="7186" max="7186" width="20.875" style="13" customWidth="1"/>
    <col min="7187" max="7187" width="7.75" style="13" customWidth="1"/>
    <col min="7188" max="7188" width="20.5" style="13" customWidth="1"/>
    <col min="7189" max="7189" width="14.875" style="13" customWidth="1"/>
    <col min="7190" max="7190" width="20.875" style="13" customWidth="1"/>
    <col min="7191" max="7191" width="7.75" style="13" customWidth="1"/>
    <col min="7192" max="7192" width="20.5" style="13" customWidth="1"/>
    <col min="7193" max="7193" width="14.875" style="13" customWidth="1"/>
    <col min="7194" max="7194" width="20.875" style="13" customWidth="1"/>
    <col min="7195" max="7425" width="9" style="13"/>
    <col min="7426" max="7426" width="13.5" style="13" customWidth="1"/>
    <col min="7427" max="7427" width="7.75" style="13" customWidth="1"/>
    <col min="7428" max="7428" width="20.5" style="13" customWidth="1"/>
    <col min="7429" max="7429" width="14.875" style="13" customWidth="1"/>
    <col min="7430" max="7430" width="20.875" style="13" customWidth="1"/>
    <col min="7431" max="7431" width="7.75" style="13" customWidth="1"/>
    <col min="7432" max="7432" width="20.5" style="13" customWidth="1"/>
    <col min="7433" max="7433" width="14.875" style="13" customWidth="1"/>
    <col min="7434" max="7434" width="20.875" style="13" customWidth="1"/>
    <col min="7435" max="7435" width="7.75" style="13" customWidth="1"/>
    <col min="7436" max="7436" width="20.5" style="13" customWidth="1"/>
    <col min="7437" max="7437" width="14.875" style="13" customWidth="1"/>
    <col min="7438" max="7438" width="20.875" style="13" customWidth="1"/>
    <col min="7439" max="7439" width="7.75" style="13" customWidth="1"/>
    <col min="7440" max="7440" width="20.5" style="13" customWidth="1"/>
    <col min="7441" max="7441" width="14.875" style="13" customWidth="1"/>
    <col min="7442" max="7442" width="20.875" style="13" customWidth="1"/>
    <col min="7443" max="7443" width="7.75" style="13" customWidth="1"/>
    <col min="7444" max="7444" width="20.5" style="13" customWidth="1"/>
    <col min="7445" max="7445" width="14.875" style="13" customWidth="1"/>
    <col min="7446" max="7446" width="20.875" style="13" customWidth="1"/>
    <col min="7447" max="7447" width="7.75" style="13" customWidth="1"/>
    <col min="7448" max="7448" width="20.5" style="13" customWidth="1"/>
    <col min="7449" max="7449" width="14.875" style="13" customWidth="1"/>
    <col min="7450" max="7450" width="20.875" style="13" customWidth="1"/>
    <col min="7451" max="7681" width="9" style="13"/>
    <col min="7682" max="7682" width="13.5" style="13" customWidth="1"/>
    <col min="7683" max="7683" width="7.75" style="13" customWidth="1"/>
    <col min="7684" max="7684" width="20.5" style="13" customWidth="1"/>
    <col min="7685" max="7685" width="14.875" style="13" customWidth="1"/>
    <col min="7686" max="7686" width="20.875" style="13" customWidth="1"/>
    <col min="7687" max="7687" width="7.75" style="13" customWidth="1"/>
    <col min="7688" max="7688" width="20.5" style="13" customWidth="1"/>
    <col min="7689" max="7689" width="14.875" style="13" customWidth="1"/>
    <col min="7690" max="7690" width="20.875" style="13" customWidth="1"/>
    <col min="7691" max="7691" width="7.75" style="13" customWidth="1"/>
    <col min="7692" max="7692" width="20.5" style="13" customWidth="1"/>
    <col min="7693" max="7693" width="14.875" style="13" customWidth="1"/>
    <col min="7694" max="7694" width="20.875" style="13" customWidth="1"/>
    <col min="7695" max="7695" width="7.75" style="13" customWidth="1"/>
    <col min="7696" max="7696" width="20.5" style="13" customWidth="1"/>
    <col min="7697" max="7697" width="14.875" style="13" customWidth="1"/>
    <col min="7698" max="7698" width="20.875" style="13" customWidth="1"/>
    <col min="7699" max="7699" width="7.75" style="13" customWidth="1"/>
    <col min="7700" max="7700" width="20.5" style="13" customWidth="1"/>
    <col min="7701" max="7701" width="14.875" style="13" customWidth="1"/>
    <col min="7702" max="7702" width="20.875" style="13" customWidth="1"/>
    <col min="7703" max="7703" width="7.75" style="13" customWidth="1"/>
    <col min="7704" max="7704" width="20.5" style="13" customWidth="1"/>
    <col min="7705" max="7705" width="14.875" style="13" customWidth="1"/>
    <col min="7706" max="7706" width="20.875" style="13" customWidth="1"/>
    <col min="7707" max="7937" width="9" style="13"/>
    <col min="7938" max="7938" width="13.5" style="13" customWidth="1"/>
    <col min="7939" max="7939" width="7.75" style="13" customWidth="1"/>
    <col min="7940" max="7940" width="20.5" style="13" customWidth="1"/>
    <col min="7941" max="7941" width="14.875" style="13" customWidth="1"/>
    <col min="7942" max="7942" width="20.875" style="13" customWidth="1"/>
    <col min="7943" max="7943" width="7.75" style="13" customWidth="1"/>
    <col min="7944" max="7944" width="20.5" style="13" customWidth="1"/>
    <col min="7945" max="7945" width="14.875" style="13" customWidth="1"/>
    <col min="7946" max="7946" width="20.875" style="13" customWidth="1"/>
    <col min="7947" max="7947" width="7.75" style="13" customWidth="1"/>
    <col min="7948" max="7948" width="20.5" style="13" customWidth="1"/>
    <col min="7949" max="7949" width="14.875" style="13" customWidth="1"/>
    <col min="7950" max="7950" width="20.875" style="13" customWidth="1"/>
    <col min="7951" max="7951" width="7.75" style="13" customWidth="1"/>
    <col min="7952" max="7952" width="20.5" style="13" customWidth="1"/>
    <col min="7953" max="7953" width="14.875" style="13" customWidth="1"/>
    <col min="7954" max="7954" width="20.875" style="13" customWidth="1"/>
    <col min="7955" max="7955" width="7.75" style="13" customWidth="1"/>
    <col min="7956" max="7956" width="20.5" style="13" customWidth="1"/>
    <col min="7957" max="7957" width="14.875" style="13" customWidth="1"/>
    <col min="7958" max="7958" width="20.875" style="13" customWidth="1"/>
    <col min="7959" max="7959" width="7.75" style="13" customWidth="1"/>
    <col min="7960" max="7960" width="20.5" style="13" customWidth="1"/>
    <col min="7961" max="7961" width="14.875" style="13" customWidth="1"/>
    <col min="7962" max="7962" width="20.875" style="13" customWidth="1"/>
    <col min="7963" max="8193" width="9" style="13"/>
    <col min="8194" max="8194" width="13.5" style="13" customWidth="1"/>
    <col min="8195" max="8195" width="7.75" style="13" customWidth="1"/>
    <col min="8196" max="8196" width="20.5" style="13" customWidth="1"/>
    <col min="8197" max="8197" width="14.875" style="13" customWidth="1"/>
    <col min="8198" max="8198" width="20.875" style="13" customWidth="1"/>
    <col min="8199" max="8199" width="7.75" style="13" customWidth="1"/>
    <col min="8200" max="8200" width="20.5" style="13" customWidth="1"/>
    <col min="8201" max="8201" width="14.875" style="13" customWidth="1"/>
    <col min="8202" max="8202" width="20.875" style="13" customWidth="1"/>
    <col min="8203" max="8203" width="7.75" style="13" customWidth="1"/>
    <col min="8204" max="8204" width="20.5" style="13" customWidth="1"/>
    <col min="8205" max="8205" width="14.875" style="13" customWidth="1"/>
    <col min="8206" max="8206" width="20.875" style="13" customWidth="1"/>
    <col min="8207" max="8207" width="7.75" style="13" customWidth="1"/>
    <col min="8208" max="8208" width="20.5" style="13" customWidth="1"/>
    <col min="8209" max="8209" width="14.875" style="13" customWidth="1"/>
    <col min="8210" max="8210" width="20.875" style="13" customWidth="1"/>
    <col min="8211" max="8211" width="7.75" style="13" customWidth="1"/>
    <col min="8212" max="8212" width="20.5" style="13" customWidth="1"/>
    <col min="8213" max="8213" width="14.875" style="13" customWidth="1"/>
    <col min="8214" max="8214" width="20.875" style="13" customWidth="1"/>
    <col min="8215" max="8215" width="7.75" style="13" customWidth="1"/>
    <col min="8216" max="8216" width="20.5" style="13" customWidth="1"/>
    <col min="8217" max="8217" width="14.875" style="13" customWidth="1"/>
    <col min="8218" max="8218" width="20.875" style="13" customWidth="1"/>
    <col min="8219" max="8449" width="9" style="13"/>
    <col min="8450" max="8450" width="13.5" style="13" customWidth="1"/>
    <col min="8451" max="8451" width="7.75" style="13" customWidth="1"/>
    <col min="8452" max="8452" width="20.5" style="13" customWidth="1"/>
    <col min="8453" max="8453" width="14.875" style="13" customWidth="1"/>
    <col min="8454" max="8454" width="20.875" style="13" customWidth="1"/>
    <col min="8455" max="8455" width="7.75" style="13" customWidth="1"/>
    <col min="8456" max="8456" width="20.5" style="13" customWidth="1"/>
    <col min="8457" max="8457" width="14.875" style="13" customWidth="1"/>
    <col min="8458" max="8458" width="20.875" style="13" customWidth="1"/>
    <col min="8459" max="8459" width="7.75" style="13" customWidth="1"/>
    <col min="8460" max="8460" width="20.5" style="13" customWidth="1"/>
    <col min="8461" max="8461" width="14.875" style="13" customWidth="1"/>
    <col min="8462" max="8462" width="20.875" style="13" customWidth="1"/>
    <col min="8463" max="8463" width="7.75" style="13" customWidth="1"/>
    <col min="8464" max="8464" width="20.5" style="13" customWidth="1"/>
    <col min="8465" max="8465" width="14.875" style="13" customWidth="1"/>
    <col min="8466" max="8466" width="20.875" style="13" customWidth="1"/>
    <col min="8467" max="8467" width="7.75" style="13" customWidth="1"/>
    <col min="8468" max="8468" width="20.5" style="13" customWidth="1"/>
    <col min="8469" max="8469" width="14.875" style="13" customWidth="1"/>
    <col min="8470" max="8470" width="20.875" style="13" customWidth="1"/>
    <col min="8471" max="8471" width="7.75" style="13" customWidth="1"/>
    <col min="8472" max="8472" width="20.5" style="13" customWidth="1"/>
    <col min="8473" max="8473" width="14.875" style="13" customWidth="1"/>
    <col min="8474" max="8474" width="20.875" style="13" customWidth="1"/>
    <col min="8475" max="8705" width="9" style="13"/>
    <col min="8706" max="8706" width="13.5" style="13" customWidth="1"/>
    <col min="8707" max="8707" width="7.75" style="13" customWidth="1"/>
    <col min="8708" max="8708" width="20.5" style="13" customWidth="1"/>
    <col min="8709" max="8709" width="14.875" style="13" customWidth="1"/>
    <col min="8710" max="8710" width="20.875" style="13" customWidth="1"/>
    <col min="8711" max="8711" width="7.75" style="13" customWidth="1"/>
    <col min="8712" max="8712" width="20.5" style="13" customWidth="1"/>
    <col min="8713" max="8713" width="14.875" style="13" customWidth="1"/>
    <col min="8714" max="8714" width="20.875" style="13" customWidth="1"/>
    <col min="8715" max="8715" width="7.75" style="13" customWidth="1"/>
    <col min="8716" max="8716" width="20.5" style="13" customWidth="1"/>
    <col min="8717" max="8717" width="14.875" style="13" customWidth="1"/>
    <col min="8718" max="8718" width="20.875" style="13" customWidth="1"/>
    <col min="8719" max="8719" width="7.75" style="13" customWidth="1"/>
    <col min="8720" max="8720" width="20.5" style="13" customWidth="1"/>
    <col min="8721" max="8721" width="14.875" style="13" customWidth="1"/>
    <col min="8722" max="8722" width="20.875" style="13" customWidth="1"/>
    <col min="8723" max="8723" width="7.75" style="13" customWidth="1"/>
    <col min="8724" max="8724" width="20.5" style="13" customWidth="1"/>
    <col min="8725" max="8725" width="14.875" style="13" customWidth="1"/>
    <col min="8726" max="8726" width="20.875" style="13" customWidth="1"/>
    <col min="8727" max="8727" width="7.75" style="13" customWidth="1"/>
    <col min="8728" max="8728" width="20.5" style="13" customWidth="1"/>
    <col min="8729" max="8729" width="14.875" style="13" customWidth="1"/>
    <col min="8730" max="8730" width="20.875" style="13" customWidth="1"/>
    <col min="8731" max="8961" width="9" style="13"/>
    <col min="8962" max="8962" width="13.5" style="13" customWidth="1"/>
    <col min="8963" max="8963" width="7.75" style="13" customWidth="1"/>
    <col min="8964" max="8964" width="20.5" style="13" customWidth="1"/>
    <col min="8965" max="8965" width="14.875" style="13" customWidth="1"/>
    <col min="8966" max="8966" width="20.875" style="13" customWidth="1"/>
    <col min="8967" max="8967" width="7.75" style="13" customWidth="1"/>
    <col min="8968" max="8968" width="20.5" style="13" customWidth="1"/>
    <col min="8969" max="8969" width="14.875" style="13" customWidth="1"/>
    <col min="8970" max="8970" width="20.875" style="13" customWidth="1"/>
    <col min="8971" max="8971" width="7.75" style="13" customWidth="1"/>
    <col min="8972" max="8972" width="20.5" style="13" customWidth="1"/>
    <col min="8973" max="8973" width="14.875" style="13" customWidth="1"/>
    <col min="8974" max="8974" width="20.875" style="13" customWidth="1"/>
    <col min="8975" max="8975" width="7.75" style="13" customWidth="1"/>
    <col min="8976" max="8976" width="20.5" style="13" customWidth="1"/>
    <col min="8977" max="8977" width="14.875" style="13" customWidth="1"/>
    <col min="8978" max="8978" width="20.875" style="13" customWidth="1"/>
    <col min="8979" max="8979" width="7.75" style="13" customWidth="1"/>
    <col min="8980" max="8980" width="20.5" style="13" customWidth="1"/>
    <col min="8981" max="8981" width="14.875" style="13" customWidth="1"/>
    <col min="8982" max="8982" width="20.875" style="13" customWidth="1"/>
    <col min="8983" max="8983" width="7.75" style="13" customWidth="1"/>
    <col min="8984" max="8984" width="20.5" style="13" customWidth="1"/>
    <col min="8985" max="8985" width="14.875" style="13" customWidth="1"/>
    <col min="8986" max="8986" width="20.875" style="13" customWidth="1"/>
    <col min="8987" max="9217" width="9" style="13"/>
    <col min="9218" max="9218" width="13.5" style="13" customWidth="1"/>
    <col min="9219" max="9219" width="7.75" style="13" customWidth="1"/>
    <col min="9220" max="9220" width="20.5" style="13" customWidth="1"/>
    <col min="9221" max="9221" width="14.875" style="13" customWidth="1"/>
    <col min="9222" max="9222" width="20.875" style="13" customWidth="1"/>
    <col min="9223" max="9223" width="7.75" style="13" customWidth="1"/>
    <col min="9224" max="9224" width="20.5" style="13" customWidth="1"/>
    <col min="9225" max="9225" width="14.875" style="13" customWidth="1"/>
    <col min="9226" max="9226" width="20.875" style="13" customWidth="1"/>
    <col min="9227" max="9227" width="7.75" style="13" customWidth="1"/>
    <col min="9228" max="9228" width="20.5" style="13" customWidth="1"/>
    <col min="9229" max="9229" width="14.875" style="13" customWidth="1"/>
    <col min="9230" max="9230" width="20.875" style="13" customWidth="1"/>
    <col min="9231" max="9231" width="7.75" style="13" customWidth="1"/>
    <col min="9232" max="9232" width="20.5" style="13" customWidth="1"/>
    <col min="9233" max="9233" width="14.875" style="13" customWidth="1"/>
    <col min="9234" max="9234" width="20.875" style="13" customWidth="1"/>
    <col min="9235" max="9235" width="7.75" style="13" customWidth="1"/>
    <col min="9236" max="9236" width="20.5" style="13" customWidth="1"/>
    <col min="9237" max="9237" width="14.875" style="13" customWidth="1"/>
    <col min="9238" max="9238" width="20.875" style="13" customWidth="1"/>
    <col min="9239" max="9239" width="7.75" style="13" customWidth="1"/>
    <col min="9240" max="9240" width="20.5" style="13" customWidth="1"/>
    <col min="9241" max="9241" width="14.875" style="13" customWidth="1"/>
    <col min="9242" max="9242" width="20.875" style="13" customWidth="1"/>
    <col min="9243" max="9473" width="9" style="13"/>
    <col min="9474" max="9474" width="13.5" style="13" customWidth="1"/>
    <col min="9475" max="9475" width="7.75" style="13" customWidth="1"/>
    <col min="9476" max="9476" width="20.5" style="13" customWidth="1"/>
    <col min="9477" max="9477" width="14.875" style="13" customWidth="1"/>
    <col min="9478" max="9478" width="20.875" style="13" customWidth="1"/>
    <col min="9479" max="9479" width="7.75" style="13" customWidth="1"/>
    <col min="9480" max="9480" width="20.5" style="13" customWidth="1"/>
    <col min="9481" max="9481" width="14.875" style="13" customWidth="1"/>
    <col min="9482" max="9482" width="20.875" style="13" customWidth="1"/>
    <col min="9483" max="9483" width="7.75" style="13" customWidth="1"/>
    <col min="9484" max="9484" width="20.5" style="13" customWidth="1"/>
    <col min="9485" max="9485" width="14.875" style="13" customWidth="1"/>
    <col min="9486" max="9486" width="20.875" style="13" customWidth="1"/>
    <col min="9487" max="9487" width="7.75" style="13" customWidth="1"/>
    <col min="9488" max="9488" width="20.5" style="13" customWidth="1"/>
    <col min="9489" max="9489" width="14.875" style="13" customWidth="1"/>
    <col min="9490" max="9490" width="20.875" style="13" customWidth="1"/>
    <col min="9491" max="9491" width="7.75" style="13" customWidth="1"/>
    <col min="9492" max="9492" width="20.5" style="13" customWidth="1"/>
    <col min="9493" max="9493" width="14.875" style="13" customWidth="1"/>
    <col min="9494" max="9494" width="20.875" style="13" customWidth="1"/>
    <col min="9495" max="9495" width="7.75" style="13" customWidth="1"/>
    <col min="9496" max="9496" width="20.5" style="13" customWidth="1"/>
    <col min="9497" max="9497" width="14.875" style="13" customWidth="1"/>
    <col min="9498" max="9498" width="20.875" style="13" customWidth="1"/>
    <col min="9499" max="9729" width="9" style="13"/>
    <col min="9730" max="9730" width="13.5" style="13" customWidth="1"/>
    <col min="9731" max="9731" width="7.75" style="13" customWidth="1"/>
    <col min="9732" max="9732" width="20.5" style="13" customWidth="1"/>
    <col min="9733" max="9733" width="14.875" style="13" customWidth="1"/>
    <col min="9734" max="9734" width="20.875" style="13" customWidth="1"/>
    <col min="9735" max="9735" width="7.75" style="13" customWidth="1"/>
    <col min="9736" max="9736" width="20.5" style="13" customWidth="1"/>
    <col min="9737" max="9737" width="14.875" style="13" customWidth="1"/>
    <col min="9738" max="9738" width="20.875" style="13" customWidth="1"/>
    <col min="9739" max="9739" width="7.75" style="13" customWidth="1"/>
    <col min="9740" max="9740" width="20.5" style="13" customWidth="1"/>
    <col min="9741" max="9741" width="14.875" style="13" customWidth="1"/>
    <col min="9742" max="9742" width="20.875" style="13" customWidth="1"/>
    <col min="9743" max="9743" width="7.75" style="13" customWidth="1"/>
    <col min="9744" max="9744" width="20.5" style="13" customWidth="1"/>
    <col min="9745" max="9745" width="14.875" style="13" customWidth="1"/>
    <col min="9746" max="9746" width="20.875" style="13" customWidth="1"/>
    <col min="9747" max="9747" width="7.75" style="13" customWidth="1"/>
    <col min="9748" max="9748" width="20.5" style="13" customWidth="1"/>
    <col min="9749" max="9749" width="14.875" style="13" customWidth="1"/>
    <col min="9750" max="9750" width="20.875" style="13" customWidth="1"/>
    <col min="9751" max="9751" width="7.75" style="13" customWidth="1"/>
    <col min="9752" max="9752" width="20.5" style="13" customWidth="1"/>
    <col min="9753" max="9753" width="14.875" style="13" customWidth="1"/>
    <col min="9754" max="9754" width="20.875" style="13" customWidth="1"/>
    <col min="9755" max="9985" width="9" style="13"/>
    <col min="9986" max="9986" width="13.5" style="13" customWidth="1"/>
    <col min="9987" max="9987" width="7.75" style="13" customWidth="1"/>
    <col min="9988" max="9988" width="20.5" style="13" customWidth="1"/>
    <col min="9989" max="9989" width="14.875" style="13" customWidth="1"/>
    <col min="9990" max="9990" width="20.875" style="13" customWidth="1"/>
    <col min="9991" max="9991" width="7.75" style="13" customWidth="1"/>
    <col min="9992" max="9992" width="20.5" style="13" customWidth="1"/>
    <col min="9993" max="9993" width="14.875" style="13" customWidth="1"/>
    <col min="9994" max="9994" width="20.875" style="13" customWidth="1"/>
    <col min="9995" max="9995" width="7.75" style="13" customWidth="1"/>
    <col min="9996" max="9996" width="20.5" style="13" customWidth="1"/>
    <col min="9997" max="9997" width="14.875" style="13" customWidth="1"/>
    <col min="9998" max="9998" width="20.875" style="13" customWidth="1"/>
    <col min="9999" max="9999" width="7.75" style="13" customWidth="1"/>
    <col min="10000" max="10000" width="20.5" style="13" customWidth="1"/>
    <col min="10001" max="10001" width="14.875" style="13" customWidth="1"/>
    <col min="10002" max="10002" width="20.875" style="13" customWidth="1"/>
    <col min="10003" max="10003" width="7.75" style="13" customWidth="1"/>
    <col min="10004" max="10004" width="20.5" style="13" customWidth="1"/>
    <col min="10005" max="10005" width="14.875" style="13" customWidth="1"/>
    <col min="10006" max="10006" width="20.875" style="13" customWidth="1"/>
    <col min="10007" max="10007" width="7.75" style="13" customWidth="1"/>
    <col min="10008" max="10008" width="20.5" style="13" customWidth="1"/>
    <col min="10009" max="10009" width="14.875" style="13" customWidth="1"/>
    <col min="10010" max="10010" width="20.875" style="13" customWidth="1"/>
    <col min="10011" max="10241" width="9" style="13"/>
    <col min="10242" max="10242" width="13.5" style="13" customWidth="1"/>
    <col min="10243" max="10243" width="7.75" style="13" customWidth="1"/>
    <col min="10244" max="10244" width="20.5" style="13" customWidth="1"/>
    <col min="10245" max="10245" width="14.875" style="13" customWidth="1"/>
    <col min="10246" max="10246" width="20.875" style="13" customWidth="1"/>
    <col min="10247" max="10247" width="7.75" style="13" customWidth="1"/>
    <col min="10248" max="10248" width="20.5" style="13" customWidth="1"/>
    <col min="10249" max="10249" width="14.875" style="13" customWidth="1"/>
    <col min="10250" max="10250" width="20.875" style="13" customWidth="1"/>
    <col min="10251" max="10251" width="7.75" style="13" customWidth="1"/>
    <col min="10252" max="10252" width="20.5" style="13" customWidth="1"/>
    <col min="10253" max="10253" width="14.875" style="13" customWidth="1"/>
    <col min="10254" max="10254" width="20.875" style="13" customWidth="1"/>
    <col min="10255" max="10255" width="7.75" style="13" customWidth="1"/>
    <col min="10256" max="10256" width="20.5" style="13" customWidth="1"/>
    <col min="10257" max="10257" width="14.875" style="13" customWidth="1"/>
    <col min="10258" max="10258" width="20.875" style="13" customWidth="1"/>
    <col min="10259" max="10259" width="7.75" style="13" customWidth="1"/>
    <col min="10260" max="10260" width="20.5" style="13" customWidth="1"/>
    <col min="10261" max="10261" width="14.875" style="13" customWidth="1"/>
    <col min="10262" max="10262" width="20.875" style="13" customWidth="1"/>
    <col min="10263" max="10263" width="7.75" style="13" customWidth="1"/>
    <col min="10264" max="10264" width="20.5" style="13" customWidth="1"/>
    <col min="10265" max="10265" width="14.875" style="13" customWidth="1"/>
    <col min="10266" max="10266" width="20.875" style="13" customWidth="1"/>
    <col min="10267" max="10497" width="9" style="13"/>
    <col min="10498" max="10498" width="13.5" style="13" customWidth="1"/>
    <col min="10499" max="10499" width="7.75" style="13" customWidth="1"/>
    <col min="10500" max="10500" width="20.5" style="13" customWidth="1"/>
    <col min="10501" max="10501" width="14.875" style="13" customWidth="1"/>
    <col min="10502" max="10502" width="20.875" style="13" customWidth="1"/>
    <col min="10503" max="10503" width="7.75" style="13" customWidth="1"/>
    <col min="10504" max="10504" width="20.5" style="13" customWidth="1"/>
    <col min="10505" max="10505" width="14.875" style="13" customWidth="1"/>
    <col min="10506" max="10506" width="20.875" style="13" customWidth="1"/>
    <col min="10507" max="10507" width="7.75" style="13" customWidth="1"/>
    <col min="10508" max="10508" width="20.5" style="13" customWidth="1"/>
    <col min="10509" max="10509" width="14.875" style="13" customWidth="1"/>
    <col min="10510" max="10510" width="20.875" style="13" customWidth="1"/>
    <col min="10511" max="10511" width="7.75" style="13" customWidth="1"/>
    <col min="10512" max="10512" width="20.5" style="13" customWidth="1"/>
    <col min="10513" max="10513" width="14.875" style="13" customWidth="1"/>
    <col min="10514" max="10514" width="20.875" style="13" customWidth="1"/>
    <col min="10515" max="10515" width="7.75" style="13" customWidth="1"/>
    <col min="10516" max="10516" width="20.5" style="13" customWidth="1"/>
    <col min="10517" max="10517" width="14.875" style="13" customWidth="1"/>
    <col min="10518" max="10518" width="20.875" style="13" customWidth="1"/>
    <col min="10519" max="10519" width="7.75" style="13" customWidth="1"/>
    <col min="10520" max="10520" width="20.5" style="13" customWidth="1"/>
    <col min="10521" max="10521" width="14.875" style="13" customWidth="1"/>
    <col min="10522" max="10522" width="20.875" style="13" customWidth="1"/>
    <col min="10523" max="10753" width="9" style="13"/>
    <col min="10754" max="10754" width="13.5" style="13" customWidth="1"/>
    <col min="10755" max="10755" width="7.75" style="13" customWidth="1"/>
    <col min="10756" max="10756" width="20.5" style="13" customWidth="1"/>
    <col min="10757" max="10757" width="14.875" style="13" customWidth="1"/>
    <col min="10758" max="10758" width="20.875" style="13" customWidth="1"/>
    <col min="10759" max="10759" width="7.75" style="13" customWidth="1"/>
    <col min="10760" max="10760" width="20.5" style="13" customWidth="1"/>
    <col min="10761" max="10761" width="14.875" style="13" customWidth="1"/>
    <col min="10762" max="10762" width="20.875" style="13" customWidth="1"/>
    <col min="10763" max="10763" width="7.75" style="13" customWidth="1"/>
    <col min="10764" max="10764" width="20.5" style="13" customWidth="1"/>
    <col min="10765" max="10765" width="14.875" style="13" customWidth="1"/>
    <col min="10766" max="10766" width="20.875" style="13" customWidth="1"/>
    <col min="10767" max="10767" width="7.75" style="13" customWidth="1"/>
    <col min="10768" max="10768" width="20.5" style="13" customWidth="1"/>
    <col min="10769" max="10769" width="14.875" style="13" customWidth="1"/>
    <col min="10770" max="10770" width="20.875" style="13" customWidth="1"/>
    <col min="10771" max="10771" width="7.75" style="13" customWidth="1"/>
    <col min="10772" max="10772" width="20.5" style="13" customWidth="1"/>
    <col min="10773" max="10773" width="14.875" style="13" customWidth="1"/>
    <col min="10774" max="10774" width="20.875" style="13" customWidth="1"/>
    <col min="10775" max="10775" width="7.75" style="13" customWidth="1"/>
    <col min="10776" max="10776" width="20.5" style="13" customWidth="1"/>
    <col min="10777" max="10777" width="14.875" style="13" customWidth="1"/>
    <col min="10778" max="10778" width="20.875" style="13" customWidth="1"/>
    <col min="10779" max="11009" width="9" style="13"/>
    <col min="11010" max="11010" width="13.5" style="13" customWidth="1"/>
    <col min="11011" max="11011" width="7.75" style="13" customWidth="1"/>
    <col min="11012" max="11012" width="20.5" style="13" customWidth="1"/>
    <col min="11013" max="11013" width="14.875" style="13" customWidth="1"/>
    <col min="11014" max="11014" width="20.875" style="13" customWidth="1"/>
    <col min="11015" max="11015" width="7.75" style="13" customWidth="1"/>
    <col min="11016" max="11016" width="20.5" style="13" customWidth="1"/>
    <col min="11017" max="11017" width="14.875" style="13" customWidth="1"/>
    <col min="11018" max="11018" width="20.875" style="13" customWidth="1"/>
    <col min="11019" max="11019" width="7.75" style="13" customWidth="1"/>
    <col min="11020" max="11020" width="20.5" style="13" customWidth="1"/>
    <col min="11021" max="11021" width="14.875" style="13" customWidth="1"/>
    <col min="11022" max="11022" width="20.875" style="13" customWidth="1"/>
    <col min="11023" max="11023" width="7.75" style="13" customWidth="1"/>
    <col min="11024" max="11024" width="20.5" style="13" customWidth="1"/>
    <col min="11025" max="11025" width="14.875" style="13" customWidth="1"/>
    <col min="11026" max="11026" width="20.875" style="13" customWidth="1"/>
    <col min="11027" max="11027" width="7.75" style="13" customWidth="1"/>
    <col min="11028" max="11028" width="20.5" style="13" customWidth="1"/>
    <col min="11029" max="11029" width="14.875" style="13" customWidth="1"/>
    <col min="11030" max="11030" width="20.875" style="13" customWidth="1"/>
    <col min="11031" max="11031" width="7.75" style="13" customWidth="1"/>
    <col min="11032" max="11032" width="20.5" style="13" customWidth="1"/>
    <col min="11033" max="11033" width="14.875" style="13" customWidth="1"/>
    <col min="11034" max="11034" width="20.875" style="13" customWidth="1"/>
    <col min="11035" max="11265" width="9" style="13"/>
    <col min="11266" max="11266" width="13.5" style="13" customWidth="1"/>
    <col min="11267" max="11267" width="7.75" style="13" customWidth="1"/>
    <col min="11268" max="11268" width="20.5" style="13" customWidth="1"/>
    <col min="11269" max="11269" width="14.875" style="13" customWidth="1"/>
    <col min="11270" max="11270" width="20.875" style="13" customWidth="1"/>
    <col min="11271" max="11271" width="7.75" style="13" customWidth="1"/>
    <col min="11272" max="11272" width="20.5" style="13" customWidth="1"/>
    <col min="11273" max="11273" width="14.875" style="13" customWidth="1"/>
    <col min="11274" max="11274" width="20.875" style="13" customWidth="1"/>
    <col min="11275" max="11275" width="7.75" style="13" customWidth="1"/>
    <col min="11276" max="11276" width="20.5" style="13" customWidth="1"/>
    <col min="11277" max="11277" width="14.875" style="13" customWidth="1"/>
    <col min="11278" max="11278" width="20.875" style="13" customWidth="1"/>
    <col min="11279" max="11279" width="7.75" style="13" customWidth="1"/>
    <col min="11280" max="11280" width="20.5" style="13" customWidth="1"/>
    <col min="11281" max="11281" width="14.875" style="13" customWidth="1"/>
    <col min="11282" max="11282" width="20.875" style="13" customWidth="1"/>
    <col min="11283" max="11283" width="7.75" style="13" customWidth="1"/>
    <col min="11284" max="11284" width="20.5" style="13" customWidth="1"/>
    <col min="11285" max="11285" width="14.875" style="13" customWidth="1"/>
    <col min="11286" max="11286" width="20.875" style="13" customWidth="1"/>
    <col min="11287" max="11287" width="7.75" style="13" customWidth="1"/>
    <col min="11288" max="11288" width="20.5" style="13" customWidth="1"/>
    <col min="11289" max="11289" width="14.875" style="13" customWidth="1"/>
    <col min="11290" max="11290" width="20.875" style="13" customWidth="1"/>
    <col min="11291" max="11521" width="9" style="13"/>
    <col min="11522" max="11522" width="13.5" style="13" customWidth="1"/>
    <col min="11523" max="11523" width="7.75" style="13" customWidth="1"/>
    <col min="11524" max="11524" width="20.5" style="13" customWidth="1"/>
    <col min="11525" max="11525" width="14.875" style="13" customWidth="1"/>
    <col min="11526" max="11526" width="20.875" style="13" customWidth="1"/>
    <col min="11527" max="11527" width="7.75" style="13" customWidth="1"/>
    <col min="11528" max="11528" width="20.5" style="13" customWidth="1"/>
    <col min="11529" max="11529" width="14.875" style="13" customWidth="1"/>
    <col min="11530" max="11530" width="20.875" style="13" customWidth="1"/>
    <col min="11531" max="11531" width="7.75" style="13" customWidth="1"/>
    <col min="11532" max="11532" width="20.5" style="13" customWidth="1"/>
    <col min="11533" max="11533" width="14.875" style="13" customWidth="1"/>
    <col min="11534" max="11534" width="20.875" style="13" customWidth="1"/>
    <col min="11535" max="11535" width="7.75" style="13" customWidth="1"/>
    <col min="11536" max="11536" width="20.5" style="13" customWidth="1"/>
    <col min="11537" max="11537" width="14.875" style="13" customWidth="1"/>
    <col min="11538" max="11538" width="20.875" style="13" customWidth="1"/>
    <col min="11539" max="11539" width="7.75" style="13" customWidth="1"/>
    <col min="11540" max="11540" width="20.5" style="13" customWidth="1"/>
    <col min="11541" max="11541" width="14.875" style="13" customWidth="1"/>
    <col min="11542" max="11542" width="20.875" style="13" customWidth="1"/>
    <col min="11543" max="11543" width="7.75" style="13" customWidth="1"/>
    <col min="11544" max="11544" width="20.5" style="13" customWidth="1"/>
    <col min="11545" max="11545" width="14.875" style="13" customWidth="1"/>
    <col min="11546" max="11546" width="20.875" style="13" customWidth="1"/>
    <col min="11547" max="11777" width="9" style="13"/>
    <col min="11778" max="11778" width="13.5" style="13" customWidth="1"/>
    <col min="11779" max="11779" width="7.75" style="13" customWidth="1"/>
    <col min="11780" max="11780" width="20.5" style="13" customWidth="1"/>
    <col min="11781" max="11781" width="14.875" style="13" customWidth="1"/>
    <col min="11782" max="11782" width="20.875" style="13" customWidth="1"/>
    <col min="11783" max="11783" width="7.75" style="13" customWidth="1"/>
    <col min="11784" max="11784" width="20.5" style="13" customWidth="1"/>
    <col min="11785" max="11785" width="14.875" style="13" customWidth="1"/>
    <col min="11786" max="11786" width="20.875" style="13" customWidth="1"/>
    <col min="11787" max="11787" width="7.75" style="13" customWidth="1"/>
    <col min="11788" max="11788" width="20.5" style="13" customWidth="1"/>
    <col min="11789" max="11789" width="14.875" style="13" customWidth="1"/>
    <col min="11790" max="11790" width="20.875" style="13" customWidth="1"/>
    <col min="11791" max="11791" width="7.75" style="13" customWidth="1"/>
    <col min="11792" max="11792" width="20.5" style="13" customWidth="1"/>
    <col min="11793" max="11793" width="14.875" style="13" customWidth="1"/>
    <col min="11794" max="11794" width="20.875" style="13" customWidth="1"/>
    <col min="11795" max="11795" width="7.75" style="13" customWidth="1"/>
    <col min="11796" max="11796" width="20.5" style="13" customWidth="1"/>
    <col min="11797" max="11797" width="14.875" style="13" customWidth="1"/>
    <col min="11798" max="11798" width="20.875" style="13" customWidth="1"/>
    <col min="11799" max="11799" width="7.75" style="13" customWidth="1"/>
    <col min="11800" max="11800" width="20.5" style="13" customWidth="1"/>
    <col min="11801" max="11801" width="14.875" style="13" customWidth="1"/>
    <col min="11802" max="11802" width="20.875" style="13" customWidth="1"/>
    <col min="11803" max="12033" width="9" style="13"/>
    <col min="12034" max="12034" width="13.5" style="13" customWidth="1"/>
    <col min="12035" max="12035" width="7.75" style="13" customWidth="1"/>
    <col min="12036" max="12036" width="20.5" style="13" customWidth="1"/>
    <col min="12037" max="12037" width="14.875" style="13" customWidth="1"/>
    <col min="12038" max="12038" width="20.875" style="13" customWidth="1"/>
    <col min="12039" max="12039" width="7.75" style="13" customWidth="1"/>
    <col min="12040" max="12040" width="20.5" style="13" customWidth="1"/>
    <col min="12041" max="12041" width="14.875" style="13" customWidth="1"/>
    <col min="12042" max="12042" width="20.875" style="13" customWidth="1"/>
    <col min="12043" max="12043" width="7.75" style="13" customWidth="1"/>
    <col min="12044" max="12044" width="20.5" style="13" customWidth="1"/>
    <col min="12045" max="12045" width="14.875" style="13" customWidth="1"/>
    <col min="12046" max="12046" width="20.875" style="13" customWidth="1"/>
    <col min="12047" max="12047" width="7.75" style="13" customWidth="1"/>
    <col min="12048" max="12048" width="20.5" style="13" customWidth="1"/>
    <col min="12049" max="12049" width="14.875" style="13" customWidth="1"/>
    <col min="12050" max="12050" width="20.875" style="13" customWidth="1"/>
    <col min="12051" max="12051" width="7.75" style="13" customWidth="1"/>
    <col min="12052" max="12052" width="20.5" style="13" customWidth="1"/>
    <col min="12053" max="12053" width="14.875" style="13" customWidth="1"/>
    <col min="12054" max="12054" width="20.875" style="13" customWidth="1"/>
    <col min="12055" max="12055" width="7.75" style="13" customWidth="1"/>
    <col min="12056" max="12056" width="20.5" style="13" customWidth="1"/>
    <col min="12057" max="12057" width="14.875" style="13" customWidth="1"/>
    <col min="12058" max="12058" width="20.875" style="13" customWidth="1"/>
    <col min="12059" max="12289" width="9" style="13"/>
    <col min="12290" max="12290" width="13.5" style="13" customWidth="1"/>
    <col min="12291" max="12291" width="7.75" style="13" customWidth="1"/>
    <col min="12292" max="12292" width="20.5" style="13" customWidth="1"/>
    <col min="12293" max="12293" width="14.875" style="13" customWidth="1"/>
    <col min="12294" max="12294" width="20.875" style="13" customWidth="1"/>
    <col min="12295" max="12295" width="7.75" style="13" customWidth="1"/>
    <col min="12296" max="12296" width="20.5" style="13" customWidth="1"/>
    <col min="12297" max="12297" width="14.875" style="13" customWidth="1"/>
    <col min="12298" max="12298" width="20.875" style="13" customWidth="1"/>
    <col min="12299" max="12299" width="7.75" style="13" customWidth="1"/>
    <col min="12300" max="12300" width="20.5" style="13" customWidth="1"/>
    <col min="12301" max="12301" width="14.875" style="13" customWidth="1"/>
    <col min="12302" max="12302" width="20.875" style="13" customWidth="1"/>
    <col min="12303" max="12303" width="7.75" style="13" customWidth="1"/>
    <col min="12304" max="12304" width="20.5" style="13" customWidth="1"/>
    <col min="12305" max="12305" width="14.875" style="13" customWidth="1"/>
    <col min="12306" max="12306" width="20.875" style="13" customWidth="1"/>
    <col min="12307" max="12307" width="7.75" style="13" customWidth="1"/>
    <col min="12308" max="12308" width="20.5" style="13" customWidth="1"/>
    <col min="12309" max="12309" width="14.875" style="13" customWidth="1"/>
    <col min="12310" max="12310" width="20.875" style="13" customWidth="1"/>
    <col min="12311" max="12311" width="7.75" style="13" customWidth="1"/>
    <col min="12312" max="12312" width="20.5" style="13" customWidth="1"/>
    <col min="12313" max="12313" width="14.875" style="13" customWidth="1"/>
    <col min="12314" max="12314" width="20.875" style="13" customWidth="1"/>
    <col min="12315" max="12545" width="9" style="13"/>
    <col min="12546" max="12546" width="13.5" style="13" customWidth="1"/>
    <col min="12547" max="12547" width="7.75" style="13" customWidth="1"/>
    <col min="12548" max="12548" width="20.5" style="13" customWidth="1"/>
    <col min="12549" max="12549" width="14.875" style="13" customWidth="1"/>
    <col min="12550" max="12550" width="20.875" style="13" customWidth="1"/>
    <col min="12551" max="12551" width="7.75" style="13" customWidth="1"/>
    <col min="12552" max="12552" width="20.5" style="13" customWidth="1"/>
    <col min="12553" max="12553" width="14.875" style="13" customWidth="1"/>
    <col min="12554" max="12554" width="20.875" style="13" customWidth="1"/>
    <col min="12555" max="12555" width="7.75" style="13" customWidth="1"/>
    <col min="12556" max="12556" width="20.5" style="13" customWidth="1"/>
    <col min="12557" max="12557" width="14.875" style="13" customWidth="1"/>
    <col min="12558" max="12558" width="20.875" style="13" customWidth="1"/>
    <col min="12559" max="12559" width="7.75" style="13" customWidth="1"/>
    <col min="12560" max="12560" width="20.5" style="13" customWidth="1"/>
    <col min="12561" max="12561" width="14.875" style="13" customWidth="1"/>
    <col min="12562" max="12562" width="20.875" style="13" customWidth="1"/>
    <col min="12563" max="12563" width="7.75" style="13" customWidth="1"/>
    <col min="12564" max="12564" width="20.5" style="13" customWidth="1"/>
    <col min="12565" max="12565" width="14.875" style="13" customWidth="1"/>
    <col min="12566" max="12566" width="20.875" style="13" customWidth="1"/>
    <col min="12567" max="12567" width="7.75" style="13" customWidth="1"/>
    <col min="12568" max="12568" width="20.5" style="13" customWidth="1"/>
    <col min="12569" max="12569" width="14.875" style="13" customWidth="1"/>
    <col min="12570" max="12570" width="20.875" style="13" customWidth="1"/>
    <col min="12571" max="12801" width="9" style="13"/>
    <col min="12802" max="12802" width="13.5" style="13" customWidth="1"/>
    <col min="12803" max="12803" width="7.75" style="13" customWidth="1"/>
    <col min="12804" max="12804" width="20.5" style="13" customWidth="1"/>
    <col min="12805" max="12805" width="14.875" style="13" customWidth="1"/>
    <col min="12806" max="12806" width="20.875" style="13" customWidth="1"/>
    <col min="12807" max="12807" width="7.75" style="13" customWidth="1"/>
    <col min="12808" max="12808" width="20.5" style="13" customWidth="1"/>
    <col min="12809" max="12809" width="14.875" style="13" customWidth="1"/>
    <col min="12810" max="12810" width="20.875" style="13" customWidth="1"/>
    <col min="12811" max="12811" width="7.75" style="13" customWidth="1"/>
    <col min="12812" max="12812" width="20.5" style="13" customWidth="1"/>
    <col min="12813" max="12813" width="14.875" style="13" customWidth="1"/>
    <col min="12814" max="12814" width="20.875" style="13" customWidth="1"/>
    <col min="12815" max="12815" width="7.75" style="13" customWidth="1"/>
    <col min="12816" max="12816" width="20.5" style="13" customWidth="1"/>
    <col min="12817" max="12817" width="14.875" style="13" customWidth="1"/>
    <col min="12818" max="12818" width="20.875" style="13" customWidth="1"/>
    <col min="12819" max="12819" width="7.75" style="13" customWidth="1"/>
    <col min="12820" max="12820" width="20.5" style="13" customWidth="1"/>
    <col min="12821" max="12821" width="14.875" style="13" customWidth="1"/>
    <col min="12822" max="12822" width="20.875" style="13" customWidth="1"/>
    <col min="12823" max="12823" width="7.75" style="13" customWidth="1"/>
    <col min="12824" max="12824" width="20.5" style="13" customWidth="1"/>
    <col min="12825" max="12825" width="14.875" style="13" customWidth="1"/>
    <col min="12826" max="12826" width="20.875" style="13" customWidth="1"/>
    <col min="12827" max="13057" width="9" style="13"/>
    <col min="13058" max="13058" width="13.5" style="13" customWidth="1"/>
    <col min="13059" max="13059" width="7.75" style="13" customWidth="1"/>
    <col min="13060" max="13060" width="20.5" style="13" customWidth="1"/>
    <col min="13061" max="13061" width="14.875" style="13" customWidth="1"/>
    <col min="13062" max="13062" width="20.875" style="13" customWidth="1"/>
    <col min="13063" max="13063" width="7.75" style="13" customWidth="1"/>
    <col min="13064" max="13064" width="20.5" style="13" customWidth="1"/>
    <col min="13065" max="13065" width="14.875" style="13" customWidth="1"/>
    <col min="13066" max="13066" width="20.875" style="13" customWidth="1"/>
    <col min="13067" max="13067" width="7.75" style="13" customWidth="1"/>
    <col min="13068" max="13068" width="20.5" style="13" customWidth="1"/>
    <col min="13069" max="13069" width="14.875" style="13" customWidth="1"/>
    <col min="13070" max="13070" width="20.875" style="13" customWidth="1"/>
    <col min="13071" max="13071" width="7.75" style="13" customWidth="1"/>
    <col min="13072" max="13072" width="20.5" style="13" customWidth="1"/>
    <col min="13073" max="13073" width="14.875" style="13" customWidth="1"/>
    <col min="13074" max="13074" width="20.875" style="13" customWidth="1"/>
    <col min="13075" max="13075" width="7.75" style="13" customWidth="1"/>
    <col min="13076" max="13076" width="20.5" style="13" customWidth="1"/>
    <col min="13077" max="13077" width="14.875" style="13" customWidth="1"/>
    <col min="13078" max="13078" width="20.875" style="13" customWidth="1"/>
    <col min="13079" max="13079" width="7.75" style="13" customWidth="1"/>
    <col min="13080" max="13080" width="20.5" style="13" customWidth="1"/>
    <col min="13081" max="13081" width="14.875" style="13" customWidth="1"/>
    <col min="13082" max="13082" width="20.875" style="13" customWidth="1"/>
    <col min="13083" max="13313" width="9" style="13"/>
    <col min="13314" max="13314" width="13.5" style="13" customWidth="1"/>
    <col min="13315" max="13315" width="7.75" style="13" customWidth="1"/>
    <col min="13316" max="13316" width="20.5" style="13" customWidth="1"/>
    <col min="13317" max="13317" width="14.875" style="13" customWidth="1"/>
    <col min="13318" max="13318" width="20.875" style="13" customWidth="1"/>
    <col min="13319" max="13319" width="7.75" style="13" customWidth="1"/>
    <col min="13320" max="13320" width="20.5" style="13" customWidth="1"/>
    <col min="13321" max="13321" width="14.875" style="13" customWidth="1"/>
    <col min="13322" max="13322" width="20.875" style="13" customWidth="1"/>
    <col min="13323" max="13323" width="7.75" style="13" customWidth="1"/>
    <col min="13324" max="13324" width="20.5" style="13" customWidth="1"/>
    <col min="13325" max="13325" width="14.875" style="13" customWidth="1"/>
    <col min="13326" max="13326" width="20.875" style="13" customWidth="1"/>
    <col min="13327" max="13327" width="7.75" style="13" customWidth="1"/>
    <col min="13328" max="13328" width="20.5" style="13" customWidth="1"/>
    <col min="13329" max="13329" width="14.875" style="13" customWidth="1"/>
    <col min="13330" max="13330" width="20.875" style="13" customWidth="1"/>
    <col min="13331" max="13331" width="7.75" style="13" customWidth="1"/>
    <col min="13332" max="13332" width="20.5" style="13" customWidth="1"/>
    <col min="13333" max="13333" width="14.875" style="13" customWidth="1"/>
    <col min="13334" max="13334" width="20.875" style="13" customWidth="1"/>
    <col min="13335" max="13335" width="7.75" style="13" customWidth="1"/>
    <col min="13336" max="13336" width="20.5" style="13" customWidth="1"/>
    <col min="13337" max="13337" width="14.875" style="13" customWidth="1"/>
    <col min="13338" max="13338" width="20.875" style="13" customWidth="1"/>
    <col min="13339" max="13569" width="9" style="13"/>
    <col min="13570" max="13570" width="13.5" style="13" customWidth="1"/>
    <col min="13571" max="13571" width="7.75" style="13" customWidth="1"/>
    <col min="13572" max="13572" width="20.5" style="13" customWidth="1"/>
    <col min="13573" max="13573" width="14.875" style="13" customWidth="1"/>
    <col min="13574" max="13574" width="20.875" style="13" customWidth="1"/>
    <col min="13575" max="13575" width="7.75" style="13" customWidth="1"/>
    <col min="13576" max="13576" width="20.5" style="13" customWidth="1"/>
    <col min="13577" max="13577" width="14.875" style="13" customWidth="1"/>
    <col min="13578" max="13578" width="20.875" style="13" customWidth="1"/>
    <col min="13579" max="13579" width="7.75" style="13" customWidth="1"/>
    <col min="13580" max="13580" width="20.5" style="13" customWidth="1"/>
    <col min="13581" max="13581" width="14.875" style="13" customWidth="1"/>
    <col min="13582" max="13582" width="20.875" style="13" customWidth="1"/>
    <col min="13583" max="13583" width="7.75" style="13" customWidth="1"/>
    <col min="13584" max="13584" width="20.5" style="13" customWidth="1"/>
    <col min="13585" max="13585" width="14.875" style="13" customWidth="1"/>
    <col min="13586" max="13586" width="20.875" style="13" customWidth="1"/>
    <col min="13587" max="13587" width="7.75" style="13" customWidth="1"/>
    <col min="13588" max="13588" width="20.5" style="13" customWidth="1"/>
    <col min="13589" max="13589" width="14.875" style="13" customWidth="1"/>
    <col min="13590" max="13590" width="20.875" style="13" customWidth="1"/>
    <col min="13591" max="13591" width="7.75" style="13" customWidth="1"/>
    <col min="13592" max="13592" width="20.5" style="13" customWidth="1"/>
    <col min="13593" max="13593" width="14.875" style="13" customWidth="1"/>
    <col min="13594" max="13594" width="20.875" style="13" customWidth="1"/>
    <col min="13595" max="13825" width="9" style="13"/>
    <col min="13826" max="13826" width="13.5" style="13" customWidth="1"/>
    <col min="13827" max="13827" width="7.75" style="13" customWidth="1"/>
    <col min="13828" max="13828" width="20.5" style="13" customWidth="1"/>
    <col min="13829" max="13829" width="14.875" style="13" customWidth="1"/>
    <col min="13830" max="13830" width="20.875" style="13" customWidth="1"/>
    <col min="13831" max="13831" width="7.75" style="13" customWidth="1"/>
    <col min="13832" max="13832" width="20.5" style="13" customWidth="1"/>
    <col min="13833" max="13833" width="14.875" style="13" customWidth="1"/>
    <col min="13834" max="13834" width="20.875" style="13" customWidth="1"/>
    <col min="13835" max="13835" width="7.75" style="13" customWidth="1"/>
    <col min="13836" max="13836" width="20.5" style="13" customWidth="1"/>
    <col min="13837" max="13837" width="14.875" style="13" customWidth="1"/>
    <col min="13838" max="13838" width="20.875" style="13" customWidth="1"/>
    <col min="13839" max="13839" width="7.75" style="13" customWidth="1"/>
    <col min="13840" max="13840" width="20.5" style="13" customWidth="1"/>
    <col min="13841" max="13841" width="14.875" style="13" customWidth="1"/>
    <col min="13842" max="13842" width="20.875" style="13" customWidth="1"/>
    <col min="13843" max="13843" width="7.75" style="13" customWidth="1"/>
    <col min="13844" max="13844" width="20.5" style="13" customWidth="1"/>
    <col min="13845" max="13845" width="14.875" style="13" customWidth="1"/>
    <col min="13846" max="13846" width="20.875" style="13" customWidth="1"/>
    <col min="13847" max="13847" width="7.75" style="13" customWidth="1"/>
    <col min="13848" max="13848" width="20.5" style="13" customWidth="1"/>
    <col min="13849" max="13849" width="14.875" style="13" customWidth="1"/>
    <col min="13850" max="13850" width="20.875" style="13" customWidth="1"/>
    <col min="13851" max="14081" width="9" style="13"/>
    <col min="14082" max="14082" width="13.5" style="13" customWidth="1"/>
    <col min="14083" max="14083" width="7.75" style="13" customWidth="1"/>
    <col min="14084" max="14084" width="20.5" style="13" customWidth="1"/>
    <col min="14085" max="14085" width="14.875" style="13" customWidth="1"/>
    <col min="14086" max="14086" width="20.875" style="13" customWidth="1"/>
    <col min="14087" max="14087" width="7.75" style="13" customWidth="1"/>
    <col min="14088" max="14088" width="20.5" style="13" customWidth="1"/>
    <col min="14089" max="14089" width="14.875" style="13" customWidth="1"/>
    <col min="14090" max="14090" width="20.875" style="13" customWidth="1"/>
    <col min="14091" max="14091" width="7.75" style="13" customWidth="1"/>
    <col min="14092" max="14092" width="20.5" style="13" customWidth="1"/>
    <col min="14093" max="14093" width="14.875" style="13" customWidth="1"/>
    <col min="14094" max="14094" width="20.875" style="13" customWidth="1"/>
    <col min="14095" max="14095" width="7.75" style="13" customWidth="1"/>
    <col min="14096" max="14096" width="20.5" style="13" customWidth="1"/>
    <col min="14097" max="14097" width="14.875" style="13" customWidth="1"/>
    <col min="14098" max="14098" width="20.875" style="13" customWidth="1"/>
    <col min="14099" max="14099" width="7.75" style="13" customWidth="1"/>
    <col min="14100" max="14100" width="20.5" style="13" customWidth="1"/>
    <col min="14101" max="14101" width="14.875" style="13" customWidth="1"/>
    <col min="14102" max="14102" width="20.875" style="13" customWidth="1"/>
    <col min="14103" max="14103" width="7.75" style="13" customWidth="1"/>
    <col min="14104" max="14104" width="20.5" style="13" customWidth="1"/>
    <col min="14105" max="14105" width="14.875" style="13" customWidth="1"/>
    <col min="14106" max="14106" width="20.875" style="13" customWidth="1"/>
    <col min="14107" max="14337" width="9" style="13"/>
    <col min="14338" max="14338" width="13.5" style="13" customWidth="1"/>
    <col min="14339" max="14339" width="7.75" style="13" customWidth="1"/>
    <col min="14340" max="14340" width="20.5" style="13" customWidth="1"/>
    <col min="14341" max="14341" width="14.875" style="13" customWidth="1"/>
    <col min="14342" max="14342" width="20.875" style="13" customWidth="1"/>
    <col min="14343" max="14343" width="7.75" style="13" customWidth="1"/>
    <col min="14344" max="14344" width="20.5" style="13" customWidth="1"/>
    <col min="14345" max="14345" width="14.875" style="13" customWidth="1"/>
    <col min="14346" max="14346" width="20.875" style="13" customWidth="1"/>
    <col min="14347" max="14347" width="7.75" style="13" customWidth="1"/>
    <col min="14348" max="14348" width="20.5" style="13" customWidth="1"/>
    <col min="14349" max="14349" width="14.875" style="13" customWidth="1"/>
    <col min="14350" max="14350" width="20.875" style="13" customWidth="1"/>
    <col min="14351" max="14351" width="7.75" style="13" customWidth="1"/>
    <col min="14352" max="14352" width="20.5" style="13" customWidth="1"/>
    <col min="14353" max="14353" width="14.875" style="13" customWidth="1"/>
    <col min="14354" max="14354" width="20.875" style="13" customWidth="1"/>
    <col min="14355" max="14355" width="7.75" style="13" customWidth="1"/>
    <col min="14356" max="14356" width="20.5" style="13" customWidth="1"/>
    <col min="14357" max="14357" width="14.875" style="13" customWidth="1"/>
    <col min="14358" max="14358" width="20.875" style="13" customWidth="1"/>
    <col min="14359" max="14359" width="7.75" style="13" customWidth="1"/>
    <col min="14360" max="14360" width="20.5" style="13" customWidth="1"/>
    <col min="14361" max="14361" width="14.875" style="13" customWidth="1"/>
    <col min="14362" max="14362" width="20.875" style="13" customWidth="1"/>
    <col min="14363" max="14593" width="9" style="13"/>
    <col min="14594" max="14594" width="13.5" style="13" customWidth="1"/>
    <col min="14595" max="14595" width="7.75" style="13" customWidth="1"/>
    <col min="14596" max="14596" width="20.5" style="13" customWidth="1"/>
    <col min="14597" max="14597" width="14.875" style="13" customWidth="1"/>
    <col min="14598" max="14598" width="20.875" style="13" customWidth="1"/>
    <col min="14599" max="14599" width="7.75" style="13" customWidth="1"/>
    <col min="14600" max="14600" width="20.5" style="13" customWidth="1"/>
    <col min="14601" max="14601" width="14.875" style="13" customWidth="1"/>
    <col min="14602" max="14602" width="20.875" style="13" customWidth="1"/>
    <col min="14603" max="14603" width="7.75" style="13" customWidth="1"/>
    <col min="14604" max="14604" width="20.5" style="13" customWidth="1"/>
    <col min="14605" max="14605" width="14.875" style="13" customWidth="1"/>
    <col min="14606" max="14606" width="20.875" style="13" customWidth="1"/>
    <col min="14607" max="14607" width="7.75" style="13" customWidth="1"/>
    <col min="14608" max="14608" width="20.5" style="13" customWidth="1"/>
    <col min="14609" max="14609" width="14.875" style="13" customWidth="1"/>
    <col min="14610" max="14610" width="20.875" style="13" customWidth="1"/>
    <col min="14611" max="14611" width="7.75" style="13" customWidth="1"/>
    <col min="14612" max="14612" width="20.5" style="13" customWidth="1"/>
    <col min="14613" max="14613" width="14.875" style="13" customWidth="1"/>
    <col min="14614" max="14614" width="20.875" style="13" customWidth="1"/>
    <col min="14615" max="14615" width="7.75" style="13" customWidth="1"/>
    <col min="14616" max="14616" width="20.5" style="13" customWidth="1"/>
    <col min="14617" max="14617" width="14.875" style="13" customWidth="1"/>
    <col min="14618" max="14618" width="20.875" style="13" customWidth="1"/>
    <col min="14619" max="14849" width="9" style="13"/>
    <col min="14850" max="14850" width="13.5" style="13" customWidth="1"/>
    <col min="14851" max="14851" width="7.75" style="13" customWidth="1"/>
    <col min="14852" max="14852" width="20.5" style="13" customWidth="1"/>
    <col min="14853" max="14853" width="14.875" style="13" customWidth="1"/>
    <col min="14854" max="14854" width="20.875" style="13" customWidth="1"/>
    <col min="14855" max="14855" width="7.75" style="13" customWidth="1"/>
    <col min="14856" max="14856" width="20.5" style="13" customWidth="1"/>
    <col min="14857" max="14857" width="14.875" style="13" customWidth="1"/>
    <col min="14858" max="14858" width="20.875" style="13" customWidth="1"/>
    <col min="14859" max="14859" width="7.75" style="13" customWidth="1"/>
    <col min="14860" max="14860" width="20.5" style="13" customWidth="1"/>
    <col min="14861" max="14861" width="14.875" style="13" customWidth="1"/>
    <col min="14862" max="14862" width="20.875" style="13" customWidth="1"/>
    <col min="14863" max="14863" width="7.75" style="13" customWidth="1"/>
    <col min="14864" max="14864" width="20.5" style="13" customWidth="1"/>
    <col min="14865" max="14865" width="14.875" style="13" customWidth="1"/>
    <col min="14866" max="14866" width="20.875" style="13" customWidth="1"/>
    <col min="14867" max="14867" width="7.75" style="13" customWidth="1"/>
    <col min="14868" max="14868" width="20.5" style="13" customWidth="1"/>
    <col min="14869" max="14869" width="14.875" style="13" customWidth="1"/>
    <col min="14870" max="14870" width="20.875" style="13" customWidth="1"/>
    <col min="14871" max="14871" width="7.75" style="13" customWidth="1"/>
    <col min="14872" max="14872" width="20.5" style="13" customWidth="1"/>
    <col min="14873" max="14873" width="14.875" style="13" customWidth="1"/>
    <col min="14874" max="14874" width="20.875" style="13" customWidth="1"/>
    <col min="14875" max="15105" width="9" style="13"/>
    <col min="15106" max="15106" width="13.5" style="13" customWidth="1"/>
    <col min="15107" max="15107" width="7.75" style="13" customWidth="1"/>
    <col min="15108" max="15108" width="20.5" style="13" customWidth="1"/>
    <col min="15109" max="15109" width="14.875" style="13" customWidth="1"/>
    <col min="15110" max="15110" width="20.875" style="13" customWidth="1"/>
    <col min="15111" max="15111" width="7.75" style="13" customWidth="1"/>
    <col min="15112" max="15112" width="20.5" style="13" customWidth="1"/>
    <col min="15113" max="15113" width="14.875" style="13" customWidth="1"/>
    <col min="15114" max="15114" width="20.875" style="13" customWidth="1"/>
    <col min="15115" max="15115" width="7.75" style="13" customWidth="1"/>
    <col min="15116" max="15116" width="20.5" style="13" customWidth="1"/>
    <col min="15117" max="15117" width="14.875" style="13" customWidth="1"/>
    <col min="15118" max="15118" width="20.875" style="13" customWidth="1"/>
    <col min="15119" max="15119" width="7.75" style="13" customWidth="1"/>
    <col min="15120" max="15120" width="20.5" style="13" customWidth="1"/>
    <col min="15121" max="15121" width="14.875" style="13" customWidth="1"/>
    <col min="15122" max="15122" width="20.875" style="13" customWidth="1"/>
    <col min="15123" max="15123" width="7.75" style="13" customWidth="1"/>
    <col min="15124" max="15124" width="20.5" style="13" customWidth="1"/>
    <col min="15125" max="15125" width="14.875" style="13" customWidth="1"/>
    <col min="15126" max="15126" width="20.875" style="13" customWidth="1"/>
    <col min="15127" max="15127" width="7.75" style="13" customWidth="1"/>
    <col min="15128" max="15128" width="20.5" style="13" customWidth="1"/>
    <col min="15129" max="15129" width="14.875" style="13" customWidth="1"/>
    <col min="15130" max="15130" width="20.875" style="13" customWidth="1"/>
    <col min="15131" max="15361" width="9" style="13"/>
    <col min="15362" max="15362" width="13.5" style="13" customWidth="1"/>
    <col min="15363" max="15363" width="7.75" style="13" customWidth="1"/>
    <col min="15364" max="15364" width="20.5" style="13" customWidth="1"/>
    <col min="15365" max="15365" width="14.875" style="13" customWidth="1"/>
    <col min="15366" max="15366" width="20.875" style="13" customWidth="1"/>
    <col min="15367" max="15367" width="7.75" style="13" customWidth="1"/>
    <col min="15368" max="15368" width="20.5" style="13" customWidth="1"/>
    <col min="15369" max="15369" width="14.875" style="13" customWidth="1"/>
    <col min="15370" max="15370" width="20.875" style="13" customWidth="1"/>
    <col min="15371" max="15371" width="7.75" style="13" customWidth="1"/>
    <col min="15372" max="15372" width="20.5" style="13" customWidth="1"/>
    <col min="15373" max="15373" width="14.875" style="13" customWidth="1"/>
    <col min="15374" max="15374" width="20.875" style="13" customWidth="1"/>
    <col min="15375" max="15375" width="7.75" style="13" customWidth="1"/>
    <col min="15376" max="15376" width="20.5" style="13" customWidth="1"/>
    <col min="15377" max="15377" width="14.875" style="13" customWidth="1"/>
    <col min="15378" max="15378" width="20.875" style="13" customWidth="1"/>
    <col min="15379" max="15379" width="7.75" style="13" customWidth="1"/>
    <col min="15380" max="15380" width="20.5" style="13" customWidth="1"/>
    <col min="15381" max="15381" width="14.875" style="13" customWidth="1"/>
    <col min="15382" max="15382" width="20.875" style="13" customWidth="1"/>
    <col min="15383" max="15383" width="7.75" style="13" customWidth="1"/>
    <col min="15384" max="15384" width="20.5" style="13" customWidth="1"/>
    <col min="15385" max="15385" width="14.875" style="13" customWidth="1"/>
    <col min="15386" max="15386" width="20.875" style="13" customWidth="1"/>
    <col min="15387" max="15617" width="9" style="13"/>
    <col min="15618" max="15618" width="13.5" style="13" customWidth="1"/>
    <col min="15619" max="15619" width="7.75" style="13" customWidth="1"/>
    <col min="15620" max="15620" width="20.5" style="13" customWidth="1"/>
    <col min="15621" max="15621" width="14.875" style="13" customWidth="1"/>
    <col min="15622" max="15622" width="20.875" style="13" customWidth="1"/>
    <col min="15623" max="15623" width="7.75" style="13" customWidth="1"/>
    <col min="15624" max="15624" width="20.5" style="13" customWidth="1"/>
    <col min="15625" max="15625" width="14.875" style="13" customWidth="1"/>
    <col min="15626" max="15626" width="20.875" style="13" customWidth="1"/>
    <col min="15627" max="15627" width="7.75" style="13" customWidth="1"/>
    <col min="15628" max="15628" width="20.5" style="13" customWidth="1"/>
    <col min="15629" max="15629" width="14.875" style="13" customWidth="1"/>
    <col min="15630" max="15630" width="20.875" style="13" customWidth="1"/>
    <col min="15631" max="15631" width="7.75" style="13" customWidth="1"/>
    <col min="15632" max="15632" width="20.5" style="13" customWidth="1"/>
    <col min="15633" max="15633" width="14.875" style="13" customWidth="1"/>
    <col min="15634" max="15634" width="20.875" style="13" customWidth="1"/>
    <col min="15635" max="15635" width="7.75" style="13" customWidth="1"/>
    <col min="15636" max="15636" width="20.5" style="13" customWidth="1"/>
    <col min="15637" max="15637" width="14.875" style="13" customWidth="1"/>
    <col min="15638" max="15638" width="20.875" style="13" customWidth="1"/>
    <col min="15639" max="15639" width="7.75" style="13" customWidth="1"/>
    <col min="15640" max="15640" width="20.5" style="13" customWidth="1"/>
    <col min="15641" max="15641" width="14.875" style="13" customWidth="1"/>
    <col min="15642" max="15642" width="20.875" style="13" customWidth="1"/>
    <col min="15643" max="15873" width="9" style="13"/>
    <col min="15874" max="15874" width="13.5" style="13" customWidth="1"/>
    <col min="15875" max="15875" width="7.75" style="13" customWidth="1"/>
    <col min="15876" max="15876" width="20.5" style="13" customWidth="1"/>
    <col min="15877" max="15877" width="14.875" style="13" customWidth="1"/>
    <col min="15878" max="15878" width="20.875" style="13" customWidth="1"/>
    <col min="15879" max="15879" width="7.75" style="13" customWidth="1"/>
    <col min="15880" max="15880" width="20.5" style="13" customWidth="1"/>
    <col min="15881" max="15881" width="14.875" style="13" customWidth="1"/>
    <col min="15882" max="15882" width="20.875" style="13" customWidth="1"/>
    <col min="15883" max="15883" width="7.75" style="13" customWidth="1"/>
    <col min="15884" max="15884" width="20.5" style="13" customWidth="1"/>
    <col min="15885" max="15885" width="14.875" style="13" customWidth="1"/>
    <col min="15886" max="15886" width="20.875" style="13" customWidth="1"/>
    <col min="15887" max="15887" width="7.75" style="13" customWidth="1"/>
    <col min="15888" max="15888" width="20.5" style="13" customWidth="1"/>
    <col min="15889" max="15889" width="14.875" style="13" customWidth="1"/>
    <col min="15890" max="15890" width="20.875" style="13" customWidth="1"/>
    <col min="15891" max="15891" width="7.75" style="13" customWidth="1"/>
    <col min="15892" max="15892" width="20.5" style="13" customWidth="1"/>
    <col min="15893" max="15893" width="14.875" style="13" customWidth="1"/>
    <col min="15894" max="15894" width="20.875" style="13" customWidth="1"/>
    <col min="15895" max="15895" width="7.75" style="13" customWidth="1"/>
    <col min="15896" max="15896" width="20.5" style="13" customWidth="1"/>
    <col min="15897" max="15897" width="14.875" style="13" customWidth="1"/>
    <col min="15898" max="15898" width="20.875" style="13" customWidth="1"/>
    <col min="15899" max="16129" width="9" style="13"/>
    <col min="16130" max="16130" width="13.5" style="13" customWidth="1"/>
    <col min="16131" max="16131" width="7.75" style="13" customWidth="1"/>
    <col min="16132" max="16132" width="20.5" style="13" customWidth="1"/>
    <col min="16133" max="16133" width="14.875" style="13" customWidth="1"/>
    <col min="16134" max="16134" width="20.875" style="13" customWidth="1"/>
    <col min="16135" max="16135" width="7.75" style="13" customWidth="1"/>
    <col min="16136" max="16136" width="20.5" style="13" customWidth="1"/>
    <col min="16137" max="16137" width="14.875" style="13" customWidth="1"/>
    <col min="16138" max="16138" width="20.875" style="13" customWidth="1"/>
    <col min="16139" max="16139" width="7.75" style="13" customWidth="1"/>
    <col min="16140" max="16140" width="20.5" style="13" customWidth="1"/>
    <col min="16141" max="16141" width="14.875" style="13" customWidth="1"/>
    <col min="16142" max="16142" width="20.875" style="13" customWidth="1"/>
    <col min="16143" max="16143" width="7.75" style="13" customWidth="1"/>
    <col min="16144" max="16144" width="20.5" style="13" customWidth="1"/>
    <col min="16145" max="16145" width="14.875" style="13" customWidth="1"/>
    <col min="16146" max="16146" width="20.875" style="13" customWidth="1"/>
    <col min="16147" max="16147" width="7.75" style="13" customWidth="1"/>
    <col min="16148" max="16148" width="20.5" style="13" customWidth="1"/>
    <col min="16149" max="16149" width="14.875" style="13" customWidth="1"/>
    <col min="16150" max="16150" width="20.875" style="13" customWidth="1"/>
    <col min="16151" max="16151" width="7.75" style="13" customWidth="1"/>
    <col min="16152" max="16152" width="20.5" style="13" customWidth="1"/>
    <col min="16153" max="16153" width="14.875" style="13" customWidth="1"/>
    <col min="16154" max="16154" width="20.875" style="13" customWidth="1"/>
    <col min="16155" max="16384" width="9" style="13"/>
  </cols>
  <sheetData>
    <row r="1" spans="1:29" ht="39.75" customHeight="1" thickBot="1">
      <c r="A1" s="12" t="s">
        <v>9</v>
      </c>
      <c r="S1" s="14"/>
      <c r="T1" s="14" t="s">
        <v>25</v>
      </c>
      <c r="U1" s="15">
        <v>42008</v>
      </c>
      <c r="V1" s="14" t="s">
        <v>10</v>
      </c>
      <c r="W1" s="16">
        <f>U1+5</f>
      </c>
      <c r="X1" s="14"/>
      <c r="Y1" s="14"/>
      <c r="Z1" s="14"/>
      <c r="AA1" s="16"/>
      <c r="AB1" s="14"/>
      <c r="AC1" s="14"/>
    </row>
    <row r="2" spans="1:29" ht="17.25" customHeight="1">
      <c r="A2" s="206" t="s">
        <v>4</v>
      </c>
      <c r="B2" s="195">
        <f>U1</f>
      </c>
      <c r="C2" s="196"/>
      <c r="D2" s="196"/>
      <c r="E2" s="193" t="s">
        <v>24</v>
      </c>
      <c r="F2" s="195">
        <f>B2+1</f>
      </c>
      <c r="G2" s="196"/>
      <c r="H2" s="196"/>
      <c r="I2" s="193" t="s">
        <v>11</v>
      </c>
      <c r="J2" s="195">
        <f>B2+2</f>
      </c>
      <c r="K2" s="196"/>
      <c r="L2" s="196"/>
      <c r="M2" s="193" t="s">
        <v>12</v>
      </c>
      <c r="N2" s="195">
        <f>F2+2</f>
      </c>
      <c r="O2" s="196"/>
      <c r="P2" s="196"/>
      <c r="Q2" s="193" t="s">
        <v>13</v>
      </c>
      <c r="R2" s="195">
        <f>F2+3</f>
      </c>
      <c r="S2" s="196"/>
      <c r="T2" s="196"/>
      <c r="U2" s="193" t="s">
        <v>14</v>
      </c>
      <c r="V2" s="195">
        <f>F2+4</f>
      </c>
      <c r="W2" s="213"/>
      <c r="X2" s="213"/>
      <c r="Y2" s="193" t="s">
        <v>15</v>
      </c>
      <c r="Z2" s="195">
        <f>F2+5</f>
      </c>
      <c r="AA2" s="213"/>
      <c r="AB2" s="213"/>
      <c r="AC2" s="202" t="s">
        <v>16</v>
      </c>
    </row>
    <row r="3" spans="1:29" ht="14.25" customHeight="1">
      <c r="A3" s="207"/>
      <c r="B3" s="197"/>
      <c r="C3" s="198"/>
      <c r="D3" s="198"/>
      <c r="E3" s="194"/>
      <c r="F3" s="197"/>
      <c r="G3" s="198"/>
      <c r="H3" s="198"/>
      <c r="I3" s="194"/>
      <c r="J3" s="197"/>
      <c r="K3" s="198"/>
      <c r="L3" s="198"/>
      <c r="M3" s="194"/>
      <c r="N3" s="197"/>
      <c r="O3" s="198"/>
      <c r="P3" s="198"/>
      <c r="Q3" s="194"/>
      <c r="R3" s="197"/>
      <c r="S3" s="198"/>
      <c r="T3" s="198"/>
      <c r="U3" s="194"/>
      <c r="V3" s="214"/>
      <c r="W3" s="215"/>
      <c r="X3" s="215"/>
      <c r="Y3" s="194"/>
      <c r="Z3" s="214"/>
      <c r="AA3" s="215"/>
      <c r="AB3" s="215"/>
      <c r="AC3" s="203"/>
    </row>
    <row r="4" spans="1:29" ht="25.5" customHeight="1">
      <c r="A4" s="207"/>
      <c r="B4" s="17" t="s">
        <v>17</v>
      </c>
      <c r="C4" s="18" t="s">
        <v>18</v>
      </c>
      <c r="D4" s="18" t="s">
        <v>19</v>
      </c>
      <c r="E4" s="18" t="s">
        <v>2</v>
      </c>
      <c r="F4" s="17" t="s">
        <v>17</v>
      </c>
      <c r="G4" s="18" t="s">
        <v>18</v>
      </c>
      <c r="H4" s="18" t="s">
        <v>19</v>
      </c>
      <c r="I4" s="18" t="s">
        <v>2</v>
      </c>
      <c r="J4" s="17" t="s">
        <v>17</v>
      </c>
      <c r="K4" s="18" t="s">
        <v>18</v>
      </c>
      <c r="L4" s="18" t="s">
        <v>19</v>
      </c>
      <c r="M4" s="18" t="s">
        <v>2</v>
      </c>
      <c r="N4" s="17" t="s">
        <v>17</v>
      </c>
      <c r="O4" s="18" t="s">
        <v>18</v>
      </c>
      <c r="P4" s="18" t="s">
        <v>19</v>
      </c>
      <c r="Q4" s="18" t="s">
        <v>2</v>
      </c>
      <c r="R4" s="19" t="s">
        <v>17</v>
      </c>
      <c r="S4" s="20" t="s">
        <v>18</v>
      </c>
      <c r="T4" s="20" t="s">
        <v>19</v>
      </c>
      <c r="U4" s="20" t="s">
        <v>2</v>
      </c>
      <c r="V4" s="19" t="s">
        <v>17</v>
      </c>
      <c r="W4" s="20" t="s">
        <v>18</v>
      </c>
      <c r="X4" s="20" t="s">
        <v>19</v>
      </c>
      <c r="Y4" s="20" t="s">
        <v>2</v>
      </c>
      <c r="Z4" s="32" t="s">
        <v>17</v>
      </c>
      <c r="AA4" s="20" t="s">
        <v>18</v>
      </c>
      <c r="AB4" s="20" t="s">
        <v>19</v>
      </c>
      <c r="AC4" s="21" t="s">
        <v>2</v>
      </c>
    </row>
    <row r="5" spans="1:29" ht="21" customHeight="1">
      <c r="A5" s="216" t="s">
        <v>20</v>
      </c>
      <c r="B5" s="199">
        <v>1</v>
      </c>
      <c r="C5" s="200"/>
      <c r="D5" s="22"/>
      <c r="E5" s="23"/>
      <c r="F5" s="199">
        <v>1</v>
      </c>
      <c r="G5" s="200"/>
      <c r="H5" s="22"/>
      <c r="I5" s="22"/>
      <c r="J5" s="199">
        <v>1</v>
      </c>
      <c r="K5" s="200"/>
      <c r="L5" s="22"/>
      <c r="M5" s="22"/>
      <c r="N5" s="199">
        <v>1</v>
      </c>
      <c r="O5" s="200"/>
      <c r="P5" s="22"/>
      <c r="Q5" s="22"/>
      <c r="R5" s="199">
        <v>1</v>
      </c>
      <c r="S5" s="200"/>
      <c r="T5" s="22"/>
      <c r="U5" s="22"/>
      <c r="V5" s="199">
        <v>1</v>
      </c>
      <c r="W5" s="200"/>
      <c r="X5" s="22"/>
      <c r="Y5" s="22"/>
      <c r="Z5" s="219">
        <v>1</v>
      </c>
      <c r="AA5" s="200"/>
      <c r="AB5" s="22"/>
      <c r="AC5" s="29"/>
    </row>
    <row r="6" spans="1:29" ht="21" customHeight="1">
      <c r="A6" s="217"/>
      <c r="B6" s="199"/>
      <c r="C6" s="201"/>
      <c r="D6" s="22"/>
      <c r="E6" s="23"/>
      <c r="F6" s="199"/>
      <c r="G6" s="201"/>
      <c r="H6" s="22"/>
      <c r="I6" s="22"/>
      <c r="J6" s="199"/>
      <c r="K6" s="201"/>
      <c r="L6" s="22"/>
      <c r="M6" s="22"/>
      <c r="N6" s="199"/>
      <c r="O6" s="201"/>
      <c r="P6" s="22"/>
      <c r="Q6" s="22"/>
      <c r="R6" s="199"/>
      <c r="S6" s="201"/>
      <c r="T6" s="22"/>
      <c r="U6" s="22"/>
      <c r="V6" s="199"/>
      <c r="W6" s="201"/>
      <c r="X6" s="22"/>
      <c r="Y6" s="22"/>
      <c r="Z6" s="219"/>
      <c r="AA6" s="201"/>
      <c r="AB6" s="22"/>
      <c r="AC6" s="29"/>
    </row>
    <row r="7" spans="1:29" ht="21" customHeight="1">
      <c r="A7" s="217"/>
      <c r="B7" s="199">
        <v>2</v>
      </c>
      <c r="C7" s="200"/>
      <c r="D7" s="22"/>
      <c r="E7" s="23"/>
      <c r="F7" s="199">
        <v>2</v>
      </c>
      <c r="G7" s="200"/>
      <c r="H7" s="22"/>
      <c r="I7" s="22"/>
      <c r="J7" s="199">
        <v>2</v>
      </c>
      <c r="K7" s="200"/>
      <c r="L7" s="22"/>
      <c r="M7" s="22"/>
      <c r="N7" s="199">
        <v>2</v>
      </c>
      <c r="O7" s="200"/>
      <c r="P7" s="22"/>
      <c r="Q7" s="22"/>
      <c r="R7" s="199">
        <v>2</v>
      </c>
      <c r="S7" s="200"/>
      <c r="T7" s="22"/>
      <c r="U7" s="22"/>
      <c r="V7" s="199">
        <v>2</v>
      </c>
      <c r="W7" s="200"/>
      <c r="X7" s="22"/>
      <c r="Y7" s="22"/>
      <c r="Z7" s="219">
        <v>2</v>
      </c>
      <c r="AA7" s="200"/>
      <c r="AB7" s="22"/>
      <c r="AC7" s="29"/>
    </row>
    <row r="8" spans="1:29" ht="21" customHeight="1">
      <c r="A8" s="217"/>
      <c r="B8" s="199"/>
      <c r="C8" s="201"/>
      <c r="D8" s="22"/>
      <c r="E8" s="23"/>
      <c r="F8" s="199"/>
      <c r="G8" s="201"/>
      <c r="H8" s="22"/>
      <c r="I8" s="22"/>
      <c r="J8" s="199"/>
      <c r="K8" s="201"/>
      <c r="L8" s="22"/>
      <c r="M8" s="22"/>
      <c r="N8" s="199"/>
      <c r="O8" s="201"/>
      <c r="P8" s="22"/>
      <c r="Q8" s="22"/>
      <c r="R8" s="199"/>
      <c r="S8" s="201"/>
      <c r="T8" s="22"/>
      <c r="U8" s="22"/>
      <c r="V8" s="199"/>
      <c r="W8" s="201"/>
      <c r="X8" s="22"/>
      <c r="Y8" s="22"/>
      <c r="Z8" s="219"/>
      <c r="AA8" s="201"/>
      <c r="AB8" s="22"/>
      <c r="AC8" s="29"/>
    </row>
    <row r="9" spans="1:29" ht="21" customHeight="1">
      <c r="A9" s="217"/>
      <c r="B9" s="199">
        <v>3</v>
      </c>
      <c r="C9" s="200"/>
      <c r="D9" s="22"/>
      <c r="E9" s="23"/>
      <c r="F9" s="199">
        <v>3</v>
      </c>
      <c r="G9" s="200"/>
      <c r="H9" s="22"/>
      <c r="I9" s="22"/>
      <c r="J9" s="199">
        <v>3</v>
      </c>
      <c r="K9" s="200"/>
      <c r="L9" s="22"/>
      <c r="M9" s="22"/>
      <c r="N9" s="199">
        <v>3</v>
      </c>
      <c r="O9" s="200"/>
      <c r="P9" s="22"/>
      <c r="Q9" s="22"/>
      <c r="R9" s="199">
        <v>3</v>
      </c>
      <c r="S9" s="200"/>
      <c r="T9" s="22"/>
      <c r="U9" s="22"/>
      <c r="V9" s="199">
        <v>3</v>
      </c>
      <c r="W9" s="200"/>
      <c r="X9" s="22"/>
      <c r="Y9" s="22"/>
      <c r="Z9" s="219">
        <v>3</v>
      </c>
      <c r="AA9" s="200"/>
      <c r="AB9" s="22"/>
      <c r="AC9" s="29"/>
    </row>
    <row r="10" spans="1:29" ht="21" customHeight="1">
      <c r="A10" s="217"/>
      <c r="B10" s="199"/>
      <c r="C10" s="201"/>
      <c r="D10" s="22"/>
      <c r="E10" s="23"/>
      <c r="F10" s="199"/>
      <c r="G10" s="201"/>
      <c r="H10" s="22"/>
      <c r="I10" s="22"/>
      <c r="J10" s="199"/>
      <c r="K10" s="201"/>
      <c r="L10" s="22"/>
      <c r="M10" s="22"/>
      <c r="N10" s="199"/>
      <c r="O10" s="201"/>
      <c r="P10" s="22"/>
      <c r="Q10" s="22"/>
      <c r="R10" s="199"/>
      <c r="S10" s="201"/>
      <c r="T10" s="22"/>
      <c r="U10" s="22"/>
      <c r="V10" s="199"/>
      <c r="W10" s="201"/>
      <c r="X10" s="22"/>
      <c r="Y10" s="22"/>
      <c r="Z10" s="219"/>
      <c r="AA10" s="201"/>
      <c r="AB10" s="22"/>
      <c r="AC10" s="29"/>
    </row>
    <row r="11" spans="1:29" ht="21" customHeight="1">
      <c r="A11" s="217"/>
      <c r="B11" s="199">
        <v>4</v>
      </c>
      <c r="C11" s="200"/>
      <c r="D11" s="22"/>
      <c r="E11" s="23"/>
      <c r="F11" s="199">
        <v>4</v>
      </c>
      <c r="G11" s="200"/>
      <c r="H11" s="22"/>
      <c r="I11" s="22"/>
      <c r="J11" s="199">
        <v>4</v>
      </c>
      <c r="K11" s="200"/>
      <c r="L11" s="22"/>
      <c r="M11" s="22"/>
      <c r="N11" s="199">
        <v>4</v>
      </c>
      <c r="O11" s="200"/>
      <c r="P11" s="22"/>
      <c r="Q11" s="22"/>
      <c r="R11" s="199">
        <v>4</v>
      </c>
      <c r="S11" s="200"/>
      <c r="T11" s="22"/>
      <c r="U11" s="22"/>
      <c r="V11" s="199">
        <v>4</v>
      </c>
      <c r="W11" s="200"/>
      <c r="X11" s="22"/>
      <c r="Y11" s="22"/>
      <c r="Z11" s="219">
        <v>4</v>
      </c>
      <c r="AA11" s="200"/>
      <c r="AB11" s="22"/>
      <c r="AC11" s="29"/>
    </row>
    <row r="12" spans="1:29" ht="21" customHeight="1">
      <c r="A12" s="217"/>
      <c r="B12" s="199"/>
      <c r="C12" s="201"/>
      <c r="D12" s="22"/>
      <c r="E12" s="23"/>
      <c r="F12" s="199"/>
      <c r="G12" s="201"/>
      <c r="H12" s="22"/>
      <c r="I12" s="22"/>
      <c r="J12" s="199"/>
      <c r="K12" s="201"/>
      <c r="L12" s="22"/>
      <c r="M12" s="22"/>
      <c r="N12" s="199"/>
      <c r="O12" s="201"/>
      <c r="P12" s="22"/>
      <c r="Q12" s="22"/>
      <c r="R12" s="199"/>
      <c r="S12" s="201"/>
      <c r="T12" s="22"/>
      <c r="U12" s="22"/>
      <c r="V12" s="199"/>
      <c r="W12" s="201"/>
      <c r="X12" s="22"/>
      <c r="Y12" s="22"/>
      <c r="Z12" s="219"/>
      <c r="AA12" s="201"/>
      <c r="AB12" s="22"/>
      <c r="AC12" s="29"/>
    </row>
    <row r="13" spans="1:29" ht="21" customHeight="1">
      <c r="A13" s="217"/>
      <c r="B13" s="199">
        <v>5</v>
      </c>
      <c r="C13" s="200"/>
      <c r="D13" s="22"/>
      <c r="E13" s="23"/>
      <c r="F13" s="199">
        <v>5</v>
      </c>
      <c r="G13" s="200"/>
      <c r="H13" s="22"/>
      <c r="I13" s="22"/>
      <c r="J13" s="199">
        <v>5</v>
      </c>
      <c r="K13" s="200"/>
      <c r="L13" s="22"/>
      <c r="M13" s="22"/>
      <c r="N13" s="199">
        <v>5</v>
      </c>
      <c r="O13" s="200"/>
      <c r="P13" s="22"/>
      <c r="Q13" s="22"/>
      <c r="R13" s="199">
        <v>5</v>
      </c>
      <c r="S13" s="200"/>
      <c r="T13" s="22"/>
      <c r="U13" s="22"/>
      <c r="V13" s="199">
        <v>5</v>
      </c>
      <c r="W13" s="200"/>
      <c r="X13" s="22"/>
      <c r="Y13" s="22"/>
      <c r="Z13" s="219">
        <v>5</v>
      </c>
      <c r="AA13" s="200"/>
      <c r="AB13" s="22"/>
      <c r="AC13" s="29"/>
    </row>
    <row r="14" spans="1:29" ht="21" customHeight="1">
      <c r="A14" s="217"/>
      <c r="B14" s="199"/>
      <c r="C14" s="201"/>
      <c r="D14" s="22"/>
      <c r="E14" s="23"/>
      <c r="F14" s="199"/>
      <c r="G14" s="201"/>
      <c r="H14" s="22"/>
      <c r="I14" s="22"/>
      <c r="J14" s="199"/>
      <c r="K14" s="201"/>
      <c r="L14" s="22"/>
      <c r="M14" s="22"/>
      <c r="N14" s="199"/>
      <c r="O14" s="201"/>
      <c r="P14" s="22"/>
      <c r="Q14" s="22"/>
      <c r="R14" s="199"/>
      <c r="S14" s="201"/>
      <c r="T14" s="22"/>
      <c r="U14" s="22"/>
      <c r="V14" s="199"/>
      <c r="W14" s="201"/>
      <c r="X14" s="22"/>
      <c r="Y14" s="22"/>
      <c r="Z14" s="219"/>
      <c r="AA14" s="201"/>
      <c r="AB14" s="22"/>
      <c r="AC14" s="29"/>
    </row>
    <row r="15" spans="1:29" ht="21" customHeight="1">
      <c r="A15" s="217"/>
      <c r="B15" s="199">
        <v>6</v>
      </c>
      <c r="C15" s="200"/>
      <c r="D15" s="22"/>
      <c r="E15" s="23"/>
      <c r="F15" s="199">
        <v>6</v>
      </c>
      <c r="G15" s="200"/>
      <c r="H15" s="22"/>
      <c r="I15" s="22"/>
      <c r="J15" s="199">
        <v>6</v>
      </c>
      <c r="K15" s="200"/>
      <c r="L15" s="22"/>
      <c r="M15" s="22"/>
      <c r="N15" s="199">
        <v>6</v>
      </c>
      <c r="O15" s="200"/>
      <c r="P15" s="22"/>
      <c r="Q15" s="22"/>
      <c r="R15" s="199">
        <v>6</v>
      </c>
      <c r="S15" s="200"/>
      <c r="T15" s="22"/>
      <c r="U15" s="22"/>
      <c r="V15" s="199">
        <v>6</v>
      </c>
      <c r="W15" s="200"/>
      <c r="X15" s="22"/>
      <c r="Y15" s="22"/>
      <c r="Z15" s="219">
        <v>6</v>
      </c>
      <c r="AA15" s="200"/>
      <c r="AB15" s="22"/>
      <c r="AC15" s="29"/>
    </row>
    <row r="16" spans="1:29" ht="21" customHeight="1">
      <c r="A16" s="217"/>
      <c r="B16" s="199"/>
      <c r="C16" s="201"/>
      <c r="D16" s="22"/>
      <c r="E16" s="23"/>
      <c r="F16" s="199"/>
      <c r="G16" s="201"/>
      <c r="H16" s="22"/>
      <c r="I16" s="22"/>
      <c r="J16" s="199"/>
      <c r="K16" s="201"/>
      <c r="L16" s="22"/>
      <c r="M16" s="22"/>
      <c r="N16" s="199"/>
      <c r="O16" s="201"/>
      <c r="P16" s="22"/>
      <c r="Q16" s="22"/>
      <c r="R16" s="199"/>
      <c r="S16" s="201"/>
      <c r="T16" s="22"/>
      <c r="U16" s="22"/>
      <c r="V16" s="199"/>
      <c r="W16" s="201"/>
      <c r="X16" s="22"/>
      <c r="Y16" s="22"/>
      <c r="Z16" s="219"/>
      <c r="AA16" s="201"/>
      <c r="AB16" s="22"/>
      <c r="AC16" s="29"/>
    </row>
    <row r="17" spans="1:29" ht="21" customHeight="1">
      <c r="A17" s="217"/>
      <c r="B17" s="199">
        <v>7</v>
      </c>
      <c r="C17" s="200"/>
      <c r="D17" s="22"/>
      <c r="E17" s="23"/>
      <c r="F17" s="199">
        <v>7</v>
      </c>
      <c r="G17" s="200"/>
      <c r="H17" s="22"/>
      <c r="I17" s="22"/>
      <c r="J17" s="199">
        <v>7</v>
      </c>
      <c r="K17" s="200"/>
      <c r="L17" s="22"/>
      <c r="M17" s="22"/>
      <c r="N17" s="199">
        <v>7</v>
      </c>
      <c r="O17" s="200"/>
      <c r="P17" s="22"/>
      <c r="Q17" s="22"/>
      <c r="R17" s="199">
        <v>7</v>
      </c>
      <c r="S17" s="200"/>
      <c r="T17" s="22"/>
      <c r="U17" s="22"/>
      <c r="V17" s="199">
        <v>7</v>
      </c>
      <c r="W17" s="200"/>
      <c r="X17" s="22"/>
      <c r="Y17" s="22"/>
      <c r="Z17" s="219">
        <v>7</v>
      </c>
      <c r="AA17" s="200"/>
      <c r="AB17" s="22"/>
      <c r="AC17" s="29"/>
    </row>
    <row r="18" spans="1:29" ht="21" customHeight="1">
      <c r="A18" s="217"/>
      <c r="B18" s="199"/>
      <c r="C18" s="201"/>
      <c r="D18" s="22"/>
      <c r="E18" s="23"/>
      <c r="F18" s="199"/>
      <c r="G18" s="201"/>
      <c r="H18" s="22"/>
      <c r="I18" s="22"/>
      <c r="J18" s="199"/>
      <c r="K18" s="201"/>
      <c r="L18" s="22"/>
      <c r="M18" s="22"/>
      <c r="N18" s="199"/>
      <c r="O18" s="201"/>
      <c r="P18" s="22"/>
      <c r="Q18" s="22"/>
      <c r="R18" s="199"/>
      <c r="S18" s="201"/>
      <c r="T18" s="22"/>
      <c r="U18" s="22"/>
      <c r="V18" s="199"/>
      <c r="W18" s="201"/>
      <c r="X18" s="22"/>
      <c r="Y18" s="22"/>
      <c r="Z18" s="219"/>
      <c r="AA18" s="201"/>
      <c r="AB18" s="22"/>
      <c r="AC18" s="29"/>
    </row>
    <row r="19" spans="1:29" ht="21" customHeight="1">
      <c r="A19" s="217"/>
      <c r="B19" s="199">
        <v>8</v>
      </c>
      <c r="C19" s="200"/>
      <c r="D19" s="22"/>
      <c r="E19" s="23"/>
      <c r="F19" s="199">
        <v>8</v>
      </c>
      <c r="G19" s="200"/>
      <c r="H19" s="22"/>
      <c r="I19" s="22"/>
      <c r="J19" s="199">
        <v>8</v>
      </c>
      <c r="K19" s="200"/>
      <c r="L19" s="22"/>
      <c r="M19" s="22"/>
      <c r="N19" s="199">
        <v>8</v>
      </c>
      <c r="O19" s="200"/>
      <c r="P19" s="22"/>
      <c r="Q19" s="22"/>
      <c r="R19" s="199">
        <v>8</v>
      </c>
      <c r="S19" s="200"/>
      <c r="T19" s="22"/>
      <c r="U19" s="22"/>
      <c r="V19" s="199">
        <v>8</v>
      </c>
      <c r="W19" s="200"/>
      <c r="X19" s="22"/>
      <c r="Y19" s="22"/>
      <c r="Z19" s="219">
        <v>8</v>
      </c>
      <c r="AA19" s="200"/>
      <c r="AB19" s="22"/>
      <c r="AC19" s="29"/>
    </row>
    <row r="20" spans="1:29" ht="21" customHeight="1">
      <c r="A20" s="217"/>
      <c r="B20" s="199"/>
      <c r="C20" s="201"/>
      <c r="D20" s="22"/>
      <c r="E20" s="23"/>
      <c r="F20" s="199"/>
      <c r="G20" s="201"/>
      <c r="H20" s="22"/>
      <c r="I20" s="22"/>
      <c r="J20" s="199"/>
      <c r="K20" s="201"/>
      <c r="L20" s="22"/>
      <c r="M20" s="22"/>
      <c r="N20" s="199"/>
      <c r="O20" s="201"/>
      <c r="P20" s="22"/>
      <c r="Q20" s="22"/>
      <c r="R20" s="199"/>
      <c r="S20" s="201"/>
      <c r="T20" s="22"/>
      <c r="U20" s="22"/>
      <c r="V20" s="199"/>
      <c r="W20" s="201"/>
      <c r="X20" s="22"/>
      <c r="Y20" s="22"/>
      <c r="Z20" s="219"/>
      <c r="AA20" s="201"/>
      <c r="AB20" s="22"/>
      <c r="AC20" s="29"/>
    </row>
    <row r="21" spans="1:29" ht="21" customHeight="1">
      <c r="A21" s="217"/>
      <c r="B21" s="199">
        <v>9</v>
      </c>
      <c r="C21" s="200"/>
      <c r="D21" s="22"/>
      <c r="E21" s="23"/>
      <c r="F21" s="199">
        <v>9</v>
      </c>
      <c r="G21" s="200"/>
      <c r="H21" s="22"/>
      <c r="I21" s="22"/>
      <c r="J21" s="199">
        <v>9</v>
      </c>
      <c r="K21" s="200"/>
      <c r="L21" s="22"/>
      <c r="M21" s="22"/>
      <c r="N21" s="199">
        <v>9</v>
      </c>
      <c r="O21" s="200"/>
      <c r="P21" s="22"/>
      <c r="Q21" s="22"/>
      <c r="R21" s="199">
        <v>9</v>
      </c>
      <c r="S21" s="200"/>
      <c r="T21" s="22"/>
      <c r="U21" s="22"/>
      <c r="V21" s="199">
        <v>9</v>
      </c>
      <c r="W21" s="200"/>
      <c r="X21" s="22"/>
      <c r="Y21" s="22"/>
      <c r="Z21" s="219">
        <v>9</v>
      </c>
      <c r="AA21" s="200"/>
      <c r="AB21" s="22"/>
      <c r="AC21" s="29"/>
    </row>
    <row r="22" spans="1:29" ht="21" customHeight="1">
      <c r="A22" s="217"/>
      <c r="B22" s="199"/>
      <c r="C22" s="201"/>
      <c r="D22" s="22"/>
      <c r="E22" s="23"/>
      <c r="F22" s="199"/>
      <c r="G22" s="201"/>
      <c r="H22" s="22"/>
      <c r="I22" s="22"/>
      <c r="J22" s="199"/>
      <c r="K22" s="201"/>
      <c r="L22" s="22"/>
      <c r="M22" s="22"/>
      <c r="N22" s="199"/>
      <c r="O22" s="201"/>
      <c r="P22" s="22"/>
      <c r="Q22" s="22"/>
      <c r="R22" s="199"/>
      <c r="S22" s="201"/>
      <c r="T22" s="22"/>
      <c r="U22" s="22"/>
      <c r="V22" s="199"/>
      <c r="W22" s="201"/>
      <c r="X22" s="22"/>
      <c r="Y22" s="22"/>
      <c r="Z22" s="219"/>
      <c r="AA22" s="201"/>
      <c r="AB22" s="22"/>
      <c r="AC22" s="29"/>
    </row>
    <row r="23" spans="1:29" ht="21" customHeight="1">
      <c r="A23" s="217"/>
      <c r="B23" s="199">
        <v>10</v>
      </c>
      <c r="C23" s="200"/>
      <c r="D23" s="22"/>
      <c r="E23" s="23"/>
      <c r="F23" s="199">
        <v>10</v>
      </c>
      <c r="G23" s="200"/>
      <c r="H23" s="22"/>
      <c r="I23" s="22"/>
      <c r="J23" s="199">
        <v>10</v>
      </c>
      <c r="K23" s="200"/>
      <c r="L23" s="22"/>
      <c r="M23" s="22"/>
      <c r="N23" s="199">
        <v>10</v>
      </c>
      <c r="O23" s="200"/>
      <c r="P23" s="22"/>
      <c r="Q23" s="22"/>
      <c r="R23" s="199">
        <v>10</v>
      </c>
      <c r="S23" s="200"/>
      <c r="T23" s="22"/>
      <c r="U23" s="22"/>
      <c r="V23" s="199">
        <v>10</v>
      </c>
      <c r="W23" s="200"/>
      <c r="X23" s="22"/>
      <c r="Y23" s="22"/>
      <c r="Z23" s="219">
        <v>10</v>
      </c>
      <c r="AA23" s="200"/>
      <c r="AB23" s="22"/>
      <c r="AC23" s="29"/>
    </row>
    <row r="24" spans="1:29" ht="21" customHeight="1" thickBot="1">
      <c r="A24" s="218"/>
      <c r="B24" s="220"/>
      <c r="C24" s="221"/>
      <c r="D24" s="24"/>
      <c r="E24" s="25"/>
      <c r="F24" s="220"/>
      <c r="G24" s="221"/>
      <c r="H24" s="24"/>
      <c r="I24" s="24"/>
      <c r="J24" s="220"/>
      <c r="K24" s="221"/>
      <c r="L24" s="24"/>
      <c r="M24" s="24"/>
      <c r="N24" s="220"/>
      <c r="O24" s="221"/>
      <c r="P24" s="24"/>
      <c r="Q24" s="24"/>
      <c r="R24" s="220"/>
      <c r="S24" s="221"/>
      <c r="T24" s="24"/>
      <c r="U24" s="24"/>
      <c r="V24" s="220"/>
      <c r="W24" s="221"/>
      <c r="X24" s="24"/>
      <c r="Y24" s="24"/>
      <c r="Z24" s="222"/>
      <c r="AA24" s="221"/>
      <c r="AB24" s="24"/>
      <c r="AC24" s="33"/>
    </row>
    <row r="25" spans="1:29" ht="21" customHeight="1" thickTop="1">
      <c r="A25" s="228" t="s">
        <v>22</v>
      </c>
      <c r="B25" s="201">
        <v>1</v>
      </c>
      <c r="C25" s="224"/>
      <c r="D25" s="26"/>
      <c r="E25" s="26"/>
      <c r="F25" s="201">
        <v>1</v>
      </c>
      <c r="G25" s="224"/>
      <c r="H25" s="22"/>
      <c r="I25" s="22"/>
      <c r="J25" s="201">
        <v>1</v>
      </c>
      <c r="K25" s="224"/>
      <c r="L25" s="22"/>
      <c r="M25" s="22"/>
      <c r="N25" s="201">
        <v>1</v>
      </c>
      <c r="O25" s="224"/>
      <c r="P25" s="22"/>
      <c r="Q25" s="22"/>
      <c r="R25" s="201">
        <v>1</v>
      </c>
      <c r="S25" s="224"/>
      <c r="T25" s="26"/>
      <c r="U25" s="26"/>
      <c r="V25" s="201">
        <v>1</v>
      </c>
      <c r="W25" s="208"/>
      <c r="X25" s="26"/>
      <c r="Y25" s="26"/>
      <c r="Z25" s="223">
        <v>1</v>
      </c>
      <c r="AA25" s="208"/>
      <c r="AB25" s="26"/>
      <c r="AC25" s="34"/>
    </row>
    <row r="26" spans="1:29" ht="21" customHeight="1">
      <c r="A26" s="217"/>
      <c r="B26" s="199"/>
      <c r="C26" s="201"/>
      <c r="D26" s="22"/>
      <c r="E26" s="22"/>
      <c r="F26" s="199"/>
      <c r="G26" s="201"/>
      <c r="H26" s="22"/>
      <c r="I26" s="22"/>
      <c r="J26" s="199"/>
      <c r="K26" s="201"/>
      <c r="L26" s="22"/>
      <c r="M26" s="22"/>
      <c r="N26" s="199"/>
      <c r="O26" s="201"/>
      <c r="P26" s="22"/>
      <c r="Q26" s="22"/>
      <c r="R26" s="199"/>
      <c r="S26" s="201"/>
      <c r="T26" s="22"/>
      <c r="U26" s="22"/>
      <c r="V26" s="199"/>
      <c r="W26" s="201"/>
      <c r="X26" s="22"/>
      <c r="Y26" s="22"/>
      <c r="Z26" s="219"/>
      <c r="AA26" s="201"/>
      <c r="AB26" s="22"/>
      <c r="AC26" s="29"/>
    </row>
    <row r="27" spans="1:29" ht="21" customHeight="1">
      <c r="A27" s="217"/>
      <c r="B27" s="199">
        <v>2</v>
      </c>
      <c r="C27" s="200"/>
      <c r="D27" s="22"/>
      <c r="E27" s="22"/>
      <c r="F27" s="199">
        <v>2</v>
      </c>
      <c r="G27" s="200"/>
      <c r="H27" s="22"/>
      <c r="I27" s="22"/>
      <c r="J27" s="199">
        <v>2</v>
      </c>
      <c r="K27" s="200"/>
      <c r="L27" s="22"/>
      <c r="M27" s="22"/>
      <c r="N27" s="199">
        <v>2</v>
      </c>
      <c r="O27" s="200"/>
      <c r="P27" s="22"/>
      <c r="Q27" s="22"/>
      <c r="R27" s="199">
        <v>2</v>
      </c>
      <c r="S27" s="200"/>
      <c r="T27" s="22"/>
      <c r="U27" s="22"/>
      <c r="V27" s="199">
        <v>2</v>
      </c>
      <c r="W27" s="200"/>
      <c r="X27" s="22"/>
      <c r="Y27" s="22"/>
      <c r="Z27" s="219">
        <v>2</v>
      </c>
      <c r="AA27" s="200"/>
      <c r="AB27" s="22"/>
      <c r="AC27" s="29"/>
    </row>
    <row r="28" spans="1:29" ht="21" customHeight="1">
      <c r="A28" s="217"/>
      <c r="B28" s="199"/>
      <c r="C28" s="201"/>
      <c r="D28" s="22"/>
      <c r="E28" s="23"/>
      <c r="F28" s="199"/>
      <c r="G28" s="201"/>
      <c r="H28" s="22"/>
      <c r="I28" s="22"/>
      <c r="J28" s="199"/>
      <c r="K28" s="201"/>
      <c r="L28" s="22"/>
      <c r="M28" s="22"/>
      <c r="N28" s="199"/>
      <c r="O28" s="201"/>
      <c r="P28" s="22"/>
      <c r="Q28" s="22"/>
      <c r="R28" s="199"/>
      <c r="S28" s="201"/>
      <c r="T28" s="22"/>
      <c r="U28" s="22"/>
      <c r="V28" s="199"/>
      <c r="W28" s="201"/>
      <c r="X28" s="22"/>
      <c r="Y28" s="22"/>
      <c r="Z28" s="219"/>
      <c r="AA28" s="201"/>
      <c r="AB28" s="22"/>
      <c r="AC28" s="29"/>
    </row>
    <row r="29" spans="1:29" ht="21" customHeight="1">
      <c r="A29" s="217"/>
      <c r="B29" s="199">
        <v>3</v>
      </c>
      <c r="C29" s="200"/>
      <c r="D29" s="22"/>
      <c r="E29" s="22"/>
      <c r="F29" s="199">
        <v>3</v>
      </c>
      <c r="G29" s="200"/>
      <c r="H29" s="22"/>
      <c r="I29" s="22"/>
      <c r="J29" s="199">
        <v>3</v>
      </c>
      <c r="K29" s="200"/>
      <c r="L29" s="22"/>
      <c r="M29" s="22"/>
      <c r="N29" s="199">
        <v>3</v>
      </c>
      <c r="O29" s="200"/>
      <c r="P29" s="22"/>
      <c r="Q29" s="22"/>
      <c r="R29" s="199">
        <v>3</v>
      </c>
      <c r="S29" s="200"/>
      <c r="T29" s="22"/>
      <c r="U29" s="22"/>
      <c r="V29" s="199">
        <v>3</v>
      </c>
      <c r="W29" s="200"/>
      <c r="X29" s="22"/>
      <c r="Y29" s="22"/>
      <c r="Z29" s="219">
        <v>3</v>
      </c>
      <c r="AA29" s="200"/>
      <c r="AB29" s="22"/>
      <c r="AC29" s="29"/>
    </row>
    <row r="30" spans="1:29" ht="21" customHeight="1">
      <c r="A30" s="217"/>
      <c r="B30" s="199"/>
      <c r="C30" s="201"/>
      <c r="D30" s="22"/>
      <c r="E30" s="22"/>
      <c r="F30" s="199"/>
      <c r="G30" s="201"/>
      <c r="H30" s="22"/>
      <c r="I30" s="22"/>
      <c r="J30" s="199"/>
      <c r="K30" s="201"/>
      <c r="L30" s="22"/>
      <c r="M30" s="22"/>
      <c r="N30" s="199"/>
      <c r="O30" s="201"/>
      <c r="P30" s="22"/>
      <c r="Q30" s="22"/>
      <c r="R30" s="199"/>
      <c r="S30" s="201"/>
      <c r="T30" s="22"/>
      <c r="U30" s="22"/>
      <c r="V30" s="199"/>
      <c r="W30" s="201"/>
      <c r="X30" s="22"/>
      <c r="Y30" s="22"/>
      <c r="Z30" s="219"/>
      <c r="AA30" s="201"/>
      <c r="AB30" s="22"/>
      <c r="AC30" s="29"/>
    </row>
    <row r="31" spans="1:29" ht="21" customHeight="1">
      <c r="A31" s="217"/>
      <c r="B31" s="199">
        <v>4</v>
      </c>
      <c r="C31" s="200"/>
      <c r="D31" s="22"/>
      <c r="E31" s="23"/>
      <c r="F31" s="199">
        <v>4</v>
      </c>
      <c r="G31" s="200"/>
      <c r="H31" s="27"/>
      <c r="I31" s="27"/>
      <c r="J31" s="199">
        <v>4</v>
      </c>
      <c r="K31" s="200"/>
      <c r="L31" s="22"/>
      <c r="M31" s="22"/>
      <c r="N31" s="199">
        <v>4</v>
      </c>
      <c r="O31" s="200"/>
      <c r="P31" s="22"/>
      <c r="Q31" s="22"/>
      <c r="R31" s="199">
        <v>4</v>
      </c>
      <c r="S31" s="200"/>
      <c r="T31" s="22"/>
      <c r="U31" s="22"/>
      <c r="V31" s="199">
        <v>4</v>
      </c>
      <c r="W31" s="200"/>
      <c r="X31" s="22"/>
      <c r="Y31" s="22"/>
      <c r="Z31" s="219">
        <v>4</v>
      </c>
      <c r="AA31" s="200"/>
      <c r="AB31" s="22"/>
      <c r="AC31" s="29"/>
    </row>
    <row r="32" spans="1:29" ht="21" customHeight="1">
      <c r="A32" s="217"/>
      <c r="B32" s="199"/>
      <c r="C32" s="201"/>
      <c r="D32" s="22"/>
      <c r="E32" s="23"/>
      <c r="F32" s="199"/>
      <c r="G32" s="201"/>
      <c r="H32" s="27"/>
      <c r="I32" s="27"/>
      <c r="J32" s="199"/>
      <c r="K32" s="201"/>
      <c r="L32" s="22"/>
      <c r="M32" s="22"/>
      <c r="N32" s="199"/>
      <c r="O32" s="201"/>
      <c r="P32" s="22"/>
      <c r="Q32" s="22"/>
      <c r="R32" s="199"/>
      <c r="S32" s="201"/>
      <c r="T32" s="22"/>
      <c r="U32" s="22"/>
      <c r="V32" s="199"/>
      <c r="W32" s="201"/>
      <c r="X32" s="22"/>
      <c r="Y32" s="22"/>
      <c r="Z32" s="219"/>
      <c r="AA32" s="201"/>
      <c r="AB32" s="22"/>
      <c r="AC32" s="29"/>
    </row>
    <row r="33" spans="1:29" ht="21" customHeight="1">
      <c r="A33" s="217"/>
      <c r="B33" s="199">
        <v>5</v>
      </c>
      <c r="C33" s="200"/>
      <c r="D33" s="22"/>
      <c r="E33" s="23"/>
      <c r="F33" s="199">
        <v>5</v>
      </c>
      <c r="G33" s="200"/>
      <c r="H33" s="27"/>
      <c r="I33" s="27"/>
      <c r="J33" s="199">
        <v>5</v>
      </c>
      <c r="K33" s="200"/>
      <c r="L33" s="22"/>
      <c r="M33" s="22"/>
      <c r="N33" s="199">
        <v>5</v>
      </c>
      <c r="O33" s="200"/>
      <c r="P33" s="22"/>
      <c r="Q33" s="22"/>
      <c r="R33" s="199">
        <v>5</v>
      </c>
      <c r="S33" s="200"/>
      <c r="T33" s="22"/>
      <c r="U33" s="22"/>
      <c r="V33" s="199">
        <v>5</v>
      </c>
      <c r="W33" s="200"/>
      <c r="X33" s="22"/>
      <c r="Y33" s="22"/>
      <c r="Z33" s="219">
        <v>5</v>
      </c>
      <c r="AA33" s="200"/>
      <c r="AB33" s="22"/>
      <c r="AC33" s="29"/>
    </row>
    <row r="34" spans="1:29" ht="21" customHeight="1">
      <c r="A34" s="217"/>
      <c r="B34" s="199"/>
      <c r="C34" s="201"/>
      <c r="D34" s="22"/>
      <c r="E34" s="23"/>
      <c r="F34" s="199"/>
      <c r="G34" s="201"/>
      <c r="H34" s="27"/>
      <c r="I34" s="27"/>
      <c r="J34" s="199"/>
      <c r="K34" s="201"/>
      <c r="L34" s="22"/>
      <c r="M34" s="22"/>
      <c r="N34" s="199"/>
      <c r="O34" s="201"/>
      <c r="P34" s="22"/>
      <c r="Q34" s="22"/>
      <c r="R34" s="199"/>
      <c r="S34" s="201"/>
      <c r="T34" s="22"/>
      <c r="U34" s="22"/>
      <c r="V34" s="199"/>
      <c r="W34" s="201"/>
      <c r="X34" s="22"/>
      <c r="Y34" s="22"/>
      <c r="Z34" s="219"/>
      <c r="AA34" s="201"/>
      <c r="AB34" s="22"/>
      <c r="AC34" s="29"/>
    </row>
    <row r="35" spans="1:29" ht="21" customHeight="1">
      <c r="A35" s="217"/>
      <c r="B35" s="199">
        <v>6</v>
      </c>
      <c r="C35" s="200"/>
      <c r="D35" s="22"/>
      <c r="E35" s="23"/>
      <c r="F35" s="199">
        <v>6</v>
      </c>
      <c r="G35" s="200"/>
      <c r="H35" s="22"/>
      <c r="I35" s="22"/>
      <c r="J35" s="199">
        <v>6</v>
      </c>
      <c r="K35" s="200"/>
      <c r="L35" s="27"/>
      <c r="M35" s="27"/>
      <c r="N35" s="199">
        <v>6</v>
      </c>
      <c r="O35" s="200"/>
      <c r="P35" s="27"/>
      <c r="Q35" s="27"/>
      <c r="R35" s="199">
        <v>6</v>
      </c>
      <c r="S35" s="200"/>
      <c r="T35" s="22"/>
      <c r="U35" s="22"/>
      <c r="V35" s="199">
        <v>6</v>
      </c>
      <c r="W35" s="200"/>
      <c r="X35" s="22"/>
      <c r="Y35" s="22"/>
      <c r="Z35" s="219">
        <v>6</v>
      </c>
      <c r="AA35" s="200"/>
      <c r="AB35" s="22"/>
      <c r="AC35" s="29"/>
    </row>
    <row r="36" spans="1:29" ht="21" customHeight="1">
      <c r="A36" s="217"/>
      <c r="B36" s="199"/>
      <c r="C36" s="201"/>
      <c r="D36" s="22"/>
      <c r="E36" s="23"/>
      <c r="F36" s="199"/>
      <c r="G36" s="201"/>
      <c r="H36" s="22"/>
      <c r="I36" s="22"/>
      <c r="J36" s="199"/>
      <c r="K36" s="201"/>
      <c r="L36" s="27"/>
      <c r="M36" s="27"/>
      <c r="N36" s="199"/>
      <c r="O36" s="201"/>
      <c r="P36" s="22"/>
      <c r="Q36" s="22"/>
      <c r="R36" s="199"/>
      <c r="S36" s="201"/>
      <c r="T36" s="22"/>
      <c r="U36" s="22"/>
      <c r="V36" s="199"/>
      <c r="W36" s="201"/>
      <c r="X36" s="22"/>
      <c r="Y36" s="22"/>
      <c r="Z36" s="219"/>
      <c r="AA36" s="201"/>
      <c r="AB36" s="22"/>
      <c r="AC36" s="29"/>
    </row>
    <row r="37" spans="1:29" ht="21" customHeight="1">
      <c r="A37" s="217"/>
      <c r="B37" s="199">
        <v>7</v>
      </c>
      <c r="C37" s="200"/>
      <c r="D37" s="27"/>
      <c r="E37" s="27"/>
      <c r="F37" s="199">
        <v>7</v>
      </c>
      <c r="G37" s="200"/>
      <c r="H37" s="22"/>
      <c r="I37" s="22"/>
      <c r="J37" s="199">
        <v>7</v>
      </c>
      <c r="K37" s="200"/>
      <c r="L37" s="27"/>
      <c r="M37" s="27"/>
      <c r="N37" s="199">
        <v>7</v>
      </c>
      <c r="O37" s="200"/>
      <c r="P37" s="27"/>
      <c r="Q37" s="27"/>
      <c r="R37" s="199">
        <v>7</v>
      </c>
      <c r="S37" s="200"/>
      <c r="T37" s="22"/>
      <c r="U37" s="22"/>
      <c r="V37" s="199">
        <v>7</v>
      </c>
      <c r="W37" s="200"/>
      <c r="X37" s="22"/>
      <c r="Y37" s="22"/>
      <c r="Z37" s="219">
        <v>7</v>
      </c>
      <c r="AA37" s="200"/>
      <c r="AB37" s="22"/>
      <c r="AC37" s="29"/>
    </row>
    <row r="38" spans="1:29" ht="21" customHeight="1">
      <c r="A38" s="217"/>
      <c r="B38" s="199"/>
      <c r="C38" s="201"/>
      <c r="D38" s="22"/>
      <c r="E38" s="23"/>
      <c r="F38" s="199"/>
      <c r="G38" s="201"/>
      <c r="H38" s="22"/>
      <c r="I38" s="22"/>
      <c r="J38" s="199"/>
      <c r="K38" s="201"/>
      <c r="L38" s="27"/>
      <c r="M38" s="27"/>
      <c r="N38" s="199"/>
      <c r="O38" s="201"/>
      <c r="P38" s="22"/>
      <c r="Q38" s="22"/>
      <c r="R38" s="199"/>
      <c r="S38" s="201"/>
      <c r="T38" s="22"/>
      <c r="U38" s="22"/>
      <c r="V38" s="199"/>
      <c r="W38" s="201"/>
      <c r="X38" s="22"/>
      <c r="Y38" s="22"/>
      <c r="Z38" s="219"/>
      <c r="AA38" s="201"/>
      <c r="AB38" s="22"/>
      <c r="AC38" s="29"/>
    </row>
    <row r="39" spans="1:29" ht="21" customHeight="1">
      <c r="A39" s="217"/>
      <c r="B39" s="199">
        <v>8</v>
      </c>
      <c r="C39" s="200"/>
      <c r="D39" s="22"/>
      <c r="E39" s="23"/>
      <c r="F39" s="199">
        <v>8</v>
      </c>
      <c r="G39" s="200"/>
      <c r="H39" s="22"/>
      <c r="I39" s="22"/>
      <c r="J39" s="199">
        <v>8</v>
      </c>
      <c r="K39" s="200"/>
      <c r="L39" s="22"/>
      <c r="M39" s="22"/>
      <c r="N39" s="199">
        <v>8</v>
      </c>
      <c r="O39" s="200"/>
      <c r="P39" s="27"/>
      <c r="Q39" s="27"/>
      <c r="R39" s="199">
        <v>8</v>
      </c>
      <c r="S39" s="200"/>
      <c r="T39" s="22"/>
      <c r="U39" s="22"/>
      <c r="V39" s="199">
        <v>8</v>
      </c>
      <c r="W39" s="200"/>
      <c r="X39" s="22"/>
      <c r="Y39" s="22"/>
      <c r="Z39" s="219">
        <v>8</v>
      </c>
      <c r="AA39" s="200"/>
      <c r="AB39" s="22"/>
      <c r="AC39" s="29"/>
    </row>
    <row r="40" spans="1:29" ht="21" customHeight="1">
      <c r="A40" s="217"/>
      <c r="B40" s="199"/>
      <c r="C40" s="201"/>
      <c r="D40" s="22"/>
      <c r="E40" s="23"/>
      <c r="F40" s="199"/>
      <c r="G40" s="201"/>
      <c r="H40" s="22"/>
      <c r="I40" s="22"/>
      <c r="J40" s="199"/>
      <c r="K40" s="201"/>
      <c r="L40" s="22"/>
      <c r="M40" s="22"/>
      <c r="N40" s="199"/>
      <c r="O40" s="201"/>
      <c r="P40" s="27"/>
      <c r="Q40" s="27"/>
      <c r="R40" s="199"/>
      <c r="S40" s="201"/>
      <c r="T40" s="22"/>
      <c r="U40" s="22"/>
      <c r="V40" s="199"/>
      <c r="W40" s="201"/>
      <c r="X40" s="22"/>
      <c r="Y40" s="22"/>
      <c r="Z40" s="219"/>
      <c r="AA40" s="201"/>
      <c r="AB40" s="22"/>
      <c r="AC40" s="29"/>
    </row>
    <row r="41" spans="1:29" ht="21" customHeight="1">
      <c r="A41" s="217"/>
      <c r="B41" s="199">
        <v>9</v>
      </c>
      <c r="C41" s="200"/>
      <c r="D41" s="22"/>
      <c r="E41" s="23"/>
      <c r="F41" s="199">
        <v>9</v>
      </c>
      <c r="G41" s="200"/>
      <c r="H41" s="22"/>
      <c r="I41" s="22"/>
      <c r="J41" s="199">
        <v>9</v>
      </c>
      <c r="K41" s="200"/>
      <c r="L41" s="22"/>
      <c r="M41" s="22"/>
      <c r="N41" s="199">
        <v>9</v>
      </c>
      <c r="O41" s="200"/>
      <c r="P41" s="22"/>
      <c r="Q41" s="22"/>
      <c r="R41" s="199">
        <v>9</v>
      </c>
      <c r="S41" s="200"/>
      <c r="T41" s="22"/>
      <c r="U41" s="22"/>
      <c r="V41" s="199">
        <v>9</v>
      </c>
      <c r="W41" s="200"/>
      <c r="X41" s="22"/>
      <c r="Y41" s="22"/>
      <c r="Z41" s="219">
        <v>9</v>
      </c>
      <c r="AA41" s="200"/>
      <c r="AB41" s="22"/>
      <c r="AC41" s="29"/>
    </row>
    <row r="42" spans="1:29" ht="21" customHeight="1">
      <c r="A42" s="217"/>
      <c r="B42" s="199"/>
      <c r="C42" s="201"/>
      <c r="D42" s="22"/>
      <c r="E42" s="23"/>
      <c r="F42" s="199"/>
      <c r="G42" s="201"/>
      <c r="H42" s="22"/>
      <c r="I42" s="22"/>
      <c r="J42" s="199"/>
      <c r="K42" s="201"/>
      <c r="L42" s="22"/>
      <c r="M42" s="22"/>
      <c r="N42" s="199"/>
      <c r="O42" s="201"/>
      <c r="P42" s="22"/>
      <c r="Q42" s="22"/>
      <c r="R42" s="199"/>
      <c r="S42" s="201"/>
      <c r="T42" s="22"/>
      <c r="U42" s="22"/>
      <c r="V42" s="199"/>
      <c r="W42" s="201"/>
      <c r="X42" s="22"/>
      <c r="Y42" s="22"/>
      <c r="Z42" s="219"/>
      <c r="AA42" s="201"/>
      <c r="AB42" s="22"/>
      <c r="AC42" s="29"/>
    </row>
    <row r="43" spans="1:29" ht="21" customHeight="1">
      <c r="A43" s="217"/>
      <c r="B43" s="199">
        <v>10</v>
      </c>
      <c r="C43" s="200"/>
      <c r="D43" s="22"/>
      <c r="E43" s="23"/>
      <c r="F43" s="199">
        <v>10</v>
      </c>
      <c r="G43" s="200"/>
      <c r="H43" s="22"/>
      <c r="I43" s="22"/>
      <c r="J43" s="199">
        <v>10</v>
      </c>
      <c r="K43" s="200"/>
      <c r="L43" s="22"/>
      <c r="M43" s="22"/>
      <c r="N43" s="199">
        <v>10</v>
      </c>
      <c r="O43" s="200"/>
      <c r="P43" s="22"/>
      <c r="Q43" s="22"/>
      <c r="R43" s="199">
        <v>10</v>
      </c>
      <c r="S43" s="200"/>
      <c r="T43" s="22"/>
      <c r="U43" s="22"/>
      <c r="V43" s="199">
        <v>10</v>
      </c>
      <c r="W43" s="200"/>
      <c r="X43" s="22"/>
      <c r="Y43" s="22"/>
      <c r="Z43" s="219">
        <v>10</v>
      </c>
      <c r="AA43" s="200"/>
      <c r="AB43" s="22"/>
      <c r="AC43" s="29"/>
    </row>
    <row r="44" spans="1:29" ht="21" customHeight="1" thickBot="1">
      <c r="A44" s="218"/>
      <c r="B44" s="220"/>
      <c r="C44" s="221"/>
      <c r="D44" s="24"/>
      <c r="E44" s="25"/>
      <c r="F44" s="220"/>
      <c r="G44" s="221"/>
      <c r="H44" s="24"/>
      <c r="I44" s="24"/>
      <c r="J44" s="220"/>
      <c r="K44" s="221"/>
      <c r="L44" s="24"/>
      <c r="M44" s="24"/>
      <c r="N44" s="220"/>
      <c r="O44" s="221"/>
      <c r="P44" s="24"/>
      <c r="Q44" s="24"/>
      <c r="R44" s="220"/>
      <c r="S44" s="221"/>
      <c r="T44" s="24"/>
      <c r="U44" s="24"/>
      <c r="V44" s="220"/>
      <c r="W44" s="221"/>
      <c r="X44" s="24"/>
      <c r="Y44" s="24"/>
      <c r="Z44" s="222"/>
      <c r="AA44" s="221"/>
      <c r="AB44" s="24"/>
      <c r="AC44" s="33"/>
    </row>
    <row r="45" spans="1:29" ht="21" customHeight="1" thickTop="1">
      <c r="A45" s="225" t="s">
        <v>23</v>
      </c>
      <c r="B45" s="227">
        <v>1</v>
      </c>
      <c r="C45" s="224"/>
      <c r="D45" s="22"/>
      <c r="E45" s="22"/>
      <c r="F45" s="227">
        <v>1</v>
      </c>
      <c r="G45" s="224"/>
      <c r="H45" s="22"/>
      <c r="I45" s="22"/>
      <c r="J45" s="227">
        <v>1</v>
      </c>
      <c r="K45" s="224"/>
      <c r="L45" s="22"/>
      <c r="M45" s="22"/>
      <c r="N45" s="227">
        <v>1</v>
      </c>
      <c r="O45" s="224"/>
      <c r="P45" s="22"/>
      <c r="Q45" s="22"/>
      <c r="R45" s="227">
        <v>1</v>
      </c>
      <c r="S45" s="224"/>
      <c r="T45" s="22"/>
      <c r="U45" s="22"/>
      <c r="V45" s="227">
        <v>1</v>
      </c>
      <c r="W45" s="224"/>
      <c r="X45" s="28"/>
      <c r="Y45" s="28"/>
      <c r="Z45" s="229">
        <v>1</v>
      </c>
      <c r="AA45" s="224"/>
      <c r="AB45" s="28"/>
      <c r="AC45" s="35"/>
    </row>
    <row r="46" spans="1:29" ht="21" customHeight="1">
      <c r="A46" s="209"/>
      <c r="B46" s="199"/>
      <c r="C46" s="201"/>
      <c r="D46" s="22"/>
      <c r="E46" s="23"/>
      <c r="F46" s="199"/>
      <c r="G46" s="201"/>
      <c r="H46" s="22"/>
      <c r="I46" s="22"/>
      <c r="J46" s="199"/>
      <c r="K46" s="201"/>
      <c r="L46" s="22"/>
      <c r="M46" s="22"/>
      <c r="N46" s="199"/>
      <c r="O46" s="201"/>
      <c r="P46" s="22"/>
      <c r="Q46" s="22"/>
      <c r="R46" s="199"/>
      <c r="S46" s="201"/>
      <c r="T46" s="22"/>
      <c r="U46" s="22"/>
      <c r="V46" s="199"/>
      <c r="W46" s="201"/>
      <c r="X46" s="22"/>
      <c r="Y46" s="22"/>
      <c r="Z46" s="219"/>
      <c r="AA46" s="201"/>
      <c r="AB46" s="22"/>
      <c r="AC46" s="29"/>
    </row>
    <row r="47" spans="1:29" ht="21" customHeight="1">
      <c r="A47" s="209"/>
      <c r="B47" s="199">
        <v>2</v>
      </c>
      <c r="C47" s="200"/>
      <c r="D47" s="22"/>
      <c r="E47" s="22"/>
      <c r="F47" s="199">
        <v>2</v>
      </c>
      <c r="G47" s="200"/>
      <c r="H47" s="22"/>
      <c r="I47" s="22"/>
      <c r="J47" s="199">
        <v>2</v>
      </c>
      <c r="K47" s="200"/>
      <c r="L47" s="22"/>
      <c r="M47" s="22"/>
      <c r="N47" s="199">
        <v>2</v>
      </c>
      <c r="O47" s="200"/>
      <c r="P47" s="22"/>
      <c r="Q47" s="22"/>
      <c r="R47" s="199">
        <v>2</v>
      </c>
      <c r="S47" s="200"/>
      <c r="T47" s="22"/>
      <c r="U47" s="22"/>
      <c r="V47" s="199">
        <v>2</v>
      </c>
      <c r="W47" s="200"/>
      <c r="X47" s="22"/>
      <c r="Y47" s="22"/>
      <c r="Z47" s="219">
        <v>2</v>
      </c>
      <c r="AA47" s="200"/>
      <c r="AB47" s="22"/>
      <c r="AC47" s="29"/>
    </row>
    <row r="48" spans="1:29" ht="21" customHeight="1">
      <c r="A48" s="209"/>
      <c r="B48" s="199"/>
      <c r="C48" s="201"/>
      <c r="D48" s="22"/>
      <c r="E48" s="23"/>
      <c r="F48" s="199"/>
      <c r="G48" s="201"/>
      <c r="H48" s="22"/>
      <c r="I48" s="22"/>
      <c r="J48" s="199"/>
      <c r="K48" s="201"/>
      <c r="L48" s="22"/>
      <c r="M48" s="22"/>
      <c r="N48" s="199"/>
      <c r="O48" s="201"/>
      <c r="P48" s="22"/>
      <c r="Q48" s="22"/>
      <c r="R48" s="199"/>
      <c r="S48" s="201"/>
      <c r="T48" s="22"/>
      <c r="U48" s="22"/>
      <c r="V48" s="199"/>
      <c r="W48" s="201"/>
      <c r="X48" s="22"/>
      <c r="Y48" s="22"/>
      <c r="Z48" s="219"/>
      <c r="AA48" s="201"/>
      <c r="AB48" s="22"/>
      <c r="AC48" s="29"/>
    </row>
    <row r="49" spans="1:29" ht="21" customHeight="1">
      <c r="A49" s="209"/>
      <c r="B49" s="199">
        <v>3</v>
      </c>
      <c r="C49" s="200"/>
      <c r="D49" s="26"/>
      <c r="E49" s="26"/>
      <c r="F49" s="199">
        <v>3</v>
      </c>
      <c r="G49" s="200"/>
      <c r="H49" s="22"/>
      <c r="I49" s="22"/>
      <c r="J49" s="199">
        <v>3</v>
      </c>
      <c r="K49" s="200"/>
      <c r="L49" s="22"/>
      <c r="M49" s="22"/>
      <c r="N49" s="199">
        <v>3</v>
      </c>
      <c r="O49" s="200"/>
      <c r="P49" s="22"/>
      <c r="Q49" s="22"/>
      <c r="R49" s="199">
        <v>3</v>
      </c>
      <c r="S49" s="200"/>
      <c r="T49" s="22"/>
      <c r="U49" s="22"/>
      <c r="V49" s="199">
        <v>3</v>
      </c>
      <c r="W49" s="200"/>
      <c r="X49" s="22"/>
      <c r="Y49" s="22"/>
      <c r="Z49" s="219">
        <v>3</v>
      </c>
      <c r="AA49" s="200"/>
      <c r="AB49" s="22"/>
      <c r="AC49" s="29"/>
    </row>
    <row r="50" spans="1:29" ht="21" customHeight="1">
      <c r="A50" s="209"/>
      <c r="B50" s="199"/>
      <c r="C50" s="201"/>
      <c r="D50" s="22"/>
      <c r="E50" s="22"/>
      <c r="F50" s="199"/>
      <c r="G50" s="201"/>
      <c r="H50" s="22"/>
      <c r="I50" s="22"/>
      <c r="J50" s="199"/>
      <c r="K50" s="201"/>
      <c r="L50" s="22"/>
      <c r="M50" s="22"/>
      <c r="N50" s="199"/>
      <c r="O50" s="201"/>
      <c r="P50" s="22"/>
      <c r="Q50" s="22"/>
      <c r="R50" s="199"/>
      <c r="S50" s="201"/>
      <c r="T50" s="22"/>
      <c r="U50" s="22"/>
      <c r="V50" s="199"/>
      <c r="W50" s="201"/>
      <c r="X50" s="22"/>
      <c r="Y50" s="22"/>
      <c r="Z50" s="219"/>
      <c r="AA50" s="201"/>
      <c r="AB50" s="22"/>
      <c r="AC50" s="29"/>
    </row>
    <row r="51" spans="1:29" ht="21" customHeight="1">
      <c r="A51" s="209"/>
      <c r="B51" s="199">
        <v>4</v>
      </c>
      <c r="C51" s="200"/>
      <c r="D51" s="26"/>
      <c r="E51" s="26"/>
      <c r="F51" s="199">
        <v>4</v>
      </c>
      <c r="G51" s="200"/>
      <c r="H51" s="27"/>
      <c r="I51" s="27"/>
      <c r="J51" s="199">
        <v>4</v>
      </c>
      <c r="K51" s="200"/>
      <c r="L51" s="22"/>
      <c r="M51" s="22"/>
      <c r="N51" s="199">
        <v>4</v>
      </c>
      <c r="O51" s="200"/>
      <c r="P51" s="22"/>
      <c r="Q51" s="22"/>
      <c r="R51" s="199">
        <v>4</v>
      </c>
      <c r="S51" s="200"/>
      <c r="T51" s="22"/>
      <c r="U51" s="22"/>
      <c r="V51" s="199">
        <v>4</v>
      </c>
      <c r="W51" s="200"/>
      <c r="X51" s="22"/>
      <c r="Y51" s="22"/>
      <c r="Z51" s="219">
        <v>4</v>
      </c>
      <c r="AA51" s="200"/>
      <c r="AB51" s="22"/>
      <c r="AC51" s="29"/>
    </row>
    <row r="52" spans="1:29" ht="21" customHeight="1">
      <c r="A52" s="209"/>
      <c r="B52" s="199"/>
      <c r="C52" s="201"/>
      <c r="D52" s="22"/>
      <c r="E52" s="23"/>
      <c r="F52" s="199"/>
      <c r="G52" s="201"/>
      <c r="H52" s="22"/>
      <c r="I52" s="22"/>
      <c r="J52" s="199"/>
      <c r="K52" s="201"/>
      <c r="L52" s="22"/>
      <c r="M52" s="22"/>
      <c r="N52" s="199"/>
      <c r="O52" s="201"/>
      <c r="P52" s="22"/>
      <c r="Q52" s="22"/>
      <c r="R52" s="199"/>
      <c r="S52" s="201"/>
      <c r="T52" s="22"/>
      <c r="U52" s="22"/>
      <c r="V52" s="199"/>
      <c r="W52" s="201"/>
      <c r="X52" s="22"/>
      <c r="Y52" s="22"/>
      <c r="Z52" s="219"/>
      <c r="AA52" s="201"/>
      <c r="AB52" s="22"/>
      <c r="AC52" s="29"/>
    </row>
    <row r="53" spans="1:29" ht="21" customHeight="1">
      <c r="A53" s="209"/>
      <c r="B53" s="199">
        <v>5</v>
      </c>
      <c r="C53" s="200"/>
      <c r="D53" s="22"/>
      <c r="E53" s="22"/>
      <c r="F53" s="199">
        <v>5</v>
      </c>
      <c r="G53" s="200"/>
      <c r="H53" s="22"/>
      <c r="I53" s="22"/>
      <c r="J53" s="199">
        <v>5</v>
      </c>
      <c r="K53" s="200"/>
      <c r="L53" s="22"/>
      <c r="M53" s="22"/>
      <c r="N53" s="199">
        <v>5</v>
      </c>
      <c r="O53" s="200"/>
      <c r="P53" s="22"/>
      <c r="Q53" s="22"/>
      <c r="R53" s="199">
        <v>5</v>
      </c>
      <c r="S53" s="200"/>
      <c r="T53" s="22"/>
      <c r="U53" s="22"/>
      <c r="V53" s="199">
        <v>5</v>
      </c>
      <c r="W53" s="200"/>
      <c r="X53" s="22"/>
      <c r="Y53" s="22"/>
      <c r="Z53" s="219">
        <v>5</v>
      </c>
      <c r="AA53" s="200"/>
      <c r="AB53" s="22"/>
      <c r="AC53" s="29"/>
    </row>
    <row r="54" spans="1:29" ht="21" customHeight="1">
      <c r="A54" s="209"/>
      <c r="B54" s="199"/>
      <c r="C54" s="201"/>
      <c r="D54" s="22"/>
      <c r="E54" s="23"/>
      <c r="F54" s="199"/>
      <c r="G54" s="201"/>
      <c r="H54" s="22"/>
      <c r="I54" s="22"/>
      <c r="J54" s="199"/>
      <c r="K54" s="201"/>
      <c r="L54" s="22"/>
      <c r="M54" s="22"/>
      <c r="N54" s="199"/>
      <c r="O54" s="201"/>
      <c r="P54" s="22"/>
      <c r="Q54" s="22"/>
      <c r="R54" s="199"/>
      <c r="S54" s="201"/>
      <c r="T54" s="22"/>
      <c r="U54" s="22"/>
      <c r="V54" s="199"/>
      <c r="W54" s="201"/>
      <c r="X54" s="22"/>
      <c r="Y54" s="22"/>
      <c r="Z54" s="219"/>
      <c r="AA54" s="201"/>
      <c r="AB54" s="22"/>
      <c r="AC54" s="29"/>
    </row>
    <row r="55" spans="1:29" ht="21" customHeight="1">
      <c r="A55" s="209"/>
      <c r="B55" s="199">
        <v>6</v>
      </c>
      <c r="C55" s="200"/>
      <c r="D55" s="22"/>
      <c r="E55" s="22"/>
      <c r="F55" s="199">
        <v>6</v>
      </c>
      <c r="G55" s="200"/>
      <c r="H55" s="27"/>
      <c r="I55" s="27"/>
      <c r="J55" s="199">
        <v>6</v>
      </c>
      <c r="K55" s="200"/>
      <c r="L55" s="27"/>
      <c r="M55" s="27"/>
      <c r="N55" s="199">
        <v>6</v>
      </c>
      <c r="O55" s="200"/>
      <c r="P55" s="22"/>
      <c r="Q55" s="22"/>
      <c r="R55" s="199">
        <v>6</v>
      </c>
      <c r="S55" s="200"/>
      <c r="T55" s="22"/>
      <c r="U55" s="22"/>
      <c r="V55" s="199">
        <v>6</v>
      </c>
      <c r="W55" s="200"/>
      <c r="X55" s="22"/>
      <c r="Y55" s="22"/>
      <c r="Z55" s="219">
        <v>6</v>
      </c>
      <c r="AA55" s="200"/>
      <c r="AB55" s="22"/>
      <c r="AC55" s="29"/>
    </row>
    <row r="56" spans="1:29" ht="21" customHeight="1">
      <c r="A56" s="209"/>
      <c r="B56" s="199"/>
      <c r="C56" s="201"/>
      <c r="D56" s="22"/>
      <c r="E56" s="23"/>
      <c r="F56" s="199"/>
      <c r="G56" s="201"/>
      <c r="H56" s="22"/>
      <c r="I56" s="22"/>
      <c r="J56" s="199"/>
      <c r="K56" s="201"/>
      <c r="L56" s="27"/>
      <c r="M56" s="27"/>
      <c r="N56" s="199"/>
      <c r="O56" s="201"/>
      <c r="P56" s="22"/>
      <c r="Q56" s="22"/>
      <c r="R56" s="199"/>
      <c r="S56" s="201"/>
      <c r="T56" s="22"/>
      <c r="U56" s="22"/>
      <c r="V56" s="199"/>
      <c r="W56" s="201"/>
      <c r="X56" s="22"/>
      <c r="Y56" s="22"/>
      <c r="Z56" s="219"/>
      <c r="AA56" s="201"/>
      <c r="AB56" s="22"/>
      <c r="AC56" s="29"/>
    </row>
    <row r="57" spans="1:29" ht="21" customHeight="1">
      <c r="A57" s="209"/>
      <c r="B57" s="199">
        <v>7</v>
      </c>
      <c r="C57" s="200"/>
      <c r="D57" s="22"/>
      <c r="E57" s="22"/>
      <c r="F57" s="199">
        <v>7</v>
      </c>
      <c r="G57" s="200"/>
      <c r="H57" s="22"/>
      <c r="I57" s="22"/>
      <c r="J57" s="199">
        <v>7</v>
      </c>
      <c r="K57" s="200"/>
      <c r="L57" s="22"/>
      <c r="M57" s="22"/>
      <c r="N57" s="199">
        <v>7</v>
      </c>
      <c r="O57" s="200"/>
      <c r="P57" s="22"/>
      <c r="Q57" s="22"/>
      <c r="R57" s="199">
        <v>7</v>
      </c>
      <c r="S57" s="200"/>
      <c r="T57" s="22"/>
      <c r="U57" s="22"/>
      <c r="V57" s="199">
        <v>7</v>
      </c>
      <c r="W57" s="200"/>
      <c r="X57" s="22"/>
      <c r="Y57" s="22"/>
      <c r="Z57" s="219">
        <v>7</v>
      </c>
      <c r="AA57" s="200"/>
      <c r="AB57" s="22"/>
      <c r="AC57" s="29"/>
    </row>
    <row r="58" spans="1:29" ht="21" customHeight="1">
      <c r="A58" s="209"/>
      <c r="B58" s="199"/>
      <c r="C58" s="201"/>
      <c r="D58" s="22"/>
      <c r="E58" s="23"/>
      <c r="F58" s="199"/>
      <c r="G58" s="201"/>
      <c r="H58" s="22"/>
      <c r="I58" s="22"/>
      <c r="J58" s="199"/>
      <c r="K58" s="201"/>
      <c r="L58" s="22"/>
      <c r="M58" s="22"/>
      <c r="N58" s="199"/>
      <c r="O58" s="201"/>
      <c r="P58" s="22"/>
      <c r="Q58" s="22"/>
      <c r="R58" s="199"/>
      <c r="S58" s="201"/>
      <c r="T58" s="22"/>
      <c r="U58" s="22"/>
      <c r="V58" s="199"/>
      <c r="W58" s="201"/>
      <c r="X58" s="22"/>
      <c r="Y58" s="22"/>
      <c r="Z58" s="219"/>
      <c r="AA58" s="201"/>
      <c r="AB58" s="22"/>
      <c r="AC58" s="29"/>
    </row>
    <row r="59" spans="1:29" ht="21" customHeight="1">
      <c r="A59" s="209"/>
      <c r="B59" s="199">
        <v>8</v>
      </c>
      <c r="C59" s="200"/>
      <c r="D59" s="22"/>
      <c r="E59" s="23"/>
      <c r="F59" s="199">
        <v>8</v>
      </c>
      <c r="G59" s="200"/>
      <c r="H59" s="22"/>
      <c r="I59" s="22"/>
      <c r="J59" s="199">
        <v>8</v>
      </c>
      <c r="K59" s="200"/>
      <c r="L59" s="27"/>
      <c r="M59" s="27"/>
      <c r="N59" s="199">
        <v>8</v>
      </c>
      <c r="O59" s="200"/>
      <c r="P59" s="22"/>
      <c r="Q59" s="22"/>
      <c r="R59" s="199">
        <v>8</v>
      </c>
      <c r="S59" s="200"/>
      <c r="T59" s="27"/>
      <c r="U59" s="27"/>
      <c r="V59" s="199">
        <v>8</v>
      </c>
      <c r="W59" s="200"/>
      <c r="X59" s="22"/>
      <c r="Y59" s="22"/>
      <c r="Z59" s="219">
        <v>8</v>
      </c>
      <c r="AA59" s="200"/>
      <c r="AB59" s="22"/>
      <c r="AC59" s="29"/>
    </row>
    <row r="60" spans="1:29" ht="21" customHeight="1">
      <c r="A60" s="209"/>
      <c r="B60" s="199"/>
      <c r="C60" s="201"/>
      <c r="D60" s="22"/>
      <c r="E60" s="23"/>
      <c r="F60" s="199"/>
      <c r="G60" s="201"/>
      <c r="H60" s="22"/>
      <c r="I60" s="22"/>
      <c r="J60" s="199"/>
      <c r="K60" s="201"/>
      <c r="L60" s="27"/>
      <c r="M60" s="27"/>
      <c r="N60" s="199"/>
      <c r="O60" s="201"/>
      <c r="P60" s="22"/>
      <c r="Q60" s="22"/>
      <c r="R60" s="199"/>
      <c r="S60" s="201"/>
      <c r="T60" s="22"/>
      <c r="U60" s="22"/>
      <c r="V60" s="199"/>
      <c r="W60" s="201"/>
      <c r="X60" s="22"/>
      <c r="Y60" s="22"/>
      <c r="Z60" s="219"/>
      <c r="AA60" s="201"/>
      <c r="AB60" s="22"/>
      <c r="AC60" s="29"/>
    </row>
    <row r="61" spans="1:29" ht="21" customHeight="1">
      <c r="A61" s="209"/>
      <c r="B61" s="199">
        <v>9</v>
      </c>
      <c r="C61" s="200"/>
      <c r="D61" s="27"/>
      <c r="E61" s="27"/>
      <c r="F61" s="199">
        <v>9</v>
      </c>
      <c r="G61" s="200"/>
      <c r="H61" s="22"/>
      <c r="I61" s="22"/>
      <c r="J61" s="199">
        <v>9</v>
      </c>
      <c r="K61" s="200"/>
      <c r="L61" s="22"/>
      <c r="M61" s="22"/>
      <c r="N61" s="199">
        <v>9</v>
      </c>
      <c r="O61" s="200"/>
      <c r="P61" s="22"/>
      <c r="Q61" s="22"/>
      <c r="R61" s="199">
        <v>9</v>
      </c>
      <c r="S61" s="200"/>
      <c r="T61" s="22"/>
      <c r="U61" s="22"/>
      <c r="V61" s="199">
        <v>9</v>
      </c>
      <c r="W61" s="200"/>
      <c r="X61" s="22"/>
      <c r="Y61" s="22"/>
      <c r="Z61" s="219">
        <v>9</v>
      </c>
      <c r="AA61" s="200"/>
      <c r="AB61" s="22"/>
      <c r="AC61" s="29"/>
    </row>
    <row r="62" spans="1:29" ht="21" customHeight="1">
      <c r="A62" s="209"/>
      <c r="B62" s="199"/>
      <c r="C62" s="201"/>
      <c r="D62" s="22"/>
      <c r="E62" s="23"/>
      <c r="F62" s="199"/>
      <c r="G62" s="201"/>
      <c r="H62" s="22"/>
      <c r="I62" s="22"/>
      <c r="J62" s="199"/>
      <c r="K62" s="201"/>
      <c r="L62" s="22"/>
      <c r="M62" s="22"/>
      <c r="N62" s="199"/>
      <c r="O62" s="201"/>
      <c r="P62" s="22"/>
      <c r="Q62" s="22"/>
      <c r="R62" s="199"/>
      <c r="S62" s="201"/>
      <c r="T62" s="22"/>
      <c r="U62" s="22"/>
      <c r="V62" s="199"/>
      <c r="W62" s="201"/>
      <c r="X62" s="22"/>
      <c r="Y62" s="22"/>
      <c r="Z62" s="219"/>
      <c r="AA62" s="201"/>
      <c r="AB62" s="22"/>
      <c r="AC62" s="29"/>
    </row>
    <row r="63" spans="1:29" ht="21" customHeight="1">
      <c r="A63" s="209"/>
      <c r="B63" s="199">
        <v>10</v>
      </c>
      <c r="C63" s="200"/>
      <c r="D63" s="22"/>
      <c r="E63" s="23"/>
      <c r="F63" s="199">
        <v>10</v>
      </c>
      <c r="G63" s="200"/>
      <c r="H63" s="22"/>
      <c r="I63" s="22"/>
      <c r="J63" s="199">
        <v>10</v>
      </c>
      <c r="K63" s="200"/>
      <c r="L63" s="22"/>
      <c r="M63" s="22"/>
      <c r="N63" s="199">
        <v>10</v>
      </c>
      <c r="O63" s="200"/>
      <c r="P63" s="22"/>
      <c r="Q63" s="22"/>
      <c r="R63" s="199">
        <v>10</v>
      </c>
      <c r="S63" s="200"/>
      <c r="T63" s="22"/>
      <c r="U63" s="22"/>
      <c r="V63" s="199">
        <v>10</v>
      </c>
      <c r="W63" s="200"/>
      <c r="X63" s="22"/>
      <c r="Y63" s="22"/>
      <c r="Z63" s="219">
        <v>10</v>
      </c>
      <c r="AA63" s="200"/>
      <c r="AB63" s="22"/>
      <c r="AC63" s="29"/>
    </row>
    <row r="64" spans="1:29" ht="21" customHeight="1" thickBot="1">
      <c r="A64" s="226"/>
      <c r="B64" s="220"/>
      <c r="C64" s="221"/>
      <c r="D64" s="24"/>
      <c r="E64" s="25"/>
      <c r="F64" s="220"/>
      <c r="G64" s="221"/>
      <c r="H64" s="24"/>
      <c r="I64" s="24"/>
      <c r="J64" s="220"/>
      <c r="K64" s="221"/>
      <c r="L64" s="24"/>
      <c r="M64" s="24"/>
      <c r="N64" s="220"/>
      <c r="O64" s="221"/>
      <c r="P64" s="24"/>
      <c r="Q64" s="24"/>
      <c r="R64" s="220"/>
      <c r="S64" s="221"/>
      <c r="T64" s="24"/>
      <c r="U64" s="24"/>
      <c r="V64" s="220"/>
      <c r="W64" s="221"/>
      <c r="X64" s="24"/>
      <c r="Y64" s="24"/>
      <c r="Z64" s="222"/>
      <c r="AA64" s="221"/>
      <c r="AB64" s="24"/>
      <c r="AC64" s="33"/>
    </row>
    <row r="65" spans="1:29" ht="21" customHeight="1" thickTop="1">
      <c r="A65" s="230" t="s">
        <v>21</v>
      </c>
      <c r="B65" s="224">
        <v>1</v>
      </c>
      <c r="C65" s="224"/>
      <c r="D65" s="233"/>
      <c r="E65" s="234"/>
      <c r="F65" s="224">
        <v>1</v>
      </c>
      <c r="G65" s="224"/>
      <c r="H65" s="233"/>
      <c r="I65" s="234"/>
      <c r="J65" s="224">
        <v>1</v>
      </c>
      <c r="K65" s="224"/>
      <c r="L65" s="233"/>
      <c r="M65" s="234"/>
      <c r="N65" s="224">
        <v>1</v>
      </c>
      <c r="O65" s="224"/>
      <c r="P65" s="233"/>
      <c r="Q65" s="234"/>
      <c r="R65" s="224">
        <v>1</v>
      </c>
      <c r="S65" s="224"/>
      <c r="T65" s="233"/>
      <c r="U65" s="234"/>
      <c r="V65" s="224">
        <v>1</v>
      </c>
      <c r="W65" s="224"/>
      <c r="X65" s="233"/>
      <c r="Y65" s="234"/>
      <c r="Z65" s="237">
        <v>1</v>
      </c>
      <c r="AA65" s="224"/>
      <c r="AB65" s="233"/>
      <c r="AC65" s="238"/>
    </row>
    <row r="66" spans="1:29" ht="21" customHeight="1">
      <c r="A66" s="231"/>
      <c r="B66" s="201"/>
      <c r="C66" s="201"/>
      <c r="D66" s="22"/>
      <c r="E66" s="22"/>
      <c r="F66" s="201"/>
      <c r="G66" s="201"/>
      <c r="H66" s="22"/>
      <c r="I66" s="22"/>
      <c r="J66" s="201"/>
      <c r="K66" s="201"/>
      <c r="L66" s="22"/>
      <c r="M66" s="22"/>
      <c r="N66" s="201"/>
      <c r="O66" s="201"/>
      <c r="P66" s="22"/>
      <c r="Q66" s="22"/>
      <c r="R66" s="201"/>
      <c r="S66" s="201"/>
      <c r="T66" s="22"/>
      <c r="U66" s="22"/>
      <c r="V66" s="201"/>
      <c r="W66" s="201"/>
      <c r="X66" s="22"/>
      <c r="Y66" s="22"/>
      <c r="Z66" s="223"/>
      <c r="AA66" s="201"/>
      <c r="AB66" s="22"/>
      <c r="AC66" s="29"/>
    </row>
    <row r="67" spans="1:29" ht="21" customHeight="1">
      <c r="A67" s="231"/>
      <c r="B67" s="200">
        <v>2</v>
      </c>
      <c r="C67" s="200"/>
      <c r="D67" s="235"/>
      <c r="E67" s="236"/>
      <c r="F67" s="200">
        <v>2</v>
      </c>
      <c r="G67" s="200"/>
      <c r="H67" s="235"/>
      <c r="I67" s="236"/>
      <c r="J67" s="200">
        <v>2</v>
      </c>
      <c r="K67" s="200"/>
      <c r="L67" s="235"/>
      <c r="M67" s="236"/>
      <c r="N67" s="200">
        <v>2</v>
      </c>
      <c r="O67" s="200"/>
      <c r="P67" s="235"/>
      <c r="Q67" s="236"/>
      <c r="R67" s="200">
        <v>2</v>
      </c>
      <c r="S67" s="200"/>
      <c r="T67" s="235"/>
      <c r="U67" s="236"/>
      <c r="V67" s="200">
        <v>2</v>
      </c>
      <c r="W67" s="200"/>
      <c r="X67" s="235"/>
      <c r="Y67" s="236"/>
      <c r="Z67" s="239">
        <v>2</v>
      </c>
      <c r="AA67" s="200"/>
      <c r="AB67" s="235"/>
      <c r="AC67" s="240"/>
    </row>
    <row r="68" spans="1:29" ht="21" customHeight="1">
      <c r="A68" s="231"/>
      <c r="B68" s="201"/>
      <c r="C68" s="201"/>
      <c r="D68" s="22"/>
      <c r="E68" s="22"/>
      <c r="F68" s="201"/>
      <c r="G68" s="201"/>
      <c r="H68" s="22"/>
      <c r="I68" s="22"/>
      <c r="J68" s="201"/>
      <c r="K68" s="201"/>
      <c r="L68" s="22"/>
      <c r="M68" s="22"/>
      <c r="N68" s="201"/>
      <c r="O68" s="201"/>
      <c r="P68" s="22"/>
      <c r="Q68" s="22"/>
      <c r="R68" s="201"/>
      <c r="S68" s="201"/>
      <c r="T68" s="22"/>
      <c r="U68" s="22"/>
      <c r="V68" s="201"/>
      <c r="W68" s="201"/>
      <c r="X68" s="22"/>
      <c r="Y68" s="22"/>
      <c r="Z68" s="223"/>
      <c r="AA68" s="201"/>
      <c r="AB68" s="22"/>
      <c r="AC68" s="29"/>
    </row>
    <row r="69" spans="1:29" ht="21" customHeight="1">
      <c r="A69" s="231"/>
      <c r="B69" s="200">
        <v>3</v>
      </c>
      <c r="C69" s="200"/>
      <c r="D69" s="235"/>
      <c r="E69" s="236"/>
      <c r="F69" s="200">
        <v>3</v>
      </c>
      <c r="G69" s="200"/>
      <c r="H69" s="235"/>
      <c r="I69" s="236"/>
      <c r="J69" s="200">
        <v>3</v>
      </c>
      <c r="K69" s="200"/>
      <c r="L69" s="235"/>
      <c r="M69" s="236"/>
      <c r="N69" s="200">
        <v>3</v>
      </c>
      <c r="O69" s="200"/>
      <c r="P69" s="235"/>
      <c r="Q69" s="236"/>
      <c r="R69" s="200">
        <v>3</v>
      </c>
      <c r="S69" s="200"/>
      <c r="T69" s="235"/>
      <c r="U69" s="236"/>
      <c r="V69" s="200">
        <v>3</v>
      </c>
      <c r="W69" s="200"/>
      <c r="X69" s="235"/>
      <c r="Y69" s="236"/>
      <c r="Z69" s="239">
        <v>3</v>
      </c>
      <c r="AA69" s="200"/>
      <c r="AB69" s="235"/>
      <c r="AC69" s="240"/>
    </row>
    <row r="70" spans="1:29" ht="21" customHeight="1">
      <c r="A70" s="231"/>
      <c r="B70" s="201"/>
      <c r="C70" s="201"/>
      <c r="D70" s="22"/>
      <c r="E70" s="22"/>
      <c r="F70" s="201"/>
      <c r="G70" s="201"/>
      <c r="H70" s="22"/>
      <c r="I70" s="22"/>
      <c r="J70" s="201"/>
      <c r="K70" s="201"/>
      <c r="L70" s="22"/>
      <c r="M70" s="22"/>
      <c r="N70" s="201"/>
      <c r="O70" s="201"/>
      <c r="P70" s="22"/>
      <c r="Q70" s="22"/>
      <c r="R70" s="201"/>
      <c r="S70" s="201"/>
      <c r="T70" s="22"/>
      <c r="U70" s="22"/>
      <c r="V70" s="201"/>
      <c r="W70" s="201"/>
      <c r="X70" s="22"/>
      <c r="Y70" s="22"/>
      <c r="Z70" s="223"/>
      <c r="AA70" s="201"/>
      <c r="AB70" s="22"/>
      <c r="AC70" s="29"/>
    </row>
    <row r="71" spans="1:29" ht="21" customHeight="1">
      <c r="A71" s="231"/>
      <c r="B71" s="200">
        <v>4</v>
      </c>
      <c r="C71" s="200"/>
      <c r="D71" s="235"/>
      <c r="E71" s="236"/>
      <c r="F71" s="200">
        <v>4</v>
      </c>
      <c r="G71" s="200"/>
      <c r="H71" s="235"/>
      <c r="I71" s="236"/>
      <c r="J71" s="200">
        <v>4</v>
      </c>
      <c r="K71" s="200"/>
      <c r="L71" s="235"/>
      <c r="M71" s="236"/>
      <c r="N71" s="200">
        <v>4</v>
      </c>
      <c r="O71" s="200"/>
      <c r="P71" s="235"/>
      <c r="Q71" s="236"/>
      <c r="R71" s="200">
        <v>4</v>
      </c>
      <c r="S71" s="200"/>
      <c r="T71" s="235"/>
      <c r="U71" s="236"/>
      <c r="V71" s="200">
        <v>4</v>
      </c>
      <c r="W71" s="200"/>
      <c r="X71" s="235"/>
      <c r="Y71" s="236"/>
      <c r="Z71" s="239">
        <v>4</v>
      </c>
      <c r="AA71" s="200"/>
      <c r="AB71" s="235"/>
      <c r="AC71" s="240"/>
    </row>
    <row r="72" spans="1:29" ht="21" customHeight="1" thickBot="1">
      <c r="A72" s="232"/>
      <c r="B72" s="212"/>
      <c r="C72" s="212"/>
      <c r="D72" s="30"/>
      <c r="E72" s="30"/>
      <c r="F72" s="212"/>
      <c r="G72" s="212"/>
      <c r="H72" s="30"/>
      <c r="I72" s="30"/>
      <c r="J72" s="212"/>
      <c r="K72" s="212"/>
      <c r="L72" s="30"/>
      <c r="M72" s="30"/>
      <c r="N72" s="212"/>
      <c r="O72" s="212"/>
      <c r="P72" s="30"/>
      <c r="Q72" s="30"/>
      <c r="R72" s="212"/>
      <c r="S72" s="212"/>
      <c r="T72" s="30"/>
      <c r="U72" s="30"/>
      <c r="V72" s="212"/>
      <c r="W72" s="212"/>
      <c r="X72" s="30"/>
      <c r="Y72" s="30"/>
      <c r="Z72" s="241"/>
      <c r="AA72" s="212"/>
      <c r="AB72" s="30"/>
      <c r="AC72" s="31"/>
    </row>
    <row r="73" spans="1:29" ht="21" customHeight="1"/>
    <row r="74" spans="1:29" ht="21" customHeight="1"/>
    <row r="75" spans="1:29" ht="21" customHeight="1"/>
    <row r="76" spans="1:29" ht="21" customHeight="1"/>
  </sheetData>
  <mergeCells count="523">
    <mergeCell ref="G65:G66"/>
    <mergeCell ref="AB71:AC71"/>
    <mergeCell ref="S71:S72"/>
    <mergeCell ref="O65:O66"/>
    <mergeCell ref="K61:K62"/>
    <mergeCell ref="K57:K58"/>
    <mergeCell ref="K53:K54"/>
    <mergeCell ref="T71:U71"/>
    <mergeCell ref="V71:V72"/>
    <mergeCell ref="W71:W72"/>
    <mergeCell ref="X71:Y71"/>
    <mergeCell ref="Z71:Z72"/>
    <mergeCell ref="AA71:AA72"/>
    <mergeCell ref="L71:M71"/>
    <mergeCell ref="N71:N72"/>
    <mergeCell ref="O71:O72"/>
    <mergeCell ref="P71:Q71"/>
    <mergeCell ref="X67:Y67"/>
    <mergeCell ref="J67:J68"/>
    <mergeCell ref="K67:K68"/>
    <mergeCell ref="L67:M67"/>
    <mergeCell ref="N67:N68"/>
    <mergeCell ref="O67:O68"/>
    <mergeCell ref="P67:Q67"/>
    <mergeCell ref="AB69:AC69"/>
    <mergeCell ref="T69:U69"/>
    <mergeCell ref="V69:V70"/>
    <mergeCell ref="W69:W70"/>
    <mergeCell ref="X69:Y69"/>
    <mergeCell ref="Z69:Z70"/>
    <mergeCell ref="AA69:AA70"/>
    <mergeCell ref="R69:R70"/>
    <mergeCell ref="B71:B72"/>
    <mergeCell ref="C71:C72"/>
    <mergeCell ref="D71:E71"/>
    <mergeCell ref="F71:F72"/>
    <mergeCell ref="G71:G72"/>
    <mergeCell ref="H71:I71"/>
    <mergeCell ref="J71:J72"/>
    <mergeCell ref="K71:K72"/>
    <mergeCell ref="S69:S70"/>
    <mergeCell ref="K69:K70"/>
    <mergeCell ref="L69:M69"/>
    <mergeCell ref="R71:R72"/>
    <mergeCell ref="X65:Y65"/>
    <mergeCell ref="Z65:Z66"/>
    <mergeCell ref="AA65:AA66"/>
    <mergeCell ref="AB65:AC65"/>
    <mergeCell ref="B67:B68"/>
    <mergeCell ref="C67:C68"/>
    <mergeCell ref="D67:E67"/>
    <mergeCell ref="F67:F68"/>
    <mergeCell ref="G67:G68"/>
    <mergeCell ref="H67:I67"/>
    <mergeCell ref="P65:Q65"/>
    <mergeCell ref="R65:R66"/>
    <mergeCell ref="S65:S66"/>
    <mergeCell ref="T65:U65"/>
    <mergeCell ref="V65:V66"/>
    <mergeCell ref="W65:W66"/>
    <mergeCell ref="H65:I65"/>
    <mergeCell ref="J65:J66"/>
    <mergeCell ref="K65:K66"/>
    <mergeCell ref="L65:M65"/>
    <mergeCell ref="N65:N66"/>
    <mergeCell ref="Z67:Z68"/>
    <mergeCell ref="AA67:AA68"/>
    <mergeCell ref="AB67:AC67"/>
    <mergeCell ref="A65:A72"/>
    <mergeCell ref="B65:B66"/>
    <mergeCell ref="C65:C66"/>
    <mergeCell ref="D65:E65"/>
    <mergeCell ref="F65:F66"/>
    <mergeCell ref="R63:R64"/>
    <mergeCell ref="S63:S64"/>
    <mergeCell ref="V63:V64"/>
    <mergeCell ref="W63:W64"/>
    <mergeCell ref="B69:B70"/>
    <mergeCell ref="C69:C70"/>
    <mergeCell ref="D69:E69"/>
    <mergeCell ref="F69:F70"/>
    <mergeCell ref="G69:G70"/>
    <mergeCell ref="H69:I69"/>
    <mergeCell ref="J69:J70"/>
    <mergeCell ref="R67:R68"/>
    <mergeCell ref="S67:S68"/>
    <mergeCell ref="T67:U67"/>
    <mergeCell ref="V67:V68"/>
    <mergeCell ref="W67:W68"/>
    <mergeCell ref="N69:N70"/>
    <mergeCell ref="O69:O70"/>
    <mergeCell ref="P69:Q69"/>
    <mergeCell ref="Z63:Z64"/>
    <mergeCell ref="AA63:AA64"/>
    <mergeCell ref="Z61:Z62"/>
    <mergeCell ref="AA61:AA62"/>
    <mergeCell ref="B63:B64"/>
    <mergeCell ref="C63:C64"/>
    <mergeCell ref="F63:F64"/>
    <mergeCell ref="G63:G64"/>
    <mergeCell ref="J63:J64"/>
    <mergeCell ref="K63:K64"/>
    <mergeCell ref="N63:N64"/>
    <mergeCell ref="O63:O64"/>
    <mergeCell ref="N61:N62"/>
    <mergeCell ref="O61:O62"/>
    <mergeCell ref="R61:R62"/>
    <mergeCell ref="S61:S62"/>
    <mergeCell ref="V61:V62"/>
    <mergeCell ref="W61:W62"/>
    <mergeCell ref="B61:B62"/>
    <mergeCell ref="C61:C62"/>
    <mergeCell ref="F61:F62"/>
    <mergeCell ref="G61:G62"/>
    <mergeCell ref="J61:J62"/>
    <mergeCell ref="R59:R60"/>
    <mergeCell ref="S59:S60"/>
    <mergeCell ref="V59:V60"/>
    <mergeCell ref="W59:W60"/>
    <mergeCell ref="Z59:Z60"/>
    <mergeCell ref="AA59:AA60"/>
    <mergeCell ref="Z57:Z58"/>
    <mergeCell ref="AA57:AA58"/>
    <mergeCell ref="B59:B60"/>
    <mergeCell ref="C59:C60"/>
    <mergeCell ref="F59:F60"/>
    <mergeCell ref="G59:G60"/>
    <mergeCell ref="J59:J60"/>
    <mergeCell ref="K59:K60"/>
    <mergeCell ref="N59:N60"/>
    <mergeCell ref="O59:O60"/>
    <mergeCell ref="N57:N58"/>
    <mergeCell ref="O57:O58"/>
    <mergeCell ref="R57:R58"/>
    <mergeCell ref="S57:S58"/>
    <mergeCell ref="V57:V58"/>
    <mergeCell ref="W57:W58"/>
    <mergeCell ref="B57:B58"/>
    <mergeCell ref="C57:C58"/>
    <mergeCell ref="F57:F58"/>
    <mergeCell ref="G57:G58"/>
    <mergeCell ref="J57:J58"/>
    <mergeCell ref="R55:R56"/>
    <mergeCell ref="S55:S56"/>
    <mergeCell ref="V55:V56"/>
    <mergeCell ref="W55:W56"/>
    <mergeCell ref="Z55:Z56"/>
    <mergeCell ref="AA55:AA56"/>
    <mergeCell ref="Z53:Z54"/>
    <mergeCell ref="AA53:AA54"/>
    <mergeCell ref="B55:B56"/>
    <mergeCell ref="C55:C56"/>
    <mergeCell ref="F55:F56"/>
    <mergeCell ref="G55:G56"/>
    <mergeCell ref="J55:J56"/>
    <mergeCell ref="K55:K56"/>
    <mergeCell ref="N55:N56"/>
    <mergeCell ref="O55:O56"/>
    <mergeCell ref="N53:N54"/>
    <mergeCell ref="O53:O54"/>
    <mergeCell ref="R53:R54"/>
    <mergeCell ref="S53:S54"/>
    <mergeCell ref="V53:V54"/>
    <mergeCell ref="W53:W54"/>
    <mergeCell ref="B53:B54"/>
    <mergeCell ref="C53:C54"/>
    <mergeCell ref="F53:F54"/>
    <mergeCell ref="G53:G54"/>
    <mergeCell ref="J53:J54"/>
    <mergeCell ref="B51:B52"/>
    <mergeCell ref="C51:C52"/>
    <mergeCell ref="F51:F52"/>
    <mergeCell ref="G51:G52"/>
    <mergeCell ref="J51:J52"/>
    <mergeCell ref="K51:K52"/>
    <mergeCell ref="N51:N52"/>
    <mergeCell ref="O51:O52"/>
    <mergeCell ref="N49:N50"/>
    <mergeCell ref="O49:O50"/>
    <mergeCell ref="B49:B50"/>
    <mergeCell ref="C49:C50"/>
    <mergeCell ref="K49:K50"/>
    <mergeCell ref="Z47:Z48"/>
    <mergeCell ref="AA47:AA48"/>
    <mergeCell ref="R51:R52"/>
    <mergeCell ref="S51:S52"/>
    <mergeCell ref="V51:V52"/>
    <mergeCell ref="W51:W52"/>
    <mergeCell ref="Z51:Z52"/>
    <mergeCell ref="AA51:AA52"/>
    <mergeCell ref="Z49:Z50"/>
    <mergeCell ref="AA49:AA50"/>
    <mergeCell ref="R49:R50"/>
    <mergeCell ref="S49:S50"/>
    <mergeCell ref="V49:V50"/>
    <mergeCell ref="W49:W50"/>
    <mergeCell ref="R45:R46"/>
    <mergeCell ref="S45:S46"/>
    <mergeCell ref="V45:V46"/>
    <mergeCell ref="W45:W46"/>
    <mergeCell ref="F49:F50"/>
    <mergeCell ref="G49:G50"/>
    <mergeCell ref="J49:J50"/>
    <mergeCell ref="R47:R48"/>
    <mergeCell ref="S47:S48"/>
    <mergeCell ref="V47:V48"/>
    <mergeCell ref="W47:W48"/>
    <mergeCell ref="B47:B48"/>
    <mergeCell ref="C47:C48"/>
    <mergeCell ref="F47:F48"/>
    <mergeCell ref="G47:G48"/>
    <mergeCell ref="J47:J48"/>
    <mergeCell ref="K47:K48"/>
    <mergeCell ref="N47:N48"/>
    <mergeCell ref="O47:O48"/>
    <mergeCell ref="N45:N46"/>
    <mergeCell ref="O45:O46"/>
    <mergeCell ref="B43:B44"/>
    <mergeCell ref="C43:C44"/>
    <mergeCell ref="F43:F44"/>
    <mergeCell ref="G43:G44"/>
    <mergeCell ref="J43:J44"/>
    <mergeCell ref="W43:W44"/>
    <mergeCell ref="Z43:Z44"/>
    <mergeCell ref="AA43:AA44"/>
    <mergeCell ref="A45:A64"/>
    <mergeCell ref="B45:B46"/>
    <mergeCell ref="C45:C46"/>
    <mergeCell ref="F45:F46"/>
    <mergeCell ref="G45:G46"/>
    <mergeCell ref="J45:J46"/>
    <mergeCell ref="K45:K46"/>
    <mergeCell ref="K43:K44"/>
    <mergeCell ref="N43:N44"/>
    <mergeCell ref="O43:O44"/>
    <mergeCell ref="R43:R44"/>
    <mergeCell ref="S43:S44"/>
    <mergeCell ref="V43:V44"/>
    <mergeCell ref="A25:A44"/>
    <mergeCell ref="Z45:Z46"/>
    <mergeCell ref="AA45:AA46"/>
    <mergeCell ref="S39:S40"/>
    <mergeCell ref="V39:V40"/>
    <mergeCell ref="W39:W40"/>
    <mergeCell ref="Z39:Z40"/>
    <mergeCell ref="S41:S42"/>
    <mergeCell ref="V41:V42"/>
    <mergeCell ref="W41:W42"/>
    <mergeCell ref="Z41:Z42"/>
    <mergeCell ref="AA41:AA42"/>
    <mergeCell ref="B41:B42"/>
    <mergeCell ref="C41:C42"/>
    <mergeCell ref="F41:F42"/>
    <mergeCell ref="G41:G42"/>
    <mergeCell ref="J41:J42"/>
    <mergeCell ref="K41:K42"/>
    <mergeCell ref="N41:N42"/>
    <mergeCell ref="O41:O42"/>
    <mergeCell ref="R41:R42"/>
    <mergeCell ref="B37:B38"/>
    <mergeCell ref="C37:C38"/>
    <mergeCell ref="F37:F38"/>
    <mergeCell ref="G37:G38"/>
    <mergeCell ref="J37:J38"/>
    <mergeCell ref="W37:W38"/>
    <mergeCell ref="Z37:Z38"/>
    <mergeCell ref="AA37:AA38"/>
    <mergeCell ref="B39:B40"/>
    <mergeCell ref="C39:C40"/>
    <mergeCell ref="F39:F40"/>
    <mergeCell ref="G39:G40"/>
    <mergeCell ref="J39:J40"/>
    <mergeCell ref="K39:K40"/>
    <mergeCell ref="N39:N40"/>
    <mergeCell ref="K37:K38"/>
    <mergeCell ref="N37:N38"/>
    <mergeCell ref="O37:O38"/>
    <mergeCell ref="R37:R38"/>
    <mergeCell ref="S37:S38"/>
    <mergeCell ref="V37:V38"/>
    <mergeCell ref="AA39:AA40"/>
    <mergeCell ref="O39:O40"/>
    <mergeCell ref="R39:R40"/>
    <mergeCell ref="S33:S34"/>
    <mergeCell ref="V33:V34"/>
    <mergeCell ref="W33:W34"/>
    <mergeCell ref="Z33:Z34"/>
    <mergeCell ref="S35:S36"/>
    <mergeCell ref="V35:V36"/>
    <mergeCell ref="W35:W36"/>
    <mergeCell ref="Z35:Z36"/>
    <mergeCell ref="AA35:AA36"/>
    <mergeCell ref="B35:B36"/>
    <mergeCell ref="C35:C36"/>
    <mergeCell ref="F35:F36"/>
    <mergeCell ref="G35:G36"/>
    <mergeCell ref="J35:J36"/>
    <mergeCell ref="K35:K36"/>
    <mergeCell ref="N35:N36"/>
    <mergeCell ref="O35:O36"/>
    <mergeCell ref="R35:R36"/>
    <mergeCell ref="B31:B32"/>
    <mergeCell ref="C31:C32"/>
    <mergeCell ref="F31:F32"/>
    <mergeCell ref="G31:G32"/>
    <mergeCell ref="J31:J32"/>
    <mergeCell ref="W31:W32"/>
    <mergeCell ref="Z31:Z32"/>
    <mergeCell ref="AA31:AA32"/>
    <mergeCell ref="B33:B34"/>
    <mergeCell ref="C33:C34"/>
    <mergeCell ref="F33:F34"/>
    <mergeCell ref="G33:G34"/>
    <mergeCell ref="J33:J34"/>
    <mergeCell ref="K33:K34"/>
    <mergeCell ref="N33:N34"/>
    <mergeCell ref="K31:K32"/>
    <mergeCell ref="N31:N32"/>
    <mergeCell ref="O31:O32"/>
    <mergeCell ref="R31:R32"/>
    <mergeCell ref="S31:S32"/>
    <mergeCell ref="V31:V32"/>
    <mergeCell ref="AA33:AA34"/>
    <mergeCell ref="O33:O34"/>
    <mergeCell ref="R33:R34"/>
    <mergeCell ref="S27:S28"/>
    <mergeCell ref="V27:V28"/>
    <mergeCell ref="W27:W28"/>
    <mergeCell ref="Z27:Z28"/>
    <mergeCell ref="S29:S30"/>
    <mergeCell ref="V29:V30"/>
    <mergeCell ref="W29:W30"/>
    <mergeCell ref="Z29:Z30"/>
    <mergeCell ref="AA29:AA30"/>
    <mergeCell ref="B29:B30"/>
    <mergeCell ref="C29:C30"/>
    <mergeCell ref="F29:F30"/>
    <mergeCell ref="G29:G30"/>
    <mergeCell ref="J29:J30"/>
    <mergeCell ref="K29:K30"/>
    <mergeCell ref="N29:N30"/>
    <mergeCell ref="O29:O30"/>
    <mergeCell ref="R29:R30"/>
    <mergeCell ref="W25:W26"/>
    <mergeCell ref="Z25:Z26"/>
    <mergeCell ref="AA25:AA26"/>
    <mergeCell ref="B27:B28"/>
    <mergeCell ref="C27:C28"/>
    <mergeCell ref="F27:F28"/>
    <mergeCell ref="G27:G28"/>
    <mergeCell ref="J27:J28"/>
    <mergeCell ref="K27:K28"/>
    <mergeCell ref="N27:N28"/>
    <mergeCell ref="K25:K26"/>
    <mergeCell ref="N25:N26"/>
    <mergeCell ref="O25:O26"/>
    <mergeCell ref="R25:R26"/>
    <mergeCell ref="S25:S26"/>
    <mergeCell ref="V25:V26"/>
    <mergeCell ref="B25:B26"/>
    <mergeCell ref="C25:C26"/>
    <mergeCell ref="F25:F26"/>
    <mergeCell ref="G25:G26"/>
    <mergeCell ref="J25:J26"/>
    <mergeCell ref="AA27:AA28"/>
    <mergeCell ref="O27:O28"/>
    <mergeCell ref="R27:R28"/>
    <mergeCell ref="R23:R24"/>
    <mergeCell ref="S23:S24"/>
    <mergeCell ref="V23:V24"/>
    <mergeCell ref="W23:W24"/>
    <mergeCell ref="Z23:Z24"/>
    <mergeCell ref="AA23:AA24"/>
    <mergeCell ref="Z21:Z22"/>
    <mergeCell ref="AA21:AA22"/>
    <mergeCell ref="B23:B24"/>
    <mergeCell ref="C23:C24"/>
    <mergeCell ref="F23:F24"/>
    <mergeCell ref="G23:G24"/>
    <mergeCell ref="J23:J24"/>
    <mergeCell ref="K23:K24"/>
    <mergeCell ref="N23:N24"/>
    <mergeCell ref="O23:O24"/>
    <mergeCell ref="N21:N22"/>
    <mergeCell ref="O21:O22"/>
    <mergeCell ref="R21:R22"/>
    <mergeCell ref="S21:S22"/>
    <mergeCell ref="V21:V22"/>
    <mergeCell ref="W21:W22"/>
    <mergeCell ref="B21:B22"/>
    <mergeCell ref="C21:C22"/>
    <mergeCell ref="F21:F22"/>
    <mergeCell ref="G21:G22"/>
    <mergeCell ref="J21:J22"/>
    <mergeCell ref="R19:R20"/>
    <mergeCell ref="S19:S20"/>
    <mergeCell ref="V19:V20"/>
    <mergeCell ref="W19:W20"/>
    <mergeCell ref="Z19:Z20"/>
    <mergeCell ref="AA19:AA20"/>
    <mergeCell ref="K21:K22"/>
    <mergeCell ref="Z17:Z18"/>
    <mergeCell ref="AA17:AA18"/>
    <mergeCell ref="B19:B20"/>
    <mergeCell ref="C19:C20"/>
    <mergeCell ref="F19:F20"/>
    <mergeCell ref="G19:G20"/>
    <mergeCell ref="J19:J20"/>
    <mergeCell ref="K19:K20"/>
    <mergeCell ref="N19:N20"/>
    <mergeCell ref="O19:O20"/>
    <mergeCell ref="N17:N18"/>
    <mergeCell ref="O17:O18"/>
    <mergeCell ref="R17:R18"/>
    <mergeCell ref="S17:S18"/>
    <mergeCell ref="V17:V18"/>
    <mergeCell ref="W17:W18"/>
    <mergeCell ref="B17:B18"/>
    <mergeCell ref="C17:C18"/>
    <mergeCell ref="F17:F18"/>
    <mergeCell ref="G17:G18"/>
    <mergeCell ref="J17:J18"/>
    <mergeCell ref="K17:K18"/>
    <mergeCell ref="R15:R16"/>
    <mergeCell ref="S15:S16"/>
    <mergeCell ref="V15:V16"/>
    <mergeCell ref="W15:W16"/>
    <mergeCell ref="Z15:Z16"/>
    <mergeCell ref="AA15:AA16"/>
    <mergeCell ref="Z13:Z14"/>
    <mergeCell ref="AA13:AA14"/>
    <mergeCell ref="B15:B16"/>
    <mergeCell ref="C15:C16"/>
    <mergeCell ref="F15:F16"/>
    <mergeCell ref="G15:G16"/>
    <mergeCell ref="J15:J16"/>
    <mergeCell ref="K15:K16"/>
    <mergeCell ref="N15:N16"/>
    <mergeCell ref="O15:O16"/>
    <mergeCell ref="N13:N14"/>
    <mergeCell ref="O13:O14"/>
    <mergeCell ref="R13:R14"/>
    <mergeCell ref="S13:S14"/>
    <mergeCell ref="V13:V14"/>
    <mergeCell ref="W13:W14"/>
    <mergeCell ref="B13:B14"/>
    <mergeCell ref="C13:C14"/>
    <mergeCell ref="F13:F14"/>
    <mergeCell ref="G13:G14"/>
    <mergeCell ref="J13:J14"/>
    <mergeCell ref="R11:R12"/>
    <mergeCell ref="S11:S12"/>
    <mergeCell ref="V11:V12"/>
    <mergeCell ref="W11:W12"/>
    <mergeCell ref="Z11:Z12"/>
    <mergeCell ref="AA11:AA12"/>
    <mergeCell ref="K13:K14"/>
    <mergeCell ref="Z9:Z10"/>
    <mergeCell ref="AA9:AA10"/>
    <mergeCell ref="B11:B12"/>
    <mergeCell ref="C11:C12"/>
    <mergeCell ref="F11:F12"/>
    <mergeCell ref="G11:G12"/>
    <mergeCell ref="J11:J12"/>
    <mergeCell ref="K11:K12"/>
    <mergeCell ref="N11:N12"/>
    <mergeCell ref="O11:O12"/>
    <mergeCell ref="N9:N10"/>
    <mergeCell ref="O9:O10"/>
    <mergeCell ref="R9:R10"/>
    <mergeCell ref="S9:S10"/>
    <mergeCell ref="V9:V10"/>
    <mergeCell ref="W9:W10"/>
    <mergeCell ref="B9:B10"/>
    <mergeCell ref="C9:C10"/>
    <mergeCell ref="F9:F10"/>
    <mergeCell ref="G9:G10"/>
    <mergeCell ref="J9:J10"/>
    <mergeCell ref="K9:K10"/>
    <mergeCell ref="V7:V8"/>
    <mergeCell ref="W7:W8"/>
    <mergeCell ref="Z7:Z8"/>
    <mergeCell ref="AA7:AA8"/>
    <mergeCell ref="Z5:Z6"/>
    <mergeCell ref="AA5:AA6"/>
    <mergeCell ref="B7:B8"/>
    <mergeCell ref="C7:C8"/>
    <mergeCell ref="F7:F8"/>
    <mergeCell ref="G7:G8"/>
    <mergeCell ref="J7:J8"/>
    <mergeCell ref="K7:K8"/>
    <mergeCell ref="N7:N8"/>
    <mergeCell ref="O7:O8"/>
    <mergeCell ref="N5:N6"/>
    <mergeCell ref="O5:O6"/>
    <mergeCell ref="R5:R6"/>
    <mergeCell ref="S5:S6"/>
    <mergeCell ref="V5:V6"/>
    <mergeCell ref="W5:W6"/>
    <mergeCell ref="Y2:Y3"/>
    <mergeCell ref="Z2:AB3"/>
    <mergeCell ref="AC2:AC3"/>
    <mergeCell ref="A5:A24"/>
    <mergeCell ref="B5:B6"/>
    <mergeCell ref="C5:C6"/>
    <mergeCell ref="F5:F6"/>
    <mergeCell ref="G5:G6"/>
    <mergeCell ref="J5:J6"/>
    <mergeCell ref="K5:K6"/>
    <mergeCell ref="M2:M3"/>
    <mergeCell ref="N2:P3"/>
    <mergeCell ref="Q2:Q3"/>
    <mergeCell ref="R2:T3"/>
    <mergeCell ref="U2:U3"/>
    <mergeCell ref="V2:X3"/>
    <mergeCell ref="A2:A4"/>
    <mergeCell ref="B2:D3"/>
    <mergeCell ref="E2:E3"/>
    <mergeCell ref="F2:H3"/>
    <mergeCell ref="I2:I3"/>
    <mergeCell ref="J2:L3"/>
    <mergeCell ref="R7:R8"/>
    <mergeCell ref="S7:S8"/>
  </mergeCells>
  <phoneticPr fontId="18"/>
  <pageMargins left="0.4" right="0.19" top="0.38" bottom="0.21" header="0.28999999999999998" footer="0.2"/>
  <pageSetup paperSize="8" scale="44"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42"/>
  <sheetViews>
    <sheetView workbookViewId="0">
      <selection activeCell="L29" sqref="L29"/>
    </sheetView>
  </sheetViews>
  <sheetFormatPr defaultRowHeight="13.5"/>
  <cols>
    <col min="1" max="1" width="2.375" customWidth="1"/>
    <col min="2" max="2" width="6" customWidth="1"/>
  </cols>
  <sheetData>
    <row r="1" spans="1:3">
      <c r="A1" t="s">
        <v>61</v>
      </c>
    </row>
    <row r="2" spans="1:3">
      <c r="A2" t="s">
        <v>54</v>
      </c>
      <c r="B2" t="s">
        <v>76</v>
      </c>
    </row>
    <row r="3" spans="1:3">
      <c r="B3" t="s">
        <v>75</v>
      </c>
    </row>
    <row r="5" spans="1:3">
      <c r="A5" t="s">
        <v>53</v>
      </c>
    </row>
    <row r="6" spans="1:3">
      <c r="A6" t="s">
        <v>54</v>
      </c>
      <c r="B6" s="120"/>
      <c r="C6" t="s">
        <v>55</v>
      </c>
    </row>
    <row r="7" spans="1:3">
      <c r="A7" t="s">
        <v>59</v>
      </c>
      <c r="B7" s="121"/>
      <c r="C7" t="s">
        <v>56</v>
      </c>
    </row>
    <row r="8" spans="1:3">
      <c r="A8" t="s">
        <v>54</v>
      </c>
      <c r="B8" t="s">
        <v>57</v>
      </c>
    </row>
    <row r="9" spans="1:3">
      <c r="A9" t="s">
        <v>54</v>
      </c>
      <c r="B9" t="s">
        <v>60</v>
      </c>
    </row>
    <row r="10" spans="1:3">
      <c r="B10" t="s">
        <v>58</v>
      </c>
    </row>
    <row r="11" spans="1:3">
      <c r="A11" t="s">
        <v>54</v>
      </c>
      <c r="B11" t="s">
        <v>62</v>
      </c>
    </row>
    <row r="12" spans="1:3">
      <c r="B12" t="s">
        <v>63</v>
      </c>
    </row>
    <row r="13" spans="1:3">
      <c r="B13" t="s">
        <v>64</v>
      </c>
    </row>
    <row r="22" spans="1:2">
      <c r="B22" t="s">
        <v>69</v>
      </c>
    </row>
    <row r="24" spans="1:2">
      <c r="A24" t="s">
        <v>70</v>
      </c>
    </row>
    <row r="25" spans="1:2">
      <c r="A25" t="s">
        <v>71</v>
      </c>
      <c r="B25" t="s">
        <v>72</v>
      </c>
    </row>
    <row r="26" spans="1:2">
      <c r="A26" t="s">
        <v>71</v>
      </c>
      <c r="B26" t="s">
        <v>74</v>
      </c>
    </row>
    <row r="27" spans="1:2">
      <c r="A27" t="s">
        <v>71</v>
      </c>
      <c r="B27" t="s">
        <v>73</v>
      </c>
    </row>
    <row r="29" spans="1:2">
      <c r="A29" t="s">
        <v>81</v>
      </c>
    </row>
    <row r="30" spans="1:2">
      <c r="A30" t="s">
        <v>71</v>
      </c>
      <c r="B30" t="s">
        <v>82</v>
      </c>
    </row>
    <row r="31" spans="1:2">
      <c r="A31" t="s">
        <v>71</v>
      </c>
      <c r="B31" t="s">
        <v>83</v>
      </c>
    </row>
    <row r="39" spans="1:2">
      <c r="A39" t="s">
        <v>77</v>
      </c>
    </row>
    <row r="40" spans="1:2">
      <c r="A40" t="s">
        <v>71</v>
      </c>
      <c r="B40" t="s">
        <v>78</v>
      </c>
    </row>
    <row r="41" spans="1:2">
      <c r="A41" t="s">
        <v>71</v>
      </c>
      <c r="B41" t="s">
        <v>79</v>
      </c>
    </row>
    <row r="42" spans="1:2">
      <c r="A42" t="s">
        <v>71</v>
      </c>
      <c r="B42" t="s">
        <v>80</v>
      </c>
    </row>
  </sheetData>
  <phoneticPr fontId="18"/>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ADG1046"/>
  <sheetViews>
    <sheetView zoomScale="90" zoomScaleNormal="90" zoomScaleSheetLayoutView="70" workbookViewId="0">
      <pane xSplit="3" ySplit="3" topLeftCell="WT16" activePane="bottomRight" state="frozen"/>
      <selection pane="topRight" activeCell="D1" sqref="D1"/>
      <selection pane="bottomLeft" activeCell="A4" sqref="A4"/>
      <selection pane="bottomRight" activeCell="XG26" sqref="XG26"/>
    </sheetView>
  </sheetViews>
  <sheetFormatPr defaultColWidth="9" defaultRowHeight="20.25" customHeight="1"/>
  <cols>
    <col min="1" max="1" width="9.25" bestFit="1" customWidth="1"/>
    <col min="2" max="2" width="29.75" customWidth="1"/>
    <col min="3" max="3" width="10.375" hidden="1" customWidth="1"/>
    <col min="4" max="23" width="10.375" customWidth="1"/>
    <col min="24" max="31" width="10.375"/>
    <col min="32" max="33" width="10.375" customWidth="1"/>
    <col min="34" max="37" width="9" customWidth="1"/>
    <col min="38" max="45" width="10.375"/>
    <col min="46" max="47" width="10.375" customWidth="1"/>
    <col min="48" max="51" width="9" customWidth="1"/>
    <col min="52" max="59" width="10.375"/>
    <col min="60" max="61" width="10.375" customWidth="1"/>
    <col min="62" max="65" width="9" customWidth="1"/>
    <col min="66" max="73" width="10.375"/>
    <col min="74" max="75" width="10.375" customWidth="1"/>
    <col min="76" max="79" width="9" customWidth="1"/>
    <col min="80" max="87" width="10.375"/>
    <col min="88" max="93" width="10.375" customWidth="1"/>
    <col min="94" max="101" width="10.375"/>
    <col min="102" max="121" width="10.375" customWidth="1"/>
    <col min="122" max="129" width="10.375"/>
    <col min="130" max="131" width="10.375" customWidth="1"/>
    <col min="132" max="135" width="9" customWidth="1"/>
    <col min="136" max="143" width="10.375"/>
    <col min="144" max="145" width="10.375" customWidth="1"/>
    <col min="146" max="149" width="9" customWidth="1"/>
    <col min="150" max="157" width="10.375"/>
    <col min="158" max="159" width="10.375" customWidth="1"/>
    <col min="160" max="171" width="10.375"/>
    <col min="172" max="173" width="10.375" customWidth="1"/>
    <col min="174" max="185" width="10.375"/>
    <col min="186" max="187" width="10.375" customWidth="1"/>
    <col min="188" max="199" width="10.375"/>
    <col min="200" max="201" width="10.375" customWidth="1"/>
    <col min="202" max="213" width="10.375"/>
    <col min="214" max="215" width="10.375" customWidth="1"/>
    <col min="216" max="227" width="10.375"/>
    <col min="228" max="229" width="10.375" customWidth="1"/>
    <col min="230" max="241" width="10.375"/>
    <col min="242" max="243" width="10.375" customWidth="1"/>
    <col min="244" max="255" width="10.375"/>
    <col min="256" max="257" width="10.375" customWidth="1"/>
    <col min="258" max="269" width="10.375"/>
    <col min="270" max="271" width="10.375" customWidth="1"/>
    <col min="272" max="283" width="10.375"/>
    <col min="284" max="285" width="10.375" customWidth="1"/>
    <col min="286" max="297" width="9" customWidth="1"/>
    <col min="298" max="299" width="10.375" customWidth="1"/>
    <col min="300" max="311" width="9" customWidth="1"/>
    <col min="312" max="313" width="10.375" customWidth="1"/>
    <col min="314" max="325" width="9" customWidth="1"/>
    <col min="326" max="327" width="10.375" customWidth="1"/>
    <col min="328" max="339" width="10.375"/>
    <col min="340" max="341" width="10.375" customWidth="1"/>
    <col min="342" max="353" width="10.375"/>
    <col min="354" max="355" width="10.375" customWidth="1"/>
    <col min="356" max="367" width="10.375"/>
    <col min="368" max="369" width="10.375" customWidth="1"/>
    <col min="370" max="381" width="10.375"/>
    <col min="382" max="383" width="10.375" customWidth="1"/>
    <col min="384" max="395" width="10.375"/>
    <col min="396" max="397" width="10.375" customWidth="1"/>
    <col min="398" max="409" width="10.375"/>
    <col min="410" max="410" width="10.25" customWidth="1"/>
    <col min="411" max="411" width="10.375" customWidth="1"/>
    <col min="412" max="423" width="10.375"/>
    <col min="424" max="425" width="10.375" customWidth="1"/>
    <col min="426" max="437" width="10.375"/>
    <col min="438" max="439" width="10.375" customWidth="1"/>
    <col min="440" max="451" width="10.375"/>
    <col min="452" max="453" width="10.375" customWidth="1"/>
    <col min="454" max="465" width="10.375"/>
    <col min="466" max="467" width="10.375" customWidth="1"/>
    <col min="468" max="479" width="10.375"/>
    <col min="480" max="481" width="10.375" customWidth="1"/>
    <col min="482" max="493" width="10.375"/>
    <col min="494" max="495" width="10.375" customWidth="1"/>
    <col min="496" max="507" width="10.375"/>
    <col min="508" max="509" width="10.375" customWidth="1"/>
    <col min="510" max="521" width="10.375"/>
    <col min="522" max="523" width="10.375" customWidth="1"/>
    <col min="524" max="535" width="10.375"/>
    <col min="536" max="539" width="10.375" customWidth="1"/>
    <col min="540" max="549" width="10.375"/>
    <col min="550" max="551" width="10.375" customWidth="1"/>
    <col min="552" max="563" width="10.375"/>
    <col min="564" max="565" width="10.375" customWidth="1"/>
    <col min="566" max="577" width="10.375"/>
    <col min="578" max="579" width="10.375" customWidth="1"/>
  </cols>
  <sheetData>
    <row r="1" spans="1:787" ht="30.75" customHeight="1">
      <c r="A1" s="127"/>
      <c r="B1" s="128"/>
      <c r="C1" s="128"/>
      <c r="D1" s="242" t="s">
        <v>52</v>
      </c>
      <c r="E1" s="242"/>
      <c r="F1" s="242"/>
      <c r="G1" s="242"/>
      <c r="H1" s="242"/>
      <c r="I1" s="242"/>
      <c r="J1" s="242"/>
      <c r="K1" s="242"/>
      <c r="L1" s="242"/>
      <c r="M1" s="242"/>
      <c r="N1" s="242"/>
      <c r="O1" s="242"/>
      <c r="P1" s="242"/>
      <c r="Q1" s="242"/>
      <c r="R1" s="127"/>
      <c r="S1" s="127"/>
      <c r="T1" s="127"/>
      <c r="U1" s="127"/>
      <c r="V1" s="127"/>
      <c r="W1" s="127"/>
      <c r="X1" s="127"/>
      <c r="Y1" s="127"/>
      <c r="Z1" s="127"/>
      <c r="AA1" s="127"/>
      <c r="AB1" s="127"/>
      <c r="AC1" s="127"/>
      <c r="AD1" s="127"/>
      <c r="AE1" s="127"/>
      <c r="AF1" s="127"/>
      <c r="AG1" s="127"/>
      <c r="AH1" s="127"/>
      <c r="AI1" s="127"/>
      <c r="AJ1" s="127"/>
      <c r="AK1" s="127"/>
      <c r="AL1" s="127"/>
      <c r="AM1" s="127"/>
      <c r="AN1" s="129"/>
      <c r="AO1" s="129"/>
      <c r="AP1" s="127"/>
      <c r="AQ1" s="127"/>
      <c r="AR1" s="127"/>
      <c r="AS1" s="127"/>
      <c r="AT1" s="130"/>
      <c r="AU1" s="130"/>
      <c r="AV1" s="130"/>
      <c r="AW1" s="130"/>
      <c r="AX1" s="127"/>
      <c r="AY1" s="127"/>
      <c r="AZ1" s="127"/>
      <c r="BA1" s="127"/>
      <c r="BB1" s="127"/>
      <c r="BC1" s="127"/>
      <c r="BD1" s="127"/>
      <c r="BE1" s="127"/>
      <c r="BF1" s="127"/>
      <c r="BG1" s="127"/>
      <c r="BH1" s="130"/>
      <c r="BI1" s="130"/>
      <c r="BJ1" s="130"/>
      <c r="BK1" s="130"/>
      <c r="BL1" s="127"/>
      <c r="BM1" s="127"/>
      <c r="BN1" s="127"/>
      <c r="BO1" s="127"/>
      <c r="BP1" s="127"/>
      <c r="BQ1" s="127"/>
      <c r="BR1" s="127"/>
      <c r="BS1" s="127"/>
      <c r="BT1" s="127"/>
      <c r="BU1" s="127"/>
      <c r="BV1" s="130"/>
      <c r="BW1" s="130"/>
      <c r="BX1" s="130"/>
      <c r="BY1" s="130"/>
      <c r="BZ1" s="127"/>
      <c r="CA1" s="127"/>
      <c r="CB1" s="127"/>
      <c r="CC1" s="127"/>
      <c r="CD1" s="127"/>
      <c r="CE1" s="127"/>
      <c r="CF1" s="127"/>
      <c r="CG1" s="127"/>
      <c r="CH1" s="127"/>
      <c r="CI1" s="127"/>
      <c r="CJ1" s="130"/>
      <c r="CK1" s="130"/>
      <c r="CL1" s="130"/>
      <c r="CM1" s="130"/>
      <c r="CN1" s="127"/>
      <c r="CO1" s="127"/>
      <c r="CP1" s="127"/>
      <c r="CQ1" s="127"/>
      <c r="CR1" s="127"/>
      <c r="CS1" s="127"/>
      <c r="CT1" s="127"/>
      <c r="CU1" s="127"/>
      <c r="CV1" s="127"/>
      <c r="CW1" s="127"/>
      <c r="CX1" s="127"/>
      <c r="CY1" s="127"/>
      <c r="CZ1" s="127"/>
      <c r="DA1" s="127"/>
      <c r="DB1" s="127"/>
      <c r="DC1" s="127"/>
      <c r="DD1" s="127"/>
      <c r="DE1" s="127"/>
      <c r="DF1" s="127"/>
      <c r="DG1" s="127"/>
      <c r="DH1" s="127"/>
      <c r="DI1" s="127"/>
      <c r="DJ1" s="127"/>
      <c r="DK1" s="127"/>
      <c r="DL1" s="127"/>
      <c r="DM1" s="127"/>
      <c r="DN1" s="127"/>
      <c r="DO1" s="127"/>
      <c r="DP1" s="127"/>
      <c r="DQ1" s="127"/>
      <c r="DR1" s="127"/>
      <c r="DS1" s="127"/>
      <c r="DT1" s="127"/>
      <c r="DU1" s="127"/>
      <c r="DV1" s="127"/>
      <c r="DW1" s="127"/>
      <c r="DX1" s="127"/>
      <c r="DY1" s="127"/>
      <c r="DZ1" s="127"/>
      <c r="EA1" s="127"/>
      <c r="EB1" s="127"/>
      <c r="EC1" s="127"/>
      <c r="ED1" s="127"/>
      <c r="EE1" s="127"/>
      <c r="EF1" s="127"/>
      <c r="EG1" s="127"/>
      <c r="EH1" s="129"/>
      <c r="EI1" s="129"/>
      <c r="EJ1" s="127"/>
      <c r="EK1" s="127"/>
      <c r="EL1" s="127"/>
      <c r="EM1" s="127"/>
      <c r="EN1" s="130"/>
      <c r="EO1" s="130"/>
      <c r="EP1" s="130"/>
      <c r="EQ1" s="130"/>
      <c r="ER1" s="127"/>
      <c r="ES1" s="127"/>
      <c r="ET1" s="127"/>
      <c r="EU1" s="127"/>
      <c r="EV1" s="127"/>
      <c r="EW1" s="127"/>
      <c r="EX1" s="127"/>
      <c r="EY1" s="127"/>
      <c r="EZ1" s="127"/>
      <c r="FA1" s="127"/>
      <c r="FB1" s="130"/>
      <c r="FC1" s="130"/>
      <c r="FD1" s="130"/>
      <c r="FE1" s="130"/>
      <c r="FF1" s="127"/>
      <c r="FG1" s="127"/>
      <c r="FH1" s="127"/>
      <c r="FI1" s="127"/>
      <c r="FJ1" s="127"/>
      <c r="FK1" s="127"/>
      <c r="FL1" s="127"/>
      <c r="FM1" s="127"/>
      <c r="FN1" s="127"/>
      <c r="FO1" s="127"/>
      <c r="FP1" s="130"/>
      <c r="FQ1" s="130"/>
      <c r="FR1" s="130"/>
      <c r="FS1" s="130"/>
      <c r="FT1" s="127"/>
      <c r="FU1" s="127"/>
      <c r="FV1" s="127"/>
      <c r="FW1" s="127"/>
      <c r="FX1" s="127"/>
      <c r="FY1" s="127"/>
      <c r="FZ1" s="127"/>
      <c r="GA1" s="127"/>
      <c r="GB1" s="127"/>
      <c r="GC1" s="127"/>
      <c r="GD1" s="130"/>
      <c r="GE1" s="130"/>
      <c r="GF1" s="130"/>
      <c r="GG1" s="130"/>
      <c r="GH1" s="127"/>
      <c r="GI1" s="127"/>
      <c r="GJ1" s="127"/>
      <c r="GK1" s="127"/>
      <c r="GL1" s="127"/>
      <c r="GM1" s="127"/>
      <c r="GN1" s="127"/>
      <c r="GO1" s="127"/>
      <c r="GP1" s="127"/>
      <c r="GQ1" s="127"/>
      <c r="GR1" s="130"/>
      <c r="GS1" s="130"/>
      <c r="GT1" s="130"/>
      <c r="GU1" s="130"/>
      <c r="GV1" s="127"/>
      <c r="GW1" s="127"/>
      <c r="GX1" s="127"/>
      <c r="GY1" s="127"/>
      <c r="GZ1" s="127"/>
      <c r="HA1" s="127"/>
      <c r="HB1" s="127"/>
      <c r="HC1" s="127"/>
      <c r="HD1" s="127"/>
      <c r="HE1" s="127"/>
      <c r="HF1" s="130"/>
      <c r="HG1" s="130"/>
      <c r="HH1" s="130"/>
      <c r="HI1" s="130"/>
      <c r="HJ1" s="127"/>
      <c r="HK1" s="127"/>
      <c r="HL1" s="127"/>
      <c r="HM1" s="127"/>
      <c r="HN1" s="127"/>
      <c r="HO1" s="127"/>
      <c r="HP1" s="127"/>
      <c r="HQ1" s="127"/>
      <c r="HR1" s="127"/>
      <c r="HS1" s="127"/>
      <c r="HT1" s="130"/>
      <c r="HU1" s="130"/>
      <c r="HV1" s="130"/>
      <c r="HW1" s="130"/>
      <c r="HX1" s="127"/>
      <c r="HY1" s="127"/>
      <c r="HZ1" s="127"/>
      <c r="IA1" s="127"/>
      <c r="IB1" s="127"/>
      <c r="IC1" s="127"/>
      <c r="ID1" s="127"/>
      <c r="IE1" s="127"/>
      <c r="IF1" s="127"/>
      <c r="IG1" s="127"/>
      <c r="IH1" s="130"/>
      <c r="II1" s="130"/>
      <c r="IJ1" s="130"/>
      <c r="IK1" s="130"/>
      <c r="IL1" s="127"/>
      <c r="IM1" s="127"/>
      <c r="IN1" s="127"/>
      <c r="IO1" s="127"/>
      <c r="IP1" s="127"/>
      <c r="IQ1" s="127"/>
      <c r="IR1" s="127"/>
      <c r="IS1" s="127"/>
      <c r="IT1" s="127"/>
      <c r="IU1" s="127"/>
      <c r="IV1" s="130"/>
      <c r="IW1" s="130"/>
      <c r="IX1" s="130"/>
      <c r="IY1" s="130"/>
      <c r="IZ1" s="127"/>
      <c r="JA1" s="127"/>
      <c r="JB1" s="127"/>
      <c r="JC1" s="127"/>
      <c r="JD1" s="127"/>
      <c r="JE1" s="127"/>
      <c r="JF1" s="127"/>
      <c r="JG1" s="127"/>
      <c r="JH1" s="127"/>
      <c r="JI1" s="127"/>
      <c r="JJ1" s="130"/>
      <c r="JK1" s="130"/>
      <c r="JL1" s="130"/>
      <c r="JM1" s="130"/>
      <c r="JN1" s="127"/>
      <c r="JO1" s="127"/>
      <c r="JP1" s="127"/>
      <c r="JQ1" s="127"/>
      <c r="JR1" s="127"/>
      <c r="JS1" s="127"/>
      <c r="JT1" s="127"/>
      <c r="JU1" s="127"/>
      <c r="JV1" s="127"/>
      <c r="JW1" s="127"/>
      <c r="JX1" s="130"/>
      <c r="JY1" s="130"/>
      <c r="JZ1" s="130"/>
      <c r="KA1" s="130"/>
      <c r="KB1" s="127"/>
      <c r="KC1" s="127"/>
      <c r="KD1" s="127"/>
      <c r="KE1" s="127"/>
      <c r="KF1" s="127"/>
      <c r="KG1" s="127"/>
      <c r="KH1" s="127"/>
      <c r="KI1" s="127"/>
      <c r="KJ1" s="127"/>
      <c r="KK1" s="127"/>
      <c r="KL1" s="130"/>
      <c r="KM1" s="130"/>
      <c r="KN1" s="130"/>
      <c r="KO1" s="130"/>
      <c r="KP1" s="127"/>
      <c r="KQ1" s="127"/>
      <c r="KR1" s="127"/>
      <c r="KS1" s="127"/>
      <c r="KT1" s="127"/>
      <c r="KU1" s="127"/>
      <c r="KV1" s="127"/>
      <c r="KW1" s="127"/>
      <c r="KX1" s="127"/>
      <c r="KY1" s="127"/>
      <c r="KZ1" s="130"/>
      <c r="LA1" s="130"/>
      <c r="LB1" s="130"/>
      <c r="LC1" s="130"/>
      <c r="LD1" s="127"/>
      <c r="LE1" s="127"/>
      <c r="LF1" s="127"/>
      <c r="LG1" s="127"/>
      <c r="LH1" s="127"/>
      <c r="LI1" s="127"/>
      <c r="LJ1" s="127"/>
      <c r="LK1" s="127"/>
      <c r="LL1" s="127"/>
      <c r="LM1" s="127"/>
      <c r="LN1" s="130"/>
      <c r="LO1" s="130"/>
      <c r="LP1" s="130"/>
      <c r="LQ1" s="130"/>
      <c r="LR1" s="127"/>
      <c r="LS1" s="127"/>
      <c r="LT1" s="127"/>
      <c r="LU1" s="127"/>
      <c r="LV1" s="127"/>
      <c r="LW1" s="127"/>
      <c r="LX1" s="127"/>
      <c r="LY1" s="127"/>
      <c r="LZ1" s="127"/>
      <c r="MA1" s="127"/>
      <c r="MB1" s="130"/>
      <c r="MC1" s="130"/>
      <c r="MD1" s="130"/>
      <c r="ME1" s="130"/>
      <c r="MF1" s="127"/>
      <c r="MG1" s="127"/>
      <c r="MH1" s="127"/>
      <c r="MI1" s="127"/>
      <c r="MJ1" s="127"/>
      <c r="MK1" s="127"/>
      <c r="ML1" s="127"/>
      <c r="MM1" s="127"/>
      <c r="MN1" s="127"/>
      <c r="MO1" s="127"/>
      <c r="MP1" s="130"/>
      <c r="MQ1" s="130"/>
      <c r="MR1" s="130"/>
      <c r="MS1" s="130"/>
      <c r="MT1" s="127"/>
      <c r="MU1" s="127"/>
      <c r="MV1" s="127"/>
      <c r="MW1" s="127"/>
      <c r="MX1" s="127"/>
      <c r="MY1" s="127"/>
      <c r="MZ1" s="127"/>
      <c r="NA1" s="127"/>
      <c r="NB1" s="127"/>
      <c r="NC1" s="127"/>
      <c r="ND1" s="130"/>
      <c r="NE1" s="130"/>
      <c r="NF1" s="130"/>
      <c r="NG1" s="130"/>
      <c r="NH1" s="127"/>
      <c r="NI1" s="127"/>
      <c r="NJ1" s="127"/>
      <c r="NK1" s="127"/>
      <c r="NL1" s="127"/>
      <c r="NM1" s="127"/>
      <c r="NN1" s="127"/>
      <c r="NO1" s="127"/>
      <c r="NP1" s="127"/>
      <c r="NQ1" s="127"/>
      <c r="NR1" s="130"/>
      <c r="NS1" s="130"/>
      <c r="NT1" s="130"/>
      <c r="NU1" s="130"/>
      <c r="NV1" s="127"/>
      <c r="NW1" s="127"/>
      <c r="NX1" s="127"/>
      <c r="NY1" s="127"/>
      <c r="NZ1" s="127"/>
      <c r="OA1" s="127"/>
      <c r="OB1" s="127"/>
      <c r="OC1" s="127"/>
      <c r="OD1" s="127"/>
      <c r="OE1" s="127"/>
      <c r="OF1" s="130"/>
      <c r="OG1" s="130"/>
      <c r="OH1" s="130"/>
      <c r="OI1" s="130"/>
      <c r="OJ1" s="127"/>
      <c r="OK1" s="127"/>
      <c r="OL1" s="127"/>
      <c r="OM1" s="127"/>
      <c r="ON1" s="127"/>
      <c r="OO1" s="127"/>
      <c r="OP1" s="127"/>
      <c r="OQ1" s="127"/>
      <c r="OR1" s="127"/>
      <c r="OS1" s="127"/>
      <c r="OT1" s="130"/>
      <c r="OU1" s="130"/>
      <c r="OV1" s="130"/>
      <c r="OW1" s="130"/>
      <c r="OX1" s="127"/>
      <c r="OY1" s="127"/>
      <c r="OZ1" s="127"/>
      <c r="PA1" s="127"/>
      <c r="PB1" s="127"/>
      <c r="PC1" s="127"/>
      <c r="PD1" s="127"/>
      <c r="PE1" s="127"/>
      <c r="PF1" s="127"/>
      <c r="PG1" s="127"/>
      <c r="PH1" s="130"/>
      <c r="PI1" s="130"/>
      <c r="PJ1" s="130"/>
      <c r="PK1" s="130"/>
      <c r="PL1" s="127"/>
      <c r="PM1" s="127"/>
      <c r="PN1" s="127"/>
      <c r="PO1" s="127"/>
      <c r="PP1" s="127"/>
      <c r="PQ1" s="127"/>
      <c r="PR1" s="127"/>
      <c r="PS1" s="127"/>
      <c r="PT1" s="127"/>
      <c r="PU1" s="127"/>
      <c r="PV1" s="130"/>
      <c r="PW1" s="130"/>
      <c r="PX1" s="130"/>
      <c r="PY1" s="130"/>
      <c r="PZ1" s="127"/>
      <c r="QA1" s="127"/>
      <c r="QB1" s="127"/>
      <c r="QC1" s="127"/>
      <c r="QD1" s="127"/>
      <c r="QE1" s="127"/>
      <c r="QF1" s="127"/>
      <c r="QG1" s="127"/>
      <c r="QH1" s="127"/>
      <c r="QI1" s="127"/>
      <c r="QJ1" s="130"/>
      <c r="QK1" s="130"/>
      <c r="QL1" s="130"/>
      <c r="QM1" s="130"/>
      <c r="QN1" s="127"/>
      <c r="QO1" s="127"/>
      <c r="QP1" s="127"/>
      <c r="QQ1" s="127"/>
      <c r="QR1" s="127"/>
      <c r="QS1" s="127"/>
      <c r="QT1" s="127"/>
      <c r="QU1" s="127"/>
      <c r="QV1" s="127"/>
      <c r="QW1" s="127"/>
      <c r="QX1" s="130"/>
      <c r="QY1" s="130"/>
      <c r="QZ1" s="130"/>
      <c r="RA1" s="130"/>
      <c r="RB1" s="127"/>
      <c r="RC1" s="127"/>
      <c r="RD1" s="127"/>
      <c r="RE1" s="127"/>
      <c r="RF1" s="127"/>
      <c r="RG1" s="127"/>
      <c r="RH1" s="127"/>
      <c r="RI1" s="127"/>
      <c r="RJ1" s="127"/>
      <c r="RK1" s="127"/>
      <c r="RL1" s="130"/>
      <c r="RM1" s="130"/>
      <c r="RN1" s="130"/>
      <c r="RO1" s="130"/>
      <c r="RP1" s="127"/>
      <c r="RQ1" s="127"/>
      <c r="RR1" s="127"/>
      <c r="RS1" s="127"/>
      <c r="RT1" s="127"/>
      <c r="RU1" s="127"/>
      <c r="RV1" s="127"/>
      <c r="RW1" s="127"/>
      <c r="RX1" s="127"/>
      <c r="RY1" s="127"/>
      <c r="RZ1" s="130"/>
      <c r="SA1" s="130"/>
      <c r="SB1" s="130"/>
      <c r="SC1" s="130"/>
      <c r="SD1" s="127"/>
      <c r="SE1" s="127"/>
      <c r="SF1" s="127"/>
      <c r="SG1" s="127"/>
      <c r="SH1" s="127"/>
      <c r="SI1" s="127"/>
      <c r="SJ1" s="127"/>
      <c r="SK1" s="127"/>
      <c r="SL1" s="127"/>
      <c r="SM1" s="127"/>
      <c r="SN1" s="130"/>
      <c r="SO1" s="130"/>
      <c r="SP1" s="130"/>
      <c r="SQ1" s="130"/>
      <c r="SR1" s="127"/>
      <c r="SS1" s="127"/>
      <c r="ST1" s="127"/>
      <c r="SU1" s="127"/>
      <c r="SV1" s="127"/>
      <c r="SW1" s="127"/>
      <c r="SX1" s="127"/>
      <c r="SY1" s="127"/>
      <c r="SZ1" s="127"/>
      <c r="TA1" s="127"/>
      <c r="TB1" s="130"/>
      <c r="TC1" s="130"/>
      <c r="TD1" s="130"/>
      <c r="TE1" s="130"/>
      <c r="TF1" s="127"/>
      <c r="TG1" s="127"/>
      <c r="TH1" s="127"/>
      <c r="TI1" s="127"/>
      <c r="TJ1" s="127"/>
      <c r="TK1" s="127"/>
      <c r="TL1" s="127"/>
      <c r="TM1" s="127"/>
      <c r="TN1" s="127"/>
      <c r="TO1" s="127"/>
      <c r="TP1" s="130"/>
      <c r="TQ1" s="130"/>
      <c r="TR1" s="130"/>
      <c r="TS1" s="130"/>
      <c r="TT1" s="127"/>
      <c r="TU1" s="127"/>
      <c r="TV1" s="127"/>
      <c r="TW1" s="127"/>
      <c r="TX1" s="127"/>
      <c r="TY1" s="127"/>
      <c r="TZ1" s="127"/>
      <c r="UA1" s="127"/>
      <c r="UB1" s="127"/>
      <c r="UC1" s="127"/>
      <c r="UD1" s="130"/>
      <c r="UE1" s="130"/>
      <c r="UF1" s="130"/>
      <c r="UG1" s="130"/>
      <c r="UH1" s="127"/>
      <c r="UI1" s="127"/>
      <c r="UJ1" s="127"/>
      <c r="UK1" s="127"/>
      <c r="UL1" s="127"/>
      <c r="UM1" s="127"/>
      <c r="UN1" s="127"/>
      <c r="UO1" s="127"/>
      <c r="UP1" s="127"/>
      <c r="UQ1" s="127"/>
      <c r="UR1" s="130"/>
      <c r="US1" s="130"/>
      <c r="UT1" s="130"/>
      <c r="UU1" s="130"/>
      <c r="UV1" s="127"/>
      <c r="UW1" s="127"/>
      <c r="UX1" s="127"/>
      <c r="UY1" s="127"/>
      <c r="UZ1" s="127"/>
      <c r="VA1" s="127"/>
      <c r="VB1" s="127"/>
      <c r="VC1" s="127"/>
      <c r="VD1" s="127"/>
      <c r="VE1" s="127"/>
      <c r="VF1" s="130"/>
      <c r="VG1" s="130"/>
      <c r="VH1" s="130"/>
      <c r="VI1" s="130"/>
      <c r="VJ1" s="127"/>
      <c r="VK1" s="127"/>
      <c r="VL1" s="127"/>
      <c r="VM1" s="127"/>
      <c r="VN1" s="127"/>
      <c r="VO1" s="127"/>
      <c r="VP1" s="127"/>
      <c r="VQ1" s="127"/>
      <c r="VR1" s="127"/>
      <c r="VS1" s="127"/>
    </row>
    <row r="2" spans="1:787" s="117" customFormat="1" ht="20.25" customHeight="1">
      <c r="A2" s="111"/>
      <c r="B2" s="118"/>
      <c r="C2" s="119"/>
      <c r="D2" s="265">
        <v>46195</v>
      </c>
      <c r="E2" s="266"/>
      <c r="F2" s="266"/>
      <c r="G2" s="266"/>
      <c r="H2" s="266"/>
      <c r="I2" s="266"/>
      <c r="J2" s="266"/>
      <c r="K2" s="266"/>
      <c r="L2" s="244">
        <f>TEXT(D2,"(aaa)")</f>
      </c>
      <c r="M2" s="244"/>
      <c r="N2" s="244"/>
      <c r="O2" s="244"/>
      <c r="P2" s="244"/>
      <c r="Q2" s="245"/>
      <c r="R2" s="246">
        <f>D2+1</f>
      </c>
      <c r="S2" s="247"/>
      <c r="T2" s="247"/>
      <c r="U2" s="247"/>
      <c r="V2" s="247"/>
      <c r="W2" s="247"/>
      <c r="X2" s="247"/>
      <c r="Y2" s="247"/>
      <c r="Z2" s="244">
        <f>TEXT(R2,"(aaa)")</f>
      </c>
      <c r="AA2" s="244"/>
      <c r="AB2" s="244"/>
      <c r="AC2" s="244"/>
      <c r="AD2" s="244"/>
      <c r="AE2" s="245"/>
      <c r="AF2" s="246">
        <f>R2+1</f>
      </c>
      <c r="AG2" s="247"/>
      <c r="AH2" s="247"/>
      <c r="AI2" s="247"/>
      <c r="AJ2" s="247"/>
      <c r="AK2" s="247"/>
      <c r="AL2" s="247"/>
      <c r="AM2" s="247"/>
      <c r="AN2" s="244">
        <f>TEXT(AF2,"(aaa)")</f>
      </c>
      <c r="AO2" s="244"/>
      <c r="AP2" s="244"/>
      <c r="AQ2" s="244"/>
      <c r="AR2" s="244"/>
      <c r="AS2" s="245"/>
      <c r="AT2" s="246">
        <f>AF2+1</f>
      </c>
      <c r="AU2" s="247"/>
      <c r="AV2" s="247"/>
      <c r="AW2" s="247"/>
      <c r="AX2" s="247"/>
      <c r="AY2" s="247"/>
      <c r="AZ2" s="247"/>
      <c r="BA2" s="247"/>
      <c r="BB2" s="244">
        <f>TEXT(AT2,"(aaa)")</f>
      </c>
      <c r="BC2" s="244"/>
      <c r="BD2" s="244"/>
      <c r="BE2" s="244"/>
      <c r="BF2" s="244"/>
      <c r="BG2" s="245"/>
      <c r="BH2" s="246">
        <f>AT2+1</f>
      </c>
      <c r="BI2" s="247"/>
      <c r="BJ2" s="247"/>
      <c r="BK2" s="247"/>
      <c r="BL2" s="247"/>
      <c r="BM2" s="247"/>
      <c r="BN2" s="247"/>
      <c r="BO2" s="247"/>
      <c r="BP2" s="244">
        <f>TEXT(BH2,"(aaa)")</f>
      </c>
      <c r="BQ2" s="244"/>
      <c r="BR2" s="244"/>
      <c r="BS2" s="244"/>
      <c r="BT2" s="244"/>
      <c r="BU2" s="245"/>
      <c r="BV2" s="246">
        <f>BH2+1</f>
      </c>
      <c r="BW2" s="247"/>
      <c r="BX2" s="247"/>
      <c r="BY2" s="247"/>
      <c r="BZ2" s="247"/>
      <c r="CA2" s="247"/>
      <c r="CB2" s="247"/>
      <c r="CC2" s="247"/>
      <c r="CD2" s="244">
        <f>TEXT(BV2,"(aaa)")</f>
      </c>
      <c r="CE2" s="244"/>
      <c r="CF2" s="244"/>
      <c r="CG2" s="244"/>
      <c r="CH2" s="244"/>
      <c r="CI2" s="245"/>
      <c r="CJ2" s="246">
        <f>BV2+1</f>
      </c>
      <c r="CK2" s="247"/>
      <c r="CL2" s="247"/>
      <c r="CM2" s="247"/>
      <c r="CN2" s="247"/>
      <c r="CO2" s="247"/>
      <c r="CP2" s="247"/>
      <c r="CQ2" s="247"/>
      <c r="CR2" s="244">
        <f>TEXT(CJ2,"(aaa)")</f>
      </c>
      <c r="CS2" s="244"/>
      <c r="CT2" s="244"/>
      <c r="CU2" s="244"/>
      <c r="CV2" s="244"/>
      <c r="CW2" s="245"/>
      <c r="CX2" s="246">
        <f>CJ2+1</f>
      </c>
      <c r="CY2" s="247"/>
      <c r="CZ2" s="247"/>
      <c r="DA2" s="247"/>
      <c r="DB2" s="247"/>
      <c r="DC2" s="247"/>
      <c r="DD2" s="247"/>
      <c r="DE2" s="247"/>
      <c r="DF2" s="244">
        <f>TEXT(CX2,"(aaa)")</f>
      </c>
      <c r="DG2" s="244"/>
      <c r="DH2" s="244"/>
      <c r="DI2" s="244"/>
      <c r="DJ2" s="244"/>
      <c r="DK2" s="245"/>
      <c r="DL2" s="246">
        <f>CX2+1</f>
      </c>
      <c r="DM2" s="247"/>
      <c r="DN2" s="247"/>
      <c r="DO2" s="247"/>
      <c r="DP2" s="247"/>
      <c r="DQ2" s="247"/>
      <c r="DR2" s="247"/>
      <c r="DS2" s="247"/>
      <c r="DT2" s="244">
        <f>TEXT(DL2,"(aaa)")</f>
      </c>
      <c r="DU2" s="244"/>
      <c r="DV2" s="244"/>
      <c r="DW2" s="244"/>
      <c r="DX2" s="244"/>
      <c r="DY2" s="245"/>
      <c r="DZ2" s="246">
        <f>DL2+1</f>
      </c>
      <c r="EA2" s="247"/>
      <c r="EB2" s="247"/>
      <c r="EC2" s="247"/>
      <c r="ED2" s="247"/>
      <c r="EE2" s="247"/>
      <c r="EF2" s="247"/>
      <c r="EG2" s="247"/>
      <c r="EH2" s="244">
        <f>TEXT(DZ2,"(aaa)")</f>
      </c>
      <c r="EI2" s="244"/>
      <c r="EJ2" s="244"/>
      <c r="EK2" s="244"/>
      <c r="EL2" s="244"/>
      <c r="EM2" s="245"/>
      <c r="EN2" s="246">
        <f>DZ2+1</f>
      </c>
      <c r="EO2" s="247"/>
      <c r="EP2" s="247"/>
      <c r="EQ2" s="247"/>
      <c r="ER2" s="247"/>
      <c r="ES2" s="247"/>
      <c r="ET2" s="247"/>
      <c r="EU2" s="247"/>
      <c r="EV2" s="244">
        <f>TEXT(EN2,"(aaa)")</f>
      </c>
      <c r="EW2" s="244"/>
      <c r="EX2" s="244"/>
      <c r="EY2" s="244"/>
      <c r="EZ2" s="244"/>
      <c r="FA2" s="245"/>
      <c r="FB2" s="246">
        <f>EN2+1</f>
      </c>
      <c r="FC2" s="247"/>
      <c r="FD2" s="247"/>
      <c r="FE2" s="247"/>
      <c r="FF2" s="247"/>
      <c r="FG2" s="247"/>
      <c r="FH2" s="247"/>
      <c r="FI2" s="247"/>
      <c r="FJ2" s="244">
        <f>TEXT(FB2,"(aaa)")</f>
      </c>
      <c r="FK2" s="244"/>
      <c r="FL2" s="244"/>
      <c r="FM2" s="244"/>
      <c r="FN2" s="244"/>
      <c r="FO2" s="245"/>
      <c r="FP2" s="246">
        <f>FB2+1</f>
      </c>
      <c r="FQ2" s="247"/>
      <c r="FR2" s="247"/>
      <c r="FS2" s="247"/>
      <c r="FT2" s="247"/>
      <c r="FU2" s="247"/>
      <c r="FV2" s="247"/>
      <c r="FW2" s="247"/>
      <c r="FX2" s="244">
        <f>TEXT(FP2,"(aaa)")</f>
      </c>
      <c r="FY2" s="244"/>
      <c r="FZ2" s="244"/>
      <c r="GA2" s="244"/>
      <c r="GB2" s="244"/>
      <c r="GC2" s="245"/>
      <c r="GD2" s="246">
        <f>FP2+1</f>
      </c>
      <c r="GE2" s="247"/>
      <c r="GF2" s="247"/>
      <c r="GG2" s="247"/>
      <c r="GH2" s="247"/>
      <c r="GI2" s="247"/>
      <c r="GJ2" s="247"/>
      <c r="GK2" s="247"/>
      <c r="GL2" s="244">
        <f>TEXT(GD2,"(aaa)")</f>
      </c>
      <c r="GM2" s="244"/>
      <c r="GN2" s="244"/>
      <c r="GO2" s="244"/>
      <c r="GP2" s="244"/>
      <c r="GQ2" s="245"/>
      <c r="GR2" s="246">
        <f>GD2+1</f>
      </c>
      <c r="GS2" s="247"/>
      <c r="GT2" s="247"/>
      <c r="GU2" s="247"/>
      <c r="GV2" s="247"/>
      <c r="GW2" s="247"/>
      <c r="GX2" s="247"/>
      <c r="GY2" s="247"/>
      <c r="GZ2" s="244">
        <f>TEXT(GR2,"(aaa)")</f>
      </c>
      <c r="HA2" s="244"/>
      <c r="HB2" s="244"/>
      <c r="HC2" s="244"/>
      <c r="HD2" s="244"/>
      <c r="HE2" s="245"/>
      <c r="HF2" s="246">
        <f>GR2+1</f>
      </c>
      <c r="HG2" s="247"/>
      <c r="HH2" s="247"/>
      <c r="HI2" s="247"/>
      <c r="HJ2" s="247"/>
      <c r="HK2" s="247"/>
      <c r="HL2" s="247"/>
      <c r="HM2" s="247"/>
      <c r="HN2" s="244">
        <f>TEXT(HF2,"(aaa)")</f>
      </c>
      <c r="HO2" s="244"/>
      <c r="HP2" s="244"/>
      <c r="HQ2" s="244"/>
      <c r="HR2" s="244"/>
      <c r="HS2" s="245"/>
      <c r="HT2" s="246">
        <f>HF2+1</f>
      </c>
      <c r="HU2" s="247"/>
      <c r="HV2" s="247"/>
      <c r="HW2" s="247"/>
      <c r="HX2" s="247"/>
      <c r="HY2" s="247"/>
      <c r="HZ2" s="247"/>
      <c r="IA2" s="247"/>
      <c r="IB2" s="244">
        <f>TEXT(HT2,"(aaa)")</f>
      </c>
      <c r="IC2" s="244"/>
      <c r="ID2" s="244"/>
      <c r="IE2" s="244"/>
      <c r="IF2" s="244"/>
      <c r="IG2" s="245"/>
      <c r="IH2" s="246">
        <f>HT2+1</f>
      </c>
      <c r="II2" s="247"/>
      <c r="IJ2" s="247"/>
      <c r="IK2" s="247"/>
      <c r="IL2" s="247"/>
      <c r="IM2" s="247"/>
      <c r="IN2" s="247"/>
      <c r="IO2" s="247"/>
      <c r="IP2" s="244">
        <f>TEXT(IH2,"(aaa)")</f>
      </c>
      <c r="IQ2" s="244"/>
      <c r="IR2" s="244"/>
      <c r="IS2" s="244"/>
      <c r="IT2" s="244"/>
      <c r="IU2" s="245"/>
      <c r="IV2" s="246">
        <f>IH2+1</f>
      </c>
      <c r="IW2" s="247"/>
      <c r="IX2" s="247"/>
      <c r="IY2" s="247"/>
      <c r="IZ2" s="247"/>
      <c r="JA2" s="247"/>
      <c r="JB2" s="247"/>
      <c r="JC2" s="247"/>
      <c r="JD2" s="244">
        <f>TEXT(IV2,"(aaa)")</f>
      </c>
      <c r="JE2" s="244"/>
      <c r="JF2" s="244"/>
      <c r="JG2" s="244"/>
      <c r="JH2" s="244"/>
      <c r="JI2" s="245"/>
      <c r="JJ2" s="246">
        <f>IV2+1</f>
      </c>
      <c r="JK2" s="247"/>
      <c r="JL2" s="247"/>
      <c r="JM2" s="247"/>
      <c r="JN2" s="247"/>
      <c r="JO2" s="247"/>
      <c r="JP2" s="247"/>
      <c r="JQ2" s="247"/>
      <c r="JR2" s="244">
        <f>TEXT(JJ2,"(aaa)")</f>
      </c>
      <c r="JS2" s="244"/>
      <c r="JT2" s="244"/>
      <c r="JU2" s="244"/>
      <c r="JV2" s="244"/>
      <c r="JW2" s="245"/>
      <c r="JX2" s="246">
        <f>JJ2+1</f>
      </c>
      <c r="JY2" s="247"/>
      <c r="JZ2" s="247"/>
      <c r="KA2" s="247"/>
      <c r="KB2" s="247"/>
      <c r="KC2" s="247"/>
      <c r="KD2" s="247"/>
      <c r="KE2" s="247"/>
      <c r="KF2" s="244">
        <f>TEXT(JX2,"(aaa)")</f>
      </c>
      <c r="KG2" s="244"/>
      <c r="KH2" s="244"/>
      <c r="KI2" s="244"/>
      <c r="KJ2" s="244"/>
      <c r="KK2" s="245"/>
      <c r="KL2" s="246">
        <f>JX2+1</f>
      </c>
      <c r="KM2" s="247"/>
      <c r="KN2" s="247"/>
      <c r="KO2" s="247"/>
      <c r="KP2" s="247"/>
      <c r="KQ2" s="247"/>
      <c r="KR2" s="247"/>
      <c r="KS2" s="247"/>
      <c r="KT2" s="244">
        <f>TEXT(KL2,"(aaa)")</f>
      </c>
      <c r="KU2" s="244"/>
      <c r="KV2" s="244"/>
      <c r="KW2" s="244"/>
      <c r="KX2" s="244"/>
      <c r="KY2" s="245"/>
      <c r="KZ2" s="268">
        <f>KL2+1</f>
      </c>
      <c r="LA2" s="269"/>
      <c r="LB2" s="269"/>
      <c r="LC2" s="269"/>
      <c r="LD2" s="269"/>
      <c r="LE2" s="269"/>
      <c r="LF2" s="269"/>
      <c r="LG2" s="269"/>
      <c r="LH2" s="249">
        <f>TEXT(KZ2,"(aaa)")</f>
      </c>
      <c r="LI2" s="249"/>
      <c r="LJ2" s="249"/>
      <c r="LK2" s="249"/>
      <c r="LL2" s="249"/>
      <c r="LM2" s="250"/>
      <c r="LN2" s="246">
        <f>KZ2+1</f>
      </c>
      <c r="LO2" s="247"/>
      <c r="LP2" s="247"/>
      <c r="LQ2" s="247"/>
      <c r="LR2" s="247"/>
      <c r="LS2" s="247"/>
      <c r="LT2" s="247"/>
      <c r="LU2" s="247"/>
      <c r="LV2" s="244">
        <f>TEXT(LN2,"(aaa)")</f>
      </c>
      <c r="LW2" s="244"/>
      <c r="LX2" s="244"/>
      <c r="LY2" s="244"/>
      <c r="LZ2" s="244"/>
      <c r="MA2" s="245"/>
      <c r="MB2" s="246">
        <f>LN2+1</f>
      </c>
      <c r="MC2" s="247"/>
      <c r="MD2" s="247"/>
      <c r="ME2" s="247"/>
      <c r="MF2" s="247"/>
      <c r="MG2" s="247"/>
      <c r="MH2" s="247"/>
      <c r="MI2" s="247"/>
      <c r="MJ2" s="244">
        <f>TEXT(MB2,"(aaa)")</f>
      </c>
      <c r="MK2" s="244"/>
      <c r="ML2" s="244"/>
      <c r="MM2" s="244"/>
      <c r="MN2" s="244"/>
      <c r="MO2" s="245"/>
      <c r="MP2" s="246">
        <f>MB2+1</f>
      </c>
      <c r="MQ2" s="247"/>
      <c r="MR2" s="247"/>
      <c r="MS2" s="247"/>
      <c r="MT2" s="247"/>
      <c r="MU2" s="247"/>
      <c r="MV2" s="247"/>
      <c r="MW2" s="247"/>
      <c r="MX2" s="244">
        <f>TEXT(MP2,"(aaa)")</f>
      </c>
      <c r="MY2" s="244"/>
      <c r="MZ2" s="244"/>
      <c r="NA2" s="244"/>
      <c r="NB2" s="244"/>
      <c r="NC2" s="245"/>
      <c r="ND2" s="246">
        <f>MP2+1</f>
      </c>
      <c r="NE2" s="247"/>
      <c r="NF2" s="247"/>
      <c r="NG2" s="247"/>
      <c r="NH2" s="247"/>
      <c r="NI2" s="247"/>
      <c r="NJ2" s="247"/>
      <c r="NK2" s="247"/>
      <c r="NL2" s="244">
        <f>TEXT(ND2,"(aaa)")</f>
      </c>
      <c r="NM2" s="244"/>
      <c r="NN2" s="244"/>
      <c r="NO2" s="244"/>
      <c r="NP2" s="244"/>
      <c r="NQ2" s="245"/>
      <c r="NR2" s="246">
        <f>ND2+1</f>
      </c>
      <c r="NS2" s="247"/>
      <c r="NT2" s="247"/>
      <c r="NU2" s="247"/>
      <c r="NV2" s="247"/>
      <c r="NW2" s="247"/>
      <c r="NX2" s="247"/>
      <c r="NY2" s="247"/>
      <c r="NZ2" s="244">
        <f>TEXT(NR2,"(aaa)")</f>
      </c>
      <c r="OA2" s="244"/>
      <c r="OB2" s="244"/>
      <c r="OC2" s="244"/>
      <c r="OD2" s="244"/>
      <c r="OE2" s="245"/>
      <c r="OF2" s="246">
        <f>NR2+1</f>
      </c>
      <c r="OG2" s="247"/>
      <c r="OH2" s="247"/>
      <c r="OI2" s="247"/>
      <c r="OJ2" s="247"/>
      <c r="OK2" s="247"/>
      <c r="OL2" s="247"/>
      <c r="OM2" s="247"/>
      <c r="ON2" s="244">
        <f>TEXT(OF2,"(aaa)")</f>
      </c>
      <c r="OO2" s="244"/>
      <c r="OP2" s="244"/>
      <c r="OQ2" s="244"/>
      <c r="OR2" s="244"/>
      <c r="OS2" s="245"/>
      <c r="OT2" s="246">
        <f>OF2+1</f>
      </c>
      <c r="OU2" s="247"/>
      <c r="OV2" s="247"/>
      <c r="OW2" s="247"/>
      <c r="OX2" s="247"/>
      <c r="OY2" s="247"/>
      <c r="OZ2" s="247"/>
      <c r="PA2" s="247"/>
      <c r="PB2" s="244">
        <f>TEXT(OT2,"(aaa)")</f>
      </c>
      <c r="PC2" s="244"/>
      <c r="PD2" s="244"/>
      <c r="PE2" s="244"/>
      <c r="PF2" s="244"/>
      <c r="PG2" s="245"/>
      <c r="PH2" s="246">
        <f>OT2+1</f>
      </c>
      <c r="PI2" s="247"/>
      <c r="PJ2" s="247"/>
      <c r="PK2" s="247"/>
      <c r="PL2" s="247"/>
      <c r="PM2" s="247"/>
      <c r="PN2" s="247"/>
      <c r="PO2" s="247"/>
      <c r="PP2" s="244">
        <f>TEXT(PH2,"(aaa)")</f>
      </c>
      <c r="PQ2" s="244"/>
      <c r="PR2" s="244"/>
      <c r="PS2" s="244"/>
      <c r="PT2" s="244"/>
      <c r="PU2" s="245"/>
      <c r="PV2" s="246">
        <f>PH2+1</f>
      </c>
      <c r="PW2" s="247"/>
      <c r="PX2" s="247"/>
      <c r="PY2" s="247"/>
      <c r="PZ2" s="247"/>
      <c r="QA2" s="247"/>
      <c r="QB2" s="247"/>
      <c r="QC2" s="247"/>
      <c r="QD2" s="244">
        <f>TEXT(PV2,"(aaa)")</f>
      </c>
      <c r="QE2" s="244"/>
      <c r="QF2" s="244"/>
      <c r="QG2" s="244"/>
      <c r="QH2" s="244"/>
      <c r="QI2" s="245"/>
      <c r="QJ2" s="246">
        <f>PV2+1</f>
      </c>
      <c r="QK2" s="247"/>
      <c r="QL2" s="247"/>
      <c r="QM2" s="247"/>
      <c r="QN2" s="247"/>
      <c r="QO2" s="247"/>
      <c r="QP2" s="247"/>
      <c r="QQ2" s="247"/>
      <c r="QR2" s="244">
        <f>TEXT(QJ2,"(aaa)")</f>
      </c>
      <c r="QS2" s="244"/>
      <c r="QT2" s="244"/>
      <c r="QU2" s="244"/>
      <c r="QV2" s="244"/>
      <c r="QW2" s="245"/>
      <c r="QX2" s="246">
        <f>QJ2+1</f>
      </c>
      <c r="QY2" s="247"/>
      <c r="QZ2" s="247"/>
      <c r="RA2" s="247"/>
      <c r="RB2" s="247"/>
      <c r="RC2" s="247"/>
      <c r="RD2" s="247"/>
      <c r="RE2" s="247"/>
      <c r="RF2" s="244">
        <f>TEXT(QX2,"(aaa)")</f>
      </c>
      <c r="RG2" s="244"/>
      <c r="RH2" s="244"/>
      <c r="RI2" s="244"/>
      <c r="RJ2" s="244"/>
      <c r="RK2" s="245"/>
      <c r="RL2" s="246">
        <f>QX2+1</f>
      </c>
      <c r="RM2" s="247"/>
      <c r="RN2" s="247"/>
      <c r="RO2" s="247"/>
      <c r="RP2" s="247"/>
      <c r="RQ2" s="247"/>
      <c r="RR2" s="247"/>
      <c r="RS2" s="247"/>
      <c r="RT2" s="244">
        <f>TEXT(RL2,"(aaa)")</f>
      </c>
      <c r="RU2" s="244"/>
      <c r="RV2" s="244"/>
      <c r="RW2" s="244"/>
      <c r="RX2" s="244"/>
      <c r="RY2" s="245"/>
      <c r="RZ2" s="246">
        <f>RL2+1</f>
      </c>
      <c r="SA2" s="247"/>
      <c r="SB2" s="247"/>
      <c r="SC2" s="247"/>
      <c r="SD2" s="247"/>
      <c r="SE2" s="247"/>
      <c r="SF2" s="247"/>
      <c r="SG2" s="247"/>
      <c r="SH2" s="244">
        <f>TEXT(RZ2,"(aaa)")</f>
      </c>
      <c r="SI2" s="244"/>
      <c r="SJ2" s="244"/>
      <c r="SK2" s="244"/>
      <c r="SL2" s="244"/>
      <c r="SM2" s="245"/>
      <c r="SN2" s="246">
        <f>RZ2+1</f>
      </c>
      <c r="SO2" s="247"/>
      <c r="SP2" s="247"/>
      <c r="SQ2" s="247"/>
      <c r="SR2" s="247"/>
      <c r="SS2" s="247"/>
      <c r="ST2" s="247"/>
      <c r="SU2" s="247"/>
      <c r="SV2" s="244">
        <f>TEXT(SN2,"(aaa)")</f>
      </c>
      <c r="SW2" s="244"/>
      <c r="SX2" s="244"/>
      <c r="SY2" s="244"/>
      <c r="SZ2" s="244"/>
      <c r="TA2" s="245"/>
      <c r="TB2" s="246">
        <f>SN2+1</f>
      </c>
      <c r="TC2" s="247"/>
      <c r="TD2" s="247"/>
      <c r="TE2" s="247"/>
      <c r="TF2" s="247"/>
      <c r="TG2" s="247"/>
      <c r="TH2" s="247"/>
      <c r="TI2" s="247"/>
      <c r="TJ2" s="244">
        <f>TEXT(TB2,"(aaa)")</f>
      </c>
      <c r="TK2" s="244"/>
      <c r="TL2" s="244"/>
      <c r="TM2" s="244"/>
      <c r="TN2" s="244"/>
      <c r="TO2" s="245"/>
      <c r="TP2" s="246">
        <f>TB2+1</f>
      </c>
      <c r="TQ2" s="247"/>
      <c r="TR2" s="247"/>
      <c r="TS2" s="247"/>
      <c r="TT2" s="247"/>
      <c r="TU2" s="247"/>
      <c r="TV2" s="247"/>
      <c r="TW2" s="247"/>
      <c r="TX2" s="244">
        <f>TEXT(TP2,"(aaa)")</f>
      </c>
      <c r="TY2" s="244"/>
      <c r="TZ2" s="244"/>
      <c r="UA2" s="244"/>
      <c r="UB2" s="244"/>
      <c r="UC2" s="245"/>
      <c r="UD2" s="246">
        <f>TP2+1</f>
      </c>
      <c r="UE2" s="247"/>
      <c r="UF2" s="247"/>
      <c r="UG2" s="247"/>
      <c r="UH2" s="247"/>
      <c r="UI2" s="247"/>
      <c r="UJ2" s="247"/>
      <c r="UK2" s="247"/>
      <c r="UL2" s="244">
        <f>TEXT(UD2,"(aaa)")</f>
      </c>
      <c r="UM2" s="244"/>
      <c r="UN2" s="244"/>
      <c r="UO2" s="244"/>
      <c r="UP2" s="244"/>
      <c r="UQ2" s="245"/>
      <c r="UR2" s="246">
        <f>UD2+1</f>
      </c>
      <c r="US2" s="247"/>
      <c r="UT2" s="247"/>
      <c r="UU2" s="247"/>
      <c r="UV2" s="247"/>
      <c r="UW2" s="247"/>
      <c r="UX2" s="247"/>
      <c r="UY2" s="247"/>
      <c r="UZ2" s="244">
        <f>TEXT(UR2,"(aaa)")</f>
      </c>
      <c r="VA2" s="244"/>
      <c r="VB2" s="244"/>
      <c r="VC2" s="244"/>
      <c r="VD2" s="244"/>
      <c r="VE2" s="245"/>
      <c r="VF2" s="246">
        <f>UR2+1</f>
      </c>
      <c r="VG2" s="247"/>
      <c r="VH2" s="247"/>
      <c r="VI2" s="247"/>
      <c r="VJ2" s="247"/>
      <c r="VK2" s="247"/>
      <c r="VL2" s="247"/>
      <c r="VM2" s="247"/>
      <c r="VN2" s="244">
        <f>TEXT(VF2,"(aaa)")</f>
      </c>
      <c r="VO2" s="244"/>
      <c r="VP2" s="244"/>
      <c r="VQ2" s="244"/>
      <c r="VR2" s="244"/>
      <c r="VS2" s="245"/>
      <c r="VT2" s="246">
        <f>VF2+1</f>
      </c>
      <c r="VU2" s="247"/>
      <c r="VV2" s="247"/>
      <c r="VW2" s="247"/>
      <c r="VX2" s="247"/>
      <c r="VY2" s="247"/>
      <c r="VZ2" s="247"/>
      <c r="WA2" s="247"/>
      <c r="WB2" s="244">
        <f>TEXT(VT2,"(aaa)")</f>
      </c>
      <c r="WC2" s="244"/>
      <c r="WD2" s="244"/>
      <c r="WE2" s="244"/>
      <c r="WF2" s="244"/>
      <c r="WG2" s="245"/>
      <c r="WH2" s="246">
        <f>VT2+1</f>
      </c>
      <c r="WI2" s="247"/>
      <c r="WJ2" s="247"/>
      <c r="WK2" s="247"/>
      <c r="WL2" s="247"/>
      <c r="WM2" s="247"/>
      <c r="WN2" s="247"/>
      <c r="WO2" s="247"/>
      <c r="WP2" s="244">
        <f>TEXT(WH2,"(aaa)")</f>
      </c>
      <c r="WQ2" s="244"/>
      <c r="WR2" s="244"/>
      <c r="WS2" s="244"/>
      <c r="WT2" s="244"/>
      <c r="WU2" s="245"/>
      <c r="WV2" s="246">
        <f>WH2+1</f>
      </c>
      <c r="WW2" s="247"/>
      <c r="WX2" s="247"/>
      <c r="WY2" s="247"/>
      <c r="WZ2" s="247"/>
      <c r="XA2" s="247"/>
      <c r="XB2" s="247"/>
      <c r="XC2" s="247"/>
      <c r="XD2" s="244">
        <f>TEXT(WV2,"(aaa)")</f>
      </c>
      <c r="XE2" s="244"/>
      <c r="XF2" s="244"/>
      <c r="XG2" s="244"/>
      <c r="XH2" s="244"/>
      <c r="XI2" s="245"/>
      <c r="XJ2" s="246">
        <f>WV2+1</f>
      </c>
      <c r="XK2" s="247"/>
      <c r="XL2" s="247"/>
      <c r="XM2" s="247"/>
      <c r="XN2" s="247"/>
      <c r="XO2" s="247"/>
      <c r="XP2" s="247"/>
      <c r="XQ2" s="247"/>
      <c r="XR2" s="244">
        <f>TEXT(XJ2,"(aaa)")</f>
      </c>
      <c r="XS2" s="244"/>
      <c r="XT2" s="244"/>
      <c r="XU2" s="244"/>
      <c r="XV2" s="244"/>
      <c r="XW2" s="245"/>
      <c r="XX2" s="246">
        <f>XJ2+1</f>
      </c>
      <c r="XY2" s="247"/>
      <c r="XZ2" s="247"/>
      <c r="YA2" s="247"/>
      <c r="YB2" s="247"/>
      <c r="YC2" s="247"/>
      <c r="YD2" s="247"/>
      <c r="YE2" s="247"/>
      <c r="YF2" s="244">
        <f>TEXT(XX2,"(aaa)")</f>
      </c>
      <c r="YG2" s="244"/>
      <c r="YH2" s="244"/>
      <c r="YI2" s="244"/>
      <c r="YJ2" s="244"/>
      <c r="YK2" s="245"/>
      <c r="YL2" s="246">
        <f>XX2+1</f>
      </c>
      <c r="YM2" s="247"/>
      <c r="YN2" s="247"/>
      <c r="YO2" s="247"/>
      <c r="YP2" s="247"/>
      <c r="YQ2" s="247"/>
      <c r="YR2" s="247"/>
      <c r="YS2" s="247"/>
      <c r="YT2" s="244">
        <f>TEXT(YL2,"(aaa)")</f>
      </c>
      <c r="YU2" s="244"/>
      <c r="YV2" s="244"/>
      <c r="YW2" s="244"/>
      <c r="YX2" s="244"/>
      <c r="YY2" s="245"/>
      <c r="YZ2" s="246">
        <f>YL2+1</f>
      </c>
      <c r="ZA2" s="247"/>
      <c r="ZB2" s="247"/>
      <c r="ZC2" s="247"/>
      <c r="ZD2" s="247"/>
      <c r="ZE2" s="247"/>
      <c r="ZF2" s="247"/>
      <c r="ZG2" s="247"/>
      <c r="ZH2" s="244">
        <f>TEXT(YZ2,"(aaa)")</f>
      </c>
      <c r="ZI2" s="244"/>
      <c r="ZJ2" s="244"/>
      <c r="ZK2" s="244"/>
      <c r="ZL2" s="244"/>
      <c r="ZM2" s="245"/>
      <c r="ZN2" s="246">
        <f>YZ2+1</f>
      </c>
      <c r="ZO2" s="247"/>
      <c r="ZP2" s="247"/>
      <c r="ZQ2" s="247"/>
      <c r="ZR2" s="247"/>
      <c r="ZS2" s="247"/>
      <c r="ZT2" s="247"/>
      <c r="ZU2" s="247"/>
      <c r="ZV2" s="244">
        <f>TEXT(ZN2,"(aaa)")</f>
      </c>
      <c r="ZW2" s="244"/>
      <c r="ZX2" s="244"/>
      <c r="ZY2" s="244"/>
      <c r="ZZ2" s="244"/>
      <c r="AAA2" s="245"/>
      <c r="AAB2" s="246">
        <f>ZN2+1</f>
      </c>
      <c r="AAC2" s="247"/>
      <c r="AAD2" s="247"/>
      <c r="AAE2" s="247"/>
      <c r="AAF2" s="247"/>
      <c r="AAG2" s="247"/>
      <c r="AAH2" s="247"/>
      <c r="AAI2" s="247"/>
      <c r="AAJ2" s="244">
        <f>TEXT(AAB2,"(aaa)")</f>
      </c>
      <c r="AAK2" s="244"/>
      <c r="AAL2" s="244"/>
      <c r="AAM2" s="244"/>
      <c r="AAN2" s="244"/>
      <c r="AAO2" s="245"/>
      <c r="AAP2" s="246">
        <f>AAB2+1</f>
      </c>
      <c r="AAQ2" s="247"/>
      <c r="AAR2" s="247"/>
      <c r="AAS2" s="247"/>
      <c r="AAT2" s="247"/>
      <c r="AAU2" s="247"/>
      <c r="AAV2" s="247"/>
      <c r="AAW2" s="247"/>
      <c r="AAX2" s="244">
        <f>TEXT(AAP2,"(aaa)")</f>
      </c>
      <c r="AAY2" s="244"/>
      <c r="AAZ2" s="244"/>
      <c r="ABA2" s="244"/>
      <c r="ABB2" s="244"/>
      <c r="ABC2" s="245"/>
      <c r="ABD2" s="246">
        <f>AAP2+1</f>
      </c>
      <c r="ABE2" s="247"/>
      <c r="ABF2" s="247"/>
      <c r="ABG2" s="247"/>
      <c r="ABH2" s="247"/>
      <c r="ABI2" s="247"/>
      <c r="ABJ2" s="247"/>
      <c r="ABK2" s="247"/>
      <c r="ABL2" s="244">
        <f>TEXT(ABD2,"(aaa)")</f>
      </c>
      <c r="ABM2" s="244"/>
      <c r="ABN2" s="244"/>
      <c r="ABO2" s="244"/>
      <c r="ABP2" s="244"/>
      <c r="ABQ2" s="245"/>
      <c r="ABR2" s="246">
        <f>ABD2+1</f>
      </c>
      <c r="ABS2" s="247"/>
      <c r="ABT2" s="247"/>
      <c r="ABU2" s="247"/>
      <c r="ABV2" s="247"/>
      <c r="ABW2" s="247"/>
      <c r="ABX2" s="247"/>
      <c r="ABY2" s="247"/>
      <c r="ABZ2" s="244">
        <f>TEXT(ABR2,"(aaa)")</f>
      </c>
      <c r="ACA2" s="244"/>
      <c r="ACB2" s="244"/>
      <c r="ACC2" s="244"/>
      <c r="ACD2" s="244"/>
      <c r="ACE2" s="245"/>
      <c r="ACF2" s="246">
        <f>ABR2+1</f>
      </c>
      <c r="ACG2" s="247"/>
      <c r="ACH2" s="247"/>
      <c r="ACI2" s="247"/>
      <c r="ACJ2" s="247"/>
      <c r="ACK2" s="247"/>
      <c r="ACL2" s="247"/>
      <c r="ACM2" s="247"/>
      <c r="ACN2" s="244">
        <f>TEXT(ACF2,"(aaa)")</f>
      </c>
      <c r="ACO2" s="244"/>
      <c r="ACP2" s="244"/>
      <c r="ACQ2" s="244"/>
      <c r="ACR2" s="244"/>
      <c r="ACS2" s="245"/>
      <c r="ACT2" s="246">
        <f>ACF2+1</f>
      </c>
      <c r="ACU2" s="247"/>
      <c r="ACV2" s="247"/>
      <c r="ACW2" s="247"/>
      <c r="ACX2" s="247"/>
      <c r="ACY2" s="247"/>
      <c r="ACZ2" s="247"/>
      <c r="ADA2" s="247"/>
      <c r="ADB2" s="244">
        <f>TEXT(ACT2,"(aaa)")</f>
      </c>
      <c r="ADC2" s="244"/>
      <c r="ADD2" s="244"/>
      <c r="ADE2" s="244"/>
      <c r="ADF2" s="244"/>
      <c r="ADG2" s="245"/>
    </row>
    <row r="3" spans="1:787" s="117" customFormat="1" ht="20.25" customHeight="1" thickBot="1">
      <c r="A3" s="116" t="s">
        <v>0</v>
      </c>
      <c r="B3" s="116" t="s">
        <v>1</v>
      </c>
      <c r="C3" s="116"/>
      <c r="D3" s="267" t="s">
        <v>90</v>
      </c>
      <c r="E3" s="267"/>
      <c r="F3" s="267" t="s">
        <v>89</v>
      </c>
      <c r="G3" s="267"/>
      <c r="H3" s="267" t="s">
        <v>88</v>
      </c>
      <c r="I3" s="267"/>
      <c r="J3" s="267" t="s">
        <v>87</v>
      </c>
      <c r="K3" s="267"/>
      <c r="L3" s="267" t="s">
        <v>86</v>
      </c>
      <c r="M3" s="267"/>
      <c r="N3" s="267" t="s">
        <v>85</v>
      </c>
      <c r="O3" s="267"/>
      <c r="P3" s="267" t="s">
        <v>84</v>
      </c>
      <c r="Q3" s="267"/>
      <c r="R3" s="243">
        <f>$D$3</f>
      </c>
      <c r="S3" s="243"/>
      <c r="T3" s="243">
        <f>$F$3</f>
      </c>
      <c r="U3" s="243"/>
      <c r="V3" s="243">
        <f>$H$3</f>
      </c>
      <c r="W3" s="243"/>
      <c r="X3" s="243">
        <f>$J$3</f>
      </c>
      <c r="Y3" s="243"/>
      <c r="Z3" s="243">
        <f>$L$3</f>
      </c>
      <c r="AA3" s="243"/>
      <c r="AB3" s="243">
        <f>$N$3</f>
      </c>
      <c r="AC3" s="243"/>
      <c r="AD3" s="243">
        <f>$P$3</f>
      </c>
      <c r="AE3" s="243"/>
      <c r="AF3" s="243">
        <f>$D3</f>
      </c>
      <c r="AG3" s="243"/>
      <c r="AH3" s="243">
        <f>$F3</f>
      </c>
      <c r="AI3" s="243"/>
      <c r="AJ3" s="243">
        <f>$H3</f>
      </c>
      <c r="AK3" s="243"/>
      <c r="AL3" s="243">
        <f>$J3</f>
      </c>
      <c r="AM3" s="243"/>
      <c r="AN3" s="243">
        <f>$L3</f>
      </c>
      <c r="AO3" s="243"/>
      <c r="AP3" s="243">
        <f>$N3</f>
      </c>
      <c r="AQ3" s="243"/>
      <c r="AR3" s="243">
        <f>$P3</f>
      </c>
      <c r="AS3" s="243"/>
      <c r="AT3" s="243">
        <f>$D3</f>
      </c>
      <c r="AU3" s="243"/>
      <c r="AV3" s="243">
        <f>$F3</f>
      </c>
      <c r="AW3" s="243"/>
      <c r="AX3" s="243">
        <f>$H3</f>
      </c>
      <c r="AY3" s="243"/>
      <c r="AZ3" s="243">
        <f>$J3</f>
      </c>
      <c r="BA3" s="243"/>
      <c r="BB3" s="243">
        <f>$L3</f>
      </c>
      <c r="BC3" s="243"/>
      <c r="BD3" s="243">
        <f>$N3</f>
      </c>
      <c r="BE3" s="243"/>
      <c r="BF3" s="243">
        <f>$P3</f>
      </c>
      <c r="BG3" s="243"/>
      <c r="BH3" s="243">
        <f>$D3</f>
      </c>
      <c r="BI3" s="243"/>
      <c r="BJ3" s="243">
        <f>$F3</f>
      </c>
      <c r="BK3" s="243"/>
      <c r="BL3" s="243">
        <f>$H3</f>
      </c>
      <c r="BM3" s="243"/>
      <c r="BN3" s="243">
        <f>$J3</f>
      </c>
      <c r="BO3" s="243"/>
      <c r="BP3" s="243">
        <f>$L3</f>
      </c>
      <c r="BQ3" s="243"/>
      <c r="BR3" s="243">
        <f>$N3</f>
      </c>
      <c r="BS3" s="243"/>
      <c r="BT3" s="243">
        <f>$P3</f>
      </c>
      <c r="BU3" s="243"/>
      <c r="BV3" s="243">
        <f>$D3</f>
      </c>
      <c r="BW3" s="243"/>
      <c r="BX3" s="243">
        <f>$F3</f>
      </c>
      <c r="BY3" s="243"/>
      <c r="BZ3" s="243">
        <f>$H3</f>
      </c>
      <c r="CA3" s="243"/>
      <c r="CB3" s="243">
        <f>$J3</f>
      </c>
      <c r="CC3" s="243"/>
      <c r="CD3" s="243">
        <f>$L3</f>
      </c>
      <c r="CE3" s="243"/>
      <c r="CF3" s="243">
        <f>$N3</f>
      </c>
      <c r="CG3" s="243"/>
      <c r="CH3" s="243">
        <f>$P3</f>
      </c>
      <c r="CI3" s="243"/>
      <c r="CJ3" s="243">
        <f>$D3</f>
      </c>
      <c r="CK3" s="243"/>
      <c r="CL3" s="243">
        <f>$F3</f>
      </c>
      <c r="CM3" s="243"/>
      <c r="CN3" s="243">
        <f>$H3</f>
      </c>
      <c r="CO3" s="243"/>
      <c r="CP3" s="243">
        <f>$J3</f>
      </c>
      <c r="CQ3" s="243"/>
      <c r="CR3" s="243">
        <f>$L3</f>
      </c>
      <c r="CS3" s="243"/>
      <c r="CT3" s="243">
        <f>$N3</f>
      </c>
      <c r="CU3" s="243"/>
      <c r="CV3" s="243">
        <f>$P3</f>
      </c>
      <c r="CW3" s="243"/>
      <c r="CX3" s="243">
        <f>$D3</f>
      </c>
      <c r="CY3" s="243"/>
      <c r="CZ3" s="243">
        <f>$F3</f>
      </c>
      <c r="DA3" s="243"/>
      <c r="DB3" s="243">
        <f>$H3</f>
      </c>
      <c r="DC3" s="243"/>
      <c r="DD3" s="243">
        <f>$J3</f>
      </c>
      <c r="DE3" s="243"/>
      <c r="DF3" s="243">
        <f>$L3</f>
      </c>
      <c r="DG3" s="243"/>
      <c r="DH3" s="243">
        <f>$N3</f>
      </c>
      <c r="DI3" s="243"/>
      <c r="DJ3" s="243">
        <f>$P3</f>
      </c>
      <c r="DK3" s="243"/>
      <c r="DL3" s="243">
        <f>$D3</f>
      </c>
      <c r="DM3" s="243"/>
      <c r="DN3" s="243">
        <f>$F3</f>
      </c>
      <c r="DO3" s="243"/>
      <c r="DP3" s="243">
        <f>$H3</f>
      </c>
      <c r="DQ3" s="243"/>
      <c r="DR3" s="243">
        <f>$J3</f>
      </c>
      <c r="DS3" s="243"/>
      <c r="DT3" s="243">
        <f>$L3</f>
      </c>
      <c r="DU3" s="243"/>
      <c r="DV3" s="243">
        <f>$N3</f>
      </c>
      <c r="DW3" s="243"/>
      <c r="DX3" s="243">
        <f>$P3</f>
      </c>
      <c r="DY3" s="243"/>
      <c r="DZ3" s="243">
        <f>$D3</f>
      </c>
      <c r="EA3" s="243"/>
      <c r="EB3" s="243">
        <f>$F3</f>
      </c>
      <c r="EC3" s="243"/>
      <c r="ED3" s="243">
        <f>$H3</f>
      </c>
      <c r="EE3" s="243"/>
      <c r="EF3" s="243">
        <f>$J3</f>
      </c>
      <c r="EG3" s="243"/>
      <c r="EH3" s="243">
        <f>$L3</f>
      </c>
      <c r="EI3" s="243"/>
      <c r="EJ3" s="243">
        <f>$N3</f>
      </c>
      <c r="EK3" s="243"/>
      <c r="EL3" s="243">
        <f>$P3</f>
      </c>
      <c r="EM3" s="243"/>
      <c r="EN3" s="243">
        <f>$D3</f>
      </c>
      <c r="EO3" s="243"/>
      <c r="EP3" s="243">
        <f>$F3</f>
      </c>
      <c r="EQ3" s="243"/>
      <c r="ER3" s="243">
        <f>$H3</f>
      </c>
      <c r="ES3" s="243"/>
      <c r="ET3" s="243">
        <f>$J3</f>
      </c>
      <c r="EU3" s="243"/>
      <c r="EV3" s="243">
        <f>$L3</f>
      </c>
      <c r="EW3" s="243"/>
      <c r="EX3" s="243">
        <f>$N3</f>
      </c>
      <c r="EY3" s="243"/>
      <c r="EZ3" s="243">
        <f>$P3</f>
      </c>
      <c r="FA3" s="243"/>
      <c r="FB3" s="243">
        <f>$D3</f>
      </c>
      <c r="FC3" s="243"/>
      <c r="FD3" s="243">
        <f>$F3</f>
      </c>
      <c r="FE3" s="243"/>
      <c r="FF3" s="243">
        <f>$H3</f>
      </c>
      <c r="FG3" s="243"/>
      <c r="FH3" s="243">
        <f>$J3</f>
      </c>
      <c r="FI3" s="243"/>
      <c r="FJ3" s="243">
        <f>$L3</f>
      </c>
      <c r="FK3" s="243"/>
      <c r="FL3" s="243">
        <f>$N3</f>
      </c>
      <c r="FM3" s="243"/>
      <c r="FN3" s="243">
        <f>$P3</f>
      </c>
      <c r="FO3" s="243"/>
      <c r="FP3" s="243">
        <f>$D3</f>
      </c>
      <c r="FQ3" s="243"/>
      <c r="FR3" s="243">
        <f>$F3</f>
      </c>
      <c r="FS3" s="243"/>
      <c r="FT3" s="243">
        <f>$H3</f>
      </c>
      <c r="FU3" s="243"/>
      <c r="FV3" s="243">
        <f>$J3</f>
      </c>
      <c r="FW3" s="243"/>
      <c r="FX3" s="243">
        <f>$L3</f>
      </c>
      <c r="FY3" s="243"/>
      <c r="FZ3" s="243">
        <f>$N3</f>
      </c>
      <c r="GA3" s="243"/>
      <c r="GB3" s="243">
        <f>$P3</f>
      </c>
      <c r="GC3" s="243"/>
      <c r="GD3" s="243">
        <f>$D3</f>
      </c>
      <c r="GE3" s="243"/>
      <c r="GF3" s="243">
        <f>$F3</f>
      </c>
      <c r="GG3" s="243"/>
      <c r="GH3" s="243">
        <f>$H3</f>
      </c>
      <c r="GI3" s="243"/>
      <c r="GJ3" s="243">
        <f>$J3</f>
      </c>
      <c r="GK3" s="243"/>
      <c r="GL3" s="243">
        <f>$L3</f>
      </c>
      <c r="GM3" s="243"/>
      <c r="GN3" s="243">
        <f>$N3</f>
      </c>
      <c r="GO3" s="243"/>
      <c r="GP3" s="243">
        <f>$P3</f>
      </c>
      <c r="GQ3" s="243"/>
      <c r="GR3" s="243">
        <f>$D3</f>
      </c>
      <c r="GS3" s="243"/>
      <c r="GT3" s="243">
        <f>$F3</f>
      </c>
      <c r="GU3" s="243"/>
      <c r="GV3" s="243">
        <f>$H3</f>
      </c>
      <c r="GW3" s="243"/>
      <c r="GX3" s="243">
        <f>$J3</f>
      </c>
      <c r="GY3" s="243"/>
      <c r="GZ3" s="243">
        <f>$L3</f>
      </c>
      <c r="HA3" s="243"/>
      <c r="HB3" s="243">
        <f>$N3</f>
      </c>
      <c r="HC3" s="243"/>
      <c r="HD3" s="243">
        <f>$P3</f>
      </c>
      <c r="HE3" s="243"/>
      <c r="HF3" s="243">
        <f>$D3</f>
      </c>
      <c r="HG3" s="243"/>
      <c r="HH3" s="243">
        <f>$F3</f>
      </c>
      <c r="HI3" s="243"/>
      <c r="HJ3" s="243">
        <f>$H3</f>
      </c>
      <c r="HK3" s="243"/>
      <c r="HL3" s="243">
        <f>$J3</f>
      </c>
      <c r="HM3" s="243"/>
      <c r="HN3" s="243">
        <f>$L3</f>
      </c>
      <c r="HO3" s="243"/>
      <c r="HP3" s="243">
        <f>$N3</f>
      </c>
      <c r="HQ3" s="243"/>
      <c r="HR3" s="243">
        <f>$P3</f>
      </c>
      <c r="HS3" s="243"/>
      <c r="HT3" s="243">
        <f>$D3</f>
      </c>
      <c r="HU3" s="243"/>
      <c r="HV3" s="243">
        <f>$F3</f>
      </c>
      <c r="HW3" s="243"/>
      <c r="HX3" s="243">
        <f>$H3</f>
      </c>
      <c r="HY3" s="243"/>
      <c r="HZ3" s="243">
        <f>$J3</f>
      </c>
      <c r="IA3" s="243"/>
      <c r="IB3" s="243">
        <f>$L3</f>
      </c>
      <c r="IC3" s="243"/>
      <c r="ID3" s="243">
        <f>$N3</f>
      </c>
      <c r="IE3" s="243"/>
      <c r="IF3" s="243">
        <f>$P3</f>
      </c>
      <c r="IG3" s="243"/>
      <c r="IH3" s="243">
        <f>$D3</f>
      </c>
      <c r="II3" s="243"/>
      <c r="IJ3" s="243">
        <f>$F3</f>
      </c>
      <c r="IK3" s="243"/>
      <c r="IL3" s="243">
        <f>$H3</f>
      </c>
      <c r="IM3" s="243"/>
      <c r="IN3" s="243">
        <f>$J3</f>
      </c>
      <c r="IO3" s="243"/>
      <c r="IP3" s="243">
        <f>$L3</f>
      </c>
      <c r="IQ3" s="243"/>
      <c r="IR3" s="243">
        <f>$N3</f>
      </c>
      <c r="IS3" s="243"/>
      <c r="IT3" s="243">
        <f>$P3</f>
      </c>
      <c r="IU3" s="243"/>
      <c r="IV3" s="243">
        <f>$D3</f>
      </c>
      <c r="IW3" s="243"/>
      <c r="IX3" s="243">
        <f>$F3</f>
      </c>
      <c r="IY3" s="243"/>
      <c r="IZ3" s="243">
        <f>$H3</f>
      </c>
      <c r="JA3" s="243"/>
      <c r="JB3" s="243">
        <f>$J3</f>
      </c>
      <c r="JC3" s="243"/>
      <c r="JD3" s="243">
        <f>$L3</f>
      </c>
      <c r="JE3" s="243"/>
      <c r="JF3" s="243">
        <f>$N3</f>
      </c>
      <c r="JG3" s="243"/>
      <c r="JH3" s="243">
        <f>$P3</f>
      </c>
      <c r="JI3" s="243"/>
      <c r="JJ3" s="243">
        <f>$D3</f>
      </c>
      <c r="JK3" s="243"/>
      <c r="JL3" s="243">
        <f>$F3</f>
      </c>
      <c r="JM3" s="243"/>
      <c r="JN3" s="243">
        <f>$H3</f>
      </c>
      <c r="JO3" s="243"/>
      <c r="JP3" s="243">
        <f>$J3</f>
      </c>
      <c r="JQ3" s="243"/>
      <c r="JR3" s="243">
        <f>$L3</f>
      </c>
      <c r="JS3" s="243"/>
      <c r="JT3" s="243">
        <f>$N3</f>
      </c>
      <c r="JU3" s="243"/>
      <c r="JV3" s="243">
        <f>$P3</f>
      </c>
      <c r="JW3" s="243"/>
      <c r="JX3" s="243">
        <f>$D3</f>
      </c>
      <c r="JY3" s="243"/>
      <c r="JZ3" s="243">
        <f>$F3</f>
      </c>
      <c r="KA3" s="243"/>
      <c r="KB3" s="243">
        <f>$H3</f>
      </c>
      <c r="KC3" s="243"/>
      <c r="KD3" s="243">
        <f>$J3</f>
      </c>
      <c r="KE3" s="243"/>
      <c r="KF3" s="243">
        <f>$L3</f>
      </c>
      <c r="KG3" s="243"/>
      <c r="KH3" s="243">
        <f>$N3</f>
      </c>
      <c r="KI3" s="243"/>
      <c r="KJ3" s="243">
        <f>$P3</f>
      </c>
      <c r="KK3" s="243"/>
      <c r="KL3" s="243">
        <f>$D3</f>
      </c>
      <c r="KM3" s="243"/>
      <c r="KN3" s="243">
        <f>$F3</f>
      </c>
      <c r="KO3" s="243"/>
      <c r="KP3" s="243">
        <f>$H3</f>
      </c>
      <c r="KQ3" s="243"/>
      <c r="KR3" s="243">
        <f>$J3</f>
      </c>
      <c r="KS3" s="243"/>
      <c r="KT3" s="243">
        <f>$L3</f>
      </c>
      <c r="KU3" s="243"/>
      <c r="KV3" s="243">
        <f>$N3</f>
      </c>
      <c r="KW3" s="243"/>
      <c r="KX3" s="243">
        <f>$P3</f>
      </c>
      <c r="KY3" s="243"/>
      <c r="KZ3" s="248">
        <f>$D3</f>
      </c>
      <c r="LA3" s="248"/>
      <c r="LB3" s="248">
        <f>$F3</f>
      </c>
      <c r="LC3" s="248"/>
      <c r="LD3" s="248">
        <f>$H3</f>
      </c>
      <c r="LE3" s="248"/>
      <c r="LF3" s="248">
        <f>$J3</f>
      </c>
      <c r="LG3" s="248"/>
      <c r="LH3" s="248">
        <f>$L3</f>
      </c>
      <c r="LI3" s="248"/>
      <c r="LJ3" s="248">
        <f>$N3</f>
      </c>
      <c r="LK3" s="248"/>
      <c r="LL3" s="248">
        <f>$P3</f>
      </c>
      <c r="LM3" s="248"/>
      <c r="LN3" s="243">
        <f>$D3</f>
      </c>
      <c r="LO3" s="243"/>
      <c r="LP3" s="243">
        <f>$F3</f>
      </c>
      <c r="LQ3" s="243"/>
      <c r="LR3" s="243">
        <f>$H3</f>
      </c>
      <c r="LS3" s="243"/>
      <c r="LT3" s="243">
        <f>$J3</f>
      </c>
      <c r="LU3" s="243"/>
      <c r="LV3" s="243">
        <f>$L3</f>
      </c>
      <c r="LW3" s="243"/>
      <c r="LX3" s="243">
        <f>$N3</f>
      </c>
      <c r="LY3" s="243"/>
      <c r="LZ3" s="243">
        <f>$P3</f>
      </c>
      <c r="MA3" s="243"/>
      <c r="MB3" s="243">
        <f>$D3</f>
      </c>
      <c r="MC3" s="243"/>
      <c r="MD3" s="243">
        <f>$F3</f>
      </c>
      <c r="ME3" s="243"/>
      <c r="MF3" s="243">
        <f>$H3</f>
      </c>
      <c r="MG3" s="243"/>
      <c r="MH3" s="243">
        <f>$J3</f>
      </c>
      <c r="MI3" s="243"/>
      <c r="MJ3" s="243">
        <f>$L3</f>
      </c>
      <c r="MK3" s="243"/>
      <c r="ML3" s="243">
        <f>$N3</f>
      </c>
      <c r="MM3" s="243"/>
      <c r="MN3" s="243">
        <f>$P3</f>
      </c>
      <c r="MO3" s="243"/>
      <c r="MP3" s="243">
        <f>$D3</f>
      </c>
      <c r="MQ3" s="243"/>
      <c r="MR3" s="243">
        <f>$F3</f>
      </c>
      <c r="MS3" s="243"/>
      <c r="MT3" s="243">
        <f>$H3</f>
      </c>
      <c r="MU3" s="243"/>
      <c r="MV3" s="243">
        <f>$J3</f>
      </c>
      <c r="MW3" s="243"/>
      <c r="MX3" s="243">
        <f>$L3</f>
      </c>
      <c r="MY3" s="243"/>
      <c r="MZ3" s="243">
        <f>$N3</f>
      </c>
      <c r="NA3" s="243"/>
      <c r="NB3" s="243">
        <f>$P3</f>
      </c>
      <c r="NC3" s="243"/>
      <c r="ND3" s="243">
        <f>$D3</f>
      </c>
      <c r="NE3" s="243"/>
      <c r="NF3" s="243">
        <f>$F3</f>
      </c>
      <c r="NG3" s="243"/>
      <c r="NH3" s="243">
        <f>$H3</f>
      </c>
      <c r="NI3" s="243"/>
      <c r="NJ3" s="243">
        <f>$J3</f>
      </c>
      <c r="NK3" s="243"/>
      <c r="NL3" s="243">
        <f>$L3</f>
      </c>
      <c r="NM3" s="243"/>
      <c r="NN3" s="243">
        <f>$N3</f>
      </c>
      <c r="NO3" s="243"/>
      <c r="NP3" s="243">
        <f>$P3</f>
      </c>
      <c r="NQ3" s="243"/>
      <c r="NR3" s="243">
        <f>$D3</f>
      </c>
      <c r="NS3" s="243"/>
      <c r="NT3" s="243">
        <f>$F3</f>
      </c>
      <c r="NU3" s="243"/>
      <c r="NV3" s="243">
        <f>$H3</f>
      </c>
      <c r="NW3" s="243"/>
      <c r="NX3" s="243">
        <f>$J3</f>
      </c>
      <c r="NY3" s="243"/>
      <c r="NZ3" s="243">
        <f>$L3</f>
      </c>
      <c r="OA3" s="243"/>
      <c r="OB3" s="243">
        <f>$N3</f>
      </c>
      <c r="OC3" s="243"/>
      <c r="OD3" s="243">
        <f>$P3</f>
      </c>
      <c r="OE3" s="243"/>
      <c r="OF3" s="243">
        <f>$D3</f>
      </c>
      <c r="OG3" s="243"/>
      <c r="OH3" s="243">
        <f>$F3</f>
      </c>
      <c r="OI3" s="243"/>
      <c r="OJ3" s="243">
        <f>$H3</f>
      </c>
      <c r="OK3" s="243"/>
      <c r="OL3" s="243">
        <f>$J3</f>
      </c>
      <c r="OM3" s="243"/>
      <c r="ON3" s="243">
        <f>$L3</f>
      </c>
      <c r="OO3" s="243"/>
      <c r="OP3" s="243">
        <f>$N3</f>
      </c>
      <c r="OQ3" s="243"/>
      <c r="OR3" s="243">
        <f>$P3</f>
      </c>
      <c r="OS3" s="243"/>
      <c r="OT3" s="243">
        <f>$D3</f>
      </c>
      <c r="OU3" s="243"/>
      <c r="OV3" s="243">
        <f>$F3</f>
      </c>
      <c r="OW3" s="243"/>
      <c r="OX3" s="243">
        <f>$H3</f>
      </c>
      <c r="OY3" s="243"/>
      <c r="OZ3" s="243">
        <f>$J3</f>
      </c>
      <c r="PA3" s="243"/>
      <c r="PB3" s="243">
        <f>$L3</f>
      </c>
      <c r="PC3" s="243"/>
      <c r="PD3" s="243">
        <f>$N3</f>
      </c>
      <c r="PE3" s="243"/>
      <c r="PF3" s="243">
        <f>$P3</f>
      </c>
      <c r="PG3" s="243"/>
      <c r="PH3" s="243">
        <f>$D3</f>
      </c>
      <c r="PI3" s="243"/>
      <c r="PJ3" s="243">
        <f>$F3</f>
      </c>
      <c r="PK3" s="243"/>
      <c r="PL3" s="243">
        <f>$H3</f>
      </c>
      <c r="PM3" s="243"/>
      <c r="PN3" s="243">
        <f>$J3</f>
      </c>
      <c r="PO3" s="243"/>
      <c r="PP3" s="243">
        <f>$L3</f>
      </c>
      <c r="PQ3" s="243"/>
      <c r="PR3" s="243">
        <f>$N3</f>
      </c>
      <c r="PS3" s="243"/>
      <c r="PT3" s="243">
        <f>$P3</f>
      </c>
      <c r="PU3" s="243"/>
      <c r="PV3" s="243">
        <f>$D3</f>
      </c>
      <c r="PW3" s="243"/>
      <c r="PX3" s="243">
        <f>$F3</f>
      </c>
      <c r="PY3" s="243"/>
      <c r="PZ3" s="243">
        <f>$H3</f>
      </c>
      <c r="QA3" s="243"/>
      <c r="QB3" s="243">
        <f>$J3</f>
      </c>
      <c r="QC3" s="243"/>
      <c r="QD3" s="243">
        <f>$L3</f>
      </c>
      <c r="QE3" s="243"/>
      <c r="QF3" s="243">
        <f>$N3</f>
      </c>
      <c r="QG3" s="243"/>
      <c r="QH3" s="243">
        <f>$P3</f>
      </c>
      <c r="QI3" s="243"/>
      <c r="QJ3" s="243">
        <f>$D3</f>
      </c>
      <c r="QK3" s="243"/>
      <c r="QL3" s="243">
        <f>$F3</f>
      </c>
      <c r="QM3" s="243"/>
      <c r="QN3" s="243">
        <f>$H3</f>
      </c>
      <c r="QO3" s="243"/>
      <c r="QP3" s="243">
        <f>$J3</f>
      </c>
      <c r="QQ3" s="243"/>
      <c r="QR3" s="243">
        <f>$L3</f>
      </c>
      <c r="QS3" s="243"/>
      <c r="QT3" s="243">
        <f>$N3</f>
      </c>
      <c r="QU3" s="243"/>
      <c r="QV3" s="243">
        <f>$P3</f>
      </c>
      <c r="QW3" s="243"/>
      <c r="QX3" s="243">
        <f>$D3</f>
      </c>
      <c r="QY3" s="243"/>
      <c r="QZ3" s="243">
        <f>$F3</f>
      </c>
      <c r="RA3" s="243"/>
      <c r="RB3" s="243">
        <f>$H3</f>
      </c>
      <c r="RC3" s="243"/>
      <c r="RD3" s="243">
        <f>$J3</f>
      </c>
      <c r="RE3" s="243"/>
      <c r="RF3" s="243">
        <f>$L3</f>
      </c>
      <c r="RG3" s="243"/>
      <c r="RH3" s="243">
        <f>$N3</f>
      </c>
      <c r="RI3" s="243"/>
      <c r="RJ3" s="243">
        <f>$P3</f>
      </c>
      <c r="RK3" s="243"/>
      <c r="RL3" s="243">
        <f>$D3</f>
      </c>
      <c r="RM3" s="243"/>
      <c r="RN3" s="243">
        <f>$F3</f>
      </c>
      <c r="RO3" s="243"/>
      <c r="RP3" s="243">
        <f>$H3</f>
      </c>
      <c r="RQ3" s="243"/>
      <c r="RR3" s="243">
        <f>$J3</f>
      </c>
      <c r="RS3" s="243"/>
      <c r="RT3" s="243">
        <f>$L3</f>
      </c>
      <c r="RU3" s="243"/>
      <c r="RV3" s="243">
        <f>$N3</f>
      </c>
      <c r="RW3" s="243"/>
      <c r="RX3" s="243">
        <f>$P3</f>
      </c>
      <c r="RY3" s="243"/>
      <c r="RZ3" s="243">
        <f>$D3</f>
      </c>
      <c r="SA3" s="243"/>
      <c r="SB3" s="243">
        <f>$F3</f>
      </c>
      <c r="SC3" s="243"/>
      <c r="SD3" s="243">
        <f>$H3</f>
      </c>
      <c r="SE3" s="243"/>
      <c r="SF3" s="243">
        <f>$J3</f>
      </c>
      <c r="SG3" s="243"/>
      <c r="SH3" s="243">
        <f>$L3</f>
      </c>
      <c r="SI3" s="243"/>
      <c r="SJ3" s="243">
        <f>$N3</f>
      </c>
      <c r="SK3" s="243"/>
      <c r="SL3" s="243">
        <f>$P3</f>
      </c>
      <c r="SM3" s="243"/>
      <c r="SN3" s="243">
        <f>$D3</f>
      </c>
      <c r="SO3" s="243"/>
      <c r="SP3" s="243">
        <f>$F3</f>
      </c>
      <c r="SQ3" s="243"/>
      <c r="SR3" s="243">
        <f>$H3</f>
      </c>
      <c r="SS3" s="243"/>
      <c r="ST3" s="243">
        <f>$J3</f>
      </c>
      <c r="SU3" s="243"/>
      <c r="SV3" s="243">
        <f>$L3</f>
      </c>
      <c r="SW3" s="243"/>
      <c r="SX3" s="243">
        <f>$N3</f>
      </c>
      <c r="SY3" s="243"/>
      <c r="SZ3" s="243">
        <f>$P3</f>
      </c>
      <c r="TA3" s="243"/>
      <c r="TB3" s="243">
        <f>$D3</f>
      </c>
      <c r="TC3" s="243"/>
      <c r="TD3" s="243">
        <f>$F3</f>
      </c>
      <c r="TE3" s="243"/>
      <c r="TF3" s="243">
        <f>$H3</f>
      </c>
      <c r="TG3" s="243"/>
      <c r="TH3" s="243">
        <f>$J3</f>
      </c>
      <c r="TI3" s="243"/>
      <c r="TJ3" s="243">
        <f>$L3</f>
      </c>
      <c r="TK3" s="243"/>
      <c r="TL3" s="243">
        <f>$N3</f>
      </c>
      <c r="TM3" s="243"/>
      <c r="TN3" s="243">
        <f>$P3</f>
      </c>
      <c r="TO3" s="243"/>
      <c r="TP3" s="243">
        <f>$D3</f>
      </c>
      <c r="TQ3" s="243"/>
      <c r="TR3" s="243">
        <f>$F3</f>
      </c>
      <c r="TS3" s="243"/>
      <c r="TT3" s="243">
        <f>$H3</f>
      </c>
      <c r="TU3" s="243"/>
      <c r="TV3" s="243">
        <f>$J3</f>
      </c>
      <c r="TW3" s="243"/>
      <c r="TX3" s="243">
        <f>$L3</f>
      </c>
      <c r="TY3" s="243"/>
      <c r="TZ3" s="243">
        <f>$N3</f>
      </c>
      <c r="UA3" s="243"/>
      <c r="UB3" s="243">
        <f>$P3</f>
      </c>
      <c r="UC3" s="243"/>
      <c r="UD3" s="243">
        <f>$D3</f>
      </c>
      <c r="UE3" s="243"/>
      <c r="UF3" s="243">
        <f>$F3</f>
      </c>
      <c r="UG3" s="243"/>
      <c r="UH3" s="243">
        <f>$H3</f>
      </c>
      <c r="UI3" s="243"/>
      <c r="UJ3" s="243">
        <f>$J3</f>
      </c>
      <c r="UK3" s="243"/>
      <c r="UL3" s="243">
        <f>$L3</f>
      </c>
      <c r="UM3" s="243"/>
      <c r="UN3" s="243">
        <f>$N3</f>
      </c>
      <c r="UO3" s="243"/>
      <c r="UP3" s="243">
        <f>$P3</f>
      </c>
      <c r="UQ3" s="243"/>
      <c r="UR3" s="243">
        <f>$D3</f>
      </c>
      <c r="US3" s="243"/>
      <c r="UT3" s="243">
        <f>$F3</f>
      </c>
      <c r="UU3" s="243"/>
      <c r="UV3" s="243">
        <f>$H3</f>
      </c>
      <c r="UW3" s="243"/>
      <c r="UX3" s="243">
        <f>$J3</f>
      </c>
      <c r="UY3" s="243"/>
      <c r="UZ3" s="243">
        <f>$L3</f>
      </c>
      <c r="VA3" s="243"/>
      <c r="VB3" s="243">
        <f>$N3</f>
      </c>
      <c r="VC3" s="243"/>
      <c r="VD3" s="243">
        <f>$P3</f>
      </c>
      <c r="VE3" s="243"/>
      <c r="VF3" s="243">
        <f>$D3</f>
      </c>
      <c r="VG3" s="243"/>
      <c r="VH3" s="243">
        <f>$F3</f>
      </c>
      <c r="VI3" s="243"/>
      <c r="VJ3" s="243">
        <f>$H3</f>
      </c>
      <c r="VK3" s="243"/>
      <c r="VL3" s="243">
        <f>$J3</f>
      </c>
      <c r="VM3" s="243"/>
      <c r="VN3" s="243">
        <f>$L3</f>
      </c>
      <c r="VO3" s="243"/>
      <c r="VP3" s="243">
        <f>$N3</f>
      </c>
      <c r="VQ3" s="243"/>
      <c r="VR3" s="243">
        <f>$P3</f>
      </c>
      <c r="VS3" s="243"/>
      <c r="VT3" s="243">
        <f>$D3</f>
      </c>
      <c r="VU3" s="243"/>
      <c r="VV3" s="243">
        <f>$F3</f>
      </c>
      <c r="VW3" s="243"/>
      <c r="VX3" s="243">
        <f>$H3</f>
      </c>
      <c r="VY3" s="243"/>
      <c r="VZ3" s="243">
        <f>$J3</f>
      </c>
      <c r="WA3" s="243"/>
      <c r="WB3" s="243">
        <f>$L3</f>
      </c>
      <c r="WC3" s="243"/>
      <c r="WD3" s="243">
        <f>$N3</f>
      </c>
      <c r="WE3" s="243"/>
      <c r="WF3" s="243">
        <f>$P3</f>
      </c>
      <c r="WG3" s="243"/>
      <c r="WH3" s="243">
        <f>$D3</f>
      </c>
      <c r="WI3" s="243"/>
      <c r="WJ3" s="243">
        <f>$F3</f>
      </c>
      <c r="WK3" s="243"/>
      <c r="WL3" s="243">
        <f>$H3</f>
      </c>
      <c r="WM3" s="243"/>
      <c r="WN3" s="243">
        <f>$J3</f>
      </c>
      <c r="WO3" s="243"/>
      <c r="WP3" s="243">
        <f>$L3</f>
      </c>
      <c r="WQ3" s="243"/>
      <c r="WR3" s="243">
        <f>$N3</f>
      </c>
      <c r="WS3" s="243"/>
      <c r="WT3" s="243">
        <f>$P3</f>
      </c>
      <c r="WU3" s="243"/>
      <c r="WV3" s="243">
        <f>$D3</f>
      </c>
      <c r="WW3" s="243"/>
      <c r="WX3" s="243">
        <f>$F3</f>
      </c>
      <c r="WY3" s="243"/>
      <c r="WZ3" s="243">
        <f>$H3</f>
      </c>
      <c r="XA3" s="243"/>
      <c r="XB3" s="243">
        <f>$J3</f>
      </c>
      <c r="XC3" s="243"/>
      <c r="XD3" s="243">
        <f>$L3</f>
      </c>
      <c r="XE3" s="243"/>
      <c r="XF3" s="243">
        <f>$N3</f>
      </c>
      <c r="XG3" s="243"/>
      <c r="XH3" s="243">
        <f>$P3</f>
      </c>
      <c r="XI3" s="243"/>
      <c r="XJ3" s="243">
        <f>$D3</f>
      </c>
      <c r="XK3" s="243"/>
      <c r="XL3" s="243">
        <f>$F3</f>
      </c>
      <c r="XM3" s="243"/>
      <c r="XN3" s="243">
        <f>$H3</f>
      </c>
      <c r="XO3" s="243"/>
      <c r="XP3" s="243">
        <f>$J3</f>
      </c>
      <c r="XQ3" s="243"/>
      <c r="XR3" s="243">
        <f>$L3</f>
      </c>
      <c r="XS3" s="243"/>
      <c r="XT3" s="243">
        <f>$N3</f>
      </c>
      <c r="XU3" s="243"/>
      <c r="XV3" s="243">
        <f>$P3</f>
      </c>
      <c r="XW3" s="243"/>
      <c r="XX3" s="243">
        <f>$D3</f>
      </c>
      <c r="XY3" s="243"/>
      <c r="XZ3" s="243">
        <f>$F3</f>
      </c>
      <c r="YA3" s="243"/>
      <c r="YB3" s="243">
        <f>$H3</f>
      </c>
      <c r="YC3" s="243"/>
      <c r="YD3" s="243">
        <f>$J3</f>
      </c>
      <c r="YE3" s="243"/>
      <c r="YF3" s="243">
        <f>$L3</f>
      </c>
      <c r="YG3" s="243"/>
      <c r="YH3" s="243">
        <f>$N3</f>
      </c>
      <c r="YI3" s="243"/>
      <c r="YJ3" s="243">
        <f>$P3</f>
      </c>
      <c r="YK3" s="243"/>
      <c r="YL3" s="243">
        <f>$D3</f>
      </c>
      <c r="YM3" s="243"/>
      <c r="YN3" s="243">
        <f>$F3</f>
      </c>
      <c r="YO3" s="243"/>
      <c r="YP3" s="243">
        <f>$H3</f>
      </c>
      <c r="YQ3" s="243"/>
      <c r="YR3" s="243">
        <f>$J3</f>
      </c>
      <c r="YS3" s="243"/>
      <c r="YT3" s="243">
        <f>$L3</f>
      </c>
      <c r="YU3" s="243"/>
      <c r="YV3" s="243">
        <f>$N3</f>
      </c>
      <c r="YW3" s="243"/>
      <c r="YX3" s="243">
        <f>$P3</f>
      </c>
      <c r="YY3" s="243"/>
      <c r="YZ3" s="243">
        <f>$D3</f>
      </c>
      <c r="ZA3" s="243"/>
      <c r="ZB3" s="243">
        <f>$F3</f>
      </c>
      <c r="ZC3" s="243"/>
      <c r="ZD3" s="243">
        <f>$H3</f>
      </c>
      <c r="ZE3" s="243"/>
      <c r="ZF3" s="243">
        <f>$J3</f>
      </c>
      <c r="ZG3" s="243"/>
      <c r="ZH3" s="243">
        <f>$L3</f>
      </c>
      <c r="ZI3" s="243"/>
      <c r="ZJ3" s="243">
        <f>$N3</f>
      </c>
      <c r="ZK3" s="243"/>
      <c r="ZL3" s="243">
        <f>$P3</f>
      </c>
      <c r="ZM3" s="243"/>
      <c r="ZN3" s="243">
        <f>$D3</f>
      </c>
      <c r="ZO3" s="243"/>
      <c r="ZP3" s="243">
        <f>$F3</f>
      </c>
      <c r="ZQ3" s="243"/>
      <c r="ZR3" s="243">
        <f>$H3</f>
      </c>
      <c r="ZS3" s="243"/>
      <c r="ZT3" s="243">
        <f>$J3</f>
      </c>
      <c r="ZU3" s="243"/>
      <c r="ZV3" s="243">
        <f>$L3</f>
      </c>
      <c r="ZW3" s="243"/>
      <c r="ZX3" s="243">
        <f>$N3</f>
      </c>
      <c r="ZY3" s="243"/>
      <c r="ZZ3" s="243">
        <f>$P3</f>
      </c>
      <c r="AAA3" s="243"/>
      <c r="AAB3" s="243">
        <f>$D3</f>
      </c>
      <c r="AAC3" s="243"/>
      <c r="AAD3" s="243">
        <f>$F3</f>
      </c>
      <c r="AAE3" s="243"/>
      <c r="AAF3" s="243">
        <f>$H3</f>
      </c>
      <c r="AAG3" s="243"/>
      <c r="AAH3" s="243">
        <f>$J3</f>
      </c>
      <c r="AAI3" s="243"/>
      <c r="AAJ3" s="243">
        <f>$L3</f>
      </c>
      <c r="AAK3" s="243"/>
      <c r="AAL3" s="243">
        <f>$N3</f>
      </c>
      <c r="AAM3" s="243"/>
      <c r="AAN3" s="243">
        <f>$P3</f>
      </c>
      <c r="AAO3" s="243"/>
      <c r="AAP3" s="243">
        <f>$D3</f>
      </c>
      <c r="AAQ3" s="243"/>
      <c r="AAR3" s="243">
        <f>$F3</f>
      </c>
      <c r="AAS3" s="243"/>
      <c r="AAT3" s="243">
        <f>$H3</f>
      </c>
      <c r="AAU3" s="243"/>
      <c r="AAV3" s="243">
        <f>$J3</f>
      </c>
      <c r="AAW3" s="243"/>
      <c r="AAX3" s="243">
        <f>$L3</f>
      </c>
      <c r="AAY3" s="243"/>
      <c r="AAZ3" s="243">
        <f>$N3</f>
      </c>
      <c r="ABA3" s="243"/>
      <c r="ABB3" s="243">
        <f>$P3</f>
      </c>
      <c r="ABC3" s="243"/>
      <c r="ABD3" s="243">
        <f>$D3</f>
      </c>
      <c r="ABE3" s="243"/>
      <c r="ABF3" s="243">
        <f>$F3</f>
      </c>
      <c r="ABG3" s="243"/>
      <c r="ABH3" s="243">
        <f>$H3</f>
      </c>
      <c r="ABI3" s="243"/>
      <c r="ABJ3" s="243">
        <f>$J3</f>
      </c>
      <c r="ABK3" s="243"/>
      <c r="ABL3" s="243">
        <f>$L3</f>
      </c>
      <c r="ABM3" s="243"/>
      <c r="ABN3" s="243">
        <f>$N3</f>
      </c>
      <c r="ABO3" s="243"/>
      <c r="ABP3" s="243">
        <f>$P3</f>
      </c>
      <c r="ABQ3" s="243"/>
      <c r="ABR3" s="243">
        <f>$D3</f>
      </c>
      <c r="ABS3" s="243"/>
      <c r="ABT3" s="243">
        <f>$F3</f>
      </c>
      <c r="ABU3" s="243"/>
      <c r="ABV3" s="243">
        <f>$H3</f>
      </c>
      <c r="ABW3" s="243"/>
      <c r="ABX3" s="243">
        <f>$J3</f>
      </c>
      <c r="ABY3" s="243"/>
      <c r="ABZ3" s="243">
        <f>$L3</f>
      </c>
      <c r="ACA3" s="243"/>
      <c r="ACB3" s="243">
        <f>$N3</f>
      </c>
      <c r="ACC3" s="243"/>
      <c r="ACD3" s="243">
        <f>$P3</f>
      </c>
      <c r="ACE3" s="243"/>
      <c r="ACF3" s="243">
        <f>$D3</f>
      </c>
      <c r="ACG3" s="243"/>
      <c r="ACH3" s="243">
        <f>$F3</f>
      </c>
      <c r="ACI3" s="243"/>
      <c r="ACJ3" s="243">
        <f>$H3</f>
      </c>
      <c r="ACK3" s="243"/>
      <c r="ACL3" s="243">
        <f>$J3</f>
      </c>
      <c r="ACM3" s="243"/>
      <c r="ACN3" s="243">
        <f>$L3</f>
      </c>
      <c r="ACO3" s="243"/>
      <c r="ACP3" s="243">
        <f>$N3</f>
      </c>
      <c r="ACQ3" s="243"/>
      <c r="ACR3" s="243">
        <f>$P3</f>
      </c>
      <c r="ACS3" s="243"/>
      <c r="ACT3" s="243">
        <f>$D3</f>
      </c>
      <c r="ACU3" s="243"/>
      <c r="ACV3" s="243">
        <f>$F3</f>
      </c>
      <c r="ACW3" s="243"/>
      <c r="ACX3" s="243">
        <f>$H3</f>
      </c>
      <c r="ACY3" s="243"/>
      <c r="ACZ3" s="243">
        <f>$J3</f>
      </c>
      <c r="ADA3" s="243"/>
      <c r="ADB3" s="243">
        <f>$L3</f>
      </c>
      <c r="ADC3" s="243"/>
      <c r="ADD3" s="243">
        <f>$N3</f>
      </c>
      <c r="ADE3" s="243"/>
      <c r="ADF3" s="243">
        <f>$P3</f>
      </c>
      <c r="ADG3" s="243"/>
    </row>
    <row r="4" spans="1:787" s="50" customFormat="1" ht="20.25" customHeight="1">
      <c r="A4" s="259">
        <v>1</v>
      </c>
      <c r="B4" s="260" t="inlineStr">
        <is>
          <t xml:space="preserve">講師X</t>
        </is>
      </c>
      <c r="C4" s="56">
        <f>IF(B4="","",B4)</f>
      </c>
      <c r="D4" s="3"/>
      <c r="E4" s="4"/>
      <c r="F4" s="3"/>
      <c r="G4" s="4"/>
      <c r="H4" s="3"/>
      <c r="I4" s="4"/>
      <c r="J4" s="3" t="inlineStr">
        <is>
          <t xml:space="preserve">中1 生徒A</t>
        </is>
      </c>
      <c r="K4" s="4" t="inlineStr">
        <is>
          <t xml:space="preserve">数学</t>
        </is>
      </c>
      <c r="L4" s="3"/>
      <c r="M4" s="4"/>
      <c r="N4" s="3"/>
      <c r="O4" s="4"/>
      <c r="P4" s="3"/>
      <c r="Q4" s="5"/>
      <c r="R4" s="3"/>
      <c r="S4" s="4"/>
      <c r="T4" s="3"/>
      <c r="U4" s="5"/>
      <c r="V4" s="3"/>
      <c r="W4" s="5"/>
      <c r="X4" s="3"/>
      <c r="Y4" s="5"/>
      <c r="Z4" s="3"/>
      <c r="AA4" s="4"/>
      <c r="AB4" s="3"/>
      <c r="AC4" s="4"/>
      <c r="AD4" s="3"/>
      <c r="AE4" s="4"/>
      <c r="AF4" s="3"/>
      <c r="AG4" s="4"/>
      <c r="AH4" s="3"/>
      <c r="AI4" s="5"/>
      <c r="AJ4" s="3"/>
      <c r="AK4" s="5"/>
      <c r="AL4" s="3"/>
      <c r="AM4" s="5"/>
      <c r="AN4" s="3"/>
      <c r="AO4" s="4"/>
      <c r="AP4" s="3"/>
      <c r="AQ4" s="4"/>
      <c r="AR4" s="3"/>
      <c r="AS4" s="4"/>
      <c r="AT4" s="3"/>
      <c r="AU4" s="4"/>
      <c r="AV4" s="3"/>
      <c r="AW4" s="5"/>
      <c r="AX4" s="3"/>
      <c r="AY4" s="5"/>
      <c r="AZ4" s="3"/>
      <c r="BA4" s="5"/>
      <c r="BB4" s="3"/>
      <c r="BC4" s="5"/>
      <c r="BD4" s="3"/>
      <c r="BE4" s="4"/>
      <c r="BF4" s="3"/>
      <c r="BG4" s="4"/>
      <c r="BH4" s="3"/>
      <c r="BI4" s="4"/>
      <c r="BJ4" s="3"/>
      <c r="BK4" s="5"/>
      <c r="BL4" s="3"/>
      <c r="BM4" s="5"/>
      <c r="BN4" s="3"/>
      <c r="BO4" s="5"/>
      <c r="BP4" s="3"/>
      <c r="BQ4" s="4"/>
      <c r="BR4" s="3"/>
      <c r="BS4" s="4"/>
      <c r="BT4" s="3"/>
      <c r="BU4" s="4"/>
      <c r="BV4" s="3"/>
      <c r="BW4" s="4"/>
      <c r="BX4" s="3"/>
      <c r="BY4" s="5"/>
      <c r="BZ4" s="3"/>
      <c r="CA4" s="5"/>
      <c r="CB4" s="3"/>
      <c r="CC4" s="5"/>
      <c r="CD4" s="3"/>
      <c r="CE4" s="5"/>
      <c r="CF4" s="3"/>
      <c r="CG4" s="4"/>
      <c r="CH4" s="3"/>
      <c r="CI4" s="4"/>
      <c r="CJ4" s="3"/>
      <c r="CK4" s="4"/>
      <c r="CL4" s="3"/>
      <c r="CM4" s="4"/>
      <c r="CN4" s="3"/>
      <c r="CO4" s="4"/>
      <c r="CP4" s="45"/>
      <c r="CQ4" s="46"/>
      <c r="CR4" s="3"/>
      <c r="CS4" s="4"/>
      <c r="CT4" s="3"/>
      <c r="CU4" s="4"/>
      <c r="CV4" s="3"/>
      <c r="CW4" s="5"/>
      <c r="CX4" s="3"/>
      <c r="CY4" s="4"/>
      <c r="CZ4" s="3"/>
      <c r="DA4" s="4"/>
      <c r="DB4" s="3"/>
      <c r="DC4" s="4"/>
      <c r="DD4" s="3"/>
      <c r="DE4" s="4"/>
      <c r="DF4" s="3"/>
      <c r="DG4" s="4"/>
      <c r="DH4" s="3"/>
      <c r="DI4" s="4"/>
      <c r="DJ4" s="3"/>
      <c r="DK4" s="5"/>
      <c r="DL4" s="3"/>
      <c r="DM4" s="4"/>
      <c r="DN4" s="3"/>
      <c r="DO4" s="5"/>
      <c r="DP4" s="3"/>
      <c r="DQ4" s="5"/>
      <c r="DR4" s="3"/>
      <c r="DS4" s="5"/>
      <c r="DT4" s="3"/>
      <c r="DU4" s="4"/>
      <c r="DV4" s="3"/>
      <c r="DW4" s="4"/>
      <c r="DX4" s="3"/>
      <c r="DY4" s="4"/>
      <c r="DZ4" s="3"/>
      <c r="EA4" s="4"/>
      <c r="EB4" s="3"/>
      <c r="EC4" s="5"/>
      <c r="ED4" s="3"/>
      <c r="EE4" s="5"/>
      <c r="EF4" s="3"/>
      <c r="EG4" s="5"/>
      <c r="EH4" s="3"/>
      <c r="EI4" s="4"/>
      <c r="EJ4" s="3"/>
      <c r="EK4" s="4"/>
      <c r="EL4" s="3"/>
      <c r="EM4" s="4"/>
      <c r="EN4" s="3"/>
      <c r="EO4" s="4"/>
      <c r="EP4" s="3"/>
      <c r="EQ4" s="5"/>
      <c r="ER4" s="3"/>
      <c r="ES4" s="5"/>
      <c r="ET4" s="3"/>
      <c r="EU4" s="5"/>
      <c r="EV4" s="3"/>
      <c r="EW4" s="5"/>
      <c r="EX4" s="3"/>
      <c r="EY4" s="4"/>
      <c r="EZ4" s="3"/>
      <c r="FA4" s="4"/>
      <c r="FB4" s="3"/>
      <c r="FC4" s="4"/>
      <c r="FD4" s="3"/>
      <c r="FE4" s="5"/>
      <c r="FF4" s="3"/>
      <c r="FG4" s="5"/>
      <c r="FH4" s="3"/>
      <c r="FI4" s="5"/>
      <c r="FJ4" s="3"/>
      <c r="FK4" s="4"/>
      <c r="FL4" s="3"/>
      <c r="FM4" s="4"/>
      <c r="FN4" s="3"/>
      <c r="FO4" s="4"/>
      <c r="FP4" s="3"/>
      <c r="FQ4" s="4"/>
      <c r="FR4" s="3"/>
      <c r="FS4" s="5"/>
      <c r="FT4" s="3"/>
      <c r="FU4" s="5"/>
      <c r="FV4" s="3"/>
      <c r="FW4" s="5"/>
      <c r="FX4" s="3"/>
      <c r="FY4" s="5"/>
      <c r="FZ4" s="3"/>
      <c r="GA4" s="4"/>
      <c r="GB4" s="3"/>
      <c r="GC4" s="4"/>
      <c r="GD4" s="3"/>
      <c r="GE4" s="4"/>
      <c r="GF4" s="3"/>
      <c r="GG4" s="4"/>
      <c r="GH4" s="3"/>
      <c r="GI4" s="4"/>
      <c r="GJ4" s="45"/>
      <c r="GK4" s="46"/>
      <c r="GL4" s="3"/>
      <c r="GM4" s="4"/>
      <c r="GN4" s="3"/>
      <c r="GO4" s="4"/>
      <c r="GP4" s="3"/>
      <c r="GQ4" s="5"/>
      <c r="GR4" s="3"/>
      <c r="GS4" s="4"/>
      <c r="GT4" s="3"/>
      <c r="GU4" s="4"/>
      <c r="GV4" s="3"/>
      <c r="GW4" s="4"/>
      <c r="GX4" s="3"/>
      <c r="GY4" s="4"/>
      <c r="GZ4" s="3"/>
      <c r="HA4" s="4"/>
      <c r="HB4" s="3"/>
      <c r="HC4" s="4"/>
      <c r="HD4" s="3"/>
      <c r="HE4" s="5"/>
      <c r="HF4" s="3"/>
      <c r="HG4" s="4"/>
      <c r="HH4" s="3"/>
      <c r="HI4" s="5"/>
      <c r="HJ4" s="3"/>
      <c r="HK4" s="5"/>
      <c r="HL4" s="3"/>
      <c r="HM4" s="5"/>
      <c r="HN4" s="3"/>
      <c r="HO4" s="4"/>
      <c r="HP4" s="3"/>
      <c r="HQ4" s="4"/>
      <c r="HR4" s="3"/>
      <c r="HS4" s="4"/>
      <c r="HT4" s="3"/>
      <c r="HU4" s="4"/>
      <c r="HV4" s="3"/>
      <c r="HW4" s="5"/>
      <c r="HX4" s="3"/>
      <c r="HY4" s="5"/>
      <c r="HZ4" s="3"/>
      <c r="IA4" s="5"/>
      <c r="IB4" s="148"/>
      <c r="IC4" s="149"/>
      <c r="ID4" s="3"/>
      <c r="IE4" s="4"/>
      <c r="IF4" s="3"/>
      <c r="IG4" s="4"/>
      <c r="IH4" s="3"/>
      <c r="II4" s="4"/>
      <c r="IJ4" s="3"/>
      <c r="IK4" s="5"/>
      <c r="IL4" s="3"/>
      <c r="IM4" s="5"/>
      <c r="IN4" s="3"/>
      <c r="IO4" s="5"/>
      <c r="IP4" s="3"/>
      <c r="IQ4" s="5"/>
      <c r="IR4" s="3"/>
      <c r="IS4" s="4"/>
      <c r="IT4" s="3"/>
      <c r="IU4" s="4"/>
      <c r="IV4" s="3"/>
      <c r="IW4" s="4"/>
      <c r="IX4" s="3"/>
      <c r="IY4" s="5"/>
      <c r="IZ4" s="3"/>
      <c r="JA4" s="5"/>
      <c r="JB4" s="3"/>
      <c r="JC4" s="5"/>
      <c r="JD4" s="3"/>
      <c r="JE4" s="4"/>
      <c r="JF4" s="3"/>
      <c r="JG4" s="4"/>
      <c r="JH4" s="3"/>
      <c r="JI4" s="4"/>
      <c r="JJ4" s="3"/>
      <c r="JK4" s="4"/>
      <c r="JL4" s="3"/>
      <c r="JM4" s="5"/>
      <c r="JN4" s="3"/>
      <c r="JO4" s="5"/>
      <c r="JP4" s="3"/>
      <c r="JQ4" s="5"/>
      <c r="JR4" s="3"/>
      <c r="JS4" s="5"/>
      <c r="JT4" s="3"/>
      <c r="JU4" s="4"/>
      <c r="JV4" s="3"/>
      <c r="JW4" s="4"/>
      <c r="JX4" s="3"/>
      <c r="JY4" s="4"/>
      <c r="JZ4" s="3"/>
      <c r="KA4" s="4"/>
      <c r="KB4" s="3"/>
      <c r="KC4" s="4"/>
      <c r="KD4" s="45"/>
      <c r="KE4" s="46"/>
      <c r="KF4" s="3"/>
      <c r="KG4" s="4"/>
      <c r="KH4" s="3"/>
      <c r="KI4" s="4"/>
      <c r="KJ4" s="3"/>
      <c r="KK4" s="5"/>
      <c r="KL4" s="3"/>
      <c r="KM4" s="4"/>
      <c r="KN4" s="3"/>
      <c r="KO4" s="4"/>
      <c r="KP4" s="3"/>
      <c r="KQ4" s="4"/>
      <c r="KR4" s="3"/>
      <c r="KS4" s="4"/>
      <c r="KT4" s="3"/>
      <c r="KU4" s="4"/>
      <c r="KV4" s="3"/>
      <c r="KW4" s="4"/>
      <c r="KX4" s="3"/>
      <c r="KY4" s="5"/>
      <c r="KZ4" s="3"/>
      <c r="LA4" s="4"/>
      <c r="LB4" s="3"/>
      <c r="LC4" s="5"/>
      <c r="LD4" s="3"/>
      <c r="LE4" s="5"/>
      <c r="LF4" s="3"/>
      <c r="LG4" s="5"/>
      <c r="LH4" s="3"/>
      <c r="LI4" s="4"/>
      <c r="LJ4" s="3"/>
      <c r="LK4" s="4"/>
      <c r="LL4" s="3"/>
      <c r="LM4" s="4"/>
      <c r="LN4" s="3"/>
      <c r="LO4" s="4"/>
      <c r="LP4" s="3"/>
      <c r="LQ4" s="5"/>
      <c r="LR4" s="3"/>
      <c r="LS4" s="5"/>
      <c r="LT4" s="3"/>
      <c r="LU4" s="5"/>
      <c r="LV4" s="3"/>
      <c r="LW4" s="4"/>
      <c r="LX4" s="3"/>
      <c r="LY4" s="4"/>
      <c r="LZ4" s="3"/>
      <c r="MA4" s="4"/>
      <c r="MB4" s="3"/>
      <c r="MC4" s="4"/>
      <c r="MD4" s="3"/>
      <c r="ME4" s="5"/>
      <c r="MF4" s="3"/>
      <c r="MG4" s="5"/>
      <c r="MH4" s="3"/>
      <c r="MI4" s="5"/>
      <c r="MJ4" s="3"/>
      <c r="MK4" s="5"/>
      <c r="ML4" s="3"/>
      <c r="MM4" s="4"/>
      <c r="MN4" s="3"/>
      <c r="MO4" s="4"/>
      <c r="MP4" s="3"/>
      <c r="MQ4" s="4"/>
      <c r="MR4" s="3"/>
      <c r="MS4" s="5"/>
      <c r="MT4" s="3"/>
      <c r="MU4" s="5"/>
      <c r="MV4" s="3"/>
      <c r="MW4" s="5"/>
      <c r="MX4" s="3"/>
      <c r="MY4" s="4"/>
      <c r="MZ4" s="3"/>
      <c r="NA4" s="4"/>
      <c r="NB4" s="3"/>
      <c r="NC4" s="4"/>
      <c r="ND4" s="3"/>
      <c r="NE4" s="4"/>
      <c r="NF4" s="3"/>
      <c r="NG4" s="5"/>
      <c r="NH4" s="3"/>
      <c r="NI4" s="5"/>
      <c r="NJ4" s="3"/>
      <c r="NK4" s="5"/>
      <c r="NL4" s="3"/>
      <c r="NM4" s="5"/>
      <c r="NN4" s="3"/>
      <c r="NO4" s="4"/>
      <c r="NP4" s="3"/>
      <c r="NQ4" s="4"/>
      <c r="NR4" s="3"/>
      <c r="NS4" s="4"/>
      <c r="NT4" s="3"/>
      <c r="NU4" s="4"/>
      <c r="NV4" s="3"/>
      <c r="NW4" s="4"/>
      <c r="NX4" s="45"/>
      <c r="NY4" s="46"/>
      <c r="NZ4" s="3"/>
      <c r="OA4" s="4"/>
      <c r="OB4" s="3"/>
      <c r="OC4" s="4"/>
      <c r="OD4" s="3"/>
      <c r="OE4" s="5"/>
      <c r="OF4" s="3"/>
      <c r="OG4" s="4"/>
      <c r="OH4" s="3"/>
      <c r="OI4" s="4"/>
      <c r="OJ4" s="3"/>
      <c r="OK4" s="4"/>
      <c r="OL4" s="3"/>
      <c r="OM4" s="4"/>
      <c r="ON4" s="3"/>
      <c r="OO4" s="4"/>
      <c r="OP4" s="3"/>
      <c r="OQ4" s="4"/>
      <c r="OR4" s="3"/>
      <c r="OS4" s="5"/>
      <c r="OT4" s="3"/>
      <c r="OU4" s="4"/>
      <c r="OV4" s="3"/>
      <c r="OW4" s="5"/>
      <c r="OX4" s="3"/>
      <c r="OY4" s="5"/>
      <c r="OZ4" s="3"/>
      <c r="PA4" s="5"/>
      <c r="PB4" s="3"/>
      <c r="PC4" s="4"/>
      <c r="PD4" s="3"/>
      <c r="PE4" s="4"/>
      <c r="PF4" s="3"/>
      <c r="PG4" s="4"/>
      <c r="PH4" s="3"/>
      <c r="PI4" s="4"/>
      <c r="PJ4" s="3"/>
      <c r="PK4" s="5"/>
      <c r="PL4" s="3"/>
      <c r="PM4" s="5"/>
      <c r="PN4" s="3"/>
      <c r="PO4" s="5"/>
      <c r="PP4" s="3"/>
      <c r="PQ4" s="4"/>
      <c r="PR4" s="3"/>
      <c r="PS4" s="4"/>
      <c r="PT4" s="3"/>
      <c r="PU4" s="4"/>
      <c r="PV4" s="3"/>
      <c r="PW4" s="4"/>
      <c r="PX4" s="3"/>
      <c r="PY4" s="5"/>
      <c r="PZ4" s="3"/>
      <c r="QA4" s="5"/>
      <c r="QB4" s="3"/>
      <c r="QC4" s="5"/>
      <c r="QD4" s="3"/>
      <c r="QE4" s="5"/>
      <c r="QF4" s="3"/>
      <c r="QG4" s="4"/>
      <c r="QH4" s="3"/>
      <c r="QI4" s="4"/>
      <c r="QJ4" s="3"/>
      <c r="QK4" s="4"/>
      <c r="QL4" s="3"/>
      <c r="QM4" s="5"/>
      <c r="QN4" s="3"/>
      <c r="QO4" s="5"/>
      <c r="QP4" s="3"/>
      <c r="QQ4" s="5"/>
      <c r="QR4" s="3"/>
      <c r="QS4" s="4"/>
      <c r="QT4" s="3"/>
      <c r="QU4" s="4"/>
      <c r="QV4" s="3"/>
      <c r="QW4" s="4"/>
      <c r="QX4" s="3"/>
      <c r="QY4" s="4"/>
      <c r="QZ4" s="3"/>
      <c r="RA4" s="5"/>
      <c r="RB4" s="3"/>
      <c r="RC4" s="5"/>
      <c r="RD4" s="3"/>
      <c r="RE4" s="5"/>
      <c r="RF4" s="3"/>
      <c r="RG4" s="5"/>
      <c r="RH4" s="3"/>
      <c r="RI4" s="4"/>
      <c r="RJ4" s="3"/>
      <c r="RK4" s="4"/>
      <c r="RL4" s="3"/>
      <c r="RM4" s="4"/>
      <c r="RN4" s="3"/>
      <c r="RO4" s="4"/>
      <c r="RP4" s="3"/>
      <c r="RQ4" s="4"/>
      <c r="RR4" s="45"/>
      <c r="RS4" s="46"/>
      <c r="RT4" s="3"/>
      <c r="RU4" s="4"/>
      <c r="RV4" s="3"/>
      <c r="RW4" s="4"/>
      <c r="RX4" s="3"/>
      <c r="RY4" s="5"/>
      <c r="RZ4" s="3"/>
      <c r="SA4" s="4"/>
      <c r="SB4" s="3"/>
      <c r="SC4" s="4"/>
      <c r="SD4" s="3"/>
      <c r="SE4" s="4"/>
      <c r="SF4" s="3"/>
      <c r="SG4" s="4"/>
      <c r="SH4" s="3"/>
      <c r="SI4" s="4"/>
      <c r="SJ4" s="3"/>
      <c r="SK4" s="4"/>
      <c r="SL4" s="3"/>
      <c r="SM4" s="5"/>
      <c r="SN4" s="3"/>
      <c r="SO4" s="4"/>
      <c r="SP4" s="3"/>
      <c r="SQ4" s="5"/>
      <c r="SR4" s="3"/>
      <c r="SS4" s="5"/>
      <c r="ST4" s="3"/>
      <c r="SU4" s="5"/>
      <c r="SV4" s="3"/>
      <c r="SW4" s="4"/>
      <c r="SX4" s="3"/>
      <c r="SY4" s="4"/>
      <c r="SZ4" s="3"/>
      <c r="TA4" s="4"/>
      <c r="TB4" s="3"/>
      <c r="TC4" s="4"/>
      <c r="TD4" s="3"/>
      <c r="TE4" s="5"/>
      <c r="TF4" s="3"/>
      <c r="TG4" s="5"/>
      <c r="TH4" s="3"/>
      <c r="TI4" s="5"/>
      <c r="TJ4" s="3"/>
      <c r="TK4" s="4"/>
      <c r="TL4" s="3"/>
      <c r="TM4" s="4"/>
      <c r="TN4" s="3"/>
      <c r="TO4" s="4"/>
      <c r="TP4" s="3"/>
      <c r="TQ4" s="4"/>
      <c r="TR4" s="3"/>
      <c r="TS4" s="5"/>
      <c r="TT4" s="3"/>
      <c r="TU4" s="5"/>
      <c r="TV4" s="3"/>
      <c r="TW4" s="5"/>
      <c r="TX4" s="3"/>
      <c r="TY4" s="5"/>
      <c r="TZ4" s="3"/>
      <c r="UA4" s="4"/>
      <c r="UB4" s="3"/>
      <c r="UC4" s="4"/>
      <c r="UD4" s="3"/>
      <c r="UE4" s="4"/>
      <c r="UF4" s="3"/>
      <c r="UG4" s="5"/>
      <c r="UH4" s="3"/>
      <c r="UI4" s="5"/>
      <c r="UJ4" s="3"/>
      <c r="UK4" s="5"/>
      <c r="UL4" s="3"/>
      <c r="UM4" s="4"/>
      <c r="UN4" s="3"/>
      <c r="UO4" s="4"/>
      <c r="UP4" s="3"/>
      <c r="UQ4" s="4"/>
      <c r="UR4" s="3"/>
      <c r="US4" s="4"/>
      <c r="UT4" s="3"/>
      <c r="UU4" s="5"/>
      <c r="UV4" s="3"/>
      <c r="UW4" s="5"/>
      <c r="UX4" s="3"/>
      <c r="UY4" s="5"/>
      <c r="UZ4" s="3"/>
      <c r="VA4" s="5"/>
      <c r="VB4" s="3"/>
      <c r="VC4" s="4"/>
      <c r="VD4" s="3"/>
      <c r="VE4" s="4"/>
      <c r="VF4" s="3"/>
      <c r="VG4" s="4"/>
      <c r="VH4" s="3"/>
      <c r="VI4" s="4"/>
      <c r="VJ4" s="3"/>
      <c r="VK4" s="4"/>
      <c r="VL4" s="45"/>
      <c r="VM4" s="46"/>
      <c r="VN4" s="3"/>
      <c r="VO4" s="4"/>
      <c r="VP4" s="3"/>
      <c r="VQ4" s="4"/>
      <c r="VR4" s="3"/>
      <c r="VS4" s="5"/>
      <c r="VT4" s="3"/>
      <c r="VU4" s="4"/>
      <c r="VV4" s="3"/>
      <c r="VW4" s="4"/>
      <c r="VX4" s="3"/>
      <c r="VY4" s="4"/>
      <c r="VZ4" s="3"/>
      <c r="WA4" s="4"/>
      <c r="WB4" s="3"/>
      <c r="WC4" s="4"/>
      <c r="WD4" s="3"/>
      <c r="WE4" s="4"/>
      <c r="WF4" s="3"/>
      <c r="WG4" s="5"/>
      <c r="WH4" s="3"/>
      <c r="WI4" s="4"/>
      <c r="WJ4" s="3"/>
      <c r="WK4" s="5"/>
      <c r="WL4" s="3"/>
      <c r="WM4" s="5"/>
      <c r="WN4" s="3"/>
      <c r="WO4" s="5"/>
      <c r="WP4" s="3"/>
      <c r="WQ4" s="4"/>
      <c r="WR4" s="3"/>
      <c r="WS4" s="4"/>
      <c r="WT4" s="3"/>
      <c r="WU4" s="4"/>
      <c r="WV4" s="3"/>
      <c r="WW4" s="4"/>
      <c r="WX4" s="3"/>
      <c r="WY4" s="5"/>
      <c r="WZ4" s="3"/>
      <c r="XA4" s="5"/>
      <c r="XB4" s="3"/>
      <c r="XC4" s="5"/>
      <c r="XD4" s="3"/>
      <c r="XE4" s="4"/>
      <c r="XF4" s="3"/>
      <c r="XG4" s="4"/>
      <c r="XH4" s="3"/>
      <c r="XI4" s="4"/>
      <c r="XJ4" s="3"/>
      <c r="XK4" s="4"/>
      <c r="XL4" s="3"/>
      <c r="XM4" s="5"/>
      <c r="XN4" s="3"/>
      <c r="XO4" s="5"/>
      <c r="XP4" s="3"/>
      <c r="XQ4" s="5"/>
      <c r="XR4" s="3"/>
      <c r="XS4" s="5"/>
      <c r="XT4" s="3"/>
      <c r="XU4" s="4"/>
      <c r="XV4" s="3"/>
      <c r="XW4" s="4"/>
      <c r="XX4" s="3"/>
      <c r="XY4" s="4"/>
      <c r="XZ4" s="3"/>
      <c r="YA4" s="5"/>
      <c r="YB4" s="3"/>
      <c r="YC4" s="5"/>
      <c r="YD4" s="3"/>
      <c r="YE4" s="5"/>
      <c r="YF4" s="3"/>
      <c r="YG4" s="4"/>
      <c r="YH4" s="3"/>
      <c r="YI4" s="4"/>
      <c r="YJ4" s="3"/>
      <c r="YK4" s="4"/>
      <c r="YL4" s="3"/>
      <c r="YM4" s="4"/>
      <c r="YN4" s="3"/>
      <c r="YO4" s="5"/>
      <c r="YP4" s="3"/>
      <c r="YQ4" s="5"/>
      <c r="YR4" s="3"/>
      <c r="YS4" s="5"/>
      <c r="YT4" s="3"/>
      <c r="YU4" s="5"/>
      <c r="YV4" s="3"/>
      <c r="YW4" s="4"/>
      <c r="YX4" s="3"/>
      <c r="YY4" s="4"/>
      <c r="YZ4" s="3"/>
      <c r="ZA4" s="4"/>
      <c r="ZB4" s="3"/>
      <c r="ZC4" s="4"/>
      <c r="ZD4" s="3"/>
      <c r="ZE4" s="4"/>
      <c r="ZF4" s="45"/>
      <c r="ZG4" s="46"/>
      <c r="ZH4" s="3"/>
      <c r="ZI4" s="4"/>
      <c r="ZJ4" s="3"/>
      <c r="ZK4" s="4"/>
      <c r="ZL4" s="3"/>
      <c r="ZM4" s="5"/>
      <c r="ZN4" s="3"/>
      <c r="ZO4" s="4"/>
      <c r="ZP4" s="3"/>
      <c r="ZQ4" s="4"/>
      <c r="ZR4" s="3"/>
      <c r="ZS4" s="4"/>
      <c r="ZT4" s="3"/>
      <c r="ZU4" s="4"/>
      <c r="ZV4" s="3"/>
      <c r="ZW4" s="4"/>
      <c r="ZX4" s="3"/>
      <c r="ZY4" s="4"/>
      <c r="ZZ4" s="3"/>
      <c r="AAA4" s="5"/>
      <c r="AAB4" s="3"/>
      <c r="AAC4" s="4"/>
      <c r="AAD4" s="3"/>
      <c r="AAE4" s="5"/>
      <c r="AAF4" s="3"/>
      <c r="AAG4" s="5"/>
      <c r="AAH4" s="3"/>
      <c r="AAI4" s="5"/>
      <c r="AAJ4" s="3"/>
      <c r="AAK4" s="4"/>
      <c r="AAL4" s="3"/>
      <c r="AAM4" s="4"/>
      <c r="AAN4" s="3"/>
      <c r="AAO4" s="4"/>
      <c r="AAP4" s="3"/>
      <c r="AAQ4" s="4"/>
      <c r="AAR4" s="3"/>
      <c r="AAS4" s="5"/>
      <c r="AAT4" s="3"/>
      <c r="AAU4" s="5"/>
      <c r="AAV4" s="3"/>
      <c r="AAW4" s="5"/>
      <c r="AAX4" s="3"/>
      <c r="AAY4" s="4"/>
      <c r="AAZ4" s="3"/>
      <c r="ABA4" s="4"/>
      <c r="ABB4" s="3"/>
      <c r="ABC4" s="4"/>
      <c r="ABD4" s="3"/>
      <c r="ABE4" s="4"/>
      <c r="ABF4" s="3"/>
      <c r="ABG4" s="5"/>
      <c r="ABH4" s="3"/>
      <c r="ABI4" s="5"/>
      <c r="ABJ4" s="3"/>
      <c r="ABK4" s="5"/>
      <c r="ABL4" s="3"/>
      <c r="ABM4" s="5"/>
      <c r="ABN4" s="3"/>
      <c r="ABO4" s="4"/>
      <c r="ABP4" s="3"/>
      <c r="ABQ4" s="4"/>
      <c r="ABR4" s="3"/>
      <c r="ABS4" s="4"/>
      <c r="ABT4" s="3"/>
      <c r="ABU4" s="5"/>
      <c r="ABV4" s="3"/>
      <c r="ABW4" s="5"/>
      <c r="ABX4" s="3"/>
      <c r="ABY4" s="5"/>
      <c r="ABZ4" s="3"/>
      <c r="ACA4" s="4"/>
      <c r="ACB4" s="3"/>
      <c r="ACC4" s="4"/>
      <c r="ACD4" s="3"/>
      <c r="ACE4" s="4"/>
      <c r="ACF4" s="3"/>
      <c r="ACG4" s="4"/>
      <c r="ACH4" s="3"/>
      <c r="ACI4" s="5"/>
      <c r="ACJ4" s="3"/>
      <c r="ACK4" s="5"/>
      <c r="ACL4" s="3"/>
      <c r="ACM4" s="5"/>
      <c r="ACN4" s="3"/>
      <c r="ACO4" s="5"/>
      <c r="ACP4" s="3"/>
      <c r="ACQ4" s="4"/>
      <c r="ACR4" s="3"/>
      <c r="ACS4" s="4"/>
      <c r="ACT4" s="3"/>
      <c r="ACU4" s="4"/>
      <c r="ACV4" s="3"/>
      <c r="ACW4" s="4"/>
      <c r="ACX4" s="3"/>
      <c r="ACY4" s="4"/>
      <c r="ACZ4" s="45"/>
      <c r="ADA4" s="46"/>
      <c r="ADB4" s="3"/>
      <c r="ADC4" s="4"/>
      <c r="ADD4" s="3"/>
      <c r="ADE4" s="4"/>
      <c r="ADF4" s="3"/>
      <c r="ADG4" s="5"/>
    </row>
    <row r="5" spans="1:787" s="146" customFormat="1" ht="20.25" customHeight="1" thickBot="1">
      <c r="A5" s="259"/>
      <c r="B5" s="261"/>
      <c r="C5" s="140">
        <f>IF(B4="","",CONCATENATE(B4,1))</f>
      </c>
      <c r="D5" s="141"/>
      <c r="E5" s="142"/>
      <c r="F5" s="141"/>
      <c r="G5" s="142"/>
      <c r="H5" s="141"/>
      <c r="I5" s="142"/>
      <c r="J5" s="141"/>
      <c r="K5" s="142"/>
      <c r="L5" s="141"/>
      <c r="M5" s="142"/>
      <c r="N5" s="141"/>
      <c r="O5" s="142"/>
      <c r="P5" s="141"/>
      <c r="Q5" s="143"/>
      <c r="R5" s="141"/>
      <c r="S5" s="142"/>
      <c r="T5" s="141"/>
      <c r="U5" s="143"/>
      <c r="V5" s="141"/>
      <c r="W5" s="143"/>
      <c r="X5" s="141"/>
      <c r="Y5" s="143"/>
      <c r="Z5" s="141"/>
      <c r="AA5" s="142"/>
      <c r="AB5" s="141"/>
      <c r="AC5" s="142"/>
      <c r="AD5" s="141"/>
      <c r="AE5" s="142"/>
      <c r="AF5" s="141"/>
      <c r="AG5" s="142"/>
      <c r="AH5" s="141"/>
      <c r="AI5" s="143"/>
      <c r="AJ5" s="141"/>
      <c r="AK5" s="143"/>
      <c r="AL5" s="141"/>
      <c r="AM5" s="143"/>
      <c r="AN5" s="141"/>
      <c r="AO5" s="142"/>
      <c r="AP5" s="141"/>
      <c r="AQ5" s="142"/>
      <c r="AR5" s="141"/>
      <c r="AS5" s="142"/>
      <c r="AT5" s="141"/>
      <c r="AU5" s="142"/>
      <c r="AV5" s="141"/>
      <c r="AW5" s="143"/>
      <c r="AX5" s="141"/>
      <c r="AY5" s="143"/>
      <c r="AZ5" s="141"/>
      <c r="BA5" s="143"/>
      <c r="BB5" s="141"/>
      <c r="BC5" s="143"/>
      <c r="BD5" s="141"/>
      <c r="BE5" s="142"/>
      <c r="BF5" s="141"/>
      <c r="BG5" s="142"/>
      <c r="BH5" s="141"/>
      <c r="BI5" s="142"/>
      <c r="BJ5" s="141"/>
      <c r="BK5" s="143"/>
      <c r="BL5" s="141"/>
      <c r="BM5" s="143"/>
      <c r="BN5" s="141"/>
      <c r="BO5" s="143"/>
      <c r="BP5" s="141"/>
      <c r="BQ5" s="142"/>
      <c r="BR5" s="141"/>
      <c r="BS5" s="142"/>
      <c r="BT5" s="141"/>
      <c r="BU5" s="142"/>
      <c r="BV5" s="141"/>
      <c r="BW5" s="142"/>
      <c r="BX5" s="141"/>
      <c r="BY5" s="143"/>
      <c r="BZ5" s="141"/>
      <c r="CA5" s="143"/>
      <c r="CB5" s="141"/>
      <c r="CC5" s="143"/>
      <c r="CD5" s="141"/>
      <c r="CE5" s="142"/>
      <c r="CF5" s="141"/>
      <c r="CG5" s="142"/>
      <c r="CH5" s="141"/>
      <c r="CI5" s="142"/>
      <c r="CJ5" s="141"/>
      <c r="CK5" s="142"/>
      <c r="CL5" s="141"/>
      <c r="CM5" s="142"/>
      <c r="CN5" s="141"/>
      <c r="CO5" s="142"/>
      <c r="CP5" s="141"/>
      <c r="CQ5" s="143"/>
      <c r="CR5" s="141"/>
      <c r="CS5" s="142"/>
      <c r="CT5" s="141"/>
      <c r="CU5" s="142"/>
      <c r="CV5" s="141"/>
      <c r="CW5" s="143"/>
      <c r="CX5" s="141"/>
      <c r="CY5" s="142"/>
      <c r="CZ5" s="141"/>
      <c r="DA5" s="142"/>
      <c r="DB5" s="141"/>
      <c r="DC5" s="142"/>
      <c r="DD5" s="141"/>
      <c r="DE5" s="142"/>
      <c r="DF5" s="141"/>
      <c r="DG5" s="142"/>
      <c r="DH5" s="141"/>
      <c r="DI5" s="142"/>
      <c r="DJ5" s="141"/>
      <c r="DK5" s="143"/>
      <c r="DL5" s="141"/>
      <c r="DM5" s="142"/>
      <c r="DN5" s="141"/>
      <c r="DO5" s="143"/>
      <c r="DP5" s="141"/>
      <c r="DQ5" s="143"/>
      <c r="DR5" s="141"/>
      <c r="DS5" s="143"/>
      <c r="DT5" s="141"/>
      <c r="DU5" s="142"/>
      <c r="DV5" s="141"/>
      <c r="DW5" s="142"/>
      <c r="DX5" s="141"/>
      <c r="DY5" s="142"/>
      <c r="DZ5" s="141"/>
      <c r="EA5" s="142"/>
      <c r="EB5" s="141"/>
      <c r="EC5" s="143"/>
      <c r="ED5" s="141"/>
      <c r="EE5" s="143"/>
      <c r="EF5" s="141"/>
      <c r="EG5" s="143"/>
      <c r="EH5" s="141"/>
      <c r="EI5" s="142"/>
      <c r="EJ5" s="141"/>
      <c r="EK5" s="142"/>
      <c r="EL5" s="141"/>
      <c r="EM5" s="142"/>
      <c r="EN5" s="141"/>
      <c r="EO5" s="142"/>
      <c r="EP5" s="141"/>
      <c r="EQ5" s="143"/>
      <c r="ER5" s="141"/>
      <c r="ES5" s="143"/>
      <c r="ET5" s="141"/>
      <c r="EU5" s="143"/>
      <c r="EV5" s="141"/>
      <c r="EW5" s="143"/>
      <c r="EX5" s="141"/>
      <c r="EY5" s="142"/>
      <c r="EZ5" s="141"/>
      <c r="FA5" s="142"/>
      <c r="FB5" s="141"/>
      <c r="FC5" s="142"/>
      <c r="FD5" s="141"/>
      <c r="FE5" s="143"/>
      <c r="FF5" s="141"/>
      <c r="FG5" s="143"/>
      <c r="FH5" s="141"/>
      <c r="FI5" s="143"/>
      <c r="FJ5" s="141"/>
      <c r="FK5" s="142"/>
      <c r="FL5" s="141"/>
      <c r="FM5" s="142"/>
      <c r="FN5" s="141"/>
      <c r="FO5" s="142"/>
      <c r="FP5" s="141"/>
      <c r="FQ5" s="142"/>
      <c r="FR5" s="141"/>
      <c r="FS5" s="143"/>
      <c r="FT5" s="141"/>
      <c r="FU5" s="143"/>
      <c r="FV5" s="141"/>
      <c r="FW5" s="143"/>
      <c r="FX5" s="141"/>
      <c r="FY5" s="142"/>
      <c r="FZ5" s="141"/>
      <c r="GA5" s="142"/>
      <c r="GB5" s="141"/>
      <c r="GC5" s="142"/>
      <c r="GD5" s="141"/>
      <c r="GE5" s="142"/>
      <c r="GF5" s="141"/>
      <c r="GG5" s="142"/>
      <c r="GH5" s="141"/>
      <c r="GI5" s="142"/>
      <c r="GJ5" s="141"/>
      <c r="GK5" s="143"/>
      <c r="GL5" s="141"/>
      <c r="GM5" s="142"/>
      <c r="GN5" s="141"/>
      <c r="GO5" s="142"/>
      <c r="GP5" s="141"/>
      <c r="GQ5" s="143"/>
      <c r="GR5" s="141"/>
      <c r="GS5" s="142"/>
      <c r="GT5" s="141"/>
      <c r="GU5" s="142"/>
      <c r="GV5" s="141"/>
      <c r="GW5" s="142"/>
      <c r="GX5" s="141"/>
      <c r="GY5" s="142"/>
      <c r="GZ5" s="141"/>
      <c r="HA5" s="142"/>
      <c r="HB5" s="141"/>
      <c r="HC5" s="142"/>
      <c r="HD5" s="141"/>
      <c r="HE5" s="143"/>
      <c r="HF5" s="141"/>
      <c r="HG5" s="142"/>
      <c r="HH5" s="141"/>
      <c r="HI5" s="143"/>
      <c r="HJ5" s="141"/>
      <c r="HK5" s="143"/>
      <c r="HL5" s="141"/>
      <c r="HM5" s="143"/>
      <c r="HN5" s="141"/>
      <c r="HO5" s="142"/>
      <c r="HP5" s="141"/>
      <c r="HQ5" s="142"/>
      <c r="HR5" s="141"/>
      <c r="HS5" s="142"/>
      <c r="HT5" s="141"/>
      <c r="HU5" s="142"/>
      <c r="HV5" s="141"/>
      <c r="HW5" s="143"/>
      <c r="HX5" s="141"/>
      <c r="HY5" s="143"/>
      <c r="HZ5" s="141"/>
      <c r="IA5" s="143"/>
      <c r="IB5" s="141"/>
      <c r="IC5" s="142"/>
      <c r="ID5" s="141"/>
      <c r="IE5" s="142"/>
      <c r="IF5" s="141"/>
      <c r="IG5" s="142"/>
      <c r="IH5" s="141"/>
      <c r="II5" s="142"/>
      <c r="IJ5" s="141"/>
      <c r="IK5" s="143"/>
      <c r="IL5" s="141"/>
      <c r="IM5" s="143"/>
      <c r="IN5" s="141"/>
      <c r="IO5" s="143"/>
      <c r="IP5" s="141"/>
      <c r="IQ5" s="143"/>
      <c r="IR5" s="141"/>
      <c r="IS5" s="142"/>
      <c r="IT5" s="3"/>
      <c r="IU5" s="4"/>
      <c r="IV5" s="141"/>
      <c r="IW5" s="142"/>
      <c r="IX5" s="141"/>
      <c r="IY5" s="143"/>
      <c r="IZ5" s="141"/>
      <c r="JA5" s="143"/>
      <c r="JB5" s="141"/>
      <c r="JC5" s="143"/>
      <c r="JD5" s="141"/>
      <c r="JE5" s="142"/>
      <c r="JF5" s="141"/>
      <c r="JG5" s="142"/>
      <c r="JH5" s="141"/>
      <c r="JI5" s="142"/>
      <c r="JJ5" s="141"/>
      <c r="JK5" s="142"/>
      <c r="JL5" s="141"/>
      <c r="JM5" s="143"/>
      <c r="JN5" s="141"/>
      <c r="JO5" s="143"/>
      <c r="JP5" s="141"/>
      <c r="JQ5" s="143"/>
      <c r="JR5" s="141"/>
      <c r="JS5" s="142"/>
      <c r="JT5" s="141"/>
      <c r="JU5" s="142"/>
      <c r="JV5" s="141"/>
      <c r="JW5" s="142"/>
      <c r="JX5" s="141"/>
      <c r="JY5" s="142"/>
      <c r="JZ5" s="141"/>
      <c r="KA5" s="142"/>
      <c r="KB5" s="141"/>
      <c r="KC5" s="142"/>
      <c r="KD5" s="141"/>
      <c r="KE5" s="143"/>
      <c r="KF5" s="141"/>
      <c r="KG5" s="142"/>
      <c r="KH5" s="141"/>
      <c r="KI5" s="142"/>
      <c r="KJ5" s="141"/>
      <c r="KK5" s="143"/>
      <c r="KL5" s="141"/>
      <c r="KM5" s="142"/>
      <c r="KN5" s="141"/>
      <c r="KO5" s="142"/>
      <c r="KP5" s="141"/>
      <c r="KQ5" s="142"/>
      <c r="KR5" s="141"/>
      <c r="KS5" s="142"/>
      <c r="KT5" s="141"/>
      <c r="KU5" s="142"/>
      <c r="KV5" s="141"/>
      <c r="KW5" s="142"/>
      <c r="KX5" s="141"/>
      <c r="KY5" s="143"/>
      <c r="KZ5" s="141"/>
      <c r="LA5" s="142"/>
      <c r="LB5" s="141"/>
      <c r="LC5" s="143"/>
      <c r="LD5" s="141"/>
      <c r="LE5" s="143"/>
      <c r="LF5" s="141"/>
      <c r="LG5" s="143"/>
      <c r="LH5" s="141"/>
      <c r="LI5" s="142"/>
      <c r="LJ5" s="141"/>
      <c r="LK5" s="142"/>
      <c r="LL5" s="141"/>
      <c r="LM5" s="142"/>
      <c r="LN5" s="141"/>
      <c r="LO5" s="142"/>
      <c r="LP5" s="141"/>
      <c r="LQ5" s="143"/>
      <c r="LR5" s="141"/>
      <c r="LS5" s="143"/>
      <c r="LT5" s="141"/>
      <c r="LU5" s="143"/>
      <c r="LV5" s="141"/>
      <c r="LW5" s="142"/>
      <c r="LX5" s="141"/>
      <c r="LY5" s="142"/>
      <c r="LZ5" s="141"/>
      <c r="MA5" s="142"/>
      <c r="MB5" s="141"/>
      <c r="MC5" s="142"/>
      <c r="MD5" s="141"/>
      <c r="ME5" s="143"/>
      <c r="MF5" s="141"/>
      <c r="MG5" s="143"/>
      <c r="MH5" s="141"/>
      <c r="MI5" s="143"/>
      <c r="MJ5" s="141"/>
      <c r="MK5" s="143"/>
      <c r="ML5" s="141"/>
      <c r="MM5" s="142"/>
      <c r="MN5" s="141"/>
      <c r="MO5" s="142"/>
      <c r="MP5" s="141"/>
      <c r="MQ5" s="142"/>
      <c r="MR5" s="141"/>
      <c r="MS5" s="143"/>
      <c r="MT5" s="141"/>
      <c r="MU5" s="143"/>
      <c r="MV5" s="141"/>
      <c r="MW5" s="143"/>
      <c r="MX5" s="141"/>
      <c r="MY5" s="142"/>
      <c r="MZ5" s="141"/>
      <c r="NA5" s="142"/>
      <c r="NB5" s="141"/>
      <c r="NC5" s="142"/>
      <c r="ND5" s="141"/>
      <c r="NE5" s="142"/>
      <c r="NF5" s="141"/>
      <c r="NG5" s="143"/>
      <c r="NH5" s="141"/>
      <c r="NI5" s="143"/>
      <c r="NJ5" s="141"/>
      <c r="NK5" s="143"/>
      <c r="NL5" s="141"/>
      <c r="NM5" s="142"/>
      <c r="NN5" s="141"/>
      <c r="NO5" s="142"/>
      <c r="NP5" s="141"/>
      <c r="NQ5" s="142"/>
      <c r="NR5" s="141"/>
      <c r="NS5" s="142"/>
      <c r="NT5" s="141"/>
      <c r="NU5" s="142"/>
      <c r="NV5" s="141"/>
      <c r="NW5" s="142"/>
      <c r="NX5" s="141"/>
      <c r="NY5" s="143"/>
      <c r="NZ5" s="141"/>
      <c r="OA5" s="142"/>
      <c r="OB5" s="141"/>
      <c r="OC5" s="142"/>
      <c r="OD5" s="141"/>
      <c r="OE5" s="143"/>
      <c r="OF5" s="141"/>
      <c r="OG5" s="142"/>
      <c r="OH5" s="141"/>
      <c r="OI5" s="142"/>
      <c r="OJ5" s="141"/>
      <c r="OK5" s="142"/>
      <c r="OL5" s="141"/>
      <c r="OM5" s="142"/>
      <c r="ON5" s="141"/>
      <c r="OO5" s="142"/>
      <c r="OP5" s="141"/>
      <c r="OQ5" s="142"/>
      <c r="OR5" s="141"/>
      <c r="OS5" s="143"/>
      <c r="OT5" s="141"/>
      <c r="OU5" s="142"/>
      <c r="OV5" s="141"/>
      <c r="OW5" s="143"/>
      <c r="OX5" s="141"/>
      <c r="OY5" s="143"/>
      <c r="OZ5" s="141"/>
      <c r="PA5" s="143"/>
      <c r="PB5" s="141"/>
      <c r="PC5" s="142"/>
      <c r="PD5" s="141"/>
      <c r="PE5" s="142"/>
      <c r="PF5" s="141"/>
      <c r="PG5" s="142"/>
      <c r="PH5" s="141"/>
      <c r="PI5" s="142"/>
      <c r="PJ5" s="141"/>
      <c r="PK5" s="143"/>
      <c r="PL5" s="141"/>
      <c r="PM5" s="143"/>
      <c r="PN5" s="141"/>
      <c r="PO5" s="143"/>
      <c r="PP5" s="141"/>
      <c r="PQ5" s="142"/>
      <c r="PR5" s="141"/>
      <c r="PS5" s="142"/>
      <c r="PT5" s="141"/>
      <c r="PU5" s="142"/>
      <c r="PV5" s="141"/>
      <c r="PW5" s="142"/>
      <c r="PX5" s="141"/>
      <c r="PY5" s="143"/>
      <c r="PZ5" s="141"/>
      <c r="QA5" s="143"/>
      <c r="QB5" s="141"/>
      <c r="QC5" s="143"/>
      <c r="QD5" s="141"/>
      <c r="QE5" s="143"/>
      <c r="QF5" s="141"/>
      <c r="QG5" s="142"/>
      <c r="QH5" s="141"/>
      <c r="QI5" s="142"/>
      <c r="QJ5" s="141"/>
      <c r="QK5" s="142"/>
      <c r="QL5" s="141"/>
      <c r="QM5" s="143"/>
      <c r="QN5" s="141"/>
      <c r="QO5" s="143"/>
      <c r="QP5" s="141"/>
      <c r="QQ5" s="143"/>
      <c r="QR5" s="141"/>
      <c r="QS5" s="142"/>
      <c r="QT5" s="141"/>
      <c r="QU5" s="142"/>
      <c r="QV5" s="141"/>
      <c r="QW5" s="142"/>
      <c r="QX5" s="141"/>
      <c r="QY5" s="142"/>
      <c r="QZ5" s="141"/>
      <c r="RA5" s="143"/>
      <c r="RB5" s="141"/>
      <c r="RC5" s="143"/>
      <c r="RD5" s="141"/>
      <c r="RE5" s="143"/>
      <c r="RF5" s="141"/>
      <c r="RG5" s="142"/>
      <c r="RH5" s="141"/>
      <c r="RI5" s="142"/>
      <c r="RJ5" s="141"/>
      <c r="RK5" s="142"/>
      <c r="RL5" s="141"/>
      <c r="RM5" s="142"/>
      <c r="RN5" s="141"/>
      <c r="RO5" s="142"/>
      <c r="RP5" s="141"/>
      <c r="RQ5" s="142"/>
      <c r="RR5" s="141"/>
      <c r="RS5" s="143"/>
      <c r="RT5" s="141"/>
      <c r="RU5" s="142"/>
      <c r="RV5" s="141"/>
      <c r="RW5" s="142"/>
      <c r="RX5" s="141"/>
      <c r="RY5" s="143"/>
      <c r="RZ5" s="141"/>
      <c r="SA5" s="142"/>
      <c r="SB5" s="141"/>
      <c r="SC5" s="142"/>
      <c r="SD5" s="141"/>
      <c r="SE5" s="142"/>
      <c r="SF5" s="141"/>
      <c r="SG5" s="142"/>
      <c r="SH5" s="141"/>
      <c r="SI5" s="142"/>
      <c r="SJ5" s="141"/>
      <c r="SK5" s="142"/>
      <c r="SL5" s="141"/>
      <c r="SM5" s="143"/>
      <c r="SN5" s="141"/>
      <c r="SO5" s="142"/>
      <c r="SP5" s="141"/>
      <c r="SQ5" s="143"/>
      <c r="SR5" s="141"/>
      <c r="SS5" s="143"/>
      <c r="ST5" s="141"/>
      <c r="SU5" s="143"/>
      <c r="SV5" s="141"/>
      <c r="SW5" s="142"/>
      <c r="SX5" s="141"/>
      <c r="SY5" s="142"/>
      <c r="SZ5" s="141"/>
      <c r="TA5" s="142"/>
      <c r="TB5" s="141"/>
      <c r="TC5" s="142"/>
      <c r="TD5" s="141"/>
      <c r="TE5" s="143"/>
      <c r="TF5" s="141"/>
      <c r="TG5" s="143"/>
      <c r="TH5" s="141"/>
      <c r="TI5" s="143"/>
      <c r="TJ5" s="141"/>
      <c r="TK5" s="142"/>
      <c r="TL5" s="141"/>
      <c r="TM5" s="142"/>
      <c r="TN5" s="141"/>
      <c r="TO5" s="142"/>
      <c r="TP5" s="141"/>
      <c r="TQ5" s="142"/>
      <c r="TR5" s="141"/>
      <c r="TS5" s="143"/>
      <c r="TT5" s="141"/>
      <c r="TU5" s="143"/>
      <c r="TV5" s="141"/>
      <c r="TW5" s="143"/>
      <c r="TX5" s="141"/>
      <c r="TY5" s="143"/>
      <c r="TZ5" s="141"/>
      <c r="UA5" s="142"/>
      <c r="UB5" s="141"/>
      <c r="UC5" s="142"/>
      <c r="UD5" s="141"/>
      <c r="UE5" s="142"/>
      <c r="UF5" s="141"/>
      <c r="UG5" s="143"/>
      <c r="UH5" s="141"/>
      <c r="UI5" s="143"/>
      <c r="UJ5" s="141"/>
      <c r="UK5" s="143"/>
      <c r="UL5" s="141"/>
      <c r="UM5" s="142"/>
      <c r="UN5" s="141"/>
      <c r="UO5" s="142"/>
      <c r="UP5" s="141"/>
      <c r="UQ5" s="142"/>
      <c r="UR5" s="141"/>
      <c r="US5" s="142"/>
      <c r="UT5" s="141"/>
      <c r="UU5" s="143"/>
      <c r="UV5" s="141"/>
      <c r="UW5" s="143"/>
      <c r="UX5" s="141"/>
      <c r="UY5" s="143"/>
      <c r="UZ5" s="141"/>
      <c r="VA5" s="142"/>
      <c r="VB5" s="141"/>
      <c r="VC5" s="142"/>
      <c r="VD5" s="141"/>
      <c r="VE5" s="142"/>
      <c r="VF5" s="141"/>
      <c r="VG5" s="142"/>
      <c r="VH5" s="141"/>
      <c r="VI5" s="142"/>
      <c r="VJ5" s="141"/>
      <c r="VK5" s="142"/>
      <c r="VL5" s="141"/>
      <c r="VM5" s="143"/>
      <c r="VN5" s="141"/>
      <c r="VO5" s="142"/>
      <c r="VP5" s="141"/>
      <c r="VQ5" s="142"/>
      <c r="VR5" s="141"/>
      <c r="VS5" s="143"/>
      <c r="VT5" s="141"/>
      <c r="VU5" s="142"/>
      <c r="VV5" s="141"/>
      <c r="VW5" s="142"/>
      <c r="VX5" s="141"/>
      <c r="VY5" s="142"/>
      <c r="VZ5" s="141"/>
      <c r="WA5" s="142"/>
      <c r="WB5" s="141"/>
      <c r="WC5" s="142"/>
      <c r="WD5" s="141"/>
      <c r="WE5" s="142"/>
      <c r="WF5" s="141"/>
      <c r="WG5" s="143"/>
      <c r="WH5" s="141"/>
      <c r="WI5" s="142"/>
      <c r="WJ5" s="141"/>
      <c r="WK5" s="143"/>
      <c r="WL5" s="141"/>
      <c r="WM5" s="143"/>
      <c r="WN5" s="141"/>
      <c r="WO5" s="143"/>
      <c r="WP5" s="141"/>
      <c r="WQ5" s="142"/>
      <c r="WR5" s="141"/>
      <c r="WS5" s="142"/>
      <c r="WT5" s="141"/>
      <c r="WU5" s="142"/>
      <c r="WV5" s="141"/>
      <c r="WW5" s="142"/>
      <c r="WX5" s="141"/>
      <c r="WY5" s="143"/>
      <c r="WZ5" s="141"/>
      <c r="XA5" s="143"/>
      <c r="XB5" s="141"/>
      <c r="XC5" s="143"/>
      <c r="XD5" s="141"/>
      <c r="XE5" s="142"/>
      <c r="XF5" s="141"/>
      <c r="XG5" s="142"/>
      <c r="XH5" s="141"/>
      <c r="XI5" s="142"/>
      <c r="XJ5" s="141"/>
      <c r="XK5" s="142"/>
      <c r="XL5" s="141"/>
      <c r="XM5" s="143"/>
      <c r="XN5" s="141"/>
      <c r="XO5" s="143"/>
      <c r="XP5" s="141"/>
      <c r="XQ5" s="143"/>
      <c r="XR5" s="141"/>
      <c r="XS5" s="143"/>
      <c r="XT5" s="141"/>
      <c r="XU5" s="142"/>
      <c r="XV5" s="141"/>
      <c r="XW5" s="142"/>
      <c r="XX5" s="141"/>
      <c r="XY5" s="142"/>
      <c r="XZ5" s="141"/>
      <c r="YA5" s="143"/>
      <c r="YB5" s="141"/>
      <c r="YC5" s="143"/>
      <c r="YD5" s="141"/>
      <c r="YE5" s="143"/>
      <c r="YF5" s="141"/>
      <c r="YG5" s="142"/>
      <c r="YH5" s="141"/>
      <c r="YI5" s="142"/>
      <c r="YJ5" s="141"/>
      <c r="YK5" s="142"/>
      <c r="YL5" s="141"/>
      <c r="YM5" s="142"/>
      <c r="YN5" s="141"/>
      <c r="YO5" s="143"/>
      <c r="YP5" s="141"/>
      <c r="YQ5" s="143"/>
      <c r="YR5" s="141"/>
      <c r="YS5" s="143"/>
      <c r="YT5" s="141"/>
      <c r="YU5" s="142"/>
      <c r="YV5" s="141"/>
      <c r="YW5" s="142"/>
      <c r="YX5" s="141"/>
      <c r="YY5" s="142"/>
      <c r="YZ5" s="141"/>
      <c r="ZA5" s="142"/>
      <c r="ZB5" s="141"/>
      <c r="ZC5" s="142"/>
      <c r="ZD5" s="141"/>
      <c r="ZE5" s="142"/>
      <c r="ZF5" s="141"/>
      <c r="ZG5" s="143"/>
      <c r="ZH5" s="141"/>
      <c r="ZI5" s="142"/>
      <c r="ZJ5" s="141"/>
      <c r="ZK5" s="142"/>
      <c r="ZL5" s="141"/>
      <c r="ZM5" s="143"/>
      <c r="ZN5" s="141"/>
      <c r="ZO5" s="142"/>
      <c r="ZP5" s="141"/>
      <c r="ZQ5" s="142"/>
      <c r="ZR5" s="141"/>
      <c r="ZS5" s="142"/>
      <c r="ZT5" s="141"/>
      <c r="ZU5" s="142"/>
      <c r="ZV5" s="141"/>
      <c r="ZW5" s="142"/>
      <c r="ZX5" s="141"/>
      <c r="ZY5" s="142"/>
      <c r="ZZ5" s="141"/>
      <c r="AAA5" s="143"/>
      <c r="AAB5" s="141"/>
      <c r="AAC5" s="142"/>
      <c r="AAD5" s="141"/>
      <c r="AAE5" s="143"/>
      <c r="AAF5" s="141"/>
      <c r="AAG5" s="143"/>
      <c r="AAH5" s="141"/>
      <c r="AAI5" s="143"/>
      <c r="AAJ5" s="141"/>
      <c r="AAK5" s="142"/>
      <c r="AAL5" s="141"/>
      <c r="AAM5" s="142"/>
      <c r="AAN5" s="141"/>
      <c r="AAO5" s="142"/>
      <c r="AAP5" s="141"/>
      <c r="AAQ5" s="142"/>
      <c r="AAR5" s="141"/>
      <c r="AAS5" s="143"/>
      <c r="AAT5" s="141"/>
      <c r="AAU5" s="143"/>
      <c r="AAV5" s="141"/>
      <c r="AAW5" s="143"/>
      <c r="AAX5" s="141"/>
      <c r="AAY5" s="142"/>
      <c r="AAZ5" s="141"/>
      <c r="ABA5" s="142"/>
      <c r="ABB5" s="141"/>
      <c r="ABC5" s="142"/>
      <c r="ABD5" s="141"/>
      <c r="ABE5" s="142"/>
      <c r="ABF5" s="141"/>
      <c r="ABG5" s="143"/>
      <c r="ABH5" s="141"/>
      <c r="ABI5" s="143"/>
      <c r="ABJ5" s="141"/>
      <c r="ABK5" s="143"/>
      <c r="ABL5" s="141"/>
      <c r="ABM5" s="143"/>
      <c r="ABN5" s="141"/>
      <c r="ABO5" s="142"/>
      <c r="ABP5" s="141"/>
      <c r="ABQ5" s="142"/>
      <c r="ABR5" s="141"/>
      <c r="ABS5" s="142"/>
      <c r="ABT5" s="141"/>
      <c r="ABU5" s="143"/>
      <c r="ABV5" s="141"/>
      <c r="ABW5" s="143"/>
      <c r="ABX5" s="141"/>
      <c r="ABY5" s="143"/>
      <c r="ABZ5" s="141"/>
      <c r="ACA5" s="142"/>
      <c r="ACB5" s="141"/>
      <c r="ACC5" s="142"/>
      <c r="ACD5" s="141"/>
      <c r="ACE5" s="142"/>
      <c r="ACF5" s="141"/>
      <c r="ACG5" s="142"/>
      <c r="ACH5" s="141"/>
      <c r="ACI5" s="143"/>
      <c r="ACJ5" s="141"/>
      <c r="ACK5" s="143"/>
      <c r="ACL5" s="141"/>
      <c r="ACM5" s="143"/>
      <c r="ACN5" s="141"/>
      <c r="ACO5" s="142"/>
      <c r="ACP5" s="141"/>
      <c r="ACQ5" s="142"/>
      <c r="ACR5" s="141"/>
      <c r="ACS5" s="142"/>
      <c r="ACT5" s="141"/>
      <c r="ACU5" s="142"/>
      <c r="ACV5" s="141"/>
      <c r="ACW5" s="142"/>
      <c r="ACX5" s="141"/>
      <c r="ACY5" s="142"/>
      <c r="ACZ5" s="141"/>
      <c r="ADA5" s="143"/>
      <c r="ADB5" s="141"/>
      <c r="ADC5" s="142"/>
      <c r="ADD5" s="141"/>
      <c r="ADE5" s="142"/>
      <c r="ADF5" s="141"/>
      <c r="ADG5" s="143"/>
    </row>
    <row r="6" spans="1:787" ht="20.25" customHeight="1">
      <c r="A6" s="259">
        <v>2</v>
      </c>
      <c r="B6" s="260" t="inlineStr">
        <is>
          <t xml:space="preserve">講師Y</t>
        </is>
      </c>
      <c r="C6" s="136">
        <f>IF(B6="","",B6)</f>
      </c>
      <c r="D6" s="137"/>
      <c r="E6" s="138"/>
      <c r="F6" s="137"/>
      <c r="G6" s="138"/>
      <c r="H6" s="137"/>
      <c r="I6" s="138"/>
      <c r="J6" s="137"/>
      <c r="K6" s="138"/>
      <c r="L6" s="137"/>
      <c r="M6" s="138"/>
      <c r="N6" s="137"/>
      <c r="O6" s="138"/>
      <c r="P6" s="137"/>
      <c r="Q6" s="139"/>
      <c r="R6" s="137"/>
      <c r="S6" s="138"/>
      <c r="T6" s="137"/>
      <c r="U6" s="139"/>
      <c r="V6" s="137"/>
      <c r="W6" s="139"/>
      <c r="X6" s="137" t="inlineStr">
        <is>
          <t xml:space="preserve">中2 生徒B</t>
        </is>
      </c>
      <c r="Y6" s="139" t="inlineStr">
        <is>
          <t xml:space="preserve">英語</t>
        </is>
      </c>
      <c r="Z6" s="137"/>
      <c r="AA6" s="138"/>
      <c r="AB6" s="137"/>
      <c r="AC6" s="138"/>
      <c r="AD6" s="137"/>
      <c r="AE6" s="138"/>
      <c r="AF6" s="137"/>
      <c r="AG6" s="138"/>
      <c r="AH6" s="137"/>
      <c r="AI6" s="139"/>
      <c r="AJ6" s="137"/>
      <c r="AK6" s="139"/>
      <c r="AL6" s="137"/>
      <c r="AM6" s="139"/>
      <c r="AN6" s="137"/>
      <c r="AO6" s="138"/>
      <c r="AP6" s="137"/>
      <c r="AQ6" s="138"/>
      <c r="AR6" s="137"/>
      <c r="AS6" s="138"/>
      <c r="AT6" s="137"/>
      <c r="AU6" s="138"/>
      <c r="AV6" s="137"/>
      <c r="AW6" s="139"/>
      <c r="AX6" s="137"/>
      <c r="AY6" s="139"/>
      <c r="AZ6" s="137"/>
      <c r="BA6" s="139"/>
      <c r="BB6" s="137"/>
      <c r="BC6" s="139"/>
      <c r="BD6" s="137"/>
      <c r="BE6" s="139"/>
      <c r="BF6" s="137"/>
      <c r="BG6" s="138"/>
      <c r="BH6" s="137"/>
      <c r="BI6" s="138"/>
      <c r="BJ6" s="137"/>
      <c r="BK6" s="139"/>
      <c r="BL6" s="137"/>
      <c r="BM6" s="139"/>
      <c r="BN6" s="137"/>
      <c r="BO6" s="139"/>
      <c r="BP6" s="137"/>
      <c r="BQ6" s="138"/>
      <c r="BR6" s="137"/>
      <c r="BS6" s="138"/>
      <c r="BT6" s="137"/>
      <c r="BU6" s="138"/>
      <c r="BV6" s="137"/>
      <c r="BW6" s="138"/>
      <c r="BX6" s="137"/>
      <c r="BY6" s="139"/>
      <c r="BZ6" s="137"/>
      <c r="CA6" s="139"/>
      <c r="CB6" s="137"/>
      <c r="CC6" s="139"/>
      <c r="CD6" s="137"/>
      <c r="CE6" s="138"/>
      <c r="CF6" s="137"/>
      <c r="CG6" s="139"/>
      <c r="CH6" s="137"/>
      <c r="CI6" s="139"/>
      <c r="CJ6" s="137"/>
      <c r="CK6" s="138"/>
      <c r="CL6" s="137"/>
      <c r="CM6" s="138"/>
      <c r="CN6" s="137"/>
      <c r="CO6" s="139"/>
      <c r="CP6" s="137"/>
      <c r="CQ6" s="139"/>
      <c r="CR6" s="137"/>
      <c r="CS6" s="138"/>
      <c r="CT6" s="137"/>
      <c r="CU6" s="138"/>
      <c r="CV6" s="137"/>
      <c r="CW6" s="139"/>
      <c r="CX6" s="137"/>
      <c r="CY6" s="138"/>
      <c r="CZ6" s="137"/>
      <c r="DA6" s="138"/>
      <c r="DB6" s="137"/>
      <c r="DC6" s="138"/>
      <c r="DD6" s="137"/>
      <c r="DE6" s="138"/>
      <c r="DF6" s="137"/>
      <c r="DG6" s="138"/>
      <c r="DH6" s="137"/>
      <c r="DI6" s="138"/>
      <c r="DJ6" s="137"/>
      <c r="DK6" s="139"/>
      <c r="DL6" s="137"/>
      <c r="DM6" s="138"/>
      <c r="DN6" s="137"/>
      <c r="DO6" s="139"/>
      <c r="DP6" s="137"/>
      <c r="DQ6" s="139"/>
      <c r="DR6" s="137"/>
      <c r="DS6" s="139"/>
      <c r="DT6" s="137"/>
      <c r="DU6" s="138"/>
      <c r="DV6" s="137"/>
      <c r="DW6" s="138"/>
      <c r="DX6" s="137"/>
      <c r="DY6" s="138"/>
      <c r="DZ6" s="137"/>
      <c r="EA6" s="138"/>
      <c r="EB6" s="137"/>
      <c r="EC6" s="139"/>
      <c r="ED6" s="137"/>
      <c r="EE6" s="139"/>
      <c r="EF6" s="137"/>
      <c r="EG6" s="139"/>
      <c r="EH6" s="137"/>
      <c r="EI6" s="138"/>
      <c r="EJ6" s="137"/>
      <c r="EK6" s="138"/>
      <c r="EL6" s="137"/>
      <c r="EM6" s="138"/>
      <c r="EN6" s="137"/>
      <c r="EO6" s="138"/>
      <c r="EP6" s="137"/>
      <c r="EQ6" s="139"/>
      <c r="ER6" s="137"/>
      <c r="ES6" s="139"/>
      <c r="ET6" s="137"/>
      <c r="EU6" s="139"/>
      <c r="EV6" s="137"/>
      <c r="EW6" s="139"/>
      <c r="EX6" s="137"/>
      <c r="EY6" s="139"/>
      <c r="EZ6" s="137"/>
      <c r="FA6" s="138"/>
      <c r="FB6" s="137"/>
      <c r="FC6" s="138"/>
      <c r="FD6" s="137"/>
      <c r="FE6" s="139"/>
      <c r="FF6" s="137"/>
      <c r="FG6" s="139"/>
      <c r="FH6" s="137"/>
      <c r="FI6" s="139"/>
      <c r="FJ6" s="137"/>
      <c r="FK6" s="138"/>
      <c r="FL6" s="137"/>
      <c r="FM6" s="138"/>
      <c r="FN6" s="137"/>
      <c r="FO6" s="138"/>
      <c r="FP6" s="137"/>
      <c r="FQ6" s="138"/>
      <c r="FR6" s="137"/>
      <c r="FS6" s="139"/>
      <c r="FT6" s="137"/>
      <c r="FU6" s="139"/>
      <c r="FV6" s="137"/>
      <c r="FW6" s="139"/>
      <c r="FX6" s="137"/>
      <c r="FY6" s="138"/>
      <c r="FZ6" s="137"/>
      <c r="GA6" s="139"/>
      <c r="GB6" s="137"/>
      <c r="GC6" s="139"/>
      <c r="GD6" s="137"/>
      <c r="GE6" s="138"/>
      <c r="GF6" s="137"/>
      <c r="GG6" s="138"/>
      <c r="GH6" s="137"/>
      <c r="GI6" s="139"/>
      <c r="GJ6" s="137"/>
      <c r="GK6" s="139"/>
      <c r="GL6" s="137"/>
      <c r="GM6" s="138"/>
      <c r="GN6" s="137"/>
      <c r="GO6" s="138"/>
      <c r="GP6" s="137"/>
      <c r="GQ6" s="139"/>
      <c r="GR6" s="137"/>
      <c r="GS6" s="138"/>
      <c r="GT6" s="137"/>
      <c r="GU6" s="138"/>
      <c r="GV6" s="137"/>
      <c r="GW6" s="138"/>
      <c r="GX6" s="137"/>
      <c r="GY6" s="138"/>
      <c r="GZ6" s="137"/>
      <c r="HA6" s="138"/>
      <c r="HB6" s="137"/>
      <c r="HC6" s="138"/>
      <c r="HD6" s="137"/>
      <c r="HE6" s="139"/>
      <c r="HF6" s="137"/>
      <c r="HG6" s="138"/>
      <c r="HH6" s="137"/>
      <c r="HI6" s="139"/>
      <c r="HJ6" s="137"/>
      <c r="HK6" s="139"/>
      <c r="HL6" s="137"/>
      <c r="HM6" s="139"/>
      <c r="HN6" s="137"/>
      <c r="HO6" s="138"/>
      <c r="HP6" s="137"/>
      <c r="HQ6" s="138"/>
      <c r="HR6" s="137"/>
      <c r="HS6" s="138"/>
      <c r="HT6" s="137"/>
      <c r="HU6" s="138"/>
      <c r="HV6" s="137"/>
      <c r="HW6" s="139"/>
      <c r="HX6" s="137"/>
      <c r="HY6" s="139"/>
      <c r="HZ6" s="137"/>
      <c r="IA6" s="139"/>
      <c r="IB6" s="137"/>
      <c r="IC6" s="138"/>
      <c r="ID6" s="137"/>
      <c r="IE6" s="138"/>
      <c r="IF6" s="137"/>
      <c r="IG6" s="138"/>
      <c r="IH6" s="137"/>
      <c r="II6" s="138"/>
      <c r="IJ6" s="137"/>
      <c r="IK6" s="139"/>
      <c r="IL6" s="137"/>
      <c r="IM6" s="139"/>
      <c r="IN6" s="137"/>
      <c r="IO6" s="139"/>
      <c r="IP6" s="137"/>
      <c r="IQ6" s="139"/>
      <c r="IR6" s="137"/>
      <c r="IS6" s="139"/>
      <c r="IT6" s="137"/>
      <c r="IU6" s="138"/>
      <c r="IV6" s="137"/>
      <c r="IW6" s="138"/>
      <c r="IX6" s="137"/>
      <c r="IY6" s="139"/>
      <c r="IZ6" s="137"/>
      <c r="JA6" s="139"/>
      <c r="JB6" s="137"/>
      <c r="JC6" s="139"/>
      <c r="JD6" s="137"/>
      <c r="JE6" s="138"/>
      <c r="JF6" s="137"/>
      <c r="JG6" s="138"/>
      <c r="JH6" s="137"/>
      <c r="JI6" s="138"/>
      <c r="JJ6" s="137"/>
      <c r="JK6" s="138"/>
      <c r="JL6" s="137"/>
      <c r="JM6" s="139"/>
      <c r="JN6" s="137"/>
      <c r="JO6" s="139"/>
      <c r="JP6" s="137"/>
      <c r="JQ6" s="139"/>
      <c r="JR6" s="137"/>
      <c r="JS6" s="138"/>
      <c r="JT6" s="137"/>
      <c r="JU6" s="139"/>
      <c r="JV6" s="137"/>
      <c r="JW6" s="139"/>
      <c r="JX6" s="137"/>
      <c r="JY6" s="138"/>
      <c r="JZ6" s="137"/>
      <c r="KA6" s="138"/>
      <c r="KB6" s="137"/>
      <c r="KC6" s="139"/>
      <c r="KD6" s="137"/>
      <c r="KE6" s="139"/>
      <c r="KF6" s="137"/>
      <c r="KG6" s="138"/>
      <c r="KH6" s="137"/>
      <c r="KI6" s="138"/>
      <c r="KJ6" s="137"/>
      <c r="KK6" s="139"/>
      <c r="KL6" s="137"/>
      <c r="KM6" s="138"/>
      <c r="KN6" s="137"/>
      <c r="KO6" s="138"/>
      <c r="KP6" s="137"/>
      <c r="KQ6" s="138"/>
      <c r="KR6" s="137"/>
      <c r="KS6" s="138"/>
      <c r="KT6" s="137"/>
      <c r="KU6" s="138"/>
      <c r="KV6" s="137"/>
      <c r="KW6" s="138"/>
      <c r="KX6" s="137"/>
      <c r="KY6" s="139"/>
      <c r="KZ6" s="137"/>
      <c r="LA6" s="138"/>
      <c r="LB6" s="137"/>
      <c r="LC6" s="139"/>
      <c r="LD6" s="137"/>
      <c r="LE6" s="139"/>
      <c r="LF6" s="137"/>
      <c r="LG6" s="139"/>
      <c r="LH6" s="137"/>
      <c r="LI6" s="138"/>
      <c r="LJ6" s="137"/>
      <c r="LK6" s="138"/>
      <c r="LL6" s="137"/>
      <c r="LM6" s="138"/>
      <c r="LN6" s="137"/>
      <c r="LO6" s="138"/>
      <c r="LP6" s="137"/>
      <c r="LQ6" s="139"/>
      <c r="LR6" s="137"/>
      <c r="LS6" s="139"/>
      <c r="LT6" s="137"/>
      <c r="LU6" s="138"/>
      <c r="LV6" s="137"/>
      <c r="LW6" s="138"/>
      <c r="LX6" s="137"/>
      <c r="LY6" s="138"/>
      <c r="LZ6" s="137"/>
      <c r="MA6" s="138"/>
      <c r="MB6" s="137"/>
      <c r="MC6" s="138"/>
      <c r="MD6" s="137"/>
      <c r="ME6" s="139"/>
      <c r="MF6" s="137"/>
      <c r="MG6" s="139"/>
      <c r="MH6" s="137"/>
      <c r="MI6" s="138"/>
      <c r="MJ6" s="137"/>
      <c r="MK6" s="139"/>
      <c r="ML6" s="137"/>
      <c r="MM6" s="139"/>
      <c r="MN6" s="137"/>
      <c r="MO6" s="138"/>
      <c r="MP6" s="137"/>
      <c r="MQ6" s="138"/>
      <c r="MR6" s="137"/>
      <c r="MS6" s="139"/>
      <c r="MT6" s="137"/>
      <c r="MU6" s="139"/>
      <c r="MV6" s="137"/>
      <c r="MW6" s="139"/>
      <c r="MX6" s="137"/>
      <c r="MY6" s="138"/>
      <c r="MZ6" s="137"/>
      <c r="NA6" s="138"/>
      <c r="NB6" s="137"/>
      <c r="NC6" s="138"/>
      <c r="ND6" s="137"/>
      <c r="NE6" s="138"/>
      <c r="NF6" s="137"/>
      <c r="NG6" s="139"/>
      <c r="NH6" s="137"/>
      <c r="NI6" s="139"/>
      <c r="NJ6" s="137"/>
      <c r="NK6" s="139"/>
      <c r="NL6" s="137"/>
      <c r="NM6" s="138"/>
      <c r="NN6" s="137"/>
      <c r="NO6" s="139"/>
      <c r="NP6" s="137"/>
      <c r="NQ6" s="139"/>
      <c r="NR6" s="137"/>
      <c r="NS6" s="138"/>
      <c r="NT6" s="137"/>
      <c r="NU6" s="138"/>
      <c r="NV6" s="137"/>
      <c r="NW6" s="139"/>
      <c r="NX6" s="137"/>
      <c r="NY6" s="139"/>
      <c r="NZ6" s="137"/>
      <c r="OA6" s="138"/>
      <c r="OB6" s="137"/>
      <c r="OC6" s="138"/>
      <c r="OD6" s="137"/>
      <c r="OE6" s="139"/>
      <c r="OF6" s="137"/>
      <c r="OG6" s="138"/>
      <c r="OH6" s="137"/>
      <c r="OI6" s="138"/>
      <c r="OJ6" s="137"/>
      <c r="OK6" s="138"/>
      <c r="OL6" s="137"/>
      <c r="OM6" s="138"/>
      <c r="ON6" s="137"/>
      <c r="OO6" s="138"/>
      <c r="OP6" s="137"/>
      <c r="OQ6" s="138"/>
      <c r="OR6" s="137"/>
      <c r="OS6" s="139"/>
      <c r="OT6" s="137"/>
      <c r="OU6" s="138"/>
      <c r="OV6" s="137"/>
      <c r="OW6" s="139"/>
      <c r="OX6" s="137"/>
      <c r="OY6" s="139"/>
      <c r="OZ6" s="137"/>
      <c r="PA6" s="139"/>
      <c r="PB6" s="137"/>
      <c r="PC6" s="138"/>
      <c r="PD6" s="137"/>
      <c r="PE6" s="138"/>
      <c r="PF6" s="137"/>
      <c r="PG6" s="138"/>
      <c r="PH6" s="137"/>
      <c r="PI6" s="138"/>
      <c r="PJ6" s="137"/>
      <c r="PK6" s="139"/>
      <c r="PL6" s="137"/>
      <c r="PM6" s="139"/>
      <c r="PN6" s="137"/>
      <c r="PO6" s="139"/>
      <c r="PP6" s="137"/>
      <c r="PQ6" s="138"/>
      <c r="PR6" s="137"/>
      <c r="PS6" s="138"/>
      <c r="PT6" s="137"/>
      <c r="PU6" s="138"/>
      <c r="PV6" s="137"/>
      <c r="PW6" s="138"/>
      <c r="PX6" s="137"/>
      <c r="PY6" s="139"/>
      <c r="PZ6" s="137"/>
      <c r="QA6" s="139"/>
      <c r="QB6" s="137"/>
      <c r="QC6" s="139"/>
      <c r="QD6" s="137"/>
      <c r="QE6" s="139"/>
      <c r="QF6" s="137"/>
      <c r="QG6" s="139"/>
      <c r="QH6" s="137"/>
      <c r="QI6" s="138"/>
      <c r="QJ6" s="137"/>
      <c r="QK6" s="138"/>
      <c r="QL6" s="137"/>
      <c r="QM6" s="139"/>
      <c r="QN6" s="137"/>
      <c r="QO6" s="139"/>
      <c r="QP6" s="137"/>
      <c r="QQ6" s="139"/>
      <c r="QR6" s="137"/>
      <c r="QS6" s="138"/>
      <c r="QT6" s="137"/>
      <c r="QU6" s="138"/>
      <c r="QV6" s="137"/>
      <c r="QW6" s="138"/>
      <c r="QX6" s="137"/>
      <c r="QY6" s="138"/>
      <c r="QZ6" s="137"/>
      <c r="RA6" s="139"/>
      <c r="RB6" s="137"/>
      <c r="RC6" s="139"/>
      <c r="RD6" s="137"/>
      <c r="RE6" s="139"/>
      <c r="RF6" s="137"/>
      <c r="RG6" s="138"/>
      <c r="RH6" s="137"/>
      <c r="RI6" s="139"/>
      <c r="RJ6" s="137"/>
      <c r="RK6" s="139"/>
      <c r="RL6" s="137"/>
      <c r="RM6" s="138"/>
      <c r="RN6" s="137"/>
      <c r="RO6" s="138"/>
      <c r="RP6" s="137"/>
      <c r="RQ6" s="139"/>
      <c r="RR6" s="137"/>
      <c r="RS6" s="139"/>
      <c r="RT6" s="137"/>
      <c r="RU6" s="138"/>
      <c r="RV6" s="137"/>
      <c r="RW6" s="138"/>
      <c r="RX6" s="137"/>
      <c r="RY6" s="139"/>
      <c r="RZ6" s="137"/>
      <c r="SA6" s="138"/>
      <c r="SB6" s="137"/>
      <c r="SC6" s="138"/>
      <c r="SD6" s="137"/>
      <c r="SE6" s="138"/>
      <c r="SF6" s="137"/>
      <c r="SG6" s="138"/>
      <c r="SH6" s="137"/>
      <c r="SI6" s="138"/>
      <c r="SJ6" s="137"/>
      <c r="SK6" s="138"/>
      <c r="SL6" s="137"/>
      <c r="SM6" s="139"/>
      <c r="SN6" s="137"/>
      <c r="SO6" s="138"/>
      <c r="SP6" s="137"/>
      <c r="SQ6" s="139"/>
      <c r="SR6" s="137"/>
      <c r="SS6" s="139"/>
      <c r="ST6" s="148"/>
      <c r="SU6" s="150"/>
      <c r="SV6" s="137"/>
      <c r="SW6" s="138"/>
      <c r="SX6" s="137"/>
      <c r="SY6" s="138"/>
      <c r="SZ6" s="137"/>
      <c r="TA6" s="138"/>
      <c r="TB6" s="137"/>
      <c r="TC6" s="138"/>
      <c r="TD6" s="137"/>
      <c r="TE6" s="139"/>
      <c r="TF6" s="137"/>
      <c r="TG6" s="139"/>
      <c r="TH6" s="137"/>
      <c r="TI6" s="139"/>
      <c r="TJ6" s="137"/>
      <c r="TK6" s="138"/>
      <c r="TL6" s="137"/>
      <c r="TM6" s="138"/>
      <c r="TN6" s="137"/>
      <c r="TO6" s="138"/>
      <c r="TP6" s="137"/>
      <c r="TQ6" s="138"/>
      <c r="TR6" s="137"/>
      <c r="TS6" s="139"/>
      <c r="TT6" s="137"/>
      <c r="TU6" s="139"/>
      <c r="TV6" s="137"/>
      <c r="TW6" s="139"/>
      <c r="TX6" s="137"/>
      <c r="TY6" s="139"/>
      <c r="TZ6" s="137"/>
      <c r="UA6" s="139"/>
      <c r="UB6" s="137"/>
      <c r="UC6" s="138"/>
      <c r="UD6" s="137"/>
      <c r="UE6" s="138"/>
      <c r="UF6" s="137"/>
      <c r="UG6" s="139"/>
      <c r="UH6" s="137"/>
      <c r="UI6" s="139"/>
      <c r="UJ6" s="137"/>
      <c r="UK6" s="139"/>
      <c r="UL6" s="137"/>
      <c r="UM6" s="138"/>
      <c r="UN6" s="137"/>
      <c r="UO6" s="138"/>
      <c r="UP6" s="137"/>
      <c r="UQ6" s="138"/>
      <c r="UR6" s="137"/>
      <c r="US6" s="138"/>
      <c r="UT6" s="137"/>
      <c r="UU6" s="139"/>
      <c r="UV6" s="137"/>
      <c r="UW6" s="139"/>
      <c r="UX6" s="137"/>
      <c r="UY6" s="139"/>
      <c r="UZ6" s="137"/>
      <c r="VA6" s="138"/>
      <c r="VB6" s="137"/>
      <c r="VC6" s="139"/>
      <c r="VD6" s="137"/>
      <c r="VE6" s="139"/>
      <c r="VF6" s="137"/>
      <c r="VG6" s="138"/>
      <c r="VH6" s="137"/>
      <c r="VI6" s="138"/>
      <c r="VJ6" s="137"/>
      <c r="VK6" s="139"/>
      <c r="VL6" s="137"/>
      <c r="VM6" s="139"/>
      <c r="VN6" s="137"/>
      <c r="VO6" s="138"/>
      <c r="VP6" s="137"/>
      <c r="VQ6" s="138"/>
      <c r="VR6" s="137"/>
      <c r="VS6" s="139"/>
      <c r="VT6" s="137"/>
      <c r="VU6" s="138"/>
      <c r="VV6" s="137"/>
      <c r="VW6" s="138"/>
      <c r="VX6" s="137"/>
      <c r="VY6" s="138"/>
      <c r="VZ6" s="137"/>
      <c r="WA6" s="138"/>
      <c r="WB6" s="137"/>
      <c r="WC6" s="138"/>
      <c r="WD6" s="137"/>
      <c r="WE6" s="138"/>
      <c r="WF6" s="137"/>
      <c r="WG6" s="139"/>
      <c r="WH6" s="137"/>
      <c r="WI6" s="138"/>
      <c r="WJ6" s="137"/>
      <c r="WK6" s="139"/>
      <c r="WL6" s="137"/>
      <c r="WM6" s="139"/>
      <c r="WN6" s="137"/>
      <c r="WO6" s="139"/>
      <c r="WP6" s="137"/>
      <c r="WQ6" s="138"/>
      <c r="WR6" s="137"/>
      <c r="WS6" s="138"/>
      <c r="WT6" s="137"/>
      <c r="WU6" s="138"/>
      <c r="WV6" s="137"/>
      <c r="WW6" s="138"/>
      <c r="WX6" s="137"/>
      <c r="WY6" s="139"/>
      <c r="WZ6" s="137"/>
      <c r="XA6" s="139"/>
      <c r="XB6" s="137"/>
      <c r="XC6" s="139"/>
      <c r="XD6" s="137"/>
      <c r="XE6" s="138"/>
      <c r="XF6" s="137"/>
      <c r="XG6" s="138"/>
      <c r="XH6" s="137"/>
      <c r="XI6" s="138"/>
      <c r="XJ6" s="137"/>
      <c r="XK6" s="138"/>
      <c r="XL6" s="137"/>
      <c r="XM6" s="139"/>
      <c r="XN6" s="137"/>
      <c r="XO6" s="139"/>
      <c r="XP6" s="137"/>
      <c r="XQ6" s="139"/>
      <c r="XR6" s="137"/>
      <c r="XS6" s="139"/>
      <c r="XT6" s="137"/>
      <c r="XU6" s="139"/>
      <c r="XV6" s="137"/>
      <c r="XW6" s="138"/>
      <c r="XX6" s="137"/>
      <c r="XY6" s="138"/>
      <c r="XZ6" s="137"/>
      <c r="YA6" s="139"/>
      <c r="YB6" s="137"/>
      <c r="YC6" s="139"/>
      <c r="YD6" s="137"/>
      <c r="YE6" s="139"/>
      <c r="YF6" s="137"/>
      <c r="YG6" s="138"/>
      <c r="YH6" s="137"/>
      <c r="YI6" s="138"/>
      <c r="YJ6" s="137"/>
      <c r="YK6" s="138"/>
      <c r="YL6" s="137"/>
      <c r="YM6" s="138"/>
      <c r="YN6" s="137"/>
      <c r="YO6" s="139"/>
      <c r="YP6" s="137"/>
      <c r="YQ6" s="139"/>
      <c r="YR6" s="137"/>
      <c r="YS6" s="139"/>
      <c r="YT6" s="137"/>
      <c r="YU6" s="138"/>
      <c r="YV6" s="137"/>
      <c r="YW6" s="139"/>
      <c r="YX6" s="137"/>
      <c r="YY6" s="139"/>
      <c r="YZ6" s="137"/>
      <c r="ZA6" s="138"/>
      <c r="ZB6" s="137"/>
      <c r="ZC6" s="138"/>
      <c r="ZD6" s="137"/>
      <c r="ZE6" s="139"/>
      <c r="ZF6" s="137"/>
      <c r="ZG6" s="139"/>
      <c r="ZH6" s="137"/>
      <c r="ZI6" s="138"/>
      <c r="ZJ6" s="137"/>
      <c r="ZK6" s="138"/>
      <c r="ZL6" s="137"/>
      <c r="ZM6" s="139"/>
      <c r="ZN6" s="137"/>
      <c r="ZO6" s="138"/>
      <c r="ZP6" s="137"/>
      <c r="ZQ6" s="138"/>
      <c r="ZR6" s="137"/>
      <c r="ZS6" s="138"/>
      <c r="ZT6" s="137"/>
      <c r="ZU6" s="138"/>
      <c r="ZV6" s="137"/>
      <c r="ZW6" s="138"/>
      <c r="ZX6" s="137"/>
      <c r="ZY6" s="138"/>
      <c r="ZZ6" s="137"/>
      <c r="AAA6" s="139"/>
      <c r="AAB6" s="137"/>
      <c r="AAC6" s="138"/>
      <c r="AAD6" s="137"/>
      <c r="AAE6" s="139"/>
      <c r="AAF6" s="137"/>
      <c r="AAG6" s="139"/>
      <c r="AAH6" s="137"/>
      <c r="AAI6" s="139"/>
      <c r="AAJ6" s="137"/>
      <c r="AAK6" s="138"/>
      <c r="AAL6" s="137"/>
      <c r="AAM6" s="138"/>
      <c r="AAN6" s="137"/>
      <c r="AAO6" s="138"/>
      <c r="AAP6" s="137"/>
      <c r="AAQ6" s="138"/>
      <c r="AAR6" s="137"/>
      <c r="AAS6" s="139"/>
      <c r="AAT6" s="137"/>
      <c r="AAU6" s="139"/>
      <c r="AAV6" s="137"/>
      <c r="AAW6" s="139"/>
      <c r="AAX6" s="137"/>
      <c r="AAY6" s="138"/>
      <c r="AAZ6" s="137"/>
      <c r="ABA6" s="138"/>
      <c r="ABB6" s="137"/>
      <c r="ABC6" s="138"/>
      <c r="ABD6" s="137"/>
      <c r="ABE6" s="138"/>
      <c r="ABF6" s="137"/>
      <c r="ABG6" s="139"/>
      <c r="ABH6" s="137"/>
      <c r="ABI6" s="139"/>
      <c r="ABJ6" s="137"/>
      <c r="ABK6" s="139"/>
      <c r="ABL6" s="137"/>
      <c r="ABM6" s="139"/>
      <c r="ABN6" s="137"/>
      <c r="ABO6" s="139"/>
      <c r="ABP6" s="137"/>
      <c r="ABQ6" s="138"/>
      <c r="ABR6" s="137"/>
      <c r="ABS6" s="138"/>
      <c r="ABT6" s="137"/>
      <c r="ABU6" s="139"/>
      <c r="ABV6" s="137"/>
      <c r="ABW6" s="139"/>
      <c r="ABX6" s="137"/>
      <c r="ABY6" s="139"/>
      <c r="ABZ6" s="137"/>
      <c r="ACA6" s="138"/>
      <c r="ACB6" s="137"/>
      <c r="ACC6" s="138"/>
      <c r="ACD6" s="137"/>
      <c r="ACE6" s="138"/>
      <c r="ACF6" s="137"/>
      <c r="ACG6" s="138"/>
      <c r="ACH6" s="137"/>
      <c r="ACI6" s="139"/>
      <c r="ACJ6" s="137"/>
      <c r="ACK6" s="139"/>
      <c r="ACL6" s="137"/>
      <c r="ACM6" s="139"/>
      <c r="ACN6" s="137"/>
      <c r="ACO6" s="138"/>
      <c r="ACP6" s="137"/>
      <c r="ACQ6" s="139"/>
      <c r="ACR6" s="137"/>
      <c r="ACS6" s="139"/>
      <c r="ACT6" s="137"/>
      <c r="ACU6" s="138"/>
      <c r="ACV6" s="137"/>
      <c r="ACW6" s="138"/>
      <c r="ACX6" s="137"/>
      <c r="ACY6" s="139"/>
      <c r="ACZ6" s="137"/>
      <c r="ADA6" s="139"/>
      <c r="ADB6" s="137"/>
      <c r="ADC6" s="138"/>
      <c r="ADD6" s="137"/>
      <c r="ADE6" s="138"/>
      <c r="ADF6" s="137"/>
      <c r="ADG6" s="139"/>
    </row>
    <row r="7" spans="1:787" s="146" customFormat="1" ht="20.25" customHeight="1" thickBot="1">
      <c r="A7" s="256"/>
      <c r="B7" s="264"/>
      <c r="C7" s="140">
        <f>IF(B6="","",CONCATENATE(B6,1))</f>
      </c>
      <c r="D7" s="141"/>
      <c r="E7" s="142"/>
      <c r="F7" s="141"/>
      <c r="G7" s="142"/>
      <c r="H7" s="141"/>
      <c r="I7" s="142"/>
      <c r="J7" s="141"/>
      <c r="K7" s="142"/>
      <c r="L7" s="141"/>
      <c r="M7" s="142"/>
      <c r="N7" s="141"/>
      <c r="O7" s="142"/>
      <c r="P7" s="141"/>
      <c r="Q7" s="143"/>
      <c r="R7" s="141"/>
      <c r="S7" s="142"/>
      <c r="T7" s="141"/>
      <c r="U7" s="143"/>
      <c r="V7" s="141"/>
      <c r="W7" s="143"/>
      <c r="X7" s="141"/>
      <c r="Y7" s="143"/>
      <c r="Z7" s="141"/>
      <c r="AA7" s="142"/>
      <c r="AB7" s="141"/>
      <c r="AC7" s="142"/>
      <c r="AD7" s="141"/>
      <c r="AE7" s="142"/>
      <c r="AF7" s="141"/>
      <c r="AG7" s="142"/>
      <c r="AH7" s="141"/>
      <c r="AI7" s="143"/>
      <c r="AJ7" s="141"/>
      <c r="AK7" s="143"/>
      <c r="AL7" s="141"/>
      <c r="AM7" s="143"/>
      <c r="AN7" s="141"/>
      <c r="AO7" s="142"/>
      <c r="AP7" s="141"/>
      <c r="AQ7" s="143"/>
      <c r="AR7" s="141"/>
      <c r="AS7" s="142"/>
      <c r="AT7" s="141"/>
      <c r="AU7" s="142"/>
      <c r="AV7" s="141"/>
      <c r="AW7" s="143"/>
      <c r="AX7" s="141"/>
      <c r="AY7" s="143"/>
      <c r="AZ7" s="141"/>
      <c r="BA7" s="143"/>
      <c r="BB7" s="141"/>
      <c r="BC7" s="143"/>
      <c r="BD7" s="141"/>
      <c r="BE7" s="143"/>
      <c r="BF7" s="141"/>
      <c r="BG7" s="142"/>
      <c r="BH7" s="141"/>
      <c r="BI7" s="142"/>
      <c r="BJ7" s="141"/>
      <c r="BK7" s="143"/>
      <c r="BL7" s="141"/>
      <c r="BM7" s="143"/>
      <c r="BN7" s="141"/>
      <c r="BO7" s="143"/>
      <c r="BP7" s="141"/>
      <c r="BQ7" s="142"/>
      <c r="BR7" s="141"/>
      <c r="BS7" s="142"/>
      <c r="BT7" s="141"/>
      <c r="BU7" s="142"/>
      <c r="BV7" s="141"/>
      <c r="BW7" s="142"/>
      <c r="BX7" s="141"/>
      <c r="BY7" s="143"/>
      <c r="BZ7" s="141"/>
      <c r="CA7" s="143"/>
      <c r="CB7" s="141"/>
      <c r="CC7" s="143"/>
      <c r="CD7" s="141"/>
      <c r="CE7" s="142"/>
      <c r="CF7" s="141"/>
      <c r="CG7" s="143"/>
      <c r="CH7" s="141"/>
      <c r="CI7" s="143"/>
      <c r="CJ7" s="141"/>
      <c r="CK7" s="142"/>
      <c r="CL7" s="141"/>
      <c r="CM7" s="142"/>
      <c r="CN7" s="141"/>
      <c r="CO7" s="143"/>
      <c r="CP7" s="141"/>
      <c r="CQ7" s="143"/>
      <c r="CR7" s="141"/>
      <c r="CS7" s="142"/>
      <c r="CT7" s="141"/>
      <c r="CU7" s="142"/>
      <c r="CV7" s="141"/>
      <c r="CW7" s="143"/>
      <c r="CX7" s="141"/>
      <c r="CY7" s="142"/>
      <c r="CZ7" s="141"/>
      <c r="DA7" s="142"/>
      <c r="DB7" s="141"/>
      <c r="DC7" s="142"/>
      <c r="DD7" s="141"/>
      <c r="DE7" s="142"/>
      <c r="DF7" s="141"/>
      <c r="DG7" s="142"/>
      <c r="DH7" s="141"/>
      <c r="DI7" s="142"/>
      <c r="DJ7" s="141"/>
      <c r="DK7" s="143"/>
      <c r="DL7" s="141"/>
      <c r="DM7" s="142"/>
      <c r="DN7" s="141"/>
      <c r="DO7" s="143"/>
      <c r="DP7" s="141"/>
      <c r="DQ7" s="143"/>
      <c r="DR7" s="141"/>
      <c r="DS7" s="143"/>
      <c r="DT7" s="141"/>
      <c r="DU7" s="142"/>
      <c r="DV7" s="141"/>
      <c r="DW7" s="142"/>
      <c r="DX7" s="141"/>
      <c r="DY7" s="142"/>
      <c r="DZ7" s="141"/>
      <c r="EA7" s="142"/>
      <c r="EB7" s="141"/>
      <c r="EC7" s="143"/>
      <c r="ED7" s="141"/>
      <c r="EE7" s="143"/>
      <c r="EF7" s="141"/>
      <c r="EG7" s="143"/>
      <c r="EH7" s="141"/>
      <c r="EI7" s="142"/>
      <c r="EJ7" s="141"/>
      <c r="EK7" s="143"/>
      <c r="EL7" s="141"/>
      <c r="EM7" s="142"/>
      <c r="EN7" s="141"/>
      <c r="EO7" s="142"/>
      <c r="EP7" s="141"/>
      <c r="EQ7" s="143"/>
      <c r="ER7" s="141"/>
      <c r="ES7" s="143"/>
      <c r="ET7" s="141"/>
      <c r="EU7" s="143"/>
      <c r="EV7" s="141"/>
      <c r="EW7" s="143"/>
      <c r="EX7" s="141"/>
      <c r="EY7" s="143"/>
      <c r="EZ7" s="141"/>
      <c r="FA7" s="142"/>
      <c r="FB7" s="141"/>
      <c r="FC7" s="142"/>
      <c r="FD7" s="141"/>
      <c r="FE7" s="143"/>
      <c r="FF7" s="141"/>
      <c r="FG7" s="143"/>
      <c r="FH7" s="141"/>
      <c r="FI7" s="143"/>
      <c r="FJ7" s="141"/>
      <c r="FK7" s="142"/>
      <c r="FL7" s="141"/>
      <c r="FM7" s="142"/>
      <c r="FN7" s="141"/>
      <c r="FO7" s="142"/>
      <c r="FP7" s="141"/>
      <c r="FQ7" s="142"/>
      <c r="FR7" s="141"/>
      <c r="FS7" s="143"/>
      <c r="FT7" s="141"/>
      <c r="FU7" s="143"/>
      <c r="FV7" s="141"/>
      <c r="FW7" s="143"/>
      <c r="FX7" s="141"/>
      <c r="FY7" s="142"/>
      <c r="FZ7" s="141"/>
      <c r="GA7" s="143"/>
      <c r="GB7" s="141"/>
      <c r="GC7" s="143"/>
      <c r="GD7" s="141"/>
      <c r="GE7" s="142"/>
      <c r="GF7" s="141"/>
      <c r="GG7" s="142"/>
      <c r="GH7" s="141"/>
      <c r="GI7" s="143"/>
      <c r="GJ7" s="141"/>
      <c r="GK7" s="143"/>
      <c r="GL7" s="141"/>
      <c r="GM7" s="142"/>
      <c r="GN7" s="141"/>
      <c r="GO7" s="142"/>
      <c r="GP7" s="141"/>
      <c r="GQ7" s="143"/>
      <c r="GR7" s="141"/>
      <c r="GS7" s="142"/>
      <c r="GT7" s="141"/>
      <c r="GU7" s="142"/>
      <c r="GV7" s="141"/>
      <c r="GW7" s="142"/>
      <c r="GX7" s="141"/>
      <c r="GY7" s="142"/>
      <c r="GZ7" s="141"/>
      <c r="HA7" s="142"/>
      <c r="HB7" s="141"/>
      <c r="HC7" s="142"/>
      <c r="HD7" s="141"/>
      <c r="HE7" s="143"/>
      <c r="HF7" s="141"/>
      <c r="HG7" s="142"/>
      <c r="HH7" s="141"/>
      <c r="HI7" s="143"/>
      <c r="HJ7" s="141"/>
      <c r="HK7" s="143"/>
      <c r="HL7" s="141"/>
      <c r="HM7" s="143"/>
      <c r="HN7" s="141"/>
      <c r="HO7" s="142"/>
      <c r="HP7" s="141"/>
      <c r="HQ7" s="142"/>
      <c r="HR7" s="141"/>
      <c r="HS7" s="142"/>
      <c r="HT7" s="141"/>
      <c r="HU7" s="142"/>
      <c r="HV7" s="141"/>
      <c r="HW7" s="143"/>
      <c r="HX7" s="141"/>
      <c r="HY7" s="143"/>
      <c r="HZ7" s="141"/>
      <c r="IA7" s="143"/>
      <c r="IB7" s="141"/>
      <c r="IC7" s="142"/>
      <c r="ID7" s="141"/>
      <c r="IE7" s="143"/>
      <c r="IF7" s="141"/>
      <c r="IG7" s="142"/>
      <c r="IH7" s="141"/>
      <c r="II7" s="142"/>
      <c r="IJ7" s="141"/>
      <c r="IK7" s="143"/>
      <c r="IL7" s="141"/>
      <c r="IM7" s="143"/>
      <c r="IN7" s="141"/>
      <c r="IO7" s="143"/>
      <c r="IP7" s="141"/>
      <c r="IQ7" s="143"/>
      <c r="IR7" s="141"/>
      <c r="IS7" s="143"/>
      <c r="IT7" s="141"/>
      <c r="IU7" s="142"/>
      <c r="IV7" s="141"/>
      <c r="IW7" s="142"/>
      <c r="IX7" s="141"/>
      <c r="IY7" s="143"/>
      <c r="IZ7" s="141"/>
      <c r="JA7" s="143"/>
      <c r="JB7" s="141"/>
      <c r="JC7" s="143"/>
      <c r="JD7" s="141"/>
      <c r="JE7" s="142"/>
      <c r="JF7" s="141"/>
      <c r="JG7" s="142"/>
      <c r="JH7" s="141"/>
      <c r="JI7" s="142"/>
      <c r="JJ7" s="141"/>
      <c r="JK7" s="142"/>
      <c r="JL7" s="141"/>
      <c r="JM7" s="143"/>
      <c r="JN7" s="141"/>
      <c r="JO7" s="143"/>
      <c r="JP7" s="141"/>
      <c r="JQ7" s="143"/>
      <c r="JR7" s="141"/>
      <c r="JS7" s="142"/>
      <c r="JT7" s="141"/>
      <c r="JU7" s="143"/>
      <c r="JV7" s="141"/>
      <c r="JW7" s="143"/>
      <c r="JX7" s="141"/>
      <c r="JY7" s="142"/>
      <c r="JZ7" s="141"/>
      <c r="KA7" s="142"/>
      <c r="KB7" s="141"/>
      <c r="KC7" s="143"/>
      <c r="KD7" s="141"/>
      <c r="KE7" s="143"/>
      <c r="KF7" s="141"/>
      <c r="KG7" s="142"/>
      <c r="KH7" s="141"/>
      <c r="KI7" s="142"/>
      <c r="KJ7" s="141"/>
      <c r="KK7" s="143"/>
      <c r="KL7" s="141"/>
      <c r="KM7" s="142"/>
      <c r="KN7" s="141"/>
      <c r="KO7" s="142"/>
      <c r="KP7" s="141"/>
      <c r="KQ7" s="142"/>
      <c r="KR7" s="141"/>
      <c r="KS7" s="142"/>
      <c r="KT7" s="141"/>
      <c r="KU7" s="142"/>
      <c r="KV7" s="141"/>
      <c r="KW7" s="142"/>
      <c r="KX7" s="141"/>
      <c r="KY7" s="143"/>
      <c r="KZ7" s="141"/>
      <c r="LA7" s="142"/>
      <c r="LB7" s="141"/>
      <c r="LC7" s="143"/>
      <c r="LD7" s="141"/>
      <c r="LE7" s="143"/>
      <c r="LF7" s="141"/>
      <c r="LG7" s="143"/>
      <c r="LH7" s="141"/>
      <c r="LI7" s="142"/>
      <c r="LJ7" s="141"/>
      <c r="LK7" s="142"/>
      <c r="LL7" s="141"/>
      <c r="LM7" s="142"/>
      <c r="LN7" s="141"/>
      <c r="LO7" s="142"/>
      <c r="LP7" s="141"/>
      <c r="LQ7" s="143"/>
      <c r="LR7" s="141"/>
      <c r="LS7" s="143"/>
      <c r="LT7" s="141"/>
      <c r="LU7" s="143"/>
      <c r="LV7" s="141"/>
      <c r="LW7" s="142"/>
      <c r="LX7" s="141"/>
      <c r="LY7" s="143"/>
      <c r="LZ7" s="141"/>
      <c r="MA7" s="142"/>
      <c r="MB7" s="141"/>
      <c r="MC7" s="142"/>
      <c r="MD7" s="141"/>
      <c r="ME7" s="143"/>
      <c r="MF7" s="141"/>
      <c r="MG7" s="143"/>
      <c r="MH7" s="141"/>
      <c r="MI7" s="143"/>
      <c r="MJ7" s="141"/>
      <c r="MK7" s="143"/>
      <c r="ML7" s="141"/>
      <c r="MM7" s="143"/>
      <c r="MN7" s="141"/>
      <c r="MO7" s="142"/>
      <c r="MP7" s="141"/>
      <c r="MQ7" s="142"/>
      <c r="MR7" s="141"/>
      <c r="MS7" s="143"/>
      <c r="MT7" s="141"/>
      <c r="MU7" s="143"/>
      <c r="MV7" s="141"/>
      <c r="MW7" s="143"/>
      <c r="MX7" s="141"/>
      <c r="MY7" s="142"/>
      <c r="MZ7" s="141"/>
      <c r="NA7" s="142"/>
      <c r="NB7" s="141"/>
      <c r="NC7" s="142"/>
      <c r="ND7" s="141"/>
      <c r="NE7" s="142"/>
      <c r="NF7" s="141"/>
      <c r="NG7" s="143"/>
      <c r="NH7" s="141"/>
      <c r="NI7" s="143"/>
      <c r="NJ7" s="141"/>
      <c r="NK7" s="143"/>
      <c r="NL7" s="141"/>
      <c r="NM7" s="142"/>
      <c r="NN7" s="141"/>
      <c r="NO7" s="143"/>
      <c r="NP7" s="141"/>
      <c r="NQ7" s="143"/>
      <c r="NR7" s="141"/>
      <c r="NS7" s="142"/>
      <c r="NT7" s="141"/>
      <c r="NU7" s="142"/>
      <c r="NV7" s="141"/>
      <c r="NW7" s="143"/>
      <c r="NX7" s="141"/>
      <c r="NY7" s="143"/>
      <c r="NZ7" s="141"/>
      <c r="OA7" s="142"/>
      <c r="OB7" s="141"/>
      <c r="OC7" s="142"/>
      <c r="OD7" s="141"/>
      <c r="OE7" s="143"/>
      <c r="OF7" s="141"/>
      <c r="OG7" s="142"/>
      <c r="OH7" s="141"/>
      <c r="OI7" s="142"/>
      <c r="OJ7" s="141"/>
      <c r="OK7" s="142"/>
      <c r="OL7" s="141"/>
      <c r="OM7" s="142"/>
      <c r="ON7" s="141"/>
      <c r="OO7" s="142"/>
      <c r="OP7" s="141"/>
      <c r="OQ7" s="142"/>
      <c r="OR7" s="141"/>
      <c r="OS7" s="143"/>
      <c r="OT7" s="141"/>
      <c r="OU7" s="142"/>
      <c r="OV7" s="141"/>
      <c r="OW7" s="143"/>
      <c r="OX7" s="141"/>
      <c r="OY7" s="143"/>
      <c r="OZ7" s="141"/>
      <c r="PA7" s="143"/>
      <c r="PB7" s="141"/>
      <c r="PC7" s="142"/>
      <c r="PD7" s="141"/>
      <c r="PE7" s="138"/>
      <c r="PF7" s="141"/>
      <c r="PG7" s="142"/>
      <c r="PH7" s="141"/>
      <c r="PI7" s="142"/>
      <c r="PJ7" s="141"/>
      <c r="PK7" s="143"/>
      <c r="PL7" s="141"/>
      <c r="PM7" s="143"/>
      <c r="PN7" s="141"/>
      <c r="PO7" s="143"/>
      <c r="PP7" s="141"/>
      <c r="PQ7" s="142"/>
      <c r="PR7" s="141"/>
      <c r="PS7" s="143"/>
      <c r="PT7" s="141"/>
      <c r="PU7" s="142"/>
      <c r="PV7" s="141"/>
      <c r="PW7" s="142"/>
      <c r="PX7" s="141"/>
      <c r="PY7" s="143"/>
      <c r="PZ7" s="141"/>
      <c r="QA7" s="143"/>
      <c r="QB7" s="141"/>
      <c r="QC7" s="143"/>
      <c r="QD7" s="141"/>
      <c r="QE7" s="143"/>
      <c r="QF7" s="141"/>
      <c r="QG7" s="143"/>
      <c r="QH7" s="141"/>
      <c r="QI7" s="142"/>
      <c r="QJ7" s="141"/>
      <c r="QK7" s="142"/>
      <c r="QL7" s="141"/>
      <c r="QM7" s="143"/>
      <c r="QN7" s="141"/>
      <c r="QO7" s="143"/>
      <c r="QP7" s="141"/>
      <c r="QQ7" s="143"/>
      <c r="QR7" s="141"/>
      <c r="QS7" s="142"/>
      <c r="QT7" s="141"/>
      <c r="QU7" s="142"/>
      <c r="QV7" s="141"/>
      <c r="QW7" s="142"/>
      <c r="QX7" s="141"/>
      <c r="QY7" s="142"/>
      <c r="QZ7" s="141"/>
      <c r="RA7" s="143"/>
      <c r="RB7" s="141"/>
      <c r="RC7" s="143"/>
      <c r="RD7" s="141"/>
      <c r="RE7" s="143"/>
      <c r="RF7" s="141"/>
      <c r="RG7" s="142"/>
      <c r="RH7" s="141"/>
      <c r="RI7" s="143"/>
      <c r="RJ7" s="141"/>
      <c r="RK7" s="143"/>
      <c r="RL7" s="141"/>
      <c r="RM7" s="142"/>
      <c r="RN7" s="141"/>
      <c r="RO7" s="142"/>
      <c r="RP7" s="141"/>
      <c r="RQ7" s="143"/>
      <c r="RR7" s="141"/>
      <c r="RS7" s="143"/>
      <c r="RT7" s="141"/>
      <c r="RU7" s="142"/>
      <c r="RV7" s="141"/>
      <c r="RW7" s="142"/>
      <c r="RX7" s="141"/>
      <c r="RY7" s="143"/>
      <c r="RZ7" s="141"/>
      <c r="SA7" s="142"/>
      <c r="SB7" s="141"/>
      <c r="SC7" s="142"/>
      <c r="SD7" s="141"/>
      <c r="SE7" s="142"/>
      <c r="SF7" s="141"/>
      <c r="SG7" s="142"/>
      <c r="SH7" s="141"/>
      <c r="SI7" s="142"/>
      <c r="SJ7" s="141"/>
      <c r="SK7" s="142"/>
      <c r="SL7" s="141"/>
      <c r="SM7" s="142"/>
      <c r="SN7" s="141"/>
      <c r="SO7" s="142"/>
      <c r="SP7" s="141"/>
      <c r="SQ7" s="143"/>
      <c r="SR7" s="141"/>
      <c r="SS7" s="143"/>
      <c r="ST7" s="141"/>
      <c r="SU7" s="143"/>
      <c r="SV7" s="141"/>
      <c r="SW7" s="142"/>
      <c r="SX7" s="141"/>
      <c r="SY7" s="142"/>
      <c r="SZ7" s="141"/>
      <c r="TA7" s="142"/>
      <c r="TB7" s="141"/>
      <c r="TC7" s="142"/>
      <c r="TD7" s="141"/>
      <c r="TE7" s="143"/>
      <c r="TF7" s="141"/>
      <c r="TG7" s="143"/>
      <c r="TH7" s="141"/>
      <c r="TI7" s="143"/>
      <c r="TJ7" s="141"/>
      <c r="TK7" s="142"/>
      <c r="TL7" s="141"/>
      <c r="TM7" s="143"/>
      <c r="TN7" s="141"/>
      <c r="TO7" s="142"/>
      <c r="TP7" s="141"/>
      <c r="TQ7" s="142"/>
      <c r="TR7" s="141"/>
      <c r="TS7" s="143"/>
      <c r="TT7" s="141"/>
      <c r="TU7" s="143"/>
      <c r="TV7" s="141"/>
      <c r="TW7" s="143"/>
      <c r="TX7" s="141"/>
      <c r="TY7" s="143"/>
      <c r="TZ7" s="141"/>
      <c r="UA7" s="143"/>
      <c r="UB7" s="141"/>
      <c r="UC7" s="142"/>
      <c r="UD7" s="141"/>
      <c r="UE7" s="142"/>
      <c r="UF7" s="141"/>
      <c r="UG7" s="143"/>
      <c r="UH7" s="141"/>
      <c r="UI7" s="143"/>
      <c r="UJ7" s="141"/>
      <c r="UK7" s="143"/>
      <c r="UL7" s="141"/>
      <c r="UM7" s="142"/>
      <c r="UN7" s="141"/>
      <c r="UO7" s="142"/>
      <c r="UP7" s="141"/>
      <c r="UQ7" s="142"/>
      <c r="UR7" s="141"/>
      <c r="US7" s="142"/>
      <c r="UT7" s="141"/>
      <c r="UU7" s="143"/>
      <c r="UV7" s="141"/>
      <c r="UW7" s="143"/>
      <c r="UX7" s="141"/>
      <c r="UY7" s="143"/>
      <c r="UZ7" s="141"/>
      <c r="VA7" s="142"/>
      <c r="VB7" s="141"/>
      <c r="VC7" s="143"/>
      <c r="VD7" s="141"/>
      <c r="VE7" s="143"/>
      <c r="VF7" s="141"/>
      <c r="VG7" s="142"/>
      <c r="VH7" s="141"/>
      <c r="VI7" s="142"/>
      <c r="VJ7" s="141"/>
      <c r="VK7" s="143"/>
      <c r="VL7" s="141"/>
      <c r="VM7" s="143"/>
      <c r="VN7" s="141"/>
      <c r="VO7" s="142"/>
      <c r="VP7" s="141"/>
      <c r="VQ7" s="142"/>
      <c r="VR7" s="141"/>
      <c r="VS7" s="143"/>
      <c r="VT7" s="141"/>
      <c r="VU7" s="142"/>
      <c r="VV7" s="141"/>
      <c r="VW7" s="142"/>
      <c r="VX7" s="141"/>
      <c r="VY7" s="142"/>
      <c r="VZ7" s="141"/>
      <c r="WA7" s="142"/>
      <c r="WB7" s="141"/>
      <c r="WC7" s="142"/>
      <c r="WD7" s="141"/>
      <c r="WE7" s="142"/>
      <c r="WF7" s="141"/>
      <c r="WG7" s="143"/>
      <c r="WH7" s="141"/>
      <c r="WI7" s="142"/>
      <c r="WJ7" s="141"/>
      <c r="WK7" s="143"/>
      <c r="WL7" s="141"/>
      <c r="WM7" s="143"/>
      <c r="WN7" s="141"/>
      <c r="WO7" s="143"/>
      <c r="WP7" s="141"/>
      <c r="WQ7" s="142"/>
      <c r="WR7" s="141"/>
      <c r="WS7" s="142"/>
      <c r="WT7" s="141"/>
      <c r="WU7" s="142"/>
      <c r="WV7" s="141"/>
      <c r="WW7" s="142"/>
      <c r="WX7" s="141"/>
      <c r="WY7" s="143"/>
      <c r="WZ7" s="141"/>
      <c r="XA7" s="143"/>
      <c r="XB7" s="141"/>
      <c r="XC7" s="143"/>
      <c r="XD7" s="141"/>
      <c r="XE7" s="142"/>
      <c r="XF7" s="141"/>
      <c r="XG7" s="143"/>
      <c r="XH7" s="141"/>
      <c r="XI7" s="142"/>
      <c r="XJ7" s="141"/>
      <c r="XK7" s="142"/>
      <c r="XL7" s="141"/>
      <c r="XM7" s="143"/>
      <c r="XN7" s="141"/>
      <c r="XO7" s="143"/>
      <c r="XP7" s="141"/>
      <c r="XQ7" s="143"/>
      <c r="XR7" s="141"/>
      <c r="XS7" s="143"/>
      <c r="XT7" s="141"/>
      <c r="XU7" s="143"/>
      <c r="XV7" s="141"/>
      <c r="XW7" s="142"/>
      <c r="XX7" s="141"/>
      <c r="XY7" s="142"/>
      <c r="XZ7" s="141"/>
      <c r="YA7" s="143"/>
      <c r="YB7" s="141"/>
      <c r="YC7" s="143"/>
      <c r="YD7" s="141"/>
      <c r="YE7" s="143"/>
      <c r="YF7" s="141"/>
      <c r="YG7" s="142"/>
      <c r="YH7" s="141"/>
      <c r="YI7" s="142"/>
      <c r="YJ7" s="141"/>
      <c r="YK7" s="142"/>
      <c r="YL7" s="141"/>
      <c r="YM7" s="142"/>
      <c r="YN7" s="141"/>
      <c r="YO7" s="143"/>
      <c r="YP7" s="141"/>
      <c r="YQ7" s="143"/>
      <c r="YR7" s="141"/>
      <c r="YS7" s="143"/>
      <c r="YT7" s="141"/>
      <c r="YU7" s="142"/>
      <c r="YV7" s="141"/>
      <c r="YW7" s="143"/>
      <c r="YX7" s="141"/>
      <c r="YY7" s="143"/>
      <c r="YZ7" s="141"/>
      <c r="ZA7" s="142"/>
      <c r="ZB7" s="141"/>
      <c r="ZC7" s="142"/>
      <c r="ZD7" s="141"/>
      <c r="ZE7" s="143"/>
      <c r="ZF7" s="141"/>
      <c r="ZG7" s="143"/>
      <c r="ZH7" s="141"/>
      <c r="ZI7" s="142"/>
      <c r="ZJ7" s="141"/>
      <c r="ZK7" s="142"/>
      <c r="ZL7" s="141"/>
      <c r="ZM7" s="143"/>
      <c r="ZN7" s="141"/>
      <c r="ZO7" s="142"/>
      <c r="ZP7" s="141"/>
      <c r="ZQ7" s="142"/>
      <c r="ZR7" s="141"/>
      <c r="ZS7" s="142"/>
      <c r="ZT7" s="141"/>
      <c r="ZU7" s="142"/>
      <c r="ZV7" s="141"/>
      <c r="ZW7" s="142"/>
      <c r="ZX7" s="141"/>
      <c r="ZY7" s="142"/>
      <c r="ZZ7" s="141"/>
      <c r="AAA7" s="143"/>
      <c r="AAB7" s="141"/>
      <c r="AAC7" s="142"/>
      <c r="AAD7" s="141"/>
      <c r="AAE7" s="143"/>
      <c r="AAF7" s="141"/>
      <c r="AAG7" s="143"/>
      <c r="AAH7" s="141"/>
      <c r="AAI7" s="143"/>
      <c r="AAJ7" s="141"/>
      <c r="AAK7" s="142"/>
      <c r="AAL7" s="141"/>
      <c r="AAM7" s="142"/>
      <c r="AAN7" s="141"/>
      <c r="AAO7" s="142"/>
      <c r="AAP7" s="141"/>
      <c r="AAQ7" s="142"/>
      <c r="AAR7" s="141"/>
      <c r="AAS7" s="143"/>
      <c r="AAT7" s="141"/>
      <c r="AAU7" s="143"/>
      <c r="AAV7" s="141"/>
      <c r="AAW7" s="143"/>
      <c r="AAX7" s="141"/>
      <c r="AAY7" s="142"/>
      <c r="AAZ7" s="141"/>
      <c r="ABA7" s="143"/>
      <c r="ABB7" s="141"/>
      <c r="ABC7" s="142"/>
      <c r="ABD7" s="141"/>
      <c r="ABE7" s="142"/>
      <c r="ABF7" s="141"/>
      <c r="ABG7" s="143"/>
      <c r="ABH7" s="141"/>
      <c r="ABI7" s="143"/>
      <c r="ABJ7" s="141"/>
      <c r="ABK7" s="143"/>
      <c r="ABL7" s="141"/>
      <c r="ABM7" s="143"/>
      <c r="ABN7" s="141"/>
      <c r="ABO7" s="143"/>
      <c r="ABP7" s="141"/>
      <c r="ABQ7" s="142"/>
      <c r="ABR7" s="141"/>
      <c r="ABS7" s="142"/>
      <c r="ABT7" s="141"/>
      <c r="ABU7" s="143"/>
      <c r="ABV7" s="141"/>
      <c r="ABW7" s="143"/>
      <c r="ABX7" s="141"/>
      <c r="ABY7" s="143"/>
      <c r="ABZ7" s="141"/>
      <c r="ACA7" s="142"/>
      <c r="ACB7" s="141"/>
      <c r="ACC7" s="142"/>
      <c r="ACD7" s="141"/>
      <c r="ACE7" s="142"/>
      <c r="ACF7" s="141"/>
      <c r="ACG7" s="142"/>
      <c r="ACH7" s="141"/>
      <c r="ACI7" s="143"/>
      <c r="ACJ7" s="141"/>
      <c r="ACK7" s="143"/>
      <c r="ACL7" s="141"/>
      <c r="ACM7" s="143"/>
      <c r="ACN7" s="141"/>
      <c r="ACO7" s="142"/>
      <c r="ACP7" s="141"/>
      <c r="ACQ7" s="143"/>
      <c r="ACR7" s="141"/>
      <c r="ACS7" s="143"/>
      <c r="ACT7" s="141"/>
      <c r="ACU7" s="142"/>
      <c r="ACV7" s="141"/>
      <c r="ACW7" s="142"/>
      <c r="ACX7" s="141"/>
      <c r="ACY7" s="143"/>
      <c r="ACZ7" s="141"/>
      <c r="ADA7" s="143"/>
      <c r="ADB7" s="141"/>
      <c r="ADC7" s="142"/>
      <c r="ADD7" s="141"/>
      <c r="ADE7" s="142"/>
      <c r="ADF7" s="141"/>
      <c r="ADG7" s="143"/>
    </row>
    <row r="8" spans="1:787" s="151" customFormat="1" ht="20.25" customHeight="1" thickBot="1">
      <c r="A8" s="255">
        <v>3</v>
      </c>
      <c r="B8" s="257"/>
      <c r="C8" s="147">
        <f>IF(B8="","",B8)</f>
      </c>
      <c r="D8" s="148"/>
      <c r="E8" s="149"/>
      <c r="F8" s="148"/>
      <c r="G8" s="149"/>
      <c r="H8" s="148"/>
      <c r="I8" s="149"/>
      <c r="J8" s="148"/>
      <c r="K8" s="149"/>
      <c r="L8" s="148"/>
      <c r="M8" s="149"/>
      <c r="N8" s="148"/>
      <c r="O8" s="149"/>
      <c r="P8" s="148"/>
      <c r="Q8" s="150"/>
      <c r="R8" s="148"/>
      <c r="S8" s="149"/>
      <c r="T8" s="148"/>
      <c r="U8" s="150"/>
      <c r="V8" s="148"/>
      <c r="W8" s="150"/>
      <c r="X8" s="148"/>
      <c r="Y8" s="150"/>
      <c r="Z8" s="148"/>
      <c r="AA8" s="149"/>
      <c r="AB8" s="148"/>
      <c r="AC8" s="149"/>
      <c r="AD8" s="148"/>
      <c r="AE8" s="149"/>
      <c r="AF8" s="148"/>
      <c r="AG8" s="149"/>
      <c r="AH8" s="148"/>
      <c r="AI8" s="150"/>
      <c r="AJ8" s="148"/>
      <c r="AK8" s="150"/>
      <c r="AL8" s="148"/>
      <c r="AM8" s="150"/>
      <c r="AN8" s="148"/>
      <c r="AO8" s="149"/>
      <c r="AP8" s="148"/>
      <c r="AQ8" s="149"/>
      <c r="AR8" s="148"/>
      <c r="AS8" s="149"/>
      <c r="AT8" s="148"/>
      <c r="AU8" s="149"/>
      <c r="AV8" s="148"/>
      <c r="AW8" s="150"/>
      <c r="AX8" s="148"/>
      <c r="AY8" s="150"/>
      <c r="AZ8" s="148"/>
      <c r="BA8" s="150"/>
      <c r="BB8" s="148"/>
      <c r="BC8" s="150"/>
      <c r="BD8" s="148"/>
      <c r="BE8" s="150"/>
      <c r="BF8" s="148"/>
      <c r="BG8" s="149"/>
      <c r="BH8" s="148"/>
      <c r="BI8" s="149"/>
      <c r="BJ8" s="148"/>
      <c r="BK8" s="150"/>
      <c r="BL8" s="148"/>
      <c r="BM8" s="150"/>
      <c r="BN8" s="148"/>
      <c r="BO8" s="150"/>
      <c r="BP8" s="148"/>
      <c r="BQ8" s="149"/>
      <c r="BR8" s="148"/>
      <c r="BS8" s="149"/>
      <c r="BT8" s="148"/>
      <c r="BU8" s="150"/>
      <c r="BV8" s="148"/>
      <c r="BW8" s="149"/>
      <c r="BX8" s="148"/>
      <c r="BY8" s="150"/>
      <c r="BZ8" s="148"/>
      <c r="CA8" s="150"/>
      <c r="CB8" s="148"/>
      <c r="CC8" s="150"/>
      <c r="CD8" s="148"/>
      <c r="CE8" s="149"/>
      <c r="CF8" s="141"/>
      <c r="CG8" s="142"/>
      <c r="CH8" s="148"/>
      <c r="CI8" s="150"/>
      <c r="CJ8" s="148"/>
      <c r="CK8" s="149"/>
      <c r="CL8" s="148"/>
      <c r="CM8" s="149"/>
      <c r="CN8" s="148"/>
      <c r="CO8" s="150"/>
      <c r="CP8" s="148"/>
      <c r="CQ8" s="150"/>
      <c r="CR8" s="148"/>
      <c r="CS8" s="149"/>
      <c r="CT8" s="148"/>
      <c r="CU8" s="149"/>
      <c r="CV8" s="148"/>
      <c r="CW8" s="150"/>
      <c r="CX8" s="148"/>
      <c r="CY8" s="149"/>
      <c r="CZ8" s="148"/>
      <c r="DA8" s="149"/>
      <c r="DB8" s="148"/>
      <c r="DC8" s="149"/>
      <c r="DD8" s="148"/>
      <c r="DE8" s="149"/>
      <c r="DF8" s="148"/>
      <c r="DG8" s="149"/>
      <c r="DH8" s="148"/>
      <c r="DI8" s="149"/>
      <c r="DJ8" s="148"/>
      <c r="DK8" s="150"/>
      <c r="DL8" s="148"/>
      <c r="DM8" s="149"/>
      <c r="DN8" s="148"/>
      <c r="DO8" s="150"/>
      <c r="DP8" s="148"/>
      <c r="DQ8" s="150"/>
      <c r="DR8" s="148"/>
      <c r="DS8" s="150"/>
      <c r="DT8" s="148"/>
      <c r="DU8" s="149"/>
      <c r="DV8" s="148"/>
      <c r="DW8" s="149"/>
      <c r="DX8" s="148"/>
      <c r="DY8" s="149"/>
      <c r="DZ8" s="148"/>
      <c r="EA8" s="149"/>
      <c r="EB8" s="148"/>
      <c r="EC8" s="150"/>
      <c r="ED8" s="148"/>
      <c r="EE8" s="150"/>
      <c r="EF8" s="148"/>
      <c r="EG8" s="150"/>
      <c r="EH8" s="148"/>
      <c r="EI8" s="149"/>
      <c r="EJ8" s="148"/>
      <c r="EK8" s="149"/>
      <c r="EL8" s="148"/>
      <c r="EM8" s="149"/>
      <c r="EN8" s="148"/>
      <c r="EO8" s="149"/>
      <c r="EP8" s="148"/>
      <c r="EQ8" s="150"/>
      <c r="ER8" s="148"/>
      <c r="ES8" s="150"/>
      <c r="ET8" s="148"/>
      <c r="EU8" s="150"/>
      <c r="EV8" s="148"/>
      <c r="EW8" s="150"/>
      <c r="EX8" s="148"/>
      <c r="EY8" s="150"/>
      <c r="EZ8" s="148"/>
      <c r="FA8" s="149"/>
      <c r="FB8" s="148"/>
      <c r="FC8" s="149"/>
      <c r="FD8" s="148"/>
      <c r="FE8" s="150"/>
      <c r="FF8" s="148"/>
      <c r="FG8" s="150"/>
      <c r="FH8" s="148"/>
      <c r="FI8" s="150"/>
      <c r="FJ8" s="148"/>
      <c r="FK8" s="149"/>
      <c r="FL8" s="148"/>
      <c r="FM8" s="149"/>
      <c r="FN8" s="148"/>
      <c r="FO8" s="150"/>
      <c r="FP8" s="148"/>
      <c r="FQ8" s="149"/>
      <c r="FR8" s="148"/>
      <c r="FS8" s="150"/>
      <c r="FT8" s="148"/>
      <c r="FU8" s="150"/>
      <c r="FV8" s="148"/>
      <c r="FW8" s="150"/>
      <c r="FX8" s="148"/>
      <c r="FY8" s="149"/>
      <c r="FZ8" s="141"/>
      <c r="GA8" s="142"/>
      <c r="GB8" s="148"/>
      <c r="GC8" s="150"/>
      <c r="GD8" s="148"/>
      <c r="GE8" s="149"/>
      <c r="GF8" s="148"/>
      <c r="GG8" s="149"/>
      <c r="GH8" s="148"/>
      <c r="GI8" s="150"/>
      <c r="GJ8" s="148"/>
      <c r="GK8" s="150"/>
      <c r="GL8" s="148"/>
      <c r="GM8" s="149"/>
      <c r="GN8" s="148"/>
      <c r="GO8" s="149"/>
      <c r="GP8" s="148"/>
      <c r="GQ8" s="150"/>
      <c r="GR8" s="148"/>
      <c r="GS8" s="149"/>
      <c r="GT8" s="148"/>
      <c r="GU8" s="149"/>
      <c r="GV8" s="148"/>
      <c r="GW8" s="149"/>
      <c r="GX8" s="148"/>
      <c r="GY8" s="149"/>
      <c r="GZ8" s="148"/>
      <c r="HA8" s="149"/>
      <c r="HB8" s="148"/>
      <c r="HC8" s="149"/>
      <c r="HD8" s="148"/>
      <c r="HE8" s="150"/>
      <c r="HF8" s="148"/>
      <c r="HG8" s="149"/>
      <c r="HH8" s="148"/>
      <c r="HI8" s="150"/>
      <c r="HJ8" s="148"/>
      <c r="HK8" s="150"/>
      <c r="HL8" s="148"/>
      <c r="HM8" s="150"/>
      <c r="HN8" s="148"/>
      <c r="HO8" s="149"/>
      <c r="HP8" s="148"/>
      <c r="HQ8" s="149"/>
      <c r="HR8" s="148"/>
      <c r="HS8" s="149"/>
      <c r="HT8" s="148"/>
      <c r="HU8" s="149"/>
      <c r="HV8" s="148"/>
      <c r="HW8" s="150"/>
      <c r="HX8" s="148"/>
      <c r="HY8" s="150"/>
      <c r="HZ8" s="148"/>
      <c r="IA8" s="150"/>
      <c r="IB8" s="148"/>
      <c r="IC8" s="149"/>
      <c r="ID8" s="148"/>
      <c r="IE8" s="149"/>
      <c r="IF8" s="148"/>
      <c r="IG8" s="149"/>
      <c r="IH8" s="148"/>
      <c r="II8" s="149"/>
      <c r="IJ8" s="148"/>
      <c r="IK8" s="150"/>
      <c r="IL8" s="148"/>
      <c r="IM8" s="150"/>
      <c r="IN8" s="148"/>
      <c r="IO8" s="150"/>
      <c r="IP8" s="148"/>
      <c r="IQ8" s="150"/>
      <c r="IR8" s="148"/>
      <c r="IS8" s="150"/>
      <c r="IT8" s="148"/>
      <c r="IU8" s="150"/>
      <c r="IV8" s="148"/>
      <c r="IW8" s="149"/>
      <c r="IX8" s="148"/>
      <c r="IY8" s="150"/>
      <c r="IZ8" s="148"/>
      <c r="JA8" s="150"/>
      <c r="JB8" s="148"/>
      <c r="JC8" s="150"/>
      <c r="JD8" s="148"/>
      <c r="JE8" s="149"/>
      <c r="JF8" s="148"/>
      <c r="JG8" s="149"/>
      <c r="JH8" s="148"/>
      <c r="JI8" s="150"/>
      <c r="JJ8" s="148"/>
      <c r="JK8" s="149"/>
      <c r="JL8" s="148"/>
      <c r="JM8" s="150"/>
      <c r="JN8" s="148"/>
      <c r="JO8" s="150"/>
      <c r="JP8" s="148"/>
      <c r="JQ8" s="150"/>
      <c r="JR8" s="148"/>
      <c r="JS8" s="149"/>
      <c r="JT8" s="148"/>
      <c r="JU8" s="150"/>
      <c r="JV8" s="148"/>
      <c r="JW8" s="150"/>
      <c r="JX8" s="148"/>
      <c r="JY8" s="149"/>
      <c r="JZ8" s="148"/>
      <c r="KA8" s="149"/>
      <c r="KB8" s="148"/>
      <c r="KC8" s="150"/>
      <c r="KD8" s="148"/>
      <c r="KE8" s="150"/>
      <c r="KF8" s="148"/>
      <c r="KG8" s="149"/>
      <c r="KH8" s="148"/>
      <c r="KI8" s="149"/>
      <c r="KJ8" s="148"/>
      <c r="KK8" s="150"/>
      <c r="KL8" s="148"/>
      <c r="KM8" s="149"/>
      <c r="KN8" s="148"/>
      <c r="KO8" s="149"/>
      <c r="KP8" s="148"/>
      <c r="KQ8" s="149"/>
      <c r="KR8" s="148"/>
      <c r="KS8" s="149"/>
      <c r="KT8" s="148"/>
      <c r="KU8" s="149"/>
      <c r="KV8" s="148"/>
      <c r="KW8" s="149"/>
      <c r="KX8" s="148"/>
      <c r="KY8" s="150"/>
      <c r="KZ8" s="148"/>
      <c r="LA8" s="149"/>
      <c r="LB8" s="148"/>
      <c r="LC8" s="150"/>
      <c r="LD8" s="148"/>
      <c r="LE8" s="150"/>
      <c r="LF8" s="148"/>
      <c r="LG8" s="150"/>
      <c r="LH8" s="148"/>
      <c r="LI8" s="149"/>
      <c r="LJ8" s="148"/>
      <c r="LK8" s="149"/>
      <c r="LL8" s="148"/>
      <c r="LM8" s="149"/>
      <c r="LN8" s="148"/>
      <c r="LO8" s="149"/>
      <c r="LP8" s="148"/>
      <c r="LQ8" s="150"/>
      <c r="LR8" s="148"/>
      <c r="LS8" s="150"/>
      <c r="LT8" s="148"/>
      <c r="LU8" s="150"/>
      <c r="LV8" s="148"/>
      <c r="LW8" s="149"/>
      <c r="LX8" s="148"/>
      <c r="LY8" s="149"/>
      <c r="LZ8" s="148"/>
      <c r="MA8" s="149"/>
      <c r="MB8" s="148"/>
      <c r="MC8" s="149"/>
      <c r="MD8" s="148"/>
      <c r="ME8" s="150"/>
      <c r="MF8" s="148"/>
      <c r="MG8" s="150"/>
      <c r="MH8" s="148"/>
      <c r="MI8" s="150"/>
      <c r="MJ8" s="148"/>
      <c r="MK8" s="150"/>
      <c r="ML8" s="148"/>
      <c r="MM8" s="150"/>
      <c r="MN8" s="148"/>
      <c r="MO8" s="150"/>
      <c r="MP8" s="148"/>
      <c r="MQ8" s="149"/>
      <c r="MR8" s="148"/>
      <c r="MS8" s="150"/>
      <c r="MT8" s="148"/>
      <c r="MU8" s="150"/>
      <c r="MV8" s="148"/>
      <c r="MW8" s="150"/>
      <c r="MX8" s="148"/>
      <c r="MY8" s="149"/>
      <c r="MZ8" s="148"/>
      <c r="NA8" s="149"/>
      <c r="NB8" s="148"/>
      <c r="NC8" s="150"/>
      <c r="ND8" s="148"/>
      <c r="NE8" s="149"/>
      <c r="NF8" s="148"/>
      <c r="NG8" s="150"/>
      <c r="NH8" s="148"/>
      <c r="NI8" s="150"/>
      <c r="NJ8" s="148"/>
      <c r="NK8" s="150"/>
      <c r="NL8" s="148"/>
      <c r="NM8" s="149"/>
      <c r="NN8" s="148"/>
      <c r="NO8" s="150"/>
      <c r="NP8" s="148"/>
      <c r="NQ8" s="150"/>
      <c r="NR8" s="148"/>
      <c r="NS8" s="149"/>
      <c r="NT8" s="148"/>
      <c r="NU8" s="149"/>
      <c r="NV8" s="148"/>
      <c r="NW8" s="150"/>
      <c r="NX8" s="148"/>
      <c r="NY8" s="150"/>
      <c r="NZ8" s="148"/>
      <c r="OA8" s="149"/>
      <c r="OB8" s="148"/>
      <c r="OC8" s="149"/>
      <c r="OD8" s="148"/>
      <c r="OE8" s="150"/>
      <c r="OF8" s="148"/>
      <c r="OG8" s="149"/>
      <c r="OH8" s="148"/>
      <c r="OI8" s="149"/>
      <c r="OJ8" s="148"/>
      <c r="OK8" s="149"/>
      <c r="OL8" s="148"/>
      <c r="OM8" s="149"/>
      <c r="ON8" s="148"/>
      <c r="OO8" s="149"/>
      <c r="OP8" s="148"/>
      <c r="OQ8" s="149"/>
      <c r="OR8" s="148"/>
      <c r="OS8" s="150"/>
      <c r="OT8" s="148"/>
      <c r="OU8" s="149"/>
      <c r="OV8" s="148"/>
      <c r="OW8" s="150"/>
      <c r="OX8" s="148"/>
      <c r="OY8" s="150"/>
      <c r="OZ8" s="148"/>
      <c r="PA8" s="150"/>
      <c r="PB8" s="148"/>
      <c r="PC8" s="149"/>
      <c r="PD8" s="148"/>
      <c r="PE8" s="149"/>
      <c r="PF8" s="148"/>
      <c r="PG8" s="149"/>
      <c r="PH8" s="148"/>
      <c r="PI8" s="149"/>
      <c r="PJ8" s="148"/>
      <c r="PK8" s="150"/>
      <c r="PL8" s="148"/>
      <c r="PM8" s="150"/>
      <c r="PN8" s="148"/>
      <c r="PO8" s="150"/>
      <c r="PP8" s="148"/>
      <c r="PQ8" s="149"/>
      <c r="PR8" s="148"/>
      <c r="PS8" s="149"/>
      <c r="PT8" s="148"/>
      <c r="PU8" s="149"/>
      <c r="PV8" s="148"/>
      <c r="PW8" s="149"/>
      <c r="PX8" s="148"/>
      <c r="PY8" s="150"/>
      <c r="PZ8" s="148"/>
      <c r="QA8" s="150"/>
      <c r="QB8" s="148"/>
      <c r="QC8" s="150"/>
      <c r="QD8" s="148"/>
      <c r="QE8" s="150"/>
      <c r="QF8" s="148"/>
      <c r="QG8" s="150"/>
      <c r="QH8" s="148"/>
      <c r="QI8" s="149"/>
      <c r="QJ8" s="148"/>
      <c r="QK8" s="149"/>
      <c r="QL8" s="148"/>
      <c r="QM8" s="150"/>
      <c r="QN8" s="148"/>
      <c r="QO8" s="150"/>
      <c r="QP8" s="148"/>
      <c r="QQ8" s="150"/>
      <c r="QR8" s="148"/>
      <c r="QS8" s="149"/>
      <c r="QT8" s="148"/>
      <c r="QU8" s="149"/>
      <c r="QV8" s="148"/>
      <c r="QW8" s="150"/>
      <c r="QX8" s="148"/>
      <c r="QY8" s="149"/>
      <c r="QZ8" s="148"/>
      <c r="RA8" s="150"/>
      <c r="RB8" s="148"/>
      <c r="RC8" s="150"/>
      <c r="RD8" s="148"/>
      <c r="RE8" s="150"/>
      <c r="RF8" s="148"/>
      <c r="RG8" s="149"/>
      <c r="RH8" s="148"/>
      <c r="RI8" s="150"/>
      <c r="RJ8" s="148"/>
      <c r="RK8" s="150"/>
      <c r="RL8" s="148"/>
      <c r="RM8" s="149"/>
      <c r="RN8" s="148"/>
      <c r="RO8" s="149"/>
      <c r="RP8" s="148"/>
      <c r="RQ8" s="150"/>
      <c r="RR8" s="148"/>
      <c r="RS8" s="150"/>
      <c r="RT8" s="148"/>
      <c r="RU8" s="149"/>
      <c r="RV8" s="148"/>
      <c r="RW8" s="149"/>
      <c r="RX8" s="148"/>
      <c r="RY8" s="150"/>
      <c r="RZ8" s="148"/>
      <c r="SA8" s="149"/>
      <c r="SB8" s="148"/>
      <c r="SC8" s="149"/>
      <c r="SD8" s="148"/>
      <c r="SE8" s="149"/>
      <c r="SF8" s="148"/>
      <c r="SG8" s="149"/>
      <c r="SH8" s="148"/>
      <c r="SI8" s="149"/>
      <c r="SJ8" s="148"/>
      <c r="SK8" s="149"/>
      <c r="SL8" s="148"/>
      <c r="SM8" s="150"/>
      <c r="SN8" s="148"/>
      <c r="SO8" s="149"/>
      <c r="SP8" s="148"/>
      <c r="SQ8" s="150"/>
      <c r="SR8" s="148"/>
      <c r="SS8" s="150"/>
      <c r="ST8" s="148"/>
      <c r="SU8" s="150"/>
      <c r="SV8" s="148"/>
      <c r="SW8" s="149"/>
      <c r="SX8" s="148"/>
      <c r="SY8" s="149"/>
      <c r="SZ8" s="148"/>
      <c r="TA8" s="149"/>
      <c r="TB8" s="148"/>
      <c r="TC8" s="149"/>
      <c r="TD8" s="148"/>
      <c r="TE8" s="150"/>
      <c r="TF8" s="148"/>
      <c r="TG8" s="150"/>
      <c r="TH8" s="148"/>
      <c r="TI8" s="150"/>
      <c r="TJ8" s="148"/>
      <c r="TK8" s="149"/>
      <c r="TL8" s="148"/>
      <c r="TM8" s="149"/>
      <c r="TN8" s="148"/>
      <c r="TO8" s="149"/>
      <c r="TP8" s="148"/>
      <c r="TQ8" s="149"/>
      <c r="TR8" s="148"/>
      <c r="TS8" s="150"/>
      <c r="TT8" s="148"/>
      <c r="TU8" s="150"/>
      <c r="TV8" s="148"/>
      <c r="TW8" s="150"/>
      <c r="TX8" s="148"/>
      <c r="TY8" s="150"/>
      <c r="TZ8" s="148"/>
      <c r="UA8" s="149"/>
      <c r="UB8" s="148"/>
      <c r="UC8" s="149"/>
      <c r="UD8" s="148"/>
      <c r="UE8" s="149"/>
      <c r="UF8" s="148"/>
      <c r="UG8" s="150"/>
      <c r="UH8" s="148"/>
      <c r="UI8" s="150"/>
      <c r="UJ8" s="148"/>
      <c r="UK8" s="150"/>
      <c r="UL8" s="148"/>
      <c r="UM8" s="149"/>
      <c r="UN8" s="148"/>
      <c r="UO8" s="149"/>
      <c r="UP8" s="148"/>
      <c r="UQ8" s="150"/>
      <c r="UR8" s="148"/>
      <c r="US8" s="149"/>
      <c r="UT8" s="148"/>
      <c r="UU8" s="150"/>
      <c r="UV8" s="148"/>
      <c r="UW8" s="150"/>
      <c r="UX8" s="148"/>
      <c r="UY8" s="150"/>
      <c r="UZ8" s="148"/>
      <c r="VA8" s="149"/>
      <c r="VB8" s="148"/>
      <c r="VC8" s="150"/>
      <c r="VD8" s="148"/>
      <c r="VE8" s="150"/>
      <c r="VF8" s="148"/>
      <c r="VG8" s="149"/>
      <c r="VH8" s="148"/>
      <c r="VI8" s="149"/>
      <c r="VJ8" s="148"/>
      <c r="VK8" s="150"/>
      <c r="VL8" s="148"/>
      <c r="VM8" s="150"/>
      <c r="VN8" s="148"/>
      <c r="VO8" s="149"/>
      <c r="VP8" s="148"/>
      <c r="VQ8" s="149"/>
      <c r="VR8" s="148"/>
      <c r="VS8" s="150"/>
      <c r="VT8" s="148"/>
      <c r="VU8" s="149"/>
      <c r="VV8" s="148"/>
      <c r="VW8" s="149"/>
      <c r="VX8" s="148"/>
      <c r="VY8" s="149"/>
      <c r="VZ8" s="148"/>
      <c r="WA8" s="149"/>
      <c r="WB8" s="148"/>
      <c r="WC8" s="149"/>
      <c r="WD8" s="148"/>
      <c r="WE8" s="149"/>
      <c r="WF8" s="148"/>
      <c r="WG8" s="150"/>
      <c r="WH8" s="148"/>
      <c r="WI8" s="149"/>
      <c r="WJ8" s="148"/>
      <c r="WK8" s="150"/>
      <c r="WL8" s="148"/>
      <c r="WM8" s="150"/>
      <c r="WN8" s="148"/>
      <c r="WO8" s="150"/>
      <c r="WP8" s="148"/>
      <c r="WQ8" s="149"/>
      <c r="WR8" s="148"/>
      <c r="WS8" s="149"/>
      <c r="WT8" s="148"/>
      <c r="WU8" s="149"/>
      <c r="WV8" s="148"/>
      <c r="WW8" s="149"/>
      <c r="WX8" s="148"/>
      <c r="WY8" s="150"/>
      <c r="WZ8" s="148"/>
      <c r="XA8" s="150"/>
      <c r="XB8" s="148"/>
      <c r="XC8" s="150"/>
      <c r="XD8" s="148"/>
      <c r="XE8" s="149"/>
      <c r="XF8" s="148"/>
      <c r="XG8" s="149"/>
      <c r="XH8" s="148"/>
      <c r="XI8" s="149"/>
      <c r="XJ8" s="148"/>
      <c r="XK8" s="149"/>
      <c r="XL8" s="148"/>
      <c r="XM8" s="150"/>
      <c r="XN8" s="148"/>
      <c r="XO8" s="150"/>
      <c r="XP8" s="148"/>
      <c r="XQ8" s="150"/>
      <c r="XR8" s="148"/>
      <c r="XS8" s="150"/>
      <c r="XT8" s="148"/>
      <c r="XU8" s="150"/>
      <c r="XV8" s="148"/>
      <c r="XW8" s="149"/>
      <c r="XX8" s="148"/>
      <c r="XY8" s="149"/>
      <c r="XZ8" s="148"/>
      <c r="YA8" s="150"/>
      <c r="YB8" s="148"/>
      <c r="YC8" s="150"/>
      <c r="YD8" s="148"/>
      <c r="YE8" s="150"/>
      <c r="YF8" s="148"/>
      <c r="YG8" s="149"/>
      <c r="YH8" s="148"/>
      <c r="YI8" s="149"/>
      <c r="YJ8" s="148"/>
      <c r="YK8" s="150"/>
      <c r="YL8" s="148"/>
      <c r="YM8" s="149"/>
      <c r="YN8" s="148"/>
      <c r="YO8" s="150"/>
      <c r="YP8" s="148"/>
      <c r="YQ8" s="150"/>
      <c r="YR8" s="148"/>
      <c r="YS8" s="150"/>
      <c r="YT8" s="148"/>
      <c r="YU8" s="149"/>
      <c r="YV8" s="148"/>
      <c r="YW8" s="150"/>
      <c r="YX8" s="148"/>
      <c r="YY8" s="150"/>
      <c r="YZ8" s="148"/>
      <c r="ZA8" s="149"/>
      <c r="ZB8" s="148"/>
      <c r="ZC8" s="149"/>
      <c r="ZD8" s="148"/>
      <c r="ZE8" s="150"/>
      <c r="ZF8" s="148"/>
      <c r="ZG8" s="150"/>
      <c r="ZH8" s="148"/>
      <c r="ZI8" s="149"/>
      <c r="ZJ8" s="148"/>
      <c r="ZK8" s="149"/>
      <c r="ZL8" s="148"/>
      <c r="ZM8" s="150"/>
      <c r="ZN8" s="148"/>
      <c r="ZO8" s="149"/>
      <c r="ZP8" s="148"/>
      <c r="ZQ8" s="149"/>
      <c r="ZR8" s="148"/>
      <c r="ZS8" s="149"/>
      <c r="ZT8" s="148"/>
      <c r="ZU8" s="149"/>
      <c r="ZV8" s="148"/>
      <c r="ZW8" s="149"/>
      <c r="ZX8" s="148"/>
      <c r="ZY8" s="149"/>
      <c r="ZZ8" s="148"/>
      <c r="AAA8" s="150"/>
      <c r="AAB8" s="148"/>
      <c r="AAC8" s="149"/>
      <c r="AAD8" s="148"/>
      <c r="AAE8" s="150"/>
      <c r="AAF8" s="148"/>
      <c r="AAG8" s="150"/>
      <c r="AAH8" s="148"/>
      <c r="AAI8" s="150"/>
      <c r="AAJ8" s="148"/>
      <c r="AAK8" s="149"/>
      <c r="AAL8" s="148"/>
      <c r="AAM8" s="149"/>
      <c r="AAN8" s="148"/>
      <c r="AAO8" s="149"/>
      <c r="AAP8" s="148"/>
      <c r="AAQ8" s="149"/>
      <c r="AAR8" s="148"/>
      <c r="AAS8" s="150"/>
      <c r="AAT8" s="148"/>
      <c r="AAU8" s="150"/>
      <c r="AAV8" s="148"/>
      <c r="AAW8" s="150"/>
      <c r="AAX8" s="148"/>
      <c r="AAY8" s="149"/>
      <c r="AAZ8" s="148"/>
      <c r="ABA8" s="149"/>
      <c r="ABB8" s="148"/>
      <c r="ABC8" s="149"/>
      <c r="ABD8" s="148"/>
      <c r="ABE8" s="149"/>
      <c r="ABF8" s="148"/>
      <c r="ABG8" s="150"/>
      <c r="ABH8" s="148"/>
      <c r="ABI8" s="150"/>
      <c r="ABJ8" s="148"/>
      <c r="ABK8" s="150"/>
      <c r="ABL8" s="148"/>
      <c r="ABM8" s="150"/>
      <c r="ABN8" s="148"/>
      <c r="ABO8" s="150"/>
      <c r="ABP8" s="148"/>
      <c r="ABQ8" s="149"/>
      <c r="ABR8" s="148"/>
      <c r="ABS8" s="149"/>
      <c r="ABT8" s="148"/>
      <c r="ABU8" s="150"/>
      <c r="ABV8" s="148"/>
      <c r="ABW8" s="150"/>
      <c r="ABX8" s="148"/>
      <c r="ABY8" s="150"/>
      <c r="ABZ8" s="148"/>
      <c r="ACA8" s="149"/>
      <c r="ACB8" s="148"/>
      <c r="ACC8" s="150"/>
      <c r="ACD8" s="148"/>
      <c r="ACE8" s="150"/>
      <c r="ACF8" s="148"/>
      <c r="ACG8" s="149"/>
      <c r="ACH8" s="148"/>
      <c r="ACI8" s="150"/>
      <c r="ACJ8" s="148"/>
      <c r="ACK8" s="150"/>
      <c r="ACL8" s="148"/>
      <c r="ACM8" s="150"/>
      <c r="ACN8" s="148"/>
      <c r="ACO8" s="149"/>
      <c r="ACP8" s="148"/>
      <c r="ACQ8" s="150"/>
      <c r="ACR8" s="148"/>
      <c r="ACS8" s="150"/>
      <c r="ACT8" s="148"/>
      <c r="ACU8" s="149"/>
      <c r="ACV8" s="148"/>
      <c r="ACW8" s="149"/>
      <c r="ACX8" s="148"/>
      <c r="ACY8" s="150"/>
      <c r="ACZ8" s="148"/>
      <c r="ADA8" s="150"/>
      <c r="ADB8" s="148"/>
      <c r="ADC8" s="149"/>
      <c r="ADD8" s="148"/>
      <c r="ADE8" s="149"/>
      <c r="ADF8" s="148"/>
      <c r="ADG8" s="150"/>
    </row>
    <row r="9" spans="1:787" s="146" customFormat="1" ht="20.25" customHeight="1" thickBot="1">
      <c r="A9" s="256"/>
      <c r="B9" s="258"/>
      <c r="C9" s="140">
        <f>IF(B8="","",CONCATENATE(B8,1))</f>
      </c>
      <c r="D9" s="141"/>
      <c r="E9" s="142"/>
      <c r="F9" s="141"/>
      <c r="G9" s="142"/>
      <c r="H9" s="141"/>
      <c r="I9" s="142"/>
      <c r="J9" s="141"/>
      <c r="K9" s="142"/>
      <c r="L9" s="141"/>
      <c r="M9" s="142"/>
      <c r="N9" s="141"/>
      <c r="O9" s="142"/>
      <c r="P9" s="141"/>
      <c r="Q9" s="143"/>
      <c r="R9" s="141"/>
      <c r="S9" s="142"/>
      <c r="T9" s="141"/>
      <c r="U9" s="143"/>
      <c r="V9" s="141"/>
      <c r="W9" s="143"/>
      <c r="X9" s="141"/>
      <c r="Y9" s="143"/>
      <c r="Z9" s="141"/>
      <c r="AA9" s="142"/>
      <c r="AB9" s="141"/>
      <c r="AC9" s="142"/>
      <c r="AD9" s="141"/>
      <c r="AE9" s="142"/>
      <c r="AF9" s="141"/>
      <c r="AG9" s="142"/>
      <c r="AH9" s="141"/>
      <c r="AI9" s="143"/>
      <c r="AJ9" s="141"/>
      <c r="AK9" s="143"/>
      <c r="AL9" s="141"/>
      <c r="AM9" s="143"/>
      <c r="AN9" s="141"/>
      <c r="AO9" s="142"/>
      <c r="AP9" s="141"/>
      <c r="AQ9" s="142"/>
      <c r="AR9" s="141"/>
      <c r="AS9" s="142"/>
      <c r="AT9" s="141"/>
      <c r="AU9" s="142"/>
      <c r="AV9" s="141"/>
      <c r="AW9" s="143"/>
      <c r="AX9" s="141"/>
      <c r="AY9" s="143"/>
      <c r="AZ9" s="141"/>
      <c r="BA9" s="143"/>
      <c r="BB9" s="141"/>
      <c r="BC9" s="143"/>
      <c r="BD9" s="141"/>
      <c r="BE9" s="143"/>
      <c r="BF9" s="141"/>
      <c r="BG9" s="142"/>
      <c r="BH9" s="141"/>
      <c r="BI9" s="142"/>
      <c r="BJ9" s="141"/>
      <c r="BK9" s="143"/>
      <c r="BL9" s="141"/>
      <c r="BM9" s="143"/>
      <c r="BN9" s="141"/>
      <c r="BO9" s="143"/>
      <c r="BP9" s="141"/>
      <c r="BQ9" s="142"/>
      <c r="BR9" s="141"/>
      <c r="BS9" s="142"/>
      <c r="BT9" s="141"/>
      <c r="BU9" s="143"/>
      <c r="BV9" s="141"/>
      <c r="BW9" s="142"/>
      <c r="BX9" s="141"/>
      <c r="BY9" s="143"/>
      <c r="BZ9" s="141"/>
      <c r="CA9" s="143"/>
      <c r="CB9" s="141"/>
      <c r="CC9" s="143"/>
      <c r="CD9" s="141"/>
      <c r="CE9" s="142"/>
      <c r="CF9" s="141"/>
      <c r="CG9" s="143"/>
      <c r="CH9" s="141"/>
      <c r="CI9" s="143"/>
      <c r="CJ9" s="141"/>
      <c r="CK9" s="142"/>
      <c r="CL9" s="141"/>
      <c r="CM9" s="142"/>
      <c r="CN9" s="141"/>
      <c r="CO9" s="143"/>
      <c r="CP9" s="141"/>
      <c r="CQ9" s="143"/>
      <c r="CR9" s="141"/>
      <c r="CS9" s="142"/>
      <c r="CT9" s="141"/>
      <c r="CU9" s="142"/>
      <c r="CV9" s="141"/>
      <c r="CW9" s="143"/>
      <c r="CX9" s="141"/>
      <c r="CY9" s="142"/>
      <c r="CZ9" s="141"/>
      <c r="DA9" s="142"/>
      <c r="DB9" s="141"/>
      <c r="DC9" s="142"/>
      <c r="DD9" s="141"/>
      <c r="DE9" s="142"/>
      <c r="DF9" s="141"/>
      <c r="DG9" s="142"/>
      <c r="DH9" s="141"/>
      <c r="DI9" s="142"/>
      <c r="DJ9" s="141"/>
      <c r="DK9" s="143"/>
      <c r="DL9" s="141"/>
      <c r="DM9" s="142"/>
      <c r="DN9" s="141"/>
      <c r="DO9" s="143"/>
      <c r="DP9" s="141"/>
      <c r="DQ9" s="143"/>
      <c r="DR9" s="141"/>
      <c r="DS9" s="143"/>
      <c r="DT9" s="141"/>
      <c r="DU9" s="142"/>
      <c r="DV9" s="141"/>
      <c r="DW9" s="142"/>
      <c r="DX9" s="141"/>
      <c r="DY9" s="142"/>
      <c r="DZ9" s="141"/>
      <c r="EA9" s="142"/>
      <c r="EB9" s="141"/>
      <c r="EC9" s="143"/>
      <c r="ED9" s="141"/>
      <c r="EE9" s="143"/>
      <c r="EF9" s="141"/>
      <c r="EG9" s="143"/>
      <c r="EH9" s="141"/>
      <c r="EI9" s="142"/>
      <c r="EJ9" s="141"/>
      <c r="EK9" s="142"/>
      <c r="EL9" s="141"/>
      <c r="EM9" s="142"/>
      <c r="EN9" s="141"/>
      <c r="EO9" s="142"/>
      <c r="EP9" s="141"/>
      <c r="EQ9" s="143"/>
      <c r="ER9" s="141"/>
      <c r="ES9" s="143"/>
      <c r="ET9" s="141"/>
      <c r="EU9" s="143"/>
      <c r="EV9" s="141"/>
      <c r="EW9" s="143"/>
      <c r="EX9" s="141"/>
      <c r="EY9" s="143"/>
      <c r="EZ9" s="141"/>
      <c r="FA9" s="142"/>
      <c r="FB9" s="141"/>
      <c r="FC9" s="142"/>
      <c r="FD9" s="141"/>
      <c r="FE9" s="143"/>
      <c r="FF9" s="141"/>
      <c r="FG9" s="143"/>
      <c r="FH9" s="141"/>
      <c r="FI9" s="143"/>
      <c r="FJ9" s="141"/>
      <c r="FK9" s="142"/>
      <c r="FL9" s="141"/>
      <c r="FM9" s="142"/>
      <c r="FN9" s="141"/>
      <c r="FO9" s="143"/>
      <c r="FP9" s="141"/>
      <c r="FQ9" s="142"/>
      <c r="FR9" s="141"/>
      <c r="FS9" s="143"/>
      <c r="FT9" s="141"/>
      <c r="FU9" s="143"/>
      <c r="FV9" s="141"/>
      <c r="FW9" s="143"/>
      <c r="FX9" s="141"/>
      <c r="FY9" s="142"/>
      <c r="FZ9" s="141"/>
      <c r="GA9" s="143"/>
      <c r="GB9" s="141"/>
      <c r="GC9" s="143"/>
      <c r="GD9" s="141"/>
      <c r="GE9" s="142"/>
      <c r="GF9" s="141"/>
      <c r="GG9" s="142"/>
      <c r="GH9" s="141"/>
      <c r="GI9" s="143"/>
      <c r="GJ9" s="141"/>
      <c r="GK9" s="143"/>
      <c r="GL9" s="141"/>
      <c r="GM9" s="142"/>
      <c r="GN9" s="141"/>
      <c r="GO9" s="142"/>
      <c r="GP9" s="141"/>
      <c r="GQ9" s="143"/>
      <c r="GR9" s="141"/>
      <c r="GS9" s="142"/>
      <c r="GT9" s="141"/>
      <c r="GU9" s="142"/>
      <c r="GV9" s="141"/>
      <c r="GW9" s="142"/>
      <c r="GX9" s="141"/>
      <c r="GY9" s="142"/>
      <c r="GZ9" s="141"/>
      <c r="HA9" s="142"/>
      <c r="HB9" s="141"/>
      <c r="HC9" s="142"/>
      <c r="HD9" s="141"/>
      <c r="HE9" s="143"/>
      <c r="HF9" s="141"/>
      <c r="HG9" s="142"/>
      <c r="HH9" s="141"/>
      <c r="HI9" s="143"/>
      <c r="HJ9" s="141"/>
      <c r="HK9" s="143"/>
      <c r="HL9" s="141"/>
      <c r="HM9" s="143"/>
      <c r="HN9" s="141"/>
      <c r="HO9" s="142"/>
      <c r="HP9" s="141"/>
      <c r="HQ9" s="142"/>
      <c r="HR9" s="141"/>
      <c r="HS9" s="142"/>
      <c r="HT9" s="141"/>
      <c r="HU9" s="142"/>
      <c r="HV9" s="141"/>
      <c r="HW9" s="143"/>
      <c r="HX9" s="141"/>
      <c r="HY9" s="143"/>
      <c r="HZ9" s="141"/>
      <c r="IA9" s="143"/>
      <c r="IB9" s="141"/>
      <c r="IC9" s="142"/>
      <c r="ID9" s="141"/>
      <c r="IE9" s="142"/>
      <c r="IF9" s="141"/>
      <c r="IG9" s="142"/>
      <c r="IH9" s="141"/>
      <c r="II9" s="142"/>
      <c r="IJ9" s="141"/>
      <c r="IK9" s="143"/>
      <c r="IL9" s="141"/>
      <c r="IM9" s="143"/>
      <c r="IN9" s="141"/>
      <c r="IO9" s="143"/>
      <c r="IP9" s="141"/>
      <c r="IQ9" s="143"/>
      <c r="IR9" s="141"/>
      <c r="IS9" s="143"/>
      <c r="IT9" s="141"/>
      <c r="IU9" s="142"/>
      <c r="IV9" s="141"/>
      <c r="IW9" s="142"/>
      <c r="IX9" s="141"/>
      <c r="IY9" s="143"/>
      <c r="IZ9" s="141"/>
      <c r="JA9" s="143"/>
      <c r="JB9" s="141"/>
      <c r="JC9" s="143"/>
      <c r="JD9" s="141"/>
      <c r="JE9" s="142"/>
      <c r="JF9" s="141"/>
      <c r="JG9" s="142"/>
      <c r="JH9" s="141"/>
      <c r="JI9" s="143"/>
      <c r="JJ9" s="141"/>
      <c r="JK9" s="142"/>
      <c r="JL9" s="141"/>
      <c r="JM9" s="143"/>
      <c r="JN9" s="141"/>
      <c r="JO9" s="143"/>
      <c r="JP9" s="141"/>
      <c r="JQ9" s="143"/>
      <c r="JR9" s="141"/>
      <c r="JS9" s="142"/>
      <c r="JT9" s="141"/>
      <c r="JU9" s="143"/>
      <c r="JV9" s="141"/>
      <c r="JW9" s="143"/>
      <c r="JX9" s="141"/>
      <c r="JY9" s="142"/>
      <c r="JZ9" s="141"/>
      <c r="KA9" s="142"/>
      <c r="KB9" s="141"/>
      <c r="KC9" s="143"/>
      <c r="KD9" s="141"/>
      <c r="KE9" s="143"/>
      <c r="KF9" s="141"/>
      <c r="KG9" s="142"/>
      <c r="KH9" s="141"/>
      <c r="KI9" s="142"/>
      <c r="KJ9" s="141"/>
      <c r="KK9" s="143"/>
      <c r="KL9" s="141"/>
      <c r="KM9" s="142"/>
      <c r="KN9" s="141"/>
      <c r="KO9" s="142"/>
      <c r="KP9" s="141"/>
      <c r="KQ9" s="142"/>
      <c r="KR9" s="141"/>
      <c r="KS9" s="142"/>
      <c r="KT9" s="141"/>
      <c r="KU9" s="142"/>
      <c r="KV9" s="141"/>
      <c r="KW9" s="142"/>
      <c r="KX9" s="141"/>
      <c r="KY9" s="143"/>
      <c r="KZ9" s="141"/>
      <c r="LA9" s="142"/>
      <c r="LB9" s="141"/>
      <c r="LC9" s="143"/>
      <c r="LD9" s="141"/>
      <c r="LE9" s="143"/>
      <c r="LF9" s="141"/>
      <c r="LG9" s="143"/>
      <c r="LH9" s="141"/>
      <c r="LI9" s="142"/>
      <c r="LJ9" s="148"/>
      <c r="LK9" s="150"/>
      <c r="LL9" s="141"/>
      <c r="LM9" s="142"/>
      <c r="LN9" s="141"/>
      <c r="LO9" s="142"/>
      <c r="LP9" s="141"/>
      <c r="LQ9" s="143"/>
      <c r="LR9" s="141"/>
      <c r="LS9" s="143"/>
      <c r="LT9" s="141"/>
      <c r="LU9" s="143"/>
      <c r="LV9" s="141"/>
      <c r="LW9" s="142"/>
      <c r="LX9" s="141"/>
      <c r="LY9" s="142"/>
      <c r="LZ9" s="141"/>
      <c r="MA9" s="142"/>
      <c r="MB9" s="141"/>
      <c r="MC9" s="142"/>
      <c r="MD9" s="141"/>
      <c r="ME9" s="143"/>
      <c r="MF9" s="141"/>
      <c r="MG9" s="143"/>
      <c r="MH9" s="141"/>
      <c r="MI9" s="143"/>
      <c r="MJ9" s="141"/>
      <c r="MK9" s="143"/>
      <c r="ML9" s="141"/>
      <c r="MM9" s="143"/>
      <c r="MN9" s="141"/>
      <c r="MO9" s="142"/>
      <c r="MP9" s="141"/>
      <c r="MQ9" s="142"/>
      <c r="MR9" s="141"/>
      <c r="MS9" s="143"/>
      <c r="MT9" s="141"/>
      <c r="MU9" s="143"/>
      <c r="MV9" s="141"/>
      <c r="MW9" s="143"/>
      <c r="MX9" s="141"/>
      <c r="MY9" s="142"/>
      <c r="MZ9" s="141"/>
      <c r="NA9" s="142"/>
      <c r="NB9" s="141"/>
      <c r="NC9" s="143"/>
      <c r="ND9" s="141"/>
      <c r="NE9" s="142"/>
      <c r="NF9" s="141"/>
      <c r="NG9" s="143"/>
      <c r="NH9" s="141"/>
      <c r="NI9" s="143"/>
      <c r="NJ9" s="141"/>
      <c r="NK9" s="143"/>
      <c r="NL9" s="141"/>
      <c r="NM9" s="142"/>
      <c r="NN9" s="141"/>
      <c r="NO9" s="143"/>
      <c r="NP9" s="141"/>
      <c r="NQ9" s="143"/>
      <c r="NR9" s="141"/>
      <c r="NS9" s="142"/>
      <c r="NT9" s="141"/>
      <c r="NU9" s="142"/>
      <c r="NV9" s="141"/>
      <c r="NW9" s="143"/>
      <c r="NX9" s="141"/>
      <c r="NY9" s="143"/>
      <c r="NZ9" s="141"/>
      <c r="OA9" s="142"/>
      <c r="OB9" s="141"/>
      <c r="OC9" s="142"/>
      <c r="OD9" s="141"/>
      <c r="OE9" s="143"/>
      <c r="OF9" s="141"/>
      <c r="OG9" s="142"/>
      <c r="OH9" s="141"/>
      <c r="OI9" s="142"/>
      <c r="OJ9" s="141"/>
      <c r="OK9" s="142"/>
      <c r="OL9" s="141"/>
      <c r="OM9" s="142"/>
      <c r="ON9" s="141"/>
      <c r="OO9" s="142"/>
      <c r="OP9" s="141"/>
      <c r="OQ9" s="142"/>
      <c r="OR9" s="141"/>
      <c r="OS9" s="143"/>
      <c r="OT9" s="141"/>
      <c r="OU9" s="142"/>
      <c r="OV9" s="141"/>
      <c r="OW9" s="143"/>
      <c r="OX9" s="141"/>
      <c r="OY9" s="143"/>
      <c r="OZ9" s="141"/>
      <c r="PA9" s="143"/>
      <c r="PB9" s="141"/>
      <c r="PC9" s="142"/>
      <c r="PD9" s="141"/>
      <c r="PE9" s="142"/>
      <c r="PF9" s="141"/>
      <c r="PG9" s="142"/>
      <c r="PH9" s="141"/>
      <c r="PI9" s="142"/>
      <c r="PJ9" s="141"/>
      <c r="PK9" s="143"/>
      <c r="PL9" s="141"/>
      <c r="PM9" s="143"/>
      <c r="PN9" s="141"/>
      <c r="PO9" s="143"/>
      <c r="PP9" s="141"/>
      <c r="PQ9" s="142"/>
      <c r="PR9" s="141"/>
      <c r="PS9" s="142"/>
      <c r="PT9" s="141"/>
      <c r="PU9" s="142"/>
      <c r="PV9" s="141"/>
      <c r="PW9" s="142"/>
      <c r="PX9" s="141"/>
      <c r="PY9" s="143"/>
      <c r="PZ9" s="141"/>
      <c r="QA9" s="143"/>
      <c r="QB9" s="141"/>
      <c r="QC9" s="143"/>
      <c r="QD9" s="141"/>
      <c r="QE9" s="143"/>
      <c r="QF9" s="141"/>
      <c r="QG9" s="143"/>
      <c r="QH9" s="141"/>
      <c r="QI9" s="142"/>
      <c r="QJ9" s="141"/>
      <c r="QK9" s="142"/>
      <c r="QL9" s="141"/>
      <c r="QM9" s="143"/>
      <c r="QN9" s="141"/>
      <c r="QO9" s="143"/>
      <c r="QP9" s="141"/>
      <c r="QQ9" s="143"/>
      <c r="QR9" s="141"/>
      <c r="QS9" s="142"/>
      <c r="QT9" s="141"/>
      <c r="QU9" s="142"/>
      <c r="QV9" s="141"/>
      <c r="QW9" s="143"/>
      <c r="QX9" s="141"/>
      <c r="QY9" s="142"/>
      <c r="QZ9" s="141"/>
      <c r="RA9" s="143"/>
      <c r="RB9" s="141"/>
      <c r="RC9" s="143"/>
      <c r="RD9" s="141"/>
      <c r="RE9" s="143"/>
      <c r="RF9" s="141"/>
      <c r="RG9" s="142"/>
      <c r="RH9" s="141"/>
      <c r="RI9" s="143"/>
      <c r="RJ9" s="141"/>
      <c r="RK9" s="143"/>
      <c r="RL9" s="141"/>
      <c r="RM9" s="142"/>
      <c r="RN9" s="141"/>
      <c r="RO9" s="142"/>
      <c r="RP9" s="141"/>
      <c r="RQ9" s="143"/>
      <c r="RR9" s="141"/>
      <c r="RS9" s="143"/>
      <c r="RT9" s="141"/>
      <c r="RU9" s="142"/>
      <c r="RV9" s="141"/>
      <c r="RW9" s="142"/>
      <c r="RX9" s="141"/>
      <c r="RY9" s="143"/>
      <c r="RZ9" s="141"/>
      <c r="SA9" s="142"/>
      <c r="SB9" s="141"/>
      <c r="SC9" s="142"/>
      <c r="SD9" s="141"/>
      <c r="SE9" s="142"/>
      <c r="SF9" s="141"/>
      <c r="SG9" s="142"/>
      <c r="SH9" s="141"/>
      <c r="SI9" s="142"/>
      <c r="SJ9" s="141"/>
      <c r="SK9" s="142"/>
      <c r="SL9" s="141"/>
      <c r="SM9" s="143"/>
      <c r="SN9" s="141"/>
      <c r="SO9" s="142"/>
      <c r="SP9" s="141"/>
      <c r="SQ9" s="143"/>
      <c r="SR9" s="141"/>
      <c r="SS9" s="143"/>
      <c r="ST9" s="141"/>
      <c r="SU9" s="143"/>
      <c r="SV9" s="141"/>
      <c r="SW9" s="142"/>
      <c r="SX9" s="141"/>
      <c r="SY9" s="142"/>
      <c r="SZ9" s="141"/>
      <c r="TA9" s="142"/>
      <c r="TB9" s="141"/>
      <c r="TC9" s="142"/>
      <c r="TD9" s="141"/>
      <c r="TE9" s="143"/>
      <c r="TF9" s="141"/>
      <c r="TG9" s="143"/>
      <c r="TH9" s="141"/>
      <c r="TI9" s="143"/>
      <c r="TJ9" s="141"/>
      <c r="TK9" s="142"/>
      <c r="TL9" s="141"/>
      <c r="TM9" s="142"/>
      <c r="TN9" s="141"/>
      <c r="TO9" s="142"/>
      <c r="TP9" s="141"/>
      <c r="TQ9" s="142"/>
      <c r="TR9" s="141"/>
      <c r="TS9" s="143"/>
      <c r="TT9" s="141"/>
      <c r="TU9" s="143"/>
      <c r="TV9" s="141"/>
      <c r="TW9" s="143"/>
      <c r="TX9" s="141"/>
      <c r="TY9" s="143"/>
      <c r="TZ9" s="141"/>
      <c r="UA9" s="143"/>
      <c r="UB9" s="141"/>
      <c r="UC9" s="142"/>
      <c r="UD9" s="141"/>
      <c r="UE9" s="142"/>
      <c r="UF9" s="141"/>
      <c r="UG9" s="143"/>
      <c r="UH9" s="141"/>
      <c r="UI9" s="143"/>
      <c r="UJ9" s="141"/>
      <c r="UK9" s="143"/>
      <c r="UL9" s="141"/>
      <c r="UM9" s="142"/>
      <c r="UN9" s="141"/>
      <c r="UO9" s="142"/>
      <c r="UP9" s="141"/>
      <c r="UQ9" s="143"/>
      <c r="UR9" s="141"/>
      <c r="US9" s="142"/>
      <c r="UT9" s="141"/>
      <c r="UU9" s="143"/>
      <c r="UV9" s="141"/>
      <c r="UW9" s="143"/>
      <c r="UX9" s="141"/>
      <c r="UY9" s="143"/>
      <c r="UZ9" s="141"/>
      <c r="VA9" s="142"/>
      <c r="VB9" s="141"/>
      <c r="VC9" s="143"/>
      <c r="VD9" s="141"/>
      <c r="VE9" s="143"/>
      <c r="VF9" s="141"/>
      <c r="VG9" s="142"/>
      <c r="VH9" s="141"/>
      <c r="VI9" s="142"/>
      <c r="VJ9" s="141"/>
      <c r="VK9" s="143"/>
      <c r="VL9" s="141"/>
      <c r="VM9" s="143"/>
      <c r="VN9" s="141"/>
      <c r="VO9" s="142"/>
      <c r="VP9" s="141"/>
      <c r="VQ9" s="142"/>
      <c r="VR9" s="141"/>
      <c r="VS9" s="143"/>
      <c r="VT9" s="141"/>
      <c r="VU9" s="142"/>
      <c r="VV9" s="141"/>
      <c r="VW9" s="142"/>
      <c r="VX9" s="141"/>
      <c r="VY9" s="142"/>
      <c r="VZ9" s="141"/>
      <c r="WA9" s="142"/>
      <c r="WB9" s="141"/>
      <c r="WC9" s="142"/>
      <c r="WD9" s="141"/>
      <c r="WE9" s="142"/>
      <c r="WF9" s="141"/>
      <c r="WG9" s="143"/>
      <c r="WH9" s="141"/>
      <c r="WI9" s="142"/>
      <c r="WJ9" s="141"/>
      <c r="WK9" s="143"/>
      <c r="WL9" s="141"/>
      <c r="WM9" s="143"/>
      <c r="WN9" s="141"/>
      <c r="WO9" s="143"/>
      <c r="WP9" s="141"/>
      <c r="WQ9" s="142"/>
      <c r="WR9" s="141"/>
      <c r="WS9" s="142"/>
      <c r="WT9" s="141"/>
      <c r="WU9" s="142"/>
      <c r="WV9" s="141"/>
      <c r="WW9" s="142"/>
      <c r="WX9" s="141"/>
      <c r="WY9" s="143"/>
      <c r="WZ9" s="141"/>
      <c r="XA9" s="143"/>
      <c r="XB9" s="148"/>
      <c r="XC9" s="150"/>
      <c r="XD9" s="148"/>
      <c r="XE9" s="150"/>
      <c r="XF9" s="148"/>
      <c r="XG9" s="150"/>
      <c r="XH9" s="141"/>
      <c r="XI9" s="142"/>
      <c r="XJ9" s="141"/>
      <c r="XK9" s="142"/>
      <c r="XL9" s="141"/>
      <c r="XM9" s="143"/>
      <c r="XN9" s="141"/>
      <c r="XO9" s="143"/>
      <c r="XP9" s="141"/>
      <c r="XQ9" s="143"/>
      <c r="XR9" s="141"/>
      <c r="XS9" s="143"/>
      <c r="XT9" s="141"/>
      <c r="XU9" s="143"/>
      <c r="XV9" s="141"/>
      <c r="XW9" s="142"/>
      <c r="XX9" s="141"/>
      <c r="XY9" s="142"/>
      <c r="XZ9" s="141"/>
      <c r="YA9" s="143"/>
      <c r="YB9" s="141"/>
      <c r="YC9" s="143"/>
      <c r="YD9" s="141"/>
      <c r="YE9" s="143"/>
      <c r="YF9" s="141"/>
      <c r="YG9" s="142"/>
      <c r="YH9" s="141"/>
      <c r="YI9" s="142"/>
      <c r="YJ9" s="141"/>
      <c r="YK9" s="143"/>
      <c r="YL9" s="141"/>
      <c r="YM9" s="142"/>
      <c r="YN9" s="141"/>
      <c r="YO9" s="143"/>
      <c r="YP9" s="141"/>
      <c r="YQ9" s="143"/>
      <c r="YR9" s="141"/>
      <c r="YS9" s="143"/>
      <c r="YT9" s="141"/>
      <c r="YU9" s="142"/>
      <c r="YV9" s="141"/>
      <c r="YW9" s="143"/>
      <c r="YX9" s="141"/>
      <c r="YY9" s="143"/>
      <c r="YZ9" s="141"/>
      <c r="ZA9" s="142"/>
      <c r="ZB9" s="141"/>
      <c r="ZC9" s="142"/>
      <c r="ZD9" s="141"/>
      <c r="ZE9" s="143"/>
      <c r="ZF9" s="141"/>
      <c r="ZG9" s="143"/>
      <c r="ZH9" s="141"/>
      <c r="ZI9" s="142"/>
      <c r="ZJ9" s="141"/>
      <c r="ZK9" s="142"/>
      <c r="ZL9" s="141"/>
      <c r="ZM9" s="143"/>
      <c r="ZN9" s="141"/>
      <c r="ZO9" s="142"/>
      <c r="ZP9" s="141"/>
      <c r="ZQ9" s="142"/>
      <c r="ZR9" s="141"/>
      <c r="ZS9" s="142"/>
      <c r="ZT9" s="141"/>
      <c r="ZU9" s="142"/>
      <c r="ZV9" s="141"/>
      <c r="ZW9" s="142"/>
      <c r="ZX9" s="141"/>
      <c r="ZY9" s="142"/>
      <c r="ZZ9" s="141"/>
      <c r="AAA9" s="143"/>
      <c r="AAB9" s="141"/>
      <c r="AAC9" s="142"/>
      <c r="AAD9" s="141"/>
      <c r="AAE9" s="143"/>
      <c r="AAF9" s="141"/>
      <c r="AAG9" s="143"/>
      <c r="AAH9" s="141"/>
      <c r="AAI9" s="143"/>
      <c r="AAJ9" s="141"/>
      <c r="AAK9" s="142"/>
      <c r="AAL9" s="141"/>
      <c r="AAM9" s="142"/>
      <c r="AAN9" s="141"/>
      <c r="AAO9" s="142"/>
      <c r="AAP9" s="141"/>
      <c r="AAQ9" s="142"/>
      <c r="AAR9" s="141"/>
      <c r="AAS9" s="143"/>
      <c r="AAT9" s="141"/>
      <c r="AAU9" s="143"/>
      <c r="AAV9" s="141"/>
      <c r="AAW9" s="143"/>
      <c r="AAX9" s="141"/>
      <c r="AAY9" s="142"/>
      <c r="AAZ9" s="141"/>
      <c r="ABA9" s="142"/>
      <c r="ABB9" s="141"/>
      <c r="ABC9" s="142"/>
      <c r="ABD9" s="141"/>
      <c r="ABE9" s="142"/>
      <c r="ABF9" s="141"/>
      <c r="ABG9" s="143"/>
      <c r="ABH9" s="141"/>
      <c r="ABI9" s="143"/>
      <c r="ABJ9" s="141"/>
      <c r="ABK9" s="143"/>
      <c r="ABL9" s="141"/>
      <c r="ABM9" s="143"/>
      <c r="ABN9" s="148"/>
      <c r="ABO9" s="143"/>
      <c r="ABP9" s="141"/>
      <c r="ABQ9" s="142"/>
      <c r="ABR9" s="141"/>
      <c r="ABS9" s="142"/>
      <c r="ABT9" s="141"/>
      <c r="ABU9" s="143"/>
      <c r="ABV9" s="141"/>
      <c r="ABW9" s="143"/>
      <c r="ABX9" s="141"/>
      <c r="ABY9" s="143"/>
      <c r="ABZ9" s="141"/>
      <c r="ACA9" s="142"/>
      <c r="ACB9" s="141"/>
      <c r="ACC9" s="142"/>
      <c r="ACD9" s="141"/>
      <c r="ACE9" s="143"/>
      <c r="ACF9" s="141"/>
      <c r="ACG9" s="142"/>
      <c r="ACH9" s="141"/>
      <c r="ACI9" s="143"/>
      <c r="ACJ9" s="141"/>
      <c r="ACK9" s="143"/>
      <c r="ACL9" s="141"/>
      <c r="ACM9" s="143"/>
      <c r="ACN9" s="141"/>
      <c r="ACO9" s="142"/>
      <c r="ACP9" s="141"/>
      <c r="ACQ9" s="143"/>
      <c r="ACR9" s="141"/>
      <c r="ACS9" s="143"/>
      <c r="ACT9" s="141"/>
      <c r="ACU9" s="142"/>
      <c r="ACV9" s="141"/>
      <c r="ACW9" s="142"/>
      <c r="ACX9" s="141"/>
      <c r="ACY9" s="143"/>
      <c r="ACZ9" s="141"/>
      <c r="ADA9" s="143"/>
      <c r="ADB9" s="141"/>
      <c r="ADC9" s="142"/>
      <c r="ADD9" s="141"/>
      <c r="ADE9" s="142"/>
      <c r="ADF9" s="141"/>
      <c r="ADG9" s="143"/>
    </row>
    <row r="10" spans="1:787" s="151" customFormat="1" ht="20.25" customHeight="1" thickBot="1">
      <c r="A10" s="255">
        <v>4</v>
      </c>
      <c r="B10" s="257"/>
      <c r="C10" s="147">
        <f>IF(B10="","",B10)</f>
      </c>
      <c r="D10" s="148"/>
      <c r="E10" s="149"/>
      <c r="F10" s="148"/>
      <c r="G10" s="149"/>
      <c r="H10" s="148"/>
      <c r="I10" s="149"/>
      <c r="J10" s="148"/>
      <c r="K10" s="149"/>
      <c r="L10" s="141"/>
      <c r="M10" s="142"/>
      <c r="N10" s="148"/>
      <c r="O10" s="149"/>
      <c r="P10" s="148"/>
      <c r="Q10" s="150"/>
      <c r="R10" s="148"/>
      <c r="S10" s="149"/>
      <c r="T10" s="148"/>
      <c r="U10" s="150"/>
      <c r="V10" s="148"/>
      <c r="W10" s="150"/>
      <c r="X10" s="148"/>
      <c r="Y10" s="150"/>
      <c r="Z10" s="141"/>
      <c r="AA10" s="142"/>
      <c r="AB10" s="148"/>
      <c r="AC10" s="149"/>
      <c r="AD10" s="148"/>
      <c r="AE10" s="149"/>
      <c r="AF10" s="148"/>
      <c r="AG10" s="149"/>
      <c r="AH10" s="148"/>
      <c r="AI10" s="150"/>
      <c r="AJ10" s="148"/>
      <c r="AK10" s="150"/>
      <c r="AL10" s="148"/>
      <c r="AM10" s="150"/>
      <c r="AN10" s="148"/>
      <c r="AO10" s="149"/>
      <c r="AP10" s="148"/>
      <c r="AQ10" s="149"/>
      <c r="AR10" s="148"/>
      <c r="AS10" s="149"/>
      <c r="AT10" s="148"/>
      <c r="AU10" s="149"/>
      <c r="AV10" s="148"/>
      <c r="AW10" s="150"/>
      <c r="AX10" s="148"/>
      <c r="AY10" s="150"/>
      <c r="AZ10" s="148"/>
      <c r="BA10" s="150"/>
      <c r="BB10" s="148"/>
      <c r="BC10" s="150"/>
      <c r="BD10" s="148"/>
      <c r="BE10" s="150"/>
      <c r="BF10" s="141"/>
      <c r="BG10" s="142"/>
      <c r="BH10" s="148"/>
      <c r="BI10" s="149"/>
      <c r="BJ10" s="148"/>
      <c r="BK10" s="150"/>
      <c r="BL10" s="148"/>
      <c r="BM10" s="150"/>
      <c r="BN10" s="148"/>
      <c r="BO10" s="150"/>
      <c r="BP10" s="148"/>
      <c r="BQ10" s="149"/>
      <c r="BR10" s="148"/>
      <c r="BS10" s="150"/>
      <c r="BT10" s="141"/>
      <c r="BU10" s="142"/>
      <c r="BV10" s="148"/>
      <c r="BW10" s="149"/>
      <c r="BX10" s="148"/>
      <c r="BY10" s="150"/>
      <c r="BZ10" s="148"/>
      <c r="CA10" s="150"/>
      <c r="CB10" s="148"/>
      <c r="CC10" s="150"/>
      <c r="CD10" s="148"/>
      <c r="CE10" s="150"/>
      <c r="CF10" s="148"/>
      <c r="CG10" s="150"/>
      <c r="CH10" s="148"/>
      <c r="CI10" s="150"/>
      <c r="CJ10" s="148"/>
      <c r="CK10" s="149"/>
      <c r="CL10" s="148"/>
      <c r="CM10" s="149"/>
      <c r="CN10" s="148"/>
      <c r="CO10" s="150"/>
      <c r="CP10" s="148"/>
      <c r="CQ10" s="150"/>
      <c r="CR10" s="148"/>
      <c r="CS10" s="149"/>
      <c r="CT10" s="148"/>
      <c r="CU10" s="149"/>
      <c r="CV10" s="148"/>
      <c r="CW10" s="150"/>
      <c r="CX10" s="148"/>
      <c r="CY10" s="149"/>
      <c r="CZ10" s="148"/>
      <c r="DA10" s="149"/>
      <c r="DB10" s="148"/>
      <c r="DC10" s="149"/>
      <c r="DD10" s="148"/>
      <c r="DE10" s="149"/>
      <c r="DF10" s="148"/>
      <c r="DG10" s="149"/>
      <c r="DH10" s="148"/>
      <c r="DI10" s="149"/>
      <c r="DJ10" s="148"/>
      <c r="DK10" s="150"/>
      <c r="DL10" s="148"/>
      <c r="DM10" s="149"/>
      <c r="DN10" s="148"/>
      <c r="DO10" s="150"/>
      <c r="DP10" s="148"/>
      <c r="DQ10" s="150"/>
      <c r="DR10" s="148"/>
      <c r="DS10" s="150"/>
      <c r="DT10" s="148"/>
      <c r="DU10" s="149"/>
      <c r="DV10" s="148"/>
      <c r="DW10" s="149"/>
      <c r="DX10" s="148"/>
      <c r="DY10" s="149"/>
      <c r="DZ10" s="148"/>
      <c r="EA10" s="149"/>
      <c r="EB10" s="148"/>
      <c r="EC10" s="150"/>
      <c r="ED10" s="148"/>
      <c r="EE10" s="150"/>
      <c r="EF10" s="148"/>
      <c r="EG10" s="150"/>
      <c r="EH10" s="148"/>
      <c r="EI10" s="149"/>
      <c r="EJ10" s="148"/>
      <c r="EK10" s="149"/>
      <c r="EL10" s="148"/>
      <c r="EM10" s="149"/>
      <c r="EN10" s="148"/>
      <c r="EO10" s="149"/>
      <c r="EP10" s="148"/>
      <c r="EQ10" s="150"/>
      <c r="ER10" s="148"/>
      <c r="ES10" s="150"/>
      <c r="ET10" s="148"/>
      <c r="EU10" s="150"/>
      <c r="EV10" s="148"/>
      <c r="EW10" s="150"/>
      <c r="EX10" s="148"/>
      <c r="EY10" s="150"/>
      <c r="EZ10" s="148"/>
      <c r="FA10" s="149"/>
      <c r="FB10" s="148"/>
      <c r="FC10" s="149"/>
      <c r="FD10" s="148"/>
      <c r="FE10" s="150"/>
      <c r="FF10" s="148"/>
      <c r="FG10" s="150"/>
      <c r="FH10" s="148"/>
      <c r="FI10" s="150"/>
      <c r="FJ10" s="148"/>
      <c r="FK10" s="149"/>
      <c r="FL10" s="148"/>
      <c r="FM10" s="149"/>
      <c r="FN10" s="148"/>
      <c r="FO10" s="149"/>
      <c r="FP10" s="148"/>
      <c r="FQ10" s="149"/>
      <c r="FR10" s="148"/>
      <c r="FS10" s="150"/>
      <c r="FT10" s="148"/>
      <c r="FU10" s="150"/>
      <c r="FV10" s="148"/>
      <c r="FW10" s="150"/>
      <c r="FX10" s="148"/>
      <c r="FY10" s="150"/>
      <c r="FZ10" s="148"/>
      <c r="GA10" s="150"/>
      <c r="GB10" s="148"/>
      <c r="GC10" s="150"/>
      <c r="GD10" s="148"/>
      <c r="GE10" s="149"/>
      <c r="GF10" s="148"/>
      <c r="GG10" s="149"/>
      <c r="GH10" s="148"/>
      <c r="GI10" s="150"/>
      <c r="GJ10" s="148"/>
      <c r="GK10" s="150"/>
      <c r="GL10" s="148"/>
      <c r="GM10" s="149"/>
      <c r="GN10" s="148"/>
      <c r="GO10" s="149"/>
      <c r="GP10" s="148"/>
      <c r="GQ10" s="150"/>
      <c r="GR10" s="148"/>
      <c r="GS10" s="149"/>
      <c r="GT10" s="148"/>
      <c r="GU10" s="149"/>
      <c r="GV10" s="148"/>
      <c r="GW10" s="149"/>
      <c r="GX10" s="148"/>
      <c r="GY10" s="149"/>
      <c r="GZ10" s="141"/>
      <c r="HA10" s="143"/>
      <c r="HB10" s="148"/>
      <c r="HC10" s="149"/>
      <c r="HD10" s="148"/>
      <c r="HE10" s="150"/>
      <c r="HF10" s="148"/>
      <c r="HG10" s="149"/>
      <c r="HH10" s="148"/>
      <c r="HI10" s="150"/>
      <c r="HJ10" s="148"/>
      <c r="HK10" s="150"/>
      <c r="HL10" s="148"/>
      <c r="HM10" s="150"/>
      <c r="HN10" s="148"/>
      <c r="HO10" s="149"/>
      <c r="HP10" s="148"/>
      <c r="HQ10" s="149"/>
      <c r="HR10" s="148"/>
      <c r="HS10" s="149"/>
      <c r="HT10" s="148"/>
      <c r="HU10" s="149"/>
      <c r="HV10" s="148"/>
      <c r="HW10" s="150"/>
      <c r="HX10" s="148"/>
      <c r="HY10" s="150"/>
      <c r="HZ10" s="148"/>
      <c r="IA10" s="150"/>
      <c r="IB10" s="148"/>
      <c r="IC10" s="149"/>
      <c r="ID10" s="148"/>
      <c r="IE10" s="149"/>
      <c r="IF10" s="148"/>
      <c r="IG10" s="149"/>
      <c r="IH10" s="148"/>
      <c r="II10" s="149"/>
      <c r="IJ10" s="148"/>
      <c r="IK10" s="150"/>
      <c r="IL10" s="148"/>
      <c r="IM10" s="150"/>
      <c r="IN10" s="148"/>
      <c r="IO10" s="150"/>
      <c r="IP10" s="148"/>
      <c r="IQ10" s="150"/>
      <c r="IR10" s="148"/>
      <c r="IS10" s="150"/>
      <c r="IT10" s="148"/>
      <c r="IU10" s="149"/>
      <c r="IV10" s="148"/>
      <c r="IW10" s="149"/>
      <c r="IX10" s="148"/>
      <c r="IY10" s="150"/>
      <c r="IZ10" s="148"/>
      <c r="JA10" s="150"/>
      <c r="JB10" s="148"/>
      <c r="JC10" s="150"/>
      <c r="JD10" s="148"/>
      <c r="JE10" s="149"/>
      <c r="JF10" s="148"/>
      <c r="JG10" s="149"/>
      <c r="JH10" s="148"/>
      <c r="JI10" s="149"/>
      <c r="JJ10" s="148"/>
      <c r="JK10" s="149"/>
      <c r="JL10" s="148"/>
      <c r="JM10" s="150"/>
      <c r="JN10" s="148"/>
      <c r="JO10" s="150"/>
      <c r="JP10" s="148"/>
      <c r="JQ10" s="150"/>
      <c r="JR10" s="148"/>
      <c r="JS10" s="150"/>
      <c r="JT10" s="148"/>
      <c r="JU10" s="150"/>
      <c r="JV10" s="148"/>
      <c r="JW10" s="150"/>
      <c r="JX10" s="148"/>
      <c r="JY10" s="149"/>
      <c r="JZ10" s="148"/>
      <c r="KA10" s="149"/>
      <c r="KB10" s="148"/>
      <c r="KC10" s="150"/>
      <c r="KD10" s="148"/>
      <c r="KE10" s="150"/>
      <c r="KF10" s="148"/>
      <c r="KG10" s="149"/>
      <c r="KH10" s="148"/>
      <c r="KI10" s="149"/>
      <c r="KJ10" s="148"/>
      <c r="KK10" s="150"/>
      <c r="KL10" s="148"/>
      <c r="KM10" s="149"/>
      <c r="KN10" s="148"/>
      <c r="KO10" s="149"/>
      <c r="KP10" s="148"/>
      <c r="KQ10" s="149"/>
      <c r="KR10" s="148"/>
      <c r="KS10" s="149"/>
      <c r="KT10" s="148"/>
      <c r="KU10" s="149"/>
      <c r="KV10" s="148"/>
      <c r="KW10" s="149"/>
      <c r="KX10" s="148"/>
      <c r="KY10" s="150"/>
      <c r="KZ10" s="148"/>
      <c r="LA10" s="149"/>
      <c r="LB10" s="148"/>
      <c r="LC10" s="150"/>
      <c r="LD10" s="148"/>
      <c r="LE10" s="150"/>
      <c r="LF10" s="148"/>
      <c r="LG10" s="150"/>
      <c r="LH10" s="148"/>
      <c r="LI10" s="149"/>
      <c r="LJ10" s="148"/>
      <c r="LK10" s="149"/>
      <c r="LL10" s="148"/>
      <c r="LM10" s="149"/>
      <c r="LN10" s="148"/>
      <c r="LO10" s="149"/>
      <c r="LP10" s="148"/>
      <c r="LQ10" s="150"/>
      <c r="LR10" s="148"/>
      <c r="LS10" s="150"/>
      <c r="LT10" s="148"/>
      <c r="LU10" s="150"/>
      <c r="LV10" s="148"/>
      <c r="LW10" s="149"/>
      <c r="LX10" s="148"/>
      <c r="LY10" s="149"/>
      <c r="LZ10" s="148"/>
      <c r="MA10" s="149"/>
      <c r="MB10" s="148"/>
      <c r="MC10" s="149"/>
      <c r="MD10" s="148"/>
      <c r="ME10" s="150"/>
      <c r="MF10" s="148"/>
      <c r="MG10" s="150"/>
      <c r="MH10" s="148"/>
      <c r="MI10" s="150"/>
      <c r="MJ10" s="148"/>
      <c r="MK10" s="150"/>
      <c r="ML10" s="148"/>
      <c r="MM10" s="150"/>
      <c r="MN10" s="148"/>
      <c r="MO10" s="149"/>
      <c r="MP10" s="148"/>
      <c r="MQ10" s="149"/>
      <c r="MR10" s="148"/>
      <c r="MS10" s="150"/>
      <c r="MT10" s="148"/>
      <c r="MU10" s="150"/>
      <c r="MV10" s="148"/>
      <c r="MW10" s="150"/>
      <c r="MX10" s="148"/>
      <c r="MY10" s="149"/>
      <c r="MZ10" s="148"/>
      <c r="NA10" s="149"/>
      <c r="NB10" s="148"/>
      <c r="NC10" s="149"/>
      <c r="ND10" s="148"/>
      <c r="NE10" s="149"/>
      <c r="NF10" s="148"/>
      <c r="NG10" s="150"/>
      <c r="NH10" s="148"/>
      <c r="NI10" s="150"/>
      <c r="NJ10" s="148"/>
      <c r="NK10" s="150"/>
      <c r="NL10" s="148"/>
      <c r="NM10" s="150"/>
      <c r="NN10" s="148"/>
      <c r="NO10" s="150"/>
      <c r="NP10" s="148"/>
      <c r="NQ10" s="143"/>
      <c r="NR10" s="148"/>
      <c r="NS10" s="149"/>
      <c r="NT10" s="148"/>
      <c r="NU10" s="149"/>
      <c r="NV10" s="148"/>
      <c r="NW10" s="150"/>
      <c r="NX10" s="148"/>
      <c r="NY10" s="150"/>
      <c r="NZ10" s="148"/>
      <c r="OA10" s="149"/>
      <c r="OB10" s="148"/>
      <c r="OC10" s="149"/>
      <c r="OD10" s="148"/>
      <c r="OE10" s="150"/>
      <c r="OF10" s="148"/>
      <c r="OG10" s="149"/>
      <c r="OH10" s="148"/>
      <c r="OI10" s="149"/>
      <c r="OJ10" s="148"/>
      <c r="OK10" s="149"/>
      <c r="OL10" s="148"/>
      <c r="OM10" s="149"/>
      <c r="ON10" s="148"/>
      <c r="OO10" s="149"/>
      <c r="OP10" s="148"/>
      <c r="OQ10" s="149"/>
      <c r="OR10" s="148"/>
      <c r="OS10" s="150"/>
      <c r="OT10" s="148"/>
      <c r="OU10" s="149"/>
      <c r="OV10" s="148"/>
      <c r="OW10" s="150"/>
      <c r="OX10" s="148"/>
      <c r="OY10" s="150"/>
      <c r="OZ10" s="148"/>
      <c r="PA10" s="150"/>
      <c r="PB10" s="148"/>
      <c r="PC10" s="149"/>
      <c r="PD10" s="148"/>
      <c r="PE10" s="149"/>
      <c r="PF10" s="148"/>
      <c r="PG10" s="149"/>
      <c r="PH10" s="148"/>
      <c r="PI10" s="149"/>
      <c r="PJ10" s="148"/>
      <c r="PK10" s="150"/>
      <c r="PL10" s="148"/>
      <c r="PM10" s="150"/>
      <c r="PN10" s="148"/>
      <c r="PO10" s="150"/>
      <c r="PP10" s="148"/>
      <c r="PQ10" s="149"/>
      <c r="PR10" s="148"/>
      <c r="PS10" s="149"/>
      <c r="PT10" s="148"/>
      <c r="PU10" s="149"/>
      <c r="PV10" s="148"/>
      <c r="PW10" s="149"/>
      <c r="PX10" s="148"/>
      <c r="PY10" s="150"/>
      <c r="PZ10" s="148"/>
      <c r="QA10" s="150"/>
      <c r="QB10" s="148"/>
      <c r="QC10" s="150"/>
      <c r="QD10" s="148"/>
      <c r="QE10" s="150"/>
      <c r="QF10" s="148"/>
      <c r="QG10" s="150"/>
      <c r="QH10" s="148"/>
      <c r="QI10" s="149"/>
      <c r="QJ10" s="148"/>
      <c r="QK10" s="149"/>
      <c r="QL10" s="148"/>
      <c r="QM10" s="150"/>
      <c r="QN10" s="148"/>
      <c r="QO10" s="150"/>
      <c r="QP10" s="148"/>
      <c r="QQ10" s="150"/>
      <c r="QR10" s="148"/>
      <c r="QS10" s="149"/>
      <c r="QT10" s="148"/>
      <c r="QU10" s="149"/>
      <c r="QV10" s="148"/>
      <c r="QW10" s="149"/>
      <c r="QX10" s="148"/>
      <c r="QY10" s="149"/>
      <c r="QZ10" s="148"/>
      <c r="RA10" s="150"/>
      <c r="RB10" s="148"/>
      <c r="RC10" s="150"/>
      <c r="RD10" s="148"/>
      <c r="RE10" s="150"/>
      <c r="RF10" s="148"/>
      <c r="RG10" s="150"/>
      <c r="RH10" s="148"/>
      <c r="RI10" s="150"/>
      <c r="RJ10" s="148"/>
      <c r="RK10" s="150"/>
      <c r="RL10" s="148"/>
      <c r="RM10" s="149"/>
      <c r="RN10" s="148"/>
      <c r="RO10" s="149"/>
      <c r="RP10" s="148"/>
      <c r="RQ10" s="150"/>
      <c r="RR10" s="148"/>
      <c r="RS10" s="150"/>
      <c r="RT10" s="148"/>
      <c r="RU10" s="149"/>
      <c r="RV10" s="148"/>
      <c r="RW10" s="149"/>
      <c r="RX10" s="148"/>
      <c r="RY10" s="150"/>
      <c r="RZ10" s="148"/>
      <c r="SA10" s="149"/>
      <c r="SB10" s="148"/>
      <c r="SC10" s="149"/>
      <c r="SD10" s="148"/>
      <c r="SE10" s="149"/>
      <c r="SF10" s="148"/>
      <c r="SG10" s="149"/>
      <c r="SH10" s="148"/>
      <c r="SI10" s="149"/>
      <c r="SJ10" s="148"/>
      <c r="SK10" s="149"/>
      <c r="SL10" s="148"/>
      <c r="SM10" s="150"/>
      <c r="SN10" s="148"/>
      <c r="SO10" s="149"/>
      <c r="SP10" s="148"/>
      <c r="SQ10" s="150"/>
      <c r="SR10" s="148"/>
      <c r="SS10" s="150"/>
      <c r="ST10" s="148"/>
      <c r="SU10" s="150"/>
      <c r="SV10" s="148"/>
      <c r="SW10" s="149"/>
      <c r="SX10" s="148"/>
      <c r="SY10" s="149"/>
      <c r="SZ10" s="148"/>
      <c r="TA10" s="149"/>
      <c r="TB10" s="148"/>
      <c r="TC10" s="149"/>
      <c r="TD10" s="148"/>
      <c r="TE10" s="150"/>
      <c r="TF10" s="148"/>
      <c r="TG10" s="150"/>
      <c r="TH10" s="148"/>
      <c r="TI10" s="150"/>
      <c r="TJ10" s="141"/>
      <c r="TK10" s="142"/>
      <c r="TL10" s="148"/>
      <c r="TM10" s="149"/>
      <c r="TN10" s="148"/>
      <c r="TO10" s="149"/>
      <c r="TP10" s="148"/>
      <c r="TQ10" s="149"/>
      <c r="TR10" s="148"/>
      <c r="TS10" s="150"/>
      <c r="TT10" s="148"/>
      <c r="TU10" s="150"/>
      <c r="TV10" s="148"/>
      <c r="TW10" s="150"/>
      <c r="TX10" s="148"/>
      <c r="TY10" s="150"/>
      <c r="TZ10" s="148"/>
      <c r="UA10" s="150"/>
      <c r="UB10" s="148"/>
      <c r="UC10" s="149"/>
      <c r="UD10" s="148"/>
      <c r="UE10" s="149"/>
      <c r="UF10" s="148"/>
      <c r="UG10" s="150"/>
      <c r="UH10" s="148"/>
      <c r="UI10" s="150"/>
      <c r="UJ10" s="148"/>
      <c r="UK10" s="150"/>
      <c r="UL10" s="148"/>
      <c r="UM10" s="149"/>
      <c r="UN10" s="148"/>
      <c r="UO10" s="149"/>
      <c r="UP10" s="148"/>
      <c r="UQ10" s="149"/>
      <c r="UR10" s="148"/>
      <c r="US10" s="149"/>
      <c r="UT10" s="148"/>
      <c r="UU10" s="150"/>
      <c r="UV10" s="148"/>
      <c r="UW10" s="150"/>
      <c r="UX10" s="148"/>
      <c r="UY10" s="150"/>
      <c r="UZ10" s="148"/>
      <c r="VA10" s="150"/>
      <c r="VB10" s="148"/>
      <c r="VC10" s="150"/>
      <c r="VD10" s="148"/>
      <c r="VE10" s="150"/>
      <c r="VF10" s="148"/>
      <c r="VG10" s="149"/>
      <c r="VH10" s="148"/>
      <c r="VI10" s="149"/>
      <c r="VJ10" s="148"/>
      <c r="VK10" s="150"/>
      <c r="VL10" s="148"/>
      <c r="VM10" s="150"/>
      <c r="VN10" s="148"/>
      <c r="VO10" s="149"/>
      <c r="VP10" s="148"/>
      <c r="VQ10" s="149"/>
      <c r="VR10" s="148"/>
      <c r="VS10" s="150"/>
      <c r="VT10" s="148"/>
      <c r="VU10" s="149"/>
      <c r="VV10" s="148"/>
      <c r="VW10" s="149"/>
      <c r="VX10" s="148"/>
      <c r="VY10" s="149"/>
      <c r="VZ10" s="148"/>
      <c r="WA10" s="149"/>
      <c r="WB10" s="141"/>
      <c r="WC10" s="142"/>
      <c r="WD10" s="148"/>
      <c r="WE10" s="149"/>
      <c r="WF10" s="148"/>
      <c r="WG10" s="150"/>
      <c r="WH10" s="148"/>
      <c r="WI10" s="149"/>
      <c r="WJ10" s="148"/>
      <c r="WK10" s="150"/>
      <c r="WL10" s="148"/>
      <c r="WM10" s="150"/>
      <c r="WN10" s="148"/>
      <c r="WO10" s="150"/>
      <c r="WP10" s="141"/>
      <c r="WQ10" s="142"/>
      <c r="WR10" s="148"/>
      <c r="WS10" s="149"/>
      <c r="WV10" s="148"/>
      <c r="WW10" s="149"/>
      <c r="WX10" s="148"/>
      <c r="WY10" s="150"/>
      <c r="WZ10" s="148"/>
      <c r="XA10" s="150"/>
      <c r="XB10" s="148"/>
      <c r="XC10" s="150"/>
      <c r="XD10" s="141"/>
      <c r="XE10" s="142"/>
      <c r="XF10" s="148"/>
      <c r="XG10" s="149"/>
      <c r="XH10" s="148"/>
      <c r="XI10" s="149"/>
      <c r="XJ10" s="148"/>
      <c r="XK10" s="149"/>
      <c r="XL10" s="148"/>
      <c r="XM10" s="150"/>
      <c r="XN10" s="148"/>
      <c r="XO10" s="150"/>
      <c r="XP10" s="148"/>
      <c r="XQ10" s="150"/>
      <c r="XR10" s="148"/>
      <c r="XS10" s="150"/>
      <c r="XT10" s="148"/>
      <c r="XU10" s="150"/>
      <c r="XV10" s="148"/>
      <c r="XW10" s="149"/>
      <c r="XX10" s="148"/>
      <c r="XY10" s="149"/>
      <c r="XZ10" s="148"/>
      <c r="YA10" s="150"/>
      <c r="YB10" s="148"/>
      <c r="YC10" s="150"/>
      <c r="YD10" s="148"/>
      <c r="YE10" s="150"/>
      <c r="YF10" s="148"/>
      <c r="YG10" s="149"/>
      <c r="YH10" s="148"/>
      <c r="YI10" s="149"/>
      <c r="YJ10" s="148"/>
      <c r="YK10" s="149"/>
      <c r="YL10" s="148"/>
      <c r="YM10" s="149"/>
      <c r="YN10" s="148"/>
      <c r="YO10" s="150"/>
      <c r="YP10" s="148"/>
      <c r="YQ10" s="150"/>
      <c r="YR10" s="148"/>
      <c r="YS10" s="150"/>
      <c r="YT10" s="148"/>
      <c r="YU10" s="150"/>
      <c r="YV10" s="148"/>
      <c r="YW10" s="150"/>
      <c r="YX10" s="148"/>
      <c r="YY10" s="150"/>
      <c r="YZ10" s="148"/>
      <c r="ZA10" s="149"/>
      <c r="ZB10" s="148"/>
      <c r="ZC10" s="149"/>
      <c r="ZD10" s="148"/>
      <c r="ZE10" s="150"/>
      <c r="ZF10" s="148"/>
      <c r="ZG10" s="150"/>
      <c r="ZH10" s="148"/>
      <c r="ZI10" s="149"/>
      <c r="ZJ10" s="148"/>
      <c r="ZK10" s="149"/>
      <c r="ZL10" s="148"/>
      <c r="ZM10" s="150"/>
      <c r="ZN10" s="148"/>
      <c r="ZO10" s="149"/>
      <c r="ZP10" s="148"/>
      <c r="ZQ10" s="149"/>
      <c r="ZR10" s="148"/>
      <c r="ZS10" s="149"/>
      <c r="ZT10" s="148"/>
      <c r="ZU10" s="149"/>
      <c r="ZV10" s="148"/>
      <c r="ZW10" s="149"/>
      <c r="ZX10" s="148"/>
      <c r="ZY10" s="149"/>
      <c r="ZZ10" s="148"/>
      <c r="AAA10" s="150"/>
      <c r="AAB10" s="148"/>
      <c r="AAC10" s="149"/>
      <c r="AAD10" s="148"/>
      <c r="AAE10" s="150"/>
      <c r="AAF10" s="148"/>
      <c r="AAG10" s="150"/>
      <c r="AAH10" s="148"/>
      <c r="AAI10" s="150"/>
      <c r="AAJ10" s="148"/>
      <c r="AAK10" s="149"/>
      <c r="AAL10" s="148"/>
      <c r="AAM10" s="149"/>
      <c r="AAN10" s="148"/>
      <c r="AAO10" s="149"/>
      <c r="AAP10" s="148"/>
      <c r="AAQ10" s="149"/>
      <c r="AAR10" s="148"/>
      <c r="AAS10" s="150"/>
      <c r="AAT10" s="148"/>
      <c r="AAU10" s="150"/>
      <c r="AAV10" s="148"/>
      <c r="AAW10" s="150"/>
      <c r="AAX10" s="141"/>
      <c r="AAY10" s="142"/>
      <c r="AAZ10" s="148"/>
      <c r="ABA10" s="149"/>
      <c r="ABB10" s="148"/>
      <c r="ABC10" s="149"/>
      <c r="ABD10" s="148"/>
      <c r="ABE10" s="149"/>
      <c r="ABF10" s="148"/>
      <c r="ABG10" s="150"/>
      <c r="ABH10" s="148"/>
      <c r="ABI10" s="150"/>
      <c r="ABJ10" s="148"/>
      <c r="ABK10" s="150"/>
      <c r="ABL10" s="148"/>
      <c r="ABM10" s="150"/>
      <c r="ABN10" s="148"/>
      <c r="ABO10" s="150"/>
      <c r="ABP10" s="148"/>
      <c r="ABQ10" s="149"/>
      <c r="ABR10" s="148"/>
      <c r="ABS10" s="149"/>
      <c r="ABT10" s="148"/>
      <c r="ABU10" s="150"/>
      <c r="ABV10" s="148"/>
      <c r="ABW10" s="150"/>
      <c r="ABX10" s="148"/>
      <c r="ABY10" s="150"/>
      <c r="ABZ10" s="148"/>
      <c r="ACA10" s="149"/>
      <c r="ACB10" s="148"/>
      <c r="ACC10" s="149"/>
      <c r="ACD10" s="148"/>
      <c r="ACE10" s="149"/>
      <c r="ACF10" s="148"/>
      <c r="ACG10" s="149"/>
      <c r="ACH10" s="148"/>
      <c r="ACI10" s="150"/>
      <c r="ACJ10" s="148"/>
      <c r="ACK10" s="150"/>
      <c r="ACL10" s="148"/>
      <c r="ACM10" s="150"/>
      <c r="ACN10" s="148"/>
      <c r="ACO10" s="150"/>
      <c r="ACP10" s="148"/>
      <c r="ACQ10" s="150"/>
      <c r="ACR10" s="148"/>
      <c r="ACS10" s="150"/>
      <c r="ACT10" s="148"/>
      <c r="ACU10" s="149"/>
      <c r="ACV10" s="148"/>
      <c r="ACW10" s="149"/>
      <c r="ACX10" s="148"/>
      <c r="ACY10" s="150"/>
      <c r="ACZ10" s="148"/>
      <c r="ADA10" s="150"/>
      <c r="ADB10" s="148"/>
      <c r="ADC10" s="149"/>
      <c r="ADD10" s="148"/>
      <c r="ADE10" s="149"/>
      <c r="ADF10" s="148"/>
      <c r="ADG10" s="150"/>
    </row>
    <row r="11" spans="1:787" s="146" customFormat="1" ht="20.25" customHeight="1" thickBot="1">
      <c r="A11" s="256"/>
      <c r="B11" s="258"/>
      <c r="C11" s="140">
        <f>IF(B10="","",CONCATENATE(B10,1))</f>
      </c>
      <c r="D11" s="141"/>
      <c r="E11" s="142"/>
      <c r="F11" s="141"/>
      <c r="G11" s="142"/>
      <c r="H11" s="141"/>
      <c r="I11" s="142"/>
      <c r="J11" s="141"/>
      <c r="K11" s="142"/>
      <c r="L11" s="141"/>
      <c r="M11" s="142"/>
      <c r="N11" s="141"/>
      <c r="O11" s="142"/>
      <c r="P11" s="141"/>
      <c r="Q11" s="143"/>
      <c r="R11" s="141"/>
      <c r="S11" s="142"/>
      <c r="T11" s="141"/>
      <c r="U11" s="143"/>
      <c r="V11" s="141"/>
      <c r="W11" s="143"/>
      <c r="X11" s="141"/>
      <c r="Y11" s="143"/>
      <c r="Z11" s="141"/>
      <c r="AA11" s="142"/>
      <c r="AB11" s="141"/>
      <c r="AC11" s="142"/>
      <c r="AD11" s="141"/>
      <c r="AE11" s="142"/>
      <c r="AF11" s="141"/>
      <c r="AG11" s="142"/>
      <c r="AH11" s="141"/>
      <c r="AI11" s="143"/>
      <c r="AJ11" s="141"/>
      <c r="AK11" s="143"/>
      <c r="AL11" s="141"/>
      <c r="AM11" s="143"/>
      <c r="AN11" s="141"/>
      <c r="AO11" s="142"/>
      <c r="AP11" s="141"/>
      <c r="AQ11" s="142"/>
      <c r="AR11" s="141"/>
      <c r="AS11" s="142"/>
      <c r="AT11" s="141"/>
      <c r="AU11" s="142"/>
      <c r="AV11" s="141"/>
      <c r="AW11" s="143"/>
      <c r="AX11" s="141"/>
      <c r="AY11" s="143"/>
      <c r="AZ11" s="141"/>
      <c r="BA11" s="143"/>
      <c r="BB11" s="141"/>
      <c r="BC11" s="143"/>
      <c r="BD11" s="141"/>
      <c r="BE11" s="143"/>
      <c r="BF11" s="141"/>
      <c r="BG11" s="142"/>
      <c r="BH11" s="141"/>
      <c r="BI11" s="142"/>
      <c r="BJ11" s="141"/>
      <c r="BK11" s="143"/>
      <c r="BL11" s="141"/>
      <c r="BM11" s="143"/>
      <c r="BN11" s="141"/>
      <c r="BO11" s="143"/>
      <c r="BP11" s="141"/>
      <c r="BQ11" s="142"/>
      <c r="BR11" s="141"/>
      <c r="BS11" s="143"/>
      <c r="BT11" s="141"/>
      <c r="BU11" s="142"/>
      <c r="BV11" s="141"/>
      <c r="BW11" s="142"/>
      <c r="BX11" s="141"/>
      <c r="BY11" s="143"/>
      <c r="BZ11" s="141"/>
      <c r="CA11" s="143"/>
      <c r="CB11" s="141"/>
      <c r="CC11" s="143"/>
      <c r="CD11" s="141"/>
      <c r="CE11" s="143"/>
      <c r="CF11" s="141"/>
      <c r="CG11" s="143"/>
      <c r="CH11" s="141"/>
      <c r="CI11" s="142"/>
      <c r="CJ11" s="141"/>
      <c r="CK11" s="142"/>
      <c r="CL11" s="141"/>
      <c r="CM11" s="142"/>
      <c r="CN11" s="141"/>
      <c r="CO11" s="143"/>
      <c r="CP11" s="141"/>
      <c r="CQ11" s="143"/>
      <c r="CR11" s="141"/>
      <c r="CS11" s="142"/>
      <c r="CT11" s="141"/>
      <c r="CU11" s="142"/>
      <c r="CV11" s="141"/>
      <c r="CW11" s="143"/>
      <c r="CX11" s="141"/>
      <c r="CY11" s="142"/>
      <c r="CZ11" s="141"/>
      <c r="DA11" s="142"/>
      <c r="DB11" s="141"/>
      <c r="DC11" s="142"/>
      <c r="DD11" s="141"/>
      <c r="DE11" s="142"/>
      <c r="DF11" s="141"/>
      <c r="DG11" s="142"/>
      <c r="DH11" s="141"/>
      <c r="DI11" s="142"/>
      <c r="DJ11" s="141"/>
      <c r="DK11" s="143"/>
      <c r="DL11" s="141"/>
      <c r="DM11" s="142"/>
      <c r="DN11" s="141"/>
      <c r="DO11" s="143"/>
      <c r="DP11" s="141"/>
      <c r="DQ11" s="143"/>
      <c r="DR11" s="141"/>
      <c r="DS11" s="143"/>
      <c r="DT11" s="141"/>
      <c r="DU11" s="142"/>
      <c r="DV11" s="141"/>
      <c r="DW11" s="142"/>
      <c r="DX11" s="141"/>
      <c r="DY11" s="142"/>
      <c r="DZ11" s="141"/>
      <c r="EA11" s="142"/>
      <c r="EB11" s="141"/>
      <c r="EC11" s="143"/>
      <c r="ED11" s="141"/>
      <c r="EE11" s="143"/>
      <c r="EF11" s="141"/>
      <c r="EG11" s="143"/>
      <c r="EH11" s="141"/>
      <c r="EI11" s="142"/>
      <c r="EJ11" s="141"/>
      <c r="EK11" s="142"/>
      <c r="EL11" s="141"/>
      <c r="EM11" s="142"/>
      <c r="EN11" s="141"/>
      <c r="EO11" s="142"/>
      <c r="EP11" s="141"/>
      <c r="EQ11" s="143"/>
      <c r="ER11" s="141"/>
      <c r="ES11" s="143"/>
      <c r="ET11" s="141"/>
      <c r="EU11" s="143"/>
      <c r="EV11" s="141"/>
      <c r="EW11" s="143"/>
      <c r="EX11" s="141"/>
      <c r="EY11" s="143"/>
      <c r="EZ11" s="141"/>
      <c r="FA11" s="142"/>
      <c r="FB11" s="141"/>
      <c r="FC11" s="142"/>
      <c r="FD11" s="141"/>
      <c r="FE11" s="143"/>
      <c r="FF11" s="141"/>
      <c r="FG11" s="143"/>
      <c r="FH11" s="141"/>
      <c r="FI11" s="143"/>
      <c r="FJ11" s="141"/>
      <c r="FK11" s="142"/>
      <c r="FL11" s="141"/>
      <c r="FM11" s="142"/>
      <c r="FN11" s="141"/>
      <c r="FO11" s="142"/>
      <c r="FP11" s="141"/>
      <c r="FQ11" s="142"/>
      <c r="FR11" s="141"/>
      <c r="FS11" s="143"/>
      <c r="FT11" s="141"/>
      <c r="FU11" s="143"/>
      <c r="FV11" s="141"/>
      <c r="FW11" s="143"/>
      <c r="FX11" s="141"/>
      <c r="FY11" s="143"/>
      <c r="FZ11" s="141"/>
      <c r="GA11" s="143"/>
      <c r="GB11" s="141"/>
      <c r="GC11" s="142"/>
      <c r="GD11" s="141"/>
      <c r="GE11" s="142"/>
      <c r="GF11" s="141"/>
      <c r="GG11" s="142"/>
      <c r="GH11" s="141"/>
      <c r="GI11" s="143"/>
      <c r="GJ11" s="141"/>
      <c r="GK11" s="143"/>
      <c r="GL11" s="141"/>
      <c r="GM11" s="142"/>
      <c r="GN11" s="141"/>
      <c r="GO11" s="142"/>
      <c r="GP11" s="141"/>
      <c r="GQ11" s="143"/>
      <c r="GR11" s="141"/>
      <c r="GS11" s="142"/>
      <c r="GT11" s="141"/>
      <c r="GU11" s="142"/>
      <c r="GV11" s="141"/>
      <c r="GW11" s="142"/>
      <c r="GX11" s="141"/>
      <c r="GY11" s="142"/>
      <c r="GZ11" s="141"/>
      <c r="HA11" s="142"/>
      <c r="HB11" s="141"/>
      <c r="HC11" s="142"/>
      <c r="HD11" s="141"/>
      <c r="HE11" s="143"/>
      <c r="HF11" s="141"/>
      <c r="HG11" s="142"/>
      <c r="HH11" s="141"/>
      <c r="HI11" s="143"/>
      <c r="HJ11" s="141"/>
      <c r="HK11" s="143"/>
      <c r="HL11" s="141"/>
      <c r="HM11" s="143"/>
      <c r="HN11" s="141"/>
      <c r="HO11" s="142"/>
      <c r="HP11" s="141"/>
      <c r="HQ11" s="142"/>
      <c r="HR11" s="141"/>
      <c r="HS11" s="142"/>
      <c r="HT11" s="141"/>
      <c r="HU11" s="142"/>
      <c r="HV11" s="141"/>
      <c r="HW11" s="143"/>
      <c r="HX11" s="141"/>
      <c r="HY11" s="143"/>
      <c r="HZ11" s="141"/>
      <c r="IA11" s="143"/>
      <c r="IB11" s="141"/>
      <c r="IC11" s="142"/>
      <c r="ID11" s="141"/>
      <c r="IE11" s="142"/>
      <c r="IF11" s="141"/>
      <c r="IG11" s="142"/>
      <c r="IH11" s="141"/>
      <c r="II11" s="142"/>
      <c r="IJ11" s="141"/>
      <c r="IK11" s="143"/>
      <c r="IL11" s="141"/>
      <c r="IM11" s="143"/>
      <c r="IN11" s="141"/>
      <c r="IO11" s="143"/>
      <c r="IP11" s="141"/>
      <c r="IQ11" s="143"/>
      <c r="IR11" s="141"/>
      <c r="IS11" s="143"/>
      <c r="IT11" s="141"/>
      <c r="IU11" s="142"/>
      <c r="IV11" s="141"/>
      <c r="IW11" s="142"/>
      <c r="IX11" s="141"/>
      <c r="IY11" s="143"/>
      <c r="IZ11" s="141"/>
      <c r="JA11" s="143"/>
      <c r="JB11" s="141"/>
      <c r="JC11" s="143"/>
      <c r="JD11" s="141"/>
      <c r="JE11" s="142"/>
      <c r="JF11" s="141"/>
      <c r="JG11" s="142"/>
      <c r="JH11" s="141"/>
      <c r="JI11" s="142"/>
      <c r="JJ11" s="141"/>
      <c r="JK11" s="142"/>
      <c r="JL11" s="141"/>
      <c r="JM11" s="143"/>
      <c r="JN11" s="141"/>
      <c r="JO11" s="143"/>
      <c r="JP11" s="141"/>
      <c r="JQ11" s="143"/>
      <c r="JR11" s="141"/>
      <c r="JS11" s="143"/>
      <c r="JT11" s="141"/>
      <c r="JU11" s="143"/>
      <c r="JV11" s="141"/>
      <c r="JW11" s="142"/>
      <c r="JX11" s="141"/>
      <c r="JY11" s="142"/>
      <c r="JZ11" s="141"/>
      <c r="KA11" s="142"/>
      <c r="KB11" s="141"/>
      <c r="KC11" s="143"/>
      <c r="KD11" s="141"/>
      <c r="KE11" s="143"/>
      <c r="KF11" s="141"/>
      <c r="KG11" s="142"/>
      <c r="KH11" s="141"/>
      <c r="KI11" s="142"/>
      <c r="KJ11" s="141"/>
      <c r="KK11" s="143"/>
      <c r="KL11" s="141"/>
      <c r="KM11" s="142"/>
      <c r="KN11" s="141"/>
      <c r="KO11" s="142"/>
      <c r="KP11" s="141"/>
      <c r="KQ11" s="142"/>
      <c r="KR11" s="141"/>
      <c r="KS11" s="142"/>
      <c r="KT11" s="141"/>
      <c r="KU11" s="142"/>
      <c r="KV11" s="141"/>
      <c r="KW11" s="142"/>
      <c r="KX11" s="141"/>
      <c r="KY11" s="143"/>
      <c r="KZ11" s="141"/>
      <c r="LA11" s="142"/>
      <c r="LB11" s="141"/>
      <c r="LC11" s="143"/>
      <c r="LD11" s="141"/>
      <c r="LE11" s="143"/>
      <c r="LF11" s="141"/>
      <c r="LG11" s="143"/>
      <c r="LH11" s="141"/>
      <c r="LI11" s="142"/>
      <c r="LJ11" s="141"/>
      <c r="LK11" s="142"/>
      <c r="LL11" s="141"/>
      <c r="LM11" s="142"/>
      <c r="LN11" s="141"/>
      <c r="LO11" s="142"/>
      <c r="LP11" s="141"/>
      <c r="LQ11" s="143"/>
      <c r="LR11" s="141"/>
      <c r="LS11" s="143"/>
      <c r="LT11" s="141"/>
      <c r="LU11" s="143"/>
      <c r="LV11" s="141"/>
      <c r="LW11" s="142"/>
      <c r="LX11" s="141"/>
      <c r="LY11" s="142"/>
      <c r="LZ11" s="141"/>
      <c r="MA11" s="142"/>
      <c r="MB11" s="141"/>
      <c r="MC11" s="142"/>
      <c r="MD11" s="141"/>
      <c r="ME11" s="143"/>
      <c r="MF11" s="141"/>
      <c r="MG11" s="143"/>
      <c r="MH11" s="141"/>
      <c r="MI11" s="143"/>
      <c r="MJ11" s="141"/>
      <c r="MK11" s="143"/>
      <c r="ML11" s="141"/>
      <c r="MM11" s="143"/>
      <c r="MN11" s="141"/>
      <c r="MO11" s="142"/>
      <c r="MP11" s="141"/>
      <c r="MQ11" s="142"/>
      <c r="MR11" s="141"/>
      <c r="MS11" s="143"/>
      <c r="MT11" s="141"/>
      <c r="MU11" s="143"/>
      <c r="MV11" s="141"/>
      <c r="MW11" s="143"/>
      <c r="MX11" s="141"/>
      <c r="MY11" s="142"/>
      <c r="MZ11" s="141"/>
      <c r="NA11" s="142"/>
      <c r="NB11" s="141"/>
      <c r="NC11" s="142"/>
      <c r="ND11" s="141"/>
      <c r="NE11" s="142"/>
      <c r="NF11" s="141"/>
      <c r="NG11" s="143"/>
      <c r="NH11" s="141"/>
      <c r="NI11" s="143"/>
      <c r="NJ11" s="141"/>
      <c r="NK11" s="143"/>
      <c r="NL11" s="141"/>
      <c r="NM11" s="143"/>
      <c r="NN11" s="141"/>
      <c r="NO11" s="143"/>
      <c r="NP11" s="141"/>
      <c r="NQ11" s="142"/>
      <c r="NR11" s="141"/>
      <c r="NS11" s="142"/>
      <c r="NT11" s="141"/>
      <c r="NU11" s="142"/>
      <c r="NV11" s="141"/>
      <c r="NW11" s="143"/>
      <c r="NX11" s="141"/>
      <c r="NY11" s="143"/>
      <c r="NZ11" s="141"/>
      <c r="OA11" s="142"/>
      <c r="OB11" s="141"/>
      <c r="OC11" s="142"/>
      <c r="OD11" s="141"/>
      <c r="OE11" s="143"/>
      <c r="OF11" s="141"/>
      <c r="OG11" s="142"/>
      <c r="OH11" s="141"/>
      <c r="OI11" s="142"/>
      <c r="OJ11" s="141"/>
      <c r="OK11" s="142"/>
      <c r="OL11" s="141"/>
      <c r="OM11" s="142"/>
      <c r="ON11" s="141"/>
      <c r="OO11" s="142"/>
      <c r="OP11" s="141"/>
      <c r="OQ11" s="142"/>
      <c r="OR11" s="141"/>
      <c r="OS11" s="143"/>
      <c r="OT11" s="141"/>
      <c r="OU11" s="142"/>
      <c r="OV11" s="141"/>
      <c r="OW11" s="143"/>
      <c r="OX11" s="141"/>
      <c r="OY11" s="143"/>
      <c r="OZ11" s="141"/>
      <c r="PA11" s="143"/>
      <c r="PB11" s="141"/>
      <c r="PC11" s="142"/>
      <c r="PD11" s="141"/>
      <c r="PE11" s="142"/>
      <c r="PF11" s="141"/>
      <c r="PG11" s="142"/>
      <c r="PH11" s="141"/>
      <c r="PI11" s="142"/>
      <c r="PJ11" s="141"/>
      <c r="PK11" s="143"/>
      <c r="PL11" s="141"/>
      <c r="PM11" s="143"/>
      <c r="PN11" s="141"/>
      <c r="PO11" s="143"/>
      <c r="PP11" s="141"/>
      <c r="PQ11" s="142"/>
      <c r="PR11" s="141"/>
      <c r="PS11" s="142"/>
      <c r="PT11" s="141"/>
      <c r="PU11" s="142"/>
      <c r="PV11" s="141"/>
      <c r="PW11" s="142"/>
      <c r="PX11" s="141"/>
      <c r="PY11" s="143"/>
      <c r="PZ11" s="141"/>
      <c r="QA11" s="143"/>
      <c r="QB11" s="141"/>
      <c r="QC11" s="143"/>
      <c r="QD11" s="141"/>
      <c r="QE11" s="143"/>
      <c r="QF11" s="141"/>
      <c r="QG11" s="143"/>
      <c r="QH11" s="141"/>
      <c r="QI11" s="142"/>
      <c r="QJ11" s="141"/>
      <c r="QK11" s="142"/>
      <c r="QL11" s="141"/>
      <c r="QM11" s="143"/>
      <c r="QN11" s="141"/>
      <c r="QO11" s="143"/>
      <c r="QP11" s="141"/>
      <c r="QQ11" s="143"/>
      <c r="QR11" s="141"/>
      <c r="QS11" s="142"/>
      <c r="QT11" s="141"/>
      <c r="QU11" s="142"/>
      <c r="QV11" s="141"/>
      <c r="QW11" s="142"/>
      <c r="QX11" s="141"/>
      <c r="QY11" s="142"/>
      <c r="QZ11" s="141"/>
      <c r="RA11" s="143"/>
      <c r="RB11" s="141"/>
      <c r="RC11" s="143"/>
      <c r="RD11" s="141"/>
      <c r="RE11" s="143"/>
      <c r="RF11" s="141"/>
      <c r="RG11" s="143"/>
      <c r="RH11" s="141"/>
      <c r="RI11" s="143"/>
      <c r="RJ11" s="141"/>
      <c r="RK11" s="142"/>
      <c r="RL11" s="141"/>
      <c r="RM11" s="142"/>
      <c r="RN11" s="141"/>
      <c r="RO11" s="142"/>
      <c r="RP11" s="141"/>
      <c r="RQ11" s="143"/>
      <c r="RR11" s="141"/>
      <c r="RS11" s="143"/>
      <c r="RT11" s="141"/>
      <c r="RU11" s="142"/>
      <c r="RV11" s="141"/>
      <c r="RW11" s="142"/>
      <c r="RX11" s="141"/>
      <c r="RY11" s="143"/>
      <c r="RZ11" s="141"/>
      <c r="SA11" s="142"/>
      <c r="SB11" s="141"/>
      <c r="SC11" s="142"/>
      <c r="SD11" s="141"/>
      <c r="SE11" s="142"/>
      <c r="SF11" s="141"/>
      <c r="SG11" s="142"/>
      <c r="SH11" s="141"/>
      <c r="SI11" s="142"/>
      <c r="SJ11" s="141"/>
      <c r="SK11" s="142"/>
      <c r="SL11" s="141"/>
      <c r="SM11" s="143"/>
      <c r="SN11" s="141"/>
      <c r="SO11" s="142"/>
      <c r="SP11" s="141"/>
      <c r="SQ11" s="143"/>
      <c r="SR11" s="141"/>
      <c r="SS11" s="143"/>
      <c r="ST11" s="141"/>
      <c r="SU11" s="143"/>
      <c r="SV11" s="141"/>
      <c r="SW11" s="142"/>
      <c r="SX11" s="141"/>
      <c r="SY11" s="142"/>
      <c r="SZ11" s="141"/>
      <c r="TA11" s="142"/>
      <c r="TB11" s="141"/>
      <c r="TC11" s="142"/>
      <c r="TD11" s="141"/>
      <c r="TE11" s="143"/>
      <c r="TF11" s="141"/>
      <c r="TG11" s="143"/>
      <c r="TH11" s="141"/>
      <c r="TI11" s="143"/>
      <c r="TJ11" s="141"/>
      <c r="TK11" s="142"/>
      <c r="TL11" s="141"/>
      <c r="TM11" s="142"/>
      <c r="TN11" s="141"/>
      <c r="TO11" s="142"/>
      <c r="TP11" s="141"/>
      <c r="TQ11" s="142"/>
      <c r="TR11" s="141"/>
      <c r="TS11" s="143"/>
      <c r="TT11" s="141"/>
      <c r="TU11" s="143"/>
      <c r="TV11" s="141"/>
      <c r="TW11" s="143"/>
      <c r="TX11" s="141"/>
      <c r="TY11" s="143"/>
      <c r="TZ11" s="141"/>
      <c r="UA11" s="143"/>
      <c r="UB11" s="141"/>
      <c r="UC11" s="142"/>
      <c r="UD11" s="141"/>
      <c r="UE11" s="142"/>
      <c r="UF11" s="141"/>
      <c r="UG11" s="143"/>
      <c r="UH11" s="141"/>
      <c r="UI11" s="143"/>
      <c r="UJ11" s="141"/>
      <c r="UK11" s="143"/>
      <c r="UL11" s="141"/>
      <c r="UM11" s="142"/>
      <c r="UN11" s="141"/>
      <c r="UO11" s="142"/>
      <c r="UP11" s="141"/>
      <c r="UQ11" s="142"/>
      <c r="UR11" s="141"/>
      <c r="US11" s="142"/>
      <c r="UT11" s="141"/>
      <c r="UU11" s="143"/>
      <c r="UV11" s="141"/>
      <c r="UW11" s="143"/>
      <c r="UX11" s="141"/>
      <c r="UY11" s="143"/>
      <c r="UZ11" s="141"/>
      <c r="VA11" s="143"/>
      <c r="VB11" s="141"/>
      <c r="VC11" s="143"/>
      <c r="VD11" s="141"/>
      <c r="VE11" s="142"/>
      <c r="VF11" s="141"/>
      <c r="VG11" s="142"/>
      <c r="VH11" s="141"/>
      <c r="VI11" s="142"/>
      <c r="VJ11" s="141"/>
      <c r="VK11" s="143"/>
      <c r="VL11" s="141"/>
      <c r="VM11" s="143"/>
      <c r="VN11" s="141"/>
      <c r="VO11" s="142"/>
      <c r="VP11" s="141"/>
      <c r="VQ11" s="142"/>
      <c r="VR11" s="141"/>
      <c r="VS11" s="143"/>
      <c r="VT11" s="141"/>
      <c r="VU11" s="142"/>
      <c r="VV11" s="141"/>
      <c r="VW11" s="142"/>
      <c r="VX11" s="141"/>
      <c r="VY11" s="142"/>
      <c r="VZ11" s="141"/>
      <c r="WA11" s="142"/>
      <c r="WB11" s="141"/>
      <c r="WC11" s="142"/>
      <c r="WD11" s="141"/>
      <c r="WE11" s="142"/>
      <c r="WF11" s="141"/>
      <c r="WG11" s="143"/>
      <c r="WH11" s="141"/>
      <c r="WI11" s="142"/>
      <c r="WJ11" s="141"/>
      <c r="WK11" s="143"/>
      <c r="WL11" s="141"/>
      <c r="WM11" s="143"/>
      <c r="WN11" s="141"/>
      <c r="WO11" s="143"/>
      <c r="WP11" s="141"/>
      <c r="WQ11" s="142"/>
      <c r="WR11" s="141"/>
      <c r="WS11" s="142"/>
      <c r="WT11" s="141"/>
      <c r="WU11" s="142"/>
      <c r="WV11" s="141"/>
      <c r="WW11" s="142"/>
      <c r="WX11" s="141"/>
      <c r="WY11" s="143"/>
      <c r="WZ11" s="141"/>
      <c r="XA11" s="143"/>
      <c r="XB11" s="141"/>
      <c r="XC11" s="143"/>
      <c r="XD11" s="141"/>
      <c r="XE11" s="142"/>
      <c r="XF11" s="141"/>
      <c r="XG11" s="142"/>
      <c r="XH11" s="141"/>
      <c r="XI11" s="142"/>
      <c r="XJ11" s="141"/>
      <c r="XK11" s="142"/>
      <c r="XL11" s="141"/>
      <c r="XM11" s="143"/>
      <c r="XN11" s="141"/>
      <c r="XO11" s="143"/>
      <c r="XP11" s="141"/>
      <c r="XQ11" s="143"/>
      <c r="XR11" s="141"/>
      <c r="XS11" s="143"/>
      <c r="XT11" s="141"/>
      <c r="XU11" s="143"/>
      <c r="XV11" s="141"/>
      <c r="XW11" s="142"/>
      <c r="XX11" s="141"/>
      <c r="XY11" s="142"/>
      <c r="XZ11" s="141"/>
      <c r="YA11" s="143"/>
      <c r="YB11" s="141"/>
      <c r="YC11" s="143"/>
      <c r="YD11" s="141"/>
      <c r="YE11" s="143"/>
      <c r="YF11" s="141"/>
      <c r="YG11" s="142"/>
      <c r="YH11" s="141"/>
      <c r="YI11" s="142"/>
      <c r="YJ11" s="141"/>
      <c r="YK11" s="142"/>
      <c r="YL11" s="141"/>
      <c r="YM11" s="142"/>
      <c r="YN11" s="141"/>
      <c r="YO11" s="143"/>
      <c r="YP11" s="141"/>
      <c r="YQ11" s="143"/>
      <c r="YR11" s="141"/>
      <c r="YS11" s="143"/>
      <c r="YT11" s="141"/>
      <c r="YU11" s="143"/>
      <c r="YV11" s="141"/>
      <c r="YW11" s="143"/>
      <c r="YX11" s="141"/>
      <c r="YY11" s="142"/>
      <c r="YZ11" s="141"/>
      <c r="ZA11" s="142"/>
      <c r="ZB11" s="141"/>
      <c r="ZC11" s="142"/>
      <c r="ZD11" s="141"/>
      <c r="ZE11" s="143"/>
      <c r="ZF11" s="141"/>
      <c r="ZG11" s="143"/>
      <c r="ZH11" s="141"/>
      <c r="ZI11" s="142"/>
      <c r="ZJ11" s="141"/>
      <c r="ZK11" s="142"/>
      <c r="ZL11" s="141"/>
      <c r="ZM11" s="143"/>
      <c r="ZN11" s="141"/>
      <c r="ZO11" s="142"/>
      <c r="ZP11" s="141"/>
      <c r="ZQ11" s="142"/>
      <c r="ZR11" s="141"/>
      <c r="ZS11" s="142"/>
      <c r="ZT11" s="141"/>
      <c r="ZU11" s="142"/>
      <c r="ZV11" s="141"/>
      <c r="ZW11" s="142"/>
      <c r="ZX11" s="141"/>
      <c r="ZY11" s="142"/>
      <c r="ZZ11" s="141"/>
      <c r="AAA11" s="143"/>
      <c r="AAB11" s="141"/>
      <c r="AAC11" s="142"/>
      <c r="AAD11" s="141"/>
      <c r="AAE11" s="143"/>
      <c r="AAF11" s="141"/>
      <c r="AAG11" s="143"/>
      <c r="AAH11" s="141"/>
      <c r="AAI11" s="143"/>
      <c r="AAJ11" s="141"/>
      <c r="AAK11" s="142"/>
      <c r="AAL11" s="141"/>
      <c r="AAM11" s="142"/>
      <c r="AAN11" s="141"/>
      <c r="AAO11" s="142"/>
      <c r="AAP11" s="141"/>
      <c r="AAQ11" s="142"/>
      <c r="AAR11" s="141"/>
      <c r="AAS11" s="143"/>
      <c r="AAT11" s="141"/>
      <c r="AAU11" s="143"/>
      <c r="AAV11" s="141"/>
      <c r="AAW11" s="143"/>
      <c r="AAX11" s="141"/>
      <c r="AAY11" s="142"/>
      <c r="AAZ11" s="141"/>
      <c r="ABA11" s="142"/>
      <c r="ABB11" s="141"/>
      <c r="ABC11" s="142"/>
      <c r="ABD11" s="141"/>
      <c r="ABE11" s="142"/>
      <c r="ABF11" s="141"/>
      <c r="ABG11" s="143"/>
      <c r="ABH11" s="141"/>
      <c r="ABI11" s="143"/>
      <c r="ABJ11" s="141"/>
      <c r="ABK11" s="143"/>
      <c r="ABL11" s="141"/>
      <c r="ABM11" s="143"/>
      <c r="ABN11" s="141"/>
      <c r="ABO11" s="143"/>
      <c r="ABP11" s="141"/>
      <c r="ABQ11" s="142"/>
      <c r="ABR11" s="141"/>
      <c r="ABS11" s="142"/>
      <c r="ABT11" s="141"/>
      <c r="ABU11" s="143"/>
      <c r="ABV11" s="141"/>
      <c r="ABW11" s="143"/>
      <c r="ABX11" s="141"/>
      <c r="ABY11" s="143"/>
      <c r="ABZ11" s="141"/>
      <c r="ACA11" s="142"/>
      <c r="ACB11" s="141"/>
      <c r="ACC11" s="142"/>
      <c r="ACD11" s="141"/>
      <c r="ACE11" s="142"/>
      <c r="ACF11" s="141"/>
      <c r="ACG11" s="142"/>
      <c r="ACH11" s="141"/>
      <c r="ACI11" s="143"/>
      <c r="ACJ11" s="141"/>
      <c r="ACK11" s="143"/>
      <c r="ACL11" s="141"/>
      <c r="ACM11" s="143"/>
      <c r="ACN11" s="141"/>
      <c r="ACO11" s="143"/>
      <c r="ACP11" s="141"/>
      <c r="ACQ11" s="143"/>
      <c r="ACR11" s="141"/>
      <c r="ACS11" s="142"/>
      <c r="ACT11" s="141"/>
      <c r="ACU11" s="142"/>
      <c r="ACV11" s="141"/>
      <c r="ACW11" s="142"/>
      <c r="ACX11" s="141"/>
      <c r="ACY11" s="143"/>
      <c r="ACZ11" s="141"/>
      <c r="ADA11" s="143"/>
      <c r="ADB11" s="141"/>
      <c r="ADC11" s="142"/>
      <c r="ADD11" s="141"/>
      <c r="ADE11" s="142"/>
      <c r="ADF11" s="141"/>
      <c r="ADG11" s="143"/>
    </row>
    <row r="12" spans="1:787" s="151" customFormat="1" ht="20.25" customHeight="1" thickBot="1">
      <c r="A12" s="255">
        <v>5</v>
      </c>
      <c r="B12" s="257"/>
      <c r="C12" s="147">
        <f>IF(B12="","",B12)</f>
      </c>
      <c r="D12" s="148"/>
      <c r="E12" s="149"/>
      <c r="F12" s="148"/>
      <c r="G12" s="149"/>
      <c r="H12" s="148"/>
      <c r="I12" s="149"/>
      <c r="J12" s="148"/>
      <c r="K12" s="149"/>
      <c r="L12" s="148"/>
      <c r="M12" s="149"/>
      <c r="N12" s="148"/>
      <c r="O12" s="149"/>
      <c r="P12" s="148"/>
      <c r="Q12" s="150"/>
      <c r="R12" s="148"/>
      <c r="S12" s="149"/>
      <c r="T12" s="148"/>
      <c r="U12" s="150"/>
      <c r="V12" s="148"/>
      <c r="W12" s="150"/>
      <c r="X12" s="148"/>
      <c r="Y12" s="150"/>
      <c r="Z12" s="148"/>
      <c r="AA12" s="149"/>
      <c r="AB12" s="148"/>
      <c r="AC12" s="149"/>
      <c r="AD12" s="148"/>
      <c r="AE12" s="150"/>
      <c r="AF12" s="148"/>
      <c r="AG12" s="149"/>
      <c r="AH12" s="148"/>
      <c r="AI12" s="150"/>
      <c r="AJ12" s="148"/>
      <c r="AK12" s="150"/>
      <c r="AL12" s="148"/>
      <c r="AM12" s="150"/>
      <c r="AN12" s="148"/>
      <c r="AO12" s="149"/>
      <c r="AP12" s="148"/>
      <c r="AQ12" s="149"/>
      <c r="AR12" s="148"/>
      <c r="AS12" s="149"/>
      <c r="AT12" s="148"/>
      <c r="AU12" s="149"/>
      <c r="AV12" s="148"/>
      <c r="AW12" s="150"/>
      <c r="AX12" s="148"/>
      <c r="AY12" s="150"/>
      <c r="AZ12" s="148"/>
      <c r="BA12" s="150"/>
      <c r="BB12" s="148"/>
      <c r="BC12" s="150"/>
      <c r="BD12" s="148"/>
      <c r="BE12" s="149"/>
      <c r="BF12" s="148"/>
      <c r="BG12" s="149"/>
      <c r="BH12" s="148"/>
      <c r="BI12" s="149"/>
      <c r="BJ12" s="148"/>
      <c r="BK12" s="150"/>
      <c r="BL12" s="148"/>
      <c r="BM12" s="150"/>
      <c r="BN12" s="148"/>
      <c r="BO12" s="150"/>
      <c r="BP12" s="148"/>
      <c r="BQ12" s="149"/>
      <c r="BR12" s="148"/>
      <c r="BS12" s="149"/>
      <c r="BT12" s="148"/>
      <c r="BU12" s="149"/>
      <c r="BV12" s="148"/>
      <c r="BW12" s="149"/>
      <c r="BX12" s="148"/>
      <c r="BY12" s="150"/>
      <c r="BZ12" s="148"/>
      <c r="CA12" s="150"/>
      <c r="CB12" s="148"/>
      <c r="CC12" s="150"/>
      <c r="CD12" s="148"/>
      <c r="CE12" s="149"/>
      <c r="CF12" s="148"/>
      <c r="CG12" s="150"/>
      <c r="CH12" s="148"/>
      <c r="CI12" s="149"/>
      <c r="CJ12" s="148"/>
      <c r="CK12" s="149"/>
      <c r="CL12" s="148"/>
      <c r="CM12" s="149"/>
      <c r="CN12" s="148"/>
      <c r="CO12" s="150"/>
      <c r="CP12" s="148"/>
      <c r="CQ12" s="150"/>
      <c r="CR12" s="148"/>
      <c r="CS12" s="150"/>
      <c r="CT12" s="148"/>
      <c r="CU12" s="149"/>
      <c r="CV12" s="148"/>
      <c r="CW12" s="150"/>
      <c r="CX12" s="148"/>
      <c r="CY12" s="149"/>
      <c r="CZ12" s="148"/>
      <c r="DA12" s="149"/>
      <c r="DB12" s="148"/>
      <c r="DC12" s="149"/>
      <c r="DD12" s="148"/>
      <c r="DE12" s="149"/>
      <c r="DF12" s="148"/>
      <c r="DG12" s="149"/>
      <c r="DH12" s="148"/>
      <c r="DI12" s="149"/>
      <c r="DJ12" s="148"/>
      <c r="DK12" s="150"/>
      <c r="DL12" s="148"/>
      <c r="DM12" s="149"/>
      <c r="DN12" s="148"/>
      <c r="DO12" s="150"/>
      <c r="DP12" s="148"/>
      <c r="DQ12" s="150"/>
      <c r="DR12" s="148"/>
      <c r="DS12" s="150"/>
      <c r="DT12" s="148"/>
      <c r="DU12" s="149"/>
      <c r="DV12" s="148"/>
      <c r="DW12" s="149"/>
      <c r="DX12" s="148"/>
      <c r="DY12" s="149"/>
      <c r="DZ12" s="148"/>
      <c r="EA12" s="149"/>
      <c r="EB12" s="148"/>
      <c r="EC12" s="150"/>
      <c r="ED12" s="148"/>
      <c r="EE12" s="150"/>
      <c r="EF12" s="148"/>
      <c r="EG12" s="150"/>
      <c r="EH12" s="148"/>
      <c r="EI12" s="149"/>
      <c r="EJ12" s="148"/>
      <c r="EK12" s="149"/>
      <c r="EL12" s="148"/>
      <c r="EM12" s="149"/>
      <c r="EN12" s="148"/>
      <c r="EO12" s="149"/>
      <c r="EP12" s="148"/>
      <c r="EQ12" s="150"/>
      <c r="ER12" s="148"/>
      <c r="ES12" s="150"/>
      <c r="ET12" s="148"/>
      <c r="EU12" s="150"/>
      <c r="EV12" s="141"/>
      <c r="EW12" s="142"/>
      <c r="EX12" s="148"/>
      <c r="EY12" s="149"/>
      <c r="EZ12" s="148"/>
      <c r="FA12" s="149"/>
      <c r="FB12" s="148"/>
      <c r="FC12" s="149"/>
      <c r="FD12" s="148"/>
      <c r="FE12" s="150"/>
      <c r="FF12" s="148"/>
      <c r="FG12" s="150"/>
      <c r="FH12" s="148"/>
      <c r="FI12" s="150"/>
      <c r="FJ12" s="148"/>
      <c r="FK12" s="149"/>
      <c r="FL12" s="148"/>
      <c r="FM12" s="150"/>
      <c r="FN12" s="148"/>
      <c r="FO12" s="149"/>
      <c r="FP12" s="148"/>
      <c r="FQ12" s="149"/>
      <c r="FR12" s="148"/>
      <c r="FS12" s="150"/>
      <c r="FT12" s="148"/>
      <c r="FU12" s="150"/>
      <c r="FV12" s="148"/>
      <c r="FW12" s="150"/>
      <c r="FX12" s="148"/>
      <c r="FY12" s="150"/>
      <c r="FZ12" s="148"/>
      <c r="GA12" s="150"/>
      <c r="GB12" s="148"/>
      <c r="GC12" s="149"/>
      <c r="GD12" s="148"/>
      <c r="GE12" s="149"/>
      <c r="GF12" s="148"/>
      <c r="GG12" s="149"/>
      <c r="GH12" s="148"/>
      <c r="GI12" s="150"/>
      <c r="GJ12" s="148"/>
      <c r="GK12" s="150"/>
      <c r="GL12" s="148"/>
      <c r="GM12" s="150"/>
      <c r="GN12" s="148"/>
      <c r="GO12" s="149"/>
      <c r="GP12" s="148"/>
      <c r="GQ12" s="150"/>
      <c r="GR12" s="148"/>
      <c r="GS12" s="149"/>
      <c r="GT12" s="148"/>
      <c r="GU12" s="149"/>
      <c r="GV12" s="148"/>
      <c r="GW12" s="149"/>
      <c r="GX12" s="148"/>
      <c r="GY12" s="149"/>
      <c r="GZ12" s="148"/>
      <c r="HA12" s="149"/>
      <c r="HB12" s="148"/>
      <c r="HC12" s="149"/>
      <c r="HD12" s="148"/>
      <c r="HE12" s="150"/>
      <c r="HF12" s="148"/>
      <c r="HG12" s="149"/>
      <c r="HH12" s="148"/>
      <c r="HI12" s="150"/>
      <c r="HJ12" s="148"/>
      <c r="HK12" s="150"/>
      <c r="HL12" s="148"/>
      <c r="HM12" s="150"/>
      <c r="HN12" s="148"/>
      <c r="HO12" s="149"/>
      <c r="HP12" s="148"/>
      <c r="HQ12" s="149"/>
      <c r="HR12" s="148"/>
      <c r="HS12" s="149"/>
      <c r="HT12" s="148"/>
      <c r="HU12" s="149"/>
      <c r="HV12" s="148"/>
      <c r="HW12" s="150"/>
      <c r="HX12" s="148"/>
      <c r="HY12" s="150"/>
      <c r="HZ12" s="148"/>
      <c r="IA12" s="150"/>
      <c r="IB12" s="148"/>
      <c r="IC12" s="149"/>
      <c r="ID12" s="148"/>
      <c r="IE12" s="149"/>
      <c r="IF12" s="148"/>
      <c r="IG12" s="149"/>
      <c r="IH12" s="148"/>
      <c r="II12" s="149"/>
      <c r="IJ12" s="148"/>
      <c r="IK12" s="150"/>
      <c r="IL12" s="148"/>
      <c r="IM12" s="150"/>
      <c r="IN12" s="148"/>
      <c r="IO12" s="150"/>
      <c r="IP12" s="141"/>
      <c r="IQ12" s="142"/>
      <c r="IR12" s="3"/>
      <c r="IS12" s="4"/>
      <c r="IT12" s="148"/>
      <c r="IU12" s="149"/>
      <c r="IV12" s="148"/>
      <c r="IW12" s="149"/>
      <c r="IX12" s="148"/>
      <c r="IY12" s="150"/>
      <c r="IZ12" s="148"/>
      <c r="JA12" s="150"/>
      <c r="JB12" s="148"/>
      <c r="JC12" s="150"/>
      <c r="JD12" s="148"/>
      <c r="JE12" s="149"/>
      <c r="JF12" s="148"/>
      <c r="JG12" s="150"/>
      <c r="JH12" s="148"/>
      <c r="JI12" s="149"/>
      <c r="JJ12" s="148"/>
      <c r="JK12" s="149"/>
      <c r="JL12" s="148"/>
      <c r="JM12" s="150"/>
      <c r="JN12" s="148"/>
      <c r="JO12" s="150"/>
      <c r="JP12" s="148"/>
      <c r="JQ12" s="150"/>
      <c r="JR12" s="148"/>
      <c r="JS12" s="149"/>
      <c r="JT12" s="148"/>
      <c r="JU12" s="150"/>
      <c r="JV12" s="148"/>
      <c r="JW12" s="149"/>
      <c r="JX12" s="148"/>
      <c r="JY12" s="149"/>
      <c r="JZ12" s="148"/>
      <c r="KA12" s="149"/>
      <c r="KB12" s="148"/>
      <c r="KC12" s="150"/>
      <c r="KD12" s="148"/>
      <c r="KE12" s="150"/>
      <c r="KF12" s="148"/>
      <c r="KG12" s="150"/>
      <c r="KH12" s="148"/>
      <c r="KI12" s="149"/>
      <c r="KJ12" s="148"/>
      <c r="KK12" s="150"/>
      <c r="KL12" s="148"/>
      <c r="KM12" s="149"/>
      <c r="KN12" s="148"/>
      <c r="KO12" s="149"/>
      <c r="KP12" s="148"/>
      <c r="KQ12" s="149"/>
      <c r="KR12" s="148"/>
      <c r="KS12" s="149"/>
      <c r="KT12" s="148"/>
      <c r="KU12" s="149"/>
      <c r="KV12" s="148"/>
      <c r="KW12" s="149"/>
      <c r="KX12" s="148"/>
      <c r="KY12" s="150"/>
      <c r="KZ12" s="148"/>
      <c r="LA12" s="149"/>
      <c r="LB12" s="148"/>
      <c r="LC12" s="150"/>
      <c r="LD12" s="148"/>
      <c r="LE12" s="150"/>
      <c r="LF12" s="148"/>
      <c r="LG12" s="150"/>
      <c r="LH12" s="148"/>
      <c r="LI12" s="149"/>
      <c r="LJ12" s="148"/>
      <c r="LK12" s="149"/>
      <c r="LL12" s="148"/>
      <c r="LM12" s="149"/>
      <c r="LN12" s="148"/>
      <c r="LO12" s="149"/>
      <c r="LP12" s="148"/>
      <c r="LQ12" s="150"/>
      <c r="LR12" s="148"/>
      <c r="LS12" s="150"/>
      <c r="LT12" s="148"/>
      <c r="LU12" s="150"/>
      <c r="LV12" s="148"/>
      <c r="LW12" s="149"/>
      <c r="LX12" s="148"/>
      <c r="LY12" s="149"/>
      <c r="LZ12" s="148"/>
      <c r="MA12" s="149"/>
      <c r="MB12" s="148"/>
      <c r="MC12" s="149"/>
      <c r="MD12" s="148"/>
      <c r="ME12" s="150"/>
      <c r="MF12" s="148"/>
      <c r="MG12" s="150"/>
      <c r="MH12" s="148"/>
      <c r="MI12" s="150"/>
      <c r="MJ12" s="148"/>
      <c r="MK12" s="150"/>
      <c r="ML12" s="148"/>
      <c r="MM12" s="149"/>
      <c r="MN12" s="148"/>
      <c r="MO12" s="149"/>
      <c r="MP12" s="148"/>
      <c r="MQ12" s="149"/>
      <c r="MR12" s="148"/>
      <c r="MS12" s="150"/>
      <c r="MT12" s="148"/>
      <c r="MU12" s="150"/>
      <c r="MV12" s="148"/>
      <c r="MW12" s="150"/>
      <c r="MX12" s="148"/>
      <c r="MY12" s="149"/>
      <c r="MZ12" s="148"/>
      <c r="NA12" s="150"/>
      <c r="NB12" s="148"/>
      <c r="NC12" s="149"/>
      <c r="ND12" s="148"/>
      <c r="NE12" s="149"/>
      <c r="NF12" s="148"/>
      <c r="NG12" s="150"/>
      <c r="NH12" s="148"/>
      <c r="NI12" s="150"/>
      <c r="NJ12" s="148"/>
      <c r="NK12" s="150"/>
      <c r="NL12" s="148"/>
      <c r="NM12" s="149"/>
      <c r="NN12" s="148"/>
      <c r="NO12" s="150"/>
      <c r="NP12" s="148"/>
      <c r="NQ12" s="149"/>
      <c r="NR12" s="148"/>
      <c r="NS12" s="149"/>
      <c r="NT12" s="148"/>
      <c r="NU12" s="149"/>
      <c r="NV12" s="148"/>
      <c r="NW12" s="150"/>
      <c r="NX12" s="148"/>
      <c r="NY12" s="150"/>
      <c r="NZ12" s="148"/>
      <c r="OA12" s="150"/>
      <c r="OB12" s="148"/>
      <c r="OC12" s="149"/>
      <c r="OD12" s="148"/>
      <c r="OE12" s="150"/>
      <c r="OF12" s="148"/>
      <c r="OG12" s="149"/>
      <c r="OH12" s="148"/>
      <c r="OI12" s="149"/>
      <c r="OJ12" s="148"/>
      <c r="OK12" s="149"/>
      <c r="OL12" s="148"/>
      <c r="OM12" s="149"/>
      <c r="ON12" s="148"/>
      <c r="OO12" s="149"/>
      <c r="OP12" s="148"/>
      <c r="OQ12" s="149"/>
      <c r="OR12" s="148"/>
      <c r="OS12" s="150"/>
      <c r="OT12" s="148"/>
      <c r="OU12" s="149"/>
      <c r="OV12" s="148"/>
      <c r="OW12" s="150"/>
      <c r="OX12" s="148"/>
      <c r="OY12" s="150"/>
      <c r="OZ12" s="148"/>
      <c r="PA12" s="150"/>
      <c r="PB12" s="148"/>
      <c r="PC12" s="149"/>
      <c r="PD12" s="148"/>
      <c r="PE12" s="149"/>
      <c r="PF12" s="148"/>
      <c r="PG12" s="149"/>
      <c r="PH12" s="148"/>
      <c r="PI12" s="149"/>
      <c r="PJ12" s="148"/>
      <c r="PK12" s="150"/>
      <c r="PL12" s="148"/>
      <c r="PM12" s="150"/>
      <c r="PN12" s="148"/>
      <c r="PO12" s="150"/>
      <c r="PP12" s="141"/>
      <c r="PQ12" s="142"/>
      <c r="PR12" s="141"/>
      <c r="PS12" s="142"/>
      <c r="PT12" s="141"/>
      <c r="PU12" s="142"/>
      <c r="PV12" s="148"/>
      <c r="PW12" s="149"/>
      <c r="PX12" s="148"/>
      <c r="PY12" s="150"/>
      <c r="PZ12" s="148"/>
      <c r="QA12" s="150"/>
      <c r="QB12" s="148"/>
      <c r="QC12" s="150"/>
      <c r="QD12" s="148"/>
      <c r="QE12" s="150"/>
      <c r="QF12" s="148"/>
      <c r="QG12" s="149"/>
      <c r="QH12" s="148"/>
      <c r="QI12" s="149"/>
      <c r="QJ12" s="148"/>
      <c r="QK12" s="149"/>
      <c r="QL12" s="148"/>
      <c r="QM12" s="150"/>
      <c r="QN12" s="148"/>
      <c r="QO12" s="150"/>
      <c r="QP12" s="148"/>
      <c r="QQ12" s="150"/>
      <c r="QR12" s="148"/>
      <c r="QS12" s="149"/>
      <c r="QT12" s="148"/>
      <c r="QU12" s="150"/>
      <c r="QV12" s="148"/>
      <c r="QW12" s="149"/>
      <c r="QX12" s="148"/>
      <c r="QY12" s="149"/>
      <c r="QZ12" s="148"/>
      <c r="RA12" s="150"/>
      <c r="RB12" s="148"/>
      <c r="RC12" s="150"/>
      <c r="RD12" s="148"/>
      <c r="RE12" s="150"/>
      <c r="RF12" s="148"/>
      <c r="RG12" s="149"/>
      <c r="RH12" s="148"/>
      <c r="RI12" s="150"/>
      <c r="RJ12" s="148"/>
      <c r="RK12" s="149"/>
      <c r="RL12" s="148"/>
      <c r="RM12" s="149"/>
      <c r="RN12" s="148"/>
      <c r="RO12" s="149"/>
      <c r="RP12" s="148"/>
      <c r="RQ12" s="150"/>
      <c r="RR12" s="148"/>
      <c r="RS12" s="150"/>
      <c r="RT12" s="148"/>
      <c r="RU12" s="150"/>
      <c r="RV12" s="148"/>
      <c r="RW12" s="149"/>
      <c r="RX12" s="148"/>
      <c r="RY12" s="150"/>
      <c r="RZ12" s="148"/>
      <c r="SA12" s="149"/>
      <c r="SB12" s="148"/>
      <c r="SC12" s="149"/>
      <c r="SD12" s="148"/>
      <c r="SE12" s="149"/>
      <c r="SF12" s="148"/>
      <c r="SG12" s="149"/>
      <c r="SH12" s="148"/>
      <c r="SI12" s="149"/>
      <c r="SJ12" s="148"/>
      <c r="SK12" s="149"/>
      <c r="SL12" s="148"/>
      <c r="SM12" s="149"/>
      <c r="SN12" s="148"/>
      <c r="SO12" s="149"/>
      <c r="SP12" s="148"/>
      <c r="SQ12" s="150"/>
      <c r="SR12" s="148"/>
      <c r="SS12" s="150"/>
      <c r="ST12" s="148"/>
      <c r="SU12" s="150"/>
      <c r="SV12" s="148"/>
      <c r="SW12" s="149"/>
      <c r="SX12" s="148"/>
      <c r="SY12" s="149"/>
      <c r="SZ12" s="148"/>
      <c r="TA12" s="149"/>
      <c r="TB12" s="148"/>
      <c r="TC12" s="149"/>
      <c r="TD12" s="148"/>
      <c r="TE12" s="150"/>
      <c r="TF12" s="148"/>
      <c r="TG12" s="150"/>
      <c r="TH12" s="148"/>
      <c r="TI12" s="150"/>
      <c r="TJ12" s="148"/>
      <c r="TK12" s="149"/>
      <c r="TL12" s="148"/>
      <c r="TM12" s="149"/>
      <c r="TN12" s="141"/>
      <c r="TO12" s="142"/>
      <c r="TP12" s="148"/>
      <c r="TQ12" s="149"/>
      <c r="TR12" s="148"/>
      <c r="TS12" s="150"/>
      <c r="TT12" s="148"/>
      <c r="TU12" s="150"/>
      <c r="TV12" s="148"/>
      <c r="TW12" s="150"/>
      <c r="TX12" s="148"/>
      <c r="TY12" s="150"/>
      <c r="TZ12" s="148"/>
      <c r="UA12" s="149"/>
      <c r="UB12" s="148"/>
      <c r="UC12" s="149"/>
      <c r="UD12" s="148"/>
      <c r="UE12" s="149"/>
      <c r="UF12" s="148"/>
      <c r="UG12" s="150"/>
      <c r="UH12" s="148"/>
      <c r="UI12" s="150"/>
      <c r="UJ12" s="148"/>
      <c r="UK12" s="150"/>
      <c r="UL12" s="148"/>
      <c r="UM12" s="149"/>
      <c r="UN12" s="148"/>
      <c r="UO12" s="150"/>
      <c r="UP12" s="148"/>
      <c r="UQ12" s="149"/>
      <c r="UR12" s="148"/>
      <c r="US12" s="149"/>
      <c r="UT12" s="148"/>
      <c r="UU12" s="150"/>
      <c r="UV12" s="148"/>
      <c r="UW12" s="150"/>
      <c r="UX12" s="148"/>
      <c r="UY12" s="150"/>
      <c r="UZ12" s="148"/>
      <c r="VA12" s="149"/>
      <c r="VB12" s="148"/>
      <c r="VC12" s="150"/>
      <c r="VD12" s="148"/>
      <c r="VE12" s="149"/>
      <c r="VF12" s="148"/>
      <c r="VG12" s="149"/>
      <c r="VH12" s="148"/>
      <c r="VI12" s="149"/>
      <c r="VJ12" s="148"/>
      <c r="VK12" s="150"/>
      <c r="VL12" s="148"/>
      <c r="VM12" s="150"/>
      <c r="VN12" s="148"/>
      <c r="VO12" s="150"/>
      <c r="VP12" s="148"/>
      <c r="VQ12" s="149"/>
      <c r="VR12" s="148"/>
      <c r="VS12" s="150"/>
      <c r="VT12" s="148"/>
      <c r="VU12" s="149"/>
      <c r="VV12" s="148"/>
      <c r="VW12" s="149"/>
      <c r="VX12" s="148"/>
      <c r="VY12" s="149"/>
      <c r="VZ12" s="148"/>
      <c r="WA12" s="149"/>
      <c r="WB12" s="148"/>
      <c r="WC12" s="149"/>
      <c r="WD12" s="148"/>
      <c r="WE12" s="149"/>
      <c r="WF12" s="148"/>
      <c r="WG12" s="150"/>
      <c r="WH12" s="148"/>
      <c r="WI12" s="149"/>
      <c r="WJ12" s="148"/>
      <c r="WK12" s="149"/>
      <c r="WL12" s="148"/>
      <c r="WM12" s="150"/>
      <c r="WN12" s="148"/>
      <c r="WO12" s="150"/>
      <c r="WP12" s="148"/>
      <c r="WQ12" s="149"/>
      <c r="WR12" s="148"/>
      <c r="WS12" s="149"/>
      <c r="WT12" s="148"/>
      <c r="WU12" s="149"/>
      <c r="WV12" s="148"/>
      <c r="WW12" s="149"/>
      <c r="WX12" s="148"/>
      <c r="WY12" s="150"/>
      <c r="WZ12" s="148"/>
      <c r="XA12" s="150"/>
      <c r="XB12" s="148"/>
      <c r="XC12" s="150"/>
      <c r="XD12" s="148"/>
      <c r="XE12" s="149"/>
      <c r="XF12" s="148"/>
      <c r="XG12" s="149"/>
      <c r="XH12" s="148"/>
      <c r="XI12" s="149"/>
      <c r="XJ12" s="148"/>
      <c r="XK12" s="149"/>
      <c r="XL12" s="148"/>
      <c r="XM12" s="150"/>
      <c r="XN12" s="148"/>
      <c r="XO12" s="150"/>
      <c r="XP12" s="148"/>
      <c r="XQ12" s="150"/>
      <c r="XR12" s="148"/>
      <c r="XS12" s="150"/>
      <c r="XT12" s="148"/>
      <c r="XU12" s="149"/>
      <c r="XV12" s="148"/>
      <c r="XW12" s="149"/>
      <c r="XX12" s="148"/>
      <c r="XY12" s="149"/>
      <c r="XZ12" s="148"/>
      <c r="YA12" s="150"/>
      <c r="YB12" s="148"/>
      <c r="YC12" s="150"/>
      <c r="YD12" s="148"/>
      <c r="YE12" s="150"/>
      <c r="YF12" s="148"/>
      <c r="YG12" s="149"/>
      <c r="YH12" s="148"/>
      <c r="YI12" s="150"/>
      <c r="YJ12" s="148"/>
      <c r="YK12" s="149"/>
      <c r="YL12" s="148"/>
      <c r="YM12" s="149"/>
      <c r="YN12" s="148"/>
      <c r="YO12" s="150"/>
      <c r="YP12" s="148"/>
      <c r="YQ12" s="150"/>
      <c r="YR12" s="148"/>
      <c r="YS12" s="150"/>
      <c r="YT12" s="148"/>
      <c r="YU12" s="149"/>
      <c r="YV12" s="148"/>
      <c r="YW12" s="150"/>
      <c r="YX12" s="148"/>
      <c r="YY12" s="149"/>
      <c r="YZ12" s="148"/>
      <c r="ZA12" s="149"/>
      <c r="ZB12" s="148"/>
      <c r="ZC12" s="149"/>
      <c r="ZD12" s="148"/>
      <c r="ZE12" s="150"/>
      <c r="ZF12" s="148"/>
      <c r="ZG12" s="150"/>
      <c r="ZH12" s="148"/>
      <c r="ZI12" s="150"/>
      <c r="ZJ12" s="148"/>
      <c r="ZK12" s="149"/>
      <c r="ZL12" s="148"/>
      <c r="ZM12" s="150"/>
      <c r="ZN12" s="148"/>
      <c r="ZO12" s="149"/>
      <c r="ZP12" s="148"/>
      <c r="ZQ12" s="149"/>
      <c r="ZR12" s="148"/>
      <c r="ZS12" s="149"/>
      <c r="ZT12" s="148"/>
      <c r="ZU12" s="149"/>
      <c r="ZV12" s="148"/>
      <c r="ZW12" s="149"/>
      <c r="ZX12" s="148"/>
      <c r="ZY12" s="149"/>
      <c r="ZZ12" s="148"/>
      <c r="AAA12" s="150"/>
      <c r="AAB12" s="148"/>
      <c r="AAC12" s="149"/>
      <c r="AAD12" s="148"/>
      <c r="AAE12" s="150"/>
      <c r="AAF12" s="148"/>
      <c r="AAG12" s="150"/>
      <c r="AAH12" s="148"/>
      <c r="AAI12" s="150"/>
      <c r="AAJ12" s="148"/>
      <c r="AAK12" s="149"/>
      <c r="AAL12" s="148"/>
      <c r="AAM12" s="149"/>
      <c r="AAN12" s="148"/>
      <c r="AAO12" s="149"/>
      <c r="AAP12" s="148"/>
      <c r="AAQ12" s="149"/>
      <c r="AAR12" s="148"/>
      <c r="AAS12" s="150"/>
      <c r="AAT12" s="148"/>
      <c r="AAU12" s="150"/>
      <c r="AAV12" s="148"/>
      <c r="AAW12" s="150"/>
      <c r="AAX12" s="148"/>
      <c r="AAY12" s="149"/>
      <c r="AAZ12" s="148"/>
      <c r="ABA12" s="149"/>
      <c r="ABB12" s="148"/>
      <c r="ABC12" s="149"/>
      <c r="ABD12" s="148"/>
      <c r="ABE12" s="149"/>
      <c r="ABF12" s="148"/>
      <c r="ABG12" s="150"/>
      <c r="ABH12" s="148"/>
      <c r="ABI12" s="150"/>
      <c r="ABJ12" s="148"/>
      <c r="ABK12" s="150"/>
      <c r="ABL12" s="148"/>
      <c r="ABM12" s="150"/>
      <c r="ABN12" s="148"/>
      <c r="ABO12" s="149"/>
      <c r="ABP12" s="148"/>
      <c r="ABQ12" s="149"/>
      <c r="ABR12" s="148"/>
      <c r="ABS12" s="149"/>
      <c r="ABT12" s="148"/>
      <c r="ABU12" s="150"/>
      <c r="ABV12" s="148"/>
      <c r="ABW12" s="150"/>
      <c r="ABX12" s="148"/>
      <c r="ABY12" s="150"/>
      <c r="ABZ12" s="148"/>
      <c r="ACA12" s="149"/>
      <c r="ACB12" s="148"/>
      <c r="ACC12" s="150"/>
      <c r="ACD12" s="148"/>
      <c r="ACE12" s="149"/>
      <c r="ACF12" s="148"/>
      <c r="ACG12" s="149"/>
      <c r="ACH12" s="148"/>
      <c r="ACI12" s="150"/>
      <c r="ACJ12" s="148"/>
      <c r="ACK12" s="150"/>
      <c r="ACL12" s="148"/>
      <c r="ACM12" s="150"/>
      <c r="ACN12" s="148"/>
      <c r="ACO12" s="149"/>
      <c r="ACP12" s="148"/>
      <c r="ACQ12" s="150"/>
      <c r="ACR12" s="148"/>
      <c r="ACS12" s="149"/>
      <c r="ACT12" s="148"/>
      <c r="ACU12" s="149"/>
      <c r="ACV12" s="148"/>
      <c r="ACW12" s="149"/>
      <c r="ACX12" s="148"/>
      <c r="ACY12" s="150"/>
      <c r="ACZ12" s="148"/>
      <c r="ADA12" s="150"/>
      <c r="ADB12" s="148"/>
      <c r="ADC12" s="150"/>
      <c r="ADD12" s="148"/>
      <c r="ADE12" s="149"/>
      <c r="ADF12" s="148"/>
      <c r="ADG12" s="150"/>
    </row>
    <row r="13" spans="1:787" s="146" customFormat="1" ht="20.25" customHeight="1" thickBot="1">
      <c r="A13" s="256"/>
      <c r="B13" s="258"/>
      <c r="C13" s="140">
        <f>IF(B12="","",CONCATENATE(B12,1))</f>
      </c>
      <c r="D13" s="141"/>
      <c r="E13" s="142"/>
      <c r="F13" s="141"/>
      <c r="G13" s="142"/>
      <c r="H13" s="141"/>
      <c r="I13" s="142"/>
      <c r="J13" s="141"/>
      <c r="K13" s="142"/>
      <c r="L13" s="141"/>
      <c r="M13" s="142"/>
      <c r="N13" s="141"/>
      <c r="O13" s="142"/>
      <c r="P13" s="141"/>
      <c r="Q13" s="143"/>
      <c r="R13" s="141"/>
      <c r="S13" s="142"/>
      <c r="T13" s="141"/>
      <c r="U13" s="143"/>
      <c r="V13" s="141"/>
      <c r="W13" s="143"/>
      <c r="X13" s="141"/>
      <c r="Y13" s="143"/>
      <c r="Z13" s="141"/>
      <c r="AA13" s="142"/>
      <c r="AB13" s="141"/>
      <c r="AC13" s="142"/>
      <c r="AD13" s="141"/>
      <c r="AE13" s="143"/>
      <c r="AF13" s="141"/>
      <c r="AG13" s="142"/>
      <c r="AH13" s="141"/>
      <c r="AI13" s="143"/>
      <c r="AJ13" s="141"/>
      <c r="AK13" s="143"/>
      <c r="AL13" s="141"/>
      <c r="AM13" s="143"/>
      <c r="AN13" s="141"/>
      <c r="AO13" s="142"/>
      <c r="AP13" s="141"/>
      <c r="AQ13" s="142"/>
      <c r="AR13" s="141"/>
      <c r="AS13" s="142"/>
      <c r="AT13" s="141"/>
      <c r="AU13" s="142"/>
      <c r="AV13" s="141"/>
      <c r="AW13" s="143"/>
      <c r="AX13" s="141"/>
      <c r="AY13" s="143"/>
      <c r="AZ13" s="141"/>
      <c r="BA13" s="143"/>
      <c r="BB13" s="141"/>
      <c r="BC13" s="143"/>
      <c r="BD13" s="141"/>
      <c r="BE13" s="142"/>
      <c r="BF13" s="141"/>
      <c r="BG13" s="142"/>
      <c r="BH13" s="141"/>
      <c r="BI13" s="142"/>
      <c r="BJ13" s="141"/>
      <c r="BK13" s="143"/>
      <c r="BL13" s="141"/>
      <c r="BM13" s="143"/>
      <c r="BN13" s="141"/>
      <c r="BO13" s="143"/>
      <c r="BP13" s="141"/>
      <c r="BQ13" s="142"/>
      <c r="BR13" s="141"/>
      <c r="BS13" s="142"/>
      <c r="BT13" s="141"/>
      <c r="BU13" s="142"/>
      <c r="BV13" s="141"/>
      <c r="BW13" s="142"/>
      <c r="BX13" s="141"/>
      <c r="BY13" s="143"/>
      <c r="BZ13" s="141"/>
      <c r="CA13" s="143"/>
      <c r="CB13" s="141"/>
      <c r="CC13" s="143"/>
      <c r="CD13" s="141"/>
      <c r="CE13" s="142"/>
      <c r="CF13" s="141"/>
      <c r="CG13" s="143"/>
      <c r="CH13" s="141"/>
      <c r="CI13" s="142"/>
      <c r="CJ13" s="141"/>
      <c r="CK13" s="142"/>
      <c r="CL13" s="141"/>
      <c r="CM13" s="142"/>
      <c r="CN13" s="141"/>
      <c r="CO13" s="143"/>
      <c r="CP13" s="141"/>
      <c r="CQ13" s="143"/>
      <c r="CR13" s="141"/>
      <c r="CS13" s="143"/>
      <c r="CT13" s="141"/>
      <c r="CU13" s="142"/>
      <c r="CV13" s="141"/>
      <c r="CW13" s="143"/>
      <c r="CX13" s="141"/>
      <c r="CY13" s="142"/>
      <c r="CZ13" s="141"/>
      <c r="DA13" s="142"/>
      <c r="DB13" s="141"/>
      <c r="DC13" s="142"/>
      <c r="DD13" s="141"/>
      <c r="DE13" s="142"/>
      <c r="DF13" s="141"/>
      <c r="DG13" s="142"/>
      <c r="DH13" s="141"/>
      <c r="DI13" s="142"/>
      <c r="DJ13" s="141"/>
      <c r="DK13" s="143"/>
      <c r="DL13" s="141"/>
      <c r="DM13" s="142"/>
      <c r="DN13" s="141"/>
      <c r="DO13" s="143"/>
      <c r="DP13" s="141"/>
      <c r="DQ13" s="143"/>
      <c r="DR13" s="141"/>
      <c r="DS13" s="143"/>
      <c r="DT13" s="141"/>
      <c r="DU13" s="142"/>
      <c r="DV13" s="141"/>
      <c r="DW13" s="142"/>
      <c r="DX13" s="141"/>
      <c r="DY13" s="142"/>
      <c r="DZ13" s="141"/>
      <c r="EA13" s="142"/>
      <c r="EB13" s="141"/>
      <c r="EC13" s="143"/>
      <c r="ED13" s="141"/>
      <c r="EE13" s="143"/>
      <c r="EF13" s="141"/>
      <c r="EG13" s="143"/>
      <c r="EH13" s="141"/>
      <c r="EI13" s="142"/>
      <c r="EJ13" s="141"/>
      <c r="EK13" s="142"/>
      <c r="EL13" s="141"/>
      <c r="EM13" s="142"/>
      <c r="EN13" s="141"/>
      <c r="EO13" s="142"/>
      <c r="EP13" s="141"/>
      <c r="EQ13" s="143"/>
      <c r="ER13" s="141"/>
      <c r="ES13" s="143"/>
      <c r="ET13" s="141"/>
      <c r="EU13" s="143"/>
      <c r="EV13" s="3"/>
      <c r="EW13" s="143"/>
      <c r="EX13" s="141"/>
      <c r="EY13" s="142"/>
      <c r="EZ13" s="148"/>
      <c r="FA13" s="149"/>
      <c r="FB13" s="141"/>
      <c r="FC13" s="142"/>
      <c r="FD13" s="141"/>
      <c r="FE13" s="143"/>
      <c r="FF13" s="141"/>
      <c r="FG13" s="143"/>
      <c r="FH13" s="141"/>
      <c r="FI13" s="143"/>
      <c r="FJ13" s="141"/>
      <c r="FK13" s="142"/>
      <c r="FL13" s="141"/>
      <c r="FM13" s="143"/>
      <c r="FN13" s="141"/>
      <c r="FO13" s="142"/>
      <c r="FP13" s="141"/>
      <c r="FQ13" s="142"/>
      <c r="FR13" s="141"/>
      <c r="FS13" s="143"/>
      <c r="FT13" s="141"/>
      <c r="FU13" s="143"/>
      <c r="FV13" s="141"/>
      <c r="FW13" s="143"/>
      <c r="FX13" s="141"/>
      <c r="FY13" s="142"/>
      <c r="FZ13" s="141"/>
      <c r="GA13" s="143"/>
      <c r="GB13" s="141"/>
      <c r="GC13" s="142"/>
      <c r="GD13" s="141"/>
      <c r="GE13" s="142"/>
      <c r="GF13" s="141"/>
      <c r="GG13" s="142"/>
      <c r="GH13" s="141"/>
      <c r="GI13" s="143"/>
      <c r="GJ13" s="141"/>
      <c r="GK13" s="143"/>
      <c r="GL13" s="141"/>
      <c r="GM13" s="143"/>
      <c r="GN13" s="141"/>
      <c r="GO13" s="142"/>
      <c r="GP13" s="141"/>
      <c r="GQ13" s="143"/>
      <c r="GR13" s="141"/>
      <c r="GS13" s="142"/>
      <c r="GT13" s="141"/>
      <c r="GU13" s="142"/>
      <c r="GV13" s="141"/>
      <c r="GW13" s="142"/>
      <c r="GX13" s="141"/>
      <c r="GY13" s="142"/>
      <c r="GZ13" s="141"/>
      <c r="HA13" s="142"/>
      <c r="HB13" s="141"/>
      <c r="HC13" s="142"/>
      <c r="HD13" s="141"/>
      <c r="HE13" s="143"/>
      <c r="HF13" s="141"/>
      <c r="HG13" s="142"/>
      <c r="HH13" s="141"/>
      <c r="HI13" s="143"/>
      <c r="HJ13" s="141"/>
      <c r="HK13" s="143"/>
      <c r="HL13" s="141"/>
      <c r="HM13" s="143"/>
      <c r="HN13" s="141"/>
      <c r="HO13" s="142"/>
      <c r="HP13" s="141"/>
      <c r="HQ13" s="142"/>
      <c r="HR13" s="141"/>
      <c r="HS13" s="142"/>
      <c r="HT13" s="141"/>
      <c r="HU13" s="142"/>
      <c r="HV13" s="141"/>
      <c r="HW13" s="143"/>
      <c r="HX13" s="141"/>
      <c r="HY13" s="143"/>
      <c r="HZ13" s="141"/>
      <c r="IA13" s="143"/>
      <c r="IB13" s="141"/>
      <c r="IC13" s="142"/>
      <c r="ID13" s="141"/>
      <c r="IE13" s="142"/>
      <c r="IF13" s="141"/>
      <c r="IG13" s="142"/>
      <c r="IH13" s="141"/>
      <c r="II13" s="142"/>
      <c r="IJ13" s="141"/>
      <c r="IK13" s="143"/>
      <c r="IL13" s="141"/>
      <c r="IM13" s="143"/>
      <c r="IN13" s="141"/>
      <c r="IO13" s="143"/>
      <c r="IP13" s="141"/>
      <c r="IQ13" s="143"/>
      <c r="IR13" s="141"/>
      <c r="IS13" s="142"/>
      <c r="IT13" s="148"/>
      <c r="IU13" s="149"/>
      <c r="IV13" s="141"/>
      <c r="IW13" s="142"/>
      <c r="IX13" s="141"/>
      <c r="IY13" s="143"/>
      <c r="IZ13" s="141"/>
      <c r="JA13" s="143"/>
      <c r="JB13" s="141"/>
      <c r="JC13" s="143"/>
      <c r="JD13" s="141"/>
      <c r="JE13" s="142"/>
      <c r="JF13" s="141"/>
      <c r="JG13" s="143"/>
      <c r="JH13" s="141"/>
      <c r="JI13" s="142"/>
      <c r="JJ13" s="141"/>
      <c r="JK13" s="142"/>
      <c r="JL13" s="141"/>
      <c r="JM13" s="143"/>
      <c r="JN13" s="141"/>
      <c r="JO13" s="143"/>
      <c r="JP13" s="141"/>
      <c r="JQ13" s="143"/>
      <c r="JR13" s="141"/>
      <c r="JS13" s="142"/>
      <c r="JT13" s="141"/>
      <c r="JU13" s="143"/>
      <c r="JV13" s="141"/>
      <c r="JW13" s="142"/>
      <c r="JX13" s="141"/>
      <c r="JY13" s="142"/>
      <c r="JZ13" s="141"/>
      <c r="KA13" s="142"/>
      <c r="KB13" s="141"/>
      <c r="KC13" s="143"/>
      <c r="KD13" s="141"/>
      <c r="KE13" s="143"/>
      <c r="KF13" s="141"/>
      <c r="KG13" s="143"/>
      <c r="KH13" s="141"/>
      <c r="KI13" s="142"/>
      <c r="KJ13" s="141"/>
      <c r="KK13" s="143"/>
      <c r="KL13" s="141"/>
      <c r="KM13" s="142"/>
      <c r="KN13" s="141"/>
      <c r="KO13" s="142"/>
      <c r="KP13" s="141"/>
      <c r="KQ13" s="142"/>
      <c r="KR13" s="141"/>
      <c r="KS13" s="142"/>
      <c r="KT13" s="141"/>
      <c r="KU13" s="142"/>
      <c r="KV13" s="141"/>
      <c r="KW13" s="142"/>
      <c r="KX13" s="141"/>
      <c r="KY13" s="143"/>
      <c r="KZ13" s="141"/>
      <c r="LA13" s="142"/>
      <c r="LB13" s="141"/>
      <c r="LC13" s="143"/>
      <c r="LD13" s="141"/>
      <c r="LE13" s="143"/>
      <c r="LF13" s="141"/>
      <c r="LG13" s="143"/>
      <c r="LH13" s="141"/>
      <c r="LI13" s="142"/>
      <c r="LJ13" s="141"/>
      <c r="LK13" s="142"/>
      <c r="LL13" s="141"/>
      <c r="LM13" s="142"/>
      <c r="LN13" s="141"/>
      <c r="LO13" s="142"/>
      <c r="LP13" s="141"/>
      <c r="LQ13" s="143"/>
      <c r="LR13" s="141"/>
      <c r="LS13" s="143"/>
      <c r="LT13" s="141"/>
      <c r="LU13" s="143"/>
      <c r="LV13" s="141"/>
      <c r="LW13" s="142"/>
      <c r="LX13" s="141"/>
      <c r="LY13" s="142"/>
      <c r="LZ13" s="141"/>
      <c r="MA13" s="142"/>
      <c r="MB13" s="141"/>
      <c r="MC13" s="142"/>
      <c r="MD13" s="141"/>
      <c r="ME13" s="143"/>
      <c r="MF13" s="141"/>
      <c r="MG13" s="143"/>
      <c r="MH13" s="141"/>
      <c r="MI13" s="143"/>
      <c r="MJ13" s="141"/>
      <c r="MK13" s="143"/>
      <c r="ML13" s="141"/>
      <c r="MM13" s="142"/>
      <c r="MN13" s="148"/>
      <c r="MO13" s="149"/>
      <c r="MP13" s="141"/>
      <c r="MQ13" s="142"/>
      <c r="MR13" s="141"/>
      <c r="MS13" s="143"/>
      <c r="MT13" s="141"/>
      <c r="MU13" s="143"/>
      <c r="MV13" s="141"/>
      <c r="MW13" s="143"/>
      <c r="MX13" s="141"/>
      <c r="MY13" s="142"/>
      <c r="MZ13" s="141"/>
      <c r="NA13" s="143"/>
      <c r="NB13" s="141"/>
      <c r="NC13" s="142"/>
      <c r="ND13" s="141"/>
      <c r="NE13" s="142"/>
      <c r="NF13" s="141"/>
      <c r="NG13" s="143"/>
      <c r="NH13" s="141"/>
      <c r="NI13" s="143"/>
      <c r="NJ13" s="141"/>
      <c r="NK13" s="143"/>
      <c r="NL13" s="141"/>
      <c r="NM13" s="142"/>
      <c r="NN13" s="141"/>
      <c r="NO13" s="143"/>
      <c r="NP13" s="141"/>
      <c r="NQ13" s="142"/>
      <c r="NR13" s="141"/>
      <c r="NS13" s="142"/>
      <c r="NT13" s="141"/>
      <c r="NU13" s="142"/>
      <c r="NV13" s="141"/>
      <c r="NW13" s="143"/>
      <c r="NX13" s="141"/>
      <c r="NY13" s="143"/>
      <c r="NZ13" s="141"/>
      <c r="OA13" s="143"/>
      <c r="OB13" s="141"/>
      <c r="OC13" s="142"/>
      <c r="OD13" s="141"/>
      <c r="OE13" s="143"/>
      <c r="OF13" s="141"/>
      <c r="OG13" s="142"/>
      <c r="OH13" s="141"/>
      <c r="OI13" s="142"/>
      <c r="OJ13" s="141"/>
      <c r="OK13" s="142"/>
      <c r="OL13" s="141"/>
      <c r="OM13" s="142"/>
      <c r="ON13" s="141"/>
      <c r="OO13" s="142"/>
      <c r="OP13" s="148"/>
      <c r="OQ13" s="149"/>
      <c r="OR13" s="141"/>
      <c r="OS13" s="143"/>
      <c r="OT13" s="141"/>
      <c r="OU13" s="142"/>
      <c r="OV13" s="141"/>
      <c r="OW13" s="143"/>
      <c r="OX13" s="141"/>
      <c r="OY13" s="143"/>
      <c r="OZ13" s="141"/>
      <c r="PA13" s="143"/>
      <c r="PB13" s="141"/>
      <c r="PC13" s="142"/>
      <c r="PD13" s="141"/>
      <c r="PE13" s="142"/>
      <c r="PF13" s="141"/>
      <c r="PG13" s="142"/>
      <c r="PH13" s="141"/>
      <c r="PI13" s="142"/>
      <c r="PJ13" s="141"/>
      <c r="PK13" s="143"/>
      <c r="PL13" s="141"/>
      <c r="PM13" s="143"/>
      <c r="PN13" s="141"/>
      <c r="PO13" s="143"/>
      <c r="PP13" s="148"/>
      <c r="PQ13" s="149"/>
      <c r="PR13" s="141"/>
      <c r="PS13" s="142"/>
      <c r="PT13" s="141"/>
      <c r="PU13" s="142"/>
      <c r="PV13" s="141"/>
      <c r="PW13" s="142"/>
      <c r="PX13" s="141"/>
      <c r="PY13" s="143"/>
      <c r="PZ13" s="141"/>
      <c r="QA13" s="143"/>
      <c r="QB13" s="141"/>
      <c r="QC13" s="143"/>
      <c r="QD13" s="141"/>
      <c r="QE13" s="143"/>
      <c r="QF13" s="141"/>
      <c r="QG13" s="142"/>
      <c r="QH13" s="141"/>
      <c r="QI13" s="142"/>
      <c r="QJ13" s="141"/>
      <c r="QK13" s="142"/>
      <c r="QL13" s="141"/>
      <c r="QM13" s="143"/>
      <c r="QN13" s="141"/>
      <c r="QO13" s="143"/>
      <c r="QP13" s="141"/>
      <c r="QQ13" s="143"/>
      <c r="QR13" s="141"/>
      <c r="QS13" s="142"/>
      <c r="QT13" s="141"/>
      <c r="QU13" s="143"/>
      <c r="QV13" s="141"/>
      <c r="QW13" s="142"/>
      <c r="QX13" s="141"/>
      <c r="QY13" s="142"/>
      <c r="QZ13" s="141"/>
      <c r="RA13" s="143"/>
      <c r="RB13" s="141"/>
      <c r="RC13" s="143"/>
      <c r="RD13" s="141"/>
      <c r="RE13" s="143"/>
      <c r="RF13" s="141"/>
      <c r="RG13" s="142"/>
      <c r="RH13" s="141"/>
      <c r="RI13" s="143"/>
      <c r="RJ13" s="141"/>
      <c r="RK13" s="142"/>
      <c r="RL13" s="141"/>
      <c r="RM13" s="142"/>
      <c r="RN13" s="141"/>
      <c r="RO13" s="142"/>
      <c r="RP13" s="141"/>
      <c r="RQ13" s="143"/>
      <c r="RR13" s="141"/>
      <c r="RS13" s="143"/>
      <c r="RT13" s="141"/>
      <c r="RU13" s="143"/>
      <c r="RV13" s="141"/>
      <c r="RW13" s="142"/>
      <c r="RX13" s="141"/>
      <c r="RY13" s="143"/>
      <c r="RZ13" s="141"/>
      <c r="SA13" s="142"/>
      <c r="SB13" s="141"/>
      <c r="SC13" s="142"/>
      <c r="SD13" s="141"/>
      <c r="SE13" s="142"/>
      <c r="SF13" s="141"/>
      <c r="SG13" s="142"/>
      <c r="SH13" s="141"/>
      <c r="SI13" s="149"/>
      <c r="SJ13" s="141"/>
      <c r="SK13" s="142"/>
      <c r="SL13" s="141"/>
      <c r="SM13" s="143"/>
      <c r="SN13" s="141"/>
      <c r="SO13" s="142"/>
      <c r="SP13" s="141"/>
      <c r="SQ13" s="143"/>
      <c r="SR13" s="141"/>
      <c r="SS13" s="143"/>
      <c r="ST13" s="141"/>
      <c r="SU13" s="143"/>
      <c r="SV13" s="141"/>
      <c r="SW13" s="142"/>
      <c r="SX13" s="141"/>
      <c r="SY13" s="142"/>
      <c r="SZ13" s="141"/>
      <c r="TA13" s="142"/>
      <c r="TB13" s="141"/>
      <c r="TC13" s="142"/>
      <c r="TD13" s="141"/>
      <c r="TE13" s="143"/>
      <c r="TF13" s="141"/>
      <c r="TG13" s="143"/>
      <c r="TH13" s="141"/>
      <c r="TI13" s="143"/>
      <c r="TJ13" s="141"/>
      <c r="TK13" s="149"/>
      <c r="TL13" s="141"/>
      <c r="TM13" s="142"/>
      <c r="TN13" s="141"/>
      <c r="TO13" s="149"/>
      <c r="TP13" s="141"/>
      <c r="TQ13" s="142"/>
      <c r="TR13" s="141"/>
      <c r="TS13" s="143"/>
      <c r="TT13" s="141"/>
      <c r="TU13" s="143"/>
      <c r="TV13" s="141"/>
      <c r="TW13" s="143"/>
      <c r="TX13" s="141"/>
      <c r="TY13" s="143"/>
      <c r="TZ13" s="141"/>
      <c r="UA13" s="142"/>
      <c r="UB13" s="141"/>
      <c r="UC13" s="142"/>
      <c r="UD13" s="141"/>
      <c r="UE13" s="142"/>
      <c r="UF13" s="141"/>
      <c r="UG13" s="143"/>
      <c r="UH13" s="141"/>
      <c r="UI13" s="143"/>
      <c r="UJ13" s="141"/>
      <c r="UK13" s="143"/>
      <c r="UL13" s="148"/>
      <c r="UM13" s="150"/>
      <c r="UN13" s="141"/>
      <c r="UO13" s="143"/>
      <c r="UP13" s="141"/>
      <c r="UQ13" s="142"/>
      <c r="UR13" s="141"/>
      <c r="US13" s="142"/>
      <c r="UT13" s="141"/>
      <c r="UU13" s="143"/>
      <c r="UV13" s="141"/>
      <c r="UW13" s="143"/>
      <c r="UX13" s="141"/>
      <c r="UY13" s="143"/>
      <c r="UZ13" s="141"/>
      <c r="VA13" s="142"/>
      <c r="VB13" s="141"/>
      <c r="VC13" s="143"/>
      <c r="VD13" s="141"/>
      <c r="VE13" s="142"/>
      <c r="VF13" s="141"/>
      <c r="VG13" s="142"/>
      <c r="VH13" s="141"/>
      <c r="VI13" s="142"/>
      <c r="VJ13" s="141"/>
      <c r="VK13" s="143"/>
      <c r="VL13" s="141"/>
      <c r="VM13" s="143"/>
      <c r="VN13" s="141"/>
      <c r="VO13" s="143"/>
      <c r="VP13" s="141"/>
      <c r="VQ13" s="142"/>
      <c r="VR13" s="141"/>
      <c r="VS13" s="143"/>
      <c r="VT13" s="141"/>
      <c r="VU13" s="142"/>
      <c r="VV13" s="141"/>
      <c r="VW13" s="142"/>
      <c r="VX13" s="141"/>
      <c r="VY13" s="142"/>
      <c r="VZ13" s="141"/>
      <c r="WA13" s="142"/>
      <c r="WB13" s="141"/>
      <c r="WC13" s="149"/>
      <c r="WD13" s="141"/>
      <c r="WE13" s="142"/>
      <c r="WF13" s="141"/>
      <c r="WG13" s="143"/>
      <c r="WH13" s="141"/>
      <c r="WI13" s="142"/>
      <c r="WJ13" s="141"/>
      <c r="WK13" s="142"/>
      <c r="WL13" s="141"/>
      <c r="WM13" s="143"/>
      <c r="WN13" s="141"/>
      <c r="WO13" s="143"/>
      <c r="WP13" s="141"/>
      <c r="WQ13" s="142"/>
      <c r="WR13" s="141"/>
      <c r="WS13" s="142"/>
      <c r="WT13" s="141"/>
      <c r="WU13" s="142"/>
      <c r="WV13" s="141"/>
      <c r="WW13" s="142"/>
      <c r="WX13" s="141"/>
      <c r="WY13" s="143"/>
      <c r="WZ13" s="141"/>
      <c r="XA13" s="143"/>
      <c r="XB13" s="141"/>
      <c r="XC13" s="143"/>
      <c r="XD13" s="141"/>
      <c r="XE13" s="149"/>
      <c r="XF13" s="141"/>
      <c r="XG13" s="149"/>
      <c r="XH13" s="141"/>
      <c r="XI13" s="149"/>
      <c r="XJ13" s="141"/>
      <c r="XK13" s="142"/>
      <c r="XL13" s="141"/>
      <c r="XM13" s="143"/>
      <c r="XN13" s="141"/>
      <c r="XO13" s="143"/>
      <c r="XP13" s="141"/>
      <c r="XQ13" s="143"/>
      <c r="XR13" s="141"/>
      <c r="XS13" s="143"/>
      <c r="XT13" s="141"/>
      <c r="XU13" s="142"/>
      <c r="XV13" s="141"/>
      <c r="XW13" s="142"/>
      <c r="XX13" s="141"/>
      <c r="XY13" s="142"/>
      <c r="XZ13" s="141"/>
      <c r="YA13" s="143"/>
      <c r="YB13" s="141"/>
      <c r="YC13" s="143"/>
      <c r="YD13" s="141"/>
      <c r="YE13" s="143"/>
      <c r="YF13" s="141"/>
      <c r="YG13" s="142"/>
      <c r="YH13" s="141"/>
      <c r="YI13" s="143"/>
      <c r="YJ13" s="141"/>
      <c r="YK13" s="142"/>
      <c r="YL13" s="141"/>
      <c r="YM13" s="142"/>
      <c r="YN13" s="141"/>
      <c r="YO13" s="143"/>
      <c r="YP13" s="141"/>
      <c r="YQ13" s="143"/>
      <c r="YR13" s="141"/>
      <c r="YS13" s="143"/>
      <c r="YT13" s="141"/>
      <c r="YU13" s="142"/>
      <c r="YV13" s="141"/>
      <c r="YW13" s="143"/>
      <c r="YX13" s="141"/>
      <c r="YY13" s="142"/>
      <c r="YZ13" s="141"/>
      <c r="ZA13" s="142"/>
      <c r="ZB13" s="141"/>
      <c r="ZC13" s="142"/>
      <c r="ZD13" s="141"/>
      <c r="ZE13" s="143"/>
      <c r="ZF13" s="141"/>
      <c r="ZG13" s="143"/>
      <c r="ZH13" s="141"/>
      <c r="ZI13" s="143"/>
      <c r="ZJ13" s="141"/>
      <c r="ZK13" s="142"/>
      <c r="ZL13" s="141"/>
      <c r="ZM13" s="143"/>
      <c r="ZN13" s="141"/>
      <c r="ZO13" s="142"/>
      <c r="ZP13" s="141"/>
      <c r="ZQ13" s="142"/>
      <c r="ZR13" s="141"/>
      <c r="ZS13" s="142"/>
      <c r="ZT13" s="141"/>
      <c r="ZU13" s="142"/>
      <c r="ZV13" s="141"/>
      <c r="ZW13" s="142"/>
      <c r="ZX13" s="141"/>
      <c r="ZY13" s="142"/>
      <c r="ZZ13" s="141"/>
      <c r="AAA13" s="143"/>
      <c r="AAB13" s="141"/>
      <c r="AAC13" s="142"/>
      <c r="AAD13" s="141"/>
      <c r="AAE13" s="143"/>
      <c r="AAF13" s="141"/>
      <c r="AAG13" s="143"/>
      <c r="AAH13" s="141"/>
      <c r="AAI13" s="143"/>
      <c r="AAJ13" s="141"/>
      <c r="AAK13" s="142"/>
      <c r="AAL13" s="141"/>
      <c r="AAM13" s="142"/>
      <c r="AAN13" s="141"/>
      <c r="AAO13" s="142"/>
      <c r="AAP13" s="141"/>
      <c r="AAQ13" s="142"/>
      <c r="AAR13" s="141"/>
      <c r="AAS13" s="143"/>
      <c r="AAT13" s="141"/>
      <c r="AAU13" s="143"/>
      <c r="AAV13" s="141"/>
      <c r="AAW13" s="143"/>
      <c r="AAX13" s="141"/>
      <c r="AAY13" s="142"/>
      <c r="AAZ13" s="141"/>
      <c r="ABA13" s="142"/>
      <c r="ABB13" s="141"/>
      <c r="ABC13" s="142"/>
      <c r="ABD13" s="141"/>
      <c r="ABE13" s="142"/>
      <c r="ABF13" s="141"/>
      <c r="ABG13" s="143"/>
      <c r="ABH13" s="141"/>
      <c r="ABI13" s="143"/>
      <c r="ABJ13" s="141"/>
      <c r="ABK13" s="143"/>
      <c r="ABL13" s="141"/>
      <c r="ABM13" s="143"/>
      <c r="ABN13" s="141"/>
      <c r="ABO13" s="142"/>
      <c r="ABP13" s="141"/>
      <c r="ABQ13" s="142"/>
      <c r="ABR13" s="141"/>
      <c r="ABS13" s="142"/>
      <c r="ABT13" s="141"/>
      <c r="ABU13" s="143"/>
      <c r="ABV13" s="141"/>
      <c r="ABW13" s="143"/>
      <c r="ABX13" s="141"/>
      <c r="ABY13" s="143"/>
      <c r="ABZ13" s="141"/>
      <c r="ACA13" s="142"/>
      <c r="ACB13" s="141"/>
      <c r="ACC13" s="143"/>
      <c r="ACD13" s="141"/>
      <c r="ACE13" s="142"/>
      <c r="ACF13" s="141"/>
      <c r="ACG13" s="142"/>
      <c r="ACH13" s="141"/>
      <c r="ACI13" s="143"/>
      <c r="ACJ13" s="141"/>
      <c r="ACK13" s="143"/>
      <c r="ACL13" s="141"/>
      <c r="ACM13" s="143"/>
      <c r="ACN13" s="141"/>
      <c r="ACO13" s="142"/>
      <c r="ACP13" s="141"/>
      <c r="ACQ13" s="143"/>
      <c r="ACR13" s="141"/>
      <c r="ACS13" s="142"/>
      <c r="ACT13" s="141"/>
      <c r="ACU13" s="142"/>
      <c r="ACV13" s="141"/>
      <c r="ACW13" s="142"/>
      <c r="ACX13" s="141"/>
      <c r="ACY13" s="143"/>
      <c r="ACZ13" s="141"/>
      <c r="ADA13" s="143"/>
      <c r="ADB13" s="141"/>
      <c r="ADC13" s="143"/>
      <c r="ADD13" s="141"/>
      <c r="ADE13" s="142"/>
      <c r="ADF13" s="141"/>
      <c r="ADG13" s="143"/>
    </row>
    <row r="14" spans="1:787" s="151" customFormat="1" ht="20.25" customHeight="1">
      <c r="A14" s="255">
        <v>6</v>
      </c>
      <c r="B14" s="257"/>
      <c r="C14" s="147">
        <f>IF(B14="","",B14)</f>
      </c>
      <c r="D14" s="148"/>
      <c r="E14" s="149"/>
      <c r="F14" s="148"/>
      <c r="G14" s="149"/>
      <c r="H14" s="148"/>
      <c r="I14" s="149"/>
      <c r="J14" s="148"/>
      <c r="K14" s="149"/>
      <c r="L14" s="148"/>
      <c r="M14" s="149"/>
      <c r="N14" s="148"/>
      <c r="O14" s="149"/>
      <c r="P14" s="148"/>
      <c r="Q14" s="149"/>
      <c r="R14" s="148"/>
      <c r="S14" s="149"/>
      <c r="T14" s="148"/>
      <c r="U14" s="150"/>
      <c r="V14" s="148"/>
      <c r="W14" s="150"/>
      <c r="X14" s="148"/>
      <c r="Y14" s="150"/>
      <c r="Z14" s="148"/>
      <c r="AA14" s="149"/>
      <c r="AB14" s="148"/>
      <c r="AC14" s="149"/>
      <c r="AD14" s="148"/>
      <c r="AE14" s="149"/>
      <c r="AF14" s="148"/>
      <c r="AG14" s="149"/>
      <c r="AH14" s="148"/>
      <c r="AI14" s="150"/>
      <c r="AJ14" s="148"/>
      <c r="AK14" s="150"/>
      <c r="AL14" s="148"/>
      <c r="AM14" s="150"/>
      <c r="AN14" s="148"/>
      <c r="AO14" s="150"/>
      <c r="AP14" s="148"/>
      <c r="AQ14" s="149"/>
      <c r="AR14" s="148"/>
      <c r="AS14" s="149"/>
      <c r="AT14" s="148"/>
      <c r="AU14" s="149"/>
      <c r="AV14" s="148"/>
      <c r="AW14" s="150"/>
      <c r="AX14" s="148"/>
      <c r="AY14" s="150"/>
      <c r="AZ14" s="148"/>
      <c r="BA14" s="150"/>
      <c r="BB14" s="148"/>
      <c r="BC14" s="150"/>
      <c r="BD14" s="148"/>
      <c r="BE14" s="149"/>
      <c r="BF14" s="148"/>
      <c r="BG14" s="149"/>
      <c r="BH14" s="148"/>
      <c r="BI14" s="149"/>
      <c r="BJ14" s="148"/>
      <c r="BK14" s="150"/>
      <c r="BL14" s="148"/>
      <c r="BM14" s="150"/>
      <c r="BN14" s="148"/>
      <c r="BO14" s="150"/>
      <c r="BP14" s="148"/>
      <c r="BQ14" s="149"/>
      <c r="BR14" s="148"/>
      <c r="BS14" s="149"/>
      <c r="BT14" s="148"/>
      <c r="BU14" s="149"/>
      <c r="BV14" s="148"/>
      <c r="BW14" s="149"/>
      <c r="BX14" s="148"/>
      <c r="BY14" s="150"/>
      <c r="BZ14" s="148"/>
      <c r="CA14" s="150"/>
      <c r="CB14" s="148"/>
      <c r="CC14" s="150"/>
      <c r="CD14" s="148"/>
      <c r="CE14" s="149"/>
      <c r="CF14" s="148"/>
      <c r="CG14" s="150"/>
      <c r="CH14" s="148"/>
      <c r="CI14" s="149"/>
      <c r="CJ14" s="148"/>
      <c r="CK14" s="149"/>
      <c r="CL14" s="148"/>
      <c r="CM14" s="149"/>
      <c r="CN14" s="148"/>
      <c r="CO14" s="150"/>
      <c r="CP14" s="148"/>
      <c r="CQ14" s="150"/>
      <c r="CR14" s="148"/>
      <c r="CS14" s="149"/>
      <c r="CT14" s="148"/>
      <c r="CU14" s="149"/>
      <c r="CV14" s="148"/>
      <c r="CW14" s="150"/>
      <c r="CX14" s="148"/>
      <c r="CY14" s="149"/>
      <c r="CZ14" s="148"/>
      <c r="DA14" s="149"/>
      <c r="DB14" s="148"/>
      <c r="DC14" s="149"/>
      <c r="DD14" s="148"/>
      <c r="DE14" s="149"/>
      <c r="DF14" s="148"/>
      <c r="DG14" s="149"/>
      <c r="DH14" s="148"/>
      <c r="DI14" s="149"/>
      <c r="DJ14" s="148"/>
      <c r="DK14" s="149"/>
      <c r="DL14" s="148"/>
      <c r="DM14" s="149"/>
      <c r="DN14" s="148"/>
      <c r="DO14" s="150"/>
      <c r="DP14" s="148"/>
      <c r="DQ14" s="150"/>
      <c r="DR14" s="148"/>
      <c r="DS14" s="150"/>
      <c r="DT14" s="148"/>
      <c r="DU14" s="149"/>
      <c r="DV14" s="148"/>
      <c r="DW14" s="149"/>
      <c r="DX14" s="148"/>
      <c r="DY14" s="150"/>
      <c r="DZ14" s="148"/>
      <c r="EA14" s="149"/>
      <c r="EB14" s="148"/>
      <c r="EC14" s="150"/>
      <c r="ED14" s="148"/>
      <c r="EE14" s="150"/>
      <c r="EF14" s="148"/>
      <c r="EG14" s="150"/>
      <c r="EH14" s="148"/>
      <c r="EI14" s="149"/>
      <c r="EJ14" s="148"/>
      <c r="EK14" s="149"/>
      <c r="EL14" s="148"/>
      <c r="EM14" s="150"/>
      <c r="EN14" s="148"/>
      <c r="EO14" s="149"/>
      <c r="EP14" s="148"/>
      <c r="EQ14" s="150"/>
      <c r="ER14" s="148"/>
      <c r="ES14" s="150"/>
      <c r="ET14" s="148"/>
      <c r="EU14" s="150"/>
      <c r="EV14" s="148"/>
      <c r="EW14" s="150"/>
      <c r="EX14" s="148"/>
      <c r="EY14" s="149"/>
      <c r="EZ14" s="148"/>
      <c r="FA14" s="149"/>
      <c r="FB14" s="148"/>
      <c r="FC14" s="149"/>
      <c r="FD14" s="148"/>
      <c r="FE14" s="150"/>
      <c r="FF14" s="148"/>
      <c r="FG14" s="150"/>
      <c r="FH14" s="148"/>
      <c r="FI14" s="150"/>
      <c r="FJ14" s="148"/>
      <c r="FK14" s="149"/>
      <c r="FL14" s="148"/>
      <c r="FM14" s="149"/>
      <c r="FN14" s="148"/>
      <c r="FO14" s="149"/>
      <c r="FP14" s="148"/>
      <c r="FQ14" s="149"/>
      <c r="FR14" s="148"/>
      <c r="FS14" s="150"/>
      <c r="FT14" s="148"/>
      <c r="FU14" s="150"/>
      <c r="FV14" s="148"/>
      <c r="FW14" s="150"/>
      <c r="FX14" s="148"/>
      <c r="FY14" s="149"/>
      <c r="FZ14" s="148"/>
      <c r="GA14" s="150"/>
      <c r="GB14" s="148"/>
      <c r="GC14" s="149"/>
      <c r="GD14" s="148"/>
      <c r="GE14" s="149"/>
      <c r="GF14" s="148"/>
      <c r="GG14" s="149"/>
      <c r="GH14" s="148"/>
      <c r="GI14" s="150"/>
      <c r="GJ14" s="148"/>
      <c r="GK14" s="150"/>
      <c r="GL14" s="148"/>
      <c r="GM14" s="149"/>
      <c r="GN14" s="148"/>
      <c r="GO14" s="149"/>
      <c r="GP14" s="148"/>
      <c r="GQ14" s="150"/>
      <c r="GR14" s="148"/>
      <c r="GS14" s="149"/>
      <c r="GT14" s="148"/>
      <c r="GU14" s="149"/>
      <c r="GV14" s="148"/>
      <c r="GW14" s="149"/>
      <c r="GX14" s="148"/>
      <c r="GY14" s="149"/>
      <c r="GZ14" s="148"/>
      <c r="HA14" s="149"/>
      <c r="HB14" s="148"/>
      <c r="HC14" s="149"/>
      <c r="HD14" s="148"/>
      <c r="HE14" s="150"/>
      <c r="HF14" s="148"/>
      <c r="HG14" s="149"/>
      <c r="HH14" s="148"/>
      <c r="HI14" s="150"/>
      <c r="HJ14" s="148"/>
      <c r="HK14" s="150"/>
      <c r="HL14" s="148"/>
      <c r="HM14" s="150"/>
      <c r="HN14" s="148"/>
      <c r="HO14" s="149"/>
      <c r="HP14" s="148"/>
      <c r="HQ14" s="149"/>
      <c r="HR14" s="148"/>
      <c r="HS14" s="150"/>
      <c r="HT14" s="148"/>
      <c r="HU14" s="149"/>
      <c r="HV14" s="148"/>
      <c r="HW14" s="150"/>
      <c r="HX14" s="148"/>
      <c r="HY14" s="150"/>
      <c r="HZ14" s="148"/>
      <c r="IA14" s="150"/>
      <c r="IB14" s="148"/>
      <c r="IC14" s="149"/>
      <c r="ID14" s="148"/>
      <c r="IE14" s="149"/>
      <c r="IF14" s="148"/>
      <c r="IG14" s="150"/>
      <c r="IH14" s="148"/>
      <c r="II14" s="149"/>
      <c r="IJ14" s="148"/>
      <c r="IK14" s="150"/>
      <c r="IL14" s="148"/>
      <c r="IM14" s="150"/>
      <c r="IN14" s="148"/>
      <c r="IO14" s="150"/>
      <c r="IP14" s="148"/>
      <c r="IQ14" s="150"/>
      <c r="IR14" s="148"/>
      <c r="IS14" s="149"/>
      <c r="IT14" s="148"/>
      <c r="IU14" s="149"/>
      <c r="IV14" s="148"/>
      <c r="IW14" s="149"/>
      <c r="IX14" s="148"/>
      <c r="IY14" s="150"/>
      <c r="IZ14" s="148"/>
      <c r="JA14" s="150"/>
      <c r="JB14" s="148"/>
      <c r="JC14" s="150"/>
      <c r="JD14" s="148"/>
      <c r="JE14" s="149"/>
      <c r="JF14" s="148"/>
      <c r="JG14" s="149"/>
      <c r="JH14" s="148"/>
      <c r="JI14" s="149"/>
      <c r="JJ14" s="148"/>
      <c r="JK14" s="149"/>
      <c r="JL14" s="148"/>
      <c r="JM14" s="150"/>
      <c r="JN14" s="148"/>
      <c r="JO14" s="150"/>
      <c r="JP14" s="148"/>
      <c r="JQ14" s="150"/>
      <c r="JR14" s="148"/>
      <c r="JS14" s="149"/>
      <c r="JT14" s="148"/>
      <c r="JU14" s="150"/>
      <c r="JV14" s="148"/>
      <c r="JW14" s="149"/>
      <c r="JX14" s="148"/>
      <c r="JY14" s="149"/>
      <c r="JZ14" s="148"/>
      <c r="KA14" s="149"/>
      <c r="KB14" s="148"/>
      <c r="KC14" s="150"/>
      <c r="KD14" s="148"/>
      <c r="KE14" s="150"/>
      <c r="KF14" s="148"/>
      <c r="KG14" s="149"/>
      <c r="KH14" s="148"/>
      <c r="KI14" s="149"/>
      <c r="KJ14" s="148"/>
      <c r="KK14" s="150"/>
      <c r="KL14" s="148"/>
      <c r="KM14" s="149"/>
      <c r="KN14" s="148"/>
      <c r="KO14" s="149"/>
      <c r="KP14" s="148"/>
      <c r="KQ14" s="149"/>
      <c r="KR14" s="148"/>
      <c r="KS14" s="149"/>
      <c r="KT14" s="148"/>
      <c r="KU14" s="149"/>
      <c r="KV14" s="148"/>
      <c r="KW14" s="149"/>
      <c r="KX14" s="148"/>
      <c r="KY14" s="150"/>
      <c r="KZ14" s="148"/>
      <c r="LA14" s="149"/>
      <c r="LB14" s="148"/>
      <c r="LC14" s="150"/>
      <c r="LD14" s="148"/>
      <c r="LE14" s="150"/>
      <c r="LF14" s="148"/>
      <c r="LG14" s="150"/>
      <c r="LH14" s="148"/>
      <c r="LI14" s="149"/>
      <c r="LJ14" s="148"/>
      <c r="LK14" s="149"/>
      <c r="LL14" s="148"/>
      <c r="LM14" s="150"/>
      <c r="LN14" s="148"/>
      <c r="LO14" s="149"/>
      <c r="LP14" s="148"/>
      <c r="LQ14" s="150"/>
      <c r="LR14" s="148"/>
      <c r="LS14" s="150"/>
      <c r="LT14" s="148"/>
      <c r="LU14" s="150"/>
      <c r="LV14" s="148"/>
      <c r="LW14" s="149"/>
      <c r="LX14" s="148"/>
      <c r="LY14" s="149"/>
      <c r="LZ14" s="148"/>
      <c r="MA14" s="150"/>
      <c r="MB14" s="148"/>
      <c r="MC14" s="149"/>
      <c r="MD14" s="148"/>
      <c r="ME14" s="150"/>
      <c r="MF14" s="148"/>
      <c r="MG14" s="150"/>
      <c r="MH14" s="148"/>
      <c r="MI14" s="150"/>
      <c r="MJ14" s="148"/>
      <c r="MK14" s="150"/>
      <c r="ML14" s="148"/>
      <c r="MM14" s="149"/>
      <c r="MN14" s="148"/>
      <c r="MO14" s="149"/>
      <c r="MP14" s="148"/>
      <c r="MQ14" s="149"/>
      <c r="MR14" s="148"/>
      <c r="MS14" s="150"/>
      <c r="MT14" s="148"/>
      <c r="MU14" s="150"/>
      <c r="MV14" s="148"/>
      <c r="MW14" s="150"/>
      <c r="MX14" s="148"/>
      <c r="MY14" s="149"/>
      <c r="MZ14" s="148"/>
      <c r="NA14" s="149"/>
      <c r="NB14" s="148"/>
      <c r="NC14" s="149"/>
      <c r="ND14" s="148"/>
      <c r="NE14" s="149"/>
      <c r="NF14" s="148"/>
      <c r="NG14" s="150"/>
      <c r="NH14" s="148"/>
      <c r="NI14" s="150"/>
      <c r="NJ14" s="148"/>
      <c r="NK14" s="150"/>
      <c r="NL14" s="148"/>
      <c r="NM14" s="149"/>
      <c r="NN14" s="148"/>
      <c r="NO14" s="150"/>
      <c r="NP14" s="148"/>
      <c r="NQ14" s="149"/>
      <c r="NR14" s="148"/>
      <c r="NS14" s="149"/>
      <c r="NT14" s="148"/>
      <c r="NU14" s="149"/>
      <c r="NV14" s="148"/>
      <c r="NW14" s="150"/>
      <c r="NX14" s="148"/>
      <c r="NY14" s="150"/>
      <c r="NZ14" s="148"/>
      <c r="OA14" s="149"/>
      <c r="OB14" s="148"/>
      <c r="OC14" s="149"/>
      <c r="OD14" s="148"/>
      <c r="OE14" s="150"/>
      <c r="OF14" s="148"/>
      <c r="OG14" s="149"/>
      <c r="OH14" s="148"/>
      <c r="OI14" s="149"/>
      <c r="OJ14" s="148"/>
      <c r="OK14" s="149"/>
      <c r="OL14" s="148"/>
      <c r="OM14" s="149"/>
      <c r="ON14" s="148"/>
      <c r="OO14" s="149"/>
      <c r="OP14" s="148"/>
      <c r="OQ14" s="149"/>
      <c r="OR14" s="148"/>
      <c r="OS14" s="149"/>
      <c r="OT14" s="148"/>
      <c r="OU14" s="149"/>
      <c r="OV14" s="148"/>
      <c r="OW14" s="150"/>
      <c r="OX14" s="148"/>
      <c r="OY14" s="150"/>
      <c r="OZ14" s="148"/>
      <c r="PA14" s="150"/>
      <c r="PB14" s="148"/>
      <c r="PC14" s="149"/>
      <c r="PD14" s="148"/>
      <c r="PE14" s="149"/>
      <c r="PF14" s="148"/>
      <c r="PG14" s="150"/>
      <c r="PH14" s="148"/>
      <c r="PI14" s="149"/>
      <c r="PJ14" s="148"/>
      <c r="PK14" s="150"/>
      <c r="PL14" s="148"/>
      <c r="PM14" s="150"/>
      <c r="PN14" s="148"/>
      <c r="PO14" s="150"/>
      <c r="PP14" s="148"/>
      <c r="PQ14" s="149"/>
      <c r="PR14" s="148"/>
      <c r="PS14" s="149"/>
      <c r="PT14" s="148"/>
      <c r="PU14" s="150"/>
      <c r="PV14" s="148"/>
      <c r="PW14" s="149"/>
      <c r="PX14" s="148"/>
      <c r="PY14" s="150"/>
      <c r="PZ14" s="148"/>
      <c r="QA14" s="150"/>
      <c r="QB14" s="148"/>
      <c r="QC14" s="150"/>
      <c r="QD14" s="148"/>
      <c r="QE14" s="150"/>
      <c r="QF14" s="148"/>
      <c r="QG14" s="149"/>
      <c r="QH14" s="148"/>
      <c r="QI14" s="149"/>
      <c r="QJ14" s="148"/>
      <c r="QK14" s="149"/>
      <c r="QL14" s="148"/>
      <c r="QM14" s="150"/>
      <c r="QN14" s="148"/>
      <c r="QO14" s="150"/>
      <c r="QP14" s="148"/>
      <c r="QQ14" s="150"/>
      <c r="QR14" s="148"/>
      <c r="QS14" s="149"/>
      <c r="QT14" s="148"/>
      <c r="QU14" s="149"/>
      <c r="QV14" s="148"/>
      <c r="QW14" s="149"/>
      <c r="QX14" s="148"/>
      <c r="QY14" s="149"/>
      <c r="QZ14" s="148"/>
      <c r="RA14" s="150"/>
      <c r="RB14" s="148"/>
      <c r="RC14" s="150"/>
      <c r="RD14" s="148"/>
      <c r="RE14" s="150"/>
      <c r="RF14" s="148"/>
      <c r="RG14" s="149"/>
      <c r="RH14" s="148"/>
      <c r="RI14" s="150"/>
      <c r="RJ14" s="148"/>
      <c r="RK14" s="149"/>
      <c r="RL14" s="148"/>
      <c r="RM14" s="149"/>
      <c r="RN14" s="148"/>
      <c r="RO14" s="149"/>
      <c r="RP14" s="148"/>
      <c r="RQ14" s="150"/>
      <c r="RR14" s="148"/>
      <c r="RS14" s="150"/>
      <c r="RT14" s="148"/>
      <c r="RU14" s="149"/>
      <c r="RV14" s="148"/>
      <c r="RW14" s="149"/>
      <c r="RX14" s="148"/>
      <c r="RY14" s="150"/>
      <c r="RZ14" s="148"/>
      <c r="SA14" s="149"/>
      <c r="SB14" s="148"/>
      <c r="SC14" s="149"/>
      <c r="SD14" s="148"/>
      <c r="SE14" s="149"/>
      <c r="SF14" s="148"/>
      <c r="SG14" s="149"/>
      <c r="SH14" s="148"/>
      <c r="SI14" s="149"/>
      <c r="SJ14" s="148"/>
      <c r="SK14" s="149"/>
      <c r="SL14" s="148"/>
      <c r="SM14" s="150"/>
      <c r="SN14" s="148"/>
      <c r="SO14" s="149"/>
      <c r="SP14" s="148"/>
      <c r="SQ14" s="150"/>
      <c r="SR14" s="148"/>
      <c r="SS14" s="150"/>
      <c r="ST14" s="148"/>
      <c r="SU14" s="150"/>
      <c r="SV14" s="148"/>
      <c r="SW14" s="149"/>
      <c r="SX14" s="148"/>
      <c r="SY14" s="149"/>
      <c r="SZ14" s="148"/>
      <c r="TA14" s="150"/>
      <c r="TB14" s="148"/>
      <c r="TC14" s="149"/>
      <c r="TD14" s="148"/>
      <c r="TE14" s="150"/>
      <c r="TF14" s="148"/>
      <c r="TG14" s="150"/>
      <c r="TH14" s="148"/>
      <c r="TI14" s="150"/>
      <c r="TJ14" s="148"/>
      <c r="TK14" s="149"/>
      <c r="TL14" s="148"/>
      <c r="TM14" s="149"/>
      <c r="TN14" s="148"/>
      <c r="TO14" s="150"/>
      <c r="TP14" s="148"/>
      <c r="TQ14" s="149"/>
      <c r="TR14" s="148"/>
      <c r="TS14" s="150"/>
      <c r="TT14" s="148"/>
      <c r="TU14" s="150"/>
      <c r="TV14" s="148"/>
      <c r="TW14" s="150"/>
      <c r="TX14" s="148"/>
      <c r="TY14" s="150"/>
      <c r="TZ14" s="148"/>
      <c r="UA14" s="149"/>
      <c r="UB14" s="148"/>
      <c r="UC14" s="149"/>
      <c r="UD14" s="148"/>
      <c r="UE14" s="149"/>
      <c r="UF14" s="148"/>
      <c r="UG14" s="150"/>
      <c r="UH14" s="148"/>
      <c r="UI14" s="150"/>
      <c r="UJ14" s="148"/>
      <c r="UK14" s="150"/>
      <c r="UL14" s="148"/>
      <c r="UM14" s="149"/>
      <c r="UN14" s="148"/>
      <c r="UO14" s="149"/>
      <c r="UP14" s="148"/>
      <c r="UQ14" s="149"/>
      <c r="UR14" s="148"/>
      <c r="US14" s="149"/>
      <c r="UT14" s="148"/>
      <c r="UU14" s="150"/>
      <c r="UV14" s="148"/>
      <c r="UW14" s="150"/>
      <c r="UX14" s="148"/>
      <c r="UY14" s="150"/>
      <c r="UZ14" s="148"/>
      <c r="VA14" s="149"/>
      <c r="VB14" s="148"/>
      <c r="VC14" s="150"/>
      <c r="VD14" s="148"/>
      <c r="VE14" s="149"/>
      <c r="VF14" s="148"/>
      <c r="VG14" s="149"/>
      <c r="VH14" s="148"/>
      <c r="VI14" s="149"/>
      <c r="VJ14" s="148"/>
      <c r="VK14" s="150"/>
      <c r="VL14" s="148"/>
      <c r="VM14" s="150"/>
      <c r="VN14" s="148"/>
      <c r="VO14" s="149"/>
      <c r="VP14" s="148"/>
      <c r="VQ14" s="149"/>
      <c r="VR14" s="148"/>
      <c r="VS14" s="150"/>
      <c r="VT14" s="148"/>
      <c r="VU14" s="149"/>
      <c r="VV14" s="148"/>
      <c r="VW14" s="149"/>
      <c r="VX14" s="148"/>
      <c r="VY14" s="149"/>
      <c r="VZ14" s="148"/>
      <c r="WA14" s="149"/>
      <c r="WB14" s="148"/>
      <c r="WC14" s="149"/>
      <c r="WD14" s="148"/>
      <c r="WE14" s="149"/>
      <c r="WF14" s="148"/>
      <c r="WG14" s="150"/>
      <c r="WH14" s="148"/>
      <c r="WI14" s="149"/>
      <c r="WJ14" s="148"/>
      <c r="WK14" s="150"/>
      <c r="WL14" s="148"/>
      <c r="WM14" s="150"/>
      <c r="WN14" s="148"/>
      <c r="WO14" s="150"/>
      <c r="WP14" s="148"/>
      <c r="WQ14" s="149"/>
      <c r="WR14" s="148"/>
      <c r="WS14" s="149"/>
      <c r="WT14" s="148"/>
      <c r="WU14" s="150"/>
      <c r="WV14" s="148"/>
      <c r="WW14" s="149"/>
      <c r="WX14" s="148"/>
      <c r="WY14" s="150"/>
      <c r="WZ14" s="148"/>
      <c r="XA14" s="150"/>
      <c r="XB14" s="148"/>
      <c r="XC14" s="150"/>
      <c r="XD14" s="148"/>
      <c r="XE14" s="149"/>
      <c r="XF14" s="148"/>
      <c r="XG14" s="149"/>
      <c r="XH14" s="148"/>
      <c r="XI14" s="150"/>
      <c r="XJ14" s="148"/>
      <c r="XK14" s="149"/>
      <c r="XL14" s="148"/>
      <c r="XM14" s="150"/>
      <c r="XN14" s="148"/>
      <c r="XO14" s="150"/>
      <c r="XP14" s="148"/>
      <c r="XQ14" s="150"/>
      <c r="XR14" s="148"/>
      <c r="XS14" s="150"/>
      <c r="XT14" s="148"/>
      <c r="XU14" s="149"/>
      <c r="XV14" s="148"/>
      <c r="XW14" s="149"/>
      <c r="XX14" s="148"/>
      <c r="XY14" s="149"/>
      <c r="XZ14" s="148"/>
      <c r="YA14" s="150"/>
      <c r="YB14" s="148"/>
      <c r="YC14" s="150"/>
      <c r="YD14" s="148"/>
      <c r="YE14" s="150"/>
      <c r="YF14" s="148"/>
      <c r="YG14" s="149"/>
      <c r="YH14" s="148"/>
      <c r="YI14" s="149"/>
      <c r="YJ14" s="148"/>
      <c r="YK14" s="149"/>
      <c r="YL14" s="148"/>
      <c r="YM14" s="149"/>
      <c r="YN14" s="148"/>
      <c r="YO14" s="150"/>
      <c r="YP14" s="148"/>
      <c r="YQ14" s="150"/>
      <c r="YR14" s="148"/>
      <c r="YS14" s="150"/>
      <c r="YT14" s="148"/>
      <c r="YU14" s="149"/>
      <c r="YV14" s="148"/>
      <c r="YW14" s="150"/>
      <c r="YX14" s="148"/>
      <c r="YY14" s="149"/>
      <c r="YZ14" s="148"/>
      <c r="ZA14" s="149"/>
      <c r="ZB14" s="148"/>
      <c r="ZC14" s="149"/>
      <c r="ZD14" s="148"/>
      <c r="ZE14" s="150"/>
      <c r="ZF14" s="148"/>
      <c r="ZG14" s="150"/>
      <c r="ZH14" s="148"/>
      <c r="ZI14" s="149"/>
      <c r="ZJ14" s="148"/>
      <c r="ZK14" s="149"/>
      <c r="ZL14" s="148"/>
      <c r="ZM14" s="150"/>
      <c r="ZN14" s="148"/>
      <c r="ZO14" s="149"/>
      <c r="ZP14" s="148"/>
      <c r="ZQ14" s="149"/>
      <c r="ZR14" s="148"/>
      <c r="ZS14" s="149"/>
      <c r="ZT14" s="148"/>
      <c r="ZU14" s="149"/>
      <c r="ZV14" s="148"/>
      <c r="ZW14" s="149"/>
      <c r="ZX14" s="148"/>
      <c r="ZY14" s="149"/>
      <c r="ZZ14" s="148"/>
      <c r="AAA14" s="150"/>
      <c r="AAB14" s="148"/>
      <c r="AAC14" s="149"/>
      <c r="AAD14" s="148"/>
      <c r="AAE14" s="150"/>
      <c r="AAF14" s="148"/>
      <c r="AAG14" s="150"/>
      <c r="AAH14" s="148"/>
      <c r="AAI14" s="150"/>
      <c r="AAJ14" s="148"/>
      <c r="AAK14" s="149"/>
      <c r="AAL14" s="148"/>
      <c r="AAM14" s="149"/>
      <c r="AAN14" s="148"/>
      <c r="AAO14" s="150"/>
      <c r="AAP14" s="148"/>
      <c r="AAQ14" s="149"/>
      <c r="AAR14" s="148"/>
      <c r="AAS14" s="150"/>
      <c r="AAT14" s="148"/>
      <c r="AAU14" s="150"/>
      <c r="AAV14" s="148"/>
      <c r="AAW14" s="150"/>
      <c r="AAX14" s="148"/>
      <c r="AAY14" s="149"/>
      <c r="AAZ14" s="148"/>
      <c r="ABA14" s="149"/>
      <c r="ABB14" s="148"/>
      <c r="ABC14" s="150"/>
      <c r="ABD14" s="148"/>
      <c r="ABE14" s="149"/>
      <c r="ABF14" s="148"/>
      <c r="ABG14" s="150"/>
      <c r="ABH14" s="148"/>
      <c r="ABI14" s="150"/>
      <c r="ABJ14" s="148"/>
      <c r="ABK14" s="150"/>
      <c r="ABL14" s="148"/>
      <c r="ABM14" s="150"/>
      <c r="ABN14" s="148"/>
      <c r="ABO14" s="149"/>
      <c r="ABP14" s="148"/>
      <c r="ABQ14" s="149"/>
      <c r="ABR14" s="148"/>
      <c r="ABS14" s="149"/>
      <c r="ABT14" s="148"/>
      <c r="ABU14" s="150"/>
      <c r="ABV14" s="148"/>
      <c r="ABW14" s="150"/>
      <c r="ABX14" s="148"/>
      <c r="ABY14" s="150"/>
      <c r="ABZ14" s="148"/>
      <c r="ACA14" s="149"/>
      <c r="ACB14" s="148"/>
      <c r="ACC14" s="149"/>
      <c r="ACD14" s="148"/>
      <c r="ACE14" s="149"/>
      <c r="ACF14" s="148"/>
      <c r="ACG14" s="149"/>
      <c r="ACH14" s="148"/>
      <c r="ACI14" s="150"/>
      <c r="ACJ14" s="148"/>
      <c r="ACK14" s="150"/>
      <c r="ACL14" s="148"/>
      <c r="ACM14" s="150"/>
      <c r="ACN14" s="148"/>
      <c r="ACO14" s="149"/>
      <c r="ACP14" s="148"/>
      <c r="ACQ14" s="150"/>
      <c r="ACR14" s="148"/>
      <c r="ACS14" s="149"/>
      <c r="ACT14" s="148"/>
      <c r="ACU14" s="149"/>
      <c r="ACV14" s="148"/>
      <c r="ACW14" s="149"/>
      <c r="ACX14" s="148"/>
      <c r="ACY14" s="150"/>
      <c r="ACZ14" s="148"/>
      <c r="ADA14" s="150"/>
      <c r="ADB14" s="148"/>
      <c r="ADC14" s="149"/>
      <c r="ADD14" s="148"/>
      <c r="ADE14" s="149"/>
      <c r="ADF14" s="148"/>
      <c r="ADG14" s="150"/>
    </row>
    <row r="15" spans="1:787" s="146" customFormat="1" ht="20.25" customHeight="1" thickBot="1">
      <c r="A15" s="256"/>
      <c r="B15" s="258"/>
      <c r="C15" s="140">
        <f>IF(B14="","",CONCATENATE(B14,1))</f>
      </c>
      <c r="D15" s="141"/>
      <c r="E15" s="142"/>
      <c r="F15" s="141"/>
      <c r="G15" s="142"/>
      <c r="H15" s="141"/>
      <c r="I15" s="142"/>
      <c r="J15" s="141"/>
      <c r="K15" s="142"/>
      <c r="L15" s="141"/>
      <c r="M15" s="142"/>
      <c r="N15" s="141"/>
      <c r="O15" s="142"/>
      <c r="P15" s="141"/>
      <c r="Q15" s="143"/>
      <c r="R15" s="141"/>
      <c r="S15" s="142"/>
      <c r="T15" s="141"/>
      <c r="U15" s="143"/>
      <c r="V15" s="141"/>
      <c r="W15" s="143"/>
      <c r="X15" s="141"/>
      <c r="Y15" s="143"/>
      <c r="Z15" s="141"/>
      <c r="AA15" s="142"/>
      <c r="AB15" s="141"/>
      <c r="AC15" s="142"/>
      <c r="AD15" s="141"/>
      <c r="AE15" s="142"/>
      <c r="AF15" s="141"/>
      <c r="AG15" s="142"/>
      <c r="AH15" s="141"/>
      <c r="AI15" s="143"/>
      <c r="AJ15" s="141"/>
      <c r="AK15" s="143"/>
      <c r="AL15" s="141"/>
      <c r="AM15" s="143"/>
      <c r="AN15" s="141"/>
      <c r="AO15" s="143"/>
      <c r="AP15" s="141"/>
      <c r="AQ15" s="142"/>
      <c r="AR15" s="141"/>
      <c r="AS15" s="142"/>
      <c r="AT15" s="141"/>
      <c r="AU15" s="142"/>
      <c r="AV15" s="141"/>
      <c r="AW15" s="143"/>
      <c r="AX15" s="141"/>
      <c r="AY15" s="143"/>
      <c r="AZ15" s="141"/>
      <c r="BA15" s="143"/>
      <c r="BB15" s="141"/>
      <c r="BC15" s="143"/>
      <c r="BD15" s="141"/>
      <c r="BE15" s="142"/>
      <c r="BF15" s="141"/>
      <c r="BG15" s="142"/>
      <c r="BH15" s="141"/>
      <c r="BI15" s="142"/>
      <c r="BJ15" s="141"/>
      <c r="BK15" s="143"/>
      <c r="BL15" s="141"/>
      <c r="BM15" s="143"/>
      <c r="BN15" s="141"/>
      <c r="BO15" s="143"/>
      <c r="BP15" s="141"/>
      <c r="BQ15" s="142"/>
      <c r="BR15" s="141"/>
      <c r="BS15" s="142"/>
      <c r="BT15" s="141"/>
      <c r="BU15" s="142"/>
      <c r="BV15" s="141"/>
      <c r="BW15" s="142"/>
      <c r="BX15" s="141"/>
      <c r="BY15" s="143"/>
      <c r="BZ15" s="141"/>
      <c r="CA15" s="143"/>
      <c r="CB15" s="141"/>
      <c r="CC15" s="143"/>
      <c r="CD15" s="141"/>
      <c r="CE15" s="142"/>
      <c r="CF15" s="141"/>
      <c r="CG15" s="143"/>
      <c r="CH15" s="141"/>
      <c r="CI15" s="142"/>
      <c r="CJ15" s="141"/>
      <c r="CK15" s="142"/>
      <c r="CL15" s="141"/>
      <c r="CM15" s="142"/>
      <c r="CN15" s="141"/>
      <c r="CO15" s="143"/>
      <c r="CP15" s="141"/>
      <c r="CQ15" s="143"/>
      <c r="CR15" s="141"/>
      <c r="CS15" s="142"/>
      <c r="CT15" s="141"/>
      <c r="CU15" s="142"/>
      <c r="CV15" s="141"/>
      <c r="CW15" s="143"/>
      <c r="CX15" s="141"/>
      <c r="CY15" s="142"/>
      <c r="CZ15" s="141"/>
      <c r="DA15" s="142"/>
      <c r="DB15" s="141"/>
      <c r="DC15" s="142"/>
      <c r="DD15" s="141"/>
      <c r="DE15" s="142"/>
      <c r="DF15" s="141"/>
      <c r="DG15" s="142"/>
      <c r="DH15" s="141"/>
      <c r="DI15" s="142"/>
      <c r="DJ15" s="141"/>
      <c r="DK15" s="143"/>
      <c r="DL15" s="141"/>
      <c r="DM15" s="142"/>
      <c r="DN15" s="141"/>
      <c r="DO15" s="143"/>
      <c r="DP15" s="141"/>
      <c r="DQ15" s="143"/>
      <c r="DR15" s="141"/>
      <c r="DS15" s="143"/>
      <c r="DT15" s="141"/>
      <c r="DU15" s="142"/>
      <c r="DV15" s="141"/>
      <c r="DW15" s="142"/>
      <c r="DX15" s="141"/>
      <c r="DY15" s="143"/>
      <c r="DZ15" s="141"/>
      <c r="EA15" s="142"/>
      <c r="EB15" s="141"/>
      <c r="EC15" s="143"/>
      <c r="ED15" s="141"/>
      <c r="EE15" s="143"/>
      <c r="EF15" s="141"/>
      <c r="EG15" s="143"/>
      <c r="EH15" s="141"/>
      <c r="EI15" s="142"/>
      <c r="EJ15" s="141"/>
      <c r="EK15" s="142"/>
      <c r="EL15" s="141"/>
      <c r="EM15" s="143"/>
      <c r="EN15" s="141"/>
      <c r="EO15" s="142"/>
      <c r="EP15" s="141"/>
      <c r="EQ15" s="143"/>
      <c r="ER15" s="141"/>
      <c r="ES15" s="143"/>
      <c r="ET15" s="141"/>
      <c r="EU15" s="143"/>
      <c r="EV15" s="141"/>
      <c r="EW15" s="143"/>
      <c r="EX15" s="141"/>
      <c r="EY15" s="142"/>
      <c r="EZ15" s="141"/>
      <c r="FA15" s="142"/>
      <c r="FB15" s="141"/>
      <c r="FC15" s="142"/>
      <c r="FD15" s="141"/>
      <c r="FE15" s="143"/>
      <c r="FF15" s="141"/>
      <c r="FG15" s="143"/>
      <c r="FH15" s="141"/>
      <c r="FI15" s="143"/>
      <c r="FJ15" s="141"/>
      <c r="FK15" s="142"/>
      <c r="FL15" s="141"/>
      <c r="FM15" s="142"/>
      <c r="FN15" s="141"/>
      <c r="FO15" s="142"/>
      <c r="FP15" s="141"/>
      <c r="FQ15" s="142"/>
      <c r="FR15" s="141"/>
      <c r="FS15" s="143"/>
      <c r="FT15" s="141"/>
      <c r="FU15" s="143"/>
      <c r="FV15" s="141"/>
      <c r="FW15" s="143"/>
      <c r="FX15" s="141"/>
      <c r="FY15" s="142"/>
      <c r="FZ15" s="141"/>
      <c r="GA15" s="143"/>
      <c r="GB15" s="141"/>
      <c r="GC15" s="142"/>
      <c r="GD15" s="141"/>
      <c r="GE15" s="142"/>
      <c r="GF15" s="141"/>
      <c r="GG15" s="142"/>
      <c r="GH15" s="141"/>
      <c r="GI15" s="143"/>
      <c r="GJ15" s="141"/>
      <c r="GK15" s="143"/>
      <c r="GL15" s="141"/>
      <c r="GM15" s="142"/>
      <c r="GN15" s="141"/>
      <c r="GO15" s="142"/>
      <c r="GP15" s="141"/>
      <c r="GQ15" s="143"/>
      <c r="GR15" s="141"/>
      <c r="GS15" s="142"/>
      <c r="GT15" s="141"/>
      <c r="GU15" s="142"/>
      <c r="GV15" s="141"/>
      <c r="GW15" s="142"/>
      <c r="GX15" s="141"/>
      <c r="GY15" s="142"/>
      <c r="GZ15" s="141"/>
      <c r="HA15" s="142"/>
      <c r="HB15" s="141"/>
      <c r="HC15" s="142"/>
      <c r="HD15" s="141"/>
      <c r="HE15" s="143"/>
      <c r="HF15" s="141"/>
      <c r="HG15" s="142"/>
      <c r="HH15" s="141"/>
      <c r="HI15" s="143"/>
      <c r="HJ15" s="141"/>
      <c r="HK15" s="143"/>
      <c r="HL15" s="141"/>
      <c r="HM15" s="143"/>
      <c r="HN15" s="141"/>
      <c r="HO15" s="142"/>
      <c r="HP15" s="141"/>
      <c r="HQ15" s="142"/>
      <c r="HR15" s="141"/>
      <c r="HS15" s="143"/>
      <c r="HT15" s="141"/>
      <c r="HU15" s="142"/>
      <c r="HV15" s="141"/>
      <c r="HW15" s="143"/>
      <c r="HX15" s="141"/>
      <c r="HY15" s="143"/>
      <c r="HZ15" s="141"/>
      <c r="IA15" s="143"/>
      <c r="IB15" s="141"/>
      <c r="IC15" s="142"/>
      <c r="ID15" s="141"/>
      <c r="IE15" s="142"/>
      <c r="IF15" s="141"/>
      <c r="IG15" s="143"/>
      <c r="IH15" s="141"/>
      <c r="II15" s="142"/>
      <c r="IJ15" s="141"/>
      <c r="IK15" s="143"/>
      <c r="IL15" s="141"/>
      <c r="IM15" s="143"/>
      <c r="IN15" s="141"/>
      <c r="IO15" s="143"/>
      <c r="IP15" s="141"/>
      <c r="IQ15" s="143"/>
      <c r="IR15" s="141"/>
      <c r="IS15" s="142"/>
      <c r="IT15" s="141"/>
      <c r="IU15" s="142"/>
      <c r="IV15" s="141"/>
      <c r="IW15" s="142"/>
      <c r="IX15" s="141"/>
      <c r="IY15" s="143"/>
      <c r="IZ15" s="141"/>
      <c r="JA15" s="143"/>
      <c r="JB15" s="141"/>
      <c r="JC15" s="143"/>
      <c r="JD15" s="141"/>
      <c r="JE15" s="142"/>
      <c r="JF15" s="141"/>
      <c r="JG15" s="142"/>
      <c r="JH15" s="141"/>
      <c r="JI15" s="142"/>
      <c r="JJ15" s="141"/>
      <c r="JK15" s="142"/>
      <c r="JL15" s="141"/>
      <c r="JM15" s="143"/>
      <c r="JN15" s="141"/>
      <c r="JO15" s="143"/>
      <c r="JP15" s="141"/>
      <c r="JQ15" s="143"/>
      <c r="JR15" s="141"/>
      <c r="JS15" s="142"/>
      <c r="JT15" s="141"/>
      <c r="JU15" s="143"/>
      <c r="JV15" s="141"/>
      <c r="JW15" s="142"/>
      <c r="JX15" s="141"/>
      <c r="JY15" s="142"/>
      <c r="JZ15" s="141"/>
      <c r="KA15" s="142"/>
      <c r="KB15" s="141"/>
      <c r="KC15" s="143"/>
      <c r="KD15" s="141"/>
      <c r="KE15" s="143"/>
      <c r="KF15" s="141"/>
      <c r="KG15" s="142"/>
      <c r="KH15" s="141"/>
      <c r="KI15" s="142"/>
      <c r="KJ15" s="141"/>
      <c r="KK15" s="143"/>
      <c r="KL15" s="141"/>
      <c r="KM15" s="142"/>
      <c r="KN15" s="141"/>
      <c r="KO15" s="142"/>
      <c r="KP15" s="141"/>
      <c r="KQ15" s="142"/>
      <c r="KR15" s="141"/>
      <c r="KS15" s="142"/>
      <c r="KT15" s="141"/>
      <c r="KU15" s="142"/>
      <c r="KV15" s="141"/>
      <c r="KW15" s="142"/>
      <c r="KX15" s="141"/>
      <c r="KY15" s="143"/>
      <c r="KZ15" s="141"/>
      <c r="LA15" s="142"/>
      <c r="LB15" s="141"/>
      <c r="LC15" s="143"/>
      <c r="LD15" s="141"/>
      <c r="LE15" s="143"/>
      <c r="LF15" s="141"/>
      <c r="LG15" s="143"/>
      <c r="LH15" s="141"/>
      <c r="LI15" s="142"/>
      <c r="LJ15" s="141"/>
      <c r="LK15" s="142"/>
      <c r="LL15" s="141"/>
      <c r="LM15" s="143"/>
      <c r="LN15" s="141"/>
      <c r="LO15" s="142"/>
      <c r="LP15" s="141"/>
      <c r="LQ15" s="143"/>
      <c r="LR15" s="141"/>
      <c r="LS15" s="143"/>
      <c r="LT15" s="141"/>
      <c r="LU15" s="143"/>
      <c r="LV15" s="141"/>
      <c r="LW15" s="142"/>
      <c r="LX15" s="141"/>
      <c r="LY15" s="142"/>
      <c r="LZ15" s="141"/>
      <c r="MA15" s="143"/>
      <c r="MB15" s="141"/>
      <c r="MC15" s="142"/>
      <c r="MD15" s="141"/>
      <c r="ME15" s="143"/>
      <c r="MF15" s="141"/>
      <c r="MG15" s="143"/>
      <c r="MH15" s="141"/>
      <c r="MI15" s="143"/>
      <c r="MJ15" s="141"/>
      <c r="MK15" s="143"/>
      <c r="ML15" s="141"/>
      <c r="MM15" s="142"/>
      <c r="MN15" s="141"/>
      <c r="MO15" s="142"/>
      <c r="MP15" s="141"/>
      <c r="MQ15" s="142"/>
      <c r="MR15" s="141"/>
      <c r="MS15" s="143"/>
      <c r="MT15" s="141"/>
      <c r="MU15" s="143"/>
      <c r="MV15" s="141"/>
      <c r="MW15" s="143"/>
      <c r="MX15" s="141"/>
      <c r="MY15" s="142"/>
      <c r="MZ15" s="141"/>
      <c r="NA15" s="142"/>
      <c r="NB15" s="141"/>
      <c r="NC15" s="142"/>
      <c r="ND15" s="141"/>
      <c r="NE15" s="142"/>
      <c r="NF15" s="141"/>
      <c r="NG15" s="143"/>
      <c r="NH15" s="141"/>
      <c r="NI15" s="143"/>
      <c r="NJ15" s="141"/>
      <c r="NK15" s="143"/>
      <c r="NL15" s="141"/>
      <c r="NM15" s="142"/>
      <c r="NN15" s="141"/>
      <c r="NO15" s="143"/>
      <c r="NP15" s="141"/>
      <c r="NQ15" s="142"/>
      <c r="NR15" s="141"/>
      <c r="NS15" s="142"/>
      <c r="NT15" s="141"/>
      <c r="NU15" s="142"/>
      <c r="NV15" s="141"/>
      <c r="NW15" s="143"/>
      <c r="NX15" s="141"/>
      <c r="NY15" s="143"/>
      <c r="NZ15" s="141"/>
      <c r="OA15" s="142"/>
      <c r="OB15" s="141"/>
      <c r="OC15" s="142"/>
      <c r="OD15" s="141"/>
      <c r="OE15" s="143"/>
      <c r="OF15" s="141"/>
      <c r="OG15" s="142"/>
      <c r="OH15" s="141"/>
      <c r="OI15" s="142"/>
      <c r="OJ15" s="141"/>
      <c r="OK15" s="142"/>
      <c r="OL15" s="141"/>
      <c r="OM15" s="142"/>
      <c r="ON15" s="141"/>
      <c r="OO15" s="142"/>
      <c r="OP15" s="141"/>
      <c r="OQ15" s="142"/>
      <c r="OR15" s="141"/>
      <c r="OS15" s="143"/>
      <c r="OT15" s="141"/>
      <c r="OU15" s="142"/>
      <c r="OV15" s="141"/>
      <c r="OW15" s="143"/>
      <c r="OX15" s="141"/>
      <c r="OY15" s="143"/>
      <c r="OZ15" s="141"/>
      <c r="PA15" s="143"/>
      <c r="PB15" s="141"/>
      <c r="PC15" s="142"/>
      <c r="PD15" s="141"/>
      <c r="PE15" s="142"/>
      <c r="PF15" s="141"/>
      <c r="PG15" s="143"/>
      <c r="PH15" s="141"/>
      <c r="PI15" s="142"/>
      <c r="PJ15" s="141"/>
      <c r="PK15" s="143"/>
      <c r="PL15" s="141"/>
      <c r="PM15" s="143"/>
      <c r="PN15" s="141"/>
      <c r="PO15" s="143"/>
      <c r="PP15" s="141"/>
      <c r="PQ15" s="142"/>
      <c r="PR15" s="141"/>
      <c r="PS15" s="142"/>
      <c r="PT15" s="141"/>
      <c r="PU15" s="143"/>
      <c r="PV15" s="141"/>
      <c r="PW15" s="142"/>
      <c r="PX15" s="141"/>
      <c r="PY15" s="143"/>
      <c r="PZ15" s="141"/>
      <c r="QA15" s="143"/>
      <c r="QB15" s="141"/>
      <c r="QC15" s="143"/>
      <c r="QD15" s="141"/>
      <c r="QE15" s="143"/>
      <c r="QF15" s="141"/>
      <c r="QG15" s="142"/>
      <c r="QH15" s="141"/>
      <c r="QI15" s="142"/>
      <c r="QJ15" s="141"/>
      <c r="QK15" s="142"/>
      <c r="QL15" s="141"/>
      <c r="QM15" s="143"/>
      <c r="QN15" s="141"/>
      <c r="QO15" s="143"/>
      <c r="QP15" s="141"/>
      <c r="QQ15" s="143"/>
      <c r="QR15" s="141"/>
      <c r="QS15" s="142"/>
      <c r="QT15" s="141"/>
      <c r="QU15" s="142"/>
      <c r="QV15" s="141"/>
      <c r="QW15" s="142"/>
      <c r="QX15" s="141"/>
      <c r="QY15" s="142"/>
      <c r="QZ15" s="141"/>
      <c r="RA15" s="143"/>
      <c r="RB15" s="141"/>
      <c r="RC15" s="143"/>
      <c r="RD15" s="141"/>
      <c r="RE15" s="143"/>
      <c r="RF15" s="141"/>
      <c r="RG15" s="142"/>
      <c r="RH15" s="141"/>
      <c r="RI15" s="143"/>
      <c r="RJ15" s="141"/>
      <c r="RK15" s="142"/>
      <c r="RL15" s="141"/>
      <c r="RM15" s="142"/>
      <c r="RN15" s="141"/>
      <c r="RO15" s="142"/>
      <c r="RP15" s="141"/>
      <c r="RQ15" s="143"/>
      <c r="RR15" s="141"/>
      <c r="RS15" s="143"/>
      <c r="RT15" s="141"/>
      <c r="RU15" s="142"/>
      <c r="RV15" s="141"/>
      <c r="RW15" s="142"/>
      <c r="RX15" s="141"/>
      <c r="RY15" s="143"/>
      <c r="RZ15" s="141"/>
      <c r="SA15" s="142"/>
      <c r="SB15" s="141"/>
      <c r="SC15" s="142"/>
      <c r="SD15" s="141"/>
      <c r="SE15" s="142"/>
      <c r="SF15" s="141"/>
      <c r="SG15" s="142"/>
      <c r="SH15" s="141"/>
      <c r="SI15" s="142"/>
      <c r="SJ15" s="141"/>
      <c r="SK15" s="142"/>
      <c r="SL15" s="141"/>
      <c r="SM15" s="143"/>
      <c r="SN15" s="141"/>
      <c r="SO15" s="142"/>
      <c r="SP15" s="141"/>
      <c r="SQ15" s="143"/>
      <c r="SR15" s="141"/>
      <c r="SS15" s="143"/>
      <c r="ST15" s="141"/>
      <c r="SU15" s="143"/>
      <c r="SV15" s="141"/>
      <c r="SW15" s="142"/>
      <c r="SX15" s="141"/>
      <c r="SY15" s="142"/>
      <c r="SZ15" s="141"/>
      <c r="TA15" s="143"/>
      <c r="TB15" s="141"/>
      <c r="TC15" s="142"/>
      <c r="TD15" s="141"/>
      <c r="TE15" s="143"/>
      <c r="TF15" s="141"/>
      <c r="TG15" s="143"/>
      <c r="TH15" s="141"/>
      <c r="TI15" s="143"/>
      <c r="TJ15" s="141"/>
      <c r="TK15" s="142"/>
      <c r="TL15" s="141"/>
      <c r="TM15" s="142"/>
      <c r="TN15" s="141"/>
      <c r="TO15" s="143"/>
      <c r="TP15" s="141"/>
      <c r="TQ15" s="142"/>
      <c r="TR15" s="141"/>
      <c r="TS15" s="143"/>
      <c r="TT15" s="141"/>
      <c r="TU15" s="143"/>
      <c r="TV15" s="141"/>
      <c r="TW15" s="143"/>
      <c r="TX15" s="141"/>
      <c r="TY15" s="143"/>
      <c r="TZ15" s="141"/>
      <c r="UA15" s="142"/>
      <c r="UB15" s="141"/>
      <c r="UC15" s="142"/>
      <c r="UD15" s="141"/>
      <c r="UE15" s="142"/>
      <c r="UF15" s="141"/>
      <c r="UG15" s="143"/>
      <c r="UH15" s="141"/>
      <c r="UI15" s="143"/>
      <c r="UJ15" s="141"/>
      <c r="UK15" s="143"/>
      <c r="UL15" s="141"/>
      <c r="UM15" s="142"/>
      <c r="UN15" s="141"/>
      <c r="UO15" s="142"/>
      <c r="UP15" s="141"/>
      <c r="UQ15" s="142"/>
      <c r="UR15" s="141"/>
      <c r="US15" s="142"/>
      <c r="UT15" s="141"/>
      <c r="UU15" s="143"/>
      <c r="UV15" s="141"/>
      <c r="UW15" s="143"/>
      <c r="UX15" s="141"/>
      <c r="UY15" s="143"/>
      <c r="UZ15" s="141"/>
      <c r="VA15" s="142"/>
      <c r="VB15" s="141"/>
      <c r="VC15" s="143"/>
      <c r="VD15" s="141"/>
      <c r="VE15" s="142"/>
      <c r="VF15" s="141"/>
      <c r="VG15" s="142"/>
      <c r="VH15" s="141"/>
      <c r="VI15" s="142"/>
      <c r="VJ15" s="141"/>
      <c r="VK15" s="143"/>
      <c r="VL15" s="141"/>
      <c r="VM15" s="143"/>
      <c r="VN15" s="141"/>
      <c r="VO15" s="142"/>
      <c r="VP15" s="141"/>
      <c r="VQ15" s="142"/>
      <c r="VR15" s="141"/>
      <c r="VS15" s="143"/>
      <c r="VT15" s="141"/>
      <c r="VU15" s="142"/>
      <c r="VV15" s="141"/>
      <c r="VW15" s="142"/>
      <c r="VX15" s="141"/>
      <c r="VY15" s="142"/>
      <c r="VZ15" s="141"/>
      <c r="WA15" s="142"/>
      <c r="WB15" s="141"/>
      <c r="WC15" s="142"/>
      <c r="WD15" s="141"/>
      <c r="WE15" s="142"/>
      <c r="WF15" s="141"/>
      <c r="WG15" s="143"/>
      <c r="WH15" s="141"/>
      <c r="WI15" s="142"/>
      <c r="WJ15" s="141"/>
      <c r="WK15" s="143"/>
      <c r="WL15" s="141"/>
      <c r="WM15" s="143"/>
      <c r="WN15" s="141"/>
      <c r="WO15" s="143"/>
      <c r="WP15" s="141"/>
      <c r="WQ15" s="142"/>
      <c r="WR15" s="141"/>
      <c r="WS15" s="142"/>
      <c r="WT15" s="141"/>
      <c r="WU15" s="143"/>
      <c r="WV15" s="141"/>
      <c r="WW15" s="142"/>
      <c r="WX15" s="141"/>
      <c r="WY15" s="143"/>
      <c r="WZ15" s="141"/>
      <c r="XA15" s="143"/>
      <c r="XB15" s="141"/>
      <c r="XC15" s="143"/>
      <c r="XD15" s="141"/>
      <c r="XE15" s="142"/>
      <c r="XF15" s="141"/>
      <c r="XG15" s="142"/>
      <c r="XH15" s="141"/>
      <c r="XI15" s="143"/>
      <c r="XJ15" s="141"/>
      <c r="XK15" s="142"/>
      <c r="XL15" s="141"/>
      <c r="XM15" s="143"/>
      <c r="XN15" s="141"/>
      <c r="XO15" s="143"/>
      <c r="XP15" s="141"/>
      <c r="XQ15" s="143"/>
      <c r="XR15" s="141"/>
      <c r="XS15" s="143"/>
      <c r="XT15" s="141"/>
      <c r="XU15" s="142"/>
      <c r="XV15" s="141"/>
      <c r="XW15" s="142"/>
      <c r="XX15" s="141"/>
      <c r="XY15" s="142"/>
      <c r="XZ15" s="141"/>
      <c r="YA15" s="143"/>
      <c r="YB15" s="141"/>
      <c r="YC15" s="143"/>
      <c r="YD15" s="141"/>
      <c r="YE15" s="143"/>
      <c r="YF15" s="141"/>
      <c r="YG15" s="142"/>
      <c r="YH15" s="141"/>
      <c r="YI15" s="142"/>
      <c r="YJ15" s="141"/>
      <c r="YK15" s="142"/>
      <c r="YL15" s="141"/>
      <c r="YM15" s="142"/>
      <c r="YN15" s="141"/>
      <c r="YO15" s="143"/>
      <c r="YP15" s="141"/>
      <c r="YQ15" s="143"/>
      <c r="YR15" s="141"/>
      <c r="YS15" s="143"/>
      <c r="YT15" s="141"/>
      <c r="YU15" s="142"/>
      <c r="YV15" s="141"/>
      <c r="YW15" s="143"/>
      <c r="YX15" s="141"/>
      <c r="YY15" s="142"/>
      <c r="YZ15" s="141"/>
      <c r="ZA15" s="142"/>
      <c r="ZB15" s="141"/>
      <c r="ZC15" s="142"/>
      <c r="ZD15" s="141"/>
      <c r="ZE15" s="143"/>
      <c r="ZF15" s="141"/>
      <c r="ZG15" s="143"/>
      <c r="ZH15" s="141"/>
      <c r="ZI15" s="142"/>
      <c r="ZJ15" s="141"/>
      <c r="ZK15" s="142"/>
      <c r="ZL15" s="141"/>
      <c r="ZM15" s="143"/>
      <c r="ZN15" s="141"/>
      <c r="ZO15" s="142"/>
      <c r="ZP15" s="141"/>
      <c r="ZQ15" s="142"/>
      <c r="ZR15" s="141"/>
      <c r="ZS15" s="142"/>
      <c r="ZT15" s="141"/>
      <c r="ZU15" s="142"/>
      <c r="ZV15" s="141"/>
      <c r="ZW15" s="142"/>
      <c r="ZX15" s="141"/>
      <c r="ZY15" s="142"/>
      <c r="ZZ15" s="141"/>
      <c r="AAA15" s="143"/>
      <c r="AAB15" s="141"/>
      <c r="AAC15" s="142"/>
      <c r="AAD15" s="141"/>
      <c r="AAE15" s="143"/>
      <c r="AAF15" s="141"/>
      <c r="AAG15" s="143"/>
      <c r="AAH15" s="141"/>
      <c r="AAI15" s="143"/>
      <c r="AAJ15" s="141"/>
      <c r="AAK15" s="142"/>
      <c r="AAL15" s="141"/>
      <c r="AAM15" s="142"/>
      <c r="AAN15" s="141"/>
      <c r="AAO15" s="143"/>
      <c r="AAP15" s="141"/>
      <c r="AAQ15" s="142"/>
      <c r="AAR15" s="141"/>
      <c r="AAS15" s="143"/>
      <c r="AAT15" s="141"/>
      <c r="AAU15" s="143"/>
      <c r="AAV15" s="141"/>
      <c r="AAW15" s="143"/>
      <c r="AAX15" s="141"/>
      <c r="AAY15" s="142"/>
      <c r="AAZ15" s="141"/>
      <c r="ABA15" s="142"/>
      <c r="ABB15" s="141"/>
      <c r="ABC15" s="143"/>
      <c r="ABD15" s="141"/>
      <c r="ABE15" s="142"/>
      <c r="ABF15" s="141"/>
      <c r="ABG15" s="143"/>
      <c r="ABH15" s="141"/>
      <c r="ABI15" s="143"/>
      <c r="ABJ15" s="141"/>
      <c r="ABK15" s="143"/>
      <c r="ABL15" s="141"/>
      <c r="ABM15" s="143"/>
      <c r="ABN15" s="141"/>
      <c r="ABO15" s="142"/>
      <c r="ABP15" s="141"/>
      <c r="ABQ15" s="142"/>
      <c r="ABR15" s="141"/>
      <c r="ABS15" s="142"/>
      <c r="ABT15" s="141"/>
      <c r="ABU15" s="143"/>
      <c r="ABV15" s="141"/>
      <c r="ABW15" s="143"/>
      <c r="ABX15" s="141"/>
      <c r="ABY15" s="143"/>
      <c r="ABZ15" s="141"/>
      <c r="ACA15" s="142"/>
      <c r="ACB15" s="141"/>
      <c r="ACC15" s="142"/>
      <c r="ACD15" s="141"/>
      <c r="ACE15" s="142"/>
      <c r="ACF15" s="141"/>
      <c r="ACG15" s="142"/>
      <c r="ACH15" s="141"/>
      <c r="ACI15" s="143"/>
      <c r="ACJ15" s="141"/>
      <c r="ACK15" s="143"/>
      <c r="ACL15" s="141"/>
      <c r="ACM15" s="143"/>
      <c r="ACN15" s="141"/>
      <c r="ACO15" s="142"/>
      <c r="ACP15" s="141"/>
      <c r="ACQ15" s="143"/>
      <c r="ACR15" s="141"/>
      <c r="ACS15" s="142"/>
      <c r="ACT15" s="141"/>
      <c r="ACU15" s="142"/>
      <c r="ACV15" s="141"/>
      <c r="ACW15" s="142"/>
      <c r="ACX15" s="141"/>
      <c r="ACY15" s="143"/>
      <c r="ACZ15" s="141"/>
      <c r="ADA15" s="143"/>
      <c r="ADB15" s="141"/>
      <c r="ADC15" s="142"/>
      <c r="ADD15" s="141"/>
      <c r="ADE15" s="142"/>
      <c r="ADF15" s="141"/>
      <c r="ADG15" s="143"/>
    </row>
    <row r="16" spans="1:787" s="151" customFormat="1" ht="20.25" customHeight="1" thickBot="1">
      <c r="A16" s="255">
        <v>7</v>
      </c>
      <c r="B16" s="257"/>
      <c r="C16" s="147">
        <f>IF(B16="","",B16)</f>
      </c>
      <c r="D16" s="148"/>
      <c r="E16" s="149"/>
      <c r="F16" s="148"/>
      <c r="G16" s="149"/>
      <c r="H16" s="148"/>
      <c r="I16" s="149"/>
      <c r="J16" s="148"/>
      <c r="K16" s="149"/>
      <c r="L16" s="148"/>
      <c r="M16" s="149"/>
      <c r="N16" s="148"/>
      <c r="O16" s="149"/>
      <c r="P16" s="148"/>
      <c r="Q16" s="150"/>
      <c r="R16" s="148"/>
      <c r="S16" s="149"/>
      <c r="T16" s="148"/>
      <c r="U16" s="150"/>
      <c r="V16" s="148"/>
      <c r="W16" s="150"/>
      <c r="X16" s="148"/>
      <c r="Y16" s="150"/>
      <c r="Z16" s="148"/>
      <c r="AA16" s="149"/>
      <c r="AB16" s="148"/>
      <c r="AC16" s="149"/>
      <c r="AD16" s="148"/>
      <c r="AE16" s="149"/>
      <c r="AF16" s="148"/>
      <c r="AG16" s="149"/>
      <c r="AH16" s="148"/>
      <c r="AI16" s="150"/>
      <c r="AJ16" s="148"/>
      <c r="AK16" s="150"/>
      <c r="AL16" s="148"/>
      <c r="AM16" s="150"/>
      <c r="AN16" s="148"/>
      <c r="AO16" s="150"/>
      <c r="AP16" s="148"/>
      <c r="AQ16" s="149"/>
      <c r="AR16" s="148"/>
      <c r="AS16" s="149"/>
      <c r="AT16" s="148"/>
      <c r="AU16" s="149"/>
      <c r="AV16" s="148"/>
      <c r="AW16" s="150"/>
      <c r="AX16" s="148"/>
      <c r="AY16" s="150"/>
      <c r="AZ16" s="148"/>
      <c r="BA16" s="150"/>
      <c r="BB16" s="148"/>
      <c r="BC16" s="150"/>
      <c r="BD16" s="148"/>
      <c r="BE16" s="150"/>
      <c r="BF16" s="148"/>
      <c r="BG16" s="149"/>
      <c r="BH16" s="148"/>
      <c r="BI16" s="149"/>
      <c r="BJ16" s="148"/>
      <c r="BK16" s="150"/>
      <c r="BL16" s="148"/>
      <c r="BM16" s="150"/>
      <c r="BN16" s="148"/>
      <c r="BO16" s="150"/>
      <c r="BP16" s="148"/>
      <c r="BQ16" s="149"/>
      <c r="BR16" s="148"/>
      <c r="BS16" s="149"/>
      <c r="BT16" s="148"/>
      <c r="BU16" s="149"/>
      <c r="BV16" s="148"/>
      <c r="BW16" s="149"/>
      <c r="BX16" s="148"/>
      <c r="BY16" s="150"/>
      <c r="BZ16" s="148"/>
      <c r="CA16" s="150"/>
      <c r="CB16" s="148"/>
      <c r="CC16" s="150"/>
      <c r="CD16" s="148"/>
      <c r="CE16" s="149"/>
      <c r="CF16" s="148"/>
      <c r="CG16" s="150"/>
      <c r="CH16" s="148"/>
      <c r="CI16" s="149"/>
      <c r="CJ16" s="148"/>
      <c r="CK16" s="149"/>
      <c r="CL16" s="148"/>
      <c r="CM16" s="149"/>
      <c r="CN16" s="148"/>
      <c r="CO16" s="150"/>
      <c r="CP16" s="148"/>
      <c r="CQ16" s="150"/>
      <c r="CR16" s="148"/>
      <c r="CS16" s="149"/>
      <c r="CT16" s="148"/>
      <c r="CU16" s="149"/>
      <c r="CV16" s="148"/>
      <c r="CW16" s="150"/>
      <c r="CX16" s="148"/>
      <c r="CY16" s="149"/>
      <c r="CZ16" s="148"/>
      <c r="DA16" s="149"/>
      <c r="DB16" s="148"/>
      <c r="DC16" s="149"/>
      <c r="DD16" s="148"/>
      <c r="DE16" s="149"/>
      <c r="DF16" s="148"/>
      <c r="DG16" s="149"/>
      <c r="DH16" s="148"/>
      <c r="DI16" s="149"/>
      <c r="DJ16" s="148"/>
      <c r="DK16" s="150"/>
      <c r="DL16" s="148"/>
      <c r="DM16" s="149"/>
      <c r="DN16" s="148"/>
      <c r="DO16" s="150"/>
      <c r="DP16" s="148"/>
      <c r="DQ16" s="150"/>
      <c r="DR16" s="148"/>
      <c r="DS16" s="150"/>
      <c r="DT16" s="148"/>
      <c r="DU16" s="149"/>
      <c r="DV16" s="148"/>
      <c r="DW16" s="149"/>
      <c r="DX16" s="148"/>
      <c r="DY16" s="149"/>
      <c r="DZ16" s="148"/>
      <c r="EA16" s="149"/>
      <c r="EB16" s="148"/>
      <c r="EC16" s="150"/>
      <c r="ED16" s="148"/>
      <c r="EE16" s="150"/>
      <c r="EF16" s="148"/>
      <c r="EG16" s="150"/>
      <c r="EH16" s="148"/>
      <c r="EI16" s="150"/>
      <c r="EJ16" s="148"/>
      <c r="EK16" s="149"/>
      <c r="EL16" s="148"/>
      <c r="EM16" s="149"/>
      <c r="EN16" s="148"/>
      <c r="EO16" s="149"/>
      <c r="EP16" s="148"/>
      <c r="EQ16" s="150"/>
      <c r="ER16" s="148"/>
      <c r="ES16" s="150"/>
      <c r="ET16" s="148"/>
      <c r="EU16" s="150"/>
      <c r="EV16" s="148"/>
      <c r="EW16" s="150"/>
      <c r="EX16" s="148"/>
      <c r="EY16" s="149"/>
      <c r="EZ16" s="148"/>
      <c r="FA16" s="149"/>
      <c r="FB16" s="148"/>
      <c r="FC16" s="149"/>
      <c r="FD16" s="148"/>
      <c r="FE16" s="150"/>
      <c r="FF16" s="148"/>
      <c r="FG16" s="150"/>
      <c r="FH16" s="148"/>
      <c r="FI16" s="150"/>
      <c r="FJ16" s="148"/>
      <c r="FK16" s="149"/>
      <c r="FL16" s="148"/>
      <c r="FM16" s="149"/>
      <c r="FN16" s="148"/>
      <c r="FO16" s="149"/>
      <c r="FP16" s="148"/>
      <c r="FQ16" s="149"/>
      <c r="FR16" s="148"/>
      <c r="FS16" s="150"/>
      <c r="FT16" s="148"/>
      <c r="FU16" s="150"/>
      <c r="FV16" s="148"/>
      <c r="FW16" s="150"/>
      <c r="FX16" s="148"/>
      <c r="FY16" s="149"/>
      <c r="FZ16" s="148"/>
      <c r="GA16" s="150"/>
      <c r="GB16" s="148"/>
      <c r="GC16" s="149"/>
      <c r="GD16" s="148"/>
      <c r="GE16" s="149"/>
      <c r="GF16" s="148"/>
      <c r="GG16" s="149"/>
      <c r="GH16" s="148"/>
      <c r="GI16" s="150"/>
      <c r="GJ16" s="148"/>
      <c r="GK16" s="150"/>
      <c r="GL16" s="148"/>
      <c r="GM16" s="149"/>
      <c r="GN16" s="148"/>
      <c r="GO16" s="149"/>
      <c r="GP16" s="148"/>
      <c r="GQ16" s="150"/>
      <c r="GR16" s="148"/>
      <c r="GS16" s="149"/>
      <c r="GT16" s="148"/>
      <c r="GU16" s="149"/>
      <c r="GV16" s="148"/>
      <c r="GW16" s="149"/>
      <c r="GX16" s="148"/>
      <c r="GY16" s="149"/>
      <c r="GZ16" s="148"/>
      <c r="HA16" s="149"/>
      <c r="HB16" s="148"/>
      <c r="HC16" s="149"/>
      <c r="HD16" s="148"/>
      <c r="HE16" s="150"/>
      <c r="HF16" s="148"/>
      <c r="HG16" s="149"/>
      <c r="HH16" s="148"/>
      <c r="HI16" s="150"/>
      <c r="HJ16" s="148"/>
      <c r="HK16" s="150"/>
      <c r="HL16" s="148"/>
      <c r="HM16" s="150"/>
      <c r="HN16" s="148"/>
      <c r="HO16" s="149"/>
      <c r="HP16" s="148"/>
      <c r="HQ16" s="149"/>
      <c r="HR16" s="148"/>
      <c r="HS16" s="149"/>
      <c r="HT16" s="148"/>
      <c r="HU16" s="149"/>
      <c r="HV16" s="148"/>
      <c r="HW16" s="150"/>
      <c r="HX16" s="148"/>
      <c r="HY16" s="150"/>
      <c r="HZ16" s="148"/>
      <c r="IA16" s="150"/>
      <c r="IB16" s="148"/>
      <c r="IC16" s="150"/>
      <c r="ID16" s="148"/>
      <c r="IE16" s="149"/>
      <c r="IF16" s="148"/>
      <c r="IG16" s="149"/>
      <c r="IH16" s="148"/>
      <c r="II16" s="149"/>
      <c r="IJ16" s="148"/>
      <c r="IK16" s="150"/>
      <c r="IL16" s="148"/>
      <c r="IM16" s="150"/>
      <c r="IN16" s="148"/>
      <c r="IO16" s="150"/>
      <c r="IP16" s="148"/>
      <c r="IQ16" s="148"/>
      <c r="IR16" s="150"/>
      <c r="IS16" s="149"/>
      <c r="IT16" s="148"/>
      <c r="IU16" s="149"/>
      <c r="IV16" s="148"/>
      <c r="IW16" s="149"/>
      <c r="IX16" s="148"/>
      <c r="IY16" s="150"/>
      <c r="IZ16" s="148"/>
      <c r="JA16" s="150"/>
      <c r="JB16" s="148"/>
      <c r="JC16" s="150"/>
      <c r="JD16" s="148"/>
      <c r="JE16" s="149"/>
      <c r="JF16" s="148"/>
      <c r="JG16" s="149"/>
      <c r="JH16" s="148"/>
      <c r="JI16" s="149"/>
      <c r="JJ16" s="148"/>
      <c r="JK16" s="149"/>
      <c r="JL16" s="148"/>
      <c r="JM16" s="150"/>
      <c r="JN16" s="148"/>
      <c r="JO16" s="150"/>
      <c r="JP16" s="148"/>
      <c r="JQ16" s="150"/>
      <c r="JR16" s="148"/>
      <c r="JS16" s="149"/>
      <c r="JT16" s="148"/>
      <c r="JU16" s="150"/>
      <c r="JV16" s="148"/>
      <c r="JW16" s="149"/>
      <c r="JX16" s="148"/>
      <c r="JY16" s="149"/>
      <c r="JZ16" s="148"/>
      <c r="KA16" s="149"/>
      <c r="KB16" s="148"/>
      <c r="KC16" s="150"/>
      <c r="KD16" s="148"/>
      <c r="KE16" s="150"/>
      <c r="KF16" s="148"/>
      <c r="KG16" s="149"/>
      <c r="KH16" s="148"/>
      <c r="KI16" s="149"/>
      <c r="KJ16" s="148"/>
      <c r="KK16" s="150"/>
      <c r="KL16" s="148"/>
      <c r="KM16" s="149"/>
      <c r="KN16" s="148"/>
      <c r="KO16" s="149"/>
      <c r="KP16" s="148"/>
      <c r="KQ16" s="149"/>
      <c r="KR16" s="148"/>
      <c r="KS16" s="149"/>
      <c r="KT16" s="148"/>
      <c r="KU16" s="149"/>
      <c r="KV16" s="148"/>
      <c r="KW16" s="149"/>
      <c r="KX16" s="148"/>
      <c r="KY16" s="150"/>
      <c r="KZ16" s="148"/>
      <c r="LA16" s="149"/>
      <c r="LB16" s="148"/>
      <c r="LC16" s="150"/>
      <c r="LD16" s="148"/>
      <c r="LE16" s="150"/>
      <c r="LF16" s="148"/>
      <c r="LG16" s="150"/>
      <c r="LH16" s="148"/>
      <c r="LI16" s="149"/>
      <c r="LJ16" s="148"/>
      <c r="LK16" s="149"/>
      <c r="LL16" s="148"/>
      <c r="LM16" s="149"/>
      <c r="LN16" s="148"/>
      <c r="LO16" s="149"/>
      <c r="LP16" s="148"/>
      <c r="LQ16" s="150"/>
      <c r="LR16" s="148"/>
      <c r="LS16" s="150"/>
      <c r="LT16" s="148"/>
      <c r="LU16" s="150"/>
      <c r="LV16" s="148"/>
      <c r="LW16" s="150"/>
      <c r="LX16" s="148"/>
      <c r="LY16" s="149"/>
      <c r="LZ16" s="148"/>
      <c r="MA16" s="149"/>
      <c r="MB16" s="148"/>
      <c r="MC16" s="149"/>
      <c r="MD16" s="148"/>
      <c r="ME16" s="150"/>
      <c r="MF16" s="148"/>
      <c r="MG16" s="150"/>
      <c r="MH16" s="148"/>
      <c r="MI16" s="150"/>
      <c r="MJ16" s="148"/>
      <c r="MK16" s="150"/>
      <c r="ML16" s="148"/>
      <c r="MM16" s="149"/>
      <c r="MN16" s="148"/>
      <c r="MO16" s="149"/>
      <c r="MP16" s="148"/>
      <c r="MQ16" s="149"/>
      <c r="MR16" s="148"/>
      <c r="MS16" s="150"/>
      <c r="MT16" s="148"/>
      <c r="MU16" s="150"/>
      <c r="MV16" s="148"/>
      <c r="MW16" s="150"/>
      <c r="MX16" s="148"/>
      <c r="MY16" s="149"/>
      <c r="MZ16" s="148"/>
      <c r="NA16" s="149"/>
      <c r="NB16" s="148"/>
      <c r="NC16" s="149"/>
      <c r="ND16" s="148"/>
      <c r="NE16" s="149"/>
      <c r="NF16" s="148"/>
      <c r="NG16" s="150"/>
      <c r="NH16" s="148"/>
      <c r="NI16" s="150"/>
      <c r="NJ16" s="148"/>
      <c r="NK16" s="150"/>
      <c r="NL16" s="148"/>
      <c r="NM16" s="149"/>
      <c r="NN16" s="148"/>
      <c r="NO16" s="150"/>
      <c r="NP16" s="148"/>
      <c r="NQ16" s="149"/>
      <c r="NR16" s="148"/>
      <c r="NS16" s="149"/>
      <c r="NT16" s="148"/>
      <c r="NU16" s="149"/>
      <c r="NV16" s="148"/>
      <c r="NW16" s="150"/>
      <c r="NX16" s="148"/>
      <c r="NY16" s="150"/>
      <c r="NZ16" s="148"/>
      <c r="OA16" s="149"/>
      <c r="OB16" s="148"/>
      <c r="OC16" s="149"/>
      <c r="OD16" s="148"/>
      <c r="OE16" s="150"/>
      <c r="OF16" s="148"/>
      <c r="OG16" s="149"/>
      <c r="OH16" s="148"/>
      <c r="OI16" s="149"/>
      <c r="OJ16" s="148"/>
      <c r="OK16" s="149"/>
      <c r="OL16" s="148"/>
      <c r="OM16" s="149"/>
      <c r="ON16" s="148"/>
      <c r="OO16" s="149"/>
      <c r="OP16" s="148"/>
      <c r="OQ16" s="149"/>
      <c r="OR16" s="148"/>
      <c r="OS16" s="150"/>
      <c r="OT16" s="148"/>
      <c r="OU16" s="149"/>
      <c r="OV16" s="148"/>
      <c r="OW16" s="150"/>
      <c r="OX16" s="148"/>
      <c r="OY16" s="150"/>
      <c r="OZ16" s="148"/>
      <c r="PA16" s="150"/>
      <c r="PB16" s="148"/>
      <c r="PC16" s="149"/>
      <c r="PD16" s="148"/>
      <c r="PE16" s="149"/>
      <c r="PF16" s="148"/>
      <c r="PG16" s="149"/>
      <c r="PH16" s="148"/>
      <c r="PI16" s="149"/>
      <c r="PJ16" s="148"/>
      <c r="PK16" s="150"/>
      <c r="PL16" s="148"/>
      <c r="PM16" s="150"/>
      <c r="PN16" s="148"/>
      <c r="PO16" s="150"/>
      <c r="PP16" s="148"/>
      <c r="PQ16" s="150"/>
      <c r="PR16" s="148"/>
      <c r="PS16" s="149"/>
      <c r="PT16" s="148"/>
      <c r="PU16" s="149"/>
      <c r="PV16" s="148"/>
      <c r="PW16" s="149"/>
      <c r="PX16" s="148"/>
      <c r="PY16" s="150"/>
      <c r="PZ16" s="148"/>
      <c r="QA16" s="150"/>
      <c r="QB16" s="148"/>
      <c r="QC16" s="150"/>
      <c r="QD16" s="148"/>
      <c r="QE16" s="150"/>
      <c r="QF16" s="148"/>
      <c r="QG16" s="149"/>
      <c r="QH16" s="148"/>
      <c r="QI16" s="149"/>
      <c r="QJ16" s="148"/>
      <c r="QK16" s="149"/>
      <c r="QL16" s="148"/>
      <c r="QM16" s="150"/>
      <c r="QN16" s="148"/>
      <c r="QO16" s="150"/>
      <c r="QP16" s="148"/>
      <c r="QQ16" s="150"/>
      <c r="QR16" s="148"/>
      <c r="QS16" s="149"/>
      <c r="QT16" s="148"/>
      <c r="QU16" s="149"/>
      <c r="QV16" s="148"/>
      <c r="QW16" s="149"/>
      <c r="QX16" s="148"/>
      <c r="QY16" s="149"/>
      <c r="QZ16" s="148"/>
      <c r="RA16" s="150"/>
      <c r="RB16" s="148"/>
      <c r="RC16" s="150"/>
      <c r="RD16" s="148"/>
      <c r="RE16" s="150"/>
      <c r="RF16" s="148"/>
      <c r="RG16" s="149"/>
      <c r="RH16" s="148"/>
      <c r="RI16" s="150"/>
      <c r="RJ16" s="148"/>
      <c r="RK16" s="149"/>
      <c r="RL16" s="148"/>
      <c r="RM16" s="149"/>
      <c r="RN16" s="148"/>
      <c r="RO16" s="149"/>
      <c r="RP16" s="148"/>
      <c r="RQ16" s="150"/>
      <c r="RR16" s="148"/>
      <c r="RS16" s="150"/>
      <c r="RT16" s="148"/>
      <c r="RU16" s="149"/>
      <c r="RV16" s="148"/>
      <c r="RW16" s="149"/>
      <c r="RX16" s="148"/>
      <c r="RY16" s="150"/>
      <c r="RZ16" s="148"/>
      <c r="SA16" s="149"/>
      <c r="SB16" s="148"/>
      <c r="SC16" s="149"/>
      <c r="SD16" s="148"/>
      <c r="SE16" s="149"/>
      <c r="SF16" s="148"/>
      <c r="SG16" s="149"/>
      <c r="SH16" s="148"/>
      <c r="SI16" s="149"/>
      <c r="SJ16" s="148"/>
      <c r="SK16" s="149"/>
      <c r="SL16" s="148"/>
      <c r="SM16" s="150"/>
      <c r="SN16" s="148"/>
      <c r="SO16" s="149"/>
      <c r="SP16" s="148"/>
      <c r="SQ16" s="150"/>
      <c r="SR16" s="148"/>
      <c r="SS16" s="150"/>
      <c r="ST16" s="148"/>
      <c r="SU16" s="150"/>
      <c r="SV16" s="148"/>
      <c r="SW16" s="149"/>
      <c r="SX16" s="148"/>
      <c r="SY16" s="149"/>
      <c r="SZ16" s="148"/>
      <c r="TA16" s="149"/>
      <c r="TB16" s="148"/>
      <c r="TC16" s="149"/>
      <c r="TD16" s="148"/>
      <c r="TE16" s="150"/>
      <c r="TF16" s="148"/>
      <c r="TG16" s="150"/>
      <c r="TH16" s="148"/>
      <c r="TI16" s="150"/>
      <c r="TJ16" s="148"/>
      <c r="TK16" s="150"/>
      <c r="TL16" s="148"/>
      <c r="TM16" s="149"/>
      <c r="TN16" s="148"/>
      <c r="TO16" s="149"/>
      <c r="TP16" s="148"/>
      <c r="TQ16" s="149"/>
      <c r="TR16" s="148"/>
      <c r="TS16" s="150"/>
      <c r="TT16" s="148"/>
      <c r="TU16" s="150"/>
      <c r="TV16" s="148"/>
      <c r="TW16" s="150"/>
      <c r="TX16" s="148"/>
      <c r="TY16" s="150"/>
      <c r="TZ16" s="148"/>
      <c r="UA16" s="149"/>
      <c r="UB16" s="148"/>
      <c r="UC16" s="149"/>
      <c r="UD16" s="148"/>
      <c r="UE16" s="149"/>
      <c r="UF16" s="148"/>
      <c r="UG16" s="150"/>
      <c r="UH16" s="148"/>
      <c r="UI16" s="150"/>
      <c r="UJ16" s="148"/>
      <c r="UK16" s="150"/>
      <c r="UL16" s="148"/>
      <c r="UM16" s="149"/>
      <c r="UN16" s="148"/>
      <c r="UO16" s="149"/>
      <c r="UP16" s="148"/>
      <c r="UQ16" s="149"/>
      <c r="UR16" s="148"/>
      <c r="US16" s="149"/>
      <c r="UT16" s="148"/>
      <c r="UU16" s="150"/>
      <c r="UV16" s="148"/>
      <c r="UW16" s="150"/>
      <c r="UX16" s="148"/>
      <c r="UY16" s="150"/>
      <c r="UZ16" s="148"/>
      <c r="VA16" s="149"/>
      <c r="VB16" s="148"/>
      <c r="VC16" s="150"/>
      <c r="VD16" s="148"/>
      <c r="VE16" s="149"/>
      <c r="VF16" s="148"/>
      <c r="VG16" s="149"/>
      <c r="VH16" s="148"/>
      <c r="VI16" s="149"/>
      <c r="VJ16" s="148"/>
      <c r="VK16" s="150"/>
      <c r="VL16" s="148"/>
      <c r="VM16" s="150"/>
      <c r="VN16" s="148"/>
      <c r="VO16" s="149"/>
      <c r="VP16" s="148"/>
      <c r="VQ16" s="149"/>
      <c r="VR16" s="148"/>
      <c r="VS16" s="150"/>
      <c r="VT16" s="148"/>
      <c r="VU16" s="149"/>
      <c r="VV16" s="148"/>
      <c r="VW16" s="149"/>
      <c r="VX16" s="148"/>
      <c r="VY16" s="149"/>
      <c r="VZ16" s="148"/>
      <c r="WA16" s="149"/>
      <c r="WB16" s="148"/>
      <c r="WC16" s="149"/>
      <c r="WD16" s="148"/>
      <c r="WE16" s="149"/>
      <c r="WF16" s="148"/>
      <c r="WG16" s="150"/>
      <c r="WH16" s="148"/>
      <c r="WI16" s="149"/>
      <c r="WJ16" s="148"/>
      <c r="WK16" s="150"/>
      <c r="WL16" s="148"/>
      <c r="WM16" s="150"/>
      <c r="WN16" s="148"/>
      <c r="WO16" s="150"/>
      <c r="WP16" s="148"/>
      <c r="WQ16" s="149"/>
      <c r="WR16" s="148"/>
      <c r="WS16" s="149"/>
      <c r="WT16" s="148"/>
      <c r="WU16" s="149"/>
      <c r="WV16" s="148"/>
      <c r="WW16" s="149"/>
      <c r="WX16" s="148"/>
      <c r="WY16" s="150"/>
      <c r="WZ16" s="148"/>
      <c r="XA16" s="150"/>
      <c r="XB16" s="148"/>
      <c r="XC16" s="150"/>
      <c r="XD16" s="148"/>
      <c r="XE16" s="150"/>
      <c r="XF16" s="148"/>
      <c r="XG16" s="149"/>
      <c r="XH16" s="148"/>
      <c r="XI16" s="149"/>
      <c r="XJ16" s="148"/>
      <c r="XK16" s="149"/>
      <c r="XL16" s="148"/>
      <c r="XM16" s="150"/>
      <c r="XN16" s="148"/>
      <c r="XO16" s="150"/>
      <c r="XP16" s="148"/>
      <c r="XQ16" s="150"/>
      <c r="XR16" s="148"/>
      <c r="XS16" s="150"/>
      <c r="XT16" s="148"/>
      <c r="XU16" s="149"/>
      <c r="XV16" s="148"/>
      <c r="XW16" s="149"/>
      <c r="XX16" s="148"/>
      <c r="XY16" s="149"/>
      <c r="XZ16" s="148"/>
      <c r="YA16" s="150"/>
      <c r="YB16" s="148"/>
      <c r="YC16" s="150"/>
      <c r="YD16" s="148"/>
      <c r="YE16" s="150"/>
      <c r="YF16" s="148"/>
      <c r="YG16" s="149"/>
      <c r="YH16" s="148"/>
      <c r="YI16" s="149"/>
      <c r="YJ16" s="148"/>
      <c r="YK16" s="149"/>
      <c r="YL16" s="148"/>
      <c r="YM16" s="149"/>
      <c r="YN16" s="148"/>
      <c r="YO16" s="150"/>
      <c r="YP16" s="148"/>
      <c r="YQ16" s="150"/>
      <c r="YR16" s="148"/>
      <c r="YS16" s="150"/>
      <c r="YT16" s="148"/>
      <c r="YU16" s="149"/>
      <c r="YV16" s="148"/>
      <c r="YW16" s="150"/>
      <c r="YX16" s="148"/>
      <c r="YY16" s="149"/>
      <c r="YZ16" s="148"/>
      <c r="ZA16" s="149"/>
      <c r="ZB16" s="148"/>
      <c r="ZC16" s="149"/>
      <c r="ZD16" s="148"/>
      <c r="ZE16" s="150"/>
      <c r="ZF16" s="148"/>
      <c r="ZG16" s="150"/>
      <c r="ZH16" s="148"/>
      <c r="ZI16" s="149"/>
      <c r="ZJ16" s="148"/>
      <c r="ZK16" s="149"/>
      <c r="ZL16" s="148"/>
      <c r="ZM16" s="150"/>
      <c r="ZN16" s="148"/>
      <c r="ZO16" s="149"/>
      <c r="ZP16" s="148"/>
      <c r="ZQ16" s="149"/>
      <c r="ZR16" s="148"/>
      <c r="ZS16" s="149"/>
      <c r="ZT16" s="148"/>
      <c r="ZU16" s="149"/>
      <c r="ZV16" s="148"/>
      <c r="ZW16" s="149"/>
      <c r="ZX16" s="148"/>
      <c r="ZY16" s="149"/>
      <c r="ZZ16" s="148"/>
      <c r="AAA16" s="150"/>
      <c r="AAB16" s="148"/>
      <c r="AAC16" s="149"/>
      <c r="AAD16" s="148"/>
      <c r="AAE16" s="150"/>
      <c r="AAF16" s="148"/>
      <c r="AAG16" s="150"/>
      <c r="AAH16" s="148"/>
      <c r="AAI16" s="150"/>
      <c r="AAJ16" s="148"/>
      <c r="AAK16" s="149"/>
      <c r="AAL16" s="148"/>
      <c r="AAM16" s="149"/>
      <c r="AAN16" s="148"/>
      <c r="AAO16" s="149"/>
      <c r="AAP16" s="148"/>
      <c r="AAQ16" s="149"/>
      <c r="AAR16" s="148"/>
      <c r="AAS16" s="150"/>
      <c r="AAT16" s="148"/>
      <c r="AAU16" s="150"/>
      <c r="AAV16" s="148"/>
      <c r="AAW16" s="150"/>
      <c r="AAX16" s="148"/>
      <c r="AAY16" s="150"/>
      <c r="AAZ16" s="148"/>
      <c r="ABA16" s="149"/>
      <c r="ABB16" s="148"/>
      <c r="ABC16" s="149"/>
      <c r="ABD16" s="148"/>
      <c r="ABE16" s="149"/>
      <c r="ABF16" s="148"/>
      <c r="ABG16" s="150"/>
      <c r="ABH16" s="148"/>
      <c r="ABI16" s="150"/>
      <c r="ABJ16" s="148"/>
      <c r="ABK16" s="150"/>
      <c r="ABL16" s="148"/>
      <c r="ABM16" s="150"/>
      <c r="ABN16" s="148"/>
      <c r="ABO16" s="149"/>
      <c r="ABP16" s="148"/>
      <c r="ABQ16" s="149"/>
      <c r="ABR16" s="148"/>
      <c r="ABS16" s="149"/>
      <c r="ABT16" s="148"/>
      <c r="ABU16" s="150"/>
      <c r="ABV16" s="148"/>
      <c r="ABW16" s="150"/>
      <c r="ABX16" s="148"/>
      <c r="ABY16" s="150"/>
      <c r="ABZ16" s="148"/>
      <c r="ACA16" s="149"/>
      <c r="ACB16" s="148"/>
      <c r="ACC16" s="149"/>
      <c r="ACD16" s="148"/>
      <c r="ACE16" s="149"/>
      <c r="ACF16" s="148"/>
      <c r="ACG16" s="149"/>
      <c r="ACH16" s="148"/>
      <c r="ACI16" s="150"/>
      <c r="ACJ16" s="148"/>
      <c r="ACK16" s="150"/>
      <c r="ACL16" s="148"/>
      <c r="ACM16" s="150"/>
      <c r="ACN16" s="148"/>
      <c r="ACO16" s="149"/>
      <c r="ACP16" s="148"/>
      <c r="ACQ16" s="150"/>
      <c r="ACR16" s="148"/>
      <c r="ACS16" s="149"/>
      <c r="ACT16" s="148"/>
      <c r="ACU16" s="149"/>
      <c r="ACV16" s="148"/>
      <c r="ACW16" s="149"/>
      <c r="ACX16" s="148"/>
      <c r="ACY16" s="150"/>
      <c r="ACZ16" s="148"/>
      <c r="ADA16" s="150"/>
      <c r="ADB16" s="148"/>
      <c r="ADC16" s="149"/>
      <c r="ADD16" s="148"/>
      <c r="ADE16" s="149"/>
      <c r="ADF16" s="148"/>
      <c r="ADG16" s="150"/>
    </row>
    <row r="17" spans="1:787" s="146" customFormat="1" ht="20.25" customHeight="1" thickBot="1">
      <c r="A17" s="256"/>
      <c r="B17" s="258"/>
      <c r="C17" s="140">
        <f>IF(B16="","",CONCATENATE(B16,1))</f>
      </c>
      <c r="D17" s="141"/>
      <c r="E17" s="142"/>
      <c r="F17" s="141"/>
      <c r="G17" s="142"/>
      <c r="H17" s="141"/>
      <c r="I17" s="142"/>
      <c r="J17" s="141"/>
      <c r="K17" s="142"/>
      <c r="L17" s="141"/>
      <c r="M17" s="142"/>
      <c r="N17" s="141"/>
      <c r="O17" s="142"/>
      <c r="P17" s="141"/>
      <c r="Q17" s="143"/>
      <c r="R17" s="141"/>
      <c r="S17" s="142"/>
      <c r="T17" s="141"/>
      <c r="U17" s="143"/>
      <c r="V17" s="141"/>
      <c r="W17" s="143"/>
      <c r="X17" s="141"/>
      <c r="Y17" s="143"/>
      <c r="Z17" s="141"/>
      <c r="AA17" s="142"/>
      <c r="AB17" s="141"/>
      <c r="AC17" s="143"/>
      <c r="AD17" s="141"/>
      <c r="AE17" s="142"/>
      <c r="AF17" s="141"/>
      <c r="AG17" s="142"/>
      <c r="AH17" s="141"/>
      <c r="AI17" s="143"/>
      <c r="AJ17" s="141"/>
      <c r="AK17" s="143"/>
      <c r="AL17" s="141"/>
      <c r="AM17" s="143"/>
      <c r="AN17" s="141"/>
      <c r="AO17" s="143"/>
      <c r="AP17" s="141"/>
      <c r="AQ17" s="142"/>
      <c r="AR17" s="141"/>
      <c r="AS17" s="142"/>
      <c r="AT17" s="141"/>
      <c r="AU17" s="142"/>
      <c r="AV17" s="141"/>
      <c r="AW17" s="143"/>
      <c r="AX17" s="141"/>
      <c r="AY17" s="143"/>
      <c r="AZ17" s="141"/>
      <c r="BA17" s="143"/>
      <c r="BB17" s="141"/>
      <c r="BC17" s="143"/>
      <c r="BD17" s="141"/>
      <c r="BE17" s="143"/>
      <c r="BF17" s="141"/>
      <c r="BG17" s="142"/>
      <c r="BH17" s="141"/>
      <c r="BI17" s="142"/>
      <c r="BJ17" s="141"/>
      <c r="BK17" s="143"/>
      <c r="BL17" s="141"/>
      <c r="BM17" s="143"/>
      <c r="BN17" s="141"/>
      <c r="BO17" s="143"/>
      <c r="BP17" s="141"/>
      <c r="BQ17" s="142"/>
      <c r="BR17" s="141"/>
      <c r="BS17" s="143"/>
      <c r="BT17" s="141"/>
      <c r="BU17" s="142"/>
      <c r="BV17" s="141"/>
      <c r="BW17" s="142"/>
      <c r="BX17" s="141"/>
      <c r="BY17" s="143"/>
      <c r="BZ17" s="141"/>
      <c r="CA17" s="143"/>
      <c r="CB17" s="141"/>
      <c r="CC17" s="143"/>
      <c r="CD17" s="141"/>
      <c r="CE17" s="142"/>
      <c r="CF17" s="141"/>
      <c r="CG17" s="143"/>
      <c r="CH17" s="141"/>
      <c r="CI17" s="142"/>
      <c r="CJ17" s="141"/>
      <c r="CK17" s="142"/>
      <c r="CL17" s="141"/>
      <c r="CM17" s="142"/>
      <c r="CN17" s="141"/>
      <c r="CO17" s="143"/>
      <c r="CP17" s="141"/>
      <c r="CQ17" s="143"/>
      <c r="CR17" s="141"/>
      <c r="CS17" s="142"/>
      <c r="CT17" s="141"/>
      <c r="CU17" s="142"/>
      <c r="CV17" s="141"/>
      <c r="CW17" s="143"/>
      <c r="CX17" s="141"/>
      <c r="CY17" s="142"/>
      <c r="CZ17" s="141"/>
      <c r="DA17" s="142"/>
      <c r="DB17" s="141"/>
      <c r="DC17" s="142"/>
      <c r="DD17" s="141"/>
      <c r="DE17" s="142"/>
      <c r="DF17" s="141"/>
      <c r="DG17" s="142"/>
      <c r="DH17" s="141"/>
      <c r="DI17" s="142"/>
      <c r="DJ17" s="141"/>
      <c r="DK17" s="143"/>
      <c r="DL17" s="141"/>
      <c r="DM17" s="142"/>
      <c r="DN17" s="141"/>
      <c r="DO17" s="143"/>
      <c r="DP17" s="141"/>
      <c r="DQ17" s="143"/>
      <c r="DR17" s="141"/>
      <c r="DS17" s="143"/>
      <c r="DT17" s="141"/>
      <c r="DU17" s="142"/>
      <c r="DV17" s="141"/>
      <c r="DW17" s="142"/>
      <c r="DX17" s="141"/>
      <c r="DY17" s="142"/>
      <c r="DZ17" s="141"/>
      <c r="EA17" s="142"/>
      <c r="EB17" s="141"/>
      <c r="EC17" s="143"/>
      <c r="ED17" s="141"/>
      <c r="EE17" s="143"/>
      <c r="EF17" s="141"/>
      <c r="EG17" s="143"/>
      <c r="EH17" s="141"/>
      <c r="EI17" s="143"/>
      <c r="EJ17" s="141"/>
      <c r="EK17" s="142"/>
      <c r="EL17" s="141"/>
      <c r="EM17" s="142"/>
      <c r="EN17" s="141"/>
      <c r="EO17" s="142"/>
      <c r="EP17" s="141"/>
      <c r="EQ17" s="143"/>
      <c r="ER17" s="141"/>
      <c r="ES17" s="143"/>
      <c r="ET17" s="141"/>
      <c r="EU17" s="143"/>
      <c r="EV17" s="141"/>
      <c r="EW17" s="143"/>
      <c r="EX17" s="141"/>
      <c r="EY17" s="142"/>
      <c r="EZ17" s="141"/>
      <c r="FA17" s="142"/>
      <c r="FB17" s="141"/>
      <c r="FC17" s="142"/>
      <c r="FD17" s="141"/>
      <c r="FE17" s="143"/>
      <c r="FF17" s="141"/>
      <c r="FG17" s="143"/>
      <c r="FH17" s="141"/>
      <c r="FI17" s="143"/>
      <c r="FJ17" s="141"/>
      <c r="FK17" s="142"/>
      <c r="FL17" s="141"/>
      <c r="FM17" s="142"/>
      <c r="FN17" s="141"/>
      <c r="FO17" s="142"/>
      <c r="FP17" s="141"/>
      <c r="FQ17" s="142"/>
      <c r="FR17" s="141"/>
      <c r="FS17" s="143"/>
      <c r="FT17" s="141"/>
      <c r="FU17" s="143"/>
      <c r="FV17" s="141"/>
      <c r="FW17" s="143"/>
      <c r="FX17" s="141"/>
      <c r="FY17" s="142"/>
      <c r="FZ17" s="141"/>
      <c r="GA17" s="143"/>
      <c r="GB17" s="141"/>
      <c r="GC17" s="142"/>
      <c r="GD17" s="141"/>
      <c r="GE17" s="142"/>
      <c r="GF17" s="141"/>
      <c r="GG17" s="142"/>
      <c r="GH17" s="141"/>
      <c r="GI17" s="143"/>
      <c r="GJ17" s="141"/>
      <c r="GK17" s="143"/>
      <c r="GL17" s="141"/>
      <c r="GM17" s="142"/>
      <c r="GN17" s="141"/>
      <c r="GO17" s="142"/>
      <c r="GP17" s="141"/>
      <c r="GQ17" s="143"/>
      <c r="GR17" s="141"/>
      <c r="GS17" s="142"/>
      <c r="GT17" s="141"/>
      <c r="GU17" s="142"/>
      <c r="GV17" s="141"/>
      <c r="GW17" s="142"/>
      <c r="GX17" s="141"/>
      <c r="GY17" s="142"/>
      <c r="GZ17" s="141"/>
      <c r="HA17" s="142"/>
      <c r="HB17" s="141"/>
      <c r="HC17" s="142"/>
      <c r="HD17" s="141"/>
      <c r="HE17" s="143"/>
      <c r="HF17" s="141"/>
      <c r="HG17" s="142"/>
      <c r="HH17" s="141"/>
      <c r="HI17" s="143"/>
      <c r="HJ17" s="141"/>
      <c r="HK17" s="143"/>
      <c r="HL17" s="141"/>
      <c r="HM17" s="143"/>
      <c r="HN17" s="141"/>
      <c r="HO17" s="142"/>
      <c r="HP17" s="141"/>
      <c r="HQ17" s="142"/>
      <c r="HR17" s="141"/>
      <c r="HS17" s="142"/>
      <c r="HT17" s="141"/>
      <c r="HU17" s="142"/>
      <c r="HV17" s="141"/>
      <c r="HW17" s="143"/>
      <c r="HX17" s="141"/>
      <c r="HY17" s="143"/>
      <c r="HZ17" s="141"/>
      <c r="IA17" s="143"/>
      <c r="IB17" s="141"/>
      <c r="IC17" s="143"/>
      <c r="ID17" s="141"/>
      <c r="IE17" s="142"/>
      <c r="IF17" s="141"/>
      <c r="IG17" s="142"/>
      <c r="IH17" s="141"/>
      <c r="II17" s="142"/>
      <c r="IJ17" s="141"/>
      <c r="IK17" s="143"/>
      <c r="IL17" s="141"/>
      <c r="IM17" s="143"/>
      <c r="IN17" s="141"/>
      <c r="IO17" s="143"/>
      <c r="IP17" s="141"/>
      <c r="IQ17" s="148"/>
      <c r="IR17" s="150"/>
      <c r="IS17" s="142"/>
      <c r="IT17" s="141"/>
      <c r="IU17" s="142"/>
      <c r="IV17" s="141"/>
      <c r="IW17" s="142"/>
      <c r="IX17" s="141"/>
      <c r="IY17" s="143"/>
      <c r="IZ17" s="141"/>
      <c r="JA17" s="143"/>
      <c r="JB17" s="141"/>
      <c r="JC17" s="143"/>
      <c r="JD17" s="141"/>
      <c r="JE17" s="142"/>
      <c r="JF17" s="141"/>
      <c r="JG17" s="142"/>
      <c r="JH17" s="141"/>
      <c r="JI17" s="142"/>
      <c r="JJ17" s="141"/>
      <c r="JK17" s="142"/>
      <c r="JL17" s="141"/>
      <c r="JM17" s="143"/>
      <c r="JN17" s="141"/>
      <c r="JO17" s="143"/>
      <c r="JP17" s="141"/>
      <c r="JQ17" s="143"/>
      <c r="JR17" s="141"/>
      <c r="JS17" s="142"/>
      <c r="JT17" s="141"/>
      <c r="JU17" s="143"/>
      <c r="JV17" s="148"/>
      <c r="JW17" s="150"/>
      <c r="JX17" s="141"/>
      <c r="JY17" s="142"/>
      <c r="JZ17" s="141"/>
      <c r="KA17" s="142"/>
      <c r="KB17" s="141"/>
      <c r="KC17" s="143"/>
      <c r="KD17" s="141"/>
      <c r="KE17" s="143"/>
      <c r="KF17" s="141"/>
      <c r="KG17" s="142"/>
      <c r="KH17" s="141"/>
      <c r="KI17" s="142"/>
      <c r="KJ17" s="141"/>
      <c r="KK17" s="143"/>
      <c r="KL17" s="141"/>
      <c r="KM17" s="142"/>
      <c r="KN17" s="141"/>
      <c r="KO17" s="142"/>
      <c r="KP17" s="141"/>
      <c r="KQ17" s="142"/>
      <c r="KR17" s="141"/>
      <c r="KS17" s="142"/>
      <c r="KT17" s="141"/>
      <c r="KU17" s="142"/>
      <c r="KV17" s="141"/>
      <c r="KW17" s="142"/>
      <c r="KX17" s="141"/>
      <c r="KY17" s="143"/>
      <c r="KZ17" s="141"/>
      <c r="LA17" s="142"/>
      <c r="LB17" s="141"/>
      <c r="LC17" s="143"/>
      <c r="LD17" s="141"/>
      <c r="LE17" s="143"/>
      <c r="LF17" s="141"/>
      <c r="LG17" s="143"/>
      <c r="LH17" s="141"/>
      <c r="LI17" s="142"/>
      <c r="LJ17" s="141"/>
      <c r="LK17" s="142"/>
      <c r="LL17" s="141"/>
      <c r="LM17" s="142"/>
      <c r="LN17" s="141"/>
      <c r="LO17" s="142"/>
      <c r="LP17" s="141"/>
      <c r="LQ17" s="143"/>
      <c r="LR17" s="141"/>
      <c r="LS17" s="143"/>
      <c r="LT17" s="141"/>
      <c r="LU17" s="143"/>
      <c r="LV17" s="141"/>
      <c r="LW17" s="143"/>
      <c r="LX17" s="141"/>
      <c r="LY17" s="142"/>
      <c r="LZ17" s="141"/>
      <c r="MA17" s="142"/>
      <c r="MB17" s="141"/>
      <c r="MC17" s="142"/>
      <c r="MD17" s="141"/>
      <c r="ME17" s="143"/>
      <c r="MF17" s="141"/>
      <c r="MG17" s="143"/>
      <c r="MH17" s="141"/>
      <c r="MI17" s="143"/>
      <c r="MJ17" s="141"/>
      <c r="MK17" s="143"/>
      <c r="ML17" s="141"/>
      <c r="MM17" s="142"/>
      <c r="MN17" s="141"/>
      <c r="MO17" s="142"/>
      <c r="MP17" s="141"/>
      <c r="MQ17" s="142"/>
      <c r="MR17" s="141"/>
      <c r="MS17" s="143"/>
      <c r="MT17" s="141"/>
      <c r="MU17" s="143"/>
      <c r="MV17" s="141"/>
      <c r="MW17" s="143"/>
      <c r="MX17" s="141"/>
      <c r="MY17" s="142"/>
      <c r="MZ17" s="141"/>
      <c r="NA17" s="142"/>
      <c r="NB17" s="141"/>
      <c r="NC17" s="142"/>
      <c r="ND17" s="141"/>
      <c r="NE17" s="142"/>
      <c r="NF17" s="141"/>
      <c r="NG17" s="143"/>
      <c r="NH17" s="141"/>
      <c r="NI17" s="143"/>
      <c r="NJ17" s="141"/>
      <c r="NK17" s="143"/>
      <c r="NL17" s="141"/>
      <c r="NM17" s="142"/>
      <c r="NN17" s="141"/>
      <c r="NO17" s="143"/>
      <c r="NP17" s="141"/>
      <c r="NQ17" s="142"/>
      <c r="NR17" s="141"/>
      <c r="NS17" s="142"/>
      <c r="NT17" s="141"/>
      <c r="NU17" s="142"/>
      <c r="NV17" s="141"/>
      <c r="NW17" s="143"/>
      <c r="NX17" s="141"/>
      <c r="NY17" s="143"/>
      <c r="NZ17" s="141"/>
      <c r="OA17" s="142"/>
      <c r="OB17" s="141"/>
      <c r="OC17" s="142"/>
      <c r="OD17" s="141"/>
      <c r="OE17" s="143"/>
      <c r="OF17" s="141"/>
      <c r="OG17" s="142"/>
      <c r="OH17" s="141"/>
      <c r="OI17" s="142"/>
      <c r="OJ17" s="141"/>
      <c r="OK17" s="142"/>
      <c r="OL17" s="141"/>
      <c r="OM17" s="142"/>
      <c r="ON17" s="141"/>
      <c r="OO17" s="142"/>
      <c r="OP17" s="141"/>
      <c r="OQ17" s="142"/>
      <c r="OR17" s="141"/>
      <c r="OS17" s="143"/>
      <c r="OT17" s="141"/>
      <c r="OU17" s="142"/>
      <c r="OV17" s="141"/>
      <c r="OW17" s="143"/>
      <c r="OX17" s="141"/>
      <c r="OY17" s="143"/>
      <c r="OZ17" s="141"/>
      <c r="PA17" s="143"/>
      <c r="PB17" s="141"/>
      <c r="PC17" s="142"/>
      <c r="PD17" s="141"/>
      <c r="PE17" s="142"/>
      <c r="PF17" s="141"/>
      <c r="PG17" s="142"/>
      <c r="PH17" s="141"/>
      <c r="PI17" s="142"/>
      <c r="PJ17" s="141"/>
      <c r="PK17" s="143"/>
      <c r="PL17" s="141"/>
      <c r="PM17" s="143"/>
      <c r="PN17" s="141"/>
      <c r="PO17" s="143"/>
      <c r="PP17" s="141"/>
      <c r="PQ17" s="143"/>
      <c r="PR17" s="141"/>
      <c r="PS17" s="142"/>
      <c r="PT17" s="141"/>
      <c r="PU17" s="142"/>
      <c r="PV17" s="141"/>
      <c r="PW17" s="142"/>
      <c r="PX17" s="141"/>
      <c r="PY17" s="143"/>
      <c r="PZ17" s="141"/>
      <c r="QA17" s="143"/>
      <c r="QB17" s="141"/>
      <c r="QC17" s="143"/>
      <c r="QD17" s="141"/>
      <c r="QE17" s="143"/>
      <c r="QF17" s="141"/>
      <c r="QG17" s="142"/>
      <c r="QH17" s="141"/>
      <c r="QI17" s="142"/>
      <c r="QJ17" s="141"/>
      <c r="QK17" s="142"/>
      <c r="QL17" s="141"/>
      <c r="QM17" s="143"/>
      <c r="QN17" s="141"/>
      <c r="QO17" s="143"/>
      <c r="QP17" s="141"/>
      <c r="QQ17" s="143"/>
      <c r="QR17" s="148"/>
      <c r="QS17" s="149"/>
      <c r="QT17" s="141"/>
      <c r="QU17" s="142"/>
      <c r="QV17" s="141"/>
      <c r="QW17" s="142"/>
      <c r="QX17" s="141"/>
      <c r="QY17" s="142"/>
      <c r="QZ17" s="141"/>
      <c r="RA17" s="143"/>
      <c r="RB17" s="141"/>
      <c r="RC17" s="143"/>
      <c r="RD17" s="141"/>
      <c r="RE17" s="143"/>
      <c r="RF17" s="141"/>
      <c r="RG17" s="142"/>
      <c r="RH17" s="141"/>
      <c r="RI17" s="143"/>
      <c r="RJ17" s="141"/>
      <c r="RK17" s="142"/>
      <c r="RL17" s="141"/>
      <c r="RM17" s="142"/>
      <c r="RN17" s="141"/>
      <c r="RO17" s="142"/>
      <c r="RP17" s="141"/>
      <c r="RQ17" s="143"/>
      <c r="RR17" s="141"/>
      <c r="RS17" s="143"/>
      <c r="RT17" s="141"/>
      <c r="RU17" s="142"/>
      <c r="RV17" s="141"/>
      <c r="RW17" s="142"/>
      <c r="RX17" s="141"/>
      <c r="RY17" s="143"/>
      <c r="RZ17" s="141"/>
      <c r="SA17" s="142"/>
      <c r="SB17" s="141"/>
      <c r="SC17" s="142"/>
      <c r="SD17" s="141"/>
      <c r="SE17" s="142"/>
      <c r="SF17" s="141"/>
      <c r="SG17" s="143"/>
      <c r="SH17" s="141"/>
      <c r="SI17" s="142"/>
      <c r="SJ17" s="141"/>
      <c r="SK17" s="142"/>
      <c r="SL17" s="141"/>
      <c r="SM17" s="143"/>
      <c r="SN17" s="141"/>
      <c r="SO17" s="142"/>
      <c r="SP17" s="141"/>
      <c r="SQ17" s="143"/>
      <c r="SR17" s="141"/>
      <c r="SS17" s="143"/>
      <c r="ST17" s="141"/>
      <c r="SU17" s="143"/>
      <c r="SV17" s="141"/>
      <c r="SW17" s="142"/>
      <c r="SX17" s="141"/>
      <c r="SY17" s="142"/>
      <c r="SZ17" s="141"/>
      <c r="TA17" s="142"/>
      <c r="TB17" s="141"/>
      <c r="TC17" s="142"/>
      <c r="TD17" s="141"/>
      <c r="TE17" s="143"/>
      <c r="TF17" s="141"/>
      <c r="TG17" s="143"/>
      <c r="TH17" s="141"/>
      <c r="TI17" s="143"/>
      <c r="TJ17" s="141"/>
      <c r="TK17" s="143"/>
      <c r="TL17" s="141"/>
      <c r="TM17" s="142"/>
      <c r="TN17" s="141"/>
      <c r="TO17" s="142"/>
      <c r="TP17" s="141"/>
      <c r="TQ17" s="142"/>
      <c r="TR17" s="141"/>
      <c r="TS17" s="143"/>
      <c r="TT17" s="141"/>
      <c r="TU17" s="143"/>
      <c r="TV17" s="141"/>
      <c r="TW17" s="143"/>
      <c r="TX17" s="141"/>
      <c r="TY17" s="143"/>
      <c r="TZ17" s="141"/>
      <c r="UA17" s="142"/>
      <c r="UB17" s="141"/>
      <c r="UC17" s="142"/>
      <c r="UD17" s="141"/>
      <c r="UE17" s="142"/>
      <c r="UF17" s="141"/>
      <c r="UG17" s="143"/>
      <c r="UH17" s="141"/>
      <c r="UI17" s="143"/>
      <c r="UJ17" s="141"/>
      <c r="UK17" s="143"/>
      <c r="UL17" s="141"/>
      <c r="UM17" s="142"/>
      <c r="UN17" s="141"/>
      <c r="UO17" s="142"/>
      <c r="UP17" s="141"/>
      <c r="UQ17" s="142"/>
      <c r="UR17" s="141"/>
      <c r="US17" s="142"/>
      <c r="UT17" s="141"/>
      <c r="UU17" s="143"/>
      <c r="UV17" s="141"/>
      <c r="UW17" s="143"/>
      <c r="UX17" s="141"/>
      <c r="UY17" s="143"/>
      <c r="UZ17" s="141"/>
      <c r="VA17" s="142"/>
      <c r="VB17" s="141"/>
      <c r="VC17" s="143"/>
      <c r="VD17" s="141"/>
      <c r="VE17" s="142"/>
      <c r="VF17" s="141"/>
      <c r="VG17" s="142"/>
      <c r="VH17" s="141"/>
      <c r="VI17" s="142"/>
      <c r="VJ17" s="141"/>
      <c r="VK17" s="143"/>
      <c r="VL17" s="141"/>
      <c r="VM17" s="143"/>
      <c r="VN17" s="141"/>
      <c r="VO17" s="142"/>
      <c r="VP17" s="141"/>
      <c r="VQ17" s="142"/>
      <c r="VR17" s="141"/>
      <c r="VS17" s="143"/>
      <c r="VT17" s="141"/>
      <c r="VU17" s="142"/>
      <c r="VV17" s="141"/>
      <c r="VW17" s="142"/>
      <c r="VX17" s="141"/>
      <c r="VY17" s="142"/>
      <c r="VZ17" s="141"/>
      <c r="WA17" s="142"/>
      <c r="WB17" s="141"/>
      <c r="WC17" s="142"/>
      <c r="WD17" s="141"/>
      <c r="WE17" s="142"/>
      <c r="WF17" s="141"/>
      <c r="WG17" s="143"/>
      <c r="WH17" s="141"/>
      <c r="WI17" s="142"/>
      <c r="WJ17" s="141"/>
      <c r="WK17" s="143"/>
      <c r="WL17" s="141"/>
      <c r="WM17" s="143"/>
      <c r="WN17" s="141"/>
      <c r="WO17" s="143"/>
      <c r="WP17" s="141"/>
      <c r="WQ17" s="142"/>
      <c r="WR17" s="141"/>
      <c r="WS17" s="142"/>
      <c r="WT17" s="141"/>
      <c r="WU17" s="142"/>
      <c r="WV17" s="141"/>
      <c r="WW17" s="142"/>
      <c r="WX17" s="141"/>
      <c r="WY17" s="143"/>
      <c r="WZ17" s="141"/>
      <c r="XA17" s="143"/>
      <c r="XB17" s="141"/>
      <c r="XC17" s="143"/>
      <c r="XD17" s="141"/>
      <c r="XE17" s="143"/>
      <c r="XF17" s="141"/>
      <c r="XG17" s="142"/>
      <c r="XH17" s="141"/>
      <c r="XI17" s="142"/>
      <c r="XJ17" s="141"/>
      <c r="XK17" s="142"/>
      <c r="XL17" s="141"/>
      <c r="XM17" s="143"/>
      <c r="XN17" s="141"/>
      <c r="XO17" s="143"/>
      <c r="XP17" s="141"/>
      <c r="XQ17" s="143"/>
      <c r="XR17" s="141"/>
      <c r="XS17" s="143"/>
      <c r="XT17" s="141"/>
      <c r="XU17" s="142"/>
      <c r="XV17" s="141"/>
      <c r="XW17" s="142"/>
      <c r="XX17" s="141"/>
      <c r="XY17" s="142"/>
      <c r="XZ17" s="141"/>
      <c r="YA17" s="143"/>
      <c r="YB17" s="141"/>
      <c r="YC17" s="143"/>
      <c r="YD17" s="141"/>
      <c r="YE17" s="143"/>
      <c r="YF17" s="141"/>
      <c r="YG17" s="142"/>
      <c r="YH17" s="141"/>
      <c r="YI17" s="142"/>
      <c r="YJ17" s="141"/>
      <c r="YK17" s="142"/>
      <c r="YL17" s="141"/>
      <c r="YM17" s="142"/>
      <c r="YN17" s="141"/>
      <c r="YO17" s="143"/>
      <c r="YP17" s="141"/>
      <c r="YQ17" s="143"/>
      <c r="YR17" s="141"/>
      <c r="YS17" s="143"/>
      <c r="YT17" s="141"/>
      <c r="YU17" s="142"/>
      <c r="YV17" s="141"/>
      <c r="YW17" s="143"/>
      <c r="YX17" s="141"/>
      <c r="YY17" s="142"/>
      <c r="YZ17" s="141"/>
      <c r="ZA17" s="142"/>
      <c r="ZB17" s="141"/>
      <c r="ZC17" s="142"/>
      <c r="ZD17" s="141"/>
      <c r="ZE17" s="143"/>
      <c r="ZF17" s="141"/>
      <c r="ZG17" s="143"/>
      <c r="ZH17" s="141"/>
      <c r="ZI17" s="142"/>
      <c r="ZJ17" s="141"/>
      <c r="ZK17" s="142"/>
      <c r="ZL17" s="141"/>
      <c r="ZM17" s="143"/>
      <c r="ZN17" s="141"/>
      <c r="ZO17" s="142"/>
      <c r="ZP17" s="141"/>
      <c r="ZQ17" s="142"/>
      <c r="ZR17" s="141"/>
      <c r="ZS17" s="142"/>
      <c r="ZT17" s="141"/>
      <c r="ZU17" s="142"/>
      <c r="ZV17" s="141"/>
      <c r="ZW17" s="142"/>
      <c r="ZX17" s="141"/>
      <c r="ZY17" s="142"/>
      <c r="ZZ17" s="141"/>
      <c r="AAA17" s="143"/>
      <c r="AAB17" s="141"/>
      <c r="AAC17" s="142"/>
      <c r="AAD17" s="141"/>
      <c r="AAE17" s="143"/>
      <c r="AAF17" s="141"/>
      <c r="AAG17" s="143"/>
      <c r="AAH17" s="141"/>
      <c r="AAI17" s="143"/>
      <c r="AAJ17" s="141"/>
      <c r="AAK17" s="142"/>
      <c r="AAL17" s="141"/>
      <c r="AAM17" s="142"/>
      <c r="AAN17" s="141"/>
      <c r="AAO17" s="142"/>
      <c r="AAP17" s="141"/>
      <c r="AAQ17" s="142"/>
      <c r="AAR17" s="141"/>
      <c r="AAS17" s="143"/>
      <c r="AAT17" s="141"/>
      <c r="AAU17" s="143"/>
      <c r="AAV17" s="141"/>
      <c r="AAW17" s="143"/>
      <c r="AAX17" s="141"/>
      <c r="AAY17" s="143"/>
      <c r="AAZ17" s="141"/>
      <c r="ABA17" s="142"/>
      <c r="ABB17" s="141"/>
      <c r="ABC17" s="142"/>
      <c r="ABD17" s="141"/>
      <c r="ABE17" s="142"/>
      <c r="ABF17" s="141"/>
      <c r="ABG17" s="143"/>
      <c r="ABH17" s="141"/>
      <c r="ABI17" s="143"/>
      <c r="ABJ17" s="141"/>
      <c r="ABK17" s="143"/>
      <c r="ABL17" s="141"/>
      <c r="ABM17" s="143"/>
      <c r="ABN17" s="141"/>
      <c r="ABO17" s="142"/>
      <c r="ABP17" s="141"/>
      <c r="ABQ17" s="142"/>
      <c r="ABR17" s="141"/>
      <c r="ABS17" s="142"/>
      <c r="ABT17" s="141"/>
      <c r="ABU17" s="143"/>
      <c r="ABV17" s="141"/>
      <c r="ABW17" s="143"/>
      <c r="ABX17" s="141"/>
      <c r="ABY17" s="143"/>
      <c r="ABZ17" s="141"/>
      <c r="ACA17" s="142"/>
      <c r="ACB17" s="141"/>
      <c r="ACC17" s="142"/>
      <c r="ACD17" s="141"/>
      <c r="ACE17" s="142"/>
      <c r="ACF17" s="141"/>
      <c r="ACG17" s="142"/>
      <c r="ACH17" s="141"/>
      <c r="ACI17" s="143"/>
      <c r="ACJ17" s="141"/>
      <c r="ACK17" s="143"/>
      <c r="ACL17" s="141"/>
      <c r="ACM17" s="143"/>
      <c r="ACN17" s="141"/>
      <c r="ACO17" s="142"/>
      <c r="ACP17" s="141"/>
      <c r="ACQ17" s="143"/>
      <c r="ACR17" s="141"/>
      <c r="ACS17" s="142"/>
      <c r="ACT17" s="141"/>
      <c r="ACU17" s="142"/>
      <c r="ACV17" s="141"/>
      <c r="ACW17" s="142"/>
      <c r="ACX17" s="141"/>
      <c r="ACY17" s="143"/>
      <c r="ACZ17" s="141"/>
      <c r="ADA17" s="143"/>
      <c r="ADB17" s="141"/>
      <c r="ADC17" s="142"/>
      <c r="ADD17" s="141"/>
      <c r="ADE17" s="142"/>
      <c r="ADF17" s="141"/>
      <c r="ADG17" s="143"/>
    </row>
    <row r="18" spans="1:787" s="151" customFormat="1" ht="20.25" customHeight="1" thickBot="1">
      <c r="A18" s="255">
        <v>8</v>
      </c>
      <c r="B18" s="257"/>
      <c r="C18" s="147">
        <f>IF(B18="","",B18)</f>
      </c>
      <c r="D18" s="148"/>
      <c r="E18" s="149"/>
      <c r="F18" s="148"/>
      <c r="G18" s="149"/>
      <c r="H18" s="148"/>
      <c r="I18" s="149"/>
      <c r="J18" s="148"/>
      <c r="K18" s="149"/>
      <c r="L18" s="148"/>
      <c r="M18" s="149"/>
      <c r="N18" s="148"/>
      <c r="O18" s="149"/>
      <c r="P18" s="148"/>
      <c r="Q18" s="150"/>
      <c r="R18" s="148"/>
      <c r="S18" s="149"/>
      <c r="T18" s="148"/>
      <c r="U18" s="150"/>
      <c r="V18" s="148"/>
      <c r="W18" s="150"/>
      <c r="X18" s="148"/>
      <c r="Y18" s="150"/>
      <c r="Z18" s="148"/>
      <c r="AA18" s="149"/>
      <c r="AB18" s="148"/>
      <c r="AC18" s="149"/>
      <c r="AD18" s="148"/>
      <c r="AE18" s="149"/>
      <c r="AF18" s="148"/>
      <c r="AG18" s="149"/>
      <c r="AH18" s="148"/>
      <c r="AI18" s="150"/>
      <c r="AJ18" s="148"/>
      <c r="AK18" s="150"/>
      <c r="AL18" s="148"/>
      <c r="AM18" s="150"/>
      <c r="AN18" s="148"/>
      <c r="AO18" s="149"/>
      <c r="AP18" s="148"/>
      <c r="AQ18" s="149"/>
      <c r="AR18" s="148"/>
      <c r="AS18" s="149"/>
      <c r="AT18" s="148"/>
      <c r="AU18" s="149"/>
      <c r="AV18" s="148"/>
      <c r="AW18" s="150"/>
      <c r="AX18" s="148"/>
      <c r="AY18" s="150"/>
      <c r="AZ18" s="148"/>
      <c r="BA18" s="150"/>
      <c r="BB18" s="148"/>
      <c r="BC18" s="150"/>
      <c r="BD18" s="148"/>
      <c r="BE18" s="149"/>
      <c r="BF18" s="148"/>
      <c r="BG18" s="149"/>
      <c r="BH18" s="148"/>
      <c r="BI18" s="149"/>
      <c r="BJ18" s="148"/>
      <c r="BK18" s="150"/>
      <c r="BL18" s="148"/>
      <c r="BM18" s="150"/>
      <c r="BN18" s="148"/>
      <c r="BO18" s="150"/>
      <c r="BP18" s="148"/>
      <c r="BQ18" s="149"/>
      <c r="BR18" s="148"/>
      <c r="BS18" s="149"/>
      <c r="BT18" s="148"/>
      <c r="BU18" s="149"/>
      <c r="BV18" s="148"/>
      <c r="BW18" s="149"/>
      <c r="BX18" s="148"/>
      <c r="BY18" s="150"/>
      <c r="BZ18" s="148"/>
      <c r="CA18" s="150"/>
      <c r="CB18" s="148"/>
      <c r="CC18" s="150"/>
      <c r="CD18" s="148"/>
      <c r="CE18" s="149"/>
      <c r="CF18" s="148"/>
      <c r="CG18" s="150"/>
      <c r="CH18" s="148"/>
      <c r="CI18" s="149"/>
      <c r="CJ18" s="148"/>
      <c r="CK18" s="149"/>
      <c r="CL18" s="148"/>
      <c r="CM18" s="149"/>
      <c r="CN18" s="148"/>
      <c r="CO18" s="150"/>
      <c r="CP18" s="148"/>
      <c r="CQ18" s="150"/>
      <c r="CR18" s="148"/>
      <c r="CS18" s="149"/>
      <c r="CT18" s="148"/>
      <c r="CU18" s="149"/>
      <c r="CV18" s="148"/>
      <c r="CW18" s="150"/>
      <c r="CX18" s="148"/>
      <c r="CY18" s="149"/>
      <c r="CZ18" s="148"/>
      <c r="DA18" s="149"/>
      <c r="DB18" s="148"/>
      <c r="DC18" s="149"/>
      <c r="DD18" s="148"/>
      <c r="DE18" s="149"/>
      <c r="DF18" s="148"/>
      <c r="DG18" s="149"/>
      <c r="DH18" s="148"/>
      <c r="DI18" s="149"/>
      <c r="DJ18" s="148"/>
      <c r="DK18" s="150"/>
      <c r="DL18" s="148"/>
      <c r="DM18" s="149"/>
      <c r="DN18" s="148"/>
      <c r="DO18" s="150"/>
      <c r="DP18" s="148"/>
      <c r="DQ18" s="150"/>
      <c r="DR18" s="148"/>
      <c r="DS18" s="150"/>
      <c r="DT18" s="148"/>
      <c r="DU18" s="149"/>
      <c r="DV18" s="148"/>
      <c r="DW18" s="149"/>
      <c r="DX18" s="148"/>
      <c r="DY18" s="149"/>
      <c r="DZ18" s="148"/>
      <c r="EA18" s="149"/>
      <c r="EB18" s="148"/>
      <c r="EC18" s="150"/>
      <c r="ED18" s="148"/>
      <c r="EE18" s="150"/>
      <c r="EF18" s="148"/>
      <c r="EG18" s="150"/>
      <c r="EH18" s="148"/>
      <c r="EI18" s="150"/>
      <c r="EJ18" s="148"/>
      <c r="EK18" s="149"/>
      <c r="EL18" s="148"/>
      <c r="EM18" s="149"/>
      <c r="EN18" s="148"/>
      <c r="EO18" s="149"/>
      <c r="EP18" s="148"/>
      <c r="EQ18" s="150"/>
      <c r="ER18" s="148"/>
      <c r="ES18" s="150"/>
      <c r="ET18" s="148"/>
      <c r="EU18" s="150"/>
      <c r="EV18" s="148"/>
      <c r="EW18" s="150"/>
      <c r="EX18" s="148"/>
      <c r="EY18" s="149"/>
      <c r="EZ18" s="148"/>
      <c r="FA18" s="149"/>
      <c r="FB18" s="148"/>
      <c r="FC18" s="149"/>
      <c r="FD18" s="148"/>
      <c r="FE18" s="150"/>
      <c r="FF18" s="148"/>
      <c r="FG18" s="150"/>
      <c r="FH18" s="148"/>
      <c r="FI18" s="150"/>
      <c r="FJ18" s="148"/>
      <c r="FK18" s="149"/>
      <c r="FL18" s="148"/>
      <c r="FM18" s="149"/>
      <c r="FN18" s="148"/>
      <c r="FO18" s="149"/>
      <c r="FP18" s="148"/>
      <c r="FQ18" s="149"/>
      <c r="FR18" s="148"/>
      <c r="FS18" s="150"/>
      <c r="FT18" s="148"/>
      <c r="FU18" s="150"/>
      <c r="FV18" s="148"/>
      <c r="FW18" s="150"/>
      <c r="FX18" s="148"/>
      <c r="FY18" s="149"/>
      <c r="FZ18" s="148"/>
      <c r="GA18" s="150"/>
      <c r="GB18" s="148"/>
      <c r="GC18" s="149"/>
      <c r="GD18" s="148"/>
      <c r="GE18" s="149"/>
      <c r="GF18" s="148"/>
      <c r="GG18" s="149"/>
      <c r="GH18" s="148"/>
      <c r="GI18" s="150"/>
      <c r="GJ18" s="148"/>
      <c r="GK18" s="150"/>
      <c r="GL18" s="148"/>
      <c r="GM18" s="149"/>
      <c r="GN18" s="148"/>
      <c r="GO18" s="149"/>
      <c r="GP18" s="148"/>
      <c r="GQ18" s="150"/>
      <c r="GR18" s="148"/>
      <c r="GS18" s="149"/>
      <c r="GT18" s="148"/>
      <c r="GU18" s="149"/>
      <c r="GV18" s="148"/>
      <c r="GW18" s="149"/>
      <c r="GX18" s="148"/>
      <c r="GY18" s="149"/>
      <c r="GZ18" s="148"/>
      <c r="HA18" s="149"/>
      <c r="HB18" s="148"/>
      <c r="HC18" s="149"/>
      <c r="HD18" s="148"/>
      <c r="HE18" s="150"/>
      <c r="HF18" s="148"/>
      <c r="HG18" s="149"/>
      <c r="HH18" s="148"/>
      <c r="HI18" s="150"/>
      <c r="HJ18" s="148"/>
      <c r="HK18" s="150"/>
      <c r="HL18" s="148"/>
      <c r="HM18" s="150"/>
      <c r="HN18" s="148"/>
      <c r="HO18" s="149"/>
      <c r="HP18" s="148"/>
      <c r="HQ18" s="149"/>
      <c r="HR18" s="3"/>
      <c r="HS18" s="4"/>
      <c r="HT18" s="148"/>
      <c r="HU18" s="149"/>
      <c r="HV18" s="148"/>
      <c r="HW18" s="150"/>
      <c r="HX18" s="148"/>
      <c r="HY18" s="150"/>
      <c r="HZ18" s="148"/>
      <c r="IA18" s="150"/>
      <c r="IB18" s="148"/>
      <c r="IC18" s="150"/>
      <c r="ID18" s="148"/>
      <c r="IE18" s="149"/>
      <c r="IF18" s="148"/>
      <c r="IG18" s="149"/>
      <c r="IH18" s="148"/>
      <c r="II18" s="149"/>
      <c r="IJ18" s="148"/>
      <c r="IK18" s="150"/>
      <c r="IL18" s="148"/>
      <c r="IM18" s="150"/>
      <c r="IN18" s="148"/>
      <c r="IO18" s="150"/>
      <c r="IP18" s="148"/>
      <c r="IQ18" s="150"/>
      <c r="IR18" s="148"/>
      <c r="IS18" s="149"/>
      <c r="IT18" s="148"/>
      <c r="IU18" s="149"/>
      <c r="IV18" s="148"/>
      <c r="IW18" s="149"/>
      <c r="IX18" s="148"/>
      <c r="IY18" s="150"/>
      <c r="IZ18" s="148"/>
      <c r="JA18" s="150"/>
      <c r="JB18" s="148"/>
      <c r="JC18" s="150"/>
      <c r="JD18" s="148"/>
      <c r="JE18" s="149"/>
      <c r="JF18" s="148"/>
      <c r="JG18" s="149"/>
      <c r="JH18" s="148"/>
      <c r="JI18" s="149"/>
      <c r="JJ18" s="148"/>
      <c r="JK18" s="149"/>
      <c r="JL18" s="148"/>
      <c r="JM18" s="150"/>
      <c r="JN18" s="148"/>
      <c r="JO18" s="150"/>
      <c r="JP18" s="148"/>
      <c r="JQ18" s="150"/>
      <c r="JR18" s="148"/>
      <c r="JS18" s="149"/>
      <c r="JT18" s="148"/>
      <c r="JU18" s="150"/>
      <c r="JV18" s="148"/>
      <c r="JW18" s="149"/>
      <c r="JX18" s="148"/>
      <c r="JY18" s="149"/>
      <c r="JZ18" s="148"/>
      <c r="KA18" s="149"/>
      <c r="KB18" s="148"/>
      <c r="KC18" s="150"/>
      <c r="KD18" s="148"/>
      <c r="KE18" s="150"/>
      <c r="KF18" s="148"/>
      <c r="KG18" s="149"/>
      <c r="KH18" s="148"/>
      <c r="KI18" s="149"/>
      <c r="KJ18" s="148"/>
      <c r="KK18" s="150"/>
      <c r="KL18" s="148"/>
      <c r="KM18" s="149"/>
      <c r="KN18" s="148"/>
      <c r="KO18" s="149"/>
      <c r="KP18" s="148"/>
      <c r="KQ18" s="149"/>
      <c r="KR18" s="148"/>
      <c r="KS18" s="149"/>
      <c r="KT18" s="148"/>
      <c r="KU18" s="149"/>
      <c r="KV18" s="148"/>
      <c r="KW18" s="149"/>
      <c r="KX18" s="148"/>
      <c r="KY18" s="150"/>
      <c r="KZ18" s="148"/>
      <c r="LA18" s="149"/>
      <c r="LB18" s="148"/>
      <c r="LC18" s="150"/>
      <c r="LD18" s="148"/>
      <c r="LE18" s="150"/>
      <c r="LF18" s="148"/>
      <c r="LG18" s="150"/>
      <c r="LH18" s="148"/>
      <c r="LI18" s="149"/>
      <c r="LJ18" s="148"/>
      <c r="LK18" s="149"/>
      <c r="LL18" s="148"/>
      <c r="LM18" s="149"/>
      <c r="LN18" s="148"/>
      <c r="LO18" s="149"/>
      <c r="LP18" s="148"/>
      <c r="LQ18" s="150"/>
      <c r="LR18" s="148"/>
      <c r="LS18" s="150"/>
      <c r="LT18" s="148"/>
      <c r="LU18" s="150"/>
      <c r="LV18" s="148"/>
      <c r="LW18" s="150"/>
      <c r="LX18" s="148"/>
      <c r="LY18" s="149"/>
      <c r="LZ18" s="148"/>
      <c r="MA18" s="149"/>
      <c r="MB18" s="148"/>
      <c r="MC18" s="149"/>
      <c r="MD18" s="148"/>
      <c r="ME18" s="150"/>
      <c r="MF18" s="148"/>
      <c r="MG18" s="150"/>
      <c r="MH18" s="148"/>
      <c r="MI18" s="150"/>
      <c r="MJ18" s="148"/>
      <c r="MK18" s="150"/>
      <c r="ML18" s="148"/>
      <c r="MM18" s="149"/>
      <c r="MN18" s="148"/>
      <c r="MO18" s="149"/>
      <c r="MP18" s="148"/>
      <c r="MQ18" s="149"/>
      <c r="MR18" s="148"/>
      <c r="MS18" s="150"/>
      <c r="MT18" s="148"/>
      <c r="MU18" s="150"/>
      <c r="MV18" s="148"/>
      <c r="MW18" s="150"/>
      <c r="MX18" s="148"/>
      <c r="MY18" s="149"/>
      <c r="MZ18" s="148"/>
      <c r="NA18" s="149"/>
      <c r="NB18" s="148"/>
      <c r="NC18" s="149"/>
      <c r="ND18" s="148"/>
      <c r="NE18" s="149"/>
      <c r="NF18" s="148"/>
      <c r="NG18" s="150"/>
      <c r="NH18" s="148"/>
      <c r="NI18" s="150"/>
      <c r="NJ18" s="148"/>
      <c r="NK18" s="150"/>
      <c r="NL18" s="148"/>
      <c r="NM18" s="149"/>
      <c r="NN18" s="148"/>
      <c r="NO18" s="150"/>
      <c r="NP18" s="148"/>
      <c r="NQ18" s="149"/>
      <c r="NR18" s="148"/>
      <c r="NS18" s="149"/>
      <c r="NT18" s="148"/>
      <c r="NU18" s="149"/>
      <c r="NV18" s="148"/>
      <c r="NW18" s="150"/>
      <c r="NX18" s="148"/>
      <c r="NY18" s="150"/>
      <c r="NZ18" s="148"/>
      <c r="OA18" s="149"/>
      <c r="OB18" s="148"/>
      <c r="OC18" s="149"/>
      <c r="OD18" s="148"/>
      <c r="OE18" s="150"/>
      <c r="OF18" s="148"/>
      <c r="OG18" s="149"/>
      <c r="OH18" s="148"/>
      <c r="OI18" s="149"/>
      <c r="OJ18" s="148"/>
      <c r="OK18" s="149"/>
      <c r="OL18" s="148"/>
      <c r="OM18" s="149"/>
      <c r="ON18" s="148"/>
      <c r="OO18" s="149"/>
      <c r="OP18" s="148"/>
      <c r="OQ18" s="149"/>
      <c r="OR18" s="148"/>
      <c r="OS18" s="150"/>
      <c r="OT18" s="148"/>
      <c r="OU18" s="149"/>
      <c r="OV18" s="148"/>
      <c r="OW18" s="150"/>
      <c r="OX18" s="148"/>
      <c r="OY18" s="150"/>
      <c r="OZ18" s="148"/>
      <c r="PA18" s="150"/>
      <c r="PB18" s="148"/>
      <c r="PC18" s="149"/>
      <c r="PD18" s="148"/>
      <c r="PE18" s="149"/>
      <c r="PF18" s="148"/>
      <c r="PG18" s="149"/>
      <c r="PH18" s="148"/>
      <c r="PI18" s="149"/>
      <c r="PJ18" s="148"/>
      <c r="PK18" s="150"/>
      <c r="PL18" s="148"/>
      <c r="PM18" s="150"/>
      <c r="PN18" s="148"/>
      <c r="PO18" s="150"/>
      <c r="PP18" s="141"/>
      <c r="PQ18" s="142"/>
      <c r="PR18" s="148"/>
      <c r="PS18" s="149"/>
      <c r="PT18" s="148"/>
      <c r="PU18" s="149"/>
      <c r="PV18" s="148"/>
      <c r="PW18" s="149"/>
      <c r="PX18" s="148"/>
      <c r="PY18" s="150"/>
      <c r="PZ18" s="148"/>
      <c r="QA18" s="150"/>
      <c r="QB18" s="148"/>
      <c r="QC18" s="150"/>
      <c r="QD18" s="148"/>
      <c r="QE18" s="150"/>
      <c r="QF18" s="148"/>
      <c r="QG18" s="149"/>
      <c r="QH18" s="148"/>
      <c r="QI18" s="149"/>
      <c r="QJ18" s="148"/>
      <c r="QK18" s="149"/>
      <c r="QL18" s="148"/>
      <c r="QM18" s="150"/>
      <c r="QN18" s="148"/>
      <c r="QO18" s="150"/>
      <c r="QP18" s="148"/>
      <c r="QQ18" s="150"/>
      <c r="QR18" s="148"/>
      <c r="QS18" s="149"/>
      <c r="QT18" s="148"/>
      <c r="QU18" s="149"/>
      <c r="QV18" s="148"/>
      <c r="QW18" s="149"/>
      <c r="QX18" s="148"/>
      <c r="QY18" s="149"/>
      <c r="QZ18" s="148"/>
      <c r="RA18" s="150"/>
      <c r="RB18" s="148"/>
      <c r="RC18" s="150"/>
      <c r="RD18" s="148"/>
      <c r="RE18" s="150"/>
      <c r="RF18" s="148"/>
      <c r="RG18" s="149"/>
      <c r="RH18" s="148"/>
      <c r="RI18" s="150"/>
      <c r="RJ18" s="148"/>
      <c r="RK18" s="149"/>
      <c r="RL18" s="148"/>
      <c r="RM18" s="149"/>
      <c r="RN18" s="148"/>
      <c r="RO18" s="149"/>
      <c r="RP18" s="148"/>
      <c r="RQ18" s="150"/>
      <c r="RR18" s="148"/>
      <c r="RS18" s="150"/>
      <c r="RT18" s="148"/>
      <c r="RU18" s="149"/>
      <c r="RV18" s="148"/>
      <c r="RW18" s="149"/>
      <c r="RX18" s="148"/>
      <c r="RY18" s="150"/>
      <c r="RZ18" s="148"/>
      <c r="SA18" s="149"/>
      <c r="SB18" s="148"/>
      <c r="SC18" s="149"/>
      <c r="SD18" s="148"/>
      <c r="SE18" s="149"/>
      <c r="SF18" s="148"/>
      <c r="SG18" s="149"/>
      <c r="SH18" s="148"/>
      <c r="SI18" s="149"/>
      <c r="SJ18" s="148"/>
      <c r="SK18" s="149"/>
      <c r="SL18" s="148"/>
      <c r="SM18" s="150"/>
      <c r="SN18" s="148"/>
      <c r="SO18" s="149"/>
      <c r="SP18" s="148"/>
      <c r="SQ18" s="150"/>
      <c r="SR18" s="148"/>
      <c r="SS18" s="150"/>
      <c r="ST18" s="148"/>
      <c r="SU18" s="150"/>
      <c r="SV18" s="148"/>
      <c r="SW18" s="149"/>
      <c r="SX18" s="148"/>
      <c r="SY18" s="149"/>
      <c r="SZ18" s="148"/>
      <c r="TA18" s="149"/>
      <c r="TB18" s="148"/>
      <c r="TC18" s="149"/>
      <c r="TD18" s="148"/>
      <c r="TE18" s="150"/>
      <c r="TF18" s="148"/>
      <c r="TG18" s="150"/>
      <c r="TH18" s="148"/>
      <c r="TI18" s="150"/>
      <c r="TJ18" s="148"/>
      <c r="TK18" s="150"/>
      <c r="TL18" s="148"/>
      <c r="TM18" s="149"/>
      <c r="TN18" s="148"/>
      <c r="TO18" s="149"/>
      <c r="TP18" s="148"/>
      <c r="TQ18" s="149"/>
      <c r="TR18" s="148"/>
      <c r="TS18" s="150"/>
      <c r="TT18" s="148"/>
      <c r="TU18" s="150"/>
      <c r="TV18" s="148"/>
      <c r="TW18" s="150"/>
      <c r="TX18" s="148"/>
      <c r="TY18" s="150"/>
      <c r="TZ18" s="148"/>
      <c r="UA18" s="149"/>
      <c r="UB18" s="148"/>
      <c r="UC18" s="149"/>
      <c r="UD18" s="148"/>
      <c r="UE18" s="149"/>
      <c r="UF18" s="148"/>
      <c r="UG18" s="150"/>
      <c r="UH18" s="148"/>
      <c r="UI18" s="150"/>
      <c r="UJ18" s="148"/>
      <c r="UK18" s="150"/>
      <c r="UL18" s="148"/>
      <c r="UM18" s="149"/>
      <c r="UN18" s="148"/>
      <c r="UO18" s="149"/>
      <c r="UP18" s="148"/>
      <c r="UQ18" s="149"/>
      <c r="UR18" s="148"/>
      <c r="US18" s="149"/>
      <c r="UT18" s="148"/>
      <c r="UU18" s="150"/>
      <c r="UV18" s="148"/>
      <c r="UW18" s="150"/>
      <c r="UX18" s="148"/>
      <c r="UY18" s="150"/>
      <c r="UZ18" s="148"/>
      <c r="VA18" s="149"/>
      <c r="VB18" s="148"/>
      <c r="VC18" s="150"/>
      <c r="VD18" s="148"/>
      <c r="VE18" s="149"/>
      <c r="VF18" s="148"/>
      <c r="VG18" s="149"/>
      <c r="VH18" s="148"/>
      <c r="VI18" s="149"/>
      <c r="VJ18" s="148"/>
      <c r="VK18" s="150"/>
      <c r="VL18" s="148"/>
      <c r="VM18" s="150"/>
      <c r="VN18" s="148"/>
      <c r="VO18" s="149"/>
      <c r="VP18" s="148"/>
      <c r="VQ18" s="149"/>
      <c r="VR18" s="148"/>
      <c r="VS18" s="150"/>
      <c r="VT18" s="148"/>
      <c r="VU18" s="149"/>
      <c r="VV18" s="148"/>
      <c r="VW18" s="149"/>
      <c r="VX18" s="148"/>
      <c r="VY18" s="149"/>
      <c r="VZ18" s="148"/>
      <c r="WA18" s="149"/>
      <c r="WB18" s="148"/>
      <c r="WC18" s="149"/>
      <c r="WD18" s="148"/>
      <c r="WE18" s="149"/>
      <c r="WF18" s="148"/>
      <c r="WG18" s="150"/>
      <c r="WH18" s="148"/>
      <c r="WI18" s="149"/>
      <c r="WJ18" s="148"/>
      <c r="WK18" s="150"/>
      <c r="WL18" s="148"/>
      <c r="WM18" s="150"/>
      <c r="WN18" s="148"/>
      <c r="WO18" s="150"/>
      <c r="WP18" s="148"/>
      <c r="WQ18" s="149"/>
      <c r="WR18" s="148"/>
      <c r="WS18" s="149"/>
      <c r="WT18" s="148"/>
      <c r="WU18" s="149"/>
      <c r="WV18" s="148"/>
      <c r="WW18" s="149"/>
      <c r="WX18" s="148"/>
      <c r="WY18" s="150"/>
      <c r="WZ18" s="148"/>
      <c r="XA18" s="150"/>
      <c r="XB18" s="148"/>
      <c r="XC18" s="150"/>
      <c r="XD18" s="148"/>
      <c r="XE18" s="150"/>
      <c r="XF18" s="148"/>
      <c r="XG18" s="149"/>
      <c r="XH18" s="148"/>
      <c r="XI18" s="149"/>
      <c r="XJ18" s="148"/>
      <c r="XK18" s="149"/>
      <c r="XL18" s="148"/>
      <c r="XM18" s="150"/>
      <c r="XN18" s="148"/>
      <c r="XO18" s="150"/>
      <c r="XP18" s="148"/>
      <c r="XQ18" s="150"/>
      <c r="XR18" s="148"/>
      <c r="XS18" s="150"/>
      <c r="XT18" s="148"/>
      <c r="XU18" s="149"/>
      <c r="XV18" s="148"/>
      <c r="XW18" s="149"/>
      <c r="XX18" s="148"/>
      <c r="XY18" s="149"/>
      <c r="XZ18" s="148"/>
      <c r="YA18" s="150"/>
      <c r="YB18" s="148"/>
      <c r="YC18" s="150"/>
      <c r="YD18" s="148"/>
      <c r="YE18" s="150"/>
      <c r="YF18" s="148"/>
      <c r="YG18" s="149"/>
      <c r="YH18" s="148"/>
      <c r="YI18" s="149"/>
      <c r="YJ18" s="148"/>
      <c r="YK18" s="149"/>
      <c r="YL18" s="148"/>
      <c r="YM18" s="149"/>
      <c r="YN18" s="148"/>
      <c r="YO18" s="150"/>
      <c r="YP18" s="148"/>
      <c r="YQ18" s="150"/>
      <c r="YR18" s="148"/>
      <c r="YS18" s="150"/>
      <c r="YT18" s="148"/>
      <c r="YU18" s="149"/>
      <c r="YV18" s="148"/>
      <c r="YW18" s="150"/>
      <c r="YX18" s="148"/>
      <c r="YY18" s="149"/>
      <c r="YZ18" s="148"/>
      <c r="ZA18" s="149"/>
      <c r="ZB18" s="148"/>
      <c r="ZC18" s="149"/>
      <c r="ZD18" s="148"/>
      <c r="ZE18" s="150"/>
      <c r="ZF18" s="148"/>
      <c r="ZG18" s="150"/>
      <c r="ZH18" s="148"/>
      <c r="ZI18" s="149"/>
      <c r="ZJ18" s="148"/>
      <c r="ZK18" s="149"/>
      <c r="ZL18" s="148"/>
      <c r="ZM18" s="150"/>
      <c r="ZN18" s="148"/>
      <c r="ZO18" s="149"/>
      <c r="ZP18" s="148"/>
      <c r="ZQ18" s="149"/>
      <c r="ZR18" s="148"/>
      <c r="ZS18" s="149"/>
      <c r="ZT18" s="148"/>
      <c r="ZU18" s="149"/>
      <c r="ZV18" s="148"/>
      <c r="ZW18" s="149"/>
      <c r="ZX18" s="148"/>
      <c r="ZY18" s="149"/>
      <c r="ZZ18" s="148"/>
      <c r="AAA18" s="150"/>
      <c r="AAB18" s="148"/>
      <c r="AAC18" s="149"/>
      <c r="AAD18" s="148"/>
      <c r="AAE18" s="150"/>
      <c r="AAF18" s="148"/>
      <c r="AAG18" s="150"/>
      <c r="AAH18" s="148"/>
      <c r="AAI18" s="150"/>
      <c r="AAJ18" s="148"/>
      <c r="AAK18" s="149"/>
      <c r="AAL18" s="148"/>
      <c r="AAM18" s="149"/>
      <c r="AAN18" s="148"/>
      <c r="AAO18" s="149"/>
      <c r="AAP18" s="148"/>
      <c r="AAQ18" s="149"/>
      <c r="AAR18" s="148"/>
      <c r="AAS18" s="150"/>
      <c r="AAT18" s="148"/>
      <c r="AAU18" s="150"/>
      <c r="AAV18" s="148"/>
      <c r="AAW18" s="150"/>
      <c r="AAX18" s="148"/>
      <c r="AAY18" s="150"/>
      <c r="AAZ18" s="148"/>
      <c r="ABA18" s="149"/>
      <c r="ABB18" s="148"/>
      <c r="ABC18" s="149"/>
      <c r="ABD18" s="148"/>
      <c r="ABE18" s="149"/>
      <c r="ABF18" s="148"/>
      <c r="ABG18" s="150"/>
      <c r="ABH18" s="148"/>
      <c r="ABI18" s="150"/>
      <c r="ABJ18" s="148"/>
      <c r="ABK18" s="150"/>
      <c r="ABL18" s="148"/>
      <c r="ABM18" s="150"/>
      <c r="ABN18" s="148"/>
      <c r="ABO18" s="149"/>
      <c r="ABP18" s="148"/>
      <c r="ABQ18" s="149"/>
      <c r="ABR18" s="148"/>
      <c r="ABS18" s="149"/>
      <c r="ABT18" s="148"/>
      <c r="ABU18" s="150"/>
      <c r="ABV18" s="148"/>
      <c r="ABW18" s="150"/>
      <c r="ABX18" s="148"/>
      <c r="ABY18" s="150"/>
      <c r="ABZ18" s="148"/>
      <c r="ACA18" s="149"/>
      <c r="ACB18" s="148"/>
      <c r="ACC18" s="149"/>
      <c r="ACD18" s="148"/>
      <c r="ACE18" s="149"/>
      <c r="ACF18" s="148"/>
      <c r="ACG18" s="149"/>
      <c r="ACH18" s="148"/>
      <c r="ACI18" s="150"/>
      <c r="ACJ18" s="148"/>
      <c r="ACK18" s="150"/>
      <c r="ACL18" s="148"/>
      <c r="ACM18" s="150"/>
      <c r="ACN18" s="148"/>
      <c r="ACO18" s="149"/>
      <c r="ACP18" s="148"/>
      <c r="ACQ18" s="150"/>
      <c r="ACR18" s="148"/>
      <c r="ACS18" s="149"/>
      <c r="ACT18" s="148"/>
      <c r="ACU18" s="149"/>
      <c r="ACV18" s="148"/>
      <c r="ACW18" s="149"/>
      <c r="ACX18" s="148"/>
      <c r="ACY18" s="150"/>
      <c r="ACZ18" s="148"/>
      <c r="ADA18" s="150"/>
      <c r="ADB18" s="148"/>
      <c r="ADC18" s="149"/>
      <c r="ADD18" s="148"/>
      <c r="ADE18" s="149"/>
      <c r="ADF18" s="148"/>
      <c r="ADG18" s="150"/>
    </row>
    <row r="19" spans="1:787" s="146" customFormat="1" ht="20.25" customHeight="1" thickBot="1">
      <c r="A19" s="256"/>
      <c r="B19" s="258"/>
      <c r="C19" s="140">
        <f>IF(B18="","",CONCATENATE(B18,1))</f>
      </c>
      <c r="D19" s="141"/>
      <c r="E19" s="142"/>
      <c r="F19" s="141"/>
      <c r="G19" s="142"/>
      <c r="H19" s="141"/>
      <c r="I19" s="142"/>
      <c r="J19" s="141"/>
      <c r="K19" s="142"/>
      <c r="L19" s="141"/>
      <c r="M19" s="142"/>
      <c r="N19" s="141"/>
      <c r="O19" s="142"/>
      <c r="P19" s="141"/>
      <c r="Q19" s="143"/>
      <c r="R19" s="141"/>
      <c r="S19" s="142"/>
      <c r="T19" s="141"/>
      <c r="U19" s="143"/>
      <c r="V19" s="141"/>
      <c r="W19" s="143"/>
      <c r="X19" s="141"/>
      <c r="Y19" s="143"/>
      <c r="Z19" s="141"/>
      <c r="AA19" s="142"/>
      <c r="AB19" s="141"/>
      <c r="AC19" s="143"/>
      <c r="AD19" s="141"/>
      <c r="AE19" s="142"/>
      <c r="AF19" s="141"/>
      <c r="AG19" s="142"/>
      <c r="AH19" s="141"/>
      <c r="AI19" s="143"/>
      <c r="AJ19" s="141"/>
      <c r="AK19" s="143"/>
      <c r="AL19" s="141"/>
      <c r="AM19" s="143"/>
      <c r="AN19" s="141"/>
      <c r="AO19" s="142"/>
      <c r="AP19" s="141"/>
      <c r="AQ19" s="142"/>
      <c r="AR19" s="141"/>
      <c r="AS19" s="142"/>
      <c r="AT19" s="141"/>
      <c r="AU19" s="142"/>
      <c r="AV19" s="141"/>
      <c r="AW19" s="143"/>
      <c r="AX19" s="141"/>
      <c r="AY19" s="143"/>
      <c r="AZ19" s="141"/>
      <c r="BA19" s="143"/>
      <c r="BB19" s="141"/>
      <c r="BC19" s="143"/>
      <c r="BD19" s="141"/>
      <c r="BE19" s="142"/>
      <c r="BF19" s="141"/>
      <c r="BG19" s="142"/>
      <c r="BH19" s="141"/>
      <c r="BI19" s="142"/>
      <c r="BJ19" s="141"/>
      <c r="BK19" s="143"/>
      <c r="BL19" s="141"/>
      <c r="BM19" s="143"/>
      <c r="BN19" s="141"/>
      <c r="BO19" s="143"/>
      <c r="BP19" s="141"/>
      <c r="BQ19" s="142"/>
      <c r="BR19" s="141"/>
      <c r="BS19" s="143"/>
      <c r="BT19" s="141"/>
      <c r="BU19" s="142"/>
      <c r="BV19" s="141"/>
      <c r="BW19" s="142"/>
      <c r="BX19" s="141"/>
      <c r="BY19" s="143"/>
      <c r="BZ19" s="141"/>
      <c r="CA19" s="143"/>
      <c r="CB19" s="141"/>
      <c r="CC19" s="143"/>
      <c r="CD19" s="141"/>
      <c r="CE19" s="142"/>
      <c r="CF19" s="141"/>
      <c r="CG19" s="143"/>
      <c r="CH19" s="141"/>
      <c r="CI19" s="142"/>
      <c r="CJ19" s="141"/>
      <c r="CK19" s="142"/>
      <c r="CL19" s="141"/>
      <c r="CM19" s="142"/>
      <c r="CN19" s="141"/>
      <c r="CO19" s="143"/>
      <c r="CP19" s="141"/>
      <c r="CQ19" s="143"/>
      <c r="CR19" s="141"/>
      <c r="CS19" s="142"/>
      <c r="CT19" s="141"/>
      <c r="CU19" s="142"/>
      <c r="CV19" s="141"/>
      <c r="CW19" s="143"/>
      <c r="CX19" s="141"/>
      <c r="CY19" s="142"/>
      <c r="CZ19" s="141"/>
      <c r="DA19" s="142"/>
      <c r="DB19" s="141"/>
      <c r="DC19" s="142"/>
      <c r="DD19" s="141"/>
      <c r="DE19" s="142"/>
      <c r="DF19" s="141"/>
      <c r="DG19" s="142"/>
      <c r="DH19" s="141"/>
      <c r="DI19" s="142"/>
      <c r="DJ19" s="141"/>
      <c r="DK19" s="143"/>
      <c r="DL19" s="141"/>
      <c r="DM19" s="142"/>
      <c r="DN19" s="141"/>
      <c r="DO19" s="143"/>
      <c r="DP19" s="141"/>
      <c r="DQ19" s="143"/>
      <c r="DR19" s="141"/>
      <c r="DS19" s="143"/>
      <c r="DT19" s="141"/>
      <c r="DU19" s="142"/>
      <c r="DV19" s="141"/>
      <c r="DW19" s="143"/>
      <c r="DX19" s="141"/>
      <c r="DY19" s="142"/>
      <c r="DZ19" s="141"/>
      <c r="EA19" s="142"/>
      <c r="EB19" s="141"/>
      <c r="EC19" s="143"/>
      <c r="ED19" s="141"/>
      <c r="EE19" s="143"/>
      <c r="EF19" s="141"/>
      <c r="EG19" s="143"/>
      <c r="EH19" s="141"/>
      <c r="EI19" s="143"/>
      <c r="EJ19" s="141"/>
      <c r="EK19" s="142"/>
      <c r="EL19" s="141"/>
      <c r="EM19" s="142"/>
      <c r="EN19" s="141"/>
      <c r="EO19" s="142"/>
      <c r="EP19" s="141"/>
      <c r="EQ19" s="143"/>
      <c r="ER19" s="141"/>
      <c r="ES19" s="143"/>
      <c r="ET19" s="141"/>
      <c r="EU19" s="143"/>
      <c r="EV19" s="141"/>
      <c r="EW19" s="143"/>
      <c r="EX19" s="141"/>
      <c r="EY19" s="142"/>
      <c r="EZ19" s="141"/>
      <c r="FA19" s="142"/>
      <c r="FB19" s="141"/>
      <c r="FC19" s="142"/>
      <c r="FD19" s="141"/>
      <c r="FE19" s="143"/>
      <c r="FF19" s="141"/>
      <c r="FG19" s="143"/>
      <c r="FH19" s="141"/>
      <c r="FI19" s="143"/>
      <c r="FJ19" s="141"/>
      <c r="FK19" s="142"/>
      <c r="FL19" s="141"/>
      <c r="FM19" s="143"/>
      <c r="FN19" s="141"/>
      <c r="FO19" s="142"/>
      <c r="FP19" s="141"/>
      <c r="FQ19" s="142"/>
      <c r="FR19" s="141"/>
      <c r="FS19" s="143"/>
      <c r="FT19" s="141"/>
      <c r="FU19" s="143"/>
      <c r="FV19" s="141"/>
      <c r="FW19" s="143"/>
      <c r="FX19" s="141"/>
      <c r="FY19" s="142"/>
      <c r="FZ19" s="141"/>
      <c r="GA19" s="143"/>
      <c r="GB19" s="141"/>
      <c r="GC19" s="142"/>
      <c r="GD19" s="141"/>
      <c r="GE19" s="142"/>
      <c r="GF19" s="141"/>
      <c r="GG19" s="142"/>
      <c r="GH19" s="141"/>
      <c r="GI19" s="143"/>
      <c r="GJ19" s="141"/>
      <c r="GK19" s="143"/>
      <c r="GL19" s="141"/>
      <c r="GM19" s="142"/>
      <c r="GN19" s="141"/>
      <c r="GO19" s="142"/>
      <c r="GP19" s="141"/>
      <c r="GQ19" s="143"/>
      <c r="GR19" s="141"/>
      <c r="GS19" s="142"/>
      <c r="GT19" s="141"/>
      <c r="GU19" s="142"/>
      <c r="GV19" s="141"/>
      <c r="GW19" s="142"/>
      <c r="GX19" s="141"/>
      <c r="GY19" s="142"/>
      <c r="GZ19" s="141"/>
      <c r="HA19" s="142"/>
      <c r="HB19" s="141"/>
      <c r="HC19" s="142"/>
      <c r="HD19" s="141"/>
      <c r="HE19" s="143"/>
      <c r="HF19" s="141"/>
      <c r="HG19" s="142"/>
      <c r="HH19" s="141"/>
      <c r="HI19" s="143"/>
      <c r="HJ19" s="141"/>
      <c r="HK19" s="143"/>
      <c r="HL19" s="141"/>
      <c r="HM19" s="143"/>
      <c r="HN19" s="141"/>
      <c r="HO19" s="142"/>
      <c r="HP19" s="141"/>
      <c r="HQ19" s="143"/>
      <c r="HR19" s="141"/>
      <c r="HS19" s="142"/>
      <c r="HT19" s="141"/>
      <c r="HU19" s="142"/>
      <c r="HV19" s="141"/>
      <c r="HW19" s="143"/>
      <c r="HX19" s="141"/>
      <c r="HY19" s="143"/>
      <c r="HZ19" s="141"/>
      <c r="IA19" s="143"/>
      <c r="IB19" s="141"/>
      <c r="IC19" s="143"/>
      <c r="ID19" s="141"/>
      <c r="IE19" s="142"/>
      <c r="IF19" s="141"/>
      <c r="IG19" s="142"/>
      <c r="IH19" s="141"/>
      <c r="II19" s="142"/>
      <c r="IJ19" s="141"/>
      <c r="IK19" s="143"/>
      <c r="IL19" s="141"/>
      <c r="IM19" s="143"/>
      <c r="IN19" s="141"/>
      <c r="IO19" s="143"/>
      <c r="IP19" s="141"/>
      <c r="IQ19" s="143"/>
      <c r="IR19" s="141"/>
      <c r="IS19" s="142"/>
      <c r="IT19" s="141"/>
      <c r="IU19" s="142"/>
      <c r="IV19" s="141"/>
      <c r="IW19" s="142"/>
      <c r="IX19" s="141"/>
      <c r="IY19" s="143"/>
      <c r="IZ19" s="141"/>
      <c r="JA19" s="143"/>
      <c r="JB19" s="141"/>
      <c r="JC19" s="143"/>
      <c r="JD19" s="141"/>
      <c r="JE19" s="142"/>
      <c r="JF19" s="141"/>
      <c r="JG19" s="143"/>
      <c r="JH19" s="141"/>
      <c r="JI19" s="142"/>
      <c r="JJ19" s="141"/>
      <c r="JK19" s="142"/>
      <c r="JL19" s="141"/>
      <c r="JM19" s="143"/>
      <c r="JN19" s="141"/>
      <c r="JO19" s="143"/>
      <c r="JP19" s="141"/>
      <c r="JQ19" s="143"/>
      <c r="JR19" s="141"/>
      <c r="JS19" s="142"/>
      <c r="JT19" s="141"/>
      <c r="JU19" s="143"/>
      <c r="JV19" s="141"/>
      <c r="JW19" s="142"/>
      <c r="JX19" s="141"/>
      <c r="JY19" s="142"/>
      <c r="JZ19" s="141"/>
      <c r="KA19" s="142"/>
      <c r="KB19" s="141"/>
      <c r="KC19" s="143"/>
      <c r="KD19" s="141"/>
      <c r="KE19" s="143"/>
      <c r="KF19" s="141"/>
      <c r="KG19" s="142"/>
      <c r="KH19" s="141"/>
      <c r="KI19" s="142"/>
      <c r="KJ19" s="141"/>
      <c r="KK19" s="143"/>
      <c r="KL19" s="141"/>
      <c r="KM19" s="142"/>
      <c r="KN19" s="141"/>
      <c r="KO19" s="142"/>
      <c r="KP19" s="141"/>
      <c r="KQ19" s="142"/>
      <c r="KR19" s="141"/>
      <c r="KS19" s="142"/>
      <c r="KT19" s="141"/>
      <c r="KU19" s="142"/>
      <c r="KV19" s="141"/>
      <c r="KW19" s="142"/>
      <c r="KX19" s="141"/>
      <c r="KY19" s="143"/>
      <c r="KZ19" s="141"/>
      <c r="LA19" s="142"/>
      <c r="LB19" s="141"/>
      <c r="LC19" s="143"/>
      <c r="LD19" s="141"/>
      <c r="LE19" s="143"/>
      <c r="LF19" s="141"/>
      <c r="LG19" s="143"/>
      <c r="LH19" s="141"/>
      <c r="LI19" s="142"/>
      <c r="LJ19" s="141"/>
      <c r="LK19" s="143"/>
      <c r="LL19" s="141"/>
      <c r="LM19" s="142"/>
      <c r="LN19" s="141"/>
      <c r="LO19" s="142"/>
      <c r="LP19" s="141"/>
      <c r="LQ19" s="143"/>
      <c r="LR19" s="141"/>
      <c r="LS19" s="143"/>
      <c r="LT19" s="141"/>
      <c r="LU19" s="143"/>
      <c r="LV19" s="141"/>
      <c r="LW19" s="143"/>
      <c r="LX19" s="141"/>
      <c r="LY19" s="142"/>
      <c r="LZ19" s="141"/>
      <c r="MA19" s="142"/>
      <c r="MB19" s="141"/>
      <c r="MC19" s="142"/>
      <c r="MD19" s="141"/>
      <c r="ME19" s="143"/>
      <c r="MF19" s="141"/>
      <c r="MG19" s="143"/>
      <c r="MH19" s="141"/>
      <c r="MI19" s="143"/>
      <c r="MJ19" s="141"/>
      <c r="MK19" s="143"/>
      <c r="ML19" s="141"/>
      <c r="MM19" s="142"/>
      <c r="MN19" s="141"/>
      <c r="MO19" s="142"/>
      <c r="MP19" s="141"/>
      <c r="MQ19" s="142"/>
      <c r="MR19" s="141"/>
      <c r="MS19" s="143"/>
      <c r="MT19" s="141"/>
      <c r="MU19" s="143"/>
      <c r="MV19" s="141"/>
      <c r="MW19" s="143"/>
      <c r="MX19" s="141"/>
      <c r="MY19" s="142"/>
      <c r="MZ19" s="141"/>
      <c r="NA19" s="143"/>
      <c r="NB19" s="141"/>
      <c r="NC19" s="142"/>
      <c r="ND19" s="141"/>
      <c r="NE19" s="142"/>
      <c r="NF19" s="141"/>
      <c r="NG19" s="143"/>
      <c r="NH19" s="141"/>
      <c r="NI19" s="143"/>
      <c r="NJ19" s="141"/>
      <c r="NK19" s="143"/>
      <c r="NL19" s="141"/>
      <c r="NM19" s="142"/>
      <c r="NN19" s="141"/>
      <c r="NO19" s="143"/>
      <c r="NP19" s="141"/>
      <c r="NQ19" s="142"/>
      <c r="NR19" s="141"/>
      <c r="NS19" s="142"/>
      <c r="NT19" s="141"/>
      <c r="NU19" s="142"/>
      <c r="NV19" s="141"/>
      <c r="NW19" s="143"/>
      <c r="NX19" s="141"/>
      <c r="NY19" s="143"/>
      <c r="NZ19" s="141"/>
      <c r="OA19" s="142"/>
      <c r="OB19" s="141"/>
      <c r="OC19" s="142"/>
      <c r="OD19" s="141"/>
      <c r="OE19" s="143"/>
      <c r="OF19" s="141"/>
      <c r="OG19" s="142"/>
      <c r="OH19" s="141"/>
      <c r="OI19" s="142"/>
      <c r="OJ19" s="141"/>
      <c r="OK19" s="142"/>
      <c r="OL19" s="141"/>
      <c r="OM19" s="142"/>
      <c r="ON19" s="141"/>
      <c r="OO19" s="142"/>
      <c r="OP19" s="141"/>
      <c r="OQ19" s="142"/>
      <c r="OR19" s="141"/>
      <c r="OS19" s="143"/>
      <c r="OT19" s="141"/>
      <c r="OU19" s="142"/>
      <c r="OV19" s="141"/>
      <c r="OW19" s="143"/>
      <c r="OX19" s="141"/>
      <c r="OY19" s="143"/>
      <c r="OZ19" s="141"/>
      <c r="PA19" s="143"/>
      <c r="PB19" s="141"/>
      <c r="PC19" s="142"/>
      <c r="PD19" s="141"/>
      <c r="PE19" s="143"/>
      <c r="PF19" s="141"/>
      <c r="PG19" s="142"/>
      <c r="PH19" s="141"/>
      <c r="PI19" s="142"/>
      <c r="PJ19" s="141"/>
      <c r="PK19" s="143"/>
      <c r="PL19" s="141"/>
      <c r="PM19" s="143"/>
      <c r="PN19" s="141"/>
      <c r="PO19" s="143"/>
      <c r="PP19" s="141"/>
      <c r="PQ19" s="143"/>
      <c r="PR19" s="141"/>
      <c r="PS19" s="142"/>
      <c r="PT19" s="141"/>
      <c r="PU19" s="142"/>
      <c r="PV19" s="141"/>
      <c r="PW19" s="142"/>
      <c r="PX19" s="141"/>
      <c r="PY19" s="143"/>
      <c r="PZ19" s="141"/>
      <c r="QA19" s="143"/>
      <c r="QB19" s="141"/>
      <c r="QC19" s="143"/>
      <c r="QD19" s="141"/>
      <c r="QE19" s="143"/>
      <c r="QF19" s="141"/>
      <c r="QG19" s="142"/>
      <c r="QH19" s="141"/>
      <c r="QI19" s="142"/>
      <c r="QJ19" s="141"/>
      <c r="QK19" s="142"/>
      <c r="QL19" s="141"/>
      <c r="QM19" s="143"/>
      <c r="QN19" s="141"/>
      <c r="QO19" s="143"/>
      <c r="QP19" s="141"/>
      <c r="QQ19" s="143"/>
      <c r="QR19" s="141"/>
      <c r="QS19" s="142"/>
      <c r="QT19" s="141"/>
      <c r="QU19" s="143"/>
      <c r="QV19" s="141"/>
      <c r="QW19" s="142"/>
      <c r="QX19" s="141"/>
      <c r="QY19" s="142"/>
      <c r="QZ19" s="141"/>
      <c r="RA19" s="143"/>
      <c r="RB19" s="141"/>
      <c r="RC19" s="143"/>
      <c r="RD19" s="141"/>
      <c r="RE19" s="143"/>
      <c r="RF19" s="141"/>
      <c r="RG19" s="142"/>
      <c r="RH19" s="141"/>
      <c r="RI19" s="143"/>
      <c r="RJ19" s="141"/>
      <c r="RK19" s="142"/>
      <c r="RL19" s="141"/>
      <c r="RM19" s="142"/>
      <c r="RN19" s="141"/>
      <c r="RO19" s="142"/>
      <c r="RP19" s="141"/>
      <c r="RQ19" s="143"/>
      <c r="RR19" s="141"/>
      <c r="RS19" s="143"/>
      <c r="RT19" s="141"/>
      <c r="RU19" s="142"/>
      <c r="RV19" s="141"/>
      <c r="RW19" s="142"/>
      <c r="RX19" s="141"/>
      <c r="RY19" s="143"/>
      <c r="RZ19" s="141"/>
      <c r="SA19" s="142"/>
      <c r="SB19" s="141"/>
      <c r="SC19" s="142"/>
      <c r="SD19" s="141"/>
      <c r="SE19" s="142"/>
      <c r="SF19" s="141"/>
      <c r="SG19" s="142"/>
      <c r="SH19" s="141"/>
      <c r="SI19" s="142"/>
      <c r="SJ19" s="141"/>
      <c r="SK19" s="142"/>
      <c r="SL19" s="141"/>
      <c r="SM19" s="143"/>
      <c r="SN19" s="141"/>
      <c r="SO19" s="142"/>
      <c r="SP19" s="141"/>
      <c r="SQ19" s="143"/>
      <c r="SR19" s="141"/>
      <c r="SS19" s="143"/>
      <c r="ST19" s="141"/>
      <c r="SU19" s="143"/>
      <c r="SV19" s="141"/>
      <c r="SW19" s="142"/>
      <c r="SX19" s="141"/>
      <c r="SY19" s="143"/>
      <c r="SZ19" s="141"/>
      <c r="TA19" s="142"/>
      <c r="TB19" s="141"/>
      <c r="TC19" s="142"/>
      <c r="TD19" s="141"/>
      <c r="TE19" s="143"/>
      <c r="TF19" s="141"/>
      <c r="TG19" s="143"/>
      <c r="TH19" s="141"/>
      <c r="TI19" s="143"/>
      <c r="TJ19" s="141"/>
      <c r="TK19" s="143"/>
      <c r="TL19" s="141"/>
      <c r="TM19" s="142"/>
      <c r="TN19" s="141"/>
      <c r="TO19" s="142"/>
      <c r="TP19" s="141"/>
      <c r="TQ19" s="142"/>
      <c r="TR19" s="141"/>
      <c r="TS19" s="143"/>
      <c r="TT19" s="141"/>
      <c r="TU19" s="143"/>
      <c r="TV19" s="141"/>
      <c r="TW19" s="143"/>
      <c r="TX19" s="141"/>
      <c r="TY19" s="143"/>
      <c r="TZ19" s="141"/>
      <c r="UA19" s="142"/>
      <c r="UB19" s="141"/>
      <c r="UC19" s="142"/>
      <c r="UD19" s="141"/>
      <c r="UE19" s="142"/>
      <c r="UF19" s="141"/>
      <c r="UG19" s="143"/>
      <c r="UH19" s="141"/>
      <c r="UI19" s="143"/>
      <c r="UJ19" s="141"/>
      <c r="UK19" s="143"/>
      <c r="UL19" s="141"/>
      <c r="UM19" s="142"/>
      <c r="UN19" s="141"/>
      <c r="UO19" s="143"/>
      <c r="UP19" s="141"/>
      <c r="UQ19" s="142"/>
      <c r="UR19" s="141"/>
      <c r="US19" s="142"/>
      <c r="UT19" s="141"/>
      <c r="UU19" s="143"/>
      <c r="UV19" s="141"/>
      <c r="UW19" s="143"/>
      <c r="UX19" s="141"/>
      <c r="UY19" s="143"/>
      <c r="UZ19" s="141"/>
      <c r="VA19" s="142"/>
      <c r="VB19" s="141"/>
      <c r="VC19" s="143"/>
      <c r="VD19" s="141"/>
      <c r="VE19" s="142"/>
      <c r="VF19" s="141"/>
      <c r="VG19" s="142"/>
      <c r="VH19" s="141"/>
      <c r="VI19" s="142"/>
      <c r="VJ19" s="141"/>
      <c r="VK19" s="143"/>
      <c r="VL19" s="141"/>
      <c r="VM19" s="143"/>
      <c r="VN19" s="141"/>
      <c r="VO19" s="142"/>
      <c r="VP19" s="141"/>
      <c r="VQ19" s="142"/>
      <c r="VR19" s="141"/>
      <c r="VS19" s="143"/>
      <c r="VT19" s="141"/>
      <c r="VU19" s="142"/>
      <c r="VV19" s="141"/>
      <c r="VW19" s="142"/>
      <c r="VX19" s="141"/>
      <c r="VY19" s="142"/>
      <c r="VZ19" s="141"/>
      <c r="WA19" s="142"/>
      <c r="WB19" s="141"/>
      <c r="WC19" s="142"/>
      <c r="WD19" s="141"/>
      <c r="WE19" s="142"/>
      <c r="WF19" s="141"/>
      <c r="WG19" s="143"/>
      <c r="WH19" s="141"/>
      <c r="WI19" s="142"/>
      <c r="WJ19" s="141"/>
      <c r="WK19" s="143"/>
      <c r="WL19" s="141"/>
      <c r="WM19" s="143"/>
      <c r="WN19" s="141"/>
      <c r="WO19" s="143"/>
      <c r="WP19" s="141"/>
      <c r="WQ19" s="142"/>
      <c r="WR19" s="141"/>
      <c r="WS19" s="143"/>
      <c r="WT19" s="141"/>
      <c r="WU19" s="142"/>
      <c r="WV19" s="141"/>
      <c r="WW19" s="142"/>
      <c r="WX19" s="141"/>
      <c r="WY19" s="143"/>
      <c r="WZ19" s="141"/>
      <c r="XA19" s="143"/>
      <c r="XB19" s="141"/>
      <c r="XC19" s="143"/>
      <c r="XD19" s="141"/>
      <c r="XE19" s="143"/>
      <c r="XF19" s="141"/>
      <c r="XG19" s="142"/>
      <c r="XH19" s="141"/>
      <c r="XI19" s="142"/>
      <c r="XJ19" s="141"/>
      <c r="XK19" s="142"/>
      <c r="XL19" s="141"/>
      <c r="XM19" s="143"/>
      <c r="XN19" s="141"/>
      <c r="XO19" s="143"/>
      <c r="XP19" s="141"/>
      <c r="XQ19" s="143"/>
      <c r="XR19" s="141"/>
      <c r="XS19" s="143"/>
      <c r="XT19" s="141"/>
      <c r="XU19" s="142"/>
      <c r="XV19" s="141"/>
      <c r="XW19" s="142"/>
      <c r="XX19" s="141"/>
      <c r="XY19" s="142"/>
      <c r="XZ19" s="141"/>
      <c r="YA19" s="143"/>
      <c r="YB19" s="141"/>
      <c r="YC19" s="143"/>
      <c r="YD19" s="141"/>
      <c r="YE19" s="143"/>
      <c r="YF19" s="141"/>
      <c r="YG19" s="142"/>
      <c r="YH19" s="141"/>
      <c r="YI19" s="143"/>
      <c r="YJ19" s="141"/>
      <c r="YK19" s="142"/>
      <c r="YL19" s="141"/>
      <c r="YM19" s="142"/>
      <c r="YN19" s="141"/>
      <c r="YO19" s="143"/>
      <c r="YP19" s="141"/>
      <c r="YQ19" s="143"/>
      <c r="YR19" s="141"/>
      <c r="YS19" s="143"/>
      <c r="YT19" s="141"/>
      <c r="YU19" s="142"/>
      <c r="YV19" s="141"/>
      <c r="YW19" s="143"/>
      <c r="YX19" s="141"/>
      <c r="YY19" s="142"/>
      <c r="YZ19" s="141"/>
      <c r="ZA19" s="142"/>
      <c r="ZB19" s="141"/>
      <c r="ZC19" s="142"/>
      <c r="ZD19" s="141"/>
      <c r="ZE19" s="143"/>
      <c r="ZF19" s="141"/>
      <c r="ZG19" s="143"/>
      <c r="ZH19" s="141"/>
      <c r="ZI19" s="142"/>
      <c r="ZJ19" s="141"/>
      <c r="ZK19" s="142"/>
      <c r="ZL19" s="141"/>
      <c r="ZM19" s="143"/>
      <c r="ZN19" s="141"/>
      <c r="ZO19" s="142"/>
      <c r="ZP19" s="141"/>
      <c r="ZQ19" s="142"/>
      <c r="ZR19" s="141"/>
      <c r="ZS19" s="142"/>
      <c r="ZT19" s="141"/>
      <c r="ZU19" s="142"/>
      <c r="ZV19" s="141"/>
      <c r="ZW19" s="142"/>
      <c r="ZX19" s="141"/>
      <c r="ZY19" s="142"/>
      <c r="ZZ19" s="141"/>
      <c r="AAA19" s="143"/>
      <c r="AAB19" s="141"/>
      <c r="AAC19" s="142"/>
      <c r="AAD19" s="141"/>
      <c r="AAE19" s="143"/>
      <c r="AAF19" s="141"/>
      <c r="AAG19" s="143"/>
      <c r="AAH19" s="141"/>
      <c r="AAI19" s="143"/>
      <c r="AAJ19" s="141"/>
      <c r="AAK19" s="142"/>
      <c r="AAL19" s="141"/>
      <c r="AAM19" s="143"/>
      <c r="AAN19" s="141"/>
      <c r="AAO19" s="142"/>
      <c r="AAP19" s="141"/>
      <c r="AAQ19" s="142"/>
      <c r="AAR19" s="141"/>
      <c r="AAS19" s="143"/>
      <c r="AAT19" s="141"/>
      <c r="AAU19" s="143"/>
      <c r="AAV19" s="141"/>
      <c r="AAW19" s="143"/>
      <c r="AAX19" s="141"/>
      <c r="AAY19" s="143"/>
      <c r="AAZ19" s="141"/>
      <c r="ABA19" s="142"/>
      <c r="ABB19" s="141"/>
      <c r="ABC19" s="142"/>
      <c r="ABD19" s="141"/>
      <c r="ABE19" s="142"/>
      <c r="ABF19" s="141"/>
      <c r="ABG19" s="143"/>
      <c r="ABH19" s="141"/>
      <c r="ABI19" s="143"/>
      <c r="ABJ19" s="141"/>
      <c r="ABK19" s="143"/>
      <c r="ABL19" s="141"/>
      <c r="ABM19" s="143"/>
      <c r="ABN19" s="141"/>
      <c r="ABO19" s="142"/>
      <c r="ABP19" s="141"/>
      <c r="ABQ19" s="142"/>
      <c r="ABR19" s="141"/>
      <c r="ABS19" s="142"/>
      <c r="ABT19" s="141"/>
      <c r="ABU19" s="143"/>
      <c r="ABV19" s="141"/>
      <c r="ABW19" s="143"/>
      <c r="ABX19" s="141"/>
      <c r="ABY19" s="143"/>
      <c r="ABZ19" s="141"/>
      <c r="ACA19" s="142"/>
      <c r="ACB19" s="141"/>
      <c r="ACC19" s="143"/>
      <c r="ACD19" s="141"/>
      <c r="ACE19" s="142"/>
      <c r="ACF19" s="141"/>
      <c r="ACG19" s="142"/>
      <c r="ACH19" s="141"/>
      <c r="ACI19" s="143"/>
      <c r="ACJ19" s="141"/>
      <c r="ACK19" s="143"/>
      <c r="ACL19" s="141"/>
      <c r="ACM19" s="143"/>
      <c r="ACN19" s="141"/>
      <c r="ACO19" s="142"/>
      <c r="ACP19" s="141"/>
      <c r="ACQ19" s="143"/>
      <c r="ACR19" s="141"/>
      <c r="ACS19" s="142"/>
      <c r="ACT19" s="141"/>
      <c r="ACU19" s="142"/>
      <c r="ACV19" s="141"/>
      <c r="ACW19" s="142"/>
      <c r="ACX19" s="141"/>
      <c r="ACY19" s="143"/>
      <c r="ACZ19" s="141"/>
      <c r="ADA19" s="143"/>
      <c r="ADB19" s="141"/>
      <c r="ADC19" s="142"/>
      <c r="ADD19" s="141"/>
      <c r="ADE19" s="142"/>
      <c r="ADF19" s="141"/>
      <c r="ADG19" s="143"/>
    </row>
    <row r="20" spans="1:787" s="151" customFormat="1" ht="20.25" customHeight="1" thickBot="1">
      <c r="A20" s="255">
        <v>9</v>
      </c>
      <c r="B20" s="257"/>
      <c r="C20" s="147">
        <f>IF(B20="","",B20)</f>
      </c>
      <c r="D20" s="148"/>
      <c r="E20" s="149"/>
      <c r="F20" s="148"/>
      <c r="G20" s="149"/>
      <c r="H20" s="148"/>
      <c r="I20" s="149"/>
      <c r="J20" s="148"/>
      <c r="K20" s="149"/>
      <c r="L20" s="148"/>
      <c r="M20" s="149"/>
      <c r="N20" s="148"/>
      <c r="O20" s="149"/>
      <c r="P20" s="148"/>
      <c r="Q20" s="150"/>
      <c r="R20" s="148"/>
      <c r="S20" s="149"/>
      <c r="T20" s="148"/>
      <c r="U20" s="150"/>
      <c r="V20" s="148"/>
      <c r="W20" s="150"/>
      <c r="X20" s="148"/>
      <c r="Y20" s="150"/>
      <c r="Z20" s="148"/>
      <c r="AA20" s="149"/>
      <c r="AB20" s="148"/>
      <c r="AC20" s="149"/>
      <c r="AD20" s="148"/>
      <c r="AE20" s="149"/>
      <c r="AF20" s="148"/>
      <c r="AG20" s="149"/>
      <c r="AH20" s="148"/>
      <c r="AI20" s="150"/>
      <c r="AJ20" s="148"/>
      <c r="AK20" s="150"/>
      <c r="AL20" s="148"/>
      <c r="AM20" s="150"/>
      <c r="AN20" s="148"/>
      <c r="AO20" s="149"/>
      <c r="AP20" s="148"/>
      <c r="AQ20" s="149"/>
      <c r="AR20" s="148"/>
      <c r="AS20" s="149"/>
      <c r="AT20" s="148"/>
      <c r="AU20" s="149"/>
      <c r="AV20" s="148"/>
      <c r="AW20" s="150"/>
      <c r="AX20" s="148"/>
      <c r="AY20" s="150"/>
      <c r="AZ20" s="148"/>
      <c r="BA20" s="150"/>
      <c r="BB20" s="148"/>
      <c r="BC20" s="150"/>
      <c r="BD20" s="148"/>
      <c r="BE20" s="149"/>
      <c r="BF20" s="148"/>
      <c r="BG20" s="149"/>
      <c r="BH20" s="148"/>
      <c r="BI20" s="149"/>
      <c r="BJ20" s="148"/>
      <c r="BK20" s="150"/>
      <c r="BL20" s="148"/>
      <c r="BM20" s="150"/>
      <c r="BN20" s="148"/>
      <c r="BO20" s="150"/>
      <c r="BP20" s="148"/>
      <c r="BQ20" s="149"/>
      <c r="BR20" s="148"/>
      <c r="BS20" s="149"/>
      <c r="BT20" s="148"/>
      <c r="BU20" s="149"/>
      <c r="BV20" s="148"/>
      <c r="BW20" s="149"/>
      <c r="BX20" s="148"/>
      <c r="BY20" s="150"/>
      <c r="BZ20" s="148"/>
      <c r="CA20" s="150"/>
      <c r="CB20" s="148"/>
      <c r="CC20" s="150"/>
      <c r="CD20" s="148"/>
      <c r="CE20" s="149"/>
      <c r="CF20" s="148"/>
      <c r="CG20" s="149"/>
      <c r="CH20" s="148"/>
      <c r="CI20" s="149"/>
      <c r="CJ20" s="148"/>
      <c r="CK20" s="149"/>
      <c r="CL20" s="148"/>
      <c r="CM20" s="149"/>
      <c r="CN20" s="148"/>
      <c r="CO20" s="150"/>
      <c r="CP20" s="148"/>
      <c r="CQ20" s="150"/>
      <c r="CR20" s="148"/>
      <c r="CS20" s="149"/>
      <c r="CT20" s="148"/>
      <c r="CU20" s="149"/>
      <c r="CV20" s="148"/>
      <c r="CW20" s="150"/>
      <c r="CX20" s="148"/>
      <c r="CY20" s="149"/>
      <c r="CZ20" s="148"/>
      <c r="DA20" s="149"/>
      <c r="DB20" s="148"/>
      <c r="DC20" s="149"/>
      <c r="DD20" s="148"/>
      <c r="DE20" s="149"/>
      <c r="DF20" s="148"/>
      <c r="DG20" s="149"/>
      <c r="DH20" s="148"/>
      <c r="DI20" s="149"/>
      <c r="DJ20" s="148"/>
      <c r="DK20" s="150"/>
      <c r="DL20" s="148"/>
      <c r="DM20" s="149"/>
      <c r="DN20" s="148"/>
      <c r="DO20" s="150"/>
      <c r="DP20" s="148"/>
      <c r="DQ20" s="150"/>
      <c r="DR20" s="148"/>
      <c r="DS20" s="150"/>
      <c r="DT20" s="148"/>
      <c r="DU20" s="149"/>
      <c r="DV20" s="148"/>
      <c r="DW20" s="149"/>
      <c r="DX20" s="148"/>
      <c r="DY20" s="149"/>
      <c r="DZ20" s="148"/>
      <c r="EA20" s="149"/>
      <c r="EB20" s="148"/>
      <c r="EC20" s="150"/>
      <c r="ED20" s="148"/>
      <c r="EE20" s="150"/>
      <c r="EF20" s="148"/>
      <c r="EG20" s="150"/>
      <c r="EH20" s="148"/>
      <c r="EI20" s="149"/>
      <c r="EJ20" s="148"/>
      <c r="EK20" s="149"/>
      <c r="EL20" s="148"/>
      <c r="EM20" s="149"/>
      <c r="EN20" s="148"/>
      <c r="EO20" s="149"/>
      <c r="EP20" s="148"/>
      <c r="EQ20" s="150"/>
      <c r="ER20" s="148"/>
      <c r="ES20" s="150"/>
      <c r="ET20" s="148"/>
      <c r="EU20" s="150"/>
      <c r="EV20" s="148"/>
      <c r="EW20" s="150"/>
      <c r="EX20" s="148"/>
      <c r="EY20" s="149"/>
      <c r="EZ20" s="148"/>
      <c r="FA20" s="149"/>
      <c r="FB20" s="148"/>
      <c r="FC20" s="149"/>
      <c r="FD20" s="148"/>
      <c r="FE20" s="150"/>
      <c r="FF20" s="148"/>
      <c r="FG20" s="150"/>
      <c r="FH20" s="148"/>
      <c r="FI20" s="150"/>
      <c r="FJ20" s="148"/>
      <c r="FK20" s="149"/>
      <c r="FL20" s="148"/>
      <c r="FM20" s="149"/>
      <c r="FN20" s="148"/>
      <c r="FO20" s="149"/>
      <c r="FP20" s="148"/>
      <c r="FQ20" s="149"/>
      <c r="FR20" s="148"/>
      <c r="FS20" s="150"/>
      <c r="FT20" s="148"/>
      <c r="FU20" s="150"/>
      <c r="FV20" s="148"/>
      <c r="FW20" s="150"/>
      <c r="FX20" s="148"/>
      <c r="FY20" s="149"/>
      <c r="FZ20" s="148"/>
      <c r="GA20" s="149"/>
      <c r="GB20" s="148"/>
      <c r="GC20" s="149"/>
      <c r="GD20" s="148"/>
      <c r="GE20" s="149"/>
      <c r="GF20" s="148"/>
      <c r="GG20" s="149"/>
      <c r="GH20" s="148"/>
      <c r="GI20" s="150"/>
      <c r="GJ20" s="148"/>
      <c r="GK20" s="150"/>
      <c r="GL20" s="148"/>
      <c r="GM20" s="149"/>
      <c r="GN20" s="148"/>
      <c r="GO20" s="149"/>
      <c r="GP20" s="148"/>
      <c r="GQ20" s="150"/>
      <c r="GR20" s="148"/>
      <c r="GS20" s="149"/>
      <c r="GT20" s="148"/>
      <c r="GU20" s="149"/>
      <c r="GV20" s="148"/>
      <c r="GW20" s="149"/>
      <c r="GX20" s="148"/>
      <c r="GY20" s="149"/>
      <c r="GZ20" s="148"/>
      <c r="HA20" s="149"/>
      <c r="HB20" s="148"/>
      <c r="HC20" s="149"/>
      <c r="HD20" s="148"/>
      <c r="HE20" s="150"/>
      <c r="HF20" s="148"/>
      <c r="HG20" s="149"/>
      <c r="HH20" s="148"/>
      <c r="HI20" s="150"/>
      <c r="HJ20" s="148"/>
      <c r="HK20" s="150"/>
      <c r="HL20" s="148"/>
      <c r="HM20" s="150"/>
      <c r="HN20" s="148"/>
      <c r="HO20" s="149"/>
      <c r="HP20" s="148"/>
      <c r="HQ20" s="149"/>
      <c r="HR20" s="148"/>
      <c r="HS20" s="149"/>
      <c r="HT20" s="148"/>
      <c r="HU20" s="149"/>
      <c r="HV20" s="148"/>
      <c r="HW20" s="150"/>
      <c r="HX20" s="148"/>
      <c r="HY20" s="150"/>
      <c r="HZ20" s="148"/>
      <c r="IA20" s="150"/>
      <c r="IB20" s="148"/>
      <c r="IC20" s="149"/>
      <c r="ID20" s="148"/>
      <c r="IE20" s="149"/>
      <c r="IF20" s="148"/>
      <c r="IG20" s="149"/>
      <c r="IH20" s="148"/>
      <c r="II20" s="149"/>
      <c r="IJ20" s="148"/>
      <c r="IK20" s="150"/>
      <c r="IL20" s="148"/>
      <c r="IM20" s="150"/>
      <c r="IN20" s="148"/>
      <c r="IO20" s="150"/>
      <c r="IP20" s="148"/>
      <c r="IQ20" s="150"/>
      <c r="IR20" s="148"/>
      <c r="IS20" s="149"/>
      <c r="IT20" s="148"/>
      <c r="IU20" s="149"/>
      <c r="IV20" s="148"/>
      <c r="IW20" s="149"/>
      <c r="IX20" s="148"/>
      <c r="IY20" s="150"/>
      <c r="IZ20" s="148"/>
      <c r="JA20" s="150"/>
      <c r="JB20" s="148"/>
      <c r="JC20" s="150"/>
      <c r="JD20" s="148"/>
      <c r="JE20" s="149"/>
      <c r="JF20" s="148"/>
      <c r="JG20" s="149"/>
      <c r="JH20" s="148"/>
      <c r="JI20" s="149"/>
      <c r="JJ20" s="148"/>
      <c r="JK20" s="149"/>
      <c r="JL20" s="148"/>
      <c r="JM20" s="150"/>
      <c r="JN20" s="148"/>
      <c r="JO20" s="150"/>
      <c r="JP20" s="148"/>
      <c r="JQ20" s="150"/>
      <c r="JR20" s="148"/>
      <c r="JS20" s="149"/>
      <c r="JT20" s="148"/>
      <c r="JU20" s="149"/>
      <c r="JV20" s="148"/>
      <c r="JW20" s="149"/>
      <c r="JX20" s="148"/>
      <c r="JY20" s="149"/>
      <c r="JZ20" s="148"/>
      <c r="KA20" s="149"/>
      <c r="KB20" s="148"/>
      <c r="KC20" s="150"/>
      <c r="KD20" s="148"/>
      <c r="KE20" s="150"/>
      <c r="KF20" s="148"/>
      <c r="KG20" s="149"/>
      <c r="KH20" s="148"/>
      <c r="KI20" s="149"/>
      <c r="KJ20" s="148"/>
      <c r="KK20" s="150"/>
      <c r="KL20" s="148"/>
      <c r="KM20" s="149"/>
      <c r="KN20" s="148"/>
      <c r="KO20" s="149"/>
      <c r="KP20" s="148"/>
      <c r="KQ20" s="149"/>
      <c r="KR20" s="148"/>
      <c r="KS20" s="149"/>
      <c r="KT20" s="148"/>
      <c r="KU20" s="149"/>
      <c r="KV20" s="148"/>
      <c r="KW20" s="149"/>
      <c r="KX20" s="148"/>
      <c r="KY20" s="150"/>
      <c r="KZ20" s="148"/>
      <c r="LA20" s="149"/>
      <c r="LB20" s="148"/>
      <c r="LC20" s="150"/>
      <c r="LD20" s="148"/>
      <c r="LE20" s="150"/>
      <c r="LF20" s="148"/>
      <c r="LG20" s="150"/>
      <c r="LH20" s="148"/>
      <c r="LI20" s="149"/>
      <c r="LJ20" s="148"/>
      <c r="LK20" s="149"/>
      <c r="LL20" s="148"/>
      <c r="LM20" s="149"/>
      <c r="LN20" s="148"/>
      <c r="LO20" s="149"/>
      <c r="LP20" s="148"/>
      <c r="LQ20" s="150"/>
      <c r="LR20" s="148"/>
      <c r="LS20" s="150"/>
      <c r="LT20" s="148"/>
      <c r="LU20" s="150"/>
      <c r="LV20" s="148"/>
      <c r="LW20" s="149"/>
      <c r="LX20" s="148"/>
      <c r="LY20" s="149"/>
      <c r="LZ20" s="148"/>
      <c r="MA20" s="149"/>
      <c r="MB20" s="148"/>
      <c r="MC20" s="149"/>
      <c r="MD20" s="148"/>
      <c r="ME20" s="150"/>
      <c r="MF20" s="148"/>
      <c r="MG20" s="150"/>
      <c r="MH20" s="148"/>
      <c r="MI20" s="150"/>
      <c r="MJ20" s="148"/>
      <c r="MK20" s="150"/>
      <c r="ML20" s="148"/>
      <c r="MM20" s="149"/>
      <c r="MN20" s="148"/>
      <c r="MO20" s="149"/>
      <c r="MP20" s="148"/>
      <c r="MQ20" s="149"/>
      <c r="MR20" s="148"/>
      <c r="MS20" s="150"/>
      <c r="MT20" s="148"/>
      <c r="MU20" s="150"/>
      <c r="MV20" s="148"/>
      <c r="MW20" s="150"/>
      <c r="MX20" s="148"/>
      <c r="MY20" s="149"/>
      <c r="MZ20" s="148"/>
      <c r="NA20" s="149"/>
      <c r="NB20" s="148"/>
      <c r="NC20" s="149"/>
      <c r="ND20" s="148"/>
      <c r="NE20" s="149"/>
      <c r="NF20" s="148"/>
      <c r="NG20" s="150"/>
      <c r="NH20" s="148"/>
      <c r="NI20" s="150"/>
      <c r="NJ20" s="148"/>
      <c r="NK20" s="150"/>
      <c r="NL20" s="148"/>
      <c r="NM20" s="149"/>
      <c r="NN20" s="148"/>
      <c r="NO20" s="149"/>
      <c r="NP20" s="148"/>
      <c r="NQ20" s="149"/>
      <c r="NR20" s="148"/>
      <c r="NS20" s="149"/>
      <c r="NT20" s="148"/>
      <c r="NU20" s="149"/>
      <c r="NV20" s="148"/>
      <c r="NW20" s="150"/>
      <c r="NX20" s="148"/>
      <c r="NY20" s="150"/>
      <c r="NZ20" s="148"/>
      <c r="OA20" s="149"/>
      <c r="OB20" s="148"/>
      <c r="OC20" s="149"/>
      <c r="OD20" s="148"/>
      <c r="OE20" s="150"/>
      <c r="OF20" s="148"/>
      <c r="OG20" s="149"/>
      <c r="OH20" s="148"/>
      <c r="OI20" s="149"/>
      <c r="OJ20" s="148"/>
      <c r="OK20" s="149"/>
      <c r="OL20" s="148"/>
      <c r="OM20" s="149"/>
      <c r="ON20" s="148"/>
      <c r="OO20" s="149"/>
      <c r="OP20" s="148"/>
      <c r="OQ20" s="149"/>
      <c r="OR20" s="148"/>
      <c r="OS20" s="150"/>
      <c r="OT20" s="148"/>
      <c r="OU20" s="149"/>
      <c r="OV20" s="148"/>
      <c r="OW20" s="150"/>
      <c r="OX20" s="148"/>
      <c r="OY20" s="150"/>
      <c r="OZ20" s="148"/>
      <c r="PA20" s="150"/>
      <c r="PB20" s="148"/>
      <c r="PC20" s="149"/>
      <c r="PD20" s="148"/>
      <c r="PE20" s="149"/>
      <c r="PF20" s="148"/>
      <c r="PG20" s="149"/>
      <c r="PH20" s="148"/>
      <c r="PI20" s="149"/>
      <c r="PJ20" s="148"/>
      <c r="PK20" s="150"/>
      <c r="PL20" s="148"/>
      <c r="PM20" s="150"/>
      <c r="PN20" s="148"/>
      <c r="PO20" s="150"/>
      <c r="PP20" s="148"/>
      <c r="PQ20" s="149"/>
      <c r="PR20" s="148"/>
      <c r="PS20" s="149"/>
      <c r="PT20" s="148"/>
      <c r="PU20" s="149"/>
      <c r="PV20" s="148"/>
      <c r="PW20" s="149"/>
      <c r="PX20" s="148"/>
      <c r="PY20" s="150"/>
      <c r="PZ20" s="148"/>
      <c r="QA20" s="150"/>
      <c r="QB20" s="148"/>
      <c r="QC20" s="150"/>
      <c r="QD20" s="148"/>
      <c r="QE20" s="150"/>
      <c r="QF20" s="148"/>
      <c r="QG20" s="149"/>
      <c r="QH20" s="148"/>
      <c r="QI20" s="149"/>
      <c r="QJ20" s="148"/>
      <c r="QK20" s="149"/>
      <c r="QL20" s="148"/>
      <c r="QM20" s="150"/>
      <c r="QN20" s="148"/>
      <c r="QO20" s="150"/>
      <c r="QP20" s="148"/>
      <c r="QQ20" s="150"/>
      <c r="QR20" s="148"/>
      <c r="QS20" s="149"/>
      <c r="QT20" s="148"/>
      <c r="QU20" s="149"/>
      <c r="QV20" s="148"/>
      <c r="QW20" s="149"/>
      <c r="QX20" s="148"/>
      <c r="QY20" s="149"/>
      <c r="QZ20" s="148"/>
      <c r="RA20" s="150"/>
      <c r="RB20" s="148"/>
      <c r="RC20" s="150"/>
      <c r="RD20" s="148"/>
      <c r="RE20" s="150"/>
      <c r="RF20" s="148"/>
      <c r="RG20" s="149"/>
      <c r="RH20" s="148"/>
      <c r="RI20" s="149"/>
      <c r="RJ20" s="148"/>
      <c r="RK20" s="149"/>
      <c r="RL20" s="148"/>
      <c r="RM20" s="149"/>
      <c r="RN20" s="148"/>
      <c r="RO20" s="149"/>
      <c r="RP20" s="148"/>
      <c r="RQ20" s="150"/>
      <c r="RR20" s="148"/>
      <c r="RS20" s="150"/>
      <c r="RT20" s="148"/>
      <c r="RU20" s="149"/>
      <c r="RV20" s="148"/>
      <c r="RW20" s="149"/>
      <c r="RX20" s="148"/>
      <c r="RY20" s="150"/>
      <c r="RZ20" s="148"/>
      <c r="SA20" s="149"/>
      <c r="SB20" s="148"/>
      <c r="SC20" s="149"/>
      <c r="SD20" s="148"/>
      <c r="SE20" s="149"/>
      <c r="SF20" s="148"/>
      <c r="SG20" s="149"/>
      <c r="SH20" s="148"/>
      <c r="SI20" s="149"/>
      <c r="SJ20" s="148"/>
      <c r="SK20" s="149"/>
      <c r="SL20" s="148"/>
      <c r="SM20" s="150"/>
      <c r="SN20" s="148"/>
      <c r="SO20" s="149"/>
      <c r="SP20" s="148"/>
      <c r="SQ20" s="150"/>
      <c r="SR20" s="148"/>
      <c r="SS20" s="150"/>
      <c r="ST20" s="148"/>
      <c r="SU20" s="150"/>
      <c r="SV20" s="148"/>
      <c r="SW20" s="149"/>
      <c r="SX20" s="148"/>
      <c r="SY20" s="149"/>
      <c r="SZ20" s="148"/>
      <c r="TA20" s="149"/>
      <c r="TB20" s="148"/>
      <c r="TC20" s="149"/>
      <c r="TD20" s="148"/>
      <c r="TE20" s="150"/>
      <c r="TF20" s="148"/>
      <c r="TG20" s="150"/>
      <c r="TH20" s="148"/>
      <c r="TI20" s="150"/>
      <c r="TJ20" s="148"/>
      <c r="TK20" s="149"/>
      <c r="TL20" s="148"/>
      <c r="TM20" s="149"/>
      <c r="TN20" s="148"/>
      <c r="TO20" s="149"/>
      <c r="TP20" s="148"/>
      <c r="TQ20" s="149"/>
      <c r="TR20" s="148"/>
      <c r="TS20" s="150"/>
      <c r="TT20" s="148"/>
      <c r="TU20" s="150"/>
      <c r="TV20" s="148"/>
      <c r="TW20" s="150"/>
      <c r="TX20" s="148"/>
      <c r="TY20" s="150"/>
      <c r="TZ20" s="148"/>
      <c r="UA20" s="149"/>
      <c r="UB20" s="148"/>
      <c r="UC20" s="149"/>
      <c r="UD20" s="148"/>
      <c r="UE20" s="149"/>
      <c r="UF20" s="148"/>
      <c r="UG20" s="150"/>
      <c r="UH20" s="148"/>
      <c r="UI20" s="150"/>
      <c r="UJ20" s="148"/>
      <c r="UK20" s="150"/>
      <c r="UL20" s="148"/>
      <c r="UM20" s="149"/>
      <c r="UN20" s="148"/>
      <c r="UO20" s="149"/>
      <c r="UP20" s="148"/>
      <c r="UQ20" s="149"/>
      <c r="UR20" s="148"/>
      <c r="US20" s="149"/>
      <c r="UT20" s="148"/>
      <c r="UU20" s="150"/>
      <c r="UV20" s="148"/>
      <c r="UW20" s="150"/>
      <c r="UX20" s="148"/>
      <c r="UY20" s="150"/>
      <c r="UZ20" s="148"/>
      <c r="VA20" s="149"/>
      <c r="VB20" s="148"/>
      <c r="VC20" s="149"/>
      <c r="VD20" s="148"/>
      <c r="VE20" s="149"/>
      <c r="VF20" s="148"/>
      <c r="VG20" s="149"/>
      <c r="VH20" s="148"/>
      <c r="VI20" s="149"/>
      <c r="VJ20" s="148"/>
      <c r="VK20" s="150"/>
      <c r="VL20" s="148"/>
      <c r="VM20" s="150"/>
      <c r="VN20" s="148"/>
      <c r="VO20" s="149"/>
      <c r="VP20" s="148"/>
      <c r="VQ20" s="149"/>
      <c r="VR20" s="148"/>
      <c r="VS20" s="150"/>
      <c r="VT20" s="148"/>
      <c r="VU20" s="149"/>
      <c r="VV20" s="148"/>
      <c r="VW20" s="149"/>
      <c r="VX20" s="148"/>
      <c r="VY20" s="149"/>
      <c r="VZ20" s="148"/>
      <c r="WA20" s="149"/>
      <c r="WB20" s="148"/>
      <c r="WC20" s="149"/>
      <c r="WD20" s="148"/>
      <c r="WE20" s="149"/>
      <c r="WF20" s="148"/>
      <c r="WG20" s="150"/>
      <c r="WH20" s="148"/>
      <c r="WI20" s="149"/>
      <c r="WJ20" s="148"/>
      <c r="WK20" s="150"/>
      <c r="WL20" s="148"/>
      <c r="WM20" s="150"/>
      <c r="WN20" s="148"/>
      <c r="WO20" s="150"/>
      <c r="WP20" s="148"/>
      <c r="WQ20" s="149"/>
      <c r="WR20" s="148"/>
      <c r="WS20" s="149"/>
      <c r="WT20" s="148"/>
      <c r="WU20" s="149"/>
      <c r="WV20" s="148"/>
      <c r="WW20" s="149"/>
      <c r="WX20" s="148"/>
      <c r="WY20" s="150"/>
      <c r="WZ20" s="148"/>
      <c r="XA20" s="150"/>
      <c r="XB20" s="148"/>
      <c r="XC20" s="150"/>
      <c r="XD20" s="148"/>
      <c r="XE20" s="149"/>
      <c r="XF20" s="148"/>
      <c r="XG20" s="149"/>
      <c r="XH20" s="148"/>
      <c r="XI20" s="149"/>
      <c r="XJ20" s="148"/>
      <c r="XK20" s="149"/>
      <c r="XL20" s="148"/>
      <c r="XM20" s="150"/>
      <c r="XN20" s="148"/>
      <c r="XO20" s="150"/>
      <c r="XP20" s="148"/>
      <c r="XQ20" s="150"/>
      <c r="XR20" s="148"/>
      <c r="XS20" s="150"/>
      <c r="XT20" s="148"/>
      <c r="XU20" s="149"/>
      <c r="XV20" s="148"/>
      <c r="XW20" s="149"/>
      <c r="XX20" s="148"/>
      <c r="XY20" s="149"/>
      <c r="XZ20" s="148"/>
      <c r="YA20" s="150"/>
      <c r="YB20" s="148"/>
      <c r="YC20" s="150"/>
      <c r="YD20" s="148"/>
      <c r="YE20" s="150"/>
      <c r="YF20" s="148"/>
      <c r="YG20" s="149"/>
      <c r="YH20" s="148"/>
      <c r="YI20" s="149"/>
      <c r="YJ20" s="148"/>
      <c r="YK20" s="149"/>
      <c r="YL20" s="148"/>
      <c r="YM20" s="149"/>
      <c r="YN20" s="148"/>
      <c r="YO20" s="150"/>
      <c r="YP20" s="148"/>
      <c r="YQ20" s="150"/>
      <c r="YR20" s="148"/>
      <c r="YS20" s="150"/>
      <c r="YT20" s="148"/>
      <c r="YU20" s="149"/>
      <c r="YV20" s="148"/>
      <c r="YW20" s="149"/>
      <c r="YX20" s="148"/>
      <c r="YY20" s="149"/>
      <c r="YZ20" s="148"/>
      <c r="ZA20" s="149"/>
      <c r="ZB20" s="148"/>
      <c r="ZC20" s="149"/>
      <c r="ZD20" s="148"/>
      <c r="ZE20" s="150"/>
      <c r="ZF20" s="148"/>
      <c r="ZG20" s="150"/>
      <c r="ZH20" s="148"/>
      <c r="ZI20" s="149"/>
      <c r="ZJ20" s="148"/>
      <c r="ZK20" s="149"/>
      <c r="ZL20" s="148"/>
      <c r="ZM20" s="150"/>
      <c r="ZN20" s="148"/>
      <c r="ZO20" s="149"/>
      <c r="ZP20" s="148"/>
      <c r="ZQ20" s="149"/>
      <c r="ZR20" s="148"/>
      <c r="ZS20" s="149"/>
      <c r="ZT20" s="148"/>
      <c r="ZU20" s="149"/>
      <c r="ZV20" s="148"/>
      <c r="ZW20" s="149"/>
      <c r="ZX20" s="148"/>
      <c r="ZY20" s="149"/>
      <c r="ZZ20" s="148"/>
      <c r="AAA20" s="150"/>
      <c r="AAB20" s="148"/>
      <c r="AAC20" s="149"/>
      <c r="AAD20" s="148"/>
      <c r="AAE20" s="150"/>
      <c r="AAF20" s="148"/>
      <c r="AAG20" s="150"/>
      <c r="AAH20" s="148"/>
      <c r="AAI20" s="150"/>
      <c r="AAJ20" s="148"/>
      <c r="AAK20" s="149"/>
      <c r="AAL20" s="148"/>
      <c r="AAM20" s="149"/>
      <c r="AAN20" s="148"/>
      <c r="AAO20" s="149"/>
      <c r="AAP20" s="148"/>
      <c r="AAQ20" s="149"/>
      <c r="AAR20" s="148"/>
      <c r="AAS20" s="150"/>
      <c r="AAT20" s="148"/>
      <c r="AAU20" s="150"/>
      <c r="AAV20" s="148"/>
      <c r="AAW20" s="150"/>
      <c r="AAX20" s="148"/>
      <c r="AAY20" s="149"/>
      <c r="AAZ20" s="148"/>
      <c r="ABA20" s="149"/>
      <c r="ABB20" s="148"/>
      <c r="ABC20" s="149"/>
      <c r="ABD20" s="148"/>
      <c r="ABE20" s="149"/>
      <c r="ABF20" s="148"/>
      <c r="ABG20" s="150"/>
      <c r="ABH20" s="148"/>
      <c r="ABI20" s="150"/>
      <c r="ABJ20" s="148"/>
      <c r="ABK20" s="150"/>
      <c r="ABL20" s="148"/>
      <c r="ABM20" s="150"/>
      <c r="ABN20" s="148"/>
      <c r="ABO20" s="149"/>
      <c r="ABP20" s="148"/>
      <c r="ABQ20" s="149"/>
      <c r="ABR20" s="148"/>
      <c r="ABS20" s="149"/>
      <c r="ABT20" s="148"/>
      <c r="ABU20" s="150"/>
      <c r="ABV20" s="148"/>
      <c r="ABW20" s="150"/>
      <c r="ABX20" s="148"/>
      <c r="ABY20" s="150"/>
      <c r="ABZ20" s="148"/>
      <c r="ACA20" s="149"/>
      <c r="ACB20" s="148"/>
      <c r="ACC20" s="149"/>
      <c r="ACD20" s="148"/>
      <c r="ACE20" s="149"/>
      <c r="ACF20" s="148"/>
      <c r="ACG20" s="149"/>
      <c r="ACH20" s="148"/>
      <c r="ACI20" s="150"/>
      <c r="ACJ20" s="148"/>
      <c r="ACK20" s="150"/>
      <c r="ACL20" s="148"/>
      <c r="ACM20" s="150"/>
      <c r="ACN20" s="148"/>
      <c r="ACO20" s="149"/>
      <c r="ACP20" s="148"/>
      <c r="ACQ20" s="149"/>
      <c r="ACR20" s="148"/>
      <c r="ACS20" s="149"/>
      <c r="ACT20" s="148"/>
      <c r="ACU20" s="149"/>
      <c r="ACV20" s="148"/>
      <c r="ACW20" s="149"/>
      <c r="ACX20" s="148"/>
      <c r="ACY20" s="150"/>
      <c r="ACZ20" s="148"/>
      <c r="ADA20" s="150"/>
      <c r="ADB20" s="148"/>
      <c r="ADC20" s="149"/>
      <c r="ADD20" s="148"/>
      <c r="ADE20" s="149"/>
      <c r="ADF20" s="148"/>
      <c r="ADG20" s="150"/>
    </row>
    <row r="21" spans="1:787" s="146" customFormat="1" ht="20.25" customHeight="1" thickBot="1">
      <c r="A21" s="256"/>
      <c r="B21" s="258"/>
      <c r="C21" s="140">
        <f>IF(B20="","",CONCATENATE(B20,1))</f>
      </c>
      <c r="D21" s="141"/>
      <c r="E21" s="142"/>
      <c r="F21" s="141"/>
      <c r="G21" s="142"/>
      <c r="H21" s="141"/>
      <c r="I21" s="142"/>
      <c r="J21" s="141"/>
      <c r="K21" s="142"/>
      <c r="L21" s="141"/>
      <c r="M21" s="142"/>
      <c r="N21" s="141"/>
      <c r="O21" s="142"/>
      <c r="P21" s="141"/>
      <c r="Q21" s="143"/>
      <c r="R21" s="141"/>
      <c r="S21" s="142"/>
      <c r="T21" s="141"/>
      <c r="U21" s="143"/>
      <c r="V21" s="141"/>
      <c r="W21" s="143"/>
      <c r="X21" s="141"/>
      <c r="Y21" s="143"/>
      <c r="Z21" s="141"/>
      <c r="AA21" s="142"/>
      <c r="AB21" s="141"/>
      <c r="AC21" s="142"/>
      <c r="AD21" s="141"/>
      <c r="AE21" s="142"/>
      <c r="AF21" s="141"/>
      <c r="AG21" s="142"/>
      <c r="AH21" s="141"/>
      <c r="AI21" s="143"/>
      <c r="AJ21" s="141"/>
      <c r="AK21" s="143"/>
      <c r="AL21" s="141"/>
      <c r="AM21" s="143"/>
      <c r="AN21" s="141"/>
      <c r="AO21" s="142"/>
      <c r="AP21" s="141"/>
      <c r="AQ21" s="142"/>
      <c r="AR21" s="141"/>
      <c r="AS21" s="142"/>
      <c r="AT21" s="141"/>
      <c r="AU21" s="142"/>
      <c r="AV21" s="141"/>
      <c r="AW21" s="143"/>
      <c r="AX21" s="141"/>
      <c r="AY21" s="143"/>
      <c r="AZ21" s="141"/>
      <c r="BA21" s="143"/>
      <c r="BB21" s="141"/>
      <c r="BC21" s="143"/>
      <c r="BD21" s="141"/>
      <c r="BE21" s="142"/>
      <c r="BF21" s="141"/>
      <c r="BG21" s="142"/>
      <c r="BH21" s="141"/>
      <c r="BI21" s="142"/>
      <c r="BJ21" s="141"/>
      <c r="BK21" s="143"/>
      <c r="BL21" s="141"/>
      <c r="BM21" s="143"/>
      <c r="BN21" s="141"/>
      <c r="BO21" s="143"/>
      <c r="BP21" s="141"/>
      <c r="BQ21" s="142"/>
      <c r="BR21" s="141"/>
      <c r="BS21" s="142"/>
      <c r="BT21" s="141"/>
      <c r="BU21" s="142"/>
      <c r="BV21" s="141"/>
      <c r="BW21" s="142"/>
      <c r="BX21" s="141"/>
      <c r="BY21" s="143"/>
      <c r="BZ21" s="141"/>
      <c r="CA21" s="143"/>
      <c r="CB21" s="141"/>
      <c r="CC21" s="143"/>
      <c r="CD21" s="141"/>
      <c r="CE21" s="142"/>
      <c r="CF21" s="141"/>
      <c r="CG21" s="142"/>
      <c r="CH21" s="141"/>
      <c r="CI21" s="142"/>
      <c r="CJ21" s="141"/>
      <c r="CK21" s="142"/>
      <c r="CL21" s="141"/>
      <c r="CM21" s="142"/>
      <c r="CN21" s="141"/>
      <c r="CO21" s="143"/>
      <c r="CP21" s="141"/>
      <c r="CQ21" s="143"/>
      <c r="CR21" s="141"/>
      <c r="CS21" s="142"/>
      <c r="CT21" s="141"/>
      <c r="CU21" s="142"/>
      <c r="CV21" s="141"/>
      <c r="CW21" s="143"/>
      <c r="CX21" s="141"/>
      <c r="CY21" s="142"/>
      <c r="CZ21" s="141"/>
      <c r="DA21" s="142"/>
      <c r="DB21" s="141"/>
      <c r="DC21" s="142"/>
      <c r="DD21" s="141"/>
      <c r="DE21" s="142"/>
      <c r="DF21" s="141"/>
      <c r="DG21" s="142"/>
      <c r="DH21" s="141"/>
      <c r="DI21" s="142"/>
      <c r="DJ21" s="141"/>
      <c r="DK21" s="143"/>
      <c r="DL21" s="141"/>
      <c r="DM21" s="142"/>
      <c r="DN21" s="141"/>
      <c r="DO21" s="143"/>
      <c r="DP21" s="141"/>
      <c r="DQ21" s="143"/>
      <c r="DR21" s="141"/>
      <c r="DS21" s="143"/>
      <c r="DT21" s="141"/>
      <c r="DU21" s="142"/>
      <c r="DV21" s="141"/>
      <c r="DW21" s="142"/>
      <c r="DX21" s="141"/>
      <c r="DY21" s="142"/>
      <c r="DZ21" s="141"/>
      <c r="EA21" s="142"/>
      <c r="EB21" s="141"/>
      <c r="EC21" s="143"/>
      <c r="ED21" s="141"/>
      <c r="EE21" s="143"/>
      <c r="EF21" s="141"/>
      <c r="EG21" s="143"/>
      <c r="EH21" s="141"/>
      <c r="EI21" s="142"/>
      <c r="EJ21" s="141"/>
      <c r="EK21" s="142"/>
      <c r="EL21" s="141"/>
      <c r="EM21" s="142"/>
      <c r="EN21" s="141"/>
      <c r="EO21" s="142"/>
      <c r="EP21" s="141"/>
      <c r="EQ21" s="143"/>
      <c r="ER21" s="141"/>
      <c r="ES21" s="143"/>
      <c r="ET21" s="141"/>
      <c r="EU21" s="143"/>
      <c r="EV21" s="141"/>
      <c r="EW21" s="143"/>
      <c r="EX21" s="141"/>
      <c r="EY21" s="142"/>
      <c r="EZ21" s="141"/>
      <c r="FA21" s="142"/>
      <c r="FB21" s="141"/>
      <c r="FC21" s="142"/>
      <c r="FD21" s="141"/>
      <c r="FE21" s="143"/>
      <c r="FF21" s="141"/>
      <c r="FG21" s="143"/>
      <c r="FH21" s="141"/>
      <c r="FI21" s="143"/>
      <c r="FJ21" s="141"/>
      <c r="FK21" s="142"/>
      <c r="FL21" s="141"/>
      <c r="FM21" s="142"/>
      <c r="FN21" s="141"/>
      <c r="FO21" s="142"/>
      <c r="FP21" s="141"/>
      <c r="FQ21" s="142"/>
      <c r="FR21" s="141"/>
      <c r="FS21" s="143"/>
      <c r="FT21" s="141"/>
      <c r="FU21" s="143"/>
      <c r="FV21" s="141"/>
      <c r="FW21" s="143"/>
      <c r="FX21" s="141"/>
      <c r="FY21" s="142"/>
      <c r="FZ21" s="141"/>
      <c r="GA21" s="142"/>
      <c r="GB21" s="141"/>
      <c r="GC21" s="142"/>
      <c r="GD21" s="141"/>
      <c r="GE21" s="142"/>
      <c r="GF21" s="141"/>
      <c r="GG21" s="142"/>
      <c r="GH21" s="141"/>
      <c r="GI21" s="143"/>
      <c r="GJ21" s="141"/>
      <c r="GK21" s="143"/>
      <c r="GL21" s="141"/>
      <c r="GM21" s="142"/>
      <c r="GN21" s="141"/>
      <c r="GO21" s="142"/>
      <c r="GP21" s="141"/>
      <c r="GQ21" s="143"/>
      <c r="GR21" s="141"/>
      <c r="GS21" s="142"/>
      <c r="GT21" s="141"/>
      <c r="GU21" s="142"/>
      <c r="GV21" s="141"/>
      <c r="GW21" s="142"/>
      <c r="GX21" s="141"/>
      <c r="GY21" s="142"/>
      <c r="GZ21" s="141"/>
      <c r="HA21" s="142"/>
      <c r="HB21" s="141"/>
      <c r="HC21" s="142"/>
      <c r="HD21" s="141"/>
      <c r="HE21" s="143"/>
      <c r="HF21" s="141"/>
      <c r="HG21" s="142"/>
      <c r="HH21" s="141"/>
      <c r="HI21" s="143"/>
      <c r="HJ21" s="141"/>
      <c r="HK21" s="143"/>
      <c r="HL21" s="141"/>
      <c r="HM21" s="143"/>
      <c r="HN21" s="141"/>
      <c r="HO21" s="142"/>
      <c r="HP21" s="141"/>
      <c r="HQ21" s="142"/>
      <c r="HR21" s="141"/>
      <c r="HS21" s="142"/>
      <c r="HT21" s="141"/>
      <c r="HU21" s="142"/>
      <c r="HV21" s="141"/>
      <c r="HW21" s="143"/>
      <c r="HX21" s="141"/>
      <c r="HY21" s="143"/>
      <c r="HZ21" s="141"/>
      <c r="IA21" s="143"/>
      <c r="IB21" s="141"/>
      <c r="IC21" s="142"/>
      <c r="ID21" s="141"/>
      <c r="IE21" s="142"/>
      <c r="IF21" s="141"/>
      <c r="IG21" s="142"/>
      <c r="IH21" s="141"/>
      <c r="II21" s="142"/>
      <c r="IJ21" s="141"/>
      <c r="IK21" s="143"/>
      <c r="IL21" s="141"/>
      <c r="IM21" s="143"/>
      <c r="IN21" s="141"/>
      <c r="IO21" s="143"/>
      <c r="IP21" s="141"/>
      <c r="IQ21" s="143"/>
      <c r="IR21" s="141"/>
      <c r="IS21" s="142"/>
      <c r="IT21" s="148"/>
      <c r="IU21" s="149"/>
      <c r="IV21" s="141"/>
      <c r="IW21" s="142"/>
      <c r="IX21" s="141"/>
      <c r="IY21" s="143"/>
      <c r="IZ21" s="141"/>
      <c r="JA21" s="143"/>
      <c r="JB21" s="141"/>
      <c r="JC21" s="143"/>
      <c r="JD21" s="141"/>
      <c r="JE21" s="142"/>
      <c r="JF21" s="141"/>
      <c r="JG21" s="142"/>
      <c r="JH21" s="141"/>
      <c r="JI21" s="142"/>
      <c r="JJ21" s="141"/>
      <c r="JK21" s="142"/>
      <c r="JL21" s="141"/>
      <c r="JM21" s="143"/>
      <c r="JN21" s="141"/>
      <c r="JO21" s="143"/>
      <c r="JP21" s="141"/>
      <c r="JQ21" s="143"/>
      <c r="JR21" s="141"/>
      <c r="JS21" s="142"/>
      <c r="JT21" s="141"/>
      <c r="JU21" s="142"/>
      <c r="JV21" s="141"/>
      <c r="JW21" s="142"/>
      <c r="JX21" s="141"/>
      <c r="JY21" s="142"/>
      <c r="JZ21" s="141"/>
      <c r="KA21" s="142"/>
      <c r="KB21" s="141"/>
      <c r="KC21" s="143"/>
      <c r="KD21" s="141"/>
      <c r="KE21" s="143"/>
      <c r="KF21" s="141"/>
      <c r="KG21" s="142"/>
      <c r="KH21" s="141"/>
      <c r="KI21" s="142"/>
      <c r="KJ21" s="141"/>
      <c r="KK21" s="143"/>
      <c r="KL21" s="141"/>
      <c r="KM21" s="142"/>
      <c r="KN21" s="141"/>
      <c r="KO21" s="142"/>
      <c r="KP21" s="141"/>
      <c r="KQ21" s="142"/>
      <c r="KR21" s="141"/>
      <c r="KS21" s="142"/>
      <c r="KT21" s="141"/>
      <c r="KU21" s="142"/>
      <c r="KV21" s="141"/>
      <c r="KW21" s="142"/>
      <c r="KX21" s="141"/>
      <c r="KY21" s="143"/>
      <c r="KZ21" s="141"/>
      <c r="LA21" s="142"/>
      <c r="LB21" s="141"/>
      <c r="LC21" s="143"/>
      <c r="LD21" s="141"/>
      <c r="LE21" s="143"/>
      <c r="LF21" s="141"/>
      <c r="LG21" s="143"/>
      <c r="LH21" s="141"/>
      <c r="LI21" s="142"/>
      <c r="LJ21" s="141"/>
      <c r="LK21" s="142"/>
      <c r="LL21" s="141"/>
      <c r="LM21" s="142"/>
      <c r="LN21" s="141"/>
      <c r="LO21" s="142"/>
      <c r="LP21" s="141"/>
      <c r="LQ21" s="143"/>
      <c r="LR21" s="141"/>
      <c r="LS21" s="143"/>
      <c r="LT21" s="141"/>
      <c r="LU21" s="143"/>
      <c r="LV21" s="141"/>
      <c r="LW21" s="142"/>
      <c r="LX21" s="141"/>
      <c r="LY21" s="142"/>
      <c r="LZ21" s="141"/>
      <c r="MA21" s="142"/>
      <c r="MB21" s="141"/>
      <c r="MC21" s="142"/>
      <c r="MD21" s="141"/>
      <c r="ME21" s="143"/>
      <c r="MF21" s="141"/>
      <c r="MG21" s="143"/>
      <c r="MH21" s="141"/>
      <c r="MI21" s="143"/>
      <c r="MJ21" s="141"/>
      <c r="MK21" s="143"/>
      <c r="ML21" s="141"/>
      <c r="MM21" s="142"/>
      <c r="MN21" s="141"/>
      <c r="MO21" s="142"/>
      <c r="MP21" s="141"/>
      <c r="MQ21" s="142"/>
      <c r="MR21" s="141"/>
      <c r="MS21" s="143"/>
      <c r="MT21" s="141"/>
      <c r="MU21" s="143"/>
      <c r="MV21" s="141"/>
      <c r="MW21" s="143"/>
      <c r="MX21" s="141"/>
      <c r="MY21" s="142"/>
      <c r="MZ21" s="141"/>
      <c r="NA21" s="142"/>
      <c r="NB21" s="141"/>
      <c r="NC21" s="142"/>
      <c r="ND21" s="141"/>
      <c r="NE21" s="142"/>
      <c r="NF21" s="141"/>
      <c r="NG21" s="143"/>
      <c r="NH21" s="141"/>
      <c r="NI21" s="143"/>
      <c r="NJ21" s="141"/>
      <c r="NK21" s="143"/>
      <c r="NL21" s="141"/>
      <c r="NM21" s="142"/>
      <c r="NN21" s="141"/>
      <c r="NO21" s="142"/>
      <c r="NP21" s="141"/>
      <c r="NQ21" s="142"/>
      <c r="NR21" s="141"/>
      <c r="NS21" s="142"/>
      <c r="NT21" s="141"/>
      <c r="NU21" s="142"/>
      <c r="NV21" s="141"/>
      <c r="NW21" s="143"/>
      <c r="NX21" s="141"/>
      <c r="NY21" s="143"/>
      <c r="NZ21" s="141"/>
      <c r="OA21" s="142"/>
      <c r="OB21" s="141"/>
      <c r="OC21" s="142"/>
      <c r="OD21" s="141"/>
      <c r="OE21" s="143"/>
      <c r="OF21" s="141"/>
      <c r="OG21" s="142"/>
      <c r="OH21" s="141"/>
      <c r="OI21" s="142"/>
      <c r="OJ21" s="141"/>
      <c r="OK21" s="142"/>
      <c r="OL21" s="141"/>
      <c r="OM21" s="142"/>
      <c r="ON21" s="141"/>
      <c r="OO21" s="142"/>
      <c r="OP21" s="141"/>
      <c r="OQ21" s="142"/>
      <c r="OR21" s="141"/>
      <c r="OS21" s="143"/>
      <c r="OT21" s="141"/>
      <c r="OU21" s="142"/>
      <c r="OV21" s="141"/>
      <c r="OW21" s="143"/>
      <c r="OX21" s="141"/>
      <c r="OY21" s="143"/>
      <c r="OZ21" s="141"/>
      <c r="PA21" s="143"/>
      <c r="PB21" s="141"/>
      <c r="PC21" s="142"/>
      <c r="PD21" s="141"/>
      <c r="PE21" s="142"/>
      <c r="PF21" s="141"/>
      <c r="PG21" s="142"/>
      <c r="PH21" s="141"/>
      <c r="PI21" s="142"/>
      <c r="PJ21" s="141"/>
      <c r="PK21" s="143"/>
      <c r="PL21" s="141"/>
      <c r="PM21" s="143"/>
      <c r="PN21" s="141"/>
      <c r="PO21" s="143"/>
      <c r="PP21" s="141"/>
      <c r="PQ21" s="142"/>
      <c r="PR21" s="141"/>
      <c r="PS21" s="142"/>
      <c r="PT21" s="141"/>
      <c r="PU21" s="142"/>
      <c r="PV21" s="141"/>
      <c r="PW21" s="142"/>
      <c r="PX21" s="141"/>
      <c r="PY21" s="143"/>
      <c r="PZ21" s="141"/>
      <c r="QA21" s="143"/>
      <c r="QB21" s="141"/>
      <c r="QC21" s="143"/>
      <c r="QD21" s="141"/>
      <c r="QE21" s="143"/>
      <c r="QF21" s="141"/>
      <c r="QG21" s="142"/>
      <c r="QH21" s="141"/>
      <c r="QI21" s="142"/>
      <c r="QJ21" s="141"/>
      <c r="QK21" s="142"/>
      <c r="QL21" s="141"/>
      <c r="QM21" s="143"/>
      <c r="QN21" s="141"/>
      <c r="QO21" s="143"/>
      <c r="QP21" s="141"/>
      <c r="QQ21" s="143"/>
      <c r="QR21" s="141"/>
      <c r="QS21" s="142"/>
      <c r="QT21" s="141"/>
      <c r="QU21" s="142"/>
      <c r="QV21" s="141"/>
      <c r="QW21" s="142"/>
      <c r="QX21" s="141"/>
      <c r="QY21" s="142"/>
      <c r="QZ21" s="141"/>
      <c r="RA21" s="143"/>
      <c r="RB21" s="141"/>
      <c r="RC21" s="143"/>
      <c r="RD21" s="141"/>
      <c r="RE21" s="143"/>
      <c r="RF21" s="141"/>
      <c r="RG21" s="142"/>
      <c r="RH21" s="141"/>
      <c r="RI21" s="142"/>
      <c r="RJ21" s="141"/>
      <c r="RK21" s="142"/>
      <c r="RL21" s="141"/>
      <c r="RM21" s="142"/>
      <c r="RN21" s="141"/>
      <c r="RO21" s="142"/>
      <c r="RP21" s="141"/>
      <c r="RQ21" s="143"/>
      <c r="RR21" s="141"/>
      <c r="RS21" s="143"/>
      <c r="RT21" s="141"/>
      <c r="RU21" s="142"/>
      <c r="RV21" s="141"/>
      <c r="RW21" s="142"/>
      <c r="RX21" s="141"/>
      <c r="RY21" s="143"/>
      <c r="RZ21" s="141"/>
      <c r="SA21" s="142"/>
      <c r="SB21" s="141"/>
      <c r="SC21" s="142"/>
      <c r="SD21" s="141"/>
      <c r="SE21" s="142"/>
      <c r="SF21" s="141"/>
      <c r="SG21" s="142"/>
      <c r="SH21" s="141"/>
      <c r="SI21" s="142"/>
      <c r="SJ21" s="141"/>
      <c r="SK21" s="142"/>
      <c r="SL21" s="141"/>
      <c r="SM21" s="143"/>
      <c r="SN21" s="141"/>
      <c r="SO21" s="142"/>
      <c r="SP21" s="141"/>
      <c r="SQ21" s="143"/>
      <c r="SR21" s="141"/>
      <c r="SS21" s="143"/>
      <c r="ST21" s="141"/>
      <c r="SU21" s="143"/>
      <c r="SV21" s="141"/>
      <c r="SW21" s="142"/>
      <c r="SX21" s="141"/>
      <c r="SY21" s="142"/>
      <c r="SZ21" s="141"/>
      <c r="TA21" s="142"/>
      <c r="TB21" s="141"/>
      <c r="TC21" s="142"/>
      <c r="TD21" s="141"/>
      <c r="TE21" s="143"/>
      <c r="TF21" s="141"/>
      <c r="TG21" s="143"/>
      <c r="TH21" s="141"/>
      <c r="TI21" s="143"/>
      <c r="TJ21" s="141"/>
      <c r="TK21" s="142"/>
      <c r="TL21" s="141"/>
      <c r="TM21" s="142"/>
      <c r="TN21" s="141"/>
      <c r="TO21" s="142"/>
      <c r="TP21" s="141"/>
      <c r="TQ21" s="142"/>
      <c r="TR21" s="141"/>
      <c r="TS21" s="143"/>
      <c r="TT21" s="141"/>
      <c r="TU21" s="143"/>
      <c r="TV21" s="141"/>
      <c r="TW21" s="143"/>
      <c r="TX21" s="141"/>
      <c r="TY21" s="143"/>
      <c r="TZ21" s="141"/>
      <c r="UA21" s="142"/>
      <c r="UB21" s="141"/>
      <c r="UC21" s="142"/>
      <c r="UD21" s="141"/>
      <c r="UE21" s="142"/>
      <c r="UF21" s="141"/>
      <c r="UG21" s="143"/>
      <c r="UH21" s="141"/>
      <c r="UI21" s="143"/>
      <c r="UJ21" s="141"/>
      <c r="UK21" s="143"/>
      <c r="UL21" s="141"/>
      <c r="UM21" s="142"/>
      <c r="UN21" s="141"/>
      <c r="UO21" s="142"/>
      <c r="UP21" s="141"/>
      <c r="UQ21" s="142"/>
      <c r="UR21" s="141"/>
      <c r="US21" s="142"/>
      <c r="UT21" s="141"/>
      <c r="UU21" s="143"/>
      <c r="UV21" s="141"/>
      <c r="UW21" s="143"/>
      <c r="UX21" s="141"/>
      <c r="UY21" s="143"/>
      <c r="UZ21" s="141"/>
      <c r="VA21" s="142"/>
      <c r="VB21" s="141"/>
      <c r="VC21" s="142"/>
      <c r="VD21" s="141"/>
      <c r="VE21" s="142"/>
      <c r="VF21" s="141"/>
      <c r="VG21" s="142"/>
      <c r="VH21" s="141"/>
      <c r="VI21" s="142"/>
      <c r="VJ21" s="141"/>
      <c r="VK21" s="143"/>
      <c r="VL21" s="141"/>
      <c r="VM21" s="143"/>
      <c r="VN21" s="141"/>
      <c r="VO21" s="142"/>
      <c r="VP21" s="141"/>
      <c r="VQ21" s="142"/>
      <c r="VR21" s="141"/>
      <c r="VS21" s="143"/>
      <c r="VT21" s="141"/>
      <c r="VU21" s="142"/>
      <c r="VV21" s="141"/>
      <c r="VW21" s="142"/>
      <c r="VX21" s="141"/>
      <c r="VY21" s="142"/>
      <c r="VZ21" s="141"/>
      <c r="WA21" s="142"/>
      <c r="WB21" s="141"/>
      <c r="WC21" s="142"/>
      <c r="WD21" s="141"/>
      <c r="WE21" s="142"/>
      <c r="WF21" s="141"/>
      <c r="WG21" s="143"/>
      <c r="WH21" s="141"/>
      <c r="WI21" s="142"/>
      <c r="WJ21" s="141"/>
      <c r="WK21" s="143"/>
      <c r="WL21" s="141"/>
      <c r="WM21" s="143"/>
      <c r="WN21" s="141"/>
      <c r="WO21" s="143"/>
      <c r="WP21" s="141"/>
      <c r="WQ21" s="142"/>
      <c r="WR21" s="141"/>
      <c r="WS21" s="142"/>
      <c r="WT21" s="141"/>
      <c r="WU21" s="142"/>
      <c r="WV21" s="141"/>
      <c r="WW21" s="142"/>
      <c r="WX21" s="141"/>
      <c r="WY21" s="143"/>
      <c r="WZ21" s="141"/>
      <c r="XA21" s="143"/>
      <c r="XB21" s="141"/>
      <c r="XC21" s="143"/>
      <c r="XD21" s="141"/>
      <c r="XE21" s="142"/>
      <c r="XF21" s="141"/>
      <c r="XG21" s="142"/>
      <c r="XH21" s="141"/>
      <c r="XI21" s="142"/>
      <c r="XJ21" s="141"/>
      <c r="XK21" s="142"/>
      <c r="XL21" s="141"/>
      <c r="XM21" s="143"/>
      <c r="XN21" s="141"/>
      <c r="XO21" s="143"/>
      <c r="XP21" s="141"/>
      <c r="XQ21" s="143"/>
      <c r="XR21" s="141"/>
      <c r="XS21" s="143"/>
      <c r="XT21" s="141"/>
      <c r="XU21" s="142"/>
      <c r="XV21" s="141"/>
      <c r="XW21" s="142"/>
      <c r="XX21" s="141"/>
      <c r="XY21" s="142"/>
      <c r="XZ21" s="141"/>
      <c r="YA21" s="143"/>
      <c r="YB21" s="141"/>
      <c r="YC21" s="143"/>
      <c r="YD21" s="141"/>
      <c r="YE21" s="143"/>
      <c r="YF21" s="141"/>
      <c r="YG21" s="142"/>
      <c r="YH21" s="141"/>
      <c r="YI21" s="142"/>
      <c r="YJ21" s="141"/>
      <c r="YK21" s="142"/>
      <c r="YL21" s="141"/>
      <c r="YM21" s="142"/>
      <c r="YN21" s="141"/>
      <c r="YO21" s="143"/>
      <c r="YP21" s="141"/>
      <c r="YQ21" s="143"/>
      <c r="YR21" s="141"/>
      <c r="YS21" s="143"/>
      <c r="YT21" s="141"/>
      <c r="YU21" s="142"/>
      <c r="YV21" s="141"/>
      <c r="YW21" s="142"/>
      <c r="YX21" s="141"/>
      <c r="YY21" s="142"/>
      <c r="YZ21" s="141"/>
      <c r="ZA21" s="142"/>
      <c r="ZB21" s="141"/>
      <c r="ZC21" s="142"/>
      <c r="ZD21" s="141"/>
      <c r="ZE21" s="143"/>
      <c r="ZF21" s="141"/>
      <c r="ZG21" s="143"/>
      <c r="ZH21" s="141"/>
      <c r="ZI21" s="142"/>
      <c r="ZJ21" s="141"/>
      <c r="ZK21" s="142"/>
      <c r="ZL21" s="141"/>
      <c r="ZM21" s="143"/>
      <c r="ZN21" s="141"/>
      <c r="ZO21" s="142"/>
      <c r="ZP21" s="141"/>
      <c r="ZQ21" s="142"/>
      <c r="ZR21" s="141"/>
      <c r="ZS21" s="142"/>
      <c r="ZT21" s="141"/>
      <c r="ZU21" s="142"/>
      <c r="ZV21" s="141"/>
      <c r="ZW21" s="142"/>
      <c r="ZX21" s="141"/>
      <c r="ZY21" s="142"/>
      <c r="ZZ21" s="141"/>
      <c r="AAA21" s="143"/>
      <c r="AAB21" s="141"/>
      <c r="AAC21" s="142"/>
      <c r="AAD21" s="141"/>
      <c r="AAE21" s="143"/>
      <c r="AAF21" s="141"/>
      <c r="AAG21" s="143"/>
      <c r="AAH21" s="141"/>
      <c r="AAI21" s="143"/>
      <c r="AAJ21" s="141"/>
      <c r="AAK21" s="142"/>
      <c r="AAL21" s="141"/>
      <c r="AAM21" s="142"/>
      <c r="AAN21" s="141"/>
      <c r="AAO21" s="142"/>
      <c r="AAP21" s="141"/>
      <c r="AAQ21" s="142"/>
      <c r="AAR21" s="141"/>
      <c r="AAS21" s="143"/>
      <c r="AAT21" s="141"/>
      <c r="AAU21" s="143"/>
      <c r="AAV21" s="141"/>
      <c r="AAW21" s="143"/>
      <c r="AAX21" s="141"/>
      <c r="AAY21" s="142"/>
      <c r="AAZ21" s="141"/>
      <c r="ABA21" s="142"/>
      <c r="ABB21" s="141"/>
      <c r="ABC21" s="142"/>
      <c r="ABD21" s="141"/>
      <c r="ABE21" s="142"/>
      <c r="ABF21" s="141"/>
      <c r="ABG21" s="143"/>
      <c r="ABH21" s="141"/>
      <c r="ABI21" s="143"/>
      <c r="ABJ21" s="141"/>
      <c r="ABK21" s="143"/>
      <c r="ABL21" s="141"/>
      <c r="ABM21" s="143"/>
      <c r="ABN21" s="141"/>
      <c r="ABO21" s="142"/>
      <c r="ABP21" s="141"/>
      <c r="ABQ21" s="142"/>
      <c r="ABR21" s="141"/>
      <c r="ABS21" s="142"/>
      <c r="ABT21" s="141"/>
      <c r="ABU21" s="143"/>
      <c r="ABV21" s="141"/>
      <c r="ABW21" s="143"/>
      <c r="ABX21" s="141"/>
      <c r="ABY21" s="143"/>
      <c r="ABZ21" s="141"/>
      <c r="ACA21" s="142"/>
      <c r="ACB21" s="141"/>
      <c r="ACC21" s="142"/>
      <c r="ACD21" s="141"/>
      <c r="ACE21" s="142"/>
      <c r="ACF21" s="141"/>
      <c r="ACG21" s="142"/>
      <c r="ACH21" s="141"/>
      <c r="ACI21" s="143"/>
      <c r="ACJ21" s="141"/>
      <c r="ACK21" s="143"/>
      <c r="ACL21" s="141"/>
      <c r="ACM21" s="143"/>
      <c r="ACN21" s="141"/>
      <c r="ACO21" s="142"/>
      <c r="ACP21" s="141"/>
      <c r="ACQ21" s="142"/>
      <c r="ACR21" s="141"/>
      <c r="ACS21" s="142"/>
      <c r="ACT21" s="141"/>
      <c r="ACU21" s="142"/>
      <c r="ACV21" s="141"/>
      <c r="ACW21" s="142"/>
      <c r="ACX21" s="141"/>
      <c r="ACY21" s="143"/>
      <c r="ACZ21" s="141"/>
      <c r="ADA21" s="143"/>
      <c r="ADB21" s="141"/>
      <c r="ADC21" s="142"/>
      <c r="ADD21" s="141"/>
      <c r="ADE21" s="142"/>
      <c r="ADF21" s="141"/>
      <c r="ADG21" s="143"/>
    </row>
    <row r="22" spans="1:787" s="151" customFormat="1" ht="20.25" customHeight="1" thickBot="1">
      <c r="A22" s="255">
        <v>10</v>
      </c>
      <c r="B22" s="257"/>
      <c r="C22" s="147">
        <f>IF(B22="","",B22)</f>
      </c>
      <c r="D22" s="148"/>
      <c r="E22" s="149"/>
      <c r="F22" s="148"/>
      <c r="G22" s="149"/>
      <c r="H22" s="148"/>
      <c r="I22" s="149"/>
      <c r="J22" s="148"/>
      <c r="K22" s="149"/>
      <c r="L22" s="148"/>
      <c r="M22" s="149"/>
      <c r="N22" s="148"/>
      <c r="O22" s="149"/>
      <c r="P22" s="148"/>
      <c r="Q22" s="150"/>
      <c r="R22" s="148"/>
      <c r="S22" s="149"/>
      <c r="T22" s="148"/>
      <c r="U22" s="150"/>
      <c r="V22" s="148"/>
      <c r="W22" s="150"/>
      <c r="X22" s="148"/>
      <c r="Y22" s="150"/>
      <c r="Z22" s="148"/>
      <c r="AA22" s="149"/>
      <c r="AB22" s="148"/>
      <c r="AC22" s="149"/>
      <c r="AD22" s="148"/>
      <c r="AE22" s="149"/>
      <c r="AF22" s="148"/>
      <c r="AG22" s="149"/>
      <c r="AH22" s="148"/>
      <c r="AI22" s="150"/>
      <c r="AJ22" s="148"/>
      <c r="AK22" s="150"/>
      <c r="AL22" s="148"/>
      <c r="AM22" s="150"/>
      <c r="AN22" s="148"/>
      <c r="AO22" s="149"/>
      <c r="AP22" s="148"/>
      <c r="AQ22" s="149"/>
      <c r="AR22" s="148"/>
      <c r="AS22" s="149"/>
      <c r="AT22" s="148"/>
      <c r="AU22" s="149"/>
      <c r="AV22" s="148"/>
      <c r="AW22" s="150"/>
      <c r="AX22" s="148"/>
      <c r="AY22" s="150"/>
      <c r="AZ22" s="148"/>
      <c r="BA22" s="150"/>
      <c r="BB22" s="148"/>
      <c r="BC22" s="150"/>
      <c r="BD22" s="148"/>
      <c r="BE22" s="149"/>
      <c r="BF22" s="148"/>
      <c r="BG22" s="149"/>
      <c r="BH22" s="148"/>
      <c r="BI22" s="149"/>
      <c r="BJ22" s="148"/>
      <c r="BK22" s="150"/>
      <c r="BL22" s="148"/>
      <c r="BM22" s="150"/>
      <c r="BN22" s="148"/>
      <c r="BO22" s="150"/>
      <c r="BP22" s="148"/>
      <c r="BQ22" s="149"/>
      <c r="BR22" s="148"/>
      <c r="BS22" s="149"/>
      <c r="BT22" s="148"/>
      <c r="BU22" s="149"/>
      <c r="BV22" s="148"/>
      <c r="BW22" s="149"/>
      <c r="BX22" s="148"/>
      <c r="BY22" s="150"/>
      <c r="BZ22" s="148"/>
      <c r="CA22" s="150"/>
      <c r="CB22" s="148"/>
      <c r="CC22" s="150"/>
      <c r="CD22" s="148"/>
      <c r="CE22" s="149"/>
      <c r="CF22" s="148"/>
      <c r="CG22" s="150"/>
      <c r="CH22" s="148"/>
      <c r="CI22" s="149"/>
      <c r="CJ22" s="148"/>
      <c r="CK22" s="149"/>
      <c r="CL22" s="148"/>
      <c r="CM22" s="149"/>
      <c r="CN22" s="148"/>
      <c r="CO22" s="150"/>
      <c r="CP22" s="148"/>
      <c r="CQ22" s="150"/>
      <c r="CR22" s="148"/>
      <c r="CS22" s="149"/>
      <c r="CT22" s="148"/>
      <c r="CU22" s="149"/>
      <c r="CV22" s="148"/>
      <c r="CW22" s="150"/>
      <c r="CX22" s="148"/>
      <c r="CY22" s="149"/>
      <c r="CZ22" s="148"/>
      <c r="DA22" s="149"/>
      <c r="DB22" s="148"/>
      <c r="DC22" s="149"/>
      <c r="DD22" s="148"/>
      <c r="DE22" s="149"/>
      <c r="DF22" s="148"/>
      <c r="DG22" s="149"/>
      <c r="DH22" s="148"/>
      <c r="DI22" s="149"/>
      <c r="DJ22" s="148"/>
      <c r="DK22" s="150"/>
      <c r="DL22" s="148"/>
      <c r="DM22" s="149"/>
      <c r="DN22" s="148"/>
      <c r="DO22" s="150"/>
      <c r="DP22" s="148"/>
      <c r="DQ22" s="150"/>
      <c r="DR22" s="148"/>
      <c r="DS22" s="150"/>
      <c r="DT22" s="148"/>
      <c r="DU22" s="149"/>
      <c r="DV22" s="148"/>
      <c r="DW22" s="149"/>
      <c r="DX22" s="148"/>
      <c r="DY22" s="149"/>
      <c r="DZ22" s="148"/>
      <c r="EA22" s="149"/>
      <c r="EB22" s="148"/>
      <c r="EC22" s="150"/>
      <c r="ED22" s="148"/>
      <c r="EE22" s="150"/>
      <c r="EF22" s="148"/>
      <c r="EG22" s="150"/>
      <c r="EH22" s="148"/>
      <c r="EI22" s="149"/>
      <c r="EJ22" s="148"/>
      <c r="EK22" s="149"/>
      <c r="EL22" s="148"/>
      <c r="EM22" s="149"/>
      <c r="EN22" s="148"/>
      <c r="EO22" s="149"/>
      <c r="EP22" s="148"/>
      <c r="EQ22" s="150"/>
      <c r="ER22" s="148"/>
      <c r="ES22" s="150"/>
      <c r="ET22" s="148"/>
      <c r="EU22" s="150"/>
      <c r="EV22" s="148"/>
      <c r="EW22" s="150"/>
      <c r="EX22" s="148"/>
      <c r="EY22" s="149"/>
      <c r="EZ22" s="148"/>
      <c r="FA22" s="149"/>
      <c r="FB22" s="148"/>
      <c r="FC22" s="149"/>
      <c r="FD22" s="148"/>
      <c r="FE22" s="150"/>
      <c r="FF22" s="148"/>
      <c r="FG22" s="150"/>
      <c r="FH22" s="148"/>
      <c r="FI22" s="150"/>
      <c r="FJ22" s="148"/>
      <c r="FK22" s="149"/>
      <c r="FL22" s="148"/>
      <c r="FM22" s="149"/>
      <c r="FN22" s="148"/>
      <c r="FO22" s="149"/>
      <c r="FP22" s="148"/>
      <c r="FQ22" s="149"/>
      <c r="FR22" s="148"/>
      <c r="FS22" s="150"/>
      <c r="FT22" s="148"/>
      <c r="FU22" s="150"/>
      <c r="FV22" s="148"/>
      <c r="FW22" s="150"/>
      <c r="FX22" s="148"/>
      <c r="FY22" s="149"/>
      <c r="FZ22" s="148"/>
      <c r="GA22" s="150"/>
      <c r="GB22" s="148"/>
      <c r="GC22" s="149"/>
      <c r="GD22" s="148"/>
      <c r="GE22" s="149"/>
      <c r="GF22" s="148"/>
      <c r="GG22" s="149"/>
      <c r="GH22" s="148"/>
      <c r="GI22" s="150"/>
      <c r="GJ22" s="148"/>
      <c r="GK22" s="150"/>
      <c r="GL22" s="148"/>
      <c r="GM22" s="149"/>
      <c r="GN22" s="148"/>
      <c r="GO22" s="149"/>
      <c r="GP22" s="148"/>
      <c r="GQ22" s="150"/>
      <c r="GR22" s="148"/>
      <c r="GS22" s="149"/>
      <c r="GT22" s="148"/>
      <c r="GU22" s="149"/>
      <c r="GV22" s="148"/>
      <c r="GW22" s="149"/>
      <c r="GX22" s="148"/>
      <c r="GY22" s="149"/>
      <c r="GZ22" s="148"/>
      <c r="HA22" s="149"/>
      <c r="HB22" s="148"/>
      <c r="HC22" s="149"/>
      <c r="HD22" s="148"/>
      <c r="HE22" s="150"/>
      <c r="HF22" s="148"/>
      <c r="HG22" s="149"/>
      <c r="HH22" s="148"/>
      <c r="HI22" s="150"/>
      <c r="HJ22" s="148"/>
      <c r="HK22" s="150"/>
      <c r="HL22" s="148"/>
      <c r="HM22" s="150"/>
      <c r="HN22" s="148"/>
      <c r="HO22" s="149"/>
      <c r="HP22" s="148"/>
      <c r="HQ22" s="149"/>
      <c r="HR22" s="148"/>
      <c r="HS22" s="149"/>
      <c r="HT22" s="148"/>
      <c r="HU22" s="149"/>
      <c r="HV22" s="148"/>
      <c r="HW22" s="150"/>
      <c r="HX22" s="148"/>
      <c r="HY22" s="150"/>
      <c r="HZ22" s="148"/>
      <c r="IA22" s="150"/>
      <c r="IB22" s="148"/>
      <c r="IC22" s="149"/>
      <c r="ID22" s="148"/>
      <c r="IE22" s="149"/>
      <c r="IF22" s="148"/>
      <c r="IG22" s="149"/>
      <c r="IH22" s="148"/>
      <c r="II22" s="149"/>
      <c r="IJ22" s="148"/>
      <c r="IK22" s="150"/>
      <c r="IL22" s="148"/>
      <c r="IM22" s="150"/>
      <c r="IN22" s="148"/>
      <c r="IO22" s="150"/>
      <c r="IP22" s="148"/>
      <c r="IQ22" s="150"/>
      <c r="IR22" s="148"/>
      <c r="IS22" s="149"/>
      <c r="IT22" s="148"/>
      <c r="IU22" s="149"/>
      <c r="IV22" s="148"/>
      <c r="IW22" s="149"/>
      <c r="IX22" s="148"/>
      <c r="IY22" s="150"/>
      <c r="IZ22" s="148"/>
      <c r="JA22" s="150"/>
      <c r="JB22" s="148"/>
      <c r="JC22" s="150"/>
      <c r="JD22" s="148"/>
      <c r="JE22" s="149"/>
      <c r="JF22" s="148"/>
      <c r="JG22" s="149"/>
      <c r="JH22" s="148"/>
      <c r="JI22" s="149"/>
      <c r="JJ22" s="148"/>
      <c r="JK22" s="149"/>
      <c r="JL22" s="148"/>
      <c r="JM22" s="150"/>
      <c r="JN22" s="148"/>
      <c r="JO22" s="150"/>
      <c r="JP22" s="148"/>
      <c r="JQ22" s="150"/>
      <c r="JR22" s="148"/>
      <c r="JS22" s="149"/>
      <c r="JT22" s="148"/>
      <c r="JU22" s="150"/>
      <c r="JV22" s="148"/>
      <c r="JW22" s="149"/>
      <c r="JX22" s="148"/>
      <c r="JY22" s="149"/>
      <c r="JZ22" s="148"/>
      <c r="KA22" s="149"/>
      <c r="KB22" s="148"/>
      <c r="KC22" s="150"/>
      <c r="KD22" s="148"/>
      <c r="KE22" s="150"/>
      <c r="KF22" s="148"/>
      <c r="KG22" s="149"/>
      <c r="KH22" s="148"/>
      <c r="KI22" s="149"/>
      <c r="KJ22" s="148"/>
      <c r="KK22" s="150"/>
      <c r="KL22" s="148"/>
      <c r="KM22" s="149"/>
      <c r="KN22" s="148"/>
      <c r="KO22" s="149"/>
      <c r="KP22" s="148"/>
      <c r="KQ22" s="149"/>
      <c r="KR22" s="148"/>
      <c r="KS22" s="149"/>
      <c r="KT22" s="148"/>
      <c r="KU22" s="149"/>
      <c r="KV22" s="148"/>
      <c r="KW22" s="149"/>
      <c r="KX22" s="148"/>
      <c r="KY22" s="150"/>
      <c r="KZ22" s="148"/>
      <c r="LA22" s="149"/>
      <c r="LB22" s="148"/>
      <c r="LC22" s="150"/>
      <c r="LD22" s="148"/>
      <c r="LE22" s="150"/>
      <c r="LF22" s="148"/>
      <c r="LG22" s="150"/>
      <c r="LH22" s="148"/>
      <c r="LI22" s="149"/>
      <c r="LJ22" s="148"/>
      <c r="LK22" s="149"/>
      <c r="LL22" s="148"/>
      <c r="LM22" s="149"/>
      <c r="LN22" s="148"/>
      <c r="LO22" s="149"/>
      <c r="LP22" s="148"/>
      <c r="LQ22" s="150"/>
      <c r="LR22" s="148"/>
      <c r="LS22" s="150"/>
      <c r="LT22" s="148"/>
      <c r="LU22" s="150"/>
      <c r="LV22" s="148"/>
      <c r="LW22" s="149"/>
      <c r="LX22" s="148"/>
      <c r="LY22" s="149"/>
      <c r="LZ22" s="148"/>
      <c r="MA22" s="149"/>
      <c r="MB22" s="148"/>
      <c r="MC22" s="149"/>
      <c r="MD22" s="148"/>
      <c r="ME22" s="150"/>
      <c r="MF22" s="148"/>
      <c r="MG22" s="150"/>
      <c r="MH22" s="148"/>
      <c r="MI22" s="150"/>
      <c r="MJ22" s="148"/>
      <c r="MK22" s="150"/>
      <c r="ML22" s="148"/>
      <c r="MM22" s="149"/>
      <c r="MN22" s="148"/>
      <c r="MO22" s="149"/>
      <c r="MP22" s="148"/>
      <c r="MQ22" s="149"/>
      <c r="MR22" s="148"/>
      <c r="MS22" s="150"/>
      <c r="MT22" s="148"/>
      <c r="MU22" s="150"/>
      <c r="MV22" s="148"/>
      <c r="MW22" s="150"/>
      <c r="MX22" s="148"/>
      <c r="MY22" s="149"/>
      <c r="MZ22" s="148"/>
      <c r="NA22" s="149"/>
      <c r="NB22" s="148"/>
      <c r="NC22" s="149"/>
      <c r="ND22" s="148"/>
      <c r="NE22" s="149"/>
      <c r="NF22" s="148"/>
      <c r="NG22" s="150"/>
      <c r="NH22" s="148"/>
      <c r="NI22" s="150"/>
      <c r="NJ22" s="148"/>
      <c r="NK22" s="150"/>
      <c r="NL22" s="148"/>
      <c r="NM22" s="149"/>
      <c r="NN22" s="148"/>
      <c r="NO22" s="150"/>
      <c r="NP22" s="148"/>
      <c r="NQ22" s="149"/>
      <c r="NR22" s="148"/>
      <c r="NS22" s="149"/>
      <c r="NT22" s="148"/>
      <c r="NU22" s="149"/>
      <c r="NV22" s="148"/>
      <c r="NW22" s="150"/>
      <c r="NX22" s="148"/>
      <c r="NY22" s="150"/>
      <c r="NZ22" s="148"/>
      <c r="OA22" s="149"/>
      <c r="OB22" s="148"/>
      <c r="OC22" s="149"/>
      <c r="OD22" s="148"/>
      <c r="OE22" s="150"/>
      <c r="OF22" s="148"/>
      <c r="OG22" s="149"/>
      <c r="OH22" s="148"/>
      <c r="OI22" s="149"/>
      <c r="OJ22" s="148"/>
      <c r="OK22" s="149"/>
      <c r="OL22" s="148"/>
      <c r="OM22" s="149"/>
      <c r="ON22" s="148"/>
      <c r="OO22" s="149"/>
      <c r="OP22" s="148"/>
      <c r="OQ22" s="149"/>
      <c r="OR22" s="148"/>
      <c r="OS22" s="150"/>
      <c r="OT22" s="148"/>
      <c r="OU22" s="149"/>
      <c r="OV22" s="148"/>
      <c r="OW22" s="150"/>
      <c r="OX22" s="148"/>
      <c r="OY22" s="150"/>
      <c r="OZ22" s="148"/>
      <c r="PA22" s="150"/>
      <c r="PB22" s="148"/>
      <c r="PC22" s="149"/>
      <c r="PD22" s="148"/>
      <c r="PE22" s="149"/>
      <c r="PF22" s="148"/>
      <c r="PG22" s="149"/>
      <c r="PH22" s="148"/>
      <c r="PI22" s="149"/>
      <c r="PJ22" s="148"/>
      <c r="PK22" s="150"/>
      <c r="PL22" s="148"/>
      <c r="PM22" s="150"/>
      <c r="PN22" s="148"/>
      <c r="PO22" s="150"/>
      <c r="PP22" s="148"/>
      <c r="PQ22" s="149"/>
      <c r="PR22" s="148"/>
      <c r="PS22" s="149"/>
      <c r="PT22" s="148"/>
      <c r="PU22" s="149"/>
      <c r="PV22" s="148"/>
      <c r="PW22" s="149"/>
      <c r="PX22" s="148"/>
      <c r="PY22" s="150"/>
      <c r="PZ22" s="148"/>
      <c r="QA22" s="150"/>
      <c r="QB22" s="148"/>
      <c r="QC22" s="150"/>
      <c r="QD22" s="148"/>
      <c r="QE22" s="150"/>
      <c r="QF22" s="148"/>
      <c r="QG22" s="149"/>
      <c r="QH22" s="148"/>
      <c r="QI22" s="149"/>
      <c r="QJ22" s="148"/>
      <c r="QK22" s="149"/>
      <c r="QL22" s="141"/>
      <c r="QM22" s="150"/>
      <c r="QN22" s="148"/>
      <c r="QO22" s="150"/>
      <c r="QP22" s="148"/>
      <c r="QQ22" s="150"/>
      <c r="QR22" s="148"/>
      <c r="QS22" s="149"/>
      <c r="QT22" s="148"/>
      <c r="QU22" s="149"/>
      <c r="QV22" s="148"/>
      <c r="QW22" s="149"/>
      <c r="QX22" s="148"/>
      <c r="QY22" s="149"/>
      <c r="QZ22" s="148"/>
      <c r="RA22" s="150"/>
      <c r="RB22" s="148"/>
      <c r="RC22" s="150"/>
      <c r="RD22" s="148"/>
      <c r="RE22" s="150"/>
      <c r="RF22" s="148"/>
      <c r="RG22" s="149"/>
      <c r="RH22" s="148"/>
      <c r="RI22" s="150"/>
      <c r="RJ22" s="148"/>
      <c r="RK22" s="149"/>
      <c r="RL22" s="148"/>
      <c r="RM22" s="149"/>
      <c r="RN22" s="148"/>
      <c r="RO22" s="149"/>
      <c r="RP22" s="148"/>
      <c r="RQ22" s="150"/>
      <c r="RR22" s="148"/>
      <c r="RS22" s="150"/>
      <c r="RT22" s="148"/>
      <c r="RU22" s="149"/>
      <c r="RV22" s="148"/>
      <c r="RW22" s="149"/>
      <c r="RX22" s="148"/>
      <c r="RY22" s="150"/>
      <c r="RZ22" s="148"/>
      <c r="SA22" s="149"/>
      <c r="SB22" s="148"/>
      <c r="SC22" s="149"/>
      <c r="SD22" s="148"/>
      <c r="SE22" s="149"/>
      <c r="SF22" s="148"/>
      <c r="SG22" s="149"/>
      <c r="SH22" s="148"/>
      <c r="SI22" s="149"/>
      <c r="SJ22" s="148"/>
      <c r="SK22" s="149"/>
      <c r="SL22" s="148"/>
      <c r="SM22" s="150"/>
      <c r="SN22" s="148"/>
      <c r="SO22" s="149"/>
      <c r="SP22" s="148"/>
      <c r="SQ22" s="150"/>
      <c r="SR22" s="148"/>
      <c r="SS22" s="150"/>
      <c r="ST22" s="148"/>
      <c r="SU22" s="150"/>
      <c r="SV22" s="148"/>
      <c r="SW22" s="149"/>
      <c r="SX22" s="148"/>
      <c r="SY22" s="149"/>
      <c r="SZ22" s="148"/>
      <c r="TA22" s="149"/>
      <c r="TB22" s="148"/>
      <c r="TC22" s="149"/>
      <c r="TD22" s="148"/>
      <c r="TE22" s="150"/>
      <c r="TF22" s="148"/>
      <c r="TG22" s="150"/>
      <c r="TH22" s="148"/>
      <c r="TI22" s="150"/>
      <c r="TJ22" s="148"/>
      <c r="TK22" s="149"/>
      <c r="TL22" s="148"/>
      <c r="TM22" s="149"/>
      <c r="TN22" s="148"/>
      <c r="TO22" s="149"/>
      <c r="TP22" s="148"/>
      <c r="TQ22" s="149"/>
      <c r="TR22" s="148"/>
      <c r="TS22" s="150"/>
      <c r="TT22" s="148"/>
      <c r="TU22" s="150"/>
      <c r="TV22" s="148"/>
      <c r="TW22" s="150"/>
      <c r="TX22" s="148"/>
      <c r="TY22" s="150"/>
      <c r="TZ22" s="148"/>
      <c r="UA22" s="149"/>
      <c r="UB22" s="148"/>
      <c r="UC22" s="149"/>
      <c r="UD22" s="148"/>
      <c r="UE22" s="149"/>
      <c r="UF22" s="148"/>
      <c r="UG22" s="150"/>
      <c r="UH22" s="148"/>
      <c r="UI22" s="150"/>
      <c r="UJ22" s="148"/>
      <c r="UK22" s="150"/>
      <c r="UL22" s="148"/>
      <c r="UM22" s="149"/>
      <c r="UN22" s="148"/>
      <c r="UO22" s="149"/>
      <c r="UP22" s="148"/>
      <c r="UQ22" s="149"/>
      <c r="UR22" s="148"/>
      <c r="US22" s="149"/>
      <c r="UT22" s="148"/>
      <c r="UU22" s="150"/>
      <c r="UV22" s="148"/>
      <c r="UW22" s="150"/>
      <c r="UX22" s="148"/>
      <c r="UY22" s="150"/>
      <c r="UZ22" s="148"/>
      <c r="VA22" s="149"/>
      <c r="VB22" s="148"/>
      <c r="VC22" s="150"/>
      <c r="VD22" s="148"/>
      <c r="VE22" s="149"/>
      <c r="VF22" s="148"/>
      <c r="VG22" s="149"/>
      <c r="VH22" s="148"/>
      <c r="VI22" s="149"/>
      <c r="VJ22" s="148"/>
      <c r="VK22" s="150"/>
      <c r="VL22" s="148"/>
      <c r="VM22" s="150"/>
      <c r="VN22" s="148"/>
      <c r="VO22" s="149"/>
      <c r="VP22" s="148"/>
      <c r="VQ22" s="149"/>
      <c r="VR22" s="148"/>
      <c r="VS22" s="150"/>
      <c r="VT22" s="148"/>
      <c r="VU22" s="149"/>
      <c r="VV22" s="148"/>
      <c r="VW22" s="149"/>
      <c r="VX22" s="148"/>
      <c r="VY22" s="149"/>
      <c r="VZ22" s="148"/>
      <c r="WA22" s="149"/>
      <c r="WB22" s="148"/>
      <c r="WC22" s="149"/>
      <c r="WD22" s="148"/>
      <c r="WE22" s="149"/>
      <c r="WF22" s="148"/>
      <c r="WG22" s="150"/>
      <c r="WH22" s="148"/>
      <c r="WI22" s="149"/>
      <c r="WJ22" s="148"/>
      <c r="WK22" s="150"/>
      <c r="WL22" s="148"/>
      <c r="WM22" s="150"/>
      <c r="WN22" s="148"/>
      <c r="WO22" s="150"/>
      <c r="WP22" s="148"/>
      <c r="WQ22" s="149"/>
      <c r="WR22" s="148"/>
      <c r="WS22" s="149"/>
      <c r="WT22" s="148"/>
      <c r="WU22" s="149"/>
      <c r="WV22" s="148"/>
      <c r="WW22" s="149"/>
      <c r="WX22" s="148"/>
      <c r="WY22" s="150"/>
      <c r="WZ22" s="148"/>
      <c r="XA22" s="150"/>
      <c r="XB22" s="148"/>
      <c r="XC22" s="150"/>
      <c r="XD22" s="148"/>
      <c r="XE22" s="149"/>
      <c r="XF22" s="148"/>
      <c r="XG22" s="149"/>
      <c r="XH22" s="148"/>
      <c r="XI22" s="149"/>
      <c r="XJ22" s="148"/>
      <c r="XK22" s="149"/>
      <c r="XL22" s="148"/>
      <c r="XM22" s="150"/>
      <c r="XN22" s="148"/>
      <c r="XO22" s="150"/>
      <c r="XP22" s="148"/>
      <c r="XQ22" s="150"/>
      <c r="XR22" s="148"/>
      <c r="XS22" s="150"/>
      <c r="XT22" s="148"/>
      <c r="XU22" s="149"/>
      <c r="XV22" s="148"/>
      <c r="XW22" s="149"/>
      <c r="XX22" s="148"/>
      <c r="XY22" s="149"/>
      <c r="XZ22" s="148"/>
      <c r="YA22" s="150"/>
      <c r="YB22" s="148"/>
      <c r="YC22" s="150"/>
      <c r="YD22" s="148"/>
      <c r="YE22" s="150"/>
      <c r="YF22" s="148"/>
      <c r="YG22" s="149"/>
      <c r="YH22" s="148"/>
      <c r="YI22" s="149"/>
      <c r="YJ22" s="148"/>
      <c r="YK22" s="149"/>
      <c r="YL22" s="148"/>
      <c r="YM22" s="149"/>
      <c r="YN22" s="148"/>
      <c r="YO22" s="150"/>
      <c r="YP22" s="148"/>
      <c r="YQ22" s="150"/>
      <c r="YR22" s="148"/>
      <c r="YS22" s="150"/>
      <c r="YT22" s="148"/>
      <c r="YU22" s="149"/>
      <c r="YV22" s="148"/>
      <c r="YW22" s="150"/>
      <c r="YX22" s="148"/>
      <c r="YY22" s="149"/>
      <c r="YZ22" s="148"/>
      <c r="ZA22" s="149"/>
      <c r="ZB22" s="148"/>
      <c r="ZC22" s="149"/>
      <c r="ZD22" s="148"/>
      <c r="ZE22" s="150"/>
      <c r="ZF22" s="148"/>
      <c r="ZG22" s="150"/>
      <c r="ZH22" s="148"/>
      <c r="ZI22" s="149"/>
      <c r="ZJ22" s="148"/>
      <c r="ZK22" s="149"/>
      <c r="ZL22" s="148"/>
      <c r="ZM22" s="150"/>
      <c r="ZN22" s="148"/>
      <c r="ZO22" s="149"/>
      <c r="ZP22" s="148"/>
      <c r="ZQ22" s="149"/>
      <c r="ZR22" s="148"/>
      <c r="ZS22" s="149"/>
      <c r="ZT22" s="148"/>
      <c r="ZU22" s="149"/>
      <c r="ZV22" s="148"/>
      <c r="ZW22" s="149"/>
      <c r="ZX22" s="148"/>
      <c r="ZY22" s="149"/>
      <c r="ZZ22" s="148"/>
      <c r="AAA22" s="150"/>
      <c r="AAB22" s="148"/>
      <c r="AAC22" s="149"/>
      <c r="AAD22" s="148"/>
      <c r="AAE22" s="150"/>
      <c r="AAF22" s="148"/>
      <c r="AAG22" s="150"/>
      <c r="AAH22" s="148"/>
      <c r="AAI22" s="150"/>
      <c r="AAJ22" s="148"/>
      <c r="AAK22" s="149"/>
      <c r="AAL22" s="148"/>
      <c r="AAM22" s="149"/>
      <c r="AAN22" s="148"/>
      <c r="AAO22" s="149"/>
      <c r="AAP22" s="148"/>
      <c r="AAQ22" s="149"/>
      <c r="AAR22" s="148"/>
      <c r="AAS22" s="150"/>
      <c r="AAT22" s="148"/>
      <c r="AAU22" s="150"/>
      <c r="AAV22" s="148"/>
      <c r="AAW22" s="150"/>
      <c r="AAX22" s="148"/>
      <c r="AAY22" s="149"/>
      <c r="AAZ22" s="148"/>
      <c r="ABA22" s="149"/>
      <c r="ABB22" s="148"/>
      <c r="ABC22" s="149"/>
      <c r="ABD22" s="148"/>
      <c r="ABE22" s="149"/>
      <c r="ABF22" s="148"/>
      <c r="ABG22" s="150"/>
      <c r="ABH22" s="148"/>
      <c r="ABI22" s="150"/>
      <c r="ABJ22" s="148"/>
      <c r="ABK22" s="150"/>
      <c r="ABL22" s="148"/>
      <c r="ABM22" s="150"/>
      <c r="ABN22" s="148"/>
      <c r="ABO22" s="149"/>
      <c r="ABP22" s="148"/>
      <c r="ABQ22" s="149"/>
      <c r="ABR22" s="148"/>
      <c r="ABS22" s="149"/>
      <c r="ABT22" s="148"/>
      <c r="ABU22" s="150"/>
      <c r="ABV22" s="148"/>
      <c r="ABW22" s="150"/>
      <c r="ABX22" s="148"/>
      <c r="ABY22" s="150"/>
      <c r="ABZ22" s="148"/>
      <c r="ACA22" s="149"/>
      <c r="ACB22" s="148"/>
      <c r="ACC22" s="149"/>
      <c r="ACD22" s="148"/>
      <c r="ACE22" s="149"/>
      <c r="ACF22" s="148"/>
      <c r="ACG22" s="149"/>
      <c r="ACH22" s="148"/>
      <c r="ACI22" s="150"/>
      <c r="ACJ22" s="148"/>
      <c r="ACK22" s="150"/>
      <c r="ACL22" s="148"/>
      <c r="ACM22" s="150"/>
      <c r="ACN22" s="148"/>
      <c r="ACO22" s="149"/>
      <c r="ACP22" s="148"/>
      <c r="ACQ22" s="150"/>
      <c r="ACR22" s="148"/>
      <c r="ACS22" s="149"/>
      <c r="ACT22" s="148"/>
      <c r="ACU22" s="149"/>
      <c r="ACV22" s="148"/>
      <c r="ACW22" s="149"/>
      <c r="ACX22" s="148"/>
      <c r="ACY22" s="150"/>
      <c r="ACZ22" s="148"/>
      <c r="ADA22" s="150"/>
      <c r="ADB22" s="148"/>
      <c r="ADC22" s="149"/>
      <c r="ADD22" s="148"/>
      <c r="ADE22" s="149"/>
      <c r="ADF22" s="148"/>
      <c r="ADG22" s="150"/>
    </row>
    <row r="23" spans="1:787" s="146" customFormat="1" ht="20.25" customHeight="1" thickBot="1">
      <c r="A23" s="256"/>
      <c r="B23" s="258"/>
      <c r="C23" s="140">
        <f>IF(B22="","",CONCATENATE(B22,1))</f>
      </c>
      <c r="D23" s="141"/>
      <c r="E23" s="142"/>
      <c r="F23" s="141"/>
      <c r="G23" s="142"/>
      <c r="H23" s="141"/>
      <c r="I23" s="142"/>
      <c r="J23" s="141"/>
      <c r="K23" s="142"/>
      <c r="L23" s="141"/>
      <c r="M23" s="142"/>
      <c r="N23" s="141"/>
      <c r="O23" s="142"/>
      <c r="P23" s="141"/>
      <c r="Q23" s="143"/>
      <c r="R23" s="141"/>
      <c r="S23" s="142"/>
      <c r="T23" s="141"/>
      <c r="U23" s="143"/>
      <c r="V23" s="141"/>
      <c r="W23" s="143"/>
      <c r="X23" s="141"/>
      <c r="Y23" s="143"/>
      <c r="Z23" s="141"/>
      <c r="AA23" s="142"/>
      <c r="AB23" s="141"/>
      <c r="AC23" s="142"/>
      <c r="AD23" s="141"/>
      <c r="AE23" s="143"/>
      <c r="AF23" s="141"/>
      <c r="AG23" s="142"/>
      <c r="AH23" s="141"/>
      <c r="AI23" s="143"/>
      <c r="AJ23" s="141"/>
      <c r="AK23" s="143"/>
      <c r="AL23" s="141"/>
      <c r="AM23" s="143"/>
      <c r="AN23" s="141"/>
      <c r="AO23" s="142"/>
      <c r="AP23" s="141"/>
      <c r="AQ23" s="142"/>
      <c r="AR23" s="141"/>
      <c r="AS23" s="142"/>
      <c r="AT23" s="141"/>
      <c r="AU23" s="142"/>
      <c r="AV23" s="141"/>
      <c r="AW23" s="143"/>
      <c r="AX23" s="141"/>
      <c r="AY23" s="143"/>
      <c r="AZ23" s="141"/>
      <c r="BA23" s="143"/>
      <c r="BB23" s="141"/>
      <c r="BC23" s="143"/>
      <c r="BD23" s="141"/>
      <c r="BE23" s="142"/>
      <c r="BF23" s="141"/>
      <c r="BG23" s="142"/>
      <c r="BH23" s="141"/>
      <c r="BI23" s="142"/>
      <c r="BJ23" s="141"/>
      <c r="BK23" s="143"/>
      <c r="BL23" s="141"/>
      <c r="BM23" s="143"/>
      <c r="BN23" s="141"/>
      <c r="BO23" s="143"/>
      <c r="BP23" s="141"/>
      <c r="BQ23" s="142"/>
      <c r="BR23" s="141"/>
      <c r="BS23" s="142"/>
      <c r="BT23" s="141"/>
      <c r="BU23" s="142"/>
      <c r="BV23" s="141"/>
      <c r="BW23" s="142"/>
      <c r="BX23" s="141"/>
      <c r="BY23" s="143"/>
      <c r="BZ23" s="141"/>
      <c r="CA23" s="143"/>
      <c r="CB23" s="141"/>
      <c r="CC23" s="143"/>
      <c r="CD23" s="141"/>
      <c r="CE23" s="142"/>
      <c r="CF23" s="141"/>
      <c r="CG23" s="143"/>
      <c r="CH23" s="141"/>
      <c r="CI23" s="142"/>
      <c r="CJ23" s="141"/>
      <c r="CK23" s="142"/>
      <c r="CL23" s="141"/>
      <c r="CM23" s="142"/>
      <c r="CN23" s="141"/>
      <c r="CO23" s="143"/>
      <c r="CP23" s="141"/>
      <c r="CQ23" s="143"/>
      <c r="CR23" s="141"/>
      <c r="CS23" s="142"/>
      <c r="CT23" s="141"/>
      <c r="CU23" s="142"/>
      <c r="CV23" s="141"/>
      <c r="CW23" s="143"/>
      <c r="CX23" s="141"/>
      <c r="CY23" s="142"/>
      <c r="CZ23" s="141"/>
      <c r="DA23" s="142"/>
      <c r="DB23" s="141"/>
      <c r="DC23" s="142"/>
      <c r="DD23" s="141"/>
      <c r="DE23" s="142"/>
      <c r="DF23" s="141"/>
      <c r="DG23" s="142"/>
      <c r="DH23" s="141"/>
      <c r="DI23" s="142"/>
      <c r="DJ23" s="141"/>
      <c r="DK23" s="143"/>
      <c r="DL23" s="141"/>
      <c r="DM23" s="142"/>
      <c r="DN23" s="141"/>
      <c r="DO23" s="143"/>
      <c r="DP23" s="141"/>
      <c r="DQ23" s="143"/>
      <c r="DR23" s="141"/>
      <c r="DS23" s="143"/>
      <c r="DT23" s="141"/>
      <c r="DU23" s="142"/>
      <c r="DV23" s="141"/>
      <c r="DW23" s="142"/>
      <c r="DX23" s="141"/>
      <c r="DY23" s="143"/>
      <c r="DZ23" s="141"/>
      <c r="EA23" s="142"/>
      <c r="EB23" s="141"/>
      <c r="EC23" s="143"/>
      <c r="ED23" s="141"/>
      <c r="EE23" s="143"/>
      <c r="EF23" s="141"/>
      <c r="EG23" s="143"/>
      <c r="EH23" s="141"/>
      <c r="EI23" s="142"/>
      <c r="EJ23" s="141"/>
      <c r="EK23" s="142"/>
      <c r="EL23" s="141"/>
      <c r="EM23" s="142"/>
      <c r="EN23" s="141"/>
      <c r="EO23" s="142"/>
      <c r="EP23" s="141"/>
      <c r="EQ23" s="143"/>
      <c r="ER23" s="141"/>
      <c r="ES23" s="143"/>
      <c r="ET23" s="141"/>
      <c r="EU23" s="143"/>
      <c r="EV23" s="141"/>
      <c r="EW23" s="143"/>
      <c r="EX23" s="141"/>
      <c r="EY23" s="142"/>
      <c r="EZ23" s="141"/>
      <c r="FA23" s="142"/>
      <c r="FB23" s="141"/>
      <c r="FC23" s="142"/>
      <c r="FD23" s="141"/>
      <c r="FE23" s="143"/>
      <c r="FF23" s="141"/>
      <c r="FG23" s="143"/>
      <c r="FH23" s="141"/>
      <c r="FI23" s="143"/>
      <c r="FJ23" s="141"/>
      <c r="FK23" s="142"/>
      <c r="FL23" s="141"/>
      <c r="FM23" s="142"/>
      <c r="FN23" s="141"/>
      <c r="FO23" s="142"/>
      <c r="FP23" s="141"/>
      <c r="FQ23" s="142"/>
      <c r="FR23" s="141"/>
      <c r="FS23" s="143"/>
      <c r="FT23" s="141"/>
      <c r="FU23" s="143"/>
      <c r="FV23" s="141"/>
      <c r="FW23" s="143"/>
      <c r="FX23" s="141"/>
      <c r="FY23" s="142"/>
      <c r="FZ23" s="141"/>
      <c r="GA23" s="143"/>
      <c r="GB23" s="141"/>
      <c r="GC23" s="142"/>
      <c r="GD23" s="141"/>
      <c r="GE23" s="142"/>
      <c r="GF23" s="141"/>
      <c r="GG23" s="142"/>
      <c r="GH23" s="141"/>
      <c r="GI23" s="143"/>
      <c r="GJ23" s="141"/>
      <c r="GK23" s="143"/>
      <c r="GL23" s="141"/>
      <c r="GM23" s="142"/>
      <c r="GN23" s="141"/>
      <c r="GO23" s="142"/>
      <c r="GP23" s="141"/>
      <c r="GQ23" s="143"/>
      <c r="GR23" s="141"/>
      <c r="GS23" s="142"/>
      <c r="GT23" s="141"/>
      <c r="GU23" s="142"/>
      <c r="GV23" s="141"/>
      <c r="GW23" s="142"/>
      <c r="GX23" s="141"/>
      <c r="GY23" s="142"/>
      <c r="GZ23" s="141"/>
      <c r="HA23" s="142"/>
      <c r="HB23" s="141"/>
      <c r="HC23" s="142"/>
      <c r="HD23" s="141"/>
      <c r="HE23" s="143"/>
      <c r="HF23" s="141"/>
      <c r="HG23" s="142"/>
      <c r="HH23" s="141"/>
      <c r="HI23" s="143"/>
      <c r="HJ23" s="141"/>
      <c r="HK23" s="143"/>
      <c r="HL23" s="141"/>
      <c r="HM23" s="143"/>
      <c r="HN23" s="141"/>
      <c r="HO23" s="142"/>
      <c r="HP23" s="141"/>
      <c r="HQ23" s="142"/>
      <c r="HR23" s="141"/>
      <c r="HS23" s="143"/>
      <c r="HT23" s="141"/>
      <c r="HU23" s="142"/>
      <c r="HV23" s="141"/>
      <c r="HW23" s="143"/>
      <c r="HX23" s="141"/>
      <c r="HY23" s="143"/>
      <c r="HZ23" s="141"/>
      <c r="IA23" s="143"/>
      <c r="IB23" s="141"/>
      <c r="IC23" s="142"/>
      <c r="ID23" s="141"/>
      <c r="IE23" s="142"/>
      <c r="IF23" s="141"/>
      <c r="IG23" s="142"/>
      <c r="IH23" s="141"/>
      <c r="II23" s="142"/>
      <c r="IJ23" s="141"/>
      <c r="IK23" s="143"/>
      <c r="IL23" s="141"/>
      <c r="IM23" s="143"/>
      <c r="IN23" s="141"/>
      <c r="IO23" s="143"/>
      <c r="IP23" s="141"/>
      <c r="IQ23" s="143"/>
      <c r="IR23" s="141"/>
      <c r="IS23" s="142"/>
      <c r="IT23" s="141"/>
      <c r="IU23" s="142"/>
      <c r="IV23" s="141"/>
      <c r="IW23" s="142"/>
      <c r="IX23" s="141"/>
      <c r="IY23" s="143"/>
      <c r="IZ23" s="141"/>
      <c r="JA23" s="143"/>
      <c r="JB23" s="141"/>
      <c r="JC23" s="143"/>
      <c r="JD23" s="141"/>
      <c r="JE23" s="142"/>
      <c r="JF23" s="141"/>
      <c r="JG23" s="142"/>
      <c r="JH23" s="141"/>
      <c r="JI23" s="142"/>
      <c r="JJ23" s="141"/>
      <c r="JK23" s="142"/>
      <c r="JL23" s="141"/>
      <c r="JM23" s="143"/>
      <c r="JN23" s="141"/>
      <c r="JO23" s="143"/>
      <c r="JP23" s="141"/>
      <c r="JQ23" s="143"/>
      <c r="JR23" s="141"/>
      <c r="JS23" s="142"/>
      <c r="JT23" s="141"/>
      <c r="JU23" s="143"/>
      <c r="JV23" s="141"/>
      <c r="JW23" s="142"/>
      <c r="JX23" s="141"/>
      <c r="JY23" s="142"/>
      <c r="JZ23" s="141"/>
      <c r="KA23" s="142"/>
      <c r="KB23" s="141"/>
      <c r="KC23" s="143"/>
      <c r="KD23" s="141"/>
      <c r="KE23" s="143"/>
      <c r="KF23" s="141"/>
      <c r="KG23" s="142"/>
      <c r="KH23" s="141"/>
      <c r="KI23" s="142"/>
      <c r="KJ23" s="141"/>
      <c r="KK23" s="143"/>
      <c r="KL23" s="141"/>
      <c r="KM23" s="142"/>
      <c r="KN23" s="141"/>
      <c r="KO23" s="142"/>
      <c r="KP23" s="141"/>
      <c r="KQ23" s="142"/>
      <c r="KR23" s="141"/>
      <c r="KS23" s="142"/>
      <c r="KT23" s="141"/>
      <c r="KU23" s="142"/>
      <c r="KV23" s="141"/>
      <c r="KW23" s="142"/>
      <c r="KX23" s="141"/>
      <c r="KY23" s="143"/>
      <c r="KZ23" s="141"/>
      <c r="LA23" s="142"/>
      <c r="LB23" s="141"/>
      <c r="LC23" s="143"/>
      <c r="LD23" s="141"/>
      <c r="LE23" s="143"/>
      <c r="LF23" s="141"/>
      <c r="LG23" s="143"/>
      <c r="LH23" s="141"/>
      <c r="LI23" s="142"/>
      <c r="LJ23" s="141"/>
      <c r="LK23" s="142"/>
      <c r="LL23" s="141"/>
      <c r="LM23" s="143"/>
      <c r="LN23" s="141"/>
      <c r="LO23" s="142"/>
      <c r="LP23" s="141"/>
      <c r="LQ23" s="143"/>
      <c r="LR23" s="141"/>
      <c r="LS23" s="143"/>
      <c r="LT23" s="141"/>
      <c r="LU23" s="143"/>
      <c r="LV23" s="141"/>
      <c r="LW23" s="142"/>
      <c r="LX23" s="141"/>
      <c r="LY23" s="142"/>
      <c r="LZ23" s="141"/>
      <c r="MA23" s="142"/>
      <c r="MB23" s="141"/>
      <c r="MC23" s="142"/>
      <c r="MD23" s="141"/>
      <c r="ME23" s="143"/>
      <c r="MF23" s="141"/>
      <c r="MG23" s="143"/>
      <c r="MH23" s="141"/>
      <c r="MI23" s="143"/>
      <c r="MJ23" s="141"/>
      <c r="MK23" s="143"/>
      <c r="ML23" s="141"/>
      <c r="MM23" s="142"/>
      <c r="MN23" s="141"/>
      <c r="MO23" s="142"/>
      <c r="MP23" s="141"/>
      <c r="MQ23" s="142"/>
      <c r="MR23" s="141"/>
      <c r="MS23" s="143"/>
      <c r="MT23" s="141"/>
      <c r="MU23" s="143"/>
      <c r="MV23" s="141"/>
      <c r="MW23" s="143"/>
      <c r="MX23" s="141"/>
      <c r="MY23" s="142"/>
      <c r="MZ23" s="141"/>
      <c r="NA23" s="142"/>
      <c r="NB23" s="141"/>
      <c r="NC23" s="142"/>
      <c r="ND23" s="141"/>
      <c r="NE23" s="142"/>
      <c r="NF23" s="141"/>
      <c r="NG23" s="143"/>
      <c r="NH23" s="141"/>
      <c r="NI23" s="143"/>
      <c r="NJ23" s="141"/>
      <c r="NK23" s="143"/>
      <c r="NL23" s="141"/>
      <c r="NM23" s="142"/>
      <c r="NN23" s="141"/>
      <c r="NO23" s="143"/>
      <c r="NP23" s="141"/>
      <c r="NQ23" s="142"/>
      <c r="NR23" s="141"/>
      <c r="NS23" s="142"/>
      <c r="NT23" s="141"/>
      <c r="NU23" s="142"/>
      <c r="NV23" s="141"/>
      <c r="NW23" s="143"/>
      <c r="NX23" s="141"/>
      <c r="NY23" s="143"/>
      <c r="NZ23" s="141"/>
      <c r="OA23" s="142"/>
      <c r="OB23" s="141"/>
      <c r="OC23" s="142"/>
      <c r="OD23" s="141"/>
      <c r="OE23" s="143"/>
      <c r="OF23" s="141"/>
      <c r="OG23" s="142"/>
      <c r="OH23" s="141"/>
      <c r="OI23" s="142"/>
      <c r="OJ23" s="141"/>
      <c r="OK23" s="142"/>
      <c r="OL23" s="141"/>
      <c r="OM23" s="142"/>
      <c r="ON23" s="141"/>
      <c r="OO23" s="142"/>
      <c r="OP23" s="141"/>
      <c r="OQ23" s="142"/>
      <c r="OR23" s="141"/>
      <c r="OS23" s="143"/>
      <c r="OT23" s="141"/>
      <c r="OU23" s="142"/>
      <c r="OV23" s="141"/>
      <c r="OW23" s="143"/>
      <c r="OX23" s="141"/>
      <c r="OY23" s="143"/>
      <c r="OZ23" s="141"/>
      <c r="PA23" s="143"/>
      <c r="PB23" s="141"/>
      <c r="PC23" s="142"/>
      <c r="PD23" s="141"/>
      <c r="PE23" s="142"/>
      <c r="PF23" s="141"/>
      <c r="PG23" s="142"/>
      <c r="PH23" s="141"/>
      <c r="PI23" s="142"/>
      <c r="PJ23" s="141"/>
      <c r="PK23" s="143"/>
      <c r="PL23" s="141"/>
      <c r="PM23" s="143"/>
      <c r="PN23" s="141"/>
      <c r="PO23" s="143"/>
      <c r="PP23" s="141"/>
      <c r="PQ23" s="142"/>
      <c r="PR23" s="141"/>
      <c r="PS23" s="142"/>
      <c r="PT23" s="141"/>
      <c r="PU23" s="142"/>
      <c r="PV23" s="141"/>
      <c r="PW23" s="142"/>
      <c r="PX23" s="141"/>
      <c r="PY23" s="143"/>
      <c r="PZ23" s="141"/>
      <c r="QA23" s="143"/>
      <c r="QB23" s="141"/>
      <c r="QC23" s="143"/>
      <c r="QD23" s="141"/>
      <c r="QE23" s="143"/>
      <c r="QF23" s="141"/>
      <c r="QG23" s="142"/>
      <c r="QH23" s="141"/>
      <c r="QI23" s="142"/>
      <c r="QJ23" s="141"/>
      <c r="QK23" s="142"/>
      <c r="QL23" s="141"/>
      <c r="QM23" s="143"/>
      <c r="QN23" s="141"/>
      <c r="QO23" s="143"/>
      <c r="QP23" s="141"/>
      <c r="QQ23" s="143"/>
      <c r="QR23" s="141"/>
      <c r="QS23" s="142"/>
      <c r="QT23" s="141"/>
      <c r="QU23" s="142"/>
      <c r="QV23" s="141"/>
      <c r="QW23" s="142"/>
      <c r="QX23" s="141"/>
      <c r="QY23" s="142"/>
      <c r="QZ23" s="141"/>
      <c r="RA23" s="143"/>
      <c r="RB23" s="141"/>
      <c r="RC23" s="143"/>
      <c r="RD23" s="141"/>
      <c r="RE23" s="143"/>
      <c r="RF23" s="141"/>
      <c r="RG23" s="142"/>
      <c r="RH23" s="141"/>
      <c r="RI23" s="143"/>
      <c r="RJ23" s="141"/>
      <c r="RK23" s="142"/>
      <c r="RL23" s="141"/>
      <c r="RM23" s="142"/>
      <c r="RN23" s="141"/>
      <c r="RO23" s="142"/>
      <c r="RP23" s="141"/>
      <c r="RQ23" s="143"/>
      <c r="RR23" s="141"/>
      <c r="RS23" s="143"/>
      <c r="RT23" s="141"/>
      <c r="RU23" s="142"/>
      <c r="RV23" s="141"/>
      <c r="RW23" s="142"/>
      <c r="RX23" s="141"/>
      <c r="RY23" s="143"/>
      <c r="RZ23" s="141"/>
      <c r="SA23" s="142"/>
      <c r="SB23" s="141"/>
      <c r="SC23" s="142"/>
      <c r="SD23" s="141"/>
      <c r="SE23" s="142"/>
      <c r="SF23" s="141"/>
      <c r="SG23" s="142"/>
      <c r="SH23" s="141"/>
      <c r="SI23" s="142"/>
      <c r="SJ23" s="141"/>
      <c r="SK23" s="142"/>
      <c r="SL23" s="141"/>
      <c r="SM23" s="143"/>
      <c r="SN23" s="141"/>
      <c r="SO23" s="142"/>
      <c r="SP23" s="141"/>
      <c r="SQ23" s="143"/>
      <c r="SR23" s="141"/>
      <c r="SS23" s="143"/>
      <c r="ST23" s="141"/>
      <c r="SU23" s="143"/>
      <c r="SV23" s="141"/>
      <c r="SW23" s="142"/>
      <c r="SX23" s="141"/>
      <c r="SY23" s="142"/>
      <c r="SZ23" s="141"/>
      <c r="TA23" s="143"/>
      <c r="TB23" s="141"/>
      <c r="TC23" s="142"/>
      <c r="TD23" s="141"/>
      <c r="TE23" s="143"/>
      <c r="TF23" s="141"/>
      <c r="TG23" s="143"/>
      <c r="TH23" s="141"/>
      <c r="TI23" s="143"/>
      <c r="TJ23" s="141"/>
      <c r="TK23" s="142"/>
      <c r="TL23" s="141"/>
      <c r="TM23" s="142"/>
      <c r="TN23" s="141"/>
      <c r="TO23" s="142"/>
      <c r="TP23" s="141"/>
      <c r="TQ23" s="142"/>
      <c r="TR23" s="141"/>
      <c r="TS23" s="143"/>
      <c r="TT23" s="141"/>
      <c r="TU23" s="143"/>
      <c r="TV23" s="141"/>
      <c r="TW23" s="143"/>
      <c r="TX23" s="141"/>
      <c r="TY23" s="143"/>
      <c r="TZ23" s="141"/>
      <c r="UA23" s="142"/>
      <c r="UB23" s="141"/>
      <c r="UC23" s="142"/>
      <c r="UD23" s="141"/>
      <c r="UE23" s="142"/>
      <c r="UF23" s="141"/>
      <c r="UG23" s="143"/>
      <c r="UH23" s="141"/>
      <c r="UI23" s="143"/>
      <c r="UJ23" s="141"/>
      <c r="UK23" s="143"/>
      <c r="UL23" s="141"/>
      <c r="UM23" s="142"/>
      <c r="UN23" s="141"/>
      <c r="UO23" s="142"/>
      <c r="UP23" s="141"/>
      <c r="UQ23" s="142"/>
      <c r="UR23" s="141"/>
      <c r="US23" s="142"/>
      <c r="UT23" s="141"/>
      <c r="UU23" s="143"/>
      <c r="UV23" s="141"/>
      <c r="UW23" s="143"/>
      <c r="UX23" s="141"/>
      <c r="UY23" s="143"/>
      <c r="UZ23" s="141"/>
      <c r="VA23" s="142"/>
      <c r="VB23" s="141"/>
      <c r="VC23" s="143"/>
      <c r="VD23" s="141"/>
      <c r="VE23" s="142"/>
      <c r="VF23" s="141"/>
      <c r="VG23" s="142"/>
      <c r="VH23" s="141"/>
      <c r="VI23" s="142"/>
      <c r="VJ23" s="141"/>
      <c r="VK23" s="143"/>
      <c r="VL23" s="141"/>
      <c r="VM23" s="143"/>
      <c r="VN23" s="141"/>
      <c r="VO23" s="142"/>
      <c r="VP23" s="141"/>
      <c r="VQ23" s="142"/>
      <c r="VR23" s="141"/>
      <c r="VS23" s="143"/>
      <c r="VT23" s="141"/>
      <c r="VU23" s="142"/>
      <c r="VV23" s="141"/>
      <c r="VW23" s="142"/>
      <c r="VX23" s="141"/>
      <c r="VY23" s="142"/>
      <c r="VZ23" s="141"/>
      <c r="WA23" s="142"/>
      <c r="WB23" s="141"/>
      <c r="WC23" s="142"/>
      <c r="WD23" s="141"/>
      <c r="WE23" s="142"/>
      <c r="WF23" s="141"/>
      <c r="WG23" s="143"/>
      <c r="WH23" s="141"/>
      <c r="WI23" s="142"/>
      <c r="WJ23" s="141"/>
      <c r="WK23" s="143"/>
      <c r="WL23" s="141"/>
      <c r="WM23" s="143"/>
      <c r="WN23" s="141"/>
      <c r="WO23" s="143"/>
      <c r="WP23" s="141"/>
      <c r="WQ23" s="142"/>
      <c r="WR23" s="141"/>
      <c r="WS23" s="142"/>
      <c r="WT23" s="141"/>
      <c r="WU23" s="143"/>
      <c r="WV23" s="141"/>
      <c r="WW23" s="142"/>
      <c r="WX23" s="141"/>
      <c r="WY23" s="143"/>
      <c r="WZ23" s="141"/>
      <c r="XA23" s="143"/>
      <c r="XB23" s="141"/>
      <c r="XC23" s="143"/>
      <c r="XD23" s="141"/>
      <c r="XE23" s="142"/>
      <c r="XF23" s="141"/>
      <c r="XG23" s="142"/>
      <c r="XH23" s="141"/>
      <c r="XI23" s="142"/>
      <c r="XJ23" s="141"/>
      <c r="XK23" s="142"/>
      <c r="XL23" s="141"/>
      <c r="XM23" s="143"/>
      <c r="XN23" s="141"/>
      <c r="XO23" s="143"/>
      <c r="XP23" s="141"/>
      <c r="XQ23" s="143"/>
      <c r="XR23" s="141"/>
      <c r="XS23" s="143"/>
      <c r="XT23" s="141"/>
      <c r="XU23" s="142"/>
      <c r="XV23" s="141"/>
      <c r="XW23" s="142"/>
      <c r="XX23" s="141"/>
      <c r="XY23" s="142"/>
      <c r="XZ23" s="141"/>
      <c r="YA23" s="143"/>
      <c r="YB23" s="141"/>
      <c r="YC23" s="143"/>
      <c r="YD23" s="141"/>
      <c r="YE23" s="143"/>
      <c r="YF23" s="141"/>
      <c r="YG23" s="142"/>
      <c r="YH23" s="141"/>
      <c r="YI23" s="142"/>
      <c r="YJ23" s="141"/>
      <c r="YK23" s="142"/>
      <c r="YL23" s="141"/>
      <c r="YM23" s="142"/>
      <c r="YN23" s="141"/>
      <c r="YO23" s="143"/>
      <c r="YP23" s="141"/>
      <c r="YQ23" s="143"/>
      <c r="YR23" s="141"/>
      <c r="YS23" s="143"/>
      <c r="YT23" s="141"/>
      <c r="YU23" s="142"/>
      <c r="YV23" s="141"/>
      <c r="YW23" s="143"/>
      <c r="YX23" s="141"/>
      <c r="YY23" s="142"/>
      <c r="YZ23" s="141"/>
      <c r="ZA23" s="142"/>
      <c r="ZB23" s="141"/>
      <c r="ZC23" s="142"/>
      <c r="ZD23" s="141"/>
      <c r="ZE23" s="143"/>
      <c r="ZF23" s="141"/>
      <c r="ZG23" s="143"/>
      <c r="ZH23" s="141"/>
      <c r="ZI23" s="142"/>
      <c r="ZJ23" s="141"/>
      <c r="ZK23" s="142"/>
      <c r="ZL23" s="141"/>
      <c r="ZM23" s="143"/>
      <c r="ZN23" s="141"/>
      <c r="ZO23" s="142"/>
      <c r="ZP23" s="141"/>
      <c r="ZQ23" s="142"/>
      <c r="ZR23" s="141"/>
      <c r="ZS23" s="142"/>
      <c r="ZT23" s="141"/>
      <c r="ZU23" s="142"/>
      <c r="ZV23" s="141"/>
      <c r="ZW23" s="142"/>
      <c r="ZX23" s="141"/>
      <c r="ZY23" s="142"/>
      <c r="ZZ23" s="141"/>
      <c r="AAA23" s="143"/>
      <c r="AAB23" s="141"/>
      <c r="AAC23" s="142"/>
      <c r="AAD23" s="141"/>
      <c r="AAE23" s="143"/>
      <c r="AAF23" s="141"/>
      <c r="AAG23" s="143"/>
      <c r="AAH23" s="141"/>
      <c r="AAI23" s="143"/>
      <c r="AAJ23" s="141"/>
      <c r="AAK23" s="142"/>
      <c r="AAL23" s="141"/>
      <c r="AAM23" s="142"/>
      <c r="AAN23" s="141"/>
      <c r="AAO23" s="143"/>
      <c r="AAP23" s="141"/>
      <c r="AAQ23" s="142"/>
      <c r="AAR23" s="141"/>
      <c r="AAS23" s="143"/>
      <c r="AAT23" s="141"/>
      <c r="AAU23" s="143"/>
      <c r="AAV23" s="141"/>
      <c r="AAW23" s="143"/>
      <c r="AAX23" s="141"/>
      <c r="AAY23" s="142"/>
      <c r="AAZ23" s="141"/>
      <c r="ABA23" s="142"/>
      <c r="ABB23" s="141"/>
      <c r="ABC23" s="142"/>
      <c r="ABD23" s="141"/>
      <c r="ABE23" s="142"/>
      <c r="ABF23" s="141"/>
      <c r="ABG23" s="143"/>
      <c r="ABH23" s="141"/>
      <c r="ABI23" s="143"/>
      <c r="ABJ23" s="141"/>
      <c r="ABK23" s="143"/>
      <c r="ABL23" s="141"/>
      <c r="ABM23" s="143"/>
      <c r="ABN23" s="141"/>
      <c r="ABO23" s="142"/>
      <c r="ABP23" s="141"/>
      <c r="ABQ23" s="142"/>
      <c r="ABR23" s="141"/>
      <c r="ABS23" s="142"/>
      <c r="ABT23" s="141"/>
      <c r="ABU23" s="143"/>
      <c r="ABV23" s="141"/>
      <c r="ABW23" s="143"/>
      <c r="ABX23" s="141"/>
      <c r="ABY23" s="143"/>
      <c r="ABZ23" s="141"/>
      <c r="ACA23" s="142"/>
      <c r="ACB23" s="141"/>
      <c r="ACC23" s="142"/>
      <c r="ACD23" s="141"/>
      <c r="ACE23" s="142"/>
      <c r="ACF23" s="141"/>
      <c r="ACG23" s="142"/>
      <c r="ACH23" s="141"/>
      <c r="ACI23" s="143"/>
      <c r="ACJ23" s="141"/>
      <c r="ACK23" s="143"/>
      <c r="ACL23" s="141"/>
      <c r="ACM23" s="143"/>
      <c r="ACN23" s="141"/>
      <c r="ACO23" s="142"/>
      <c r="ACP23" s="141"/>
      <c r="ACQ23" s="143"/>
      <c r="ACR23" s="141"/>
      <c r="ACS23" s="142"/>
      <c r="ACT23" s="141"/>
      <c r="ACU23" s="142"/>
      <c r="ACV23" s="141"/>
      <c r="ACW23" s="142"/>
      <c r="ACX23" s="141"/>
      <c r="ACY23" s="143"/>
      <c r="ACZ23" s="141"/>
      <c r="ADA23" s="143"/>
      <c r="ADB23" s="141"/>
      <c r="ADC23" s="142"/>
      <c r="ADD23" s="141"/>
      <c r="ADE23" s="142"/>
      <c r="ADF23" s="141"/>
      <c r="ADG23" s="143"/>
    </row>
    <row r="24" spans="1:787" s="151" customFormat="1" ht="20.25" customHeight="1">
      <c r="A24" s="255">
        <v>11</v>
      </c>
      <c r="B24" s="262"/>
      <c r="C24" s="147">
        <f>IF(B24="","",B24)</f>
      </c>
      <c r="D24" s="148"/>
      <c r="E24" s="149"/>
      <c r="F24" s="148"/>
      <c r="G24" s="149"/>
      <c r="H24" s="148"/>
      <c r="I24" s="149"/>
      <c r="J24" s="148"/>
      <c r="K24" s="149"/>
      <c r="L24" s="148"/>
      <c r="M24" s="149"/>
      <c r="N24" s="148"/>
      <c r="O24" s="149"/>
      <c r="P24" s="148"/>
      <c r="Q24" s="150"/>
      <c r="R24" s="148"/>
      <c r="S24" s="149"/>
      <c r="T24" s="148"/>
      <c r="U24" s="150"/>
      <c r="V24" s="148"/>
      <c r="W24" s="150"/>
      <c r="X24" s="148"/>
      <c r="Y24" s="150"/>
      <c r="Z24" s="148"/>
      <c r="AA24" s="149"/>
      <c r="AB24" s="148"/>
      <c r="AC24" s="149"/>
      <c r="AD24" s="148"/>
      <c r="AE24" s="149"/>
      <c r="AF24" s="148"/>
      <c r="AG24" s="149"/>
      <c r="AH24" s="148"/>
      <c r="AI24" s="150"/>
      <c r="AJ24" s="148"/>
      <c r="AK24" s="150"/>
      <c r="AL24" s="148"/>
      <c r="AM24" s="150"/>
      <c r="AN24" s="148"/>
      <c r="AO24" s="150"/>
      <c r="AP24" s="148"/>
      <c r="AQ24" s="149"/>
      <c r="AR24" s="148"/>
      <c r="AS24" s="149"/>
      <c r="AT24" s="148"/>
      <c r="AU24" s="149"/>
      <c r="AV24" s="148"/>
      <c r="AW24" s="150"/>
      <c r="AX24" s="148"/>
      <c r="AY24" s="150"/>
      <c r="AZ24" s="148"/>
      <c r="BA24" s="150"/>
      <c r="BB24" s="148"/>
      <c r="BC24" s="150"/>
      <c r="BD24" s="148"/>
      <c r="BE24" s="149"/>
      <c r="BF24" s="148"/>
      <c r="BG24" s="149"/>
      <c r="BH24" s="148"/>
      <c r="BI24" s="149"/>
      <c r="BJ24" s="148"/>
      <c r="BK24" s="150"/>
      <c r="BL24" s="148"/>
      <c r="BM24" s="150"/>
      <c r="BN24" s="148"/>
      <c r="BO24" s="150"/>
      <c r="BP24" s="148"/>
      <c r="BQ24" s="149"/>
      <c r="BR24" s="148"/>
      <c r="BS24" s="149"/>
      <c r="BT24" s="148"/>
      <c r="BU24" s="149"/>
      <c r="BV24" s="148"/>
      <c r="BW24" s="149"/>
      <c r="BX24" s="148"/>
      <c r="BY24" s="150"/>
      <c r="BZ24" s="148"/>
      <c r="CA24" s="150"/>
      <c r="CB24" s="148"/>
      <c r="CC24" s="150"/>
      <c r="CD24" s="148"/>
      <c r="CE24" s="149"/>
      <c r="CF24" s="148"/>
      <c r="CG24" s="150"/>
      <c r="CH24" s="148"/>
      <c r="CI24" s="149"/>
      <c r="CJ24" s="148"/>
      <c r="CK24" s="149"/>
      <c r="CL24" s="148"/>
      <c r="CM24" s="149"/>
      <c r="CN24" s="148"/>
      <c r="CO24" s="150"/>
      <c r="CP24" s="148"/>
      <c r="CQ24" s="150"/>
      <c r="CR24" s="148"/>
      <c r="CS24" s="149"/>
      <c r="CT24" s="148"/>
      <c r="CU24" s="149"/>
      <c r="CV24" s="148"/>
      <c r="CW24" s="150"/>
      <c r="CX24" s="148"/>
      <c r="CY24" s="149"/>
      <c r="CZ24" s="148"/>
      <c r="DA24" s="149"/>
      <c r="DB24" s="148"/>
      <c r="DC24" s="149"/>
      <c r="DD24" s="148"/>
      <c r="DE24" s="149"/>
      <c r="DF24" s="148"/>
      <c r="DG24" s="149"/>
      <c r="DH24" s="148"/>
      <c r="DI24" s="149"/>
      <c r="DJ24" s="148"/>
      <c r="DK24" s="150"/>
      <c r="DL24" s="148"/>
      <c r="DM24" s="149"/>
      <c r="DN24" s="148"/>
      <c r="DO24" s="150"/>
      <c r="DP24" s="148"/>
      <c r="DQ24" s="150"/>
      <c r="DR24" s="148"/>
      <c r="DS24" s="150"/>
      <c r="DT24" s="148"/>
      <c r="DU24" s="149"/>
      <c r="DV24" s="148"/>
      <c r="DW24" s="149"/>
      <c r="DX24" s="148"/>
      <c r="DY24" s="149"/>
      <c r="DZ24" s="148"/>
      <c r="EA24" s="149"/>
      <c r="EB24" s="148"/>
      <c r="EC24" s="150"/>
      <c r="ED24" s="148"/>
      <c r="EE24" s="150"/>
      <c r="EF24" s="148"/>
      <c r="EG24" s="150"/>
      <c r="EH24" s="148"/>
      <c r="EI24" s="150"/>
      <c r="EJ24" s="148"/>
      <c r="EK24" s="149"/>
      <c r="EL24" s="148"/>
      <c r="EM24" s="149"/>
      <c r="EN24" s="148"/>
      <c r="EO24" s="149"/>
      <c r="EP24" s="148"/>
      <c r="EQ24" s="150"/>
      <c r="ER24" s="148"/>
      <c r="ES24" s="150"/>
      <c r="ET24" s="148"/>
      <c r="EU24" s="150"/>
      <c r="EV24" s="148"/>
      <c r="EW24" s="150"/>
      <c r="EX24" s="148"/>
      <c r="EY24" s="149"/>
      <c r="EZ24" s="148"/>
      <c r="FA24" s="149"/>
      <c r="FB24" s="148"/>
      <c r="FC24" s="149"/>
      <c r="FD24" s="148"/>
      <c r="FE24" s="150"/>
      <c r="FF24" s="148"/>
      <c r="FG24" s="150"/>
      <c r="FH24" s="148"/>
      <c r="FI24" s="150"/>
      <c r="FJ24" s="148"/>
      <c r="FK24" s="149"/>
      <c r="FL24" s="148"/>
      <c r="FM24" s="149"/>
      <c r="FN24" s="148"/>
      <c r="FO24" s="149"/>
      <c r="FP24" s="148"/>
      <c r="FQ24" s="149"/>
      <c r="FR24" s="148"/>
      <c r="FS24" s="150"/>
      <c r="FT24" s="148"/>
      <c r="FU24" s="150"/>
      <c r="FV24" s="148"/>
      <c r="FW24" s="150"/>
      <c r="FX24" s="148"/>
      <c r="FY24" s="149"/>
      <c r="FZ24" s="148"/>
      <c r="GA24" s="150"/>
      <c r="GB24" s="148"/>
      <c r="GC24" s="149"/>
      <c r="GD24" s="148"/>
      <c r="GE24" s="149"/>
      <c r="GF24" s="148"/>
      <c r="GG24" s="149"/>
      <c r="GH24" s="148"/>
      <c r="GI24" s="150"/>
      <c r="GJ24" s="148"/>
      <c r="GK24" s="150"/>
      <c r="GL24" s="148"/>
      <c r="GM24" s="149"/>
      <c r="GN24" s="148"/>
      <c r="GO24" s="149"/>
      <c r="GP24" s="148"/>
      <c r="GQ24" s="150"/>
      <c r="GR24" s="148"/>
      <c r="GS24" s="149"/>
      <c r="GT24" s="148"/>
      <c r="GU24" s="149"/>
      <c r="GV24" s="148"/>
      <c r="GW24" s="149"/>
      <c r="GX24" s="148"/>
      <c r="GY24" s="149"/>
      <c r="GZ24" s="148"/>
      <c r="HA24" s="149"/>
      <c r="HB24" s="148"/>
      <c r="HC24" s="149"/>
      <c r="HD24" s="148"/>
      <c r="HE24" s="150"/>
      <c r="HF24" s="148"/>
      <c r="HG24" s="149"/>
      <c r="HH24" s="148"/>
      <c r="HI24" s="150"/>
      <c r="HJ24" s="148"/>
      <c r="HK24" s="150"/>
      <c r="HL24" s="148"/>
      <c r="HM24" s="149"/>
      <c r="HN24" s="148"/>
      <c r="HO24" s="149"/>
      <c r="HP24" s="148"/>
      <c r="HQ24" s="149"/>
      <c r="HR24" s="148"/>
      <c r="HS24" s="149"/>
      <c r="HT24" s="148"/>
      <c r="HU24" s="149"/>
      <c r="HV24" s="148"/>
      <c r="HW24" s="150"/>
      <c r="HX24" s="148"/>
      <c r="HY24" s="150"/>
      <c r="HZ24" s="148"/>
      <c r="IA24" s="150"/>
      <c r="IB24" s="148"/>
      <c r="IC24" s="150"/>
      <c r="ID24" s="148"/>
      <c r="IE24" s="149"/>
      <c r="IF24" s="148"/>
      <c r="IG24" s="149"/>
      <c r="IH24" s="148"/>
      <c r="II24" s="149"/>
      <c r="IJ24" s="148"/>
      <c r="IK24" s="150"/>
      <c r="IL24" s="148"/>
      <c r="IM24" s="150"/>
      <c r="IN24" s="148"/>
      <c r="IO24" s="149"/>
      <c r="IP24" s="148"/>
      <c r="IQ24" s="149"/>
      <c r="IR24" s="148"/>
      <c r="IS24" s="149"/>
      <c r="IT24" s="148"/>
      <c r="IU24" s="149"/>
      <c r="IV24" s="148"/>
      <c r="IW24" s="149"/>
      <c r="IX24" s="148"/>
      <c r="IY24" s="150"/>
      <c r="IZ24" s="148"/>
      <c r="JA24" s="150"/>
      <c r="JB24" s="148"/>
      <c r="JC24" s="150"/>
      <c r="JD24" s="148"/>
      <c r="JE24" s="149"/>
      <c r="JF24" s="148"/>
      <c r="JG24" s="149"/>
      <c r="JH24" s="148"/>
      <c r="JI24" s="149"/>
      <c r="JJ24" s="148"/>
      <c r="JK24" s="149"/>
      <c r="JL24" s="148"/>
      <c r="JM24" s="150"/>
      <c r="JN24" s="148"/>
      <c r="JO24" s="150"/>
      <c r="JP24" s="148"/>
      <c r="JQ24" s="150"/>
      <c r="JR24" s="148"/>
      <c r="JS24" s="149"/>
      <c r="JT24" s="148"/>
      <c r="JU24" s="150"/>
      <c r="JV24" s="148"/>
      <c r="JW24" s="149"/>
      <c r="JX24" s="148"/>
      <c r="JY24" s="149"/>
      <c r="JZ24" s="148"/>
      <c r="KA24" s="149"/>
      <c r="KB24" s="148"/>
      <c r="KC24" s="150"/>
      <c r="KD24" s="148"/>
      <c r="KE24" s="150"/>
      <c r="KF24" s="148"/>
      <c r="KG24" s="149"/>
      <c r="KH24" s="148"/>
      <c r="KI24" s="149"/>
      <c r="KJ24" s="148"/>
      <c r="KK24" s="150"/>
      <c r="KL24" s="148"/>
      <c r="KM24" s="149"/>
      <c r="KN24" s="148"/>
      <c r="KO24" s="149"/>
      <c r="KP24" s="148"/>
      <c r="KQ24" s="149"/>
      <c r="KR24" s="148"/>
      <c r="KS24" s="149"/>
      <c r="KT24" s="148"/>
      <c r="KU24" s="149"/>
      <c r="KV24" s="148"/>
      <c r="KW24" s="149"/>
      <c r="KX24" s="148"/>
      <c r="KY24" s="150"/>
      <c r="KZ24" s="148"/>
      <c r="LA24" s="149"/>
      <c r="LB24" s="148"/>
      <c r="LC24" s="150"/>
      <c r="LD24" s="148"/>
      <c r="LE24" s="150"/>
      <c r="LF24" s="148"/>
      <c r="LG24" s="149"/>
      <c r="LH24" s="148"/>
      <c r="LI24" s="149"/>
      <c r="LJ24" s="148"/>
      <c r="LK24" s="149"/>
      <c r="LL24" s="148"/>
      <c r="LM24" s="149"/>
      <c r="LN24" s="148"/>
      <c r="LO24" s="149"/>
      <c r="LP24" s="148"/>
      <c r="LQ24" s="150"/>
      <c r="LR24" s="148"/>
      <c r="LS24" s="150"/>
      <c r="LT24" s="148"/>
      <c r="LU24" s="150"/>
      <c r="LV24" s="148"/>
      <c r="LW24" s="150"/>
      <c r="LX24" s="148"/>
      <c r="LY24" s="149"/>
      <c r="LZ24" s="148"/>
      <c r="MA24" s="149"/>
      <c r="MB24" s="148"/>
      <c r="MC24" s="149"/>
      <c r="MD24" s="148"/>
      <c r="ME24" s="150"/>
      <c r="MF24" s="148"/>
      <c r="MG24" s="150"/>
      <c r="MH24" s="148"/>
      <c r="MI24" s="149"/>
      <c r="MJ24" s="148"/>
      <c r="MK24" s="149"/>
      <c r="ML24" s="148"/>
      <c r="MM24" s="149"/>
      <c r="MN24" s="148"/>
      <c r="MO24" s="149"/>
      <c r="MP24" s="148"/>
      <c r="MQ24" s="149"/>
      <c r="MR24" s="148"/>
      <c r="MS24" s="150"/>
      <c r="MT24" s="148"/>
      <c r="MU24" s="150"/>
      <c r="MV24" s="148"/>
      <c r="MW24" s="150"/>
      <c r="MX24" s="148"/>
      <c r="MY24" s="149"/>
      <c r="MZ24" s="148"/>
      <c r="NA24" s="149"/>
      <c r="NB24" s="148"/>
      <c r="NC24" s="149"/>
      <c r="ND24" s="148"/>
      <c r="NE24" s="149"/>
      <c r="NF24" s="148"/>
      <c r="NG24" s="150"/>
      <c r="NH24" s="148"/>
      <c r="NI24" s="150"/>
      <c r="NJ24" s="148"/>
      <c r="NK24" s="150"/>
      <c r="NL24" s="148"/>
      <c r="NM24" s="149"/>
      <c r="NN24" s="148"/>
      <c r="NO24" s="150"/>
      <c r="NP24" s="148"/>
      <c r="NQ24" s="149"/>
      <c r="NR24" s="148"/>
      <c r="NS24" s="149"/>
      <c r="NT24" s="148"/>
      <c r="NU24" s="149"/>
      <c r="NV24" s="148"/>
      <c r="NW24" s="150"/>
      <c r="NX24" s="148"/>
      <c r="NY24" s="150"/>
      <c r="NZ24" s="148"/>
      <c r="OA24" s="149"/>
      <c r="OB24" s="148"/>
      <c r="OC24" s="149"/>
      <c r="OD24" s="148"/>
      <c r="OE24" s="150"/>
      <c r="OF24" s="148"/>
      <c r="OG24" s="149"/>
      <c r="OH24" s="148"/>
      <c r="OI24" s="149"/>
      <c r="OJ24" s="148"/>
      <c r="OK24" s="149"/>
      <c r="OL24" s="148"/>
      <c r="OM24" s="149"/>
      <c r="ON24" s="148"/>
      <c r="OO24" s="149"/>
      <c r="OP24" s="148"/>
      <c r="OQ24" s="149"/>
      <c r="OR24" s="148"/>
      <c r="OS24" s="150"/>
      <c r="OT24" s="148"/>
      <c r="OU24" s="149"/>
      <c r="OV24" s="148"/>
      <c r="OW24" s="150"/>
      <c r="OX24" s="148"/>
      <c r="OY24" s="150"/>
      <c r="OZ24" s="148"/>
      <c r="PA24" s="150"/>
      <c r="PB24" s="148"/>
      <c r="PC24" s="149"/>
      <c r="PD24" s="148"/>
      <c r="PE24" s="149"/>
      <c r="PF24" s="148"/>
      <c r="PG24" s="149"/>
      <c r="PH24" s="148"/>
      <c r="PI24" s="149"/>
      <c r="PJ24" s="148"/>
      <c r="PK24" s="150"/>
      <c r="PL24" s="148"/>
      <c r="PM24" s="150"/>
      <c r="PN24" s="148"/>
      <c r="PO24" s="150"/>
      <c r="PP24" s="148"/>
      <c r="PQ24" s="150"/>
      <c r="PR24" s="148"/>
      <c r="PS24" s="149"/>
      <c r="PT24" s="148"/>
      <c r="PU24" s="149"/>
      <c r="PV24" s="148"/>
      <c r="PW24" s="149"/>
      <c r="PX24" s="148"/>
      <c r="PY24" s="150"/>
      <c r="PZ24" s="148"/>
      <c r="QA24" s="150"/>
      <c r="QB24" s="148"/>
      <c r="QC24" s="150"/>
      <c r="QD24" s="148"/>
      <c r="QE24" s="150"/>
      <c r="QF24" s="148"/>
      <c r="QG24" s="149"/>
      <c r="QH24" s="148"/>
      <c r="QI24" s="149"/>
      <c r="QJ24" s="148"/>
      <c r="QK24" s="149"/>
      <c r="QL24" s="148"/>
      <c r="QM24" s="150"/>
      <c r="QN24" s="148"/>
      <c r="QO24" s="150"/>
      <c r="QP24" s="148"/>
      <c r="QQ24" s="150"/>
      <c r="QR24" s="148"/>
      <c r="QS24" s="149"/>
      <c r="QT24" s="148"/>
      <c r="QU24" s="149"/>
      <c r="QV24" s="148"/>
      <c r="QW24" s="149"/>
      <c r="QX24" s="148"/>
      <c r="QY24" s="149"/>
      <c r="QZ24" s="148"/>
      <c r="RA24" s="150"/>
      <c r="RB24" s="148"/>
      <c r="RC24" s="150"/>
      <c r="RD24" s="148"/>
      <c r="RE24" s="150"/>
      <c r="RF24" s="148"/>
      <c r="RG24" s="149"/>
      <c r="RH24" s="148"/>
      <c r="RI24" s="150"/>
      <c r="RJ24" s="148"/>
      <c r="RK24" s="149"/>
      <c r="RL24" s="148"/>
      <c r="RM24" s="149"/>
      <c r="RN24" s="148"/>
      <c r="RO24" s="149"/>
      <c r="RP24" s="148"/>
      <c r="RQ24" s="150"/>
      <c r="RR24" s="148"/>
      <c r="RS24" s="150"/>
      <c r="RT24" s="148"/>
      <c r="RU24" s="149"/>
      <c r="RV24" s="148"/>
      <c r="RW24" s="149"/>
      <c r="RX24" s="148"/>
      <c r="RY24" s="150"/>
      <c r="RZ24" s="148"/>
      <c r="SA24" s="149"/>
      <c r="SB24" s="148"/>
      <c r="SC24" s="149"/>
      <c r="SD24" s="148"/>
      <c r="SE24" s="149"/>
      <c r="SF24" s="148"/>
      <c r="SG24" s="149"/>
      <c r="SH24" s="148"/>
      <c r="SI24" s="149"/>
      <c r="SJ24" s="148"/>
      <c r="SK24" s="149"/>
      <c r="SL24" s="148"/>
      <c r="SM24" s="150"/>
      <c r="SN24" s="148"/>
      <c r="SO24" s="149"/>
      <c r="SP24" s="148"/>
      <c r="SQ24" s="150"/>
      <c r="SR24" s="148"/>
      <c r="SS24" s="150"/>
      <c r="ST24" s="148"/>
      <c r="SU24" s="150"/>
      <c r="SV24" s="148"/>
      <c r="SW24" s="149"/>
      <c r="SX24" s="148"/>
      <c r="SY24" s="149"/>
      <c r="SZ24" s="148"/>
      <c r="TA24" s="149"/>
      <c r="TB24" s="148"/>
      <c r="TC24" s="149"/>
      <c r="TD24" s="148"/>
      <c r="TE24" s="150"/>
      <c r="TF24" s="148"/>
      <c r="TG24" s="150"/>
      <c r="TH24" s="148"/>
      <c r="TI24" s="150"/>
      <c r="TJ24" s="148"/>
      <c r="TK24" s="150"/>
      <c r="TL24" s="148"/>
      <c r="TM24" s="149"/>
      <c r="TN24" s="148"/>
      <c r="TO24" s="149"/>
      <c r="TP24" s="148"/>
      <c r="TQ24" s="149"/>
      <c r="TR24" s="148"/>
      <c r="TS24" s="150"/>
      <c r="TT24" s="148"/>
      <c r="TU24" s="150"/>
      <c r="TV24" s="148"/>
      <c r="TW24" s="149"/>
      <c r="TX24" s="148"/>
      <c r="TY24" s="149"/>
      <c r="TZ24" s="148"/>
      <c r="UA24" s="149"/>
      <c r="UB24" s="148"/>
      <c r="UC24" s="149"/>
      <c r="UD24" s="148"/>
      <c r="UE24" s="149"/>
      <c r="UF24" s="148"/>
      <c r="UG24" s="150"/>
      <c r="UH24" s="148"/>
      <c r="UI24" s="150"/>
      <c r="UJ24" s="148"/>
      <c r="UK24" s="150"/>
      <c r="UL24" s="148"/>
      <c r="UM24" s="149"/>
      <c r="UN24" s="148"/>
      <c r="UO24" s="149"/>
      <c r="UP24" s="148"/>
      <c r="UQ24" s="149"/>
      <c r="UR24" s="148"/>
      <c r="US24" s="149"/>
      <c r="UT24" s="148"/>
      <c r="UU24" s="150"/>
      <c r="UV24" s="148"/>
      <c r="UW24" s="150"/>
      <c r="UX24" s="148"/>
      <c r="UY24" s="150"/>
      <c r="UZ24" s="148"/>
      <c r="VA24" s="149"/>
      <c r="VB24" s="148"/>
      <c r="VC24" s="150"/>
      <c r="VD24" s="148"/>
      <c r="VE24" s="149"/>
      <c r="VF24" s="148"/>
      <c r="VG24" s="149"/>
      <c r="VH24" s="148"/>
      <c r="VI24" s="149"/>
      <c r="VJ24" s="148"/>
      <c r="VK24" s="150"/>
      <c r="VL24" s="148"/>
      <c r="VM24" s="150"/>
      <c r="VN24" s="148"/>
      <c r="VO24" s="149"/>
      <c r="VP24" s="148"/>
      <c r="VQ24" s="149"/>
      <c r="VR24" s="148"/>
      <c r="VS24" s="150"/>
      <c r="VT24" s="148"/>
      <c r="VU24" s="149"/>
      <c r="VV24" s="148"/>
      <c r="VW24" s="149"/>
      <c r="VX24" s="148"/>
      <c r="VY24" s="149"/>
      <c r="VZ24" s="148"/>
      <c r="WA24" s="149"/>
      <c r="WB24" s="148"/>
      <c r="WC24" s="149"/>
      <c r="WD24" s="148"/>
      <c r="WE24" s="149"/>
      <c r="WF24" s="148"/>
      <c r="WG24" s="150"/>
      <c r="WH24" s="148"/>
      <c r="WI24" s="149"/>
      <c r="WJ24" s="148"/>
      <c r="WK24" s="150"/>
      <c r="WL24" s="148"/>
      <c r="WM24" s="150"/>
      <c r="WN24" s="148"/>
      <c r="WO24" s="149"/>
      <c r="WP24" s="148"/>
      <c r="WQ24" s="149"/>
      <c r="WR24" s="148"/>
      <c r="WS24" s="149"/>
      <c r="WT24" s="148"/>
      <c r="WU24" s="149"/>
      <c r="WV24" s="148"/>
      <c r="WW24" s="149"/>
      <c r="WX24" s="148"/>
      <c r="WY24" s="150"/>
      <c r="WZ24" s="148"/>
      <c r="XA24" s="150"/>
      <c r="XB24" s="148"/>
      <c r="XC24" s="150"/>
      <c r="XD24" s="148"/>
      <c r="XE24" s="150"/>
      <c r="XF24" s="148"/>
      <c r="XG24" s="149"/>
      <c r="XH24" s="148"/>
      <c r="XI24" s="149"/>
      <c r="XJ24" s="148"/>
      <c r="XK24" s="149"/>
      <c r="XL24" s="148"/>
      <c r="XM24" s="150"/>
      <c r="XN24" s="148"/>
      <c r="XO24" s="150"/>
      <c r="XP24" s="148"/>
      <c r="XQ24" s="149"/>
      <c r="XR24" s="148"/>
      <c r="XS24" s="149"/>
      <c r="XT24" s="148"/>
      <c r="XU24" s="149"/>
      <c r="XV24" s="148"/>
      <c r="XW24" s="149"/>
      <c r="XX24" s="148"/>
      <c r="XY24" s="149"/>
      <c r="XZ24" s="148"/>
      <c r="YA24" s="150"/>
      <c r="YB24" s="148"/>
      <c r="YC24" s="150"/>
      <c r="YD24" s="148"/>
      <c r="YE24" s="150"/>
      <c r="YF24" s="148"/>
      <c r="YG24" s="149"/>
      <c r="YH24" s="148"/>
      <c r="YI24" s="149"/>
      <c r="YJ24" s="148"/>
      <c r="YK24" s="149"/>
      <c r="YL24" s="148"/>
      <c r="YM24" s="149"/>
      <c r="YN24" s="148"/>
      <c r="YO24" s="150"/>
      <c r="YP24" s="148"/>
      <c r="YQ24" s="150"/>
      <c r="YR24" s="148"/>
      <c r="YS24" s="150"/>
      <c r="YT24" s="148"/>
      <c r="YU24" s="149"/>
      <c r="YV24" s="148"/>
      <c r="YW24" s="150"/>
      <c r="YX24" s="148"/>
      <c r="YY24" s="149"/>
      <c r="YZ24" s="148"/>
      <c r="ZA24" s="149"/>
      <c r="ZB24" s="148"/>
      <c r="ZC24" s="149"/>
      <c r="ZD24" s="148"/>
      <c r="ZE24" s="150"/>
      <c r="ZF24" s="148"/>
      <c r="ZG24" s="150"/>
      <c r="ZH24" s="148"/>
      <c r="ZI24" s="149"/>
      <c r="ZJ24" s="148"/>
      <c r="ZK24" s="149"/>
      <c r="ZL24" s="148"/>
      <c r="ZM24" s="150"/>
      <c r="ZN24" s="148"/>
      <c r="ZO24" s="149"/>
      <c r="ZP24" s="148"/>
      <c r="ZQ24" s="149"/>
      <c r="ZR24" s="148"/>
      <c r="ZS24" s="149"/>
      <c r="ZT24" s="148"/>
      <c r="ZU24" s="149"/>
      <c r="ZV24" s="148"/>
      <c r="ZW24" s="149"/>
      <c r="ZX24" s="148"/>
      <c r="ZY24" s="149"/>
      <c r="ZZ24" s="148"/>
      <c r="AAA24" s="150"/>
      <c r="AAB24" s="148"/>
      <c r="AAC24" s="149"/>
      <c r="AAD24" s="148"/>
      <c r="AAE24" s="150"/>
      <c r="AAF24" s="148"/>
      <c r="AAG24" s="150"/>
      <c r="AAH24" s="148"/>
      <c r="AAI24" s="150"/>
      <c r="AAJ24" s="148"/>
      <c r="AAK24" s="149"/>
      <c r="AAL24" s="148"/>
      <c r="AAM24" s="149"/>
      <c r="AAN24" s="148"/>
      <c r="AAO24" s="149"/>
      <c r="AAP24" s="148"/>
      <c r="AAQ24" s="149"/>
      <c r="AAR24" s="148"/>
      <c r="AAS24" s="150"/>
      <c r="AAT24" s="148"/>
      <c r="AAU24" s="150"/>
      <c r="AAV24" s="148"/>
      <c r="AAW24" s="150"/>
      <c r="AAX24" s="148"/>
      <c r="AAY24" s="150"/>
      <c r="AAZ24" s="148"/>
      <c r="ABA24" s="149"/>
      <c r="ABB24" s="148"/>
      <c r="ABC24" s="149"/>
      <c r="ABD24" s="148"/>
      <c r="ABE24" s="149"/>
      <c r="ABF24" s="148"/>
      <c r="ABG24" s="150"/>
      <c r="ABH24" s="148"/>
      <c r="ABI24" s="150"/>
      <c r="ABJ24" s="148"/>
      <c r="ABK24" s="150"/>
      <c r="ABL24" s="148"/>
      <c r="ABM24" s="150"/>
      <c r="ABN24" s="148"/>
      <c r="ABO24" s="149"/>
      <c r="ABP24" s="148"/>
      <c r="ABQ24" s="149"/>
      <c r="ABR24" s="148"/>
      <c r="ABS24" s="149"/>
      <c r="ABT24" s="148"/>
      <c r="ABU24" s="150"/>
      <c r="ABV24" s="148"/>
      <c r="ABW24" s="150"/>
      <c r="ABX24" s="148"/>
      <c r="ABY24" s="150"/>
      <c r="ABZ24" s="148"/>
      <c r="ACA24" s="149"/>
      <c r="ACB24" s="148"/>
      <c r="ACC24" s="149"/>
      <c r="ACD24" s="148"/>
      <c r="ACE24" s="149"/>
      <c r="ACF24" s="148"/>
      <c r="ACG24" s="149"/>
      <c r="ACH24" s="148"/>
      <c r="ACI24" s="150"/>
      <c r="ACJ24" s="148"/>
      <c r="ACK24" s="150"/>
      <c r="ACL24" s="148"/>
      <c r="ACM24" s="150"/>
      <c r="ACN24" s="148"/>
      <c r="ACO24" s="149"/>
      <c r="ACP24" s="148"/>
      <c r="ACQ24" s="150"/>
      <c r="ACR24" s="148"/>
      <c r="ACS24" s="149"/>
      <c r="ACT24" s="148"/>
      <c r="ACU24" s="149"/>
      <c r="ACV24" s="148"/>
      <c r="ACW24" s="149"/>
      <c r="ACX24" s="148"/>
      <c r="ACY24" s="150"/>
      <c r="ACZ24" s="148"/>
      <c r="ADA24" s="150"/>
      <c r="ADB24" s="148"/>
      <c r="ADC24" s="149"/>
      <c r="ADD24" s="148"/>
      <c r="ADE24" s="149"/>
      <c r="ADF24" s="148"/>
      <c r="ADG24" s="150"/>
    </row>
    <row r="25" spans="1:787" s="146" customFormat="1" ht="20.25" customHeight="1" thickBot="1">
      <c r="A25" s="256"/>
      <c r="B25" s="263"/>
      <c r="C25" s="140">
        <f>IF(B24="","",CONCATENATE(B24,1))</f>
      </c>
      <c r="D25" s="141"/>
      <c r="E25" s="142"/>
      <c r="F25" s="141"/>
      <c r="G25" s="142"/>
      <c r="H25" s="141"/>
      <c r="I25" s="142"/>
      <c r="J25" s="141"/>
      <c r="K25" s="142"/>
      <c r="L25" s="141"/>
      <c r="M25" s="142"/>
      <c r="N25" s="141"/>
      <c r="O25" s="142"/>
      <c r="P25" s="141"/>
      <c r="Q25" s="143"/>
      <c r="R25" s="141"/>
      <c r="S25" s="142"/>
      <c r="T25" s="141"/>
      <c r="U25" s="143"/>
      <c r="V25" s="141"/>
      <c r="W25" s="143"/>
      <c r="X25" s="141"/>
      <c r="Y25" s="143"/>
      <c r="Z25" s="141"/>
      <c r="AA25" s="142"/>
      <c r="AB25" s="141"/>
      <c r="AC25" s="142"/>
      <c r="AD25" s="141"/>
      <c r="AE25" s="142"/>
      <c r="AF25" s="141"/>
      <c r="AG25" s="142"/>
      <c r="AH25" s="141"/>
      <c r="AI25" s="143"/>
      <c r="AJ25" s="141"/>
      <c r="AK25" s="143"/>
      <c r="AL25" s="141"/>
      <c r="AM25" s="143"/>
      <c r="AN25" s="141"/>
      <c r="AO25" s="143"/>
      <c r="AP25" s="141"/>
      <c r="AQ25" s="142"/>
      <c r="AR25" s="141"/>
      <c r="AS25" s="142"/>
      <c r="AT25" s="141"/>
      <c r="AU25" s="142"/>
      <c r="AV25" s="141"/>
      <c r="AW25" s="143"/>
      <c r="AX25" s="141"/>
      <c r="AY25" s="143"/>
      <c r="AZ25" s="141"/>
      <c r="BA25" s="143"/>
      <c r="BB25" s="141"/>
      <c r="BC25" s="143"/>
      <c r="BD25" s="141"/>
      <c r="BE25" s="179"/>
      <c r="BF25" s="141"/>
      <c r="BG25" s="142"/>
      <c r="BH25" s="141"/>
      <c r="BI25" s="142"/>
      <c r="BJ25" s="141"/>
      <c r="BK25" s="143"/>
      <c r="BL25" s="141"/>
      <c r="BM25" s="143"/>
      <c r="BN25" s="141"/>
      <c r="BO25" s="143"/>
      <c r="BP25" s="141"/>
      <c r="BQ25" s="142"/>
      <c r="BR25" s="141"/>
      <c r="BS25" s="142"/>
      <c r="BT25" s="141"/>
      <c r="BU25" s="142"/>
      <c r="BV25" s="141"/>
      <c r="BW25" s="142"/>
      <c r="BX25" s="141"/>
      <c r="BY25" s="143"/>
      <c r="BZ25" s="141"/>
      <c r="CA25" s="143"/>
      <c r="CB25" s="141"/>
      <c r="CC25" s="143"/>
      <c r="CD25" s="141"/>
      <c r="CE25" s="142"/>
      <c r="CF25" s="141"/>
      <c r="CG25" s="143"/>
      <c r="CH25" s="141"/>
      <c r="CI25" s="142"/>
      <c r="CJ25" s="141"/>
      <c r="CK25" s="142"/>
      <c r="CL25" s="141"/>
      <c r="CM25" s="142"/>
      <c r="CN25" s="141"/>
      <c r="CO25" s="143"/>
      <c r="CP25" s="141"/>
      <c r="CQ25" s="143"/>
      <c r="CR25" s="141"/>
      <c r="CS25" s="142"/>
      <c r="CT25" s="141"/>
      <c r="CU25" s="142"/>
      <c r="CV25" s="141"/>
      <c r="CW25" s="143"/>
      <c r="CX25" s="141"/>
      <c r="CY25" s="142"/>
      <c r="CZ25" s="141"/>
      <c r="DA25" s="142"/>
      <c r="DB25" s="141"/>
      <c r="DC25" s="142"/>
      <c r="DD25" s="141"/>
      <c r="DE25" s="142"/>
      <c r="DF25" s="141"/>
      <c r="DG25" s="142"/>
      <c r="DH25" s="141"/>
      <c r="DI25" s="142"/>
      <c r="DJ25" s="141"/>
      <c r="DK25" s="143"/>
      <c r="DL25" s="141"/>
      <c r="DM25" s="142"/>
      <c r="DN25" s="141"/>
      <c r="DO25" s="143"/>
      <c r="DP25" s="141"/>
      <c r="DQ25" s="143"/>
      <c r="DR25" s="141"/>
      <c r="DS25" s="143"/>
      <c r="DT25" s="141"/>
      <c r="DU25" s="142"/>
      <c r="DV25" s="141"/>
      <c r="DW25" s="142"/>
      <c r="DX25" s="141"/>
      <c r="DY25" s="142"/>
      <c r="DZ25" s="141"/>
      <c r="EA25" s="142"/>
      <c r="EB25" s="141"/>
      <c r="EC25" s="143"/>
      <c r="ED25" s="141"/>
      <c r="EE25" s="143"/>
      <c r="EF25" s="141"/>
      <c r="EG25" s="143"/>
      <c r="EH25" s="141"/>
      <c r="EI25" s="143"/>
      <c r="EJ25" s="141"/>
      <c r="EK25" s="142"/>
      <c r="EL25" s="141"/>
      <c r="EM25" s="142"/>
      <c r="EN25" s="141"/>
      <c r="EO25" s="142"/>
      <c r="EP25" s="141"/>
      <c r="EQ25" s="143"/>
      <c r="ER25" s="141"/>
      <c r="ES25" s="143"/>
      <c r="ET25" s="141"/>
      <c r="EU25" s="143"/>
      <c r="EV25" s="141"/>
      <c r="EW25" s="143"/>
      <c r="EX25" s="141"/>
      <c r="EY25" s="142"/>
      <c r="EZ25" s="141"/>
      <c r="FA25" s="142"/>
      <c r="FB25" s="141"/>
      <c r="FC25" s="142"/>
      <c r="FD25" s="141"/>
      <c r="FE25" s="143"/>
      <c r="FF25" s="141"/>
      <c r="FG25" s="143"/>
      <c r="FH25" s="141"/>
      <c r="FI25" s="143"/>
      <c r="FJ25" s="141"/>
      <c r="FK25" s="142"/>
      <c r="FL25" s="141"/>
      <c r="FM25" s="142"/>
      <c r="FN25" s="141"/>
      <c r="FO25" s="142"/>
      <c r="FP25" s="141"/>
      <c r="FQ25" s="142"/>
      <c r="FR25" s="141"/>
      <c r="FS25" s="143"/>
      <c r="FT25" s="141"/>
      <c r="FU25" s="143"/>
      <c r="FV25" s="141"/>
      <c r="FW25" s="143"/>
      <c r="FX25" s="141"/>
      <c r="FY25" s="142"/>
      <c r="FZ25" s="141"/>
      <c r="GA25" s="143"/>
      <c r="GB25" s="141"/>
      <c r="GC25" s="142"/>
      <c r="GD25" s="141"/>
      <c r="GE25" s="142"/>
      <c r="GF25" s="141"/>
      <c r="GG25" s="142"/>
      <c r="GH25" s="141"/>
      <c r="GI25" s="143"/>
      <c r="GJ25" s="141"/>
      <c r="GK25" s="143"/>
      <c r="GL25" s="141"/>
      <c r="GM25" s="142"/>
      <c r="GN25" s="141"/>
      <c r="GO25" s="142"/>
      <c r="GP25" s="141"/>
      <c r="GQ25" s="143"/>
      <c r="GR25" s="141"/>
      <c r="GS25" s="142"/>
      <c r="GT25" s="141"/>
      <c r="GU25" s="142"/>
      <c r="GV25" s="141"/>
      <c r="GW25" s="142"/>
      <c r="GX25" s="141"/>
      <c r="GY25" s="142"/>
      <c r="GZ25" s="141"/>
      <c r="HA25" s="142"/>
      <c r="HB25" s="141"/>
      <c r="HC25" s="142"/>
      <c r="HD25" s="141"/>
      <c r="HE25" s="143"/>
      <c r="HF25" s="141"/>
      <c r="HG25" s="142"/>
      <c r="HH25" s="141"/>
      <c r="HI25" s="143"/>
      <c r="HJ25" s="141"/>
      <c r="HK25" s="143"/>
      <c r="HL25" s="141"/>
      <c r="HM25" s="143"/>
      <c r="HN25" s="141"/>
      <c r="HO25" s="142"/>
      <c r="HP25" s="141"/>
      <c r="HQ25" s="142"/>
      <c r="HR25" s="141"/>
      <c r="HS25" s="142"/>
      <c r="HT25" s="141"/>
      <c r="HU25" s="142"/>
      <c r="HV25" s="141"/>
      <c r="HW25" s="143"/>
      <c r="HX25" s="141"/>
      <c r="HY25" s="143"/>
      <c r="HZ25" s="141"/>
      <c r="IA25" s="143"/>
      <c r="IB25" s="141"/>
      <c r="IC25" s="143"/>
      <c r="ID25" s="141"/>
      <c r="IE25" s="142"/>
      <c r="IF25" s="141"/>
      <c r="IG25" s="142"/>
      <c r="IH25" s="141"/>
      <c r="II25" s="142"/>
      <c r="IJ25" s="141"/>
      <c r="IK25" s="143"/>
      <c r="IL25" s="141"/>
      <c r="IM25" s="143"/>
      <c r="IN25" s="141"/>
      <c r="IO25" s="143"/>
      <c r="IP25" s="141"/>
      <c r="IQ25" s="143"/>
      <c r="IR25" s="141"/>
      <c r="IS25" s="142"/>
      <c r="IT25" s="141"/>
      <c r="IU25" s="142"/>
      <c r="IV25" s="141"/>
      <c r="IW25" s="142"/>
      <c r="IX25" s="141"/>
      <c r="IY25" s="143"/>
      <c r="IZ25" s="141"/>
      <c r="JA25" s="143"/>
      <c r="JB25" s="141"/>
      <c r="JC25" s="143"/>
      <c r="JD25" s="141"/>
      <c r="JE25" s="142"/>
      <c r="JF25" s="141"/>
      <c r="JG25" s="142"/>
      <c r="JH25" s="141"/>
      <c r="JI25" s="142"/>
      <c r="JJ25" s="141"/>
      <c r="JK25" s="142"/>
      <c r="JL25" s="141"/>
      <c r="JM25" s="143"/>
      <c r="JN25" s="141"/>
      <c r="JO25" s="143"/>
      <c r="JP25" s="141"/>
      <c r="JQ25" s="143"/>
      <c r="JR25" s="141"/>
      <c r="JS25" s="142"/>
      <c r="JT25" s="141"/>
      <c r="JU25" s="143"/>
      <c r="JV25" s="141"/>
      <c r="JW25" s="142"/>
      <c r="JX25" s="141"/>
      <c r="JY25" s="142"/>
      <c r="JZ25" s="141"/>
      <c r="KA25" s="142"/>
      <c r="KB25" s="141"/>
      <c r="KC25" s="143"/>
      <c r="KD25" s="141"/>
      <c r="KE25" s="143"/>
      <c r="KF25" s="141"/>
      <c r="KG25" s="142"/>
      <c r="KH25" s="141"/>
      <c r="KI25" s="142"/>
      <c r="KJ25" s="141"/>
      <c r="KK25" s="143"/>
      <c r="KL25" s="141"/>
      <c r="KM25" s="142"/>
      <c r="KN25" s="141"/>
      <c r="KO25" s="142"/>
      <c r="KP25" s="141"/>
      <c r="KQ25" s="142"/>
      <c r="KR25" s="141"/>
      <c r="KS25" s="142"/>
      <c r="KT25" s="141"/>
      <c r="KU25" s="142"/>
      <c r="KV25" s="141"/>
      <c r="KW25" s="142"/>
      <c r="KX25" s="141"/>
      <c r="KY25" s="143"/>
      <c r="KZ25" s="141"/>
      <c r="LA25" s="142"/>
      <c r="LB25" s="141"/>
      <c r="LC25" s="143"/>
      <c r="LD25" s="141"/>
      <c r="LE25" s="143"/>
      <c r="LF25" s="141"/>
      <c r="LG25" s="143"/>
      <c r="LH25" s="141"/>
      <c r="LI25" s="142"/>
      <c r="LJ25" s="141"/>
      <c r="LK25" s="142"/>
      <c r="LL25" s="141"/>
      <c r="LM25" s="142"/>
      <c r="LN25" s="141"/>
      <c r="LO25" s="142"/>
      <c r="LP25" s="141"/>
      <c r="LQ25" s="143"/>
      <c r="LR25" s="141"/>
      <c r="LS25" s="143"/>
      <c r="LT25" s="141"/>
      <c r="LU25" s="143"/>
      <c r="LV25" s="141"/>
      <c r="LW25" s="143"/>
      <c r="LX25" s="141"/>
      <c r="LY25" s="142"/>
      <c r="LZ25" s="141"/>
      <c r="MA25" s="142"/>
      <c r="MB25" s="141"/>
      <c r="MC25" s="142"/>
      <c r="MD25" s="141"/>
      <c r="ME25" s="143"/>
      <c r="MF25" s="141"/>
      <c r="MG25" s="143"/>
      <c r="MH25" s="141"/>
      <c r="MI25" s="143"/>
      <c r="MJ25" s="141"/>
      <c r="MK25" s="143"/>
      <c r="ML25" s="141"/>
      <c r="MM25" s="142"/>
      <c r="MN25" s="141"/>
      <c r="MO25" s="142"/>
      <c r="MP25" s="141"/>
      <c r="MQ25" s="142"/>
      <c r="MR25" s="141"/>
      <c r="MS25" s="143"/>
      <c r="MT25" s="141"/>
      <c r="MU25" s="143"/>
      <c r="MV25" s="141"/>
      <c r="MW25" s="143"/>
      <c r="MX25" s="141"/>
      <c r="MY25" s="142"/>
      <c r="MZ25" s="141"/>
      <c r="NA25" s="142"/>
      <c r="NB25" s="141"/>
      <c r="NC25" s="142"/>
      <c r="ND25" s="141"/>
      <c r="NE25" s="142"/>
      <c r="NF25" s="141"/>
      <c r="NG25" s="143"/>
      <c r="NH25" s="141"/>
      <c r="NI25" s="143"/>
      <c r="NJ25" s="141"/>
      <c r="NK25" s="143"/>
      <c r="NL25" s="141"/>
      <c r="NM25" s="142"/>
      <c r="NN25" s="141"/>
      <c r="NO25" s="143"/>
      <c r="NP25" s="141"/>
      <c r="NQ25" s="142"/>
      <c r="NR25" s="141"/>
      <c r="NS25" s="142"/>
      <c r="NT25" s="141"/>
      <c r="NU25" s="142"/>
      <c r="NV25" s="141"/>
      <c r="NW25" s="143"/>
      <c r="NX25" s="141"/>
      <c r="NY25" s="143"/>
      <c r="NZ25" s="141"/>
      <c r="OA25" s="142"/>
      <c r="OB25" s="141"/>
      <c r="OC25" s="142"/>
      <c r="OD25" s="141"/>
      <c r="OE25" s="143"/>
      <c r="OF25" s="141"/>
      <c r="OG25" s="142"/>
      <c r="OH25" s="141"/>
      <c r="OI25" s="142"/>
      <c r="OJ25" s="141"/>
      <c r="OK25" s="142"/>
      <c r="OL25" s="141"/>
      <c r="OM25" s="142"/>
      <c r="ON25" s="141"/>
      <c r="OO25" s="142"/>
      <c r="OP25" s="141"/>
      <c r="OQ25" s="142"/>
      <c r="OR25" s="141"/>
      <c r="OS25" s="143"/>
      <c r="OT25" s="141"/>
      <c r="OU25" s="142"/>
      <c r="OV25" s="141"/>
      <c r="OW25" s="143"/>
      <c r="OX25" s="141"/>
      <c r="OY25" s="143"/>
      <c r="OZ25" s="141"/>
      <c r="PA25" s="143"/>
      <c r="PB25" s="141"/>
      <c r="PC25" s="142"/>
      <c r="PD25" s="141"/>
      <c r="PE25" s="142"/>
      <c r="PF25" s="141"/>
      <c r="PG25" s="142"/>
      <c r="PH25" s="141"/>
      <c r="PI25" s="142"/>
      <c r="PJ25" s="141"/>
      <c r="PK25" s="143"/>
      <c r="PL25" s="141"/>
      <c r="PM25" s="143"/>
      <c r="PN25" s="141"/>
      <c r="PO25" s="143"/>
      <c r="PP25" s="141"/>
      <c r="PQ25" s="143"/>
      <c r="PR25" s="141"/>
      <c r="PS25" s="142"/>
      <c r="PT25" s="141"/>
      <c r="PU25" s="142"/>
      <c r="PV25" s="141"/>
      <c r="PW25" s="142"/>
      <c r="PX25" s="141"/>
      <c r="PY25" s="143"/>
      <c r="PZ25" s="141"/>
      <c r="QA25" s="143"/>
      <c r="QB25" s="141"/>
      <c r="QC25" s="143"/>
      <c r="QD25" s="141"/>
      <c r="QE25" s="143"/>
      <c r="QF25" s="141"/>
      <c r="QG25" s="142"/>
      <c r="QH25" s="141"/>
      <c r="QI25" s="142"/>
      <c r="QJ25" s="141"/>
      <c r="QK25" s="142"/>
      <c r="QL25" s="141"/>
      <c r="QM25" s="143"/>
      <c r="QN25" s="141"/>
      <c r="QO25" s="143"/>
      <c r="QP25" s="141"/>
      <c r="QQ25" s="143"/>
      <c r="QR25" s="141"/>
      <c r="QS25" s="142"/>
      <c r="QT25" s="141"/>
      <c r="QU25" s="142"/>
      <c r="QV25" s="141"/>
      <c r="QW25" s="142"/>
      <c r="QX25" s="141"/>
      <c r="QY25" s="142"/>
      <c r="QZ25" s="141"/>
      <c r="RA25" s="143"/>
      <c r="RB25" s="141"/>
      <c r="RC25" s="143"/>
      <c r="RD25" s="141"/>
      <c r="RE25" s="143"/>
      <c r="RF25" s="141"/>
      <c r="RG25" s="142"/>
      <c r="RH25" s="141"/>
      <c r="RI25" s="143"/>
      <c r="RJ25" s="141"/>
      <c r="RK25" s="142"/>
      <c r="RL25" s="141"/>
      <c r="RM25" s="142"/>
      <c r="RN25" s="141"/>
      <c r="RO25" s="142"/>
      <c r="RP25" s="141"/>
      <c r="RQ25" s="143"/>
      <c r="RR25" s="141"/>
      <c r="RS25" s="143"/>
      <c r="RT25" s="141"/>
      <c r="RU25" s="142"/>
      <c r="RV25" s="141"/>
      <c r="RW25" s="142"/>
      <c r="RX25" s="141"/>
      <c r="RY25" s="143"/>
      <c r="RZ25" s="141"/>
      <c r="SA25" s="142"/>
      <c r="SB25" s="141"/>
      <c r="SC25" s="142"/>
      <c r="SD25" s="141"/>
      <c r="SE25" s="142"/>
      <c r="SF25" s="141"/>
      <c r="SG25" s="142"/>
      <c r="SH25" s="141"/>
      <c r="SI25" s="142"/>
      <c r="SJ25" s="141"/>
      <c r="SK25" s="142"/>
      <c r="SL25" s="141"/>
      <c r="SM25" s="143"/>
      <c r="SN25" s="141"/>
      <c r="SO25" s="142"/>
      <c r="SP25" s="141"/>
      <c r="SQ25" s="143"/>
      <c r="SR25" s="141"/>
      <c r="SS25" s="143"/>
      <c r="ST25" s="141"/>
      <c r="SU25" s="143"/>
      <c r="SV25" s="141"/>
      <c r="SW25" s="142"/>
      <c r="SX25" s="141"/>
      <c r="SY25" s="142"/>
      <c r="SZ25" s="141"/>
      <c r="TA25" s="142"/>
      <c r="TB25" s="141"/>
      <c r="TC25" s="142"/>
      <c r="TD25" s="141"/>
      <c r="TE25" s="143"/>
      <c r="TF25" s="141"/>
      <c r="TG25" s="143"/>
      <c r="TH25" s="141"/>
      <c r="TI25" s="143"/>
      <c r="TJ25" s="141"/>
      <c r="TK25" s="143"/>
      <c r="TL25" s="141"/>
      <c r="TM25" s="142"/>
      <c r="TN25" s="141"/>
      <c r="TO25" s="142"/>
      <c r="TP25" s="141"/>
      <c r="TQ25" s="142"/>
      <c r="TR25" s="141"/>
      <c r="TS25" s="143"/>
      <c r="TT25" s="141"/>
      <c r="TU25" s="143"/>
      <c r="TV25" s="141"/>
      <c r="TW25" s="143"/>
      <c r="TX25" s="141"/>
      <c r="TY25" s="143"/>
      <c r="TZ25" s="141"/>
      <c r="UA25" s="142"/>
      <c r="UB25" s="141"/>
      <c r="UC25" s="142"/>
      <c r="UD25" s="141"/>
      <c r="UE25" s="142"/>
      <c r="UF25" s="141"/>
      <c r="UG25" s="143"/>
      <c r="UH25" s="141"/>
      <c r="UI25" s="143"/>
      <c r="UJ25" s="141"/>
      <c r="UK25" s="143"/>
      <c r="UL25" s="141"/>
      <c r="UM25" s="142"/>
      <c r="UN25" s="141"/>
      <c r="UO25" s="142"/>
      <c r="UP25" s="141"/>
      <c r="UQ25" s="142"/>
      <c r="UR25" s="141"/>
      <c r="US25" s="142"/>
      <c r="UT25" s="141"/>
      <c r="UU25" s="143"/>
      <c r="UV25" s="141"/>
      <c r="UW25" s="143"/>
      <c r="UX25" s="141"/>
      <c r="UY25" s="143"/>
      <c r="UZ25" s="141"/>
      <c r="VA25" s="142"/>
      <c r="VB25" s="141"/>
      <c r="VC25" s="143"/>
      <c r="VD25" s="141"/>
      <c r="VE25" s="142"/>
      <c r="VF25" s="141"/>
      <c r="VG25" s="142"/>
      <c r="VH25" s="141"/>
      <c r="VI25" s="142"/>
      <c r="VJ25" s="141"/>
      <c r="VK25" s="143"/>
      <c r="VL25" s="141"/>
      <c r="VM25" s="143"/>
      <c r="VN25" s="141"/>
      <c r="VO25" s="142"/>
      <c r="VP25" s="141"/>
      <c r="VQ25" s="142"/>
      <c r="VR25" s="141"/>
      <c r="VS25" s="143"/>
      <c r="VT25" s="141"/>
      <c r="VU25" s="142"/>
      <c r="VV25" s="141"/>
      <c r="VW25" s="142"/>
      <c r="VX25" s="141"/>
      <c r="VY25" s="142"/>
      <c r="VZ25" s="141"/>
      <c r="WA25" s="142"/>
      <c r="WB25" s="141"/>
      <c r="WC25" s="142"/>
      <c r="WD25" s="141"/>
      <c r="WE25" s="142"/>
      <c r="WF25" s="141"/>
      <c r="WG25" s="143"/>
      <c r="WH25" s="141"/>
      <c r="WI25" s="142"/>
      <c r="WJ25" s="141"/>
      <c r="WK25" s="143"/>
      <c r="WL25" s="141"/>
      <c r="WM25" s="143"/>
      <c r="WN25" s="141"/>
      <c r="WO25" s="143"/>
      <c r="WP25" s="141"/>
      <c r="WQ25" s="142"/>
      <c r="WR25" s="141"/>
      <c r="WS25" s="142"/>
      <c r="WT25" s="141"/>
      <c r="WU25" s="142"/>
      <c r="WV25" s="141"/>
      <c r="WW25" s="142"/>
      <c r="WX25" s="141"/>
      <c r="WY25" s="143"/>
      <c r="WZ25" s="141"/>
      <c r="XA25" s="143"/>
      <c r="XB25" s="141"/>
      <c r="XC25" s="143"/>
      <c r="XD25" s="141"/>
      <c r="XE25" s="143"/>
      <c r="XF25" s="141"/>
      <c r="XG25" s="142"/>
      <c r="XH25" s="141"/>
      <c r="XI25" s="142"/>
      <c r="XJ25" s="141"/>
      <c r="XK25" s="142"/>
      <c r="XL25" s="141"/>
      <c r="XM25" s="143"/>
      <c r="XN25" s="141"/>
      <c r="XO25" s="143"/>
      <c r="XP25" s="141"/>
      <c r="XQ25" s="143"/>
      <c r="XR25" s="141"/>
      <c r="XS25" s="143"/>
      <c r="XT25" s="141"/>
      <c r="XU25" s="142"/>
      <c r="XV25" s="141"/>
      <c r="XW25" s="142"/>
      <c r="XX25" s="141"/>
      <c r="XY25" s="142"/>
      <c r="XZ25" s="141"/>
      <c r="YA25" s="143"/>
      <c r="YB25" s="141"/>
      <c r="YC25" s="143"/>
      <c r="YD25" s="141"/>
      <c r="YE25" s="143"/>
      <c r="YF25" s="141"/>
      <c r="YG25" s="142"/>
      <c r="YH25" s="141"/>
      <c r="YI25" s="142"/>
      <c r="YJ25" s="141"/>
      <c r="YK25" s="142"/>
      <c r="YL25" s="141"/>
      <c r="YM25" s="142"/>
      <c r="YN25" s="141"/>
      <c r="YO25" s="143"/>
      <c r="YP25" s="141"/>
      <c r="YQ25" s="143"/>
      <c r="YR25" s="141"/>
      <c r="YS25" s="143"/>
      <c r="YT25" s="141"/>
      <c r="YU25" s="142"/>
      <c r="YV25" s="141"/>
      <c r="YW25" s="143"/>
      <c r="YX25" s="141"/>
      <c r="YY25" s="142"/>
      <c r="YZ25" s="141"/>
      <c r="ZA25" s="142"/>
      <c r="ZB25" s="141"/>
      <c r="ZC25" s="142"/>
      <c r="ZD25" s="141"/>
      <c r="ZE25" s="143"/>
      <c r="ZF25" s="141"/>
      <c r="ZG25" s="143"/>
      <c r="ZH25" s="141"/>
      <c r="ZI25" s="142"/>
      <c r="ZJ25" s="141"/>
      <c r="ZK25" s="142"/>
      <c r="ZL25" s="141"/>
      <c r="ZM25" s="143"/>
      <c r="ZN25" s="141"/>
      <c r="ZO25" s="142"/>
      <c r="ZP25" s="141"/>
      <c r="ZQ25" s="142"/>
      <c r="ZR25" s="141"/>
      <c r="ZS25" s="142"/>
      <c r="ZT25" s="141"/>
      <c r="ZU25" s="142"/>
      <c r="ZV25" s="141"/>
      <c r="ZW25" s="142"/>
      <c r="ZX25" s="141"/>
      <c r="ZY25" s="142"/>
      <c r="ZZ25" s="141"/>
      <c r="AAA25" s="143"/>
      <c r="AAB25" s="141"/>
      <c r="AAC25" s="142"/>
      <c r="AAD25" s="141"/>
      <c r="AAE25" s="143"/>
      <c r="AAF25" s="141"/>
      <c r="AAG25" s="143"/>
      <c r="AAH25" s="141"/>
      <c r="AAI25" s="143"/>
      <c r="AAJ25" s="141"/>
      <c r="AAK25" s="142"/>
      <c r="AAL25" s="141"/>
      <c r="AAM25" s="142"/>
      <c r="AAN25" s="141"/>
      <c r="AAO25" s="142"/>
      <c r="AAP25" s="141"/>
      <c r="AAQ25" s="142"/>
      <c r="AAR25" s="141"/>
      <c r="AAS25" s="143"/>
      <c r="AAT25" s="141"/>
      <c r="AAU25" s="143"/>
      <c r="AAV25" s="141"/>
      <c r="AAW25" s="143"/>
      <c r="AAX25" s="141"/>
      <c r="AAY25" s="143"/>
      <c r="AAZ25" s="141"/>
      <c r="ABA25" s="142"/>
      <c r="ABB25" s="141"/>
      <c r="ABC25" s="142"/>
      <c r="ABD25" s="141"/>
      <c r="ABE25" s="142"/>
      <c r="ABF25" s="141"/>
      <c r="ABG25" s="143"/>
      <c r="ABH25" s="141"/>
      <c r="ABI25" s="143"/>
      <c r="ABJ25" s="141"/>
      <c r="ABK25" s="143"/>
      <c r="ABL25" s="141"/>
      <c r="ABM25" s="143"/>
      <c r="ABN25" s="141"/>
      <c r="ABO25" s="142"/>
      <c r="ABP25" s="141"/>
      <c r="ABQ25" s="142"/>
      <c r="ABR25" s="141"/>
      <c r="ABS25" s="142"/>
      <c r="ABT25" s="141"/>
      <c r="ABU25" s="143"/>
      <c r="ABV25" s="141"/>
      <c r="ABW25" s="143"/>
      <c r="ABX25" s="141"/>
      <c r="ABY25" s="143"/>
      <c r="ABZ25" s="141"/>
      <c r="ACA25" s="142"/>
      <c r="ACB25" s="141"/>
      <c r="ACC25" s="142"/>
      <c r="ACD25" s="141"/>
      <c r="ACE25" s="142"/>
      <c r="ACF25" s="141"/>
      <c r="ACG25" s="142"/>
      <c r="ACH25" s="141"/>
      <c r="ACI25" s="143"/>
      <c r="ACJ25" s="141"/>
      <c r="ACK25" s="143"/>
      <c r="ACL25" s="141"/>
      <c r="ACM25" s="143"/>
      <c r="ACN25" s="141"/>
      <c r="ACO25" s="142"/>
      <c r="ACP25" s="141"/>
      <c r="ACQ25" s="143"/>
      <c r="ACR25" s="141"/>
      <c r="ACS25" s="142"/>
      <c r="ACT25" s="141"/>
      <c r="ACU25" s="142"/>
      <c r="ACV25" s="141"/>
      <c r="ACW25" s="142"/>
      <c r="ACX25" s="141"/>
      <c r="ACY25" s="143"/>
      <c r="ACZ25" s="141"/>
      <c r="ADA25" s="143"/>
      <c r="ADB25" s="141"/>
      <c r="ADC25" s="142"/>
      <c r="ADD25" s="141"/>
      <c r="ADE25" s="142"/>
      <c r="ADF25" s="141"/>
      <c r="ADG25" s="143"/>
    </row>
    <row r="26" spans="1:787" s="151" customFormat="1" ht="20.25" customHeight="1" thickBot="1">
      <c r="A26" s="255">
        <v>12</v>
      </c>
      <c r="B26" s="257"/>
      <c r="C26" s="147">
        <f>IF(B26="","",B26)</f>
      </c>
      <c r="D26" s="148"/>
      <c r="E26" s="149"/>
      <c r="F26" s="148"/>
      <c r="G26" s="149"/>
      <c r="H26" s="148"/>
      <c r="I26" s="149"/>
      <c r="J26" s="148"/>
      <c r="K26" s="149"/>
      <c r="L26" s="148"/>
      <c r="M26" s="149"/>
      <c r="N26" s="148"/>
      <c r="O26" s="149"/>
      <c r="P26" s="148"/>
      <c r="Q26" s="150"/>
      <c r="R26" s="148"/>
      <c r="S26" s="149"/>
      <c r="T26" s="148"/>
      <c r="U26" s="150"/>
      <c r="V26" s="148"/>
      <c r="W26" s="150"/>
      <c r="X26" s="148"/>
      <c r="Y26" s="150"/>
      <c r="Z26" s="148"/>
      <c r="AA26" s="149"/>
      <c r="AB26" s="148"/>
      <c r="AC26" s="149"/>
      <c r="AD26" s="148"/>
      <c r="AE26" s="149"/>
      <c r="AF26" s="148"/>
      <c r="AG26" s="149"/>
      <c r="AH26" s="148"/>
      <c r="AI26" s="150"/>
      <c r="AJ26" s="148"/>
      <c r="AK26" s="150"/>
      <c r="AL26" s="148"/>
      <c r="AM26" s="150"/>
      <c r="AN26" s="148"/>
      <c r="AO26" s="149"/>
      <c r="AP26" s="148"/>
      <c r="AQ26" s="149"/>
      <c r="AR26" s="148"/>
      <c r="AS26" s="149"/>
      <c r="AT26" s="148"/>
      <c r="AU26" s="149"/>
      <c r="AV26" s="148"/>
      <c r="AW26" s="150"/>
      <c r="AX26" s="148"/>
      <c r="AY26" s="150"/>
      <c r="AZ26" s="148"/>
      <c r="BA26" s="150"/>
      <c r="BB26" s="148"/>
      <c r="BC26" s="150"/>
      <c r="BD26" s="148"/>
      <c r="BE26" s="149"/>
      <c r="BF26" s="148"/>
      <c r="BG26" s="149"/>
      <c r="BH26" s="148"/>
      <c r="BI26" s="149"/>
      <c r="BJ26" s="148"/>
      <c r="BK26" s="150"/>
      <c r="BL26" s="148"/>
      <c r="BM26" s="150"/>
      <c r="BN26" s="148"/>
      <c r="BO26" s="150"/>
      <c r="BP26" s="148"/>
      <c r="BQ26" s="149"/>
      <c r="BR26" s="148"/>
      <c r="BS26" s="149"/>
      <c r="BT26" s="148"/>
      <c r="BU26" s="149"/>
      <c r="BV26" s="148"/>
      <c r="BW26" s="149"/>
      <c r="BX26" s="148"/>
      <c r="BY26" s="150"/>
      <c r="BZ26" s="148"/>
      <c r="CA26" s="150"/>
      <c r="CB26" s="148"/>
      <c r="CC26" s="150"/>
      <c r="CD26" s="148"/>
      <c r="CE26" s="149"/>
      <c r="CF26" s="148"/>
      <c r="CG26" s="150"/>
      <c r="CH26" s="148"/>
      <c r="CI26" s="149"/>
      <c r="CJ26" s="148"/>
      <c r="CK26" s="149"/>
      <c r="CL26" s="148"/>
      <c r="CM26" s="149"/>
      <c r="CN26" s="148"/>
      <c r="CO26" s="150"/>
      <c r="CP26" s="148"/>
      <c r="CQ26" s="150"/>
      <c r="CR26" s="148"/>
      <c r="CS26" s="149"/>
      <c r="CT26" s="148"/>
      <c r="CU26" s="149"/>
      <c r="CV26" s="148"/>
      <c r="CW26" s="150"/>
      <c r="CX26" s="148"/>
      <c r="CY26" s="149"/>
      <c r="CZ26" s="148"/>
      <c r="DA26" s="149"/>
      <c r="DB26" s="148"/>
      <c r="DC26" s="149"/>
      <c r="DD26" s="148"/>
      <c r="DE26" s="149"/>
      <c r="DF26" s="148"/>
      <c r="DG26" s="149"/>
      <c r="DH26" s="148"/>
      <c r="DI26" s="149"/>
      <c r="DJ26" s="148"/>
      <c r="DK26" s="150"/>
      <c r="DL26" s="148"/>
      <c r="DM26" s="149"/>
      <c r="DN26" s="148"/>
      <c r="DO26" s="150"/>
      <c r="DP26" s="148"/>
      <c r="DQ26" s="150"/>
      <c r="DR26" s="148"/>
      <c r="DS26" s="150"/>
      <c r="DT26" s="148"/>
      <c r="DU26" s="149"/>
      <c r="DV26" s="148"/>
      <c r="DW26" s="149"/>
      <c r="DX26" s="148"/>
      <c r="DY26" s="149"/>
      <c r="DZ26" s="148"/>
      <c r="EA26" s="149"/>
      <c r="EB26" s="148"/>
      <c r="EC26" s="150"/>
      <c r="ED26" s="148"/>
      <c r="EE26" s="150"/>
      <c r="EF26" s="148"/>
      <c r="EG26" s="150"/>
      <c r="EH26" s="148"/>
      <c r="EI26" s="149"/>
      <c r="EJ26" s="148"/>
      <c r="EK26" s="149"/>
      <c r="EL26" s="148"/>
      <c r="EM26" s="149"/>
      <c r="EN26" s="148"/>
      <c r="EO26" s="149"/>
      <c r="EP26" s="148"/>
      <c r="EQ26" s="150"/>
      <c r="ER26" s="148"/>
      <c r="ES26" s="150"/>
      <c r="ET26" s="148"/>
      <c r="EU26" s="150"/>
      <c r="EV26" s="148"/>
      <c r="EW26" s="150"/>
      <c r="EX26" s="148"/>
      <c r="EY26" s="149"/>
      <c r="EZ26" s="148"/>
      <c r="FA26" s="149"/>
      <c r="FB26" s="148"/>
      <c r="FC26" s="149"/>
      <c r="FD26" s="148"/>
      <c r="FE26" s="150"/>
      <c r="FF26" s="148"/>
      <c r="FG26" s="150"/>
      <c r="FH26" s="148"/>
      <c r="FI26" s="150"/>
      <c r="FJ26" s="148"/>
      <c r="FK26" s="149"/>
      <c r="FL26" s="148"/>
      <c r="FM26" s="149"/>
      <c r="FN26" s="148"/>
      <c r="FO26" s="149"/>
      <c r="FP26" s="148"/>
      <c r="FQ26" s="149"/>
      <c r="FR26" s="148"/>
      <c r="FS26" s="150"/>
      <c r="FT26" s="148"/>
      <c r="FU26" s="150"/>
      <c r="FV26" s="148"/>
      <c r="FW26" s="150"/>
      <c r="FX26" s="148"/>
      <c r="FY26" s="149"/>
      <c r="FZ26" s="148"/>
      <c r="GA26" s="150"/>
      <c r="GB26" s="148"/>
      <c r="GC26" s="149"/>
      <c r="GD26" s="148"/>
      <c r="GE26" s="149"/>
      <c r="GF26" s="148"/>
      <c r="GG26" s="149"/>
      <c r="GH26" s="148"/>
      <c r="GI26" s="150"/>
      <c r="GJ26" s="148"/>
      <c r="GK26" s="150"/>
      <c r="GL26" s="148"/>
      <c r="GM26" s="149"/>
      <c r="GN26" s="148"/>
      <c r="GO26" s="149"/>
      <c r="GP26" s="148"/>
      <c r="GQ26" s="150"/>
      <c r="GR26" s="148"/>
      <c r="GS26" s="149"/>
      <c r="GT26" s="148"/>
      <c r="GU26" s="149"/>
      <c r="GV26" s="148"/>
      <c r="GW26" s="149"/>
      <c r="GX26" s="148"/>
      <c r="GY26" s="149"/>
      <c r="GZ26" s="148"/>
      <c r="HA26" s="149"/>
      <c r="HB26" s="148"/>
      <c r="HC26" s="149"/>
      <c r="HD26" s="148"/>
      <c r="HE26" s="150"/>
      <c r="HF26" s="148"/>
      <c r="HG26" s="149"/>
      <c r="HH26" s="148"/>
      <c r="HI26" s="150"/>
      <c r="HJ26" s="148"/>
      <c r="HK26" s="150"/>
      <c r="HL26" s="148"/>
      <c r="HM26" s="150"/>
      <c r="HN26" s="148"/>
      <c r="HO26" s="149"/>
      <c r="HP26" s="148"/>
      <c r="HQ26" s="149"/>
      <c r="HR26" s="148"/>
      <c r="HS26" s="149"/>
      <c r="HT26" s="148"/>
      <c r="HU26" s="149"/>
      <c r="HV26" s="148"/>
      <c r="HW26" s="150"/>
      <c r="HX26" s="148"/>
      <c r="HY26" s="150"/>
      <c r="HZ26" s="148"/>
      <c r="IA26" s="150"/>
      <c r="IB26" s="148"/>
      <c r="IC26" s="149"/>
      <c r="ID26" s="148"/>
      <c r="IE26" s="149"/>
      <c r="IF26" s="148"/>
      <c r="IG26" s="149"/>
      <c r="IH26" s="148"/>
      <c r="II26" s="149"/>
      <c r="IJ26" s="148"/>
      <c r="IK26" s="150"/>
      <c r="IL26" s="148"/>
      <c r="IM26" s="150"/>
      <c r="IN26" s="148"/>
      <c r="IO26" s="150"/>
      <c r="IP26" s="148"/>
      <c r="IQ26" s="150"/>
      <c r="IR26" s="148"/>
      <c r="IS26" s="149"/>
      <c r="IT26" s="148"/>
      <c r="IU26" s="149"/>
      <c r="IV26" s="148"/>
      <c r="IW26" s="149"/>
      <c r="IX26" s="148"/>
      <c r="IY26" s="150"/>
      <c r="IZ26" s="148"/>
      <c r="JA26" s="150"/>
      <c r="JB26" s="148"/>
      <c r="JC26" s="150"/>
      <c r="JD26" s="148"/>
      <c r="JE26" s="149"/>
      <c r="JF26" s="148"/>
      <c r="JG26" s="149"/>
      <c r="JH26" s="148"/>
      <c r="JI26" s="149"/>
      <c r="JJ26" s="148"/>
      <c r="JK26" s="149"/>
      <c r="JL26" s="148"/>
      <c r="JM26" s="150"/>
      <c r="JN26" s="148"/>
      <c r="JO26" s="150"/>
      <c r="JP26" s="148"/>
      <c r="JQ26" s="150"/>
      <c r="JR26" s="141"/>
      <c r="JS26" s="142"/>
      <c r="JT26" s="141"/>
      <c r="JU26" s="142"/>
      <c r="JV26" s="148"/>
      <c r="JW26" s="149"/>
      <c r="JX26" s="148"/>
      <c r="JY26" s="149"/>
      <c r="JZ26" s="148"/>
      <c r="KA26" s="149"/>
      <c r="KB26" s="148"/>
      <c r="KC26" s="150"/>
      <c r="KD26" s="148"/>
      <c r="KE26" s="150"/>
      <c r="KF26" s="148"/>
      <c r="KG26" s="149"/>
      <c r="KH26" s="148"/>
      <c r="KI26" s="149"/>
      <c r="KJ26" s="148"/>
      <c r="KK26" s="150"/>
      <c r="KL26" s="148"/>
      <c r="KM26" s="149"/>
      <c r="KN26" s="148"/>
      <c r="KO26" s="149"/>
      <c r="KP26" s="148"/>
      <c r="KQ26" s="149"/>
      <c r="KR26" s="148"/>
      <c r="KS26" s="149"/>
      <c r="KT26" s="148"/>
      <c r="KU26" s="149"/>
      <c r="KV26" s="148"/>
      <c r="KW26" s="149"/>
      <c r="KX26" s="148"/>
      <c r="KY26" s="150"/>
      <c r="KZ26" s="148"/>
      <c r="LA26" s="149"/>
      <c r="LB26" s="148"/>
      <c r="LC26" s="150"/>
      <c r="LD26" s="148"/>
      <c r="LE26" s="150"/>
      <c r="LF26" s="148"/>
      <c r="LG26" s="150"/>
      <c r="LH26" s="148"/>
      <c r="LI26" s="149"/>
      <c r="LJ26" s="148"/>
      <c r="LK26" s="149"/>
      <c r="LL26" s="148"/>
      <c r="LM26" s="149"/>
      <c r="LN26" s="148"/>
      <c r="LO26" s="149"/>
      <c r="LP26" s="148"/>
      <c r="LQ26" s="150"/>
      <c r="LR26" s="148"/>
      <c r="LS26" s="150"/>
      <c r="LT26" s="148"/>
      <c r="LU26" s="150"/>
      <c r="LV26" s="148"/>
      <c r="LW26" s="149"/>
      <c r="LX26" s="148"/>
      <c r="LY26" s="149"/>
      <c r="LZ26" s="148"/>
      <c r="MA26" s="149"/>
      <c r="MB26" s="148"/>
      <c r="MC26" s="149"/>
      <c r="MD26" s="148"/>
      <c r="ME26" s="150"/>
      <c r="MF26" s="148"/>
      <c r="MG26" s="150"/>
      <c r="MH26" s="148"/>
      <c r="MI26" s="150"/>
      <c r="MJ26" s="148"/>
      <c r="MK26" s="150"/>
      <c r="ML26" s="141"/>
      <c r="MM26" s="142"/>
      <c r="MN26" s="148"/>
      <c r="MO26" s="149"/>
      <c r="MP26" s="148"/>
      <c r="MQ26" s="149"/>
      <c r="MR26" s="148"/>
      <c r="MS26" s="150"/>
      <c r="MT26" s="148"/>
      <c r="MU26" s="150"/>
      <c r="MV26" s="148"/>
      <c r="MW26" s="150"/>
      <c r="MX26" s="148"/>
      <c r="MY26" s="149"/>
      <c r="MZ26" s="148"/>
      <c r="NA26" s="149"/>
      <c r="NB26" s="148"/>
      <c r="NC26" s="149"/>
      <c r="ND26" s="148"/>
      <c r="NE26" s="149"/>
      <c r="NF26" s="148"/>
      <c r="NG26" s="150"/>
      <c r="NH26" s="148"/>
      <c r="NI26" s="150"/>
      <c r="NJ26" s="148"/>
      <c r="NK26" s="150"/>
      <c r="NL26" s="148"/>
      <c r="NM26" s="149"/>
      <c r="NN26" s="148"/>
      <c r="NO26" s="150"/>
      <c r="NP26" s="148"/>
      <c r="NQ26" s="149"/>
      <c r="NR26" s="148"/>
      <c r="NS26" s="149"/>
      <c r="NT26" s="148"/>
      <c r="NU26" s="149"/>
      <c r="NV26" s="148"/>
      <c r="NW26" s="150"/>
      <c r="NX26" s="148"/>
      <c r="NY26" s="150"/>
      <c r="NZ26" s="148"/>
      <c r="OA26" s="149"/>
      <c r="OB26" s="148"/>
      <c r="OC26" s="149"/>
      <c r="OD26" s="148"/>
      <c r="OE26" s="150"/>
      <c r="OF26" s="148"/>
      <c r="OG26" s="149"/>
      <c r="OH26" s="148"/>
      <c r="OI26" s="149"/>
      <c r="OJ26" s="148"/>
      <c r="OK26" s="149"/>
      <c r="OL26" s="148"/>
      <c r="OM26" s="149"/>
      <c r="ON26" s="148"/>
      <c r="OO26" s="149"/>
      <c r="OP26" s="148"/>
      <c r="OQ26" s="149"/>
      <c r="OR26" s="148"/>
      <c r="OS26" s="150"/>
      <c r="OT26" s="148"/>
      <c r="OU26" s="149"/>
      <c r="OV26" s="148"/>
      <c r="OW26" s="150"/>
      <c r="OX26" s="148"/>
      <c r="OY26" s="150"/>
      <c r="OZ26" s="148"/>
      <c r="PA26" s="150"/>
      <c r="PB26" s="148"/>
      <c r="PC26" s="149"/>
      <c r="PD26" s="148"/>
      <c r="PE26" s="149"/>
      <c r="PF26" s="148"/>
      <c r="PG26" s="149"/>
      <c r="PH26" s="148"/>
      <c r="PI26" s="149"/>
      <c r="PJ26" s="148"/>
      <c r="PK26" s="150"/>
      <c r="PL26" s="148"/>
      <c r="PM26" s="150"/>
      <c r="PN26" s="148"/>
      <c r="PO26" s="150"/>
      <c r="PP26" s="148"/>
      <c r="PQ26" s="149"/>
      <c r="PR26" s="148"/>
      <c r="PS26" s="149"/>
      <c r="PT26" s="148"/>
      <c r="PU26" s="149"/>
      <c r="PV26" s="148"/>
      <c r="PW26" s="149"/>
      <c r="PX26" s="148"/>
      <c r="PY26" s="150"/>
      <c r="PZ26" s="148"/>
      <c r="QA26" s="150"/>
      <c r="QB26" s="148"/>
      <c r="QC26" s="150"/>
      <c r="QD26" s="148"/>
      <c r="QE26" s="150"/>
      <c r="QF26" s="148"/>
      <c r="QG26" s="149"/>
      <c r="QH26" s="148"/>
      <c r="QI26" s="149"/>
      <c r="QJ26" s="148"/>
      <c r="QK26" s="149"/>
      <c r="QL26" s="148"/>
      <c r="QM26" s="150"/>
      <c r="QN26" s="148"/>
      <c r="QO26" s="150"/>
      <c r="QP26" s="148"/>
      <c r="QQ26" s="150"/>
      <c r="QR26" s="148"/>
      <c r="QS26" s="149"/>
      <c r="QT26" s="148"/>
      <c r="QU26" s="149"/>
      <c r="QV26" s="148"/>
      <c r="QW26" s="149"/>
      <c r="QX26" s="148"/>
      <c r="QY26" s="149"/>
      <c r="QZ26" s="148"/>
      <c r="RA26" s="150"/>
      <c r="RB26" s="148"/>
      <c r="RC26" s="150"/>
      <c r="RD26" s="148"/>
      <c r="RE26" s="150"/>
      <c r="RF26" s="148"/>
      <c r="RG26" s="149"/>
      <c r="RH26" s="148"/>
      <c r="RI26" s="150"/>
      <c r="RJ26" s="148"/>
      <c r="RK26" s="149"/>
      <c r="RL26" s="148"/>
      <c r="RM26" s="149"/>
      <c r="RN26" s="148"/>
      <c r="RO26" s="149"/>
      <c r="RP26" s="148"/>
      <c r="RQ26" s="150"/>
      <c r="RR26" s="148"/>
      <c r="RS26" s="150"/>
      <c r="RT26" s="148"/>
      <c r="RU26" s="149"/>
      <c r="RV26" s="148"/>
      <c r="RW26" s="149"/>
      <c r="RX26" s="148"/>
      <c r="RY26" s="150"/>
      <c r="RZ26" s="148"/>
      <c r="SA26" s="149"/>
      <c r="SB26" s="148"/>
      <c r="SC26" s="149"/>
      <c r="SD26" s="148"/>
      <c r="SE26" s="149"/>
      <c r="SF26" s="148"/>
      <c r="SG26" s="149"/>
      <c r="SH26" s="148"/>
      <c r="SI26" s="149"/>
      <c r="SJ26" s="148"/>
      <c r="SK26" s="149"/>
      <c r="SL26" s="148"/>
      <c r="SM26" s="150"/>
      <c r="SN26" s="148"/>
      <c r="SO26" s="149"/>
      <c r="SP26" s="148"/>
      <c r="SQ26" s="150"/>
      <c r="SR26" s="148"/>
      <c r="SS26" s="150"/>
      <c r="ST26" s="148"/>
      <c r="SU26" s="150"/>
      <c r="SV26" s="148"/>
      <c r="SW26" s="149"/>
      <c r="SX26" s="148"/>
      <c r="SY26" s="149"/>
      <c r="SZ26" s="148"/>
      <c r="TA26" s="149"/>
      <c r="TB26" s="148"/>
      <c r="TC26" s="149"/>
      <c r="TD26" s="148"/>
      <c r="TE26" s="150"/>
      <c r="TF26" s="148"/>
      <c r="TG26" s="150"/>
      <c r="TH26" s="148"/>
      <c r="TI26" s="150"/>
      <c r="TJ26" s="148"/>
      <c r="TK26" s="149"/>
      <c r="TL26" s="148"/>
      <c r="TM26" s="149"/>
      <c r="TN26" s="148"/>
      <c r="TO26" s="149"/>
      <c r="TP26" s="148"/>
      <c r="TQ26" s="149"/>
      <c r="TR26" s="148"/>
      <c r="TS26" s="150"/>
      <c r="TT26" s="148"/>
      <c r="TU26" s="150"/>
      <c r="TV26" s="148"/>
      <c r="TW26" s="150"/>
      <c r="TX26" s="148"/>
      <c r="TY26" s="150"/>
      <c r="TZ26" s="148"/>
      <c r="UA26" s="149"/>
      <c r="UB26" s="148"/>
      <c r="UC26" s="149"/>
      <c r="UD26" s="148"/>
      <c r="UE26" s="149"/>
      <c r="UF26" s="148"/>
      <c r="UG26" s="150"/>
      <c r="UH26" s="148"/>
      <c r="UI26" s="150"/>
      <c r="UJ26" s="148"/>
      <c r="UK26" s="150"/>
      <c r="UL26" s="148"/>
      <c r="UM26" s="149"/>
      <c r="UN26" s="148"/>
      <c r="UO26" s="149"/>
      <c r="UP26" s="148"/>
      <c r="UQ26" s="149"/>
      <c r="UR26" s="148"/>
      <c r="US26" s="149"/>
      <c r="UT26" s="148"/>
      <c r="UU26" s="150"/>
      <c r="UV26" s="148"/>
      <c r="UW26" s="150"/>
      <c r="UX26" s="148"/>
      <c r="UY26" s="150"/>
      <c r="UZ26" s="148"/>
      <c r="VA26" s="149"/>
      <c r="VB26" s="148"/>
      <c r="VC26" s="150"/>
      <c r="VD26" s="148"/>
      <c r="VE26" s="149"/>
      <c r="VF26" s="148"/>
      <c r="VG26" s="149"/>
      <c r="VH26" s="148"/>
      <c r="VI26" s="149"/>
      <c r="VJ26" s="148"/>
      <c r="VK26" s="150"/>
      <c r="VL26" s="148"/>
      <c r="VM26" s="150"/>
      <c r="VN26" s="148"/>
      <c r="VO26" s="149"/>
      <c r="VP26" s="148"/>
      <c r="VQ26" s="149"/>
      <c r="VR26" s="148"/>
      <c r="VS26" s="150"/>
      <c r="VT26" s="148"/>
      <c r="VU26" s="149"/>
      <c r="VV26" s="148"/>
      <c r="VW26" s="149"/>
      <c r="VX26" s="148"/>
      <c r="VY26" s="149"/>
      <c r="VZ26" s="148"/>
      <c r="WA26" s="149"/>
      <c r="WB26" s="148"/>
      <c r="WC26" s="149"/>
      <c r="WD26" s="148"/>
      <c r="WE26" s="149"/>
      <c r="WF26" s="148"/>
      <c r="WG26" s="150"/>
      <c r="WH26" s="148"/>
      <c r="WI26" s="149"/>
      <c r="WJ26" s="148"/>
      <c r="WK26" s="150"/>
      <c r="WL26" s="148"/>
      <c r="WM26" s="150"/>
      <c r="WN26" s="148"/>
      <c r="WO26" s="150"/>
      <c r="WP26" s="148"/>
      <c r="WQ26" s="149"/>
      <c r="WR26" s="148"/>
      <c r="WS26" s="149"/>
      <c r="WT26" s="148"/>
      <c r="WU26" s="149"/>
      <c r="WV26" s="148"/>
      <c r="WW26" s="149"/>
      <c r="WX26" s="148"/>
      <c r="WY26" s="150"/>
      <c r="WZ26" s="148"/>
      <c r="XA26" s="150"/>
      <c r="XB26" s="148"/>
      <c r="XC26" s="150"/>
      <c r="XD26" s="148"/>
      <c r="XE26" s="149"/>
      <c r="XF26" s="148"/>
      <c r="XG26" s="149"/>
      <c r="XH26" s="148"/>
      <c r="XI26" s="149"/>
      <c r="XJ26" s="148"/>
      <c r="XK26" s="149"/>
      <c r="XL26" s="148"/>
      <c r="XM26" s="150"/>
      <c r="XN26" s="148"/>
      <c r="XO26" s="150"/>
      <c r="XP26" s="148"/>
      <c r="XQ26" s="150"/>
      <c r="XR26" s="148"/>
      <c r="XS26" s="150"/>
      <c r="XT26" s="148"/>
      <c r="XU26" s="149"/>
      <c r="XV26" s="148"/>
      <c r="XW26" s="149"/>
      <c r="XX26" s="148"/>
      <c r="XY26" s="149"/>
      <c r="XZ26" s="148"/>
      <c r="YA26" s="150"/>
      <c r="YB26" s="148"/>
      <c r="YC26" s="150"/>
      <c r="YD26" s="148"/>
      <c r="YE26" s="150"/>
      <c r="YF26" s="148"/>
      <c r="YG26" s="150"/>
      <c r="YH26" s="148"/>
      <c r="YI26" s="150"/>
      <c r="YJ26" s="148"/>
      <c r="YK26" s="149"/>
      <c r="YL26" s="148"/>
      <c r="YM26" s="149"/>
      <c r="YN26" s="148"/>
      <c r="YO26" s="150"/>
      <c r="YP26" s="148"/>
      <c r="YQ26" s="150"/>
      <c r="YR26" s="148"/>
      <c r="YS26" s="150"/>
      <c r="YT26" s="148"/>
      <c r="YU26" s="149"/>
      <c r="YV26" s="148"/>
      <c r="YW26" s="150"/>
      <c r="YX26" s="148"/>
      <c r="YY26" s="149"/>
      <c r="YZ26" s="148"/>
      <c r="ZA26" s="149"/>
      <c r="ZB26" s="148"/>
      <c r="ZC26" s="149"/>
      <c r="ZD26" s="148"/>
      <c r="ZE26" s="150"/>
      <c r="ZF26" s="148"/>
      <c r="ZG26" s="150"/>
      <c r="ZH26" s="148"/>
      <c r="ZI26" s="149"/>
      <c r="ZJ26" s="148"/>
      <c r="ZK26" s="149"/>
      <c r="ZL26" s="148"/>
      <c r="ZM26" s="150"/>
      <c r="ZN26" s="148"/>
      <c r="ZO26" s="149"/>
      <c r="ZP26" s="148"/>
      <c r="ZQ26" s="149"/>
      <c r="ZR26" s="148"/>
      <c r="ZS26" s="149"/>
      <c r="ZT26" s="148"/>
      <c r="ZU26" s="149"/>
      <c r="ZV26" s="148"/>
      <c r="ZW26" s="149"/>
      <c r="ZX26" s="148"/>
      <c r="ZY26" s="149"/>
      <c r="ZZ26" s="148"/>
      <c r="AAA26" s="150"/>
      <c r="AAB26" s="148"/>
      <c r="AAC26" s="149"/>
      <c r="AAD26" s="148"/>
      <c r="AAE26" s="150"/>
      <c r="AAF26" s="148"/>
      <c r="AAG26" s="150"/>
      <c r="AAH26" s="148"/>
      <c r="AAI26" s="150"/>
      <c r="AAJ26" s="148"/>
      <c r="AAK26" s="149"/>
      <c r="AAL26" s="148"/>
      <c r="AAM26" s="149"/>
      <c r="AAN26" s="148"/>
      <c r="AAO26" s="149"/>
      <c r="AAP26" s="148"/>
      <c r="AAQ26" s="149"/>
      <c r="AAR26" s="148"/>
      <c r="AAS26" s="150"/>
      <c r="AAT26" s="148"/>
      <c r="AAU26" s="150"/>
      <c r="AAV26" s="148"/>
      <c r="AAW26" s="150"/>
      <c r="AAX26" s="148"/>
      <c r="AAY26" s="149"/>
      <c r="AAZ26" s="148"/>
      <c r="ABA26" s="149"/>
      <c r="ABB26" s="148"/>
      <c r="ABC26" s="149"/>
      <c r="ABD26" s="148"/>
      <c r="ABE26" s="149"/>
      <c r="ABF26" s="148"/>
      <c r="ABG26" s="150"/>
      <c r="ABH26" s="148"/>
      <c r="ABI26" s="150"/>
      <c r="ABJ26" s="148"/>
      <c r="ABK26" s="150"/>
      <c r="ABL26" s="148"/>
      <c r="ABM26" s="150"/>
      <c r="ABN26" s="148"/>
      <c r="ABO26" s="149"/>
      <c r="ABP26" s="148"/>
      <c r="ABQ26" s="149"/>
      <c r="ABR26" s="148"/>
      <c r="ABS26" s="149"/>
      <c r="ABT26" s="148"/>
      <c r="ABU26" s="150"/>
      <c r="ABV26" s="148"/>
      <c r="ABW26" s="150"/>
      <c r="ABX26" s="148"/>
      <c r="ABY26" s="150"/>
      <c r="ABZ26" s="148"/>
      <c r="ACA26" s="149"/>
      <c r="ACB26" s="148"/>
      <c r="ACC26" s="149"/>
      <c r="ACD26" s="148"/>
      <c r="ACE26" s="149"/>
      <c r="ACF26" s="148"/>
      <c r="ACG26" s="149"/>
      <c r="ACH26" s="148"/>
      <c r="ACI26" s="150"/>
      <c r="ACJ26" s="148"/>
      <c r="ACK26" s="150"/>
      <c r="ACL26" s="148"/>
      <c r="ACM26" s="150"/>
      <c r="ACN26" s="148"/>
      <c r="ACO26" s="149"/>
      <c r="ACP26" s="148"/>
      <c r="ACQ26" s="150"/>
      <c r="ACR26" s="148"/>
      <c r="ACS26" s="149"/>
      <c r="ACT26" s="148"/>
      <c r="ACU26" s="149"/>
      <c r="ACV26" s="148"/>
      <c r="ACW26" s="149"/>
      <c r="ACX26" s="148"/>
      <c r="ACY26" s="150"/>
      <c r="ACZ26" s="148"/>
      <c r="ADA26" s="150"/>
      <c r="ADB26" s="148"/>
      <c r="ADC26" s="149"/>
      <c r="ADD26" s="148"/>
      <c r="ADE26" s="149"/>
      <c r="ADF26" s="148"/>
      <c r="ADG26" s="150"/>
    </row>
    <row r="27" spans="1:787" s="146" customFormat="1" ht="20.25" customHeight="1" thickBot="1">
      <c r="A27" s="256"/>
      <c r="B27" s="258"/>
      <c r="C27" s="140">
        <f>IF(B26="","",CONCATENATE(B26,1))</f>
      </c>
      <c r="D27" s="141"/>
      <c r="E27" s="142"/>
      <c r="F27" s="141"/>
      <c r="G27" s="142"/>
      <c r="H27" s="141"/>
      <c r="I27" s="142"/>
      <c r="J27" s="141"/>
      <c r="K27" s="142"/>
      <c r="L27" s="141"/>
      <c r="M27" s="142"/>
      <c r="N27" s="141"/>
      <c r="O27" s="142"/>
      <c r="P27" s="141"/>
      <c r="Q27" s="143"/>
      <c r="R27" s="141"/>
      <c r="S27" s="142"/>
      <c r="T27" s="141"/>
      <c r="U27" s="143"/>
      <c r="V27" s="141"/>
      <c r="W27" s="143"/>
      <c r="X27" s="141"/>
      <c r="Y27" s="143"/>
      <c r="Z27" s="141"/>
      <c r="AA27" s="142"/>
      <c r="AB27" s="141"/>
      <c r="AC27" s="142"/>
      <c r="AD27" s="141"/>
      <c r="AE27" s="142"/>
      <c r="AF27" s="141"/>
      <c r="AG27" s="142"/>
      <c r="AH27" s="141"/>
      <c r="AI27" s="143"/>
      <c r="AJ27" s="141"/>
      <c r="AK27" s="143"/>
      <c r="AL27" s="141"/>
      <c r="AM27" s="143"/>
      <c r="AN27" s="141"/>
      <c r="AO27" s="142"/>
      <c r="AP27" s="144"/>
      <c r="AQ27" s="145"/>
      <c r="AR27" s="141"/>
      <c r="AS27" s="142"/>
      <c r="AT27" s="141"/>
      <c r="AU27" s="142"/>
      <c r="AV27" s="141"/>
      <c r="AW27" s="143"/>
      <c r="AX27" s="141"/>
      <c r="AY27" s="143"/>
      <c r="AZ27" s="141"/>
      <c r="BA27" s="143"/>
      <c r="BB27" s="141"/>
      <c r="BC27" s="143"/>
      <c r="BD27" s="141"/>
      <c r="BE27" s="141"/>
      <c r="BF27" s="141"/>
      <c r="BG27" s="142"/>
      <c r="BI27" s="142"/>
      <c r="BJ27" s="141"/>
      <c r="BK27" s="143"/>
      <c r="BL27" s="141"/>
      <c r="BM27" s="143"/>
      <c r="BN27" s="141"/>
      <c r="BO27" s="143"/>
      <c r="BP27" s="141"/>
      <c r="BQ27" s="142"/>
      <c r="BR27" s="141"/>
      <c r="BS27" s="142"/>
      <c r="BT27" s="141"/>
      <c r="BU27" s="142"/>
      <c r="BV27" s="141"/>
      <c r="BW27" s="142"/>
      <c r="BX27" s="141"/>
      <c r="BY27" s="143"/>
      <c r="BZ27" s="141"/>
      <c r="CA27" s="143"/>
      <c r="CB27" s="141"/>
      <c r="CC27" s="143"/>
      <c r="CD27" s="141"/>
      <c r="CE27" s="142"/>
      <c r="CF27" s="141"/>
      <c r="CG27" s="143"/>
      <c r="CH27" s="141"/>
      <c r="CI27" s="142"/>
      <c r="CJ27" s="141"/>
      <c r="CK27" s="142"/>
      <c r="CL27" s="141"/>
      <c r="CM27" s="142"/>
      <c r="CN27" s="141"/>
      <c r="CO27" s="143"/>
      <c r="CP27" s="141"/>
      <c r="CQ27" s="143"/>
      <c r="CR27" s="141"/>
      <c r="CS27" s="142"/>
      <c r="CT27" s="141"/>
      <c r="CU27" s="142"/>
      <c r="CV27" s="141"/>
      <c r="CW27" s="143"/>
      <c r="CX27" s="141"/>
      <c r="CY27" s="142"/>
      <c r="CZ27" s="141"/>
      <c r="DA27" s="142"/>
      <c r="DB27" s="141"/>
      <c r="DC27" s="142"/>
      <c r="DD27" s="141"/>
      <c r="DE27" s="142"/>
      <c r="DF27" s="141"/>
      <c r="DG27" s="142"/>
      <c r="DH27" s="141"/>
      <c r="DI27" s="142"/>
      <c r="DJ27" s="141"/>
      <c r="DK27" s="143"/>
      <c r="DL27" s="141"/>
      <c r="DM27" s="142"/>
      <c r="DN27" s="141"/>
      <c r="DO27" s="143"/>
      <c r="DP27" s="141"/>
      <c r="DQ27" s="143"/>
      <c r="DR27" s="141"/>
      <c r="DS27" s="143"/>
      <c r="DT27" s="141"/>
      <c r="DU27" s="142"/>
      <c r="DV27" s="141"/>
      <c r="DW27" s="142"/>
      <c r="DX27" s="141"/>
      <c r="DY27" s="142"/>
      <c r="DZ27" s="141"/>
      <c r="EA27" s="142"/>
      <c r="EB27" s="141"/>
      <c r="EC27" s="143"/>
      <c r="ED27" s="141"/>
      <c r="EE27" s="143"/>
      <c r="EF27" s="141"/>
      <c r="EG27" s="143"/>
      <c r="EH27" s="141"/>
      <c r="EI27" s="142"/>
      <c r="EJ27" s="144"/>
      <c r="EK27" s="145"/>
      <c r="EL27" s="141"/>
      <c r="EM27" s="142"/>
      <c r="EN27" s="141"/>
      <c r="EO27" s="142"/>
      <c r="EP27" s="141"/>
      <c r="EQ27" s="143"/>
      <c r="ER27" s="141"/>
      <c r="ES27" s="143"/>
      <c r="ET27" s="141"/>
      <c r="EU27" s="143"/>
      <c r="EV27" s="178"/>
      <c r="EW27" s="143"/>
      <c r="EX27" s="141"/>
      <c r="EY27" s="142"/>
      <c r="EZ27" s="141"/>
      <c r="FA27" s="142"/>
      <c r="FB27" s="141"/>
      <c r="FC27" s="142"/>
      <c r="FD27" s="141"/>
      <c r="FE27" s="143"/>
      <c r="FF27" s="141"/>
      <c r="FG27" s="143"/>
      <c r="FH27" s="141"/>
      <c r="FI27" s="143"/>
      <c r="FJ27" s="141"/>
      <c r="FK27" s="142"/>
      <c r="FL27" s="141"/>
      <c r="FM27" s="142"/>
      <c r="FN27" s="141"/>
      <c r="FO27" s="142"/>
      <c r="FP27" s="141"/>
      <c r="FQ27" s="142"/>
      <c r="FR27" s="141"/>
      <c r="FS27" s="143"/>
      <c r="FT27" s="141"/>
      <c r="FU27" s="143"/>
      <c r="FV27" s="141"/>
      <c r="FW27" s="143"/>
      <c r="FX27" s="141"/>
      <c r="FY27" s="142"/>
      <c r="FZ27" s="141"/>
      <c r="GA27" s="143"/>
      <c r="GB27" s="141"/>
      <c r="GC27" s="142"/>
      <c r="GD27" s="141"/>
      <c r="GE27" s="142"/>
      <c r="GF27" s="141"/>
      <c r="GG27" s="142"/>
      <c r="GH27" s="141"/>
      <c r="GI27" s="143"/>
      <c r="GJ27" s="141"/>
      <c r="GK27" s="143"/>
      <c r="GL27" s="141"/>
      <c r="GM27" s="142"/>
      <c r="GN27" s="141"/>
      <c r="GO27" s="142"/>
      <c r="GP27" s="141"/>
      <c r="GQ27" s="143"/>
      <c r="GR27" s="141"/>
      <c r="GS27" s="142"/>
      <c r="GT27" s="141"/>
      <c r="GU27" s="142"/>
      <c r="GV27" s="141"/>
      <c r="GW27" s="142"/>
      <c r="GX27" s="141"/>
      <c r="GY27" s="142"/>
      <c r="GZ27" s="141"/>
      <c r="HA27" s="142"/>
      <c r="HB27" s="141"/>
      <c r="HC27" s="142"/>
      <c r="HD27" s="141"/>
      <c r="HE27" s="143"/>
      <c r="HF27" s="141"/>
      <c r="HG27" s="142"/>
      <c r="HH27" s="141"/>
      <c r="HI27" s="143"/>
      <c r="HJ27" s="141"/>
      <c r="HK27" s="143"/>
      <c r="HL27" s="141"/>
      <c r="HM27" s="143"/>
      <c r="HN27" s="141"/>
      <c r="HO27" s="142"/>
      <c r="HP27" s="141"/>
      <c r="HQ27" s="142"/>
      <c r="HR27" s="141"/>
      <c r="HS27" s="142"/>
      <c r="HT27" s="141"/>
      <c r="HU27" s="142"/>
      <c r="HV27" s="141"/>
      <c r="HW27" s="143"/>
      <c r="HX27" s="141"/>
      <c r="HY27" s="143"/>
      <c r="HZ27" s="141"/>
      <c r="IA27" s="143"/>
      <c r="IB27" s="141"/>
      <c r="IC27" s="142"/>
      <c r="ID27" s="184"/>
      <c r="IE27" s="185"/>
      <c r="IF27" s="141"/>
      <c r="IG27" s="142"/>
      <c r="IH27" s="141"/>
      <c r="II27" s="142"/>
      <c r="IJ27" s="141"/>
      <c r="IK27" s="143"/>
      <c r="IL27" s="141"/>
      <c r="IM27" s="143"/>
      <c r="IN27" s="141"/>
      <c r="IO27" s="143"/>
      <c r="IP27" s="141"/>
      <c r="IQ27" s="143"/>
      <c r="IR27" s="141"/>
      <c r="IS27" s="142"/>
      <c r="IT27" s="141"/>
      <c r="IU27" s="142"/>
      <c r="IV27" s="141"/>
      <c r="IW27" s="142"/>
      <c r="IX27" s="141"/>
      <c r="IY27" s="143"/>
      <c r="IZ27" s="141"/>
      <c r="JA27" s="143"/>
      <c r="JB27" s="141"/>
      <c r="JC27" s="143"/>
      <c r="JD27" s="141"/>
      <c r="JE27" s="142"/>
      <c r="JF27" s="141"/>
      <c r="JG27" s="142"/>
      <c r="JH27" s="141"/>
      <c r="JI27" s="142"/>
      <c r="JJ27" s="141"/>
      <c r="JK27" s="142"/>
      <c r="JL27" s="141"/>
      <c r="JM27" s="143"/>
      <c r="JN27" s="141"/>
      <c r="JO27" s="143"/>
      <c r="JP27" s="141"/>
      <c r="JQ27" s="143"/>
      <c r="JR27" s="141"/>
      <c r="JS27" s="142"/>
      <c r="JT27" s="141"/>
      <c r="JU27" s="143"/>
      <c r="JV27" s="141"/>
      <c r="JW27" s="142"/>
      <c r="JX27" s="141"/>
      <c r="JY27" s="142"/>
      <c r="JZ27" s="141"/>
      <c r="KA27" s="142"/>
      <c r="KB27" s="141"/>
      <c r="KC27" s="143"/>
      <c r="KD27" s="141"/>
      <c r="KE27" s="143"/>
      <c r="KF27" s="141"/>
      <c r="KG27" s="142"/>
      <c r="KH27" s="141"/>
      <c r="KI27" s="142"/>
      <c r="KJ27" s="141"/>
      <c r="KK27" s="143"/>
      <c r="KL27" s="141"/>
      <c r="KM27" s="142"/>
      <c r="KN27" s="141"/>
      <c r="KO27" s="142"/>
      <c r="KP27" s="141"/>
      <c r="KQ27" s="142"/>
      <c r="KR27" s="141"/>
      <c r="KS27" s="142"/>
      <c r="KT27" s="141"/>
      <c r="KU27" s="142"/>
      <c r="KV27" s="141"/>
      <c r="KW27" s="142"/>
      <c r="KX27" s="141"/>
      <c r="KY27" s="143"/>
      <c r="KZ27" s="141"/>
      <c r="LA27" s="142"/>
      <c r="LB27" s="141"/>
      <c r="LC27" s="143"/>
      <c r="LD27" s="141"/>
      <c r="LE27" s="143"/>
      <c r="LF27" s="141"/>
      <c r="LG27" s="143"/>
      <c r="LH27" s="141"/>
      <c r="LI27" s="142"/>
      <c r="LJ27" s="141"/>
      <c r="LK27" s="142"/>
      <c r="LL27" s="141"/>
      <c r="LM27" s="142"/>
      <c r="LN27" s="141"/>
      <c r="LO27" s="142"/>
      <c r="LP27" s="141"/>
      <c r="LQ27" s="143"/>
      <c r="LR27" s="141"/>
      <c r="LS27" s="143"/>
      <c r="LT27" s="141"/>
      <c r="LU27" s="143"/>
      <c r="LV27" s="141"/>
      <c r="LW27" s="142"/>
      <c r="LX27" s="144"/>
      <c r="LY27" s="145"/>
      <c r="LZ27" s="141"/>
      <c r="MA27" s="142"/>
      <c r="MB27" s="141"/>
      <c r="MC27" s="142"/>
      <c r="MD27" s="141"/>
      <c r="ME27" s="143"/>
      <c r="MF27" s="141"/>
      <c r="MG27" s="143"/>
      <c r="MH27" s="141"/>
      <c r="MI27" s="143"/>
      <c r="MJ27" s="141"/>
      <c r="MK27" s="143"/>
      <c r="ML27" s="141"/>
      <c r="MM27" s="142"/>
      <c r="MN27" s="141"/>
      <c r="MO27" s="142"/>
      <c r="MP27" s="141"/>
      <c r="MQ27" s="142"/>
      <c r="MR27" s="141"/>
      <c r="MS27" s="143"/>
      <c r="MT27" s="141"/>
      <c r="MU27" s="143"/>
      <c r="MV27" s="141"/>
      <c r="MW27" s="143"/>
      <c r="MX27" s="141"/>
      <c r="MY27" s="142"/>
      <c r="MZ27" s="141"/>
      <c r="NA27" s="142"/>
      <c r="NB27" s="141"/>
      <c r="NC27" s="142"/>
      <c r="ND27" s="141"/>
      <c r="NE27" s="142"/>
      <c r="NF27" s="141"/>
      <c r="NG27" s="143"/>
      <c r="NH27" s="141"/>
      <c r="NI27" s="143"/>
      <c r="NJ27" s="141"/>
      <c r="NK27" s="143"/>
      <c r="NL27" s="141"/>
      <c r="NM27" s="142"/>
      <c r="NN27" s="141"/>
      <c r="NO27" s="143"/>
      <c r="NP27" s="141"/>
      <c r="NQ27" s="142"/>
      <c r="NR27" s="141"/>
      <c r="NS27" s="142"/>
      <c r="NT27" s="141"/>
      <c r="NU27" s="142"/>
      <c r="NV27" s="141"/>
      <c r="NW27" s="143"/>
      <c r="NX27" s="141"/>
      <c r="NY27" s="143"/>
      <c r="NZ27" s="141"/>
      <c r="OA27" s="142"/>
      <c r="OB27" s="141"/>
      <c r="OC27" s="142"/>
      <c r="OD27" s="141"/>
      <c r="OE27" s="143"/>
      <c r="OF27" s="141"/>
      <c r="OG27" s="142"/>
      <c r="OH27" s="141"/>
      <c r="OI27" s="142"/>
      <c r="OJ27" s="141"/>
      <c r="OK27" s="142"/>
      <c r="OL27" s="141"/>
      <c r="OM27" s="142"/>
      <c r="ON27" s="141"/>
      <c r="OO27" s="142"/>
      <c r="OP27" s="141"/>
      <c r="OQ27" s="142"/>
      <c r="OR27" s="141"/>
      <c r="OS27" s="143"/>
      <c r="OT27" s="141"/>
      <c r="OU27" s="142"/>
      <c r="OV27" s="141"/>
      <c r="OW27" s="143"/>
      <c r="OX27" s="141"/>
      <c r="OY27" s="143"/>
      <c r="OZ27" s="141"/>
      <c r="PA27" s="143"/>
      <c r="PB27" s="141"/>
      <c r="PC27" s="142"/>
      <c r="PD27" s="148"/>
      <c r="PE27" s="150"/>
      <c r="PF27" s="141"/>
      <c r="PG27" s="142"/>
      <c r="PH27" s="141"/>
      <c r="PI27" s="142"/>
      <c r="PJ27" s="141"/>
      <c r="PK27" s="143"/>
      <c r="PL27" s="141"/>
      <c r="PM27" s="143"/>
      <c r="PN27" s="141"/>
      <c r="PO27" s="143"/>
      <c r="PP27" s="141"/>
      <c r="PQ27" s="142"/>
      <c r="PR27" s="144"/>
      <c r="PS27" s="145"/>
      <c r="PT27" s="141"/>
      <c r="PU27" s="142"/>
      <c r="PV27" s="141"/>
      <c r="PW27" s="142"/>
      <c r="PX27" s="141"/>
      <c r="PY27" s="143"/>
      <c r="PZ27" s="141"/>
      <c r="QA27" s="143"/>
      <c r="QB27" s="141"/>
      <c r="QC27" s="143"/>
      <c r="QD27" s="141"/>
      <c r="QE27" s="143"/>
      <c r="QF27" s="141"/>
      <c r="QG27" s="142"/>
      <c r="QH27" s="141"/>
      <c r="QI27" s="142"/>
      <c r="QJ27" s="141"/>
      <c r="QK27" s="142"/>
      <c r="QL27" s="141"/>
      <c r="QM27" s="143"/>
      <c r="QN27" s="141"/>
      <c r="QO27" s="143"/>
      <c r="QP27" s="141"/>
      <c r="QQ27" s="143"/>
      <c r="QR27" s="141"/>
      <c r="QS27" s="142"/>
      <c r="QT27" s="141"/>
      <c r="QU27" s="142"/>
      <c r="QV27" s="141"/>
      <c r="QW27" s="142"/>
      <c r="QX27" s="141"/>
      <c r="QY27" s="142"/>
      <c r="QZ27" s="141"/>
      <c r="RA27" s="143"/>
      <c r="RB27" s="141"/>
      <c r="RC27" s="143"/>
      <c r="RD27" s="141"/>
      <c r="RE27" s="143"/>
      <c r="RF27" s="141"/>
      <c r="RG27" s="142"/>
      <c r="RH27" s="141"/>
      <c r="RI27" s="143"/>
      <c r="RJ27" s="141"/>
      <c r="RK27" s="142"/>
      <c r="RL27" s="141"/>
      <c r="RM27" s="142"/>
      <c r="RN27" s="141"/>
      <c r="RO27" s="142"/>
      <c r="RP27" s="141"/>
      <c r="RQ27" s="143"/>
      <c r="RR27" s="141"/>
      <c r="RS27" s="143"/>
      <c r="RT27" s="141"/>
      <c r="RU27" s="142"/>
      <c r="RV27" s="141"/>
      <c r="RW27" s="142"/>
      <c r="RX27" s="141"/>
      <c r="RY27" s="143"/>
      <c r="RZ27" s="141"/>
      <c r="SA27" s="142"/>
      <c r="SB27" s="141"/>
      <c r="SC27" s="142"/>
      <c r="SD27" s="141"/>
      <c r="SE27" s="142"/>
      <c r="SF27" s="141"/>
      <c r="SG27" s="142"/>
      <c r="SH27" s="141"/>
      <c r="SI27" s="142"/>
      <c r="SJ27" s="141"/>
      <c r="SK27" s="142"/>
      <c r="SL27" s="141"/>
      <c r="SM27" s="143"/>
      <c r="SN27" s="141"/>
      <c r="SO27" s="142"/>
      <c r="SP27" s="141"/>
      <c r="SQ27" s="143"/>
      <c r="SR27" s="141"/>
      <c r="SS27" s="143"/>
      <c r="ST27" s="141"/>
      <c r="SU27" s="143"/>
      <c r="SV27" s="141"/>
      <c r="SW27" s="142"/>
      <c r="SX27" s="141"/>
      <c r="SY27" s="142"/>
      <c r="SZ27" s="141"/>
      <c r="TA27" s="142"/>
      <c r="TB27" s="141"/>
      <c r="TC27" s="142"/>
      <c r="TD27" s="141"/>
      <c r="TE27" s="143"/>
      <c r="TF27" s="141"/>
      <c r="TG27" s="143"/>
      <c r="TH27" s="141"/>
      <c r="TI27" s="143"/>
      <c r="TJ27" s="141"/>
      <c r="TK27" s="142"/>
      <c r="TL27" s="144"/>
      <c r="TM27" s="145"/>
      <c r="TN27" s="141"/>
      <c r="TO27" s="142"/>
      <c r="TP27" s="141"/>
      <c r="TQ27" s="142"/>
      <c r="TR27" s="141"/>
      <c r="TS27" s="143"/>
      <c r="TT27" s="141"/>
      <c r="TU27" s="143"/>
      <c r="TV27" s="141"/>
      <c r="TW27" s="143"/>
      <c r="TX27" s="141"/>
      <c r="TY27" s="143"/>
      <c r="TZ27" s="141"/>
      <c r="UA27" s="142"/>
      <c r="UB27" s="141"/>
      <c r="UC27" s="142"/>
      <c r="UD27" s="141"/>
      <c r="UE27" s="142"/>
      <c r="UF27" s="141"/>
      <c r="UG27" s="143"/>
      <c r="UH27" s="141"/>
      <c r="UI27" s="143"/>
      <c r="UJ27" s="141"/>
      <c r="UK27" s="143"/>
      <c r="UL27" s="141"/>
      <c r="UM27" s="142"/>
      <c r="UN27" s="141"/>
      <c r="UO27" s="142"/>
      <c r="UP27" s="141"/>
      <c r="UQ27" s="142"/>
      <c r="UR27" s="141"/>
      <c r="US27" s="142"/>
      <c r="UT27" s="141"/>
      <c r="UU27" s="143"/>
      <c r="UV27" s="141"/>
      <c r="UW27" s="143"/>
      <c r="UX27" s="141"/>
      <c r="UY27" s="143"/>
      <c r="UZ27" s="141"/>
      <c r="VA27" s="142"/>
      <c r="VB27" s="141"/>
      <c r="VC27" s="143"/>
      <c r="VD27" s="141"/>
      <c r="VE27" s="142"/>
      <c r="VF27" s="141"/>
      <c r="VG27" s="142"/>
      <c r="VH27" s="141"/>
      <c r="VI27" s="142"/>
      <c r="VJ27" s="141"/>
      <c r="VK27" s="143"/>
      <c r="VL27" s="141"/>
      <c r="VM27" s="143"/>
      <c r="VN27" s="141"/>
      <c r="VO27" s="142"/>
      <c r="VP27" s="141"/>
      <c r="VQ27" s="142"/>
      <c r="VR27" s="141"/>
      <c r="VS27" s="143"/>
      <c r="VT27" s="141"/>
      <c r="VU27" s="142"/>
      <c r="VV27" s="141"/>
      <c r="VW27" s="142"/>
      <c r="VX27" s="141"/>
      <c r="VY27" s="142"/>
      <c r="VZ27" s="141"/>
      <c r="WA27" s="142"/>
      <c r="WB27" s="141"/>
      <c r="WC27" s="142"/>
      <c r="WD27" s="141"/>
      <c r="WE27" s="142"/>
      <c r="WF27" s="141"/>
      <c r="WG27" s="143"/>
      <c r="WH27" s="141"/>
      <c r="WI27" s="142"/>
      <c r="WJ27" s="141"/>
      <c r="WK27" s="143"/>
      <c r="WL27" s="141"/>
      <c r="WM27" s="143"/>
      <c r="WN27" s="141"/>
      <c r="WO27" s="143"/>
      <c r="WP27" s="141"/>
      <c r="WQ27" s="142"/>
      <c r="WR27" s="141"/>
      <c r="WS27" s="142"/>
      <c r="WT27" s="141"/>
      <c r="WU27" s="142"/>
      <c r="WV27" s="141"/>
      <c r="WW27" s="142"/>
      <c r="WX27" s="141"/>
      <c r="WY27" s="143"/>
      <c r="WZ27" s="141"/>
      <c r="XA27" s="143"/>
      <c r="XB27" s="141"/>
      <c r="XC27" s="143"/>
      <c r="XD27" s="141"/>
      <c r="XE27" s="142"/>
      <c r="XF27" s="144"/>
      <c r="XG27" s="145"/>
      <c r="XH27" s="141"/>
      <c r="XI27" s="142"/>
      <c r="XJ27" s="141"/>
      <c r="XK27" s="142"/>
      <c r="XL27" s="141"/>
      <c r="XM27" s="143"/>
      <c r="XN27" s="141"/>
      <c r="XO27" s="143"/>
      <c r="XP27" s="141"/>
      <c r="XQ27" s="143"/>
      <c r="XR27" s="141"/>
      <c r="XS27" s="143"/>
      <c r="XT27" s="141"/>
      <c r="XU27" s="142"/>
      <c r="XV27" s="141"/>
      <c r="XW27" s="142"/>
      <c r="XX27" s="141"/>
      <c r="XY27" s="142"/>
      <c r="XZ27" s="141"/>
      <c r="YA27" s="143"/>
      <c r="YB27" s="141"/>
      <c r="YC27" s="143"/>
      <c r="YD27" s="141"/>
      <c r="YE27" s="143"/>
      <c r="YF27" s="141"/>
      <c r="YG27" s="143"/>
      <c r="YH27" s="141"/>
      <c r="YI27" s="143"/>
      <c r="YJ27" s="141"/>
      <c r="YK27" s="142"/>
      <c r="YL27" s="141"/>
      <c r="YM27" s="142"/>
      <c r="YN27" s="141"/>
      <c r="YO27" s="143"/>
      <c r="YP27" s="141"/>
      <c r="YQ27" s="143"/>
      <c r="YR27" s="141"/>
      <c r="YS27" s="143"/>
      <c r="YT27" s="141"/>
      <c r="YU27" s="142"/>
      <c r="YV27" s="141"/>
      <c r="YW27" s="143"/>
      <c r="YX27" s="141"/>
      <c r="YY27" s="142"/>
      <c r="YZ27" s="141"/>
      <c r="ZA27" s="142"/>
      <c r="ZB27" s="141"/>
      <c r="ZC27" s="142"/>
      <c r="ZD27" s="141"/>
      <c r="ZE27" s="143"/>
      <c r="ZF27" s="141"/>
      <c r="ZG27" s="143"/>
      <c r="ZH27" s="141"/>
      <c r="ZI27" s="142"/>
      <c r="ZJ27" s="141"/>
      <c r="ZK27" s="142"/>
      <c r="ZL27" s="141"/>
      <c r="ZM27" s="143"/>
      <c r="ZN27" s="141"/>
      <c r="ZO27" s="142"/>
      <c r="ZP27" s="141"/>
      <c r="ZQ27" s="142"/>
      <c r="ZR27" s="141"/>
      <c r="ZS27" s="142"/>
      <c r="ZT27" s="141"/>
      <c r="ZU27" s="142"/>
      <c r="ZV27" s="141"/>
      <c r="ZW27" s="142"/>
      <c r="ZX27" s="141"/>
      <c r="ZY27" s="142"/>
      <c r="ZZ27" s="141"/>
      <c r="AAA27" s="143"/>
      <c r="AAB27" s="141"/>
      <c r="AAC27" s="142"/>
      <c r="AAD27" s="141"/>
      <c r="AAE27" s="143"/>
      <c r="AAF27" s="141"/>
      <c r="AAG27" s="143"/>
      <c r="AAH27" s="141"/>
      <c r="AAI27" s="143"/>
      <c r="AAJ27" s="141"/>
      <c r="AAK27" s="142"/>
      <c r="AAL27" s="141"/>
      <c r="AAM27" s="142"/>
      <c r="AAN27" s="141"/>
      <c r="AAO27" s="142"/>
      <c r="AAP27" s="141"/>
      <c r="AAQ27" s="142"/>
      <c r="AAR27" s="141"/>
      <c r="AAS27" s="143"/>
      <c r="AAT27" s="141"/>
      <c r="AAU27" s="143"/>
      <c r="AAV27" s="141"/>
      <c r="AAW27" s="143"/>
      <c r="AAX27" s="141"/>
      <c r="AAY27" s="142"/>
      <c r="AAZ27" s="144"/>
      <c r="ABA27" s="145"/>
      <c r="ABB27" s="141"/>
      <c r="ABC27" s="142"/>
      <c r="ABD27" s="141"/>
      <c r="ABE27" s="142"/>
      <c r="ABF27" s="141"/>
      <c r="ABG27" s="143"/>
      <c r="ABH27" s="141"/>
      <c r="ABI27" s="143"/>
      <c r="ABJ27" s="141"/>
      <c r="ABK27" s="143"/>
      <c r="ABL27" s="141"/>
      <c r="ABM27" s="143"/>
      <c r="ABN27" s="141"/>
      <c r="ABO27" s="142"/>
      <c r="ABP27" s="141"/>
      <c r="ABQ27" s="142"/>
      <c r="ABR27" s="141"/>
      <c r="ABS27" s="142"/>
      <c r="ABT27" s="141"/>
      <c r="ABU27" s="143"/>
      <c r="ABV27" s="141"/>
      <c r="ABW27" s="143"/>
      <c r="ABX27" s="141"/>
      <c r="ABY27" s="143"/>
      <c r="ABZ27" s="141"/>
      <c r="ACA27" s="142"/>
      <c r="ACB27" s="141"/>
      <c r="ACC27" s="142"/>
      <c r="ACD27" s="141"/>
      <c r="ACE27" s="142"/>
      <c r="ACF27" s="141"/>
      <c r="ACG27" s="142"/>
      <c r="ACH27" s="141"/>
      <c r="ACI27" s="143"/>
      <c r="ACJ27" s="141"/>
      <c r="ACK27" s="143"/>
      <c r="ACL27" s="141"/>
      <c r="ACM27" s="143"/>
      <c r="ACN27" s="141"/>
      <c r="ACO27" s="142"/>
      <c r="ACP27" s="141"/>
      <c r="ACQ27" s="143"/>
      <c r="ACR27" s="141"/>
      <c r="ACS27" s="142"/>
      <c r="ACT27" s="141"/>
      <c r="ACU27" s="142"/>
      <c r="ACV27" s="141"/>
      <c r="ACW27" s="142"/>
      <c r="ACX27" s="141"/>
      <c r="ACY27" s="143"/>
      <c r="ACZ27" s="141"/>
      <c r="ADA27" s="143"/>
      <c r="ADB27" s="141"/>
      <c r="ADC27" s="142"/>
      <c r="ADD27" s="141"/>
      <c r="ADE27" s="142"/>
      <c r="ADF27" s="141"/>
      <c r="ADG27" s="143"/>
    </row>
    <row r="28" spans="1:787" s="151" customFormat="1" ht="20.25" customHeight="1" thickBot="1">
      <c r="A28" s="255">
        <v>13</v>
      </c>
      <c r="B28" s="262"/>
      <c r="C28" s="147">
        <f>IF(B28="","",B28)</f>
      </c>
      <c r="D28" s="148"/>
      <c r="E28" s="149"/>
      <c r="F28" s="148"/>
      <c r="G28" s="149"/>
      <c r="H28" s="148"/>
      <c r="I28" s="149"/>
      <c r="J28" s="148"/>
      <c r="K28" s="149"/>
      <c r="L28" s="148"/>
      <c r="M28" s="149"/>
      <c r="N28" s="148"/>
      <c r="O28" s="149"/>
      <c r="P28" s="148"/>
      <c r="Q28" s="150"/>
      <c r="R28" s="148"/>
      <c r="S28" s="149"/>
      <c r="T28" s="148"/>
      <c r="U28" s="150"/>
      <c r="V28" s="148"/>
      <c r="W28" s="150"/>
      <c r="X28" s="148"/>
      <c r="Y28" s="150"/>
      <c r="Z28" s="148"/>
      <c r="AA28" s="149"/>
      <c r="AB28" s="148"/>
      <c r="AC28" s="149"/>
      <c r="AD28" s="148"/>
      <c r="AE28" s="149"/>
      <c r="AF28" s="148"/>
      <c r="AG28" s="149"/>
      <c r="AH28" s="148"/>
      <c r="AI28" s="150"/>
      <c r="AJ28" s="148"/>
      <c r="AK28" s="150"/>
      <c r="AL28" s="148"/>
      <c r="AM28" s="150"/>
      <c r="AN28" s="148"/>
      <c r="AO28" s="149"/>
      <c r="AP28" s="148"/>
      <c r="AQ28" s="149"/>
      <c r="AR28" s="148"/>
      <c r="AS28" s="149"/>
      <c r="AT28" s="148"/>
      <c r="AU28" s="149"/>
      <c r="AV28" s="148"/>
      <c r="AW28" s="150"/>
      <c r="AX28" s="148"/>
      <c r="AY28" s="150"/>
      <c r="AZ28" s="148"/>
      <c r="BA28" s="150"/>
      <c r="BB28" s="148"/>
      <c r="BC28" s="150"/>
      <c r="BD28" s="148"/>
      <c r="BE28" s="149"/>
      <c r="BF28" s="148"/>
      <c r="BG28" s="149"/>
      <c r="BH28" s="148"/>
      <c r="BI28" s="149"/>
      <c r="BJ28" s="148"/>
      <c r="BK28" s="150"/>
      <c r="BL28" s="148"/>
      <c r="BM28" s="150"/>
      <c r="BN28" s="148"/>
      <c r="BO28" s="150"/>
      <c r="BP28" s="148"/>
      <c r="BQ28" s="149"/>
      <c r="BR28" s="148"/>
      <c r="BS28" s="149"/>
      <c r="BT28" s="148"/>
      <c r="BU28" s="149"/>
      <c r="BV28" s="148"/>
      <c r="BW28" s="149"/>
      <c r="BX28" s="148"/>
      <c r="BY28" s="150"/>
      <c r="BZ28" s="148"/>
      <c r="CA28" s="150"/>
      <c r="CB28" s="148"/>
      <c r="CC28" s="150"/>
      <c r="CD28" s="148"/>
      <c r="CE28" s="149"/>
      <c r="CF28" s="148"/>
      <c r="CG28" s="150"/>
      <c r="CH28" s="148"/>
      <c r="CI28" s="149"/>
      <c r="CJ28" s="148"/>
      <c r="CK28" s="149"/>
      <c r="CL28" s="148"/>
      <c r="CM28" s="149"/>
      <c r="CN28" s="148"/>
      <c r="CO28" s="150"/>
      <c r="CP28" s="148"/>
      <c r="CQ28" s="150"/>
      <c r="CR28" s="148"/>
      <c r="CS28" s="149"/>
      <c r="CT28" s="148"/>
      <c r="CU28" s="149"/>
      <c r="CV28" s="148"/>
      <c r="CW28" s="150"/>
      <c r="CX28" s="148"/>
      <c r="CY28" s="149"/>
      <c r="CZ28" s="148"/>
      <c r="DA28" s="149"/>
      <c r="DB28" s="148"/>
      <c r="DC28" s="149"/>
      <c r="DD28" s="148"/>
      <c r="DE28" s="149"/>
      <c r="DF28" s="148"/>
      <c r="DG28" s="149"/>
      <c r="DH28" s="148"/>
      <c r="DI28" s="149"/>
      <c r="DJ28" s="148"/>
      <c r="DK28" s="150"/>
      <c r="DL28" s="148"/>
      <c r="DM28" s="149"/>
      <c r="DN28" s="148"/>
      <c r="DO28" s="150"/>
      <c r="DP28" s="148"/>
      <c r="DQ28" s="150"/>
      <c r="DR28" s="148"/>
      <c r="DS28" s="150"/>
      <c r="DT28" s="148"/>
      <c r="DU28" s="149"/>
      <c r="DV28" s="148"/>
      <c r="DW28" s="149"/>
      <c r="DX28" s="148"/>
      <c r="DY28" s="149"/>
      <c r="DZ28" s="148"/>
      <c r="EA28" s="149"/>
      <c r="EB28" s="148"/>
      <c r="EC28" s="150"/>
      <c r="ED28" s="148"/>
      <c r="EE28" s="150"/>
      <c r="EF28" s="148"/>
      <c r="EG28" s="150"/>
      <c r="EH28" s="148"/>
      <c r="EI28" s="149"/>
      <c r="EJ28" s="148"/>
      <c r="EK28" s="149"/>
      <c r="EL28" s="148"/>
      <c r="EM28" s="149"/>
      <c r="EN28" s="148"/>
      <c r="EO28" s="149"/>
      <c r="EP28" s="148"/>
      <c r="EQ28" s="150"/>
      <c r="ER28" s="148"/>
      <c r="ES28" s="150"/>
      <c r="ET28" s="148"/>
      <c r="EU28" s="150"/>
      <c r="EV28" s="148"/>
      <c r="EW28" s="150"/>
      <c r="EX28" s="148"/>
      <c r="EY28" s="149"/>
      <c r="EZ28" s="148"/>
      <c r="FA28" s="149"/>
      <c r="FB28" s="148"/>
      <c r="FC28" s="149"/>
      <c r="FD28" s="148"/>
      <c r="FE28" s="150"/>
      <c r="FF28" s="148"/>
      <c r="FG28" s="150"/>
      <c r="FH28" s="148"/>
      <c r="FI28" s="150"/>
      <c r="FJ28" s="148"/>
      <c r="FK28" s="149"/>
      <c r="FL28" s="148"/>
      <c r="FM28" s="149"/>
      <c r="FN28" s="148"/>
      <c r="FO28" s="149"/>
      <c r="FP28" s="148"/>
      <c r="FQ28" s="149"/>
      <c r="FR28" s="148"/>
      <c r="FS28" s="150"/>
      <c r="FT28" s="148"/>
      <c r="FU28" s="150"/>
      <c r="FV28" s="148"/>
      <c r="FW28" s="150"/>
      <c r="FX28" s="148"/>
      <c r="FY28" s="149"/>
      <c r="FZ28" s="148"/>
      <c r="GA28" s="150"/>
      <c r="GB28" s="148"/>
      <c r="GC28" s="149"/>
      <c r="GD28" s="148"/>
      <c r="GE28" s="149"/>
      <c r="GF28" s="148"/>
      <c r="GG28" s="149"/>
      <c r="GH28" s="148"/>
      <c r="GI28" s="150"/>
      <c r="GJ28" s="148"/>
      <c r="GK28" s="150"/>
      <c r="GL28" s="148"/>
      <c r="GM28" s="149"/>
      <c r="GN28" s="148"/>
      <c r="GO28" s="149"/>
      <c r="GP28" s="148"/>
      <c r="GQ28" s="150"/>
      <c r="GR28" s="148"/>
      <c r="GS28" s="149"/>
      <c r="GT28" s="148"/>
      <c r="GU28" s="149"/>
      <c r="GV28" s="148"/>
      <c r="GW28" s="149"/>
      <c r="GX28" s="148"/>
      <c r="GY28" s="149"/>
      <c r="GZ28" s="148"/>
      <c r="HA28" s="149"/>
      <c r="HB28" s="148"/>
      <c r="HC28" s="149"/>
      <c r="HD28" s="148"/>
      <c r="HE28" s="150"/>
      <c r="HF28" s="148"/>
      <c r="HG28" s="149"/>
      <c r="HH28" s="148"/>
      <c r="HI28" s="150"/>
      <c r="HJ28" s="148"/>
      <c r="HK28" s="150"/>
      <c r="HL28" s="148"/>
      <c r="HM28" s="150"/>
      <c r="HN28" s="148"/>
      <c r="HO28" s="149"/>
      <c r="HP28" s="148"/>
      <c r="HQ28" s="149"/>
      <c r="HR28" s="148"/>
      <c r="HS28" s="149"/>
      <c r="HT28" s="148"/>
      <c r="HU28" s="149"/>
      <c r="HV28" s="148"/>
      <c r="HW28" s="150"/>
      <c r="HX28" s="148"/>
      <c r="HY28" s="150"/>
      <c r="HZ28" s="148"/>
      <c r="IA28" s="150"/>
      <c r="IB28" s="148"/>
      <c r="IC28" s="149"/>
      <c r="ID28" s="148"/>
      <c r="IE28" s="149"/>
      <c r="IF28" s="148"/>
      <c r="IG28" s="149"/>
      <c r="IH28" s="148"/>
      <c r="II28" s="149"/>
      <c r="IJ28" s="148"/>
      <c r="IK28" s="150"/>
      <c r="IL28" s="148"/>
      <c r="IM28" s="150"/>
      <c r="IN28" s="148"/>
      <c r="IO28" s="150"/>
      <c r="IP28" s="148"/>
      <c r="IQ28" s="150"/>
      <c r="IR28" s="148"/>
      <c r="IS28" s="149"/>
      <c r="IT28" s="148"/>
      <c r="IU28" s="149"/>
      <c r="IV28" s="148"/>
      <c r="IW28" s="149"/>
      <c r="IX28" s="148"/>
      <c r="IY28" s="150"/>
      <c r="IZ28" s="148"/>
      <c r="JA28" s="150"/>
      <c r="JB28" s="148"/>
      <c r="JC28" s="150"/>
      <c r="JD28" s="148"/>
      <c r="JE28" s="149"/>
      <c r="JF28" s="148"/>
      <c r="JG28" s="149"/>
      <c r="JH28" s="148"/>
      <c r="JI28" s="149"/>
      <c r="JJ28" s="148"/>
      <c r="JK28" s="149"/>
      <c r="JL28" s="148"/>
      <c r="JM28" s="150"/>
      <c r="JN28" s="148"/>
      <c r="JO28" s="150"/>
      <c r="JP28" s="148"/>
      <c r="JQ28" s="150"/>
      <c r="JR28" s="148"/>
      <c r="JS28" s="149"/>
      <c r="JT28" s="148"/>
      <c r="JU28" s="150"/>
      <c r="JV28" s="148"/>
      <c r="JW28" s="149"/>
      <c r="JX28" s="148"/>
      <c r="JY28" s="149"/>
      <c r="JZ28" s="148"/>
      <c r="KA28" s="149"/>
      <c r="KB28" s="148"/>
      <c r="KC28" s="150"/>
      <c r="KD28" s="148"/>
      <c r="KE28" s="150"/>
      <c r="KF28" s="148"/>
      <c r="KG28" s="149"/>
      <c r="KH28" s="148"/>
      <c r="KI28" s="149"/>
      <c r="KJ28" s="148"/>
      <c r="KK28" s="150"/>
      <c r="KL28" s="148"/>
      <c r="KM28" s="149"/>
      <c r="KN28" s="148"/>
      <c r="KO28" s="149"/>
      <c r="KP28" s="148"/>
      <c r="KQ28" s="149"/>
      <c r="KR28" s="148"/>
      <c r="KS28" s="149"/>
      <c r="KT28" s="148"/>
      <c r="KU28" s="149"/>
      <c r="KV28" s="148"/>
      <c r="KW28" s="149"/>
      <c r="KX28" s="148"/>
      <c r="KY28" s="150"/>
      <c r="KZ28" s="148"/>
      <c r="LA28" s="149"/>
      <c r="LB28" s="148"/>
      <c r="LC28" s="150"/>
      <c r="LD28" s="148"/>
      <c r="LE28" s="150"/>
      <c r="LF28" s="148"/>
      <c r="LG28" s="150"/>
      <c r="LH28" s="148"/>
      <c r="LI28" s="149"/>
      <c r="LJ28" s="148"/>
      <c r="LK28" s="149"/>
      <c r="LL28" s="148"/>
      <c r="LM28" s="149"/>
      <c r="LN28" s="148"/>
      <c r="LO28" s="149"/>
      <c r="LP28" s="148"/>
      <c r="LQ28" s="150"/>
      <c r="LR28" s="148"/>
      <c r="LS28" s="150"/>
      <c r="LT28" s="148"/>
      <c r="LU28" s="150"/>
      <c r="LV28" s="148"/>
      <c r="LW28" s="149"/>
      <c r="LX28" s="148"/>
      <c r="LY28" s="149"/>
      <c r="LZ28" s="148"/>
      <c r="MA28" s="149"/>
      <c r="MB28" s="148"/>
      <c r="MC28" s="149"/>
      <c r="MD28" s="148"/>
      <c r="ME28" s="150"/>
      <c r="MF28" s="148"/>
      <c r="MG28" s="150"/>
      <c r="MH28" s="148"/>
      <c r="MI28" s="150"/>
      <c r="MJ28" s="148"/>
      <c r="MK28" s="150"/>
      <c r="ML28" s="148"/>
      <c r="MM28" s="149"/>
      <c r="MN28" s="148"/>
      <c r="MO28" s="149"/>
      <c r="MP28" s="148"/>
      <c r="MQ28" s="149"/>
      <c r="MR28" s="148"/>
      <c r="MS28" s="150"/>
      <c r="MT28" s="148"/>
      <c r="MU28" s="150"/>
      <c r="MV28" s="148"/>
      <c r="MW28" s="150"/>
      <c r="MX28" s="148"/>
      <c r="MY28" s="149"/>
      <c r="MZ28" s="148"/>
      <c r="NA28" s="149"/>
      <c r="NB28" s="148"/>
      <c r="NC28" s="149"/>
      <c r="ND28" s="148"/>
      <c r="NE28" s="149"/>
      <c r="NF28" s="148"/>
      <c r="NG28" s="150"/>
      <c r="NH28" s="148"/>
      <c r="NI28" s="150"/>
      <c r="NJ28" s="148"/>
      <c r="NK28" s="150"/>
      <c r="NL28" s="148"/>
      <c r="NM28" s="149"/>
      <c r="NN28" s="148"/>
      <c r="NO28" s="150"/>
      <c r="NP28" s="148"/>
      <c r="NQ28" s="149"/>
      <c r="NR28" s="148"/>
      <c r="NS28" s="149"/>
      <c r="NT28" s="148"/>
      <c r="NU28" s="149"/>
      <c r="NV28" s="148"/>
      <c r="NW28" s="150"/>
      <c r="NX28" s="148"/>
      <c r="NY28" s="150"/>
      <c r="NZ28" s="148"/>
      <c r="OA28" s="149"/>
      <c r="OB28" s="148"/>
      <c r="OC28" s="149"/>
      <c r="OD28" s="148"/>
      <c r="OE28" s="150"/>
      <c r="OF28" s="148"/>
      <c r="OG28" s="149"/>
      <c r="OH28" s="148"/>
      <c r="OI28" s="149"/>
      <c r="OJ28" s="148"/>
      <c r="OK28" s="149"/>
      <c r="OL28" s="148"/>
      <c r="OM28" s="149"/>
      <c r="ON28" s="148"/>
      <c r="OO28" s="149"/>
      <c r="OP28" s="148"/>
      <c r="OQ28" s="149"/>
      <c r="OR28" s="148"/>
      <c r="OS28" s="150"/>
      <c r="OT28" s="148"/>
      <c r="OU28" s="149"/>
      <c r="OV28" s="148"/>
      <c r="OW28" s="150"/>
      <c r="OX28" s="148"/>
      <c r="OY28" s="150"/>
      <c r="OZ28" s="148"/>
      <c r="PA28" s="150"/>
      <c r="PB28" s="148"/>
      <c r="PC28" s="149"/>
      <c r="PD28" s="148"/>
      <c r="PE28" s="149"/>
      <c r="PF28" s="148"/>
      <c r="PG28" s="149"/>
      <c r="PH28" s="148"/>
      <c r="PI28" s="149"/>
      <c r="PJ28" s="148"/>
      <c r="PK28" s="150"/>
      <c r="PL28" s="148"/>
      <c r="PM28" s="150"/>
      <c r="PN28" s="148"/>
      <c r="PO28" s="150"/>
      <c r="PP28" s="148"/>
      <c r="PQ28" s="149"/>
      <c r="PR28" s="148"/>
      <c r="PS28" s="149"/>
      <c r="PT28" s="148"/>
      <c r="PU28" s="149"/>
      <c r="PV28" s="148"/>
      <c r="PW28" s="149"/>
      <c r="PX28" s="148"/>
      <c r="PY28" s="150"/>
      <c r="PZ28" s="148"/>
      <c r="QA28" s="150"/>
      <c r="QB28" s="148"/>
      <c r="QC28" s="150"/>
      <c r="QD28" s="148"/>
      <c r="QE28" s="150"/>
      <c r="QF28" s="148"/>
      <c r="QG28" s="149"/>
      <c r="QH28" s="148"/>
      <c r="QI28" s="149"/>
      <c r="QJ28" s="148"/>
      <c r="QK28" s="149"/>
      <c r="QL28" s="148"/>
      <c r="QM28" s="150"/>
      <c r="QN28" s="148"/>
      <c r="QO28" s="150"/>
      <c r="QP28" s="148"/>
      <c r="QQ28" s="150"/>
      <c r="QR28" s="148"/>
      <c r="QS28" s="149"/>
      <c r="QT28" s="148"/>
      <c r="QU28" s="149"/>
      <c r="QV28" s="148"/>
      <c r="QW28" s="149"/>
      <c r="QX28" s="148"/>
      <c r="QY28" s="149"/>
      <c r="QZ28" s="148"/>
      <c r="RA28" s="150"/>
      <c r="RB28" s="148"/>
      <c r="RC28" s="150"/>
      <c r="RD28" s="148"/>
      <c r="RE28" s="150"/>
      <c r="RF28" s="148"/>
      <c r="RG28" s="149"/>
      <c r="RH28" s="148"/>
      <c r="RI28" s="150"/>
      <c r="RJ28" s="148"/>
      <c r="RK28" s="149"/>
      <c r="RL28" s="148"/>
      <c r="RM28" s="149"/>
      <c r="RN28" s="148"/>
      <c r="RO28" s="149"/>
      <c r="RP28" s="148"/>
      <c r="RQ28" s="150"/>
      <c r="RR28" s="148"/>
      <c r="RS28" s="150"/>
      <c r="RT28" s="148"/>
      <c r="RU28" s="149"/>
      <c r="RV28" s="148"/>
      <c r="RW28" s="149"/>
      <c r="RX28" s="148"/>
      <c r="RY28" s="150"/>
      <c r="RZ28" s="148"/>
      <c r="SA28" s="149"/>
      <c r="SB28" s="148"/>
      <c r="SC28" s="149"/>
      <c r="SD28" s="148"/>
      <c r="SE28" s="149"/>
      <c r="SF28" s="148"/>
      <c r="SG28" s="149"/>
      <c r="SH28" s="148"/>
      <c r="SI28" s="149"/>
      <c r="SJ28" s="148"/>
      <c r="SK28" s="149"/>
      <c r="SL28" s="148"/>
      <c r="SM28" s="150"/>
      <c r="SN28" s="148"/>
      <c r="SO28" s="149"/>
      <c r="SP28" s="148"/>
      <c r="SQ28" s="150"/>
      <c r="SR28" s="148"/>
      <c r="SS28" s="150"/>
      <c r="ST28" s="148"/>
      <c r="SU28" s="150"/>
      <c r="SV28" s="148"/>
      <c r="SW28" s="149"/>
      <c r="SX28" s="148"/>
      <c r="SY28" s="149"/>
      <c r="SZ28" s="148"/>
      <c r="TA28" s="149"/>
      <c r="TB28" s="148"/>
      <c r="TC28" s="149"/>
      <c r="TD28" s="148"/>
      <c r="TE28" s="150"/>
      <c r="TF28" s="148"/>
      <c r="TG28" s="150"/>
      <c r="TH28" s="148"/>
      <c r="TI28" s="150"/>
      <c r="TJ28" s="148"/>
      <c r="TK28" s="149"/>
      <c r="TL28" s="148"/>
      <c r="TM28" s="149"/>
      <c r="TN28" s="148"/>
      <c r="TO28" s="149"/>
      <c r="TP28" s="148"/>
      <c r="TQ28" s="149"/>
      <c r="TR28" s="148"/>
      <c r="TS28" s="150"/>
      <c r="TT28" s="148"/>
      <c r="TU28" s="150"/>
      <c r="TV28" s="148"/>
      <c r="TW28" s="150"/>
      <c r="TX28" s="148"/>
      <c r="TY28" s="150"/>
      <c r="TZ28" s="148"/>
      <c r="UA28" s="149"/>
      <c r="UB28" s="148"/>
      <c r="UC28" s="149"/>
      <c r="UD28" s="148"/>
      <c r="UE28" s="149"/>
      <c r="UF28" s="148"/>
      <c r="UG28" s="150"/>
      <c r="UH28" s="148"/>
      <c r="UI28" s="150"/>
      <c r="UJ28" s="148"/>
      <c r="UK28" s="150"/>
      <c r="UL28" s="148"/>
      <c r="UM28" s="149"/>
      <c r="UN28" s="148"/>
      <c r="UO28" s="149"/>
      <c r="UP28" s="148"/>
      <c r="UQ28" s="149"/>
      <c r="UR28" s="148"/>
      <c r="US28" s="149"/>
      <c r="UT28" s="148"/>
      <c r="UU28" s="150"/>
      <c r="UV28" s="148"/>
      <c r="UW28" s="150"/>
      <c r="UX28" s="148"/>
      <c r="UY28" s="150"/>
      <c r="UZ28" s="148"/>
      <c r="VA28" s="149"/>
      <c r="VB28" s="148"/>
      <c r="VC28" s="150"/>
      <c r="VD28" s="148"/>
      <c r="VE28" s="149"/>
      <c r="VF28" s="148"/>
      <c r="VG28" s="149"/>
      <c r="VH28" s="148"/>
      <c r="VI28" s="149"/>
      <c r="VJ28" s="148"/>
      <c r="VK28" s="150"/>
      <c r="VL28" s="148"/>
      <c r="VM28" s="150"/>
      <c r="VN28" s="148"/>
      <c r="VO28" s="149"/>
      <c r="VP28" s="148"/>
      <c r="VQ28" s="149"/>
      <c r="VR28" s="148"/>
      <c r="VS28" s="150"/>
      <c r="VT28" s="148"/>
      <c r="VU28" s="149"/>
      <c r="VV28" s="148"/>
      <c r="VW28" s="149"/>
      <c r="VX28" s="148"/>
      <c r="VY28" s="149"/>
      <c r="VZ28" s="148"/>
      <c r="WA28" s="149"/>
      <c r="WB28" s="148"/>
      <c r="WC28" s="149"/>
      <c r="WD28" s="148"/>
      <c r="WE28" s="149"/>
      <c r="WF28" s="148"/>
      <c r="WG28" s="150"/>
      <c r="WH28" s="148"/>
      <c r="WI28" s="149"/>
      <c r="WJ28" s="148"/>
      <c r="WK28" s="150"/>
      <c r="WL28" s="148"/>
      <c r="WM28" s="150"/>
      <c r="WN28" s="148"/>
      <c r="WO28" s="150"/>
      <c r="WP28" s="148"/>
      <c r="WQ28" s="149"/>
      <c r="WR28" s="148"/>
      <c r="WS28" s="149"/>
      <c r="WT28" s="148"/>
      <c r="WU28" s="149"/>
      <c r="WV28" s="148"/>
      <c r="WW28" s="149"/>
      <c r="WX28" s="148"/>
      <c r="WY28" s="150"/>
      <c r="WZ28" s="148"/>
      <c r="XA28" s="150"/>
      <c r="XB28" s="148"/>
      <c r="XC28" s="150"/>
      <c r="XD28" s="148"/>
      <c r="XE28" s="149"/>
      <c r="XF28" s="148"/>
      <c r="XG28" s="149"/>
      <c r="XH28" s="148"/>
      <c r="XI28" s="149"/>
      <c r="XJ28" s="148"/>
      <c r="XK28" s="149"/>
      <c r="XL28" s="148"/>
      <c r="XM28" s="150"/>
      <c r="XN28" s="148"/>
      <c r="XO28" s="150"/>
      <c r="XP28" s="148"/>
      <c r="XQ28" s="150"/>
      <c r="XR28" s="148"/>
      <c r="XS28" s="150"/>
      <c r="XT28" s="148"/>
      <c r="XU28" s="149"/>
      <c r="XV28" s="148"/>
      <c r="XW28" s="149"/>
      <c r="XX28" s="148"/>
      <c r="XY28" s="149"/>
      <c r="XZ28" s="148"/>
      <c r="YA28" s="150"/>
      <c r="YB28" s="148"/>
      <c r="YC28" s="150"/>
      <c r="YD28" s="148"/>
      <c r="YE28" s="150"/>
      <c r="YF28" s="148"/>
      <c r="YG28" s="149"/>
      <c r="YH28" s="148"/>
      <c r="YI28" s="149"/>
      <c r="YJ28" s="148"/>
      <c r="YK28" s="149"/>
      <c r="YL28" s="148"/>
      <c r="YM28" s="149"/>
      <c r="YN28" s="148"/>
      <c r="YO28" s="150"/>
      <c r="YP28" s="148"/>
      <c r="YQ28" s="150"/>
      <c r="YR28" s="148"/>
      <c r="YS28" s="150"/>
      <c r="YT28" s="148"/>
      <c r="YU28" s="149"/>
      <c r="YV28" s="148"/>
      <c r="YW28" s="150"/>
      <c r="YX28" s="148"/>
      <c r="YY28" s="149"/>
      <c r="YZ28" s="148"/>
      <c r="ZA28" s="149"/>
      <c r="ZB28" s="148"/>
      <c r="ZC28" s="149"/>
      <c r="ZD28" s="148"/>
      <c r="ZE28" s="150"/>
      <c r="ZF28" s="148"/>
      <c r="ZG28" s="150"/>
      <c r="ZH28" s="148"/>
      <c r="ZI28" s="149"/>
      <c r="ZJ28" s="148"/>
      <c r="ZK28" s="149"/>
      <c r="ZL28" s="148"/>
      <c r="ZM28" s="150"/>
      <c r="ZN28" s="148"/>
      <c r="ZO28" s="149"/>
      <c r="ZP28" s="148"/>
      <c r="ZQ28" s="149"/>
      <c r="ZR28" s="148"/>
      <c r="ZS28" s="149"/>
      <c r="ZT28" s="148"/>
      <c r="ZU28" s="149"/>
      <c r="ZV28" s="148"/>
      <c r="ZW28" s="149"/>
      <c r="ZX28" s="148"/>
      <c r="ZY28" s="149"/>
      <c r="ZZ28" s="148"/>
      <c r="AAA28" s="150"/>
      <c r="AAB28" s="148"/>
      <c r="AAC28" s="149"/>
      <c r="AAD28" s="148"/>
      <c r="AAE28" s="150"/>
      <c r="AAF28" s="148"/>
      <c r="AAG28" s="150"/>
      <c r="AAH28" s="148"/>
      <c r="AAI28" s="150"/>
      <c r="AAJ28" s="148"/>
      <c r="AAK28" s="149"/>
      <c r="AAL28" s="148"/>
      <c r="AAM28" s="149"/>
      <c r="AAN28" s="148"/>
      <c r="AAO28" s="149"/>
      <c r="AAP28" s="148"/>
      <c r="AAQ28" s="149"/>
      <c r="AAR28" s="148"/>
      <c r="AAS28" s="150"/>
      <c r="AAT28" s="148"/>
      <c r="AAU28" s="150"/>
      <c r="AAV28" s="148"/>
      <c r="AAW28" s="150"/>
      <c r="AAX28" s="148"/>
      <c r="AAY28" s="149"/>
      <c r="AAZ28" s="148"/>
      <c r="ABA28" s="149"/>
      <c r="ABB28" s="148"/>
      <c r="ABC28" s="149"/>
      <c r="ABD28" s="148"/>
      <c r="ABE28" s="149"/>
      <c r="ABF28" s="148"/>
      <c r="ABG28" s="150"/>
      <c r="ABH28" s="148"/>
      <c r="ABI28" s="150"/>
      <c r="ABJ28" s="148"/>
      <c r="ABK28" s="150"/>
      <c r="ABL28" s="148"/>
      <c r="ABM28" s="150"/>
      <c r="ABN28" s="148"/>
      <c r="ABO28" s="149"/>
      <c r="ABP28" s="148"/>
      <c r="ABQ28" s="149"/>
      <c r="ABR28" s="148"/>
      <c r="ABS28" s="149"/>
      <c r="ABT28" s="148"/>
      <c r="ABU28" s="150"/>
      <c r="ABV28" s="148"/>
      <c r="ABW28" s="150"/>
      <c r="ABX28" s="148"/>
      <c r="ABY28" s="150"/>
      <c r="ABZ28" s="148"/>
      <c r="ACA28" s="149"/>
      <c r="ACB28" s="148"/>
      <c r="ACC28" s="149"/>
      <c r="ACD28" s="148"/>
      <c r="ACE28" s="149"/>
      <c r="ACF28" s="148"/>
      <c r="ACG28" s="149"/>
      <c r="ACH28" s="148"/>
      <c r="ACI28" s="150"/>
      <c r="ACJ28" s="148"/>
      <c r="ACK28" s="150"/>
      <c r="ACL28" s="148"/>
      <c r="ACM28" s="150"/>
      <c r="ACN28" s="148"/>
      <c r="ACO28" s="149"/>
      <c r="ACP28" s="148"/>
      <c r="ACQ28" s="150"/>
      <c r="ACR28" s="148"/>
      <c r="ACS28" s="149"/>
      <c r="ACT28" s="148"/>
      <c r="ACU28" s="149"/>
      <c r="ACV28" s="148"/>
      <c r="ACW28" s="149"/>
      <c r="ACX28" s="148"/>
      <c r="ACY28" s="150"/>
      <c r="ACZ28" s="148"/>
      <c r="ADA28" s="150"/>
      <c r="ADB28" s="148"/>
      <c r="ADC28" s="149"/>
      <c r="ADD28" s="148"/>
      <c r="ADE28" s="149"/>
      <c r="ADF28" s="148"/>
      <c r="ADG28" s="150"/>
    </row>
    <row r="29" spans="1:787" s="146" customFormat="1" ht="20.25" customHeight="1" thickBot="1">
      <c r="A29" s="256"/>
      <c r="B29" s="263"/>
      <c r="C29" s="140">
        <f>IF(B28="","",CONCATENATE(B28,1))</f>
      </c>
      <c r="D29" s="141"/>
      <c r="E29" s="142"/>
      <c r="F29" s="141"/>
      <c r="G29" s="142"/>
      <c r="H29" s="141"/>
      <c r="I29" s="142"/>
      <c r="J29" s="141"/>
      <c r="K29" s="142"/>
      <c r="L29" s="141"/>
      <c r="M29" s="142"/>
      <c r="N29" s="141"/>
      <c r="O29" s="142"/>
      <c r="P29" s="141"/>
      <c r="Q29" s="143"/>
      <c r="R29" s="141"/>
      <c r="S29" s="142"/>
      <c r="T29" s="141"/>
      <c r="U29" s="143"/>
      <c r="V29" s="141"/>
      <c r="W29" s="143"/>
      <c r="X29" s="141"/>
      <c r="Y29" s="143"/>
      <c r="Z29" s="141"/>
      <c r="AA29" s="142"/>
      <c r="AB29" s="141"/>
      <c r="AC29" s="142"/>
      <c r="AD29" s="141"/>
      <c r="AE29" s="142"/>
      <c r="AF29" s="141"/>
      <c r="AG29" s="142"/>
      <c r="AH29" s="141"/>
      <c r="AI29" s="143"/>
      <c r="AJ29" s="141"/>
      <c r="AK29" s="143"/>
      <c r="AL29" s="141"/>
      <c r="AM29" s="143"/>
      <c r="AN29" s="141"/>
      <c r="AO29" s="142"/>
      <c r="AP29" s="141"/>
      <c r="AQ29" s="142"/>
      <c r="AR29" s="141"/>
      <c r="AS29" s="142"/>
      <c r="AT29" s="141"/>
      <c r="AU29" s="142"/>
      <c r="AV29" s="141"/>
      <c r="AW29" s="143"/>
      <c r="AX29" s="141"/>
      <c r="AY29" s="143"/>
      <c r="AZ29" s="141"/>
      <c r="BA29" s="143"/>
      <c r="BB29" s="141"/>
      <c r="BC29" s="143"/>
      <c r="BD29" s="141"/>
      <c r="BE29" s="142"/>
      <c r="BF29" s="141"/>
      <c r="BG29" s="142"/>
      <c r="BH29" s="141"/>
      <c r="BI29" s="142"/>
      <c r="BJ29" s="141"/>
      <c r="BK29" s="143"/>
      <c r="BL29" s="141"/>
      <c r="BM29" s="143"/>
      <c r="BN29" s="141"/>
      <c r="BO29" s="143"/>
      <c r="BP29" s="141"/>
      <c r="BQ29" s="142"/>
      <c r="BR29" s="141"/>
      <c r="BS29" s="142"/>
      <c r="BT29" s="141"/>
      <c r="BU29" s="142"/>
      <c r="BV29" s="141"/>
      <c r="BW29" s="142"/>
      <c r="BX29" s="141"/>
      <c r="BY29" s="143"/>
      <c r="BZ29" s="141"/>
      <c r="CA29" s="143"/>
      <c r="CB29" s="141"/>
      <c r="CC29" s="143"/>
      <c r="CD29" s="141"/>
      <c r="CE29" s="142"/>
      <c r="CF29" s="141"/>
      <c r="CG29" s="143"/>
      <c r="CH29" s="141"/>
      <c r="CI29" s="142"/>
      <c r="CJ29" s="141"/>
      <c r="CK29" s="142"/>
      <c r="CL29" s="141"/>
      <c r="CM29" s="142"/>
      <c r="CN29" s="141"/>
      <c r="CO29" s="143"/>
      <c r="CP29" s="141"/>
      <c r="CQ29" s="143"/>
      <c r="CR29" s="141"/>
      <c r="CS29" s="142"/>
      <c r="CT29" s="141"/>
      <c r="CU29" s="142"/>
      <c r="CV29" s="141"/>
      <c r="CW29" s="143"/>
      <c r="CX29" s="141"/>
      <c r="CY29" s="142"/>
      <c r="CZ29" s="141"/>
      <c r="DA29" s="142"/>
      <c r="DB29" s="141"/>
      <c r="DC29" s="142"/>
      <c r="DD29" s="141"/>
      <c r="DE29" s="142"/>
      <c r="DF29" s="141"/>
      <c r="DG29" s="142"/>
      <c r="DH29" s="141"/>
      <c r="DI29" s="142"/>
      <c r="DJ29" s="141"/>
      <c r="DK29" s="143"/>
      <c r="DL29" s="141"/>
      <c r="DM29" s="142"/>
      <c r="DN29" s="141"/>
      <c r="DO29" s="143"/>
      <c r="DP29" s="141"/>
      <c r="DQ29" s="143"/>
      <c r="DR29" s="141"/>
      <c r="DS29" s="143"/>
      <c r="DT29" s="141"/>
      <c r="DU29" s="142"/>
      <c r="DV29" s="141"/>
      <c r="DW29" s="142"/>
      <c r="DX29" s="141"/>
      <c r="DY29" s="142"/>
      <c r="DZ29" s="141"/>
      <c r="EA29" s="142"/>
      <c r="EB29" s="141"/>
      <c r="EC29" s="143"/>
      <c r="ED29" s="141"/>
      <c r="EE29" s="143"/>
      <c r="EF29" s="141"/>
      <c r="EG29" s="143"/>
      <c r="EH29" s="141"/>
      <c r="EI29" s="142"/>
      <c r="EJ29" s="141"/>
      <c r="EK29" s="142"/>
      <c r="EL29" s="141"/>
      <c r="EM29" s="142"/>
      <c r="EN29" s="141"/>
      <c r="EO29" s="142"/>
      <c r="EP29" s="141"/>
      <c r="EQ29" s="143"/>
      <c r="ER29" s="141"/>
      <c r="ES29" s="143"/>
      <c r="ET29" s="141"/>
      <c r="EU29" s="143"/>
      <c r="EV29" s="141"/>
      <c r="EW29" s="143"/>
      <c r="EX29" s="141"/>
      <c r="EY29" s="142"/>
      <c r="EZ29" s="141"/>
      <c r="FA29" s="142"/>
      <c r="FB29" s="141"/>
      <c r="FC29" s="142"/>
      <c r="FD29" s="141"/>
      <c r="FE29" s="143"/>
      <c r="FF29" s="141"/>
      <c r="FG29" s="143"/>
      <c r="FH29" s="141"/>
      <c r="FI29" s="143"/>
      <c r="FJ29" s="141"/>
      <c r="FK29" s="142"/>
      <c r="FL29" s="141"/>
      <c r="FM29" s="142"/>
      <c r="FN29" s="141"/>
      <c r="FO29" s="142"/>
      <c r="FP29" s="141"/>
      <c r="FQ29" s="142"/>
      <c r="FR29" s="141"/>
      <c r="FS29" s="143"/>
      <c r="FT29" s="141"/>
      <c r="FU29" s="143"/>
      <c r="FV29" s="141"/>
      <c r="FW29" s="143"/>
      <c r="FX29" s="141"/>
      <c r="FY29" s="142"/>
      <c r="FZ29" s="141"/>
      <c r="GA29" s="143"/>
      <c r="GB29" s="141"/>
      <c r="GC29" s="142"/>
      <c r="GD29" s="141"/>
      <c r="GE29" s="142"/>
      <c r="GF29" s="141"/>
      <c r="GG29" s="142"/>
      <c r="GH29" s="141"/>
      <c r="GI29" s="143"/>
      <c r="GJ29" s="141"/>
      <c r="GK29" s="143"/>
      <c r="GL29" s="141"/>
      <c r="GM29" s="142"/>
      <c r="GN29" s="141"/>
      <c r="GO29" s="142"/>
      <c r="GP29" s="141"/>
      <c r="GQ29" s="143"/>
      <c r="GR29" s="141"/>
      <c r="GS29" s="142"/>
      <c r="GT29" s="141"/>
      <c r="GU29" s="142"/>
      <c r="GV29" s="141"/>
      <c r="GW29" s="142"/>
      <c r="GX29" s="141"/>
      <c r="GY29" s="142"/>
      <c r="GZ29" s="141"/>
      <c r="HA29" s="142"/>
      <c r="HB29" s="141"/>
      <c r="HC29" s="142"/>
      <c r="HD29" s="141"/>
      <c r="HE29" s="143"/>
      <c r="HF29" s="141"/>
      <c r="HG29" s="142"/>
      <c r="HH29" s="141"/>
      <c r="HI29" s="143"/>
      <c r="HJ29" s="141"/>
      <c r="HK29" s="143"/>
      <c r="HL29" s="141"/>
      <c r="HM29" s="143"/>
      <c r="HN29" s="141"/>
      <c r="HO29" s="142"/>
      <c r="HP29" s="141"/>
      <c r="HQ29" s="142"/>
      <c r="HR29" s="141"/>
      <c r="HS29" s="142"/>
      <c r="HT29" s="141"/>
      <c r="HU29" s="142"/>
      <c r="HV29" s="141"/>
      <c r="HW29" s="143"/>
      <c r="HX29" s="141"/>
      <c r="HY29" s="143"/>
      <c r="HZ29" s="141"/>
      <c r="IA29" s="143"/>
      <c r="IB29" s="141"/>
      <c r="IC29" s="142"/>
      <c r="ID29" s="141"/>
      <c r="IE29" s="142"/>
      <c r="IF29" s="141"/>
      <c r="IG29" s="142"/>
      <c r="IH29" s="141"/>
      <c r="II29" s="142"/>
      <c r="IJ29" s="141"/>
      <c r="IK29" s="143"/>
      <c r="IL29" s="141"/>
      <c r="IM29" s="143"/>
      <c r="IN29" s="141"/>
      <c r="IO29" s="143"/>
      <c r="IP29" s="141"/>
      <c r="IQ29" s="143"/>
      <c r="IR29" s="141"/>
      <c r="IS29" s="142"/>
      <c r="IT29" s="141"/>
      <c r="IU29" s="142"/>
      <c r="IV29" s="141"/>
      <c r="IW29" s="142"/>
      <c r="IX29" s="141"/>
      <c r="IY29" s="143"/>
      <c r="IZ29" s="141"/>
      <c r="JA29" s="143"/>
      <c r="JB29" s="141"/>
      <c r="JC29" s="143"/>
      <c r="JD29" s="141"/>
      <c r="JE29" s="142"/>
      <c r="JF29" s="148"/>
      <c r="JG29" s="149"/>
      <c r="JH29" s="141"/>
      <c r="JI29" s="142"/>
      <c r="JJ29" s="141"/>
      <c r="JK29" s="142"/>
      <c r="JL29" s="141"/>
      <c r="JM29" s="143"/>
      <c r="JN29" s="141"/>
      <c r="JO29" s="143"/>
      <c r="JP29" s="141"/>
      <c r="JQ29" s="143"/>
      <c r="JR29" s="141"/>
      <c r="JS29" s="142"/>
      <c r="JT29" s="141"/>
      <c r="JU29" s="143"/>
      <c r="JV29" s="141"/>
      <c r="JW29" s="142"/>
      <c r="JX29" s="141"/>
      <c r="JY29" s="142"/>
      <c r="JZ29" s="141"/>
      <c r="KA29" s="142"/>
      <c r="KB29" s="141"/>
      <c r="KC29" s="143"/>
      <c r="KD29" s="141"/>
      <c r="KE29" s="143"/>
      <c r="KF29" s="141"/>
      <c r="KG29" s="142"/>
      <c r="KH29" s="141"/>
      <c r="KI29" s="142"/>
      <c r="KJ29" s="141"/>
      <c r="KK29" s="143"/>
      <c r="KL29" s="141"/>
      <c r="KM29" s="142"/>
      <c r="KN29" s="141"/>
      <c r="KO29" s="142"/>
      <c r="KP29" s="141"/>
      <c r="KQ29" s="142"/>
      <c r="KR29" s="141"/>
      <c r="KS29" s="142"/>
      <c r="KT29" s="141"/>
      <c r="KU29" s="142"/>
      <c r="KV29" s="141"/>
      <c r="KW29" s="142"/>
      <c r="KX29" s="141"/>
      <c r="KY29" s="143"/>
      <c r="KZ29" s="141"/>
      <c r="LA29" s="142"/>
      <c r="LB29" s="141"/>
      <c r="LC29" s="143"/>
      <c r="LD29" s="141"/>
      <c r="LE29" s="143"/>
      <c r="LF29" s="141"/>
      <c r="LG29" s="143"/>
      <c r="LH29" s="141"/>
      <c r="LI29" s="142"/>
      <c r="LJ29" s="141"/>
      <c r="LK29" s="142"/>
      <c r="LL29" s="141"/>
      <c r="LM29" s="142"/>
      <c r="LN29" s="141"/>
      <c r="LO29" s="142"/>
      <c r="LP29" s="141"/>
      <c r="LQ29" s="143"/>
      <c r="LR29" s="141"/>
      <c r="LS29" s="143"/>
      <c r="LT29" s="141"/>
      <c r="LU29" s="143"/>
      <c r="LV29" s="141"/>
      <c r="LW29" s="142"/>
      <c r="LX29" s="141"/>
      <c r="LY29" s="142"/>
      <c r="LZ29" s="141"/>
      <c r="MA29" s="142"/>
      <c r="MB29" s="141"/>
      <c r="MC29" s="142"/>
      <c r="MD29" s="141"/>
      <c r="ME29" s="143"/>
      <c r="MF29" s="141"/>
      <c r="MG29" s="143"/>
      <c r="MH29" s="141"/>
      <c r="MI29" s="143"/>
      <c r="MJ29" s="141"/>
      <c r="MK29" s="143"/>
      <c r="ML29" s="141"/>
      <c r="MM29" s="142"/>
      <c r="MN29" s="141"/>
      <c r="MO29" s="142"/>
      <c r="MP29" s="141"/>
      <c r="MQ29" s="142"/>
      <c r="MR29" s="141"/>
      <c r="MS29" s="143"/>
      <c r="MT29" s="141"/>
      <c r="MU29" s="143"/>
      <c r="MV29" s="141"/>
      <c r="MW29" s="143"/>
      <c r="MX29" s="141"/>
      <c r="MY29" s="142"/>
      <c r="MZ29" s="141"/>
      <c r="NA29" s="142"/>
      <c r="NB29" s="141"/>
      <c r="NC29" s="142"/>
      <c r="ND29" s="141"/>
      <c r="NE29" s="142"/>
      <c r="NF29" s="141"/>
      <c r="NG29" s="143"/>
      <c r="NH29" s="141"/>
      <c r="NI29" s="143"/>
      <c r="NJ29" s="141"/>
      <c r="NK29" s="143"/>
      <c r="NL29" s="141"/>
      <c r="NM29" s="142"/>
      <c r="NN29" s="141"/>
      <c r="NO29" s="143"/>
      <c r="NP29" s="141"/>
      <c r="NQ29" s="142"/>
      <c r="NR29" s="141"/>
      <c r="NS29" s="142"/>
      <c r="NT29" s="141"/>
      <c r="NU29" s="142"/>
      <c r="NV29" s="141"/>
      <c r="NW29" s="143"/>
      <c r="NX29" s="141"/>
      <c r="NY29" s="143"/>
      <c r="NZ29" s="141"/>
      <c r="OA29" s="142"/>
      <c r="OB29" s="141"/>
      <c r="OC29" s="142"/>
      <c r="OD29" s="141"/>
      <c r="OE29" s="143"/>
      <c r="OF29" s="141"/>
      <c r="OG29" s="142"/>
      <c r="OH29" s="141"/>
      <c r="OI29" s="142"/>
      <c r="OJ29" s="141"/>
      <c r="OK29" s="142"/>
      <c r="OL29" s="141"/>
      <c r="OM29" s="142"/>
      <c r="ON29" s="141"/>
      <c r="OO29" s="142"/>
      <c r="OP29" s="141"/>
      <c r="OQ29" s="142"/>
      <c r="OR29" s="141"/>
      <c r="OS29" s="143"/>
      <c r="OT29" s="141"/>
      <c r="OU29" s="142"/>
      <c r="OV29" s="141"/>
      <c r="OW29" s="143"/>
      <c r="OX29" s="141"/>
      <c r="OY29" s="143"/>
      <c r="OZ29" s="141"/>
      <c r="PA29" s="143"/>
      <c r="PB29" s="141"/>
      <c r="PC29" s="142"/>
      <c r="PD29" s="141"/>
      <c r="PE29" s="142"/>
      <c r="PF29" s="141"/>
      <c r="PG29" s="142"/>
      <c r="PH29" s="141"/>
      <c r="PI29" s="142"/>
      <c r="PJ29" s="141"/>
      <c r="PK29" s="143"/>
      <c r="PL29" s="141"/>
      <c r="PM29" s="143"/>
      <c r="PN29" s="141"/>
      <c r="PO29" s="143"/>
      <c r="PP29" s="141"/>
      <c r="PQ29" s="142"/>
      <c r="PR29" s="141"/>
      <c r="PS29" s="142"/>
      <c r="PT29" s="141"/>
      <c r="PU29" s="142"/>
      <c r="PV29" s="141"/>
      <c r="PW29" s="142"/>
      <c r="PX29" s="141"/>
      <c r="PY29" s="143"/>
      <c r="PZ29" s="141"/>
      <c r="QA29" s="143"/>
      <c r="QB29" s="141"/>
      <c r="QC29" s="143"/>
      <c r="QD29" s="141"/>
      <c r="QE29" s="143"/>
      <c r="QF29" s="141"/>
      <c r="QG29" s="142"/>
      <c r="QH29" s="141"/>
      <c r="QI29" s="142"/>
      <c r="QJ29" s="141"/>
      <c r="QK29" s="142"/>
      <c r="QL29" s="141"/>
      <c r="QM29" s="143"/>
      <c r="QN29" s="141"/>
      <c r="QO29" s="143"/>
      <c r="QP29" s="141"/>
      <c r="QQ29" s="143"/>
      <c r="QR29" s="141"/>
      <c r="QS29" s="142"/>
      <c r="QT29" s="141"/>
      <c r="QU29" s="142"/>
      <c r="QV29" s="141"/>
      <c r="QW29" s="142"/>
      <c r="QX29" s="141"/>
      <c r="QY29" s="142"/>
      <c r="QZ29" s="141"/>
      <c r="RA29" s="143"/>
      <c r="RB29" s="141"/>
      <c r="RC29" s="143"/>
      <c r="RD29" s="141"/>
      <c r="RE29" s="143"/>
      <c r="RF29" s="141"/>
      <c r="RG29" s="142"/>
      <c r="RH29" s="141"/>
      <c r="RI29" s="143"/>
      <c r="RJ29" s="141"/>
      <c r="RK29" s="142"/>
      <c r="RL29" s="141"/>
      <c r="RM29" s="142"/>
      <c r="RN29" s="141"/>
      <c r="RO29" s="142"/>
      <c r="RP29" s="141"/>
      <c r="RQ29" s="143"/>
      <c r="RR29" s="141"/>
      <c r="RS29" s="143"/>
      <c r="RT29" s="141"/>
      <c r="RU29" s="142"/>
      <c r="RV29" s="141"/>
      <c r="RW29" s="142"/>
      <c r="RX29" s="141"/>
      <c r="RY29" s="143"/>
      <c r="RZ29" s="141"/>
      <c r="SA29" s="142"/>
      <c r="SB29" s="141"/>
      <c r="SC29" s="142"/>
      <c r="SD29" s="141"/>
      <c r="SE29" s="142"/>
      <c r="SF29" s="141"/>
      <c r="SG29" s="142"/>
      <c r="SH29" s="141"/>
      <c r="SI29" s="142"/>
      <c r="SJ29" s="141"/>
      <c r="SK29" s="142"/>
      <c r="SL29" s="141"/>
      <c r="SM29" s="143"/>
      <c r="SN29" s="141"/>
      <c r="SO29" s="142"/>
      <c r="SP29" s="141"/>
      <c r="SQ29" s="143"/>
      <c r="SR29" s="141"/>
      <c r="SS29" s="143"/>
      <c r="ST29" s="141"/>
      <c r="SU29" s="143"/>
      <c r="SV29" s="141"/>
      <c r="SW29" s="142"/>
      <c r="SX29" s="141"/>
      <c r="SY29" s="142"/>
      <c r="SZ29" s="141"/>
      <c r="TA29" s="142"/>
      <c r="TB29" s="141"/>
      <c r="TC29" s="142"/>
      <c r="TD29" s="141"/>
      <c r="TE29" s="143"/>
      <c r="TF29" s="141"/>
      <c r="TG29" s="143"/>
      <c r="TH29" s="141"/>
      <c r="TI29" s="143"/>
      <c r="TJ29" s="141"/>
      <c r="TK29" s="142"/>
      <c r="TL29" s="141"/>
      <c r="TM29" s="142"/>
      <c r="TN29" s="141"/>
      <c r="TO29" s="142"/>
      <c r="TP29" s="141"/>
      <c r="TQ29" s="142"/>
      <c r="TR29" s="141"/>
      <c r="TS29" s="143"/>
      <c r="TT29" s="141"/>
      <c r="TU29" s="143"/>
      <c r="TV29" s="141"/>
      <c r="TW29" s="143"/>
      <c r="TX29" s="141"/>
      <c r="TY29" s="143"/>
      <c r="TZ29" s="141"/>
      <c r="UA29" s="142"/>
      <c r="UB29" s="141"/>
      <c r="UC29" s="142"/>
      <c r="UD29" s="141"/>
      <c r="UE29" s="142"/>
      <c r="UF29" s="141"/>
      <c r="UG29" s="143"/>
      <c r="UH29" s="141"/>
      <c r="UI29" s="143"/>
      <c r="UJ29" s="141"/>
      <c r="UK29" s="143"/>
      <c r="UL29" s="141"/>
      <c r="UM29" s="142"/>
      <c r="UN29" s="141"/>
      <c r="UO29" s="142"/>
      <c r="UP29" s="141"/>
      <c r="UQ29" s="142"/>
      <c r="UR29" s="141"/>
      <c r="US29" s="142"/>
      <c r="UT29" s="141"/>
      <c r="UU29" s="143"/>
      <c r="UV29" s="141"/>
      <c r="UW29" s="143"/>
      <c r="UX29" s="141"/>
      <c r="UY29" s="143"/>
      <c r="UZ29" s="141"/>
      <c r="VA29" s="142"/>
      <c r="VB29" s="141"/>
      <c r="VC29" s="143"/>
      <c r="VD29" s="141"/>
      <c r="VE29" s="142"/>
      <c r="VF29" s="141"/>
      <c r="VG29" s="142"/>
      <c r="VH29" s="141"/>
      <c r="VI29" s="142"/>
      <c r="VJ29" s="141"/>
      <c r="VK29" s="143"/>
      <c r="VL29" s="141"/>
      <c r="VM29" s="143"/>
      <c r="VN29" s="141"/>
      <c r="VO29" s="142"/>
      <c r="VP29" s="141"/>
      <c r="VQ29" s="142"/>
      <c r="VR29" s="141"/>
      <c r="VS29" s="143"/>
      <c r="VT29" s="141"/>
      <c r="VU29" s="142"/>
      <c r="VV29" s="141"/>
      <c r="VW29" s="142"/>
      <c r="VX29" s="141"/>
      <c r="VY29" s="142"/>
      <c r="VZ29" s="141"/>
      <c r="WA29" s="142"/>
      <c r="WB29" s="141"/>
      <c r="WC29" s="142"/>
      <c r="WD29" s="141"/>
      <c r="WE29" s="142"/>
      <c r="WF29" s="141"/>
      <c r="WG29" s="143"/>
      <c r="WH29" s="141"/>
      <c r="WI29" s="142"/>
      <c r="WJ29" s="141"/>
      <c r="WK29" s="143"/>
      <c r="WL29" s="141"/>
      <c r="WM29" s="143"/>
      <c r="WN29" s="141"/>
      <c r="WO29" s="143"/>
      <c r="WP29" s="141"/>
      <c r="WQ29" s="142"/>
      <c r="WR29" s="141"/>
      <c r="WS29" s="142"/>
      <c r="WT29" s="148"/>
      <c r="WU29" s="149"/>
      <c r="WV29" s="141"/>
      <c r="WW29" s="142"/>
      <c r="WX29" s="141"/>
      <c r="WY29" s="143"/>
      <c r="WZ29" s="141"/>
      <c r="XA29" s="143"/>
      <c r="XB29" s="141"/>
      <c r="XC29" s="143"/>
      <c r="XD29" s="141"/>
      <c r="XE29" s="142"/>
      <c r="XF29" s="141"/>
      <c r="XG29" s="142"/>
      <c r="XH29" s="141"/>
      <c r="XI29" s="142"/>
      <c r="XJ29" s="141"/>
      <c r="XK29" s="142"/>
      <c r="XL29" s="141"/>
      <c r="XM29" s="143"/>
      <c r="XN29" s="141"/>
      <c r="XO29" s="143"/>
      <c r="XP29" s="141"/>
      <c r="XQ29" s="143"/>
      <c r="XR29" s="141"/>
      <c r="XS29" s="143"/>
      <c r="XT29" s="141"/>
      <c r="XU29" s="142"/>
      <c r="XV29" s="141"/>
      <c r="XW29" s="142"/>
      <c r="XX29" s="141"/>
      <c r="XY29" s="142"/>
      <c r="XZ29" s="141"/>
      <c r="YA29" s="143"/>
      <c r="YB29" s="141"/>
      <c r="YC29" s="143"/>
      <c r="YD29" s="141"/>
      <c r="YE29" s="143"/>
      <c r="YF29" s="141"/>
      <c r="YG29" s="142"/>
      <c r="YH29" s="141"/>
      <c r="YI29" s="142"/>
      <c r="YJ29" s="141"/>
      <c r="YK29" s="142"/>
      <c r="YL29" s="141"/>
      <c r="YM29" s="142"/>
      <c r="YN29" s="141"/>
      <c r="YO29" s="143"/>
      <c r="YP29" s="141"/>
      <c r="YQ29" s="143"/>
      <c r="YR29" s="141"/>
      <c r="YS29" s="143"/>
      <c r="YT29" s="141"/>
      <c r="YU29" s="142"/>
      <c r="YV29" s="141"/>
      <c r="YW29" s="143"/>
      <c r="YX29" s="141"/>
      <c r="YY29" s="142"/>
      <c r="YZ29" s="141"/>
      <c r="ZA29" s="142"/>
      <c r="ZB29" s="141"/>
      <c r="ZC29" s="142"/>
      <c r="ZD29" s="141"/>
      <c r="ZE29" s="143"/>
      <c r="ZF29" s="141"/>
      <c r="ZG29" s="143"/>
      <c r="ZH29" s="141"/>
      <c r="ZI29" s="142"/>
      <c r="ZJ29" s="141"/>
      <c r="ZK29" s="142"/>
      <c r="ZL29" s="141"/>
      <c r="ZM29" s="143"/>
      <c r="ZN29" s="141"/>
      <c r="ZO29" s="142"/>
      <c r="ZP29" s="141"/>
      <c r="ZQ29" s="142"/>
      <c r="ZR29" s="141"/>
      <c r="ZS29" s="142"/>
      <c r="ZT29" s="141"/>
      <c r="ZU29" s="142"/>
      <c r="ZV29" s="141"/>
      <c r="ZW29" s="142"/>
      <c r="ZX29" s="141"/>
      <c r="ZY29" s="142"/>
      <c r="ZZ29" s="141"/>
      <c r="AAA29" s="143"/>
      <c r="AAB29" s="141"/>
      <c r="AAC29" s="142"/>
      <c r="AAD29" s="141"/>
      <c r="AAE29" s="143"/>
      <c r="AAF29" s="141"/>
      <c r="AAG29" s="143"/>
      <c r="AAH29" s="141"/>
      <c r="AAI29" s="143"/>
      <c r="AAJ29" s="141"/>
      <c r="AAK29" s="142"/>
      <c r="AAL29" s="141"/>
      <c r="AAM29" s="142"/>
      <c r="AAN29" s="141"/>
      <c r="AAO29" s="142"/>
      <c r="AAP29" s="141"/>
      <c r="AAQ29" s="142"/>
      <c r="AAR29" s="141"/>
      <c r="AAS29" s="143"/>
      <c r="AAT29" s="141"/>
      <c r="AAU29" s="143"/>
      <c r="AAV29" s="141"/>
      <c r="AAW29" s="143"/>
      <c r="AAX29" s="141"/>
      <c r="AAY29" s="142"/>
      <c r="AAZ29" s="141"/>
      <c r="ABA29" s="142"/>
      <c r="ABB29" s="141"/>
      <c r="ABC29" s="142"/>
      <c r="ABD29" s="141"/>
      <c r="ABE29" s="142"/>
      <c r="ABF29" s="141"/>
      <c r="ABG29" s="143"/>
      <c r="ABH29" s="141"/>
      <c r="ABI29" s="143"/>
      <c r="ABJ29" s="141"/>
      <c r="ABK29" s="143"/>
      <c r="ABL29" s="141"/>
      <c r="ABM29" s="143"/>
      <c r="ABN29" s="141"/>
      <c r="ABO29" s="142"/>
      <c r="ABP29" s="141"/>
      <c r="ABQ29" s="142"/>
      <c r="ABR29" s="141"/>
      <c r="ABS29" s="142"/>
      <c r="ABT29" s="141"/>
      <c r="ABU29" s="143"/>
      <c r="ABV29" s="141"/>
      <c r="ABW29" s="143"/>
      <c r="ABX29" s="141"/>
      <c r="ABY29" s="143"/>
      <c r="ABZ29" s="141"/>
      <c r="ACA29" s="142"/>
      <c r="ACB29" s="141"/>
      <c r="ACC29" s="142"/>
      <c r="ACD29" s="141"/>
      <c r="ACE29" s="142"/>
      <c r="ACF29" s="141"/>
      <c r="ACG29" s="142"/>
      <c r="ACH29" s="141"/>
      <c r="ACI29" s="143"/>
      <c r="ACJ29" s="141"/>
      <c r="ACK29" s="143"/>
      <c r="ACL29" s="141"/>
      <c r="ACM29" s="143"/>
      <c r="ACN29" s="141"/>
      <c r="ACO29" s="142"/>
      <c r="ACP29" s="141"/>
      <c r="ACQ29" s="143"/>
      <c r="ACR29" s="141"/>
      <c r="ACS29" s="142"/>
      <c r="ACT29" s="141"/>
      <c r="ACU29" s="142"/>
      <c r="ACV29" s="141"/>
      <c r="ACW29" s="142"/>
      <c r="ACX29" s="141"/>
      <c r="ACY29" s="143"/>
      <c r="ACZ29" s="141"/>
      <c r="ADA29" s="143"/>
      <c r="ADB29" s="141"/>
      <c r="ADC29" s="142"/>
      <c r="ADD29" s="141"/>
      <c r="ADE29" s="142"/>
      <c r="ADF29" s="141"/>
      <c r="ADG29" s="143"/>
    </row>
    <row r="30" spans="1:787" s="151" customFormat="1" ht="20.25" customHeight="1" thickBot="1">
      <c r="A30" s="255">
        <v>15</v>
      </c>
      <c r="B30" s="262"/>
      <c r="C30" s="147">
        <f>IF(B30="","",B30)</f>
      </c>
      <c r="D30" s="148"/>
      <c r="E30" s="149"/>
      <c r="F30" s="148"/>
      <c r="G30" s="149"/>
      <c r="H30" s="148"/>
      <c r="I30" s="149"/>
      <c r="J30" s="148"/>
      <c r="K30" s="149"/>
      <c r="L30" s="148"/>
      <c r="M30" s="149"/>
      <c r="N30" s="148"/>
      <c r="O30" s="149"/>
      <c r="P30" s="148"/>
      <c r="Q30" s="150"/>
      <c r="R30" s="148"/>
      <c r="S30" s="149"/>
      <c r="T30" s="148"/>
      <c r="U30" s="150"/>
      <c r="V30" s="148"/>
      <c r="W30" s="150"/>
      <c r="X30" s="148"/>
      <c r="Y30" s="150"/>
      <c r="Z30" s="148"/>
      <c r="AA30" s="149"/>
      <c r="AB30" s="148"/>
      <c r="AC30" s="149"/>
      <c r="AD30" s="148"/>
      <c r="AE30" s="149"/>
      <c r="AF30" s="148"/>
      <c r="AG30" s="149"/>
      <c r="AH30" s="148"/>
      <c r="AI30" s="150"/>
      <c r="AJ30" s="148"/>
      <c r="AK30" s="150"/>
      <c r="AL30" s="148"/>
      <c r="AM30" s="150"/>
      <c r="AN30" s="148"/>
      <c r="AO30" s="149"/>
      <c r="AP30" s="148"/>
      <c r="AQ30" s="149"/>
      <c r="AR30" s="148"/>
      <c r="AS30" s="149"/>
      <c r="AT30" s="148"/>
      <c r="AU30" s="149"/>
      <c r="AV30" s="148"/>
      <c r="AW30" s="150"/>
      <c r="AX30" s="148"/>
      <c r="AY30" s="150"/>
      <c r="AZ30" s="148"/>
      <c r="BA30" s="150"/>
      <c r="BB30" s="148"/>
      <c r="BC30" s="150"/>
      <c r="BD30" s="148"/>
      <c r="BE30" s="149"/>
      <c r="BF30" s="148"/>
      <c r="BG30" s="149"/>
      <c r="BH30" s="148"/>
      <c r="BI30" s="149"/>
      <c r="BJ30" s="148"/>
      <c r="BK30" s="150"/>
      <c r="BL30" s="148"/>
      <c r="BM30" s="150"/>
      <c r="BN30" s="148"/>
      <c r="BO30" s="150"/>
      <c r="BP30" s="148"/>
      <c r="BQ30" s="149"/>
      <c r="BR30" s="148"/>
      <c r="BS30" s="149"/>
      <c r="BT30" s="148"/>
      <c r="BU30" s="149"/>
      <c r="BV30" s="148"/>
      <c r="BW30" s="149"/>
      <c r="BX30" s="182"/>
      <c r="BY30" s="183"/>
      <c r="BZ30" s="148"/>
      <c r="CA30" s="149"/>
      <c r="CB30" s="148"/>
      <c r="CC30" s="150"/>
      <c r="CD30" s="148"/>
      <c r="CE30" s="149"/>
      <c r="CF30" s="148"/>
      <c r="CG30" s="150"/>
      <c r="CH30" s="148"/>
      <c r="CI30" s="149"/>
      <c r="CJ30" s="148"/>
      <c r="CK30" s="149"/>
      <c r="CL30" s="148"/>
      <c r="CM30" s="149"/>
      <c r="CN30" s="148"/>
      <c r="CO30" s="150"/>
      <c r="CP30" s="148"/>
      <c r="CQ30" s="150"/>
      <c r="CR30" s="148"/>
      <c r="CS30" s="149"/>
      <c r="CT30" s="148"/>
      <c r="CU30" s="149"/>
      <c r="CV30" s="148"/>
      <c r="CW30" s="150"/>
      <c r="CX30" s="148"/>
      <c r="CY30" s="149"/>
      <c r="CZ30" s="148"/>
      <c r="DA30" s="149"/>
      <c r="DB30" s="148"/>
      <c r="DC30" s="149"/>
      <c r="DD30" s="148"/>
      <c r="DE30" s="149"/>
      <c r="DF30" s="148"/>
      <c r="DG30" s="149"/>
      <c r="DH30" s="148"/>
      <c r="DI30" s="149"/>
      <c r="DJ30" s="148"/>
      <c r="DK30" s="150"/>
      <c r="DL30" s="148"/>
      <c r="DM30" s="149"/>
      <c r="DN30" s="148"/>
      <c r="DO30" s="150"/>
      <c r="DP30" s="148"/>
      <c r="DQ30" s="150"/>
      <c r="DR30" s="148"/>
      <c r="DS30" s="150"/>
      <c r="DT30" s="148"/>
      <c r="DU30" s="149"/>
      <c r="DV30" s="148"/>
      <c r="DW30" s="149"/>
      <c r="DX30" s="148"/>
      <c r="DY30" s="149"/>
      <c r="DZ30" s="148"/>
      <c r="EA30" s="149"/>
      <c r="EB30" s="148"/>
      <c r="EC30" s="150"/>
      <c r="ED30" s="148"/>
      <c r="EE30" s="150"/>
      <c r="EF30" s="148"/>
      <c r="EG30" s="150"/>
      <c r="EH30" s="148"/>
      <c r="EI30" s="149"/>
      <c r="EJ30" s="148"/>
      <c r="EK30" s="149"/>
      <c r="EL30" s="148"/>
      <c r="EM30" s="149"/>
      <c r="EN30" s="148"/>
      <c r="EO30" s="149"/>
      <c r="EP30" s="148"/>
      <c r="EQ30" s="150"/>
      <c r="ER30" s="148"/>
      <c r="ES30" s="150"/>
      <c r="ET30" s="148"/>
      <c r="EU30" s="150"/>
      <c r="EV30" s="148"/>
      <c r="EW30" s="150"/>
      <c r="EX30" s="148"/>
      <c r="EY30" s="149"/>
      <c r="EZ30" s="148"/>
      <c r="FA30" s="149"/>
      <c r="FB30" s="148"/>
      <c r="FC30" s="149"/>
      <c r="FD30" s="148"/>
      <c r="FE30" s="150"/>
      <c r="FF30" s="148"/>
      <c r="FG30" s="150"/>
      <c r="FH30" s="148"/>
      <c r="FI30" s="150"/>
      <c r="FJ30" s="148"/>
      <c r="FK30" s="149"/>
      <c r="FL30" s="148"/>
      <c r="FM30" s="149"/>
      <c r="FN30" s="148"/>
      <c r="FO30" s="149"/>
      <c r="FP30" s="148"/>
      <c r="FQ30" s="149"/>
      <c r="FR30" s="148"/>
      <c r="FS30" s="150"/>
      <c r="FT30" s="148"/>
      <c r="FU30" s="150"/>
      <c r="FV30" s="148"/>
      <c r="FW30" s="150"/>
      <c r="FX30" s="148"/>
      <c r="FY30" s="149"/>
      <c r="FZ30" s="148"/>
      <c r="GA30" s="150"/>
      <c r="GB30" s="148"/>
      <c r="GC30" s="149"/>
      <c r="GD30" s="148"/>
      <c r="GE30" s="149"/>
      <c r="GF30" s="148"/>
      <c r="GG30" s="149"/>
      <c r="GH30" s="148"/>
      <c r="GI30" s="150"/>
      <c r="GJ30" s="148"/>
      <c r="GK30" s="150"/>
      <c r="GL30" s="148"/>
      <c r="GM30" s="149"/>
      <c r="GN30" s="148"/>
      <c r="GO30" s="149"/>
      <c r="GP30" s="148"/>
      <c r="GQ30" s="150"/>
      <c r="GR30" s="148"/>
      <c r="GS30" s="149"/>
      <c r="GT30" s="148"/>
      <c r="GU30" s="149"/>
      <c r="GV30" s="148"/>
      <c r="GW30" s="149"/>
      <c r="GX30" s="148"/>
      <c r="GY30" s="149"/>
      <c r="GZ30" s="148"/>
      <c r="HA30" s="149"/>
      <c r="HB30" s="148"/>
      <c r="HC30" s="149"/>
      <c r="HD30" s="148"/>
      <c r="HE30" s="150"/>
      <c r="HF30" s="148"/>
      <c r="HG30" s="149"/>
      <c r="HH30" s="148"/>
      <c r="HI30" s="150"/>
      <c r="HJ30" s="148"/>
      <c r="HK30" s="150"/>
      <c r="HL30" s="148"/>
      <c r="HM30" s="150"/>
      <c r="HN30" s="148"/>
      <c r="HO30" s="149"/>
      <c r="HP30" s="148"/>
      <c r="HQ30" s="149"/>
      <c r="HR30" s="148"/>
      <c r="HS30" s="149"/>
      <c r="HT30" s="148"/>
      <c r="HU30" s="149"/>
      <c r="HV30" s="148"/>
      <c r="HW30" s="150"/>
      <c r="HX30" s="148"/>
      <c r="HY30" s="150"/>
      <c r="HZ30" s="148"/>
      <c r="IA30" s="150"/>
      <c r="IB30" s="148"/>
      <c r="IC30" s="149"/>
      <c r="ID30" s="148"/>
      <c r="IE30" s="149"/>
      <c r="IF30" s="148"/>
      <c r="IG30" s="149"/>
      <c r="IH30" s="148"/>
      <c r="II30" s="149"/>
      <c r="IJ30" s="148"/>
      <c r="IK30" s="150"/>
      <c r="IL30" s="148"/>
      <c r="IM30" s="150"/>
      <c r="IN30" s="148"/>
      <c r="IO30" s="150"/>
      <c r="IP30" s="148"/>
      <c r="IQ30" s="150"/>
      <c r="IR30" s="148"/>
      <c r="IS30" s="149"/>
      <c r="IT30" s="148"/>
      <c r="IU30" s="149"/>
      <c r="IV30" s="148"/>
      <c r="IW30" s="149"/>
      <c r="IX30" s="148"/>
      <c r="IY30" s="150"/>
      <c r="IZ30" s="148"/>
      <c r="JA30" s="150"/>
      <c r="JB30" s="148"/>
      <c r="JC30" s="150"/>
      <c r="JD30" s="148"/>
      <c r="JE30" s="149"/>
      <c r="JF30" s="148"/>
      <c r="JG30" s="149"/>
      <c r="JH30" s="148"/>
      <c r="JI30" s="149"/>
      <c r="JJ30" s="148"/>
      <c r="JK30" s="149"/>
      <c r="JL30" s="148"/>
      <c r="JM30" s="150"/>
      <c r="JN30" s="148"/>
      <c r="JO30" s="150"/>
      <c r="JP30" s="148"/>
      <c r="JQ30" s="150"/>
      <c r="JR30" s="148"/>
      <c r="JS30" s="149"/>
      <c r="JT30" s="148"/>
      <c r="JU30" s="150"/>
      <c r="JV30" s="141"/>
      <c r="JW30" s="142"/>
      <c r="JX30" s="148"/>
      <c r="JY30" s="149"/>
      <c r="JZ30" s="148"/>
      <c r="KA30" s="149"/>
      <c r="KB30" s="148"/>
      <c r="KC30" s="150"/>
      <c r="KD30" s="148"/>
      <c r="KE30" s="150"/>
      <c r="KF30" s="148"/>
      <c r="KG30" s="149"/>
      <c r="KH30" s="148"/>
      <c r="KI30" s="149"/>
      <c r="KJ30" s="148"/>
      <c r="KK30" s="150"/>
      <c r="KL30" s="148"/>
      <c r="KM30" s="149"/>
      <c r="KN30" s="148"/>
      <c r="KO30" s="149"/>
      <c r="KP30" s="148"/>
      <c r="KQ30" s="149"/>
      <c r="KR30" s="148"/>
      <c r="KS30" s="149"/>
      <c r="KT30" s="148"/>
      <c r="KU30" s="149"/>
      <c r="KV30" s="148"/>
      <c r="KW30" s="149"/>
      <c r="KX30" s="148"/>
      <c r="KY30" s="150"/>
      <c r="KZ30" s="148"/>
      <c r="LA30" s="149"/>
      <c r="LB30" s="148"/>
      <c r="LC30" s="150"/>
      <c r="LD30" s="148"/>
      <c r="LE30" s="150"/>
      <c r="LF30" s="148"/>
      <c r="LG30" s="150"/>
      <c r="LH30" s="148"/>
      <c r="LI30" s="149"/>
      <c r="LJ30" s="148"/>
      <c r="LK30" s="149"/>
      <c r="LL30" s="148"/>
      <c r="LM30" s="149"/>
      <c r="LN30" s="148"/>
      <c r="LO30" s="149"/>
      <c r="LP30" s="148"/>
      <c r="LQ30" s="150"/>
      <c r="LR30" s="148"/>
      <c r="LS30" s="150"/>
      <c r="LT30" s="148"/>
      <c r="LU30" s="150"/>
      <c r="LV30" s="148"/>
      <c r="LW30" s="149"/>
      <c r="LX30" s="148"/>
      <c r="LY30" s="149"/>
      <c r="LZ30" s="148"/>
      <c r="MA30" s="149"/>
      <c r="MB30" s="148"/>
      <c r="MC30" s="149"/>
      <c r="MD30" s="148"/>
      <c r="ME30" s="150"/>
      <c r="MF30" s="148"/>
      <c r="MG30" s="150"/>
      <c r="MH30" s="148"/>
      <c r="MI30" s="150"/>
      <c r="MJ30" s="148"/>
      <c r="MK30" s="150"/>
      <c r="ML30" s="148"/>
      <c r="MM30" s="149"/>
      <c r="MN30" s="148"/>
      <c r="MO30" s="149"/>
      <c r="MP30" s="148"/>
      <c r="MQ30" s="149"/>
      <c r="MR30" s="148"/>
      <c r="MS30" s="150"/>
      <c r="MT30" s="148"/>
      <c r="MU30" s="150"/>
      <c r="MV30" s="148"/>
      <c r="MW30" s="150"/>
      <c r="MX30" s="148"/>
      <c r="MY30" s="149"/>
      <c r="MZ30" s="148"/>
      <c r="NA30" s="149"/>
      <c r="NB30" s="148"/>
      <c r="NC30" s="149"/>
      <c r="ND30" s="148"/>
      <c r="NE30" s="149"/>
      <c r="NF30" s="148"/>
      <c r="NG30" s="150"/>
      <c r="NH30" s="148"/>
      <c r="NI30" s="150"/>
      <c r="NJ30" s="148"/>
      <c r="NK30" s="150"/>
      <c r="NL30" s="148"/>
      <c r="NM30" s="149"/>
      <c r="NN30" s="148"/>
      <c r="NO30" s="150"/>
      <c r="NP30" s="148"/>
      <c r="NQ30" s="149"/>
      <c r="NR30" s="148"/>
      <c r="NS30" s="149"/>
      <c r="NT30" s="148"/>
      <c r="NU30" s="149"/>
      <c r="NV30" s="148"/>
      <c r="NW30" s="150"/>
      <c r="NX30" s="148"/>
      <c r="NY30" s="150"/>
      <c r="NZ30" s="148"/>
      <c r="OA30" s="149"/>
      <c r="OB30" s="148"/>
      <c r="OC30" s="149"/>
      <c r="OD30" s="148"/>
      <c r="OE30" s="150"/>
      <c r="OF30" s="148"/>
      <c r="OG30" s="149"/>
      <c r="OH30" s="148"/>
      <c r="OI30" s="149"/>
      <c r="OJ30" s="148"/>
      <c r="OK30" s="149"/>
      <c r="OL30" s="148"/>
      <c r="OM30" s="149"/>
      <c r="ON30" s="148"/>
      <c r="OO30" s="149"/>
      <c r="OP30" s="148"/>
      <c r="OQ30" s="149"/>
      <c r="OR30" s="148"/>
      <c r="OS30" s="150"/>
      <c r="OT30" s="148"/>
      <c r="OU30" s="149"/>
      <c r="OV30" s="148"/>
      <c r="OW30" s="150"/>
      <c r="OX30" s="148"/>
      <c r="OY30" s="150"/>
      <c r="OZ30" s="148"/>
      <c r="PA30" s="150"/>
      <c r="PB30" s="148"/>
      <c r="PC30" s="149"/>
      <c r="PD30" s="148"/>
      <c r="PE30" s="149"/>
      <c r="PF30" s="148"/>
      <c r="PG30" s="149"/>
      <c r="PH30" s="148"/>
      <c r="PI30" s="149"/>
      <c r="PJ30" s="148"/>
      <c r="PK30" s="150"/>
      <c r="PL30" s="148"/>
      <c r="PM30" s="150"/>
      <c r="PN30" s="148"/>
      <c r="PO30" s="150"/>
      <c r="PP30" s="148"/>
      <c r="PQ30" s="149"/>
      <c r="PR30" s="148"/>
      <c r="PS30" s="149"/>
      <c r="PT30" s="148"/>
      <c r="PU30" s="149"/>
      <c r="PV30" s="148"/>
      <c r="PW30" s="149"/>
      <c r="PX30" s="148"/>
      <c r="PY30" s="150"/>
      <c r="PZ30" s="148"/>
      <c r="QA30" s="150"/>
      <c r="QB30" s="148"/>
      <c r="QC30" s="150"/>
      <c r="QD30" s="148"/>
      <c r="QE30" s="150"/>
      <c r="QF30" s="148"/>
      <c r="QG30" s="149"/>
      <c r="QH30" s="148"/>
      <c r="QI30" s="149"/>
      <c r="QJ30" s="148"/>
      <c r="QK30" s="149"/>
      <c r="QL30" s="148"/>
      <c r="QM30" s="150"/>
      <c r="QN30" s="148"/>
      <c r="QO30" s="150"/>
      <c r="QP30" s="148"/>
      <c r="QQ30" s="150"/>
      <c r="QR30" s="148"/>
      <c r="QS30" s="149"/>
      <c r="QT30" s="148"/>
      <c r="QU30" s="149"/>
      <c r="QV30" s="148"/>
      <c r="QW30" s="149"/>
      <c r="QX30" s="148"/>
      <c r="QY30" s="149"/>
      <c r="QZ30" s="148"/>
      <c r="RA30" s="150"/>
      <c r="RB30" s="148"/>
      <c r="RC30" s="150"/>
      <c r="RD30" s="148"/>
      <c r="RE30" s="150"/>
      <c r="RF30" s="148"/>
      <c r="RG30" s="149"/>
      <c r="RH30" s="148"/>
      <c r="RI30" s="150"/>
      <c r="RJ30" s="148"/>
      <c r="RK30" s="149"/>
      <c r="RL30" s="148"/>
      <c r="RM30" s="149"/>
      <c r="RN30" s="148"/>
      <c r="RO30" s="149"/>
      <c r="RP30" s="148"/>
      <c r="RQ30" s="150"/>
      <c r="RR30" s="148"/>
      <c r="RS30" s="150"/>
      <c r="RT30" s="148"/>
      <c r="RU30" s="149"/>
      <c r="RV30" s="148"/>
      <c r="RW30" s="149"/>
      <c r="RX30" s="148"/>
      <c r="RY30" s="150"/>
      <c r="RZ30" s="148"/>
      <c r="SA30" s="149"/>
      <c r="SB30" s="148"/>
      <c r="SC30" s="149"/>
      <c r="SD30" s="148"/>
      <c r="SE30" s="149"/>
      <c r="SF30" s="148"/>
      <c r="SG30" s="149"/>
      <c r="SH30" s="148"/>
      <c r="SI30" s="149"/>
      <c r="SJ30" s="148"/>
      <c r="SK30" s="149"/>
      <c r="SL30" s="148"/>
      <c r="SM30" s="150"/>
      <c r="SN30" s="148"/>
      <c r="SO30" s="149"/>
      <c r="SP30" s="148"/>
      <c r="SQ30" s="150"/>
      <c r="SR30" s="148"/>
      <c r="SS30" s="150"/>
      <c r="ST30" s="148"/>
      <c r="SU30" s="150"/>
      <c r="SV30" s="141"/>
      <c r="SW30" s="183"/>
      <c r="SX30" s="180"/>
      <c r="SY30" s="181"/>
      <c r="SZ30" s="148"/>
      <c r="TA30" s="149"/>
      <c r="TB30" s="148"/>
      <c r="TC30" s="149"/>
      <c r="TD30" s="148"/>
      <c r="TE30" s="150"/>
      <c r="TF30" s="148"/>
      <c r="TG30" s="150"/>
      <c r="TH30" s="148"/>
      <c r="TI30" s="150"/>
      <c r="TJ30" s="141"/>
      <c r="TK30" s="183"/>
      <c r="TL30" s="148"/>
      <c r="TM30" s="183"/>
      <c r="TN30" s="148"/>
      <c r="TO30" s="149"/>
      <c r="TP30" s="148"/>
      <c r="TQ30" s="149"/>
      <c r="TR30" s="148"/>
      <c r="TS30" s="150"/>
      <c r="TT30" s="148"/>
      <c r="TU30" s="150"/>
      <c r="TV30" s="148"/>
      <c r="TW30" s="150"/>
      <c r="TX30" s="148"/>
      <c r="TY30" s="150"/>
      <c r="TZ30" s="148"/>
      <c r="UA30" s="149"/>
      <c r="UB30" s="148"/>
      <c r="UC30" s="149"/>
      <c r="UD30" s="148"/>
      <c r="UE30" s="149"/>
      <c r="UF30" s="148"/>
      <c r="UG30" s="150"/>
      <c r="UH30" s="148"/>
      <c r="UI30" s="150"/>
      <c r="UJ30" s="148"/>
      <c r="UK30" s="150"/>
      <c r="UL30" s="180"/>
      <c r="UM30" s="183"/>
      <c r="UN30" s="148"/>
      <c r="UO30" s="149"/>
      <c r="UP30" s="180"/>
      <c r="UQ30" s="183"/>
      <c r="UR30" s="148"/>
      <c r="US30" s="149"/>
      <c r="UT30" s="148"/>
      <c r="UU30" s="150"/>
      <c r="UV30" s="148"/>
      <c r="UW30" s="150"/>
      <c r="UX30" s="148"/>
      <c r="UY30" s="150"/>
      <c r="UZ30" s="148"/>
      <c r="VA30" s="149"/>
      <c r="VB30" s="148"/>
      <c r="VC30" s="150"/>
      <c r="VD30" s="148"/>
      <c r="VE30" s="149"/>
      <c r="VF30" s="148"/>
      <c r="VG30" s="149"/>
      <c r="VH30" s="148"/>
      <c r="VI30" s="149"/>
      <c r="VJ30" s="148"/>
      <c r="VK30" s="150"/>
      <c r="VL30" s="148"/>
      <c r="VM30" s="150"/>
      <c r="VN30" s="148"/>
      <c r="VO30" s="149"/>
      <c r="VP30" s="148"/>
      <c r="VQ30" s="149"/>
      <c r="VR30" s="148"/>
      <c r="VS30" s="150"/>
      <c r="VT30" s="148"/>
      <c r="VU30" s="149"/>
      <c r="VV30" s="148"/>
      <c r="VW30" s="149"/>
      <c r="VX30" s="148"/>
      <c r="VY30" s="149"/>
      <c r="VZ30" s="148"/>
      <c r="WA30" s="149"/>
      <c r="WB30" s="148"/>
      <c r="WC30" s="149"/>
      <c r="WD30" s="148"/>
      <c r="WE30" s="149"/>
      <c r="WF30" s="148"/>
      <c r="WG30" s="150"/>
      <c r="WH30" s="148"/>
      <c r="WI30" s="149"/>
      <c r="WJ30" s="148"/>
      <c r="WK30" s="150"/>
      <c r="WL30" s="148"/>
      <c r="WM30" s="150"/>
      <c r="WN30" s="148"/>
      <c r="WO30" s="150"/>
      <c r="WP30" s="180"/>
      <c r="WQ30" s="183"/>
      <c r="WR30" s="148"/>
      <c r="WS30" s="149"/>
      <c r="WT30" s="148"/>
      <c r="WU30" s="183"/>
      <c r="WV30" s="148"/>
      <c r="WW30" s="149"/>
      <c r="WX30" s="148"/>
      <c r="WY30" s="150"/>
      <c r="WZ30" s="148"/>
      <c r="XA30" s="150"/>
      <c r="XB30" s="148"/>
      <c r="XC30" s="150"/>
      <c r="XD30" s="180"/>
      <c r="XE30" s="183"/>
      <c r="XF30" s="148"/>
      <c r="XG30" s="183"/>
      <c r="XH30" s="180"/>
      <c r="XI30" s="183"/>
      <c r="XJ30" s="148"/>
      <c r="XK30" s="149"/>
      <c r="XL30" s="148"/>
      <c r="XM30" s="150"/>
      <c r="XN30" s="148"/>
      <c r="XO30" s="150"/>
      <c r="XP30" s="148"/>
      <c r="XQ30" s="150"/>
      <c r="XR30" s="148"/>
      <c r="XS30" s="150"/>
      <c r="XT30" s="148"/>
      <c r="XU30" s="150"/>
      <c r="XV30" s="148"/>
      <c r="XW30" s="149"/>
      <c r="XX30" s="148"/>
      <c r="XY30" s="149"/>
      <c r="XZ30" s="148"/>
      <c r="YA30" s="150"/>
      <c r="YB30" s="148"/>
      <c r="YC30" s="150"/>
      <c r="YD30" s="148"/>
      <c r="YE30" s="150"/>
      <c r="YF30" s="180"/>
      <c r="YG30" s="183"/>
      <c r="YH30" s="182"/>
      <c r="YI30" s="183"/>
      <c r="YJ30" s="148"/>
      <c r="YK30" s="149"/>
      <c r="YL30" s="148"/>
      <c r="YM30" s="149"/>
      <c r="YN30" s="148"/>
      <c r="YO30" s="150"/>
      <c r="YP30" s="148"/>
      <c r="YQ30" s="150"/>
      <c r="YR30" s="148"/>
      <c r="YS30" s="150"/>
      <c r="YT30" s="148"/>
      <c r="YU30" s="149"/>
      <c r="YV30" s="148"/>
      <c r="YW30" s="150"/>
      <c r="YX30" s="148"/>
      <c r="YY30" s="149"/>
      <c r="YZ30" s="148"/>
      <c r="ZA30" s="149"/>
      <c r="ZB30" s="148"/>
      <c r="ZC30" s="149"/>
      <c r="ZD30" s="148"/>
      <c r="ZE30" s="150"/>
      <c r="ZF30" s="148"/>
      <c r="ZG30" s="150"/>
      <c r="ZH30" s="148"/>
      <c r="ZI30" s="149"/>
      <c r="ZJ30" s="148"/>
      <c r="ZK30" s="149"/>
      <c r="ZL30" s="148"/>
      <c r="ZM30" s="150"/>
      <c r="ZN30" s="148"/>
      <c r="ZO30" s="149"/>
      <c r="ZP30" s="148"/>
      <c r="ZQ30" s="149"/>
      <c r="ZR30" s="148"/>
      <c r="ZS30" s="149"/>
      <c r="ZT30" s="148"/>
      <c r="ZU30" s="149"/>
      <c r="ZV30" s="148"/>
      <c r="ZW30" s="149"/>
      <c r="ZX30" s="148"/>
      <c r="ZY30" s="149"/>
      <c r="ZZ30" s="148"/>
      <c r="AAA30" s="150"/>
      <c r="AAB30" s="148"/>
      <c r="AAC30" s="149"/>
      <c r="AAD30" s="148"/>
      <c r="AAE30" s="150"/>
      <c r="AAF30" s="148"/>
      <c r="AAG30" s="150"/>
      <c r="AAH30" s="148"/>
      <c r="AAI30" s="150"/>
      <c r="AAJ30" s="148"/>
      <c r="AAK30" s="149"/>
      <c r="AAL30" s="148"/>
      <c r="AAM30" s="149"/>
      <c r="AAN30" s="148"/>
      <c r="AAO30" s="149"/>
      <c r="AAP30" s="148"/>
      <c r="AAQ30" s="149"/>
      <c r="AAR30" s="148"/>
      <c r="AAS30" s="150"/>
      <c r="AAT30" s="148"/>
      <c r="AAU30" s="150"/>
      <c r="AAV30" s="148"/>
      <c r="AAW30" s="150"/>
      <c r="AAX30" s="148"/>
      <c r="AAY30" s="149"/>
      <c r="AAZ30" s="148"/>
      <c r="ABA30" s="149"/>
      <c r="ABB30" s="148"/>
      <c r="ABC30" s="149"/>
      <c r="ABD30" s="148"/>
      <c r="ABE30" s="149"/>
      <c r="ABF30" s="148"/>
      <c r="ABG30" s="150"/>
      <c r="ABH30" s="148"/>
      <c r="ABI30" s="150"/>
      <c r="ABJ30" s="148"/>
      <c r="ABK30" s="150"/>
      <c r="ABL30" s="148"/>
      <c r="ABM30" s="150"/>
      <c r="ABN30" s="148"/>
      <c r="ABO30" s="149"/>
      <c r="ABP30" s="148"/>
      <c r="ABQ30" s="149"/>
      <c r="ABR30" s="148"/>
      <c r="ABS30" s="149"/>
      <c r="ABT30" s="148"/>
      <c r="ABU30" s="150"/>
      <c r="ABV30" s="148"/>
      <c r="ABW30" s="150"/>
      <c r="ABX30" s="148"/>
      <c r="ABY30" s="150"/>
      <c r="ABZ30" s="148"/>
      <c r="ACA30" s="149"/>
      <c r="ACB30" s="148"/>
      <c r="ACC30" s="149"/>
      <c r="ACD30" s="148"/>
      <c r="ACE30" s="149"/>
      <c r="ACF30" s="148"/>
      <c r="ACG30" s="149"/>
      <c r="ACH30" s="148"/>
      <c r="ACI30" s="150"/>
      <c r="ACJ30" s="148"/>
      <c r="ACK30" s="150"/>
      <c r="ACL30" s="148"/>
      <c r="ACM30" s="150"/>
      <c r="ACN30" s="148"/>
      <c r="ACO30" s="149"/>
      <c r="ACP30" s="148"/>
      <c r="ACQ30" s="150"/>
      <c r="ACR30" s="148"/>
      <c r="ACS30" s="149"/>
      <c r="ACT30" s="148"/>
      <c r="ACU30" s="149"/>
      <c r="ACV30" s="148"/>
      <c r="ACW30" s="149"/>
      <c r="ACX30" s="148"/>
      <c r="ACY30" s="150"/>
      <c r="ACZ30" s="148"/>
      <c r="ADA30" s="150"/>
      <c r="ADB30" s="148"/>
      <c r="ADC30" s="149"/>
      <c r="ADD30" s="148"/>
      <c r="ADE30" s="149"/>
      <c r="ADF30" s="148"/>
      <c r="ADG30" s="150"/>
    </row>
    <row r="31" spans="1:787" s="146" customFormat="1" ht="20.25" customHeight="1" thickBot="1">
      <c r="A31" s="256"/>
      <c r="B31" s="263"/>
      <c r="C31" s="140">
        <f>IF(B30="","",CONCATENATE(B30,1))</f>
      </c>
      <c r="D31" s="141"/>
      <c r="E31" s="142"/>
      <c r="F31" s="141"/>
      <c r="G31" s="142"/>
      <c r="H31" s="141"/>
      <c r="I31" s="142"/>
      <c r="J31" s="141"/>
      <c r="K31" s="142"/>
      <c r="L31" s="141"/>
      <c r="M31" s="142"/>
      <c r="N31" s="141"/>
      <c r="O31" s="142"/>
      <c r="P31" s="141"/>
      <c r="Q31" s="143"/>
      <c r="R31" s="141"/>
      <c r="S31" s="142"/>
      <c r="T31" s="141"/>
      <c r="U31" s="143"/>
      <c r="V31" s="141"/>
      <c r="W31" s="143"/>
      <c r="X31" s="141"/>
      <c r="Y31" s="143"/>
      <c r="Z31" s="141"/>
      <c r="AA31" s="142"/>
      <c r="AB31" s="141"/>
      <c r="AC31" s="142"/>
      <c r="AD31" s="141"/>
      <c r="AE31" s="142"/>
      <c r="AF31" s="141"/>
      <c r="AG31" s="142"/>
      <c r="AH31" s="141"/>
      <c r="AI31" s="143"/>
      <c r="AJ31" s="141"/>
      <c r="AK31" s="143"/>
      <c r="AL31" s="141"/>
      <c r="AM31" s="143"/>
      <c r="AN31" s="141"/>
      <c r="AO31" s="142"/>
      <c r="AP31" s="141"/>
      <c r="AQ31" s="142"/>
      <c r="AR31" s="141"/>
      <c r="AS31" s="142"/>
      <c r="AT31" s="141"/>
      <c r="AU31" s="142"/>
      <c r="AV31" s="141"/>
      <c r="AW31" s="143"/>
      <c r="AX31" s="141"/>
      <c r="AY31" s="143"/>
      <c r="AZ31" s="178"/>
      <c r="BA31" s="143"/>
      <c r="BB31" s="178"/>
      <c r="BC31" s="143"/>
      <c r="BD31" s="141"/>
      <c r="BE31" s="142"/>
      <c r="BF31" s="180"/>
      <c r="BG31" s="181"/>
      <c r="BH31" s="141"/>
      <c r="BI31" s="142"/>
      <c r="BJ31" s="141"/>
      <c r="BK31" s="143"/>
      <c r="BL31" s="141"/>
      <c r="BM31" s="143"/>
      <c r="BN31" s="141"/>
      <c r="BO31" s="143"/>
      <c r="BP31" s="141"/>
      <c r="BQ31" s="142"/>
      <c r="BR31" s="141"/>
      <c r="BS31" s="142"/>
      <c r="BT31" s="141"/>
      <c r="BU31" s="142"/>
      <c r="BV31" s="141"/>
      <c r="BW31" s="142"/>
      <c r="BX31" s="141"/>
      <c r="BY31" s="143"/>
      <c r="BZ31" s="141"/>
      <c r="CA31" s="143"/>
      <c r="CB31" s="141"/>
      <c r="CC31" s="143"/>
      <c r="CD31" s="141"/>
      <c r="CE31" s="142"/>
      <c r="CF31" s="141"/>
      <c r="CG31" s="143"/>
      <c r="CH31" s="141"/>
      <c r="CI31" s="142"/>
      <c r="CJ31" s="141"/>
      <c r="CK31" s="142"/>
      <c r="CL31" s="141"/>
      <c r="CM31" s="142"/>
      <c r="CN31" s="141"/>
      <c r="CO31" s="143"/>
      <c r="CP31" s="141"/>
      <c r="CQ31" s="143"/>
      <c r="CR31" s="141"/>
      <c r="CS31" s="142"/>
      <c r="CT31" s="141"/>
      <c r="CU31" s="142"/>
      <c r="CV31" s="141"/>
      <c r="CW31" s="143"/>
      <c r="CX31" s="141"/>
      <c r="CY31" s="142"/>
      <c r="CZ31" s="141"/>
      <c r="DA31" s="142"/>
      <c r="DB31" s="141"/>
      <c r="DC31" s="142"/>
      <c r="DD31" s="141"/>
      <c r="DE31" s="142"/>
      <c r="DF31" s="141"/>
      <c r="DG31" s="142"/>
      <c r="DH31" s="141"/>
      <c r="DI31" s="142"/>
      <c r="DJ31" s="141"/>
      <c r="DK31" s="143"/>
      <c r="DL31" s="141"/>
      <c r="DM31" s="142"/>
      <c r="DN31" s="141"/>
      <c r="DO31" s="143"/>
      <c r="DP31" s="141"/>
      <c r="DQ31" s="143"/>
      <c r="DR31" s="141"/>
      <c r="DS31" s="143"/>
      <c r="DT31" s="141"/>
      <c r="DU31" s="142"/>
      <c r="DV31" s="141"/>
      <c r="DW31" s="142"/>
      <c r="DX31" s="141"/>
      <c r="DY31" s="142"/>
      <c r="DZ31" s="141"/>
      <c r="EA31" s="142"/>
      <c r="EB31" s="141"/>
      <c r="EC31" s="143"/>
      <c r="ED31" s="141"/>
      <c r="EE31" s="143"/>
      <c r="EF31" s="141"/>
      <c r="EG31" s="143"/>
      <c r="EH31" s="141"/>
      <c r="EI31" s="142"/>
      <c r="EJ31" s="141"/>
      <c r="EK31" s="142"/>
      <c r="EL31" s="141"/>
      <c r="EM31" s="142"/>
      <c r="EN31" s="141"/>
      <c r="EO31" s="142"/>
      <c r="EP31" s="141"/>
      <c r="EQ31" s="143"/>
      <c r="ER31" s="141"/>
      <c r="ES31" s="143"/>
      <c r="ET31" s="141"/>
      <c r="EU31" s="143"/>
      <c r="EV31" s="141"/>
      <c r="EW31" s="179"/>
      <c r="EX31" s="141"/>
      <c r="EY31" s="142"/>
      <c r="EZ31" s="180"/>
      <c r="FA31" s="181"/>
      <c r="FB31" s="141"/>
      <c r="FC31" s="142"/>
      <c r="FD31" s="141"/>
      <c r="FE31" s="143"/>
      <c r="FF31" s="141"/>
      <c r="FG31" s="143"/>
      <c r="FH31" s="141"/>
      <c r="FI31" s="143"/>
      <c r="FJ31" s="141"/>
      <c r="FK31" s="142"/>
      <c r="FL31" s="141"/>
      <c r="FM31" s="142"/>
      <c r="FN31" s="141"/>
      <c r="FO31" s="142"/>
      <c r="FP31" s="141"/>
      <c r="FQ31" s="142"/>
      <c r="FR31" s="141"/>
      <c r="FS31" s="143"/>
      <c r="FT31" s="141"/>
      <c r="FU31" s="143"/>
      <c r="FV31" s="141"/>
      <c r="FW31" s="143"/>
      <c r="FX31" s="180"/>
      <c r="FY31" s="181"/>
      <c r="FZ31" s="141"/>
      <c r="GA31" s="143"/>
      <c r="GB31" s="141"/>
      <c r="GC31" s="142"/>
      <c r="GD31" s="141"/>
      <c r="GE31" s="142"/>
      <c r="GF31" s="141"/>
      <c r="GG31" s="142"/>
      <c r="GH31" s="141"/>
      <c r="GI31" s="143"/>
      <c r="GJ31" s="141"/>
      <c r="GK31" s="143"/>
      <c r="GL31" s="141"/>
      <c r="GM31" s="142"/>
      <c r="GN31" s="141"/>
      <c r="GO31" s="142"/>
      <c r="GP31" s="141"/>
      <c r="GQ31" s="143"/>
      <c r="GR31" s="141"/>
      <c r="GS31" s="142"/>
      <c r="GT31" s="141"/>
      <c r="GU31" s="142"/>
      <c r="GV31" s="141"/>
      <c r="GW31" s="142"/>
      <c r="GX31" s="141"/>
      <c r="GY31" s="142"/>
      <c r="GZ31" s="141"/>
      <c r="HA31" s="142"/>
      <c r="HB31" s="141"/>
      <c r="HC31" s="142"/>
      <c r="HD31" s="141"/>
      <c r="HE31" s="143"/>
      <c r="HF31" s="141"/>
      <c r="HG31" s="142"/>
      <c r="HH31" s="141"/>
      <c r="HI31" s="143"/>
      <c r="HJ31" s="141"/>
      <c r="HK31" s="143"/>
      <c r="HL31" s="141"/>
      <c r="HM31" s="143"/>
      <c r="HN31" s="141"/>
      <c r="HO31" s="142"/>
      <c r="HP31" s="141"/>
      <c r="HQ31" s="142"/>
      <c r="HR31" s="141"/>
      <c r="HS31" s="142"/>
      <c r="HT31" s="141"/>
      <c r="HU31" s="142"/>
      <c r="HV31" s="141"/>
      <c r="HW31" s="143"/>
      <c r="HX31" s="141"/>
      <c r="HY31" s="143"/>
      <c r="HZ31" s="141"/>
      <c r="IA31" s="143"/>
      <c r="IB31" s="141"/>
      <c r="IC31" s="142"/>
      <c r="ID31" s="141"/>
      <c r="IE31" s="142"/>
      <c r="IF31" s="141"/>
      <c r="IG31" s="142"/>
      <c r="IH31" s="141"/>
      <c r="II31" s="142"/>
      <c r="IJ31" s="141"/>
      <c r="IK31" s="143"/>
      <c r="IL31" s="141"/>
      <c r="IM31" s="143"/>
      <c r="IN31" s="141"/>
      <c r="IO31" s="143"/>
      <c r="IP31" s="141"/>
      <c r="IQ31" s="143"/>
      <c r="IR31" s="141"/>
      <c r="IS31" s="142"/>
      <c r="IT31" s="180"/>
      <c r="IU31" s="181"/>
      <c r="IV31" s="141"/>
      <c r="IW31" s="142"/>
      <c r="IX31" s="141"/>
      <c r="IY31" s="143"/>
      <c r="IZ31" s="141"/>
      <c r="JA31" s="143"/>
      <c r="JB31" s="141"/>
      <c r="JC31" s="143"/>
      <c r="JD31" s="141"/>
      <c r="JE31" s="142"/>
      <c r="JF31" s="141"/>
      <c r="JG31" s="142"/>
      <c r="JH31" s="141"/>
      <c r="JI31" s="142"/>
      <c r="JJ31" s="141"/>
      <c r="JK31" s="142"/>
      <c r="JL31" s="141"/>
      <c r="JM31" s="143"/>
      <c r="JN31" s="141"/>
      <c r="JO31" s="143"/>
      <c r="JP31" s="141"/>
      <c r="JQ31" s="143"/>
      <c r="JR31" s="141"/>
      <c r="JS31" s="142"/>
      <c r="JT31" s="141"/>
      <c r="JU31" s="143"/>
      <c r="JV31" s="141"/>
      <c r="JW31" s="142"/>
      <c r="JX31" s="141"/>
      <c r="JY31" s="142"/>
      <c r="JZ31" s="141"/>
      <c r="KA31" s="142"/>
      <c r="KB31" s="141"/>
      <c r="KC31" s="143"/>
      <c r="KD31" s="141"/>
      <c r="KE31" s="143"/>
      <c r="KF31" s="141"/>
      <c r="KG31" s="142"/>
      <c r="KH31" s="141"/>
      <c r="KI31" s="142"/>
      <c r="KJ31" s="141"/>
      <c r="KK31" s="143"/>
      <c r="KL31" s="141"/>
      <c r="KM31" s="142"/>
      <c r="KN31" s="141"/>
      <c r="KO31" s="142"/>
      <c r="KP31" s="141"/>
      <c r="KQ31" s="142"/>
      <c r="KR31" s="141"/>
      <c r="KS31" s="142"/>
      <c r="KT31" s="141"/>
      <c r="KU31" s="142"/>
      <c r="KV31" s="141"/>
      <c r="KW31" s="142"/>
      <c r="KX31" s="141"/>
      <c r="KY31" s="143"/>
      <c r="KZ31" s="141"/>
      <c r="LA31" s="142"/>
      <c r="LB31" s="141"/>
      <c r="LC31" s="143"/>
      <c r="LD31" s="141"/>
      <c r="LE31" s="143"/>
      <c r="LF31" s="141"/>
      <c r="LG31" s="143"/>
      <c r="LH31" s="141"/>
      <c r="LI31" s="142"/>
      <c r="LJ31" s="141"/>
      <c r="LK31" s="142"/>
      <c r="LL31" s="141"/>
      <c r="LM31" s="142"/>
      <c r="LN31" s="141"/>
      <c r="LO31" s="142"/>
      <c r="LP31" s="141"/>
      <c r="LQ31" s="143"/>
      <c r="LR31" s="141"/>
      <c r="LS31" s="143"/>
      <c r="LT31" s="141"/>
      <c r="LU31" s="143"/>
      <c r="LV31" s="141"/>
      <c r="LW31" s="142"/>
      <c r="LX31" s="141"/>
      <c r="LY31" s="142"/>
      <c r="LZ31" s="141"/>
      <c r="MA31" s="142"/>
      <c r="MB31" s="141"/>
      <c r="MC31" s="142"/>
      <c r="MD31" s="141"/>
      <c r="ME31" s="143"/>
      <c r="MF31" s="141"/>
      <c r="MG31" s="143"/>
      <c r="MH31" s="141"/>
      <c r="MI31" s="143"/>
      <c r="MJ31" s="141"/>
      <c r="MK31" s="143"/>
      <c r="ML31" s="141"/>
      <c r="MM31" s="142"/>
      <c r="MN31" s="180"/>
      <c r="MO31" s="181"/>
      <c r="MP31" s="141"/>
      <c r="MQ31" s="142"/>
      <c r="MR31" s="141"/>
      <c r="MS31" s="143"/>
      <c r="MT31" s="141"/>
      <c r="MU31" s="143"/>
      <c r="MV31" s="141"/>
      <c r="MW31" s="143"/>
      <c r="MX31" s="141"/>
      <c r="MY31" s="142"/>
      <c r="MZ31" s="141"/>
      <c r="NA31" s="142"/>
      <c r="NB31" s="141"/>
      <c r="NC31" s="142"/>
      <c r="ND31" s="141"/>
      <c r="NE31" s="142"/>
      <c r="NF31" s="141"/>
      <c r="NG31" s="143"/>
      <c r="NH31" s="141"/>
      <c r="NI31" s="143"/>
      <c r="NJ31" s="141"/>
      <c r="NK31" s="143"/>
      <c r="NL31" s="141"/>
      <c r="NM31" s="142"/>
      <c r="NN31" s="141"/>
      <c r="NO31" s="143"/>
      <c r="NP31" s="141"/>
      <c r="NQ31" s="142"/>
      <c r="NR31" s="141"/>
      <c r="NS31" s="142"/>
      <c r="NT31" s="141"/>
      <c r="NU31" s="142"/>
      <c r="NV31" s="141"/>
      <c r="NW31" s="143"/>
      <c r="NX31" s="141"/>
      <c r="NY31" s="143"/>
      <c r="NZ31" s="141"/>
      <c r="OA31" s="142"/>
      <c r="OB31" s="141"/>
      <c r="OC31" s="142"/>
      <c r="OD31" s="141"/>
      <c r="OE31" s="143"/>
      <c r="OF31" s="141"/>
      <c r="OG31" s="142"/>
      <c r="OH31" s="141"/>
      <c r="OI31" s="142"/>
      <c r="OJ31" s="141"/>
      <c r="OK31" s="142"/>
      <c r="OL31" s="141"/>
      <c r="OM31" s="142"/>
      <c r="ON31" s="141"/>
      <c r="OO31" s="142"/>
      <c r="OP31" s="141"/>
      <c r="OQ31" s="142"/>
      <c r="OR31" s="141"/>
      <c r="OS31" s="143"/>
      <c r="OT31" s="141"/>
      <c r="OU31" s="142"/>
      <c r="OV31" s="141"/>
      <c r="OW31" s="143"/>
      <c r="OX31" s="141"/>
      <c r="OY31" s="143"/>
      <c r="OZ31" s="141"/>
      <c r="PA31" s="143"/>
      <c r="PB31" s="141"/>
      <c r="PC31" s="142"/>
      <c r="PD31" s="141"/>
      <c r="PE31" s="142"/>
      <c r="PF31" s="141"/>
      <c r="PG31" s="142"/>
      <c r="PH31" s="141"/>
      <c r="PI31" s="142"/>
      <c r="PJ31" s="141"/>
      <c r="PK31" s="143"/>
      <c r="PL31" s="141"/>
      <c r="PM31" s="143"/>
      <c r="PN31" s="141"/>
      <c r="PO31" s="143"/>
      <c r="PP31" s="141"/>
      <c r="PQ31" s="142"/>
      <c r="PR31" s="141"/>
      <c r="PS31" s="142"/>
      <c r="PT31" s="141"/>
      <c r="PU31" s="142"/>
      <c r="PV31" s="141"/>
      <c r="PW31" s="142"/>
      <c r="PX31" s="141"/>
      <c r="PY31" s="143"/>
      <c r="PZ31" s="141"/>
      <c r="QA31" s="143"/>
      <c r="QB31" s="141"/>
      <c r="QC31" s="143"/>
      <c r="QD31" s="141"/>
      <c r="QE31" s="143"/>
      <c r="QF31" s="141"/>
      <c r="QG31" s="142"/>
      <c r="QH31" s="180"/>
      <c r="QI31" s="181"/>
      <c r="QJ31" s="141"/>
      <c r="QK31" s="142"/>
      <c r="QL31" s="141"/>
      <c r="QM31" s="143"/>
      <c r="QN31" s="141"/>
      <c r="QO31" s="143"/>
      <c r="QP31" s="141"/>
      <c r="QQ31" s="143"/>
      <c r="QR31" s="141"/>
      <c r="QS31" s="142"/>
      <c r="QT31" s="141"/>
      <c r="QU31" s="142"/>
      <c r="QV31" s="141"/>
      <c r="QW31" s="142"/>
      <c r="QX31" s="141"/>
      <c r="QY31" s="142"/>
      <c r="QZ31" s="141"/>
      <c r="RA31" s="143"/>
      <c r="RB31" s="141"/>
      <c r="RC31" s="143"/>
      <c r="RD31" s="141"/>
      <c r="RE31" s="143"/>
      <c r="RF31" s="141"/>
      <c r="RG31" s="142"/>
      <c r="RH31" s="141"/>
      <c r="RI31" s="143"/>
      <c r="RJ31" s="141"/>
      <c r="RK31" s="142"/>
      <c r="RL31" s="141"/>
      <c r="RM31" s="142"/>
      <c r="RN31" s="141"/>
      <c r="RO31" s="142"/>
      <c r="RP31" s="141"/>
      <c r="RQ31" s="143"/>
      <c r="RR31" s="141"/>
      <c r="RS31" s="143"/>
      <c r="RT31" s="141"/>
      <c r="RU31" s="142"/>
      <c r="RV31" s="141"/>
      <c r="RW31" s="142"/>
      <c r="RX31" s="141"/>
      <c r="RY31" s="143"/>
      <c r="RZ31" s="141"/>
      <c r="SA31" s="142"/>
      <c r="SB31" s="141"/>
      <c r="SC31" s="142"/>
      <c r="SD31" s="141"/>
      <c r="SE31" s="142"/>
      <c r="SF31" s="141"/>
      <c r="SG31" s="142"/>
      <c r="SH31" s="141"/>
      <c r="SI31" s="142"/>
      <c r="SJ31" s="141"/>
      <c r="SK31" s="142"/>
      <c r="SL31" s="141"/>
      <c r="SM31" s="143"/>
      <c r="SN31" s="141"/>
      <c r="SO31" s="142"/>
      <c r="SP31" s="141"/>
      <c r="SQ31" s="143"/>
      <c r="SR31" s="141"/>
      <c r="SS31" s="143"/>
      <c r="ST31" s="141"/>
      <c r="SU31" s="143"/>
      <c r="SV31" s="141"/>
      <c r="SW31" s="142"/>
      <c r="SX31" s="141"/>
      <c r="SY31" s="142"/>
      <c r="SZ31" s="180"/>
      <c r="TA31" s="181"/>
      <c r="TB31" s="141"/>
      <c r="TC31" s="142"/>
      <c r="TD31" s="141"/>
      <c r="TE31" s="143"/>
      <c r="TF31" s="141"/>
      <c r="TG31" s="143"/>
      <c r="TH31" s="141"/>
      <c r="TI31" s="143"/>
      <c r="TJ31" s="141"/>
      <c r="TK31" s="142"/>
      <c r="TL31" s="141"/>
      <c r="TM31" s="142"/>
      <c r="TN31" s="148"/>
      <c r="TO31" s="183"/>
      <c r="TP31" s="141"/>
      <c r="TQ31" s="142"/>
      <c r="TR31" s="141"/>
      <c r="TS31" s="143"/>
      <c r="TT31" s="141"/>
      <c r="TU31" s="143"/>
      <c r="TV31" s="141"/>
      <c r="TW31" s="143"/>
      <c r="TX31" s="141"/>
      <c r="TY31" s="143"/>
      <c r="TZ31" s="141"/>
      <c r="UA31" s="142"/>
      <c r="UB31" s="180"/>
      <c r="UC31" s="181"/>
      <c r="UD31" s="141"/>
      <c r="UE31" s="142"/>
      <c r="UF31" s="141"/>
      <c r="UG31" s="143"/>
      <c r="UH31" s="141"/>
      <c r="UI31" s="143"/>
      <c r="UJ31" s="141"/>
      <c r="UK31" s="143"/>
      <c r="UL31" s="141"/>
      <c r="UM31" s="142"/>
      <c r="UN31" s="141"/>
      <c r="UO31" s="142"/>
      <c r="UP31" s="148"/>
      <c r="UQ31" s="183"/>
      <c r="UR31" s="141"/>
      <c r="US31" s="142"/>
      <c r="UT31" s="141"/>
      <c r="UU31" s="143"/>
      <c r="UV31" s="141"/>
      <c r="UW31" s="143"/>
      <c r="UX31" s="141"/>
      <c r="UY31" s="143"/>
      <c r="UZ31" s="180"/>
      <c r="VA31" s="183"/>
      <c r="VB31" s="141"/>
      <c r="VC31" s="143"/>
      <c r="VD31" s="141"/>
      <c r="VE31" s="142"/>
      <c r="VF31" s="141"/>
      <c r="VG31" s="142"/>
      <c r="VH31" s="141"/>
      <c r="VI31" s="142"/>
      <c r="VJ31" s="141"/>
      <c r="VK31" s="143"/>
      <c r="VL31" s="141"/>
      <c r="VM31" s="143"/>
      <c r="VN31" s="141"/>
      <c r="VO31" s="142"/>
      <c r="VP31" s="141"/>
      <c r="VQ31" s="142"/>
      <c r="VR31" s="141"/>
      <c r="VS31" s="143"/>
      <c r="VT31" s="141"/>
      <c r="VU31" s="142"/>
      <c r="VV31" s="141"/>
      <c r="VW31" s="142"/>
      <c r="VX31" s="141"/>
      <c r="VY31" s="142"/>
      <c r="VZ31" s="141"/>
      <c r="WA31" s="142"/>
      <c r="WB31" s="141"/>
      <c r="WC31" s="142"/>
      <c r="WD31" s="141"/>
      <c r="WE31" s="142"/>
      <c r="WF31" s="141"/>
      <c r="WG31" s="143"/>
      <c r="WH31" s="141"/>
      <c r="WI31" s="142"/>
      <c r="WJ31" s="141"/>
      <c r="WK31" s="143"/>
      <c r="WL31" s="141"/>
      <c r="WM31" s="143"/>
      <c r="WN31" s="141"/>
      <c r="WO31" s="143"/>
      <c r="WP31" s="141"/>
      <c r="WQ31" s="143"/>
      <c r="WR31" s="141"/>
      <c r="WS31" s="143"/>
      <c r="WT31" s="141"/>
      <c r="WU31" s="142"/>
      <c r="WV31" s="141"/>
      <c r="WW31" s="142"/>
      <c r="WX31" s="141"/>
      <c r="WY31" s="143"/>
      <c r="WZ31" s="141"/>
      <c r="XA31" s="143"/>
      <c r="XB31" s="141"/>
      <c r="XC31" s="143"/>
      <c r="XD31" s="141"/>
      <c r="XE31" s="143"/>
      <c r="XF31" s="141"/>
      <c r="XG31" s="143"/>
      <c r="XH31" s="148"/>
      <c r="XI31" s="183"/>
      <c r="XJ31" s="141"/>
      <c r="XK31" s="142"/>
      <c r="XL31" s="141"/>
      <c r="XM31" s="143"/>
      <c r="XN31" s="141"/>
      <c r="XO31" s="143"/>
      <c r="XP31" s="141"/>
      <c r="XQ31" s="143"/>
      <c r="XR31" s="141"/>
      <c r="XS31" s="143"/>
      <c r="XT31" s="141"/>
      <c r="XU31" s="142"/>
      <c r="XV31" s="148"/>
      <c r="XW31" s="183"/>
      <c r="XX31" s="141"/>
      <c r="XY31" s="142"/>
      <c r="XZ31" s="141"/>
      <c r="YA31" s="143"/>
      <c r="YB31" s="141"/>
      <c r="YC31" s="143"/>
      <c r="YD31" s="141"/>
      <c r="YE31" s="143"/>
      <c r="YF31" s="141"/>
      <c r="YG31" s="143"/>
      <c r="YH31" s="141"/>
      <c r="YI31" s="143"/>
      <c r="YJ31" s="141"/>
      <c r="YK31" s="142"/>
      <c r="YL31" s="141"/>
      <c r="YM31" s="142"/>
      <c r="YN31" s="141"/>
      <c r="YO31" s="143"/>
      <c r="YP31" s="141"/>
      <c r="YQ31" s="143"/>
      <c r="YR31" s="141"/>
      <c r="YS31" s="143"/>
      <c r="YT31" s="141"/>
      <c r="YU31" s="183"/>
      <c r="YV31" s="141"/>
      <c r="YW31" s="143"/>
      <c r="YX31" s="141"/>
      <c r="YY31" s="142"/>
      <c r="YZ31" s="141"/>
      <c r="ZA31" s="142"/>
      <c r="ZB31" s="141"/>
      <c r="ZC31" s="142"/>
      <c r="ZD31" s="141"/>
      <c r="ZE31" s="143"/>
      <c r="ZF31" s="141"/>
      <c r="ZG31" s="143"/>
      <c r="ZH31" s="141"/>
      <c r="ZI31" s="142"/>
      <c r="ZJ31" s="141"/>
      <c r="ZK31" s="142"/>
      <c r="ZL31" s="141"/>
      <c r="ZM31" s="143"/>
      <c r="ZN31" s="141"/>
      <c r="ZO31" s="142"/>
      <c r="ZP31" s="141"/>
      <c r="ZQ31" s="142"/>
      <c r="ZR31" s="141"/>
      <c r="ZS31" s="142"/>
      <c r="ZT31" s="141"/>
      <c r="ZU31" s="142"/>
      <c r="ZV31" s="141"/>
      <c r="ZW31" s="142"/>
      <c r="ZX31" s="141"/>
      <c r="ZY31" s="142"/>
      <c r="ZZ31" s="141"/>
      <c r="AAA31" s="143"/>
      <c r="AAB31" s="141"/>
      <c r="AAC31" s="142"/>
      <c r="AAD31" s="141"/>
      <c r="AAE31" s="143"/>
      <c r="AAF31" s="141"/>
      <c r="AAG31" s="143"/>
      <c r="AAH31" s="141"/>
      <c r="AAI31" s="143"/>
      <c r="AAJ31" s="141"/>
      <c r="AAK31" s="142"/>
      <c r="AAL31" s="141"/>
      <c r="AAM31" s="142"/>
      <c r="AAN31" s="141"/>
      <c r="AAO31" s="142"/>
      <c r="AAP31" s="141"/>
      <c r="AAQ31" s="142"/>
      <c r="AAR31" s="141"/>
      <c r="AAS31" s="143"/>
      <c r="AAT31" s="141"/>
      <c r="AAU31" s="143"/>
      <c r="AAV31" s="141"/>
      <c r="AAW31" s="143"/>
      <c r="AAX31" s="141"/>
      <c r="AAY31" s="142"/>
      <c r="AAZ31" s="141"/>
      <c r="ABA31" s="142"/>
      <c r="ABB31" s="141"/>
      <c r="ABC31" s="142"/>
      <c r="ABD31" s="141"/>
      <c r="ABE31" s="142"/>
      <c r="ABF31" s="141"/>
      <c r="ABG31" s="143"/>
      <c r="ABH31" s="141"/>
      <c r="ABI31" s="143"/>
      <c r="ABJ31" s="141"/>
      <c r="ABK31" s="143"/>
      <c r="ABL31" s="141"/>
      <c r="ABM31" s="143"/>
      <c r="ABN31" s="141"/>
      <c r="ABO31" s="142"/>
      <c r="ABP31" s="141"/>
      <c r="ABQ31" s="142"/>
      <c r="ABR31" s="141"/>
      <c r="ABS31" s="142"/>
      <c r="ABT31" s="141"/>
      <c r="ABU31" s="143"/>
      <c r="ABV31" s="141"/>
      <c r="ABW31" s="143"/>
      <c r="ABX31" s="141"/>
      <c r="ABY31" s="143"/>
      <c r="ABZ31" s="141"/>
      <c r="ACA31" s="142"/>
      <c r="ACB31" s="141"/>
      <c r="ACC31" s="142"/>
      <c r="ACD31" s="141"/>
      <c r="ACE31" s="142"/>
      <c r="ACF31" s="141"/>
      <c r="ACG31" s="142"/>
      <c r="ACH31" s="141"/>
      <c r="ACI31" s="143"/>
      <c r="ACJ31" s="141"/>
      <c r="ACK31" s="143"/>
      <c r="ACL31" s="141"/>
      <c r="ACM31" s="143"/>
      <c r="ACN31" s="141"/>
      <c r="ACO31" s="142"/>
      <c r="ACP31" s="141"/>
      <c r="ACQ31" s="143"/>
      <c r="ACR31" s="141"/>
      <c r="ACS31" s="142"/>
      <c r="ACT31" s="141"/>
      <c r="ACU31" s="142"/>
      <c r="ACV31" s="141"/>
      <c r="ACW31" s="142"/>
      <c r="ACX31" s="141"/>
      <c r="ACY31" s="143"/>
      <c r="ACZ31" s="141"/>
      <c r="ADA31" s="143"/>
      <c r="ADB31" s="141"/>
      <c r="ADC31" s="142"/>
      <c r="ADD31" s="141"/>
      <c r="ADE31" s="142"/>
      <c r="ADF31" s="141"/>
      <c r="ADG31" s="143"/>
    </row>
    <row r="32" spans="1:787" s="151" customFormat="1" ht="20.25" customHeight="1">
      <c r="A32" s="255">
        <v>16</v>
      </c>
      <c r="B32" s="257"/>
      <c r="C32" s="147">
        <f>IF(B32="","",B32)</f>
      </c>
      <c r="D32" s="148"/>
      <c r="E32" s="149"/>
      <c r="F32" s="148"/>
      <c r="G32" s="149"/>
      <c r="H32" s="148"/>
      <c r="I32" s="149"/>
      <c r="J32" s="148"/>
      <c r="K32" s="149"/>
      <c r="L32" s="148"/>
      <c r="M32" s="149"/>
      <c r="N32" s="148"/>
      <c r="O32" s="149"/>
      <c r="P32" s="148"/>
      <c r="Q32" s="150"/>
      <c r="R32" s="148"/>
      <c r="S32" s="149"/>
      <c r="T32" s="148"/>
      <c r="U32" s="150"/>
      <c r="V32" s="148"/>
      <c r="W32" s="150"/>
      <c r="X32" s="148"/>
      <c r="Y32" s="150"/>
      <c r="Z32" s="148"/>
      <c r="AA32" s="149"/>
      <c r="AB32" s="148"/>
      <c r="AC32" s="149"/>
      <c r="AD32" s="148"/>
      <c r="AE32" s="149"/>
      <c r="AF32" s="148"/>
      <c r="AG32" s="149"/>
      <c r="AH32" s="148"/>
      <c r="AI32" s="150"/>
      <c r="AJ32" s="148"/>
      <c r="AK32" s="150"/>
      <c r="AL32" s="148"/>
      <c r="AM32" s="150"/>
      <c r="AN32" s="148"/>
      <c r="AO32" s="149"/>
      <c r="AP32" s="148"/>
      <c r="AQ32" s="149"/>
      <c r="AR32" s="148"/>
      <c r="AS32" s="149"/>
      <c r="AT32" s="148"/>
      <c r="AU32" s="149"/>
      <c r="AV32" s="148"/>
      <c r="AW32" s="150"/>
      <c r="AX32" s="148"/>
      <c r="AY32" s="150"/>
      <c r="AZ32" s="148"/>
      <c r="BA32" s="150"/>
      <c r="BB32" s="148"/>
      <c r="BC32" s="150"/>
      <c r="BD32" s="148"/>
      <c r="BE32" s="149"/>
      <c r="BF32" s="148"/>
      <c r="BG32" s="149"/>
      <c r="BH32" s="148"/>
      <c r="BI32" s="149"/>
      <c r="BJ32" s="148"/>
      <c r="BK32" s="150"/>
      <c r="BL32" s="148"/>
      <c r="BM32" s="150"/>
      <c r="BN32" s="148"/>
      <c r="BO32" s="150"/>
      <c r="BP32" s="148"/>
      <c r="BQ32" s="149"/>
      <c r="BR32" s="148"/>
      <c r="BS32" s="149"/>
      <c r="BT32" s="148"/>
      <c r="BU32" s="149"/>
      <c r="BV32" s="148"/>
      <c r="BW32" s="149"/>
      <c r="BX32" s="148"/>
      <c r="BY32" s="150"/>
      <c r="BZ32" s="148"/>
      <c r="CA32" s="150"/>
      <c r="CB32" s="148"/>
      <c r="CC32" s="150"/>
      <c r="CD32" s="148"/>
      <c r="CE32" s="149"/>
      <c r="CF32" s="148"/>
      <c r="CG32" s="150"/>
      <c r="CH32" s="148"/>
      <c r="CI32" s="149"/>
      <c r="CJ32" s="148"/>
      <c r="CK32" s="149"/>
      <c r="CL32" s="148"/>
      <c r="CM32" s="149"/>
      <c r="CN32" s="148"/>
      <c r="CO32" s="150"/>
      <c r="CP32" s="148"/>
      <c r="CQ32" s="150"/>
      <c r="CR32" s="148"/>
      <c r="CS32" s="149"/>
      <c r="CT32" s="148"/>
      <c r="CU32" s="149"/>
      <c r="CV32" s="148"/>
      <c r="CW32" s="150"/>
      <c r="CX32" s="148"/>
      <c r="CY32" s="149"/>
      <c r="CZ32" s="148"/>
      <c r="DA32" s="149"/>
      <c r="DB32" s="148"/>
      <c r="DC32" s="149"/>
      <c r="DD32" s="148"/>
      <c r="DE32" s="149"/>
      <c r="DF32" s="148"/>
      <c r="DG32" s="149"/>
      <c r="DH32" s="148"/>
      <c r="DI32" s="149"/>
      <c r="DJ32" s="148"/>
      <c r="DK32" s="150"/>
      <c r="DL32" s="148"/>
      <c r="DM32" s="149"/>
      <c r="DN32" s="148"/>
      <c r="DO32" s="150"/>
      <c r="DP32" s="148"/>
      <c r="DQ32" s="150"/>
      <c r="DR32" s="148"/>
      <c r="DS32" s="150"/>
      <c r="DT32" s="148"/>
      <c r="DU32" s="149"/>
      <c r="DV32" s="148"/>
      <c r="DW32" s="149"/>
      <c r="DX32" s="148"/>
      <c r="DY32" s="149"/>
      <c r="DZ32" s="148"/>
      <c r="EA32" s="149"/>
      <c r="EB32" s="148"/>
      <c r="EC32" s="150"/>
      <c r="ED32" s="148"/>
      <c r="EE32" s="150"/>
      <c r="EF32" s="148"/>
      <c r="EG32" s="150"/>
      <c r="EH32" s="148"/>
      <c r="EI32" s="149"/>
      <c r="EJ32" s="148"/>
      <c r="EK32" s="149"/>
      <c r="EL32" s="148"/>
      <c r="EM32" s="149"/>
      <c r="EN32" s="148"/>
      <c r="EO32" s="149"/>
      <c r="EP32" s="148"/>
      <c r="EQ32" s="150"/>
      <c r="ER32" s="148"/>
      <c r="ES32" s="150"/>
      <c r="ET32" s="148"/>
      <c r="EU32" s="150"/>
      <c r="EV32" s="148"/>
      <c r="EW32" s="150"/>
      <c r="EX32" s="148"/>
      <c r="EY32" s="149"/>
      <c r="EZ32" s="148"/>
      <c r="FA32" s="149"/>
      <c r="FB32" s="148"/>
      <c r="FC32" s="149"/>
      <c r="FD32" s="148"/>
      <c r="FE32" s="150"/>
      <c r="FF32" s="148"/>
      <c r="FG32" s="150"/>
      <c r="FH32" s="148"/>
      <c r="FI32" s="150"/>
      <c r="FJ32" s="148"/>
      <c r="FK32" s="149"/>
      <c r="FL32" s="148"/>
      <c r="FM32" s="149"/>
      <c r="FN32" s="148"/>
      <c r="FO32" s="149"/>
      <c r="FP32" s="148"/>
      <c r="FQ32" s="149"/>
      <c r="FR32" s="148"/>
      <c r="FS32" s="150"/>
      <c r="FT32" s="148"/>
      <c r="FU32" s="150"/>
      <c r="FV32" s="148"/>
      <c r="FW32" s="150"/>
      <c r="FX32" s="148"/>
      <c r="FY32" s="149"/>
      <c r="FZ32" s="148"/>
      <c r="GA32" s="150"/>
      <c r="GB32" s="148"/>
      <c r="GC32" s="149"/>
      <c r="GD32" s="148"/>
      <c r="GE32" s="149"/>
      <c r="GF32" s="148"/>
      <c r="GG32" s="149"/>
      <c r="GH32" s="148"/>
      <c r="GI32" s="150"/>
      <c r="GJ32" s="148"/>
      <c r="GK32" s="150"/>
      <c r="GL32" s="148"/>
      <c r="GM32" s="149"/>
      <c r="GN32" s="148"/>
      <c r="GO32" s="149"/>
      <c r="GP32" s="148"/>
      <c r="GQ32" s="150"/>
      <c r="GR32" s="148"/>
      <c r="GS32" s="149"/>
      <c r="GT32" s="148"/>
      <c r="GU32" s="149"/>
      <c r="GV32" s="148"/>
      <c r="GW32" s="149"/>
      <c r="GX32" s="148"/>
      <c r="GY32" s="149"/>
      <c r="GZ32" s="148"/>
      <c r="HA32" s="149"/>
      <c r="HB32" s="148"/>
      <c r="HC32" s="149"/>
      <c r="HD32" s="148"/>
      <c r="HE32" s="150"/>
      <c r="HF32" s="148"/>
      <c r="HG32" s="149"/>
      <c r="HH32" s="148"/>
      <c r="HI32" s="150"/>
      <c r="HJ32" s="148"/>
      <c r="HK32" s="150"/>
      <c r="HL32" s="148"/>
      <c r="HM32" s="150"/>
      <c r="HN32" s="148"/>
      <c r="HO32" s="149"/>
      <c r="HP32" s="148"/>
      <c r="HQ32" s="149"/>
      <c r="HR32" s="148"/>
      <c r="HS32" s="149"/>
      <c r="HT32" s="148"/>
      <c r="HU32" s="149"/>
      <c r="HV32" s="148"/>
      <c r="HW32" s="150"/>
      <c r="HX32" s="148"/>
      <c r="HY32" s="150"/>
      <c r="HZ32" s="148"/>
      <c r="IA32" s="150"/>
      <c r="IB32" s="148"/>
      <c r="IC32" s="149"/>
      <c r="ID32" s="148"/>
      <c r="IE32" s="149"/>
      <c r="IF32" s="148"/>
      <c r="IG32" s="149"/>
      <c r="IH32" s="148"/>
      <c r="II32" s="149"/>
      <c r="IJ32" s="148"/>
      <c r="IK32" s="150"/>
      <c r="IL32" s="148"/>
      <c r="IM32" s="150"/>
      <c r="IN32" s="148"/>
      <c r="IO32" s="150"/>
      <c r="IP32" s="148"/>
      <c r="IQ32" s="150"/>
      <c r="IR32" s="148"/>
      <c r="IS32" s="149"/>
      <c r="IT32" s="148"/>
      <c r="IU32" s="149"/>
      <c r="IV32" s="148"/>
      <c r="IW32" s="149"/>
      <c r="IX32" s="148"/>
      <c r="IY32" s="150"/>
      <c r="IZ32" s="148"/>
      <c r="JA32" s="150"/>
      <c r="JB32" s="148"/>
      <c r="JC32" s="150"/>
      <c r="JD32" s="148"/>
      <c r="JE32" s="149"/>
      <c r="JF32" s="148"/>
      <c r="JG32" s="149"/>
      <c r="JH32" s="148"/>
      <c r="JI32" s="149"/>
      <c r="JJ32" s="148"/>
      <c r="JK32" s="149"/>
      <c r="JL32" s="148"/>
      <c r="JM32" s="150"/>
      <c r="JN32" s="148"/>
      <c r="JO32" s="150"/>
      <c r="JP32" s="148"/>
      <c r="JQ32" s="150"/>
      <c r="JR32" s="148"/>
      <c r="JS32" s="149"/>
      <c r="JT32" s="148"/>
      <c r="JU32" s="150"/>
      <c r="JV32" s="148"/>
      <c r="JW32" s="149"/>
      <c r="JX32" s="148"/>
      <c r="JY32" s="149"/>
      <c r="JZ32" s="148"/>
      <c r="KA32" s="149"/>
      <c r="KB32" s="148"/>
      <c r="KC32" s="150"/>
      <c r="KD32" s="148"/>
      <c r="KE32" s="150"/>
      <c r="KF32" s="148"/>
      <c r="KG32" s="149"/>
      <c r="KH32" s="148"/>
      <c r="KI32" s="149"/>
      <c r="KJ32" s="148"/>
      <c r="KK32" s="150"/>
      <c r="KL32" s="148"/>
      <c r="KM32" s="149"/>
      <c r="KN32" s="148"/>
      <c r="KO32" s="149"/>
      <c r="KP32" s="148"/>
      <c r="KQ32" s="149"/>
      <c r="KR32" s="148"/>
      <c r="KS32" s="149"/>
      <c r="KT32" s="148"/>
      <c r="KU32" s="149"/>
      <c r="KV32" s="148"/>
      <c r="KW32" s="149"/>
      <c r="KX32" s="148"/>
      <c r="KY32" s="150"/>
      <c r="KZ32" s="148"/>
      <c r="LA32" s="149"/>
      <c r="LB32" s="148"/>
      <c r="LC32" s="150"/>
      <c r="LD32" s="148"/>
      <c r="LE32" s="150"/>
      <c r="LF32" s="148"/>
      <c r="LG32" s="150"/>
      <c r="LH32" s="148"/>
      <c r="LI32" s="149"/>
      <c r="LJ32" s="148"/>
      <c r="LK32" s="149"/>
      <c r="LL32" s="148"/>
      <c r="LM32" s="149"/>
      <c r="LN32" s="148"/>
      <c r="LO32" s="149"/>
      <c r="LP32" s="148"/>
      <c r="LQ32" s="150"/>
      <c r="LR32" s="148"/>
      <c r="LS32" s="150"/>
      <c r="LT32" s="148"/>
      <c r="LU32" s="150"/>
      <c r="LV32" s="148"/>
      <c r="LW32" s="149"/>
      <c r="LX32" s="148"/>
      <c r="LY32" s="149"/>
      <c r="LZ32" s="148"/>
      <c r="MA32" s="149"/>
      <c r="MB32" s="148"/>
      <c r="MC32" s="149"/>
      <c r="MD32" s="148"/>
      <c r="ME32" s="150"/>
      <c r="MF32" s="148"/>
      <c r="MG32" s="150"/>
      <c r="MH32" s="148"/>
      <c r="MI32" s="150"/>
      <c r="MJ32" s="148"/>
      <c r="MK32" s="150"/>
      <c r="ML32" s="148"/>
      <c r="MM32" s="149"/>
      <c r="MN32" s="148"/>
      <c r="MO32" s="149"/>
      <c r="MP32" s="148"/>
      <c r="MQ32" s="149"/>
      <c r="MR32" s="148"/>
      <c r="MS32" s="150"/>
      <c r="MT32" s="148"/>
      <c r="MU32" s="150"/>
      <c r="MV32" s="148"/>
      <c r="MW32" s="150"/>
      <c r="MX32" s="148"/>
      <c r="MY32" s="149"/>
      <c r="MZ32" s="148"/>
      <c r="NA32" s="149"/>
      <c r="NB32" s="148"/>
      <c r="NC32" s="149"/>
      <c r="ND32" s="148"/>
      <c r="NE32" s="149"/>
      <c r="NF32" s="148"/>
      <c r="NG32" s="150"/>
      <c r="NH32" s="148"/>
      <c r="NI32" s="150"/>
      <c r="NJ32" s="148"/>
      <c r="NK32" s="150"/>
      <c r="NL32" s="148"/>
      <c r="NM32" s="149"/>
      <c r="NN32" s="148"/>
      <c r="NO32" s="150"/>
      <c r="NP32" s="148"/>
      <c r="NQ32" s="149"/>
      <c r="NR32" s="148"/>
      <c r="NS32" s="149"/>
      <c r="NT32" s="148"/>
      <c r="NU32" s="149"/>
      <c r="NV32" s="148"/>
      <c r="NW32" s="150"/>
      <c r="NX32" s="148"/>
      <c r="NY32" s="150"/>
      <c r="NZ32" s="148"/>
      <c r="OA32" s="149"/>
      <c r="OB32" s="148"/>
      <c r="OC32" s="149"/>
      <c r="OD32" s="148"/>
      <c r="OE32" s="150"/>
      <c r="OF32" s="148"/>
      <c r="OG32" s="149"/>
      <c r="OH32" s="148"/>
      <c r="OI32" s="149"/>
      <c r="OJ32" s="148"/>
      <c r="OK32" s="149"/>
      <c r="OL32" s="148"/>
      <c r="OM32" s="149"/>
      <c r="ON32" s="148"/>
      <c r="OO32" s="149"/>
      <c r="OP32" s="148"/>
      <c r="OQ32" s="149"/>
      <c r="OR32" s="148"/>
      <c r="OS32" s="150"/>
      <c r="OT32" s="148"/>
      <c r="OU32" s="149"/>
      <c r="OV32" s="148"/>
      <c r="OW32" s="150"/>
      <c r="OX32" s="148"/>
      <c r="OY32" s="150"/>
      <c r="OZ32" s="148"/>
      <c r="PA32" s="150"/>
      <c r="PB32" s="148"/>
      <c r="PC32" s="149"/>
      <c r="PD32" s="148"/>
      <c r="PE32" s="149"/>
      <c r="PF32" s="148"/>
      <c r="PG32" s="149"/>
      <c r="PH32" s="148"/>
      <c r="PI32" s="149"/>
      <c r="PJ32" s="148"/>
      <c r="PK32" s="150"/>
      <c r="PL32" s="148"/>
      <c r="PM32" s="150"/>
      <c r="PN32" s="148"/>
      <c r="PO32" s="150"/>
      <c r="PP32" s="148"/>
      <c r="PQ32" s="149"/>
      <c r="PR32" s="148"/>
      <c r="PS32" s="149"/>
      <c r="PT32" s="148"/>
      <c r="PU32" s="149"/>
      <c r="PV32" s="148"/>
      <c r="PW32" s="149"/>
      <c r="PX32" s="148"/>
      <c r="PY32" s="150"/>
      <c r="PZ32" s="148"/>
      <c r="QA32" s="150"/>
      <c r="QB32" s="148"/>
      <c r="QC32" s="150"/>
      <c r="QD32" s="148"/>
      <c r="QE32" s="150"/>
      <c r="QF32" s="148"/>
      <c r="QG32" s="149"/>
      <c r="QH32" s="148"/>
      <c r="QI32" s="149"/>
      <c r="QJ32" s="148"/>
      <c r="QK32" s="149"/>
      <c r="QL32" s="148"/>
      <c r="QM32" s="150"/>
      <c r="QN32" s="148"/>
      <c r="QO32" s="150"/>
      <c r="QP32" s="148"/>
      <c r="QQ32" s="150"/>
      <c r="QR32" s="148"/>
      <c r="QS32" s="149"/>
      <c r="QT32" s="148"/>
      <c r="QU32" s="149"/>
      <c r="QV32" s="148"/>
      <c r="QW32" s="149"/>
      <c r="QX32" s="148"/>
      <c r="QY32" s="149"/>
      <c r="QZ32" s="148"/>
      <c r="RA32" s="150"/>
      <c r="RB32" s="148"/>
      <c r="RC32" s="150"/>
      <c r="RD32" s="148"/>
      <c r="RE32" s="150"/>
      <c r="RF32" s="148"/>
      <c r="RG32" s="149"/>
      <c r="RH32" s="148"/>
      <c r="RI32" s="150"/>
      <c r="RJ32" s="148"/>
      <c r="RK32" s="149"/>
      <c r="RL32" s="148"/>
      <c r="RM32" s="149"/>
      <c r="RN32" s="148"/>
      <c r="RO32" s="149"/>
      <c r="RP32" s="148"/>
      <c r="RQ32" s="150"/>
      <c r="RR32" s="148"/>
      <c r="RS32" s="150"/>
      <c r="RT32" s="148"/>
      <c r="RU32" s="149"/>
      <c r="RV32" s="148"/>
      <c r="RW32" s="149"/>
      <c r="RX32" s="148"/>
      <c r="RY32" s="150"/>
      <c r="RZ32" s="148"/>
      <c r="SA32" s="149"/>
      <c r="SB32" s="148"/>
      <c r="SC32" s="149"/>
      <c r="SD32" s="148"/>
      <c r="SE32" s="149"/>
      <c r="SF32" s="148"/>
      <c r="SG32" s="149"/>
      <c r="SH32" s="148"/>
      <c r="SI32" s="149"/>
      <c r="SJ32" s="148"/>
      <c r="SK32" s="149"/>
      <c r="SL32" s="148"/>
      <c r="SM32" s="150"/>
      <c r="SN32" s="148"/>
      <c r="SO32" s="149"/>
      <c r="SP32" s="148"/>
      <c r="SQ32" s="150"/>
      <c r="SR32" s="148"/>
      <c r="SS32" s="150"/>
      <c r="ST32" s="148"/>
      <c r="SU32" s="150"/>
      <c r="SV32" s="148"/>
      <c r="SW32" s="149"/>
      <c r="SX32" s="148"/>
      <c r="SY32" s="149"/>
      <c r="SZ32" s="148"/>
      <c r="TA32" s="149"/>
      <c r="TB32" s="148"/>
      <c r="TC32" s="149"/>
      <c r="TD32" s="148"/>
      <c r="TE32" s="150"/>
      <c r="TF32" s="148"/>
      <c r="TG32" s="150"/>
      <c r="TH32" s="148"/>
      <c r="TI32" s="150"/>
      <c r="TJ32" s="148"/>
      <c r="TK32" s="149"/>
      <c r="TL32" s="148"/>
      <c r="TM32" s="149"/>
      <c r="TN32" s="148"/>
      <c r="TO32" s="149"/>
      <c r="TP32" s="148"/>
      <c r="TQ32" s="149"/>
      <c r="TR32" s="148"/>
      <c r="TS32" s="150"/>
      <c r="TT32" s="148"/>
      <c r="TU32" s="150"/>
      <c r="TV32" s="148"/>
      <c r="TW32" s="150"/>
      <c r="TX32" s="148"/>
      <c r="TY32" s="150"/>
      <c r="TZ32" s="148"/>
      <c r="UA32" s="149"/>
      <c r="UB32" s="148"/>
      <c r="UC32" s="149"/>
      <c r="UD32" s="148"/>
      <c r="UE32" s="149"/>
      <c r="UF32" s="148"/>
      <c r="UG32" s="150"/>
      <c r="UH32" s="148"/>
      <c r="UI32" s="150"/>
      <c r="UJ32" s="148"/>
      <c r="UK32" s="150"/>
      <c r="UL32" s="148"/>
      <c r="UM32" s="149"/>
      <c r="UN32" s="148"/>
      <c r="UO32" s="149"/>
      <c r="UP32" s="148"/>
      <c r="UQ32" s="149"/>
      <c r="UR32" s="148"/>
      <c r="US32" s="149"/>
      <c r="UT32" s="148"/>
      <c r="UU32" s="150"/>
      <c r="UV32" s="148"/>
      <c r="UW32" s="150"/>
      <c r="UX32" s="148"/>
      <c r="UY32" s="150"/>
      <c r="UZ32" s="148"/>
      <c r="VA32" s="149"/>
      <c r="VB32" s="148"/>
      <c r="VC32" s="150"/>
      <c r="VD32" s="148"/>
      <c r="VE32" s="149"/>
      <c r="VF32" s="148"/>
      <c r="VG32" s="149"/>
      <c r="VH32" s="148"/>
      <c r="VI32" s="149"/>
      <c r="VJ32" s="148"/>
      <c r="VK32" s="150"/>
      <c r="VL32" s="148"/>
      <c r="VM32" s="150"/>
      <c r="VN32" s="148"/>
      <c r="VO32" s="149"/>
      <c r="VP32" s="148"/>
      <c r="VQ32" s="149"/>
      <c r="VR32" s="148"/>
      <c r="VS32" s="150"/>
      <c r="VT32" s="148"/>
      <c r="VU32" s="149"/>
      <c r="VV32" s="148"/>
      <c r="VW32" s="149"/>
      <c r="VX32" s="148"/>
      <c r="VY32" s="149"/>
      <c r="VZ32" s="148"/>
      <c r="WA32" s="149"/>
      <c r="WB32" s="148"/>
      <c r="WC32" s="149"/>
      <c r="WD32" s="148"/>
      <c r="WE32" s="149"/>
      <c r="WF32" s="148"/>
      <c r="WG32" s="150"/>
      <c r="WH32" s="148"/>
      <c r="WI32" s="149"/>
      <c r="WJ32" s="148"/>
      <c r="WK32" s="150"/>
      <c r="WL32" s="148"/>
      <c r="WM32" s="150"/>
      <c r="WN32" s="148"/>
      <c r="WO32" s="150"/>
      <c r="WP32" s="148"/>
      <c r="WQ32" s="149"/>
      <c r="WR32" s="148"/>
      <c r="WS32" s="149"/>
      <c r="WT32" s="148"/>
      <c r="WU32" s="149"/>
      <c r="WV32" s="148"/>
      <c r="WW32" s="149"/>
      <c r="WX32" s="148"/>
      <c r="WY32" s="150"/>
      <c r="WZ32" s="148"/>
      <c r="XA32" s="150"/>
      <c r="XB32" s="148"/>
      <c r="XC32" s="150"/>
      <c r="XD32" s="148"/>
      <c r="XE32" s="149"/>
      <c r="XF32" s="148"/>
      <c r="XG32" s="149"/>
      <c r="XH32" s="148"/>
      <c r="XI32" s="149"/>
      <c r="XJ32" s="148"/>
      <c r="XK32" s="149"/>
      <c r="XL32" s="148"/>
      <c r="XM32" s="150"/>
      <c r="XN32" s="148"/>
      <c r="XO32" s="150"/>
      <c r="XP32" s="148"/>
      <c r="XQ32" s="150"/>
      <c r="XR32" s="148"/>
      <c r="XS32" s="150"/>
      <c r="XT32" s="148"/>
      <c r="XU32" s="149"/>
      <c r="XV32" s="148"/>
      <c r="XW32" s="149"/>
      <c r="XX32" s="148"/>
      <c r="XY32" s="149"/>
      <c r="XZ32" s="148"/>
      <c r="YA32" s="150"/>
      <c r="YB32" s="148"/>
      <c r="YC32" s="150"/>
      <c r="YD32" s="148"/>
      <c r="YE32" s="150"/>
      <c r="YF32" s="148"/>
      <c r="YG32" s="149"/>
      <c r="YH32" s="148"/>
      <c r="YI32" s="149"/>
      <c r="YJ32" s="148"/>
      <c r="YK32" s="149"/>
      <c r="YL32" s="148"/>
      <c r="YM32" s="149"/>
      <c r="YN32" s="148"/>
      <c r="YO32" s="150"/>
      <c r="YP32" s="148"/>
      <c r="YQ32" s="150"/>
      <c r="YR32" s="148"/>
      <c r="YS32" s="150"/>
      <c r="YT32" s="148"/>
      <c r="YU32" s="149"/>
      <c r="YV32" s="148"/>
      <c r="YW32" s="150"/>
      <c r="YX32" s="148"/>
      <c r="YY32" s="149"/>
      <c r="YZ32" s="148"/>
      <c r="ZA32" s="149"/>
      <c r="ZB32" s="148"/>
      <c r="ZC32" s="149"/>
      <c r="ZD32" s="148"/>
      <c r="ZE32" s="150"/>
      <c r="ZF32" s="148"/>
      <c r="ZG32" s="150"/>
      <c r="ZH32" s="148"/>
      <c r="ZI32" s="149"/>
      <c r="ZJ32" s="148"/>
      <c r="ZK32" s="149"/>
      <c r="ZL32" s="148"/>
      <c r="ZM32" s="150"/>
      <c r="ZN32" s="148"/>
      <c r="ZO32" s="149"/>
      <c r="ZP32" s="148"/>
      <c r="ZQ32" s="149"/>
      <c r="ZR32" s="148"/>
      <c r="ZS32" s="149"/>
      <c r="ZT32" s="148"/>
      <c r="ZU32" s="149"/>
      <c r="ZV32" s="148"/>
      <c r="ZW32" s="149"/>
      <c r="ZX32" s="148"/>
      <c r="ZY32" s="149"/>
      <c r="ZZ32" s="148"/>
      <c r="AAA32" s="150"/>
      <c r="AAB32" s="148"/>
      <c r="AAC32" s="149"/>
      <c r="AAD32" s="148"/>
      <c r="AAE32" s="150"/>
      <c r="AAF32" s="148"/>
      <c r="AAG32" s="150"/>
      <c r="AAH32" s="148"/>
      <c r="AAI32" s="150"/>
      <c r="AAJ32" s="148"/>
      <c r="AAK32" s="149"/>
      <c r="AAL32" s="148"/>
      <c r="AAM32" s="149"/>
      <c r="AAN32" s="148"/>
      <c r="AAO32" s="149"/>
      <c r="AAP32" s="148"/>
      <c r="AAQ32" s="149"/>
      <c r="AAR32" s="148"/>
      <c r="AAS32" s="150"/>
      <c r="AAT32" s="148"/>
      <c r="AAU32" s="150"/>
      <c r="AAV32" s="148"/>
      <c r="AAW32" s="150"/>
      <c r="AAX32" s="148"/>
      <c r="AAY32" s="149"/>
      <c r="AAZ32" s="148"/>
      <c r="ABA32" s="149"/>
      <c r="ABB32" s="148"/>
      <c r="ABC32" s="149"/>
      <c r="ABD32" s="148"/>
      <c r="ABE32" s="149"/>
      <c r="ABF32" s="148"/>
      <c r="ABG32" s="150"/>
      <c r="ABH32" s="148"/>
      <c r="ABI32" s="150"/>
      <c r="ABJ32" s="148"/>
      <c r="ABK32" s="150"/>
      <c r="ABL32" s="148"/>
      <c r="ABM32" s="150"/>
      <c r="ABN32" s="148"/>
      <c r="ABO32" s="149"/>
      <c r="ABP32" s="148"/>
      <c r="ABQ32" s="149"/>
      <c r="ABR32" s="148"/>
      <c r="ABS32" s="149"/>
      <c r="ABT32" s="148"/>
      <c r="ABU32" s="150"/>
      <c r="ABV32" s="148"/>
      <c r="ABW32" s="150"/>
      <c r="ABX32" s="148"/>
      <c r="ABY32" s="150"/>
      <c r="ABZ32" s="148"/>
      <c r="ACA32" s="149"/>
      <c r="ACB32" s="148"/>
      <c r="ACC32" s="149"/>
      <c r="ACD32" s="148"/>
      <c r="ACE32" s="149"/>
      <c r="ACF32" s="148"/>
      <c r="ACG32" s="149"/>
      <c r="ACH32" s="148"/>
      <c r="ACI32" s="150"/>
      <c r="ACJ32" s="148"/>
      <c r="ACK32" s="150"/>
      <c r="ACL32" s="148"/>
      <c r="ACM32" s="150"/>
      <c r="ACN32" s="148"/>
      <c r="ACO32" s="149"/>
      <c r="ACP32" s="148"/>
      <c r="ACQ32" s="150"/>
      <c r="ACR32" s="148"/>
      <c r="ACS32" s="149"/>
      <c r="ACT32" s="148"/>
      <c r="ACU32" s="149"/>
      <c r="ACV32" s="148"/>
      <c r="ACW32" s="149"/>
      <c r="ACX32" s="148"/>
      <c r="ACY32" s="150"/>
      <c r="ACZ32" s="148"/>
      <c r="ADA32" s="150"/>
      <c r="ADB32" s="148"/>
      <c r="ADC32" s="149"/>
      <c r="ADD32" s="148"/>
      <c r="ADE32" s="149"/>
      <c r="ADF32" s="148"/>
      <c r="ADG32" s="150"/>
    </row>
    <row r="33" spans="1:787" ht="20.25" customHeight="1">
      <c r="A33" s="259"/>
      <c r="B33" s="252"/>
      <c r="C33" s="56">
        <f>IF(B32="","",CONCATENATE(B32,1))</f>
      </c>
      <c r="D33" s="3"/>
      <c r="E33" s="4"/>
      <c r="F33" s="3"/>
      <c r="G33" s="4"/>
      <c r="H33" s="3"/>
      <c r="I33" s="4"/>
      <c r="J33" s="3"/>
      <c r="K33" s="4"/>
      <c r="L33" s="3"/>
      <c r="M33" s="4"/>
      <c r="N33" s="3"/>
      <c r="O33" s="4"/>
      <c r="P33" s="3"/>
      <c r="Q33" s="5"/>
      <c r="R33" s="3"/>
      <c r="S33" s="4"/>
      <c r="T33" s="3"/>
      <c r="U33" s="5"/>
      <c r="V33" s="3"/>
      <c r="W33" s="5"/>
      <c r="X33" s="3"/>
      <c r="Y33" s="5"/>
      <c r="Z33" s="3"/>
      <c r="AA33" s="4"/>
      <c r="AB33" s="3"/>
      <c r="AC33" s="4"/>
      <c r="AD33" s="3"/>
      <c r="AE33" s="4"/>
      <c r="AF33" s="3"/>
      <c r="AG33" s="4"/>
      <c r="AH33" s="3"/>
      <c r="AI33" s="5"/>
      <c r="AJ33" s="3"/>
      <c r="AK33" s="5"/>
      <c r="AL33" s="3"/>
      <c r="AM33" s="5"/>
      <c r="AN33" s="3"/>
      <c r="AO33" s="4"/>
      <c r="AP33" s="3"/>
      <c r="AQ33" s="4"/>
      <c r="AR33" s="3"/>
      <c r="AS33" s="4"/>
      <c r="AT33" s="3"/>
      <c r="AU33" s="4"/>
      <c r="AV33" s="3"/>
      <c r="AW33" s="5"/>
      <c r="AX33" s="3"/>
      <c r="AY33" s="5"/>
      <c r="AZ33" s="3"/>
      <c r="BA33" s="5"/>
      <c r="BB33" s="3"/>
      <c r="BC33" s="5"/>
      <c r="BD33" s="3"/>
      <c r="BE33" s="4"/>
      <c r="BF33" s="3"/>
      <c r="BG33" s="4"/>
      <c r="BH33" s="3"/>
      <c r="BI33" s="4"/>
      <c r="BJ33" s="3"/>
      <c r="BK33" s="5"/>
      <c r="BL33" s="3"/>
      <c r="BM33" s="5"/>
      <c r="BN33" s="3"/>
      <c r="BO33" s="5"/>
      <c r="BP33" s="3"/>
      <c r="BQ33" s="4"/>
      <c r="BR33" s="3"/>
      <c r="BS33" s="4"/>
      <c r="BT33" s="3"/>
      <c r="BU33" s="4"/>
      <c r="BV33" s="3"/>
      <c r="BW33" s="4"/>
      <c r="BX33" s="3"/>
      <c r="BY33" s="5"/>
      <c r="BZ33" s="3"/>
      <c r="CA33" s="5"/>
      <c r="CB33" s="3"/>
      <c r="CC33" s="5"/>
      <c r="CD33" s="3"/>
      <c r="CE33" s="4"/>
      <c r="CF33" s="3"/>
      <c r="CG33" s="5"/>
      <c r="CH33" s="3"/>
      <c r="CI33" s="4"/>
      <c r="CJ33" s="3"/>
      <c r="CK33" s="4"/>
      <c r="CL33" s="3"/>
      <c r="CM33" s="4"/>
      <c r="CN33" s="3"/>
      <c r="CO33" s="5"/>
      <c r="CP33" s="3"/>
      <c r="CQ33" s="5"/>
      <c r="CR33" s="3"/>
      <c r="CS33" s="4"/>
      <c r="CT33" s="3"/>
      <c r="CU33" s="4"/>
      <c r="CV33" s="3"/>
      <c r="CW33" s="5"/>
      <c r="CX33" s="3"/>
      <c r="CY33" s="4"/>
      <c r="CZ33" s="3"/>
      <c r="DA33" s="4"/>
      <c r="DB33" s="3"/>
      <c r="DC33" s="4"/>
      <c r="DD33" s="3"/>
      <c r="DE33" s="4"/>
      <c r="DF33" s="3"/>
      <c r="DG33" s="4"/>
      <c r="DH33" s="3"/>
      <c r="DI33" s="4"/>
      <c r="DJ33" s="3"/>
      <c r="DK33" s="5"/>
      <c r="DL33" s="3"/>
      <c r="DM33" s="4"/>
      <c r="DN33" s="3"/>
      <c r="DO33" s="5"/>
      <c r="DP33" s="3"/>
      <c r="DQ33" s="5"/>
      <c r="DR33" s="3"/>
      <c r="DS33" s="5"/>
      <c r="DT33" s="3"/>
      <c r="DU33" s="4"/>
      <c r="DV33" s="3"/>
      <c r="DW33" s="4"/>
      <c r="DX33" s="3"/>
      <c r="DY33" s="4"/>
      <c r="DZ33" s="3"/>
      <c r="EA33" s="4"/>
      <c r="EB33" s="3"/>
      <c r="EC33" s="5"/>
      <c r="ED33" s="3"/>
      <c r="EE33" s="5"/>
      <c r="EF33" s="3"/>
      <c r="EG33" s="5"/>
      <c r="EH33" s="3"/>
      <c r="EI33" s="4"/>
      <c r="EJ33" s="3"/>
      <c r="EK33" s="4"/>
      <c r="EL33" s="3"/>
      <c r="EM33" s="4"/>
      <c r="EN33" s="3"/>
      <c r="EO33" s="4"/>
      <c r="EP33" s="3"/>
      <c r="EQ33" s="5"/>
      <c r="ER33" s="3"/>
      <c r="ES33" s="5"/>
      <c r="ET33" s="3"/>
      <c r="EU33" s="5"/>
      <c r="EV33" s="3"/>
      <c r="EW33" s="5"/>
      <c r="EX33" s="3"/>
      <c r="EY33" s="4"/>
      <c r="EZ33" s="3"/>
      <c r="FA33" s="4"/>
      <c r="FB33" s="3"/>
      <c r="FC33" s="4"/>
      <c r="FD33" s="3"/>
      <c r="FE33" s="5"/>
      <c r="FF33" s="3"/>
      <c r="FG33" s="5"/>
      <c r="FH33" s="3"/>
      <c r="FI33" s="5"/>
      <c r="FJ33" s="3"/>
      <c r="FK33" s="4"/>
      <c r="FL33" s="3"/>
      <c r="FM33" s="4"/>
      <c r="FN33" s="3"/>
      <c r="FO33" s="4"/>
      <c r="FP33" s="3"/>
      <c r="FQ33" s="4"/>
      <c r="FR33" s="3"/>
      <c r="FS33" s="5"/>
      <c r="FT33" s="3"/>
      <c r="FU33" s="5"/>
      <c r="FV33" s="3"/>
      <c r="FW33" s="5"/>
      <c r="FX33" s="3"/>
      <c r="FY33" s="4"/>
      <c r="FZ33" s="3"/>
      <c r="GA33" s="5"/>
      <c r="GB33" s="3"/>
      <c r="GC33" s="4"/>
      <c r="GD33" s="3"/>
      <c r="GE33" s="4"/>
      <c r="GF33" s="3"/>
      <c r="GG33" s="4"/>
      <c r="GH33" s="3"/>
      <c r="GI33" s="5"/>
      <c r="GJ33" s="3"/>
      <c r="GK33" s="5"/>
      <c r="GL33" s="3"/>
      <c r="GM33" s="4"/>
      <c r="GN33" s="3"/>
      <c r="GO33" s="4"/>
      <c r="GP33" s="3"/>
      <c r="GQ33" s="5"/>
      <c r="GR33" s="3"/>
      <c r="GS33" s="4"/>
      <c r="GT33" s="3"/>
      <c r="GU33" s="4"/>
      <c r="GV33" s="3"/>
      <c r="GW33" s="4"/>
      <c r="GX33" s="3"/>
      <c r="GY33" s="4"/>
      <c r="GZ33" s="3"/>
      <c r="HA33" s="4"/>
      <c r="HB33" s="3"/>
      <c r="HC33" s="4"/>
      <c r="HD33" s="3"/>
      <c r="HE33" s="5"/>
      <c r="HF33" s="3"/>
      <c r="HG33" s="4"/>
      <c r="HH33" s="3"/>
      <c r="HI33" s="5"/>
      <c r="HJ33" s="3"/>
      <c r="HK33" s="5"/>
      <c r="HL33" s="3"/>
      <c r="HM33" s="5"/>
      <c r="HN33" s="3"/>
      <c r="HO33" s="4"/>
      <c r="HP33" s="3"/>
      <c r="HQ33" s="4"/>
      <c r="HR33" s="3"/>
      <c r="HS33" s="4"/>
      <c r="HT33" s="3"/>
      <c r="HU33" s="4"/>
      <c r="HV33" s="3"/>
      <c r="HW33" s="5"/>
      <c r="HX33" s="3"/>
      <c r="HY33" s="5"/>
      <c r="HZ33" s="3"/>
      <c r="IA33" s="5"/>
      <c r="IB33" s="3"/>
      <c r="IC33" s="4"/>
      <c r="ID33" s="3"/>
      <c r="IE33" s="4"/>
      <c r="IF33" s="3"/>
      <c r="IG33" s="4"/>
      <c r="IH33" s="3"/>
      <c r="II33" s="4"/>
      <c r="IJ33" s="3"/>
      <c r="IK33" s="5"/>
      <c r="IL33" s="3"/>
      <c r="IM33" s="5"/>
      <c r="IN33" s="3"/>
      <c r="IO33" s="5"/>
      <c r="IP33" s="3"/>
      <c r="IQ33" s="5"/>
      <c r="IR33" s="3"/>
      <c r="IS33" s="4"/>
      <c r="IT33" s="3"/>
      <c r="IU33" s="4"/>
      <c r="IV33" s="3"/>
      <c r="IW33" s="4"/>
      <c r="IX33" s="3"/>
      <c r="IY33" s="5"/>
      <c r="IZ33" s="3"/>
      <c r="JA33" s="5"/>
      <c r="JB33" s="3"/>
      <c r="JC33" s="5"/>
      <c r="JD33" s="3"/>
      <c r="JE33" s="4"/>
      <c r="JF33" s="3"/>
      <c r="JG33" s="4"/>
      <c r="JH33" s="3"/>
      <c r="JI33" s="4"/>
      <c r="JJ33" s="3"/>
      <c r="JK33" s="4"/>
      <c r="JL33" s="3"/>
      <c r="JM33" s="5"/>
      <c r="JN33" s="3"/>
      <c r="JO33" s="5"/>
      <c r="JP33" s="3"/>
      <c r="JQ33" s="5"/>
      <c r="JR33" s="3"/>
      <c r="JS33" s="4"/>
      <c r="JT33" s="3"/>
      <c r="JU33" s="5"/>
      <c r="JV33" s="3"/>
      <c r="JW33" s="4"/>
      <c r="JX33" s="3"/>
      <c r="JY33" s="4"/>
      <c r="JZ33" s="3"/>
      <c r="KA33" s="4"/>
      <c r="KB33" s="3"/>
      <c r="KC33" s="5"/>
      <c r="KD33" s="3"/>
      <c r="KE33" s="5"/>
      <c r="KF33" s="3"/>
      <c r="KG33" s="4"/>
      <c r="KH33" s="3"/>
      <c r="KI33" s="4"/>
      <c r="KJ33" s="3"/>
      <c r="KK33" s="5"/>
      <c r="KL33" s="3"/>
      <c r="KM33" s="4"/>
      <c r="KN33" s="3"/>
      <c r="KO33" s="4"/>
      <c r="KP33" s="3"/>
      <c r="KQ33" s="4"/>
      <c r="KR33" s="3"/>
      <c r="KS33" s="4"/>
      <c r="KT33" s="3"/>
      <c r="KU33" s="4"/>
      <c r="KV33" s="3"/>
      <c r="KW33" s="4"/>
      <c r="KX33" s="3"/>
      <c r="KY33" s="5"/>
      <c r="KZ33" s="3"/>
      <c r="LA33" s="4"/>
      <c r="LB33" s="3"/>
      <c r="LC33" s="5"/>
      <c r="LD33" s="3"/>
      <c r="LE33" s="5"/>
      <c r="LF33" s="3"/>
      <c r="LG33" s="5"/>
      <c r="LH33" s="3"/>
      <c r="LI33" s="4"/>
      <c r="LJ33" s="3"/>
      <c r="LK33" s="4"/>
      <c r="LL33" s="3"/>
      <c r="LM33" s="4"/>
      <c r="LN33" s="3"/>
      <c r="LO33" s="4"/>
      <c r="LP33" s="3"/>
      <c r="LQ33" s="5"/>
      <c r="LR33" s="3"/>
      <c r="LS33" s="5"/>
      <c r="LT33" s="3"/>
      <c r="LU33" s="5"/>
      <c r="LV33" s="3"/>
      <c r="LW33" s="4"/>
      <c r="LX33" s="3"/>
      <c r="LY33" s="4"/>
      <c r="LZ33" s="3"/>
      <c r="MA33" s="4"/>
      <c r="MB33" s="3"/>
      <c r="MC33" s="4"/>
      <c r="MD33" s="3"/>
      <c r="ME33" s="5"/>
      <c r="MF33" s="3"/>
      <c r="MG33" s="5"/>
      <c r="MH33" s="3"/>
      <c r="MI33" s="5"/>
      <c r="MJ33" s="3"/>
      <c r="MK33" s="5"/>
      <c r="ML33" s="3"/>
      <c r="MM33" s="4"/>
      <c r="MN33" s="3"/>
      <c r="MO33" s="4"/>
      <c r="MP33" s="3"/>
      <c r="MQ33" s="4"/>
      <c r="MR33" s="3"/>
      <c r="MS33" s="5"/>
      <c r="MT33" s="3"/>
      <c r="MU33" s="5"/>
      <c r="MV33" s="3"/>
      <c r="MW33" s="5"/>
      <c r="MX33" s="3"/>
      <c r="MY33" s="4"/>
      <c r="MZ33" s="3"/>
      <c r="NA33" s="4"/>
      <c r="NB33" s="3"/>
      <c r="NC33" s="4"/>
      <c r="ND33" s="3"/>
      <c r="NE33" s="4"/>
      <c r="NF33" s="3"/>
      <c r="NG33" s="5"/>
      <c r="NH33" s="3"/>
      <c r="NI33" s="5"/>
      <c r="NJ33" s="3"/>
      <c r="NK33" s="5"/>
      <c r="NL33" s="3"/>
      <c r="NM33" s="4"/>
      <c r="NN33" s="3"/>
      <c r="NO33" s="5"/>
      <c r="NP33" s="3"/>
      <c r="NQ33" s="4"/>
      <c r="NR33" s="3"/>
      <c r="NS33" s="4"/>
      <c r="NT33" s="3"/>
      <c r="NU33" s="4"/>
      <c r="NV33" s="3"/>
      <c r="NW33" s="5"/>
      <c r="NX33" s="3"/>
      <c r="NY33" s="5"/>
      <c r="NZ33" s="3"/>
      <c r="OA33" s="4"/>
      <c r="OB33" s="3"/>
      <c r="OC33" s="4"/>
      <c r="OD33" s="3"/>
      <c r="OE33" s="5"/>
      <c r="OF33" s="3"/>
      <c r="OG33" s="4"/>
      <c r="OH33" s="3"/>
      <c r="OI33" s="4"/>
      <c r="OJ33" s="3"/>
      <c r="OK33" s="4"/>
      <c r="OL33" s="3"/>
      <c r="OM33" s="4"/>
      <c r="ON33" s="3"/>
      <c r="OO33" s="4"/>
      <c r="OP33" s="3"/>
      <c r="OQ33" s="4"/>
      <c r="OR33" s="3"/>
      <c r="OS33" s="5"/>
      <c r="OT33" s="3"/>
      <c r="OU33" s="4"/>
      <c r="OV33" s="3"/>
      <c r="OW33" s="5"/>
      <c r="OX33" s="3"/>
      <c r="OY33" s="5"/>
      <c r="OZ33" s="3"/>
      <c r="PA33" s="5"/>
      <c r="PB33" s="3"/>
      <c r="PC33" s="4"/>
      <c r="PD33" s="3"/>
      <c r="PE33" s="4"/>
      <c r="PF33" s="3"/>
      <c r="PG33" s="4"/>
      <c r="PH33" s="3"/>
      <c r="PI33" s="4"/>
      <c r="PJ33" s="3"/>
      <c r="PK33" s="5"/>
      <c r="PL33" s="3"/>
      <c r="PM33" s="5"/>
      <c r="PN33" s="3"/>
      <c r="PO33" s="5"/>
      <c r="PP33" s="3"/>
      <c r="PQ33" s="4"/>
      <c r="PR33" s="3"/>
      <c r="PS33" s="4"/>
      <c r="PT33" s="3"/>
      <c r="PU33" s="4"/>
      <c r="PV33" s="3"/>
      <c r="PW33" s="4"/>
      <c r="PX33" s="3"/>
      <c r="PY33" s="5"/>
      <c r="PZ33" s="3"/>
      <c r="QA33" s="5"/>
      <c r="QB33" s="3"/>
      <c r="QC33" s="5"/>
      <c r="QD33" s="3"/>
      <c r="QE33" s="5"/>
      <c r="QF33" s="3"/>
      <c r="QG33" s="4"/>
      <c r="QH33" s="3"/>
      <c r="QI33" s="4"/>
      <c r="QJ33" s="3"/>
      <c r="QK33" s="4"/>
      <c r="QL33" s="3"/>
      <c r="QM33" s="5"/>
      <c r="QN33" s="3"/>
      <c r="QO33" s="5"/>
      <c r="QP33" s="3"/>
      <c r="QQ33" s="5"/>
      <c r="QR33" s="3"/>
      <c r="QS33" s="4"/>
      <c r="QT33" s="3"/>
      <c r="QU33" s="4"/>
      <c r="QV33" s="3"/>
      <c r="QW33" s="4"/>
      <c r="QX33" s="3"/>
      <c r="QY33" s="4"/>
      <c r="QZ33" s="3"/>
      <c r="RA33" s="5"/>
      <c r="RB33" s="3"/>
      <c r="RC33" s="5"/>
      <c r="RD33" s="3"/>
      <c r="RE33" s="5"/>
      <c r="RF33" s="3"/>
      <c r="RG33" s="4"/>
      <c r="RH33" s="3"/>
      <c r="RI33" s="5"/>
      <c r="RJ33" s="3"/>
      <c r="RK33" s="4"/>
      <c r="RL33" s="3"/>
      <c r="RM33" s="4"/>
      <c r="RN33" s="3"/>
      <c r="RO33" s="4"/>
      <c r="RP33" s="3"/>
      <c r="RQ33" s="5"/>
      <c r="RR33" s="3"/>
      <c r="RS33" s="5"/>
      <c r="RT33" s="3"/>
      <c r="RU33" s="4"/>
      <c r="RV33" s="3"/>
      <c r="RW33" s="4"/>
      <c r="RX33" s="3"/>
      <c r="RY33" s="5"/>
      <c r="RZ33" s="3"/>
      <c r="SA33" s="4"/>
      <c r="SB33" s="3"/>
      <c r="SC33" s="4"/>
      <c r="SD33" s="3"/>
      <c r="SE33" s="4"/>
      <c r="SF33" s="3"/>
      <c r="SG33" s="4"/>
      <c r="SH33" s="3"/>
      <c r="SI33" s="4"/>
      <c r="SJ33" s="3"/>
      <c r="SK33" s="4"/>
      <c r="SL33" s="3"/>
      <c r="SM33" s="5"/>
      <c r="SN33" s="3"/>
      <c r="SO33" s="4"/>
      <c r="SP33" s="3"/>
      <c r="SQ33" s="5"/>
      <c r="SR33" s="3"/>
      <c r="SS33" s="5"/>
      <c r="ST33" s="3"/>
      <c r="SU33" s="5"/>
      <c r="SV33" s="3"/>
      <c r="SW33" s="4"/>
      <c r="SX33" s="3"/>
      <c r="SY33" s="4"/>
      <c r="SZ33" s="3"/>
      <c r="TA33" s="4"/>
      <c r="TB33" s="3"/>
      <c r="TC33" s="4"/>
      <c r="TD33" s="3"/>
      <c r="TE33" s="5"/>
      <c r="TF33" s="3"/>
      <c r="TG33" s="5"/>
      <c r="TH33" s="3"/>
      <c r="TI33" s="5"/>
      <c r="TJ33" s="3"/>
      <c r="TK33" s="4"/>
      <c r="TL33" s="3"/>
      <c r="TM33" s="4"/>
      <c r="TN33" s="3"/>
      <c r="TO33" s="4"/>
      <c r="TP33" s="3"/>
      <c r="TQ33" s="4"/>
      <c r="TR33" s="3"/>
      <c r="TS33" s="5"/>
      <c r="TT33" s="3"/>
      <c r="TU33" s="5"/>
      <c r="TV33" s="3"/>
      <c r="TW33" s="5"/>
      <c r="TX33" s="3"/>
      <c r="TY33" s="5"/>
      <c r="TZ33" s="3"/>
      <c r="UA33" s="4"/>
      <c r="UB33" s="3"/>
      <c r="UC33" s="4"/>
      <c r="UD33" s="3"/>
      <c r="UE33" s="4"/>
      <c r="UF33" s="3"/>
      <c r="UG33" s="5"/>
      <c r="UH33" s="3"/>
      <c r="UI33" s="5"/>
      <c r="UJ33" s="3"/>
      <c r="UK33" s="5"/>
      <c r="UL33" s="3"/>
      <c r="UM33" s="4"/>
      <c r="UN33" s="3"/>
      <c r="UO33" s="4"/>
      <c r="UP33" s="3"/>
      <c r="UQ33" s="4"/>
      <c r="UR33" s="3"/>
      <c r="US33" s="4"/>
      <c r="UT33" s="3"/>
      <c r="UU33" s="5"/>
      <c r="UV33" s="3"/>
      <c r="UW33" s="5"/>
      <c r="UX33" s="3"/>
      <c r="UY33" s="5"/>
      <c r="UZ33" s="3"/>
      <c r="VA33" s="4"/>
      <c r="VB33" s="3"/>
      <c r="VC33" s="5"/>
      <c r="VD33" s="3"/>
      <c r="VE33" s="4"/>
      <c r="VF33" s="3"/>
      <c r="VG33" s="4"/>
      <c r="VH33" s="3"/>
      <c r="VI33" s="4"/>
      <c r="VJ33" s="3"/>
      <c r="VK33" s="5"/>
      <c r="VL33" s="3"/>
      <c r="VM33" s="5"/>
      <c r="VN33" s="3"/>
      <c r="VO33" s="4"/>
      <c r="VP33" s="3"/>
      <c r="VQ33" s="4"/>
      <c r="VR33" s="3"/>
      <c r="VS33" s="5"/>
      <c r="VT33" s="3"/>
      <c r="VU33" s="4"/>
      <c r="VV33" s="3"/>
      <c r="VW33" s="4"/>
      <c r="VX33" s="3"/>
      <c r="VY33" s="4"/>
      <c r="VZ33" s="3"/>
      <c r="WA33" s="4"/>
      <c r="WB33" s="3"/>
      <c r="WC33" s="4"/>
      <c r="WD33" s="3"/>
      <c r="WE33" s="4"/>
      <c r="WF33" s="3"/>
      <c r="WG33" s="5"/>
      <c r="WH33" s="3"/>
      <c r="WI33" s="4"/>
      <c r="WJ33" s="3"/>
      <c r="WK33" s="5"/>
      <c r="WL33" s="3"/>
      <c r="WM33" s="5"/>
      <c r="WN33" s="3"/>
      <c r="WO33" s="5"/>
      <c r="WP33" s="3"/>
      <c r="WQ33" s="4"/>
      <c r="WR33" s="3"/>
      <c r="WS33" s="4"/>
      <c r="WT33" s="3"/>
      <c r="WU33" s="4"/>
      <c r="WV33" s="3"/>
      <c r="WW33" s="4"/>
      <c r="WX33" s="3"/>
      <c r="WY33" s="5"/>
      <c r="WZ33" s="3"/>
      <c r="XA33" s="5"/>
      <c r="XB33" s="3"/>
      <c r="XC33" s="5"/>
      <c r="XD33" s="3"/>
      <c r="XE33" s="4"/>
      <c r="XF33" s="3"/>
      <c r="XG33" s="4"/>
      <c r="XH33" s="3"/>
      <c r="XI33" s="4"/>
      <c r="XJ33" s="3"/>
      <c r="XK33" s="4"/>
      <c r="XL33" s="3"/>
      <c r="XM33" s="5"/>
      <c r="XN33" s="3"/>
      <c r="XO33" s="5"/>
      <c r="XP33" s="3"/>
      <c r="XQ33" s="5"/>
      <c r="XR33" s="3"/>
      <c r="XS33" s="5"/>
      <c r="XT33" s="3"/>
      <c r="XU33" s="4"/>
      <c r="XV33" s="3"/>
      <c r="XW33" s="4"/>
      <c r="XX33" s="3"/>
      <c r="XY33" s="4"/>
      <c r="XZ33" s="3"/>
      <c r="YA33" s="5"/>
      <c r="YB33" s="3"/>
      <c r="YC33" s="5"/>
      <c r="YD33" s="3"/>
      <c r="YE33" s="5"/>
      <c r="YF33" s="3"/>
      <c r="YG33" s="4"/>
      <c r="YH33" s="3"/>
      <c r="YI33" s="4"/>
      <c r="YJ33" s="3"/>
      <c r="YK33" s="4"/>
      <c r="YL33" s="3"/>
      <c r="YM33" s="4"/>
      <c r="YN33" s="3"/>
      <c r="YO33" s="5"/>
      <c r="YP33" s="3"/>
      <c r="YQ33" s="5"/>
      <c r="YR33" s="3"/>
      <c r="YS33" s="5"/>
      <c r="YT33" s="3"/>
      <c r="YU33" s="4"/>
      <c r="YV33" s="3"/>
      <c r="YW33" s="5"/>
      <c r="YX33" s="3"/>
      <c r="YY33" s="4"/>
      <c r="YZ33" s="3"/>
      <c r="ZA33" s="4"/>
      <c r="ZB33" s="3"/>
      <c r="ZC33" s="4"/>
      <c r="ZD33" s="3"/>
      <c r="ZE33" s="5"/>
      <c r="ZF33" s="3"/>
      <c r="ZG33" s="5"/>
      <c r="ZH33" s="3"/>
      <c r="ZI33" s="4"/>
      <c r="ZJ33" s="3"/>
      <c r="ZK33" s="4"/>
      <c r="ZL33" s="3"/>
      <c r="ZM33" s="5"/>
      <c r="ZN33" s="3"/>
      <c r="ZO33" s="4"/>
      <c r="ZP33" s="3"/>
      <c r="ZQ33" s="4"/>
      <c r="ZR33" s="3"/>
      <c r="ZS33" s="4"/>
      <c r="ZT33" s="3"/>
      <c r="ZU33" s="4"/>
      <c r="ZV33" s="3"/>
      <c r="ZW33" s="4"/>
      <c r="ZX33" s="3"/>
      <c r="ZY33" s="4"/>
      <c r="ZZ33" s="3"/>
      <c r="AAA33" s="5"/>
      <c r="AAB33" s="3"/>
      <c r="AAC33" s="4"/>
      <c r="AAD33" s="3"/>
      <c r="AAE33" s="5"/>
      <c r="AAF33" s="3"/>
      <c r="AAG33" s="5"/>
      <c r="AAH33" s="3"/>
      <c r="AAI33" s="5"/>
      <c r="AAJ33" s="3"/>
      <c r="AAK33" s="4"/>
      <c r="AAL33" s="3"/>
      <c r="AAM33" s="4"/>
      <c r="AAN33" s="3"/>
      <c r="AAO33" s="4"/>
      <c r="AAP33" s="3"/>
      <c r="AAQ33" s="4"/>
      <c r="AAR33" s="3"/>
      <c r="AAS33" s="5"/>
      <c r="AAT33" s="3"/>
      <c r="AAU33" s="5"/>
      <c r="AAV33" s="3"/>
      <c r="AAW33" s="5"/>
      <c r="AAX33" s="3"/>
      <c r="AAY33" s="4"/>
      <c r="AAZ33" s="3"/>
      <c r="ABA33" s="4"/>
      <c r="ABB33" s="3"/>
      <c r="ABC33" s="4"/>
      <c r="ABD33" s="3"/>
      <c r="ABE33" s="4"/>
      <c r="ABF33" s="3"/>
      <c r="ABG33" s="5"/>
      <c r="ABH33" s="3"/>
      <c r="ABI33" s="5"/>
      <c r="ABJ33" s="3"/>
      <c r="ABK33" s="5"/>
      <c r="ABL33" s="3"/>
      <c r="ABM33" s="5"/>
      <c r="ABN33" s="3"/>
      <c r="ABO33" s="4"/>
      <c r="ABP33" s="3"/>
      <c r="ABQ33" s="4"/>
      <c r="ABR33" s="3"/>
      <c r="ABS33" s="4"/>
      <c r="ABT33" s="3"/>
      <c r="ABU33" s="5"/>
      <c r="ABV33" s="3"/>
      <c r="ABW33" s="5"/>
      <c r="ABX33" s="3"/>
      <c r="ABY33" s="5"/>
      <c r="ABZ33" s="3"/>
      <c r="ACA33" s="4"/>
      <c r="ACB33" s="3"/>
      <c r="ACC33" s="4"/>
      <c r="ACD33" s="3"/>
      <c r="ACE33" s="4"/>
      <c r="ACF33" s="3"/>
      <c r="ACG33" s="4"/>
      <c r="ACH33" s="3"/>
      <c r="ACI33" s="5"/>
      <c r="ACJ33" s="3"/>
      <c r="ACK33" s="5"/>
      <c r="ACL33" s="3"/>
      <c r="ACM33" s="5"/>
      <c r="ACN33" s="3"/>
      <c r="ACO33" s="4"/>
      <c r="ACP33" s="3"/>
      <c r="ACQ33" s="5"/>
      <c r="ACR33" s="3"/>
      <c r="ACS33" s="4"/>
      <c r="ACT33" s="3"/>
      <c r="ACU33" s="4"/>
      <c r="ACV33" s="3"/>
      <c r="ACW33" s="4"/>
      <c r="ACX33" s="3"/>
      <c r="ACY33" s="5"/>
      <c r="ACZ33" s="3"/>
      <c r="ADA33" s="5"/>
      <c r="ADB33" s="3"/>
      <c r="ADC33" s="4"/>
      <c r="ADD33" s="3"/>
      <c r="ADE33" s="4"/>
      <c r="ADF33" s="3"/>
      <c r="ADG33" s="5"/>
    </row>
    <row r="34" spans="1:787" ht="20.25" customHeight="1">
      <c r="A34" s="259">
        <v>17</v>
      </c>
      <c r="B34" s="251"/>
      <c r="C34" s="56">
        <f>IF(B34="","",B34)</f>
      </c>
      <c r="D34" s="3"/>
      <c r="E34" s="4"/>
      <c r="F34" s="3"/>
      <c r="G34" s="4"/>
      <c r="H34" s="3"/>
      <c r="I34" s="4"/>
      <c r="J34" s="3"/>
      <c r="K34" s="4"/>
      <c r="L34" s="3"/>
      <c r="M34" s="4"/>
      <c r="N34" s="3"/>
      <c r="O34" s="4"/>
      <c r="P34" s="3"/>
      <c r="Q34" s="5"/>
      <c r="R34" s="3"/>
      <c r="S34" s="4"/>
      <c r="T34" s="3"/>
      <c r="U34" s="5"/>
      <c r="V34" s="3"/>
      <c r="W34" s="5"/>
      <c r="X34" s="3"/>
      <c r="Y34" s="5"/>
      <c r="Z34" s="3"/>
      <c r="AA34" s="4"/>
      <c r="AB34" s="3"/>
      <c r="AC34" s="4"/>
      <c r="AD34" s="3"/>
      <c r="AE34" s="4"/>
      <c r="AF34" s="3"/>
      <c r="AG34" s="4"/>
      <c r="AH34" s="3"/>
      <c r="AI34" s="5"/>
      <c r="AJ34" s="3"/>
      <c r="AK34" s="5"/>
      <c r="AL34" s="3"/>
      <c r="AM34" s="5"/>
      <c r="AN34" s="3"/>
      <c r="AO34" s="4"/>
      <c r="AP34" s="3"/>
      <c r="AQ34" s="4"/>
      <c r="AR34" s="3"/>
      <c r="AS34" s="4"/>
      <c r="AT34" s="3"/>
      <c r="AU34" s="4"/>
      <c r="AV34" s="3"/>
      <c r="AW34" s="5"/>
      <c r="AX34" s="3"/>
      <c r="AY34" s="5"/>
      <c r="AZ34" s="3"/>
      <c r="BA34" s="5"/>
      <c r="BB34" s="3"/>
      <c r="BC34" s="5"/>
      <c r="BD34" s="3"/>
      <c r="BE34" s="4"/>
      <c r="BF34" s="3"/>
      <c r="BG34" s="4"/>
      <c r="BH34" s="3"/>
      <c r="BI34" s="4"/>
      <c r="BJ34" s="3"/>
      <c r="BK34" s="5"/>
      <c r="BL34" s="3"/>
      <c r="BM34" s="5"/>
      <c r="BN34" s="3"/>
      <c r="BO34" s="5"/>
      <c r="BP34" s="3"/>
      <c r="BQ34" s="5"/>
      <c r="BR34" s="3"/>
      <c r="BS34" s="4"/>
      <c r="BT34" s="3"/>
      <c r="BU34" s="4"/>
      <c r="BV34" s="3"/>
      <c r="BW34" s="4"/>
      <c r="BX34" s="3"/>
      <c r="BY34" s="5"/>
      <c r="BZ34" s="3"/>
      <c r="CA34" s="5"/>
      <c r="CB34" s="3"/>
      <c r="CC34" s="5"/>
      <c r="CD34" s="3"/>
      <c r="CE34" s="4"/>
      <c r="CF34" s="3"/>
      <c r="CG34" s="5"/>
      <c r="CH34" s="3"/>
      <c r="CI34" s="4"/>
      <c r="CJ34" s="3"/>
      <c r="CK34" s="4"/>
      <c r="CL34" s="3"/>
      <c r="CM34" s="4"/>
      <c r="CN34" s="3"/>
      <c r="CO34" s="5"/>
      <c r="CP34" s="3"/>
      <c r="CQ34" s="5"/>
      <c r="CR34" s="3"/>
      <c r="CS34" s="4"/>
      <c r="CT34" s="3"/>
      <c r="CU34" s="4"/>
      <c r="CV34" s="3"/>
      <c r="CW34" s="5"/>
      <c r="CX34" s="3"/>
      <c r="CY34" s="4"/>
      <c r="CZ34" s="3"/>
      <c r="DA34" s="4"/>
      <c r="DB34" s="3"/>
      <c r="DC34" s="4"/>
      <c r="DD34" s="3"/>
      <c r="DE34" s="4"/>
      <c r="DF34" s="3"/>
      <c r="DG34" s="4"/>
      <c r="DH34" s="3"/>
      <c r="DI34" s="4"/>
      <c r="DJ34" s="3"/>
      <c r="DK34" s="5"/>
      <c r="DL34" s="3"/>
      <c r="DM34" s="4"/>
      <c r="DN34" s="3"/>
      <c r="DO34" s="5"/>
      <c r="DP34" s="3"/>
      <c r="DQ34" s="5"/>
      <c r="DR34" s="3"/>
      <c r="DS34" s="5"/>
      <c r="DT34" s="3"/>
      <c r="DU34" s="4"/>
      <c r="DV34" s="3"/>
      <c r="DW34" s="4"/>
      <c r="DX34" s="3"/>
      <c r="DY34" s="4"/>
      <c r="DZ34" s="3"/>
      <c r="EA34" s="4"/>
      <c r="EB34" s="3"/>
      <c r="EC34" s="5"/>
      <c r="ED34" s="3"/>
      <c r="EE34" s="5"/>
      <c r="EF34" s="3"/>
      <c r="EG34" s="5"/>
      <c r="EH34" s="3"/>
      <c r="EI34" s="4"/>
      <c r="EJ34" s="3"/>
      <c r="EK34" s="4"/>
      <c r="EL34" s="3"/>
      <c r="EM34" s="4"/>
      <c r="EN34" s="3"/>
      <c r="EO34" s="4"/>
      <c r="EP34" s="3"/>
      <c r="EQ34" s="5"/>
      <c r="ER34" s="3"/>
      <c r="ES34" s="5"/>
      <c r="ET34" s="3"/>
      <c r="EU34" s="5"/>
      <c r="EV34" s="3"/>
      <c r="EW34" s="5"/>
      <c r="EX34" s="3"/>
      <c r="EY34" s="4"/>
      <c r="EZ34" s="3"/>
      <c r="FA34" s="4"/>
      <c r="FB34" s="3"/>
      <c r="FC34" s="4"/>
      <c r="FD34" s="3"/>
      <c r="FE34" s="5"/>
      <c r="FF34" s="3"/>
      <c r="FG34" s="5"/>
      <c r="FH34" s="3"/>
      <c r="FI34" s="5"/>
      <c r="FJ34" s="3"/>
      <c r="FK34" s="5"/>
      <c r="FL34" s="3"/>
      <c r="FM34" s="4"/>
      <c r="FN34" s="3"/>
      <c r="FO34" s="4"/>
      <c r="FP34" s="3"/>
      <c r="FQ34" s="4"/>
      <c r="FR34" s="3"/>
      <c r="FS34" s="5"/>
      <c r="FT34" s="3"/>
      <c r="FU34" s="5"/>
      <c r="FV34" s="3"/>
      <c r="FW34" s="5"/>
      <c r="FX34" s="3"/>
      <c r="FY34" s="4"/>
      <c r="FZ34" s="3"/>
      <c r="GA34" s="5"/>
      <c r="GB34" s="3"/>
      <c r="GC34" s="4"/>
      <c r="GD34" s="3"/>
      <c r="GE34" s="4"/>
      <c r="GF34" s="3"/>
      <c r="GG34" s="4"/>
      <c r="GH34" s="3"/>
      <c r="GI34" s="5"/>
      <c r="GJ34" s="3"/>
      <c r="GK34" s="5"/>
      <c r="GL34" s="3"/>
      <c r="GM34" s="4"/>
      <c r="GN34" s="3"/>
      <c r="GO34" s="4"/>
      <c r="GP34" s="3"/>
      <c r="GQ34" s="5"/>
      <c r="GR34" s="3"/>
      <c r="GS34" s="4"/>
      <c r="GT34" s="3"/>
      <c r="GU34" s="4"/>
      <c r="GV34" s="3"/>
      <c r="GW34" s="4"/>
      <c r="GX34" s="3"/>
      <c r="GY34" s="4"/>
      <c r="GZ34" s="3"/>
      <c r="HA34" s="4"/>
      <c r="HB34" s="3"/>
      <c r="HC34" s="4"/>
      <c r="HD34" s="3"/>
      <c r="HE34" s="5"/>
      <c r="HF34" s="3"/>
      <c r="HG34" s="4"/>
      <c r="HH34" s="3"/>
      <c r="HI34" s="5"/>
      <c r="HJ34" s="3"/>
      <c r="HK34" s="5"/>
      <c r="HL34" s="3"/>
      <c r="HM34" s="5"/>
      <c r="HN34" s="3"/>
      <c r="HO34" s="4"/>
      <c r="HP34" s="3"/>
      <c r="HQ34" s="4"/>
      <c r="HR34" s="3"/>
      <c r="HS34" s="4"/>
      <c r="HT34" s="3"/>
      <c r="HU34" s="4"/>
      <c r="HV34" s="3"/>
      <c r="HW34" s="5"/>
      <c r="HX34" s="3"/>
      <c r="HY34" s="5"/>
      <c r="HZ34" s="3"/>
      <c r="IA34" s="5"/>
      <c r="IB34" s="3"/>
      <c r="IC34" s="4"/>
      <c r="ID34" s="3"/>
      <c r="IE34" s="4"/>
      <c r="IF34" s="3"/>
      <c r="IG34" s="4"/>
      <c r="IH34" s="3"/>
      <c r="II34" s="4"/>
      <c r="IJ34" s="3"/>
      <c r="IK34" s="5"/>
      <c r="IL34" s="3"/>
      <c r="IM34" s="5"/>
      <c r="IN34" s="3"/>
      <c r="IO34" s="5"/>
      <c r="IP34" s="3"/>
      <c r="IQ34" s="5"/>
      <c r="IR34" s="3"/>
      <c r="IS34" s="4"/>
      <c r="IT34" s="3"/>
      <c r="IU34" s="4"/>
      <c r="IV34" s="3"/>
      <c r="IW34" s="4"/>
      <c r="IX34" s="3"/>
      <c r="IY34" s="5"/>
      <c r="IZ34" s="3"/>
      <c r="JA34" s="5"/>
      <c r="JB34" s="3"/>
      <c r="JC34" s="5"/>
      <c r="JD34" s="3"/>
      <c r="JE34" s="5"/>
      <c r="JF34" s="3"/>
      <c r="JG34" s="4"/>
      <c r="JH34" s="3"/>
      <c r="JI34" s="4"/>
      <c r="JJ34" s="3"/>
      <c r="JK34" s="4"/>
      <c r="JL34" s="3"/>
      <c r="JM34" s="5"/>
      <c r="JN34" s="3"/>
      <c r="JO34" s="5"/>
      <c r="JP34" s="3"/>
      <c r="JQ34" s="5"/>
      <c r="JR34" s="3"/>
      <c r="JS34" s="4"/>
      <c r="JT34" s="3"/>
      <c r="JU34" s="5"/>
      <c r="JV34" s="3"/>
      <c r="JW34" s="4"/>
      <c r="JX34" s="3"/>
      <c r="JY34" s="4"/>
      <c r="JZ34" s="3"/>
      <c r="KA34" s="4"/>
      <c r="KB34" s="3"/>
      <c r="KC34" s="5"/>
      <c r="KD34" s="3"/>
      <c r="KE34" s="5"/>
      <c r="KF34" s="3"/>
      <c r="KG34" s="4"/>
      <c r="KH34" s="3"/>
      <c r="KI34" s="4"/>
      <c r="KJ34" s="3"/>
      <c r="KK34" s="5"/>
      <c r="KL34" s="3"/>
      <c r="KM34" s="4"/>
      <c r="KN34" s="3"/>
      <c r="KO34" s="4"/>
      <c r="KP34" s="3"/>
      <c r="KQ34" s="4"/>
      <c r="KR34" s="3"/>
      <c r="KS34" s="4"/>
      <c r="KT34" s="3"/>
      <c r="KU34" s="4"/>
      <c r="KV34" s="3"/>
      <c r="KW34" s="4"/>
      <c r="KX34" s="3"/>
      <c r="KY34" s="5"/>
      <c r="KZ34" s="3"/>
      <c r="LA34" s="4"/>
      <c r="LB34" s="3"/>
      <c r="LC34" s="5"/>
      <c r="LD34" s="3"/>
      <c r="LE34" s="5"/>
      <c r="LF34" s="3"/>
      <c r="LG34" s="5"/>
      <c r="LH34" s="3"/>
      <c r="LI34" s="4"/>
      <c r="LJ34" s="3"/>
      <c r="LK34" s="4"/>
      <c r="LL34" s="3"/>
      <c r="LM34" s="4"/>
      <c r="LN34" s="3"/>
      <c r="LO34" s="4"/>
      <c r="LP34" s="3"/>
      <c r="LQ34" s="5"/>
      <c r="LR34" s="3"/>
      <c r="LS34" s="5"/>
      <c r="LT34" s="3"/>
      <c r="LU34" s="5"/>
      <c r="LV34" s="3"/>
      <c r="LW34" s="4"/>
      <c r="LX34" s="3"/>
      <c r="LY34" s="4"/>
      <c r="LZ34" s="3"/>
      <c r="MA34" s="4"/>
      <c r="MB34" s="3"/>
      <c r="MC34" s="4"/>
      <c r="MD34" s="3"/>
      <c r="ME34" s="5"/>
      <c r="MF34" s="3"/>
      <c r="MG34" s="5"/>
      <c r="MH34" s="3"/>
      <c r="MI34" s="5"/>
      <c r="MJ34" s="3"/>
      <c r="MK34" s="5"/>
      <c r="ML34" s="3"/>
      <c r="MM34" s="4"/>
      <c r="MN34" s="3"/>
      <c r="MO34" s="4"/>
      <c r="MP34" s="3"/>
      <c r="MQ34" s="4"/>
      <c r="MR34" s="3"/>
      <c r="MS34" s="5"/>
      <c r="MT34" s="3"/>
      <c r="MU34" s="5"/>
      <c r="MV34" s="3"/>
      <c r="MW34" s="5"/>
      <c r="MX34" s="3"/>
      <c r="MY34" s="5"/>
      <c r="MZ34" s="3"/>
      <c r="NA34" s="4"/>
      <c r="NB34" s="3"/>
      <c r="NC34" s="4"/>
      <c r="ND34" s="3"/>
      <c r="NE34" s="4"/>
      <c r="NF34" s="3"/>
      <c r="NG34" s="5"/>
      <c r="NH34" s="3"/>
      <c r="NI34" s="5"/>
      <c r="NJ34" s="3"/>
      <c r="NK34" s="5"/>
      <c r="NL34" s="3"/>
      <c r="NM34" s="4"/>
      <c r="NN34" s="3"/>
      <c r="NO34" s="5"/>
      <c r="NP34" s="3"/>
      <c r="NQ34" s="4"/>
      <c r="NR34" s="3"/>
      <c r="NS34" s="4"/>
      <c r="NT34" s="3"/>
      <c r="NU34" s="4"/>
      <c r="NV34" s="3"/>
      <c r="NW34" s="5"/>
      <c r="NX34" s="3"/>
      <c r="NY34" s="5"/>
      <c r="NZ34" s="3"/>
      <c r="OA34" s="4"/>
      <c r="OB34" s="3"/>
      <c r="OC34" s="4"/>
      <c r="OD34" s="3"/>
      <c r="OE34" s="5"/>
      <c r="OF34" s="3"/>
      <c r="OG34" s="4"/>
      <c r="OH34" s="3"/>
      <c r="OI34" s="4"/>
      <c r="OJ34" s="3"/>
      <c r="OK34" s="4"/>
      <c r="OL34" s="3"/>
      <c r="OM34" s="4"/>
      <c r="ON34" s="3"/>
      <c r="OO34" s="4"/>
      <c r="OP34" s="3"/>
      <c r="OQ34" s="4"/>
      <c r="OR34" s="3"/>
      <c r="OS34" s="5"/>
      <c r="OT34" s="3"/>
      <c r="OU34" s="4"/>
      <c r="OV34" s="3"/>
      <c r="OW34" s="5"/>
      <c r="OX34" s="3"/>
      <c r="OY34" s="5"/>
      <c r="OZ34" s="3"/>
      <c r="PA34" s="5"/>
      <c r="PB34" s="3"/>
      <c r="PC34" s="4"/>
      <c r="PD34" s="3"/>
      <c r="PE34" s="4"/>
      <c r="PF34" s="3"/>
      <c r="PG34" s="4"/>
      <c r="PH34" s="3"/>
      <c r="PI34" s="4"/>
      <c r="PJ34" s="3"/>
      <c r="PK34" s="5"/>
      <c r="PL34" s="3"/>
      <c r="PM34" s="5"/>
      <c r="PN34" s="3"/>
      <c r="PO34" s="5"/>
      <c r="PP34" s="3"/>
      <c r="PQ34" s="4"/>
      <c r="PR34" s="3"/>
      <c r="PS34" s="4"/>
      <c r="PT34" s="3"/>
      <c r="PU34" s="4"/>
      <c r="PV34" s="3"/>
      <c r="PW34" s="4"/>
      <c r="PX34" s="3"/>
      <c r="PY34" s="5"/>
      <c r="PZ34" s="3"/>
      <c r="QA34" s="5"/>
      <c r="QB34" s="3"/>
      <c r="QC34" s="5"/>
      <c r="QD34" s="3"/>
      <c r="QE34" s="5"/>
      <c r="QF34" s="3"/>
      <c r="QG34" s="4"/>
      <c r="QH34" s="3"/>
      <c r="QI34" s="4"/>
      <c r="QJ34" s="3"/>
      <c r="QK34" s="4"/>
      <c r="QL34" s="3"/>
      <c r="QM34" s="5"/>
      <c r="QN34" s="3"/>
      <c r="QO34" s="5"/>
      <c r="QP34" s="3"/>
      <c r="QQ34" s="5"/>
      <c r="QR34" s="3"/>
      <c r="QS34" s="5"/>
      <c r="QT34" s="3"/>
      <c r="QU34" s="4"/>
      <c r="QV34" s="3"/>
      <c r="QW34" s="4"/>
      <c r="QX34" s="3"/>
      <c r="QY34" s="4"/>
      <c r="QZ34" s="3"/>
      <c r="RA34" s="5"/>
      <c r="RB34" s="3"/>
      <c r="RC34" s="5"/>
      <c r="RD34" s="3"/>
      <c r="RE34" s="5"/>
      <c r="RF34" s="3"/>
      <c r="RG34" s="4"/>
      <c r="RH34" s="3"/>
      <c r="RI34" s="5"/>
      <c r="RJ34" s="3"/>
      <c r="RK34" s="4"/>
      <c r="RL34" s="3"/>
      <c r="RM34" s="4"/>
      <c r="RN34" s="3"/>
      <c r="RO34" s="4"/>
      <c r="RP34" s="3"/>
      <c r="RQ34" s="5"/>
      <c r="RR34" s="3"/>
      <c r="RS34" s="5"/>
      <c r="RT34" s="3"/>
      <c r="RU34" s="4"/>
      <c r="RV34" s="3"/>
      <c r="RW34" s="4"/>
      <c r="RX34" s="3"/>
      <c r="RY34" s="5"/>
      <c r="RZ34" s="3"/>
      <c r="SA34" s="4"/>
      <c r="SB34" s="3"/>
      <c r="SC34" s="4"/>
      <c r="SD34" s="3"/>
      <c r="SE34" s="4"/>
      <c r="SF34" s="3"/>
      <c r="SG34" s="4"/>
      <c r="SH34" s="3"/>
      <c r="SI34" s="4"/>
      <c r="SJ34" s="3"/>
      <c r="SK34" s="4"/>
      <c r="SL34" s="3"/>
      <c r="SM34" s="5"/>
      <c r="SN34" s="3"/>
      <c r="SO34" s="4"/>
      <c r="SP34" s="3"/>
      <c r="SQ34" s="5"/>
      <c r="SR34" s="3"/>
      <c r="SS34" s="5"/>
      <c r="ST34" s="3"/>
      <c r="SU34" s="5"/>
      <c r="SV34" s="3"/>
      <c r="SW34" s="4"/>
      <c r="SX34" s="3"/>
      <c r="SY34" s="4"/>
      <c r="SZ34" s="3"/>
      <c r="TA34" s="4"/>
      <c r="TB34" s="3"/>
      <c r="TC34" s="4"/>
      <c r="TD34" s="3"/>
      <c r="TE34" s="5"/>
      <c r="TF34" s="3"/>
      <c r="TG34" s="5"/>
      <c r="TH34" s="3"/>
      <c r="TI34" s="5"/>
      <c r="TJ34" s="3"/>
      <c r="TK34" s="4"/>
      <c r="TL34" s="3"/>
      <c r="TM34" s="4"/>
      <c r="TN34" s="3"/>
      <c r="TO34" s="4"/>
      <c r="TP34" s="3"/>
      <c r="TQ34" s="4"/>
      <c r="TR34" s="3"/>
      <c r="TS34" s="5"/>
      <c r="TT34" s="3"/>
      <c r="TU34" s="5"/>
      <c r="TV34" s="3"/>
      <c r="TW34" s="5"/>
      <c r="TX34" s="3"/>
      <c r="TY34" s="5"/>
      <c r="TZ34" s="3"/>
      <c r="UA34" s="4"/>
      <c r="UB34" s="3"/>
      <c r="UC34" s="4"/>
      <c r="UD34" s="3"/>
      <c r="UE34" s="4"/>
      <c r="UF34" s="3"/>
      <c r="UG34" s="5"/>
      <c r="UH34" s="3"/>
      <c r="UI34" s="5"/>
      <c r="UJ34" s="3"/>
      <c r="UK34" s="5"/>
      <c r="UL34" s="3"/>
      <c r="UM34" s="5"/>
      <c r="UN34" s="3"/>
      <c r="UO34" s="4"/>
      <c r="UP34" s="3"/>
      <c r="UQ34" s="4"/>
      <c r="UR34" s="3"/>
      <c r="US34" s="4"/>
      <c r="UT34" s="3"/>
      <c r="UU34" s="5"/>
      <c r="UV34" s="3"/>
      <c r="UW34" s="5"/>
      <c r="UX34" s="3"/>
      <c r="UY34" s="5"/>
      <c r="UZ34" s="3"/>
      <c r="VA34" s="4"/>
      <c r="VB34" s="3"/>
      <c r="VC34" s="5"/>
      <c r="VD34" s="3"/>
      <c r="VE34" s="4"/>
      <c r="VF34" s="3"/>
      <c r="VG34" s="4"/>
      <c r="VH34" s="3"/>
      <c r="VI34" s="4"/>
      <c r="VJ34" s="3"/>
      <c r="VK34" s="5"/>
      <c r="VL34" s="3"/>
      <c r="VM34" s="5"/>
      <c r="VN34" s="3"/>
      <c r="VO34" s="4"/>
      <c r="VP34" s="3"/>
      <c r="VQ34" s="4"/>
      <c r="VR34" s="3"/>
      <c r="VS34" s="5"/>
      <c r="VT34" s="3"/>
      <c r="VU34" s="4"/>
      <c r="VV34" s="3"/>
      <c r="VW34" s="4"/>
      <c r="VX34" s="3"/>
      <c r="VY34" s="4"/>
      <c r="VZ34" s="3"/>
      <c r="WA34" s="4"/>
      <c r="WB34" s="3"/>
      <c r="WC34" s="4"/>
      <c r="WD34" s="3"/>
      <c r="WE34" s="4"/>
      <c r="WF34" s="3"/>
      <c r="WG34" s="5"/>
      <c r="WH34" s="3"/>
      <c r="WI34" s="4"/>
      <c r="WJ34" s="3"/>
      <c r="WK34" s="5"/>
      <c r="WL34" s="3"/>
      <c r="WM34" s="5"/>
      <c r="WN34" s="3"/>
      <c r="WO34" s="5"/>
      <c r="WP34" s="3"/>
      <c r="WQ34" s="4"/>
      <c r="WR34" s="3"/>
      <c r="WS34" s="4"/>
      <c r="WT34" s="3"/>
      <c r="WU34" s="4"/>
      <c r="WV34" s="3"/>
      <c r="WW34" s="4"/>
      <c r="WX34" s="3"/>
      <c r="WY34" s="5"/>
      <c r="WZ34" s="3"/>
      <c r="XA34" s="5"/>
      <c r="XB34" s="3"/>
      <c r="XC34" s="5"/>
      <c r="XD34" s="3"/>
      <c r="XE34" s="4"/>
      <c r="XF34" s="3"/>
      <c r="XG34" s="4"/>
      <c r="XH34" s="3"/>
      <c r="XI34" s="4"/>
      <c r="XJ34" s="3"/>
      <c r="XK34" s="4"/>
      <c r="XL34" s="3"/>
      <c r="XM34" s="5"/>
      <c r="XN34" s="3"/>
      <c r="XO34" s="5"/>
      <c r="XP34" s="3"/>
      <c r="XQ34" s="5"/>
      <c r="XR34" s="3"/>
      <c r="XS34" s="5"/>
      <c r="XT34" s="3"/>
      <c r="XU34" s="4"/>
      <c r="XV34" s="3"/>
      <c r="XW34" s="4"/>
      <c r="XX34" s="3"/>
      <c r="XY34" s="4"/>
      <c r="XZ34" s="3"/>
      <c r="YA34" s="5"/>
      <c r="YB34" s="3"/>
      <c r="YC34" s="5"/>
      <c r="YD34" s="3"/>
      <c r="YE34" s="5"/>
      <c r="YF34" s="3"/>
      <c r="YG34" s="5"/>
      <c r="YH34" s="3"/>
      <c r="YI34" s="4"/>
      <c r="YJ34" s="3"/>
      <c r="YK34" s="4"/>
      <c r="YL34" s="3"/>
      <c r="YM34" s="4"/>
      <c r="YN34" s="3"/>
      <c r="YO34" s="5"/>
      <c r="YP34" s="3"/>
      <c r="YQ34" s="5"/>
      <c r="YR34" s="3"/>
      <c r="YS34" s="5"/>
      <c r="YT34" s="3"/>
      <c r="YU34" s="4"/>
      <c r="YV34" s="3"/>
      <c r="YW34" s="5"/>
      <c r="YX34" s="3"/>
      <c r="YY34" s="4"/>
      <c r="YZ34" s="3"/>
      <c r="ZA34" s="4"/>
      <c r="ZB34" s="3"/>
      <c r="ZC34" s="4"/>
      <c r="ZD34" s="3"/>
      <c r="ZE34" s="5"/>
      <c r="ZF34" s="3"/>
      <c r="ZG34" s="5"/>
      <c r="ZH34" s="3"/>
      <c r="ZI34" s="4"/>
      <c r="ZJ34" s="3"/>
      <c r="ZK34" s="4"/>
      <c r="ZL34" s="3"/>
      <c r="ZM34" s="5"/>
      <c r="ZN34" s="3"/>
      <c r="ZO34" s="4"/>
      <c r="ZP34" s="3"/>
      <c r="ZQ34" s="4"/>
      <c r="ZR34" s="3"/>
      <c r="ZS34" s="4"/>
      <c r="ZT34" s="3"/>
      <c r="ZU34" s="4"/>
      <c r="ZV34" s="3"/>
      <c r="ZW34" s="4"/>
      <c r="ZX34" s="3"/>
      <c r="ZY34" s="4"/>
      <c r="ZZ34" s="3"/>
      <c r="AAA34" s="5"/>
      <c r="AAB34" s="3"/>
      <c r="AAC34" s="4"/>
      <c r="AAD34" s="3"/>
      <c r="AAE34" s="5"/>
      <c r="AAF34" s="3"/>
      <c r="AAG34" s="5"/>
      <c r="AAH34" s="3"/>
      <c r="AAI34" s="5"/>
      <c r="AAJ34" s="3"/>
      <c r="AAK34" s="4"/>
      <c r="AAL34" s="3"/>
      <c r="AAM34" s="4"/>
      <c r="AAN34" s="3"/>
      <c r="AAO34" s="4"/>
      <c r="AAP34" s="3"/>
      <c r="AAQ34" s="4"/>
      <c r="AAR34" s="3"/>
      <c r="AAS34" s="5"/>
      <c r="AAT34" s="3"/>
      <c r="AAU34" s="5"/>
      <c r="AAV34" s="3"/>
      <c r="AAW34" s="5"/>
      <c r="AAX34" s="3"/>
      <c r="AAY34" s="4"/>
      <c r="AAZ34" s="3"/>
      <c r="ABA34" s="4"/>
      <c r="ABB34" s="3"/>
      <c r="ABC34" s="4"/>
      <c r="ABD34" s="3"/>
      <c r="ABE34" s="4"/>
      <c r="ABF34" s="3"/>
      <c r="ABG34" s="5"/>
      <c r="ABH34" s="3"/>
      <c r="ABI34" s="5"/>
      <c r="ABJ34" s="3"/>
      <c r="ABK34" s="5"/>
      <c r="ABL34" s="3"/>
      <c r="ABM34" s="5"/>
      <c r="ABN34" s="3"/>
      <c r="ABO34" s="4"/>
      <c r="ABP34" s="3"/>
      <c r="ABQ34" s="4"/>
      <c r="ABR34" s="3"/>
      <c r="ABS34" s="4"/>
      <c r="ABT34" s="3"/>
      <c r="ABU34" s="5"/>
      <c r="ABV34" s="3"/>
      <c r="ABW34" s="5"/>
      <c r="ABX34" s="3"/>
      <c r="ABY34" s="5"/>
      <c r="ABZ34" s="3"/>
      <c r="ACA34" s="5"/>
      <c r="ACB34" s="3"/>
      <c r="ACC34" s="4"/>
      <c r="ACD34" s="3"/>
      <c r="ACE34" s="4"/>
      <c r="ACF34" s="3"/>
      <c r="ACG34" s="4"/>
      <c r="ACH34" s="3"/>
      <c r="ACI34" s="5"/>
      <c r="ACJ34" s="3"/>
      <c r="ACK34" s="5"/>
      <c r="ACL34" s="3"/>
      <c r="ACM34" s="5"/>
      <c r="ACN34" s="3"/>
      <c r="ACO34" s="4"/>
      <c r="ACP34" s="3"/>
      <c r="ACQ34" s="5"/>
      <c r="ACR34" s="3"/>
      <c r="ACS34" s="4"/>
      <c r="ACT34" s="3"/>
      <c r="ACU34" s="4"/>
      <c r="ACV34" s="3"/>
      <c r="ACW34" s="4"/>
      <c r="ACX34" s="3"/>
      <c r="ACY34" s="5"/>
      <c r="ACZ34" s="3"/>
      <c r="ADA34" s="5"/>
      <c r="ADB34" s="3"/>
      <c r="ADC34" s="4"/>
      <c r="ADD34" s="3"/>
      <c r="ADE34" s="4"/>
      <c r="ADF34" s="3"/>
      <c r="ADG34" s="5"/>
    </row>
    <row r="35" spans="1:787" ht="20.25" customHeight="1">
      <c r="A35" s="259"/>
      <c r="B35" s="252"/>
      <c r="C35" s="56">
        <f>IF(B34="","",CONCATENATE(B34,1))</f>
      </c>
      <c r="D35" s="3"/>
      <c r="E35" s="4"/>
      <c r="F35" s="3"/>
      <c r="G35" s="4"/>
      <c r="H35" s="3"/>
      <c r="I35" s="4"/>
      <c r="J35" s="3"/>
      <c r="K35" s="5"/>
      <c r="L35" s="3"/>
      <c r="M35" s="4"/>
      <c r="N35" s="3"/>
      <c r="O35" s="4"/>
      <c r="P35" s="3"/>
      <c r="Q35" s="5"/>
      <c r="R35" s="3"/>
      <c r="S35" s="4"/>
      <c r="T35" s="3"/>
      <c r="U35" s="5"/>
      <c r="V35" s="3"/>
      <c r="W35" s="5"/>
      <c r="X35" s="3"/>
      <c r="Y35" s="5"/>
      <c r="Z35" s="3"/>
      <c r="AA35" s="4"/>
      <c r="AB35" s="3"/>
      <c r="AC35" s="4"/>
      <c r="AD35" s="3"/>
      <c r="AE35" s="4"/>
      <c r="AF35" s="3"/>
      <c r="AG35" s="4"/>
      <c r="AH35" s="3"/>
      <c r="AI35" s="5"/>
      <c r="AJ35" s="3"/>
      <c r="AK35" s="5"/>
      <c r="AL35" s="3"/>
      <c r="AM35" s="5"/>
      <c r="AN35" s="3"/>
      <c r="AO35" s="4"/>
      <c r="AP35" s="3"/>
      <c r="AQ35" s="4"/>
      <c r="AR35" s="3"/>
      <c r="AS35" s="4"/>
      <c r="AT35" s="3"/>
      <c r="AU35" s="4"/>
      <c r="AV35" s="3"/>
      <c r="AW35" s="5"/>
      <c r="AX35" s="3"/>
      <c r="AY35" s="5"/>
      <c r="AZ35" s="3"/>
      <c r="BA35" s="5"/>
      <c r="BB35" s="3"/>
      <c r="BC35" s="5"/>
      <c r="BD35" s="3"/>
      <c r="BE35" s="4"/>
      <c r="BF35" s="3"/>
      <c r="BG35" s="4"/>
      <c r="BH35" s="3"/>
      <c r="BI35" s="4"/>
      <c r="BJ35" s="3"/>
      <c r="BK35" s="5"/>
      <c r="BL35" s="3"/>
      <c r="BM35" s="5"/>
      <c r="BN35" s="3"/>
      <c r="BO35" s="5"/>
      <c r="BP35" s="3"/>
      <c r="BQ35" s="5"/>
      <c r="BR35" s="3"/>
      <c r="BS35" s="4"/>
      <c r="BT35" s="3"/>
      <c r="BU35" s="4"/>
      <c r="BV35" s="3"/>
      <c r="BW35" s="4"/>
      <c r="BX35" s="3"/>
      <c r="BY35" s="5"/>
      <c r="BZ35" s="3"/>
      <c r="CA35" s="5"/>
      <c r="CB35" s="3"/>
      <c r="CC35" s="5"/>
      <c r="CD35" s="3"/>
      <c r="CE35" s="4"/>
      <c r="CF35" s="3"/>
      <c r="CG35" s="5"/>
      <c r="CH35" s="3"/>
      <c r="CI35" s="4"/>
      <c r="CJ35" s="3"/>
      <c r="CK35" s="4"/>
      <c r="CL35" s="3"/>
      <c r="CM35" s="4"/>
      <c r="CN35" s="3"/>
      <c r="CO35" s="5"/>
      <c r="CP35" s="3"/>
      <c r="CQ35" s="5"/>
      <c r="CR35" s="3"/>
      <c r="CS35" s="4"/>
      <c r="CT35" s="3"/>
      <c r="CU35" s="4"/>
      <c r="CV35" s="3"/>
      <c r="CW35" s="5"/>
      <c r="CX35" s="3"/>
      <c r="CY35" s="4"/>
      <c r="CZ35" s="3"/>
      <c r="DA35" s="4"/>
      <c r="DB35" s="3"/>
      <c r="DC35" s="4"/>
      <c r="DD35" s="3"/>
      <c r="DE35" s="5"/>
      <c r="DF35" s="3"/>
      <c r="DG35" s="4"/>
      <c r="DH35" s="3"/>
      <c r="DI35" s="4"/>
      <c r="DJ35" s="3"/>
      <c r="DK35" s="5"/>
      <c r="DL35" s="3"/>
      <c r="DM35" s="4"/>
      <c r="DN35" s="3"/>
      <c r="DO35" s="5"/>
      <c r="DP35" s="3"/>
      <c r="DQ35" s="5"/>
      <c r="DR35" s="3"/>
      <c r="DS35" s="5"/>
      <c r="DT35" s="3"/>
      <c r="DU35" s="4"/>
      <c r="DV35" s="3"/>
      <c r="DW35" s="4"/>
      <c r="DX35" s="3"/>
      <c r="DY35" s="4"/>
      <c r="DZ35" s="3"/>
      <c r="EA35" s="4"/>
      <c r="EB35" s="3"/>
      <c r="EC35" s="5"/>
      <c r="ED35" s="3"/>
      <c r="EE35" s="5"/>
      <c r="EF35" s="3"/>
      <c r="EG35" s="5"/>
      <c r="EH35" s="3"/>
      <c r="EI35" s="4"/>
      <c r="EJ35" s="3"/>
      <c r="EK35" s="4"/>
      <c r="EL35" s="3"/>
      <c r="EM35" s="4"/>
      <c r="EN35" s="3"/>
      <c r="EO35" s="4"/>
      <c r="EP35" s="3"/>
      <c r="EQ35" s="5"/>
      <c r="ER35" s="3"/>
      <c r="ES35" s="5"/>
      <c r="ET35" s="3"/>
      <c r="EU35" s="5"/>
      <c r="EV35" s="3"/>
      <c r="EW35" s="5"/>
      <c r="EX35" s="3"/>
      <c r="EY35" s="4"/>
      <c r="EZ35" s="3"/>
      <c r="FA35" s="4"/>
      <c r="FB35" s="3"/>
      <c r="FC35" s="4"/>
      <c r="FD35" s="3"/>
      <c r="FE35" s="5"/>
      <c r="FF35" s="3"/>
      <c r="FG35" s="5"/>
      <c r="FH35" s="3"/>
      <c r="FI35" s="5"/>
      <c r="FJ35" s="3"/>
      <c r="FK35" s="5"/>
      <c r="FL35" s="3"/>
      <c r="FM35" s="4"/>
      <c r="FN35" s="3"/>
      <c r="FO35" s="4"/>
      <c r="FP35" s="3"/>
      <c r="FQ35" s="4"/>
      <c r="FR35" s="3"/>
      <c r="FS35" s="5"/>
      <c r="FT35" s="3"/>
      <c r="FU35" s="5"/>
      <c r="FV35" s="3"/>
      <c r="FW35" s="5"/>
      <c r="FX35" s="3"/>
      <c r="FY35" s="4"/>
      <c r="FZ35" s="3"/>
      <c r="GA35" s="5"/>
      <c r="GB35" s="3"/>
      <c r="GC35" s="4"/>
      <c r="GD35" s="3"/>
      <c r="GE35" s="4"/>
      <c r="GF35" s="3"/>
      <c r="GG35" s="4"/>
      <c r="GH35" s="3"/>
      <c r="GI35" s="5"/>
      <c r="GJ35" s="3"/>
      <c r="GK35" s="5"/>
      <c r="GL35" s="3"/>
      <c r="GM35" s="4"/>
      <c r="GN35" s="3"/>
      <c r="GO35" s="4"/>
      <c r="GP35" s="3"/>
      <c r="GQ35" s="5"/>
      <c r="GR35" s="3"/>
      <c r="GS35" s="4"/>
      <c r="GT35" s="3"/>
      <c r="GU35" s="4"/>
      <c r="GV35" s="3"/>
      <c r="GW35" s="4"/>
      <c r="GX35" s="3"/>
      <c r="GY35" s="5"/>
      <c r="GZ35" s="3"/>
      <c r="HA35" s="4"/>
      <c r="HB35" s="3"/>
      <c r="HC35" s="4"/>
      <c r="HD35" s="3"/>
      <c r="HE35" s="5"/>
      <c r="HF35" s="3"/>
      <c r="HG35" s="4"/>
      <c r="HH35" s="3"/>
      <c r="HI35" s="5"/>
      <c r="HJ35" s="3"/>
      <c r="HK35" s="5"/>
      <c r="HL35" s="3"/>
      <c r="HM35" s="5"/>
      <c r="HN35" s="3"/>
      <c r="HO35" s="4"/>
      <c r="HP35" s="3"/>
      <c r="HQ35" s="4"/>
      <c r="HR35" s="3"/>
      <c r="HS35" s="4"/>
      <c r="HT35" s="3"/>
      <c r="HU35" s="4"/>
      <c r="HV35" s="3"/>
      <c r="HW35" s="5"/>
      <c r="HX35" s="3"/>
      <c r="HY35" s="5"/>
      <c r="HZ35" s="3"/>
      <c r="IA35" s="5"/>
      <c r="IB35" s="3"/>
      <c r="IC35" s="4"/>
      <c r="ID35" s="3"/>
      <c r="IE35" s="4"/>
      <c r="IF35" s="3"/>
      <c r="IG35" s="4"/>
      <c r="IH35" s="3"/>
      <c r="II35" s="4"/>
      <c r="IJ35" s="3"/>
      <c r="IK35" s="5"/>
      <c r="IL35" s="3"/>
      <c r="IM35" s="5"/>
      <c r="IN35" s="3"/>
      <c r="IO35" s="5"/>
      <c r="IP35" s="3"/>
      <c r="IQ35" s="5"/>
      <c r="IR35" s="3"/>
      <c r="IS35" s="4"/>
      <c r="IT35" s="3"/>
      <c r="IU35" s="4"/>
      <c r="IV35" s="3"/>
      <c r="IW35" s="4"/>
      <c r="IX35" s="3"/>
      <c r="IY35" s="5"/>
      <c r="IZ35" s="3"/>
      <c r="JA35" s="5"/>
      <c r="JB35" s="3"/>
      <c r="JC35" s="5"/>
      <c r="JD35" s="3"/>
      <c r="JE35" s="5"/>
      <c r="JF35" s="3"/>
      <c r="JG35" s="4"/>
      <c r="JH35" s="3"/>
      <c r="JI35" s="4"/>
      <c r="JJ35" s="3"/>
      <c r="JK35" s="4"/>
      <c r="JL35" s="3"/>
      <c r="JM35" s="5"/>
      <c r="JN35" s="3"/>
      <c r="JO35" s="5"/>
      <c r="JP35" s="3"/>
      <c r="JQ35" s="5"/>
      <c r="JR35" s="3"/>
      <c r="JS35" s="4"/>
      <c r="JT35" s="3"/>
      <c r="JU35" s="5"/>
      <c r="JV35" s="3"/>
      <c r="JW35" s="4"/>
      <c r="JX35" s="3"/>
      <c r="JY35" s="4"/>
      <c r="JZ35" s="3"/>
      <c r="KA35" s="4"/>
      <c r="KB35" s="3"/>
      <c r="KC35" s="5"/>
      <c r="KD35" s="3"/>
      <c r="KE35" s="5"/>
      <c r="KF35" s="3"/>
      <c r="KG35" s="4"/>
      <c r="KH35" s="3"/>
      <c r="KI35" s="4"/>
      <c r="KJ35" s="3"/>
      <c r="KK35" s="5"/>
      <c r="KL35" s="3"/>
      <c r="KM35" s="4"/>
      <c r="KN35" s="3"/>
      <c r="KO35" s="4"/>
      <c r="KP35" s="3"/>
      <c r="KQ35" s="4"/>
      <c r="KR35" s="3"/>
      <c r="KS35" s="5"/>
      <c r="KT35" s="3"/>
      <c r="KU35" s="4"/>
      <c r="KV35" s="3"/>
      <c r="KW35" s="4"/>
      <c r="KX35" s="3"/>
      <c r="KY35" s="5"/>
      <c r="KZ35" s="3"/>
      <c r="LA35" s="4"/>
      <c r="LB35" s="3"/>
      <c r="LC35" s="5"/>
      <c r="LD35" s="3"/>
      <c r="LE35" s="5"/>
      <c r="LF35" s="3"/>
      <c r="LG35" s="5"/>
      <c r="LH35" s="3"/>
      <c r="LI35" s="4"/>
      <c r="LJ35" s="3"/>
      <c r="LK35" s="4"/>
      <c r="LL35" s="3"/>
      <c r="LM35" s="4"/>
      <c r="LN35" s="3"/>
      <c r="LO35" s="4"/>
      <c r="LP35" s="3"/>
      <c r="LQ35" s="5"/>
      <c r="LR35" s="3"/>
      <c r="LS35" s="5"/>
      <c r="LT35" s="3"/>
      <c r="LU35" s="5"/>
      <c r="LV35" s="3"/>
      <c r="LW35" s="4"/>
      <c r="LX35" s="3"/>
      <c r="LY35" s="4"/>
      <c r="LZ35" s="3"/>
      <c r="MA35" s="4"/>
      <c r="MB35" s="3"/>
      <c r="MC35" s="4"/>
      <c r="MD35" s="3"/>
      <c r="ME35" s="5"/>
      <c r="MF35" s="3"/>
      <c r="MG35" s="5"/>
      <c r="MH35" s="3"/>
      <c r="MI35" s="5"/>
      <c r="MJ35" s="3"/>
      <c r="MK35" s="5"/>
      <c r="ML35" s="3"/>
      <c r="MM35" s="4"/>
      <c r="MN35" s="3"/>
      <c r="MO35" s="4"/>
      <c r="MP35" s="3"/>
      <c r="MQ35" s="4"/>
      <c r="MR35" s="3"/>
      <c r="MS35" s="5"/>
      <c r="MT35" s="3"/>
      <c r="MU35" s="5"/>
      <c r="MV35" s="3"/>
      <c r="MW35" s="5"/>
      <c r="MX35" s="3"/>
      <c r="MY35" s="5"/>
      <c r="MZ35" s="3"/>
      <c r="NA35" s="4"/>
      <c r="NB35" s="3"/>
      <c r="NC35" s="4"/>
      <c r="ND35" s="3"/>
      <c r="NE35" s="4"/>
      <c r="NF35" s="3"/>
      <c r="NG35" s="5"/>
      <c r="NH35" s="3"/>
      <c r="NI35" s="5"/>
      <c r="NJ35" s="3"/>
      <c r="NK35" s="5"/>
      <c r="NL35" s="3"/>
      <c r="NM35" s="4"/>
      <c r="NN35" s="3"/>
      <c r="NO35" s="5"/>
      <c r="NP35" s="3"/>
      <c r="NQ35" s="4"/>
      <c r="NR35" s="3"/>
      <c r="NS35" s="4"/>
      <c r="NT35" s="3"/>
      <c r="NU35" s="4"/>
      <c r="NV35" s="3"/>
      <c r="NW35" s="5"/>
      <c r="NX35" s="3"/>
      <c r="NY35" s="5"/>
      <c r="NZ35" s="3"/>
      <c r="OA35" s="4"/>
      <c r="OB35" s="3"/>
      <c r="OC35" s="4"/>
      <c r="OD35" s="3"/>
      <c r="OE35" s="5"/>
      <c r="OF35" s="3"/>
      <c r="OG35" s="4"/>
      <c r="OH35" s="3"/>
      <c r="OI35" s="4"/>
      <c r="OJ35" s="3"/>
      <c r="OK35" s="4"/>
      <c r="OL35" s="3"/>
      <c r="OM35" s="5"/>
      <c r="ON35" s="3"/>
      <c r="OO35" s="4"/>
      <c r="OP35" s="3"/>
      <c r="OQ35" s="4"/>
      <c r="OR35" s="3"/>
      <c r="OS35" s="5"/>
      <c r="OT35" s="3"/>
      <c r="OU35" s="4"/>
      <c r="OV35" s="3"/>
      <c r="OW35" s="5"/>
      <c r="OX35" s="3"/>
      <c r="OY35" s="5"/>
      <c r="OZ35" s="3"/>
      <c r="PA35" s="5"/>
      <c r="PB35" s="3"/>
      <c r="PC35" s="4"/>
      <c r="PD35" s="3"/>
      <c r="PE35" s="4"/>
      <c r="PF35" s="3"/>
      <c r="PG35" s="4"/>
      <c r="PH35" s="3"/>
      <c r="PI35" s="4"/>
      <c r="PJ35" s="3"/>
      <c r="PK35" s="5"/>
      <c r="PL35" s="3"/>
      <c r="PM35" s="5"/>
      <c r="PN35" s="3"/>
      <c r="PO35" s="5"/>
      <c r="PP35" s="3"/>
      <c r="PQ35" s="4"/>
      <c r="PR35" s="3"/>
      <c r="PS35" s="4"/>
      <c r="PT35" s="3"/>
      <c r="PU35" s="4"/>
      <c r="PV35" s="3"/>
      <c r="PW35" s="4"/>
      <c r="PX35" s="3"/>
      <c r="PY35" s="5"/>
      <c r="PZ35" s="3"/>
      <c r="QA35" s="5"/>
      <c r="QB35" s="3"/>
      <c r="QC35" s="5"/>
      <c r="QD35" s="3"/>
      <c r="QE35" s="5"/>
      <c r="QF35" s="3"/>
      <c r="QG35" s="4"/>
      <c r="QH35" s="3"/>
      <c r="QI35" s="4"/>
      <c r="QJ35" s="3"/>
      <c r="QK35" s="4"/>
      <c r="QL35" s="3"/>
      <c r="QM35" s="5"/>
      <c r="QN35" s="3"/>
      <c r="QO35" s="5"/>
      <c r="QP35" s="3"/>
      <c r="QQ35" s="5"/>
      <c r="QR35" s="3"/>
      <c r="QS35" s="5"/>
      <c r="QT35" s="3"/>
      <c r="QU35" s="4"/>
      <c r="QV35" s="3"/>
      <c r="QW35" s="4"/>
      <c r="QX35" s="3"/>
      <c r="QY35" s="4"/>
      <c r="QZ35" s="3"/>
      <c r="RA35" s="5"/>
      <c r="RB35" s="3"/>
      <c r="RC35" s="5"/>
      <c r="RD35" s="3"/>
      <c r="RE35" s="5"/>
      <c r="RF35" s="3"/>
      <c r="RG35" s="4"/>
      <c r="RH35" s="3"/>
      <c r="RI35" s="5"/>
      <c r="RJ35" s="3"/>
      <c r="RK35" s="4"/>
      <c r="RL35" s="3"/>
      <c r="RM35" s="4"/>
      <c r="RN35" s="3"/>
      <c r="RO35" s="4"/>
      <c r="RP35" s="3"/>
      <c r="RQ35" s="5"/>
      <c r="RR35" s="3"/>
      <c r="RS35" s="5"/>
      <c r="RT35" s="3"/>
      <c r="RU35" s="4"/>
      <c r="RV35" s="3"/>
      <c r="RW35" s="4"/>
      <c r="RX35" s="3"/>
      <c r="RY35" s="5"/>
      <c r="RZ35" s="3"/>
      <c r="SA35" s="4"/>
      <c r="SB35" s="3"/>
      <c r="SC35" s="4"/>
      <c r="SD35" s="3"/>
      <c r="SE35" s="4"/>
      <c r="SF35" s="3"/>
      <c r="SG35" s="5"/>
      <c r="SH35" s="3"/>
      <c r="SI35" s="4"/>
      <c r="SJ35" s="3"/>
      <c r="SK35" s="4"/>
      <c r="SL35" s="3"/>
      <c r="SM35" s="5"/>
      <c r="SN35" s="3"/>
      <c r="SO35" s="4"/>
      <c r="SP35" s="3"/>
      <c r="SQ35" s="5"/>
      <c r="SR35" s="3"/>
      <c r="SS35" s="5"/>
      <c r="ST35" s="3"/>
      <c r="SU35" s="5"/>
      <c r="SV35" s="3"/>
      <c r="SW35" s="4"/>
      <c r="SX35" s="3"/>
      <c r="SY35" s="4"/>
      <c r="SZ35" s="3"/>
      <c r="TA35" s="4"/>
      <c r="TB35" s="3"/>
      <c r="TC35" s="4"/>
      <c r="TD35" s="3"/>
      <c r="TE35" s="5"/>
      <c r="TF35" s="3"/>
      <c r="TG35" s="5"/>
      <c r="TH35" s="3"/>
      <c r="TI35" s="5"/>
      <c r="TJ35" s="3"/>
      <c r="TK35" s="4"/>
      <c r="TL35" s="3"/>
      <c r="TM35" s="4"/>
      <c r="TN35" s="3"/>
      <c r="TO35" s="4"/>
      <c r="TP35" s="3"/>
      <c r="TQ35" s="4"/>
      <c r="TR35" s="3"/>
      <c r="TS35" s="5"/>
      <c r="TT35" s="3"/>
      <c r="TU35" s="5"/>
      <c r="TV35" s="3"/>
      <c r="TW35" s="5"/>
      <c r="TX35" s="3"/>
      <c r="TY35" s="5"/>
      <c r="TZ35" s="3"/>
      <c r="UA35" s="4"/>
      <c r="UB35" s="3"/>
      <c r="UC35" s="4"/>
      <c r="UD35" s="3"/>
      <c r="UE35" s="4"/>
      <c r="UF35" s="3"/>
      <c r="UG35" s="5"/>
      <c r="UH35" s="3"/>
      <c r="UI35" s="5"/>
      <c r="UJ35" s="3"/>
      <c r="UK35" s="5"/>
      <c r="UL35" s="3"/>
      <c r="UM35" s="5"/>
      <c r="UN35" s="3"/>
      <c r="UO35" s="4"/>
      <c r="UP35" s="3"/>
      <c r="UQ35" s="4"/>
      <c r="UR35" s="3"/>
      <c r="US35" s="4"/>
      <c r="UT35" s="3"/>
      <c r="UU35" s="5"/>
      <c r="UV35" s="3"/>
      <c r="UW35" s="5"/>
      <c r="UX35" s="3"/>
      <c r="UY35" s="5"/>
      <c r="UZ35" s="3"/>
      <c r="VA35" s="4"/>
      <c r="VB35" s="3"/>
      <c r="VC35" s="5"/>
      <c r="VD35" s="3"/>
      <c r="VE35" s="4"/>
      <c r="VF35" s="3"/>
      <c r="VG35" s="4"/>
      <c r="VH35" s="3"/>
      <c r="VI35" s="4"/>
      <c r="VJ35" s="3"/>
      <c r="VK35" s="5"/>
      <c r="VL35" s="3"/>
      <c r="VM35" s="5"/>
      <c r="VN35" s="3"/>
      <c r="VO35" s="4"/>
      <c r="VP35" s="3"/>
      <c r="VQ35" s="4"/>
      <c r="VR35" s="3"/>
      <c r="VS35" s="5"/>
      <c r="VT35" s="3"/>
      <c r="VU35" s="4"/>
      <c r="VV35" s="3"/>
      <c r="VW35" s="4"/>
      <c r="VX35" s="3"/>
      <c r="VY35" s="4"/>
      <c r="VZ35" s="3"/>
      <c r="WA35" s="5"/>
      <c r="WB35" s="3"/>
      <c r="WC35" s="4"/>
      <c r="WD35" s="3"/>
      <c r="WE35" s="4"/>
      <c r="WF35" s="3"/>
      <c r="WG35" s="5"/>
      <c r="WH35" s="3"/>
      <c r="WI35" s="4"/>
      <c r="WJ35" s="3"/>
      <c r="WK35" s="5"/>
      <c r="WL35" s="3"/>
      <c r="WM35" s="5"/>
      <c r="WN35" s="3"/>
      <c r="WO35" s="5"/>
      <c r="WP35" s="3"/>
      <c r="WQ35" s="4"/>
      <c r="WR35" s="3"/>
      <c r="WS35" s="4"/>
      <c r="WT35" s="3"/>
      <c r="WU35" s="4"/>
      <c r="WV35" s="3"/>
      <c r="WW35" s="4"/>
      <c r="WX35" s="3"/>
      <c r="WY35" s="5"/>
      <c r="WZ35" s="3"/>
      <c r="XA35" s="5"/>
      <c r="XB35" s="3"/>
      <c r="XC35" s="5"/>
      <c r="XD35" s="3"/>
      <c r="XE35" s="4"/>
      <c r="XF35" s="3"/>
      <c r="XG35" s="4"/>
      <c r="XH35" s="3"/>
      <c r="XI35" s="4"/>
      <c r="XJ35" s="3"/>
      <c r="XK35" s="4"/>
      <c r="XL35" s="3"/>
      <c r="XM35" s="5"/>
      <c r="XN35" s="3"/>
      <c r="XO35" s="5"/>
      <c r="XP35" s="3"/>
      <c r="XQ35" s="5"/>
      <c r="XR35" s="3"/>
      <c r="XS35" s="5"/>
      <c r="XT35" s="3"/>
      <c r="XU35" s="4"/>
      <c r="XV35" s="3"/>
      <c r="XW35" s="4"/>
      <c r="XX35" s="3"/>
      <c r="XY35" s="4"/>
      <c r="XZ35" s="3"/>
      <c r="YA35" s="5"/>
      <c r="YB35" s="3"/>
      <c r="YC35" s="5"/>
      <c r="YD35" s="3"/>
      <c r="YE35" s="5"/>
      <c r="YF35" s="3"/>
      <c r="YG35" s="5"/>
      <c r="YH35" s="3"/>
      <c r="YI35" s="4"/>
      <c r="YJ35" s="3"/>
      <c r="YK35" s="4"/>
      <c r="YL35" s="3"/>
      <c r="YM35" s="4"/>
      <c r="YN35" s="3"/>
      <c r="YO35" s="5"/>
      <c r="YP35" s="3"/>
      <c r="YQ35" s="5"/>
      <c r="YR35" s="3"/>
      <c r="YS35" s="5"/>
      <c r="YT35" s="3"/>
      <c r="YU35" s="4"/>
      <c r="YV35" s="3"/>
      <c r="YW35" s="5"/>
      <c r="YX35" s="3"/>
      <c r="YY35" s="4"/>
      <c r="YZ35" s="3"/>
      <c r="ZA35" s="4"/>
      <c r="ZB35" s="3"/>
      <c r="ZC35" s="4"/>
      <c r="ZD35" s="3"/>
      <c r="ZE35" s="5"/>
      <c r="ZF35" s="3"/>
      <c r="ZG35" s="5"/>
      <c r="ZH35" s="3"/>
      <c r="ZI35" s="4"/>
      <c r="ZJ35" s="3"/>
      <c r="ZK35" s="4"/>
      <c r="ZL35" s="3"/>
      <c r="ZM35" s="5"/>
      <c r="ZN35" s="3"/>
      <c r="ZO35" s="4"/>
      <c r="ZP35" s="3"/>
      <c r="ZQ35" s="4"/>
      <c r="ZR35" s="3"/>
      <c r="ZS35" s="4"/>
      <c r="ZT35" s="3"/>
      <c r="ZU35" s="5"/>
      <c r="ZV35" s="3"/>
      <c r="ZW35" s="4"/>
      <c r="ZX35" s="3"/>
      <c r="ZY35" s="4"/>
      <c r="ZZ35" s="3"/>
      <c r="AAA35" s="5"/>
      <c r="AAB35" s="3"/>
      <c r="AAC35" s="4"/>
      <c r="AAD35" s="3"/>
      <c r="AAE35" s="5"/>
      <c r="AAF35" s="3"/>
      <c r="AAG35" s="5"/>
      <c r="AAH35" s="3"/>
      <c r="AAI35" s="5"/>
      <c r="AAJ35" s="3"/>
      <c r="AAK35" s="4"/>
      <c r="AAL35" s="3"/>
      <c r="AAM35" s="4"/>
      <c r="AAN35" s="3"/>
      <c r="AAO35" s="4"/>
      <c r="AAP35" s="3"/>
      <c r="AAQ35" s="4"/>
      <c r="AAR35" s="3"/>
      <c r="AAS35" s="5"/>
      <c r="AAT35" s="3"/>
      <c r="AAU35" s="5"/>
      <c r="AAV35" s="3"/>
      <c r="AAW35" s="5"/>
      <c r="AAX35" s="3"/>
      <c r="AAY35" s="4"/>
      <c r="AAZ35" s="3"/>
      <c r="ABA35" s="4"/>
      <c r="ABB35" s="3"/>
      <c r="ABC35" s="4"/>
      <c r="ABD35" s="3"/>
      <c r="ABE35" s="4"/>
      <c r="ABF35" s="3"/>
      <c r="ABG35" s="5"/>
      <c r="ABH35" s="3"/>
      <c r="ABI35" s="5"/>
      <c r="ABJ35" s="3"/>
      <c r="ABK35" s="5"/>
      <c r="ABL35" s="3"/>
      <c r="ABM35" s="5"/>
      <c r="ABN35" s="3"/>
      <c r="ABO35" s="4"/>
      <c r="ABP35" s="3"/>
      <c r="ABQ35" s="4"/>
      <c r="ABR35" s="3"/>
      <c r="ABS35" s="4"/>
      <c r="ABT35" s="3"/>
      <c r="ABU35" s="5"/>
      <c r="ABV35" s="3"/>
      <c r="ABW35" s="5"/>
      <c r="ABX35" s="3"/>
      <c r="ABY35" s="5"/>
      <c r="ABZ35" s="3"/>
      <c r="ACA35" s="5"/>
      <c r="ACB35" s="3"/>
      <c r="ACC35" s="4"/>
      <c r="ACD35" s="3"/>
      <c r="ACE35" s="4"/>
      <c r="ACF35" s="3"/>
      <c r="ACG35" s="4"/>
      <c r="ACH35" s="3"/>
      <c r="ACI35" s="5"/>
      <c r="ACJ35" s="3"/>
      <c r="ACK35" s="5"/>
      <c r="ACL35" s="3"/>
      <c r="ACM35" s="5"/>
      <c r="ACN35" s="3"/>
      <c r="ACO35" s="4"/>
      <c r="ACP35" s="3"/>
      <c r="ACQ35" s="5"/>
      <c r="ACR35" s="3"/>
      <c r="ACS35" s="4"/>
      <c r="ACT35" s="3"/>
      <c r="ACU35" s="4"/>
      <c r="ACV35" s="3"/>
      <c r="ACW35" s="4"/>
      <c r="ACX35" s="3"/>
      <c r="ACY35" s="5"/>
      <c r="ACZ35" s="3"/>
      <c r="ADA35" s="5"/>
      <c r="ADB35" s="3"/>
      <c r="ADC35" s="4"/>
      <c r="ADD35" s="3"/>
      <c r="ADE35" s="4"/>
      <c r="ADF35" s="3"/>
      <c r="ADG35" s="5"/>
    </row>
    <row r="36" spans="1:787" ht="20.25" customHeight="1">
      <c r="A36" s="259">
        <v>18</v>
      </c>
      <c r="B36" s="251"/>
      <c r="C36" s="56">
        <f>IF(B36="","",B36)</f>
      </c>
      <c r="D36" s="3"/>
      <c r="E36" s="4"/>
      <c r="F36" s="3"/>
      <c r="G36" s="4"/>
      <c r="H36" s="3"/>
      <c r="I36" s="4"/>
      <c r="J36" s="3"/>
      <c r="K36" s="5"/>
      <c r="L36" s="3"/>
      <c r="M36" s="4"/>
      <c r="N36" s="3"/>
      <c r="O36" s="4"/>
      <c r="P36" s="3"/>
      <c r="Q36" s="5"/>
      <c r="R36" s="3"/>
      <c r="S36" s="4"/>
      <c r="T36" s="3"/>
      <c r="U36" s="5"/>
      <c r="V36" s="3"/>
      <c r="W36" s="5"/>
      <c r="X36" s="3"/>
      <c r="Y36" s="5"/>
      <c r="Z36" s="3"/>
      <c r="AA36" s="4"/>
      <c r="AB36" s="3"/>
      <c r="AC36" s="4"/>
      <c r="AD36" s="3"/>
      <c r="AE36" s="4"/>
      <c r="AF36" s="3"/>
      <c r="AG36" s="4"/>
      <c r="AH36" s="3"/>
      <c r="AI36" s="5"/>
      <c r="AJ36" s="3"/>
      <c r="AK36" s="5"/>
      <c r="AL36" s="3"/>
      <c r="AM36" s="5"/>
      <c r="AN36" s="3"/>
      <c r="AO36" s="5"/>
      <c r="AP36" s="3"/>
      <c r="AQ36" s="4"/>
      <c r="AR36" s="3"/>
      <c r="AS36" s="4"/>
      <c r="AT36" s="3"/>
      <c r="AU36" s="4"/>
      <c r="AV36" s="3"/>
      <c r="AW36" s="5"/>
      <c r="AX36" s="3"/>
      <c r="AY36" s="5"/>
      <c r="AZ36" s="3"/>
      <c r="BA36" s="5"/>
      <c r="BB36" s="3"/>
      <c r="BC36" s="5"/>
      <c r="BD36" s="3"/>
      <c r="BE36" s="5"/>
      <c r="BF36" s="3"/>
      <c r="BG36" s="4"/>
      <c r="BH36" s="3"/>
      <c r="BI36" s="4"/>
      <c r="BJ36" s="3"/>
      <c r="BK36" s="5"/>
      <c r="BL36" s="3"/>
      <c r="BM36" s="5"/>
      <c r="BN36" s="3"/>
      <c r="BO36" s="5"/>
      <c r="BP36" s="3"/>
      <c r="BQ36" s="4"/>
      <c r="BR36" s="3"/>
      <c r="BS36" s="4"/>
      <c r="BT36" s="3"/>
      <c r="BU36" s="4"/>
      <c r="BV36" s="3"/>
      <c r="BW36" s="4"/>
      <c r="BX36" s="3"/>
      <c r="BY36" s="5"/>
      <c r="BZ36" s="3"/>
      <c r="CA36" s="5"/>
      <c r="CB36" s="3"/>
      <c r="CC36" s="5"/>
      <c r="CD36" s="3"/>
      <c r="CE36" s="4"/>
      <c r="CF36" s="3"/>
      <c r="CG36" s="5"/>
      <c r="CH36" s="3"/>
      <c r="CI36" s="4"/>
      <c r="CJ36" s="3"/>
      <c r="CK36" s="4"/>
      <c r="CL36" s="3"/>
      <c r="CM36" s="4"/>
      <c r="CN36" s="3"/>
      <c r="CO36" s="5"/>
      <c r="CP36" s="3"/>
      <c r="CQ36" s="5"/>
      <c r="CR36" s="3"/>
      <c r="CS36" s="4"/>
      <c r="CT36" s="3"/>
      <c r="CU36" s="4"/>
      <c r="CV36" s="3"/>
      <c r="CW36" s="5"/>
      <c r="CX36" s="3"/>
      <c r="CY36" s="4"/>
      <c r="CZ36" s="3"/>
      <c r="DA36" s="4"/>
      <c r="DB36" s="3"/>
      <c r="DC36" s="4"/>
      <c r="DD36" s="3"/>
      <c r="DE36" s="5"/>
      <c r="DF36" s="3"/>
      <c r="DG36" s="4"/>
      <c r="DH36" s="3"/>
      <c r="DI36" s="4"/>
      <c r="DJ36" s="3"/>
      <c r="DK36" s="5"/>
      <c r="DL36" s="3"/>
      <c r="DM36" s="4"/>
      <c r="DN36" s="3"/>
      <c r="DO36" s="5"/>
      <c r="DP36" s="3"/>
      <c r="DQ36" s="5"/>
      <c r="DR36" s="3"/>
      <c r="DS36" s="5"/>
      <c r="DT36" s="3"/>
      <c r="DU36" s="4"/>
      <c r="DV36" s="3"/>
      <c r="DW36" s="4"/>
      <c r="DX36" s="3"/>
      <c r="DY36" s="4"/>
      <c r="DZ36" s="3"/>
      <c r="EA36" s="4"/>
      <c r="EB36" s="3"/>
      <c r="EC36" s="5"/>
      <c r="ED36" s="3"/>
      <c r="EE36" s="5"/>
      <c r="EF36" s="3"/>
      <c r="EG36" s="5"/>
      <c r="EH36" s="3"/>
      <c r="EI36" s="5"/>
      <c r="EJ36" s="3"/>
      <c r="EK36" s="4"/>
      <c r="EL36" s="3"/>
      <c r="EM36" s="4"/>
      <c r="EN36" s="3"/>
      <c r="EO36" s="4"/>
      <c r="EP36" s="3"/>
      <c r="EQ36" s="5"/>
      <c r="ER36" s="3"/>
      <c r="ES36" s="5"/>
      <c r="ET36" s="3"/>
      <c r="EU36" s="5"/>
      <c r="EV36" s="3"/>
      <c r="EW36" s="5"/>
      <c r="EX36" s="3"/>
      <c r="EY36" s="5"/>
      <c r="EZ36" s="3"/>
      <c r="FA36" s="4"/>
      <c r="FB36" s="3"/>
      <c r="FC36" s="4"/>
      <c r="FD36" s="3"/>
      <c r="FE36" s="5"/>
      <c r="FF36" s="3"/>
      <c r="FG36" s="5"/>
      <c r="FH36" s="3"/>
      <c r="FI36" s="5"/>
      <c r="FJ36" s="3"/>
      <c r="FK36" s="4"/>
      <c r="FL36" s="3"/>
      <c r="FM36" s="4"/>
      <c r="FN36" s="3"/>
      <c r="FO36" s="4"/>
      <c r="FP36" s="3"/>
      <c r="FQ36" s="4"/>
      <c r="FR36" s="3"/>
      <c r="FS36" s="5"/>
      <c r="FT36" s="3"/>
      <c r="FU36" s="5"/>
      <c r="FV36" s="3"/>
      <c r="FW36" s="5"/>
      <c r="FX36" s="3"/>
      <c r="FY36" s="4"/>
      <c r="FZ36" s="3"/>
      <c r="GA36" s="5"/>
      <c r="GB36" s="3"/>
      <c r="GC36" s="4"/>
      <c r="GD36" s="3"/>
      <c r="GE36" s="4"/>
      <c r="GF36" s="3"/>
      <c r="GG36" s="4"/>
      <c r="GH36" s="3"/>
      <c r="GI36" s="5"/>
      <c r="GJ36" s="3"/>
      <c r="GK36" s="5"/>
      <c r="GL36" s="3"/>
      <c r="GM36" s="4"/>
      <c r="GN36" s="3"/>
      <c r="GO36" s="4"/>
      <c r="GP36" s="3"/>
      <c r="GQ36" s="5"/>
      <c r="GR36" s="3"/>
      <c r="GS36" s="4"/>
      <c r="GT36" s="3"/>
      <c r="GU36" s="4"/>
      <c r="GV36" s="3"/>
      <c r="GW36" s="4"/>
      <c r="GX36" s="3"/>
      <c r="GY36" s="5"/>
      <c r="GZ36" s="3"/>
      <c r="HA36" s="4"/>
      <c r="HB36" s="3"/>
      <c r="HC36" s="4"/>
      <c r="HD36" s="3"/>
      <c r="HE36" s="5"/>
      <c r="HF36" s="3"/>
      <c r="HG36" s="4"/>
      <c r="HH36" s="3"/>
      <c r="HI36" s="5"/>
      <c r="HJ36" s="3"/>
      <c r="HK36" s="5"/>
      <c r="HL36" s="3"/>
      <c r="HM36" s="5"/>
      <c r="HN36" s="3"/>
      <c r="HO36" s="4"/>
      <c r="HP36" s="3"/>
      <c r="HQ36" s="4"/>
      <c r="HR36" s="3"/>
      <c r="HS36" s="4"/>
      <c r="HT36" s="3"/>
      <c r="HU36" s="4"/>
      <c r="HV36" s="3"/>
      <c r="HW36" s="5"/>
      <c r="HX36" s="3"/>
      <c r="HY36" s="5"/>
      <c r="HZ36" s="3"/>
      <c r="IA36" s="5"/>
      <c r="IB36" s="3"/>
      <c r="IC36" s="5"/>
      <c r="ID36" s="3"/>
      <c r="IE36" s="4"/>
      <c r="IF36" s="3"/>
      <c r="IG36" s="4"/>
      <c r="IH36" s="3"/>
      <c r="II36" s="4"/>
      <c r="IJ36" s="3"/>
      <c r="IK36" s="5"/>
      <c r="IL36" s="3"/>
      <c r="IM36" s="5"/>
      <c r="IN36" s="3"/>
      <c r="IO36" s="5"/>
      <c r="IP36" s="3"/>
      <c r="IQ36" s="5"/>
      <c r="IR36" s="3"/>
      <c r="IS36" s="5"/>
      <c r="IT36" s="3"/>
      <c r="IU36" s="4"/>
      <c r="IV36" s="3"/>
      <c r="IW36" s="4"/>
      <c r="IX36" s="3"/>
      <c r="IY36" s="5"/>
      <c r="IZ36" s="3"/>
      <c r="JA36" s="5"/>
      <c r="JB36" s="3"/>
      <c r="JC36" s="5"/>
      <c r="JD36" s="3"/>
      <c r="JE36" s="4"/>
      <c r="JF36" s="3"/>
      <c r="JG36" s="4"/>
      <c r="JH36" s="3"/>
      <c r="JI36" s="4"/>
      <c r="JJ36" s="3"/>
      <c r="JK36" s="4"/>
      <c r="JL36" s="3"/>
      <c r="JM36" s="5"/>
      <c r="JN36" s="3"/>
      <c r="JO36" s="5"/>
      <c r="JP36" s="3"/>
      <c r="JQ36" s="5"/>
      <c r="JR36" s="3"/>
      <c r="JS36" s="4"/>
      <c r="JT36" s="3"/>
      <c r="JU36" s="5"/>
      <c r="JV36" s="3"/>
      <c r="JW36" s="4"/>
      <c r="JX36" s="3"/>
      <c r="JY36" s="4"/>
      <c r="JZ36" s="3"/>
      <c r="KA36" s="4"/>
      <c r="KB36" s="3"/>
      <c r="KC36" s="5"/>
      <c r="KD36" s="3"/>
      <c r="KE36" s="5"/>
      <c r="KF36" s="3"/>
      <c r="KG36" s="4"/>
      <c r="KH36" s="3"/>
      <c r="KI36" s="4"/>
      <c r="KJ36" s="3"/>
      <c r="KK36" s="5"/>
      <c r="KL36" s="3"/>
      <c r="KM36" s="4"/>
      <c r="KN36" s="3"/>
      <c r="KO36" s="4"/>
      <c r="KP36" s="3"/>
      <c r="KQ36" s="4"/>
      <c r="KR36" s="3"/>
      <c r="KS36" s="5"/>
      <c r="KT36" s="3"/>
      <c r="KU36" s="4"/>
      <c r="KV36" s="3"/>
      <c r="KW36" s="4"/>
      <c r="KX36" s="3"/>
      <c r="KY36" s="5"/>
      <c r="KZ36" s="3"/>
      <c r="LA36" s="4"/>
      <c r="LB36" s="3"/>
      <c r="LC36" s="5"/>
      <c r="LD36" s="3"/>
      <c r="LE36" s="5"/>
      <c r="LF36" s="3"/>
      <c r="LG36" s="5"/>
      <c r="LH36" s="3"/>
      <c r="LI36" s="4"/>
      <c r="LJ36" s="3"/>
      <c r="LK36" s="4"/>
      <c r="LL36" s="3"/>
      <c r="LM36" s="4"/>
      <c r="LN36" s="3"/>
      <c r="LO36" s="4"/>
      <c r="LP36" s="3"/>
      <c r="LQ36" s="5"/>
      <c r="LR36" s="3"/>
      <c r="LS36" s="5"/>
      <c r="LT36" s="3"/>
      <c r="LU36" s="5"/>
      <c r="LV36" s="3"/>
      <c r="LW36" s="5"/>
      <c r="LX36" s="3"/>
      <c r="LY36" s="4"/>
      <c r="LZ36" s="3"/>
      <c r="MA36" s="4"/>
      <c r="MB36" s="3"/>
      <c r="MC36" s="4"/>
      <c r="MD36" s="3"/>
      <c r="ME36" s="5"/>
      <c r="MF36" s="3"/>
      <c r="MG36" s="5"/>
      <c r="MH36" s="3"/>
      <c r="MI36" s="5"/>
      <c r="MJ36" s="3"/>
      <c r="MK36" s="5"/>
      <c r="ML36" s="3"/>
      <c r="MM36" s="5"/>
      <c r="MN36" s="3"/>
      <c r="MO36" s="4"/>
      <c r="MP36" s="3"/>
      <c r="MQ36" s="4"/>
      <c r="MR36" s="3"/>
      <c r="MS36" s="5"/>
      <c r="MT36" s="3"/>
      <c r="MU36" s="5"/>
      <c r="MV36" s="3"/>
      <c r="MW36" s="5"/>
      <c r="MX36" s="3"/>
      <c r="MY36" s="4"/>
      <c r="MZ36" s="3"/>
      <c r="NA36" s="4"/>
      <c r="NB36" s="3"/>
      <c r="NC36" s="4"/>
      <c r="ND36" s="3"/>
      <c r="NE36" s="4"/>
      <c r="NF36" s="3"/>
      <c r="NG36" s="5"/>
      <c r="NH36" s="3"/>
      <c r="NI36" s="5"/>
      <c r="NJ36" s="3"/>
      <c r="NK36" s="5"/>
      <c r="NL36" s="3"/>
      <c r="NM36" s="4"/>
      <c r="NN36" s="3"/>
      <c r="NO36" s="5"/>
      <c r="NP36" s="3"/>
      <c r="NQ36" s="4"/>
      <c r="NR36" s="3"/>
      <c r="NS36" s="4"/>
      <c r="NT36" s="3"/>
      <c r="NU36" s="4"/>
      <c r="NV36" s="3"/>
      <c r="NW36" s="5"/>
      <c r="NX36" s="3"/>
      <c r="NY36" s="5"/>
      <c r="NZ36" s="3"/>
      <c r="OA36" s="4"/>
      <c r="OB36" s="3"/>
      <c r="OC36" s="4"/>
      <c r="OD36" s="3"/>
      <c r="OE36" s="5"/>
      <c r="OF36" s="3"/>
      <c r="OG36" s="4"/>
      <c r="OH36" s="3"/>
      <c r="OI36" s="4"/>
      <c r="OJ36" s="3"/>
      <c r="OK36" s="4"/>
      <c r="OL36" s="3"/>
      <c r="OM36" s="5"/>
      <c r="ON36" s="3"/>
      <c r="OO36" s="4"/>
      <c r="OP36" s="3"/>
      <c r="OQ36" s="4"/>
      <c r="OR36" s="3"/>
      <c r="OS36" s="5"/>
      <c r="OT36" s="3"/>
      <c r="OU36" s="4"/>
      <c r="OV36" s="3"/>
      <c r="OW36" s="5"/>
      <c r="OX36" s="3"/>
      <c r="OY36" s="5"/>
      <c r="OZ36" s="3"/>
      <c r="PA36" s="5"/>
      <c r="PB36" s="3"/>
      <c r="PC36" s="4"/>
      <c r="PD36" s="3"/>
      <c r="PE36" s="4"/>
      <c r="PF36" s="3"/>
      <c r="PG36" s="4"/>
      <c r="PH36" s="3"/>
      <c r="PI36" s="4"/>
      <c r="PJ36" s="3"/>
      <c r="PK36" s="5"/>
      <c r="PL36" s="3"/>
      <c r="PM36" s="5"/>
      <c r="PN36" s="3"/>
      <c r="PO36" s="5"/>
      <c r="PP36" s="3"/>
      <c r="PQ36" s="5"/>
      <c r="PR36" s="3"/>
      <c r="PS36" s="4"/>
      <c r="PT36" s="3"/>
      <c r="PU36" s="4"/>
      <c r="PV36" s="3"/>
      <c r="PW36" s="4"/>
      <c r="PX36" s="3"/>
      <c r="PY36" s="5"/>
      <c r="PZ36" s="3"/>
      <c r="QA36" s="5"/>
      <c r="QB36" s="3"/>
      <c r="QC36" s="5"/>
      <c r="QD36" s="3"/>
      <c r="QE36" s="5"/>
      <c r="QF36" s="3"/>
      <c r="QG36" s="5"/>
      <c r="QH36" s="3"/>
      <c r="QI36" s="4"/>
      <c r="QJ36" s="3"/>
      <c r="QK36" s="4"/>
      <c r="QL36" s="3"/>
      <c r="QM36" s="5"/>
      <c r="QN36" s="3"/>
      <c r="QO36" s="5"/>
      <c r="QP36" s="3"/>
      <c r="QQ36" s="5"/>
      <c r="QR36" s="3"/>
      <c r="QS36" s="4"/>
      <c r="QT36" s="3"/>
      <c r="QU36" s="4"/>
      <c r="QV36" s="3"/>
      <c r="QW36" s="4"/>
      <c r="QX36" s="3"/>
      <c r="QY36" s="4"/>
      <c r="QZ36" s="3"/>
      <c r="RA36" s="5"/>
      <c r="RB36" s="3"/>
      <c r="RC36" s="5"/>
      <c r="RD36" s="3"/>
      <c r="RE36" s="5"/>
      <c r="RF36" s="3"/>
      <c r="RG36" s="4"/>
      <c r="RH36" s="3"/>
      <c r="RI36" s="5"/>
      <c r="RJ36" s="3"/>
      <c r="RK36" s="4"/>
      <c r="RL36" s="3"/>
      <c r="RM36" s="4"/>
      <c r="RN36" s="3"/>
      <c r="RO36" s="4"/>
      <c r="RP36" s="3"/>
      <c r="RQ36" s="5"/>
      <c r="RR36" s="3"/>
      <c r="RS36" s="5"/>
      <c r="RT36" s="3"/>
      <c r="RU36" s="4"/>
      <c r="RV36" s="3"/>
      <c r="RW36" s="4"/>
      <c r="RX36" s="3"/>
      <c r="RY36" s="5"/>
      <c r="RZ36" s="3"/>
      <c r="SA36" s="4"/>
      <c r="SB36" s="3"/>
      <c r="SC36" s="4"/>
      <c r="SD36" s="3"/>
      <c r="SE36" s="4"/>
      <c r="SF36" s="3"/>
      <c r="SG36" s="5"/>
      <c r="SH36" s="3"/>
      <c r="SI36" s="4"/>
      <c r="SJ36" s="3"/>
      <c r="SK36" s="4"/>
      <c r="SL36" s="3"/>
      <c r="SM36" s="5"/>
      <c r="SN36" s="3"/>
      <c r="SO36" s="4"/>
      <c r="SP36" s="3"/>
      <c r="SQ36" s="5"/>
      <c r="SR36" s="3"/>
      <c r="SS36" s="5"/>
      <c r="ST36" s="3"/>
      <c r="SU36" s="5"/>
      <c r="SV36" s="3"/>
      <c r="SW36" s="4"/>
      <c r="SX36" s="3"/>
      <c r="SY36" s="4"/>
      <c r="SZ36" s="3"/>
      <c r="TA36" s="4"/>
      <c r="TB36" s="3"/>
      <c r="TC36" s="4"/>
      <c r="TD36" s="3"/>
      <c r="TE36" s="5"/>
      <c r="TF36" s="3"/>
      <c r="TG36" s="5"/>
      <c r="TH36" s="3"/>
      <c r="TI36" s="5"/>
      <c r="TJ36" s="3"/>
      <c r="TK36" s="5"/>
      <c r="TL36" s="3"/>
      <c r="TM36" s="4"/>
      <c r="TN36" s="3"/>
      <c r="TO36" s="4"/>
      <c r="TP36" s="3"/>
      <c r="TQ36" s="4"/>
      <c r="TR36" s="3"/>
      <c r="TS36" s="5"/>
      <c r="TT36" s="3"/>
      <c r="TU36" s="5"/>
      <c r="TV36" s="3"/>
      <c r="TW36" s="5"/>
      <c r="TX36" s="3"/>
      <c r="TY36" s="5"/>
      <c r="TZ36" s="3"/>
      <c r="UA36" s="5"/>
      <c r="UB36" s="3"/>
      <c r="UC36" s="4"/>
      <c r="UD36" s="3"/>
      <c r="UE36" s="4"/>
      <c r="UF36" s="3"/>
      <c r="UG36" s="5"/>
      <c r="UH36" s="3"/>
      <c r="UI36" s="5"/>
      <c r="UJ36" s="3"/>
      <c r="UK36" s="5"/>
      <c r="UL36" s="3"/>
      <c r="UM36" s="4"/>
      <c r="UN36" s="3"/>
      <c r="UO36" s="4"/>
      <c r="UP36" s="3"/>
      <c r="UQ36" s="4"/>
      <c r="UR36" s="3"/>
      <c r="US36" s="4"/>
      <c r="UT36" s="3"/>
      <c r="UU36" s="5"/>
      <c r="UV36" s="3"/>
      <c r="UW36" s="5"/>
      <c r="UX36" s="3"/>
      <c r="UY36" s="5"/>
      <c r="UZ36" s="3"/>
      <c r="VA36" s="4"/>
      <c r="VB36" s="3"/>
      <c r="VC36" s="5"/>
      <c r="VD36" s="3"/>
      <c r="VE36" s="4"/>
      <c r="VF36" s="3"/>
      <c r="VG36" s="4"/>
      <c r="VH36" s="3"/>
      <c r="VI36" s="4"/>
      <c r="VJ36" s="3"/>
      <c r="VK36" s="5"/>
      <c r="VL36" s="3"/>
      <c r="VM36" s="5"/>
      <c r="VN36" s="3"/>
      <c r="VO36" s="4"/>
      <c r="VP36" s="3"/>
      <c r="VQ36" s="4"/>
      <c r="VR36" s="3"/>
      <c r="VS36" s="5"/>
      <c r="VT36" s="3"/>
      <c r="VU36" s="4"/>
      <c r="VV36" s="3"/>
      <c r="VW36" s="4"/>
      <c r="VX36" s="3"/>
      <c r="VY36" s="4"/>
      <c r="VZ36" s="3"/>
      <c r="WA36" s="5"/>
      <c r="WB36" s="3"/>
      <c r="WC36" s="4"/>
      <c r="WD36" s="3"/>
      <c r="WE36" s="4"/>
      <c r="WF36" s="3"/>
      <c r="WG36" s="5"/>
      <c r="WH36" s="3"/>
      <c r="WI36" s="4"/>
      <c r="WJ36" s="3"/>
      <c r="WK36" s="5"/>
      <c r="WL36" s="3"/>
      <c r="WM36" s="5"/>
      <c r="WN36" s="3"/>
      <c r="WO36" s="5"/>
      <c r="WP36" s="3"/>
      <c r="WQ36" s="4"/>
      <c r="WR36" s="3"/>
      <c r="WS36" s="4"/>
      <c r="WT36" s="3"/>
      <c r="WU36" s="4"/>
      <c r="WV36" s="3"/>
      <c r="WW36" s="4"/>
      <c r="WX36" s="3"/>
      <c r="WY36" s="5"/>
      <c r="WZ36" s="3"/>
      <c r="XA36" s="5"/>
      <c r="XB36" s="3"/>
      <c r="XC36" s="5"/>
      <c r="XD36" s="3"/>
      <c r="XE36" s="5"/>
      <c r="XF36" s="3"/>
      <c r="XG36" s="4"/>
      <c r="XH36" s="3"/>
      <c r="XI36" s="4"/>
      <c r="XJ36" s="3"/>
      <c r="XK36" s="4"/>
      <c r="XL36" s="3"/>
      <c r="XM36" s="5"/>
      <c r="XN36" s="3"/>
      <c r="XO36" s="5"/>
      <c r="XP36" s="3"/>
      <c r="XQ36" s="5"/>
      <c r="XR36" s="3"/>
      <c r="XS36" s="5"/>
      <c r="XT36" s="3"/>
      <c r="XU36" s="5"/>
      <c r="XV36" s="3"/>
      <c r="XW36" s="4"/>
      <c r="XX36" s="3"/>
      <c r="XY36" s="4"/>
      <c r="XZ36" s="3"/>
      <c r="YA36" s="5"/>
      <c r="YB36" s="3"/>
      <c r="YC36" s="5"/>
      <c r="YD36" s="3"/>
      <c r="YE36" s="5"/>
      <c r="YF36" s="3"/>
      <c r="YG36" s="4"/>
      <c r="YH36" s="3"/>
      <c r="YI36" s="4"/>
      <c r="YJ36" s="3"/>
      <c r="YK36" s="4"/>
      <c r="YL36" s="3"/>
      <c r="YM36" s="4"/>
      <c r="YN36" s="3"/>
      <c r="YO36" s="5"/>
      <c r="YP36" s="3"/>
      <c r="YQ36" s="5"/>
      <c r="YR36" s="3"/>
      <c r="YS36" s="5"/>
      <c r="YT36" s="3"/>
      <c r="YU36" s="4"/>
      <c r="YV36" s="3"/>
      <c r="YW36" s="5"/>
      <c r="YX36" s="3"/>
      <c r="YY36" s="4"/>
      <c r="YZ36" s="3"/>
      <c r="ZA36" s="4"/>
      <c r="ZB36" s="3"/>
      <c r="ZC36" s="4"/>
      <c r="ZD36" s="3"/>
      <c r="ZE36" s="5"/>
      <c r="ZF36" s="3"/>
      <c r="ZG36" s="5"/>
      <c r="ZH36" s="3"/>
      <c r="ZI36" s="4"/>
      <c r="ZJ36" s="3"/>
      <c r="ZK36" s="4"/>
      <c r="ZL36" s="3"/>
      <c r="ZM36" s="5"/>
      <c r="ZN36" s="3"/>
      <c r="ZO36" s="4"/>
      <c r="ZP36" s="3"/>
      <c r="ZQ36" s="4"/>
      <c r="ZR36" s="3"/>
      <c r="ZS36" s="4"/>
      <c r="ZT36" s="3"/>
      <c r="ZU36" s="5"/>
      <c r="ZV36" s="3"/>
      <c r="ZW36" s="4"/>
      <c r="ZX36" s="3"/>
      <c r="ZY36" s="4"/>
      <c r="ZZ36" s="3"/>
      <c r="AAA36" s="5"/>
      <c r="AAB36" s="3"/>
      <c r="AAC36" s="4"/>
      <c r="AAD36" s="3"/>
      <c r="AAE36" s="5"/>
      <c r="AAF36" s="3"/>
      <c r="AAG36" s="5"/>
      <c r="AAH36" s="3"/>
      <c r="AAI36" s="5"/>
      <c r="AAJ36" s="3"/>
      <c r="AAK36" s="4"/>
      <c r="AAL36" s="3"/>
      <c r="AAM36" s="4"/>
      <c r="AAN36" s="3"/>
      <c r="AAO36" s="4"/>
      <c r="AAP36" s="3"/>
      <c r="AAQ36" s="4"/>
      <c r="AAR36" s="3"/>
      <c r="AAS36" s="5"/>
      <c r="AAT36" s="3"/>
      <c r="AAU36" s="5"/>
      <c r="AAV36" s="3"/>
      <c r="AAW36" s="5"/>
      <c r="AAX36" s="3"/>
      <c r="AAY36" s="5"/>
      <c r="AAZ36" s="3"/>
      <c r="ABA36" s="4"/>
      <c r="ABB36" s="3"/>
      <c r="ABC36" s="4"/>
      <c r="ABD36" s="3"/>
      <c r="ABE36" s="4"/>
      <c r="ABF36" s="3"/>
      <c r="ABG36" s="5"/>
      <c r="ABH36" s="3"/>
      <c r="ABI36" s="5"/>
      <c r="ABJ36" s="3"/>
      <c r="ABK36" s="5"/>
      <c r="ABL36" s="3"/>
      <c r="ABM36" s="5"/>
      <c r="ABN36" s="3"/>
      <c r="ABO36" s="5"/>
      <c r="ABP36" s="3"/>
      <c r="ABQ36" s="4"/>
      <c r="ABR36" s="3"/>
      <c r="ABS36" s="4"/>
      <c r="ABT36" s="3"/>
      <c r="ABU36" s="5"/>
      <c r="ABV36" s="3"/>
      <c r="ABW36" s="5"/>
      <c r="ABX36" s="3"/>
      <c r="ABY36" s="5"/>
      <c r="ABZ36" s="3"/>
      <c r="ACA36" s="4"/>
      <c r="ACB36" s="3"/>
      <c r="ACC36" s="4"/>
      <c r="ACD36" s="3"/>
      <c r="ACE36" s="4"/>
      <c r="ACF36" s="3"/>
      <c r="ACG36" s="4"/>
      <c r="ACH36" s="3"/>
      <c r="ACI36" s="5"/>
      <c r="ACJ36" s="3"/>
      <c r="ACK36" s="5"/>
      <c r="ACL36" s="3"/>
      <c r="ACM36" s="5"/>
      <c r="ACN36" s="3"/>
      <c r="ACO36" s="4"/>
      <c r="ACP36" s="3"/>
      <c r="ACQ36" s="5"/>
      <c r="ACR36" s="3"/>
      <c r="ACS36" s="4"/>
      <c r="ACT36" s="3"/>
      <c r="ACU36" s="4"/>
      <c r="ACV36" s="3"/>
      <c r="ACW36" s="4"/>
      <c r="ACX36" s="3"/>
      <c r="ACY36" s="5"/>
      <c r="ACZ36" s="3"/>
      <c r="ADA36" s="5"/>
      <c r="ADB36" s="3"/>
      <c r="ADC36" s="4"/>
      <c r="ADD36" s="3"/>
      <c r="ADE36" s="4"/>
      <c r="ADF36" s="3"/>
      <c r="ADG36" s="5"/>
    </row>
    <row r="37" spans="1:787" ht="20.25" customHeight="1">
      <c r="A37" s="259"/>
      <c r="B37" s="252"/>
      <c r="C37" s="56">
        <f>IF(B36="","",CONCATENATE(B36,1))</f>
      </c>
      <c r="D37" s="3"/>
      <c r="E37" s="4"/>
      <c r="F37" s="3"/>
      <c r="G37" s="4"/>
      <c r="H37" s="3"/>
      <c r="I37" s="4"/>
      <c r="J37" s="3"/>
      <c r="K37" s="5"/>
      <c r="L37" s="3"/>
      <c r="M37" s="4"/>
      <c r="N37" s="3"/>
      <c r="O37" s="4"/>
      <c r="P37" s="3"/>
      <c r="Q37" s="5"/>
      <c r="R37" s="3"/>
      <c r="S37" s="4"/>
      <c r="T37" s="3"/>
      <c r="U37" s="5"/>
      <c r="V37" s="3"/>
      <c r="W37" s="5"/>
      <c r="X37" s="3"/>
      <c r="Y37" s="5"/>
      <c r="Z37" s="3"/>
      <c r="AA37" s="4"/>
      <c r="AB37" s="3"/>
      <c r="AC37" s="4"/>
      <c r="AD37" s="3"/>
      <c r="AE37" s="4"/>
      <c r="AF37" s="3"/>
      <c r="AG37" s="4"/>
      <c r="AH37" s="3"/>
      <c r="AI37" s="5"/>
      <c r="AJ37" s="3"/>
      <c r="AK37" s="5"/>
      <c r="AL37" s="3"/>
      <c r="AM37" s="5"/>
      <c r="AN37" s="3"/>
      <c r="AO37" s="5"/>
      <c r="AP37" s="3"/>
      <c r="AQ37" s="4"/>
      <c r="AR37" s="3"/>
      <c r="AS37" s="4"/>
      <c r="AT37" s="3"/>
      <c r="AU37" s="4"/>
      <c r="AV37" s="3"/>
      <c r="AW37" s="5"/>
      <c r="AX37" s="3"/>
      <c r="AY37" s="5"/>
      <c r="AZ37" s="3"/>
      <c r="BA37" s="5"/>
      <c r="BB37" s="3"/>
      <c r="BC37" s="5"/>
      <c r="BD37" s="3"/>
      <c r="BE37" s="4"/>
      <c r="BF37" s="3"/>
      <c r="BG37" s="4"/>
      <c r="BH37" s="3"/>
      <c r="BI37" s="4"/>
      <c r="BJ37" s="3"/>
      <c r="BK37" s="5"/>
      <c r="BL37" s="3"/>
      <c r="BM37" s="5"/>
      <c r="BN37" s="3"/>
      <c r="BO37" s="5"/>
      <c r="BP37" s="3"/>
      <c r="BQ37" s="4"/>
      <c r="BR37" s="3"/>
      <c r="BS37" s="4"/>
      <c r="BT37" s="3"/>
      <c r="BU37" s="4"/>
      <c r="BV37" s="3"/>
      <c r="BW37" s="4"/>
      <c r="BX37" s="3"/>
      <c r="BY37" s="5"/>
      <c r="BZ37" s="3"/>
      <c r="CA37" s="5"/>
      <c r="CB37" s="3"/>
      <c r="CC37" s="5"/>
      <c r="CD37" s="3"/>
      <c r="CE37" s="4"/>
      <c r="CF37" s="3"/>
      <c r="CG37" s="5"/>
      <c r="CH37" s="3"/>
      <c r="CI37" s="4"/>
      <c r="CJ37" s="3"/>
      <c r="CK37" s="4"/>
      <c r="CL37" s="3"/>
      <c r="CM37" s="4"/>
      <c r="CN37" s="3"/>
      <c r="CO37" s="5"/>
      <c r="CP37" s="3"/>
      <c r="CQ37" s="5"/>
      <c r="CR37" s="3"/>
      <c r="CS37" s="4"/>
      <c r="CT37" s="3"/>
      <c r="CU37" s="4"/>
      <c r="CV37" s="3"/>
      <c r="CW37" s="5"/>
      <c r="CX37" s="3"/>
      <c r="CY37" s="4"/>
      <c r="CZ37" s="3"/>
      <c r="DA37" s="4"/>
      <c r="DB37" s="3"/>
      <c r="DC37" s="4"/>
      <c r="DD37" s="3"/>
      <c r="DE37" s="5"/>
      <c r="DF37" s="3"/>
      <c r="DG37" s="4"/>
      <c r="DH37" s="3"/>
      <c r="DI37" s="4"/>
      <c r="DJ37" s="3"/>
      <c r="DK37" s="5"/>
      <c r="DL37" s="3"/>
      <c r="DM37" s="4"/>
      <c r="DN37" s="3"/>
      <c r="DO37" s="5"/>
      <c r="DP37" s="3"/>
      <c r="DQ37" s="5"/>
      <c r="DR37" s="3"/>
      <c r="DS37" s="5"/>
      <c r="DT37" s="3"/>
      <c r="DU37" s="4"/>
      <c r="DV37" s="3"/>
      <c r="DW37" s="4"/>
      <c r="DX37" s="3"/>
      <c r="DY37" s="4"/>
      <c r="DZ37" s="3"/>
      <c r="EA37" s="4"/>
      <c r="EB37" s="3"/>
      <c r="EC37" s="5"/>
      <c r="ED37" s="3"/>
      <c r="EE37" s="5"/>
      <c r="EF37" s="3"/>
      <c r="EG37" s="5"/>
      <c r="EH37" s="3"/>
      <c r="EI37" s="5"/>
      <c r="EJ37" s="3"/>
      <c r="EK37" s="4"/>
      <c r="EL37" s="3"/>
      <c r="EM37" s="4"/>
      <c r="EN37" s="3"/>
      <c r="EO37" s="4"/>
      <c r="EP37" s="3"/>
      <c r="EQ37" s="5"/>
      <c r="ER37" s="3"/>
      <c r="ES37" s="5"/>
      <c r="ET37" s="3"/>
      <c r="EU37" s="5"/>
      <c r="EV37" s="3"/>
      <c r="EW37" s="5"/>
      <c r="EX37" s="3"/>
      <c r="EY37" s="4"/>
      <c r="EZ37" s="3"/>
      <c r="FA37" s="4"/>
      <c r="FB37" s="3"/>
      <c r="FC37" s="4"/>
      <c r="FD37" s="3"/>
      <c r="FE37" s="5"/>
      <c r="FF37" s="3"/>
      <c r="FG37" s="5"/>
      <c r="FH37" s="3"/>
      <c r="FI37" s="5"/>
      <c r="FJ37" s="3"/>
      <c r="FK37" s="4"/>
      <c r="FL37" s="3"/>
      <c r="FM37" s="4"/>
      <c r="FN37" s="3"/>
      <c r="FO37" s="4"/>
      <c r="FP37" s="3"/>
      <c r="FQ37" s="4"/>
      <c r="FR37" s="3"/>
      <c r="FS37" s="5"/>
      <c r="FT37" s="3"/>
      <c r="FU37" s="5"/>
      <c r="FV37" s="3"/>
      <c r="FW37" s="5"/>
      <c r="FX37" s="3"/>
      <c r="FY37" s="4"/>
      <c r="FZ37" s="3"/>
      <c r="GA37" s="5"/>
      <c r="GB37" s="3"/>
      <c r="GC37" s="4"/>
      <c r="GD37" s="3"/>
      <c r="GE37" s="4"/>
      <c r="GF37" s="3"/>
      <c r="GG37" s="4"/>
      <c r="GH37" s="3"/>
      <c r="GI37" s="5"/>
      <c r="GJ37" s="3"/>
      <c r="GK37" s="5"/>
      <c r="GL37" s="3"/>
      <c r="GM37" s="4"/>
      <c r="GN37" s="3"/>
      <c r="GO37" s="4"/>
      <c r="GP37" s="3"/>
      <c r="GQ37" s="5"/>
      <c r="GR37" s="3"/>
      <c r="GS37" s="4"/>
      <c r="GT37" s="3"/>
      <c r="GU37" s="4"/>
      <c r="GV37" s="3"/>
      <c r="GW37" s="4"/>
      <c r="GX37" s="3"/>
      <c r="GY37" s="5"/>
      <c r="GZ37" s="3"/>
      <c r="HA37" s="4"/>
      <c r="HB37" s="3"/>
      <c r="HC37" s="4"/>
      <c r="HD37" s="3"/>
      <c r="HE37" s="5"/>
      <c r="HF37" s="3"/>
      <c r="HG37" s="4"/>
      <c r="HH37" s="3"/>
      <c r="HI37" s="5"/>
      <c r="HJ37" s="3"/>
      <c r="HK37" s="5"/>
      <c r="HL37" s="3"/>
      <c r="HM37" s="5"/>
      <c r="HN37" s="3"/>
      <c r="HO37" s="4"/>
      <c r="HP37" s="3"/>
      <c r="HQ37" s="4"/>
      <c r="HR37" s="3"/>
      <c r="HS37" s="4"/>
      <c r="HT37" s="3"/>
      <c r="HU37" s="4"/>
      <c r="HV37" s="3"/>
      <c r="HW37" s="5"/>
      <c r="HX37" s="3"/>
      <c r="HY37" s="5"/>
      <c r="HZ37" s="3"/>
      <c r="IA37" s="5"/>
      <c r="IB37" s="3"/>
      <c r="IC37" s="5"/>
      <c r="ID37" s="3"/>
      <c r="IE37" s="4"/>
      <c r="IF37" s="3"/>
      <c r="IG37" s="4"/>
      <c r="IH37" s="3"/>
      <c r="II37" s="4"/>
      <c r="IJ37" s="3"/>
      <c r="IK37" s="5"/>
      <c r="IL37" s="3"/>
      <c r="IM37" s="5"/>
      <c r="IN37" s="3"/>
      <c r="IO37" s="5"/>
      <c r="IP37" s="3"/>
      <c r="IQ37" s="5"/>
      <c r="IR37" s="3"/>
      <c r="IS37" s="4"/>
      <c r="IT37" s="3"/>
      <c r="IU37" s="4"/>
      <c r="IV37" s="3"/>
      <c r="IW37" s="4"/>
      <c r="IX37" s="3"/>
      <c r="IY37" s="5"/>
      <c r="IZ37" s="3"/>
      <c r="JA37" s="5"/>
      <c r="JB37" s="3"/>
      <c r="JC37" s="5"/>
      <c r="JD37" s="3"/>
      <c r="JE37" s="4"/>
      <c r="JF37" s="3"/>
      <c r="JG37" s="4"/>
      <c r="JH37" s="3"/>
      <c r="JI37" s="4"/>
      <c r="JJ37" s="3"/>
      <c r="JK37" s="4"/>
      <c r="JL37" s="3"/>
      <c r="JM37" s="5"/>
      <c r="JN37" s="3"/>
      <c r="JO37" s="5"/>
      <c r="JP37" s="3"/>
      <c r="JQ37" s="5"/>
      <c r="JR37" s="3"/>
      <c r="JS37" s="4"/>
      <c r="JT37" s="3"/>
      <c r="JU37" s="5"/>
      <c r="JV37" s="3"/>
      <c r="JW37" s="4"/>
      <c r="JX37" s="3"/>
      <c r="JY37" s="4"/>
      <c r="JZ37" s="3"/>
      <c r="KA37" s="4"/>
      <c r="KB37" s="3"/>
      <c r="KC37" s="5"/>
      <c r="KD37" s="3"/>
      <c r="KE37" s="5"/>
      <c r="KF37" s="3"/>
      <c r="KG37" s="4"/>
      <c r="KH37" s="3"/>
      <c r="KI37" s="4"/>
      <c r="KJ37" s="3"/>
      <c r="KK37" s="5"/>
      <c r="KL37" s="3"/>
      <c r="KM37" s="4"/>
      <c r="KN37" s="3"/>
      <c r="KO37" s="4"/>
      <c r="KP37" s="3"/>
      <c r="KQ37" s="4"/>
      <c r="KR37" s="3"/>
      <c r="KS37" s="5"/>
      <c r="KT37" s="3"/>
      <c r="KU37" s="4"/>
      <c r="KV37" s="3"/>
      <c r="KW37" s="4"/>
      <c r="KX37" s="3"/>
      <c r="KY37" s="5"/>
      <c r="KZ37" s="3"/>
      <c r="LA37" s="4"/>
      <c r="LB37" s="3"/>
      <c r="LC37" s="5"/>
      <c r="LD37" s="3"/>
      <c r="LE37" s="5"/>
      <c r="LF37" s="3"/>
      <c r="LG37" s="5"/>
      <c r="LH37" s="3"/>
      <c r="LI37" s="4"/>
      <c r="LJ37" s="3"/>
      <c r="LK37" s="4"/>
      <c r="LL37" s="3"/>
      <c r="LM37" s="4"/>
      <c r="LN37" s="3"/>
      <c r="LO37" s="4"/>
      <c r="LP37" s="3"/>
      <c r="LQ37" s="5"/>
      <c r="LR37" s="3"/>
      <c r="LS37" s="5"/>
      <c r="LT37" s="3"/>
      <c r="LU37" s="5"/>
      <c r="LV37" s="3"/>
      <c r="LW37" s="5"/>
      <c r="LX37" s="3"/>
      <c r="LY37" s="4"/>
      <c r="LZ37" s="3"/>
      <c r="MA37" s="4"/>
      <c r="MB37" s="3"/>
      <c r="MC37" s="4"/>
      <c r="MD37" s="3"/>
      <c r="ME37" s="5"/>
      <c r="MF37" s="3"/>
      <c r="MG37" s="5"/>
      <c r="MH37" s="3"/>
      <c r="MI37" s="5"/>
      <c r="MJ37" s="3"/>
      <c r="MK37" s="5"/>
      <c r="ML37" s="3"/>
      <c r="MM37" s="4"/>
      <c r="MN37" s="3"/>
      <c r="MO37" s="4"/>
      <c r="MP37" s="3"/>
      <c r="MQ37" s="4"/>
      <c r="MR37" s="3"/>
      <c r="MS37" s="5"/>
      <c r="MT37" s="3"/>
      <c r="MU37" s="5"/>
      <c r="MV37" s="3"/>
      <c r="MW37" s="5"/>
      <c r="MX37" s="3"/>
      <c r="MY37" s="4"/>
      <c r="MZ37" s="3"/>
      <c r="NA37" s="4"/>
      <c r="NB37" s="3"/>
      <c r="NC37" s="4"/>
      <c r="ND37" s="3"/>
      <c r="NE37" s="4"/>
      <c r="NF37" s="3"/>
      <c r="NG37" s="5"/>
      <c r="NH37" s="3"/>
      <c r="NI37" s="5"/>
      <c r="NJ37" s="3"/>
      <c r="NK37" s="5"/>
      <c r="NL37" s="3"/>
      <c r="NM37" s="4"/>
      <c r="NN37" s="3"/>
      <c r="NO37" s="5"/>
      <c r="NP37" s="3"/>
      <c r="NQ37" s="4"/>
      <c r="NR37" s="3"/>
      <c r="NS37" s="4"/>
      <c r="NT37" s="3"/>
      <c r="NU37" s="4"/>
      <c r="NV37" s="3"/>
      <c r="NW37" s="5"/>
      <c r="NX37" s="3"/>
      <c r="NY37" s="5"/>
      <c r="NZ37" s="3"/>
      <c r="OA37" s="4"/>
      <c r="OB37" s="3"/>
      <c r="OC37" s="4"/>
      <c r="OD37" s="3"/>
      <c r="OE37" s="5"/>
      <c r="OF37" s="3"/>
      <c r="OG37" s="4"/>
      <c r="OH37" s="3"/>
      <c r="OI37" s="4"/>
      <c r="OJ37" s="3"/>
      <c r="OK37" s="4"/>
      <c r="OL37" s="3"/>
      <c r="OM37" s="5"/>
      <c r="ON37" s="3"/>
      <c r="OO37" s="4"/>
      <c r="OP37" s="3"/>
      <c r="OQ37" s="4"/>
      <c r="OR37" s="3"/>
      <c r="OS37" s="5"/>
      <c r="OT37" s="3"/>
      <c r="OU37" s="4"/>
      <c r="OV37" s="3"/>
      <c r="OW37" s="5"/>
      <c r="OX37" s="3"/>
      <c r="OY37" s="5"/>
      <c r="OZ37" s="3"/>
      <c r="PA37" s="5"/>
      <c r="PB37" s="3"/>
      <c r="PC37" s="4"/>
      <c r="PD37" s="3"/>
      <c r="PE37" s="4"/>
      <c r="PF37" s="3"/>
      <c r="PG37" s="4"/>
      <c r="PH37" s="3"/>
      <c r="PI37" s="4"/>
      <c r="PJ37" s="3"/>
      <c r="PK37" s="5"/>
      <c r="PL37" s="3"/>
      <c r="PM37" s="5"/>
      <c r="PN37" s="3"/>
      <c r="PO37" s="5"/>
      <c r="PP37" s="3"/>
      <c r="PQ37" s="5"/>
      <c r="PR37" s="3"/>
      <c r="PS37" s="4"/>
      <c r="PT37" s="3"/>
      <c r="PU37" s="4"/>
      <c r="PV37" s="3"/>
      <c r="PW37" s="4"/>
      <c r="PX37" s="3"/>
      <c r="PY37" s="5"/>
      <c r="PZ37" s="3"/>
      <c r="QA37" s="5"/>
      <c r="QB37" s="3"/>
      <c r="QC37" s="5"/>
      <c r="QD37" s="3"/>
      <c r="QE37" s="5"/>
      <c r="QF37" s="3"/>
      <c r="QG37" s="4"/>
      <c r="QH37" s="3"/>
      <c r="QI37" s="4"/>
      <c r="QJ37" s="3"/>
      <c r="QK37" s="4"/>
      <c r="QL37" s="3"/>
      <c r="QM37" s="5"/>
      <c r="QN37" s="3"/>
      <c r="QO37" s="5"/>
      <c r="QP37" s="3"/>
      <c r="QQ37" s="5"/>
      <c r="QR37" s="3"/>
      <c r="QS37" s="4"/>
      <c r="QT37" s="3"/>
      <c r="QU37" s="4"/>
      <c r="QV37" s="3"/>
      <c r="QW37" s="4"/>
      <c r="QX37" s="3"/>
      <c r="QY37" s="4"/>
      <c r="QZ37" s="3"/>
      <c r="RA37" s="5"/>
      <c r="RB37" s="3"/>
      <c r="RC37" s="5"/>
      <c r="RD37" s="3"/>
      <c r="RE37" s="5"/>
      <c r="RF37" s="3"/>
      <c r="RG37" s="4"/>
      <c r="RH37" s="3"/>
      <c r="RI37" s="5"/>
      <c r="RJ37" s="3"/>
      <c r="RK37" s="4"/>
      <c r="RL37" s="3"/>
      <c r="RM37" s="4"/>
      <c r="RN37" s="3"/>
      <c r="RO37" s="4"/>
      <c r="RP37" s="3"/>
      <c r="RQ37" s="5"/>
      <c r="RR37" s="3"/>
      <c r="RS37" s="5"/>
      <c r="RT37" s="3"/>
      <c r="RU37" s="4"/>
      <c r="RV37" s="3"/>
      <c r="RW37" s="4"/>
      <c r="RX37" s="3"/>
      <c r="RY37" s="5"/>
      <c r="RZ37" s="3"/>
      <c r="SA37" s="4"/>
      <c r="SB37" s="3"/>
      <c r="SC37" s="4"/>
      <c r="SD37" s="3"/>
      <c r="SE37" s="4"/>
      <c r="SF37" s="3"/>
      <c r="SG37" s="5"/>
      <c r="SH37" s="3"/>
      <c r="SI37" s="4"/>
      <c r="SJ37" s="3"/>
      <c r="SK37" s="4"/>
      <c r="SL37" s="3"/>
      <c r="SM37" s="5"/>
      <c r="SN37" s="3"/>
      <c r="SO37" s="4"/>
      <c r="SP37" s="3"/>
      <c r="SQ37" s="5"/>
      <c r="SR37" s="3"/>
      <c r="SS37" s="5"/>
      <c r="ST37" s="3"/>
      <c r="SU37" s="5"/>
      <c r="SV37" s="3"/>
      <c r="SW37" s="4"/>
      <c r="SX37" s="3"/>
      <c r="SY37" s="4"/>
      <c r="SZ37" s="3"/>
      <c r="TA37" s="4"/>
      <c r="TB37" s="3"/>
      <c r="TC37" s="4"/>
      <c r="TD37" s="3"/>
      <c r="TE37" s="5"/>
      <c r="TF37" s="3"/>
      <c r="TG37" s="5"/>
      <c r="TH37" s="3"/>
      <c r="TI37" s="5"/>
      <c r="TJ37" s="3"/>
      <c r="TK37" s="5"/>
      <c r="TL37" s="3"/>
      <c r="TM37" s="4"/>
      <c r="TN37" s="3"/>
      <c r="TO37" s="4"/>
      <c r="TP37" s="3"/>
      <c r="TQ37" s="4"/>
      <c r="TR37" s="3"/>
      <c r="TS37" s="5"/>
      <c r="TT37" s="3"/>
      <c r="TU37" s="5"/>
      <c r="TV37" s="3"/>
      <c r="TW37" s="5"/>
      <c r="TX37" s="3"/>
      <c r="TY37" s="5"/>
      <c r="TZ37" s="3"/>
      <c r="UA37" s="4"/>
      <c r="UB37" s="3"/>
      <c r="UC37" s="4"/>
      <c r="UD37" s="3"/>
      <c r="UE37" s="4"/>
      <c r="UF37" s="3"/>
      <c r="UG37" s="5"/>
      <c r="UH37" s="3"/>
      <c r="UI37" s="5"/>
      <c r="UJ37" s="3"/>
      <c r="UK37" s="5"/>
      <c r="UL37" s="3"/>
      <c r="UM37" s="4"/>
      <c r="UN37" s="3"/>
      <c r="UO37" s="4"/>
      <c r="UP37" s="3"/>
      <c r="UQ37" s="4"/>
      <c r="UR37" s="3"/>
      <c r="US37" s="4"/>
      <c r="UT37" s="3"/>
      <c r="UU37" s="5"/>
      <c r="UV37" s="3"/>
      <c r="UW37" s="5"/>
      <c r="UX37" s="3"/>
      <c r="UY37" s="5"/>
      <c r="UZ37" s="3"/>
      <c r="VA37" s="4"/>
      <c r="VB37" s="3"/>
      <c r="VC37" s="5"/>
      <c r="VD37" s="3"/>
      <c r="VE37" s="4"/>
      <c r="VF37" s="3"/>
      <c r="VG37" s="4"/>
      <c r="VH37" s="3"/>
      <c r="VI37" s="4"/>
      <c r="VJ37" s="3"/>
      <c r="VK37" s="5"/>
      <c r="VL37" s="3"/>
      <c r="VM37" s="5"/>
      <c r="VN37" s="3"/>
      <c r="VO37" s="4"/>
      <c r="VP37" s="3"/>
      <c r="VQ37" s="4"/>
      <c r="VR37" s="3"/>
      <c r="VS37" s="5"/>
      <c r="VT37" s="3"/>
      <c r="VU37" s="4"/>
      <c r="VV37" s="3"/>
      <c r="VW37" s="4"/>
      <c r="VX37" s="3"/>
      <c r="VY37" s="4"/>
      <c r="VZ37" s="3"/>
      <c r="WA37" s="5"/>
      <c r="WB37" s="3"/>
      <c r="WC37" s="4"/>
      <c r="WD37" s="3"/>
      <c r="WE37" s="4"/>
      <c r="WF37" s="3"/>
      <c r="WG37" s="5"/>
      <c r="WH37" s="3"/>
      <c r="WI37" s="4"/>
      <c r="WJ37" s="3"/>
      <c r="WK37" s="5"/>
      <c r="WL37" s="3"/>
      <c r="WM37" s="5"/>
      <c r="WN37" s="3"/>
      <c r="WO37" s="5"/>
      <c r="WP37" s="3"/>
      <c r="WQ37" s="4"/>
      <c r="WR37" s="3"/>
      <c r="WS37" s="4"/>
      <c r="WT37" s="3"/>
      <c r="WU37" s="4"/>
      <c r="WV37" s="3"/>
      <c r="WW37" s="4"/>
      <c r="WX37" s="3"/>
      <c r="WY37" s="5"/>
      <c r="WZ37" s="3"/>
      <c r="XA37" s="5"/>
      <c r="XB37" s="3"/>
      <c r="XC37" s="5"/>
      <c r="XD37" s="3"/>
      <c r="XE37" s="5"/>
      <c r="XF37" s="3"/>
      <c r="XG37" s="4"/>
      <c r="XH37" s="3"/>
      <c r="XI37" s="4"/>
      <c r="XJ37" s="3"/>
      <c r="XK37" s="4"/>
      <c r="XL37" s="3"/>
      <c r="XM37" s="5"/>
      <c r="XN37" s="3"/>
      <c r="XO37" s="5"/>
      <c r="XP37" s="3"/>
      <c r="XQ37" s="5"/>
      <c r="XR37" s="3"/>
      <c r="XS37" s="5"/>
      <c r="XT37" s="3"/>
      <c r="XU37" s="4"/>
      <c r="XV37" s="3"/>
      <c r="XW37" s="4"/>
      <c r="XX37" s="3"/>
      <c r="XY37" s="4"/>
      <c r="XZ37" s="3"/>
      <c r="YA37" s="5"/>
      <c r="YB37" s="3"/>
      <c r="YC37" s="5"/>
      <c r="YD37" s="3"/>
      <c r="YE37" s="5"/>
      <c r="YF37" s="3"/>
      <c r="YG37" s="4"/>
      <c r="YH37" s="3"/>
      <c r="YI37" s="4"/>
      <c r="YJ37" s="3"/>
      <c r="YK37" s="4"/>
      <c r="YL37" s="3"/>
      <c r="YM37" s="4"/>
      <c r="YN37" s="3"/>
      <c r="YO37" s="5"/>
      <c r="YP37" s="3"/>
      <c r="YQ37" s="5"/>
      <c r="YR37" s="3"/>
      <c r="YS37" s="5"/>
      <c r="YT37" s="3"/>
      <c r="YU37" s="4"/>
      <c r="YV37" s="3"/>
      <c r="YW37" s="5"/>
      <c r="YX37" s="3"/>
      <c r="YY37" s="4"/>
      <c r="YZ37" s="3"/>
      <c r="ZA37" s="4"/>
      <c r="ZB37" s="3"/>
      <c r="ZC37" s="4"/>
      <c r="ZD37" s="3"/>
      <c r="ZE37" s="5"/>
      <c r="ZF37" s="3"/>
      <c r="ZG37" s="5"/>
      <c r="ZH37" s="3"/>
      <c r="ZI37" s="4"/>
      <c r="ZJ37" s="3"/>
      <c r="ZK37" s="4"/>
      <c r="ZL37" s="3"/>
      <c r="ZM37" s="5"/>
      <c r="ZN37" s="3"/>
      <c r="ZO37" s="4"/>
      <c r="ZP37" s="3"/>
      <c r="ZQ37" s="4"/>
      <c r="ZR37" s="3"/>
      <c r="ZS37" s="4"/>
      <c r="ZT37" s="3"/>
      <c r="ZU37" s="5"/>
      <c r="ZV37" s="3"/>
      <c r="ZW37" s="4"/>
      <c r="ZX37" s="3"/>
      <c r="ZY37" s="4"/>
      <c r="ZZ37" s="3"/>
      <c r="AAA37" s="5"/>
      <c r="AAB37" s="3"/>
      <c r="AAC37" s="4"/>
      <c r="AAD37" s="3"/>
      <c r="AAE37" s="5"/>
      <c r="AAF37" s="3"/>
      <c r="AAG37" s="5"/>
      <c r="AAH37" s="3"/>
      <c r="AAI37" s="5"/>
      <c r="AAJ37" s="3"/>
      <c r="AAK37" s="4"/>
      <c r="AAL37" s="3"/>
      <c r="AAM37" s="4"/>
      <c r="AAN37" s="3"/>
      <c r="AAO37" s="4"/>
      <c r="AAP37" s="3"/>
      <c r="AAQ37" s="4"/>
      <c r="AAR37" s="3"/>
      <c r="AAS37" s="5"/>
      <c r="AAT37" s="3"/>
      <c r="AAU37" s="5"/>
      <c r="AAV37" s="3"/>
      <c r="AAW37" s="5"/>
      <c r="AAX37" s="3"/>
      <c r="AAY37" s="5"/>
      <c r="AAZ37" s="3"/>
      <c r="ABA37" s="4"/>
      <c r="ABB37" s="3"/>
      <c r="ABC37" s="4"/>
      <c r="ABD37" s="3"/>
      <c r="ABE37" s="4"/>
      <c r="ABF37" s="3"/>
      <c r="ABG37" s="5"/>
      <c r="ABH37" s="3"/>
      <c r="ABI37" s="5"/>
      <c r="ABJ37" s="3"/>
      <c r="ABK37" s="5"/>
      <c r="ABL37" s="3"/>
      <c r="ABM37" s="5"/>
      <c r="ABN37" s="3"/>
      <c r="ABO37" s="4"/>
      <c r="ABP37" s="3"/>
      <c r="ABQ37" s="4"/>
      <c r="ABR37" s="3"/>
      <c r="ABS37" s="4"/>
      <c r="ABT37" s="3"/>
      <c r="ABU37" s="5"/>
      <c r="ABV37" s="3"/>
      <c r="ABW37" s="5"/>
      <c r="ABX37" s="3"/>
      <c r="ABY37" s="5"/>
      <c r="ABZ37" s="3"/>
      <c r="ACA37" s="4"/>
      <c r="ACB37" s="3"/>
      <c r="ACC37" s="4"/>
      <c r="ACD37" s="3"/>
      <c r="ACE37" s="4"/>
      <c r="ACF37" s="3"/>
      <c r="ACG37" s="4"/>
      <c r="ACH37" s="3"/>
      <c r="ACI37" s="5"/>
      <c r="ACJ37" s="3"/>
      <c r="ACK37" s="5"/>
      <c r="ACL37" s="3"/>
      <c r="ACM37" s="5"/>
      <c r="ACN37" s="3"/>
      <c r="ACO37" s="4"/>
      <c r="ACP37" s="3"/>
      <c r="ACQ37" s="5"/>
      <c r="ACR37" s="3"/>
      <c r="ACS37" s="4"/>
      <c r="ACT37" s="3"/>
      <c r="ACU37" s="4"/>
      <c r="ACV37" s="3"/>
      <c r="ACW37" s="4"/>
      <c r="ACX37" s="3"/>
      <c r="ACY37" s="5"/>
      <c r="ACZ37" s="3"/>
      <c r="ADA37" s="5"/>
      <c r="ADB37" s="3"/>
      <c r="ADC37" s="4"/>
      <c r="ADD37" s="3"/>
      <c r="ADE37" s="4"/>
      <c r="ADF37" s="3"/>
      <c r="ADG37" s="5"/>
    </row>
    <row r="38" spans="1:787" ht="20.25" customHeight="1">
      <c r="A38" s="259">
        <v>19</v>
      </c>
      <c r="B38" s="253"/>
      <c r="C38" s="56">
        <f>IF(B38="","",B38)</f>
      </c>
      <c r="D38" s="3"/>
      <c r="E38" s="4"/>
      <c r="F38" s="3"/>
      <c r="G38" s="4"/>
      <c r="H38" s="3"/>
      <c r="I38" s="4"/>
      <c r="J38" s="3"/>
      <c r="K38" s="5"/>
      <c r="L38" s="3"/>
      <c r="M38" s="4"/>
      <c r="N38" s="3"/>
      <c r="O38" s="4"/>
      <c r="P38" s="3"/>
      <c r="Q38" s="5"/>
      <c r="R38" s="3"/>
      <c r="S38" s="4"/>
      <c r="T38" s="3"/>
      <c r="U38" s="5"/>
      <c r="V38" s="3"/>
      <c r="W38" s="5"/>
      <c r="X38" s="3"/>
      <c r="Y38" s="5"/>
      <c r="Z38" s="3"/>
      <c r="AA38" s="4"/>
      <c r="AB38" s="3"/>
      <c r="AC38" s="4"/>
      <c r="AD38" s="3"/>
      <c r="AE38" s="4"/>
      <c r="AF38" s="3"/>
      <c r="AG38" s="4"/>
      <c r="AH38" s="3"/>
      <c r="AI38" s="5"/>
      <c r="AJ38" s="3"/>
      <c r="AK38" s="5"/>
      <c r="AL38" s="3"/>
      <c r="AM38" s="5"/>
      <c r="AN38" s="3"/>
      <c r="AO38" s="4"/>
      <c r="AP38" s="3"/>
      <c r="AQ38" s="4"/>
      <c r="AR38" s="3"/>
      <c r="AS38" s="4"/>
      <c r="AT38" s="3"/>
      <c r="AU38" s="4"/>
      <c r="AV38" s="3"/>
      <c r="AW38" s="5"/>
      <c r="AX38" s="3"/>
      <c r="AY38" s="5"/>
      <c r="AZ38" s="3"/>
      <c r="BA38" s="5"/>
      <c r="BB38" s="3"/>
      <c r="BC38" s="5"/>
      <c r="BD38" s="3"/>
      <c r="BE38" s="4"/>
      <c r="BF38" s="3"/>
      <c r="BG38" s="4"/>
      <c r="BH38" s="3"/>
      <c r="BI38" s="4"/>
      <c r="BJ38" s="3"/>
      <c r="BK38" s="5"/>
      <c r="BL38" s="3"/>
      <c r="BM38" s="5"/>
      <c r="BN38" s="3"/>
      <c r="BO38" s="5"/>
      <c r="BP38" s="3"/>
      <c r="BQ38" s="4"/>
      <c r="BR38" s="3"/>
      <c r="BS38" s="4"/>
      <c r="BT38" s="3"/>
      <c r="BU38" s="4"/>
      <c r="BV38" s="3"/>
      <c r="BW38" s="4"/>
      <c r="BX38" s="3"/>
      <c r="BY38" s="5"/>
      <c r="BZ38" s="3"/>
      <c r="CA38" s="5"/>
      <c r="CB38" s="3"/>
      <c r="CC38" s="5"/>
      <c r="CD38" s="3"/>
      <c r="CE38" s="4"/>
      <c r="CF38" s="3"/>
      <c r="CG38" s="5"/>
      <c r="CH38" s="3"/>
      <c r="CI38" s="4"/>
      <c r="CJ38" s="3"/>
      <c r="CK38" s="4"/>
      <c r="CL38" s="3"/>
      <c r="CM38" s="4"/>
      <c r="CN38" s="3"/>
      <c r="CO38" s="5"/>
      <c r="CP38" s="3"/>
      <c r="CQ38" s="5"/>
      <c r="CR38" s="3"/>
      <c r="CS38" s="4"/>
      <c r="CT38" s="3"/>
      <c r="CU38" s="4"/>
      <c r="CV38" s="3"/>
      <c r="CW38" s="5"/>
      <c r="CX38" s="3"/>
      <c r="CY38" s="4"/>
      <c r="CZ38" s="3"/>
      <c r="DA38" s="4"/>
      <c r="DB38" s="3"/>
      <c r="DC38" s="4"/>
      <c r="DD38" s="3"/>
      <c r="DE38" s="5"/>
      <c r="DF38" s="3"/>
      <c r="DG38" s="4"/>
      <c r="DH38" s="3"/>
      <c r="DI38" s="4"/>
      <c r="DJ38" s="3"/>
      <c r="DK38" s="5"/>
      <c r="DL38" s="3"/>
      <c r="DM38" s="4"/>
      <c r="DN38" s="3"/>
      <c r="DO38" s="5"/>
      <c r="DP38" s="3"/>
      <c r="DQ38" s="5"/>
      <c r="DR38" s="3"/>
      <c r="DS38" s="5"/>
      <c r="DT38" s="3"/>
      <c r="DU38" s="4"/>
      <c r="DV38" s="3"/>
      <c r="DW38" s="4"/>
      <c r="DX38" s="3"/>
      <c r="DY38" s="4"/>
      <c r="DZ38" s="3"/>
      <c r="EA38" s="4"/>
      <c r="EB38" s="3"/>
      <c r="EC38" s="5"/>
      <c r="ED38" s="3"/>
      <c r="EE38" s="5"/>
      <c r="EF38" s="3"/>
      <c r="EG38" s="5"/>
      <c r="EH38" s="3"/>
      <c r="EI38" s="4"/>
      <c r="EJ38" s="3"/>
      <c r="EK38" s="4"/>
      <c r="EL38" s="3"/>
      <c r="EM38" s="4"/>
      <c r="EN38" s="3"/>
      <c r="EO38" s="4"/>
      <c r="EP38" s="3"/>
      <c r="EQ38" s="5"/>
      <c r="ER38" s="3"/>
      <c r="ES38" s="5"/>
      <c r="ET38" s="3"/>
      <c r="EU38" s="5"/>
      <c r="EV38" s="3"/>
      <c r="EW38" s="5"/>
      <c r="EX38" s="3"/>
      <c r="EY38" s="4"/>
      <c r="EZ38" s="3"/>
      <c r="FA38" s="4"/>
      <c r="FB38" s="3"/>
      <c r="FC38" s="4"/>
      <c r="FD38" s="3"/>
      <c r="FE38" s="5"/>
      <c r="FF38" s="3"/>
      <c r="FG38" s="5"/>
      <c r="FH38" s="3"/>
      <c r="FI38" s="5"/>
      <c r="FJ38" s="3"/>
      <c r="FK38" s="4"/>
      <c r="FL38" s="3"/>
      <c r="FM38" s="4"/>
      <c r="FN38" s="3"/>
      <c r="FO38" s="4"/>
      <c r="FP38" s="3"/>
      <c r="FQ38" s="4"/>
      <c r="FR38" s="3"/>
      <c r="FS38" s="5"/>
      <c r="FT38" s="3"/>
      <c r="FU38" s="5"/>
      <c r="FV38" s="3"/>
      <c r="FW38" s="5"/>
      <c r="FX38" s="3"/>
      <c r="FY38" s="4"/>
      <c r="FZ38" s="3"/>
      <c r="GA38" s="5"/>
      <c r="GB38" s="3"/>
      <c r="GC38" s="4"/>
      <c r="GD38" s="3"/>
      <c r="GE38" s="4"/>
      <c r="GF38" s="3"/>
      <c r="GG38" s="4"/>
      <c r="GH38" s="3"/>
      <c r="GI38" s="5"/>
      <c r="GJ38" s="3"/>
      <c r="GK38" s="5"/>
      <c r="GL38" s="3"/>
      <c r="GM38" s="4"/>
      <c r="GN38" s="3"/>
      <c r="GO38" s="4"/>
      <c r="GP38" s="3"/>
      <c r="GQ38" s="5"/>
      <c r="GR38" s="3"/>
      <c r="GS38" s="4"/>
      <c r="GT38" s="3"/>
      <c r="GU38" s="4"/>
      <c r="GV38" s="3"/>
      <c r="GW38" s="4"/>
      <c r="GX38" s="3"/>
      <c r="GY38" s="5"/>
      <c r="GZ38" s="3"/>
      <c r="HA38" s="4"/>
      <c r="HB38" s="3"/>
      <c r="HC38" s="4"/>
      <c r="HD38" s="3"/>
      <c r="HE38" s="5"/>
      <c r="HF38" s="3"/>
      <c r="HG38" s="4"/>
      <c r="HH38" s="3"/>
      <c r="HI38" s="5"/>
      <c r="HJ38" s="3"/>
      <c r="HK38" s="5"/>
      <c r="HL38" s="3"/>
      <c r="HM38" s="5"/>
      <c r="HN38" s="3"/>
      <c r="HO38" s="4"/>
      <c r="HP38" s="3"/>
      <c r="HQ38" s="4"/>
      <c r="HR38" s="3"/>
      <c r="HS38" s="4"/>
      <c r="HT38" s="3"/>
      <c r="HU38" s="4"/>
      <c r="HV38" s="3"/>
      <c r="HW38" s="5"/>
      <c r="HX38" s="3"/>
      <c r="HY38" s="5"/>
      <c r="HZ38" s="3"/>
      <c r="IA38" s="5"/>
      <c r="IB38" s="3"/>
      <c r="IC38" s="4"/>
      <c r="ID38" s="3"/>
      <c r="IE38" s="4"/>
      <c r="IF38" s="3"/>
      <c r="IG38" s="4"/>
      <c r="IH38" s="3"/>
      <c r="II38" s="4"/>
      <c r="IJ38" s="3"/>
      <c r="IK38" s="5"/>
      <c r="IL38" s="3"/>
      <c r="IM38" s="5"/>
      <c r="IN38" s="3"/>
      <c r="IO38" s="5"/>
      <c r="IP38" s="3"/>
      <c r="IQ38" s="5"/>
      <c r="IR38" s="3"/>
      <c r="IS38" s="4"/>
      <c r="IT38" s="3"/>
      <c r="IU38" s="4"/>
      <c r="IV38" s="3"/>
      <c r="IW38" s="4"/>
      <c r="IX38" s="3"/>
      <c r="IY38" s="5"/>
      <c r="IZ38" s="3"/>
      <c r="JA38" s="5"/>
      <c r="JB38" s="3"/>
      <c r="JC38" s="5"/>
      <c r="JD38" s="3"/>
      <c r="JE38" s="4"/>
      <c r="JF38" s="3"/>
      <c r="JG38" s="4"/>
      <c r="JH38" s="3"/>
      <c r="JI38" s="4"/>
      <c r="JJ38" s="3"/>
      <c r="JK38" s="4"/>
      <c r="JL38" s="3"/>
      <c r="JM38" s="5"/>
      <c r="JN38" s="3"/>
      <c r="JO38" s="5"/>
      <c r="JP38" s="3"/>
      <c r="JQ38" s="5"/>
      <c r="JR38" s="3"/>
      <c r="JS38" s="4"/>
      <c r="JT38" s="3"/>
      <c r="JU38" s="5"/>
      <c r="JV38" s="3"/>
      <c r="JW38" s="4"/>
      <c r="JX38" s="3"/>
      <c r="JY38" s="4"/>
      <c r="JZ38" s="3"/>
      <c r="KA38" s="4"/>
      <c r="KB38" s="3"/>
      <c r="KC38" s="5"/>
      <c r="KD38" s="3"/>
      <c r="KE38" s="5"/>
      <c r="KF38" s="3"/>
      <c r="KG38" s="4"/>
      <c r="KH38" s="3"/>
      <c r="KI38" s="4"/>
      <c r="KJ38" s="3"/>
      <c r="KK38" s="5"/>
      <c r="KL38" s="3"/>
      <c r="KM38" s="4"/>
      <c r="KN38" s="3"/>
      <c r="KO38" s="4"/>
      <c r="KP38" s="3"/>
      <c r="KQ38" s="4"/>
      <c r="KR38" s="3"/>
      <c r="KS38" s="5"/>
      <c r="KT38" s="3"/>
      <c r="KU38" s="4"/>
      <c r="KV38" s="3"/>
      <c r="KW38" s="4"/>
      <c r="KX38" s="3"/>
      <c r="KY38" s="5"/>
      <c r="KZ38" s="3"/>
      <c r="LA38" s="4"/>
      <c r="LB38" s="3"/>
      <c r="LC38" s="5"/>
      <c r="LD38" s="3"/>
      <c r="LE38" s="5"/>
      <c r="LF38" s="3"/>
      <c r="LG38" s="5"/>
      <c r="LH38" s="3"/>
      <c r="LI38" s="4"/>
      <c r="LJ38" s="3"/>
      <c r="LK38" s="4"/>
      <c r="LL38" s="3"/>
      <c r="LM38" s="4"/>
      <c r="LN38" s="3"/>
      <c r="LO38" s="4"/>
      <c r="LP38" s="3"/>
      <c r="LQ38" s="5"/>
      <c r="LR38" s="3"/>
      <c r="LS38" s="5"/>
      <c r="LT38" s="3"/>
      <c r="LU38" s="5"/>
      <c r="LV38" s="3"/>
      <c r="LW38" s="4"/>
      <c r="LX38" s="3"/>
      <c r="LY38" s="4"/>
      <c r="LZ38" s="3"/>
      <c r="MA38" s="4"/>
      <c r="MB38" s="3"/>
      <c r="MC38" s="4"/>
      <c r="MD38" s="3"/>
      <c r="ME38" s="5"/>
      <c r="MF38" s="3"/>
      <c r="MG38" s="5"/>
      <c r="MH38" s="3"/>
      <c r="MI38" s="5"/>
      <c r="MJ38" s="3"/>
      <c r="MK38" s="5"/>
      <c r="ML38" s="3"/>
      <c r="MM38" s="4"/>
      <c r="MN38" s="3"/>
      <c r="MO38" s="4"/>
      <c r="MP38" s="3"/>
      <c r="MQ38" s="4"/>
      <c r="MR38" s="3"/>
      <c r="MS38" s="5"/>
      <c r="MT38" s="3"/>
      <c r="MU38" s="5"/>
      <c r="MV38" s="3"/>
      <c r="MW38" s="5"/>
      <c r="MX38" s="3"/>
      <c r="MY38" s="4"/>
      <c r="MZ38" s="3"/>
      <c r="NA38" s="4"/>
      <c r="NB38" s="3"/>
      <c r="NC38" s="4"/>
      <c r="ND38" s="3"/>
      <c r="NE38" s="4"/>
      <c r="NF38" s="3"/>
      <c r="NG38" s="5"/>
      <c r="NH38" s="3"/>
      <c r="NI38" s="5"/>
      <c r="NJ38" s="3"/>
      <c r="NK38" s="5"/>
      <c r="NL38" s="3"/>
      <c r="NM38" s="4"/>
      <c r="NN38" s="3"/>
      <c r="NO38" s="5"/>
      <c r="NP38" s="3"/>
      <c r="NQ38" s="4"/>
      <c r="NR38" s="3"/>
      <c r="NS38" s="4"/>
      <c r="NT38" s="3"/>
      <c r="NU38" s="4"/>
      <c r="NV38" s="3"/>
      <c r="NW38" s="5"/>
      <c r="NX38" s="3"/>
      <c r="NY38" s="5"/>
      <c r="NZ38" s="3"/>
      <c r="OA38" s="4"/>
      <c r="OB38" s="3"/>
      <c r="OC38" s="4"/>
      <c r="OD38" s="3"/>
      <c r="OE38" s="5"/>
      <c r="OF38" s="3"/>
      <c r="OG38" s="4"/>
      <c r="OH38" s="3"/>
      <c r="OI38" s="4"/>
      <c r="OJ38" s="3"/>
      <c r="OK38" s="4"/>
      <c r="OL38" s="3"/>
      <c r="OM38" s="5"/>
      <c r="ON38" s="3"/>
      <c r="OO38" s="4"/>
      <c r="OP38" s="3"/>
      <c r="OQ38" s="4"/>
      <c r="OR38" s="3"/>
      <c r="OS38" s="5"/>
      <c r="OT38" s="3"/>
      <c r="OU38" s="4"/>
      <c r="OV38" s="3"/>
      <c r="OW38" s="5"/>
      <c r="OX38" s="3"/>
      <c r="OY38" s="5"/>
      <c r="OZ38" s="3"/>
      <c r="PA38" s="5"/>
      <c r="PB38" s="3"/>
      <c r="PC38" s="4"/>
      <c r="PD38" s="3"/>
      <c r="PE38" s="4"/>
      <c r="PF38" s="3"/>
      <c r="PG38" s="4"/>
      <c r="PH38" s="3"/>
      <c r="PI38" s="4"/>
      <c r="PJ38" s="3"/>
      <c r="PK38" s="5"/>
      <c r="PL38" s="3"/>
      <c r="PM38" s="5"/>
      <c r="PN38" s="3"/>
      <c r="PO38" s="5"/>
      <c r="PP38" s="3"/>
      <c r="PQ38" s="4"/>
      <c r="PR38" s="3"/>
      <c r="PS38" s="4"/>
      <c r="PT38" s="3"/>
      <c r="PU38" s="4"/>
      <c r="PV38" s="3"/>
      <c r="PW38" s="4"/>
      <c r="PX38" s="3"/>
      <c r="PY38" s="5"/>
      <c r="PZ38" s="3"/>
      <c r="QA38" s="5"/>
      <c r="QB38" s="3"/>
      <c r="QC38" s="5"/>
      <c r="QD38" s="3"/>
      <c r="QE38" s="5"/>
      <c r="QF38" s="3"/>
      <c r="QG38" s="4"/>
      <c r="QH38" s="3"/>
      <c r="QI38" s="4"/>
      <c r="QJ38" s="3"/>
      <c r="QK38" s="4"/>
      <c r="QL38" s="3"/>
      <c r="QM38" s="5"/>
      <c r="QN38" s="3"/>
      <c r="QO38" s="5"/>
      <c r="QP38" s="3"/>
      <c r="QQ38" s="5"/>
      <c r="QR38" s="3"/>
      <c r="QS38" s="4"/>
      <c r="QT38" s="3"/>
      <c r="QU38" s="4"/>
      <c r="QV38" s="3"/>
      <c r="QW38" s="4"/>
      <c r="QX38" s="3"/>
      <c r="QY38" s="4"/>
      <c r="QZ38" s="3"/>
      <c r="RA38" s="5"/>
      <c r="RB38" s="3"/>
      <c r="RC38" s="5"/>
      <c r="RD38" s="3"/>
      <c r="RE38" s="5"/>
      <c r="RF38" s="3"/>
      <c r="RG38" s="4"/>
      <c r="RH38" s="3"/>
      <c r="RI38" s="5"/>
      <c r="RJ38" s="3"/>
      <c r="RK38" s="4"/>
      <c r="RL38" s="3"/>
      <c r="RM38" s="4"/>
      <c r="RN38" s="3"/>
      <c r="RO38" s="4"/>
      <c r="RP38" s="3"/>
      <c r="RQ38" s="5"/>
      <c r="RR38" s="3"/>
      <c r="RS38" s="5"/>
      <c r="RT38" s="3"/>
      <c r="RU38" s="4"/>
      <c r="RV38" s="3"/>
      <c r="RW38" s="4"/>
      <c r="RX38" s="3"/>
      <c r="RY38" s="5"/>
      <c r="RZ38" s="3"/>
      <c r="SA38" s="4"/>
      <c r="SB38" s="3"/>
      <c r="SC38" s="4"/>
      <c r="SD38" s="3"/>
      <c r="SE38" s="4"/>
      <c r="SF38" s="3"/>
      <c r="SG38" s="5"/>
      <c r="SH38" s="3"/>
      <c r="SI38" s="4"/>
      <c r="SJ38" s="3"/>
      <c r="SK38" s="4"/>
      <c r="SL38" s="3"/>
      <c r="SM38" s="5"/>
      <c r="SN38" s="3"/>
      <c r="SO38" s="4"/>
      <c r="SP38" s="3"/>
      <c r="SQ38" s="5"/>
      <c r="SR38" s="3"/>
      <c r="SS38" s="5"/>
      <c r="ST38" s="3"/>
      <c r="SU38" s="5"/>
      <c r="SV38" s="3"/>
      <c r="SW38" s="4"/>
      <c r="SX38" s="3"/>
      <c r="SY38" s="4"/>
      <c r="SZ38" s="3"/>
      <c r="TA38" s="4"/>
      <c r="TB38" s="3"/>
      <c r="TC38" s="4"/>
      <c r="TD38" s="3"/>
      <c r="TE38" s="5"/>
      <c r="TF38" s="3"/>
      <c r="TG38" s="5"/>
      <c r="TH38" s="3"/>
      <c r="TI38" s="5"/>
      <c r="TJ38" s="3"/>
      <c r="TK38" s="4"/>
      <c r="TL38" s="3"/>
      <c r="TM38" s="4"/>
      <c r="TN38" s="3"/>
      <c r="TO38" s="4"/>
      <c r="TP38" s="3"/>
      <c r="TQ38" s="4"/>
      <c r="TR38" s="3"/>
      <c r="TS38" s="5"/>
      <c r="TT38" s="3"/>
      <c r="TU38" s="5"/>
      <c r="TV38" s="3"/>
      <c r="TW38" s="5"/>
      <c r="TX38" s="3"/>
      <c r="TY38" s="5"/>
      <c r="TZ38" s="3"/>
      <c r="UA38" s="4"/>
      <c r="UB38" s="3"/>
      <c r="UC38" s="4"/>
      <c r="UD38" s="3"/>
      <c r="UE38" s="4"/>
      <c r="UF38" s="3"/>
      <c r="UG38" s="5"/>
      <c r="UH38" s="3"/>
      <c r="UI38" s="5"/>
      <c r="UJ38" s="3"/>
      <c r="UK38" s="5"/>
      <c r="UL38" s="3"/>
      <c r="UM38" s="4"/>
      <c r="UN38" s="3"/>
      <c r="UO38" s="4"/>
      <c r="UP38" s="3"/>
      <c r="UQ38" s="4"/>
      <c r="UR38" s="3"/>
      <c r="US38" s="4"/>
      <c r="UT38" s="3"/>
      <c r="UU38" s="5"/>
      <c r="UV38" s="3"/>
      <c r="UW38" s="5"/>
      <c r="UX38" s="3"/>
      <c r="UY38" s="5"/>
      <c r="UZ38" s="3"/>
      <c r="VA38" s="4"/>
      <c r="VB38" s="3"/>
      <c r="VC38" s="5"/>
      <c r="VD38" s="3"/>
      <c r="VE38" s="4"/>
      <c r="VF38" s="3"/>
      <c r="VG38" s="4"/>
      <c r="VH38" s="3"/>
      <c r="VI38" s="4"/>
      <c r="VJ38" s="3"/>
      <c r="VK38" s="5"/>
      <c r="VL38" s="3"/>
      <c r="VM38" s="5"/>
      <c r="VN38" s="3"/>
      <c r="VO38" s="4"/>
      <c r="VP38" s="3"/>
      <c r="VQ38" s="4"/>
      <c r="VR38" s="3"/>
      <c r="VS38" s="5"/>
      <c r="VT38" s="3"/>
      <c r="VU38" s="4"/>
      <c r="VV38" s="3"/>
      <c r="VW38" s="4"/>
      <c r="VX38" s="3"/>
      <c r="VY38" s="4"/>
      <c r="VZ38" s="3"/>
      <c r="WA38" s="5"/>
      <c r="WB38" s="3"/>
      <c r="WC38" s="4"/>
      <c r="WD38" s="3"/>
      <c r="WE38" s="4"/>
      <c r="WF38" s="3"/>
      <c r="WG38" s="5"/>
      <c r="WH38" s="3"/>
      <c r="WI38" s="4"/>
      <c r="WJ38" s="3"/>
      <c r="WK38" s="5"/>
      <c r="WL38" s="3"/>
      <c r="WM38" s="5"/>
      <c r="WN38" s="3"/>
      <c r="WO38" s="5"/>
      <c r="WP38" s="3"/>
      <c r="WQ38" s="4"/>
      <c r="WR38" s="3"/>
      <c r="WS38" s="4"/>
      <c r="WT38" s="3"/>
      <c r="WU38" s="4"/>
      <c r="WV38" s="3"/>
      <c r="WW38" s="4"/>
      <c r="WX38" s="3"/>
      <c r="WY38" s="5"/>
      <c r="WZ38" s="3"/>
      <c r="XA38" s="5"/>
      <c r="XB38" s="3"/>
      <c r="XC38" s="5"/>
      <c r="XD38" s="3"/>
      <c r="XE38" s="4"/>
      <c r="XF38" s="3"/>
      <c r="XG38" s="4"/>
      <c r="XH38" s="3"/>
      <c r="XI38" s="4"/>
      <c r="XJ38" s="3"/>
      <c r="XK38" s="4"/>
      <c r="XL38" s="3"/>
      <c r="XM38" s="5"/>
      <c r="XN38" s="3"/>
      <c r="XO38" s="5"/>
      <c r="XP38" s="3"/>
      <c r="XQ38" s="5"/>
      <c r="XR38" s="3"/>
      <c r="XS38" s="5"/>
      <c r="XT38" s="3"/>
      <c r="XU38" s="4"/>
      <c r="XV38" s="3"/>
      <c r="XW38" s="4"/>
      <c r="XX38" s="3"/>
      <c r="XY38" s="4"/>
      <c r="XZ38" s="3"/>
      <c r="YA38" s="5"/>
      <c r="YB38" s="3"/>
      <c r="YC38" s="5"/>
      <c r="YD38" s="3"/>
      <c r="YE38" s="5"/>
      <c r="YF38" s="3"/>
      <c r="YG38" s="4"/>
      <c r="YH38" s="3"/>
      <c r="YI38" s="4"/>
      <c r="YJ38" s="3"/>
      <c r="YK38" s="4"/>
      <c r="YL38" s="3"/>
      <c r="YM38" s="4"/>
      <c r="YN38" s="3"/>
      <c r="YO38" s="5"/>
      <c r="YP38" s="3"/>
      <c r="YQ38" s="5"/>
      <c r="YR38" s="3"/>
      <c r="YS38" s="5"/>
      <c r="YT38" s="3"/>
      <c r="YU38" s="4"/>
      <c r="YV38" s="3"/>
      <c r="YW38" s="5"/>
      <c r="YX38" s="3"/>
      <c r="YY38" s="4"/>
      <c r="YZ38" s="3"/>
      <c r="ZA38" s="4"/>
      <c r="ZB38" s="3"/>
      <c r="ZC38" s="4"/>
      <c r="ZD38" s="3"/>
      <c r="ZE38" s="5"/>
      <c r="ZF38" s="3"/>
      <c r="ZG38" s="5"/>
      <c r="ZH38" s="3"/>
      <c r="ZI38" s="4"/>
      <c r="ZJ38" s="3"/>
      <c r="ZK38" s="4"/>
      <c r="ZL38" s="3"/>
      <c r="ZM38" s="5"/>
      <c r="ZN38" s="3"/>
      <c r="ZO38" s="4"/>
      <c r="ZP38" s="3"/>
      <c r="ZQ38" s="4"/>
      <c r="ZR38" s="3"/>
      <c r="ZS38" s="4"/>
      <c r="ZT38" s="3"/>
      <c r="ZU38" s="5"/>
      <c r="ZV38" s="3"/>
      <c r="ZW38" s="4"/>
      <c r="ZX38" s="3"/>
      <c r="ZY38" s="4"/>
      <c r="ZZ38" s="3"/>
      <c r="AAA38" s="5"/>
      <c r="AAB38" s="3"/>
      <c r="AAC38" s="4"/>
      <c r="AAD38" s="3"/>
      <c r="AAE38" s="5"/>
      <c r="AAF38" s="3"/>
      <c r="AAG38" s="5"/>
      <c r="AAH38" s="3"/>
      <c r="AAI38" s="5"/>
      <c r="AAJ38" s="3"/>
      <c r="AAK38" s="4"/>
      <c r="AAL38" s="3"/>
      <c r="AAM38" s="4"/>
      <c r="AAN38" s="3"/>
      <c r="AAO38" s="4"/>
      <c r="AAP38" s="3"/>
      <c r="AAQ38" s="4"/>
      <c r="AAR38" s="3"/>
      <c r="AAS38" s="5"/>
      <c r="AAT38" s="3"/>
      <c r="AAU38" s="5"/>
      <c r="AAV38" s="3"/>
      <c r="AAW38" s="5"/>
      <c r="AAX38" s="3"/>
      <c r="AAY38" s="4"/>
      <c r="AAZ38" s="3"/>
      <c r="ABA38" s="4"/>
      <c r="ABB38" s="3"/>
      <c r="ABC38" s="4"/>
      <c r="ABD38" s="3"/>
      <c r="ABE38" s="4"/>
      <c r="ABF38" s="3"/>
      <c r="ABG38" s="5"/>
      <c r="ABH38" s="3"/>
      <c r="ABI38" s="5"/>
      <c r="ABJ38" s="3"/>
      <c r="ABK38" s="5"/>
      <c r="ABL38" s="3"/>
      <c r="ABM38" s="5"/>
      <c r="ABN38" s="3"/>
      <c r="ABO38" s="4"/>
      <c r="ABP38" s="3"/>
      <c r="ABQ38" s="4"/>
      <c r="ABR38" s="3"/>
      <c r="ABS38" s="4"/>
      <c r="ABT38" s="3"/>
      <c r="ABU38" s="5"/>
      <c r="ABV38" s="3"/>
      <c r="ABW38" s="5"/>
      <c r="ABX38" s="3"/>
      <c r="ABY38" s="5"/>
      <c r="ABZ38" s="3"/>
      <c r="ACA38" s="4"/>
      <c r="ACB38" s="3"/>
      <c r="ACC38" s="4"/>
      <c r="ACD38" s="3"/>
      <c r="ACE38" s="4"/>
      <c r="ACF38" s="3"/>
      <c r="ACG38" s="4"/>
      <c r="ACH38" s="3"/>
      <c r="ACI38" s="5"/>
      <c r="ACJ38" s="3"/>
      <c r="ACK38" s="5"/>
      <c r="ACL38" s="3"/>
      <c r="ACM38" s="5"/>
      <c r="ACN38" s="3"/>
      <c r="ACO38" s="4"/>
      <c r="ACP38" s="3"/>
      <c r="ACQ38" s="5"/>
      <c r="ACR38" s="3"/>
      <c r="ACS38" s="4"/>
      <c r="ACT38" s="3"/>
      <c r="ACU38" s="4"/>
      <c r="ACV38" s="3"/>
      <c r="ACW38" s="4"/>
      <c r="ACX38" s="3"/>
      <c r="ACY38" s="5"/>
      <c r="ACZ38" s="3"/>
      <c r="ADA38" s="5"/>
      <c r="ADB38" s="3"/>
      <c r="ADC38" s="4"/>
      <c r="ADD38" s="3"/>
      <c r="ADE38" s="4"/>
      <c r="ADF38" s="3"/>
      <c r="ADG38" s="5"/>
    </row>
    <row r="39" spans="1:787" s="146" customFormat="1" ht="20.25" customHeight="1" thickBot="1">
      <c r="A39" s="256"/>
      <c r="B39" s="254"/>
      <c r="C39" s="140">
        <f>IF(B38="","",CONCATENATE(B38,1))</f>
      </c>
      <c r="D39" s="141"/>
      <c r="E39" s="142"/>
      <c r="F39" s="141"/>
      <c r="G39" s="142"/>
      <c r="H39" s="141"/>
      <c r="I39" s="142"/>
      <c r="J39" s="141"/>
      <c r="K39" s="143"/>
      <c r="L39" s="141"/>
      <c r="M39" s="142"/>
      <c r="N39" s="141"/>
      <c r="O39" s="142"/>
      <c r="P39" s="141"/>
      <c r="Q39" s="143"/>
      <c r="R39" s="141"/>
      <c r="S39" s="142"/>
      <c r="T39" s="141"/>
      <c r="U39" s="143"/>
      <c r="V39" s="141"/>
      <c r="W39" s="143"/>
      <c r="X39" s="141"/>
      <c r="Y39" s="143"/>
      <c r="Z39" s="141"/>
      <c r="AA39" s="142"/>
      <c r="AB39" s="141"/>
      <c r="AC39" s="142"/>
      <c r="AD39" s="141"/>
      <c r="AE39" s="142"/>
      <c r="AF39" s="141"/>
      <c r="AG39" s="142"/>
      <c r="AH39" s="141"/>
      <c r="AI39" s="143"/>
      <c r="AJ39" s="141"/>
      <c r="AK39" s="143"/>
      <c r="AL39" s="141"/>
      <c r="AM39" s="143"/>
      <c r="AN39" s="141"/>
      <c r="AO39" s="142"/>
      <c r="AP39" s="141"/>
      <c r="AQ39" s="142"/>
      <c r="AR39" s="141"/>
      <c r="AS39" s="142"/>
      <c r="AT39" s="141"/>
      <c r="AU39" s="142"/>
      <c r="AV39" s="141"/>
      <c r="AW39" s="143"/>
      <c r="AX39" s="141"/>
      <c r="AY39" s="143"/>
      <c r="AZ39" s="141"/>
      <c r="BA39" s="143"/>
      <c r="BB39" s="141"/>
      <c r="BC39" s="143"/>
      <c r="BD39" s="141"/>
      <c r="BE39" s="142"/>
      <c r="BF39" s="141"/>
      <c r="BG39" s="142"/>
      <c r="BH39" s="141"/>
      <c r="BI39" s="142"/>
      <c r="BJ39" s="141"/>
      <c r="BK39" s="143"/>
      <c r="BL39" s="141"/>
      <c r="BM39" s="143"/>
      <c r="BN39" s="141"/>
      <c r="BO39" s="143"/>
      <c r="BP39" s="141"/>
      <c r="BQ39" s="142"/>
      <c r="BR39" s="141"/>
      <c r="BS39" s="142"/>
      <c r="BT39" s="141"/>
      <c r="BU39" s="142"/>
      <c r="BV39" s="141"/>
      <c r="BW39" s="142"/>
      <c r="BX39" s="141"/>
      <c r="BY39" s="143"/>
      <c r="BZ39" s="141"/>
      <c r="CA39" s="143"/>
      <c r="CB39" s="141"/>
      <c r="CC39" s="143"/>
      <c r="CD39" s="141"/>
      <c r="CE39" s="142"/>
      <c r="CF39" s="141"/>
      <c r="CG39" s="143"/>
      <c r="CH39" s="141"/>
      <c r="CI39" s="142"/>
      <c r="CJ39" s="141"/>
      <c r="CK39" s="142"/>
      <c r="CL39" s="141"/>
      <c r="CM39" s="142"/>
      <c r="CN39" s="141"/>
      <c r="CO39" s="143"/>
      <c r="CP39" s="141"/>
      <c r="CQ39" s="143"/>
      <c r="CR39" s="141"/>
      <c r="CS39" s="142"/>
      <c r="CT39" s="141"/>
      <c r="CU39" s="142"/>
      <c r="CV39" s="141"/>
      <c r="CW39" s="143"/>
      <c r="CX39" s="141"/>
      <c r="CY39" s="142"/>
      <c r="CZ39" s="141"/>
      <c r="DA39" s="142"/>
      <c r="DB39" s="141"/>
      <c r="DC39" s="142"/>
      <c r="DD39" s="141"/>
      <c r="DE39" s="143"/>
      <c r="DF39" s="141"/>
      <c r="DG39" s="142"/>
      <c r="DH39" s="141"/>
      <c r="DI39" s="142"/>
      <c r="DJ39" s="141"/>
      <c r="DK39" s="143"/>
      <c r="DL39" s="141"/>
      <c r="DM39" s="142"/>
      <c r="DN39" s="141"/>
      <c r="DO39" s="143"/>
      <c r="DP39" s="141"/>
      <c r="DQ39" s="143"/>
      <c r="DR39" s="141"/>
      <c r="DS39" s="143"/>
      <c r="DT39" s="141"/>
      <c r="DU39" s="142"/>
      <c r="DV39" s="141"/>
      <c r="DW39" s="142"/>
      <c r="DX39" s="141"/>
      <c r="DY39" s="142"/>
      <c r="DZ39" s="141"/>
      <c r="EA39" s="142"/>
      <c r="EB39" s="141"/>
      <c r="EC39" s="143"/>
      <c r="ED39" s="141"/>
      <c r="EE39" s="143"/>
      <c r="EF39" s="141"/>
      <c r="EG39" s="143"/>
      <c r="EH39" s="141"/>
      <c r="EI39" s="142"/>
      <c r="EJ39" s="141"/>
      <c r="EK39" s="142"/>
      <c r="EL39" s="141"/>
      <c r="EM39" s="142"/>
      <c r="EN39" s="141"/>
      <c r="EO39" s="142"/>
      <c r="EP39" s="141"/>
      <c r="EQ39" s="143"/>
      <c r="ER39" s="141"/>
      <c r="ES39" s="143"/>
      <c r="ET39" s="141"/>
      <c r="EU39" s="143"/>
      <c r="EV39" s="141"/>
      <c r="EW39" s="143"/>
      <c r="EX39" s="141"/>
      <c r="EY39" s="142"/>
      <c r="EZ39" s="141"/>
      <c r="FA39" s="142"/>
      <c r="FB39" s="141"/>
      <c r="FC39" s="142"/>
      <c r="FD39" s="141"/>
      <c r="FE39" s="143"/>
      <c r="FF39" s="141"/>
      <c r="FG39" s="143"/>
      <c r="FH39" s="141"/>
      <c r="FI39" s="143"/>
      <c r="FJ39" s="141"/>
      <c r="FK39" s="142"/>
      <c r="FL39" s="141"/>
      <c r="FM39" s="142"/>
      <c r="FN39" s="141"/>
      <c r="FO39" s="142"/>
      <c r="FP39" s="141"/>
      <c r="FQ39" s="142"/>
      <c r="FR39" s="141"/>
      <c r="FS39" s="143"/>
      <c r="FT39" s="141"/>
      <c r="FU39" s="143"/>
      <c r="FV39" s="141"/>
      <c r="FW39" s="143"/>
      <c r="FX39" s="141"/>
      <c r="FY39" s="142"/>
      <c r="FZ39" s="141"/>
      <c r="GA39" s="143"/>
      <c r="GB39" s="141"/>
      <c r="GC39" s="142"/>
      <c r="GD39" s="141"/>
      <c r="GE39" s="142"/>
      <c r="GF39" s="141"/>
      <c r="GG39" s="142"/>
      <c r="GH39" s="141"/>
      <c r="GI39" s="143"/>
      <c r="GJ39" s="141"/>
      <c r="GK39" s="143"/>
      <c r="GL39" s="141"/>
      <c r="GM39" s="142"/>
      <c r="GN39" s="141"/>
      <c r="GO39" s="142"/>
      <c r="GP39" s="141"/>
      <c r="GQ39" s="143"/>
      <c r="GR39" s="141"/>
      <c r="GS39" s="142"/>
      <c r="GT39" s="141"/>
      <c r="GU39" s="142"/>
      <c r="GV39" s="141"/>
      <c r="GW39" s="142"/>
      <c r="GX39" s="141"/>
      <c r="GY39" s="143"/>
      <c r="GZ39" s="141"/>
      <c r="HA39" s="142"/>
      <c r="HB39" s="141"/>
      <c r="HC39" s="142"/>
      <c r="HD39" s="141"/>
      <c r="HE39" s="143"/>
      <c r="HF39" s="141"/>
      <c r="HG39" s="142"/>
      <c r="HH39" s="141"/>
      <c r="HI39" s="143"/>
      <c r="HJ39" s="141"/>
      <c r="HK39" s="143"/>
      <c r="HL39" s="141"/>
      <c r="HM39" s="143"/>
      <c r="HN39" s="141"/>
      <c r="HO39" s="142"/>
      <c r="HP39" s="141"/>
      <c r="HQ39" s="142"/>
      <c r="HR39" s="141"/>
      <c r="HS39" s="142"/>
      <c r="HT39" s="141"/>
      <c r="HU39" s="142"/>
      <c r="HV39" s="141"/>
      <c r="HW39" s="143"/>
      <c r="HX39" s="141"/>
      <c r="HY39" s="143"/>
      <c r="HZ39" s="141"/>
      <c r="IA39" s="143"/>
      <c r="IB39" s="141"/>
      <c r="IC39" s="142"/>
      <c r="ID39" s="141"/>
      <c r="IE39" s="142"/>
      <c r="IF39" s="141"/>
      <c r="IG39" s="142"/>
      <c r="IH39" s="141"/>
      <c r="II39" s="142"/>
      <c r="IJ39" s="141"/>
      <c r="IK39" s="143"/>
      <c r="IL39" s="141"/>
      <c r="IM39" s="143"/>
      <c r="IN39" s="141"/>
      <c r="IO39" s="143"/>
      <c r="IP39" s="141"/>
      <c r="IQ39" s="143"/>
      <c r="IR39" s="141"/>
      <c r="IS39" s="142"/>
      <c r="IT39" s="141"/>
      <c r="IU39" s="142"/>
      <c r="IV39" s="141"/>
      <c r="IW39" s="142"/>
      <c r="IX39" s="141"/>
      <c r="IY39" s="143"/>
      <c r="IZ39" s="141"/>
      <c r="JA39" s="143"/>
      <c r="JB39" s="141"/>
      <c r="JC39" s="143"/>
      <c r="JD39" s="141"/>
      <c r="JE39" s="142"/>
      <c r="JF39" s="141"/>
      <c r="JG39" s="142"/>
      <c r="JH39" s="141"/>
      <c r="JI39" s="142"/>
      <c r="JJ39" s="141"/>
      <c r="JK39" s="142"/>
      <c r="JL39" s="141"/>
      <c r="JM39" s="143"/>
      <c r="JN39" s="141"/>
      <c r="JO39" s="143"/>
      <c r="JP39" s="141"/>
      <c r="JQ39" s="143"/>
      <c r="JR39" s="141"/>
      <c r="JS39" s="142"/>
      <c r="JT39" s="141"/>
      <c r="JU39" s="143"/>
      <c r="JV39" s="141"/>
      <c r="JW39" s="142"/>
      <c r="JX39" s="141"/>
      <c r="JY39" s="142"/>
      <c r="JZ39" s="141"/>
      <c r="KA39" s="142"/>
      <c r="KB39" s="141"/>
      <c r="KC39" s="143"/>
      <c r="KD39" s="141"/>
      <c r="KE39" s="143"/>
      <c r="KF39" s="141"/>
      <c r="KG39" s="142"/>
      <c r="KH39" s="141"/>
      <c r="KI39" s="142"/>
      <c r="KJ39" s="141"/>
      <c r="KK39" s="143"/>
      <c r="KL39" s="141"/>
      <c r="KM39" s="142"/>
      <c r="KN39" s="141"/>
      <c r="KO39" s="142"/>
      <c r="KP39" s="141"/>
      <c r="KQ39" s="142"/>
      <c r="KR39" s="141"/>
      <c r="KS39" s="143"/>
      <c r="KT39" s="141"/>
      <c r="KU39" s="142"/>
      <c r="KV39" s="141"/>
      <c r="KW39" s="142"/>
      <c r="KX39" s="141"/>
      <c r="KY39" s="143"/>
      <c r="KZ39" s="141"/>
      <c r="LA39" s="142"/>
      <c r="LB39" s="141"/>
      <c r="LC39" s="143"/>
      <c r="LD39" s="141"/>
      <c r="LE39" s="143"/>
      <c r="LF39" s="141"/>
      <c r="LG39" s="143"/>
      <c r="LH39" s="141"/>
      <c r="LI39" s="142"/>
      <c r="LJ39" s="141"/>
      <c r="LK39" s="142"/>
      <c r="LL39" s="141"/>
      <c r="LM39" s="142"/>
      <c r="LN39" s="141"/>
      <c r="LO39" s="142"/>
      <c r="LP39" s="141"/>
      <c r="LQ39" s="143"/>
      <c r="LR39" s="141"/>
      <c r="LS39" s="143"/>
      <c r="LT39" s="141"/>
      <c r="LU39" s="143"/>
      <c r="LV39" s="141"/>
      <c r="LW39" s="142"/>
      <c r="LX39" s="141"/>
      <c r="LY39" s="142"/>
      <c r="LZ39" s="141"/>
      <c r="MA39" s="142"/>
      <c r="MB39" s="141"/>
      <c r="MC39" s="142"/>
      <c r="MD39" s="141"/>
      <c r="ME39" s="143"/>
      <c r="MF39" s="141"/>
      <c r="MG39" s="143"/>
      <c r="MH39" s="141"/>
      <c r="MI39" s="143"/>
      <c r="MJ39" s="141"/>
      <c r="MK39" s="143"/>
      <c r="ML39" s="141"/>
      <c r="MM39" s="142"/>
      <c r="MN39" s="141"/>
      <c r="MO39" s="142"/>
      <c r="MP39" s="141"/>
      <c r="MQ39" s="142"/>
      <c r="MR39" s="141"/>
      <c r="MS39" s="143"/>
      <c r="MT39" s="141"/>
      <c r="MU39" s="143"/>
      <c r="MV39" s="141"/>
      <c r="MW39" s="143"/>
      <c r="MX39" s="141"/>
      <c r="MY39" s="142"/>
      <c r="MZ39" s="141"/>
      <c r="NA39" s="142"/>
      <c r="NB39" s="141"/>
      <c r="NC39" s="142"/>
      <c r="ND39" s="141"/>
      <c r="NE39" s="142"/>
      <c r="NF39" s="141"/>
      <c r="NG39" s="143"/>
      <c r="NH39" s="141"/>
      <c r="NI39" s="143"/>
      <c r="NJ39" s="141"/>
      <c r="NK39" s="143"/>
      <c r="NL39" s="141"/>
      <c r="NM39" s="142"/>
      <c r="NN39" s="141"/>
      <c r="NO39" s="143"/>
      <c r="NP39" s="141"/>
      <c r="NQ39" s="142"/>
      <c r="NR39" s="141"/>
      <c r="NS39" s="142"/>
      <c r="NT39" s="141"/>
      <c r="NU39" s="142"/>
      <c r="NV39" s="141"/>
      <c r="NW39" s="143"/>
      <c r="NX39" s="141"/>
      <c r="NY39" s="143"/>
      <c r="NZ39" s="141"/>
      <c r="OA39" s="142"/>
      <c r="OB39" s="141"/>
      <c r="OC39" s="142"/>
      <c r="OD39" s="141"/>
      <c r="OE39" s="143"/>
      <c r="OF39" s="141"/>
      <c r="OG39" s="142"/>
      <c r="OH39" s="141"/>
      <c r="OI39" s="142"/>
      <c r="OJ39" s="141"/>
      <c r="OK39" s="142"/>
      <c r="OL39" s="141"/>
      <c r="OM39" s="143"/>
      <c r="ON39" s="141"/>
      <c r="OO39" s="142"/>
      <c r="OP39" s="141"/>
      <c r="OQ39" s="142"/>
      <c r="OR39" s="141"/>
      <c r="OS39" s="143"/>
      <c r="OT39" s="141"/>
      <c r="OU39" s="142"/>
      <c r="OV39" s="141"/>
      <c r="OW39" s="143"/>
      <c r="OX39" s="141"/>
      <c r="OY39" s="143"/>
      <c r="OZ39" s="141"/>
      <c r="PA39" s="143"/>
      <c r="PB39" s="141"/>
      <c r="PC39" s="142"/>
      <c r="PD39" s="141"/>
      <c r="PE39" s="142"/>
      <c r="PF39" s="141"/>
      <c r="PG39" s="142"/>
      <c r="PH39" s="141"/>
      <c r="PI39" s="142"/>
      <c r="PJ39" s="141"/>
      <c r="PK39" s="143"/>
      <c r="PL39" s="141"/>
      <c r="PM39" s="143"/>
      <c r="PN39" s="141"/>
      <c r="PO39" s="143"/>
      <c r="PP39" s="141"/>
      <c r="PQ39" s="142"/>
      <c r="PR39" s="141"/>
      <c r="PS39" s="142"/>
      <c r="PT39" s="141"/>
      <c r="PU39" s="142"/>
      <c r="PV39" s="141"/>
      <c r="PW39" s="142"/>
      <c r="PX39" s="141"/>
      <c r="PY39" s="143"/>
      <c r="PZ39" s="141"/>
      <c r="QA39" s="143"/>
      <c r="QB39" s="141"/>
      <c r="QC39" s="143"/>
      <c r="QD39" s="141"/>
      <c r="QE39" s="143"/>
      <c r="QF39" s="141"/>
      <c r="QG39" s="142"/>
      <c r="QH39" s="141"/>
      <c r="QI39" s="142"/>
      <c r="QJ39" s="141"/>
      <c r="QK39" s="142"/>
      <c r="QL39" s="141"/>
      <c r="QM39" s="143"/>
      <c r="QN39" s="141"/>
      <c r="QO39" s="143"/>
      <c r="QP39" s="141"/>
      <c r="QQ39" s="143"/>
      <c r="QR39" s="141"/>
      <c r="QS39" s="142"/>
      <c r="QT39" s="141"/>
      <c r="QU39" s="142"/>
      <c r="QV39" s="141"/>
      <c r="QW39" s="142"/>
      <c r="QX39" s="141"/>
      <c r="QY39" s="142"/>
      <c r="QZ39" s="141"/>
      <c r="RA39" s="143"/>
      <c r="RB39" s="141"/>
      <c r="RC39" s="143"/>
      <c r="RD39" s="141"/>
      <c r="RE39" s="143"/>
      <c r="RF39" s="141"/>
      <c r="RG39" s="142"/>
      <c r="RH39" s="141"/>
      <c r="RI39" s="143"/>
      <c r="RJ39" s="141"/>
      <c r="RK39" s="142"/>
      <c r="RL39" s="141"/>
      <c r="RM39" s="142"/>
      <c r="RN39" s="141"/>
      <c r="RO39" s="142"/>
      <c r="RP39" s="141"/>
      <c r="RQ39" s="143"/>
      <c r="RR39" s="141"/>
      <c r="RS39" s="143"/>
      <c r="RT39" s="141"/>
      <c r="RU39" s="142"/>
      <c r="RV39" s="141"/>
      <c r="RW39" s="142"/>
      <c r="RX39" s="141"/>
      <c r="RY39" s="143"/>
      <c r="RZ39" s="141"/>
      <c r="SA39" s="142"/>
      <c r="SB39" s="141"/>
      <c r="SC39" s="142"/>
      <c r="SD39" s="141"/>
      <c r="SE39" s="142"/>
      <c r="SF39" s="141"/>
      <c r="SG39" s="143"/>
      <c r="SH39" s="141"/>
      <c r="SI39" s="142"/>
      <c r="SJ39" s="141"/>
      <c r="SK39" s="142"/>
      <c r="SL39" s="141"/>
      <c r="SM39" s="143"/>
      <c r="SN39" s="141"/>
      <c r="SO39" s="142"/>
      <c r="SP39" s="141"/>
      <c r="SQ39" s="143"/>
      <c r="SR39" s="141"/>
      <c r="SS39" s="143"/>
      <c r="ST39" s="141"/>
      <c r="SU39" s="143"/>
      <c r="SV39" s="141"/>
      <c r="SW39" s="142"/>
      <c r="SX39" s="141"/>
      <c r="SY39" s="142"/>
      <c r="SZ39" s="141"/>
      <c r="TA39" s="142"/>
      <c r="TB39" s="141"/>
      <c r="TC39" s="142"/>
      <c r="TD39" s="141"/>
      <c r="TE39" s="143"/>
      <c r="TF39" s="141"/>
      <c r="TG39" s="143"/>
      <c r="TH39" s="141"/>
      <c r="TI39" s="143"/>
      <c r="TJ39" s="141"/>
      <c r="TK39" s="142"/>
      <c r="TL39" s="141"/>
      <c r="TM39" s="142"/>
      <c r="TN39" s="141"/>
      <c r="TO39" s="142"/>
      <c r="TP39" s="141"/>
      <c r="TQ39" s="142"/>
      <c r="TR39" s="141"/>
      <c r="TS39" s="143"/>
      <c r="TT39" s="141"/>
      <c r="TU39" s="143"/>
      <c r="TV39" s="141"/>
      <c r="TW39" s="143"/>
      <c r="TX39" s="141"/>
      <c r="TY39" s="143"/>
      <c r="TZ39" s="141"/>
      <c r="UA39" s="142"/>
      <c r="UB39" s="141"/>
      <c r="UC39" s="142"/>
      <c r="UD39" s="141"/>
      <c r="UE39" s="142"/>
      <c r="UF39" s="141"/>
      <c r="UG39" s="143"/>
      <c r="UH39" s="141"/>
      <c r="UI39" s="143"/>
      <c r="UJ39" s="141"/>
      <c r="UK39" s="143"/>
      <c r="UL39" s="141"/>
      <c r="UM39" s="142"/>
      <c r="UN39" s="141"/>
      <c r="UO39" s="142"/>
      <c r="UP39" s="141"/>
      <c r="UQ39" s="142"/>
      <c r="UR39" s="141"/>
      <c r="US39" s="142"/>
      <c r="UT39" s="141"/>
      <c r="UU39" s="143"/>
      <c r="UV39" s="141"/>
      <c r="UW39" s="143"/>
      <c r="UX39" s="141"/>
      <c r="UY39" s="143"/>
      <c r="UZ39" s="141"/>
      <c r="VA39" s="142"/>
      <c r="VB39" s="141"/>
      <c r="VC39" s="143"/>
      <c r="VD39" s="141"/>
      <c r="VE39" s="142"/>
      <c r="VF39" s="141"/>
      <c r="VG39" s="142"/>
      <c r="VH39" s="141"/>
      <c r="VI39" s="142"/>
      <c r="VJ39" s="141"/>
      <c r="VK39" s="143"/>
      <c r="VL39" s="141"/>
      <c r="VM39" s="143"/>
      <c r="VN39" s="141"/>
      <c r="VO39" s="142"/>
      <c r="VP39" s="141"/>
      <c r="VQ39" s="142"/>
      <c r="VR39" s="141"/>
      <c r="VS39" s="143"/>
      <c r="VT39" s="141"/>
      <c r="VU39" s="142"/>
      <c r="VV39" s="141"/>
      <c r="VW39" s="142"/>
      <c r="VX39" s="141"/>
      <c r="VY39" s="142"/>
      <c r="VZ39" s="141"/>
      <c r="WA39" s="143"/>
      <c r="WB39" s="141"/>
      <c r="WC39" s="142"/>
      <c r="WD39" s="141"/>
      <c r="WE39" s="142"/>
      <c r="WF39" s="141"/>
      <c r="WG39" s="143"/>
      <c r="WH39" s="141"/>
      <c r="WI39" s="142"/>
      <c r="WJ39" s="141"/>
      <c r="WK39" s="143"/>
      <c r="WL39" s="141"/>
      <c r="WM39" s="143"/>
      <c r="WN39" s="141"/>
      <c r="WO39" s="143"/>
      <c r="WP39" s="141"/>
      <c r="WQ39" s="142"/>
      <c r="WR39" s="141"/>
      <c r="WS39" s="142"/>
      <c r="WT39" s="141"/>
      <c r="WU39" s="142"/>
      <c r="WV39" s="141"/>
      <c r="WW39" s="142"/>
      <c r="WX39" s="141"/>
      <c r="WY39" s="143"/>
      <c r="WZ39" s="141"/>
      <c r="XA39" s="143"/>
      <c r="XB39" s="141"/>
      <c r="XC39" s="143"/>
      <c r="XD39" s="141"/>
      <c r="XE39" s="142"/>
      <c r="XF39" s="141"/>
      <c r="XG39" s="142"/>
      <c r="XH39" s="141"/>
      <c r="XI39" s="142"/>
      <c r="XJ39" s="141"/>
      <c r="XK39" s="142"/>
      <c r="XL39" s="141"/>
      <c r="XM39" s="143"/>
      <c r="XN39" s="141"/>
      <c r="XO39" s="143"/>
      <c r="XP39" s="141"/>
      <c r="XQ39" s="143"/>
      <c r="XR39" s="141"/>
      <c r="XS39" s="143"/>
      <c r="XT39" s="141"/>
      <c r="XU39" s="142"/>
      <c r="XV39" s="141"/>
      <c r="XW39" s="142"/>
      <c r="XX39" s="141"/>
      <c r="XY39" s="142"/>
      <c r="XZ39" s="141"/>
      <c r="YA39" s="143"/>
      <c r="YB39" s="141"/>
      <c r="YC39" s="143"/>
      <c r="YD39" s="141"/>
      <c r="YE39" s="143"/>
      <c r="YF39" s="141"/>
      <c r="YG39" s="142"/>
      <c r="YH39" s="141"/>
      <c r="YI39" s="142"/>
      <c r="YJ39" s="141"/>
      <c r="YK39" s="142"/>
      <c r="YL39" s="141"/>
      <c r="YM39" s="142"/>
      <c r="YN39" s="141"/>
      <c r="YO39" s="143"/>
      <c r="YP39" s="141"/>
      <c r="YQ39" s="143"/>
      <c r="YR39" s="141"/>
      <c r="YS39" s="143"/>
      <c r="YT39" s="141"/>
      <c r="YU39" s="142"/>
      <c r="YV39" s="141"/>
      <c r="YW39" s="143"/>
      <c r="YX39" s="141"/>
      <c r="YY39" s="142"/>
      <c r="YZ39" s="141"/>
      <c r="ZA39" s="142"/>
      <c r="ZB39" s="141"/>
      <c r="ZC39" s="142"/>
      <c r="ZD39" s="141"/>
      <c r="ZE39" s="143"/>
      <c r="ZF39" s="141"/>
      <c r="ZG39" s="143"/>
      <c r="ZH39" s="141"/>
      <c r="ZI39" s="142"/>
      <c r="ZJ39" s="141"/>
      <c r="ZK39" s="142"/>
      <c r="ZL39" s="141"/>
      <c r="ZM39" s="143"/>
      <c r="ZN39" s="141"/>
      <c r="ZO39" s="142"/>
      <c r="ZP39" s="141"/>
      <c r="ZQ39" s="142"/>
      <c r="ZR39" s="141"/>
      <c r="ZS39" s="142"/>
      <c r="ZT39" s="141"/>
      <c r="ZU39" s="143"/>
      <c r="ZV39" s="141"/>
      <c r="ZW39" s="142"/>
      <c r="ZX39" s="141"/>
      <c r="ZY39" s="142"/>
      <c r="ZZ39" s="141"/>
      <c r="AAA39" s="143"/>
      <c r="AAB39" s="141"/>
      <c r="AAC39" s="142"/>
      <c r="AAD39" s="141"/>
      <c r="AAE39" s="143"/>
      <c r="AAF39" s="141"/>
      <c r="AAG39" s="143"/>
      <c r="AAH39" s="141"/>
      <c r="AAI39" s="143"/>
      <c r="AAJ39" s="141"/>
      <c r="AAK39" s="142"/>
      <c r="AAL39" s="141"/>
      <c r="AAM39" s="142"/>
      <c r="AAN39" s="141"/>
      <c r="AAO39" s="142"/>
      <c r="AAP39" s="141"/>
      <c r="AAQ39" s="142"/>
      <c r="AAR39" s="141"/>
      <c r="AAS39" s="143"/>
      <c r="AAT39" s="141"/>
      <c r="AAU39" s="143"/>
      <c r="AAV39" s="141"/>
      <c r="AAW39" s="143"/>
      <c r="AAX39" s="141"/>
      <c r="AAY39" s="142"/>
      <c r="AAZ39" s="141"/>
      <c r="ABA39" s="142"/>
      <c r="ABB39" s="141"/>
      <c r="ABC39" s="142"/>
      <c r="ABD39" s="141"/>
      <c r="ABE39" s="142"/>
      <c r="ABF39" s="141"/>
      <c r="ABG39" s="143"/>
      <c r="ABH39" s="141"/>
      <c r="ABI39" s="143"/>
      <c r="ABJ39" s="141"/>
      <c r="ABK39" s="143"/>
      <c r="ABL39" s="141"/>
      <c r="ABM39" s="143"/>
      <c r="ABN39" s="141"/>
      <c r="ABO39" s="142"/>
      <c r="ABP39" s="141"/>
      <c r="ABQ39" s="142"/>
      <c r="ABR39" s="141"/>
      <c r="ABS39" s="142"/>
      <c r="ABT39" s="141"/>
      <c r="ABU39" s="143"/>
      <c r="ABV39" s="141"/>
      <c r="ABW39" s="143"/>
      <c r="ABX39" s="141"/>
      <c r="ABY39" s="143"/>
      <c r="ABZ39" s="141"/>
      <c r="ACA39" s="142"/>
      <c r="ACB39" s="141"/>
      <c r="ACC39" s="142"/>
      <c r="ACD39" s="141"/>
      <c r="ACE39" s="142"/>
      <c r="ACF39" s="141"/>
      <c r="ACG39" s="142"/>
      <c r="ACH39" s="141"/>
      <c r="ACI39" s="143"/>
      <c r="ACJ39" s="141"/>
      <c r="ACK39" s="143"/>
      <c r="ACL39" s="141"/>
      <c r="ACM39" s="143"/>
      <c r="ACN39" s="141"/>
      <c r="ACO39" s="142"/>
      <c r="ACP39" s="141"/>
      <c r="ACQ39" s="143"/>
      <c r="ACR39" s="141"/>
      <c r="ACS39" s="142"/>
      <c r="ACT39" s="141"/>
      <c r="ACU39" s="142"/>
      <c r="ACV39" s="141"/>
      <c r="ACW39" s="142"/>
      <c r="ACX39" s="141"/>
      <c r="ACY39" s="143"/>
      <c r="ACZ39" s="141"/>
      <c r="ADA39" s="143"/>
      <c r="ADB39" s="141"/>
      <c r="ADC39" s="142"/>
      <c r="ADD39" s="141"/>
      <c r="ADE39" s="142"/>
      <c r="ADF39" s="141"/>
      <c r="ADG39" s="143"/>
    </row>
    <row r="40" spans="1:787" s="151" customFormat="1" ht="20.25" customHeight="1">
      <c r="A40" s="255">
        <v>20</v>
      </c>
      <c r="B40" s="257"/>
      <c r="C40" s="147">
        <f>IF(B40="","",B40)</f>
      </c>
      <c r="D40" s="148"/>
      <c r="E40" s="149"/>
      <c r="F40" s="148"/>
      <c r="G40" s="149"/>
      <c r="H40" s="148"/>
      <c r="I40" s="149"/>
      <c r="J40" s="148"/>
      <c r="K40" s="150"/>
      <c r="L40" s="148"/>
      <c r="M40" s="149"/>
      <c r="N40" s="148"/>
      <c r="O40" s="149"/>
      <c r="P40" s="148"/>
      <c r="Q40" s="150"/>
      <c r="R40" s="148"/>
      <c r="S40" s="149"/>
      <c r="T40" s="148"/>
      <c r="U40" s="150"/>
      <c r="V40" s="148"/>
      <c r="W40" s="150"/>
      <c r="X40" s="148"/>
      <c r="Y40" s="150"/>
      <c r="Z40" s="148"/>
      <c r="AA40" s="149"/>
      <c r="AB40" s="148"/>
      <c r="AC40" s="149"/>
      <c r="AD40" s="148"/>
      <c r="AE40" s="150"/>
      <c r="AF40" s="148"/>
      <c r="AG40" s="149"/>
      <c r="AH40" s="148"/>
      <c r="AI40" s="150"/>
      <c r="AJ40" s="148"/>
      <c r="AK40" s="150"/>
      <c r="AL40" s="148"/>
      <c r="AM40" s="150"/>
      <c r="AN40" s="148"/>
      <c r="AO40" s="149"/>
      <c r="AP40" s="148"/>
      <c r="AQ40" s="149"/>
      <c r="AR40" s="148"/>
      <c r="AS40" s="149"/>
      <c r="AT40" s="148"/>
      <c r="AU40" s="149"/>
      <c r="AV40" s="148"/>
      <c r="AW40" s="150"/>
      <c r="AX40" s="148"/>
      <c r="AY40" s="150"/>
      <c r="AZ40" s="148"/>
      <c r="BA40" s="150"/>
      <c r="BB40" s="148"/>
      <c r="BC40" s="150"/>
      <c r="BD40" s="148"/>
      <c r="BE40" s="149"/>
      <c r="BF40" s="148"/>
      <c r="BG40" s="149"/>
      <c r="BH40" s="148"/>
      <c r="BI40" s="149"/>
      <c r="BJ40" s="148"/>
      <c r="BK40" s="150"/>
      <c r="BL40" s="148"/>
      <c r="BM40" s="150"/>
      <c r="BN40" s="148"/>
      <c r="BO40" s="150"/>
      <c r="BP40" s="148"/>
      <c r="BQ40" s="149"/>
      <c r="BR40" s="148"/>
      <c r="BS40" s="149"/>
      <c r="BT40" s="148"/>
      <c r="BU40" s="149"/>
      <c r="BV40" s="148"/>
      <c r="BW40" s="149"/>
      <c r="BX40" s="148"/>
      <c r="BY40" s="150"/>
      <c r="BZ40" s="148"/>
      <c r="CA40" s="150"/>
      <c r="CB40" s="148"/>
      <c r="CC40" s="150"/>
      <c r="CD40" s="148"/>
      <c r="CE40" s="149"/>
      <c r="CF40" s="148"/>
      <c r="CG40" s="150"/>
      <c r="CH40" s="148"/>
      <c r="CI40" s="150"/>
      <c r="CJ40" s="148"/>
      <c r="CK40" s="149"/>
      <c r="CL40" s="148"/>
      <c r="CM40" s="149"/>
      <c r="CN40" s="148"/>
      <c r="CO40" s="150"/>
      <c r="CP40" s="152"/>
      <c r="CQ40" s="153"/>
      <c r="CR40" s="148"/>
      <c r="CS40" s="149"/>
      <c r="CT40" s="152"/>
      <c r="CU40" s="154"/>
      <c r="CV40" s="152"/>
      <c r="CW40" s="153"/>
      <c r="CX40" s="148"/>
      <c r="CY40" s="149"/>
      <c r="CZ40" s="148"/>
      <c r="DA40" s="149"/>
      <c r="DB40" s="148"/>
      <c r="DC40" s="149"/>
      <c r="DD40" s="148"/>
      <c r="DE40" s="150"/>
      <c r="DF40" s="148"/>
      <c r="DG40" s="149"/>
      <c r="DH40" s="148"/>
      <c r="DI40" s="149"/>
      <c r="DJ40" s="148"/>
      <c r="DK40" s="150"/>
      <c r="DL40" s="148"/>
      <c r="DM40" s="149"/>
      <c r="DN40" s="148"/>
      <c r="DO40" s="150"/>
      <c r="DP40" s="148"/>
      <c r="DQ40" s="150"/>
      <c r="DR40" s="148"/>
      <c r="DS40" s="150"/>
      <c r="DT40" s="148"/>
      <c r="DU40" s="149"/>
      <c r="DV40" s="148"/>
      <c r="DW40" s="149"/>
      <c r="DX40" s="148"/>
      <c r="DY40" s="150"/>
      <c r="DZ40" s="148"/>
      <c r="EA40" s="149"/>
      <c r="EB40" s="148"/>
      <c r="EC40" s="150"/>
      <c r="ED40" s="148"/>
      <c r="EE40" s="150"/>
      <c r="EF40" s="148"/>
      <c r="EG40" s="150"/>
      <c r="EH40" s="148"/>
      <c r="EI40" s="149"/>
      <c r="EJ40" s="148"/>
      <c r="EK40" s="149"/>
      <c r="EL40" s="148"/>
      <c r="EM40" s="149"/>
      <c r="EN40" s="148"/>
      <c r="EO40" s="149"/>
      <c r="EP40" s="148"/>
      <c r="EQ40" s="150"/>
      <c r="ER40" s="148"/>
      <c r="ES40" s="150"/>
      <c r="ET40" s="148"/>
      <c r="EU40" s="150"/>
      <c r="EV40" s="148"/>
      <c r="EW40" s="150"/>
      <c r="EX40" s="148"/>
      <c r="EY40" s="149"/>
      <c r="EZ40" s="148"/>
      <c r="FA40" s="149"/>
      <c r="FB40" s="148"/>
      <c r="FC40" s="149"/>
      <c r="FD40" s="148"/>
      <c r="FE40" s="150"/>
      <c r="FF40" s="148"/>
      <c r="FG40" s="150"/>
      <c r="FH40" s="148"/>
      <c r="FI40" s="150"/>
      <c r="FJ40" s="148"/>
      <c r="FK40" s="149"/>
      <c r="FL40" s="148"/>
      <c r="FM40" s="149"/>
      <c r="FN40" s="148"/>
      <c r="FO40" s="149"/>
      <c r="FP40" s="148"/>
      <c r="FQ40" s="149"/>
      <c r="FR40" s="148"/>
      <c r="FS40" s="150"/>
      <c r="FT40" s="148"/>
      <c r="FU40" s="150"/>
      <c r="FV40" s="148"/>
      <c r="FW40" s="150"/>
      <c r="FX40" s="148"/>
      <c r="FY40" s="149"/>
      <c r="FZ40" s="148"/>
      <c r="GA40" s="150"/>
      <c r="GB40" s="148"/>
      <c r="GC40" s="150"/>
      <c r="GD40" s="148"/>
      <c r="GE40" s="149"/>
      <c r="GF40" s="148"/>
      <c r="GG40" s="149"/>
      <c r="GH40" s="148"/>
      <c r="GI40" s="150"/>
      <c r="GJ40" s="152"/>
      <c r="GK40" s="153"/>
      <c r="GL40" s="148"/>
      <c r="GM40" s="149"/>
      <c r="GN40" s="152"/>
      <c r="GO40" s="154"/>
      <c r="GP40" s="152"/>
      <c r="GQ40" s="153"/>
      <c r="GR40" s="148"/>
      <c r="GS40" s="149"/>
      <c r="GT40" s="148"/>
      <c r="GU40" s="149"/>
      <c r="GV40" s="148"/>
      <c r="GW40" s="149"/>
      <c r="GX40" s="148"/>
      <c r="GY40" s="150"/>
      <c r="GZ40" s="148"/>
      <c r="HA40" s="149"/>
      <c r="HB40" s="148"/>
      <c r="HC40" s="149"/>
      <c r="HD40" s="148"/>
      <c r="HE40" s="150"/>
      <c r="HF40" s="148"/>
      <c r="HG40" s="149"/>
      <c r="HH40" s="148"/>
      <c r="HI40" s="150"/>
      <c r="HJ40" s="148"/>
      <c r="HK40" s="150"/>
      <c r="HL40" s="148"/>
      <c r="HM40" s="150"/>
      <c r="HN40" s="148"/>
      <c r="HO40" s="149"/>
      <c r="HP40" s="148"/>
      <c r="HQ40" s="149"/>
      <c r="HR40" s="148"/>
      <c r="HS40" s="149"/>
      <c r="HT40" s="148"/>
      <c r="HU40" s="149"/>
      <c r="HV40" s="148"/>
      <c r="HW40" s="150"/>
      <c r="HX40" s="148"/>
      <c r="HY40" s="150"/>
      <c r="HZ40" s="148"/>
      <c r="IA40" s="150"/>
      <c r="IB40" s="148"/>
      <c r="IC40" s="149"/>
      <c r="ID40" s="148"/>
      <c r="IE40" s="149"/>
      <c r="IF40" s="148"/>
      <c r="IG40" s="149"/>
      <c r="IH40" s="148"/>
      <c r="II40" s="149"/>
      <c r="IJ40" s="148"/>
      <c r="IK40" s="150"/>
      <c r="IL40" s="148"/>
      <c r="IM40" s="150"/>
      <c r="IN40" s="148"/>
      <c r="IO40" s="150"/>
      <c r="IP40" s="148"/>
      <c r="IQ40" s="150"/>
      <c r="IR40" s="148"/>
      <c r="IS40" s="150"/>
      <c r="IT40" s="148"/>
      <c r="IU40" s="149"/>
      <c r="IV40" s="148"/>
      <c r="IW40" s="149"/>
      <c r="IX40" s="148"/>
      <c r="IY40" s="150"/>
      <c r="IZ40" s="148"/>
      <c r="JA40" s="150"/>
      <c r="JB40" s="148"/>
      <c r="JC40" s="150"/>
      <c r="JD40" s="148"/>
      <c r="JE40" s="149"/>
      <c r="JF40" s="148"/>
      <c r="JG40" s="149"/>
      <c r="JH40" s="148"/>
      <c r="JI40" s="149"/>
      <c r="JJ40" s="148"/>
      <c r="JK40" s="149"/>
      <c r="JL40" s="148"/>
      <c r="JM40" s="150"/>
      <c r="JN40" s="148"/>
      <c r="JO40" s="150"/>
      <c r="JP40" s="148"/>
      <c r="JQ40" s="150"/>
      <c r="JR40" s="148"/>
      <c r="JS40" s="149"/>
      <c r="JT40" s="148"/>
      <c r="JU40" s="150"/>
      <c r="JV40" s="148"/>
      <c r="JW40" s="150"/>
      <c r="JX40" s="148"/>
      <c r="JY40" s="149"/>
      <c r="JZ40" s="148"/>
      <c r="KA40" s="149"/>
      <c r="KB40" s="148"/>
      <c r="KC40" s="150"/>
      <c r="KD40" s="148"/>
      <c r="KE40" s="150"/>
      <c r="KF40" s="148"/>
      <c r="KG40" s="149"/>
      <c r="KH40" s="148"/>
      <c r="KI40" s="149"/>
      <c r="KJ40" s="148"/>
      <c r="KK40" s="150"/>
      <c r="KL40" s="148"/>
      <c r="KM40" s="149"/>
      <c r="KN40" s="148"/>
      <c r="KO40" s="149"/>
      <c r="KP40" s="148"/>
      <c r="KQ40" s="149"/>
      <c r="KR40" s="148"/>
      <c r="KS40" s="150"/>
      <c r="KT40" s="148"/>
      <c r="KU40" s="149"/>
      <c r="KV40" s="148"/>
      <c r="KW40" s="149"/>
      <c r="KX40" s="148"/>
      <c r="KY40" s="150"/>
      <c r="KZ40" s="148"/>
      <c r="LA40" s="149"/>
      <c r="LB40" s="148"/>
      <c r="LC40" s="150"/>
      <c r="LD40" s="148"/>
      <c r="LE40" s="150"/>
      <c r="LF40" s="148"/>
      <c r="LG40" s="150"/>
      <c r="LH40" s="148"/>
      <c r="LI40" s="149"/>
      <c r="LJ40" s="148"/>
      <c r="LK40" s="149"/>
      <c r="LL40" s="148"/>
      <c r="LM40" s="150"/>
      <c r="LN40" s="148"/>
      <c r="LO40" s="149"/>
      <c r="LP40" s="148"/>
      <c r="LQ40" s="150"/>
      <c r="LR40" s="148"/>
      <c r="LS40" s="150"/>
      <c r="LT40" s="148"/>
      <c r="LU40" s="150"/>
      <c r="LV40" s="148"/>
      <c r="LW40" s="149"/>
      <c r="LX40" s="148"/>
      <c r="LY40" s="149"/>
      <c r="LZ40" s="148"/>
      <c r="MA40" s="149"/>
      <c r="MB40" s="148"/>
      <c r="MC40" s="149"/>
      <c r="MD40" s="148"/>
      <c r="ME40" s="150"/>
      <c r="MF40" s="148"/>
      <c r="MG40" s="150"/>
      <c r="MH40" s="148"/>
      <c r="MI40" s="150"/>
      <c r="MJ40" s="148"/>
      <c r="MK40" s="150"/>
      <c r="ML40" s="148"/>
      <c r="MM40" s="149"/>
      <c r="MN40" s="148"/>
      <c r="MO40" s="149"/>
      <c r="MP40" s="148"/>
      <c r="MQ40" s="149"/>
      <c r="MR40" s="148"/>
      <c r="MS40" s="150"/>
      <c r="MT40" s="148"/>
      <c r="MU40" s="150"/>
      <c r="MV40" s="148"/>
      <c r="MW40" s="150"/>
      <c r="MX40" s="148"/>
      <c r="MY40" s="149"/>
      <c r="MZ40" s="148"/>
      <c r="NA40" s="149"/>
      <c r="NB40" s="148"/>
      <c r="NC40" s="149"/>
      <c r="ND40" s="148"/>
      <c r="NE40" s="149"/>
      <c r="NF40" s="148"/>
      <c r="NG40" s="150"/>
      <c r="NH40" s="148"/>
      <c r="NI40" s="150"/>
      <c r="NJ40" s="148"/>
      <c r="NK40" s="150"/>
      <c r="NL40" s="148"/>
      <c r="NM40" s="149"/>
      <c r="NN40" s="148"/>
      <c r="NO40" s="150"/>
      <c r="NP40" s="148"/>
      <c r="NQ40" s="150"/>
      <c r="NR40" s="148"/>
      <c r="NS40" s="149"/>
      <c r="NT40" s="148"/>
      <c r="NU40" s="149"/>
      <c r="NV40" s="148"/>
      <c r="NW40" s="150"/>
      <c r="NX40" s="152"/>
      <c r="NY40" s="153"/>
      <c r="NZ40" s="148"/>
      <c r="OA40" s="149"/>
      <c r="OB40" s="152"/>
      <c r="OC40" s="154"/>
      <c r="OD40" s="152"/>
      <c r="OE40" s="153"/>
      <c r="OF40" s="148"/>
      <c r="OG40" s="149"/>
      <c r="OH40" s="148"/>
      <c r="OI40" s="149"/>
      <c r="OJ40" s="148"/>
      <c r="OK40" s="149"/>
      <c r="OL40" s="148"/>
      <c r="OM40" s="150"/>
      <c r="ON40" s="148"/>
      <c r="OO40" s="149"/>
      <c r="OP40" s="148"/>
      <c r="OQ40" s="149"/>
      <c r="OR40" s="148"/>
      <c r="OS40" s="150"/>
      <c r="OT40" s="148"/>
      <c r="OU40" s="149"/>
      <c r="OV40" s="148"/>
      <c r="OW40" s="150"/>
      <c r="OX40" s="148"/>
      <c r="OY40" s="150"/>
      <c r="OZ40" s="148"/>
      <c r="PA40" s="150"/>
      <c r="PB40" s="148"/>
      <c r="PC40" s="149"/>
      <c r="PD40" s="148"/>
      <c r="PE40" s="149"/>
      <c r="PF40" s="148"/>
      <c r="PG40" s="150"/>
      <c r="PH40" s="148"/>
      <c r="PI40" s="149"/>
      <c r="PJ40" s="148"/>
      <c r="PK40" s="150"/>
      <c r="PL40" s="148"/>
      <c r="PM40" s="150"/>
      <c r="PN40" s="148"/>
      <c r="PO40" s="150"/>
      <c r="PP40" s="148"/>
      <c r="PQ40" s="149"/>
      <c r="PR40" s="148"/>
      <c r="PS40" s="149"/>
      <c r="PT40" s="148"/>
      <c r="PU40" s="149"/>
      <c r="PV40" s="148"/>
      <c r="PW40" s="149"/>
      <c r="PX40" s="148"/>
      <c r="PY40" s="150"/>
      <c r="PZ40" s="148"/>
      <c r="QA40" s="150"/>
      <c r="QB40" s="148"/>
      <c r="QC40" s="150"/>
      <c r="QD40" s="148"/>
      <c r="QE40" s="150"/>
      <c r="QF40" s="148"/>
      <c r="QG40" s="149"/>
      <c r="QH40" s="148"/>
      <c r="QI40" s="149"/>
      <c r="QJ40" s="148"/>
      <c r="QK40" s="149"/>
      <c r="QL40" s="148"/>
      <c r="QM40" s="150"/>
      <c r="QN40" s="148"/>
      <c r="QO40" s="150"/>
      <c r="QP40" s="148"/>
      <c r="QQ40" s="150"/>
      <c r="QR40" s="148"/>
      <c r="QS40" s="149"/>
      <c r="QT40" s="148"/>
      <c r="QU40" s="149"/>
      <c r="QV40" s="148"/>
      <c r="QW40" s="149"/>
      <c r="QX40" s="148"/>
      <c r="QY40" s="149"/>
      <c r="QZ40" s="148"/>
      <c r="RA40" s="150"/>
      <c r="RB40" s="148"/>
      <c r="RC40" s="150"/>
      <c r="RD40" s="148"/>
      <c r="RE40" s="150"/>
      <c r="RF40" s="148"/>
      <c r="RG40" s="149"/>
      <c r="RH40" s="148"/>
      <c r="RI40" s="150"/>
      <c r="RJ40" s="148"/>
      <c r="RK40" s="150"/>
      <c r="RL40" s="148"/>
      <c r="RM40" s="149"/>
      <c r="RN40" s="148"/>
      <c r="RO40" s="149"/>
      <c r="RP40" s="148"/>
      <c r="RQ40" s="150"/>
      <c r="RR40" s="152"/>
      <c r="RS40" s="153"/>
      <c r="RT40" s="148"/>
      <c r="RU40" s="149"/>
      <c r="RV40" s="152"/>
      <c r="RW40" s="154"/>
      <c r="RX40" s="152"/>
      <c r="RY40" s="153"/>
      <c r="RZ40" s="148"/>
      <c r="SA40" s="149"/>
      <c r="SB40" s="148"/>
      <c r="SC40" s="149"/>
      <c r="SD40" s="148"/>
      <c r="SE40" s="149"/>
      <c r="SF40" s="148"/>
      <c r="SG40" s="150"/>
      <c r="SH40" s="148"/>
      <c r="SI40" s="149"/>
      <c r="SJ40" s="148"/>
      <c r="SK40" s="149"/>
      <c r="SL40" s="148"/>
      <c r="SM40" s="150"/>
      <c r="SN40" s="148"/>
      <c r="SO40" s="149"/>
      <c r="SP40" s="148"/>
      <c r="SQ40" s="150"/>
      <c r="SR40" s="148"/>
      <c r="SS40" s="150"/>
      <c r="ST40" s="148"/>
      <c r="SU40" s="150"/>
      <c r="SV40" s="148"/>
      <c r="SW40" s="149"/>
      <c r="SX40" s="148"/>
      <c r="SY40" s="149"/>
      <c r="SZ40" s="148"/>
      <c r="TA40" s="150"/>
      <c r="TB40" s="148"/>
      <c r="TC40" s="149"/>
      <c r="TD40" s="148"/>
      <c r="TE40" s="150"/>
      <c r="TF40" s="148"/>
      <c r="TG40" s="150"/>
      <c r="TH40" s="148"/>
      <c r="TI40" s="150"/>
      <c r="TJ40" s="148"/>
      <c r="TK40" s="149"/>
      <c r="TL40" s="148"/>
      <c r="TM40" s="149"/>
      <c r="TN40" s="148"/>
      <c r="TO40" s="149"/>
      <c r="TP40" s="148"/>
      <c r="TQ40" s="149"/>
      <c r="TR40" s="148"/>
      <c r="TS40" s="150"/>
      <c r="TT40" s="148"/>
      <c r="TU40" s="150"/>
      <c r="TV40" s="148"/>
      <c r="TW40" s="150"/>
      <c r="TX40" s="148"/>
      <c r="TY40" s="150"/>
      <c r="TZ40" s="148"/>
      <c r="UA40" s="149"/>
      <c r="UB40" s="148"/>
      <c r="UC40" s="149"/>
      <c r="UD40" s="148"/>
      <c r="UE40" s="150"/>
      <c r="UF40" s="148"/>
      <c r="UG40" s="150"/>
      <c r="UH40" s="148"/>
      <c r="UI40" s="150"/>
      <c r="UJ40" s="148"/>
      <c r="UK40" s="150"/>
      <c r="UL40" s="148"/>
      <c r="UM40" s="149"/>
      <c r="UN40" s="148"/>
      <c r="UO40" s="149"/>
      <c r="UP40" s="148"/>
      <c r="UQ40" s="149"/>
      <c r="UR40" s="148"/>
      <c r="US40" s="149"/>
      <c r="UT40" s="148"/>
      <c r="UU40" s="150"/>
      <c r="UV40" s="148"/>
      <c r="UW40" s="150"/>
      <c r="UX40" s="148"/>
      <c r="UY40" s="150"/>
      <c r="UZ40" s="148"/>
      <c r="VA40" s="149"/>
      <c r="VB40" s="148"/>
      <c r="VC40" s="150"/>
      <c r="VD40" s="148"/>
      <c r="VE40" s="150"/>
      <c r="VF40" s="148"/>
      <c r="VG40" s="149"/>
      <c r="VH40" s="148"/>
      <c r="VI40" s="149"/>
      <c r="VJ40" s="148"/>
      <c r="VK40" s="150"/>
      <c r="VL40" s="152"/>
      <c r="VM40" s="153"/>
      <c r="VN40" s="148"/>
      <c r="VO40" s="149"/>
      <c r="VP40" s="152"/>
      <c r="VQ40" s="154"/>
      <c r="VR40" s="152"/>
      <c r="VS40" s="153"/>
      <c r="VT40" s="148"/>
      <c r="VU40" s="149"/>
      <c r="VV40" s="148"/>
      <c r="VW40" s="149"/>
      <c r="VX40" s="148"/>
      <c r="VY40" s="150"/>
      <c r="VZ40" s="148"/>
      <c r="WA40" s="150"/>
      <c r="WB40" s="148"/>
      <c r="WC40" s="149"/>
      <c r="WD40" s="148"/>
      <c r="WE40" s="149"/>
      <c r="WF40" s="148"/>
      <c r="WG40" s="150"/>
      <c r="WH40" s="148"/>
      <c r="WI40" s="149"/>
      <c r="WJ40" s="148"/>
      <c r="WK40" s="149"/>
      <c r="WL40" s="148"/>
      <c r="WM40" s="150"/>
      <c r="WN40" s="148"/>
      <c r="WO40" s="150"/>
      <c r="WP40" s="148"/>
      <c r="WQ40" s="149"/>
      <c r="WR40" s="148"/>
      <c r="WS40" s="149"/>
      <c r="WT40" s="148"/>
      <c r="WU40" s="150"/>
      <c r="WV40" s="148"/>
      <c r="WW40" s="149"/>
      <c r="WX40" s="148"/>
      <c r="WY40" s="149"/>
      <c r="WZ40" s="148"/>
      <c r="XA40" s="150"/>
      <c r="XB40" s="148"/>
      <c r="XC40" s="150"/>
      <c r="XD40" s="148"/>
      <c r="XE40" s="149"/>
      <c r="XF40" s="148"/>
      <c r="XG40" s="149"/>
      <c r="XH40" s="148"/>
      <c r="XI40" s="150"/>
      <c r="XJ40" s="148"/>
      <c r="XK40" s="149"/>
      <c r="XL40" s="148"/>
      <c r="XM40" s="149"/>
      <c r="XN40" s="148"/>
      <c r="XO40" s="150"/>
      <c r="XP40" s="148"/>
      <c r="XQ40" s="150"/>
      <c r="XR40" s="148"/>
      <c r="XS40" s="149"/>
      <c r="XT40" s="148"/>
      <c r="XU40" s="149"/>
      <c r="XV40" s="148"/>
      <c r="XW40" s="150"/>
      <c r="XX40" s="148"/>
      <c r="XY40" s="149"/>
      <c r="XZ40" s="148"/>
      <c r="YA40" s="149"/>
      <c r="YB40" s="148"/>
      <c r="YC40" s="149"/>
      <c r="YD40" s="148"/>
      <c r="YE40" s="150"/>
      <c r="YF40" s="148"/>
      <c r="YG40" s="149"/>
      <c r="YH40" s="148"/>
      <c r="YI40" s="149"/>
      <c r="YJ40" s="148"/>
      <c r="YK40" s="149"/>
      <c r="YL40" s="148"/>
      <c r="YM40" s="149"/>
      <c r="YN40" s="148"/>
      <c r="YO40" s="149"/>
      <c r="YP40" s="148"/>
      <c r="YQ40" s="149"/>
      <c r="YR40" s="148"/>
      <c r="YS40" s="150"/>
      <c r="YT40" s="148"/>
      <c r="YU40" s="149"/>
      <c r="YV40" s="148"/>
      <c r="YW40" s="150"/>
      <c r="YX40" s="148"/>
      <c r="YY40" s="149"/>
      <c r="YZ40" s="148"/>
      <c r="ZA40" s="149"/>
      <c r="ZB40" s="148"/>
      <c r="ZC40" s="149"/>
      <c r="ZD40" s="148"/>
      <c r="ZE40" s="150"/>
      <c r="ZF40" s="148"/>
      <c r="ZG40" s="150"/>
      <c r="ZH40" s="148"/>
      <c r="ZI40" s="149"/>
      <c r="ZJ40" s="148"/>
      <c r="ZK40" s="149"/>
      <c r="ZL40" s="148"/>
      <c r="ZM40" s="150"/>
      <c r="ZN40" s="148"/>
      <c r="ZO40" s="149"/>
      <c r="ZP40" s="148"/>
      <c r="ZQ40" s="149"/>
      <c r="ZR40" s="148"/>
      <c r="ZS40" s="150"/>
      <c r="ZT40" s="148"/>
      <c r="ZU40" s="150"/>
      <c r="ZV40" s="148"/>
      <c r="ZW40" s="149"/>
      <c r="ZX40" s="148"/>
      <c r="ZY40" s="149"/>
      <c r="ZZ40" s="148"/>
      <c r="AAA40" s="150"/>
      <c r="AAB40" s="148"/>
      <c r="AAC40" s="149"/>
      <c r="AAD40" s="148"/>
      <c r="AAE40" s="149"/>
      <c r="AAF40" s="148"/>
      <c r="AAG40" s="150"/>
      <c r="AAH40" s="148"/>
      <c r="AAI40" s="150"/>
      <c r="AAJ40" s="148"/>
      <c r="AAK40" s="149"/>
      <c r="AAL40" s="148"/>
      <c r="AAM40" s="149"/>
      <c r="AAN40" s="148"/>
      <c r="AAO40" s="150"/>
      <c r="AAP40" s="148"/>
      <c r="AAQ40" s="149"/>
      <c r="AAR40" s="148"/>
      <c r="AAS40" s="149"/>
      <c r="AAT40" s="148"/>
      <c r="AAU40" s="150"/>
      <c r="AAV40" s="148"/>
      <c r="AAW40" s="150"/>
      <c r="AAX40" s="148"/>
      <c r="AAY40" s="149"/>
      <c r="AAZ40" s="148"/>
      <c r="ABA40" s="149"/>
      <c r="ABB40" s="148"/>
      <c r="ABC40" s="150"/>
      <c r="ABD40" s="148"/>
      <c r="ABE40" s="149"/>
      <c r="ABF40" s="148"/>
      <c r="ABG40" s="149"/>
      <c r="ABH40" s="148"/>
      <c r="ABI40" s="150"/>
      <c r="ABJ40" s="148"/>
      <c r="ABK40" s="150"/>
      <c r="ABL40" s="148"/>
      <c r="ABM40" s="149"/>
      <c r="ABN40" s="148"/>
      <c r="ABO40" s="149"/>
      <c r="ABP40" s="148"/>
      <c r="ABQ40" s="150"/>
      <c r="ABR40" s="148"/>
      <c r="ABS40" s="149"/>
      <c r="ABT40" s="148"/>
      <c r="ABU40" s="149"/>
      <c r="ABV40" s="148"/>
      <c r="ABW40" s="149"/>
      <c r="ABX40" s="148"/>
      <c r="ABY40" s="150"/>
      <c r="ABZ40" s="148"/>
      <c r="ACA40" s="149"/>
      <c r="ACB40" s="148"/>
      <c r="ACC40" s="149"/>
      <c r="ACD40" s="148"/>
      <c r="ACE40" s="149"/>
      <c r="ACF40" s="148"/>
      <c r="ACG40" s="149"/>
      <c r="ACH40" s="148"/>
      <c r="ACI40" s="149"/>
      <c r="ACJ40" s="148"/>
      <c r="ACK40" s="149"/>
      <c r="ACL40" s="148"/>
      <c r="ACM40" s="150"/>
      <c r="ACN40" s="148"/>
      <c r="ACO40" s="149"/>
      <c r="ACP40" s="148"/>
      <c r="ACQ40" s="150"/>
      <c r="ACR40" s="148"/>
      <c r="ACS40" s="149"/>
      <c r="ACT40" s="148"/>
      <c r="ACU40" s="149"/>
      <c r="ACV40" s="148"/>
      <c r="ACW40" s="149"/>
      <c r="ACX40" s="148"/>
      <c r="ACY40" s="150"/>
      <c r="ACZ40" s="148"/>
      <c r="ADA40" s="150"/>
      <c r="ADB40" s="148"/>
      <c r="ADC40" s="149"/>
      <c r="ADD40" s="148"/>
      <c r="ADE40" s="149"/>
      <c r="ADF40" s="148"/>
      <c r="ADG40" s="150"/>
    </row>
    <row r="41" spans="1:787" ht="20.25" customHeight="1">
      <c r="A41" s="259"/>
      <c r="B41" s="252"/>
      <c r="C41" s="56">
        <f>IF(B40="","",CONCATENATE(B40,1))</f>
      </c>
      <c r="D41" s="3"/>
      <c r="E41" s="4"/>
      <c r="F41" s="3"/>
      <c r="G41" s="4"/>
      <c r="H41" s="3"/>
      <c r="I41" s="4"/>
      <c r="J41" s="3"/>
      <c r="K41" s="5"/>
      <c r="L41" s="3"/>
      <c r="M41" s="4"/>
      <c r="N41" s="3"/>
      <c r="O41" s="4"/>
      <c r="P41" s="3"/>
      <c r="Q41" s="5"/>
      <c r="R41" s="3"/>
      <c r="S41" s="4"/>
      <c r="T41" s="3"/>
      <c r="U41" s="5"/>
      <c r="V41" s="3"/>
      <c r="W41" s="5"/>
      <c r="X41" s="3"/>
      <c r="Y41" s="5"/>
      <c r="Z41" s="3"/>
      <c r="AA41" s="4"/>
      <c r="AB41" s="3"/>
      <c r="AC41" s="5"/>
      <c r="AD41" s="3"/>
      <c r="AE41" s="5"/>
      <c r="AF41" s="3"/>
      <c r="AG41" s="4"/>
      <c r="AH41" s="3"/>
      <c r="AI41" s="5"/>
      <c r="AJ41" s="3"/>
      <c r="AK41" s="5"/>
      <c r="AL41" s="3"/>
      <c r="AM41" s="5"/>
      <c r="AN41" s="3"/>
      <c r="AO41" s="4"/>
      <c r="AP41" s="3"/>
      <c r="AQ41" s="4"/>
      <c r="AR41" s="3"/>
      <c r="AS41" s="4"/>
      <c r="AT41" s="3"/>
      <c r="AU41" s="4"/>
      <c r="AV41" s="3"/>
      <c r="AW41" s="5"/>
      <c r="AX41" s="3"/>
      <c r="AY41" s="5"/>
      <c r="AZ41" s="3"/>
      <c r="BA41" s="5"/>
      <c r="BB41" s="3"/>
      <c r="BC41" s="5"/>
      <c r="BD41" s="3"/>
      <c r="BE41" s="5"/>
      <c r="BF41" s="3"/>
      <c r="BG41" s="4"/>
      <c r="BH41" s="3"/>
      <c r="BI41" s="4"/>
      <c r="BJ41" s="3"/>
      <c r="BK41" s="5"/>
      <c r="BL41" s="3"/>
      <c r="BM41" s="5"/>
      <c r="BN41" s="3"/>
      <c r="BO41" s="5"/>
      <c r="BP41" s="3"/>
      <c r="BQ41" s="4"/>
      <c r="BR41" s="3"/>
      <c r="BS41" s="4"/>
      <c r="BT41" s="3"/>
      <c r="BU41" s="4"/>
      <c r="BV41" s="3"/>
      <c r="BW41" s="4"/>
      <c r="BX41" s="3"/>
      <c r="BY41" s="5"/>
      <c r="BZ41" s="3"/>
      <c r="CA41" s="5"/>
      <c r="CB41" s="3"/>
      <c r="CC41" s="5"/>
      <c r="CD41" s="3"/>
      <c r="CE41" s="4"/>
      <c r="CF41" s="3"/>
      <c r="CG41" s="5"/>
      <c r="CH41" s="3"/>
      <c r="CI41" s="5"/>
      <c r="CJ41" s="3"/>
      <c r="CK41" s="4"/>
      <c r="CL41" s="3"/>
      <c r="CM41" s="4"/>
      <c r="CN41" s="3"/>
      <c r="CO41" s="5"/>
      <c r="CP41" s="3"/>
      <c r="CQ41" s="5"/>
      <c r="CR41" s="3"/>
      <c r="CS41" s="4"/>
      <c r="CT41" s="45"/>
      <c r="CU41" s="47"/>
      <c r="CV41" s="3"/>
      <c r="CW41" s="5"/>
      <c r="CX41" s="3"/>
      <c r="CY41" s="4"/>
      <c r="CZ41" s="3"/>
      <c r="DA41" s="4"/>
      <c r="DB41" s="3"/>
      <c r="DC41" s="4"/>
      <c r="DD41" s="3"/>
      <c r="DE41" s="5"/>
      <c r="DF41" s="3"/>
      <c r="DG41" s="4"/>
      <c r="DH41" s="3"/>
      <c r="DI41" s="4"/>
      <c r="DJ41" s="3"/>
      <c r="DK41" s="5"/>
      <c r="DL41" s="3"/>
      <c r="DM41" s="4"/>
      <c r="DN41" s="3"/>
      <c r="DO41" s="5"/>
      <c r="DP41" s="3"/>
      <c r="DQ41" s="5"/>
      <c r="DR41" s="3"/>
      <c r="DS41" s="5"/>
      <c r="DT41" s="3"/>
      <c r="DU41" s="4"/>
      <c r="DV41" s="3"/>
      <c r="DW41" s="5"/>
      <c r="DX41" s="3"/>
      <c r="DY41" s="5"/>
      <c r="DZ41" s="3"/>
      <c r="EA41" s="4"/>
      <c r="EB41" s="3"/>
      <c r="EC41" s="5"/>
      <c r="ED41" s="3"/>
      <c r="EE41" s="5"/>
      <c r="EF41" s="3"/>
      <c r="EG41" s="5"/>
      <c r="EH41" s="3"/>
      <c r="EI41" s="4"/>
      <c r="EJ41" s="3"/>
      <c r="EK41" s="4"/>
      <c r="EL41" s="3"/>
      <c r="EM41" s="4"/>
      <c r="EN41" s="3"/>
      <c r="EO41" s="4"/>
      <c r="EP41" s="3"/>
      <c r="EQ41" s="5"/>
      <c r="ER41" s="3"/>
      <c r="ES41" s="5"/>
      <c r="ET41" s="3"/>
      <c r="EU41" s="5"/>
      <c r="EV41" s="3"/>
      <c r="EW41" s="5"/>
      <c r="EX41" s="3"/>
      <c r="EY41" s="5"/>
      <c r="EZ41" s="3"/>
      <c r="FA41" s="4"/>
      <c r="FB41" s="3"/>
      <c r="FC41" s="4"/>
      <c r="FD41" s="3"/>
      <c r="FE41" s="5"/>
      <c r="FF41" s="3"/>
      <c r="FG41" s="5"/>
      <c r="FH41" s="3"/>
      <c r="FI41" s="5"/>
      <c r="FJ41" s="3"/>
      <c r="FK41" s="4"/>
      <c r="FL41" s="3"/>
      <c r="FM41" s="4"/>
      <c r="FN41" s="3"/>
      <c r="FO41" s="4"/>
      <c r="FP41" s="3"/>
      <c r="FQ41" s="4"/>
      <c r="FR41" s="3"/>
      <c r="FS41" s="5"/>
      <c r="FT41" s="3"/>
      <c r="FU41" s="5"/>
      <c r="FV41" s="3"/>
      <c r="FW41" s="5"/>
      <c r="FX41" s="3"/>
      <c r="FY41" s="4"/>
      <c r="FZ41" s="3"/>
      <c r="GA41" s="5"/>
      <c r="GB41" s="3"/>
      <c r="GC41" s="5"/>
      <c r="GD41" s="3"/>
      <c r="GE41" s="4"/>
      <c r="GF41" s="3"/>
      <c r="GG41" s="4"/>
      <c r="GH41" s="3"/>
      <c r="GI41" s="5"/>
      <c r="GJ41" s="3"/>
      <c r="GK41" s="5"/>
      <c r="GL41" s="3"/>
      <c r="GM41" s="4"/>
      <c r="GN41" s="45"/>
      <c r="GO41" s="47"/>
      <c r="GP41" s="3"/>
      <c r="GQ41" s="5"/>
      <c r="GR41" s="3"/>
      <c r="GS41" s="4"/>
      <c r="GT41" s="3"/>
      <c r="GU41" s="4"/>
      <c r="GV41" s="3"/>
      <c r="GW41" s="4"/>
      <c r="GX41" s="3"/>
      <c r="GY41" s="5"/>
      <c r="GZ41" s="3"/>
      <c r="HA41" s="4"/>
      <c r="HB41" s="3"/>
      <c r="HC41" s="4"/>
      <c r="HD41" s="3"/>
      <c r="HE41" s="5"/>
      <c r="HF41" s="3"/>
      <c r="HG41" s="4"/>
      <c r="HH41" s="3"/>
      <c r="HI41" s="5"/>
      <c r="HJ41" s="3"/>
      <c r="HK41" s="5"/>
      <c r="HL41" s="3"/>
      <c r="HM41" s="5"/>
      <c r="HN41" s="3"/>
      <c r="HO41" s="4"/>
      <c r="HP41" s="3"/>
      <c r="HQ41" s="4"/>
      <c r="HR41" s="3"/>
      <c r="HS41" s="5"/>
      <c r="HT41" s="3"/>
      <c r="HU41" s="4"/>
      <c r="HV41" s="3"/>
      <c r="HW41" s="5"/>
      <c r="HX41" s="3"/>
      <c r="HY41" s="5"/>
      <c r="HZ41" s="3"/>
      <c r="IA41" s="5"/>
      <c r="IB41" s="3"/>
      <c r="IC41" s="4"/>
      <c r="ID41" s="3"/>
      <c r="IE41" s="4"/>
      <c r="IF41" s="3"/>
      <c r="IG41" s="4"/>
      <c r="IH41" s="3"/>
      <c r="II41" s="4"/>
      <c r="IJ41" s="3"/>
      <c r="IK41" s="5"/>
      <c r="IL41" s="3"/>
      <c r="IM41" s="5"/>
      <c r="IN41" s="3"/>
      <c r="IO41" s="5"/>
      <c r="IP41" s="3"/>
      <c r="IQ41" s="5"/>
      <c r="IR41" s="3"/>
      <c r="IS41" s="5"/>
      <c r="IT41" s="3"/>
      <c r="IU41" s="5"/>
      <c r="IV41" s="3"/>
      <c r="IW41" s="4"/>
      <c r="IX41" s="3"/>
      <c r="IY41" s="5"/>
      <c r="IZ41" s="3"/>
      <c r="JA41" s="5"/>
      <c r="JB41" s="3"/>
      <c r="JC41" s="5"/>
      <c r="JD41" s="3"/>
      <c r="JE41" s="4"/>
      <c r="JF41" s="3"/>
      <c r="JG41" s="4"/>
      <c r="JH41" s="3"/>
      <c r="JI41" s="4"/>
      <c r="JJ41" s="3"/>
      <c r="JK41" s="4"/>
      <c r="JL41" s="3"/>
      <c r="JM41" s="5"/>
      <c r="JN41" s="3"/>
      <c r="JO41" s="5"/>
      <c r="JP41" s="3"/>
      <c r="JQ41" s="5"/>
      <c r="JR41" s="3"/>
      <c r="JS41" s="4"/>
      <c r="JT41" s="3"/>
      <c r="JU41" s="5"/>
      <c r="JV41" s="3"/>
      <c r="JW41" s="5"/>
      <c r="JX41" s="3"/>
      <c r="JY41" s="4"/>
      <c r="JZ41" s="3"/>
      <c r="KA41" s="4"/>
      <c r="KB41" s="3"/>
      <c r="KC41" s="5"/>
      <c r="KD41" s="3"/>
      <c r="KE41" s="5"/>
      <c r="KF41" s="3"/>
      <c r="KG41" s="4"/>
      <c r="KH41" s="3"/>
      <c r="KI41" s="4"/>
      <c r="KJ41" s="3"/>
      <c r="KK41" s="5"/>
      <c r="KL41" s="3"/>
      <c r="KM41" s="4"/>
      <c r="KN41" s="3"/>
      <c r="KO41" s="4"/>
      <c r="KP41" s="3"/>
      <c r="KQ41" s="4"/>
      <c r="KR41" s="3"/>
      <c r="KS41" s="5"/>
      <c r="KT41" s="3"/>
      <c r="KU41" s="4"/>
      <c r="KV41" s="3"/>
      <c r="KW41" s="4"/>
      <c r="KX41" s="3"/>
      <c r="KY41" s="5"/>
      <c r="KZ41" s="3"/>
      <c r="LA41" s="4"/>
      <c r="LB41" s="3"/>
      <c r="LC41" s="5"/>
      <c r="LD41" s="3"/>
      <c r="LE41" s="5"/>
      <c r="LF41" s="3"/>
      <c r="LG41" s="5"/>
      <c r="LH41" s="3"/>
      <c r="LI41" s="4"/>
      <c r="LJ41" s="3"/>
      <c r="LK41" s="5"/>
      <c r="LL41" s="3"/>
      <c r="LM41" s="5"/>
      <c r="LN41" s="3"/>
      <c r="LO41" s="4"/>
      <c r="LP41" s="3"/>
      <c r="LQ41" s="5"/>
      <c r="LR41" s="3"/>
      <c r="LS41" s="5"/>
      <c r="LT41" s="3"/>
      <c r="LU41" s="5"/>
      <c r="LV41" s="3"/>
      <c r="LW41" s="4"/>
      <c r="LX41" s="3"/>
      <c r="LY41" s="4"/>
      <c r="LZ41" s="3"/>
      <c r="MA41" s="4"/>
      <c r="MB41" s="3"/>
      <c r="MC41" s="4"/>
      <c r="MD41" s="3"/>
      <c r="ME41" s="5"/>
      <c r="MF41" s="3"/>
      <c r="MG41" s="5"/>
      <c r="MH41" s="3"/>
      <c r="MI41" s="5"/>
      <c r="MJ41" s="3"/>
      <c r="MK41" s="5"/>
      <c r="ML41" s="3"/>
      <c r="MM41" s="5"/>
      <c r="MN41" s="3"/>
      <c r="MO41" s="4"/>
      <c r="MP41" s="3"/>
      <c r="MQ41" s="4"/>
      <c r="MR41" s="3"/>
      <c r="MS41" s="5"/>
      <c r="MT41" s="3"/>
      <c r="MU41" s="5"/>
      <c r="MV41" s="3"/>
      <c r="MW41" s="5"/>
      <c r="MX41" s="3"/>
      <c r="MY41" s="4"/>
      <c r="MZ41" s="3"/>
      <c r="NA41" s="4"/>
      <c r="NB41" s="3"/>
      <c r="NC41" s="4"/>
      <c r="ND41" s="3"/>
      <c r="NE41" s="4"/>
      <c r="NF41" s="3"/>
      <c r="NG41" s="5"/>
      <c r="NH41" s="3"/>
      <c r="NI41" s="5"/>
      <c r="NJ41" s="3"/>
      <c r="NK41" s="5"/>
      <c r="NL41" s="3"/>
      <c r="NM41" s="4"/>
      <c r="NN41" s="3"/>
      <c r="NO41" s="5"/>
      <c r="NP41" s="3"/>
      <c r="NQ41" s="5"/>
      <c r="NR41" s="3"/>
      <c r="NS41" s="4"/>
      <c r="NT41" s="3"/>
      <c r="NU41" s="4"/>
      <c r="NV41" s="3"/>
      <c r="NW41" s="5"/>
      <c r="NX41" s="3"/>
      <c r="NY41" s="5"/>
      <c r="NZ41" s="3"/>
      <c r="OA41" s="4"/>
      <c r="OB41" s="45"/>
      <c r="OC41" s="47"/>
      <c r="OD41" s="3"/>
      <c r="OE41" s="5"/>
      <c r="OF41" s="3"/>
      <c r="OG41" s="4"/>
      <c r="OH41" s="3"/>
      <c r="OI41" s="4"/>
      <c r="OJ41" s="3"/>
      <c r="OK41" s="4"/>
      <c r="OL41" s="3"/>
      <c r="OM41" s="5"/>
      <c r="ON41" s="3"/>
      <c r="OO41" s="4"/>
      <c r="OP41" s="3"/>
      <c r="OQ41" s="4"/>
      <c r="OR41" s="3"/>
      <c r="OS41" s="5"/>
      <c r="OT41" s="3"/>
      <c r="OU41" s="4"/>
      <c r="OV41" s="3"/>
      <c r="OW41" s="5"/>
      <c r="OX41" s="3"/>
      <c r="OY41" s="5"/>
      <c r="OZ41" s="3"/>
      <c r="PA41" s="5"/>
      <c r="PB41" s="3"/>
      <c r="PC41" s="4"/>
      <c r="PD41" s="3"/>
      <c r="PE41" s="5"/>
      <c r="PF41" s="3"/>
      <c r="PG41" s="5"/>
      <c r="PH41" s="3"/>
      <c r="PI41" s="4"/>
      <c r="PJ41" s="3"/>
      <c r="PK41" s="5"/>
      <c r="PL41" s="3"/>
      <c r="PM41" s="5"/>
      <c r="PN41" s="3"/>
      <c r="PO41" s="5"/>
      <c r="PP41" s="3"/>
      <c r="PQ41" s="4"/>
      <c r="PR41" s="3"/>
      <c r="PS41" s="4"/>
      <c r="PT41" s="3"/>
      <c r="PU41" s="4"/>
      <c r="PV41" s="3"/>
      <c r="PW41" s="4"/>
      <c r="PX41" s="3"/>
      <c r="PY41" s="5"/>
      <c r="PZ41" s="3"/>
      <c r="QA41" s="5"/>
      <c r="QB41" s="3"/>
      <c r="QC41" s="5"/>
      <c r="QD41" s="3"/>
      <c r="QE41" s="5"/>
      <c r="QF41" s="3"/>
      <c r="QG41" s="5"/>
      <c r="QH41" s="3"/>
      <c r="QI41" s="4"/>
      <c r="QJ41" s="3"/>
      <c r="QK41" s="4"/>
      <c r="QL41" s="3"/>
      <c r="QM41" s="5"/>
      <c r="QN41" s="3"/>
      <c r="QO41" s="5"/>
      <c r="QP41" s="3"/>
      <c r="QQ41" s="5"/>
      <c r="QR41" s="3"/>
      <c r="QS41" s="4"/>
      <c r="QT41" s="3"/>
      <c r="QU41" s="4"/>
      <c r="QV41" s="3"/>
      <c r="QW41" s="4"/>
      <c r="QX41" s="3"/>
      <c r="QY41" s="4"/>
      <c r="QZ41" s="3"/>
      <c r="RA41" s="5"/>
      <c r="RB41" s="3"/>
      <c r="RC41" s="5"/>
      <c r="RD41" s="3"/>
      <c r="RE41" s="5"/>
      <c r="RF41" s="3"/>
      <c r="RG41" s="4"/>
      <c r="RH41" s="3"/>
      <c r="RI41" s="5"/>
      <c r="RJ41" s="3"/>
      <c r="RK41" s="5"/>
      <c r="RL41" s="3"/>
      <c r="RM41" s="4"/>
      <c r="RN41" s="3"/>
      <c r="RO41" s="4"/>
      <c r="RP41" s="3"/>
      <c r="RQ41" s="5"/>
      <c r="RR41" s="3"/>
      <c r="RS41" s="5"/>
      <c r="RT41" s="3"/>
      <c r="RU41" s="4"/>
      <c r="RV41" s="45"/>
      <c r="RW41" s="47"/>
      <c r="RX41" s="3"/>
      <c r="RY41" s="5"/>
      <c r="RZ41" s="3"/>
      <c r="SA41" s="4"/>
      <c r="SB41" s="3"/>
      <c r="SC41" s="4"/>
      <c r="SD41" s="3"/>
      <c r="SE41" s="4"/>
      <c r="SF41" s="3"/>
      <c r="SG41" s="5"/>
      <c r="SH41" s="3"/>
      <c r="SI41" s="4"/>
      <c r="SJ41" s="3"/>
      <c r="SK41" s="4"/>
      <c r="SL41" s="3"/>
      <c r="SM41" s="5"/>
      <c r="SN41" s="3"/>
      <c r="SO41" s="4"/>
      <c r="SP41" s="3"/>
      <c r="SQ41" s="5"/>
      <c r="SR41" s="3"/>
      <c r="SS41" s="5"/>
      <c r="ST41" s="3"/>
      <c r="SU41" s="5"/>
      <c r="SV41" s="3"/>
      <c r="SW41" s="4"/>
      <c r="SX41" s="3"/>
      <c r="SY41" s="5"/>
      <c r="SZ41" s="3"/>
      <c r="TA41" s="5"/>
      <c r="TB41" s="3"/>
      <c r="TC41" s="4"/>
      <c r="TD41" s="3"/>
      <c r="TE41" s="5"/>
      <c r="TF41" s="3"/>
      <c r="TG41" s="5"/>
      <c r="TH41" s="3"/>
      <c r="TI41" s="5"/>
      <c r="TJ41" s="3"/>
      <c r="TK41" s="4"/>
      <c r="TL41" s="3"/>
      <c r="TM41" s="4"/>
      <c r="TN41" s="3"/>
      <c r="TO41" s="4"/>
      <c r="TP41" s="3"/>
      <c r="TQ41" s="4"/>
      <c r="TR41" s="3"/>
      <c r="TS41" s="5"/>
      <c r="TT41" s="3"/>
      <c r="TU41" s="5"/>
      <c r="TV41" s="3"/>
      <c r="TW41" s="5"/>
      <c r="TX41" s="3"/>
      <c r="TY41" s="5"/>
      <c r="TZ41" s="3"/>
      <c r="UA41" s="5"/>
      <c r="UB41" s="3"/>
      <c r="UC41" s="4"/>
      <c r="UD41" s="3"/>
      <c r="UE41" s="5"/>
      <c r="UF41" s="3"/>
      <c r="UG41" s="5"/>
      <c r="UH41" s="3"/>
      <c r="UI41" s="5"/>
      <c r="UJ41" s="3"/>
      <c r="UK41" s="5"/>
      <c r="UL41" s="3"/>
      <c r="UM41" s="4"/>
      <c r="UN41" s="3"/>
      <c r="UO41" s="4"/>
      <c r="UP41" s="3"/>
      <c r="UQ41" s="4"/>
      <c r="UR41" s="3"/>
      <c r="US41" s="4"/>
      <c r="UT41" s="3"/>
      <c r="UU41" s="5"/>
      <c r="UV41" s="3"/>
      <c r="UW41" s="5"/>
      <c r="UX41" s="3"/>
      <c r="UY41" s="5"/>
      <c r="UZ41" s="3"/>
      <c r="VA41" s="4"/>
      <c r="VB41" s="3"/>
      <c r="VC41" s="5"/>
      <c r="VD41" s="3"/>
      <c r="VE41" s="5"/>
      <c r="VF41" s="3"/>
      <c r="VG41" s="4"/>
      <c r="VH41" s="3"/>
      <c r="VI41" s="4"/>
      <c r="VJ41" s="3"/>
      <c r="VK41" s="5"/>
      <c r="VL41" s="3"/>
      <c r="VM41" s="5"/>
      <c r="VN41" s="3"/>
      <c r="VO41" s="4"/>
      <c r="VP41" s="45"/>
      <c r="VQ41" s="47"/>
      <c r="VR41" s="3"/>
      <c r="VS41" s="5"/>
      <c r="VT41" s="3"/>
      <c r="VU41" s="4"/>
      <c r="VV41" s="3"/>
      <c r="VW41" s="4"/>
      <c r="VX41" s="3"/>
      <c r="VY41" s="5"/>
      <c r="VZ41" s="3"/>
      <c r="WA41" s="5"/>
      <c r="WB41" s="3"/>
      <c r="WC41" s="4"/>
      <c r="WD41" s="3"/>
      <c r="WE41" s="4"/>
      <c r="WF41" s="3"/>
      <c r="WG41" s="5"/>
      <c r="WH41" s="3"/>
      <c r="WI41" s="4"/>
      <c r="WJ41" s="3"/>
      <c r="WK41" s="4"/>
      <c r="WL41" s="3"/>
      <c r="WM41" s="5"/>
      <c r="WN41" s="3"/>
      <c r="WO41" s="5"/>
      <c r="WP41" s="3"/>
      <c r="WQ41" s="4"/>
      <c r="WR41" s="3"/>
      <c r="WS41" s="4"/>
      <c r="WT41" s="3"/>
      <c r="WU41" s="5"/>
      <c r="WV41" s="3"/>
      <c r="WW41" s="4"/>
      <c r="WX41" s="3"/>
      <c r="WY41" s="4"/>
      <c r="WZ41" s="3"/>
      <c r="XA41" s="5"/>
      <c r="XB41" s="3"/>
      <c r="XC41" s="5"/>
      <c r="XD41" s="3"/>
      <c r="XE41" s="4"/>
      <c r="XF41" s="3"/>
      <c r="XG41" s="4"/>
      <c r="XH41" s="3"/>
      <c r="XI41" s="5"/>
      <c r="XJ41" s="3"/>
      <c r="XK41" s="4"/>
      <c r="XL41" s="3"/>
      <c r="XM41" s="4"/>
      <c r="XN41" s="3"/>
      <c r="XO41" s="5"/>
      <c r="XP41" s="3"/>
      <c r="XQ41" s="5"/>
      <c r="XR41" s="3"/>
      <c r="XS41" s="4"/>
      <c r="XT41" s="3"/>
      <c r="XU41" s="4"/>
      <c r="XV41" s="3"/>
      <c r="XW41" s="5"/>
      <c r="XX41" s="3"/>
      <c r="XY41" s="4"/>
      <c r="XZ41" s="3"/>
      <c r="YA41" s="4"/>
      <c r="YB41" s="3"/>
      <c r="YC41" s="4"/>
      <c r="YD41" s="3"/>
      <c r="YE41" s="5"/>
      <c r="YF41" s="3"/>
      <c r="YG41" s="4"/>
      <c r="YH41" s="3"/>
      <c r="YI41" s="4"/>
      <c r="YJ41" s="3"/>
      <c r="YK41" s="4"/>
      <c r="YL41" s="3"/>
      <c r="YM41" s="4"/>
      <c r="YN41" s="3"/>
      <c r="YO41" s="4"/>
      <c r="YP41" s="3"/>
      <c r="YQ41" s="4"/>
      <c r="YR41" s="3"/>
      <c r="YS41" s="5"/>
      <c r="YT41" s="3"/>
      <c r="YU41" s="4"/>
      <c r="YV41" s="3"/>
      <c r="YW41" s="5"/>
      <c r="YX41" s="3"/>
      <c r="YY41" s="4"/>
      <c r="YZ41" s="3"/>
      <c r="ZA41" s="4"/>
      <c r="ZB41" s="3"/>
      <c r="ZC41" s="4"/>
      <c r="ZD41" s="3"/>
      <c r="ZE41" s="5"/>
      <c r="ZF41" s="3"/>
      <c r="ZG41" s="5"/>
      <c r="ZH41" s="3"/>
      <c r="ZI41" s="4"/>
      <c r="ZJ41" s="3"/>
      <c r="ZK41" s="4"/>
      <c r="ZL41" s="3"/>
      <c r="ZM41" s="5"/>
      <c r="ZN41" s="3"/>
      <c r="ZO41" s="4"/>
      <c r="ZP41" s="3"/>
      <c r="ZQ41" s="4"/>
      <c r="ZR41" s="3"/>
      <c r="ZS41" s="5"/>
      <c r="ZT41" s="3"/>
      <c r="ZU41" s="5"/>
      <c r="ZV41" s="3"/>
      <c r="ZW41" s="4"/>
      <c r="ZX41" s="3"/>
      <c r="ZY41" s="4"/>
      <c r="ZZ41" s="3"/>
      <c r="AAA41" s="5"/>
      <c r="AAB41" s="3"/>
      <c r="AAC41" s="4"/>
      <c r="AAD41" s="3"/>
      <c r="AAE41" s="4"/>
      <c r="AAF41" s="3"/>
      <c r="AAG41" s="5"/>
      <c r="AAH41" s="3"/>
      <c r="AAI41" s="5"/>
      <c r="AAJ41" s="3"/>
      <c r="AAK41" s="4"/>
      <c r="AAL41" s="3"/>
      <c r="AAM41" s="4"/>
      <c r="AAN41" s="3"/>
      <c r="AAO41" s="5"/>
      <c r="AAP41" s="3"/>
      <c r="AAQ41" s="4"/>
      <c r="AAR41" s="3"/>
      <c r="AAS41" s="4"/>
      <c r="AAT41" s="3"/>
      <c r="AAU41" s="5"/>
      <c r="AAV41" s="3"/>
      <c r="AAW41" s="5"/>
      <c r="AAX41" s="3"/>
      <c r="AAY41" s="4"/>
      <c r="AAZ41" s="3"/>
      <c r="ABA41" s="4"/>
      <c r="ABB41" s="3"/>
      <c r="ABC41" s="5"/>
      <c r="ABD41" s="3"/>
      <c r="ABE41" s="4"/>
      <c r="ABF41" s="3"/>
      <c r="ABG41" s="4"/>
      <c r="ABH41" s="3"/>
      <c r="ABI41" s="5"/>
      <c r="ABJ41" s="3"/>
      <c r="ABK41" s="5"/>
      <c r="ABL41" s="3"/>
      <c r="ABM41" s="4"/>
      <c r="ABN41" s="3"/>
      <c r="ABO41" s="4"/>
      <c r="ABP41" s="3"/>
      <c r="ABQ41" s="5"/>
      <c r="ABR41" s="3"/>
      <c r="ABS41" s="4"/>
      <c r="ABT41" s="3"/>
      <c r="ABU41" s="4"/>
      <c r="ABV41" s="3"/>
      <c r="ABW41" s="4"/>
      <c r="ABX41" s="3"/>
      <c r="ABY41" s="5"/>
      <c r="ABZ41" s="3"/>
      <c r="ACA41" s="4"/>
      <c r="ACB41" s="3"/>
      <c r="ACC41" s="4"/>
      <c r="ACD41" s="3"/>
      <c r="ACE41" s="4"/>
      <c r="ACF41" s="3"/>
      <c r="ACG41" s="4"/>
      <c r="ACH41" s="3"/>
      <c r="ACI41" s="4"/>
      <c r="ACJ41" s="3"/>
      <c r="ACK41" s="4"/>
      <c r="ACL41" s="3"/>
      <c r="ACM41" s="5"/>
      <c r="ACN41" s="3"/>
      <c r="ACO41" s="4"/>
      <c r="ACP41" s="3"/>
      <c r="ACQ41" s="5"/>
      <c r="ACR41" s="3"/>
      <c r="ACS41" s="4"/>
      <c r="ACT41" s="3"/>
      <c r="ACU41" s="4"/>
      <c r="ACV41" s="3"/>
      <c r="ACW41" s="4"/>
      <c r="ACX41" s="3"/>
      <c r="ACY41" s="5"/>
      <c r="ACZ41" s="3"/>
      <c r="ADA41" s="5"/>
      <c r="ADB41" s="3"/>
      <c r="ADC41" s="4"/>
      <c r="ADD41" s="3"/>
      <c r="ADE41" s="4"/>
      <c r="ADF41" s="3"/>
      <c r="ADG41" s="5"/>
    </row>
    <row r="42" spans="1:787" ht="20.25" customHeight="1">
      <c r="A42" s="259">
        <v>21</v>
      </c>
      <c r="B42" s="253"/>
      <c r="C42" s="56">
        <f>IF(B42="","",B42)</f>
      </c>
      <c r="D42" s="3"/>
      <c r="E42" s="4"/>
      <c r="F42" s="3"/>
      <c r="G42" s="4"/>
      <c r="H42" s="3"/>
      <c r="I42" s="4"/>
      <c r="J42" s="3"/>
      <c r="K42" s="5"/>
      <c r="L42" s="3"/>
      <c r="M42" s="4"/>
      <c r="N42" s="3"/>
      <c r="O42" s="4"/>
      <c r="P42" s="3"/>
      <c r="Q42" s="5"/>
      <c r="R42" s="3"/>
      <c r="S42" s="4"/>
      <c r="T42" s="3"/>
      <c r="U42" s="5"/>
      <c r="V42" s="3"/>
      <c r="W42" s="5"/>
      <c r="X42" s="3"/>
      <c r="Y42" s="5"/>
      <c r="Z42" s="3"/>
      <c r="AA42" s="4"/>
      <c r="AB42" s="3"/>
      <c r="AC42" s="4"/>
      <c r="AD42" s="3"/>
      <c r="AE42" s="4"/>
      <c r="AF42" s="3"/>
      <c r="AG42" s="4"/>
      <c r="AH42" s="3"/>
      <c r="AI42" s="5"/>
      <c r="AJ42" s="3"/>
      <c r="AK42" s="5"/>
      <c r="AL42" s="3"/>
      <c r="AM42" s="5"/>
      <c r="AN42" s="3"/>
      <c r="AO42" s="5"/>
      <c r="AP42" s="3"/>
      <c r="AQ42" s="4"/>
      <c r="AR42" s="3"/>
      <c r="AS42" s="4"/>
      <c r="AT42" s="3"/>
      <c r="AU42" s="4"/>
      <c r="AV42" s="3"/>
      <c r="AW42" s="5"/>
      <c r="AX42" s="3"/>
      <c r="AY42" s="5"/>
      <c r="AZ42" s="3"/>
      <c r="BA42" s="5"/>
      <c r="BB42" s="3"/>
      <c r="BC42" s="4"/>
      <c r="BD42" s="3"/>
      <c r="BE42" s="4"/>
      <c r="BF42" s="3"/>
      <c r="BG42" s="4"/>
      <c r="BH42" s="3"/>
      <c r="BI42" s="4"/>
      <c r="BJ42" s="3"/>
      <c r="BK42" s="5"/>
      <c r="BL42" s="3"/>
      <c r="BM42" s="5"/>
      <c r="BN42" s="3"/>
      <c r="BO42" s="5"/>
      <c r="BP42" s="3"/>
      <c r="BQ42" s="4"/>
      <c r="BR42" s="3"/>
      <c r="BS42" s="5"/>
      <c r="BT42" s="3"/>
      <c r="BU42" s="4"/>
      <c r="BV42" s="3"/>
      <c r="BW42" s="4"/>
      <c r="BX42" s="3"/>
      <c r="BY42" s="5"/>
      <c r="BZ42" s="3"/>
      <c r="CA42" s="5"/>
      <c r="CB42" s="3"/>
      <c r="CC42" s="5"/>
      <c r="CD42" s="3"/>
      <c r="CE42" s="4"/>
      <c r="CF42" s="3"/>
      <c r="CG42" s="5"/>
      <c r="CH42" s="3"/>
      <c r="CI42" s="4"/>
      <c r="CJ42" s="3"/>
      <c r="CK42" s="4"/>
      <c r="CL42" s="3"/>
      <c r="CM42" s="4"/>
      <c r="CN42" s="3"/>
      <c r="CO42" s="5"/>
      <c r="CP42" s="3"/>
      <c r="CQ42" s="5"/>
      <c r="CR42" s="3"/>
      <c r="CS42" s="4"/>
      <c r="CT42" s="3"/>
      <c r="CU42" s="4"/>
      <c r="CV42" s="3"/>
      <c r="CW42" s="5"/>
      <c r="CX42" s="3"/>
      <c r="CY42" s="4"/>
      <c r="CZ42" s="3"/>
      <c r="DA42" s="4"/>
      <c r="DB42" s="3"/>
      <c r="DC42" s="4"/>
      <c r="DD42" s="3"/>
      <c r="DE42" s="5"/>
      <c r="DF42" s="3"/>
      <c r="DG42" s="4"/>
      <c r="DH42" s="3"/>
      <c r="DI42" s="4"/>
      <c r="DJ42" s="3"/>
      <c r="DK42" s="5"/>
      <c r="DL42" s="3"/>
      <c r="DM42" s="4"/>
      <c r="DN42" s="3"/>
      <c r="DO42" s="5"/>
      <c r="DP42" s="3"/>
      <c r="DQ42" s="5"/>
      <c r="DR42" s="3"/>
      <c r="DS42" s="5"/>
      <c r="DT42" s="3"/>
      <c r="DU42" s="4"/>
      <c r="DV42" s="3"/>
      <c r="DW42" s="4"/>
      <c r="DX42" s="3"/>
      <c r="DY42" s="5"/>
      <c r="DZ42" s="3"/>
      <c r="EA42" s="4"/>
      <c r="EB42" s="3"/>
      <c r="EC42" s="5"/>
      <c r="ED42" s="3"/>
      <c r="EE42" s="5"/>
      <c r="EF42" s="3"/>
      <c r="EG42" s="5"/>
      <c r="EH42" s="3"/>
      <c r="EI42" s="5"/>
      <c r="EJ42" s="3"/>
      <c r="EK42" s="4"/>
      <c r="EL42" s="3"/>
      <c r="EM42" s="4"/>
      <c r="EN42" s="3"/>
      <c r="EO42" s="4"/>
      <c r="EP42" s="3"/>
      <c r="EQ42" s="5"/>
      <c r="ER42" s="3"/>
      <c r="ES42" s="5"/>
      <c r="ET42" s="3"/>
      <c r="EU42" s="5"/>
      <c r="EV42" s="3"/>
      <c r="EW42" s="4"/>
      <c r="EX42" s="3"/>
      <c r="EY42" s="4"/>
      <c r="EZ42" s="3"/>
      <c r="FA42" s="4"/>
      <c r="FB42" s="3"/>
      <c r="FC42" s="4"/>
      <c r="FD42" s="3"/>
      <c r="FE42" s="5"/>
      <c r="FF42" s="3"/>
      <c r="FG42" s="5"/>
      <c r="FH42" s="3"/>
      <c r="FI42" s="5"/>
      <c r="FJ42" s="3"/>
      <c r="FK42" s="4"/>
      <c r="FL42" s="3"/>
      <c r="FM42" s="5"/>
      <c r="FN42" s="3"/>
      <c r="FO42" s="4"/>
      <c r="FP42" s="3"/>
      <c r="FQ42" s="4"/>
      <c r="FR42" s="3"/>
      <c r="FS42" s="5"/>
      <c r="FT42" s="3"/>
      <c r="FU42" s="5"/>
      <c r="FV42" s="3"/>
      <c r="FW42" s="5"/>
      <c r="FX42" s="3"/>
      <c r="FY42" s="4"/>
      <c r="FZ42" s="3"/>
      <c r="GA42" s="5"/>
      <c r="GB42" s="3"/>
      <c r="GC42" s="4"/>
      <c r="GD42" s="3"/>
      <c r="GE42" s="4"/>
      <c r="GF42" s="3"/>
      <c r="GG42" s="4"/>
      <c r="GH42" s="3"/>
      <c r="GI42" s="5"/>
      <c r="GJ42" s="3"/>
      <c r="GK42" s="5"/>
      <c r="GL42" s="3"/>
      <c r="GM42" s="4"/>
      <c r="GN42" s="3"/>
      <c r="GO42" s="4"/>
      <c r="GP42" s="3"/>
      <c r="GQ42" s="5"/>
      <c r="GR42" s="3"/>
      <c r="GS42" s="4"/>
      <c r="GT42" s="3"/>
      <c r="GU42" s="4"/>
      <c r="GV42" s="3"/>
      <c r="GW42" s="4"/>
      <c r="GX42" s="3"/>
      <c r="GY42" s="5"/>
      <c r="GZ42" s="3"/>
      <c r="HA42" s="4"/>
      <c r="HB42" s="3"/>
      <c r="HC42" s="4"/>
      <c r="HD42" s="3"/>
      <c r="HE42" s="5"/>
      <c r="HF42" s="3"/>
      <c r="HG42" s="4"/>
      <c r="HH42" s="3"/>
      <c r="HI42" s="5"/>
      <c r="HJ42" s="3"/>
      <c r="HK42" s="5"/>
      <c r="HL42" s="3"/>
      <c r="HM42" s="5"/>
      <c r="HN42" s="3"/>
      <c r="HO42" s="4"/>
      <c r="HP42" s="3"/>
      <c r="HQ42" s="4"/>
      <c r="HR42" s="3"/>
      <c r="HS42" s="5"/>
      <c r="HT42" s="3"/>
      <c r="HU42" s="4"/>
      <c r="HV42" s="3"/>
      <c r="HW42" s="5"/>
      <c r="HX42" s="3"/>
      <c r="HY42" s="5"/>
      <c r="HZ42" s="3"/>
      <c r="IA42" s="5"/>
      <c r="IB42" s="3"/>
      <c r="IC42" s="5"/>
      <c r="ID42" s="3"/>
      <c r="IE42" s="4"/>
      <c r="IF42" s="3"/>
      <c r="IG42" s="4"/>
      <c r="IH42" s="3"/>
      <c r="II42" s="4"/>
      <c r="IJ42" s="3"/>
      <c r="IK42" s="5"/>
      <c r="IL42" s="3"/>
      <c r="IM42" s="5"/>
      <c r="IN42" s="3"/>
      <c r="IO42" s="5"/>
      <c r="IP42" s="3"/>
      <c r="IQ42" s="4"/>
      <c r="IR42" s="3"/>
      <c r="IS42" s="4"/>
      <c r="IT42" s="3"/>
      <c r="IU42" s="4"/>
      <c r="IV42" s="3"/>
      <c r="IW42" s="4"/>
      <c r="IX42" s="3"/>
      <c r="IY42" s="5"/>
      <c r="IZ42" s="3"/>
      <c r="JA42" s="5"/>
      <c r="JB42" s="3"/>
      <c r="JC42" s="5"/>
      <c r="JD42" s="3"/>
      <c r="JE42" s="4"/>
      <c r="JF42" s="3"/>
      <c r="JG42" s="5"/>
      <c r="JH42" s="3"/>
      <c r="JI42" s="4"/>
      <c r="JJ42" s="3"/>
      <c r="JK42" s="4"/>
      <c r="JL42" s="3"/>
      <c r="JM42" s="5"/>
      <c r="JN42" s="3"/>
      <c r="JO42" s="5"/>
      <c r="JP42" s="3"/>
      <c r="JQ42" s="5"/>
      <c r="JR42" s="3"/>
      <c r="JS42" s="4"/>
      <c r="JT42" s="3"/>
      <c r="JU42" s="5"/>
      <c r="JV42" s="3"/>
      <c r="JW42" s="4"/>
      <c r="JX42" s="3"/>
      <c r="JY42" s="4"/>
      <c r="JZ42" s="3"/>
      <c r="KA42" s="4"/>
      <c r="KB42" s="3"/>
      <c r="KC42" s="5"/>
      <c r="KD42" s="3"/>
      <c r="KE42" s="5"/>
      <c r="KF42" s="3"/>
      <c r="KG42" s="4"/>
      <c r="KH42" s="3"/>
      <c r="KI42" s="4"/>
      <c r="KJ42" s="3"/>
      <c r="KK42" s="5"/>
      <c r="KL42" s="3"/>
      <c r="KM42" s="4"/>
      <c r="KN42" s="3"/>
      <c r="KO42" s="4"/>
      <c r="KP42" s="3"/>
      <c r="KQ42" s="4"/>
      <c r="KR42" s="3"/>
      <c r="KS42" s="5"/>
      <c r="KT42" s="3"/>
      <c r="KU42" s="4"/>
      <c r="KV42" s="3"/>
      <c r="KW42" s="4"/>
      <c r="KX42" s="3"/>
      <c r="KY42" s="5"/>
      <c r="KZ42" s="3"/>
      <c r="LA42" s="4"/>
      <c r="LB42" s="3"/>
      <c r="LC42" s="5"/>
      <c r="LD42" s="3"/>
      <c r="LE42" s="5"/>
      <c r="LF42" s="3"/>
      <c r="LG42" s="5"/>
      <c r="LH42" s="3"/>
      <c r="LI42" s="4"/>
      <c r="LJ42" s="3"/>
      <c r="LK42" s="4"/>
      <c r="LL42" s="3"/>
      <c r="LM42" s="5"/>
      <c r="LN42" s="3"/>
      <c r="LO42" s="4"/>
      <c r="LP42" s="3"/>
      <c r="LQ42" s="5"/>
      <c r="LR42" s="3"/>
      <c r="LS42" s="5"/>
      <c r="LT42" s="3"/>
      <c r="LU42" s="5"/>
      <c r="LV42" s="3"/>
      <c r="LW42" s="5"/>
      <c r="LX42" s="3"/>
      <c r="LY42" s="4"/>
      <c r="LZ42" s="3"/>
      <c r="MA42" s="4"/>
      <c r="MB42" s="3"/>
      <c r="MC42" s="4"/>
      <c r="MD42" s="3"/>
      <c r="ME42" s="5"/>
      <c r="MF42" s="3"/>
      <c r="MG42" s="5"/>
      <c r="MH42" s="3"/>
      <c r="MI42" s="5"/>
      <c r="MJ42" s="3"/>
      <c r="MK42" s="4"/>
      <c r="ML42" s="3"/>
      <c r="MM42" s="4"/>
      <c r="MN42" s="3"/>
      <c r="MO42" s="4"/>
      <c r="MP42" s="3"/>
      <c r="MQ42" s="4"/>
      <c r="MR42" s="3"/>
      <c r="MS42" s="5"/>
      <c r="MT42" s="3"/>
      <c r="MU42" s="5"/>
      <c r="MV42" s="3"/>
      <c r="MW42" s="5"/>
      <c r="MX42" s="3"/>
      <c r="MY42" s="4"/>
      <c r="MZ42" s="3"/>
      <c r="NA42" s="5"/>
      <c r="NB42" s="3"/>
      <c r="NC42" s="4"/>
      <c r="ND42" s="3"/>
      <c r="NE42" s="4"/>
      <c r="NF42" s="3"/>
      <c r="NG42" s="5"/>
      <c r="NH42" s="3"/>
      <c r="NI42" s="5"/>
      <c r="NJ42" s="3"/>
      <c r="NK42" s="5"/>
      <c r="NL42" s="3"/>
      <c r="NM42" s="4"/>
      <c r="NN42" s="3"/>
      <c r="NO42" s="5"/>
      <c r="NP42" s="3"/>
      <c r="NQ42" s="4"/>
      <c r="NR42" s="3"/>
      <c r="NS42" s="4"/>
      <c r="NT42" s="3"/>
      <c r="NU42" s="4"/>
      <c r="NV42" s="3"/>
      <c r="NW42" s="5"/>
      <c r="NX42" s="3"/>
      <c r="NY42" s="5"/>
      <c r="NZ42" s="3"/>
      <c r="OA42" s="4"/>
      <c r="OB42" s="3"/>
      <c r="OC42" s="4"/>
      <c r="OD42" s="3"/>
      <c r="OE42" s="5"/>
      <c r="OF42" s="3"/>
      <c r="OG42" s="4"/>
      <c r="OH42" s="3"/>
      <c r="OI42" s="4"/>
      <c r="OJ42" s="3"/>
      <c r="OK42" s="4"/>
      <c r="OL42" s="3"/>
      <c r="OM42" s="5"/>
      <c r="ON42" s="3"/>
      <c r="OO42" s="4"/>
      <c r="OP42" s="3"/>
      <c r="OQ42" s="4"/>
      <c r="OR42" s="3"/>
      <c r="OS42" s="5"/>
      <c r="OT42" s="3"/>
      <c r="OU42" s="4"/>
      <c r="OV42" s="3"/>
      <c r="OW42" s="5"/>
      <c r="OX42" s="3"/>
      <c r="OY42" s="5"/>
      <c r="OZ42" s="3"/>
      <c r="PA42" s="5"/>
      <c r="PB42" s="3"/>
      <c r="PC42" s="4"/>
      <c r="PD42" s="3"/>
      <c r="PE42" s="4"/>
      <c r="PF42" s="3"/>
      <c r="PG42" s="5"/>
      <c r="PH42" s="3"/>
      <c r="PI42" s="4"/>
      <c r="PJ42" s="3"/>
      <c r="PK42" s="5"/>
      <c r="PL42" s="3"/>
      <c r="PM42" s="5"/>
      <c r="PN42" s="3"/>
      <c r="PO42" s="5"/>
      <c r="PP42" s="3"/>
      <c r="PQ42" s="5"/>
      <c r="PR42" s="3"/>
      <c r="PS42" s="4"/>
      <c r="PT42" s="3"/>
      <c r="PU42" s="4"/>
      <c r="PV42" s="3"/>
      <c r="PW42" s="4"/>
      <c r="PX42" s="3"/>
      <c r="PY42" s="5"/>
      <c r="PZ42" s="3"/>
      <c r="QA42" s="5"/>
      <c r="QB42" s="3"/>
      <c r="QC42" s="5"/>
      <c r="QD42" s="3"/>
      <c r="QE42" s="4"/>
      <c r="QF42" s="3"/>
      <c r="QG42" s="4"/>
      <c r="QH42" s="3"/>
      <c r="QI42" s="4"/>
      <c r="QJ42" s="3"/>
      <c r="QK42" s="4"/>
      <c r="QL42" s="3"/>
      <c r="QM42" s="5"/>
      <c r="QN42" s="3"/>
      <c r="QO42" s="5"/>
      <c r="QP42" s="3"/>
      <c r="QQ42" s="5"/>
      <c r="QR42" s="3"/>
      <c r="QS42" s="4"/>
      <c r="QT42" s="3"/>
      <c r="QU42" s="5"/>
      <c r="QV42" s="3"/>
      <c r="QW42" s="4"/>
      <c r="QX42" s="3"/>
      <c r="QY42" s="4"/>
      <c r="QZ42" s="3"/>
      <c r="RA42" s="5"/>
      <c r="RB42" s="3"/>
      <c r="RC42" s="5"/>
      <c r="RD42" s="3"/>
      <c r="RE42" s="5"/>
      <c r="RF42" s="3"/>
      <c r="RG42" s="4"/>
      <c r="RH42" s="3"/>
      <c r="RI42" s="5"/>
      <c r="RJ42" s="3"/>
      <c r="RK42" s="4"/>
      <c r="RL42" s="3"/>
      <c r="RM42" s="4"/>
      <c r="RN42" s="3"/>
      <c r="RO42" s="4"/>
      <c r="RP42" s="3"/>
      <c r="RQ42" s="5"/>
      <c r="RR42" s="3"/>
      <c r="RS42" s="5"/>
      <c r="RT42" s="3"/>
      <c r="RU42" s="4"/>
      <c r="RV42" s="3"/>
      <c r="RW42" s="4"/>
      <c r="RX42" s="3"/>
      <c r="RY42" s="5"/>
      <c r="RZ42" s="3"/>
      <c r="SA42" s="4"/>
      <c r="SB42" s="3"/>
      <c r="SC42" s="4"/>
      <c r="SD42" s="3"/>
      <c r="SE42" s="4"/>
      <c r="SF42" s="3"/>
      <c r="SG42" s="5"/>
      <c r="SH42" s="3"/>
      <c r="SI42" s="4"/>
      <c r="SJ42" s="3"/>
      <c r="SK42" s="4"/>
      <c r="SL42" s="3"/>
      <c r="SM42" s="5"/>
      <c r="SN42" s="3"/>
      <c r="SO42" s="4"/>
      <c r="SP42" s="3"/>
      <c r="SQ42" s="5"/>
      <c r="SR42" s="3"/>
      <c r="SS42" s="5"/>
      <c r="ST42" s="3"/>
      <c r="SU42" s="5"/>
      <c r="SV42" s="3"/>
      <c r="SW42" s="4"/>
      <c r="SX42" s="3"/>
      <c r="SY42" s="4"/>
      <c r="SZ42" s="3"/>
      <c r="TA42" s="5"/>
      <c r="TB42" s="3"/>
      <c r="TC42" s="4"/>
      <c r="TD42" s="3"/>
      <c r="TE42" s="5"/>
      <c r="TF42" s="3"/>
      <c r="TG42" s="5"/>
      <c r="TH42" s="3"/>
      <c r="TI42" s="5"/>
      <c r="TJ42" s="3"/>
      <c r="TK42" s="5"/>
      <c r="TL42" s="3"/>
      <c r="TM42" s="4"/>
      <c r="TN42" s="3"/>
      <c r="TO42" s="4"/>
      <c r="TP42" s="3"/>
      <c r="TQ42" s="4"/>
      <c r="TR42" s="3"/>
      <c r="TS42" s="5"/>
      <c r="TT42" s="3"/>
      <c r="TU42" s="5"/>
      <c r="TV42" s="3"/>
      <c r="TW42" s="5"/>
      <c r="TX42" s="3"/>
      <c r="TY42" s="4"/>
      <c r="TZ42" s="3"/>
      <c r="UA42" s="4"/>
      <c r="UB42" s="3"/>
      <c r="UC42" s="4"/>
      <c r="UD42" s="3"/>
      <c r="UE42" s="4"/>
      <c r="UF42" s="3"/>
      <c r="UG42" s="5"/>
      <c r="UH42" s="3"/>
      <c r="UI42" s="5"/>
      <c r="UJ42" s="3"/>
      <c r="UK42" s="5"/>
      <c r="UL42" s="3"/>
      <c r="UM42" s="4"/>
      <c r="UN42" s="3"/>
      <c r="UO42" s="5"/>
      <c r="UP42" s="3"/>
      <c r="UQ42" s="4"/>
      <c r="UR42" s="3"/>
      <c r="US42" s="4"/>
      <c r="UT42" s="3"/>
      <c r="UU42" s="5"/>
      <c r="UV42" s="3"/>
      <c r="UW42" s="5"/>
      <c r="UX42" s="3"/>
      <c r="UY42" s="5"/>
      <c r="UZ42" s="3"/>
      <c r="VA42" s="4"/>
      <c r="VB42" s="3"/>
      <c r="VC42" s="5"/>
      <c r="VD42" s="3"/>
      <c r="VE42" s="4"/>
      <c r="VF42" s="3"/>
      <c r="VG42" s="4"/>
      <c r="VH42" s="3"/>
      <c r="VI42" s="4"/>
      <c r="VJ42" s="3"/>
      <c r="VK42" s="5"/>
      <c r="VL42" s="3"/>
      <c r="VM42" s="5"/>
      <c r="VN42" s="3"/>
      <c r="VO42" s="4"/>
      <c r="VP42" s="3"/>
      <c r="VQ42" s="4"/>
      <c r="VR42" s="3"/>
      <c r="VS42" s="5"/>
      <c r="VT42" s="3"/>
      <c r="VU42" s="4"/>
      <c r="VV42" s="3"/>
      <c r="VW42" s="4"/>
      <c r="VX42" s="3"/>
      <c r="VY42" s="5"/>
      <c r="VZ42" s="3"/>
      <c r="WA42" s="5"/>
      <c r="WB42" s="3"/>
      <c r="WC42" s="4"/>
      <c r="WD42" s="3"/>
      <c r="WE42" s="4"/>
      <c r="WF42" s="3"/>
      <c r="WG42" s="5"/>
      <c r="WH42" s="3"/>
      <c r="WI42" s="4"/>
      <c r="WJ42" s="3"/>
      <c r="WK42" s="4"/>
      <c r="WL42" s="3"/>
      <c r="WM42" s="5"/>
      <c r="WN42" s="3"/>
      <c r="WO42" s="5"/>
      <c r="WP42" s="3"/>
      <c r="WQ42" s="4"/>
      <c r="WR42" s="3"/>
      <c r="WS42" s="4"/>
      <c r="WT42" s="3"/>
      <c r="WU42" s="5"/>
      <c r="WV42" s="3"/>
      <c r="WW42" s="4"/>
      <c r="WX42" s="3"/>
      <c r="WY42" s="4"/>
      <c r="WZ42" s="3"/>
      <c r="XA42" s="5"/>
      <c r="XB42" s="3"/>
      <c r="XC42" s="5"/>
      <c r="XD42" s="3"/>
      <c r="XE42" s="4"/>
      <c r="XF42" s="3"/>
      <c r="XG42" s="4"/>
      <c r="XH42" s="3"/>
      <c r="XI42" s="5"/>
      <c r="XJ42" s="3"/>
      <c r="XK42" s="4"/>
      <c r="XL42" s="3"/>
      <c r="XM42" s="4"/>
      <c r="XN42" s="3"/>
      <c r="XO42" s="5"/>
      <c r="XP42" s="3"/>
      <c r="XQ42" s="5"/>
      <c r="XR42" s="3"/>
      <c r="XS42" s="4"/>
      <c r="XT42" s="3"/>
      <c r="XU42" s="4"/>
      <c r="XV42" s="3"/>
      <c r="XW42" s="5"/>
      <c r="XX42" s="3"/>
      <c r="XY42" s="4"/>
      <c r="XZ42" s="3"/>
      <c r="YA42" s="4"/>
      <c r="YB42" s="3"/>
      <c r="YC42" s="4"/>
      <c r="YD42" s="3"/>
      <c r="YE42" s="5"/>
      <c r="YF42" s="3"/>
      <c r="YG42" s="4"/>
      <c r="YH42" s="3"/>
      <c r="YI42" s="4"/>
      <c r="YJ42" s="3"/>
      <c r="YK42" s="4"/>
      <c r="YL42" s="3"/>
      <c r="YM42" s="4"/>
      <c r="YN42" s="3"/>
      <c r="YO42" s="4"/>
      <c r="YP42" s="3"/>
      <c r="YQ42" s="4"/>
      <c r="YR42" s="3"/>
      <c r="YS42" s="5"/>
      <c r="YT42" s="3"/>
      <c r="YU42" s="4"/>
      <c r="YV42" s="3"/>
      <c r="YW42" s="5"/>
      <c r="YX42" s="3"/>
      <c r="YY42" s="4"/>
      <c r="YZ42" s="3"/>
      <c r="ZA42" s="4"/>
      <c r="ZB42" s="3"/>
      <c r="ZC42" s="4"/>
      <c r="ZD42" s="3"/>
      <c r="ZE42" s="5"/>
      <c r="ZF42" s="3"/>
      <c r="ZG42" s="5"/>
      <c r="ZH42" s="3"/>
      <c r="ZI42" s="4"/>
      <c r="ZJ42" s="3"/>
      <c r="ZK42" s="4"/>
      <c r="ZL42" s="3"/>
      <c r="ZM42" s="5"/>
      <c r="ZN42" s="3"/>
      <c r="ZO42" s="4"/>
      <c r="ZP42" s="3"/>
      <c r="ZQ42" s="4"/>
      <c r="ZR42" s="3"/>
      <c r="ZS42" s="5"/>
      <c r="ZT42" s="3"/>
      <c r="ZU42" s="5"/>
      <c r="ZV42" s="3"/>
      <c r="ZW42" s="4"/>
      <c r="ZX42" s="3"/>
      <c r="ZY42" s="4"/>
      <c r="ZZ42" s="3"/>
      <c r="AAA42" s="5"/>
      <c r="AAB42" s="3"/>
      <c r="AAC42" s="4"/>
      <c r="AAD42" s="3"/>
      <c r="AAE42" s="4"/>
      <c r="AAF42" s="3"/>
      <c r="AAG42" s="5"/>
      <c r="AAH42" s="3"/>
      <c r="AAI42" s="5"/>
      <c r="AAJ42" s="3"/>
      <c r="AAK42" s="4"/>
      <c r="AAL42" s="3"/>
      <c r="AAM42" s="4"/>
      <c r="AAN42" s="3"/>
      <c r="AAO42" s="5"/>
      <c r="AAP42" s="3"/>
      <c r="AAQ42" s="4"/>
      <c r="AAR42" s="3"/>
      <c r="AAS42" s="4"/>
      <c r="AAT42" s="3"/>
      <c r="AAU42" s="5"/>
      <c r="AAV42" s="3"/>
      <c r="AAW42" s="5"/>
      <c r="AAX42" s="3"/>
      <c r="AAY42" s="4"/>
      <c r="AAZ42" s="3"/>
      <c r="ABA42" s="4"/>
      <c r="ABB42" s="3"/>
      <c r="ABC42" s="5"/>
      <c r="ABD42" s="3"/>
      <c r="ABE42" s="4"/>
      <c r="ABF42" s="3"/>
      <c r="ABG42" s="4"/>
      <c r="ABH42" s="3"/>
      <c r="ABI42" s="5"/>
      <c r="ABJ42" s="3"/>
      <c r="ABK42" s="5"/>
      <c r="ABL42" s="3"/>
      <c r="ABM42" s="4"/>
      <c r="ABN42" s="3"/>
      <c r="ABO42" s="4"/>
      <c r="ABP42" s="3"/>
      <c r="ABQ42" s="5"/>
      <c r="ABR42" s="3"/>
      <c r="ABS42" s="4"/>
      <c r="ABT42" s="3"/>
      <c r="ABU42" s="4"/>
      <c r="ABV42" s="3"/>
      <c r="ABW42" s="4"/>
      <c r="ABX42" s="3"/>
      <c r="ABY42" s="5"/>
      <c r="ABZ42" s="3"/>
      <c r="ACA42" s="4"/>
      <c r="ACB42" s="3"/>
      <c r="ACC42" s="4"/>
      <c r="ACD42" s="3"/>
      <c r="ACE42" s="4"/>
      <c r="ACF42" s="3"/>
      <c r="ACG42" s="4"/>
      <c r="ACH42" s="3"/>
      <c r="ACI42" s="4"/>
      <c r="ACJ42" s="3"/>
      <c r="ACK42" s="4"/>
      <c r="ACL42" s="3"/>
      <c r="ACM42" s="5"/>
      <c r="ACN42" s="3"/>
      <c r="ACO42" s="4"/>
      <c r="ACP42" s="3"/>
      <c r="ACQ42" s="5"/>
      <c r="ACR42" s="3"/>
      <c r="ACS42" s="4"/>
      <c r="ACT42" s="3"/>
      <c r="ACU42" s="4"/>
      <c r="ACV42" s="3"/>
      <c r="ACW42" s="4"/>
      <c r="ACX42" s="3"/>
      <c r="ACY42" s="5"/>
      <c r="ACZ42" s="3"/>
      <c r="ADA42" s="5"/>
      <c r="ADB42" s="3"/>
      <c r="ADC42" s="4"/>
      <c r="ADD42" s="3"/>
      <c r="ADE42" s="4"/>
      <c r="ADF42" s="3"/>
      <c r="ADG42" s="5"/>
    </row>
    <row r="43" spans="1:787" ht="20.25" customHeight="1">
      <c r="A43" s="259"/>
      <c r="B43" s="253"/>
      <c r="C43" s="56">
        <f>IF(B42="","",CONCATENATE(B42,1))</f>
      </c>
      <c r="D43" s="3"/>
      <c r="E43" s="4"/>
      <c r="F43" s="3"/>
      <c r="G43" s="4"/>
      <c r="H43" s="3"/>
      <c r="I43" s="4"/>
      <c r="J43" s="3"/>
      <c r="K43" s="5"/>
      <c r="L43" s="3"/>
      <c r="M43" s="4"/>
      <c r="N43" s="3"/>
      <c r="O43" s="4"/>
      <c r="P43" s="3"/>
      <c r="Q43" s="5"/>
      <c r="R43" s="3"/>
      <c r="S43" s="4"/>
      <c r="T43" s="3"/>
      <c r="U43" s="5"/>
      <c r="V43" s="3"/>
      <c r="W43" s="5"/>
      <c r="X43" s="3"/>
      <c r="Y43" s="5"/>
      <c r="Z43" s="3"/>
      <c r="AA43" s="4"/>
      <c r="AB43" s="3"/>
      <c r="AC43" s="4"/>
      <c r="AD43" s="3"/>
      <c r="AE43" s="4"/>
      <c r="AF43" s="3"/>
      <c r="AG43" s="4"/>
      <c r="AH43" s="3"/>
      <c r="AI43" s="5"/>
      <c r="AJ43" s="3"/>
      <c r="AK43" s="5"/>
      <c r="AL43" s="3"/>
      <c r="AM43" s="5"/>
      <c r="AN43" s="3"/>
      <c r="AO43" s="5"/>
      <c r="AP43" s="45"/>
      <c r="AQ43" s="47"/>
      <c r="AR43" s="3"/>
      <c r="AS43" s="4"/>
      <c r="AT43" s="3"/>
      <c r="AU43" s="4"/>
      <c r="AV43" s="3"/>
      <c r="AW43" s="5"/>
      <c r="AX43" s="3"/>
      <c r="AY43" s="5"/>
      <c r="AZ43" s="3"/>
      <c r="BA43" s="5"/>
      <c r="BB43" s="3"/>
      <c r="BC43" s="4"/>
      <c r="BD43" s="3"/>
      <c r="BE43" s="4"/>
      <c r="BF43" s="3"/>
      <c r="BG43" s="4"/>
      <c r="BH43" s="3"/>
      <c r="BI43" s="4"/>
      <c r="BJ43" s="3"/>
      <c r="BK43" s="5"/>
      <c r="BL43" s="3"/>
      <c r="BM43" s="5"/>
      <c r="BN43" s="3"/>
      <c r="BO43" s="5"/>
      <c r="BP43" s="3"/>
      <c r="BQ43" s="4"/>
      <c r="BR43" s="3"/>
      <c r="BS43" s="5"/>
      <c r="BT43" s="3"/>
      <c r="BU43" s="4"/>
      <c r="BV43" s="3"/>
      <c r="BW43" s="4"/>
      <c r="BX43" s="3"/>
      <c r="BY43" s="5"/>
      <c r="BZ43" s="3"/>
      <c r="CA43" s="5"/>
      <c r="CB43" s="3"/>
      <c r="CC43" s="5"/>
      <c r="CD43" s="3"/>
      <c r="CE43" s="4"/>
      <c r="CF43" s="3"/>
      <c r="CG43" s="5"/>
      <c r="CH43" s="3"/>
      <c r="CI43" s="4"/>
      <c r="CJ43" s="3"/>
      <c r="CK43" s="4"/>
      <c r="CL43" s="3"/>
      <c r="CM43" s="4"/>
      <c r="CN43" s="3"/>
      <c r="CO43" s="5"/>
      <c r="CP43" s="3"/>
      <c r="CQ43" s="5"/>
      <c r="CR43" s="3"/>
      <c r="CS43" s="4"/>
      <c r="CT43" s="3"/>
      <c r="CU43" s="4"/>
      <c r="CV43" s="3"/>
      <c r="CW43" s="5"/>
      <c r="CX43" s="3"/>
      <c r="CY43" s="4"/>
      <c r="CZ43" s="3"/>
      <c r="DA43" s="4"/>
      <c r="DB43" s="3"/>
      <c r="DC43" s="4"/>
      <c r="DD43" s="3"/>
      <c r="DE43" s="5"/>
      <c r="DF43" s="3"/>
      <c r="DG43" s="4"/>
      <c r="DH43" s="3"/>
      <c r="DI43" s="4"/>
      <c r="DJ43" s="3"/>
      <c r="DK43" s="5"/>
      <c r="DL43" s="3"/>
      <c r="DM43" s="4"/>
      <c r="DN43" s="3"/>
      <c r="DO43" s="5"/>
      <c r="DP43" s="3"/>
      <c r="DQ43" s="5"/>
      <c r="DR43" s="3"/>
      <c r="DS43" s="5"/>
      <c r="DT43" s="3"/>
      <c r="DU43" s="4"/>
      <c r="DV43" s="3"/>
      <c r="DW43" s="4"/>
      <c r="DX43" s="3"/>
      <c r="DY43" s="5"/>
      <c r="DZ43" s="3"/>
      <c r="EA43" s="4"/>
      <c r="EB43" s="3"/>
      <c r="EC43" s="5"/>
      <c r="ED43" s="3"/>
      <c r="EE43" s="5"/>
      <c r="EF43" s="3"/>
      <c r="EG43" s="5"/>
      <c r="EH43" s="3"/>
      <c r="EI43" s="5"/>
      <c r="EJ43" s="3"/>
      <c r="EK43" s="4"/>
      <c r="EL43" s="3"/>
      <c r="EM43" s="4"/>
      <c r="EN43" s="3"/>
      <c r="EO43" s="4"/>
      <c r="EP43" s="3"/>
      <c r="EQ43" s="5"/>
      <c r="ER43" s="3"/>
      <c r="ES43" s="5"/>
      <c r="ET43" s="3"/>
      <c r="EU43" s="5"/>
      <c r="EV43" s="3"/>
      <c r="EW43" s="4"/>
      <c r="EX43" s="3"/>
      <c r="EY43" s="4"/>
      <c r="EZ43" s="3"/>
      <c r="FA43" s="4"/>
      <c r="FB43" s="3"/>
      <c r="FC43" s="4"/>
      <c r="FD43" s="3"/>
      <c r="FE43" s="5"/>
      <c r="FF43" s="3"/>
      <c r="FG43" s="5"/>
      <c r="FH43" s="3"/>
      <c r="FI43" s="5"/>
      <c r="FJ43" s="3"/>
      <c r="FK43" s="4"/>
      <c r="FL43" s="3"/>
      <c r="FM43" s="5"/>
      <c r="FN43" s="3"/>
      <c r="FO43" s="4"/>
      <c r="FP43" s="3"/>
      <c r="FQ43" s="4"/>
      <c r="FR43" s="3"/>
      <c r="FS43" s="5"/>
      <c r="FT43" s="3"/>
      <c r="FU43" s="5"/>
      <c r="FV43" s="3"/>
      <c r="FW43" s="5"/>
      <c r="FX43" s="3"/>
      <c r="FY43" s="4"/>
      <c r="FZ43" s="3"/>
      <c r="GA43" s="5"/>
      <c r="GB43" s="3"/>
      <c r="GC43" s="4"/>
      <c r="GD43" s="3"/>
      <c r="GE43" s="4"/>
      <c r="GF43" s="3"/>
      <c r="GG43" s="4"/>
      <c r="GH43" s="3"/>
      <c r="GI43" s="5"/>
      <c r="GJ43" s="3"/>
      <c r="GK43" s="5"/>
      <c r="GL43" s="3"/>
      <c r="GM43" s="4"/>
      <c r="GN43" s="3"/>
      <c r="GO43" s="4"/>
      <c r="GP43" s="3"/>
      <c r="GQ43" s="5"/>
      <c r="GR43" s="3"/>
      <c r="GS43" s="4"/>
      <c r="GT43" s="3"/>
      <c r="GU43" s="4"/>
      <c r="GV43" s="3"/>
      <c r="GW43" s="4"/>
      <c r="GX43" s="3"/>
      <c r="GY43" s="5"/>
      <c r="GZ43" s="3"/>
      <c r="HA43" s="4"/>
      <c r="HB43" s="3"/>
      <c r="HC43" s="4"/>
      <c r="HD43" s="3"/>
      <c r="HE43" s="5"/>
      <c r="HF43" s="3"/>
      <c r="HG43" s="4"/>
      <c r="HH43" s="3"/>
      <c r="HI43" s="5"/>
      <c r="HJ43" s="3"/>
      <c r="HK43" s="5"/>
      <c r="HL43" s="3"/>
      <c r="HM43" s="5"/>
      <c r="HN43" s="3"/>
      <c r="HO43" s="4"/>
      <c r="HP43" s="3"/>
      <c r="HQ43" s="4"/>
      <c r="HR43" s="3"/>
      <c r="HS43" s="5"/>
      <c r="HT43" s="3"/>
      <c r="HU43" s="4"/>
      <c r="HV43" s="3"/>
      <c r="HW43" s="5"/>
      <c r="HX43" s="3"/>
      <c r="HY43" s="5"/>
      <c r="HZ43" s="3"/>
      <c r="IA43" s="5"/>
      <c r="IB43" s="3"/>
      <c r="IC43" s="5"/>
      <c r="ID43" s="3"/>
      <c r="IE43" s="4"/>
      <c r="IF43" s="3"/>
      <c r="IG43" s="4"/>
      <c r="IH43" s="3"/>
      <c r="II43" s="4"/>
      <c r="IJ43" s="3"/>
      <c r="IK43" s="5"/>
      <c r="IL43" s="3"/>
      <c r="IM43" s="5"/>
      <c r="IN43" s="3"/>
      <c r="IO43" s="5"/>
      <c r="IP43" s="3"/>
      <c r="IQ43" s="4"/>
      <c r="IR43" s="3"/>
      <c r="IS43" s="4"/>
      <c r="IT43" s="3"/>
      <c r="IU43" s="4"/>
      <c r="IV43" s="3"/>
      <c r="IW43" s="4"/>
      <c r="IX43" s="3"/>
      <c r="IY43" s="5"/>
      <c r="IZ43" s="3"/>
      <c r="JA43" s="5"/>
      <c r="JB43" s="3"/>
      <c r="JC43" s="5"/>
      <c r="JD43" s="3"/>
      <c r="JE43" s="4"/>
      <c r="JF43" s="3"/>
      <c r="JG43" s="5"/>
      <c r="JH43" s="3"/>
      <c r="JI43" s="4"/>
      <c r="JJ43" s="3"/>
      <c r="JK43" s="4"/>
      <c r="JL43" s="3"/>
      <c r="JM43" s="5"/>
      <c r="JN43" s="3"/>
      <c r="JO43" s="5"/>
      <c r="JP43" s="3"/>
      <c r="JQ43" s="5"/>
      <c r="JR43" s="3"/>
      <c r="JS43" s="4"/>
      <c r="JT43" s="3"/>
      <c r="JU43" s="5"/>
      <c r="JV43" s="3"/>
      <c r="JW43" s="4"/>
      <c r="JX43" s="3"/>
      <c r="JY43" s="4"/>
      <c r="JZ43" s="3"/>
      <c r="KA43" s="4"/>
      <c r="KB43" s="3"/>
      <c r="KC43" s="5"/>
      <c r="KD43" s="3"/>
      <c r="KE43" s="5"/>
      <c r="KF43" s="3"/>
      <c r="KG43" s="4"/>
      <c r="KH43" s="3"/>
      <c r="KI43" s="4"/>
      <c r="KJ43" s="3"/>
      <c r="KK43" s="5"/>
      <c r="KL43" s="3"/>
      <c r="KM43" s="4"/>
      <c r="KN43" s="3"/>
      <c r="KO43" s="4"/>
      <c r="KP43" s="3"/>
      <c r="KQ43" s="4"/>
      <c r="KR43" s="3"/>
      <c r="KS43" s="5"/>
      <c r="KT43" s="3"/>
      <c r="KU43" s="4"/>
      <c r="KV43" s="3"/>
      <c r="KW43" s="4"/>
      <c r="KX43" s="3"/>
      <c r="KY43" s="5"/>
      <c r="KZ43" s="3"/>
      <c r="LA43" s="4"/>
      <c r="LB43" s="3"/>
      <c r="LC43" s="5"/>
      <c r="LD43" s="3"/>
      <c r="LE43" s="5"/>
      <c r="LF43" s="3"/>
      <c r="LG43" s="5"/>
      <c r="LH43" s="3"/>
      <c r="LI43" s="4"/>
      <c r="LJ43" s="3"/>
      <c r="LK43" s="4"/>
      <c r="LL43" s="3"/>
      <c r="LM43" s="5"/>
      <c r="LN43" s="3"/>
      <c r="LO43" s="4"/>
      <c r="LP43" s="3"/>
      <c r="LQ43" s="5"/>
      <c r="LR43" s="3"/>
      <c r="LS43" s="5"/>
      <c r="LT43" s="3"/>
      <c r="LU43" s="5"/>
      <c r="LV43" s="3"/>
      <c r="LW43" s="5"/>
      <c r="LX43" s="3"/>
      <c r="LY43" s="4"/>
      <c r="LZ43" s="3"/>
      <c r="MA43" s="4"/>
      <c r="MB43" s="3"/>
      <c r="MC43" s="4"/>
      <c r="MD43" s="3"/>
      <c r="ME43" s="5"/>
      <c r="MF43" s="3"/>
      <c r="MG43" s="5"/>
      <c r="MH43" s="3"/>
      <c r="MI43" s="5"/>
      <c r="MJ43" s="3"/>
      <c r="MK43" s="4"/>
      <c r="ML43" s="3"/>
      <c r="MM43" s="4"/>
      <c r="MN43" s="3"/>
      <c r="MO43" s="4"/>
      <c r="MP43" s="3"/>
      <c r="MQ43" s="4"/>
      <c r="MR43" s="3"/>
      <c r="MS43" s="5"/>
      <c r="MT43" s="3"/>
      <c r="MU43" s="5"/>
      <c r="MV43" s="3"/>
      <c r="MW43" s="5"/>
      <c r="MX43" s="3"/>
      <c r="MY43" s="4"/>
      <c r="MZ43" s="3"/>
      <c r="NA43" s="5"/>
      <c r="NB43" s="3"/>
      <c r="NC43" s="4"/>
      <c r="ND43" s="3"/>
      <c r="NE43" s="4"/>
      <c r="NF43" s="3"/>
      <c r="NG43" s="5"/>
      <c r="NH43" s="3"/>
      <c r="NI43" s="5"/>
      <c r="NJ43" s="3"/>
      <c r="NK43" s="5"/>
      <c r="NL43" s="3"/>
      <c r="NM43" s="4"/>
      <c r="NN43" s="3"/>
      <c r="NO43" s="5"/>
      <c r="NP43" s="3"/>
      <c r="NQ43" s="4"/>
      <c r="NR43" s="3"/>
      <c r="NS43" s="4"/>
      <c r="NT43" s="3"/>
      <c r="NU43" s="4"/>
      <c r="NV43" s="3"/>
      <c r="NW43" s="5"/>
      <c r="NX43" s="3"/>
      <c r="NY43" s="5"/>
      <c r="NZ43" s="3"/>
      <c r="OA43" s="4"/>
      <c r="OB43" s="3"/>
      <c r="OC43" s="4"/>
      <c r="OD43" s="3"/>
      <c r="OE43" s="5"/>
      <c r="OF43" s="3"/>
      <c r="OG43" s="4"/>
      <c r="OH43" s="3"/>
      <c r="OI43" s="4"/>
      <c r="OJ43" s="3"/>
      <c r="OK43" s="4"/>
      <c r="OL43" s="3"/>
      <c r="OM43" s="5"/>
      <c r="ON43" s="3"/>
      <c r="OO43" s="4"/>
      <c r="OP43" s="3"/>
      <c r="OQ43" s="4"/>
      <c r="OR43" s="3"/>
      <c r="OS43" s="5"/>
      <c r="OT43" s="3"/>
      <c r="OU43" s="4"/>
      <c r="OV43" s="3"/>
      <c r="OW43" s="5"/>
      <c r="OX43" s="3"/>
      <c r="OY43" s="5"/>
      <c r="OZ43" s="3"/>
      <c r="PA43" s="5"/>
      <c r="PB43" s="3"/>
      <c r="PC43" s="4"/>
      <c r="PD43" s="3"/>
      <c r="PE43" s="4"/>
      <c r="PF43" s="3"/>
      <c r="PG43" s="5"/>
      <c r="PH43" s="3"/>
      <c r="PI43" s="4"/>
      <c r="PJ43" s="3"/>
      <c r="PK43" s="5"/>
      <c r="PL43" s="3"/>
      <c r="PM43" s="5"/>
      <c r="PN43" s="3"/>
      <c r="PO43" s="5"/>
      <c r="PP43" s="3"/>
      <c r="PQ43" s="5"/>
      <c r="PR43" s="3"/>
      <c r="PS43" s="4"/>
      <c r="PT43" s="3"/>
      <c r="PU43" s="4"/>
      <c r="PV43" s="3"/>
      <c r="PW43" s="4"/>
      <c r="PX43" s="3"/>
      <c r="PY43" s="5"/>
      <c r="PZ43" s="3"/>
      <c r="QA43" s="5"/>
      <c r="QB43" s="3"/>
      <c r="QC43" s="5"/>
      <c r="QD43" s="3"/>
      <c r="QE43" s="4"/>
      <c r="QF43" s="3"/>
      <c r="QG43" s="4"/>
      <c r="QH43" s="3"/>
      <c r="QI43" s="4"/>
      <c r="QJ43" s="3"/>
      <c r="QK43" s="4"/>
      <c r="QL43" s="3"/>
      <c r="QM43" s="5"/>
      <c r="QN43" s="3"/>
      <c r="QO43" s="5"/>
      <c r="QP43" s="3"/>
      <c r="QQ43" s="5"/>
      <c r="QR43" s="3"/>
      <c r="QS43" s="4"/>
      <c r="QT43" s="3"/>
      <c r="QU43" s="5"/>
      <c r="QV43" s="3"/>
      <c r="QW43" s="4"/>
      <c r="QX43" s="3"/>
      <c r="QY43" s="4"/>
      <c r="QZ43" s="3"/>
      <c r="RA43" s="5"/>
      <c r="RB43" s="3"/>
      <c r="RC43" s="5"/>
      <c r="RD43" s="3"/>
      <c r="RE43" s="5"/>
      <c r="RF43" s="3"/>
      <c r="RG43" s="4"/>
      <c r="RH43" s="3"/>
      <c r="RI43" s="5"/>
      <c r="RJ43" s="3"/>
      <c r="RK43" s="4"/>
      <c r="RL43" s="3"/>
      <c r="RM43" s="4"/>
      <c r="RN43" s="3"/>
      <c r="RO43" s="4"/>
      <c r="RP43" s="3"/>
      <c r="RQ43" s="5"/>
      <c r="RR43" s="3"/>
      <c r="RS43" s="5"/>
      <c r="RT43" s="3"/>
      <c r="RU43" s="4"/>
      <c r="RV43" s="3"/>
      <c r="RW43" s="4"/>
      <c r="RX43" s="3"/>
      <c r="RY43" s="5"/>
      <c r="RZ43" s="3"/>
      <c r="SA43" s="4"/>
      <c r="SB43" s="3"/>
      <c r="SC43" s="4"/>
      <c r="SD43" s="3"/>
      <c r="SE43" s="4"/>
      <c r="SF43" s="3"/>
      <c r="SG43" s="5"/>
      <c r="SH43" s="3"/>
      <c r="SI43" s="4"/>
      <c r="SJ43" s="3"/>
      <c r="SK43" s="4"/>
      <c r="SL43" s="3"/>
      <c r="SM43" s="5"/>
      <c r="SN43" s="3"/>
      <c r="SO43" s="4"/>
      <c r="SP43" s="3"/>
      <c r="SQ43" s="5"/>
      <c r="SR43" s="3"/>
      <c r="SS43" s="5"/>
      <c r="ST43" s="3"/>
      <c r="SU43" s="5"/>
      <c r="SV43" s="3"/>
      <c r="SW43" s="4"/>
      <c r="SX43" s="3"/>
      <c r="SY43" s="4"/>
      <c r="SZ43" s="3"/>
      <c r="TA43" s="5"/>
      <c r="TB43" s="3"/>
      <c r="TC43" s="4"/>
      <c r="TD43" s="3"/>
      <c r="TE43" s="5"/>
      <c r="TF43" s="3"/>
      <c r="TG43" s="5"/>
      <c r="TH43" s="3"/>
      <c r="TI43" s="5"/>
      <c r="TJ43" s="3"/>
      <c r="TK43" s="5"/>
      <c r="TL43" s="3"/>
      <c r="TM43" s="4"/>
      <c r="TN43" s="3"/>
      <c r="TO43" s="4"/>
      <c r="TP43" s="3"/>
      <c r="TQ43" s="4"/>
      <c r="TR43" s="3"/>
      <c r="TS43" s="5"/>
      <c r="TT43" s="3"/>
      <c r="TU43" s="5"/>
      <c r="TV43" s="3"/>
      <c r="TW43" s="5"/>
      <c r="TX43" s="3"/>
      <c r="TY43" s="4"/>
      <c r="TZ43" s="3"/>
      <c r="UA43" s="4"/>
      <c r="UB43" s="3"/>
      <c r="UC43" s="4"/>
      <c r="UD43" s="3"/>
      <c r="UE43" s="4"/>
      <c r="UF43" s="3"/>
      <c r="UG43" s="5"/>
      <c r="UH43" s="3"/>
      <c r="UI43" s="5"/>
      <c r="UJ43" s="3"/>
      <c r="UK43" s="5"/>
      <c r="UL43" s="3"/>
      <c r="UM43" s="4"/>
      <c r="UN43" s="3"/>
      <c r="UO43" s="5"/>
      <c r="UP43" s="3"/>
      <c r="UQ43" s="4"/>
      <c r="UR43" s="3"/>
      <c r="US43" s="4"/>
      <c r="UT43" s="3"/>
      <c r="UU43" s="5"/>
      <c r="UV43" s="3"/>
      <c r="UW43" s="5"/>
      <c r="UX43" s="3"/>
      <c r="UY43" s="5"/>
      <c r="UZ43" s="3"/>
      <c r="VA43" s="4"/>
      <c r="VB43" s="3"/>
      <c r="VC43" s="5"/>
      <c r="VD43" s="3"/>
      <c r="VE43" s="4"/>
      <c r="VF43" s="3"/>
      <c r="VG43" s="4"/>
      <c r="VH43" s="3"/>
      <c r="VI43" s="4"/>
      <c r="VJ43" s="3"/>
      <c r="VK43" s="5"/>
      <c r="VL43" s="3"/>
      <c r="VM43" s="5"/>
      <c r="VN43" s="3"/>
      <c r="VO43" s="4"/>
      <c r="VP43" s="3"/>
      <c r="VQ43" s="4"/>
      <c r="VR43" s="3"/>
      <c r="VS43" s="5"/>
      <c r="VT43" s="3"/>
      <c r="VU43" s="4"/>
      <c r="VV43" s="3"/>
      <c r="VW43" s="4"/>
      <c r="VX43" s="3"/>
      <c r="VY43" s="5"/>
      <c r="VZ43" s="3"/>
      <c r="WA43" s="5"/>
      <c r="WB43" s="3"/>
      <c r="WC43" s="4"/>
      <c r="WD43" s="3"/>
      <c r="WE43" s="4"/>
      <c r="WF43" s="3"/>
      <c r="WG43" s="5"/>
      <c r="WH43" s="3"/>
      <c r="WI43" s="4"/>
      <c r="WJ43" s="3"/>
      <c r="WK43" s="4"/>
      <c r="WL43" s="3"/>
      <c r="WM43" s="5"/>
      <c r="WN43" s="3"/>
      <c r="WO43" s="5"/>
      <c r="WP43" s="3"/>
      <c r="WQ43" s="4"/>
      <c r="WR43" s="3"/>
      <c r="WS43" s="4"/>
      <c r="WT43" s="3"/>
      <c r="WU43" s="5"/>
      <c r="WV43" s="3"/>
      <c r="WW43" s="4"/>
      <c r="WX43" s="3"/>
      <c r="WY43" s="4"/>
      <c r="WZ43" s="3"/>
      <c r="XA43" s="5"/>
      <c r="XB43" s="3"/>
      <c r="XC43" s="5"/>
      <c r="XD43" s="3"/>
      <c r="XE43" s="4"/>
      <c r="XF43" s="3"/>
      <c r="XG43" s="4"/>
      <c r="XH43" s="3"/>
      <c r="XI43" s="5"/>
      <c r="XJ43" s="3"/>
      <c r="XK43" s="4"/>
      <c r="XL43" s="3"/>
      <c r="XM43" s="4"/>
      <c r="XN43" s="3"/>
      <c r="XO43" s="5"/>
      <c r="XP43" s="3"/>
      <c r="XQ43" s="5"/>
      <c r="XR43" s="3"/>
      <c r="XS43" s="4"/>
      <c r="XT43" s="3"/>
      <c r="XU43" s="4"/>
      <c r="XV43" s="3"/>
      <c r="XW43" s="5"/>
      <c r="XX43" s="3"/>
      <c r="XY43" s="4"/>
      <c r="XZ43" s="3"/>
      <c r="YA43" s="4"/>
      <c r="YB43" s="3"/>
      <c r="YC43" s="4"/>
      <c r="YD43" s="3"/>
      <c r="YE43" s="5"/>
      <c r="YF43" s="3"/>
      <c r="YG43" s="4"/>
      <c r="YH43" s="3"/>
      <c r="YI43" s="4"/>
      <c r="YJ43" s="3"/>
      <c r="YK43" s="4"/>
      <c r="YL43" s="3"/>
      <c r="YM43" s="4"/>
      <c r="YN43" s="3"/>
      <c r="YO43" s="4"/>
      <c r="YP43" s="3"/>
      <c r="YQ43" s="4"/>
      <c r="YR43" s="3"/>
      <c r="YS43" s="5"/>
      <c r="YT43" s="3"/>
      <c r="YU43" s="4"/>
      <c r="YV43" s="3"/>
      <c r="YW43" s="5"/>
      <c r="YX43" s="3"/>
      <c r="YY43" s="4"/>
      <c r="YZ43" s="3"/>
      <c r="ZA43" s="4"/>
      <c r="ZB43" s="3"/>
      <c r="ZC43" s="4"/>
      <c r="ZD43" s="3"/>
      <c r="ZE43" s="5"/>
      <c r="ZF43" s="3"/>
      <c r="ZG43" s="5"/>
      <c r="ZH43" s="3"/>
      <c r="ZI43" s="4"/>
      <c r="ZJ43" s="3"/>
      <c r="ZK43" s="4"/>
      <c r="ZL43" s="3"/>
      <c r="ZM43" s="5"/>
      <c r="ZN43" s="3"/>
      <c r="ZO43" s="4"/>
      <c r="ZP43" s="3"/>
      <c r="ZQ43" s="4"/>
      <c r="ZR43" s="3"/>
      <c r="ZS43" s="5"/>
      <c r="ZT43" s="3"/>
      <c r="ZU43" s="5"/>
      <c r="ZV43" s="3"/>
      <c r="ZW43" s="4"/>
      <c r="ZX43" s="3"/>
      <c r="ZY43" s="4"/>
      <c r="ZZ43" s="3"/>
      <c r="AAA43" s="5"/>
      <c r="AAB43" s="3"/>
      <c r="AAC43" s="4"/>
      <c r="AAD43" s="3"/>
      <c r="AAE43" s="4"/>
      <c r="AAF43" s="3"/>
      <c r="AAG43" s="5"/>
      <c r="AAH43" s="3"/>
      <c r="AAI43" s="5"/>
      <c r="AAJ43" s="3"/>
      <c r="AAK43" s="4"/>
      <c r="AAL43" s="3"/>
      <c r="AAM43" s="4"/>
      <c r="AAN43" s="3"/>
      <c r="AAO43" s="5"/>
      <c r="AAP43" s="3"/>
      <c r="AAQ43" s="4"/>
      <c r="AAR43" s="3"/>
      <c r="AAS43" s="4"/>
      <c r="AAT43" s="3"/>
      <c r="AAU43" s="5"/>
      <c r="AAV43" s="3"/>
      <c r="AAW43" s="5"/>
      <c r="AAX43" s="3"/>
      <c r="AAY43" s="4"/>
      <c r="AAZ43" s="3"/>
      <c r="ABA43" s="4"/>
      <c r="ABB43" s="3"/>
      <c r="ABC43" s="5"/>
      <c r="ABD43" s="3"/>
      <c r="ABE43" s="4"/>
      <c r="ABF43" s="3"/>
      <c r="ABG43" s="4"/>
      <c r="ABH43" s="3"/>
      <c r="ABI43" s="5"/>
      <c r="ABJ43" s="3"/>
      <c r="ABK43" s="5"/>
      <c r="ABL43" s="3"/>
      <c r="ABM43" s="4"/>
      <c r="ABN43" s="3"/>
      <c r="ABO43" s="4"/>
      <c r="ABP43" s="3"/>
      <c r="ABQ43" s="5"/>
      <c r="ABR43" s="3"/>
      <c r="ABS43" s="4"/>
      <c r="ABT43" s="3"/>
      <c r="ABU43" s="4"/>
      <c r="ABV43" s="3"/>
      <c r="ABW43" s="4"/>
      <c r="ABX43" s="3"/>
      <c r="ABY43" s="5"/>
      <c r="ABZ43" s="3"/>
      <c r="ACA43" s="4"/>
      <c r="ACB43" s="3"/>
      <c r="ACC43" s="4"/>
      <c r="ACD43" s="3"/>
      <c r="ACE43" s="4"/>
      <c r="ACF43" s="3"/>
      <c r="ACG43" s="4"/>
      <c r="ACH43" s="3"/>
      <c r="ACI43" s="4"/>
      <c r="ACJ43" s="3"/>
      <c r="ACK43" s="4"/>
      <c r="ACL43" s="3"/>
      <c r="ACM43" s="5"/>
      <c r="ACN43" s="3"/>
      <c r="ACO43" s="4"/>
      <c r="ACP43" s="3"/>
      <c r="ACQ43" s="5"/>
      <c r="ACR43" s="3"/>
      <c r="ACS43" s="4"/>
      <c r="ACT43" s="3"/>
      <c r="ACU43" s="4"/>
      <c r="ACV43" s="3"/>
      <c r="ACW43" s="4"/>
      <c r="ACX43" s="3"/>
      <c r="ACY43" s="5"/>
      <c r="ACZ43" s="3"/>
      <c r="ADA43" s="5"/>
      <c r="ADB43" s="3"/>
      <c r="ADC43" s="4"/>
      <c r="ADD43" s="3"/>
      <c r="ADE43" s="4"/>
      <c r="ADF43" s="3"/>
      <c r="ADG43" s="5"/>
    </row>
    <row r="44" spans="1:787" ht="20.25" customHeight="1">
      <c r="A44" s="259">
        <v>22</v>
      </c>
      <c r="B44" s="253"/>
      <c r="C44" s="56">
        <f>IF(B44="","",B44)</f>
      </c>
      <c r="D44" s="3"/>
      <c r="E44" s="4"/>
      <c r="F44" s="3"/>
      <c r="G44" s="5"/>
      <c r="H44" s="3"/>
      <c r="I44" s="5"/>
      <c r="J44" s="3"/>
      <c r="K44" s="5"/>
      <c r="L44" s="3"/>
      <c r="M44" s="5"/>
      <c r="N44" s="3"/>
      <c r="O44" s="5"/>
      <c r="P44" s="3"/>
      <c r="Q44" s="5"/>
      <c r="R44" s="3"/>
      <c r="S44" s="4"/>
      <c r="T44" s="3"/>
      <c r="U44" s="5"/>
      <c r="V44" s="3"/>
      <c r="W44" s="5"/>
      <c r="X44" s="3"/>
      <c r="Y44" s="5"/>
      <c r="Z44" s="3"/>
      <c r="AA44" s="4"/>
      <c r="AB44" s="3"/>
      <c r="AC44" s="4"/>
      <c r="AD44" s="3"/>
      <c r="AE44" s="4"/>
      <c r="AF44" s="3"/>
      <c r="AG44" s="4"/>
      <c r="AH44" s="3"/>
      <c r="AI44" s="5"/>
      <c r="AJ44" s="3"/>
      <c r="AK44" s="5"/>
      <c r="AL44" s="3"/>
      <c r="AM44" s="5"/>
      <c r="AN44" s="3"/>
      <c r="AO44" s="4"/>
      <c r="AP44" s="3"/>
      <c r="AQ44" s="4"/>
      <c r="AR44" s="3"/>
      <c r="AS44" s="4"/>
      <c r="AT44" s="3"/>
      <c r="AU44" s="4"/>
      <c r="AV44" s="3"/>
      <c r="AW44" s="5"/>
      <c r="AX44" s="3"/>
      <c r="AY44" s="5"/>
      <c r="AZ44" s="3"/>
      <c r="BA44" s="5"/>
      <c r="BB44" s="3"/>
      <c r="BC44" s="4"/>
      <c r="BD44" s="3"/>
      <c r="BE44" s="4"/>
      <c r="BF44" s="3"/>
      <c r="BG44" s="4"/>
      <c r="BH44" s="3"/>
      <c r="BI44" s="4"/>
      <c r="BJ44" s="3"/>
      <c r="BK44" s="5"/>
      <c r="BL44" s="3"/>
      <c r="BM44" s="5"/>
      <c r="BN44" s="3"/>
      <c r="BO44" s="5"/>
      <c r="BP44" s="3"/>
      <c r="BQ44" s="4"/>
      <c r="BR44" s="3"/>
      <c r="BS44" s="4"/>
      <c r="BT44" s="3"/>
      <c r="BU44" s="4"/>
      <c r="BV44" s="3"/>
      <c r="BW44" s="4"/>
      <c r="BX44" s="3"/>
      <c r="BY44" s="5"/>
      <c r="BZ44" s="3"/>
      <c r="CA44" s="5"/>
      <c r="CB44" s="3"/>
      <c r="CC44" s="5"/>
      <c r="CD44" s="3"/>
      <c r="CE44" s="5"/>
      <c r="CF44" s="3"/>
      <c r="CG44" s="5"/>
      <c r="CH44" s="3"/>
      <c r="CI44" s="4"/>
      <c r="CJ44" s="3"/>
      <c r="CK44" s="4"/>
      <c r="CL44" s="3"/>
      <c r="CM44" s="4"/>
      <c r="CN44" s="3"/>
      <c r="CO44" s="5"/>
      <c r="CP44" s="3"/>
      <c r="CQ44" s="5"/>
      <c r="CR44" s="3"/>
      <c r="CS44" s="4"/>
      <c r="CT44" s="3"/>
      <c r="CU44" s="4"/>
      <c r="CV44" s="3"/>
      <c r="CW44" s="5"/>
      <c r="CX44" s="3"/>
      <c r="CY44" s="4"/>
      <c r="CZ44" s="3"/>
      <c r="DA44" s="5"/>
      <c r="DB44" s="3"/>
      <c r="DC44" s="5"/>
      <c r="DD44" s="3"/>
      <c r="DE44" s="5"/>
      <c r="DF44" s="3"/>
      <c r="DG44" s="5"/>
      <c r="DH44" s="3"/>
      <c r="DI44" s="5"/>
      <c r="DJ44" s="3"/>
      <c r="DK44" s="5"/>
      <c r="DL44" s="3"/>
      <c r="DM44" s="4"/>
      <c r="DN44" s="3"/>
      <c r="DO44" s="5"/>
      <c r="DP44" s="3"/>
      <c r="DQ44" s="5"/>
      <c r="DR44" s="3"/>
      <c r="DS44" s="5"/>
      <c r="DT44" s="3"/>
      <c r="DU44" s="4"/>
      <c r="DV44" s="3"/>
      <c r="DW44" s="4"/>
      <c r="DX44" s="3"/>
      <c r="DY44" s="5"/>
      <c r="DZ44" s="3"/>
      <c r="EA44" s="4"/>
      <c r="EB44" s="3"/>
      <c r="EC44" s="5"/>
      <c r="ED44" s="3"/>
      <c r="EE44" s="5"/>
      <c r="EF44" s="3"/>
      <c r="EG44" s="5"/>
      <c r="EH44" s="3"/>
      <c r="EI44" s="4"/>
      <c r="EJ44" s="3"/>
      <c r="EK44" s="4"/>
      <c r="EL44" s="3"/>
      <c r="EM44" s="4"/>
      <c r="EN44" s="3"/>
      <c r="EO44" s="4"/>
      <c r="EP44" s="3"/>
      <c r="EQ44" s="5"/>
      <c r="ER44" s="3"/>
      <c r="ES44" s="5"/>
      <c r="ET44" s="3"/>
      <c r="EU44" s="5"/>
      <c r="EV44" s="3"/>
      <c r="EW44" s="4"/>
      <c r="EX44" s="3"/>
      <c r="EY44" s="4"/>
      <c r="EZ44" s="3"/>
      <c r="FA44" s="4"/>
      <c r="FB44" s="3"/>
      <c r="FC44" s="4"/>
      <c r="FD44" s="3"/>
      <c r="FE44" s="5"/>
      <c r="FF44" s="3"/>
      <c r="FG44" s="5"/>
      <c r="FH44" s="3"/>
      <c r="FI44" s="5"/>
      <c r="FJ44" s="3"/>
      <c r="FK44" s="4"/>
      <c r="FL44" s="3"/>
      <c r="FM44" s="4"/>
      <c r="FN44" s="3"/>
      <c r="FO44" s="4"/>
      <c r="FP44" s="3"/>
      <c r="FQ44" s="4"/>
      <c r="FR44" s="3"/>
      <c r="FS44" s="5"/>
      <c r="FT44" s="3"/>
      <c r="FU44" s="5"/>
      <c r="FV44" s="3"/>
      <c r="FW44" s="5"/>
      <c r="FX44" s="3"/>
      <c r="FY44" s="5"/>
      <c r="FZ44" s="3"/>
      <c r="GA44" s="5"/>
      <c r="GB44" s="3"/>
      <c r="GC44" s="4"/>
      <c r="GD44" s="3"/>
      <c r="GE44" s="4"/>
      <c r="GF44" s="3"/>
      <c r="GG44" s="4"/>
      <c r="GH44" s="3"/>
      <c r="GI44" s="5"/>
      <c r="GJ44" s="3"/>
      <c r="GK44" s="5"/>
      <c r="GL44" s="3"/>
      <c r="GM44" s="4"/>
      <c r="GN44" s="3"/>
      <c r="GO44" s="4"/>
      <c r="GP44" s="3"/>
      <c r="GQ44" s="5"/>
      <c r="GR44" s="3"/>
      <c r="GS44" s="4"/>
      <c r="GT44" s="3"/>
      <c r="GU44" s="5"/>
      <c r="GV44" s="3"/>
      <c r="GW44" s="5"/>
      <c r="GX44" s="3"/>
      <c r="GY44" s="5"/>
      <c r="GZ44" s="3"/>
      <c r="HA44" s="5"/>
      <c r="HB44" s="3"/>
      <c r="HC44" s="5"/>
      <c r="HD44" s="3"/>
      <c r="HE44" s="5"/>
      <c r="HF44" s="3"/>
      <c r="HG44" s="4"/>
      <c r="HH44" s="3"/>
      <c r="HI44" s="5"/>
      <c r="HJ44" s="3"/>
      <c r="HK44" s="5"/>
      <c r="HL44" s="3"/>
      <c r="HM44" s="5"/>
      <c r="HN44" s="3"/>
      <c r="HO44" s="4"/>
      <c r="HP44" s="3"/>
      <c r="HQ44" s="4"/>
      <c r="HR44" s="3"/>
      <c r="HS44" s="5"/>
      <c r="HT44" s="3"/>
      <c r="HU44" s="4"/>
      <c r="HV44" s="3"/>
      <c r="HW44" s="5"/>
      <c r="HX44" s="3"/>
      <c r="HY44" s="5"/>
      <c r="HZ44" s="3"/>
      <c r="IA44" s="5"/>
      <c r="IB44" s="3"/>
      <c r="IC44" s="4"/>
      <c r="ID44" s="3"/>
      <c r="IE44" s="4"/>
      <c r="IF44" s="3"/>
      <c r="IG44" s="4"/>
      <c r="IH44" s="3"/>
      <c r="II44" s="4"/>
      <c r="IJ44" s="3"/>
      <c r="IK44" s="5"/>
      <c r="IL44" s="3"/>
      <c r="IM44" s="5"/>
      <c r="IN44" s="3"/>
      <c r="IO44" s="5"/>
      <c r="IP44" s="3"/>
      <c r="IQ44" s="4"/>
      <c r="IR44" s="3"/>
      <c r="IS44" s="4"/>
      <c r="IT44" s="3"/>
      <c r="IU44" s="4"/>
      <c r="IV44" s="3"/>
      <c r="IW44" s="4"/>
      <c r="IX44" s="3"/>
      <c r="IY44" s="5"/>
      <c r="IZ44" s="3"/>
      <c r="JA44" s="5"/>
      <c r="JB44" s="3"/>
      <c r="JC44" s="5"/>
      <c r="JD44" s="3"/>
      <c r="JE44" s="4"/>
      <c r="JF44" s="3"/>
      <c r="JG44" s="4"/>
      <c r="JH44" s="3"/>
      <c r="JI44" s="4"/>
      <c r="JJ44" s="3"/>
      <c r="JK44" s="4"/>
      <c r="JL44" s="3"/>
      <c r="JM44" s="5"/>
      <c r="JN44" s="3"/>
      <c r="JO44" s="5"/>
      <c r="JP44" s="3"/>
      <c r="JQ44" s="5"/>
      <c r="JR44" s="3"/>
      <c r="JS44" s="5"/>
      <c r="JT44" s="3"/>
      <c r="JU44" s="5"/>
      <c r="JV44" s="3"/>
      <c r="JW44" s="4"/>
      <c r="JX44" s="3"/>
      <c r="JY44" s="4"/>
      <c r="JZ44" s="3"/>
      <c r="KA44" s="4"/>
      <c r="KB44" s="3"/>
      <c r="KC44" s="5"/>
      <c r="KD44" s="3"/>
      <c r="KE44" s="5"/>
      <c r="KF44" s="3"/>
      <c r="KG44" s="4"/>
      <c r="KH44" s="3"/>
      <c r="KI44" s="4"/>
      <c r="KJ44" s="3"/>
      <c r="KK44" s="5"/>
      <c r="KL44" s="3"/>
      <c r="KM44" s="4"/>
      <c r="KN44" s="3"/>
      <c r="KO44" s="5"/>
      <c r="KP44" s="3"/>
      <c r="KQ44" s="5"/>
      <c r="KR44" s="3"/>
      <c r="KS44" s="5"/>
      <c r="KT44" s="3"/>
      <c r="KU44" s="5"/>
      <c r="KV44" s="3"/>
      <c r="KW44" s="5"/>
      <c r="KX44" s="3"/>
      <c r="KY44" s="5"/>
      <c r="KZ44" s="3"/>
      <c r="LA44" s="4"/>
      <c r="LB44" s="3"/>
      <c r="LC44" s="5"/>
      <c r="LD44" s="3"/>
      <c r="LE44" s="5"/>
      <c r="LF44" s="3"/>
      <c r="LG44" s="5"/>
      <c r="LH44" s="3"/>
      <c r="LI44" s="4"/>
      <c r="LJ44" s="3"/>
      <c r="LK44" s="4"/>
      <c r="LL44" s="3"/>
      <c r="LM44" s="5"/>
      <c r="LN44" s="3"/>
      <c r="LO44" s="4"/>
      <c r="LP44" s="3"/>
      <c r="LQ44" s="5"/>
      <c r="LR44" s="3"/>
      <c r="LS44" s="5"/>
      <c r="LT44" s="3"/>
      <c r="LU44" s="5"/>
      <c r="LV44" s="3"/>
      <c r="LW44" s="4"/>
      <c r="LX44" s="3"/>
      <c r="LY44" s="4"/>
      <c r="LZ44" s="3"/>
      <c r="MA44" s="4"/>
      <c r="MB44" s="3"/>
      <c r="MC44" s="4"/>
      <c r="MD44" s="3"/>
      <c r="ME44" s="5"/>
      <c r="MF44" s="3"/>
      <c r="MG44" s="5"/>
      <c r="MH44" s="3"/>
      <c r="MI44" s="5"/>
      <c r="MJ44" s="3"/>
      <c r="MK44" s="4"/>
      <c r="ML44" s="3"/>
      <c r="MM44" s="4"/>
      <c r="MN44" s="3"/>
      <c r="MO44" s="4"/>
      <c r="MP44" s="3"/>
      <c r="MQ44" s="4"/>
      <c r="MR44" s="3"/>
      <c r="MS44" s="5"/>
      <c r="MT44" s="3"/>
      <c r="MU44" s="5"/>
      <c r="MV44" s="3"/>
      <c r="MW44" s="5"/>
      <c r="MX44" s="3"/>
      <c r="MY44" s="4"/>
      <c r="MZ44" s="3"/>
      <c r="NA44" s="4"/>
      <c r="NB44" s="3"/>
      <c r="NC44" s="4"/>
      <c r="ND44" s="3"/>
      <c r="NE44" s="4"/>
      <c r="NF44" s="3"/>
      <c r="NG44" s="5"/>
      <c r="NH44" s="3"/>
      <c r="NI44" s="5"/>
      <c r="NJ44" s="3"/>
      <c r="NK44" s="5"/>
      <c r="NL44" s="3"/>
      <c r="NM44" s="5"/>
      <c r="NN44" s="3"/>
      <c r="NO44" s="5"/>
      <c r="NP44" s="3"/>
      <c r="NQ44" s="4"/>
      <c r="NR44" s="3"/>
      <c r="NS44" s="4"/>
      <c r="NT44" s="3"/>
      <c r="NU44" s="4"/>
      <c r="NV44" s="3"/>
      <c r="NW44" s="5"/>
      <c r="NX44" s="3"/>
      <c r="NY44" s="5"/>
      <c r="NZ44" s="3"/>
      <c r="OA44" s="4"/>
      <c r="OB44" s="3"/>
      <c r="OC44" s="4"/>
      <c r="OD44" s="3"/>
      <c r="OE44" s="5"/>
      <c r="OF44" s="3"/>
      <c r="OG44" s="4"/>
      <c r="OH44" s="3"/>
      <c r="OI44" s="5"/>
      <c r="OJ44" s="3"/>
      <c r="OK44" s="5"/>
      <c r="OL44" s="3"/>
      <c r="OM44" s="5"/>
      <c r="ON44" s="3"/>
      <c r="OO44" s="5"/>
      <c r="OP44" s="3"/>
      <c r="OQ44" s="5"/>
      <c r="OR44" s="3"/>
      <c r="OS44" s="5"/>
      <c r="OT44" s="3"/>
      <c r="OU44" s="4"/>
      <c r="OV44" s="3"/>
      <c r="OW44" s="5"/>
      <c r="OX44" s="3"/>
      <c r="OY44" s="5"/>
      <c r="OZ44" s="3"/>
      <c r="PA44" s="5"/>
      <c r="PB44" s="3"/>
      <c r="PC44" s="4"/>
      <c r="PD44" s="3"/>
      <c r="PE44" s="4"/>
      <c r="PF44" s="3"/>
      <c r="PG44" s="5"/>
      <c r="PH44" s="3"/>
      <c r="PI44" s="4"/>
      <c r="PJ44" s="3"/>
      <c r="PK44" s="5"/>
      <c r="PL44" s="3"/>
      <c r="PM44" s="5"/>
      <c r="PN44" s="3"/>
      <c r="PO44" s="5"/>
      <c r="PP44" s="3"/>
      <c r="PQ44" s="4"/>
      <c r="PR44" s="3"/>
      <c r="PS44" s="4"/>
      <c r="PT44" s="3"/>
      <c r="PU44" s="4"/>
      <c r="PV44" s="3"/>
      <c r="PW44" s="4"/>
      <c r="PX44" s="3"/>
      <c r="PY44" s="5"/>
      <c r="PZ44" s="3"/>
      <c r="QA44" s="5"/>
      <c r="QB44" s="3"/>
      <c r="QC44" s="5"/>
      <c r="QD44" s="3"/>
      <c r="QE44" s="4"/>
      <c r="QF44" s="3"/>
      <c r="QG44" s="4"/>
      <c r="QH44" s="3"/>
      <c r="QI44" s="4"/>
      <c r="QJ44" s="3"/>
      <c r="QK44" s="4"/>
      <c r="QL44" s="3"/>
      <c r="QM44" s="5"/>
      <c r="QN44" s="3"/>
      <c r="QO44" s="5"/>
      <c r="QP44" s="3"/>
      <c r="QQ44" s="5"/>
      <c r="QR44" s="3"/>
      <c r="QS44" s="4"/>
      <c r="QT44" s="3"/>
      <c r="QU44" s="4"/>
      <c r="QV44" s="3"/>
      <c r="QW44" s="4"/>
      <c r="QX44" s="3"/>
      <c r="QY44" s="4"/>
      <c r="QZ44" s="3"/>
      <c r="RA44" s="5"/>
      <c r="RB44" s="3"/>
      <c r="RC44" s="5"/>
      <c r="RD44" s="3"/>
      <c r="RE44" s="5"/>
      <c r="RF44" s="3"/>
      <c r="RG44" s="5"/>
      <c r="RH44" s="3"/>
      <c r="RI44" s="5"/>
      <c r="RJ44" s="3"/>
      <c r="RK44" s="4"/>
      <c r="RL44" s="3"/>
      <c r="RM44" s="4"/>
      <c r="RN44" s="3"/>
      <c r="RO44" s="4"/>
      <c r="RP44" s="3"/>
      <c r="RQ44" s="5"/>
      <c r="RR44" s="3"/>
      <c r="RS44" s="5"/>
      <c r="RT44" s="3"/>
      <c r="RU44" s="4"/>
      <c r="RV44" s="3"/>
      <c r="RW44" s="4"/>
      <c r="RX44" s="3"/>
      <c r="RY44" s="5"/>
      <c r="RZ44" s="3"/>
      <c r="SA44" s="4"/>
      <c r="SB44" s="3"/>
      <c r="SC44" s="5"/>
      <c r="SD44" s="3"/>
      <c r="SE44" s="5"/>
      <c r="SF44" s="3"/>
      <c r="SG44" s="5"/>
      <c r="SH44" s="3"/>
      <c r="SI44" s="5"/>
      <c r="SJ44" s="3"/>
      <c r="SK44" s="5"/>
      <c r="SL44" s="3"/>
      <c r="SM44" s="5"/>
      <c r="SN44" s="3"/>
      <c r="SO44" s="4"/>
      <c r="SP44" s="3"/>
      <c r="SQ44" s="5"/>
      <c r="SR44" s="3"/>
      <c r="SS44" s="5"/>
      <c r="ST44" s="3"/>
      <c r="SU44" s="5"/>
      <c r="SV44" s="3"/>
      <c r="SW44" s="4"/>
      <c r="SX44" s="3"/>
      <c r="SY44" s="4"/>
      <c r="SZ44" s="3"/>
      <c r="TA44" s="5"/>
      <c r="TB44" s="3"/>
      <c r="TC44" s="4"/>
      <c r="TD44" s="3"/>
      <c r="TE44" s="5"/>
      <c r="TF44" s="3"/>
      <c r="TG44" s="5"/>
      <c r="TH44" s="3"/>
      <c r="TI44" s="5"/>
      <c r="TJ44" s="3"/>
      <c r="TK44" s="4"/>
      <c r="TL44" s="3"/>
      <c r="TM44" s="4"/>
      <c r="TN44" s="3"/>
      <c r="TO44" s="4"/>
      <c r="TP44" s="3"/>
      <c r="TQ44" s="4"/>
      <c r="TR44" s="3"/>
      <c r="TS44" s="5"/>
      <c r="TT44" s="3"/>
      <c r="TU44" s="5"/>
      <c r="TV44" s="3"/>
      <c r="TW44" s="5"/>
      <c r="TX44" s="3"/>
      <c r="TY44" s="4"/>
      <c r="TZ44" s="3"/>
      <c r="UA44" s="4"/>
      <c r="UB44" s="3"/>
      <c r="UC44" s="4"/>
      <c r="UD44" s="3"/>
      <c r="UE44" s="4"/>
      <c r="UF44" s="3"/>
      <c r="UG44" s="5"/>
      <c r="UH44" s="3"/>
      <c r="UI44" s="5"/>
      <c r="UJ44" s="3"/>
      <c r="UK44" s="5"/>
      <c r="UL44" s="3"/>
      <c r="UM44" s="4"/>
      <c r="UN44" s="3"/>
      <c r="UO44" s="4"/>
      <c r="UP44" s="3"/>
      <c r="UQ44" s="4"/>
      <c r="UR44" s="3"/>
      <c r="US44" s="4"/>
      <c r="UT44" s="3"/>
      <c r="UU44" s="5"/>
      <c r="UV44" s="3"/>
      <c r="UW44" s="5"/>
      <c r="UX44" s="3"/>
      <c r="UY44" s="5"/>
      <c r="UZ44" s="3"/>
      <c r="VA44" s="5"/>
      <c r="VB44" s="3"/>
      <c r="VC44" s="5"/>
      <c r="VD44" s="3"/>
      <c r="VE44" s="4"/>
      <c r="VF44" s="3"/>
      <c r="VG44" s="4"/>
      <c r="VH44" s="3"/>
      <c r="VI44" s="4"/>
      <c r="VJ44" s="3"/>
      <c r="VK44" s="5"/>
      <c r="VL44" s="3"/>
      <c r="VM44" s="5"/>
      <c r="VN44" s="3"/>
      <c r="VO44" s="4"/>
      <c r="VP44" s="3"/>
      <c r="VQ44" s="4"/>
      <c r="VR44" s="3"/>
      <c r="VS44" s="5"/>
      <c r="VT44" s="3"/>
      <c r="VU44" s="4"/>
      <c r="VV44" s="3"/>
      <c r="VW44" s="4"/>
      <c r="VX44" s="3"/>
      <c r="VY44" s="5"/>
      <c r="VZ44" s="3"/>
      <c r="WA44" s="5"/>
      <c r="WB44" s="3"/>
      <c r="WC44" s="4"/>
      <c r="WD44" s="3"/>
      <c r="WE44" s="4"/>
      <c r="WF44" s="3"/>
      <c r="WG44" s="5"/>
      <c r="WH44" s="3"/>
      <c r="WI44" s="4"/>
      <c r="WJ44" s="3"/>
      <c r="WK44" s="4"/>
      <c r="WL44" s="3"/>
      <c r="WM44" s="5"/>
      <c r="WN44" s="3"/>
      <c r="WO44" s="5"/>
      <c r="WP44" s="3"/>
      <c r="WQ44" s="4"/>
      <c r="WR44" s="3"/>
      <c r="WS44" s="4"/>
      <c r="WT44" s="3"/>
      <c r="WU44" s="5"/>
      <c r="WV44" s="3"/>
      <c r="WW44" s="4"/>
      <c r="WX44" s="3"/>
      <c r="WY44" s="4"/>
      <c r="WZ44" s="3"/>
      <c r="XA44" s="5"/>
      <c r="XB44" s="3"/>
      <c r="XC44" s="5"/>
      <c r="XD44" s="3"/>
      <c r="XE44" s="4"/>
      <c r="XF44" s="3"/>
      <c r="XG44" s="4"/>
      <c r="XH44" s="3"/>
      <c r="XI44" s="5"/>
      <c r="XJ44" s="3"/>
      <c r="XK44" s="4"/>
      <c r="XL44" s="3"/>
      <c r="XM44" s="4"/>
      <c r="XN44" s="3"/>
      <c r="XO44" s="5"/>
      <c r="XP44" s="3"/>
      <c r="XQ44" s="5"/>
      <c r="XR44" s="3"/>
      <c r="XS44" s="4"/>
      <c r="XT44" s="3"/>
      <c r="XU44" s="4"/>
      <c r="XV44" s="3"/>
      <c r="XW44" s="5"/>
      <c r="XX44" s="3"/>
      <c r="XY44" s="4"/>
      <c r="XZ44" s="3"/>
      <c r="YA44" s="4"/>
      <c r="YB44" s="3"/>
      <c r="YC44" s="4"/>
      <c r="YD44" s="3"/>
      <c r="YE44" s="5"/>
      <c r="YF44" s="3"/>
      <c r="YG44" s="4"/>
      <c r="YH44" s="3"/>
      <c r="YI44" s="4"/>
      <c r="YJ44" s="3"/>
      <c r="YK44" s="4"/>
      <c r="YL44" s="3"/>
      <c r="YM44" s="4"/>
      <c r="YN44" s="3"/>
      <c r="YO44" s="4"/>
      <c r="YP44" s="3"/>
      <c r="YQ44" s="4"/>
      <c r="YR44" s="3"/>
      <c r="YS44" s="5"/>
      <c r="YT44" s="3"/>
      <c r="YU44" s="4"/>
      <c r="YV44" s="3"/>
      <c r="YW44" s="5"/>
      <c r="YX44" s="3"/>
      <c r="YY44" s="4"/>
      <c r="YZ44" s="3"/>
      <c r="ZA44" s="4"/>
      <c r="ZB44" s="3"/>
      <c r="ZC44" s="4"/>
      <c r="ZD44" s="3"/>
      <c r="ZE44" s="5"/>
      <c r="ZF44" s="3"/>
      <c r="ZG44" s="5"/>
      <c r="ZH44" s="3"/>
      <c r="ZI44" s="4"/>
      <c r="ZJ44" s="3"/>
      <c r="ZK44" s="4"/>
      <c r="ZL44" s="3"/>
      <c r="ZM44" s="5"/>
      <c r="ZN44" s="3"/>
      <c r="ZO44" s="4"/>
      <c r="ZP44" s="3"/>
      <c r="ZQ44" s="4"/>
      <c r="ZR44" s="3"/>
      <c r="ZS44" s="5"/>
      <c r="ZT44" s="3"/>
      <c r="ZU44" s="5"/>
      <c r="ZV44" s="3"/>
      <c r="ZW44" s="4"/>
      <c r="ZX44" s="3"/>
      <c r="ZY44" s="4"/>
      <c r="ZZ44" s="3"/>
      <c r="AAA44" s="5"/>
      <c r="AAB44" s="3"/>
      <c r="AAC44" s="4"/>
      <c r="AAD44" s="3"/>
      <c r="AAE44" s="4"/>
      <c r="AAF44" s="3"/>
      <c r="AAG44" s="5"/>
      <c r="AAH44" s="3"/>
      <c r="AAI44" s="5"/>
      <c r="AAJ44" s="3"/>
      <c r="AAK44" s="4"/>
      <c r="AAL44" s="3"/>
      <c r="AAM44" s="4"/>
      <c r="AAN44" s="3"/>
      <c r="AAO44" s="5"/>
      <c r="AAP44" s="3"/>
      <c r="AAQ44" s="4"/>
      <c r="AAR44" s="3"/>
      <c r="AAS44" s="4"/>
      <c r="AAT44" s="3"/>
      <c r="AAU44" s="5"/>
      <c r="AAV44" s="3"/>
      <c r="AAW44" s="5"/>
      <c r="AAX44" s="3"/>
      <c r="AAY44" s="4"/>
      <c r="AAZ44" s="3"/>
      <c r="ABA44" s="4"/>
      <c r="ABB44" s="3"/>
      <c r="ABC44" s="5"/>
      <c r="ABD44" s="3"/>
      <c r="ABE44" s="4"/>
      <c r="ABF44" s="3"/>
      <c r="ABG44" s="4"/>
      <c r="ABH44" s="3"/>
      <c r="ABI44" s="5"/>
      <c r="ABJ44" s="3"/>
      <c r="ABK44" s="5"/>
      <c r="ABL44" s="3"/>
      <c r="ABM44" s="4"/>
      <c r="ABN44" s="3"/>
      <c r="ABO44" s="4"/>
      <c r="ABP44" s="3"/>
      <c r="ABQ44" s="5"/>
      <c r="ABR44" s="3"/>
      <c r="ABS44" s="4"/>
      <c r="ABT44" s="3"/>
      <c r="ABU44" s="4"/>
      <c r="ABV44" s="3"/>
      <c r="ABW44" s="4"/>
      <c r="ABX44" s="3"/>
      <c r="ABY44" s="5"/>
      <c r="ABZ44" s="3"/>
      <c r="ACA44" s="4"/>
      <c r="ACB44" s="3"/>
      <c r="ACC44" s="4"/>
      <c r="ACD44" s="3"/>
      <c r="ACE44" s="4"/>
      <c r="ACF44" s="3"/>
      <c r="ACG44" s="4"/>
      <c r="ACH44" s="3"/>
      <c r="ACI44" s="4"/>
      <c r="ACJ44" s="3"/>
      <c r="ACK44" s="4"/>
      <c r="ACL44" s="3"/>
      <c r="ACM44" s="5"/>
      <c r="ACN44" s="3"/>
      <c r="ACO44" s="4"/>
      <c r="ACP44" s="3"/>
      <c r="ACQ44" s="5"/>
      <c r="ACR44" s="3"/>
      <c r="ACS44" s="4"/>
      <c r="ACT44" s="3"/>
      <c r="ACU44" s="4"/>
      <c r="ACV44" s="3"/>
      <c r="ACW44" s="4"/>
      <c r="ACX44" s="3"/>
      <c r="ACY44" s="5"/>
      <c r="ACZ44" s="3"/>
      <c r="ADA44" s="5"/>
      <c r="ADB44" s="3"/>
      <c r="ADC44" s="4"/>
      <c r="ADD44" s="3"/>
      <c r="ADE44" s="4"/>
      <c r="ADF44" s="3"/>
      <c r="ADG44" s="5"/>
    </row>
    <row r="45" spans="1:787" ht="20.25" customHeight="1">
      <c r="A45" s="259"/>
      <c r="B45" s="253"/>
      <c r="C45" s="56">
        <f>IF(B44="","",CONCATENATE(B44,1))</f>
      </c>
      <c r="D45" s="3"/>
      <c r="E45" s="4"/>
      <c r="F45" s="3"/>
      <c r="G45" s="5"/>
      <c r="H45" s="3"/>
      <c r="I45" s="5"/>
      <c r="J45" s="3"/>
      <c r="K45" s="5"/>
      <c r="L45" s="3"/>
      <c r="M45" s="5"/>
      <c r="N45" s="3"/>
      <c r="O45" s="5"/>
      <c r="P45" s="3"/>
      <c r="Q45" s="5"/>
      <c r="R45" s="3"/>
      <c r="S45" s="4"/>
      <c r="T45" s="3"/>
      <c r="U45" s="5"/>
      <c r="V45" s="3"/>
      <c r="W45" s="5"/>
      <c r="X45" s="3"/>
      <c r="Y45" s="5"/>
      <c r="Z45" s="3"/>
      <c r="AA45" s="4"/>
      <c r="AB45" s="3"/>
      <c r="AC45" s="4"/>
      <c r="AD45" s="3"/>
      <c r="AE45" s="4"/>
      <c r="AF45" s="3"/>
      <c r="AG45" s="4"/>
      <c r="AH45" s="3"/>
      <c r="AI45" s="5"/>
      <c r="AJ45" s="3"/>
      <c r="AK45" s="5"/>
      <c r="AL45" s="3"/>
      <c r="AM45" s="5"/>
      <c r="AN45" s="3"/>
      <c r="AO45" s="4"/>
      <c r="AP45" s="3"/>
      <c r="AQ45" s="4"/>
      <c r="AR45" s="3"/>
      <c r="AS45" s="4"/>
      <c r="AT45" s="3"/>
      <c r="AU45" s="4"/>
      <c r="AV45" s="3"/>
      <c r="AW45" s="5"/>
      <c r="AX45" s="3"/>
      <c r="AY45" s="5"/>
      <c r="AZ45" s="3"/>
      <c r="BA45" s="5"/>
      <c r="BB45" s="3"/>
      <c r="BC45" s="4"/>
      <c r="BD45" s="3"/>
      <c r="BE45" s="4"/>
      <c r="BF45" s="3"/>
      <c r="BG45" s="4"/>
      <c r="BH45" s="3"/>
      <c r="BI45" s="4"/>
      <c r="BJ45" s="3"/>
      <c r="BK45" s="5"/>
      <c r="BL45" s="3"/>
      <c r="BM45" s="5"/>
      <c r="BN45" s="3"/>
      <c r="BO45" s="5"/>
      <c r="BP45" s="3"/>
      <c r="BQ45" s="4"/>
      <c r="BR45" s="3"/>
      <c r="BS45" s="4"/>
      <c r="BT45" s="3"/>
      <c r="BU45" s="4"/>
      <c r="BV45" s="3"/>
      <c r="BW45" s="4"/>
      <c r="BX45" s="3"/>
      <c r="BY45" s="5"/>
      <c r="BZ45" s="3"/>
      <c r="CA45" s="5"/>
      <c r="CB45" s="3"/>
      <c r="CC45" s="5"/>
      <c r="CD45" s="3"/>
      <c r="CE45" s="5"/>
      <c r="CF45" s="3"/>
      <c r="CG45" s="5"/>
      <c r="CH45" s="3"/>
      <c r="CI45" s="4"/>
      <c r="CJ45" s="3"/>
      <c r="CK45" s="4"/>
      <c r="CL45" s="3"/>
      <c r="CM45" s="4"/>
      <c r="CN45" s="3"/>
      <c r="CO45" s="5"/>
      <c r="CP45" s="3"/>
      <c r="CQ45" s="5"/>
      <c r="CR45" s="3"/>
      <c r="CS45" s="4"/>
      <c r="CT45" s="3"/>
      <c r="CU45" s="4"/>
      <c r="CV45" s="3"/>
      <c r="CW45" s="5"/>
      <c r="CX45" s="3"/>
      <c r="CY45" s="4"/>
      <c r="CZ45" s="3"/>
      <c r="DA45" s="5"/>
      <c r="DB45" s="3"/>
      <c r="DC45" s="5"/>
      <c r="DD45" s="3"/>
      <c r="DE45" s="5"/>
      <c r="DF45" s="3"/>
      <c r="DG45" s="5"/>
      <c r="DH45" s="3"/>
      <c r="DI45" s="5"/>
      <c r="DJ45" s="3"/>
      <c r="DK45" s="5"/>
      <c r="DL45" s="3"/>
      <c r="DM45" s="4"/>
      <c r="DN45" s="3"/>
      <c r="DO45" s="5"/>
      <c r="DP45" s="3"/>
      <c r="DQ45" s="5"/>
      <c r="DR45" s="3"/>
      <c r="DS45" s="5"/>
      <c r="DT45" s="3"/>
      <c r="DU45" s="4"/>
      <c r="DV45" s="3"/>
      <c r="DW45" s="4"/>
      <c r="DX45" s="3"/>
      <c r="DY45" s="5"/>
      <c r="DZ45" s="3"/>
      <c r="EA45" s="4"/>
      <c r="EB45" s="3"/>
      <c r="EC45" s="5"/>
      <c r="ED45" s="3"/>
      <c r="EE45" s="5"/>
      <c r="EF45" s="3"/>
      <c r="EG45" s="5"/>
      <c r="EH45" s="3"/>
      <c r="EI45" s="4"/>
      <c r="EJ45" s="3"/>
      <c r="EK45" s="4"/>
      <c r="EL45" s="3"/>
      <c r="EM45" s="4"/>
      <c r="EN45" s="3"/>
      <c r="EO45" s="4"/>
      <c r="EP45" s="3"/>
      <c r="EQ45" s="5"/>
      <c r="ER45" s="3"/>
      <c r="ES45" s="5"/>
      <c r="ET45" s="3"/>
      <c r="EU45" s="5"/>
      <c r="EV45" s="3"/>
      <c r="EW45" s="4"/>
      <c r="EX45" s="3"/>
      <c r="EY45" s="4"/>
      <c r="EZ45" s="3"/>
      <c r="FA45" s="4"/>
      <c r="FB45" s="3"/>
      <c r="FC45" s="4"/>
      <c r="FD45" s="3"/>
      <c r="FE45" s="5"/>
      <c r="FF45" s="3"/>
      <c r="FG45" s="5"/>
      <c r="FH45" s="3"/>
      <c r="FI45" s="5"/>
      <c r="FJ45" s="3"/>
      <c r="FK45" s="4"/>
      <c r="FL45" s="3"/>
      <c r="FM45" s="4"/>
      <c r="FN45" s="3"/>
      <c r="FO45" s="4"/>
      <c r="FP45" s="3"/>
      <c r="FQ45" s="4"/>
      <c r="FR45" s="3"/>
      <c r="FS45" s="5"/>
      <c r="FT45" s="3"/>
      <c r="FU45" s="5"/>
      <c r="FV45" s="3"/>
      <c r="FW45" s="5"/>
      <c r="FX45" s="3"/>
      <c r="FY45" s="5"/>
      <c r="FZ45" s="3"/>
      <c r="GA45" s="5"/>
      <c r="GB45" s="3"/>
      <c r="GC45" s="4"/>
      <c r="GD45" s="3"/>
      <c r="GE45" s="4"/>
      <c r="GF45" s="3"/>
      <c r="GG45" s="4"/>
      <c r="GH45" s="3"/>
      <c r="GI45" s="5"/>
      <c r="GJ45" s="3"/>
      <c r="GK45" s="5"/>
      <c r="GL45" s="3"/>
      <c r="GM45" s="4"/>
      <c r="GN45" s="3"/>
      <c r="GO45" s="4"/>
      <c r="GP45" s="3"/>
      <c r="GQ45" s="5"/>
      <c r="GR45" s="3"/>
      <c r="GS45" s="4"/>
      <c r="GT45" s="3"/>
      <c r="GU45" s="5"/>
      <c r="GV45" s="3"/>
      <c r="GW45" s="5"/>
      <c r="GX45" s="3"/>
      <c r="GY45" s="5"/>
      <c r="GZ45" s="3"/>
      <c r="HA45" s="5"/>
      <c r="HB45" s="3"/>
      <c r="HC45" s="5"/>
      <c r="HD45" s="3"/>
      <c r="HE45" s="5"/>
      <c r="HF45" s="3"/>
      <c r="HG45" s="4"/>
      <c r="HH45" s="3"/>
      <c r="HI45" s="5"/>
      <c r="HJ45" s="3"/>
      <c r="HK45" s="5"/>
      <c r="HL45" s="3"/>
      <c r="HM45" s="5"/>
      <c r="HN45" s="3"/>
      <c r="HO45" s="4"/>
      <c r="HP45" s="3"/>
      <c r="HQ45" s="4"/>
      <c r="HR45" s="3"/>
      <c r="HS45" s="5"/>
      <c r="HT45" s="3"/>
      <c r="HU45" s="4"/>
      <c r="HV45" s="3"/>
      <c r="HW45" s="5"/>
      <c r="HX45" s="3"/>
      <c r="HY45" s="5"/>
      <c r="HZ45" s="3"/>
      <c r="IA45" s="5"/>
      <c r="IB45" s="3"/>
      <c r="IC45" s="4"/>
      <c r="ID45" s="3"/>
      <c r="IE45" s="4"/>
      <c r="IF45" s="3"/>
      <c r="IG45" s="4"/>
      <c r="IH45" s="3"/>
      <c r="II45" s="4"/>
      <c r="IJ45" s="3"/>
      <c r="IK45" s="5"/>
      <c r="IL45" s="3"/>
      <c r="IM45" s="5"/>
      <c r="IN45" s="3"/>
      <c r="IO45" s="5"/>
      <c r="IP45" s="3"/>
      <c r="IQ45" s="4"/>
      <c r="IR45" s="3"/>
      <c r="IS45" s="4"/>
      <c r="IT45" s="3"/>
      <c r="IU45" s="4"/>
      <c r="IV45" s="3"/>
      <c r="IW45" s="4"/>
      <c r="IX45" s="3"/>
      <c r="IY45" s="5"/>
      <c r="IZ45" s="3"/>
      <c r="JA45" s="5"/>
      <c r="JB45" s="3"/>
      <c r="JC45" s="5"/>
      <c r="JD45" s="3"/>
      <c r="JE45" s="4"/>
      <c r="JF45" s="3"/>
      <c r="JG45" s="4"/>
      <c r="JH45" s="3"/>
      <c r="JI45" s="4"/>
      <c r="JJ45" s="3"/>
      <c r="JK45" s="4"/>
      <c r="JL45" s="3"/>
      <c r="JM45" s="5"/>
      <c r="JN45" s="3"/>
      <c r="JO45" s="5"/>
      <c r="JP45" s="3"/>
      <c r="JQ45" s="5"/>
      <c r="JR45" s="3"/>
      <c r="JS45" s="5"/>
      <c r="JT45" s="3"/>
      <c r="JU45" s="5"/>
      <c r="JV45" s="3"/>
      <c r="JW45" s="4"/>
      <c r="JX45" s="3"/>
      <c r="JY45" s="4"/>
      <c r="JZ45" s="3"/>
      <c r="KA45" s="4"/>
      <c r="KB45" s="3"/>
      <c r="KC45" s="5"/>
      <c r="KD45" s="3"/>
      <c r="KE45" s="5"/>
      <c r="KF45" s="3"/>
      <c r="KG45" s="4"/>
      <c r="KH45" s="3"/>
      <c r="KI45" s="4"/>
      <c r="KJ45" s="3"/>
      <c r="KK45" s="5"/>
      <c r="KL45" s="3"/>
      <c r="KM45" s="4"/>
      <c r="KN45" s="3"/>
      <c r="KO45" s="5"/>
      <c r="KP45" s="3"/>
      <c r="KQ45" s="5"/>
      <c r="KR45" s="3"/>
      <c r="KS45" s="5"/>
      <c r="KT45" s="3"/>
      <c r="KU45" s="5"/>
      <c r="KV45" s="3"/>
      <c r="KW45" s="5"/>
      <c r="KX45" s="3"/>
      <c r="KY45" s="5"/>
      <c r="KZ45" s="3"/>
      <c r="LA45" s="4"/>
      <c r="LB45" s="3"/>
      <c r="LC45" s="5"/>
      <c r="LD45" s="3"/>
      <c r="LE45" s="5"/>
      <c r="LF45" s="3"/>
      <c r="LG45" s="5"/>
      <c r="LH45" s="3"/>
      <c r="LI45" s="4"/>
      <c r="LJ45" s="3"/>
      <c r="LK45" s="4"/>
      <c r="LL45" s="3"/>
      <c r="LM45" s="5"/>
      <c r="LN45" s="3"/>
      <c r="LO45" s="4"/>
      <c r="LP45" s="3"/>
      <c r="LQ45" s="5"/>
      <c r="LR45" s="3"/>
      <c r="LS45" s="5"/>
      <c r="LT45" s="3"/>
      <c r="LU45" s="5"/>
      <c r="LV45" s="3"/>
      <c r="LW45" s="4"/>
      <c r="LX45" s="3"/>
      <c r="LY45" s="4"/>
      <c r="LZ45" s="3"/>
      <c r="MA45" s="4"/>
      <c r="MB45" s="3"/>
      <c r="MC45" s="4"/>
      <c r="MD45" s="3"/>
      <c r="ME45" s="5"/>
      <c r="MF45" s="3"/>
      <c r="MG45" s="5"/>
      <c r="MH45" s="3"/>
      <c r="MI45" s="5"/>
      <c r="MJ45" s="3"/>
      <c r="MK45" s="4"/>
      <c r="ML45" s="3"/>
      <c r="MM45" s="4"/>
      <c r="MN45" s="3"/>
      <c r="MO45" s="4"/>
      <c r="MP45" s="3"/>
      <c r="MQ45" s="4"/>
      <c r="MR45" s="3"/>
      <c r="MS45" s="5"/>
      <c r="MT45" s="3"/>
      <c r="MU45" s="5"/>
      <c r="MV45" s="3"/>
      <c r="MW45" s="5"/>
      <c r="MX45" s="3"/>
      <c r="MY45" s="4"/>
      <c r="MZ45" s="3"/>
      <c r="NA45" s="4"/>
      <c r="NB45" s="3"/>
      <c r="NC45" s="4"/>
      <c r="ND45" s="3"/>
      <c r="NE45" s="4"/>
      <c r="NF45" s="3"/>
      <c r="NG45" s="5"/>
      <c r="NH45" s="3"/>
      <c r="NI45" s="5"/>
      <c r="NJ45" s="3"/>
      <c r="NK45" s="5"/>
      <c r="NL45" s="3"/>
      <c r="NM45" s="5"/>
      <c r="NN45" s="3"/>
      <c r="NO45" s="5"/>
      <c r="NP45" s="3"/>
      <c r="NQ45" s="4"/>
      <c r="NR45" s="3"/>
      <c r="NS45" s="4"/>
      <c r="NT45" s="3"/>
      <c r="NU45" s="4"/>
      <c r="NV45" s="3"/>
      <c r="NW45" s="5"/>
      <c r="NX45" s="3"/>
      <c r="NY45" s="5"/>
      <c r="NZ45" s="3"/>
      <c r="OA45" s="4"/>
      <c r="OB45" s="3"/>
      <c r="OC45" s="4"/>
      <c r="OD45" s="3"/>
      <c r="OE45" s="5"/>
      <c r="OF45" s="3"/>
      <c r="OG45" s="4"/>
      <c r="OH45" s="3"/>
      <c r="OI45" s="5"/>
      <c r="OJ45" s="3"/>
      <c r="OK45" s="5"/>
      <c r="OL45" s="3"/>
      <c r="OM45" s="5"/>
      <c r="ON45" s="3"/>
      <c r="OO45" s="5"/>
      <c r="OP45" s="3"/>
      <c r="OQ45" s="5"/>
      <c r="OR45" s="3"/>
      <c r="OS45" s="5"/>
      <c r="OT45" s="3"/>
      <c r="OU45" s="4"/>
      <c r="OV45" s="3"/>
      <c r="OW45" s="5"/>
      <c r="OX45" s="3"/>
      <c r="OY45" s="5"/>
      <c r="OZ45" s="3"/>
      <c r="PA45" s="5"/>
      <c r="PB45" s="3"/>
      <c r="PC45" s="4"/>
      <c r="PD45" s="3"/>
      <c r="PE45" s="4"/>
      <c r="PF45" s="3"/>
      <c r="PG45" s="5"/>
      <c r="PH45" s="3"/>
      <c r="PI45" s="4"/>
      <c r="PJ45" s="3"/>
      <c r="PK45" s="5"/>
      <c r="PL45" s="3"/>
      <c r="PM45" s="5"/>
      <c r="PN45" s="3"/>
      <c r="PO45" s="5"/>
      <c r="PP45" s="3"/>
      <c r="PQ45" s="4"/>
      <c r="PR45" s="3"/>
      <c r="PS45" s="4"/>
      <c r="PT45" s="3"/>
      <c r="PU45" s="4"/>
      <c r="PV45" s="3"/>
      <c r="PW45" s="4"/>
      <c r="PX45" s="3"/>
      <c r="PY45" s="5"/>
      <c r="PZ45" s="3"/>
      <c r="QA45" s="5"/>
      <c r="QB45" s="3"/>
      <c r="QC45" s="5"/>
      <c r="QD45" s="3"/>
      <c r="QE45" s="4"/>
      <c r="QF45" s="3"/>
      <c r="QG45" s="4"/>
      <c r="QH45" s="3"/>
      <c r="QI45" s="4"/>
      <c r="QJ45" s="3"/>
      <c r="QK45" s="4"/>
      <c r="QL45" s="3"/>
      <c r="QM45" s="5"/>
      <c r="QN45" s="3"/>
      <c r="QO45" s="5"/>
      <c r="QP45" s="3"/>
      <c r="QQ45" s="5"/>
      <c r="QR45" s="3"/>
      <c r="QS45" s="4"/>
      <c r="QT45" s="3"/>
      <c r="QU45" s="4"/>
      <c r="QV45" s="3"/>
      <c r="QW45" s="4"/>
      <c r="QX45" s="3"/>
      <c r="QY45" s="4"/>
      <c r="QZ45" s="3"/>
      <c r="RA45" s="5"/>
      <c r="RB45" s="3"/>
      <c r="RC45" s="5"/>
      <c r="RD45" s="3"/>
      <c r="RE45" s="5"/>
      <c r="RF45" s="3"/>
      <c r="RG45" s="5"/>
      <c r="RH45" s="3"/>
      <c r="RI45" s="5"/>
      <c r="RJ45" s="3"/>
      <c r="RK45" s="4"/>
      <c r="RL45" s="3"/>
      <c r="RM45" s="4"/>
      <c r="RN45" s="3"/>
      <c r="RO45" s="4"/>
      <c r="RP45" s="3"/>
      <c r="RQ45" s="5"/>
      <c r="RR45" s="3"/>
      <c r="RS45" s="5"/>
      <c r="RT45" s="3"/>
      <c r="RU45" s="4"/>
      <c r="RV45" s="3"/>
      <c r="RW45" s="4"/>
      <c r="RX45" s="3"/>
      <c r="RY45" s="5"/>
      <c r="RZ45" s="3"/>
      <c r="SA45" s="4"/>
      <c r="SB45" s="3"/>
      <c r="SC45" s="5"/>
      <c r="SD45" s="3"/>
      <c r="SE45" s="5"/>
      <c r="SF45" s="3"/>
      <c r="SG45" s="5"/>
      <c r="SH45" s="3"/>
      <c r="SI45" s="5"/>
      <c r="SJ45" s="3"/>
      <c r="SK45" s="5"/>
      <c r="SL45" s="3"/>
      <c r="SM45" s="5"/>
      <c r="SN45" s="3"/>
      <c r="SO45" s="4"/>
      <c r="SP45" s="3"/>
      <c r="SQ45" s="5"/>
      <c r="SR45" s="3"/>
      <c r="SS45" s="5"/>
      <c r="ST45" s="3"/>
      <c r="SU45" s="5"/>
      <c r="SV45" s="3"/>
      <c r="SW45" s="4"/>
      <c r="SX45" s="3"/>
      <c r="SY45" s="4"/>
      <c r="SZ45" s="3"/>
      <c r="TA45" s="5"/>
      <c r="TB45" s="3"/>
      <c r="TC45" s="4"/>
      <c r="TD45" s="3"/>
      <c r="TE45" s="5"/>
      <c r="TF45" s="3"/>
      <c r="TG45" s="5"/>
      <c r="TH45" s="3"/>
      <c r="TI45" s="5"/>
      <c r="TJ45" s="3"/>
      <c r="TK45" s="4"/>
      <c r="TL45" s="3"/>
      <c r="TM45" s="4"/>
      <c r="TN45" s="3"/>
      <c r="TO45" s="4"/>
      <c r="TP45" s="3"/>
      <c r="TQ45" s="4"/>
      <c r="TR45" s="3"/>
      <c r="TS45" s="5"/>
      <c r="TT45" s="3"/>
      <c r="TU45" s="5"/>
      <c r="TV45" s="3"/>
      <c r="TW45" s="5"/>
      <c r="TX45" s="3"/>
      <c r="TY45" s="4"/>
      <c r="TZ45" s="3"/>
      <c r="UA45" s="4"/>
      <c r="UB45" s="3"/>
      <c r="UC45" s="4"/>
      <c r="UD45" s="3"/>
      <c r="UE45" s="4"/>
      <c r="UF45" s="3"/>
      <c r="UG45" s="5"/>
      <c r="UH45" s="3"/>
      <c r="UI45" s="5"/>
      <c r="UJ45" s="3"/>
      <c r="UK45" s="5"/>
      <c r="UL45" s="3"/>
      <c r="UM45" s="4"/>
      <c r="UN45" s="3"/>
      <c r="UO45" s="4"/>
      <c r="UP45" s="3"/>
      <c r="UQ45" s="4"/>
      <c r="UR45" s="3"/>
      <c r="US45" s="4"/>
      <c r="UT45" s="3"/>
      <c r="UU45" s="5"/>
      <c r="UV45" s="3"/>
      <c r="UW45" s="5"/>
      <c r="UX45" s="3"/>
      <c r="UY45" s="5"/>
      <c r="UZ45" s="3"/>
      <c r="VA45" s="5"/>
      <c r="VB45" s="3"/>
      <c r="VC45" s="5"/>
      <c r="VD45" s="3"/>
      <c r="VE45" s="4"/>
      <c r="VF45" s="3"/>
      <c r="VG45" s="4"/>
      <c r="VH45" s="3"/>
      <c r="VI45" s="4"/>
      <c r="VJ45" s="3"/>
      <c r="VK45" s="5"/>
      <c r="VL45" s="3"/>
      <c r="VM45" s="5"/>
      <c r="VN45" s="3"/>
      <c r="VO45" s="4"/>
      <c r="VP45" s="3"/>
      <c r="VQ45" s="4"/>
      <c r="VR45" s="3"/>
      <c r="VS45" s="5"/>
      <c r="VT45" s="3"/>
      <c r="VU45" s="4"/>
      <c r="VV45" s="3"/>
      <c r="VW45" s="4"/>
      <c r="VX45" s="3"/>
      <c r="VY45" s="5"/>
      <c r="VZ45" s="3"/>
      <c r="WA45" s="5"/>
      <c r="WB45" s="3"/>
      <c r="WC45" s="4"/>
      <c r="WD45" s="3"/>
      <c r="WE45" s="4"/>
      <c r="WF45" s="3"/>
      <c r="WG45" s="5"/>
      <c r="WH45" s="3"/>
      <c r="WI45" s="4"/>
      <c r="WJ45" s="3"/>
      <c r="WK45" s="4"/>
      <c r="WL45" s="3"/>
      <c r="WM45" s="5"/>
      <c r="WN45" s="3"/>
      <c r="WO45" s="5"/>
      <c r="WP45" s="3"/>
      <c r="WQ45" s="4"/>
      <c r="WR45" s="3"/>
      <c r="WS45" s="4"/>
      <c r="WT45" s="3"/>
      <c r="WU45" s="5"/>
      <c r="WV45" s="3"/>
      <c r="WW45" s="4"/>
      <c r="WX45" s="3"/>
      <c r="WY45" s="4"/>
      <c r="WZ45" s="3"/>
      <c r="XA45" s="5"/>
      <c r="XB45" s="3"/>
      <c r="XC45" s="5"/>
      <c r="XD45" s="3"/>
      <c r="XE45" s="4"/>
      <c r="XF45" s="3"/>
      <c r="XG45" s="4"/>
      <c r="XH45" s="3"/>
      <c r="XI45" s="5"/>
      <c r="XJ45" s="3"/>
      <c r="XK45" s="4"/>
      <c r="XL45" s="3"/>
      <c r="XM45" s="4"/>
      <c r="XN45" s="3"/>
      <c r="XO45" s="5"/>
      <c r="XP45" s="3"/>
      <c r="XQ45" s="5"/>
      <c r="XR45" s="3"/>
      <c r="XS45" s="4"/>
      <c r="XT45" s="3"/>
      <c r="XU45" s="4"/>
      <c r="XV45" s="3"/>
      <c r="XW45" s="5"/>
      <c r="XX45" s="3"/>
      <c r="XY45" s="4"/>
      <c r="XZ45" s="3"/>
      <c r="YA45" s="4"/>
      <c r="YB45" s="3"/>
      <c r="YC45" s="4"/>
      <c r="YD45" s="3"/>
      <c r="YE45" s="5"/>
      <c r="YF45" s="3"/>
      <c r="YG45" s="4"/>
      <c r="YH45" s="3"/>
      <c r="YI45" s="4"/>
      <c r="YJ45" s="3"/>
      <c r="YK45" s="4"/>
      <c r="YL45" s="3"/>
      <c r="YM45" s="4"/>
      <c r="YN45" s="3"/>
      <c r="YO45" s="4"/>
      <c r="YP45" s="3"/>
      <c r="YQ45" s="4"/>
      <c r="YR45" s="3"/>
      <c r="YS45" s="5"/>
      <c r="YT45" s="3"/>
      <c r="YU45" s="4"/>
      <c r="YV45" s="3"/>
      <c r="YW45" s="5"/>
      <c r="YX45" s="3"/>
      <c r="YY45" s="4"/>
      <c r="YZ45" s="3"/>
      <c r="ZA45" s="4"/>
      <c r="ZB45" s="3"/>
      <c r="ZC45" s="4"/>
      <c r="ZD45" s="3"/>
      <c r="ZE45" s="5"/>
      <c r="ZF45" s="3"/>
      <c r="ZG45" s="5"/>
      <c r="ZH45" s="3"/>
      <c r="ZI45" s="4"/>
      <c r="ZJ45" s="3"/>
      <c r="ZK45" s="4"/>
      <c r="ZL45" s="3"/>
      <c r="ZM45" s="5"/>
      <c r="ZN45" s="3"/>
      <c r="ZO45" s="4"/>
      <c r="ZP45" s="3"/>
      <c r="ZQ45" s="4"/>
      <c r="ZR45" s="3"/>
      <c r="ZS45" s="5"/>
      <c r="ZT45" s="3"/>
      <c r="ZU45" s="5"/>
      <c r="ZV45" s="3"/>
      <c r="ZW45" s="4"/>
      <c r="ZX45" s="3"/>
      <c r="ZY45" s="4"/>
      <c r="ZZ45" s="3"/>
      <c r="AAA45" s="5"/>
      <c r="AAB45" s="3"/>
      <c r="AAC45" s="4"/>
      <c r="AAD45" s="3"/>
      <c r="AAE45" s="4"/>
      <c r="AAF45" s="3"/>
      <c r="AAG45" s="5"/>
      <c r="AAH45" s="3"/>
      <c r="AAI45" s="5"/>
      <c r="AAJ45" s="3"/>
      <c r="AAK45" s="4"/>
      <c r="AAL45" s="3"/>
      <c r="AAM45" s="4"/>
      <c r="AAN45" s="3"/>
      <c r="AAO45" s="5"/>
      <c r="AAP45" s="3"/>
      <c r="AAQ45" s="4"/>
      <c r="AAR45" s="3"/>
      <c r="AAS45" s="4"/>
      <c r="AAT45" s="3"/>
      <c r="AAU45" s="5"/>
      <c r="AAV45" s="3"/>
      <c r="AAW45" s="5"/>
      <c r="AAX45" s="3"/>
      <c r="AAY45" s="4"/>
      <c r="AAZ45" s="3"/>
      <c r="ABA45" s="4"/>
      <c r="ABB45" s="3"/>
      <c r="ABC45" s="5"/>
      <c r="ABD45" s="3"/>
      <c r="ABE45" s="4"/>
      <c r="ABF45" s="3"/>
      <c r="ABG45" s="4"/>
      <c r="ABH45" s="3"/>
      <c r="ABI45" s="5"/>
      <c r="ABJ45" s="3"/>
      <c r="ABK45" s="5"/>
      <c r="ABL45" s="3"/>
      <c r="ABM45" s="4"/>
      <c r="ABN45" s="3"/>
      <c r="ABO45" s="4"/>
      <c r="ABP45" s="3"/>
      <c r="ABQ45" s="5"/>
      <c r="ABR45" s="3"/>
      <c r="ABS45" s="4"/>
      <c r="ABT45" s="3"/>
      <c r="ABU45" s="4"/>
      <c r="ABV45" s="3"/>
      <c r="ABW45" s="4"/>
      <c r="ABX45" s="3"/>
      <c r="ABY45" s="5"/>
      <c r="ABZ45" s="3"/>
      <c r="ACA45" s="4"/>
      <c r="ACB45" s="3"/>
      <c r="ACC45" s="4"/>
      <c r="ACD45" s="3"/>
      <c r="ACE45" s="4"/>
      <c r="ACF45" s="3"/>
      <c r="ACG45" s="4"/>
      <c r="ACH45" s="3"/>
      <c r="ACI45" s="4"/>
      <c r="ACJ45" s="3"/>
      <c r="ACK45" s="4"/>
      <c r="ACL45" s="3"/>
      <c r="ACM45" s="5"/>
      <c r="ACN45" s="3"/>
      <c r="ACO45" s="4"/>
      <c r="ACP45" s="3"/>
      <c r="ACQ45" s="5"/>
      <c r="ACR45" s="3"/>
      <c r="ACS45" s="4"/>
      <c r="ACT45" s="3"/>
      <c r="ACU45" s="4"/>
      <c r="ACV45" s="3"/>
      <c r="ACW45" s="4"/>
      <c r="ACX45" s="3"/>
      <c r="ACY45" s="5"/>
      <c r="ACZ45" s="3"/>
      <c r="ADA45" s="5"/>
      <c r="ADB45" s="3"/>
      <c r="ADC45" s="4"/>
      <c r="ADD45" s="3"/>
      <c r="ADE45" s="4"/>
      <c r="ADF45" s="3"/>
      <c r="ADG45" s="5"/>
    </row>
    <row r="46" spans="1:787" ht="20.25" customHeight="1">
      <c r="A46" s="259">
        <v>23</v>
      </c>
      <c r="B46" s="253"/>
      <c r="C46" s="56">
        <f>IF(B46="","",B46)</f>
      </c>
      <c r="D46" s="3"/>
      <c r="E46" s="4"/>
      <c r="F46" s="3"/>
      <c r="G46" s="4"/>
      <c r="H46" s="3"/>
      <c r="I46" s="4"/>
      <c r="J46" s="3"/>
      <c r="K46" s="5"/>
      <c r="L46" s="3"/>
      <c r="M46" s="4"/>
      <c r="N46" s="3"/>
      <c r="O46" s="4"/>
      <c r="P46" s="3"/>
      <c r="Q46" s="5"/>
      <c r="R46" s="3"/>
      <c r="S46" s="4"/>
      <c r="T46" s="3"/>
      <c r="U46" s="4"/>
      <c r="V46" s="3"/>
      <c r="W46" s="4"/>
      <c r="X46" s="3"/>
      <c r="Y46" s="5"/>
      <c r="Z46" s="3"/>
      <c r="AA46" s="4"/>
      <c r="AB46" s="3"/>
      <c r="AC46" s="4"/>
      <c r="AD46" s="3"/>
      <c r="AE46" s="4"/>
      <c r="AF46" s="3"/>
      <c r="AG46" s="4"/>
      <c r="AH46" s="3"/>
      <c r="AI46" s="4"/>
      <c r="AJ46" s="3"/>
      <c r="AK46" s="4"/>
      <c r="AL46" s="3"/>
      <c r="AM46" s="5"/>
      <c r="AN46" s="3"/>
      <c r="AO46" s="4"/>
      <c r="AP46" s="3"/>
      <c r="AQ46" s="4"/>
      <c r="AR46" s="3"/>
      <c r="AS46" s="4"/>
      <c r="AT46" s="3"/>
      <c r="AU46" s="4"/>
      <c r="AV46" s="3"/>
      <c r="AW46" s="4"/>
      <c r="AX46" s="3"/>
      <c r="AY46" s="4"/>
      <c r="AZ46" s="3"/>
      <c r="BA46" s="5"/>
      <c r="BB46" s="3"/>
      <c r="BC46" s="4"/>
      <c r="BD46" s="3"/>
      <c r="BE46" s="4"/>
      <c r="BF46" s="3"/>
      <c r="BG46" s="4"/>
      <c r="BH46" s="3"/>
      <c r="BI46" s="4"/>
      <c r="BJ46" s="3"/>
      <c r="BK46" s="4"/>
      <c r="BL46" s="3"/>
      <c r="BM46" s="4"/>
      <c r="BN46" s="3"/>
      <c r="BO46" s="5"/>
      <c r="BP46" s="3"/>
      <c r="BQ46" s="4"/>
      <c r="BR46" s="3"/>
      <c r="BS46" s="4"/>
      <c r="BT46" s="3"/>
      <c r="BU46" s="4"/>
      <c r="BV46" s="3"/>
      <c r="BW46" s="4"/>
      <c r="BX46" s="3"/>
      <c r="BY46" s="4"/>
      <c r="BZ46" s="3"/>
      <c r="CA46" s="4"/>
      <c r="CB46" s="3"/>
      <c r="CC46" s="5"/>
      <c r="CD46" s="3"/>
      <c r="CE46" s="4"/>
      <c r="CF46" s="3"/>
      <c r="CG46" s="5"/>
      <c r="CH46" s="3"/>
      <c r="CI46" s="4"/>
      <c r="CJ46" s="3"/>
      <c r="CK46" s="4"/>
      <c r="CL46" s="3"/>
      <c r="CM46" s="4"/>
      <c r="CN46" s="3"/>
      <c r="CO46" s="5"/>
      <c r="CP46" s="3"/>
      <c r="CQ46" s="5"/>
      <c r="CR46" s="3"/>
      <c r="CS46" s="4"/>
      <c r="CT46" s="3"/>
      <c r="CU46" s="4"/>
      <c r="CV46" s="3"/>
      <c r="CW46" s="5"/>
      <c r="CX46" s="3"/>
      <c r="CY46" s="4"/>
      <c r="CZ46" s="3"/>
      <c r="DA46" s="4"/>
      <c r="DB46" s="3"/>
      <c r="DC46" s="4"/>
      <c r="DD46" s="3"/>
      <c r="DE46" s="5"/>
      <c r="DF46" s="3"/>
      <c r="DG46" s="4"/>
      <c r="DH46" s="3"/>
      <c r="DI46" s="4"/>
      <c r="DJ46" s="3"/>
      <c r="DK46" s="5"/>
      <c r="DL46" s="3"/>
      <c r="DM46" s="4"/>
      <c r="DN46" s="3"/>
      <c r="DO46" s="4"/>
      <c r="DP46" s="3"/>
      <c r="DQ46" s="4"/>
      <c r="DR46" s="3"/>
      <c r="DS46" s="5"/>
      <c r="DT46" s="3"/>
      <c r="DU46" s="4"/>
      <c r="DV46" s="3"/>
      <c r="DW46" s="4"/>
      <c r="DX46" s="3"/>
      <c r="DY46" s="5"/>
      <c r="DZ46" s="3"/>
      <c r="EA46" s="4"/>
      <c r="EB46" s="3"/>
      <c r="EC46" s="4"/>
      <c r="ED46" s="3"/>
      <c r="EE46" s="4"/>
      <c r="EF46" s="3"/>
      <c r="EG46" s="5"/>
      <c r="EH46" s="3"/>
      <c r="EI46" s="4"/>
      <c r="EJ46" s="3"/>
      <c r="EK46" s="4"/>
      <c r="EL46" s="3"/>
      <c r="EM46" s="4"/>
      <c r="EN46" s="3"/>
      <c r="EO46" s="4"/>
      <c r="EP46" s="3"/>
      <c r="EQ46" s="4"/>
      <c r="ER46" s="3"/>
      <c r="ES46" s="4"/>
      <c r="ET46" s="3"/>
      <c r="EU46" s="5"/>
      <c r="EV46" s="3"/>
      <c r="EW46" s="4"/>
      <c r="EX46" s="3"/>
      <c r="EY46" s="4"/>
      <c r="EZ46" s="3"/>
      <c r="FA46" s="4"/>
      <c r="FB46" s="3"/>
      <c r="FC46" s="4"/>
      <c r="FD46" s="3"/>
      <c r="FE46" s="4"/>
      <c r="FF46" s="3"/>
      <c r="FG46" s="4"/>
      <c r="FH46" s="3"/>
      <c r="FI46" s="5"/>
      <c r="FJ46" s="3"/>
      <c r="FK46" s="4"/>
      <c r="FL46" s="3"/>
      <c r="FM46" s="4"/>
      <c r="FN46" s="3"/>
      <c r="FO46" s="4"/>
      <c r="FP46" s="3"/>
      <c r="FQ46" s="4"/>
      <c r="FR46" s="3"/>
      <c r="FS46" s="4"/>
      <c r="FT46" s="3"/>
      <c r="FU46" s="4"/>
      <c r="FV46" s="3"/>
      <c r="FW46" s="5"/>
      <c r="FX46" s="3"/>
      <c r="FY46" s="4"/>
      <c r="FZ46" s="3"/>
      <c r="GA46" s="5"/>
      <c r="GB46" s="3"/>
      <c r="GC46" s="4"/>
      <c r="GD46" s="3"/>
      <c r="GE46" s="4"/>
      <c r="GF46" s="3"/>
      <c r="GG46" s="4"/>
      <c r="GH46" s="3"/>
      <c r="GI46" s="5"/>
      <c r="GJ46" s="3"/>
      <c r="GK46" s="5"/>
      <c r="GL46" s="3"/>
      <c r="GM46" s="4"/>
      <c r="GN46" s="3"/>
      <c r="GO46" s="4"/>
      <c r="GP46" s="3"/>
      <c r="GQ46" s="5"/>
      <c r="GR46" s="3"/>
      <c r="GS46" s="4"/>
      <c r="GT46" s="3"/>
      <c r="GU46" s="4"/>
      <c r="GV46" s="3"/>
      <c r="GW46" s="4"/>
      <c r="GX46" s="3"/>
      <c r="GY46" s="5"/>
      <c r="GZ46" s="3"/>
      <c r="HA46" s="4"/>
      <c r="HB46" s="3"/>
      <c r="HC46" s="4"/>
      <c r="HD46" s="3"/>
      <c r="HE46" s="5"/>
      <c r="HF46" s="3"/>
      <c r="HG46" s="4"/>
      <c r="HH46" s="3"/>
      <c r="HI46" s="4"/>
      <c r="HJ46" s="3"/>
      <c r="HK46" s="4"/>
      <c r="HL46" s="3"/>
      <c r="HM46" s="5"/>
      <c r="HN46" s="3"/>
      <c r="HO46" s="4"/>
      <c r="HP46" s="3"/>
      <c r="HQ46" s="4"/>
      <c r="HR46" s="3"/>
      <c r="HS46" s="5"/>
      <c r="HT46" s="3"/>
      <c r="HU46" s="4"/>
      <c r="HV46" s="3"/>
      <c r="HW46" s="4"/>
      <c r="HX46" s="3"/>
      <c r="HY46" s="4"/>
      <c r="HZ46" s="3"/>
      <c r="IA46" s="5"/>
      <c r="IB46" s="3"/>
      <c r="IC46" s="4"/>
      <c r="ID46" s="3"/>
      <c r="IE46" s="4"/>
      <c r="IF46" s="3"/>
      <c r="IG46" s="4"/>
      <c r="IH46" s="3"/>
      <c r="II46" s="4"/>
      <c r="IJ46" s="3"/>
      <c r="IK46" s="4"/>
      <c r="IL46" s="3"/>
      <c r="IM46" s="4"/>
      <c r="IN46" s="3"/>
      <c r="IO46" s="5"/>
      <c r="IP46" s="3"/>
      <c r="IQ46" s="4"/>
      <c r="IR46" s="3"/>
      <c r="IS46" s="4"/>
      <c r="IT46" s="3"/>
      <c r="IU46" s="4"/>
      <c r="IV46" s="3"/>
      <c r="IW46" s="4"/>
      <c r="IX46" s="3"/>
      <c r="IY46" s="4"/>
      <c r="IZ46" s="3"/>
      <c r="JA46" s="4"/>
      <c r="JB46" s="3"/>
      <c r="JC46" s="5"/>
      <c r="JD46" s="3"/>
      <c r="JE46" s="4"/>
      <c r="JF46" s="3"/>
      <c r="JG46" s="4"/>
      <c r="JH46" s="3"/>
      <c r="JI46" s="4"/>
      <c r="JJ46" s="3"/>
      <c r="JK46" s="4"/>
      <c r="JL46" s="3"/>
      <c r="JM46" s="4"/>
      <c r="JN46" s="3"/>
      <c r="JO46" s="4"/>
      <c r="JP46" s="3"/>
      <c r="JQ46" s="5"/>
      <c r="JR46" s="3"/>
      <c r="JS46" s="4"/>
      <c r="JT46" s="3"/>
      <c r="JU46" s="5"/>
      <c r="JV46" s="3"/>
      <c r="JW46" s="4"/>
      <c r="JX46" s="3"/>
      <c r="JY46" s="4"/>
      <c r="JZ46" s="3"/>
      <c r="KA46" s="4"/>
      <c r="KB46" s="3"/>
      <c r="KC46" s="5"/>
      <c r="KD46" s="3"/>
      <c r="KE46" s="5"/>
      <c r="KF46" s="3"/>
      <c r="KG46" s="4"/>
      <c r="KH46" s="3"/>
      <c r="KI46" s="4"/>
      <c r="KJ46" s="3"/>
      <c r="KK46" s="5"/>
      <c r="KL46" s="3"/>
      <c r="KM46" s="4"/>
      <c r="KN46" s="3"/>
      <c r="KO46" s="4"/>
      <c r="KP46" s="3"/>
      <c r="KQ46" s="4"/>
      <c r="KR46" s="3"/>
      <c r="KS46" s="5"/>
      <c r="KT46" s="3"/>
      <c r="KU46" s="4"/>
      <c r="KV46" s="3"/>
      <c r="KW46" s="4"/>
      <c r="KX46" s="3"/>
      <c r="KY46" s="5"/>
      <c r="KZ46" s="3"/>
      <c r="LA46" s="4"/>
      <c r="LB46" s="3"/>
      <c r="LC46" s="4"/>
      <c r="LD46" s="3"/>
      <c r="LE46" s="4"/>
      <c r="LF46" s="3"/>
      <c r="LG46" s="5"/>
      <c r="LH46" s="3"/>
      <c r="LI46" s="4"/>
      <c r="LJ46" s="3"/>
      <c r="LK46" s="4"/>
      <c r="LL46" s="3"/>
      <c r="LM46" s="5"/>
      <c r="LN46" s="3"/>
      <c r="LO46" s="4"/>
      <c r="LP46" s="3"/>
      <c r="LQ46" s="4"/>
      <c r="LR46" s="3"/>
      <c r="LS46" s="4"/>
      <c r="LT46" s="3"/>
      <c r="LU46" s="5"/>
      <c r="LV46" s="3"/>
      <c r="LW46" s="4"/>
      <c r="LX46" s="3"/>
      <c r="LY46" s="4"/>
      <c r="LZ46" s="3"/>
      <c r="MA46" s="4"/>
      <c r="MB46" s="3"/>
      <c r="MC46" s="4"/>
      <c r="MD46" s="3"/>
      <c r="ME46" s="4"/>
      <c r="MF46" s="3"/>
      <c r="MG46" s="4"/>
      <c r="MH46" s="3"/>
      <c r="MI46" s="5"/>
      <c r="MJ46" s="3"/>
      <c r="MK46" s="4"/>
      <c r="ML46" s="3"/>
      <c r="MM46" s="4"/>
      <c r="MN46" s="3"/>
      <c r="MO46" s="4"/>
      <c r="MP46" s="3"/>
      <c r="MQ46" s="4"/>
      <c r="MR46" s="3"/>
      <c r="MS46" s="4"/>
      <c r="MT46" s="3"/>
      <c r="MU46" s="4"/>
      <c r="MV46" s="3"/>
      <c r="MW46" s="5"/>
      <c r="MX46" s="3"/>
      <c r="MY46" s="4"/>
      <c r="MZ46" s="3"/>
      <c r="NA46" s="4"/>
      <c r="NB46" s="3"/>
      <c r="NC46" s="4"/>
      <c r="ND46" s="3"/>
      <c r="NE46" s="4"/>
      <c r="NF46" s="3"/>
      <c r="NG46" s="4"/>
      <c r="NH46" s="3"/>
      <c r="NI46" s="4"/>
      <c r="NJ46" s="3"/>
      <c r="NK46" s="5"/>
      <c r="NL46" s="3"/>
      <c r="NM46" s="4"/>
      <c r="NN46" s="3"/>
      <c r="NO46" s="5"/>
      <c r="NP46" s="3"/>
      <c r="NQ46" s="4"/>
      <c r="NR46" s="3"/>
      <c r="NS46" s="4"/>
      <c r="NT46" s="3"/>
      <c r="NU46" s="4"/>
      <c r="NV46" s="3"/>
      <c r="NW46" s="5"/>
      <c r="NX46" s="3"/>
      <c r="NY46" s="5"/>
      <c r="NZ46" s="3"/>
      <c r="OA46" s="4"/>
      <c r="OB46" s="3"/>
      <c r="OC46" s="4"/>
      <c r="OD46" s="3"/>
      <c r="OE46" s="5"/>
      <c r="OF46" s="3"/>
      <c r="OG46" s="4"/>
      <c r="OH46" s="3"/>
      <c r="OI46" s="4"/>
      <c r="OJ46" s="3"/>
      <c r="OK46" s="4"/>
      <c r="OL46" s="3"/>
      <c r="OM46" s="5"/>
      <c r="ON46" s="3"/>
      <c r="OO46" s="4"/>
      <c r="OP46" s="3"/>
      <c r="OQ46" s="4"/>
      <c r="OR46" s="3"/>
      <c r="OS46" s="5"/>
      <c r="OT46" s="3"/>
      <c r="OU46" s="4"/>
      <c r="OV46" s="3"/>
      <c r="OW46" s="4"/>
      <c r="OX46" s="3"/>
      <c r="OY46" s="4"/>
      <c r="OZ46" s="3"/>
      <c r="PA46" s="5"/>
      <c r="PB46" s="3"/>
      <c r="PC46" s="4"/>
      <c r="PD46" s="3"/>
      <c r="PE46" s="4"/>
      <c r="PF46" s="3"/>
      <c r="PG46" s="5"/>
      <c r="PH46" s="3"/>
      <c r="PI46" s="4"/>
      <c r="PJ46" s="3"/>
      <c r="PK46" s="4"/>
      <c r="PL46" s="3"/>
      <c r="PM46" s="4"/>
      <c r="PN46" s="3"/>
      <c r="PO46" s="5"/>
      <c r="PP46" s="3"/>
      <c r="PQ46" s="4"/>
      <c r="PR46" s="3"/>
      <c r="PS46" s="4"/>
      <c r="PT46" s="3"/>
      <c r="PU46" s="4"/>
      <c r="PV46" s="3"/>
      <c r="PW46" s="4"/>
      <c r="PX46" s="3"/>
      <c r="PY46" s="4"/>
      <c r="PZ46" s="3"/>
      <c r="QA46" s="4"/>
      <c r="QB46" s="3"/>
      <c r="QC46" s="5"/>
      <c r="QD46" s="3"/>
      <c r="QE46" s="4"/>
      <c r="QF46" s="3"/>
      <c r="QG46" s="4"/>
      <c r="QH46" s="3"/>
      <c r="QI46" s="4"/>
      <c r="QJ46" s="3"/>
      <c r="QK46" s="4"/>
      <c r="QL46" s="3"/>
      <c r="QM46" s="4"/>
      <c r="QN46" s="3"/>
      <c r="QO46" s="4"/>
      <c r="QP46" s="3"/>
      <c r="QQ46" s="5"/>
      <c r="QR46" s="3"/>
      <c r="QS46" s="4"/>
      <c r="QT46" s="3"/>
      <c r="QU46" s="4"/>
      <c r="QV46" s="3"/>
      <c r="QW46" s="4"/>
      <c r="QX46" s="3"/>
      <c r="QY46" s="4"/>
      <c r="QZ46" s="3"/>
      <c r="RA46" s="4"/>
      <c r="RB46" s="3"/>
      <c r="RC46" s="4"/>
      <c r="RD46" s="3"/>
      <c r="RE46" s="5"/>
      <c r="RF46" s="3"/>
      <c r="RG46" s="4"/>
      <c r="RH46" s="3"/>
      <c r="RI46" s="5"/>
      <c r="RJ46" s="3"/>
      <c r="RK46" s="4"/>
      <c r="RL46" s="3"/>
      <c r="RM46" s="4"/>
      <c r="RN46" s="3"/>
      <c r="RO46" s="4"/>
      <c r="RP46" s="3"/>
      <c r="RQ46" s="5"/>
      <c r="RR46" s="3"/>
      <c r="RS46" s="5"/>
      <c r="RT46" s="3"/>
      <c r="RU46" s="4"/>
      <c r="RV46" s="3"/>
      <c r="RW46" s="4"/>
      <c r="RX46" s="3"/>
      <c r="RY46" s="5"/>
      <c r="RZ46" s="3"/>
      <c r="SA46" s="4"/>
      <c r="SB46" s="3"/>
      <c r="SC46" s="4"/>
      <c r="SD46" s="3"/>
      <c r="SE46" s="4"/>
      <c r="SF46" s="3"/>
      <c r="SG46" s="5"/>
      <c r="SH46" s="3"/>
      <c r="SI46" s="4"/>
      <c r="SJ46" s="3"/>
      <c r="SK46" s="4"/>
      <c r="SL46" s="3"/>
      <c r="SM46" s="5"/>
      <c r="SN46" s="3"/>
      <c r="SO46" s="4"/>
      <c r="SP46" s="3"/>
      <c r="SQ46" s="4"/>
      <c r="SR46" s="3"/>
      <c r="SS46" s="4"/>
      <c r="ST46" s="3"/>
      <c r="SU46" s="5"/>
      <c r="SV46" s="3"/>
      <c r="SW46" s="4"/>
      <c r="SX46" s="3"/>
      <c r="SY46" s="4"/>
      <c r="SZ46" s="3"/>
      <c r="TA46" s="5"/>
      <c r="TB46" s="3"/>
      <c r="TC46" s="4"/>
      <c r="TD46" s="3"/>
      <c r="TE46" s="4"/>
      <c r="TF46" s="3"/>
      <c r="TG46" s="4"/>
      <c r="TH46" s="3"/>
      <c r="TI46" s="5"/>
      <c r="TJ46" s="3"/>
      <c r="TK46" s="4"/>
      <c r="TL46" s="3"/>
      <c r="TM46" s="4"/>
      <c r="TN46" s="3"/>
      <c r="TO46" s="4"/>
      <c r="TP46" s="3"/>
      <c r="TQ46" s="4"/>
      <c r="TR46" s="3"/>
      <c r="TS46" s="4"/>
      <c r="TT46" s="3"/>
      <c r="TU46" s="4"/>
      <c r="TV46" s="3"/>
      <c r="TW46" s="5"/>
      <c r="TX46" s="3"/>
      <c r="TY46" s="4"/>
      <c r="TZ46" s="3"/>
      <c r="UA46" s="4"/>
      <c r="UB46" s="3"/>
      <c r="UC46" s="4"/>
      <c r="UD46" s="3"/>
      <c r="UE46" s="4"/>
      <c r="UF46" s="3"/>
      <c r="UG46" s="4"/>
      <c r="UH46" s="3"/>
      <c r="UI46" s="4"/>
      <c r="UJ46" s="3"/>
      <c r="UK46" s="5"/>
      <c r="UL46" s="3"/>
      <c r="UM46" s="4"/>
      <c r="UN46" s="3"/>
      <c r="UO46" s="4"/>
      <c r="UP46" s="3"/>
      <c r="UQ46" s="4"/>
      <c r="UR46" s="3"/>
      <c r="US46" s="4"/>
      <c r="UT46" s="3"/>
      <c r="UU46" s="4"/>
      <c r="UV46" s="3"/>
      <c r="UW46" s="4"/>
      <c r="UX46" s="3"/>
      <c r="UY46" s="5"/>
      <c r="UZ46" s="3"/>
      <c r="VA46" s="4"/>
      <c r="VB46" s="3"/>
      <c r="VC46" s="5"/>
      <c r="VD46" s="3"/>
      <c r="VE46" s="4"/>
      <c r="VF46" s="3"/>
      <c r="VG46" s="4"/>
      <c r="VH46" s="3"/>
      <c r="VI46" s="4"/>
      <c r="VJ46" s="3"/>
      <c r="VK46" s="5"/>
      <c r="VL46" s="3"/>
      <c r="VM46" s="5"/>
      <c r="VN46" s="3"/>
      <c r="VO46" s="4"/>
      <c r="VP46" s="3"/>
      <c r="VQ46" s="4"/>
      <c r="VR46" s="3"/>
      <c r="VS46" s="5"/>
      <c r="VT46" s="3"/>
      <c r="VU46" s="4"/>
      <c r="VV46" s="3"/>
      <c r="VW46" s="4"/>
      <c r="VX46" s="3"/>
      <c r="VY46" s="5"/>
      <c r="VZ46" s="3"/>
      <c r="WA46" s="5"/>
      <c r="WB46" s="3"/>
      <c r="WC46" s="4"/>
      <c r="WD46" s="3"/>
      <c r="WE46" s="4"/>
      <c r="WF46" s="3"/>
      <c r="WG46" s="5"/>
      <c r="WH46" s="3"/>
      <c r="WI46" s="4"/>
      <c r="WJ46" s="3"/>
      <c r="WK46" s="4"/>
      <c r="WL46" s="3"/>
      <c r="WM46" s="5"/>
      <c r="WN46" s="3"/>
      <c r="WO46" s="5"/>
      <c r="WP46" s="3"/>
      <c r="WQ46" s="4"/>
      <c r="WR46" s="3"/>
      <c r="WS46" s="4"/>
      <c r="WT46" s="3"/>
      <c r="WU46" s="5"/>
      <c r="WV46" s="3"/>
      <c r="WW46" s="4"/>
      <c r="WX46" s="3"/>
      <c r="WY46" s="4"/>
      <c r="WZ46" s="3"/>
      <c r="XA46" s="5"/>
      <c r="XB46" s="3"/>
      <c r="XC46" s="5"/>
      <c r="XD46" s="3"/>
      <c r="XE46" s="4"/>
      <c r="XF46" s="3"/>
      <c r="XG46" s="4"/>
      <c r="XH46" s="3"/>
      <c r="XI46" s="5"/>
      <c r="XJ46" s="3"/>
      <c r="XK46" s="4"/>
      <c r="XL46" s="3"/>
      <c r="XM46" s="4"/>
      <c r="XN46" s="3"/>
      <c r="XO46" s="5"/>
      <c r="XP46" s="3"/>
      <c r="XQ46" s="5"/>
      <c r="XR46" s="3"/>
      <c r="XS46" s="4"/>
      <c r="XT46" s="3"/>
      <c r="XU46" s="4"/>
      <c r="XV46" s="3"/>
      <c r="XW46" s="5"/>
      <c r="XX46" s="3"/>
      <c r="XY46" s="4"/>
      <c r="XZ46" s="3"/>
      <c r="YA46" s="4"/>
      <c r="YB46" s="3"/>
      <c r="YC46" s="4"/>
      <c r="YD46" s="3"/>
      <c r="YE46" s="5"/>
      <c r="YF46" s="3"/>
      <c r="YG46" s="4"/>
      <c r="YH46" s="3"/>
      <c r="YI46" s="4"/>
      <c r="YJ46" s="3"/>
      <c r="YK46" s="4"/>
      <c r="YL46" s="3"/>
      <c r="YM46" s="4"/>
      <c r="YN46" s="3"/>
      <c r="YO46" s="4"/>
      <c r="YP46" s="3"/>
      <c r="YQ46" s="4"/>
      <c r="YR46" s="3"/>
      <c r="YS46" s="5"/>
      <c r="YT46" s="3"/>
      <c r="YU46" s="4"/>
      <c r="YV46" s="3"/>
      <c r="YW46" s="5"/>
      <c r="YX46" s="3"/>
      <c r="YY46" s="4"/>
      <c r="YZ46" s="3"/>
      <c r="ZA46" s="4"/>
      <c r="ZB46" s="3"/>
      <c r="ZC46" s="4"/>
      <c r="ZD46" s="3"/>
      <c r="ZE46" s="5"/>
      <c r="ZF46" s="3"/>
      <c r="ZG46" s="5"/>
      <c r="ZH46" s="3"/>
      <c r="ZI46" s="4"/>
      <c r="ZJ46" s="3"/>
      <c r="ZK46" s="4"/>
      <c r="ZL46" s="3"/>
      <c r="ZM46" s="5"/>
      <c r="ZN46" s="3"/>
      <c r="ZO46" s="4"/>
      <c r="ZP46" s="3"/>
      <c r="ZQ46" s="4"/>
      <c r="ZR46" s="3"/>
      <c r="ZS46" s="5"/>
      <c r="ZT46" s="3"/>
      <c r="ZU46" s="5"/>
      <c r="ZV46" s="3"/>
      <c r="ZW46" s="4"/>
      <c r="ZX46" s="3"/>
      <c r="ZY46" s="4"/>
      <c r="ZZ46" s="3"/>
      <c r="AAA46" s="5"/>
      <c r="AAB46" s="3"/>
      <c r="AAC46" s="4"/>
      <c r="AAD46" s="3"/>
      <c r="AAE46" s="4"/>
      <c r="AAF46" s="3"/>
      <c r="AAG46" s="5"/>
      <c r="AAH46" s="3"/>
      <c r="AAI46" s="5"/>
      <c r="AAJ46" s="3"/>
      <c r="AAK46" s="4"/>
      <c r="AAL46" s="3"/>
      <c r="AAM46" s="4"/>
      <c r="AAN46" s="3"/>
      <c r="AAO46" s="5"/>
      <c r="AAP46" s="3"/>
      <c r="AAQ46" s="4"/>
      <c r="AAR46" s="3"/>
      <c r="AAS46" s="4"/>
      <c r="AAT46" s="3"/>
      <c r="AAU46" s="5"/>
      <c r="AAV46" s="3"/>
      <c r="AAW46" s="5"/>
      <c r="AAX46" s="3"/>
      <c r="AAY46" s="4"/>
      <c r="AAZ46" s="3"/>
      <c r="ABA46" s="4"/>
      <c r="ABB46" s="3"/>
      <c r="ABC46" s="5"/>
      <c r="ABD46" s="3"/>
      <c r="ABE46" s="4"/>
      <c r="ABF46" s="3"/>
      <c r="ABG46" s="4"/>
      <c r="ABH46" s="3"/>
      <c r="ABI46" s="5"/>
      <c r="ABJ46" s="3"/>
      <c r="ABK46" s="5"/>
      <c r="ABL46" s="3"/>
      <c r="ABM46" s="4"/>
      <c r="ABN46" s="3"/>
      <c r="ABO46" s="4"/>
      <c r="ABP46" s="3"/>
      <c r="ABQ46" s="5"/>
      <c r="ABR46" s="3"/>
      <c r="ABS46" s="4"/>
      <c r="ABT46" s="3"/>
      <c r="ABU46" s="4"/>
      <c r="ABV46" s="3"/>
      <c r="ABW46" s="4"/>
      <c r="ABX46" s="3"/>
      <c r="ABY46" s="5"/>
      <c r="ABZ46" s="3"/>
      <c r="ACA46" s="4"/>
      <c r="ACB46" s="3"/>
      <c r="ACC46" s="4"/>
      <c r="ACD46" s="3"/>
      <c r="ACE46" s="4"/>
      <c r="ACF46" s="3"/>
      <c r="ACG46" s="4"/>
      <c r="ACH46" s="3"/>
      <c r="ACI46" s="4"/>
      <c r="ACJ46" s="3"/>
      <c r="ACK46" s="4"/>
      <c r="ACL46" s="3"/>
      <c r="ACM46" s="5"/>
      <c r="ACN46" s="3"/>
      <c r="ACO46" s="4"/>
      <c r="ACP46" s="3"/>
      <c r="ACQ46" s="5"/>
      <c r="ACR46" s="3"/>
      <c r="ACS46" s="4"/>
      <c r="ACT46" s="3"/>
      <c r="ACU46" s="4"/>
      <c r="ACV46" s="3"/>
      <c r="ACW46" s="4"/>
      <c r="ACX46" s="3"/>
      <c r="ACY46" s="5"/>
      <c r="ACZ46" s="3"/>
      <c r="ADA46" s="5"/>
      <c r="ADB46" s="3"/>
      <c r="ADC46" s="4"/>
      <c r="ADD46" s="3"/>
      <c r="ADE46" s="4"/>
      <c r="ADF46" s="3"/>
      <c r="ADG46" s="5"/>
    </row>
    <row r="47" spans="1:787" s="146" customFormat="1" ht="20.25" customHeight="1" thickBot="1">
      <c r="A47" s="256"/>
      <c r="B47" s="254"/>
      <c r="C47" s="140">
        <f>IF(B46="","",CONCATENATE(B46,1))</f>
      </c>
      <c r="D47" s="141"/>
      <c r="E47" s="142"/>
      <c r="F47" s="141"/>
      <c r="G47" s="142"/>
      <c r="H47" s="141"/>
      <c r="I47" s="142"/>
      <c r="J47" s="141"/>
      <c r="K47" s="143"/>
      <c r="L47" s="141"/>
      <c r="M47" s="142"/>
      <c r="N47" s="141"/>
      <c r="O47" s="142"/>
      <c r="P47" s="141"/>
      <c r="Q47" s="143"/>
      <c r="R47" s="141"/>
      <c r="S47" s="142"/>
      <c r="T47" s="141"/>
      <c r="U47" s="142"/>
      <c r="V47" s="141"/>
      <c r="W47" s="142"/>
      <c r="X47" s="141"/>
      <c r="Y47" s="143"/>
      <c r="Z47" s="141"/>
      <c r="AA47" s="142"/>
      <c r="AB47" s="141"/>
      <c r="AC47" s="142"/>
      <c r="AD47" s="141"/>
      <c r="AE47" s="142"/>
      <c r="AF47" s="141"/>
      <c r="AG47" s="142"/>
      <c r="AH47" s="141"/>
      <c r="AI47" s="142"/>
      <c r="AJ47" s="141"/>
      <c r="AK47" s="142"/>
      <c r="AL47" s="141"/>
      <c r="AM47" s="143"/>
      <c r="AN47" s="141"/>
      <c r="AO47" s="142"/>
      <c r="AP47" s="141"/>
      <c r="AQ47" s="142"/>
      <c r="AR47" s="141"/>
      <c r="AS47" s="142"/>
      <c r="AT47" s="141"/>
      <c r="AU47" s="142"/>
      <c r="AV47" s="141"/>
      <c r="AW47" s="142"/>
      <c r="AX47" s="141"/>
      <c r="AY47" s="142"/>
      <c r="AZ47" s="141"/>
      <c r="BA47" s="143"/>
      <c r="BB47" s="141"/>
      <c r="BC47" s="142"/>
      <c r="BD47" s="141"/>
      <c r="BE47" s="142"/>
      <c r="BF47" s="141"/>
      <c r="BG47" s="142"/>
      <c r="BH47" s="141"/>
      <c r="BI47" s="142"/>
      <c r="BJ47" s="141"/>
      <c r="BK47" s="142"/>
      <c r="BL47" s="141"/>
      <c r="BM47" s="142"/>
      <c r="BN47" s="141"/>
      <c r="BO47" s="143"/>
      <c r="BP47" s="141"/>
      <c r="BQ47" s="142"/>
      <c r="BR47" s="141"/>
      <c r="BS47" s="142"/>
      <c r="BT47" s="141"/>
      <c r="BU47" s="142"/>
      <c r="BV47" s="141"/>
      <c r="BW47" s="142"/>
      <c r="BX47" s="141"/>
      <c r="BY47" s="142"/>
      <c r="BZ47" s="141"/>
      <c r="CA47" s="142"/>
      <c r="CB47" s="141"/>
      <c r="CC47" s="143"/>
      <c r="CD47" s="141"/>
      <c r="CE47" s="142"/>
      <c r="CF47" s="141"/>
      <c r="CG47" s="143"/>
      <c r="CH47" s="141"/>
      <c r="CI47" s="142"/>
      <c r="CJ47" s="141"/>
      <c r="CK47" s="142"/>
      <c r="CL47" s="141"/>
      <c r="CM47" s="142"/>
      <c r="CN47" s="141"/>
      <c r="CO47" s="143"/>
      <c r="CP47" s="141"/>
      <c r="CQ47" s="143"/>
      <c r="CR47" s="141"/>
      <c r="CS47" s="142"/>
      <c r="CT47" s="141"/>
      <c r="CU47" s="142"/>
      <c r="CV47" s="141"/>
      <c r="CW47" s="143"/>
      <c r="CX47" s="141"/>
      <c r="CY47" s="142"/>
      <c r="CZ47" s="141"/>
      <c r="DA47" s="142"/>
      <c r="DB47" s="141"/>
      <c r="DC47" s="142"/>
      <c r="DD47" s="141"/>
      <c r="DE47" s="143"/>
      <c r="DF47" s="141"/>
      <c r="DG47" s="142"/>
      <c r="DH47" s="141"/>
      <c r="DI47" s="142"/>
      <c r="DJ47" s="141"/>
      <c r="DK47" s="143"/>
      <c r="DL47" s="141"/>
      <c r="DM47" s="142"/>
      <c r="DN47" s="141"/>
      <c r="DO47" s="142"/>
      <c r="DP47" s="141"/>
      <c r="DQ47" s="142"/>
      <c r="DR47" s="141"/>
      <c r="DS47" s="143"/>
      <c r="DT47" s="141"/>
      <c r="DU47" s="142"/>
      <c r="DV47" s="141"/>
      <c r="DW47" s="142"/>
      <c r="DX47" s="141"/>
      <c r="DY47" s="143"/>
      <c r="DZ47" s="141"/>
      <c r="EA47" s="142"/>
      <c r="EB47" s="141"/>
      <c r="EC47" s="142"/>
      <c r="ED47" s="141"/>
      <c r="EE47" s="142"/>
      <c r="EF47" s="141"/>
      <c r="EG47" s="143"/>
      <c r="EH47" s="141"/>
      <c r="EI47" s="142"/>
      <c r="EJ47" s="141"/>
      <c r="EK47" s="142"/>
      <c r="EL47" s="141"/>
      <c r="EM47" s="142"/>
      <c r="EN47" s="141"/>
      <c r="EO47" s="142"/>
      <c r="EP47" s="141"/>
      <c r="EQ47" s="142"/>
      <c r="ER47" s="141"/>
      <c r="ES47" s="142"/>
      <c r="ET47" s="141"/>
      <c r="EU47" s="143"/>
      <c r="EV47" s="141"/>
      <c r="EW47" s="142"/>
      <c r="EX47" s="141"/>
      <c r="EY47" s="142"/>
      <c r="EZ47" s="141"/>
      <c r="FA47" s="142"/>
      <c r="FB47" s="141"/>
      <c r="FC47" s="142"/>
      <c r="FD47" s="141"/>
      <c r="FE47" s="142"/>
      <c r="FF47" s="141"/>
      <c r="FG47" s="142"/>
      <c r="FH47" s="141"/>
      <c r="FI47" s="143"/>
      <c r="FJ47" s="141"/>
      <c r="FK47" s="142"/>
      <c r="FL47" s="141"/>
      <c r="FM47" s="142"/>
      <c r="FN47" s="141"/>
      <c r="FO47" s="142"/>
      <c r="FP47" s="141"/>
      <c r="FQ47" s="142"/>
      <c r="FR47" s="141"/>
      <c r="FS47" s="142"/>
      <c r="FT47" s="141"/>
      <c r="FU47" s="142"/>
      <c r="FV47" s="141"/>
      <c r="FW47" s="143"/>
      <c r="FX47" s="141"/>
      <c r="FY47" s="142"/>
      <c r="FZ47" s="141"/>
      <c r="GA47" s="143"/>
      <c r="GB47" s="141"/>
      <c r="GC47" s="142"/>
      <c r="GD47" s="141"/>
      <c r="GE47" s="142"/>
      <c r="GF47" s="141"/>
      <c r="GG47" s="142"/>
      <c r="GH47" s="141"/>
      <c r="GI47" s="143"/>
      <c r="GJ47" s="141"/>
      <c r="GK47" s="143"/>
      <c r="GL47" s="141"/>
      <c r="GM47" s="142"/>
      <c r="GN47" s="141"/>
      <c r="GO47" s="142"/>
      <c r="GP47" s="141"/>
      <c r="GQ47" s="143"/>
      <c r="GR47" s="141"/>
      <c r="GS47" s="142"/>
      <c r="GT47" s="141"/>
      <c r="GU47" s="142"/>
      <c r="GV47" s="141"/>
      <c r="GW47" s="142"/>
      <c r="GX47" s="141"/>
      <c r="GY47" s="143"/>
      <c r="GZ47" s="141"/>
      <c r="HA47" s="142"/>
      <c r="HB47" s="141"/>
      <c r="HC47" s="142"/>
      <c r="HD47" s="141"/>
      <c r="HE47" s="143"/>
      <c r="HF47" s="141"/>
      <c r="HG47" s="142"/>
      <c r="HH47" s="141"/>
      <c r="HI47" s="142"/>
      <c r="HJ47" s="141"/>
      <c r="HK47" s="142"/>
      <c r="HL47" s="141"/>
      <c r="HM47" s="143"/>
      <c r="HN47" s="141"/>
      <c r="HO47" s="142"/>
      <c r="HP47" s="141"/>
      <c r="HQ47" s="142"/>
      <c r="HR47" s="141"/>
      <c r="HS47" s="143"/>
      <c r="HT47" s="141"/>
      <c r="HU47" s="142"/>
      <c r="HV47" s="141"/>
      <c r="HW47" s="142"/>
      <c r="HX47" s="141"/>
      <c r="HY47" s="142"/>
      <c r="HZ47" s="141"/>
      <c r="IA47" s="143"/>
      <c r="IB47" s="141"/>
      <c r="IC47" s="142"/>
      <c r="ID47" s="141"/>
      <c r="IE47" s="142"/>
      <c r="IF47" s="141"/>
      <c r="IG47" s="142"/>
      <c r="IH47" s="141"/>
      <c r="II47" s="142"/>
      <c r="IJ47" s="141"/>
      <c r="IK47" s="142"/>
      <c r="IL47" s="141"/>
      <c r="IM47" s="142"/>
      <c r="IN47" s="141"/>
      <c r="IO47" s="143"/>
      <c r="IP47" s="141"/>
      <c r="IQ47" s="142"/>
      <c r="IR47" s="141"/>
      <c r="IS47" s="142"/>
      <c r="IT47" s="141"/>
      <c r="IU47" s="142"/>
      <c r="IV47" s="141"/>
      <c r="IW47" s="142"/>
      <c r="IX47" s="141"/>
      <c r="IY47" s="142"/>
      <c r="IZ47" s="141"/>
      <c r="JA47" s="142"/>
      <c r="JB47" s="141"/>
      <c r="JC47" s="143"/>
      <c r="JD47" s="141"/>
      <c r="JE47" s="142"/>
      <c r="JF47" s="141"/>
      <c r="JG47" s="142"/>
      <c r="JH47" s="141"/>
      <c r="JI47" s="142"/>
      <c r="JJ47" s="141"/>
      <c r="JK47" s="142"/>
      <c r="JL47" s="141"/>
      <c r="JM47" s="142"/>
      <c r="JN47" s="141"/>
      <c r="JO47" s="142"/>
      <c r="JP47" s="141"/>
      <c r="JQ47" s="143"/>
      <c r="JR47" s="141"/>
      <c r="JS47" s="142"/>
      <c r="JT47" s="141"/>
      <c r="JU47" s="143"/>
      <c r="JV47" s="141"/>
      <c r="JW47" s="142"/>
      <c r="JX47" s="141"/>
      <c r="JY47" s="142"/>
      <c r="JZ47" s="141"/>
      <c r="KA47" s="142"/>
      <c r="KB47" s="141"/>
      <c r="KC47" s="143"/>
      <c r="KD47" s="141"/>
      <c r="KE47" s="143"/>
      <c r="KF47" s="141"/>
      <c r="KG47" s="142"/>
      <c r="KH47" s="141"/>
      <c r="KI47" s="142"/>
      <c r="KJ47" s="141"/>
      <c r="KK47" s="143"/>
      <c r="KL47" s="141"/>
      <c r="KM47" s="142"/>
      <c r="KN47" s="141"/>
      <c r="KO47" s="142"/>
      <c r="KP47" s="141"/>
      <c r="KQ47" s="142"/>
      <c r="KR47" s="141"/>
      <c r="KS47" s="143"/>
      <c r="KT47" s="141"/>
      <c r="KU47" s="142"/>
      <c r="KV47" s="141"/>
      <c r="KW47" s="142"/>
      <c r="KX47" s="141"/>
      <c r="KY47" s="143"/>
      <c r="KZ47" s="141"/>
      <c r="LA47" s="142"/>
      <c r="LB47" s="141"/>
      <c r="LC47" s="142"/>
      <c r="LD47" s="141"/>
      <c r="LE47" s="142"/>
      <c r="LF47" s="141"/>
      <c r="LG47" s="143"/>
      <c r="LH47" s="141"/>
      <c r="LI47" s="142"/>
      <c r="LJ47" s="141"/>
      <c r="LK47" s="142"/>
      <c r="LL47" s="141"/>
      <c r="LM47" s="143"/>
      <c r="LN47" s="141"/>
      <c r="LO47" s="142"/>
      <c r="LP47" s="141"/>
      <c r="LQ47" s="142"/>
      <c r="LR47" s="141"/>
      <c r="LS47" s="142"/>
      <c r="LT47" s="141"/>
      <c r="LU47" s="143"/>
      <c r="LV47" s="141"/>
      <c r="LW47" s="142"/>
      <c r="LX47" s="141"/>
      <c r="LY47" s="142"/>
      <c r="LZ47" s="141"/>
      <c r="MA47" s="142"/>
      <c r="MB47" s="141"/>
      <c r="MC47" s="142"/>
      <c r="MD47" s="141"/>
      <c r="ME47" s="142"/>
      <c r="MF47" s="141"/>
      <c r="MG47" s="142"/>
      <c r="MH47" s="141"/>
      <c r="MI47" s="143"/>
      <c r="MJ47" s="141"/>
      <c r="MK47" s="142"/>
      <c r="ML47" s="141"/>
      <c r="MM47" s="142"/>
      <c r="MN47" s="141"/>
      <c r="MO47" s="142"/>
      <c r="MP47" s="141"/>
      <c r="MQ47" s="142"/>
      <c r="MR47" s="141"/>
      <c r="MS47" s="142"/>
      <c r="MT47" s="141"/>
      <c r="MU47" s="142"/>
      <c r="MV47" s="141"/>
      <c r="MW47" s="143"/>
      <c r="MX47" s="141"/>
      <c r="MY47" s="142"/>
      <c r="MZ47" s="141"/>
      <c r="NA47" s="142"/>
      <c r="NB47" s="141"/>
      <c r="NC47" s="142"/>
      <c r="ND47" s="141"/>
      <c r="NE47" s="142"/>
      <c r="NF47" s="141"/>
      <c r="NG47" s="142"/>
      <c r="NH47" s="141"/>
      <c r="NI47" s="142"/>
      <c r="NJ47" s="141"/>
      <c r="NK47" s="143"/>
      <c r="NL47" s="141"/>
      <c r="NM47" s="142"/>
      <c r="NN47" s="141"/>
      <c r="NO47" s="143"/>
      <c r="NP47" s="141"/>
      <c r="NQ47" s="142"/>
      <c r="NR47" s="141"/>
      <c r="NS47" s="142"/>
      <c r="NT47" s="141"/>
      <c r="NU47" s="142"/>
      <c r="NV47" s="141"/>
      <c r="NW47" s="143"/>
      <c r="NX47" s="141"/>
      <c r="NY47" s="143"/>
      <c r="NZ47" s="141"/>
      <c r="OA47" s="142"/>
      <c r="OB47" s="141"/>
      <c r="OC47" s="142"/>
      <c r="OD47" s="141"/>
      <c r="OE47" s="143"/>
      <c r="OF47" s="141"/>
      <c r="OG47" s="142"/>
      <c r="OH47" s="141"/>
      <c r="OI47" s="142"/>
      <c r="OJ47" s="141"/>
      <c r="OK47" s="142"/>
      <c r="OL47" s="141"/>
      <c r="OM47" s="143"/>
      <c r="ON47" s="141"/>
      <c r="OO47" s="142"/>
      <c r="OP47" s="141"/>
      <c r="OQ47" s="142"/>
      <c r="OR47" s="141"/>
      <c r="OS47" s="143"/>
      <c r="OT47" s="141"/>
      <c r="OU47" s="142"/>
      <c r="OV47" s="141"/>
      <c r="OW47" s="142"/>
      <c r="OX47" s="141"/>
      <c r="OY47" s="142"/>
      <c r="OZ47" s="141"/>
      <c r="PA47" s="143"/>
      <c r="PB47" s="141"/>
      <c r="PC47" s="142"/>
      <c r="PD47" s="141"/>
      <c r="PE47" s="142"/>
      <c r="PF47" s="141"/>
      <c r="PG47" s="143"/>
      <c r="PH47" s="141"/>
      <c r="PI47" s="142"/>
      <c r="PJ47" s="141"/>
      <c r="PK47" s="142"/>
      <c r="PL47" s="141"/>
      <c r="PM47" s="142"/>
      <c r="PN47" s="141"/>
      <c r="PO47" s="143"/>
      <c r="PP47" s="141"/>
      <c r="PQ47" s="142"/>
      <c r="PR47" s="141"/>
      <c r="PS47" s="142"/>
      <c r="PT47" s="141"/>
      <c r="PU47" s="142"/>
      <c r="PV47" s="141"/>
      <c r="PW47" s="142"/>
      <c r="PX47" s="141"/>
      <c r="PY47" s="142"/>
      <c r="PZ47" s="141"/>
      <c r="QA47" s="142"/>
      <c r="QB47" s="141"/>
      <c r="QC47" s="143"/>
      <c r="QD47" s="141"/>
      <c r="QE47" s="142"/>
      <c r="QF47" s="141"/>
      <c r="QG47" s="142"/>
      <c r="QH47" s="141"/>
      <c r="QI47" s="142"/>
      <c r="QJ47" s="141"/>
      <c r="QK47" s="142"/>
      <c r="QL47" s="141"/>
      <c r="QM47" s="142"/>
      <c r="QN47" s="141"/>
      <c r="QO47" s="142"/>
      <c r="QP47" s="141"/>
      <c r="QQ47" s="143"/>
      <c r="QR47" s="141"/>
      <c r="QS47" s="142"/>
      <c r="QT47" s="141"/>
      <c r="QU47" s="142"/>
      <c r="QV47" s="141"/>
      <c r="QW47" s="142"/>
      <c r="QX47" s="141"/>
      <c r="QY47" s="142"/>
      <c r="QZ47" s="141"/>
      <c r="RA47" s="142"/>
      <c r="RB47" s="141"/>
      <c r="RC47" s="142"/>
      <c r="RD47" s="141"/>
      <c r="RE47" s="143"/>
      <c r="RF47" s="141"/>
      <c r="RG47" s="142"/>
      <c r="RH47" s="141"/>
      <c r="RI47" s="143"/>
      <c r="RJ47" s="141"/>
      <c r="RK47" s="142"/>
      <c r="RL47" s="141"/>
      <c r="RM47" s="142"/>
      <c r="RN47" s="141"/>
      <c r="RO47" s="142"/>
      <c r="RP47" s="141"/>
      <c r="RQ47" s="143"/>
      <c r="RR47" s="141"/>
      <c r="RS47" s="143"/>
      <c r="RT47" s="141"/>
      <c r="RU47" s="142"/>
      <c r="RV47" s="141"/>
      <c r="RW47" s="142"/>
      <c r="RX47" s="141"/>
      <c r="RY47" s="143"/>
      <c r="RZ47" s="141"/>
      <c r="SA47" s="142"/>
      <c r="SB47" s="141"/>
      <c r="SC47" s="142"/>
      <c r="SD47" s="141"/>
      <c r="SE47" s="142"/>
      <c r="SF47" s="141"/>
      <c r="SG47" s="143"/>
      <c r="SH47" s="141"/>
      <c r="SI47" s="142"/>
      <c r="SJ47" s="141"/>
      <c r="SK47" s="142"/>
      <c r="SL47" s="141"/>
      <c r="SM47" s="143"/>
      <c r="SN47" s="141"/>
      <c r="SO47" s="142"/>
      <c r="SP47" s="141"/>
      <c r="SQ47" s="142"/>
      <c r="SR47" s="141"/>
      <c r="SS47" s="142"/>
      <c r="ST47" s="141"/>
      <c r="SU47" s="143"/>
      <c r="SV47" s="141"/>
      <c r="SW47" s="142"/>
      <c r="SX47" s="141"/>
      <c r="SY47" s="142"/>
      <c r="SZ47" s="141"/>
      <c r="TA47" s="143"/>
      <c r="TB47" s="141"/>
      <c r="TC47" s="142"/>
      <c r="TD47" s="141"/>
      <c r="TE47" s="142"/>
      <c r="TF47" s="141"/>
      <c r="TG47" s="142"/>
      <c r="TH47" s="141"/>
      <c r="TI47" s="143"/>
      <c r="TJ47" s="141"/>
      <c r="TK47" s="142"/>
      <c r="TL47" s="141"/>
      <c r="TM47" s="142"/>
      <c r="TN47" s="141"/>
      <c r="TO47" s="142"/>
      <c r="TP47" s="141"/>
      <c r="TQ47" s="142"/>
      <c r="TR47" s="141"/>
      <c r="TS47" s="142"/>
      <c r="TT47" s="141"/>
      <c r="TU47" s="142"/>
      <c r="TV47" s="141"/>
      <c r="TW47" s="143"/>
      <c r="TX47" s="141"/>
      <c r="TY47" s="142"/>
      <c r="TZ47" s="141"/>
      <c r="UA47" s="142"/>
      <c r="UB47" s="141"/>
      <c r="UC47" s="142"/>
      <c r="UD47" s="141"/>
      <c r="UE47" s="142"/>
      <c r="UF47" s="141"/>
      <c r="UG47" s="142"/>
      <c r="UH47" s="141"/>
      <c r="UI47" s="142"/>
      <c r="UJ47" s="141"/>
      <c r="UK47" s="143"/>
      <c r="UL47" s="141"/>
      <c r="UM47" s="142"/>
      <c r="UN47" s="141"/>
      <c r="UO47" s="142"/>
      <c r="UP47" s="141"/>
      <c r="UQ47" s="142"/>
      <c r="UR47" s="141"/>
      <c r="US47" s="142"/>
      <c r="UT47" s="141"/>
      <c r="UU47" s="142"/>
      <c r="UV47" s="141"/>
      <c r="UW47" s="142"/>
      <c r="UX47" s="141"/>
      <c r="UY47" s="143"/>
      <c r="UZ47" s="141"/>
      <c r="VA47" s="142"/>
      <c r="VB47" s="141"/>
      <c r="VC47" s="143"/>
      <c r="VD47" s="141"/>
      <c r="VE47" s="142"/>
      <c r="VF47" s="141"/>
      <c r="VG47" s="142"/>
      <c r="VH47" s="141"/>
      <c r="VI47" s="142"/>
      <c r="VJ47" s="141"/>
      <c r="VK47" s="143"/>
      <c r="VL47" s="141"/>
      <c r="VM47" s="143"/>
      <c r="VN47" s="141"/>
      <c r="VO47" s="142"/>
      <c r="VP47" s="141"/>
      <c r="VQ47" s="142"/>
      <c r="VR47" s="141"/>
      <c r="VS47" s="143"/>
      <c r="VT47" s="141"/>
      <c r="VU47" s="142"/>
      <c r="VV47" s="141"/>
      <c r="VW47" s="142"/>
      <c r="VX47" s="141"/>
      <c r="VY47" s="143"/>
      <c r="VZ47" s="141"/>
      <c r="WA47" s="143"/>
      <c r="WB47" s="141"/>
      <c r="WC47" s="142"/>
      <c r="WD47" s="141"/>
      <c r="WE47" s="142"/>
      <c r="WF47" s="141"/>
      <c r="WG47" s="143"/>
      <c r="WH47" s="141"/>
      <c r="WI47" s="142"/>
      <c r="WJ47" s="141"/>
      <c r="WK47" s="142"/>
      <c r="WL47" s="141"/>
      <c r="WM47" s="143"/>
      <c r="WN47" s="141"/>
      <c r="WO47" s="143"/>
      <c r="WP47" s="141"/>
      <c r="WQ47" s="142"/>
      <c r="WR47" s="141"/>
      <c r="WS47" s="142"/>
      <c r="WT47" s="141"/>
      <c r="WU47" s="143"/>
      <c r="WV47" s="141"/>
      <c r="WW47" s="142"/>
      <c r="WX47" s="141"/>
      <c r="WY47" s="142"/>
      <c r="WZ47" s="141"/>
      <c r="XA47" s="143"/>
      <c r="XB47" s="141"/>
      <c r="XC47" s="143"/>
      <c r="XD47" s="141"/>
      <c r="XE47" s="142"/>
      <c r="XF47" s="141"/>
      <c r="XG47" s="142"/>
      <c r="XH47" s="141"/>
      <c r="XI47" s="143"/>
      <c r="XJ47" s="141"/>
      <c r="XK47" s="142"/>
      <c r="XL47" s="141"/>
      <c r="XM47" s="142"/>
      <c r="XN47" s="141"/>
      <c r="XO47" s="143"/>
      <c r="XP47" s="141"/>
      <c r="XQ47" s="143"/>
      <c r="XR47" s="141"/>
      <c r="XS47" s="142"/>
      <c r="XT47" s="141"/>
      <c r="XU47" s="142"/>
      <c r="XV47" s="141"/>
      <c r="XW47" s="143"/>
      <c r="XX47" s="141"/>
      <c r="XY47" s="142"/>
      <c r="XZ47" s="141"/>
      <c r="YA47" s="142"/>
      <c r="YB47" s="141"/>
      <c r="YC47" s="142"/>
      <c r="YD47" s="141"/>
      <c r="YE47" s="143"/>
      <c r="YF47" s="141"/>
      <c r="YG47" s="142"/>
      <c r="YH47" s="141"/>
      <c r="YI47" s="142"/>
      <c r="YJ47" s="141"/>
      <c r="YK47" s="142"/>
      <c r="YL47" s="141"/>
      <c r="YM47" s="142"/>
      <c r="YN47" s="141"/>
      <c r="YO47" s="142"/>
      <c r="YP47" s="141"/>
      <c r="YQ47" s="142"/>
      <c r="YR47" s="141"/>
      <c r="YS47" s="143"/>
      <c r="YT47" s="141"/>
      <c r="YU47" s="142"/>
      <c r="YV47" s="141"/>
      <c r="YW47" s="143"/>
      <c r="YX47" s="141"/>
      <c r="YY47" s="142"/>
      <c r="YZ47" s="141"/>
      <c r="ZA47" s="142"/>
      <c r="ZB47" s="141"/>
      <c r="ZC47" s="142"/>
      <c r="ZD47" s="141"/>
      <c r="ZE47" s="143"/>
      <c r="ZF47" s="141"/>
      <c r="ZG47" s="143"/>
      <c r="ZH47" s="141"/>
      <c r="ZI47" s="142"/>
      <c r="ZJ47" s="141"/>
      <c r="ZK47" s="142"/>
      <c r="ZL47" s="141"/>
      <c r="ZM47" s="143"/>
      <c r="ZN47" s="141"/>
      <c r="ZO47" s="142"/>
      <c r="ZP47" s="141"/>
      <c r="ZQ47" s="142"/>
      <c r="ZR47" s="141"/>
      <c r="ZS47" s="143"/>
      <c r="ZT47" s="141"/>
      <c r="ZU47" s="143"/>
      <c r="ZV47" s="141"/>
      <c r="ZW47" s="142"/>
      <c r="ZX47" s="141"/>
      <c r="ZY47" s="142"/>
      <c r="ZZ47" s="141"/>
      <c r="AAA47" s="143"/>
      <c r="AAB47" s="141"/>
      <c r="AAC47" s="142"/>
      <c r="AAD47" s="141"/>
      <c r="AAE47" s="142"/>
      <c r="AAF47" s="141"/>
      <c r="AAG47" s="143"/>
      <c r="AAH47" s="141"/>
      <c r="AAI47" s="143"/>
      <c r="AAJ47" s="141"/>
      <c r="AAK47" s="142"/>
      <c r="AAL47" s="141"/>
      <c r="AAM47" s="142"/>
      <c r="AAN47" s="141"/>
      <c r="AAO47" s="143"/>
      <c r="AAP47" s="141"/>
      <c r="AAQ47" s="142"/>
      <c r="AAR47" s="141"/>
      <c r="AAS47" s="142"/>
      <c r="AAT47" s="141"/>
      <c r="AAU47" s="143"/>
      <c r="AAV47" s="141"/>
      <c r="AAW47" s="143"/>
      <c r="AAX47" s="141"/>
      <c r="AAY47" s="142"/>
      <c r="AAZ47" s="141"/>
      <c r="ABA47" s="142"/>
      <c r="ABB47" s="141"/>
      <c r="ABC47" s="143"/>
      <c r="ABD47" s="141"/>
      <c r="ABE47" s="142"/>
      <c r="ABF47" s="141"/>
      <c r="ABG47" s="142"/>
      <c r="ABH47" s="141"/>
      <c r="ABI47" s="143"/>
      <c r="ABJ47" s="141"/>
      <c r="ABK47" s="143"/>
      <c r="ABL47" s="141"/>
      <c r="ABM47" s="142"/>
      <c r="ABN47" s="141"/>
      <c r="ABO47" s="142"/>
      <c r="ABP47" s="141"/>
      <c r="ABQ47" s="143"/>
      <c r="ABR47" s="141"/>
      <c r="ABS47" s="142"/>
      <c r="ABT47" s="141"/>
      <c r="ABU47" s="142"/>
      <c r="ABV47" s="141"/>
      <c r="ABW47" s="142"/>
      <c r="ABX47" s="141"/>
      <c r="ABY47" s="143"/>
      <c r="ABZ47" s="141"/>
      <c r="ACA47" s="142"/>
      <c r="ACB47" s="141"/>
      <c r="ACC47" s="142"/>
      <c r="ACD47" s="141"/>
      <c r="ACE47" s="142"/>
      <c r="ACF47" s="141"/>
      <c r="ACG47" s="142"/>
      <c r="ACH47" s="141"/>
      <c r="ACI47" s="142"/>
      <c r="ACJ47" s="141"/>
      <c r="ACK47" s="142"/>
      <c r="ACL47" s="141"/>
      <c r="ACM47" s="143"/>
      <c r="ACN47" s="141"/>
      <c r="ACO47" s="142"/>
      <c r="ACP47" s="141"/>
      <c r="ACQ47" s="143"/>
      <c r="ACR47" s="141"/>
      <c r="ACS47" s="142"/>
      <c r="ACT47" s="141"/>
      <c r="ACU47" s="142"/>
      <c r="ACV47" s="141"/>
      <c r="ACW47" s="142"/>
      <c r="ACX47" s="141"/>
      <c r="ACY47" s="143"/>
      <c r="ACZ47" s="141"/>
      <c r="ADA47" s="143"/>
      <c r="ADB47" s="141"/>
      <c r="ADC47" s="142"/>
      <c r="ADD47" s="141"/>
      <c r="ADE47" s="142"/>
      <c r="ADF47" s="141"/>
      <c r="ADG47" s="143"/>
    </row>
    <row r="48" spans="1:787" ht="20.25" customHeight="1">
      <c r="A48" s="259">
        <v>24</v>
      </c>
      <c r="B48" s="253"/>
      <c r="C48" s="136">
        <f>IF(B48="","",B48)</f>
      </c>
      <c r="D48" s="137"/>
      <c r="E48" s="138"/>
      <c r="F48" s="137"/>
      <c r="G48" s="138"/>
      <c r="H48" s="137"/>
      <c r="I48" s="138"/>
      <c r="J48" s="137"/>
      <c r="K48" s="139"/>
      <c r="L48" s="137"/>
      <c r="M48" s="138"/>
      <c r="N48" s="137"/>
      <c r="O48" s="138"/>
      <c r="P48" s="137"/>
      <c r="Q48" s="139"/>
      <c r="R48" s="137"/>
      <c r="S48" s="138"/>
      <c r="T48" s="137"/>
      <c r="U48" s="138"/>
      <c r="V48" s="137"/>
      <c r="W48" s="138"/>
      <c r="X48" s="137"/>
      <c r="Y48" s="139"/>
      <c r="Z48" s="137"/>
      <c r="AA48" s="138"/>
      <c r="AB48" s="137"/>
      <c r="AC48" s="138"/>
      <c r="AD48" s="137"/>
      <c r="AE48" s="138"/>
      <c r="AF48" s="137"/>
      <c r="AG48" s="138"/>
      <c r="AH48" s="137"/>
      <c r="AI48" s="138"/>
      <c r="AJ48" s="137"/>
      <c r="AK48" s="138"/>
      <c r="AL48" s="137"/>
      <c r="AM48" s="139"/>
      <c r="AN48" s="137"/>
      <c r="AO48" s="138"/>
      <c r="AP48" s="137"/>
      <c r="AQ48" s="138"/>
      <c r="AR48" s="137"/>
      <c r="AS48" s="138"/>
      <c r="AT48" s="137"/>
      <c r="AU48" s="138"/>
      <c r="AV48" s="137"/>
      <c r="AW48" s="138"/>
      <c r="AX48" s="137"/>
      <c r="AY48" s="138"/>
      <c r="AZ48" s="137"/>
      <c r="BA48" s="139"/>
      <c r="BB48" s="137"/>
      <c r="BC48" s="138"/>
      <c r="BD48" s="137"/>
      <c r="BE48" s="138"/>
      <c r="BF48" s="137"/>
      <c r="BG48" s="138"/>
      <c r="BH48" s="137"/>
      <c r="BI48" s="138"/>
      <c r="BJ48" s="137"/>
      <c r="BK48" s="138"/>
      <c r="BL48" s="137"/>
      <c r="BM48" s="138"/>
      <c r="BN48" s="137"/>
      <c r="BO48" s="139"/>
      <c r="BP48" s="137"/>
      <c r="BQ48" s="138"/>
      <c r="BR48" s="137"/>
      <c r="BS48" s="138"/>
      <c r="BT48" s="137"/>
      <c r="BU48" s="138"/>
      <c r="BV48" s="137"/>
      <c r="BW48" s="138"/>
      <c r="BX48" s="137"/>
      <c r="BY48" s="138"/>
      <c r="BZ48" s="137"/>
      <c r="CA48" s="138"/>
      <c r="CB48" s="137"/>
      <c r="CC48" s="139"/>
      <c r="CD48" s="137"/>
      <c r="CE48" s="138"/>
      <c r="CF48" s="137"/>
      <c r="CG48" s="139"/>
      <c r="CH48" s="137"/>
      <c r="CI48" s="138"/>
      <c r="CJ48" s="137"/>
      <c r="CK48" s="138"/>
      <c r="CL48" s="137"/>
      <c r="CM48" s="138"/>
      <c r="CN48" s="137"/>
      <c r="CO48" s="139"/>
      <c r="CP48" s="137"/>
      <c r="CQ48" s="139"/>
      <c r="CR48" s="137"/>
      <c r="CS48" s="138"/>
      <c r="CT48" s="137"/>
      <c r="CU48" s="138"/>
      <c r="CV48" s="137"/>
      <c r="CW48" s="139"/>
      <c r="CX48" s="137"/>
      <c r="CY48" s="138"/>
      <c r="CZ48" s="137"/>
      <c r="DA48" s="138"/>
      <c r="DB48" s="137"/>
      <c r="DC48" s="138"/>
      <c r="DD48" s="137"/>
      <c r="DE48" s="139"/>
      <c r="DF48" s="137"/>
      <c r="DG48" s="138"/>
      <c r="DH48" s="137"/>
      <c r="DI48" s="138"/>
      <c r="DJ48" s="137"/>
      <c r="DK48" s="139"/>
      <c r="DL48" s="137"/>
      <c r="DM48" s="138"/>
      <c r="DN48" s="137"/>
      <c r="DO48" s="138"/>
      <c r="DP48" s="137"/>
      <c r="DQ48" s="138"/>
      <c r="DR48" s="137"/>
      <c r="DS48" s="139"/>
      <c r="DT48" s="137"/>
      <c r="DU48" s="138"/>
      <c r="DV48" s="137"/>
      <c r="DW48" s="138"/>
      <c r="DX48" s="137"/>
      <c r="DY48" s="139"/>
      <c r="DZ48" s="137"/>
      <c r="EA48" s="138"/>
      <c r="EB48" s="137"/>
      <c r="EC48" s="138"/>
      <c r="ED48" s="137"/>
      <c r="EE48" s="138"/>
      <c r="EF48" s="137"/>
      <c r="EG48" s="139"/>
      <c r="EH48" s="137"/>
      <c r="EI48" s="138"/>
      <c r="EJ48" s="137"/>
      <c r="EK48" s="138"/>
      <c r="EL48" s="137"/>
      <c r="EM48" s="138"/>
      <c r="EN48" s="137"/>
      <c r="EO48" s="138"/>
      <c r="EP48" s="137"/>
      <c r="EQ48" s="138"/>
      <c r="ER48" s="137"/>
      <c r="ES48" s="138"/>
      <c r="ET48" s="137"/>
      <c r="EU48" s="139"/>
      <c r="EV48" s="137"/>
      <c r="EW48" s="138"/>
      <c r="EX48" s="137"/>
      <c r="EY48" s="138"/>
      <c r="EZ48" s="137"/>
      <c r="FA48" s="138"/>
      <c r="FB48" s="137"/>
      <c r="FC48" s="138"/>
      <c r="FD48" s="137"/>
      <c r="FE48" s="138"/>
      <c r="FF48" s="137"/>
      <c r="FG48" s="138"/>
      <c r="FH48" s="137"/>
      <c r="FI48" s="139"/>
      <c r="FJ48" s="137"/>
      <c r="FK48" s="138"/>
      <c r="FL48" s="137"/>
      <c r="FM48" s="138"/>
      <c r="FN48" s="137"/>
      <c r="FO48" s="138"/>
      <c r="FP48" s="137"/>
      <c r="FQ48" s="138"/>
      <c r="FR48" s="137"/>
      <c r="FS48" s="138"/>
      <c r="FT48" s="137"/>
      <c r="FU48" s="138"/>
      <c r="FV48" s="137"/>
      <c r="FW48" s="139"/>
      <c r="FX48" s="137"/>
      <c r="FY48" s="138"/>
      <c r="FZ48" s="137"/>
      <c r="GA48" s="139"/>
      <c r="GB48" s="137"/>
      <c r="GC48" s="138"/>
      <c r="GD48" s="137"/>
      <c r="GE48" s="138"/>
      <c r="GF48" s="137"/>
      <c r="GG48" s="138"/>
      <c r="GH48" s="137"/>
      <c r="GI48" s="139"/>
      <c r="GJ48" s="137"/>
      <c r="GK48" s="139"/>
      <c r="GL48" s="137"/>
      <c r="GM48" s="138"/>
      <c r="GN48" s="137"/>
      <c r="GO48" s="138"/>
      <c r="GP48" s="137"/>
      <c r="GQ48" s="139"/>
      <c r="GR48" s="137"/>
      <c r="GS48" s="138"/>
      <c r="GT48" s="137"/>
      <c r="GU48" s="138"/>
      <c r="GV48" s="137"/>
      <c r="GW48" s="138"/>
      <c r="GX48" s="137"/>
      <c r="GY48" s="139"/>
      <c r="GZ48" s="137"/>
      <c r="HA48" s="138"/>
      <c r="HB48" s="137"/>
      <c r="HC48" s="138"/>
      <c r="HD48" s="137"/>
      <c r="HE48" s="139"/>
      <c r="HF48" s="137"/>
      <c r="HG48" s="138"/>
      <c r="HH48" s="137"/>
      <c r="HI48" s="138"/>
      <c r="HJ48" s="137"/>
      <c r="HK48" s="138"/>
      <c r="HL48" s="137"/>
      <c r="HM48" s="139"/>
      <c r="HN48" s="137"/>
      <c r="HO48" s="138"/>
      <c r="HP48" s="137"/>
      <c r="HQ48" s="138"/>
      <c r="HR48" s="137"/>
      <c r="HS48" s="139"/>
      <c r="HT48" s="137"/>
      <c r="HU48" s="138"/>
      <c r="HV48" s="137"/>
      <c r="HW48" s="138"/>
      <c r="HX48" s="137"/>
      <c r="HY48" s="138"/>
      <c r="HZ48" s="137"/>
      <c r="IA48" s="139"/>
      <c r="IB48" s="137"/>
      <c r="IC48" s="138"/>
      <c r="ID48" s="137"/>
      <c r="IE48" s="138"/>
      <c r="IF48" s="137"/>
      <c r="IG48" s="138"/>
      <c r="IH48" s="137"/>
      <c r="II48" s="138"/>
      <c r="IJ48" s="137"/>
      <c r="IK48" s="138"/>
      <c r="IL48" s="137"/>
      <c r="IM48" s="138"/>
      <c r="IN48" s="137"/>
      <c r="IO48" s="139"/>
      <c r="IP48" s="137"/>
      <c r="IQ48" s="138"/>
      <c r="IR48" s="137"/>
      <c r="IS48" s="138"/>
      <c r="IT48" s="137"/>
      <c r="IU48" s="138"/>
      <c r="IV48" s="137"/>
      <c r="IW48" s="138"/>
      <c r="IX48" s="137"/>
      <c r="IY48" s="138"/>
      <c r="IZ48" s="137"/>
      <c r="JA48" s="138"/>
      <c r="JB48" s="137"/>
      <c r="JC48" s="139"/>
      <c r="JD48" s="137"/>
      <c r="JE48" s="138"/>
      <c r="JF48" s="137"/>
      <c r="JG48" s="138"/>
      <c r="JH48" s="137"/>
      <c r="JI48" s="138"/>
      <c r="JJ48" s="137"/>
      <c r="JK48" s="138"/>
      <c r="JL48" s="137"/>
      <c r="JM48" s="138"/>
      <c r="JN48" s="137"/>
      <c r="JO48" s="138"/>
      <c r="JP48" s="137"/>
      <c r="JQ48" s="139"/>
      <c r="JR48" s="137"/>
      <c r="JS48" s="138"/>
      <c r="JT48" s="137"/>
      <c r="JU48" s="139"/>
      <c r="JV48" s="137"/>
      <c r="JW48" s="138"/>
      <c r="JX48" s="137"/>
      <c r="JY48" s="138"/>
      <c r="JZ48" s="137"/>
      <c r="KA48" s="138"/>
      <c r="KB48" s="137"/>
      <c r="KC48" s="139"/>
      <c r="KD48" s="137"/>
      <c r="KE48" s="139"/>
      <c r="KF48" s="137"/>
      <c r="KG48" s="138"/>
      <c r="KH48" s="137"/>
      <c r="KI48" s="138"/>
      <c r="KJ48" s="137"/>
      <c r="KK48" s="139"/>
      <c r="KL48" s="137"/>
      <c r="KM48" s="138"/>
      <c r="KN48" s="137"/>
      <c r="KO48" s="138"/>
      <c r="KP48" s="137"/>
      <c r="KQ48" s="138"/>
      <c r="KR48" s="137"/>
      <c r="KS48" s="139"/>
      <c r="KT48" s="137"/>
      <c r="KU48" s="138"/>
      <c r="KV48" s="137"/>
      <c r="KW48" s="138"/>
      <c r="KX48" s="137"/>
      <c r="KY48" s="139"/>
      <c r="KZ48" s="137"/>
      <c r="LA48" s="138"/>
      <c r="LB48" s="137"/>
      <c r="LC48" s="138"/>
      <c r="LD48" s="137"/>
      <c r="LE48" s="138"/>
      <c r="LF48" s="137"/>
      <c r="LG48" s="139"/>
      <c r="LH48" s="137"/>
      <c r="LI48" s="138"/>
      <c r="LJ48" s="137"/>
      <c r="LK48" s="138"/>
      <c r="LL48" s="137"/>
      <c r="LM48" s="139"/>
      <c r="LN48" s="137"/>
      <c r="LO48" s="138"/>
      <c r="LP48" s="137"/>
      <c r="LQ48" s="138"/>
      <c r="LR48" s="137"/>
      <c r="LS48" s="138"/>
      <c r="LT48" s="137"/>
      <c r="LU48" s="139"/>
      <c r="LV48" s="137"/>
      <c r="LW48" s="138"/>
      <c r="LX48" s="137"/>
      <c r="LY48" s="138"/>
      <c r="LZ48" s="137"/>
      <c r="MA48" s="138"/>
      <c r="MB48" s="137"/>
      <c r="MC48" s="138"/>
      <c r="MD48" s="137"/>
      <c r="ME48" s="138"/>
      <c r="MF48" s="137"/>
      <c r="MG48" s="138"/>
      <c r="MH48" s="137"/>
      <c r="MI48" s="139"/>
      <c r="MJ48" s="137"/>
      <c r="MK48" s="138"/>
      <c r="ML48" s="137"/>
      <c r="MM48" s="138"/>
      <c r="MN48" s="137"/>
      <c r="MO48" s="138"/>
      <c r="MP48" s="137"/>
      <c r="MQ48" s="138"/>
      <c r="MR48" s="137"/>
      <c r="MS48" s="138"/>
      <c r="MT48" s="137"/>
      <c r="MU48" s="138"/>
      <c r="MV48" s="137"/>
      <c r="MW48" s="139"/>
      <c r="MX48" s="137"/>
      <c r="MY48" s="138"/>
      <c r="MZ48" s="137"/>
      <c r="NA48" s="138"/>
      <c r="NB48" s="137"/>
      <c r="NC48" s="138"/>
      <c r="ND48" s="137"/>
      <c r="NE48" s="138"/>
      <c r="NF48" s="137"/>
      <c r="NG48" s="138"/>
      <c r="NH48" s="137"/>
      <c r="NI48" s="138"/>
      <c r="NJ48" s="137"/>
      <c r="NK48" s="139"/>
      <c r="NL48" s="137"/>
      <c r="NM48" s="138"/>
      <c r="NN48" s="137"/>
      <c r="NO48" s="139"/>
      <c r="NP48" s="137"/>
      <c r="NQ48" s="138"/>
      <c r="NR48" s="137"/>
      <c r="NS48" s="138"/>
      <c r="NT48" s="137"/>
      <c r="NU48" s="138"/>
      <c r="NV48" s="137"/>
      <c r="NW48" s="139"/>
      <c r="NX48" s="137"/>
      <c r="NY48" s="139"/>
      <c r="NZ48" s="137"/>
      <c r="OA48" s="138"/>
      <c r="OB48" s="137"/>
      <c r="OC48" s="138"/>
      <c r="OD48" s="137"/>
      <c r="OE48" s="139"/>
      <c r="OF48" s="137"/>
      <c r="OG48" s="138"/>
      <c r="OH48" s="137"/>
      <c r="OI48" s="138"/>
      <c r="OJ48" s="137"/>
      <c r="OK48" s="138"/>
      <c r="OL48" s="137"/>
      <c r="OM48" s="139"/>
      <c r="ON48" s="137"/>
      <c r="OO48" s="138"/>
      <c r="OP48" s="137"/>
      <c r="OQ48" s="138"/>
      <c r="OR48" s="137"/>
      <c r="OS48" s="139"/>
      <c r="OT48" s="137"/>
      <c r="OU48" s="138"/>
      <c r="OV48" s="137"/>
      <c r="OW48" s="138"/>
      <c r="OX48" s="137"/>
      <c r="OY48" s="138"/>
      <c r="OZ48" s="137"/>
      <c r="PA48" s="139"/>
      <c r="PB48" s="137"/>
      <c r="PC48" s="138"/>
      <c r="PD48" s="137"/>
      <c r="PE48" s="138"/>
      <c r="PF48" s="137"/>
      <c r="PG48" s="139"/>
      <c r="PH48" s="137"/>
      <c r="PI48" s="138"/>
      <c r="PJ48" s="137"/>
      <c r="PK48" s="138"/>
      <c r="PL48" s="137"/>
      <c r="PM48" s="138"/>
      <c r="PN48" s="137"/>
      <c r="PO48" s="139"/>
      <c r="PP48" s="137"/>
      <c r="PQ48" s="138"/>
      <c r="PR48" s="137"/>
      <c r="PS48" s="138"/>
      <c r="PT48" s="137"/>
      <c r="PU48" s="138"/>
      <c r="PV48" s="137"/>
      <c r="PW48" s="138"/>
      <c r="PX48" s="137"/>
      <c r="PY48" s="138"/>
      <c r="PZ48" s="137"/>
      <c r="QA48" s="138"/>
      <c r="QB48" s="137"/>
      <c r="QC48" s="139"/>
      <c r="QD48" s="137"/>
      <c r="QE48" s="138"/>
      <c r="QF48" s="137"/>
      <c r="QG48" s="138"/>
      <c r="QH48" s="137"/>
      <c r="QI48" s="138"/>
      <c r="QJ48" s="137"/>
      <c r="QK48" s="138"/>
      <c r="QL48" s="137"/>
      <c r="QM48" s="138"/>
      <c r="QN48" s="137"/>
      <c r="QO48" s="138"/>
      <c r="QP48" s="137"/>
      <c r="QQ48" s="139"/>
      <c r="QR48" s="137"/>
      <c r="QS48" s="138"/>
      <c r="QT48" s="137"/>
      <c r="QU48" s="138"/>
      <c r="QV48" s="137"/>
      <c r="QW48" s="138"/>
      <c r="QX48" s="137"/>
      <c r="QY48" s="138"/>
      <c r="QZ48" s="137"/>
      <c r="RA48" s="138"/>
      <c r="RB48" s="137"/>
      <c r="RC48" s="138"/>
      <c r="RD48" s="137"/>
      <c r="RE48" s="139"/>
      <c r="RF48" s="137"/>
      <c r="RG48" s="138"/>
      <c r="RH48" s="137"/>
      <c r="RI48" s="139"/>
      <c r="RJ48" s="137"/>
      <c r="RK48" s="138"/>
      <c r="RL48" s="137"/>
      <c r="RM48" s="138"/>
      <c r="RN48" s="137"/>
      <c r="RO48" s="138"/>
      <c r="RP48" s="137"/>
      <c r="RQ48" s="139"/>
      <c r="RR48" s="137"/>
      <c r="RS48" s="139"/>
      <c r="RT48" s="137"/>
      <c r="RU48" s="138"/>
      <c r="RV48" s="137"/>
      <c r="RW48" s="138"/>
      <c r="RX48" s="137"/>
      <c r="RY48" s="139"/>
      <c r="RZ48" s="137"/>
      <c r="SA48" s="138"/>
      <c r="SB48" s="137"/>
      <c r="SC48" s="138"/>
      <c r="SD48" s="137"/>
      <c r="SE48" s="138"/>
      <c r="SF48" s="137"/>
      <c r="SG48" s="139"/>
      <c r="SH48" s="137"/>
      <c r="SI48" s="138"/>
      <c r="SJ48" s="137"/>
      <c r="SK48" s="138"/>
      <c r="SL48" s="137"/>
      <c r="SM48" s="139"/>
      <c r="SN48" s="137"/>
      <c r="SO48" s="138"/>
      <c r="SP48" s="137"/>
      <c r="SQ48" s="138"/>
      <c r="SR48" s="137"/>
      <c r="SS48" s="138"/>
      <c r="ST48" s="137"/>
      <c r="SU48" s="139"/>
      <c r="SV48" s="137"/>
      <c r="SW48" s="138"/>
      <c r="SX48" s="137"/>
      <c r="SY48" s="138"/>
      <c r="SZ48" s="137"/>
      <c r="TA48" s="139"/>
      <c r="TB48" s="137"/>
      <c r="TC48" s="138"/>
      <c r="TD48" s="137"/>
      <c r="TE48" s="138"/>
      <c r="TF48" s="137"/>
      <c r="TG48" s="138"/>
      <c r="TH48" s="137"/>
      <c r="TI48" s="139"/>
      <c r="TJ48" s="137"/>
      <c r="TK48" s="138"/>
      <c r="TL48" s="137"/>
      <c r="TM48" s="138"/>
      <c r="TN48" s="137"/>
      <c r="TO48" s="138"/>
      <c r="TP48" s="137"/>
      <c r="TQ48" s="138"/>
      <c r="TR48" s="137"/>
      <c r="TS48" s="138"/>
      <c r="TT48" s="137"/>
      <c r="TU48" s="138"/>
      <c r="TV48" s="137"/>
      <c r="TW48" s="139"/>
      <c r="TX48" s="137"/>
      <c r="TY48" s="138"/>
      <c r="TZ48" s="137"/>
      <c r="UA48" s="138"/>
      <c r="UB48" s="137"/>
      <c r="UC48" s="138"/>
      <c r="UD48" s="137"/>
      <c r="UE48" s="138"/>
      <c r="UF48" s="137"/>
      <c r="UG48" s="138"/>
      <c r="UH48" s="137"/>
      <c r="UI48" s="138"/>
      <c r="UJ48" s="137"/>
      <c r="UK48" s="139"/>
      <c r="UL48" s="137"/>
      <c r="UM48" s="138"/>
      <c r="UN48" s="137"/>
      <c r="UO48" s="138"/>
      <c r="UP48" s="137"/>
      <c r="UQ48" s="138"/>
      <c r="UR48" s="137"/>
      <c r="US48" s="138"/>
      <c r="UT48" s="137"/>
      <c r="UU48" s="138"/>
      <c r="UV48" s="137"/>
      <c r="UW48" s="138"/>
      <c r="UX48" s="137"/>
      <c r="UY48" s="139"/>
      <c r="UZ48" s="137"/>
      <c r="VA48" s="138"/>
      <c r="VB48" s="137"/>
      <c r="VC48" s="139"/>
      <c r="VD48" s="137"/>
      <c r="VE48" s="138"/>
      <c r="VF48" s="137"/>
      <c r="VG48" s="138"/>
      <c r="VH48" s="137"/>
      <c r="VI48" s="138"/>
      <c r="VJ48" s="137"/>
      <c r="VK48" s="139"/>
      <c r="VL48" s="137"/>
      <c r="VM48" s="139"/>
      <c r="VN48" s="137"/>
      <c r="VO48" s="138"/>
      <c r="VP48" s="137"/>
      <c r="VQ48" s="138"/>
      <c r="VR48" s="137"/>
      <c r="VS48" s="139"/>
      <c r="VT48" s="137"/>
      <c r="VU48" s="138"/>
      <c r="VV48" s="137"/>
      <c r="VW48" s="138"/>
      <c r="VX48" s="137"/>
      <c r="VY48" s="139"/>
      <c r="VZ48" s="137"/>
      <c r="WA48" s="139"/>
      <c r="WB48" s="137"/>
      <c r="WC48" s="138"/>
      <c r="WD48" s="137"/>
      <c r="WE48" s="138"/>
      <c r="WF48" s="137"/>
      <c r="WG48" s="139"/>
      <c r="WH48" s="137"/>
      <c r="WI48" s="138"/>
      <c r="WJ48" s="137"/>
      <c r="WK48" s="138"/>
      <c r="WL48" s="137"/>
      <c r="WM48" s="139"/>
      <c r="WN48" s="137"/>
      <c r="WO48" s="139"/>
      <c r="WP48" s="137"/>
      <c r="WQ48" s="138"/>
      <c r="WR48" s="137"/>
      <c r="WS48" s="138"/>
      <c r="WT48" s="137"/>
      <c r="WU48" s="139"/>
      <c r="WV48" s="137"/>
      <c r="WW48" s="138"/>
      <c r="WX48" s="137"/>
      <c r="WY48" s="138"/>
      <c r="WZ48" s="137"/>
      <c r="XA48" s="139"/>
      <c r="XB48" s="137"/>
      <c r="XC48" s="139"/>
      <c r="XD48" s="137"/>
      <c r="XE48" s="138"/>
      <c r="XF48" s="137"/>
      <c r="XG48" s="138"/>
      <c r="XH48" s="137"/>
      <c r="XI48" s="139"/>
      <c r="XJ48" s="137"/>
      <c r="XK48" s="138"/>
      <c r="XL48" s="137"/>
      <c r="XM48" s="138"/>
      <c r="XN48" s="137"/>
      <c r="XO48" s="139"/>
      <c r="XP48" s="137"/>
      <c r="XQ48" s="139"/>
      <c r="XR48" s="137"/>
      <c r="XS48" s="138"/>
      <c r="XT48" s="137"/>
      <c r="XU48" s="138"/>
      <c r="XV48" s="137"/>
      <c r="XW48" s="139"/>
      <c r="XX48" s="137"/>
      <c r="XY48" s="138"/>
      <c r="XZ48" s="137"/>
      <c r="YA48" s="138"/>
      <c r="YB48" s="137"/>
      <c r="YC48" s="138"/>
      <c r="YD48" s="137"/>
      <c r="YE48" s="139"/>
      <c r="YF48" s="137"/>
      <c r="YG48" s="138"/>
      <c r="YH48" s="137"/>
      <c r="YI48" s="138"/>
      <c r="YJ48" s="137"/>
      <c r="YK48" s="138"/>
      <c r="YL48" s="137"/>
      <c r="YM48" s="138"/>
      <c r="YN48" s="137"/>
      <c r="YO48" s="138"/>
      <c r="YP48" s="137"/>
      <c r="YQ48" s="138"/>
      <c r="YR48" s="137"/>
      <c r="YS48" s="139"/>
      <c r="YT48" s="137"/>
      <c r="YU48" s="138"/>
      <c r="YV48" s="137"/>
      <c r="YW48" s="139"/>
      <c r="YX48" s="137"/>
      <c r="YY48" s="138"/>
      <c r="YZ48" s="137"/>
      <c r="ZA48" s="138"/>
      <c r="ZB48" s="137"/>
      <c r="ZC48" s="138"/>
      <c r="ZD48" s="137"/>
      <c r="ZE48" s="139"/>
      <c r="ZF48" s="137"/>
      <c r="ZG48" s="139"/>
      <c r="ZH48" s="137"/>
      <c r="ZI48" s="138"/>
      <c r="ZJ48" s="137"/>
      <c r="ZK48" s="138"/>
      <c r="ZL48" s="137"/>
      <c r="ZM48" s="139"/>
      <c r="ZN48" s="137"/>
      <c r="ZO48" s="138"/>
      <c r="ZP48" s="137"/>
      <c r="ZQ48" s="138"/>
      <c r="ZR48" s="137"/>
      <c r="ZS48" s="139"/>
      <c r="ZT48" s="137"/>
      <c r="ZU48" s="139"/>
      <c r="ZV48" s="137"/>
      <c r="ZW48" s="138"/>
      <c r="ZX48" s="137"/>
      <c r="ZY48" s="138"/>
      <c r="ZZ48" s="137"/>
      <c r="AAA48" s="139"/>
      <c r="AAB48" s="137"/>
      <c r="AAC48" s="138"/>
      <c r="AAD48" s="137"/>
      <c r="AAE48" s="138"/>
      <c r="AAF48" s="137"/>
      <c r="AAG48" s="139"/>
      <c r="AAH48" s="137"/>
      <c r="AAI48" s="139"/>
      <c r="AAJ48" s="137"/>
      <c r="AAK48" s="138"/>
      <c r="AAL48" s="137"/>
      <c r="AAM48" s="138"/>
      <c r="AAN48" s="137"/>
      <c r="AAO48" s="139"/>
      <c r="AAP48" s="137"/>
      <c r="AAQ48" s="138"/>
      <c r="AAR48" s="137"/>
      <c r="AAS48" s="138"/>
      <c r="AAT48" s="137"/>
      <c r="AAU48" s="139"/>
      <c r="AAV48" s="137"/>
      <c r="AAW48" s="139"/>
      <c r="AAX48" s="137"/>
      <c r="AAY48" s="138"/>
      <c r="AAZ48" s="137"/>
      <c r="ABA48" s="138"/>
      <c r="ABB48" s="137"/>
      <c r="ABC48" s="139"/>
      <c r="ABD48" s="137"/>
      <c r="ABE48" s="138"/>
      <c r="ABF48" s="137"/>
      <c r="ABG48" s="138"/>
      <c r="ABH48" s="137"/>
      <c r="ABI48" s="139"/>
      <c r="ABJ48" s="137"/>
      <c r="ABK48" s="139"/>
      <c r="ABL48" s="137"/>
      <c r="ABM48" s="138"/>
      <c r="ABN48" s="137"/>
      <c r="ABO48" s="138"/>
      <c r="ABP48" s="137"/>
      <c r="ABQ48" s="139"/>
      <c r="ABR48" s="137"/>
      <c r="ABS48" s="138"/>
      <c r="ABT48" s="137"/>
      <c r="ABU48" s="138"/>
      <c r="ABV48" s="137"/>
      <c r="ABW48" s="138"/>
      <c r="ABX48" s="137"/>
      <c r="ABY48" s="139"/>
      <c r="ABZ48" s="137"/>
      <c r="ACA48" s="138"/>
      <c r="ACB48" s="137"/>
      <c r="ACC48" s="138"/>
      <c r="ACD48" s="137"/>
      <c r="ACE48" s="138"/>
      <c r="ACF48" s="137"/>
      <c r="ACG48" s="138"/>
      <c r="ACH48" s="137"/>
      <c r="ACI48" s="138"/>
      <c r="ACJ48" s="137"/>
      <c r="ACK48" s="138"/>
      <c r="ACL48" s="137"/>
      <c r="ACM48" s="139"/>
      <c r="ACN48" s="137"/>
      <c r="ACO48" s="138"/>
      <c r="ACP48" s="137"/>
      <c r="ACQ48" s="139"/>
      <c r="ACR48" s="137"/>
      <c r="ACS48" s="138"/>
      <c r="ACT48" s="137"/>
      <c r="ACU48" s="138"/>
      <c r="ACV48" s="137"/>
      <c r="ACW48" s="138"/>
      <c r="ACX48" s="137"/>
      <c r="ACY48" s="139"/>
      <c r="ACZ48" s="137"/>
      <c r="ADA48" s="139"/>
      <c r="ADB48" s="137"/>
      <c r="ADC48" s="138"/>
      <c r="ADD48" s="137"/>
      <c r="ADE48" s="138"/>
      <c r="ADF48" s="137"/>
      <c r="ADG48" s="139"/>
    </row>
    <row r="49" spans="1:787" ht="20.25" customHeight="1">
      <c r="A49" s="259"/>
      <c r="B49" s="253"/>
      <c r="C49" s="56">
        <f>IF(B48="","",CONCATENATE(B48,1))</f>
      </c>
      <c r="D49" s="3"/>
      <c r="E49" s="4"/>
      <c r="F49" s="3"/>
      <c r="G49" s="4"/>
      <c r="H49" s="3"/>
      <c r="I49" s="4"/>
      <c r="J49" s="3"/>
      <c r="K49" s="5"/>
      <c r="L49" s="3"/>
      <c r="M49" s="4"/>
      <c r="N49" s="3"/>
      <c r="O49" s="4"/>
      <c r="P49" s="3"/>
      <c r="Q49" s="5"/>
      <c r="R49" s="3"/>
      <c r="S49" s="4"/>
      <c r="T49" s="3"/>
      <c r="U49" s="4"/>
      <c r="V49" s="3"/>
      <c r="W49" s="4"/>
      <c r="X49" s="3"/>
      <c r="Y49" s="5"/>
      <c r="Z49" s="3"/>
      <c r="AA49" s="4"/>
      <c r="AB49" s="3"/>
      <c r="AC49" s="4"/>
      <c r="AD49" s="3"/>
      <c r="AE49" s="4"/>
      <c r="AF49" s="3"/>
      <c r="AG49" s="4"/>
      <c r="AH49" s="3"/>
      <c r="AI49" s="4"/>
      <c r="AJ49" s="3"/>
      <c r="AK49" s="4"/>
      <c r="AL49" s="3"/>
      <c r="AM49" s="5"/>
      <c r="AN49" s="3"/>
      <c r="AO49" s="4"/>
      <c r="AP49" s="3"/>
      <c r="AQ49" s="4"/>
      <c r="AR49" s="3"/>
      <c r="AS49" s="4"/>
      <c r="AT49" s="3"/>
      <c r="AU49" s="4"/>
      <c r="AV49" s="3"/>
      <c r="AW49" s="4"/>
      <c r="AX49" s="3"/>
      <c r="AY49" s="4"/>
      <c r="AZ49" s="3"/>
      <c r="BA49" s="5"/>
      <c r="BB49" s="3"/>
      <c r="BC49" s="4"/>
      <c r="BD49" s="3"/>
      <c r="BE49" s="4"/>
      <c r="BF49" s="3"/>
      <c r="BG49" s="4"/>
      <c r="BH49" s="3"/>
      <c r="BI49" s="4"/>
      <c r="BJ49" s="3"/>
      <c r="BK49" s="4"/>
      <c r="BL49" s="3"/>
      <c r="BM49" s="4"/>
      <c r="BN49" s="3"/>
      <c r="BO49" s="5"/>
      <c r="BP49" s="3"/>
      <c r="BQ49" s="4"/>
      <c r="BR49" s="3"/>
      <c r="BS49" s="4"/>
      <c r="BT49" s="3"/>
      <c r="BU49" s="4"/>
      <c r="BV49" s="3"/>
      <c r="BW49" s="4"/>
      <c r="BX49" s="3"/>
      <c r="BY49" s="4"/>
      <c r="BZ49" s="3"/>
      <c r="CA49" s="4"/>
      <c r="CB49" s="3"/>
      <c r="CC49" s="5"/>
      <c r="CD49" s="3"/>
      <c r="CE49" s="4"/>
      <c r="CF49" s="3"/>
      <c r="CG49" s="5"/>
      <c r="CH49" s="3"/>
      <c r="CI49" s="4"/>
      <c r="CJ49" s="3"/>
      <c r="CK49" s="4"/>
      <c r="CL49" s="3"/>
      <c r="CM49" s="4"/>
      <c r="CN49" s="3"/>
      <c r="CO49" s="5"/>
      <c r="CP49" s="3"/>
      <c r="CQ49" s="5"/>
      <c r="CR49" s="3"/>
      <c r="CS49" s="4"/>
      <c r="CT49" s="3"/>
      <c r="CU49" s="4"/>
      <c r="CV49" s="3"/>
      <c r="CW49" s="5"/>
      <c r="CX49" s="3"/>
      <c r="CY49" s="4"/>
      <c r="CZ49" s="3"/>
      <c r="DA49" s="4"/>
      <c r="DB49" s="3"/>
      <c r="DC49" s="4"/>
      <c r="DD49" s="3"/>
      <c r="DE49" s="5"/>
      <c r="DF49" s="3"/>
      <c r="DG49" s="4"/>
      <c r="DH49" s="3"/>
      <c r="DI49" s="4"/>
      <c r="DJ49" s="3"/>
      <c r="DK49" s="5"/>
      <c r="DL49" s="3"/>
      <c r="DM49" s="4"/>
      <c r="DN49" s="3"/>
      <c r="DO49" s="4"/>
      <c r="DP49" s="3"/>
      <c r="DQ49" s="4"/>
      <c r="DR49" s="3"/>
      <c r="DS49" s="5"/>
      <c r="DT49" s="3"/>
      <c r="DU49" s="4"/>
      <c r="DV49" s="3"/>
      <c r="DW49" s="4"/>
      <c r="DX49" s="3"/>
      <c r="DY49" s="5"/>
      <c r="DZ49" s="3"/>
      <c r="EA49" s="4"/>
      <c r="EB49" s="3"/>
      <c r="EC49" s="4"/>
      <c r="ED49" s="3"/>
      <c r="EE49" s="4"/>
      <c r="EF49" s="3"/>
      <c r="EG49" s="5"/>
      <c r="EH49" s="3"/>
      <c r="EI49" s="4"/>
      <c r="EJ49" s="3"/>
      <c r="EK49" s="4"/>
      <c r="EL49" s="3"/>
      <c r="EM49" s="4"/>
      <c r="EN49" s="3"/>
      <c r="EO49" s="4"/>
      <c r="EP49" s="3"/>
      <c r="EQ49" s="4"/>
      <c r="ER49" s="3"/>
      <c r="ES49" s="4"/>
      <c r="ET49" s="3"/>
      <c r="EU49" s="5"/>
      <c r="EV49" s="3"/>
      <c r="EW49" s="4"/>
      <c r="EX49" s="3"/>
      <c r="EY49" s="4"/>
      <c r="EZ49" s="3"/>
      <c r="FA49" s="4"/>
      <c r="FB49" s="3"/>
      <c r="FC49" s="4"/>
      <c r="FD49" s="3"/>
      <c r="FE49" s="4"/>
      <c r="FF49" s="3"/>
      <c r="FG49" s="4"/>
      <c r="FH49" s="3"/>
      <c r="FI49" s="5"/>
      <c r="FJ49" s="3"/>
      <c r="FK49" s="4"/>
      <c r="FL49" s="3"/>
      <c r="FM49" s="4"/>
      <c r="FN49" s="3"/>
      <c r="FO49" s="4"/>
      <c r="FP49" s="3"/>
      <c r="FQ49" s="4"/>
      <c r="FR49" s="3"/>
      <c r="FS49" s="4"/>
      <c r="FT49" s="3"/>
      <c r="FU49" s="4"/>
      <c r="FV49" s="3"/>
      <c r="FW49" s="5"/>
      <c r="FX49" s="3"/>
      <c r="FY49" s="4"/>
      <c r="FZ49" s="3"/>
      <c r="GA49" s="5"/>
      <c r="GB49" s="3"/>
      <c r="GC49" s="4"/>
      <c r="GD49" s="3"/>
      <c r="GE49" s="4"/>
      <c r="GF49" s="3"/>
      <c r="GG49" s="4"/>
      <c r="GH49" s="3"/>
      <c r="GI49" s="5"/>
      <c r="GJ49" s="3"/>
      <c r="GK49" s="5"/>
      <c r="GL49" s="3"/>
      <c r="GM49" s="4"/>
      <c r="GN49" s="3"/>
      <c r="GO49" s="4"/>
      <c r="GP49" s="3"/>
      <c r="GQ49" s="5"/>
      <c r="GR49" s="3"/>
      <c r="GS49" s="4"/>
      <c r="GT49" s="3"/>
      <c r="GU49" s="4"/>
      <c r="GV49" s="3"/>
      <c r="GW49" s="4"/>
      <c r="GX49" s="3"/>
      <c r="GY49" s="5"/>
      <c r="GZ49" s="3"/>
      <c r="HA49" s="4"/>
      <c r="HB49" s="3"/>
      <c r="HC49" s="4"/>
      <c r="HD49" s="3"/>
      <c r="HE49" s="5"/>
      <c r="HF49" s="3"/>
      <c r="HG49" s="4"/>
      <c r="HH49" s="3"/>
      <c r="HI49" s="4"/>
      <c r="HJ49" s="3"/>
      <c r="HK49" s="4"/>
      <c r="HL49" s="3"/>
      <c r="HM49" s="5"/>
      <c r="HN49" s="3"/>
      <c r="HO49" s="4"/>
      <c r="HP49" s="3"/>
      <c r="HQ49" s="4"/>
      <c r="HR49" s="3"/>
      <c r="HS49" s="5"/>
      <c r="HT49" s="3"/>
      <c r="HU49" s="4"/>
      <c r="HV49" s="3"/>
      <c r="HW49" s="4"/>
      <c r="HX49" s="3"/>
      <c r="HY49" s="4"/>
      <c r="HZ49" s="3"/>
      <c r="IA49" s="5"/>
      <c r="IB49" s="3"/>
      <c r="IC49" s="4"/>
      <c r="ID49" s="3"/>
      <c r="IE49" s="4"/>
      <c r="IF49" s="3"/>
      <c r="IG49" s="4"/>
      <c r="IH49" s="3"/>
      <c r="II49" s="4"/>
      <c r="IJ49" s="3"/>
      <c r="IK49" s="4"/>
      <c r="IL49" s="3"/>
      <c r="IM49" s="4"/>
      <c r="IN49" s="3"/>
      <c r="IO49" s="5"/>
      <c r="IP49" s="3"/>
      <c r="IQ49" s="4"/>
      <c r="IR49" s="3"/>
      <c r="IS49" s="4"/>
      <c r="IT49" s="3"/>
      <c r="IU49" s="4"/>
      <c r="IV49" s="3"/>
      <c r="IW49" s="4"/>
      <c r="IX49" s="3"/>
      <c r="IY49" s="4"/>
      <c r="IZ49" s="3"/>
      <c r="JA49" s="4"/>
      <c r="JB49" s="3"/>
      <c r="JC49" s="5"/>
      <c r="JD49" s="3"/>
      <c r="JE49" s="4"/>
      <c r="JF49" s="3"/>
      <c r="JG49" s="4"/>
      <c r="JH49" s="3"/>
      <c r="JI49" s="4"/>
      <c r="JJ49" s="3"/>
      <c r="JK49" s="4"/>
      <c r="JL49" s="3"/>
      <c r="JM49" s="4"/>
      <c r="JN49" s="3"/>
      <c r="JO49" s="4"/>
      <c r="JP49" s="3"/>
      <c r="JQ49" s="5"/>
      <c r="JR49" s="3"/>
      <c r="JS49" s="4"/>
      <c r="JT49" s="3"/>
      <c r="JU49" s="5"/>
      <c r="JV49" s="3"/>
      <c r="JW49" s="4"/>
      <c r="JX49" s="3"/>
      <c r="JY49" s="4"/>
      <c r="JZ49" s="3"/>
      <c r="KA49" s="4"/>
      <c r="KB49" s="3"/>
      <c r="KC49" s="5"/>
      <c r="KD49" s="3"/>
      <c r="KE49" s="5"/>
      <c r="KF49" s="3"/>
      <c r="KG49" s="4"/>
      <c r="KH49" s="3"/>
      <c r="KI49" s="4"/>
      <c r="KJ49" s="3"/>
      <c r="KK49" s="5"/>
      <c r="KL49" s="3"/>
      <c r="KM49" s="4"/>
      <c r="KN49" s="3"/>
      <c r="KO49" s="4"/>
      <c r="KP49" s="3"/>
      <c r="KQ49" s="4"/>
      <c r="KR49" s="3"/>
      <c r="KS49" s="5"/>
      <c r="KT49" s="3"/>
      <c r="KU49" s="4"/>
      <c r="KV49" s="3"/>
      <c r="KW49" s="4"/>
      <c r="KX49" s="3"/>
      <c r="KY49" s="5"/>
      <c r="KZ49" s="3"/>
      <c r="LA49" s="4"/>
      <c r="LB49" s="3"/>
      <c r="LC49" s="4"/>
      <c r="LD49" s="3"/>
      <c r="LE49" s="4"/>
      <c r="LF49" s="3"/>
      <c r="LG49" s="5"/>
      <c r="LH49" s="3"/>
      <c r="LI49" s="4"/>
      <c r="LJ49" s="3"/>
      <c r="LK49" s="4"/>
      <c r="LL49" s="3"/>
      <c r="LM49" s="5"/>
      <c r="LN49" s="3"/>
      <c r="LO49" s="4"/>
      <c r="LP49" s="3"/>
      <c r="LQ49" s="4"/>
      <c r="LR49" s="3"/>
      <c r="LS49" s="4"/>
      <c r="LT49" s="3"/>
      <c r="LU49" s="5"/>
      <c r="LV49" s="3"/>
      <c r="LW49" s="4"/>
      <c r="LX49" s="3"/>
      <c r="LY49" s="4"/>
      <c r="LZ49" s="3"/>
      <c r="MA49" s="4"/>
      <c r="MB49" s="3"/>
      <c r="MC49" s="4"/>
      <c r="MD49" s="3"/>
      <c r="ME49" s="4"/>
      <c r="MF49" s="3"/>
      <c r="MG49" s="4"/>
      <c r="MH49" s="3"/>
      <c r="MI49" s="5"/>
      <c r="MJ49" s="3"/>
      <c r="MK49" s="4"/>
      <c r="ML49" s="3"/>
      <c r="MM49" s="4"/>
      <c r="MN49" s="3"/>
      <c r="MO49" s="4"/>
      <c r="MP49" s="3"/>
      <c r="MQ49" s="4"/>
      <c r="MR49" s="3"/>
      <c r="MS49" s="4"/>
      <c r="MT49" s="3"/>
      <c r="MU49" s="4"/>
      <c r="MV49" s="3"/>
      <c r="MW49" s="5"/>
      <c r="MX49" s="3"/>
      <c r="MY49" s="4"/>
      <c r="MZ49" s="3"/>
      <c r="NA49" s="4"/>
      <c r="NB49" s="3"/>
      <c r="NC49" s="4"/>
      <c r="ND49" s="3"/>
      <c r="NE49" s="4"/>
      <c r="NF49" s="3"/>
      <c r="NG49" s="4"/>
      <c r="NH49" s="3"/>
      <c r="NI49" s="4"/>
      <c r="NJ49" s="3"/>
      <c r="NK49" s="5"/>
      <c r="NL49" s="3"/>
      <c r="NM49" s="4"/>
      <c r="NN49" s="3"/>
      <c r="NO49" s="5"/>
      <c r="NP49" s="3"/>
      <c r="NQ49" s="4"/>
      <c r="NR49" s="3"/>
      <c r="NS49" s="4"/>
      <c r="NT49" s="3"/>
      <c r="NU49" s="4"/>
      <c r="NV49" s="3"/>
      <c r="NW49" s="5"/>
      <c r="NX49" s="3"/>
      <c r="NY49" s="5"/>
      <c r="NZ49" s="3"/>
      <c r="OA49" s="4"/>
      <c r="OB49" s="3"/>
      <c r="OC49" s="4"/>
      <c r="OD49" s="3"/>
      <c r="OE49" s="5"/>
      <c r="OF49" s="3"/>
      <c r="OG49" s="4"/>
      <c r="OH49" s="3"/>
      <c r="OI49" s="4"/>
      <c r="OJ49" s="3"/>
      <c r="OK49" s="4"/>
      <c r="OL49" s="3"/>
      <c r="OM49" s="5"/>
      <c r="ON49" s="3"/>
      <c r="OO49" s="4"/>
      <c r="OP49" s="3"/>
      <c r="OQ49" s="4"/>
      <c r="OR49" s="3"/>
      <c r="OS49" s="5"/>
      <c r="OT49" s="3"/>
      <c r="OU49" s="4"/>
      <c r="OV49" s="3"/>
      <c r="OW49" s="4"/>
      <c r="OX49" s="3"/>
      <c r="OY49" s="4"/>
      <c r="OZ49" s="3"/>
      <c r="PA49" s="5"/>
      <c r="PB49" s="3"/>
      <c r="PC49" s="4"/>
      <c r="PD49" s="3"/>
      <c r="PE49" s="4"/>
      <c r="PF49" s="3"/>
      <c r="PG49" s="5"/>
      <c r="PH49" s="3"/>
      <c r="PI49" s="4"/>
      <c r="PJ49" s="3"/>
      <c r="PK49" s="4"/>
      <c r="PL49" s="3"/>
      <c r="PM49" s="4"/>
      <c r="PN49" s="3"/>
      <c r="PO49" s="5"/>
      <c r="PP49" s="3"/>
      <c r="PQ49" s="4"/>
      <c r="PR49" s="3"/>
      <c r="PS49" s="4"/>
      <c r="PT49" s="3"/>
      <c r="PU49" s="4"/>
      <c r="PV49" s="3"/>
      <c r="PW49" s="4"/>
      <c r="PX49" s="3"/>
      <c r="PY49" s="4"/>
      <c r="PZ49" s="3"/>
      <c r="QA49" s="4"/>
      <c r="QB49" s="3"/>
      <c r="QC49" s="5"/>
      <c r="QD49" s="3"/>
      <c r="QE49" s="4"/>
      <c r="QF49" s="3"/>
      <c r="QG49" s="4"/>
      <c r="QH49" s="3"/>
      <c r="QI49" s="4"/>
      <c r="QJ49" s="3"/>
      <c r="QK49" s="4"/>
      <c r="QL49" s="3"/>
      <c r="QM49" s="4"/>
      <c r="QN49" s="3"/>
      <c r="QO49" s="4"/>
      <c r="QP49" s="3"/>
      <c r="QQ49" s="5"/>
      <c r="QR49" s="3"/>
      <c r="QS49" s="4"/>
      <c r="QT49" s="3"/>
      <c r="QU49" s="4"/>
      <c r="QV49" s="3"/>
      <c r="QW49" s="4"/>
      <c r="QX49" s="3"/>
      <c r="QY49" s="4"/>
      <c r="QZ49" s="3"/>
      <c r="RA49" s="4"/>
      <c r="RB49" s="3"/>
      <c r="RC49" s="4"/>
      <c r="RD49" s="3"/>
      <c r="RE49" s="5"/>
      <c r="RF49" s="3"/>
      <c r="RG49" s="4"/>
      <c r="RH49" s="3"/>
      <c r="RI49" s="5"/>
      <c r="RJ49" s="3"/>
      <c r="RK49" s="4"/>
      <c r="RL49" s="3"/>
      <c r="RM49" s="4"/>
      <c r="RN49" s="3"/>
      <c r="RO49" s="4"/>
      <c r="RP49" s="3"/>
      <c r="RQ49" s="5"/>
      <c r="RR49" s="3"/>
      <c r="RS49" s="5"/>
      <c r="RT49" s="3"/>
      <c r="RU49" s="4"/>
      <c r="RV49" s="3"/>
      <c r="RW49" s="4"/>
      <c r="RX49" s="3"/>
      <c r="RY49" s="5"/>
      <c r="RZ49" s="3"/>
      <c r="SA49" s="4"/>
      <c r="SB49" s="3"/>
      <c r="SC49" s="4"/>
      <c r="SD49" s="3"/>
      <c r="SE49" s="4"/>
      <c r="SF49" s="3"/>
      <c r="SG49" s="5"/>
      <c r="SH49" s="3"/>
      <c r="SI49" s="4"/>
      <c r="SJ49" s="3"/>
      <c r="SK49" s="4"/>
      <c r="SL49" s="3"/>
      <c r="SM49" s="5"/>
      <c r="SN49" s="3"/>
      <c r="SO49" s="4"/>
      <c r="SP49" s="3"/>
      <c r="SQ49" s="4"/>
      <c r="SR49" s="3"/>
      <c r="SS49" s="4"/>
      <c r="ST49" s="3"/>
      <c r="SU49" s="5"/>
      <c r="SV49" s="3"/>
      <c r="SW49" s="4"/>
      <c r="SX49" s="3"/>
      <c r="SY49" s="4"/>
      <c r="SZ49" s="3"/>
      <c r="TA49" s="5"/>
      <c r="TB49" s="3"/>
      <c r="TC49" s="4"/>
      <c r="TD49" s="3"/>
      <c r="TE49" s="4"/>
      <c r="TF49" s="3"/>
      <c r="TG49" s="4"/>
      <c r="TH49" s="3"/>
      <c r="TI49" s="5"/>
      <c r="TJ49" s="3"/>
      <c r="TK49" s="4"/>
      <c r="TL49" s="3"/>
      <c r="TM49" s="4"/>
      <c r="TN49" s="3"/>
      <c r="TO49" s="4"/>
      <c r="TP49" s="3"/>
      <c r="TQ49" s="4"/>
      <c r="TR49" s="3"/>
      <c r="TS49" s="4"/>
      <c r="TT49" s="3"/>
      <c r="TU49" s="4"/>
      <c r="TV49" s="3"/>
      <c r="TW49" s="5"/>
      <c r="TX49" s="3"/>
      <c r="TY49" s="4"/>
      <c r="TZ49" s="3"/>
      <c r="UA49" s="4"/>
      <c r="UB49" s="3"/>
      <c r="UC49" s="4"/>
      <c r="UD49" s="3"/>
      <c r="UE49" s="4"/>
      <c r="UF49" s="3"/>
      <c r="UG49" s="4"/>
      <c r="UH49" s="3"/>
      <c r="UI49" s="4"/>
      <c r="UJ49" s="3"/>
      <c r="UK49" s="5"/>
      <c r="UL49" s="3"/>
      <c r="UM49" s="4"/>
      <c r="UN49" s="3"/>
      <c r="UO49" s="4"/>
      <c r="UP49" s="3"/>
      <c r="UQ49" s="4"/>
      <c r="UR49" s="3"/>
      <c r="US49" s="4"/>
      <c r="UT49" s="3"/>
      <c r="UU49" s="4"/>
      <c r="UV49" s="3"/>
      <c r="UW49" s="4"/>
      <c r="UX49" s="3"/>
      <c r="UY49" s="5"/>
      <c r="UZ49" s="3"/>
      <c r="VA49" s="4"/>
      <c r="VB49" s="3"/>
      <c r="VC49" s="5"/>
      <c r="VD49" s="3"/>
      <c r="VE49" s="4"/>
      <c r="VF49" s="3"/>
      <c r="VG49" s="4"/>
      <c r="VH49" s="3"/>
      <c r="VI49" s="4"/>
      <c r="VJ49" s="3"/>
      <c r="VK49" s="5"/>
      <c r="VL49" s="3"/>
      <c r="VM49" s="5"/>
      <c r="VN49" s="3"/>
      <c r="VO49" s="4"/>
      <c r="VP49" s="3"/>
      <c r="VQ49" s="4"/>
      <c r="VR49" s="3"/>
      <c r="VS49" s="5"/>
      <c r="VT49" s="3"/>
      <c r="VU49" s="4"/>
      <c r="VV49" s="3"/>
      <c r="VW49" s="4"/>
      <c r="VX49" s="3"/>
      <c r="VY49" s="5"/>
      <c r="VZ49" s="3"/>
      <c r="WA49" s="5"/>
      <c r="WB49" s="3"/>
      <c r="WC49" s="4"/>
      <c r="WD49" s="3"/>
      <c r="WE49" s="4"/>
      <c r="WF49" s="3"/>
      <c r="WG49" s="5"/>
      <c r="WH49" s="3"/>
      <c r="WI49" s="4"/>
      <c r="WJ49" s="3"/>
      <c r="WK49" s="4"/>
      <c r="WL49" s="3"/>
      <c r="WM49" s="5"/>
      <c r="WN49" s="3"/>
      <c r="WO49" s="5"/>
      <c r="WP49" s="3"/>
      <c r="WQ49" s="4"/>
      <c r="WR49" s="3"/>
      <c r="WS49" s="4"/>
      <c r="WT49" s="3"/>
      <c r="WU49" s="5"/>
      <c r="WV49" s="3"/>
      <c r="WW49" s="4"/>
      <c r="WX49" s="3"/>
      <c r="WY49" s="4"/>
      <c r="WZ49" s="3"/>
      <c r="XA49" s="5"/>
      <c r="XB49" s="3"/>
      <c r="XC49" s="5"/>
      <c r="XD49" s="3"/>
      <c r="XE49" s="4"/>
      <c r="XF49" s="3"/>
      <c r="XG49" s="4"/>
      <c r="XH49" s="3"/>
      <c r="XI49" s="5"/>
      <c r="XJ49" s="3"/>
      <c r="XK49" s="4"/>
      <c r="XL49" s="3"/>
      <c r="XM49" s="4"/>
      <c r="XN49" s="3"/>
      <c r="XO49" s="5"/>
      <c r="XP49" s="3"/>
      <c r="XQ49" s="5"/>
      <c r="XR49" s="3"/>
      <c r="XS49" s="4"/>
      <c r="XT49" s="3"/>
      <c r="XU49" s="4"/>
      <c r="XV49" s="3"/>
      <c r="XW49" s="5"/>
      <c r="XX49" s="3"/>
      <c r="XY49" s="4"/>
      <c r="XZ49" s="3"/>
      <c r="YA49" s="4"/>
      <c r="YB49" s="3"/>
      <c r="YC49" s="4"/>
      <c r="YD49" s="3"/>
      <c r="YE49" s="5"/>
      <c r="YF49" s="3"/>
      <c r="YG49" s="4"/>
      <c r="YH49" s="3"/>
      <c r="YI49" s="4"/>
      <c r="YJ49" s="3"/>
      <c r="YK49" s="4"/>
      <c r="YL49" s="3"/>
      <c r="YM49" s="4"/>
      <c r="YN49" s="3"/>
      <c r="YO49" s="4"/>
      <c r="YP49" s="3"/>
      <c r="YQ49" s="4"/>
      <c r="YR49" s="3"/>
      <c r="YS49" s="5"/>
      <c r="YT49" s="3"/>
      <c r="YU49" s="4"/>
      <c r="YV49" s="3"/>
      <c r="YW49" s="5"/>
      <c r="YX49" s="3"/>
      <c r="YY49" s="4"/>
      <c r="YZ49" s="3"/>
      <c r="ZA49" s="4"/>
      <c r="ZB49" s="3"/>
      <c r="ZC49" s="4"/>
      <c r="ZD49" s="3"/>
      <c r="ZE49" s="5"/>
      <c r="ZF49" s="3"/>
      <c r="ZG49" s="5"/>
      <c r="ZH49" s="3"/>
      <c r="ZI49" s="4"/>
      <c r="ZJ49" s="3"/>
      <c r="ZK49" s="4"/>
      <c r="ZL49" s="3"/>
      <c r="ZM49" s="5"/>
      <c r="ZN49" s="3"/>
      <c r="ZO49" s="4"/>
      <c r="ZP49" s="3"/>
      <c r="ZQ49" s="4"/>
      <c r="ZR49" s="3"/>
      <c r="ZS49" s="5"/>
      <c r="ZT49" s="3"/>
      <c r="ZU49" s="5"/>
      <c r="ZV49" s="3"/>
      <c r="ZW49" s="4"/>
      <c r="ZX49" s="3"/>
      <c r="ZY49" s="4"/>
      <c r="ZZ49" s="3"/>
      <c r="AAA49" s="5"/>
      <c r="AAB49" s="3"/>
      <c r="AAC49" s="4"/>
      <c r="AAD49" s="3"/>
      <c r="AAE49" s="4"/>
      <c r="AAF49" s="3"/>
      <c r="AAG49" s="5"/>
      <c r="AAH49" s="3"/>
      <c r="AAI49" s="5"/>
      <c r="AAJ49" s="3"/>
      <c r="AAK49" s="4"/>
      <c r="AAL49" s="3"/>
      <c r="AAM49" s="4"/>
      <c r="AAN49" s="3"/>
      <c r="AAO49" s="5"/>
      <c r="AAP49" s="3"/>
      <c r="AAQ49" s="4"/>
      <c r="AAR49" s="3"/>
      <c r="AAS49" s="4"/>
      <c r="AAT49" s="3"/>
      <c r="AAU49" s="5"/>
      <c r="AAV49" s="3"/>
      <c r="AAW49" s="5"/>
      <c r="AAX49" s="3"/>
      <c r="AAY49" s="4"/>
      <c r="AAZ49" s="3"/>
      <c r="ABA49" s="4"/>
      <c r="ABB49" s="3"/>
      <c r="ABC49" s="5"/>
      <c r="ABD49" s="3"/>
      <c r="ABE49" s="4"/>
      <c r="ABF49" s="3"/>
      <c r="ABG49" s="4"/>
      <c r="ABH49" s="3"/>
      <c r="ABI49" s="5"/>
      <c r="ABJ49" s="3"/>
      <c r="ABK49" s="5"/>
      <c r="ABL49" s="3"/>
      <c r="ABM49" s="4"/>
      <c r="ABN49" s="3"/>
      <c r="ABO49" s="4"/>
      <c r="ABP49" s="3"/>
      <c r="ABQ49" s="5"/>
      <c r="ABR49" s="3"/>
      <c r="ABS49" s="4"/>
      <c r="ABT49" s="3"/>
      <c r="ABU49" s="4"/>
      <c r="ABV49" s="3"/>
      <c r="ABW49" s="4"/>
      <c r="ABX49" s="3"/>
      <c r="ABY49" s="5"/>
      <c r="ABZ49" s="3"/>
      <c r="ACA49" s="4"/>
      <c r="ACB49" s="3"/>
      <c r="ACC49" s="4"/>
      <c r="ACD49" s="3"/>
      <c r="ACE49" s="4"/>
      <c r="ACF49" s="3"/>
      <c r="ACG49" s="4"/>
      <c r="ACH49" s="3"/>
      <c r="ACI49" s="4"/>
      <c r="ACJ49" s="3"/>
      <c r="ACK49" s="4"/>
      <c r="ACL49" s="3"/>
      <c r="ACM49" s="5"/>
      <c r="ACN49" s="3"/>
      <c r="ACO49" s="4"/>
      <c r="ACP49" s="3"/>
      <c r="ACQ49" s="5"/>
      <c r="ACR49" s="3"/>
      <c r="ACS49" s="4"/>
      <c r="ACT49" s="3"/>
      <c r="ACU49" s="4"/>
      <c r="ACV49" s="3"/>
      <c r="ACW49" s="4"/>
      <c r="ACX49" s="3"/>
      <c r="ACY49" s="5"/>
      <c r="ACZ49" s="3"/>
      <c r="ADA49" s="5"/>
      <c r="ADB49" s="3"/>
      <c r="ADC49" s="4"/>
      <c r="ADD49" s="3"/>
      <c r="ADE49" s="4"/>
      <c r="ADF49" s="3"/>
      <c r="ADG49" s="5"/>
    </row>
    <row r="50" spans="1:787" ht="20.25" customHeight="1">
      <c r="A50" s="259">
        <v>25</v>
      </c>
      <c r="B50" s="253"/>
      <c r="C50" s="56">
        <f>IF(B50="","",B50)</f>
      </c>
      <c r="D50" s="3"/>
      <c r="E50" s="4"/>
      <c r="F50" s="3"/>
      <c r="G50" s="4"/>
      <c r="H50" s="3"/>
      <c r="I50" s="4"/>
      <c r="J50" s="3"/>
      <c r="K50" s="5"/>
      <c r="L50" s="3"/>
      <c r="M50" s="4"/>
      <c r="N50" s="3"/>
      <c r="O50" s="4"/>
      <c r="P50" s="3"/>
      <c r="Q50" s="5"/>
      <c r="R50" s="3"/>
      <c r="S50" s="4"/>
      <c r="T50" s="3"/>
      <c r="U50" s="4"/>
      <c r="V50" s="3"/>
      <c r="W50" s="4"/>
      <c r="X50" s="3"/>
      <c r="Y50" s="5"/>
      <c r="Z50" s="3"/>
      <c r="AA50" s="4"/>
      <c r="AB50" s="3"/>
      <c r="AC50" s="4"/>
      <c r="AD50" s="3"/>
      <c r="AE50" s="4"/>
      <c r="AF50" s="3"/>
      <c r="AG50" s="4"/>
      <c r="AH50" s="3"/>
      <c r="AI50" s="4"/>
      <c r="AJ50" s="3"/>
      <c r="AK50" s="4"/>
      <c r="AL50" s="3"/>
      <c r="AM50" s="5"/>
      <c r="AN50" s="3"/>
      <c r="AO50" s="4"/>
      <c r="AP50" s="3"/>
      <c r="AQ50" s="4"/>
      <c r="AR50" s="3"/>
      <c r="AS50" s="4"/>
      <c r="AT50" s="3"/>
      <c r="AU50" s="4"/>
      <c r="AV50" s="3"/>
      <c r="AW50" s="4"/>
      <c r="AX50" s="3"/>
      <c r="AY50" s="4"/>
      <c r="AZ50" s="3"/>
      <c r="BA50" s="5"/>
      <c r="BB50" s="3"/>
      <c r="BC50" s="4"/>
      <c r="BD50" s="3"/>
      <c r="BE50" s="4"/>
      <c r="BF50" s="3"/>
      <c r="BG50" s="4"/>
      <c r="BH50" s="3"/>
      <c r="BI50" s="4"/>
      <c r="BJ50" s="3"/>
      <c r="BK50" s="4"/>
      <c r="BL50" s="3"/>
      <c r="BM50" s="4"/>
      <c r="BN50" s="3"/>
      <c r="BO50" s="5"/>
      <c r="BP50" s="3"/>
      <c r="BQ50" s="4"/>
      <c r="BR50" s="3"/>
      <c r="BS50" s="4"/>
      <c r="BT50" s="3"/>
      <c r="BU50" s="4"/>
      <c r="BV50" s="3"/>
      <c r="BW50" s="4"/>
      <c r="BX50" s="3"/>
      <c r="BY50" s="4"/>
      <c r="BZ50" s="3"/>
      <c r="CA50" s="4"/>
      <c r="CB50" s="3"/>
      <c r="CC50" s="5"/>
      <c r="CD50" s="3"/>
      <c r="CE50" s="4"/>
      <c r="CF50" s="3"/>
      <c r="CG50" s="5"/>
      <c r="CH50" s="3"/>
      <c r="CI50" s="4"/>
      <c r="CJ50" s="3"/>
      <c r="CK50" s="4"/>
      <c r="CL50" s="3"/>
      <c r="CM50" s="4"/>
      <c r="CN50" s="3"/>
      <c r="CO50" s="5"/>
      <c r="CP50" s="3"/>
      <c r="CQ50" s="5"/>
      <c r="CR50" s="3"/>
      <c r="CS50" s="4"/>
      <c r="CT50" s="3"/>
      <c r="CU50" s="4"/>
      <c r="CV50" s="3"/>
      <c r="CW50" s="5"/>
      <c r="CX50" s="3"/>
      <c r="CY50" s="4"/>
      <c r="CZ50" s="3"/>
      <c r="DA50" s="4"/>
      <c r="DB50" s="3"/>
      <c r="DC50" s="4"/>
      <c r="DD50" s="3"/>
      <c r="DE50" s="5"/>
      <c r="DF50" s="3"/>
      <c r="DG50" s="4"/>
      <c r="DH50" s="3"/>
      <c r="DI50" s="4"/>
      <c r="DJ50" s="3"/>
      <c r="DK50" s="5"/>
      <c r="DL50" s="3"/>
      <c r="DM50" s="4"/>
      <c r="DN50" s="3"/>
      <c r="DO50" s="4"/>
      <c r="DP50" s="3"/>
      <c r="DQ50" s="4"/>
      <c r="DR50" s="3"/>
      <c r="DS50" s="5"/>
      <c r="DT50" s="3"/>
      <c r="DU50" s="4"/>
      <c r="DV50" s="3"/>
      <c r="DW50" s="4"/>
      <c r="DX50" s="3"/>
      <c r="DY50" s="5"/>
      <c r="DZ50" s="3"/>
      <c r="EA50" s="4"/>
      <c r="EB50" s="3"/>
      <c r="EC50" s="4"/>
      <c r="ED50" s="3"/>
      <c r="EE50" s="4"/>
      <c r="EF50" s="3"/>
      <c r="EG50" s="5"/>
      <c r="EH50" s="3"/>
      <c r="EI50" s="4"/>
      <c r="EJ50" s="3"/>
      <c r="EK50" s="4"/>
      <c r="EL50" s="3"/>
      <c r="EM50" s="4"/>
      <c r="EN50" s="3"/>
      <c r="EO50" s="4"/>
      <c r="EP50" s="3"/>
      <c r="EQ50" s="4"/>
      <c r="ER50" s="3"/>
      <c r="ES50" s="4"/>
      <c r="ET50" s="3"/>
      <c r="EU50" s="5"/>
      <c r="EV50" s="3"/>
      <c r="EW50" s="4"/>
      <c r="EX50" s="3"/>
      <c r="EY50" s="4"/>
      <c r="EZ50" s="3"/>
      <c r="FA50" s="4"/>
      <c r="FB50" s="3"/>
      <c r="FC50" s="4"/>
      <c r="FD50" s="3"/>
      <c r="FE50" s="4"/>
      <c r="FF50" s="3"/>
      <c r="FG50" s="4"/>
      <c r="FH50" s="3"/>
      <c r="FI50" s="5"/>
      <c r="FJ50" s="3"/>
      <c r="FK50" s="4"/>
      <c r="FL50" s="3"/>
      <c r="FM50" s="4"/>
      <c r="FN50" s="3"/>
      <c r="FO50" s="4"/>
      <c r="FP50" s="3"/>
      <c r="FQ50" s="4"/>
      <c r="FR50" s="3"/>
      <c r="FS50" s="4"/>
      <c r="FT50" s="3"/>
      <c r="FU50" s="4"/>
      <c r="FV50" s="3"/>
      <c r="FW50" s="5"/>
      <c r="FX50" s="3"/>
      <c r="FY50" s="4"/>
      <c r="FZ50" s="3"/>
      <c r="GA50" s="5"/>
      <c r="GB50" s="3"/>
      <c r="GC50" s="4"/>
      <c r="GD50" s="3"/>
      <c r="GE50" s="4"/>
      <c r="GF50" s="3"/>
      <c r="GG50" s="4"/>
      <c r="GH50" s="3"/>
      <c r="GI50" s="5"/>
      <c r="GJ50" s="3"/>
      <c r="GK50" s="5"/>
      <c r="GL50" s="3"/>
      <c r="GM50" s="4"/>
      <c r="GN50" s="3"/>
      <c r="GO50" s="4"/>
      <c r="GP50" s="3"/>
      <c r="GQ50" s="5"/>
      <c r="GR50" s="3"/>
      <c r="GS50" s="4"/>
      <c r="GT50" s="3"/>
      <c r="GU50" s="4"/>
      <c r="GV50" s="3"/>
      <c r="GW50" s="4"/>
      <c r="GX50" s="3"/>
      <c r="GY50" s="5"/>
      <c r="GZ50" s="3"/>
      <c r="HA50" s="4"/>
      <c r="HB50" s="3"/>
      <c r="HC50" s="4"/>
      <c r="HD50" s="3"/>
      <c r="HE50" s="5"/>
      <c r="HF50" s="3"/>
      <c r="HG50" s="4"/>
      <c r="HH50" s="3"/>
      <c r="HI50" s="4"/>
      <c r="HJ50" s="3"/>
      <c r="HK50" s="4"/>
      <c r="HL50" s="3"/>
      <c r="HM50" s="5"/>
      <c r="HN50" s="3"/>
      <c r="HO50" s="4"/>
      <c r="HP50" s="3"/>
      <c r="HQ50" s="4"/>
      <c r="HR50" s="3"/>
      <c r="HS50" s="5"/>
      <c r="HT50" s="3"/>
      <c r="HU50" s="4"/>
      <c r="HV50" s="3"/>
      <c r="HW50" s="4"/>
      <c r="HX50" s="3"/>
      <c r="HY50" s="4"/>
      <c r="HZ50" s="3"/>
      <c r="IA50" s="5"/>
      <c r="IB50" s="3"/>
      <c r="IC50" s="4"/>
      <c r="ID50" s="3"/>
      <c r="IE50" s="4"/>
      <c r="IF50" s="3"/>
      <c r="IG50" s="4"/>
      <c r="IH50" s="3"/>
      <c r="II50" s="4"/>
      <c r="IJ50" s="3"/>
      <c r="IK50" s="4"/>
      <c r="IL50" s="3"/>
      <c r="IM50" s="4"/>
      <c r="IN50" s="3"/>
      <c r="IO50" s="5"/>
      <c r="IP50" s="3"/>
      <c r="IQ50" s="4"/>
      <c r="IR50" s="3"/>
      <c r="IS50" s="4"/>
      <c r="IT50" s="3"/>
      <c r="IU50" s="4"/>
      <c r="IV50" s="3"/>
      <c r="IW50" s="4"/>
      <c r="IX50" s="3"/>
      <c r="IY50" s="4"/>
      <c r="IZ50" s="3"/>
      <c r="JA50" s="4"/>
      <c r="JB50" s="3"/>
      <c r="JC50" s="5"/>
      <c r="JD50" s="3"/>
      <c r="JE50" s="4"/>
      <c r="JF50" s="3"/>
      <c r="JG50" s="4"/>
      <c r="JH50" s="3"/>
      <c r="JI50" s="4"/>
      <c r="JJ50" s="3"/>
      <c r="JK50" s="4"/>
      <c r="JL50" s="3"/>
      <c r="JM50" s="4"/>
      <c r="JN50" s="3"/>
      <c r="JO50" s="4"/>
      <c r="JP50" s="3"/>
      <c r="JQ50" s="5"/>
      <c r="JR50" s="3"/>
      <c r="JS50" s="4"/>
      <c r="JT50" s="3"/>
      <c r="JU50" s="5"/>
      <c r="JV50" s="3"/>
      <c r="JW50" s="4"/>
      <c r="JX50" s="3"/>
      <c r="JY50" s="4"/>
      <c r="JZ50" s="3"/>
      <c r="KA50" s="4"/>
      <c r="KB50" s="3"/>
      <c r="KC50" s="5"/>
      <c r="KD50" s="3"/>
      <c r="KE50" s="5"/>
      <c r="KF50" s="3"/>
      <c r="KG50" s="4"/>
      <c r="KH50" s="3"/>
      <c r="KI50" s="4"/>
      <c r="KJ50" s="3"/>
      <c r="KK50" s="5"/>
      <c r="KL50" s="3"/>
      <c r="KM50" s="4"/>
      <c r="KN50" s="3"/>
      <c r="KO50" s="4"/>
      <c r="KP50" s="3"/>
      <c r="KQ50" s="4"/>
      <c r="KR50" s="3"/>
      <c r="KS50" s="5"/>
      <c r="KT50" s="3"/>
      <c r="KU50" s="4"/>
      <c r="KV50" s="3"/>
      <c r="KW50" s="4"/>
      <c r="KX50" s="3"/>
      <c r="KY50" s="5"/>
      <c r="KZ50" s="3"/>
      <c r="LA50" s="4"/>
      <c r="LB50" s="3"/>
      <c r="LC50" s="4"/>
      <c r="LD50" s="3"/>
      <c r="LE50" s="4"/>
      <c r="LF50" s="3"/>
      <c r="LG50" s="5"/>
      <c r="LH50" s="3"/>
      <c r="LI50" s="4"/>
      <c r="LJ50" s="3"/>
      <c r="LK50" s="4"/>
      <c r="LL50" s="3"/>
      <c r="LM50" s="5"/>
      <c r="LN50" s="3"/>
      <c r="LO50" s="4"/>
      <c r="LP50" s="3"/>
      <c r="LQ50" s="4"/>
      <c r="LR50" s="3"/>
      <c r="LS50" s="4"/>
      <c r="LT50" s="3"/>
      <c r="LU50" s="5"/>
      <c r="LV50" s="3"/>
      <c r="LW50" s="4"/>
      <c r="LX50" s="3"/>
      <c r="LY50" s="4"/>
      <c r="LZ50" s="3"/>
      <c r="MA50" s="4"/>
      <c r="MB50" s="3"/>
      <c r="MC50" s="4"/>
      <c r="MD50" s="3"/>
      <c r="ME50" s="4"/>
      <c r="MF50" s="3"/>
      <c r="MG50" s="4"/>
      <c r="MH50" s="3"/>
      <c r="MI50" s="5"/>
      <c r="MJ50" s="3"/>
      <c r="MK50" s="4"/>
      <c r="ML50" s="3"/>
      <c r="MM50" s="4"/>
      <c r="MN50" s="3"/>
      <c r="MO50" s="4"/>
      <c r="MP50" s="3"/>
      <c r="MQ50" s="4"/>
      <c r="MR50" s="3"/>
      <c r="MS50" s="4"/>
      <c r="MT50" s="3"/>
      <c r="MU50" s="4"/>
      <c r="MV50" s="3"/>
      <c r="MW50" s="5"/>
      <c r="MX50" s="3"/>
      <c r="MY50" s="4"/>
      <c r="MZ50" s="3"/>
      <c r="NA50" s="4"/>
      <c r="NB50" s="3"/>
      <c r="NC50" s="4"/>
      <c r="ND50" s="3"/>
      <c r="NE50" s="4"/>
      <c r="NF50" s="3"/>
      <c r="NG50" s="4"/>
      <c r="NH50" s="3"/>
      <c r="NI50" s="4"/>
      <c r="NJ50" s="3"/>
      <c r="NK50" s="5"/>
      <c r="NL50" s="3"/>
      <c r="NM50" s="4"/>
      <c r="NN50" s="3"/>
      <c r="NO50" s="5"/>
      <c r="NP50" s="3"/>
      <c r="NQ50" s="4"/>
      <c r="NR50" s="3"/>
      <c r="NS50" s="4"/>
      <c r="NT50" s="3"/>
      <c r="NU50" s="4"/>
      <c r="NV50" s="3"/>
      <c r="NW50" s="5"/>
      <c r="NX50" s="3"/>
      <c r="NY50" s="5"/>
      <c r="NZ50" s="3"/>
      <c r="OA50" s="4"/>
      <c r="OB50" s="3"/>
      <c r="OC50" s="4"/>
      <c r="OD50" s="3"/>
      <c r="OE50" s="5"/>
      <c r="OF50" s="3"/>
      <c r="OG50" s="4"/>
      <c r="OH50" s="3"/>
      <c r="OI50" s="4"/>
      <c r="OJ50" s="3"/>
      <c r="OK50" s="4"/>
      <c r="OL50" s="3"/>
      <c r="OM50" s="5"/>
      <c r="ON50" s="3"/>
      <c r="OO50" s="4"/>
      <c r="OP50" s="3"/>
      <c r="OQ50" s="4"/>
      <c r="OR50" s="3"/>
      <c r="OS50" s="5"/>
      <c r="OT50" s="3"/>
      <c r="OU50" s="4"/>
      <c r="OV50" s="3"/>
      <c r="OW50" s="4"/>
      <c r="OX50" s="3"/>
      <c r="OY50" s="4"/>
      <c r="OZ50" s="3"/>
      <c r="PA50" s="5"/>
      <c r="PB50" s="3"/>
      <c r="PC50" s="4"/>
      <c r="PD50" s="3"/>
      <c r="PE50" s="4"/>
      <c r="PF50" s="3"/>
      <c r="PG50" s="5"/>
      <c r="PH50" s="3"/>
      <c r="PI50" s="4"/>
      <c r="PJ50" s="3"/>
      <c r="PK50" s="4"/>
      <c r="PL50" s="3"/>
      <c r="PM50" s="4"/>
      <c r="PN50" s="3"/>
      <c r="PO50" s="5"/>
      <c r="PP50" s="3"/>
      <c r="PQ50" s="4"/>
      <c r="PR50" s="3"/>
      <c r="PS50" s="4"/>
      <c r="PT50" s="3"/>
      <c r="PU50" s="4"/>
      <c r="PV50" s="3"/>
      <c r="PW50" s="4"/>
      <c r="PX50" s="3"/>
      <c r="PY50" s="4"/>
      <c r="PZ50" s="3"/>
      <c r="QA50" s="4"/>
      <c r="QB50" s="3"/>
      <c r="QC50" s="5"/>
      <c r="QD50" s="3"/>
      <c r="QE50" s="4"/>
      <c r="QF50" s="3"/>
      <c r="QG50" s="4"/>
      <c r="QH50" s="3"/>
      <c r="QI50" s="4"/>
      <c r="QJ50" s="3"/>
      <c r="QK50" s="4"/>
      <c r="QL50" s="3"/>
      <c r="QM50" s="4"/>
      <c r="QN50" s="3"/>
      <c r="QO50" s="4"/>
      <c r="QP50" s="3"/>
      <c r="QQ50" s="5"/>
      <c r="QR50" s="3"/>
      <c r="QS50" s="4"/>
      <c r="QT50" s="3"/>
      <c r="QU50" s="4"/>
      <c r="QV50" s="3"/>
      <c r="QW50" s="4"/>
      <c r="QX50" s="3"/>
      <c r="QY50" s="4"/>
      <c r="QZ50" s="3"/>
      <c r="RA50" s="4"/>
      <c r="RB50" s="3"/>
      <c r="RC50" s="4"/>
      <c r="RD50" s="3"/>
      <c r="RE50" s="5"/>
      <c r="RF50" s="3"/>
      <c r="RG50" s="4"/>
      <c r="RH50" s="3"/>
      <c r="RI50" s="5"/>
      <c r="RJ50" s="3"/>
      <c r="RK50" s="4"/>
      <c r="RL50" s="3"/>
      <c r="RM50" s="4"/>
      <c r="RN50" s="3"/>
      <c r="RO50" s="4"/>
      <c r="RP50" s="3"/>
      <c r="RQ50" s="5"/>
      <c r="RR50" s="3"/>
      <c r="RS50" s="5"/>
      <c r="RT50" s="3"/>
      <c r="RU50" s="4"/>
      <c r="RV50" s="3"/>
      <c r="RW50" s="4"/>
      <c r="RX50" s="3"/>
      <c r="RY50" s="5"/>
      <c r="RZ50" s="3"/>
      <c r="SA50" s="4"/>
      <c r="SB50" s="3"/>
      <c r="SC50" s="4"/>
      <c r="SD50" s="3"/>
      <c r="SE50" s="4"/>
      <c r="SF50" s="3"/>
      <c r="SG50" s="5"/>
      <c r="SH50" s="3"/>
      <c r="SI50" s="4"/>
      <c r="SJ50" s="3"/>
      <c r="SK50" s="4"/>
      <c r="SL50" s="3"/>
      <c r="SM50" s="5"/>
      <c r="SN50" s="3"/>
      <c r="SO50" s="4"/>
      <c r="SP50" s="3"/>
      <c r="SQ50" s="4"/>
      <c r="SR50" s="3"/>
      <c r="SS50" s="4"/>
      <c r="ST50" s="3"/>
      <c r="SU50" s="5"/>
      <c r="SV50" s="3"/>
      <c r="SW50" s="4"/>
      <c r="SX50" s="3"/>
      <c r="SY50" s="4"/>
      <c r="SZ50" s="3"/>
      <c r="TA50" s="5"/>
      <c r="TB50" s="3"/>
      <c r="TC50" s="4"/>
      <c r="TD50" s="3"/>
      <c r="TE50" s="4"/>
      <c r="TF50" s="3"/>
      <c r="TG50" s="4"/>
      <c r="TH50" s="3"/>
      <c r="TI50" s="5"/>
      <c r="TJ50" s="3"/>
      <c r="TK50" s="4"/>
      <c r="TL50" s="3"/>
      <c r="TM50" s="4"/>
      <c r="TN50" s="3"/>
      <c r="TO50" s="4"/>
      <c r="TP50" s="3"/>
      <c r="TQ50" s="4"/>
      <c r="TR50" s="3"/>
      <c r="TS50" s="4"/>
      <c r="TT50" s="3"/>
      <c r="TU50" s="4"/>
      <c r="TV50" s="3"/>
      <c r="TW50" s="5"/>
      <c r="TX50" s="3"/>
      <c r="TY50" s="4"/>
      <c r="TZ50" s="3"/>
      <c r="UA50" s="4"/>
      <c r="UB50" s="3"/>
      <c r="UC50" s="4"/>
      <c r="UD50" s="3"/>
      <c r="UE50" s="4"/>
      <c r="UF50" s="3"/>
      <c r="UG50" s="4"/>
      <c r="UH50" s="3"/>
      <c r="UI50" s="4"/>
      <c r="UJ50" s="3"/>
      <c r="UK50" s="5"/>
      <c r="UL50" s="3"/>
      <c r="UM50" s="4"/>
      <c r="UN50" s="3"/>
      <c r="UO50" s="4"/>
      <c r="UP50" s="3"/>
      <c r="UQ50" s="4"/>
      <c r="UR50" s="3"/>
      <c r="US50" s="4"/>
      <c r="UT50" s="3"/>
      <c r="UU50" s="4"/>
      <c r="UV50" s="3"/>
      <c r="UW50" s="4"/>
      <c r="UX50" s="3"/>
      <c r="UY50" s="5"/>
      <c r="UZ50" s="3"/>
      <c r="VA50" s="4"/>
      <c r="VB50" s="3"/>
      <c r="VC50" s="5"/>
      <c r="VD50" s="3"/>
      <c r="VE50" s="4"/>
      <c r="VF50" s="3"/>
      <c r="VG50" s="4"/>
      <c r="VH50" s="3"/>
      <c r="VI50" s="4"/>
      <c r="VJ50" s="3"/>
      <c r="VK50" s="5"/>
      <c r="VL50" s="3"/>
      <c r="VM50" s="5"/>
      <c r="VN50" s="3"/>
      <c r="VO50" s="4"/>
      <c r="VP50" s="3"/>
      <c r="VQ50" s="4"/>
      <c r="VR50" s="3"/>
      <c r="VS50" s="5"/>
      <c r="VT50" s="3"/>
      <c r="VU50" s="4"/>
      <c r="VV50" s="3"/>
      <c r="VW50" s="4"/>
      <c r="VX50" s="3"/>
      <c r="VY50" s="5"/>
      <c r="VZ50" s="3"/>
      <c r="WA50" s="5"/>
      <c r="WB50" s="3"/>
      <c r="WC50" s="4"/>
      <c r="WD50" s="3"/>
      <c r="WE50" s="4"/>
      <c r="WF50" s="3"/>
      <c r="WG50" s="5"/>
      <c r="WH50" s="3"/>
      <c r="WI50" s="4"/>
      <c r="WJ50" s="3"/>
      <c r="WK50" s="4"/>
      <c r="WL50" s="3"/>
      <c r="WM50" s="5"/>
      <c r="WN50" s="3"/>
      <c r="WO50" s="5"/>
      <c r="WP50" s="3"/>
      <c r="WQ50" s="4"/>
      <c r="WR50" s="3"/>
      <c r="WS50" s="4"/>
      <c r="WT50" s="3"/>
      <c r="WU50" s="5"/>
      <c r="WV50" s="3"/>
      <c r="WW50" s="4"/>
      <c r="WX50" s="3"/>
      <c r="WY50" s="4"/>
      <c r="WZ50" s="3"/>
      <c r="XA50" s="5"/>
      <c r="XB50" s="3"/>
      <c r="XC50" s="5"/>
      <c r="XD50" s="3"/>
      <c r="XE50" s="4"/>
      <c r="XF50" s="3"/>
      <c r="XG50" s="4"/>
      <c r="XH50" s="3"/>
      <c r="XI50" s="5"/>
      <c r="XJ50" s="3"/>
      <c r="XK50" s="4"/>
      <c r="XL50" s="3"/>
      <c r="XM50" s="4"/>
      <c r="XN50" s="3"/>
      <c r="XO50" s="5"/>
      <c r="XP50" s="3"/>
      <c r="XQ50" s="5"/>
      <c r="XR50" s="3"/>
      <c r="XS50" s="4"/>
      <c r="XT50" s="3"/>
      <c r="XU50" s="4"/>
      <c r="XV50" s="3"/>
      <c r="XW50" s="5"/>
      <c r="XX50" s="3"/>
      <c r="XY50" s="4"/>
      <c r="XZ50" s="3"/>
      <c r="YA50" s="4"/>
      <c r="YB50" s="3"/>
      <c r="YC50" s="4"/>
      <c r="YD50" s="3"/>
      <c r="YE50" s="5"/>
      <c r="YF50" s="3"/>
      <c r="YG50" s="4"/>
      <c r="YH50" s="3"/>
      <c r="YI50" s="4"/>
      <c r="YJ50" s="3"/>
      <c r="YK50" s="4"/>
      <c r="YL50" s="3"/>
      <c r="YM50" s="4"/>
      <c r="YN50" s="3"/>
      <c r="YO50" s="4"/>
      <c r="YP50" s="3"/>
      <c r="YQ50" s="4"/>
      <c r="YR50" s="3"/>
      <c r="YS50" s="5"/>
      <c r="YT50" s="3"/>
      <c r="YU50" s="4"/>
      <c r="YV50" s="3"/>
      <c r="YW50" s="5"/>
      <c r="YX50" s="3"/>
      <c r="YY50" s="4"/>
      <c r="YZ50" s="3"/>
      <c r="ZA50" s="4"/>
      <c r="ZB50" s="3"/>
      <c r="ZC50" s="4"/>
      <c r="ZD50" s="3"/>
      <c r="ZE50" s="5"/>
      <c r="ZF50" s="3"/>
      <c r="ZG50" s="5"/>
      <c r="ZH50" s="3"/>
      <c r="ZI50" s="4"/>
      <c r="ZJ50" s="3"/>
      <c r="ZK50" s="4"/>
      <c r="ZL50" s="3"/>
      <c r="ZM50" s="5"/>
      <c r="ZN50" s="3"/>
      <c r="ZO50" s="4"/>
      <c r="ZP50" s="3"/>
      <c r="ZQ50" s="4"/>
      <c r="ZR50" s="3"/>
      <c r="ZS50" s="5"/>
      <c r="ZT50" s="3"/>
      <c r="ZU50" s="5"/>
      <c r="ZV50" s="3"/>
      <c r="ZW50" s="4"/>
      <c r="ZX50" s="3"/>
      <c r="ZY50" s="4"/>
      <c r="ZZ50" s="3"/>
      <c r="AAA50" s="5"/>
      <c r="AAB50" s="3"/>
      <c r="AAC50" s="4"/>
      <c r="AAD50" s="3"/>
      <c r="AAE50" s="4"/>
      <c r="AAF50" s="3"/>
      <c r="AAG50" s="5"/>
      <c r="AAH50" s="3"/>
      <c r="AAI50" s="5"/>
      <c r="AAJ50" s="3"/>
      <c r="AAK50" s="4"/>
      <c r="AAL50" s="3"/>
      <c r="AAM50" s="4"/>
      <c r="AAN50" s="3"/>
      <c r="AAO50" s="5"/>
      <c r="AAP50" s="3"/>
      <c r="AAQ50" s="4"/>
      <c r="AAR50" s="3"/>
      <c r="AAS50" s="4"/>
      <c r="AAT50" s="3"/>
      <c r="AAU50" s="5"/>
      <c r="AAV50" s="3"/>
      <c r="AAW50" s="5"/>
      <c r="AAX50" s="3"/>
      <c r="AAY50" s="4"/>
      <c r="AAZ50" s="3"/>
      <c r="ABA50" s="4"/>
      <c r="ABB50" s="3"/>
      <c r="ABC50" s="5"/>
      <c r="ABD50" s="3"/>
      <c r="ABE50" s="4"/>
      <c r="ABF50" s="3"/>
      <c r="ABG50" s="4"/>
      <c r="ABH50" s="3"/>
      <c r="ABI50" s="5"/>
      <c r="ABJ50" s="3"/>
      <c r="ABK50" s="5"/>
      <c r="ABL50" s="3"/>
      <c r="ABM50" s="4"/>
      <c r="ABN50" s="3"/>
      <c r="ABO50" s="4"/>
      <c r="ABP50" s="3"/>
      <c r="ABQ50" s="5"/>
      <c r="ABR50" s="3"/>
      <c r="ABS50" s="4"/>
      <c r="ABT50" s="3"/>
      <c r="ABU50" s="4"/>
      <c r="ABV50" s="3"/>
      <c r="ABW50" s="4"/>
      <c r="ABX50" s="3"/>
      <c r="ABY50" s="5"/>
      <c r="ABZ50" s="3"/>
      <c r="ACA50" s="4"/>
      <c r="ACB50" s="3"/>
      <c r="ACC50" s="4"/>
      <c r="ACD50" s="3"/>
      <c r="ACE50" s="4"/>
      <c r="ACF50" s="3"/>
      <c r="ACG50" s="4"/>
      <c r="ACH50" s="3"/>
      <c r="ACI50" s="4"/>
      <c r="ACJ50" s="3"/>
      <c r="ACK50" s="4"/>
      <c r="ACL50" s="3"/>
      <c r="ACM50" s="5"/>
      <c r="ACN50" s="3"/>
      <c r="ACO50" s="4"/>
      <c r="ACP50" s="3"/>
      <c r="ACQ50" s="5"/>
      <c r="ACR50" s="3"/>
      <c r="ACS50" s="4"/>
      <c r="ACT50" s="3"/>
      <c r="ACU50" s="4"/>
      <c r="ACV50" s="3"/>
      <c r="ACW50" s="4"/>
      <c r="ACX50" s="3"/>
      <c r="ACY50" s="5"/>
      <c r="ACZ50" s="3"/>
      <c r="ADA50" s="5"/>
      <c r="ADB50" s="3"/>
      <c r="ADC50" s="4"/>
      <c r="ADD50" s="3"/>
      <c r="ADE50" s="4"/>
      <c r="ADF50" s="3"/>
      <c r="ADG50" s="5"/>
    </row>
    <row r="51" spans="1:787" ht="20.25" customHeight="1">
      <c r="A51" s="259"/>
      <c r="B51" s="253"/>
      <c r="C51" s="56">
        <f>IF(B50="","",CONCATENATE(B50,1))</f>
      </c>
      <c r="D51" s="3"/>
      <c r="E51" s="4"/>
      <c r="F51" s="3"/>
      <c r="G51" s="4"/>
      <c r="H51" s="3"/>
      <c r="I51" s="4"/>
      <c r="J51" s="3"/>
      <c r="K51" s="5"/>
      <c r="L51" s="3"/>
      <c r="M51" s="4"/>
      <c r="N51" s="3"/>
      <c r="O51" s="4"/>
      <c r="P51" s="3"/>
      <c r="Q51" s="5"/>
      <c r="R51" s="3"/>
      <c r="S51" s="4"/>
      <c r="T51" s="3"/>
      <c r="U51" s="4"/>
      <c r="V51" s="3"/>
      <c r="W51" s="4"/>
      <c r="X51" s="3"/>
      <c r="Y51" s="5"/>
      <c r="Z51" s="3"/>
      <c r="AA51" s="4"/>
      <c r="AB51" s="3"/>
      <c r="AC51" s="4"/>
      <c r="AD51" s="3"/>
      <c r="AE51" s="4"/>
      <c r="AF51" s="3"/>
      <c r="AG51" s="4"/>
      <c r="AH51" s="3"/>
      <c r="AI51" s="4"/>
      <c r="AJ51" s="3"/>
      <c r="AK51" s="4"/>
      <c r="AL51" s="3"/>
      <c r="AM51" s="5"/>
      <c r="AN51" s="3"/>
      <c r="AO51" s="4"/>
      <c r="AP51" s="3"/>
      <c r="AQ51" s="4"/>
      <c r="AR51" s="3"/>
      <c r="AS51" s="4"/>
      <c r="AT51" s="3"/>
      <c r="AU51" s="4"/>
      <c r="AV51" s="3"/>
      <c r="AW51" s="4"/>
      <c r="AX51" s="3"/>
      <c r="AY51" s="4"/>
      <c r="AZ51" s="3"/>
      <c r="BA51" s="5"/>
      <c r="BB51" s="3"/>
      <c r="BC51" s="4"/>
      <c r="BD51" s="3"/>
      <c r="BE51" s="4"/>
      <c r="BF51" s="3"/>
      <c r="BG51" s="4"/>
      <c r="BH51" s="3"/>
      <c r="BI51" s="4"/>
      <c r="BJ51" s="3"/>
      <c r="BK51" s="4"/>
      <c r="BL51" s="3"/>
      <c r="BM51" s="4"/>
      <c r="BN51" s="3"/>
      <c r="BO51" s="5"/>
      <c r="BP51" s="3"/>
      <c r="BQ51" s="4"/>
      <c r="BR51" s="3"/>
      <c r="BS51" s="4"/>
      <c r="BT51" s="3"/>
      <c r="BU51" s="4"/>
      <c r="BV51" s="3"/>
      <c r="BW51" s="4"/>
      <c r="BX51" s="3"/>
      <c r="BY51" s="4"/>
      <c r="BZ51" s="3"/>
      <c r="CA51" s="4"/>
      <c r="CB51" s="3"/>
      <c r="CC51" s="5"/>
      <c r="CD51" s="3"/>
      <c r="CE51" s="4"/>
      <c r="CF51" s="3"/>
      <c r="CG51" s="5"/>
      <c r="CH51" s="3"/>
      <c r="CI51" s="4"/>
      <c r="CJ51" s="3"/>
      <c r="CK51" s="4"/>
      <c r="CL51" s="3"/>
      <c r="CM51" s="4"/>
      <c r="CN51" s="3"/>
      <c r="CO51" s="5"/>
      <c r="CP51" s="3"/>
      <c r="CQ51" s="5"/>
      <c r="CR51" s="3"/>
      <c r="CS51" s="4"/>
      <c r="CT51" s="3"/>
      <c r="CU51" s="4"/>
      <c r="CV51" s="3"/>
      <c r="CW51" s="5"/>
      <c r="CX51" s="3"/>
      <c r="CY51" s="4"/>
      <c r="CZ51" s="3"/>
      <c r="DA51" s="4"/>
      <c r="DB51" s="3"/>
      <c r="DC51" s="4"/>
      <c r="DD51" s="3"/>
      <c r="DE51" s="5"/>
      <c r="DF51" s="3"/>
      <c r="DG51" s="4"/>
      <c r="DH51" s="3"/>
      <c r="DI51" s="4"/>
      <c r="DJ51" s="3"/>
      <c r="DK51" s="5"/>
      <c r="DL51" s="3"/>
      <c r="DM51" s="4"/>
      <c r="DN51" s="3"/>
      <c r="DO51" s="4"/>
      <c r="DP51" s="3"/>
      <c r="DQ51" s="4"/>
      <c r="DR51" s="3"/>
      <c r="DS51" s="5"/>
      <c r="DT51" s="3"/>
      <c r="DU51" s="4"/>
      <c r="DV51" s="3"/>
      <c r="DW51" s="4"/>
      <c r="DX51" s="3"/>
      <c r="DY51" s="5"/>
      <c r="DZ51" s="3"/>
      <c r="EA51" s="4"/>
      <c r="EB51" s="3"/>
      <c r="EC51" s="4"/>
      <c r="ED51" s="3"/>
      <c r="EE51" s="4"/>
      <c r="EF51" s="3"/>
      <c r="EG51" s="5"/>
      <c r="EH51" s="3"/>
      <c r="EI51" s="4"/>
      <c r="EJ51" s="3"/>
      <c r="EK51" s="4"/>
      <c r="EL51" s="3"/>
      <c r="EM51" s="4"/>
      <c r="EN51" s="3"/>
      <c r="EO51" s="4"/>
      <c r="EP51" s="3"/>
      <c r="EQ51" s="4"/>
      <c r="ER51" s="3"/>
      <c r="ES51" s="4"/>
      <c r="ET51" s="3"/>
      <c r="EU51" s="5"/>
      <c r="EV51" s="3"/>
      <c r="EW51" s="4"/>
      <c r="EX51" s="3"/>
      <c r="EY51" s="4"/>
      <c r="EZ51" s="3"/>
      <c r="FA51" s="4"/>
      <c r="FB51" s="3"/>
      <c r="FC51" s="4"/>
      <c r="FD51" s="3"/>
      <c r="FE51" s="4"/>
      <c r="FF51" s="3"/>
      <c r="FG51" s="4"/>
      <c r="FH51" s="3"/>
      <c r="FI51" s="5"/>
      <c r="FJ51" s="3"/>
      <c r="FK51" s="4"/>
      <c r="FL51" s="3"/>
      <c r="FM51" s="4"/>
      <c r="FN51" s="3"/>
      <c r="FO51" s="4"/>
      <c r="FP51" s="3"/>
      <c r="FQ51" s="4"/>
      <c r="FR51" s="3"/>
      <c r="FS51" s="4"/>
      <c r="FT51" s="3"/>
      <c r="FU51" s="4"/>
      <c r="FV51" s="3"/>
      <c r="FW51" s="5"/>
      <c r="FX51" s="3"/>
      <c r="FY51" s="4"/>
      <c r="FZ51" s="3"/>
      <c r="GA51" s="5"/>
      <c r="GB51" s="3"/>
      <c r="GC51" s="4"/>
      <c r="GD51" s="3"/>
      <c r="GE51" s="4"/>
      <c r="GF51" s="3"/>
      <c r="GG51" s="4"/>
      <c r="GH51" s="3"/>
      <c r="GI51" s="5"/>
      <c r="GJ51" s="3"/>
      <c r="GK51" s="5"/>
      <c r="GL51" s="3"/>
      <c r="GM51" s="4"/>
      <c r="GN51" s="3"/>
      <c r="GO51" s="4"/>
      <c r="GP51" s="3"/>
      <c r="GQ51" s="5"/>
      <c r="GR51" s="3"/>
      <c r="GS51" s="4"/>
      <c r="GT51" s="3"/>
      <c r="GU51" s="4"/>
      <c r="GV51" s="3"/>
      <c r="GW51" s="4"/>
      <c r="GX51" s="3"/>
      <c r="GY51" s="5"/>
      <c r="GZ51" s="3"/>
      <c r="HA51" s="4"/>
      <c r="HB51" s="3"/>
      <c r="HC51" s="4"/>
      <c r="HD51" s="3"/>
      <c r="HE51" s="5"/>
      <c r="HF51" s="3"/>
      <c r="HG51" s="4"/>
      <c r="HH51" s="3"/>
      <c r="HI51" s="4"/>
      <c r="HJ51" s="3"/>
      <c r="HK51" s="4"/>
      <c r="HL51" s="3"/>
      <c r="HM51" s="5"/>
      <c r="HN51" s="3"/>
      <c r="HO51" s="4"/>
      <c r="HP51" s="3"/>
      <c r="HQ51" s="4"/>
      <c r="HR51" s="3"/>
      <c r="HS51" s="5"/>
      <c r="HT51" s="3"/>
      <c r="HU51" s="4"/>
      <c r="HV51" s="3"/>
      <c r="HW51" s="4"/>
      <c r="HX51" s="3"/>
      <c r="HY51" s="4"/>
      <c r="HZ51" s="3"/>
      <c r="IA51" s="5"/>
      <c r="IB51" s="3"/>
      <c r="IC51" s="4"/>
      <c r="ID51" s="3"/>
      <c r="IE51" s="4"/>
      <c r="IF51" s="3"/>
      <c r="IG51" s="4"/>
      <c r="IH51" s="3"/>
      <c r="II51" s="4"/>
      <c r="IJ51" s="3"/>
      <c r="IK51" s="4"/>
      <c r="IL51" s="3"/>
      <c r="IM51" s="4"/>
      <c r="IN51" s="3"/>
      <c r="IO51" s="5"/>
      <c r="IP51" s="3"/>
      <c r="IQ51" s="4"/>
      <c r="IR51" s="3"/>
      <c r="IS51" s="4"/>
      <c r="IT51" s="3"/>
      <c r="IU51" s="4"/>
      <c r="IV51" s="3"/>
      <c r="IW51" s="4"/>
      <c r="IX51" s="3"/>
      <c r="IY51" s="4"/>
      <c r="IZ51" s="3"/>
      <c r="JA51" s="4"/>
      <c r="JB51" s="3"/>
      <c r="JC51" s="5"/>
      <c r="JD51" s="3"/>
      <c r="JE51" s="4"/>
      <c r="JF51" s="3"/>
      <c r="JG51" s="4"/>
      <c r="JH51" s="3"/>
      <c r="JI51" s="4"/>
      <c r="JJ51" s="3"/>
      <c r="JK51" s="4"/>
      <c r="JL51" s="3"/>
      <c r="JM51" s="4"/>
      <c r="JN51" s="3"/>
      <c r="JO51" s="4"/>
      <c r="JP51" s="3"/>
      <c r="JQ51" s="5"/>
      <c r="JR51" s="3"/>
      <c r="JS51" s="4"/>
      <c r="JT51" s="3"/>
      <c r="JU51" s="5"/>
      <c r="JV51" s="3"/>
      <c r="JW51" s="4"/>
      <c r="JX51" s="3"/>
      <c r="JY51" s="4"/>
      <c r="JZ51" s="3"/>
      <c r="KA51" s="4"/>
      <c r="KB51" s="3"/>
      <c r="KC51" s="5"/>
      <c r="KD51" s="3"/>
      <c r="KE51" s="5"/>
      <c r="KF51" s="3"/>
      <c r="KG51" s="4"/>
      <c r="KH51" s="3"/>
      <c r="KI51" s="4"/>
      <c r="KJ51" s="3"/>
      <c r="KK51" s="5"/>
      <c r="KL51" s="3"/>
      <c r="KM51" s="4"/>
      <c r="KN51" s="3"/>
      <c r="KO51" s="4"/>
      <c r="KP51" s="3"/>
      <c r="KQ51" s="4"/>
      <c r="KR51" s="3"/>
      <c r="KS51" s="5"/>
      <c r="KT51" s="3"/>
      <c r="KU51" s="4"/>
      <c r="KV51" s="3"/>
      <c r="KW51" s="4"/>
      <c r="KX51" s="3"/>
      <c r="KY51" s="5"/>
      <c r="KZ51" s="3"/>
      <c r="LA51" s="4"/>
      <c r="LB51" s="3"/>
      <c r="LC51" s="4"/>
      <c r="LD51" s="3"/>
      <c r="LE51" s="4"/>
      <c r="LF51" s="3"/>
      <c r="LG51" s="5"/>
      <c r="LH51" s="3"/>
      <c r="LI51" s="4"/>
      <c r="LJ51" s="3"/>
      <c r="LK51" s="4"/>
      <c r="LL51" s="3"/>
      <c r="LM51" s="5"/>
      <c r="LN51" s="3"/>
      <c r="LO51" s="4"/>
      <c r="LP51" s="3"/>
      <c r="LQ51" s="4"/>
      <c r="LR51" s="3"/>
      <c r="LS51" s="4"/>
      <c r="LT51" s="3"/>
      <c r="LU51" s="5"/>
      <c r="LV51" s="3"/>
      <c r="LW51" s="4"/>
      <c r="LX51" s="3"/>
      <c r="LY51" s="4"/>
      <c r="LZ51" s="3"/>
      <c r="MA51" s="4"/>
      <c r="MB51" s="3"/>
      <c r="MC51" s="4"/>
      <c r="MD51" s="3"/>
      <c r="ME51" s="4"/>
      <c r="MF51" s="3"/>
      <c r="MG51" s="4"/>
      <c r="MH51" s="3"/>
      <c r="MI51" s="5"/>
      <c r="MJ51" s="3"/>
      <c r="MK51" s="4"/>
      <c r="ML51" s="3"/>
      <c r="MM51" s="4"/>
      <c r="MN51" s="3"/>
      <c r="MO51" s="4"/>
      <c r="MP51" s="3"/>
      <c r="MQ51" s="4"/>
      <c r="MR51" s="3"/>
      <c r="MS51" s="4"/>
      <c r="MT51" s="3"/>
      <c r="MU51" s="4"/>
      <c r="MV51" s="3"/>
      <c r="MW51" s="5"/>
      <c r="MX51" s="3"/>
      <c r="MY51" s="4"/>
      <c r="MZ51" s="3"/>
      <c r="NA51" s="4"/>
      <c r="NB51" s="3"/>
      <c r="NC51" s="4"/>
      <c r="ND51" s="3"/>
      <c r="NE51" s="4"/>
      <c r="NF51" s="3"/>
      <c r="NG51" s="4"/>
      <c r="NH51" s="3"/>
      <c r="NI51" s="4"/>
      <c r="NJ51" s="3"/>
      <c r="NK51" s="5"/>
      <c r="NL51" s="3"/>
      <c r="NM51" s="4"/>
      <c r="NN51" s="3"/>
      <c r="NO51" s="5"/>
      <c r="NP51" s="3"/>
      <c r="NQ51" s="4"/>
      <c r="NR51" s="3"/>
      <c r="NS51" s="4"/>
      <c r="NT51" s="3"/>
      <c r="NU51" s="4"/>
      <c r="NV51" s="3"/>
      <c r="NW51" s="5"/>
      <c r="NX51" s="3"/>
      <c r="NY51" s="5"/>
      <c r="NZ51" s="3"/>
      <c r="OA51" s="4"/>
      <c r="OB51" s="3"/>
      <c r="OC51" s="4"/>
      <c r="OD51" s="3"/>
      <c r="OE51" s="5"/>
      <c r="OF51" s="3"/>
      <c r="OG51" s="4"/>
      <c r="OH51" s="3"/>
      <c r="OI51" s="4"/>
      <c r="OJ51" s="3"/>
      <c r="OK51" s="4"/>
      <c r="OL51" s="3"/>
      <c r="OM51" s="5"/>
      <c r="ON51" s="3"/>
      <c r="OO51" s="4"/>
      <c r="OP51" s="3"/>
      <c r="OQ51" s="4"/>
      <c r="OR51" s="3"/>
      <c r="OS51" s="5"/>
      <c r="OT51" s="3"/>
      <c r="OU51" s="4"/>
      <c r="OV51" s="3"/>
      <c r="OW51" s="4"/>
      <c r="OX51" s="3"/>
      <c r="OY51" s="4"/>
      <c r="OZ51" s="3"/>
      <c r="PA51" s="5"/>
      <c r="PB51" s="3"/>
      <c r="PC51" s="4"/>
      <c r="PD51" s="3"/>
      <c r="PE51" s="4"/>
      <c r="PF51" s="3"/>
      <c r="PG51" s="5"/>
      <c r="PH51" s="3"/>
      <c r="PI51" s="4"/>
      <c r="PJ51" s="3"/>
      <c r="PK51" s="4"/>
      <c r="PL51" s="3"/>
      <c r="PM51" s="4"/>
      <c r="PN51" s="3"/>
      <c r="PO51" s="5"/>
      <c r="PP51" s="3"/>
      <c r="PQ51" s="4"/>
      <c r="PR51" s="3"/>
      <c r="PS51" s="4"/>
      <c r="PT51" s="3"/>
      <c r="PU51" s="4"/>
      <c r="PV51" s="3"/>
      <c r="PW51" s="4"/>
      <c r="PX51" s="3"/>
      <c r="PY51" s="4"/>
      <c r="PZ51" s="3"/>
      <c r="QA51" s="4"/>
      <c r="QB51" s="3"/>
      <c r="QC51" s="5"/>
      <c r="QD51" s="3"/>
      <c r="QE51" s="4"/>
      <c r="QF51" s="3"/>
      <c r="QG51" s="4"/>
      <c r="QH51" s="3"/>
      <c r="QI51" s="4"/>
      <c r="QJ51" s="3"/>
      <c r="QK51" s="4"/>
      <c r="QL51" s="3"/>
      <c r="QM51" s="4"/>
      <c r="QN51" s="3"/>
      <c r="QO51" s="4"/>
      <c r="QP51" s="3"/>
      <c r="QQ51" s="5"/>
      <c r="QR51" s="3"/>
      <c r="QS51" s="4"/>
      <c r="QT51" s="3"/>
      <c r="QU51" s="4"/>
      <c r="QV51" s="3"/>
      <c r="QW51" s="4"/>
      <c r="QX51" s="3"/>
      <c r="QY51" s="4"/>
      <c r="QZ51" s="3"/>
      <c r="RA51" s="4"/>
      <c r="RB51" s="3"/>
      <c r="RC51" s="4"/>
      <c r="RD51" s="3"/>
      <c r="RE51" s="5"/>
      <c r="RF51" s="3"/>
      <c r="RG51" s="4"/>
      <c r="RH51" s="3"/>
      <c r="RI51" s="5"/>
      <c r="RJ51" s="3"/>
      <c r="RK51" s="4"/>
      <c r="RL51" s="3"/>
      <c r="RM51" s="4"/>
      <c r="RN51" s="3"/>
      <c r="RO51" s="4"/>
      <c r="RP51" s="3"/>
      <c r="RQ51" s="5"/>
      <c r="RR51" s="3"/>
      <c r="RS51" s="5"/>
      <c r="RT51" s="3"/>
      <c r="RU51" s="4"/>
      <c r="RV51" s="3"/>
      <c r="RW51" s="4"/>
      <c r="RX51" s="3"/>
      <c r="RY51" s="5"/>
      <c r="RZ51" s="3"/>
      <c r="SA51" s="4"/>
      <c r="SB51" s="3"/>
      <c r="SC51" s="4"/>
      <c r="SD51" s="3"/>
      <c r="SE51" s="4"/>
      <c r="SF51" s="3"/>
      <c r="SG51" s="5"/>
      <c r="SH51" s="3"/>
      <c r="SI51" s="4"/>
      <c r="SJ51" s="3"/>
      <c r="SK51" s="4"/>
      <c r="SL51" s="3"/>
      <c r="SM51" s="5"/>
      <c r="SN51" s="3"/>
      <c r="SO51" s="4"/>
      <c r="SP51" s="3"/>
      <c r="SQ51" s="4"/>
      <c r="SR51" s="3"/>
      <c r="SS51" s="4"/>
      <c r="ST51" s="3"/>
      <c r="SU51" s="5"/>
      <c r="SV51" s="3"/>
      <c r="SW51" s="4"/>
      <c r="SX51" s="3"/>
      <c r="SY51" s="4"/>
      <c r="SZ51" s="3"/>
      <c r="TA51" s="5"/>
      <c r="TB51" s="3"/>
      <c r="TC51" s="4"/>
      <c r="TD51" s="3"/>
      <c r="TE51" s="4"/>
      <c r="TF51" s="3"/>
      <c r="TG51" s="4"/>
      <c r="TH51" s="3"/>
      <c r="TI51" s="5"/>
      <c r="TJ51" s="3"/>
      <c r="TK51" s="4"/>
      <c r="TL51" s="3"/>
      <c r="TM51" s="4"/>
      <c r="TN51" s="3"/>
      <c r="TO51" s="4"/>
      <c r="TP51" s="3"/>
      <c r="TQ51" s="4"/>
      <c r="TR51" s="3"/>
      <c r="TS51" s="4"/>
      <c r="TT51" s="3"/>
      <c r="TU51" s="4"/>
      <c r="TV51" s="3"/>
      <c r="TW51" s="5"/>
      <c r="TX51" s="3"/>
      <c r="TY51" s="4"/>
      <c r="TZ51" s="3"/>
      <c r="UA51" s="4"/>
      <c r="UB51" s="3"/>
      <c r="UC51" s="4"/>
      <c r="UD51" s="3"/>
      <c r="UE51" s="4"/>
      <c r="UF51" s="3"/>
      <c r="UG51" s="4"/>
      <c r="UH51" s="3"/>
      <c r="UI51" s="4"/>
      <c r="UJ51" s="3"/>
      <c r="UK51" s="5"/>
      <c r="UL51" s="3"/>
      <c r="UM51" s="4"/>
      <c r="UN51" s="3"/>
      <c r="UO51" s="4"/>
      <c r="UP51" s="3"/>
      <c r="UQ51" s="4"/>
      <c r="UR51" s="3"/>
      <c r="US51" s="4"/>
      <c r="UT51" s="3"/>
      <c r="UU51" s="4"/>
      <c r="UV51" s="3"/>
      <c r="UW51" s="4"/>
      <c r="UX51" s="3"/>
      <c r="UY51" s="5"/>
      <c r="UZ51" s="3"/>
      <c r="VA51" s="4"/>
      <c r="VB51" s="3"/>
      <c r="VC51" s="5"/>
      <c r="VD51" s="3"/>
      <c r="VE51" s="4"/>
      <c r="VF51" s="3"/>
      <c r="VG51" s="4"/>
      <c r="VH51" s="3"/>
      <c r="VI51" s="4"/>
      <c r="VJ51" s="3"/>
      <c r="VK51" s="5"/>
      <c r="VL51" s="3"/>
      <c r="VM51" s="5"/>
      <c r="VN51" s="3"/>
      <c r="VO51" s="4"/>
      <c r="VP51" s="3"/>
      <c r="VQ51" s="4"/>
      <c r="VR51" s="3"/>
      <c r="VS51" s="5"/>
      <c r="VT51" s="3"/>
      <c r="VU51" s="4"/>
      <c r="VV51" s="3"/>
      <c r="VW51" s="4"/>
      <c r="VX51" s="3"/>
      <c r="VY51" s="5"/>
      <c r="VZ51" s="3"/>
      <c r="WA51" s="5"/>
      <c r="WB51" s="3"/>
      <c r="WC51" s="4"/>
      <c r="WD51" s="3"/>
      <c r="WE51" s="4"/>
      <c r="WF51" s="3"/>
      <c r="WG51" s="5"/>
      <c r="WH51" s="3"/>
      <c r="WI51" s="4"/>
      <c r="WJ51" s="3"/>
      <c r="WK51" s="4"/>
      <c r="WL51" s="3"/>
      <c r="WM51" s="5"/>
      <c r="WN51" s="3"/>
      <c r="WO51" s="5"/>
      <c r="WP51" s="3"/>
      <c r="WQ51" s="4"/>
      <c r="WR51" s="3"/>
      <c r="WS51" s="4"/>
      <c r="WT51" s="3"/>
      <c r="WU51" s="5"/>
      <c r="WV51" s="3"/>
      <c r="WW51" s="4"/>
      <c r="WX51" s="3"/>
      <c r="WY51" s="4"/>
      <c r="WZ51" s="3"/>
      <c r="XA51" s="5"/>
      <c r="XB51" s="3"/>
      <c r="XC51" s="5"/>
      <c r="XD51" s="3"/>
      <c r="XE51" s="4"/>
      <c r="XF51" s="3"/>
      <c r="XG51" s="4"/>
      <c r="XH51" s="3"/>
      <c r="XI51" s="5"/>
      <c r="XJ51" s="3"/>
      <c r="XK51" s="4"/>
      <c r="XL51" s="3"/>
      <c r="XM51" s="4"/>
      <c r="XN51" s="3"/>
      <c r="XO51" s="5"/>
      <c r="XP51" s="3"/>
      <c r="XQ51" s="5"/>
      <c r="XR51" s="3"/>
      <c r="XS51" s="4"/>
      <c r="XT51" s="3"/>
      <c r="XU51" s="4"/>
      <c r="XV51" s="3"/>
      <c r="XW51" s="5"/>
      <c r="XX51" s="3"/>
      <c r="XY51" s="4"/>
      <c r="XZ51" s="3"/>
      <c r="YA51" s="4"/>
      <c r="YB51" s="3"/>
      <c r="YC51" s="4"/>
      <c r="YD51" s="3"/>
      <c r="YE51" s="5"/>
      <c r="YF51" s="3"/>
      <c r="YG51" s="4"/>
      <c r="YH51" s="3"/>
      <c r="YI51" s="4"/>
      <c r="YJ51" s="3"/>
      <c r="YK51" s="4"/>
      <c r="YL51" s="3"/>
      <c r="YM51" s="4"/>
      <c r="YN51" s="3"/>
      <c r="YO51" s="4"/>
      <c r="YP51" s="3"/>
      <c r="YQ51" s="4"/>
      <c r="YR51" s="3"/>
      <c r="YS51" s="5"/>
      <c r="YT51" s="3"/>
      <c r="YU51" s="4"/>
      <c r="YV51" s="3"/>
      <c r="YW51" s="5"/>
      <c r="YX51" s="3"/>
      <c r="YY51" s="4"/>
      <c r="YZ51" s="3"/>
      <c r="ZA51" s="4"/>
      <c r="ZB51" s="3"/>
      <c r="ZC51" s="4"/>
      <c r="ZD51" s="3"/>
      <c r="ZE51" s="5"/>
      <c r="ZF51" s="3"/>
      <c r="ZG51" s="5"/>
      <c r="ZH51" s="3"/>
      <c r="ZI51" s="4"/>
      <c r="ZJ51" s="3"/>
      <c r="ZK51" s="4"/>
      <c r="ZL51" s="3"/>
      <c r="ZM51" s="5"/>
      <c r="ZN51" s="3"/>
      <c r="ZO51" s="4"/>
      <c r="ZP51" s="3"/>
      <c r="ZQ51" s="4"/>
      <c r="ZR51" s="3"/>
      <c r="ZS51" s="5"/>
      <c r="ZT51" s="3"/>
      <c r="ZU51" s="5"/>
      <c r="ZV51" s="3"/>
      <c r="ZW51" s="4"/>
      <c r="ZX51" s="3"/>
      <c r="ZY51" s="4"/>
      <c r="ZZ51" s="3"/>
      <c r="AAA51" s="5"/>
      <c r="AAB51" s="3"/>
      <c r="AAC51" s="4"/>
      <c r="AAD51" s="3"/>
      <c r="AAE51" s="4"/>
      <c r="AAF51" s="3"/>
      <c r="AAG51" s="5"/>
      <c r="AAH51" s="3"/>
      <c r="AAI51" s="5"/>
      <c r="AAJ51" s="3"/>
      <c r="AAK51" s="4"/>
      <c r="AAL51" s="3"/>
      <c r="AAM51" s="4"/>
      <c r="AAN51" s="3"/>
      <c r="AAO51" s="5"/>
      <c r="AAP51" s="3"/>
      <c r="AAQ51" s="4"/>
      <c r="AAR51" s="3"/>
      <c r="AAS51" s="4"/>
      <c r="AAT51" s="3"/>
      <c r="AAU51" s="5"/>
      <c r="AAV51" s="3"/>
      <c r="AAW51" s="5"/>
      <c r="AAX51" s="3"/>
      <c r="AAY51" s="4"/>
      <c r="AAZ51" s="3"/>
      <c r="ABA51" s="4"/>
      <c r="ABB51" s="3"/>
      <c r="ABC51" s="5"/>
      <c r="ABD51" s="3"/>
      <c r="ABE51" s="4"/>
      <c r="ABF51" s="3"/>
      <c r="ABG51" s="4"/>
      <c r="ABH51" s="3"/>
      <c r="ABI51" s="5"/>
      <c r="ABJ51" s="3"/>
      <c r="ABK51" s="5"/>
      <c r="ABL51" s="3"/>
      <c r="ABM51" s="4"/>
      <c r="ABN51" s="3"/>
      <c r="ABO51" s="4"/>
      <c r="ABP51" s="3"/>
      <c r="ABQ51" s="5"/>
      <c r="ABR51" s="3"/>
      <c r="ABS51" s="4"/>
      <c r="ABT51" s="3"/>
      <c r="ABU51" s="4"/>
      <c r="ABV51" s="3"/>
      <c r="ABW51" s="4"/>
      <c r="ABX51" s="3"/>
      <c r="ABY51" s="5"/>
      <c r="ABZ51" s="3"/>
      <c r="ACA51" s="4"/>
      <c r="ACB51" s="3"/>
      <c r="ACC51" s="4"/>
      <c r="ACD51" s="3"/>
      <c r="ACE51" s="4"/>
      <c r="ACF51" s="3"/>
      <c r="ACG51" s="4"/>
      <c r="ACH51" s="3"/>
      <c r="ACI51" s="4"/>
      <c r="ACJ51" s="3"/>
      <c r="ACK51" s="4"/>
      <c r="ACL51" s="3"/>
      <c r="ACM51" s="5"/>
      <c r="ACN51" s="3"/>
      <c r="ACO51" s="4"/>
      <c r="ACP51" s="3"/>
      <c r="ACQ51" s="5"/>
      <c r="ACR51" s="3"/>
      <c r="ACS51" s="4"/>
      <c r="ACT51" s="3"/>
      <c r="ACU51" s="4"/>
      <c r="ACV51" s="3"/>
      <c r="ACW51" s="4"/>
      <c r="ACX51" s="3"/>
      <c r="ACY51" s="5"/>
      <c r="ACZ51" s="3"/>
      <c r="ADA51" s="5"/>
      <c r="ADB51" s="3"/>
      <c r="ADC51" s="4"/>
      <c r="ADD51" s="3"/>
      <c r="ADE51" s="4"/>
      <c r="ADF51" s="3"/>
      <c r="ADG51" s="5"/>
    </row>
    <row r="52" spans="1:787" ht="20.25" customHeight="1">
      <c r="A52" s="259">
        <v>26</v>
      </c>
      <c r="B52" s="253"/>
      <c r="C52" s="56">
        <f>IF(B52="","",B52)</f>
      </c>
      <c r="D52" s="3"/>
      <c r="E52" s="4"/>
      <c r="F52" s="3"/>
      <c r="G52" s="4"/>
      <c r="H52" s="3"/>
      <c r="I52" s="4"/>
      <c r="J52" s="3"/>
      <c r="K52" s="5"/>
      <c r="L52" s="3"/>
      <c r="M52" s="4"/>
      <c r="N52" s="3"/>
      <c r="O52" s="4"/>
      <c r="P52" s="3"/>
      <c r="Q52" s="5"/>
      <c r="R52" s="3"/>
      <c r="S52" s="4"/>
      <c r="T52" s="3"/>
      <c r="U52" s="4"/>
      <c r="V52" s="3"/>
      <c r="W52" s="4"/>
      <c r="X52" s="3"/>
      <c r="Y52" s="5"/>
      <c r="Z52" s="3"/>
      <c r="AA52" s="4"/>
      <c r="AB52" s="3"/>
      <c r="AC52" s="4"/>
      <c r="AD52" s="3"/>
      <c r="AE52" s="4"/>
      <c r="AF52" s="3"/>
      <c r="AG52" s="4"/>
      <c r="AH52" s="3"/>
      <c r="AI52" s="4"/>
      <c r="AJ52" s="3"/>
      <c r="AK52" s="4"/>
      <c r="AL52" s="3"/>
      <c r="AM52" s="5"/>
      <c r="AN52" s="3"/>
      <c r="AO52" s="4"/>
      <c r="AP52" s="3"/>
      <c r="AQ52" s="4"/>
      <c r="AR52" s="3"/>
      <c r="AS52" s="4"/>
      <c r="AT52" s="3"/>
      <c r="AU52" s="4"/>
      <c r="AV52" s="3"/>
      <c r="AW52" s="4"/>
      <c r="AX52" s="3"/>
      <c r="AY52" s="4"/>
      <c r="AZ52" s="3"/>
      <c r="BA52" s="5"/>
      <c r="BB52" s="3"/>
      <c r="BC52" s="4"/>
      <c r="BD52" s="3"/>
      <c r="BE52" s="4"/>
      <c r="BF52" s="45"/>
      <c r="BG52" s="47"/>
      <c r="BH52" s="3"/>
      <c r="BI52" s="4"/>
      <c r="BJ52" s="3"/>
      <c r="BK52" s="4"/>
      <c r="BL52" s="3"/>
      <c r="BM52" s="4"/>
      <c r="BN52" s="3"/>
      <c r="BO52" s="5"/>
      <c r="BP52" s="3"/>
      <c r="BQ52" s="4"/>
      <c r="BR52" s="3"/>
      <c r="BS52" s="4"/>
      <c r="BT52" s="3"/>
      <c r="BU52" s="4"/>
      <c r="BV52" s="3"/>
      <c r="BW52" s="4"/>
      <c r="BX52" s="3"/>
      <c r="BY52" s="4"/>
      <c r="BZ52" s="3"/>
      <c r="CA52" s="4"/>
      <c r="CB52" s="3"/>
      <c r="CC52" s="5"/>
      <c r="CD52" s="3"/>
      <c r="CE52" s="4"/>
      <c r="CF52" s="3"/>
      <c r="CG52" s="5"/>
      <c r="CH52" s="3"/>
      <c r="CI52" s="4"/>
      <c r="CJ52" s="3"/>
      <c r="CK52" s="4"/>
      <c r="CL52" s="3"/>
      <c r="CM52" s="4"/>
      <c r="CN52" s="3"/>
      <c r="CO52" s="5"/>
      <c r="CP52" s="3"/>
      <c r="CQ52" s="5"/>
      <c r="CR52" s="3"/>
      <c r="CS52" s="4"/>
      <c r="CT52" s="3"/>
      <c r="CU52" s="4"/>
      <c r="CV52" s="3"/>
      <c r="CW52" s="5"/>
      <c r="CX52" s="3"/>
      <c r="CY52" s="4"/>
      <c r="CZ52" s="3"/>
      <c r="DA52" s="4"/>
      <c r="DB52" s="3"/>
      <c r="DC52" s="4"/>
      <c r="DD52" s="3"/>
      <c r="DE52" s="5"/>
      <c r="DF52" s="3"/>
      <c r="DG52" s="4"/>
      <c r="DH52" s="3"/>
      <c r="DI52" s="4"/>
      <c r="DJ52" s="3"/>
      <c r="DK52" s="5"/>
      <c r="DL52" s="3"/>
      <c r="DM52" s="4"/>
      <c r="DN52" s="3"/>
      <c r="DO52" s="4"/>
      <c r="DP52" s="3"/>
      <c r="DQ52" s="4"/>
      <c r="DR52" s="3"/>
      <c r="DS52" s="5"/>
      <c r="DT52" s="3"/>
      <c r="DU52" s="4"/>
      <c r="DV52" s="3"/>
      <c r="DW52" s="4"/>
      <c r="DX52" s="3"/>
      <c r="DY52" s="5"/>
      <c r="DZ52" s="3"/>
      <c r="EA52" s="4"/>
      <c r="EB52" s="3"/>
      <c r="EC52" s="4"/>
      <c r="ED52" s="3"/>
      <c r="EE52" s="4"/>
      <c r="EF52" s="3"/>
      <c r="EG52" s="5"/>
      <c r="EH52" s="3"/>
      <c r="EI52" s="4"/>
      <c r="EJ52" s="3"/>
      <c r="EK52" s="4"/>
      <c r="EL52" s="3"/>
      <c r="EM52" s="4"/>
      <c r="EN52" s="3"/>
      <c r="EO52" s="4"/>
      <c r="EP52" s="3"/>
      <c r="EQ52" s="4"/>
      <c r="ER52" s="3"/>
      <c r="ES52" s="4"/>
      <c r="ET52" s="3"/>
      <c r="EU52" s="5"/>
      <c r="EV52" s="3"/>
      <c r="EW52" s="4"/>
      <c r="EX52" s="3"/>
      <c r="EY52" s="4"/>
      <c r="EZ52" s="3"/>
      <c r="FA52" s="4"/>
      <c r="FB52" s="3"/>
      <c r="FC52" s="4"/>
      <c r="FD52" s="3"/>
      <c r="FE52" s="4"/>
      <c r="FF52" s="3"/>
      <c r="FG52" s="4"/>
      <c r="FH52" s="3"/>
      <c r="FI52" s="5"/>
      <c r="FJ52" s="3"/>
      <c r="FK52" s="4"/>
      <c r="FL52" s="3"/>
      <c r="FM52" s="4"/>
      <c r="FN52" s="3"/>
      <c r="FO52" s="4"/>
      <c r="FP52" s="3"/>
      <c r="FQ52" s="4"/>
      <c r="FR52" s="3"/>
      <c r="FS52" s="4"/>
      <c r="FT52" s="3"/>
      <c r="FU52" s="4"/>
      <c r="FV52" s="3"/>
      <c r="FW52" s="5"/>
      <c r="FX52" s="3"/>
      <c r="FY52" s="4"/>
      <c r="FZ52" s="3"/>
      <c r="GA52" s="5"/>
      <c r="GB52" s="3"/>
      <c r="GC52" s="4"/>
      <c r="GD52" s="3"/>
      <c r="GE52" s="4"/>
      <c r="GF52" s="3"/>
      <c r="GG52" s="4"/>
      <c r="GH52" s="3"/>
      <c r="GI52" s="5"/>
      <c r="GJ52" s="3"/>
      <c r="GK52" s="5"/>
      <c r="GL52" s="3"/>
      <c r="GM52" s="4"/>
      <c r="GN52" s="3"/>
      <c r="GO52" s="4"/>
      <c r="GP52" s="3"/>
      <c r="GQ52" s="5"/>
      <c r="GR52" s="3"/>
      <c r="GS52" s="4"/>
      <c r="GT52" s="3"/>
      <c r="GU52" s="4"/>
      <c r="GV52" s="3"/>
      <c r="GW52" s="4"/>
      <c r="GX52" s="3"/>
      <c r="GY52" s="5"/>
      <c r="GZ52" s="3"/>
      <c r="HA52" s="4"/>
      <c r="HB52" s="3"/>
      <c r="HC52" s="4"/>
      <c r="HD52" s="3"/>
      <c r="HE52" s="5"/>
      <c r="HF52" s="3"/>
      <c r="HG52" s="4"/>
      <c r="HH52" s="3"/>
      <c r="HI52" s="4"/>
      <c r="HJ52" s="3"/>
      <c r="HK52" s="4"/>
      <c r="HL52" s="3"/>
      <c r="HM52" s="5"/>
      <c r="HN52" s="3"/>
      <c r="HO52" s="4"/>
      <c r="HP52" s="3"/>
      <c r="HQ52" s="4"/>
      <c r="HR52" s="3"/>
      <c r="HS52" s="5"/>
      <c r="HT52" s="3"/>
      <c r="HU52" s="4"/>
      <c r="HV52" s="3"/>
      <c r="HW52" s="4"/>
      <c r="HX52" s="3"/>
      <c r="HY52" s="4"/>
      <c r="HZ52" s="3"/>
      <c r="IA52" s="5"/>
      <c r="IB52" s="3"/>
      <c r="IC52" s="4"/>
      <c r="ID52" s="3"/>
      <c r="IE52" s="4"/>
      <c r="IF52" s="3"/>
      <c r="IG52" s="4"/>
      <c r="IH52" s="3"/>
      <c r="II52" s="4"/>
      <c r="IJ52" s="3"/>
      <c r="IK52" s="4"/>
      <c r="IL52" s="3"/>
      <c r="IM52" s="4"/>
      <c r="IN52" s="3"/>
      <c r="IO52" s="5"/>
      <c r="IP52" s="3"/>
      <c r="IQ52" s="4"/>
      <c r="IR52" s="3"/>
      <c r="IS52" s="4"/>
      <c r="IT52" s="3"/>
      <c r="IU52" s="4"/>
      <c r="IV52" s="3"/>
      <c r="IW52" s="4"/>
      <c r="IX52" s="3"/>
      <c r="IY52" s="4"/>
      <c r="IZ52" s="3"/>
      <c r="JA52" s="4"/>
      <c r="JB52" s="3"/>
      <c r="JC52" s="5"/>
      <c r="JD52" s="3"/>
      <c r="JE52" s="4"/>
      <c r="JF52" s="3"/>
      <c r="JG52" s="4"/>
      <c r="JH52" s="3"/>
      <c r="JI52" s="4"/>
      <c r="JJ52" s="3"/>
      <c r="JK52" s="4"/>
      <c r="JL52" s="3"/>
      <c r="JM52" s="4"/>
      <c r="JN52" s="3"/>
      <c r="JO52" s="4"/>
      <c r="JP52" s="3"/>
      <c r="JQ52" s="5"/>
      <c r="JR52" s="3"/>
      <c r="JS52" s="4"/>
      <c r="JT52" s="3"/>
      <c r="JU52" s="5"/>
      <c r="JV52" s="3"/>
      <c r="JW52" s="4"/>
      <c r="JX52" s="3"/>
      <c r="JY52" s="4"/>
      <c r="JZ52" s="3"/>
      <c r="KA52" s="4"/>
      <c r="KB52" s="3"/>
      <c r="KC52" s="5"/>
      <c r="KD52" s="3"/>
      <c r="KE52" s="5"/>
      <c r="KF52" s="3"/>
      <c r="KG52" s="4"/>
      <c r="KH52" s="3"/>
      <c r="KI52" s="4"/>
      <c r="KJ52" s="3"/>
      <c r="KK52" s="5"/>
      <c r="KL52" s="3"/>
      <c r="KM52" s="4"/>
      <c r="KN52" s="3"/>
      <c r="KO52" s="4"/>
      <c r="KP52" s="3"/>
      <c r="KQ52" s="4"/>
      <c r="KR52" s="3"/>
      <c r="KS52" s="5"/>
      <c r="KT52" s="3"/>
      <c r="KU52" s="4"/>
      <c r="KV52" s="3"/>
      <c r="KW52" s="4"/>
      <c r="KX52" s="3"/>
      <c r="KY52" s="5"/>
      <c r="KZ52" s="3"/>
      <c r="LA52" s="4"/>
      <c r="LB52" s="3"/>
      <c r="LC52" s="4"/>
      <c r="LD52" s="3"/>
      <c r="LE52" s="4"/>
      <c r="LF52" s="3"/>
      <c r="LG52" s="5"/>
      <c r="LH52" s="3"/>
      <c r="LI52" s="4"/>
      <c r="LJ52" s="3"/>
      <c r="LK52" s="4"/>
      <c r="LL52" s="3"/>
      <c r="LM52" s="5"/>
      <c r="LN52" s="3"/>
      <c r="LO52" s="4"/>
      <c r="LP52" s="3"/>
      <c r="LQ52" s="4"/>
      <c r="LR52" s="3"/>
      <c r="LS52" s="4"/>
      <c r="LT52" s="3"/>
      <c r="LU52" s="5"/>
      <c r="LV52" s="3"/>
      <c r="LW52" s="4"/>
      <c r="LX52" s="3"/>
      <c r="LY52" s="4"/>
      <c r="LZ52" s="3"/>
      <c r="MA52" s="4"/>
      <c r="MB52" s="3"/>
      <c r="MC52" s="4"/>
      <c r="MD52" s="3"/>
      <c r="ME52" s="4"/>
      <c r="MF52" s="3"/>
      <c r="MG52" s="4"/>
      <c r="MH52" s="3"/>
      <c r="MI52" s="5"/>
      <c r="MJ52" s="3"/>
      <c r="MK52" s="4"/>
      <c r="ML52" s="3"/>
      <c r="MM52" s="4"/>
      <c r="MN52" s="3"/>
      <c r="MO52" s="4"/>
      <c r="MP52" s="3"/>
      <c r="MQ52" s="4"/>
      <c r="MR52" s="3"/>
      <c r="MS52" s="4"/>
      <c r="MT52" s="3"/>
      <c r="MU52" s="4"/>
      <c r="MV52" s="3"/>
      <c r="MW52" s="5"/>
      <c r="MX52" s="3"/>
      <c r="MY52" s="4"/>
      <c r="MZ52" s="3"/>
      <c r="NA52" s="4"/>
      <c r="NB52" s="3"/>
      <c r="NC52" s="4"/>
      <c r="ND52" s="3"/>
      <c r="NE52" s="4"/>
      <c r="NF52" s="3"/>
      <c r="NG52" s="4"/>
      <c r="NH52" s="3"/>
      <c r="NI52" s="4"/>
      <c r="NJ52" s="3"/>
      <c r="NK52" s="5"/>
      <c r="NL52" s="3"/>
      <c r="NM52" s="4"/>
      <c r="NN52" s="3"/>
      <c r="NO52" s="5"/>
      <c r="NP52" s="3"/>
      <c r="NQ52" s="4"/>
      <c r="NR52" s="3"/>
      <c r="NS52" s="4"/>
      <c r="NT52" s="3"/>
      <c r="NU52" s="4"/>
      <c r="NV52" s="3"/>
      <c r="NW52" s="5"/>
      <c r="NX52" s="3"/>
      <c r="NY52" s="5"/>
      <c r="NZ52" s="3"/>
      <c r="OA52" s="4"/>
      <c r="OB52" s="3"/>
      <c r="OC52" s="4"/>
      <c r="OD52" s="3"/>
      <c r="OE52" s="5"/>
      <c r="OF52" s="3"/>
      <c r="OG52" s="4"/>
      <c r="OH52" s="3"/>
      <c r="OI52" s="4"/>
      <c r="OJ52" s="3"/>
      <c r="OK52" s="4"/>
      <c r="OL52" s="3"/>
      <c r="OM52" s="5"/>
      <c r="ON52" s="3"/>
      <c r="OO52" s="4"/>
      <c r="OP52" s="3"/>
      <c r="OQ52" s="4"/>
      <c r="OR52" s="3"/>
      <c r="OS52" s="5"/>
      <c r="OT52" s="3"/>
      <c r="OU52" s="4"/>
      <c r="OV52" s="3"/>
      <c r="OW52" s="4"/>
      <c r="OX52" s="3"/>
      <c r="OY52" s="4"/>
      <c r="OZ52" s="3"/>
      <c r="PA52" s="5"/>
      <c r="PB52" s="3"/>
      <c r="PC52" s="4"/>
      <c r="PD52" s="3"/>
      <c r="PE52" s="4"/>
      <c r="PF52" s="3"/>
      <c r="PG52" s="5"/>
      <c r="PH52" s="3"/>
      <c r="PI52" s="4"/>
      <c r="PJ52" s="3"/>
      <c r="PK52" s="4"/>
      <c r="PL52" s="3"/>
      <c r="PM52" s="4"/>
      <c r="PN52" s="3"/>
      <c r="PO52" s="5"/>
      <c r="PP52" s="3"/>
      <c r="PQ52" s="4"/>
      <c r="PR52" s="3"/>
      <c r="PS52" s="4"/>
      <c r="PT52" s="3"/>
      <c r="PU52" s="4"/>
      <c r="PV52" s="3"/>
      <c r="PW52" s="4"/>
      <c r="PX52" s="3"/>
      <c r="PY52" s="4"/>
      <c r="PZ52" s="3"/>
      <c r="QA52" s="4"/>
      <c r="QB52" s="3"/>
      <c r="QC52" s="5"/>
      <c r="QD52" s="3"/>
      <c r="QE52" s="4"/>
      <c r="QF52" s="3"/>
      <c r="QG52" s="4"/>
      <c r="QH52" s="3"/>
      <c r="QI52" s="4"/>
      <c r="QJ52" s="3"/>
      <c r="QK52" s="4"/>
      <c r="QL52" s="3"/>
      <c r="QM52" s="4"/>
      <c r="QN52" s="3"/>
      <c r="QO52" s="4"/>
      <c r="QP52" s="3"/>
      <c r="QQ52" s="5"/>
      <c r="QR52" s="3"/>
      <c r="QS52" s="4"/>
      <c r="QT52" s="3"/>
      <c r="QU52" s="4"/>
      <c r="QV52" s="3"/>
      <c r="QW52" s="4"/>
      <c r="QX52" s="3"/>
      <c r="QY52" s="4"/>
      <c r="QZ52" s="3"/>
      <c r="RA52" s="4"/>
      <c r="RB52" s="3"/>
      <c r="RC52" s="4"/>
      <c r="RD52" s="3"/>
      <c r="RE52" s="5"/>
      <c r="RF52" s="3"/>
      <c r="RG52" s="4"/>
      <c r="RH52" s="3"/>
      <c r="RI52" s="5"/>
      <c r="RJ52" s="3"/>
      <c r="RK52" s="4"/>
      <c r="RL52" s="3"/>
      <c r="RM52" s="4"/>
      <c r="RN52" s="3"/>
      <c r="RO52" s="4"/>
      <c r="RP52" s="3"/>
      <c r="RQ52" s="5"/>
      <c r="RR52" s="3"/>
      <c r="RS52" s="5"/>
      <c r="RT52" s="3"/>
      <c r="RU52" s="4"/>
      <c r="RV52" s="3"/>
      <c r="RW52" s="4"/>
      <c r="RX52" s="3"/>
      <c r="RY52" s="5"/>
      <c r="RZ52" s="3"/>
      <c r="SA52" s="4"/>
      <c r="SB52" s="3"/>
      <c r="SC52" s="4"/>
      <c r="SD52" s="3"/>
      <c r="SE52" s="4"/>
      <c r="SF52" s="3"/>
      <c r="SG52" s="5"/>
      <c r="SH52" s="3"/>
      <c r="SI52" s="4"/>
      <c r="SJ52" s="3"/>
      <c r="SK52" s="4"/>
      <c r="SL52" s="3"/>
      <c r="SM52" s="5"/>
      <c r="SN52" s="3"/>
      <c r="SO52" s="4"/>
      <c r="SP52" s="3"/>
      <c r="SQ52" s="4"/>
      <c r="SR52" s="3"/>
      <c r="SS52" s="4"/>
      <c r="ST52" s="3"/>
      <c r="SU52" s="5"/>
      <c r="SV52" s="3"/>
      <c r="SW52" s="4"/>
      <c r="SX52" s="3"/>
      <c r="SY52" s="4"/>
      <c r="SZ52" s="3"/>
      <c r="TA52" s="5"/>
      <c r="TB52" s="3"/>
      <c r="TC52" s="4"/>
      <c r="TD52" s="3"/>
      <c r="TE52" s="4"/>
      <c r="TF52" s="3"/>
      <c r="TG52" s="4"/>
      <c r="TH52" s="3"/>
      <c r="TI52" s="5"/>
      <c r="TJ52" s="3"/>
      <c r="TK52" s="4"/>
      <c r="TL52" s="3"/>
      <c r="TM52" s="4"/>
      <c r="TN52" s="3"/>
      <c r="TO52" s="4"/>
      <c r="TP52" s="3"/>
      <c r="TQ52" s="4"/>
      <c r="TR52" s="3"/>
      <c r="TS52" s="4"/>
      <c r="TT52" s="3"/>
      <c r="TU52" s="4"/>
      <c r="TV52" s="3"/>
      <c r="TW52" s="5"/>
      <c r="TX52" s="3"/>
      <c r="TY52" s="4"/>
      <c r="TZ52" s="3"/>
      <c r="UA52" s="4"/>
      <c r="UB52" s="3"/>
      <c r="UC52" s="4"/>
      <c r="UD52" s="3"/>
      <c r="UE52" s="4"/>
      <c r="UF52" s="3"/>
      <c r="UG52" s="4"/>
      <c r="UH52" s="3"/>
      <c r="UI52" s="4"/>
      <c r="UJ52" s="3"/>
      <c r="UK52" s="5"/>
      <c r="UL52" s="3"/>
      <c r="UM52" s="4"/>
      <c r="UN52" s="3"/>
      <c r="UO52" s="4"/>
      <c r="UP52" s="3"/>
      <c r="UQ52" s="4"/>
      <c r="UR52" s="3"/>
      <c r="US52" s="4"/>
      <c r="UT52" s="3"/>
      <c r="UU52" s="4"/>
      <c r="UV52" s="3"/>
      <c r="UW52" s="4"/>
      <c r="UX52" s="3"/>
      <c r="UY52" s="5"/>
      <c r="UZ52" s="3"/>
      <c r="VA52" s="4"/>
      <c r="VB52" s="3"/>
      <c r="VC52" s="5"/>
      <c r="VD52" s="3"/>
      <c r="VE52" s="4"/>
      <c r="VF52" s="3"/>
      <c r="VG52" s="4"/>
      <c r="VH52" s="3"/>
      <c r="VI52" s="4"/>
      <c r="VJ52" s="3"/>
      <c r="VK52" s="5"/>
      <c r="VL52" s="3"/>
      <c r="VM52" s="5"/>
      <c r="VN52" s="3"/>
      <c r="VO52" s="4"/>
      <c r="VP52" s="3"/>
      <c r="VQ52" s="4"/>
      <c r="VR52" s="3"/>
      <c r="VS52" s="5"/>
      <c r="VT52" s="3"/>
      <c r="VU52" s="4"/>
      <c r="VV52" s="3"/>
      <c r="VW52" s="4"/>
      <c r="VX52" s="3"/>
      <c r="VY52" s="5"/>
      <c r="VZ52" s="3"/>
      <c r="WA52" s="5"/>
      <c r="WB52" s="3"/>
      <c r="WC52" s="4"/>
      <c r="WD52" s="3"/>
      <c r="WE52" s="4"/>
      <c r="WF52" s="3"/>
      <c r="WG52" s="5"/>
      <c r="WH52" s="3"/>
      <c r="WI52" s="4"/>
      <c r="WJ52" s="3"/>
      <c r="WK52" s="4"/>
      <c r="WL52" s="3"/>
      <c r="WM52" s="5"/>
      <c r="WN52" s="3"/>
      <c r="WO52" s="5"/>
      <c r="WP52" s="3"/>
      <c r="WQ52" s="4"/>
      <c r="WR52" s="3"/>
      <c r="WS52" s="4"/>
      <c r="WT52" s="3"/>
      <c r="WU52" s="5"/>
      <c r="WV52" s="3"/>
      <c r="WW52" s="4"/>
      <c r="WX52" s="3"/>
      <c r="WY52" s="4"/>
      <c r="WZ52" s="3"/>
      <c r="XA52" s="5"/>
      <c r="XB52" s="3"/>
      <c r="XC52" s="5"/>
      <c r="XD52" s="3"/>
      <c r="XE52" s="4"/>
      <c r="XF52" s="3"/>
      <c r="XG52" s="4"/>
      <c r="XH52" s="3"/>
      <c r="XI52" s="5"/>
      <c r="XJ52" s="3"/>
      <c r="XK52" s="4"/>
      <c r="XL52" s="3"/>
      <c r="XM52" s="4"/>
      <c r="XN52" s="3"/>
      <c r="XO52" s="5"/>
      <c r="XP52" s="3"/>
      <c r="XQ52" s="5"/>
      <c r="XR52" s="3"/>
      <c r="XS52" s="4"/>
      <c r="XT52" s="3"/>
      <c r="XU52" s="4"/>
      <c r="XV52" s="3"/>
      <c r="XW52" s="5"/>
      <c r="XX52" s="3"/>
      <c r="XY52" s="4"/>
      <c r="XZ52" s="3"/>
      <c r="YA52" s="4"/>
      <c r="YB52" s="3"/>
      <c r="YC52" s="4"/>
      <c r="YD52" s="3"/>
      <c r="YE52" s="5"/>
      <c r="YF52" s="3"/>
      <c r="YG52" s="4"/>
      <c r="YH52" s="3"/>
      <c r="YI52" s="4"/>
      <c r="YJ52" s="3"/>
      <c r="YK52" s="4"/>
      <c r="YL52" s="3"/>
      <c r="YM52" s="4"/>
      <c r="YN52" s="3"/>
      <c r="YO52" s="4"/>
      <c r="YP52" s="3"/>
      <c r="YQ52" s="4"/>
      <c r="YR52" s="3"/>
      <c r="YS52" s="5"/>
      <c r="YT52" s="3"/>
      <c r="YU52" s="4"/>
      <c r="YV52" s="3"/>
      <c r="YW52" s="5"/>
      <c r="YX52" s="3"/>
      <c r="YY52" s="4"/>
      <c r="YZ52" s="3"/>
      <c r="ZA52" s="4"/>
      <c r="ZB52" s="3"/>
      <c r="ZC52" s="4"/>
      <c r="ZD52" s="3"/>
      <c r="ZE52" s="5"/>
      <c r="ZF52" s="3"/>
      <c r="ZG52" s="5"/>
      <c r="ZH52" s="3"/>
      <c r="ZI52" s="4"/>
      <c r="ZJ52" s="3"/>
      <c r="ZK52" s="4"/>
      <c r="ZL52" s="3"/>
      <c r="ZM52" s="5"/>
      <c r="ZN52" s="3"/>
      <c r="ZO52" s="4"/>
      <c r="ZP52" s="3"/>
      <c r="ZQ52" s="4"/>
      <c r="ZR52" s="3"/>
      <c r="ZS52" s="5"/>
      <c r="ZT52" s="3"/>
      <c r="ZU52" s="5"/>
      <c r="ZV52" s="3"/>
      <c r="ZW52" s="4"/>
      <c r="ZX52" s="3"/>
      <c r="ZY52" s="4"/>
      <c r="ZZ52" s="3"/>
      <c r="AAA52" s="5"/>
      <c r="AAB52" s="3"/>
      <c r="AAC52" s="4"/>
      <c r="AAD52" s="3"/>
      <c r="AAE52" s="4"/>
      <c r="AAF52" s="3"/>
      <c r="AAG52" s="5"/>
      <c r="AAH52" s="3"/>
      <c r="AAI52" s="5"/>
      <c r="AAJ52" s="3"/>
      <c r="AAK52" s="4"/>
      <c r="AAL52" s="3"/>
      <c r="AAM52" s="4"/>
      <c r="AAN52" s="3"/>
      <c r="AAO52" s="5"/>
      <c r="AAP52" s="3"/>
      <c r="AAQ52" s="4"/>
      <c r="AAR52" s="3"/>
      <c r="AAS52" s="4"/>
      <c r="AAT52" s="3"/>
      <c r="AAU52" s="5"/>
      <c r="AAV52" s="3"/>
      <c r="AAW52" s="5"/>
      <c r="AAX52" s="3"/>
      <c r="AAY52" s="4"/>
      <c r="AAZ52" s="3"/>
      <c r="ABA52" s="4"/>
      <c r="ABB52" s="3"/>
      <c r="ABC52" s="5"/>
      <c r="ABD52" s="3"/>
      <c r="ABE52" s="4"/>
      <c r="ABF52" s="3"/>
      <c r="ABG52" s="4"/>
      <c r="ABH52" s="3"/>
      <c r="ABI52" s="5"/>
      <c r="ABJ52" s="3"/>
      <c r="ABK52" s="5"/>
      <c r="ABL52" s="3"/>
      <c r="ABM52" s="4"/>
      <c r="ABN52" s="3"/>
      <c r="ABO52" s="4"/>
      <c r="ABP52" s="3"/>
      <c r="ABQ52" s="5"/>
      <c r="ABR52" s="3"/>
      <c r="ABS52" s="4"/>
      <c r="ABT52" s="3"/>
      <c r="ABU52" s="4"/>
      <c r="ABV52" s="3"/>
      <c r="ABW52" s="4"/>
      <c r="ABX52" s="3"/>
      <c r="ABY52" s="5"/>
      <c r="ABZ52" s="3"/>
      <c r="ACA52" s="4"/>
      <c r="ACB52" s="3"/>
      <c r="ACC52" s="4"/>
      <c r="ACD52" s="3"/>
      <c r="ACE52" s="4"/>
      <c r="ACF52" s="3"/>
      <c r="ACG52" s="4"/>
      <c r="ACH52" s="3"/>
      <c r="ACI52" s="4"/>
      <c r="ACJ52" s="3"/>
      <c r="ACK52" s="4"/>
      <c r="ACL52" s="3"/>
      <c r="ACM52" s="5"/>
      <c r="ACN52" s="3"/>
      <c r="ACO52" s="4"/>
      <c r="ACP52" s="3"/>
      <c r="ACQ52" s="5"/>
      <c r="ACR52" s="3"/>
      <c r="ACS52" s="4"/>
      <c r="ACT52" s="3"/>
      <c r="ACU52" s="4"/>
      <c r="ACV52" s="3"/>
      <c r="ACW52" s="4"/>
      <c r="ACX52" s="3"/>
      <c r="ACY52" s="5"/>
      <c r="ACZ52" s="3"/>
      <c r="ADA52" s="5"/>
      <c r="ADB52" s="3"/>
      <c r="ADC52" s="4"/>
      <c r="ADD52" s="3"/>
      <c r="ADE52" s="4"/>
      <c r="ADF52" s="3"/>
      <c r="ADG52" s="5"/>
    </row>
    <row r="53" spans="1:787" ht="20.25" customHeight="1">
      <c r="A53" s="259"/>
      <c r="B53" s="253"/>
      <c r="C53" s="56">
        <f>IF(B52="","",CONCATENATE(B52,1))</f>
      </c>
      <c r="D53" s="3"/>
      <c r="E53" s="4"/>
      <c r="F53" s="3"/>
      <c r="G53" s="4"/>
      <c r="H53" s="3"/>
      <c r="I53" s="4"/>
      <c r="J53" s="3"/>
      <c r="K53" s="5"/>
      <c r="L53" s="3"/>
      <c r="M53" s="4"/>
      <c r="N53" s="3"/>
      <c r="O53" s="4"/>
      <c r="P53" s="3"/>
      <c r="Q53" s="5"/>
      <c r="R53" s="3"/>
      <c r="S53" s="4"/>
      <c r="T53" s="3"/>
      <c r="U53" s="4"/>
      <c r="V53" s="3"/>
      <c r="W53" s="4"/>
      <c r="X53" s="3"/>
      <c r="Y53" s="5"/>
      <c r="Z53" s="3"/>
      <c r="AA53" s="4"/>
      <c r="AB53" s="3"/>
      <c r="AC53" s="4"/>
      <c r="AD53" s="3"/>
      <c r="AE53" s="4"/>
      <c r="AF53" s="3"/>
      <c r="AG53" s="4"/>
      <c r="AH53" s="3"/>
      <c r="AI53" s="4"/>
      <c r="AJ53" s="3"/>
      <c r="AK53" s="4"/>
      <c r="AL53" s="3"/>
      <c r="AM53" s="5"/>
      <c r="AN53" s="3"/>
      <c r="AO53" s="4"/>
      <c r="AP53" s="3"/>
      <c r="AQ53" s="4"/>
      <c r="AR53" s="3"/>
      <c r="AS53" s="4"/>
      <c r="AT53" s="3"/>
      <c r="AU53" s="4"/>
      <c r="AV53" s="3"/>
      <c r="AW53" s="4"/>
      <c r="AX53" s="3"/>
      <c r="AY53" s="4"/>
      <c r="AZ53" s="3"/>
      <c r="BA53" s="5"/>
      <c r="BB53" s="3"/>
      <c r="BC53" s="4"/>
      <c r="BD53" s="3"/>
      <c r="BE53" s="4"/>
      <c r="BF53" s="3"/>
      <c r="BG53" s="4"/>
      <c r="BH53" s="3"/>
      <c r="BI53" s="4"/>
      <c r="BJ53" s="3"/>
      <c r="BK53" s="4"/>
      <c r="BL53" s="3"/>
      <c r="BM53" s="4"/>
      <c r="BN53" s="3"/>
      <c r="BO53" s="5"/>
      <c r="BP53" s="3"/>
      <c r="BQ53" s="4"/>
      <c r="BR53" s="3"/>
      <c r="BS53" s="4"/>
      <c r="BT53" s="3"/>
      <c r="BU53" s="4"/>
      <c r="BV53" s="3"/>
      <c r="BW53" s="4"/>
      <c r="BX53" s="3"/>
      <c r="BY53" s="4"/>
      <c r="BZ53" s="3"/>
      <c r="CA53" s="4"/>
      <c r="CB53" s="3"/>
      <c r="CC53" s="5"/>
      <c r="CD53" s="3"/>
      <c r="CE53" s="4"/>
      <c r="CF53" s="3"/>
      <c r="CG53" s="5"/>
      <c r="CH53" s="3"/>
      <c r="CI53" s="4"/>
      <c r="CJ53" s="3"/>
      <c r="CK53" s="4"/>
      <c r="CL53" s="3"/>
      <c r="CM53" s="4"/>
      <c r="CN53" s="3"/>
      <c r="CO53" s="5"/>
      <c r="CP53" s="3"/>
      <c r="CQ53" s="5"/>
      <c r="CR53" s="3"/>
      <c r="CS53" s="4"/>
      <c r="CT53" s="3"/>
      <c r="CU53" s="4"/>
      <c r="CV53" s="3"/>
      <c r="CW53" s="5"/>
      <c r="CX53" s="3"/>
      <c r="CY53" s="4"/>
      <c r="CZ53" s="3"/>
      <c r="DA53" s="4"/>
      <c r="DB53" s="3"/>
      <c r="DC53" s="4"/>
      <c r="DD53" s="3"/>
      <c r="DE53" s="5"/>
      <c r="DF53" s="3"/>
      <c r="DG53" s="4"/>
      <c r="DH53" s="3"/>
      <c r="DI53" s="4"/>
      <c r="DJ53" s="3"/>
      <c r="DK53" s="5"/>
      <c r="DL53" s="3"/>
      <c r="DM53" s="4"/>
      <c r="DN53" s="3"/>
      <c r="DO53" s="4"/>
      <c r="DP53" s="3"/>
      <c r="DQ53" s="4"/>
      <c r="DR53" s="3"/>
      <c r="DS53" s="5"/>
      <c r="DT53" s="3"/>
      <c r="DU53" s="4"/>
      <c r="DV53" s="3"/>
      <c r="DW53" s="4"/>
      <c r="DX53" s="3"/>
      <c r="DY53" s="5"/>
      <c r="DZ53" s="3"/>
      <c r="EA53" s="4"/>
      <c r="EB53" s="3"/>
      <c r="EC53" s="4"/>
      <c r="ED53" s="3"/>
      <c r="EE53" s="4"/>
      <c r="EF53" s="3"/>
      <c r="EG53" s="5"/>
      <c r="EH53" s="3"/>
      <c r="EI53" s="4"/>
      <c r="EJ53" s="3"/>
      <c r="EK53" s="4"/>
      <c r="EL53" s="3"/>
      <c r="EM53" s="4"/>
      <c r="EN53" s="3"/>
      <c r="EO53" s="4"/>
      <c r="EP53" s="3"/>
      <c r="EQ53" s="4"/>
      <c r="ER53" s="3"/>
      <c r="ES53" s="4"/>
      <c r="ET53" s="3"/>
      <c r="EU53" s="5"/>
      <c r="EV53" s="3"/>
      <c r="EW53" s="4"/>
      <c r="EX53" s="3"/>
      <c r="EY53" s="4"/>
      <c r="EZ53" s="3"/>
      <c r="FA53" s="4"/>
      <c r="FB53" s="3"/>
      <c r="FC53" s="4"/>
      <c r="FD53" s="3"/>
      <c r="FE53" s="4"/>
      <c r="FF53" s="3"/>
      <c r="FG53" s="4"/>
      <c r="FH53" s="3"/>
      <c r="FI53" s="5"/>
      <c r="FJ53" s="3"/>
      <c r="FK53" s="4"/>
      <c r="FL53" s="3"/>
      <c r="FM53" s="4"/>
      <c r="FN53" s="3"/>
      <c r="FO53" s="4"/>
      <c r="FP53" s="3"/>
      <c r="FQ53" s="4"/>
      <c r="FR53" s="3"/>
      <c r="FS53" s="4"/>
      <c r="FT53" s="3"/>
      <c r="FU53" s="4"/>
      <c r="FV53" s="3"/>
      <c r="FW53" s="5"/>
      <c r="FX53" s="3"/>
      <c r="FY53" s="4"/>
      <c r="FZ53" s="3"/>
      <c r="GA53" s="5"/>
      <c r="GB53" s="3"/>
      <c r="GC53" s="4"/>
      <c r="GD53" s="3"/>
      <c r="GE53" s="4"/>
      <c r="GF53" s="3"/>
      <c r="GG53" s="4"/>
      <c r="GH53" s="3"/>
      <c r="GI53" s="5"/>
      <c r="GJ53" s="3"/>
      <c r="GK53" s="5"/>
      <c r="GL53" s="3"/>
      <c r="GM53" s="4"/>
      <c r="GN53" s="3"/>
      <c r="GO53" s="4"/>
      <c r="GP53" s="3"/>
      <c r="GQ53" s="5"/>
      <c r="GR53" s="3"/>
      <c r="GS53" s="4"/>
      <c r="GT53" s="3"/>
      <c r="GU53" s="4"/>
      <c r="GV53" s="3"/>
      <c r="GW53" s="4"/>
      <c r="GX53" s="3"/>
      <c r="GY53" s="5"/>
      <c r="GZ53" s="3"/>
      <c r="HA53" s="4"/>
      <c r="HB53" s="3"/>
      <c r="HC53" s="4"/>
      <c r="HD53" s="3"/>
      <c r="HE53" s="5"/>
      <c r="HF53" s="3"/>
      <c r="HG53" s="4"/>
      <c r="HH53" s="3"/>
      <c r="HI53" s="4"/>
      <c r="HJ53" s="3"/>
      <c r="HK53" s="4"/>
      <c r="HL53" s="3"/>
      <c r="HM53" s="5"/>
      <c r="HN53" s="3"/>
      <c r="HO53" s="4"/>
      <c r="HP53" s="3"/>
      <c r="HQ53" s="4"/>
      <c r="HR53" s="3"/>
      <c r="HS53" s="5"/>
      <c r="HT53" s="3"/>
      <c r="HU53" s="4"/>
      <c r="HV53" s="3"/>
      <c r="HW53" s="4"/>
      <c r="HX53" s="3"/>
      <c r="HY53" s="4"/>
      <c r="HZ53" s="3"/>
      <c r="IA53" s="5"/>
      <c r="IB53" s="3"/>
      <c r="IC53" s="4"/>
      <c r="ID53" s="3"/>
      <c r="IE53" s="4"/>
      <c r="IF53" s="3"/>
      <c r="IG53" s="4"/>
      <c r="IH53" s="3"/>
      <c r="II53" s="4"/>
      <c r="IJ53" s="3"/>
      <c r="IK53" s="4"/>
      <c r="IL53" s="3"/>
      <c r="IM53" s="4"/>
      <c r="IN53" s="3"/>
      <c r="IO53" s="5"/>
      <c r="IP53" s="3"/>
      <c r="IQ53" s="4"/>
      <c r="IR53" s="3"/>
      <c r="IS53" s="4"/>
      <c r="IT53" s="3"/>
      <c r="IU53" s="4"/>
      <c r="IV53" s="3"/>
      <c r="IW53" s="4"/>
      <c r="IX53" s="3"/>
      <c r="IY53" s="4"/>
      <c r="IZ53" s="3"/>
      <c r="JA53" s="4"/>
      <c r="JB53" s="3"/>
      <c r="JC53" s="5"/>
      <c r="JD53" s="3"/>
      <c r="JE53" s="4"/>
      <c r="JF53" s="3"/>
      <c r="JG53" s="4"/>
      <c r="JH53" s="3"/>
      <c r="JI53" s="4"/>
      <c r="JJ53" s="3"/>
      <c r="JK53" s="4"/>
      <c r="JL53" s="3"/>
      <c r="JM53" s="4"/>
      <c r="JN53" s="3"/>
      <c r="JO53" s="4"/>
      <c r="JP53" s="3"/>
      <c r="JQ53" s="5"/>
      <c r="JR53" s="3"/>
      <c r="JS53" s="4"/>
      <c r="JT53" s="3"/>
      <c r="JU53" s="5"/>
      <c r="JV53" s="3"/>
      <c r="JW53" s="4"/>
      <c r="JX53" s="3"/>
      <c r="JY53" s="4"/>
      <c r="JZ53" s="3"/>
      <c r="KA53" s="4"/>
      <c r="KB53" s="3"/>
      <c r="KC53" s="5"/>
      <c r="KD53" s="3"/>
      <c r="KE53" s="5"/>
      <c r="KF53" s="3"/>
      <c r="KG53" s="4"/>
      <c r="KH53" s="3"/>
      <c r="KI53" s="4"/>
      <c r="KJ53" s="3"/>
      <c r="KK53" s="5"/>
      <c r="KL53" s="3"/>
      <c r="KM53" s="4"/>
      <c r="KN53" s="3"/>
      <c r="KO53" s="4"/>
      <c r="KP53" s="3"/>
      <c r="KQ53" s="4"/>
      <c r="KR53" s="3"/>
      <c r="KS53" s="5"/>
      <c r="KT53" s="3"/>
      <c r="KU53" s="4"/>
      <c r="KV53" s="3"/>
      <c r="KW53" s="4"/>
      <c r="KX53" s="3"/>
      <c r="KY53" s="5"/>
      <c r="KZ53" s="3"/>
      <c r="LA53" s="4"/>
      <c r="LB53" s="3"/>
      <c r="LC53" s="4"/>
      <c r="LD53" s="3"/>
      <c r="LE53" s="4"/>
      <c r="LF53" s="3"/>
      <c r="LG53" s="5"/>
      <c r="LH53" s="3"/>
      <c r="LI53" s="4"/>
      <c r="LJ53" s="3"/>
      <c r="LK53" s="4"/>
      <c r="LL53" s="3"/>
      <c r="LM53" s="5"/>
      <c r="LN53" s="3"/>
      <c r="LO53" s="4"/>
      <c r="LP53" s="3"/>
      <c r="LQ53" s="4"/>
      <c r="LR53" s="3"/>
      <c r="LS53" s="4"/>
      <c r="LT53" s="3"/>
      <c r="LU53" s="5"/>
      <c r="LV53" s="3"/>
      <c r="LW53" s="4"/>
      <c r="LX53" s="3"/>
      <c r="LY53" s="4"/>
      <c r="LZ53" s="3"/>
      <c r="MA53" s="4"/>
      <c r="MB53" s="3"/>
      <c r="MC53" s="4"/>
      <c r="MD53" s="3"/>
      <c r="ME53" s="4"/>
      <c r="MF53" s="3"/>
      <c r="MG53" s="4"/>
      <c r="MH53" s="3"/>
      <c r="MI53" s="5"/>
      <c r="MJ53" s="3"/>
      <c r="MK53" s="4"/>
      <c r="ML53" s="3"/>
      <c r="MM53" s="4"/>
      <c r="MN53" s="3"/>
      <c r="MO53" s="4"/>
      <c r="MP53" s="3"/>
      <c r="MQ53" s="4"/>
      <c r="MR53" s="3"/>
      <c r="MS53" s="4"/>
      <c r="MT53" s="3"/>
      <c r="MU53" s="4"/>
      <c r="MV53" s="3"/>
      <c r="MW53" s="5"/>
      <c r="MX53" s="3"/>
      <c r="MY53" s="4"/>
      <c r="MZ53" s="3"/>
      <c r="NA53" s="4"/>
      <c r="NB53" s="3"/>
      <c r="NC53" s="4"/>
      <c r="ND53" s="3"/>
      <c r="NE53" s="4"/>
      <c r="NF53" s="3"/>
      <c r="NG53" s="4"/>
      <c r="NH53" s="3"/>
      <c r="NI53" s="4"/>
      <c r="NJ53" s="3"/>
      <c r="NK53" s="5"/>
      <c r="NL53" s="3"/>
      <c r="NM53" s="4"/>
      <c r="NN53" s="3"/>
      <c r="NO53" s="5"/>
      <c r="NP53" s="3"/>
      <c r="NQ53" s="4"/>
      <c r="NR53" s="3"/>
      <c r="NS53" s="4"/>
      <c r="NT53" s="3"/>
      <c r="NU53" s="4"/>
      <c r="NV53" s="3"/>
      <c r="NW53" s="5"/>
      <c r="NX53" s="3"/>
      <c r="NY53" s="5"/>
      <c r="NZ53" s="3"/>
      <c r="OA53" s="4"/>
      <c r="OB53" s="3"/>
      <c r="OC53" s="4"/>
      <c r="OD53" s="3"/>
      <c r="OE53" s="5"/>
      <c r="OF53" s="3"/>
      <c r="OG53" s="4"/>
      <c r="OH53" s="3"/>
      <c r="OI53" s="4"/>
      <c r="OJ53" s="3"/>
      <c r="OK53" s="4"/>
      <c r="OL53" s="3"/>
      <c r="OM53" s="5"/>
      <c r="ON53" s="3"/>
      <c r="OO53" s="4"/>
      <c r="OP53" s="3"/>
      <c r="OQ53" s="4"/>
      <c r="OR53" s="3"/>
      <c r="OS53" s="5"/>
      <c r="OT53" s="3"/>
      <c r="OU53" s="4"/>
      <c r="OV53" s="3"/>
      <c r="OW53" s="4"/>
      <c r="OX53" s="3"/>
      <c r="OY53" s="4"/>
      <c r="OZ53" s="3"/>
      <c r="PA53" s="5"/>
      <c r="PB53" s="3"/>
      <c r="PC53" s="4"/>
      <c r="PD53" s="3"/>
      <c r="PE53" s="4"/>
      <c r="PF53" s="3"/>
      <c r="PG53" s="5"/>
      <c r="PH53" s="3"/>
      <c r="PI53" s="4"/>
      <c r="PJ53" s="3"/>
      <c r="PK53" s="4"/>
      <c r="PL53" s="3"/>
      <c r="PM53" s="4"/>
      <c r="PN53" s="3"/>
      <c r="PO53" s="5"/>
      <c r="PP53" s="3"/>
      <c r="PQ53" s="4"/>
      <c r="PR53" s="3"/>
      <c r="PS53" s="4"/>
      <c r="PT53" s="3"/>
      <c r="PU53" s="4"/>
      <c r="PV53" s="3"/>
      <c r="PW53" s="4"/>
      <c r="PX53" s="3"/>
      <c r="PY53" s="4"/>
      <c r="PZ53" s="3"/>
      <c r="QA53" s="4"/>
      <c r="QB53" s="3"/>
      <c r="QC53" s="5"/>
      <c r="QD53" s="3"/>
      <c r="QE53" s="4"/>
      <c r="QF53" s="3"/>
      <c r="QG53" s="4"/>
      <c r="QH53" s="3"/>
      <c r="QI53" s="4"/>
      <c r="QJ53" s="3"/>
      <c r="QK53" s="4"/>
      <c r="QL53" s="3"/>
      <c r="QM53" s="4"/>
      <c r="QN53" s="3"/>
      <c r="QO53" s="4"/>
      <c r="QP53" s="3"/>
      <c r="QQ53" s="5"/>
      <c r="QR53" s="3"/>
      <c r="QS53" s="4"/>
      <c r="QT53" s="3"/>
      <c r="QU53" s="4"/>
      <c r="QV53" s="3"/>
      <c r="QW53" s="4"/>
      <c r="QX53" s="3"/>
      <c r="QY53" s="4"/>
      <c r="QZ53" s="3"/>
      <c r="RA53" s="4"/>
      <c r="RB53" s="3"/>
      <c r="RC53" s="4"/>
      <c r="RD53" s="3"/>
      <c r="RE53" s="5"/>
      <c r="RF53" s="3"/>
      <c r="RG53" s="4"/>
      <c r="RH53" s="3"/>
      <c r="RI53" s="5"/>
      <c r="RJ53" s="3"/>
      <c r="RK53" s="4"/>
      <c r="RL53" s="3"/>
      <c r="RM53" s="4"/>
      <c r="RN53" s="3"/>
      <c r="RO53" s="4"/>
      <c r="RP53" s="3"/>
      <c r="RQ53" s="5"/>
      <c r="RR53" s="3"/>
      <c r="RS53" s="5"/>
      <c r="RT53" s="3"/>
      <c r="RU53" s="4"/>
      <c r="RV53" s="3"/>
      <c r="RW53" s="4"/>
      <c r="RX53" s="3"/>
      <c r="RY53" s="5"/>
      <c r="RZ53" s="3"/>
      <c r="SA53" s="4"/>
      <c r="SB53" s="3"/>
      <c r="SC53" s="4"/>
      <c r="SD53" s="3"/>
      <c r="SE53" s="4"/>
      <c r="SF53" s="3"/>
      <c r="SG53" s="5"/>
      <c r="SH53" s="3"/>
      <c r="SI53" s="4"/>
      <c r="SJ53" s="3"/>
      <c r="SK53" s="4"/>
      <c r="SL53" s="3"/>
      <c r="SM53" s="5"/>
      <c r="SN53" s="3"/>
      <c r="SO53" s="4"/>
      <c r="SP53" s="3"/>
      <c r="SQ53" s="4"/>
      <c r="SR53" s="3"/>
      <c r="SS53" s="4"/>
      <c r="ST53" s="3"/>
      <c r="SU53" s="5"/>
      <c r="SV53" s="3"/>
      <c r="SW53" s="4"/>
      <c r="SX53" s="3"/>
      <c r="SY53" s="4"/>
      <c r="SZ53" s="3"/>
      <c r="TA53" s="5"/>
      <c r="TB53" s="3"/>
      <c r="TC53" s="4"/>
      <c r="TD53" s="3"/>
      <c r="TE53" s="4"/>
      <c r="TF53" s="3"/>
      <c r="TG53" s="4"/>
      <c r="TH53" s="3"/>
      <c r="TI53" s="5"/>
      <c r="TJ53" s="3"/>
      <c r="TK53" s="4"/>
      <c r="TL53" s="3"/>
      <c r="TM53" s="4"/>
      <c r="TN53" s="3"/>
      <c r="TO53" s="4"/>
      <c r="TP53" s="3"/>
      <c r="TQ53" s="4"/>
      <c r="TR53" s="3"/>
      <c r="TS53" s="4"/>
      <c r="TT53" s="3"/>
      <c r="TU53" s="4"/>
      <c r="TV53" s="3"/>
      <c r="TW53" s="5"/>
      <c r="TX53" s="3"/>
      <c r="TY53" s="4"/>
      <c r="TZ53" s="3"/>
      <c r="UA53" s="4"/>
      <c r="UB53" s="3"/>
      <c r="UC53" s="4"/>
      <c r="UD53" s="3"/>
      <c r="UE53" s="4"/>
      <c r="UF53" s="3"/>
      <c r="UG53" s="4"/>
      <c r="UH53" s="3"/>
      <c r="UI53" s="4"/>
      <c r="UJ53" s="3"/>
      <c r="UK53" s="5"/>
      <c r="UL53" s="3"/>
      <c r="UM53" s="4"/>
      <c r="UN53" s="3"/>
      <c r="UO53" s="4"/>
      <c r="UP53" s="3"/>
      <c r="UQ53" s="4"/>
      <c r="UR53" s="3"/>
      <c r="US53" s="4"/>
      <c r="UT53" s="3"/>
      <c r="UU53" s="4"/>
      <c r="UV53" s="3"/>
      <c r="UW53" s="4"/>
      <c r="UX53" s="3"/>
      <c r="UY53" s="5"/>
      <c r="UZ53" s="3"/>
      <c r="VA53" s="4"/>
      <c r="VB53" s="3"/>
      <c r="VC53" s="5"/>
      <c r="VD53" s="3"/>
      <c r="VE53" s="4"/>
      <c r="VF53" s="3"/>
      <c r="VG53" s="4"/>
      <c r="VH53" s="3"/>
      <c r="VI53" s="4"/>
      <c r="VJ53" s="3"/>
      <c r="VK53" s="5"/>
      <c r="VL53" s="3"/>
      <c r="VM53" s="5"/>
      <c r="VN53" s="3"/>
      <c r="VO53" s="4"/>
      <c r="VP53" s="3"/>
      <c r="VQ53" s="4"/>
      <c r="VR53" s="3"/>
      <c r="VS53" s="5"/>
      <c r="VT53" s="3"/>
      <c r="VU53" s="4"/>
      <c r="VV53" s="3"/>
      <c r="VW53" s="4"/>
      <c r="VX53" s="3"/>
      <c r="VY53" s="5"/>
      <c r="VZ53" s="3"/>
      <c r="WA53" s="5"/>
      <c r="WB53" s="3"/>
      <c r="WC53" s="4"/>
      <c r="WD53" s="3"/>
      <c r="WE53" s="4"/>
      <c r="WF53" s="3"/>
      <c r="WG53" s="5"/>
      <c r="WH53" s="3"/>
      <c r="WI53" s="4"/>
      <c r="WJ53" s="3"/>
      <c r="WK53" s="4"/>
      <c r="WL53" s="3"/>
      <c r="WM53" s="5"/>
      <c r="WN53" s="3"/>
      <c r="WO53" s="5"/>
      <c r="WP53" s="3"/>
      <c r="WQ53" s="4"/>
      <c r="WR53" s="3"/>
      <c r="WS53" s="4"/>
      <c r="WT53" s="3"/>
      <c r="WU53" s="5"/>
      <c r="WV53" s="3"/>
      <c r="WW53" s="4"/>
      <c r="WX53" s="3"/>
      <c r="WY53" s="4"/>
      <c r="WZ53" s="3"/>
      <c r="XA53" s="5"/>
      <c r="XB53" s="3"/>
      <c r="XC53" s="5"/>
      <c r="XD53" s="3"/>
      <c r="XE53" s="4"/>
      <c r="XF53" s="3"/>
      <c r="XG53" s="4"/>
      <c r="XH53" s="3"/>
      <c r="XI53" s="5"/>
      <c r="XJ53" s="3"/>
      <c r="XK53" s="4"/>
      <c r="XL53" s="3"/>
      <c r="XM53" s="4"/>
      <c r="XN53" s="3"/>
      <c r="XO53" s="5"/>
      <c r="XP53" s="3"/>
      <c r="XQ53" s="5"/>
      <c r="XR53" s="3"/>
      <c r="XS53" s="4"/>
      <c r="XT53" s="3"/>
      <c r="XU53" s="4"/>
      <c r="XV53" s="3"/>
      <c r="XW53" s="5"/>
      <c r="XX53" s="3"/>
      <c r="XY53" s="4"/>
      <c r="XZ53" s="3"/>
      <c r="YA53" s="4"/>
      <c r="YB53" s="3"/>
      <c r="YC53" s="4"/>
      <c r="YD53" s="3"/>
      <c r="YE53" s="5"/>
      <c r="YF53" s="3"/>
      <c r="YG53" s="4"/>
      <c r="YH53" s="3"/>
      <c r="YI53" s="4"/>
      <c r="YJ53" s="3"/>
      <c r="YK53" s="4"/>
      <c r="YL53" s="3"/>
      <c r="YM53" s="4"/>
      <c r="YN53" s="3"/>
      <c r="YO53" s="4"/>
      <c r="YP53" s="3"/>
      <c r="YQ53" s="4"/>
      <c r="YR53" s="3"/>
      <c r="YS53" s="5"/>
      <c r="YT53" s="3"/>
      <c r="YU53" s="4"/>
      <c r="YV53" s="3"/>
      <c r="YW53" s="5"/>
      <c r="YX53" s="3"/>
      <c r="YY53" s="4"/>
      <c r="YZ53" s="3"/>
      <c r="ZA53" s="4"/>
      <c r="ZB53" s="3"/>
      <c r="ZC53" s="4"/>
      <c r="ZD53" s="3"/>
      <c r="ZE53" s="5"/>
      <c r="ZF53" s="3"/>
      <c r="ZG53" s="5"/>
      <c r="ZH53" s="3"/>
      <c r="ZI53" s="4"/>
      <c r="ZJ53" s="3"/>
      <c r="ZK53" s="4"/>
      <c r="ZL53" s="3"/>
      <c r="ZM53" s="5"/>
      <c r="ZN53" s="3"/>
      <c r="ZO53" s="4"/>
      <c r="ZP53" s="3"/>
      <c r="ZQ53" s="4"/>
      <c r="ZR53" s="3"/>
      <c r="ZS53" s="5"/>
      <c r="ZT53" s="3"/>
      <c r="ZU53" s="5"/>
      <c r="ZV53" s="3"/>
      <c r="ZW53" s="4"/>
      <c r="ZX53" s="3"/>
      <c r="ZY53" s="4"/>
      <c r="ZZ53" s="3"/>
      <c r="AAA53" s="5"/>
      <c r="AAB53" s="3"/>
      <c r="AAC53" s="4"/>
      <c r="AAD53" s="3"/>
      <c r="AAE53" s="4"/>
      <c r="AAF53" s="3"/>
      <c r="AAG53" s="5"/>
      <c r="AAH53" s="3"/>
      <c r="AAI53" s="5"/>
      <c r="AAJ53" s="3"/>
      <c r="AAK53" s="4"/>
      <c r="AAL53" s="3"/>
      <c r="AAM53" s="4"/>
      <c r="AAN53" s="3"/>
      <c r="AAO53" s="5"/>
      <c r="AAP53" s="3"/>
      <c r="AAQ53" s="4"/>
      <c r="AAR53" s="3"/>
      <c r="AAS53" s="4"/>
      <c r="AAT53" s="3"/>
      <c r="AAU53" s="5"/>
      <c r="AAV53" s="3"/>
      <c r="AAW53" s="5"/>
      <c r="AAX53" s="3"/>
      <c r="AAY53" s="4"/>
      <c r="AAZ53" s="3"/>
      <c r="ABA53" s="4"/>
      <c r="ABB53" s="3"/>
      <c r="ABC53" s="5"/>
      <c r="ABD53" s="3"/>
      <c r="ABE53" s="4"/>
      <c r="ABF53" s="3"/>
      <c r="ABG53" s="4"/>
      <c r="ABH53" s="3"/>
      <c r="ABI53" s="5"/>
      <c r="ABJ53" s="3"/>
      <c r="ABK53" s="5"/>
      <c r="ABL53" s="3"/>
      <c r="ABM53" s="4"/>
      <c r="ABN53" s="3"/>
      <c r="ABO53" s="4"/>
      <c r="ABP53" s="3"/>
      <c r="ABQ53" s="5"/>
      <c r="ABR53" s="3"/>
      <c r="ABS53" s="4"/>
      <c r="ABT53" s="3"/>
      <c r="ABU53" s="4"/>
      <c r="ABV53" s="3"/>
      <c r="ABW53" s="4"/>
      <c r="ABX53" s="3"/>
      <c r="ABY53" s="5"/>
      <c r="ABZ53" s="3"/>
      <c r="ACA53" s="4"/>
      <c r="ACB53" s="3"/>
      <c r="ACC53" s="4"/>
      <c r="ACD53" s="3"/>
      <c r="ACE53" s="4"/>
      <c r="ACF53" s="3"/>
      <c r="ACG53" s="4"/>
      <c r="ACH53" s="3"/>
      <c r="ACI53" s="4"/>
      <c r="ACJ53" s="3"/>
      <c r="ACK53" s="4"/>
      <c r="ACL53" s="3"/>
      <c r="ACM53" s="5"/>
      <c r="ACN53" s="3"/>
      <c r="ACO53" s="4"/>
      <c r="ACP53" s="3"/>
      <c r="ACQ53" s="5"/>
      <c r="ACR53" s="3"/>
      <c r="ACS53" s="4"/>
      <c r="ACT53" s="3"/>
      <c r="ACU53" s="4"/>
      <c r="ACV53" s="3"/>
      <c r="ACW53" s="4"/>
      <c r="ACX53" s="3"/>
      <c r="ACY53" s="5"/>
      <c r="ACZ53" s="3"/>
      <c r="ADA53" s="5"/>
      <c r="ADB53" s="3"/>
      <c r="ADC53" s="4"/>
      <c r="ADD53" s="3"/>
      <c r="ADE53" s="4"/>
      <c r="ADF53" s="3"/>
      <c r="ADG53" s="5"/>
    </row>
    <row r="54" spans="1:787" ht="20.25" customHeight="1">
      <c r="A54" s="259">
        <v>27</v>
      </c>
      <c r="B54" s="253"/>
      <c r="C54" s="56">
        <f>IF(B54="","",B54)</f>
      </c>
      <c r="D54" s="3"/>
      <c r="E54" s="4"/>
      <c r="F54" s="3"/>
      <c r="G54" s="4"/>
      <c r="H54" s="3"/>
      <c r="I54" s="4"/>
      <c r="J54" s="3"/>
      <c r="K54" s="5"/>
      <c r="L54" s="3"/>
      <c r="M54" s="4"/>
      <c r="N54" s="3"/>
      <c r="O54" s="4"/>
      <c r="P54" s="3"/>
      <c r="Q54" s="5"/>
      <c r="R54" s="3"/>
      <c r="S54" s="4"/>
      <c r="T54" s="3"/>
      <c r="U54" s="4"/>
      <c r="V54" s="3"/>
      <c r="W54" s="4"/>
      <c r="X54" s="3"/>
      <c r="Y54" s="5"/>
      <c r="Z54" s="3"/>
      <c r="AA54" s="4"/>
      <c r="AB54" s="3"/>
      <c r="AC54" s="4"/>
      <c r="AD54" s="3"/>
      <c r="AE54" s="4"/>
      <c r="AF54" s="3"/>
      <c r="AG54" s="4"/>
      <c r="AH54" s="3"/>
      <c r="AI54" s="4"/>
      <c r="AJ54" s="3"/>
      <c r="AK54" s="4"/>
      <c r="AL54" s="3"/>
      <c r="AM54" s="5"/>
      <c r="AN54" s="3"/>
      <c r="AO54" s="4"/>
      <c r="AP54" s="3"/>
      <c r="AQ54" s="4"/>
      <c r="AR54" s="3"/>
      <c r="AS54" s="4"/>
      <c r="AT54" s="3"/>
      <c r="AU54" s="4"/>
      <c r="AV54" s="3"/>
      <c r="AW54" s="4"/>
      <c r="AX54" s="3"/>
      <c r="AY54" s="4"/>
      <c r="AZ54" s="3"/>
      <c r="BA54" s="5"/>
      <c r="BB54" s="3"/>
      <c r="BC54" s="4"/>
      <c r="BD54" s="3"/>
      <c r="BE54" s="4"/>
      <c r="BF54" s="3"/>
      <c r="BG54" s="4"/>
      <c r="BH54" s="3"/>
      <c r="BI54" s="4"/>
      <c r="BJ54" s="3"/>
      <c r="BK54" s="4"/>
      <c r="BL54" s="3"/>
      <c r="BM54" s="4"/>
      <c r="BN54" s="3"/>
      <c r="BO54" s="5"/>
      <c r="BP54" s="3"/>
      <c r="BQ54" s="4"/>
      <c r="BR54" s="3"/>
      <c r="BS54" s="4"/>
      <c r="BT54" s="3"/>
      <c r="BU54" s="4"/>
      <c r="BV54" s="3"/>
      <c r="BW54" s="4"/>
      <c r="BX54" s="3"/>
      <c r="BY54" s="4"/>
      <c r="BZ54" s="3"/>
      <c r="CA54" s="4"/>
      <c r="CB54" s="3"/>
      <c r="CC54" s="5"/>
      <c r="CD54" s="3"/>
      <c r="CE54" s="4"/>
      <c r="CF54" s="3"/>
      <c r="CG54" s="5"/>
      <c r="CH54" s="3"/>
      <c r="CI54" s="4"/>
      <c r="CJ54" s="3"/>
      <c r="CK54" s="4"/>
      <c r="CL54" s="3"/>
      <c r="CM54" s="4"/>
      <c r="CN54" s="3"/>
      <c r="CO54" s="5"/>
      <c r="CP54" s="3"/>
      <c r="CQ54" s="5"/>
      <c r="CR54" s="3"/>
      <c r="CS54" s="4"/>
      <c r="CT54" s="3"/>
      <c r="CU54" s="4"/>
      <c r="CV54" s="3"/>
      <c r="CW54" s="5"/>
      <c r="CX54" s="3"/>
      <c r="CY54" s="4"/>
      <c r="CZ54" s="3"/>
      <c r="DA54" s="4"/>
      <c r="DB54" s="3"/>
      <c r="DC54" s="4"/>
      <c r="DD54" s="3"/>
      <c r="DE54" s="5"/>
      <c r="DF54" s="3"/>
      <c r="DG54" s="4"/>
      <c r="DH54" s="3"/>
      <c r="DI54" s="4"/>
      <c r="DJ54" s="3"/>
      <c r="DK54" s="5"/>
      <c r="DL54" s="3"/>
      <c r="DM54" s="4"/>
      <c r="DN54" s="3"/>
      <c r="DO54" s="4"/>
      <c r="DP54" s="3"/>
      <c r="DQ54" s="4"/>
      <c r="DR54" s="3"/>
      <c r="DS54" s="5"/>
      <c r="DT54" s="3"/>
      <c r="DU54" s="4"/>
      <c r="DV54" s="3"/>
      <c r="DW54" s="4"/>
      <c r="DX54" s="3"/>
      <c r="DY54" s="5"/>
      <c r="DZ54" s="3"/>
      <c r="EA54" s="4"/>
      <c r="EB54" s="3"/>
      <c r="EC54" s="4"/>
      <c r="ED54" s="3"/>
      <c r="EE54" s="4"/>
      <c r="EF54" s="3"/>
      <c r="EG54" s="5"/>
      <c r="EH54" s="3"/>
      <c r="EI54" s="4"/>
      <c r="EJ54" s="3"/>
      <c r="EK54" s="4"/>
      <c r="EL54" s="3"/>
      <c r="EM54" s="4"/>
      <c r="EN54" s="3"/>
      <c r="EO54" s="4"/>
      <c r="EP54" s="3"/>
      <c r="EQ54" s="4"/>
      <c r="ER54" s="3"/>
      <c r="ES54" s="4"/>
      <c r="ET54" s="3"/>
      <c r="EU54" s="5"/>
      <c r="EV54" s="3"/>
      <c r="EW54" s="4"/>
      <c r="EX54" s="3"/>
      <c r="EY54" s="4"/>
      <c r="EZ54" s="3"/>
      <c r="FA54" s="4"/>
      <c r="FB54" s="3"/>
      <c r="FC54" s="4"/>
      <c r="FD54" s="3"/>
      <c r="FE54" s="4"/>
      <c r="FF54" s="3"/>
      <c r="FG54" s="4"/>
      <c r="FH54" s="3"/>
      <c r="FI54" s="5"/>
      <c r="FJ54" s="3"/>
      <c r="FK54" s="4"/>
      <c r="FL54" s="3"/>
      <c r="FM54" s="4"/>
      <c r="FN54" s="3"/>
      <c r="FO54" s="4"/>
      <c r="FP54" s="3"/>
      <c r="FQ54" s="4"/>
      <c r="FR54" s="3"/>
      <c r="FS54" s="4"/>
      <c r="FT54" s="3"/>
      <c r="FU54" s="4"/>
      <c r="FV54" s="3"/>
      <c r="FW54" s="5"/>
      <c r="FX54" s="3"/>
      <c r="FY54" s="4"/>
      <c r="FZ54" s="3"/>
      <c r="GA54" s="5"/>
      <c r="GB54" s="3"/>
      <c r="GC54" s="4"/>
      <c r="GD54" s="3"/>
      <c r="GE54" s="4"/>
      <c r="GF54" s="3"/>
      <c r="GG54" s="4"/>
      <c r="GH54" s="3"/>
      <c r="GI54" s="5"/>
      <c r="GJ54" s="3"/>
      <c r="GK54" s="5"/>
      <c r="GL54" s="3"/>
      <c r="GM54" s="4"/>
      <c r="GN54" s="3"/>
      <c r="GO54" s="4"/>
      <c r="GP54" s="3"/>
      <c r="GQ54" s="5"/>
      <c r="GR54" s="3"/>
      <c r="GS54" s="4"/>
      <c r="GT54" s="3"/>
      <c r="GU54" s="4"/>
      <c r="GV54" s="3"/>
      <c r="GW54" s="4"/>
      <c r="GX54" s="3"/>
      <c r="GY54" s="5"/>
      <c r="GZ54" s="3"/>
      <c r="HA54" s="4"/>
      <c r="HB54" s="3"/>
      <c r="HC54" s="4"/>
      <c r="HD54" s="3"/>
      <c r="HE54" s="5"/>
      <c r="HF54" s="3"/>
      <c r="HG54" s="4"/>
      <c r="HH54" s="3"/>
      <c r="HI54" s="4"/>
      <c r="HJ54" s="3"/>
      <c r="HK54" s="4"/>
      <c r="HL54" s="3"/>
      <c r="HM54" s="5"/>
      <c r="HN54" s="3"/>
      <c r="HO54" s="4"/>
      <c r="HP54" s="3"/>
      <c r="HQ54" s="4"/>
      <c r="HR54" s="3"/>
      <c r="HS54" s="5"/>
      <c r="HT54" s="3"/>
      <c r="HU54" s="4"/>
      <c r="HV54" s="3"/>
      <c r="HW54" s="4"/>
      <c r="HX54" s="3"/>
      <c r="HY54" s="4"/>
      <c r="HZ54" s="3"/>
      <c r="IA54" s="5"/>
      <c r="IB54" s="3"/>
      <c r="IC54" s="4"/>
      <c r="ID54" s="3"/>
      <c r="IE54" s="4"/>
      <c r="IF54" s="3"/>
      <c r="IG54" s="4"/>
      <c r="IH54" s="3"/>
      <c r="II54" s="4"/>
      <c r="IJ54" s="3"/>
      <c r="IK54" s="4"/>
      <c r="IL54" s="3"/>
      <c r="IM54" s="4"/>
      <c r="IN54" s="3"/>
      <c r="IO54" s="5"/>
      <c r="IP54" s="3"/>
      <c r="IQ54" s="4"/>
      <c r="IR54" s="3"/>
      <c r="IS54" s="4"/>
      <c r="IT54" s="3"/>
      <c r="IU54" s="4"/>
      <c r="IV54" s="3"/>
      <c r="IW54" s="4"/>
      <c r="IX54" s="3"/>
      <c r="IY54" s="4"/>
      <c r="IZ54" s="3"/>
      <c r="JA54" s="4"/>
      <c r="JB54" s="3"/>
      <c r="JC54" s="5"/>
      <c r="JD54" s="3"/>
      <c r="JE54" s="4"/>
      <c r="JF54" s="3"/>
      <c r="JG54" s="4"/>
      <c r="JH54" s="3"/>
      <c r="JI54" s="4"/>
      <c r="JJ54" s="3"/>
      <c r="JK54" s="4"/>
      <c r="JL54" s="3"/>
      <c r="JM54" s="4"/>
      <c r="JN54" s="3"/>
      <c r="JO54" s="4"/>
      <c r="JP54" s="3"/>
      <c r="JQ54" s="5"/>
      <c r="JR54" s="3"/>
      <c r="JS54" s="4"/>
      <c r="JT54" s="3"/>
      <c r="JU54" s="5"/>
      <c r="JV54" s="3"/>
      <c r="JW54" s="4"/>
      <c r="JX54" s="3"/>
      <c r="JY54" s="4"/>
      <c r="JZ54" s="3"/>
      <c r="KA54" s="4"/>
      <c r="KB54" s="3"/>
      <c r="KC54" s="5"/>
      <c r="KD54" s="3"/>
      <c r="KE54" s="5"/>
      <c r="KF54" s="3"/>
      <c r="KG54" s="4"/>
      <c r="KH54" s="3"/>
      <c r="KI54" s="4"/>
      <c r="KJ54" s="3"/>
      <c r="KK54" s="5"/>
      <c r="KL54" s="3"/>
      <c r="KM54" s="4"/>
      <c r="KN54" s="3"/>
      <c r="KO54" s="4"/>
      <c r="KP54" s="3"/>
      <c r="KQ54" s="4"/>
      <c r="KR54" s="3"/>
      <c r="KS54" s="5"/>
      <c r="KT54" s="3"/>
      <c r="KU54" s="4"/>
      <c r="KV54" s="3"/>
      <c r="KW54" s="4"/>
      <c r="KX54" s="3"/>
      <c r="KY54" s="5"/>
      <c r="KZ54" s="3"/>
      <c r="LA54" s="4"/>
      <c r="LB54" s="3"/>
      <c r="LC54" s="4"/>
      <c r="LD54" s="3"/>
      <c r="LE54" s="4"/>
      <c r="LF54" s="3"/>
      <c r="LG54" s="5"/>
      <c r="LH54" s="3"/>
      <c r="LI54" s="4"/>
      <c r="LJ54" s="3"/>
      <c r="LK54" s="4"/>
      <c r="LL54" s="3"/>
      <c r="LM54" s="5"/>
      <c r="LN54" s="3"/>
      <c r="LO54" s="4"/>
      <c r="LP54" s="3"/>
      <c r="LQ54" s="4"/>
      <c r="LR54" s="3"/>
      <c r="LS54" s="4"/>
      <c r="LT54" s="3"/>
      <c r="LU54" s="5"/>
      <c r="LV54" s="3"/>
      <c r="LW54" s="4"/>
      <c r="LX54" s="3"/>
      <c r="LY54" s="4"/>
      <c r="LZ54" s="3"/>
      <c r="MA54" s="4"/>
      <c r="MB54" s="3"/>
      <c r="MC54" s="4"/>
      <c r="MD54" s="3"/>
      <c r="ME54" s="4"/>
      <c r="MF54" s="3"/>
      <c r="MG54" s="4"/>
      <c r="MH54" s="3"/>
      <c r="MI54" s="5"/>
      <c r="MJ54" s="3"/>
      <c r="MK54" s="4"/>
      <c r="ML54" s="3"/>
      <c r="MM54" s="4"/>
      <c r="MN54" s="3"/>
      <c r="MO54" s="4"/>
      <c r="MP54" s="3"/>
      <c r="MQ54" s="4"/>
      <c r="MR54" s="3"/>
      <c r="MS54" s="4"/>
      <c r="MT54" s="3"/>
      <c r="MU54" s="4"/>
      <c r="MV54" s="3"/>
      <c r="MW54" s="5"/>
      <c r="MX54" s="3"/>
      <c r="MY54" s="4"/>
      <c r="MZ54" s="3"/>
      <c r="NA54" s="4"/>
      <c r="NB54" s="3"/>
      <c r="NC54" s="4"/>
      <c r="ND54" s="3"/>
      <c r="NE54" s="4"/>
      <c r="NF54" s="3"/>
      <c r="NG54" s="4"/>
      <c r="NH54" s="3"/>
      <c r="NI54" s="4"/>
      <c r="NJ54" s="3"/>
      <c r="NK54" s="5"/>
      <c r="NL54" s="3"/>
      <c r="NM54" s="4"/>
      <c r="NN54" s="3"/>
      <c r="NO54" s="5"/>
      <c r="NP54" s="3"/>
      <c r="NQ54" s="4"/>
      <c r="NR54" s="3"/>
      <c r="NS54" s="4"/>
      <c r="NT54" s="3"/>
      <c r="NU54" s="4"/>
      <c r="NV54" s="3"/>
      <c r="NW54" s="5"/>
      <c r="NX54" s="3"/>
      <c r="NY54" s="5"/>
      <c r="NZ54" s="3"/>
      <c r="OA54" s="4"/>
      <c r="OB54" s="3"/>
      <c r="OC54" s="4"/>
      <c r="OD54" s="3"/>
      <c r="OE54" s="5"/>
      <c r="OF54" s="3"/>
      <c r="OG54" s="4"/>
      <c r="OH54" s="3"/>
      <c r="OI54" s="4"/>
      <c r="OJ54" s="3"/>
      <c r="OK54" s="4"/>
      <c r="OL54" s="3"/>
      <c r="OM54" s="5"/>
      <c r="ON54" s="3"/>
      <c r="OO54" s="4"/>
      <c r="OP54" s="3"/>
      <c r="OQ54" s="4"/>
      <c r="OR54" s="3"/>
      <c r="OS54" s="5"/>
      <c r="OT54" s="3"/>
      <c r="OU54" s="4"/>
      <c r="OV54" s="3"/>
      <c r="OW54" s="4"/>
      <c r="OX54" s="3"/>
      <c r="OY54" s="4"/>
      <c r="OZ54" s="3"/>
      <c r="PA54" s="5"/>
      <c r="PB54" s="3"/>
      <c r="PC54" s="4"/>
      <c r="PD54" s="3"/>
      <c r="PE54" s="4"/>
      <c r="PF54" s="3"/>
      <c r="PG54" s="5"/>
      <c r="PH54" s="3"/>
      <c r="PI54" s="4"/>
      <c r="PJ54" s="3"/>
      <c r="PK54" s="4"/>
      <c r="PL54" s="3"/>
      <c r="PM54" s="4"/>
      <c r="PN54" s="3"/>
      <c r="PO54" s="5"/>
      <c r="PP54" s="3"/>
      <c r="PQ54" s="4"/>
      <c r="PR54" s="3"/>
      <c r="PS54" s="4"/>
      <c r="PT54" s="3"/>
      <c r="PU54" s="4"/>
      <c r="PV54" s="3"/>
      <c r="PW54" s="4"/>
      <c r="PX54" s="3"/>
      <c r="PY54" s="4"/>
      <c r="PZ54" s="3"/>
      <c r="QA54" s="4"/>
      <c r="QB54" s="3"/>
      <c r="QC54" s="5"/>
      <c r="QD54" s="3"/>
      <c r="QE54" s="4"/>
      <c r="QF54" s="3"/>
      <c r="QG54" s="4"/>
      <c r="QH54" s="3"/>
      <c r="QI54" s="4"/>
      <c r="QJ54" s="3"/>
      <c r="QK54" s="4"/>
      <c r="QL54" s="3"/>
      <c r="QM54" s="4"/>
      <c r="QN54" s="3"/>
      <c r="QO54" s="4"/>
      <c r="QP54" s="3"/>
      <c r="QQ54" s="5"/>
      <c r="QR54" s="3"/>
      <c r="QS54" s="4"/>
      <c r="QT54" s="3"/>
      <c r="QU54" s="4"/>
      <c r="QV54" s="3"/>
      <c r="QW54" s="4"/>
      <c r="QX54" s="3"/>
      <c r="QY54" s="4"/>
      <c r="QZ54" s="3"/>
      <c r="RA54" s="4"/>
      <c r="RB54" s="3"/>
      <c r="RC54" s="4"/>
      <c r="RD54" s="3"/>
      <c r="RE54" s="5"/>
      <c r="RF54" s="3"/>
      <c r="RG54" s="4"/>
      <c r="RH54" s="3"/>
      <c r="RI54" s="5"/>
      <c r="RJ54" s="3"/>
      <c r="RK54" s="4"/>
      <c r="RL54" s="3"/>
      <c r="RM54" s="4"/>
      <c r="RN54" s="3"/>
      <c r="RO54" s="4"/>
      <c r="RP54" s="3"/>
      <c r="RQ54" s="5"/>
      <c r="RR54" s="3"/>
      <c r="RS54" s="5"/>
      <c r="RT54" s="3"/>
      <c r="RU54" s="4"/>
      <c r="RV54" s="3"/>
      <c r="RW54" s="4"/>
      <c r="RX54" s="3"/>
      <c r="RY54" s="5"/>
      <c r="RZ54" s="3"/>
      <c r="SA54" s="4"/>
      <c r="SB54" s="3"/>
      <c r="SC54" s="4"/>
      <c r="SD54" s="3"/>
      <c r="SE54" s="4"/>
      <c r="SF54" s="3"/>
      <c r="SG54" s="5"/>
      <c r="SH54" s="3"/>
      <c r="SI54" s="4"/>
      <c r="SJ54" s="3"/>
      <c r="SK54" s="4"/>
      <c r="SL54" s="3"/>
      <c r="SM54" s="5"/>
      <c r="SN54" s="3"/>
      <c r="SO54" s="4"/>
      <c r="SP54" s="3"/>
      <c r="SQ54" s="4"/>
      <c r="SR54" s="3"/>
      <c r="SS54" s="4"/>
      <c r="ST54" s="3"/>
      <c r="SU54" s="5"/>
      <c r="SV54" s="3"/>
      <c r="SW54" s="4"/>
      <c r="SX54" s="3"/>
      <c r="SY54" s="4"/>
      <c r="SZ54" s="3"/>
      <c r="TA54" s="5"/>
      <c r="TB54" s="3"/>
      <c r="TC54" s="4"/>
      <c r="TD54" s="3"/>
      <c r="TE54" s="4"/>
      <c r="TF54" s="3"/>
      <c r="TG54" s="4"/>
      <c r="TH54" s="3"/>
      <c r="TI54" s="5"/>
      <c r="TJ54" s="3"/>
      <c r="TK54" s="4"/>
      <c r="TL54" s="3"/>
      <c r="TM54" s="4"/>
      <c r="TN54" s="3"/>
      <c r="TO54" s="4"/>
      <c r="TP54" s="3"/>
      <c r="TQ54" s="4"/>
      <c r="TR54" s="3"/>
      <c r="TS54" s="4"/>
      <c r="TT54" s="3"/>
      <c r="TU54" s="4"/>
      <c r="TV54" s="3"/>
      <c r="TW54" s="5"/>
      <c r="TX54" s="3"/>
      <c r="TY54" s="4"/>
      <c r="TZ54" s="3"/>
      <c r="UA54" s="4"/>
      <c r="UB54" s="3"/>
      <c r="UC54" s="4"/>
      <c r="UD54" s="3"/>
      <c r="UE54" s="4"/>
      <c r="UF54" s="3"/>
      <c r="UG54" s="4"/>
      <c r="UH54" s="3"/>
      <c r="UI54" s="4"/>
      <c r="UJ54" s="3"/>
      <c r="UK54" s="5"/>
      <c r="UL54" s="3"/>
      <c r="UM54" s="4"/>
      <c r="UN54" s="3"/>
      <c r="UO54" s="4"/>
      <c r="UP54" s="3"/>
      <c r="UQ54" s="4"/>
      <c r="UR54" s="3"/>
      <c r="US54" s="4"/>
      <c r="UT54" s="3"/>
      <c r="UU54" s="4"/>
      <c r="UV54" s="3"/>
      <c r="UW54" s="4"/>
      <c r="UX54" s="3"/>
      <c r="UY54" s="5"/>
      <c r="UZ54" s="3"/>
      <c r="VA54" s="4"/>
      <c r="VB54" s="3"/>
      <c r="VC54" s="5"/>
      <c r="VD54" s="3"/>
      <c r="VE54" s="4"/>
      <c r="VF54" s="3"/>
      <c r="VG54" s="4"/>
      <c r="VH54" s="3"/>
      <c r="VI54" s="4"/>
      <c r="VJ54" s="3"/>
      <c r="VK54" s="5"/>
      <c r="VL54" s="3"/>
      <c r="VM54" s="5"/>
      <c r="VN54" s="3"/>
      <c r="VO54" s="4"/>
      <c r="VP54" s="3"/>
      <c r="VQ54" s="4"/>
      <c r="VR54" s="3"/>
      <c r="VS54" s="5"/>
      <c r="VT54" s="3"/>
      <c r="VU54" s="4"/>
      <c r="VV54" s="3"/>
      <c r="VW54" s="4"/>
      <c r="VX54" s="3"/>
      <c r="VY54" s="5"/>
      <c r="VZ54" s="3"/>
      <c r="WA54" s="5"/>
      <c r="WB54" s="3"/>
      <c r="WC54" s="4"/>
      <c r="WD54" s="3"/>
      <c r="WE54" s="4"/>
      <c r="WF54" s="3"/>
      <c r="WG54" s="5"/>
      <c r="WH54" s="3"/>
      <c r="WI54" s="4"/>
      <c r="WJ54" s="3"/>
      <c r="WK54" s="4"/>
      <c r="WL54" s="3"/>
      <c r="WM54" s="5"/>
      <c r="WN54" s="3"/>
      <c r="WO54" s="5"/>
      <c r="WP54" s="3"/>
      <c r="WQ54" s="4"/>
      <c r="WR54" s="3"/>
      <c r="WS54" s="4"/>
      <c r="WT54" s="3"/>
      <c r="WU54" s="5"/>
      <c r="WV54" s="3"/>
      <c r="WW54" s="4"/>
      <c r="WX54" s="3"/>
      <c r="WY54" s="4"/>
      <c r="WZ54" s="3"/>
      <c r="XA54" s="5"/>
      <c r="XB54" s="3"/>
      <c r="XC54" s="5"/>
      <c r="XD54" s="3"/>
      <c r="XE54" s="4"/>
      <c r="XF54" s="3"/>
      <c r="XG54" s="4"/>
      <c r="XH54" s="3"/>
      <c r="XI54" s="5"/>
      <c r="XJ54" s="3"/>
      <c r="XK54" s="4"/>
      <c r="XL54" s="3"/>
      <c r="XM54" s="4"/>
      <c r="XN54" s="3"/>
      <c r="XO54" s="5"/>
      <c r="XP54" s="3"/>
      <c r="XQ54" s="5"/>
      <c r="XR54" s="3"/>
      <c r="XS54" s="4"/>
      <c r="XT54" s="3"/>
      <c r="XU54" s="4"/>
      <c r="XV54" s="3"/>
      <c r="XW54" s="5"/>
      <c r="XX54" s="3"/>
      <c r="XY54" s="4"/>
      <c r="XZ54" s="3"/>
      <c r="YA54" s="4"/>
      <c r="YB54" s="3"/>
      <c r="YC54" s="4"/>
      <c r="YD54" s="3"/>
      <c r="YE54" s="5"/>
      <c r="YF54" s="3"/>
      <c r="YG54" s="4"/>
      <c r="YH54" s="3"/>
      <c r="YI54" s="4"/>
      <c r="YJ54" s="3"/>
      <c r="YK54" s="4"/>
      <c r="YL54" s="3"/>
      <c r="YM54" s="4"/>
      <c r="YN54" s="3"/>
      <c r="YO54" s="4"/>
      <c r="YP54" s="3"/>
      <c r="YQ54" s="4"/>
      <c r="YR54" s="3"/>
      <c r="YS54" s="5"/>
      <c r="YT54" s="3"/>
      <c r="YU54" s="4"/>
      <c r="YV54" s="3"/>
      <c r="YW54" s="5"/>
      <c r="YX54" s="3"/>
      <c r="YY54" s="4"/>
      <c r="YZ54" s="3"/>
      <c r="ZA54" s="4"/>
      <c r="ZB54" s="3"/>
      <c r="ZC54" s="4"/>
      <c r="ZD54" s="3"/>
      <c r="ZE54" s="5"/>
      <c r="ZF54" s="3"/>
      <c r="ZG54" s="5"/>
      <c r="ZH54" s="3"/>
      <c r="ZI54" s="4"/>
      <c r="ZJ54" s="3"/>
      <c r="ZK54" s="4"/>
      <c r="ZL54" s="3"/>
      <c r="ZM54" s="5"/>
      <c r="ZN54" s="3"/>
      <c r="ZO54" s="4"/>
      <c r="ZP54" s="3"/>
      <c r="ZQ54" s="4"/>
      <c r="ZR54" s="3"/>
      <c r="ZS54" s="5"/>
      <c r="ZT54" s="3"/>
      <c r="ZU54" s="5"/>
      <c r="ZV54" s="3"/>
      <c r="ZW54" s="4"/>
      <c r="ZX54" s="3"/>
      <c r="ZY54" s="4"/>
      <c r="ZZ54" s="3"/>
      <c r="AAA54" s="5"/>
      <c r="AAB54" s="3"/>
      <c r="AAC54" s="4"/>
      <c r="AAD54" s="3"/>
      <c r="AAE54" s="4"/>
      <c r="AAF54" s="3"/>
      <c r="AAG54" s="5"/>
      <c r="AAH54" s="3"/>
      <c r="AAI54" s="5"/>
      <c r="AAJ54" s="3"/>
      <c r="AAK54" s="4"/>
      <c r="AAL54" s="3"/>
      <c r="AAM54" s="4"/>
      <c r="AAN54" s="3"/>
      <c r="AAO54" s="5"/>
      <c r="AAP54" s="3"/>
      <c r="AAQ54" s="4"/>
      <c r="AAR54" s="3"/>
      <c r="AAS54" s="4"/>
      <c r="AAT54" s="3"/>
      <c r="AAU54" s="5"/>
      <c r="AAV54" s="3"/>
      <c r="AAW54" s="5"/>
      <c r="AAX54" s="3"/>
      <c r="AAY54" s="4"/>
      <c r="AAZ54" s="3"/>
      <c r="ABA54" s="4"/>
      <c r="ABB54" s="3"/>
      <c r="ABC54" s="5"/>
      <c r="ABD54" s="3"/>
      <c r="ABE54" s="4"/>
      <c r="ABF54" s="3"/>
      <c r="ABG54" s="4"/>
      <c r="ABH54" s="3"/>
      <c r="ABI54" s="5"/>
      <c r="ABJ54" s="3"/>
      <c r="ABK54" s="5"/>
      <c r="ABL54" s="3"/>
      <c r="ABM54" s="4"/>
      <c r="ABN54" s="3"/>
      <c r="ABO54" s="4"/>
      <c r="ABP54" s="3"/>
      <c r="ABQ54" s="5"/>
      <c r="ABR54" s="3"/>
      <c r="ABS54" s="4"/>
      <c r="ABT54" s="3"/>
      <c r="ABU54" s="4"/>
      <c r="ABV54" s="3"/>
      <c r="ABW54" s="4"/>
      <c r="ABX54" s="3"/>
      <c r="ABY54" s="5"/>
      <c r="ABZ54" s="3"/>
      <c r="ACA54" s="4"/>
      <c r="ACB54" s="3"/>
      <c r="ACC54" s="4"/>
      <c r="ACD54" s="3"/>
      <c r="ACE54" s="4"/>
      <c r="ACF54" s="3"/>
      <c r="ACG54" s="4"/>
      <c r="ACH54" s="3"/>
      <c r="ACI54" s="4"/>
      <c r="ACJ54" s="3"/>
      <c r="ACK54" s="4"/>
      <c r="ACL54" s="3"/>
      <c r="ACM54" s="5"/>
      <c r="ACN54" s="3"/>
      <c r="ACO54" s="4"/>
      <c r="ACP54" s="3"/>
      <c r="ACQ54" s="5"/>
      <c r="ACR54" s="3"/>
      <c r="ACS54" s="4"/>
      <c r="ACT54" s="3"/>
      <c r="ACU54" s="4"/>
      <c r="ACV54" s="3"/>
      <c r="ACW54" s="4"/>
      <c r="ACX54" s="3"/>
      <c r="ACY54" s="5"/>
      <c r="ACZ54" s="3"/>
      <c r="ADA54" s="5"/>
      <c r="ADB54" s="3"/>
      <c r="ADC54" s="4"/>
      <c r="ADD54" s="3"/>
      <c r="ADE54" s="4"/>
      <c r="ADF54" s="3"/>
      <c r="ADG54" s="5"/>
    </row>
    <row r="55" spans="1:787" ht="20.25" customHeight="1">
      <c r="A55" s="259"/>
      <c r="B55" s="253"/>
      <c r="C55" s="56">
        <f>IF(B54="","",CONCATENATE(B54,1))</f>
      </c>
      <c r="D55" s="3"/>
      <c r="E55" s="4"/>
      <c r="F55" s="3"/>
      <c r="G55" s="4"/>
      <c r="H55" s="3"/>
      <c r="I55" s="4"/>
      <c r="J55" s="3"/>
      <c r="K55" s="5"/>
      <c r="L55" s="3"/>
      <c r="M55" s="4"/>
      <c r="N55" s="3"/>
      <c r="O55" s="4"/>
      <c r="P55" s="3"/>
      <c r="Q55" s="5"/>
      <c r="R55" s="3"/>
      <c r="S55" s="4"/>
      <c r="T55" s="3"/>
      <c r="U55" s="4"/>
      <c r="V55" s="3"/>
      <c r="W55" s="4"/>
      <c r="X55" s="3"/>
      <c r="Y55" s="5"/>
      <c r="Z55" s="3"/>
      <c r="AA55" s="4"/>
      <c r="AB55" s="3"/>
      <c r="AC55" s="4"/>
      <c r="AD55" s="3"/>
      <c r="AE55" s="4"/>
      <c r="AF55" s="3"/>
      <c r="AG55" s="4"/>
      <c r="AH55" s="3"/>
      <c r="AI55" s="4"/>
      <c r="AJ55" s="3"/>
      <c r="AK55" s="4"/>
      <c r="AL55" s="3"/>
      <c r="AM55" s="5"/>
      <c r="AN55" s="3"/>
      <c r="AO55" s="4"/>
      <c r="AP55" s="3"/>
      <c r="AQ55" s="4"/>
      <c r="AR55" s="3"/>
      <c r="AS55" s="4"/>
      <c r="AT55" s="3"/>
      <c r="AU55" s="4"/>
      <c r="AV55" s="3"/>
      <c r="AW55" s="4"/>
      <c r="AX55" s="3"/>
      <c r="AY55" s="4"/>
      <c r="AZ55" s="3"/>
      <c r="BA55" s="5"/>
      <c r="BB55" s="3"/>
      <c r="BC55" s="4"/>
      <c r="BD55" s="3"/>
      <c r="BE55" s="4"/>
      <c r="BF55" s="3"/>
      <c r="BG55" s="4"/>
      <c r="BH55" s="3"/>
      <c r="BI55" s="4"/>
      <c r="BJ55" s="3"/>
      <c r="BK55" s="4"/>
      <c r="BL55" s="3"/>
      <c r="BM55" s="4"/>
      <c r="BN55" s="3"/>
      <c r="BO55" s="5"/>
      <c r="BP55" s="3"/>
      <c r="BQ55" s="4"/>
      <c r="BR55" s="3"/>
      <c r="BS55" s="4"/>
      <c r="BT55" s="3"/>
      <c r="BU55" s="4"/>
      <c r="BV55" s="3"/>
      <c r="BW55" s="4"/>
      <c r="BX55" s="3"/>
      <c r="BY55" s="4"/>
      <c r="BZ55" s="3"/>
      <c r="CA55" s="4"/>
      <c r="CB55" s="3"/>
      <c r="CC55" s="5"/>
      <c r="CD55" s="3"/>
      <c r="CE55" s="4"/>
      <c r="CF55" s="3"/>
      <c r="CG55" s="5"/>
      <c r="CH55" s="3"/>
      <c r="CI55" s="4"/>
      <c r="CJ55" s="3"/>
      <c r="CK55" s="4"/>
      <c r="CL55" s="3"/>
      <c r="CM55" s="4"/>
      <c r="CN55" s="3"/>
      <c r="CO55" s="5"/>
      <c r="CP55" s="3"/>
      <c r="CQ55" s="5"/>
      <c r="CR55" s="3"/>
      <c r="CS55" s="4"/>
      <c r="CT55" s="3"/>
      <c r="CU55" s="4"/>
      <c r="CV55" s="3"/>
      <c r="CW55" s="5"/>
      <c r="CX55" s="3"/>
      <c r="CY55" s="4"/>
      <c r="CZ55" s="3"/>
      <c r="DA55" s="4"/>
      <c r="DB55" s="3"/>
      <c r="DC55" s="4"/>
      <c r="DD55" s="3"/>
      <c r="DE55" s="5"/>
      <c r="DF55" s="3"/>
      <c r="DG55" s="4"/>
      <c r="DH55" s="3"/>
      <c r="DI55" s="4"/>
      <c r="DJ55" s="3"/>
      <c r="DK55" s="5"/>
      <c r="DL55" s="3"/>
      <c r="DM55" s="4"/>
      <c r="DN55" s="3"/>
      <c r="DO55" s="4"/>
      <c r="DP55" s="3"/>
      <c r="DQ55" s="4"/>
      <c r="DR55" s="3"/>
      <c r="DS55" s="5"/>
      <c r="DT55" s="3"/>
      <c r="DU55" s="4"/>
      <c r="DV55" s="3"/>
      <c r="DW55" s="4"/>
      <c r="DX55" s="3"/>
      <c r="DY55" s="5"/>
      <c r="DZ55" s="3"/>
      <c r="EA55" s="4"/>
      <c r="EB55" s="3"/>
      <c r="EC55" s="4"/>
      <c r="ED55" s="3"/>
      <c r="EE55" s="4"/>
      <c r="EF55" s="3"/>
      <c r="EG55" s="5"/>
      <c r="EH55" s="3"/>
      <c r="EI55" s="4"/>
      <c r="EJ55" s="3"/>
      <c r="EK55" s="4"/>
      <c r="EL55" s="3"/>
      <c r="EM55" s="4"/>
      <c r="EN55" s="3"/>
      <c r="EO55" s="4"/>
      <c r="EP55" s="3"/>
      <c r="EQ55" s="4"/>
      <c r="ER55" s="3"/>
      <c r="ES55" s="4"/>
      <c r="ET55" s="3"/>
      <c r="EU55" s="5"/>
      <c r="EV55" s="3"/>
      <c r="EW55" s="4"/>
      <c r="EX55" s="3"/>
      <c r="EY55" s="4"/>
      <c r="EZ55" s="3"/>
      <c r="FA55" s="4"/>
      <c r="FB55" s="3"/>
      <c r="FC55" s="4"/>
      <c r="FD55" s="3"/>
      <c r="FE55" s="4"/>
      <c r="FF55" s="3"/>
      <c r="FG55" s="4"/>
      <c r="FH55" s="3"/>
      <c r="FI55" s="5"/>
      <c r="FJ55" s="3"/>
      <c r="FK55" s="4"/>
      <c r="FL55" s="3"/>
      <c r="FM55" s="4"/>
      <c r="FN55" s="3"/>
      <c r="FO55" s="4"/>
      <c r="FP55" s="3"/>
      <c r="FQ55" s="4"/>
      <c r="FR55" s="3"/>
      <c r="FS55" s="4"/>
      <c r="FT55" s="3"/>
      <c r="FU55" s="4"/>
      <c r="FV55" s="3"/>
      <c r="FW55" s="5"/>
      <c r="FX55" s="3"/>
      <c r="FY55" s="4"/>
      <c r="FZ55" s="3"/>
      <c r="GA55" s="5"/>
      <c r="GB55" s="3"/>
      <c r="GC55" s="4"/>
      <c r="GD55" s="3"/>
      <c r="GE55" s="4"/>
      <c r="GF55" s="3"/>
      <c r="GG55" s="4"/>
      <c r="GH55" s="3"/>
      <c r="GI55" s="5"/>
      <c r="GJ55" s="3"/>
      <c r="GK55" s="5"/>
      <c r="GL55" s="3"/>
      <c r="GM55" s="4"/>
      <c r="GN55" s="3"/>
      <c r="GO55" s="4"/>
      <c r="GP55" s="3"/>
      <c r="GQ55" s="5"/>
      <c r="GR55" s="3"/>
      <c r="GS55" s="4"/>
      <c r="GT55" s="3"/>
      <c r="GU55" s="4"/>
      <c r="GV55" s="3"/>
      <c r="GW55" s="4"/>
      <c r="GX55" s="3"/>
      <c r="GY55" s="5"/>
      <c r="GZ55" s="3"/>
      <c r="HA55" s="4"/>
      <c r="HB55" s="3"/>
      <c r="HC55" s="4"/>
      <c r="HD55" s="3"/>
      <c r="HE55" s="5"/>
      <c r="HF55" s="3"/>
      <c r="HG55" s="4"/>
      <c r="HH55" s="3"/>
      <c r="HI55" s="4"/>
      <c r="HJ55" s="3"/>
      <c r="HK55" s="4"/>
      <c r="HL55" s="3"/>
      <c r="HM55" s="5"/>
      <c r="HN55" s="3"/>
      <c r="HO55" s="4"/>
      <c r="HP55" s="3"/>
      <c r="HQ55" s="4"/>
      <c r="HR55" s="3"/>
      <c r="HS55" s="5"/>
      <c r="HT55" s="3"/>
      <c r="HU55" s="4"/>
      <c r="HV55" s="3"/>
      <c r="HW55" s="4"/>
      <c r="HX55" s="3"/>
      <c r="HY55" s="4"/>
      <c r="HZ55" s="3"/>
      <c r="IA55" s="5"/>
      <c r="IB55" s="3"/>
      <c r="IC55" s="4"/>
      <c r="ID55" s="3"/>
      <c r="IE55" s="4"/>
      <c r="IF55" s="3"/>
      <c r="IG55" s="4"/>
      <c r="IH55" s="3"/>
      <c r="II55" s="4"/>
      <c r="IJ55" s="3"/>
      <c r="IK55" s="4"/>
      <c r="IL55" s="3"/>
      <c r="IM55" s="4"/>
      <c r="IN55" s="3"/>
      <c r="IO55" s="5"/>
      <c r="IP55" s="3"/>
      <c r="IQ55" s="4"/>
      <c r="IR55" s="3"/>
      <c r="IS55" s="4"/>
      <c r="IT55" s="3"/>
      <c r="IU55" s="4"/>
      <c r="IV55" s="3"/>
      <c r="IW55" s="4"/>
      <c r="IX55" s="3"/>
      <c r="IY55" s="4"/>
      <c r="IZ55" s="3"/>
      <c r="JA55" s="4"/>
      <c r="JB55" s="3"/>
      <c r="JC55" s="5"/>
      <c r="JD55" s="3"/>
      <c r="JE55" s="4"/>
      <c r="JF55" s="3"/>
      <c r="JG55" s="4"/>
      <c r="JH55" s="3"/>
      <c r="JI55" s="4"/>
      <c r="JJ55" s="3"/>
      <c r="JK55" s="4"/>
      <c r="JL55" s="3"/>
      <c r="JM55" s="4"/>
      <c r="JN55" s="3"/>
      <c r="JO55" s="4"/>
      <c r="JP55" s="3"/>
      <c r="JQ55" s="5"/>
      <c r="JR55" s="3"/>
      <c r="JS55" s="4"/>
      <c r="JT55" s="3"/>
      <c r="JU55" s="5"/>
      <c r="JV55" s="3"/>
      <c r="JW55" s="4"/>
      <c r="JX55" s="3"/>
      <c r="JY55" s="4"/>
      <c r="JZ55" s="3"/>
      <c r="KA55" s="4"/>
      <c r="KB55" s="3"/>
      <c r="KC55" s="5"/>
      <c r="KD55" s="3"/>
      <c r="KE55" s="5"/>
      <c r="KF55" s="3"/>
      <c r="KG55" s="4"/>
      <c r="KH55" s="3"/>
      <c r="KI55" s="4"/>
      <c r="KJ55" s="3"/>
      <c r="KK55" s="5"/>
      <c r="KL55" s="3"/>
      <c r="KM55" s="4"/>
      <c r="KN55" s="3"/>
      <c r="KO55" s="4"/>
      <c r="KP55" s="3"/>
      <c r="KQ55" s="4"/>
      <c r="KR55" s="3"/>
      <c r="KS55" s="5"/>
      <c r="KT55" s="3"/>
      <c r="KU55" s="4"/>
      <c r="KV55" s="3"/>
      <c r="KW55" s="4"/>
      <c r="KX55" s="3"/>
      <c r="KY55" s="5"/>
      <c r="KZ55" s="3"/>
      <c r="LA55" s="4"/>
      <c r="LB55" s="3"/>
      <c r="LC55" s="4"/>
      <c r="LD55" s="3"/>
      <c r="LE55" s="4"/>
      <c r="LF55" s="3"/>
      <c r="LG55" s="5"/>
      <c r="LH55" s="3"/>
      <c r="LI55" s="4"/>
      <c r="LJ55" s="3"/>
      <c r="LK55" s="4"/>
      <c r="LL55" s="3"/>
      <c r="LM55" s="5"/>
      <c r="LN55" s="3"/>
      <c r="LO55" s="4"/>
      <c r="LP55" s="3"/>
      <c r="LQ55" s="4"/>
      <c r="LR55" s="3"/>
      <c r="LS55" s="4"/>
      <c r="LT55" s="3"/>
      <c r="LU55" s="5"/>
      <c r="LV55" s="3"/>
      <c r="LW55" s="4"/>
      <c r="LX55" s="3"/>
      <c r="LY55" s="4"/>
      <c r="LZ55" s="3"/>
      <c r="MA55" s="4"/>
      <c r="MB55" s="3"/>
      <c r="MC55" s="4"/>
      <c r="MD55" s="3"/>
      <c r="ME55" s="4"/>
      <c r="MF55" s="3"/>
      <c r="MG55" s="4"/>
      <c r="MH55" s="3"/>
      <c r="MI55" s="5"/>
      <c r="MJ55" s="3"/>
      <c r="MK55" s="4"/>
      <c r="ML55" s="3"/>
      <c r="MM55" s="4"/>
      <c r="MN55" s="3"/>
      <c r="MO55" s="4"/>
      <c r="MP55" s="3"/>
      <c r="MQ55" s="4"/>
      <c r="MR55" s="3"/>
      <c r="MS55" s="4"/>
      <c r="MT55" s="3"/>
      <c r="MU55" s="4"/>
      <c r="MV55" s="3"/>
      <c r="MW55" s="5"/>
      <c r="MX55" s="3"/>
      <c r="MY55" s="4"/>
      <c r="MZ55" s="3"/>
      <c r="NA55" s="4"/>
      <c r="NB55" s="3"/>
      <c r="NC55" s="4"/>
      <c r="ND55" s="3"/>
      <c r="NE55" s="4"/>
      <c r="NF55" s="3"/>
      <c r="NG55" s="4"/>
      <c r="NH55" s="3"/>
      <c r="NI55" s="4"/>
      <c r="NJ55" s="3"/>
      <c r="NK55" s="5"/>
      <c r="NL55" s="3"/>
      <c r="NM55" s="4"/>
      <c r="NN55" s="3"/>
      <c r="NO55" s="5"/>
      <c r="NP55" s="3"/>
      <c r="NQ55" s="4"/>
      <c r="NR55" s="3"/>
      <c r="NS55" s="4"/>
      <c r="NT55" s="3"/>
      <c r="NU55" s="4"/>
      <c r="NV55" s="3"/>
      <c r="NW55" s="5"/>
      <c r="NX55" s="3"/>
      <c r="NY55" s="5"/>
      <c r="NZ55" s="3"/>
      <c r="OA55" s="4"/>
      <c r="OB55" s="3"/>
      <c r="OC55" s="4"/>
      <c r="OD55" s="3"/>
      <c r="OE55" s="5"/>
      <c r="OF55" s="3"/>
      <c r="OG55" s="4"/>
      <c r="OH55" s="3"/>
      <c r="OI55" s="4"/>
      <c r="OJ55" s="3"/>
      <c r="OK55" s="4"/>
      <c r="OL55" s="3"/>
      <c r="OM55" s="5"/>
      <c r="ON55" s="3"/>
      <c r="OO55" s="4"/>
      <c r="OP55" s="3"/>
      <c r="OQ55" s="4"/>
      <c r="OR55" s="3"/>
      <c r="OS55" s="5"/>
      <c r="OT55" s="3"/>
      <c r="OU55" s="4"/>
      <c r="OV55" s="3"/>
      <c r="OW55" s="4"/>
      <c r="OX55" s="3"/>
      <c r="OY55" s="4"/>
      <c r="OZ55" s="3"/>
      <c r="PA55" s="5"/>
      <c r="PB55" s="3"/>
      <c r="PC55" s="4"/>
      <c r="PD55" s="3"/>
      <c r="PE55" s="4"/>
      <c r="PF55" s="3"/>
      <c r="PG55" s="5"/>
      <c r="PH55" s="3"/>
      <c r="PI55" s="4"/>
      <c r="PJ55" s="3"/>
      <c r="PK55" s="4"/>
      <c r="PL55" s="3"/>
      <c r="PM55" s="4"/>
      <c r="PN55" s="3"/>
      <c r="PO55" s="5"/>
      <c r="PP55" s="3"/>
      <c r="PQ55" s="4"/>
      <c r="PR55" s="3"/>
      <c r="PS55" s="4"/>
      <c r="PT55" s="3"/>
      <c r="PU55" s="4"/>
      <c r="PV55" s="3"/>
      <c r="PW55" s="4"/>
      <c r="PX55" s="3"/>
      <c r="PY55" s="4"/>
      <c r="PZ55" s="3"/>
      <c r="QA55" s="4"/>
      <c r="QB55" s="3"/>
      <c r="QC55" s="5"/>
      <c r="QD55" s="3"/>
      <c r="QE55" s="4"/>
      <c r="QF55" s="3"/>
      <c r="QG55" s="4"/>
      <c r="QH55" s="3"/>
      <c r="QI55" s="4"/>
      <c r="QJ55" s="3"/>
      <c r="QK55" s="4"/>
      <c r="QL55" s="3"/>
      <c r="QM55" s="4"/>
      <c r="QN55" s="3"/>
      <c r="QO55" s="4"/>
      <c r="QP55" s="3"/>
      <c r="QQ55" s="5"/>
      <c r="QR55" s="3"/>
      <c r="QS55" s="4"/>
      <c r="QT55" s="3"/>
      <c r="QU55" s="4"/>
      <c r="QV55" s="3"/>
      <c r="QW55" s="4"/>
      <c r="QX55" s="3"/>
      <c r="QY55" s="4"/>
      <c r="QZ55" s="3"/>
      <c r="RA55" s="4"/>
      <c r="RB55" s="3"/>
      <c r="RC55" s="4"/>
      <c r="RD55" s="3"/>
      <c r="RE55" s="5"/>
      <c r="RF55" s="3"/>
      <c r="RG55" s="4"/>
      <c r="RH55" s="3"/>
      <c r="RI55" s="5"/>
      <c r="RJ55" s="3"/>
      <c r="RK55" s="4"/>
      <c r="RL55" s="3"/>
      <c r="RM55" s="4"/>
      <c r="RN55" s="3"/>
      <c r="RO55" s="4"/>
      <c r="RP55" s="3"/>
      <c r="RQ55" s="5"/>
      <c r="RR55" s="3"/>
      <c r="RS55" s="5"/>
      <c r="RT55" s="3"/>
      <c r="RU55" s="4"/>
      <c r="RV55" s="3"/>
      <c r="RW55" s="4"/>
      <c r="RX55" s="3"/>
      <c r="RY55" s="5"/>
      <c r="RZ55" s="3"/>
      <c r="SA55" s="4"/>
      <c r="SB55" s="3"/>
      <c r="SC55" s="4"/>
      <c r="SD55" s="3"/>
      <c r="SE55" s="4"/>
      <c r="SF55" s="3"/>
      <c r="SG55" s="5"/>
      <c r="SH55" s="3"/>
      <c r="SI55" s="4"/>
      <c r="SJ55" s="3"/>
      <c r="SK55" s="4"/>
      <c r="SL55" s="3"/>
      <c r="SM55" s="5"/>
      <c r="SN55" s="3"/>
      <c r="SO55" s="4"/>
      <c r="SP55" s="3"/>
      <c r="SQ55" s="4"/>
      <c r="SR55" s="3"/>
      <c r="SS55" s="4"/>
      <c r="ST55" s="3"/>
      <c r="SU55" s="5"/>
      <c r="SV55" s="3"/>
      <c r="SW55" s="4"/>
      <c r="SX55" s="3"/>
      <c r="SY55" s="4"/>
      <c r="SZ55" s="3"/>
      <c r="TA55" s="5"/>
      <c r="TB55" s="3"/>
      <c r="TC55" s="4"/>
      <c r="TD55" s="3"/>
      <c r="TE55" s="4"/>
      <c r="TF55" s="3"/>
      <c r="TG55" s="4"/>
      <c r="TH55" s="3"/>
      <c r="TI55" s="5"/>
      <c r="TJ55" s="3"/>
      <c r="TK55" s="4"/>
      <c r="TL55" s="3"/>
      <c r="TM55" s="4"/>
      <c r="TN55" s="3"/>
      <c r="TO55" s="4"/>
      <c r="TP55" s="3"/>
      <c r="TQ55" s="4"/>
      <c r="TR55" s="3"/>
      <c r="TS55" s="4"/>
      <c r="TT55" s="3"/>
      <c r="TU55" s="4"/>
      <c r="TV55" s="3"/>
      <c r="TW55" s="5"/>
      <c r="TX55" s="3"/>
      <c r="TY55" s="4"/>
      <c r="TZ55" s="3"/>
      <c r="UA55" s="4"/>
      <c r="UB55" s="3"/>
      <c r="UC55" s="4"/>
      <c r="UD55" s="3"/>
      <c r="UE55" s="4"/>
      <c r="UF55" s="3"/>
      <c r="UG55" s="4"/>
      <c r="UH55" s="3"/>
      <c r="UI55" s="4"/>
      <c r="UJ55" s="3"/>
      <c r="UK55" s="5"/>
      <c r="UL55" s="3"/>
      <c r="UM55" s="4"/>
      <c r="UN55" s="3"/>
      <c r="UO55" s="4"/>
      <c r="UP55" s="3"/>
      <c r="UQ55" s="4"/>
      <c r="UR55" s="3"/>
      <c r="US55" s="4"/>
      <c r="UT55" s="3"/>
      <c r="UU55" s="4"/>
      <c r="UV55" s="3"/>
      <c r="UW55" s="4"/>
      <c r="UX55" s="3"/>
      <c r="UY55" s="5"/>
      <c r="UZ55" s="3"/>
      <c r="VA55" s="4"/>
      <c r="VB55" s="3"/>
      <c r="VC55" s="5"/>
      <c r="VD55" s="3"/>
      <c r="VE55" s="4"/>
      <c r="VF55" s="3"/>
      <c r="VG55" s="4"/>
      <c r="VH55" s="3"/>
      <c r="VI55" s="4"/>
      <c r="VJ55" s="3"/>
      <c r="VK55" s="5"/>
      <c r="VL55" s="3"/>
      <c r="VM55" s="5"/>
      <c r="VN55" s="3"/>
      <c r="VO55" s="4"/>
      <c r="VP55" s="3"/>
      <c r="VQ55" s="4"/>
      <c r="VR55" s="3"/>
      <c r="VS55" s="5"/>
      <c r="VT55" s="3"/>
      <c r="VU55" s="4"/>
      <c r="VV55" s="3"/>
      <c r="VW55" s="4"/>
      <c r="VX55" s="3"/>
      <c r="VY55" s="5"/>
      <c r="VZ55" s="3"/>
      <c r="WA55" s="5"/>
      <c r="WB55" s="3"/>
      <c r="WC55" s="4"/>
      <c r="WD55" s="3"/>
      <c r="WE55" s="4"/>
      <c r="WF55" s="3"/>
      <c r="WG55" s="5"/>
      <c r="WH55" s="3"/>
      <c r="WI55" s="4"/>
      <c r="WJ55" s="3"/>
      <c r="WK55" s="4"/>
      <c r="WL55" s="3"/>
      <c r="WM55" s="5"/>
      <c r="WN55" s="3"/>
      <c r="WO55" s="5"/>
      <c r="WP55" s="3"/>
      <c r="WQ55" s="4"/>
      <c r="WR55" s="3"/>
      <c r="WS55" s="4"/>
      <c r="WT55" s="3"/>
      <c r="WU55" s="5"/>
      <c r="WV55" s="3"/>
      <c r="WW55" s="4"/>
      <c r="WX55" s="3"/>
      <c r="WY55" s="4"/>
      <c r="WZ55" s="3"/>
      <c r="XA55" s="5"/>
      <c r="XB55" s="3"/>
      <c r="XC55" s="5"/>
      <c r="XD55" s="3"/>
      <c r="XE55" s="4"/>
      <c r="XF55" s="3"/>
      <c r="XG55" s="4"/>
      <c r="XH55" s="3"/>
      <c r="XI55" s="5"/>
      <c r="XJ55" s="3"/>
      <c r="XK55" s="4"/>
      <c r="XL55" s="3"/>
      <c r="XM55" s="4"/>
      <c r="XN55" s="3"/>
      <c r="XO55" s="5"/>
      <c r="XP55" s="3"/>
      <c r="XQ55" s="5"/>
      <c r="XR55" s="3"/>
      <c r="XS55" s="4"/>
      <c r="XT55" s="3"/>
      <c r="XU55" s="4"/>
      <c r="XV55" s="3"/>
      <c r="XW55" s="5"/>
      <c r="XX55" s="3"/>
      <c r="XY55" s="4"/>
      <c r="XZ55" s="3"/>
      <c r="YA55" s="4"/>
      <c r="YB55" s="3"/>
      <c r="YC55" s="4"/>
      <c r="YD55" s="3"/>
      <c r="YE55" s="5"/>
      <c r="YF55" s="3"/>
      <c r="YG55" s="4"/>
      <c r="YH55" s="3"/>
      <c r="YI55" s="4"/>
      <c r="YJ55" s="3"/>
      <c r="YK55" s="4"/>
      <c r="YL55" s="3"/>
      <c r="YM55" s="4"/>
      <c r="YN55" s="3"/>
      <c r="YO55" s="4"/>
      <c r="YP55" s="3"/>
      <c r="YQ55" s="4"/>
      <c r="YR55" s="3"/>
      <c r="YS55" s="5"/>
      <c r="YT55" s="3"/>
      <c r="YU55" s="4"/>
      <c r="YV55" s="3"/>
      <c r="YW55" s="5"/>
      <c r="YX55" s="3"/>
      <c r="YY55" s="4"/>
      <c r="YZ55" s="3"/>
      <c r="ZA55" s="4"/>
      <c r="ZB55" s="3"/>
      <c r="ZC55" s="4"/>
      <c r="ZD55" s="3"/>
      <c r="ZE55" s="5"/>
      <c r="ZF55" s="3"/>
      <c r="ZG55" s="5"/>
      <c r="ZH55" s="3"/>
      <c r="ZI55" s="4"/>
      <c r="ZJ55" s="3"/>
      <c r="ZK55" s="4"/>
      <c r="ZL55" s="3"/>
      <c r="ZM55" s="5"/>
      <c r="ZN55" s="3"/>
      <c r="ZO55" s="4"/>
      <c r="ZP55" s="3"/>
      <c r="ZQ55" s="4"/>
      <c r="ZR55" s="3"/>
      <c r="ZS55" s="5"/>
      <c r="ZT55" s="3"/>
      <c r="ZU55" s="5"/>
      <c r="ZV55" s="3"/>
      <c r="ZW55" s="4"/>
      <c r="ZX55" s="3"/>
      <c r="ZY55" s="4"/>
      <c r="ZZ55" s="3"/>
      <c r="AAA55" s="5"/>
      <c r="AAB55" s="3"/>
      <c r="AAC55" s="4"/>
      <c r="AAD55" s="3"/>
      <c r="AAE55" s="4"/>
      <c r="AAF55" s="3"/>
      <c r="AAG55" s="5"/>
      <c r="AAH55" s="3"/>
      <c r="AAI55" s="5"/>
      <c r="AAJ55" s="3"/>
      <c r="AAK55" s="4"/>
      <c r="AAL55" s="3"/>
      <c r="AAM55" s="4"/>
      <c r="AAN55" s="3"/>
      <c r="AAO55" s="5"/>
      <c r="AAP55" s="3"/>
      <c r="AAQ55" s="4"/>
      <c r="AAR55" s="3"/>
      <c r="AAS55" s="4"/>
      <c r="AAT55" s="3"/>
      <c r="AAU55" s="5"/>
      <c r="AAV55" s="3"/>
      <c r="AAW55" s="5"/>
      <c r="AAX55" s="3"/>
      <c r="AAY55" s="4"/>
      <c r="AAZ55" s="3"/>
      <c r="ABA55" s="4"/>
      <c r="ABB55" s="3"/>
      <c r="ABC55" s="5"/>
      <c r="ABD55" s="3"/>
      <c r="ABE55" s="4"/>
      <c r="ABF55" s="3"/>
      <c r="ABG55" s="4"/>
      <c r="ABH55" s="3"/>
      <c r="ABI55" s="5"/>
      <c r="ABJ55" s="3"/>
      <c r="ABK55" s="5"/>
      <c r="ABL55" s="3"/>
      <c r="ABM55" s="4"/>
      <c r="ABN55" s="3"/>
      <c r="ABO55" s="4"/>
      <c r="ABP55" s="3"/>
      <c r="ABQ55" s="5"/>
      <c r="ABR55" s="3"/>
      <c r="ABS55" s="4"/>
      <c r="ABT55" s="3"/>
      <c r="ABU55" s="4"/>
      <c r="ABV55" s="3"/>
      <c r="ABW55" s="4"/>
      <c r="ABX55" s="3"/>
      <c r="ABY55" s="5"/>
      <c r="ABZ55" s="3"/>
      <c r="ACA55" s="4"/>
      <c r="ACB55" s="3"/>
      <c r="ACC55" s="4"/>
      <c r="ACD55" s="3"/>
      <c r="ACE55" s="4"/>
      <c r="ACF55" s="3"/>
      <c r="ACG55" s="4"/>
      <c r="ACH55" s="3"/>
      <c r="ACI55" s="4"/>
      <c r="ACJ55" s="3"/>
      <c r="ACK55" s="4"/>
      <c r="ACL55" s="3"/>
      <c r="ACM55" s="5"/>
      <c r="ACN55" s="3"/>
      <c r="ACO55" s="4"/>
      <c r="ACP55" s="3"/>
      <c r="ACQ55" s="5"/>
      <c r="ACR55" s="3"/>
      <c r="ACS55" s="4"/>
      <c r="ACT55" s="3"/>
      <c r="ACU55" s="4"/>
      <c r="ACV55" s="3"/>
      <c r="ACW55" s="4"/>
      <c r="ACX55" s="3"/>
      <c r="ACY55" s="5"/>
      <c r="ACZ55" s="3"/>
      <c r="ADA55" s="5"/>
      <c r="ADB55" s="3"/>
      <c r="ADC55" s="4"/>
      <c r="ADD55" s="3"/>
      <c r="ADE55" s="4"/>
      <c r="ADF55" s="3"/>
      <c r="ADG55" s="5"/>
    </row>
    <row r="56" spans="1:787" ht="20.25" customHeight="1">
      <c r="A56" s="259">
        <v>28</v>
      </c>
      <c r="B56" s="253"/>
      <c r="C56" s="56">
        <f>IF(B56="","",B56)</f>
      </c>
      <c r="D56" s="3"/>
      <c r="E56" s="4"/>
      <c r="F56" s="3"/>
      <c r="G56" s="4"/>
      <c r="H56" s="3"/>
      <c r="I56" s="4"/>
      <c r="J56" s="3"/>
      <c r="K56" s="5"/>
      <c r="L56" s="3"/>
      <c r="M56" s="4"/>
      <c r="N56" s="3"/>
      <c r="O56" s="4"/>
      <c r="P56" s="3"/>
      <c r="Q56" s="5"/>
      <c r="R56" s="3"/>
      <c r="S56" s="4"/>
      <c r="T56" s="3"/>
      <c r="U56" s="4"/>
      <c r="V56" s="3"/>
      <c r="W56" s="4"/>
      <c r="X56" s="3"/>
      <c r="Y56" s="5"/>
      <c r="Z56" s="3"/>
      <c r="AA56" s="4"/>
      <c r="AB56" s="3"/>
      <c r="AC56" s="4"/>
      <c r="AD56" s="3"/>
      <c r="AE56" s="4"/>
      <c r="AF56" s="3"/>
      <c r="AG56" s="4"/>
      <c r="AH56" s="3"/>
      <c r="AI56" s="4"/>
      <c r="AJ56" s="3"/>
      <c r="AK56" s="4"/>
      <c r="AL56" s="3"/>
      <c r="AM56" s="5"/>
      <c r="AN56" s="3"/>
      <c r="AO56" s="4"/>
      <c r="AP56" s="3"/>
      <c r="AQ56" s="4"/>
      <c r="AR56" s="3"/>
      <c r="AS56" s="4"/>
      <c r="AT56" s="3"/>
      <c r="AU56" s="4"/>
      <c r="AV56" s="3"/>
      <c r="AW56" s="4"/>
      <c r="AX56" s="3"/>
      <c r="AY56" s="4"/>
      <c r="AZ56" s="3"/>
      <c r="BA56" s="5"/>
      <c r="BB56" s="3"/>
      <c r="BC56" s="4"/>
      <c r="BD56" s="3"/>
      <c r="BE56" s="4"/>
      <c r="BF56" s="3"/>
      <c r="BG56" s="4"/>
      <c r="BH56" s="3"/>
      <c r="BI56" s="4"/>
      <c r="BJ56" s="3"/>
      <c r="BK56" s="4"/>
      <c r="BL56" s="3"/>
      <c r="BM56" s="4"/>
      <c r="BN56" s="3"/>
      <c r="BO56" s="5"/>
      <c r="BP56" s="3"/>
      <c r="BQ56" s="4"/>
      <c r="BR56" s="3"/>
      <c r="BS56" s="4"/>
      <c r="BT56" s="3"/>
      <c r="BU56" s="4"/>
      <c r="BV56" s="3"/>
      <c r="BW56" s="4"/>
      <c r="BX56" s="3"/>
      <c r="BY56" s="4"/>
      <c r="BZ56" s="3"/>
      <c r="CA56" s="4"/>
      <c r="CB56" s="3"/>
      <c r="CC56" s="5"/>
      <c r="CD56" s="3"/>
      <c r="CE56" s="4"/>
      <c r="CF56" s="3"/>
      <c r="CG56" s="5"/>
      <c r="CH56" s="3"/>
      <c r="CI56" s="4"/>
      <c r="CJ56" s="3"/>
      <c r="CK56" s="4"/>
      <c r="CL56" s="3"/>
      <c r="CM56" s="4"/>
      <c r="CN56" s="3"/>
      <c r="CO56" s="5"/>
      <c r="CP56" s="3"/>
      <c r="CQ56" s="5"/>
      <c r="CR56" s="3"/>
      <c r="CS56" s="4"/>
      <c r="CT56" s="3"/>
      <c r="CU56" s="4"/>
      <c r="CV56" s="3"/>
      <c r="CW56" s="5"/>
      <c r="CX56" s="3"/>
      <c r="CY56" s="4"/>
      <c r="CZ56" s="3"/>
      <c r="DA56" s="4"/>
      <c r="DB56" s="3"/>
      <c r="DC56" s="4"/>
      <c r="DD56" s="3"/>
      <c r="DE56" s="5"/>
      <c r="DF56" s="3"/>
      <c r="DG56" s="4"/>
      <c r="DH56" s="3"/>
      <c r="DI56" s="4"/>
      <c r="DJ56" s="3"/>
      <c r="DK56" s="5"/>
      <c r="DL56" s="3"/>
      <c r="DM56" s="4"/>
      <c r="DN56" s="3"/>
      <c r="DO56" s="4"/>
      <c r="DP56" s="3"/>
      <c r="DQ56" s="4"/>
      <c r="DR56" s="3"/>
      <c r="DS56" s="5"/>
      <c r="DT56" s="3"/>
      <c r="DU56" s="4"/>
      <c r="DV56" s="3"/>
      <c r="DW56" s="4"/>
      <c r="DX56" s="3"/>
      <c r="DY56" s="5"/>
      <c r="DZ56" s="3"/>
      <c r="EA56" s="4"/>
      <c r="EB56" s="3"/>
      <c r="EC56" s="4"/>
      <c r="ED56" s="3"/>
      <c r="EE56" s="4"/>
      <c r="EF56" s="3"/>
      <c r="EG56" s="5"/>
      <c r="EH56" s="3"/>
      <c r="EI56" s="4"/>
      <c r="EJ56" s="3"/>
      <c r="EK56" s="4"/>
      <c r="EL56" s="3"/>
      <c r="EM56" s="4"/>
      <c r="EN56" s="3"/>
      <c r="EO56" s="4"/>
      <c r="EP56" s="3"/>
      <c r="EQ56" s="4"/>
      <c r="ER56" s="3"/>
      <c r="ES56" s="4"/>
      <c r="ET56" s="3"/>
      <c r="EU56" s="5"/>
      <c r="EV56" s="3"/>
      <c r="EW56" s="4"/>
      <c r="EX56" s="3"/>
      <c r="EY56" s="4"/>
      <c r="EZ56" s="3"/>
      <c r="FA56" s="4"/>
      <c r="FB56" s="3"/>
      <c r="FC56" s="4"/>
      <c r="FD56" s="3"/>
      <c r="FE56" s="4"/>
      <c r="FF56" s="3"/>
      <c r="FG56" s="4"/>
      <c r="FH56" s="3"/>
      <c r="FI56" s="5"/>
      <c r="FJ56" s="3"/>
      <c r="FK56" s="4"/>
      <c r="FL56" s="3"/>
      <c r="FM56" s="4"/>
      <c r="FN56" s="3"/>
      <c r="FO56" s="4"/>
      <c r="FP56" s="3"/>
      <c r="FQ56" s="4"/>
      <c r="FR56" s="3"/>
      <c r="FS56" s="4"/>
      <c r="FT56" s="3"/>
      <c r="FU56" s="4"/>
      <c r="FV56" s="3"/>
      <c r="FW56" s="5"/>
      <c r="FX56" s="3"/>
      <c r="FY56" s="4"/>
      <c r="FZ56" s="3"/>
      <c r="GA56" s="5"/>
      <c r="GB56" s="3"/>
      <c r="GC56" s="4"/>
      <c r="GD56" s="3"/>
      <c r="GE56" s="4"/>
      <c r="GF56" s="3"/>
      <c r="GG56" s="4"/>
      <c r="GH56" s="3"/>
      <c r="GI56" s="5"/>
      <c r="GJ56" s="3"/>
      <c r="GK56" s="5"/>
      <c r="GL56" s="3"/>
      <c r="GM56" s="4"/>
      <c r="GN56" s="3"/>
      <c r="GO56" s="4"/>
      <c r="GP56" s="3"/>
      <c r="GQ56" s="5"/>
      <c r="GR56" s="3"/>
      <c r="GS56" s="4"/>
      <c r="GT56" s="3"/>
      <c r="GU56" s="4"/>
      <c r="GV56" s="3"/>
      <c r="GW56" s="4"/>
      <c r="GX56" s="3"/>
      <c r="GY56" s="5"/>
      <c r="GZ56" s="3"/>
      <c r="HA56" s="4"/>
      <c r="HB56" s="3"/>
      <c r="HC56" s="4"/>
      <c r="HD56" s="3"/>
      <c r="HE56" s="5"/>
      <c r="HF56" s="3"/>
      <c r="HG56" s="4"/>
      <c r="HH56" s="3"/>
      <c r="HI56" s="4"/>
      <c r="HJ56" s="3"/>
      <c r="HK56" s="4"/>
      <c r="HL56" s="3"/>
      <c r="HM56" s="5"/>
      <c r="HN56" s="3"/>
      <c r="HO56" s="4"/>
      <c r="HP56" s="3"/>
      <c r="HQ56" s="4"/>
      <c r="HR56" s="3"/>
      <c r="HS56" s="5"/>
      <c r="HT56" s="3"/>
      <c r="HU56" s="4"/>
      <c r="HV56" s="3"/>
      <c r="HW56" s="4"/>
      <c r="HX56" s="3"/>
      <c r="HY56" s="4"/>
      <c r="HZ56" s="3"/>
      <c r="IA56" s="5"/>
      <c r="IB56" s="3"/>
      <c r="IC56" s="4"/>
      <c r="ID56" s="3"/>
      <c r="IE56" s="4"/>
      <c r="IF56" s="3"/>
      <c r="IG56" s="4"/>
      <c r="IH56" s="3"/>
      <c r="II56" s="4"/>
      <c r="IJ56" s="3"/>
      <c r="IK56" s="4"/>
      <c r="IL56" s="3"/>
      <c r="IM56" s="4"/>
      <c r="IN56" s="3"/>
      <c r="IO56" s="5"/>
      <c r="IP56" s="3"/>
      <c r="IQ56" s="4"/>
      <c r="IR56" s="3"/>
      <c r="IS56" s="4"/>
      <c r="IT56" s="3"/>
      <c r="IU56" s="4"/>
      <c r="IV56" s="3"/>
      <c r="IW56" s="4"/>
      <c r="IX56" s="3"/>
      <c r="IY56" s="4"/>
      <c r="IZ56" s="3"/>
      <c r="JA56" s="4"/>
      <c r="JB56" s="3"/>
      <c r="JC56" s="5"/>
      <c r="JD56" s="3"/>
      <c r="JE56" s="4"/>
      <c r="JF56" s="3"/>
      <c r="JG56" s="4"/>
      <c r="JH56" s="3"/>
      <c r="JI56" s="4"/>
      <c r="JJ56" s="3"/>
      <c r="JK56" s="4"/>
      <c r="JL56" s="3"/>
      <c r="JM56" s="4"/>
      <c r="JN56" s="3"/>
      <c r="JO56" s="4"/>
      <c r="JP56" s="3"/>
      <c r="JQ56" s="5"/>
      <c r="JR56" s="3"/>
      <c r="JS56" s="4"/>
      <c r="JT56" s="3"/>
      <c r="JU56" s="5"/>
      <c r="JV56" s="3"/>
      <c r="JW56" s="4"/>
      <c r="JX56" s="3"/>
      <c r="JY56" s="4"/>
      <c r="JZ56" s="3"/>
      <c r="KA56" s="4"/>
      <c r="KB56" s="3"/>
      <c r="KC56" s="5"/>
      <c r="KD56" s="3"/>
      <c r="KE56" s="5"/>
      <c r="KF56" s="3"/>
      <c r="KG56" s="4"/>
      <c r="KH56" s="3"/>
      <c r="KI56" s="4"/>
      <c r="KJ56" s="3"/>
      <c r="KK56" s="5"/>
      <c r="KL56" s="3"/>
      <c r="KM56" s="4"/>
      <c r="KN56" s="3"/>
      <c r="KO56" s="4"/>
      <c r="KP56" s="3"/>
      <c r="KQ56" s="4"/>
      <c r="KR56" s="3"/>
      <c r="KS56" s="5"/>
      <c r="KT56" s="3"/>
      <c r="KU56" s="4"/>
      <c r="KV56" s="3"/>
      <c r="KW56" s="4"/>
      <c r="KX56" s="3"/>
      <c r="KY56" s="5"/>
      <c r="KZ56" s="3"/>
      <c r="LA56" s="4"/>
      <c r="LB56" s="3"/>
      <c r="LC56" s="4"/>
      <c r="LD56" s="3"/>
      <c r="LE56" s="4"/>
      <c r="LF56" s="3"/>
      <c r="LG56" s="5"/>
      <c r="LH56" s="3"/>
      <c r="LI56" s="4"/>
      <c r="LJ56" s="3"/>
      <c r="LK56" s="4"/>
      <c r="LL56" s="3"/>
      <c r="LM56" s="5"/>
      <c r="LN56" s="3"/>
      <c r="LO56" s="4"/>
      <c r="LP56" s="3"/>
      <c r="LQ56" s="4"/>
      <c r="LR56" s="3"/>
      <c r="LS56" s="4"/>
      <c r="LT56" s="3"/>
      <c r="LU56" s="5"/>
      <c r="LV56" s="3"/>
      <c r="LW56" s="4"/>
      <c r="LX56" s="3"/>
      <c r="LY56" s="4"/>
      <c r="LZ56" s="3"/>
      <c r="MA56" s="4"/>
      <c r="MB56" s="3"/>
      <c r="MC56" s="4"/>
      <c r="MD56" s="3"/>
      <c r="ME56" s="4"/>
      <c r="MF56" s="3"/>
      <c r="MG56" s="4"/>
      <c r="MH56" s="3"/>
      <c r="MI56" s="5"/>
      <c r="MJ56" s="3"/>
      <c r="MK56" s="4"/>
      <c r="ML56" s="3"/>
      <c r="MM56" s="4"/>
      <c r="MN56" s="3"/>
      <c r="MO56" s="4"/>
      <c r="MP56" s="3"/>
      <c r="MQ56" s="4"/>
      <c r="MR56" s="3"/>
      <c r="MS56" s="4"/>
      <c r="MT56" s="3"/>
      <c r="MU56" s="4"/>
      <c r="MV56" s="3"/>
      <c r="MW56" s="5"/>
      <c r="MX56" s="3"/>
      <c r="MY56" s="4"/>
      <c r="MZ56" s="3"/>
      <c r="NA56" s="4"/>
      <c r="NB56" s="3"/>
      <c r="NC56" s="4"/>
      <c r="ND56" s="3"/>
      <c r="NE56" s="4"/>
      <c r="NF56" s="3"/>
      <c r="NG56" s="4"/>
      <c r="NH56" s="3"/>
      <c r="NI56" s="4"/>
      <c r="NJ56" s="3"/>
      <c r="NK56" s="5"/>
      <c r="NL56" s="3"/>
      <c r="NM56" s="4"/>
      <c r="NN56" s="3"/>
      <c r="NO56" s="5"/>
      <c r="NP56" s="3"/>
      <c r="NQ56" s="4"/>
      <c r="NR56" s="3"/>
      <c r="NS56" s="4"/>
      <c r="NT56" s="3"/>
      <c r="NU56" s="4"/>
      <c r="NV56" s="3"/>
      <c r="NW56" s="5"/>
      <c r="NX56" s="3"/>
      <c r="NY56" s="5"/>
      <c r="NZ56" s="3"/>
      <c r="OA56" s="4"/>
      <c r="OB56" s="3"/>
      <c r="OC56" s="4"/>
      <c r="OD56" s="3"/>
      <c r="OE56" s="5"/>
      <c r="OF56" s="3"/>
      <c r="OG56" s="4"/>
      <c r="OH56" s="3"/>
      <c r="OI56" s="4"/>
      <c r="OJ56" s="3"/>
      <c r="OK56" s="4"/>
      <c r="OL56" s="3"/>
      <c r="OM56" s="5"/>
      <c r="ON56" s="3"/>
      <c r="OO56" s="4"/>
      <c r="OP56" s="3"/>
      <c r="OQ56" s="4"/>
      <c r="OR56" s="3"/>
      <c r="OS56" s="5"/>
      <c r="OT56" s="3"/>
      <c r="OU56" s="4"/>
      <c r="OV56" s="3"/>
      <c r="OW56" s="4"/>
      <c r="OX56" s="3"/>
      <c r="OY56" s="4"/>
      <c r="OZ56" s="3"/>
      <c r="PA56" s="5"/>
      <c r="PB56" s="3"/>
      <c r="PC56" s="4"/>
      <c r="PD56" s="3"/>
      <c r="PE56" s="4"/>
      <c r="PF56" s="3"/>
      <c r="PG56" s="5"/>
      <c r="PH56" s="3"/>
      <c r="PI56" s="4"/>
      <c r="PJ56" s="3"/>
      <c r="PK56" s="4"/>
      <c r="PL56" s="3"/>
      <c r="PM56" s="4"/>
      <c r="PN56" s="3"/>
      <c r="PO56" s="5"/>
      <c r="PP56" s="3"/>
      <c r="PQ56" s="4"/>
      <c r="PR56" s="3"/>
      <c r="PS56" s="4"/>
      <c r="PT56" s="3"/>
      <c r="PU56" s="4"/>
      <c r="PV56" s="3"/>
      <c r="PW56" s="4"/>
      <c r="PX56" s="3"/>
      <c r="PY56" s="4"/>
      <c r="PZ56" s="3"/>
      <c r="QA56" s="4"/>
      <c r="QB56" s="3"/>
      <c r="QC56" s="5"/>
      <c r="QD56" s="3"/>
      <c r="QE56" s="4"/>
      <c r="QF56" s="3"/>
      <c r="QG56" s="4"/>
      <c r="QH56" s="3"/>
      <c r="QI56" s="4"/>
      <c r="QJ56" s="3"/>
      <c r="QK56" s="4"/>
      <c r="QL56" s="3"/>
      <c r="QM56" s="4"/>
      <c r="QN56" s="3"/>
      <c r="QO56" s="4"/>
      <c r="QP56" s="3"/>
      <c r="QQ56" s="5"/>
      <c r="QR56" s="3"/>
      <c r="QS56" s="4"/>
      <c r="QT56" s="3"/>
      <c r="QU56" s="4"/>
      <c r="QV56" s="3"/>
      <c r="QW56" s="4"/>
      <c r="QX56" s="3"/>
      <c r="QY56" s="4"/>
      <c r="QZ56" s="3"/>
      <c r="RA56" s="4"/>
      <c r="RB56" s="3"/>
      <c r="RC56" s="4"/>
      <c r="RD56" s="3"/>
      <c r="RE56" s="5"/>
      <c r="RF56" s="3"/>
      <c r="RG56" s="4"/>
      <c r="RH56" s="3"/>
      <c r="RI56" s="5"/>
      <c r="RJ56" s="3"/>
      <c r="RK56" s="4"/>
      <c r="RL56" s="3"/>
      <c r="RM56" s="4"/>
      <c r="RN56" s="3"/>
      <c r="RO56" s="4"/>
      <c r="RP56" s="3"/>
      <c r="RQ56" s="5"/>
      <c r="RR56" s="3"/>
      <c r="RS56" s="5"/>
      <c r="RT56" s="3"/>
      <c r="RU56" s="4"/>
      <c r="RV56" s="3"/>
      <c r="RW56" s="4"/>
      <c r="RX56" s="3"/>
      <c r="RY56" s="5"/>
      <c r="RZ56" s="3"/>
      <c r="SA56" s="4"/>
      <c r="SB56" s="3"/>
      <c r="SC56" s="4"/>
      <c r="SD56" s="3"/>
      <c r="SE56" s="4"/>
      <c r="SF56" s="3"/>
      <c r="SG56" s="5"/>
      <c r="SH56" s="3"/>
      <c r="SI56" s="4"/>
      <c r="SJ56" s="3"/>
      <c r="SK56" s="4"/>
      <c r="SL56" s="3"/>
      <c r="SM56" s="5"/>
      <c r="SN56" s="3"/>
      <c r="SO56" s="4"/>
      <c r="SP56" s="3"/>
      <c r="SQ56" s="4"/>
      <c r="SR56" s="3"/>
      <c r="SS56" s="4"/>
      <c r="ST56" s="3"/>
      <c r="SU56" s="5"/>
      <c r="SV56" s="3"/>
      <c r="SW56" s="4"/>
      <c r="SX56" s="3"/>
      <c r="SY56" s="4"/>
      <c r="SZ56" s="3"/>
      <c r="TA56" s="5"/>
      <c r="TB56" s="3"/>
      <c r="TC56" s="4"/>
      <c r="TD56" s="3"/>
      <c r="TE56" s="4"/>
      <c r="TF56" s="3"/>
      <c r="TG56" s="4"/>
      <c r="TH56" s="3"/>
      <c r="TI56" s="5"/>
      <c r="TJ56" s="3"/>
      <c r="TK56" s="4"/>
      <c r="TL56" s="3"/>
      <c r="TM56" s="4"/>
      <c r="TN56" s="3"/>
      <c r="TO56" s="4"/>
      <c r="TP56" s="3"/>
      <c r="TQ56" s="4"/>
      <c r="TR56" s="3"/>
      <c r="TS56" s="4"/>
      <c r="TT56" s="3"/>
      <c r="TU56" s="4"/>
      <c r="TV56" s="3"/>
      <c r="TW56" s="5"/>
      <c r="TX56" s="3"/>
      <c r="TY56" s="4"/>
      <c r="TZ56" s="3"/>
      <c r="UA56" s="4"/>
      <c r="UB56" s="3"/>
      <c r="UC56" s="4"/>
      <c r="UD56" s="3"/>
      <c r="UE56" s="4"/>
      <c r="UF56" s="3"/>
      <c r="UG56" s="4"/>
      <c r="UH56" s="3"/>
      <c r="UI56" s="4"/>
      <c r="UJ56" s="3"/>
      <c r="UK56" s="5"/>
      <c r="UL56" s="3"/>
      <c r="UM56" s="4"/>
      <c r="UN56" s="3"/>
      <c r="UO56" s="4"/>
      <c r="UP56" s="3"/>
      <c r="UQ56" s="4"/>
      <c r="UR56" s="3"/>
      <c r="US56" s="4"/>
      <c r="UT56" s="3"/>
      <c r="UU56" s="4"/>
      <c r="UV56" s="3"/>
      <c r="UW56" s="4"/>
      <c r="UX56" s="3"/>
      <c r="UY56" s="5"/>
      <c r="UZ56" s="3"/>
      <c r="VA56" s="4"/>
      <c r="VB56" s="3"/>
      <c r="VC56" s="5"/>
      <c r="VD56" s="3"/>
      <c r="VE56" s="4"/>
      <c r="VF56" s="3"/>
      <c r="VG56" s="4"/>
      <c r="VH56" s="3"/>
      <c r="VI56" s="4"/>
      <c r="VJ56" s="3"/>
      <c r="VK56" s="5"/>
      <c r="VL56" s="3"/>
      <c r="VM56" s="5"/>
      <c r="VN56" s="3"/>
      <c r="VO56" s="4"/>
      <c r="VP56" s="3"/>
      <c r="VQ56" s="4"/>
      <c r="VR56" s="3"/>
      <c r="VS56" s="5"/>
      <c r="VT56" s="3"/>
      <c r="VU56" s="4"/>
      <c r="VV56" s="3"/>
      <c r="VW56" s="4"/>
      <c r="VX56" s="3"/>
      <c r="VY56" s="5"/>
      <c r="VZ56" s="3"/>
      <c r="WA56" s="5"/>
      <c r="WB56" s="3"/>
      <c r="WC56" s="4"/>
      <c r="WD56" s="3"/>
      <c r="WE56" s="4"/>
      <c r="WF56" s="3"/>
      <c r="WG56" s="5"/>
      <c r="WH56" s="3"/>
      <c r="WI56" s="4"/>
      <c r="WJ56" s="3"/>
      <c r="WK56" s="4"/>
      <c r="WL56" s="3"/>
      <c r="WM56" s="5"/>
      <c r="WN56" s="3"/>
      <c r="WO56" s="5"/>
      <c r="WP56" s="3"/>
      <c r="WQ56" s="4"/>
      <c r="WR56" s="3"/>
      <c r="WS56" s="4"/>
      <c r="WT56" s="3"/>
      <c r="WU56" s="5"/>
      <c r="WV56" s="3"/>
      <c r="WW56" s="4"/>
      <c r="WX56" s="3"/>
      <c r="WY56" s="4"/>
      <c r="WZ56" s="3"/>
      <c r="XA56" s="5"/>
      <c r="XB56" s="3"/>
      <c r="XC56" s="5"/>
      <c r="XD56" s="3"/>
      <c r="XE56" s="4"/>
      <c r="XF56" s="3"/>
      <c r="XG56" s="4"/>
      <c r="XH56" s="3"/>
      <c r="XI56" s="5"/>
      <c r="XJ56" s="3"/>
      <c r="XK56" s="4"/>
      <c r="XL56" s="3"/>
      <c r="XM56" s="4"/>
      <c r="XN56" s="3"/>
      <c r="XO56" s="5"/>
      <c r="XP56" s="3"/>
      <c r="XQ56" s="5"/>
      <c r="XR56" s="3"/>
      <c r="XS56" s="4"/>
      <c r="XT56" s="3"/>
      <c r="XU56" s="4"/>
      <c r="XV56" s="3"/>
      <c r="XW56" s="5"/>
      <c r="XX56" s="3"/>
      <c r="XY56" s="4"/>
      <c r="XZ56" s="3"/>
      <c r="YA56" s="4"/>
      <c r="YB56" s="3"/>
      <c r="YC56" s="4"/>
      <c r="YD56" s="3"/>
      <c r="YE56" s="5"/>
      <c r="YF56" s="3"/>
      <c r="YG56" s="4"/>
      <c r="YH56" s="3"/>
      <c r="YI56" s="4"/>
      <c r="YJ56" s="3"/>
      <c r="YK56" s="4"/>
      <c r="YL56" s="3"/>
      <c r="YM56" s="4"/>
      <c r="YN56" s="3"/>
      <c r="YO56" s="4"/>
      <c r="YP56" s="3"/>
      <c r="YQ56" s="4"/>
      <c r="YR56" s="3"/>
      <c r="YS56" s="5"/>
      <c r="YT56" s="3"/>
      <c r="YU56" s="4"/>
      <c r="YV56" s="3"/>
      <c r="YW56" s="5"/>
      <c r="YX56" s="3"/>
      <c r="YY56" s="4"/>
      <c r="YZ56" s="3"/>
      <c r="ZA56" s="4"/>
      <c r="ZB56" s="3"/>
      <c r="ZC56" s="4"/>
      <c r="ZD56" s="3"/>
      <c r="ZE56" s="5"/>
      <c r="ZF56" s="3"/>
      <c r="ZG56" s="5"/>
      <c r="ZH56" s="3"/>
      <c r="ZI56" s="4"/>
      <c r="ZJ56" s="3"/>
      <c r="ZK56" s="4"/>
      <c r="ZL56" s="3"/>
      <c r="ZM56" s="5"/>
      <c r="ZN56" s="3"/>
      <c r="ZO56" s="4"/>
      <c r="ZP56" s="3"/>
      <c r="ZQ56" s="4"/>
      <c r="ZR56" s="3"/>
      <c r="ZS56" s="5"/>
      <c r="ZT56" s="3"/>
      <c r="ZU56" s="5"/>
      <c r="ZV56" s="3"/>
      <c r="ZW56" s="4"/>
      <c r="ZX56" s="3"/>
      <c r="ZY56" s="4"/>
      <c r="ZZ56" s="3"/>
      <c r="AAA56" s="5"/>
      <c r="AAB56" s="3"/>
      <c r="AAC56" s="4"/>
      <c r="AAD56" s="3"/>
      <c r="AAE56" s="4"/>
      <c r="AAF56" s="3"/>
      <c r="AAG56" s="5"/>
      <c r="AAH56" s="3"/>
      <c r="AAI56" s="5"/>
      <c r="AAJ56" s="3"/>
      <c r="AAK56" s="4"/>
      <c r="AAL56" s="3"/>
      <c r="AAM56" s="4"/>
      <c r="AAN56" s="3"/>
      <c r="AAO56" s="5"/>
      <c r="AAP56" s="3"/>
      <c r="AAQ56" s="4"/>
      <c r="AAR56" s="3"/>
      <c r="AAS56" s="4"/>
      <c r="AAT56" s="3"/>
      <c r="AAU56" s="5"/>
      <c r="AAV56" s="3"/>
      <c r="AAW56" s="5"/>
      <c r="AAX56" s="3"/>
      <c r="AAY56" s="4"/>
      <c r="AAZ56" s="3"/>
      <c r="ABA56" s="4"/>
      <c r="ABB56" s="3"/>
      <c r="ABC56" s="5"/>
      <c r="ABD56" s="3"/>
      <c r="ABE56" s="4"/>
      <c r="ABF56" s="3"/>
      <c r="ABG56" s="4"/>
      <c r="ABH56" s="3"/>
      <c r="ABI56" s="5"/>
      <c r="ABJ56" s="3"/>
      <c r="ABK56" s="5"/>
      <c r="ABL56" s="3"/>
      <c r="ABM56" s="4"/>
      <c r="ABN56" s="3"/>
      <c r="ABO56" s="4"/>
      <c r="ABP56" s="3"/>
      <c r="ABQ56" s="5"/>
      <c r="ABR56" s="3"/>
      <c r="ABS56" s="4"/>
      <c r="ABT56" s="3"/>
      <c r="ABU56" s="4"/>
      <c r="ABV56" s="3"/>
      <c r="ABW56" s="4"/>
      <c r="ABX56" s="3"/>
      <c r="ABY56" s="5"/>
      <c r="ABZ56" s="3"/>
      <c r="ACA56" s="4"/>
      <c r="ACB56" s="3"/>
      <c r="ACC56" s="4"/>
      <c r="ACD56" s="3"/>
      <c r="ACE56" s="4"/>
      <c r="ACF56" s="3"/>
      <c r="ACG56" s="4"/>
      <c r="ACH56" s="3"/>
      <c r="ACI56" s="4"/>
      <c r="ACJ56" s="3"/>
      <c r="ACK56" s="4"/>
      <c r="ACL56" s="3"/>
      <c r="ACM56" s="5"/>
      <c r="ACN56" s="3"/>
      <c r="ACO56" s="4"/>
      <c r="ACP56" s="3"/>
      <c r="ACQ56" s="5"/>
      <c r="ACR56" s="3"/>
      <c r="ACS56" s="4"/>
      <c r="ACT56" s="3"/>
      <c r="ACU56" s="4"/>
      <c r="ACV56" s="3"/>
      <c r="ACW56" s="4"/>
      <c r="ACX56" s="3"/>
      <c r="ACY56" s="5"/>
      <c r="ACZ56" s="3"/>
      <c r="ADA56" s="5"/>
      <c r="ADB56" s="3"/>
      <c r="ADC56" s="4"/>
      <c r="ADD56" s="3"/>
      <c r="ADE56" s="4"/>
      <c r="ADF56" s="3"/>
      <c r="ADG56" s="5"/>
    </row>
    <row r="57" spans="1:787" ht="20.25" customHeight="1">
      <c r="A57" s="259"/>
      <c r="B57" s="253"/>
      <c r="C57" s="56">
        <f>IF(B56="","",CONCATENATE(B56,1))</f>
      </c>
      <c r="D57" s="3"/>
      <c r="E57" s="4"/>
      <c r="F57" s="3"/>
      <c r="G57" s="4"/>
      <c r="H57" s="3"/>
      <c r="I57" s="4"/>
      <c r="J57" s="3"/>
      <c r="K57" s="5"/>
      <c r="L57" s="3"/>
      <c r="M57" s="4"/>
      <c r="N57" s="3"/>
      <c r="O57" s="4"/>
      <c r="P57" s="3"/>
      <c r="Q57" s="5"/>
      <c r="R57" s="3"/>
      <c r="S57" s="4"/>
      <c r="T57" s="3"/>
      <c r="U57" s="4"/>
      <c r="V57" s="3"/>
      <c r="W57" s="4"/>
      <c r="X57" s="3"/>
      <c r="Y57" s="5"/>
      <c r="Z57" s="3"/>
      <c r="AA57" s="4"/>
      <c r="AB57" s="3"/>
      <c r="AC57" s="4"/>
      <c r="AD57" s="3"/>
      <c r="AE57" s="4"/>
      <c r="AF57" s="3"/>
      <c r="AG57" s="4"/>
      <c r="AH57" s="3"/>
      <c r="AI57" s="4"/>
      <c r="AJ57" s="3"/>
      <c r="AK57" s="4"/>
      <c r="AL57" s="3"/>
      <c r="AM57" s="5"/>
      <c r="AN57" s="3"/>
      <c r="AO57" s="4"/>
      <c r="AP57" s="3"/>
      <c r="AQ57" s="4"/>
      <c r="AR57" s="3"/>
      <c r="AS57" s="4"/>
      <c r="AT57" s="3"/>
      <c r="AU57" s="4"/>
      <c r="AV57" s="3"/>
      <c r="AW57" s="4"/>
      <c r="AX57" s="3"/>
      <c r="AY57" s="4"/>
      <c r="AZ57" s="3"/>
      <c r="BA57" s="5"/>
      <c r="BB57" s="3"/>
      <c r="BC57" s="4"/>
      <c r="BD57" s="3"/>
      <c r="BE57" s="4"/>
      <c r="BF57" s="3"/>
      <c r="BG57" s="4"/>
      <c r="BH57" s="3"/>
      <c r="BI57" s="4"/>
      <c r="BJ57" s="3"/>
      <c r="BK57" s="4"/>
      <c r="BL57" s="3"/>
      <c r="BM57" s="4"/>
      <c r="BN57" s="3"/>
      <c r="BO57" s="5"/>
      <c r="BP57" s="3"/>
      <c r="BQ57" s="4"/>
      <c r="BR57" s="3"/>
      <c r="BS57" s="4"/>
      <c r="BT57" s="3"/>
      <c r="BU57" s="4"/>
      <c r="BV57" s="3"/>
      <c r="BW57" s="4"/>
      <c r="BX57" s="3"/>
      <c r="BY57" s="4"/>
      <c r="BZ57" s="3"/>
      <c r="CA57" s="4"/>
      <c r="CB57" s="3"/>
      <c r="CC57" s="5"/>
      <c r="CD57" s="3"/>
      <c r="CE57" s="4"/>
      <c r="CF57" s="3"/>
      <c r="CG57" s="5"/>
      <c r="CH57" s="3"/>
      <c r="CI57" s="4"/>
      <c r="CJ57" s="3"/>
      <c r="CK57" s="4"/>
      <c r="CL57" s="3"/>
      <c r="CM57" s="4"/>
      <c r="CN57" s="3"/>
      <c r="CO57" s="5"/>
      <c r="CP57" s="3"/>
      <c r="CQ57" s="5"/>
      <c r="CR57" s="3"/>
      <c r="CS57" s="4"/>
      <c r="CT57" s="3"/>
      <c r="CU57" s="4"/>
      <c r="CV57" s="3"/>
      <c r="CW57" s="5"/>
      <c r="CX57" s="3"/>
      <c r="CY57" s="4"/>
      <c r="CZ57" s="3"/>
      <c r="DA57" s="4"/>
      <c r="DB57" s="3"/>
      <c r="DC57" s="4"/>
      <c r="DD57" s="3"/>
      <c r="DE57" s="5"/>
      <c r="DF57" s="3"/>
      <c r="DG57" s="4"/>
      <c r="DH57" s="3"/>
      <c r="DI57" s="4"/>
      <c r="DJ57" s="3"/>
      <c r="DK57" s="5"/>
      <c r="DL57" s="3"/>
      <c r="DM57" s="4"/>
      <c r="DN57" s="3"/>
      <c r="DO57" s="4"/>
      <c r="DP57" s="3"/>
      <c r="DQ57" s="4"/>
      <c r="DR57" s="3"/>
      <c r="DS57" s="5"/>
      <c r="DT57" s="3"/>
      <c r="DU57" s="4"/>
      <c r="DV57" s="3"/>
      <c r="DW57" s="4"/>
      <c r="DX57" s="3"/>
      <c r="DY57" s="5"/>
      <c r="DZ57" s="3"/>
      <c r="EA57" s="4"/>
      <c r="EB57" s="3"/>
      <c r="EC57" s="4"/>
      <c r="ED57" s="3"/>
      <c r="EE57" s="4"/>
      <c r="EF57" s="3"/>
      <c r="EG57" s="5"/>
      <c r="EH57" s="3"/>
      <c r="EI57" s="4"/>
      <c r="EJ57" s="3"/>
      <c r="EK57" s="4"/>
      <c r="EL57" s="3"/>
      <c r="EM57" s="4"/>
      <c r="EN57" s="3"/>
      <c r="EO57" s="4"/>
      <c r="EP57" s="3"/>
      <c r="EQ57" s="4"/>
      <c r="ER57" s="3"/>
      <c r="ES57" s="4"/>
      <c r="ET57" s="3"/>
      <c r="EU57" s="5"/>
      <c r="EV57" s="3"/>
      <c r="EW57" s="4"/>
      <c r="EX57" s="3"/>
      <c r="EY57" s="4"/>
      <c r="EZ57" s="3"/>
      <c r="FA57" s="4"/>
      <c r="FB57" s="3"/>
      <c r="FC57" s="4"/>
      <c r="FD57" s="3"/>
      <c r="FE57" s="4"/>
      <c r="FF57" s="3"/>
      <c r="FG57" s="4"/>
      <c r="FH57" s="3"/>
      <c r="FI57" s="5"/>
      <c r="FJ57" s="3"/>
      <c r="FK57" s="4"/>
      <c r="FL57" s="3"/>
      <c r="FM57" s="4"/>
      <c r="FN57" s="3"/>
      <c r="FO57" s="4"/>
      <c r="FP57" s="3"/>
      <c r="FQ57" s="4"/>
      <c r="FR57" s="3"/>
      <c r="FS57" s="4"/>
      <c r="FT57" s="3"/>
      <c r="FU57" s="4"/>
      <c r="FV57" s="3"/>
      <c r="FW57" s="5"/>
      <c r="FX57" s="3"/>
      <c r="FY57" s="4"/>
      <c r="FZ57" s="3"/>
      <c r="GA57" s="5"/>
      <c r="GB57" s="3"/>
      <c r="GC57" s="4"/>
      <c r="GD57" s="3"/>
      <c r="GE57" s="4"/>
      <c r="GF57" s="3"/>
      <c r="GG57" s="4"/>
      <c r="GH57" s="3"/>
      <c r="GI57" s="5"/>
      <c r="GJ57" s="3"/>
      <c r="GK57" s="5"/>
      <c r="GL57" s="3"/>
      <c r="GM57" s="4"/>
      <c r="GN57" s="3"/>
      <c r="GO57" s="4"/>
      <c r="GP57" s="3"/>
      <c r="GQ57" s="5"/>
      <c r="GR57" s="3"/>
      <c r="GS57" s="4"/>
      <c r="GT57" s="3"/>
      <c r="GU57" s="4"/>
      <c r="GV57" s="3"/>
      <c r="GW57" s="4"/>
      <c r="GX57" s="3"/>
      <c r="GY57" s="5"/>
      <c r="GZ57" s="3"/>
      <c r="HA57" s="4"/>
      <c r="HB57" s="3"/>
      <c r="HC57" s="4"/>
      <c r="HD57" s="3"/>
      <c r="HE57" s="5"/>
      <c r="HF57" s="3"/>
      <c r="HG57" s="4"/>
      <c r="HH57" s="3"/>
      <c r="HI57" s="4"/>
      <c r="HJ57" s="3"/>
      <c r="HK57" s="4"/>
      <c r="HL57" s="3"/>
      <c r="HM57" s="5"/>
      <c r="HN57" s="3"/>
      <c r="HO57" s="4"/>
      <c r="HP57" s="3"/>
      <c r="HQ57" s="4"/>
      <c r="HR57" s="3"/>
      <c r="HS57" s="5"/>
      <c r="HT57" s="3"/>
      <c r="HU57" s="4"/>
      <c r="HV57" s="3"/>
      <c r="HW57" s="4"/>
      <c r="HX57" s="3"/>
      <c r="HY57" s="4"/>
      <c r="HZ57" s="3"/>
      <c r="IA57" s="5"/>
      <c r="IB57" s="3"/>
      <c r="IC57" s="4"/>
      <c r="ID57" s="3"/>
      <c r="IE57" s="4"/>
      <c r="IF57" s="3"/>
      <c r="IG57" s="4"/>
      <c r="IH57" s="3"/>
      <c r="II57" s="4"/>
      <c r="IJ57" s="3"/>
      <c r="IK57" s="4"/>
      <c r="IL57" s="3"/>
      <c r="IM57" s="4"/>
      <c r="IN57" s="3"/>
      <c r="IO57" s="5"/>
      <c r="IP57" s="3"/>
      <c r="IQ57" s="4"/>
      <c r="IR57" s="3"/>
      <c r="IS57" s="4"/>
      <c r="IT57" s="3"/>
      <c r="IU57" s="4"/>
      <c r="IV57" s="3"/>
      <c r="IW57" s="4"/>
      <c r="IX57" s="3"/>
      <c r="IY57" s="4"/>
      <c r="IZ57" s="3"/>
      <c r="JA57" s="4"/>
      <c r="JB57" s="3"/>
      <c r="JC57" s="5"/>
      <c r="JD57" s="3"/>
      <c r="JE57" s="4"/>
      <c r="JF57" s="3"/>
      <c r="JG57" s="4"/>
      <c r="JH57" s="3"/>
      <c r="JI57" s="4"/>
      <c r="JJ57" s="3"/>
      <c r="JK57" s="4"/>
      <c r="JL57" s="3"/>
      <c r="JM57" s="4"/>
      <c r="JN57" s="3"/>
      <c r="JO57" s="4"/>
      <c r="JP57" s="3"/>
      <c r="JQ57" s="5"/>
      <c r="JR57" s="3"/>
      <c r="JS57" s="4"/>
      <c r="JT57" s="3"/>
      <c r="JU57" s="5"/>
      <c r="JV57" s="3"/>
      <c r="JW57" s="4"/>
      <c r="JX57" s="3"/>
      <c r="JY57" s="4"/>
      <c r="JZ57" s="3"/>
      <c r="KA57" s="4"/>
      <c r="KB57" s="3"/>
      <c r="KC57" s="5"/>
      <c r="KD57" s="3"/>
      <c r="KE57" s="5"/>
      <c r="KF57" s="3"/>
      <c r="KG57" s="4"/>
      <c r="KH57" s="3"/>
      <c r="KI57" s="4"/>
      <c r="KJ57" s="3"/>
      <c r="KK57" s="5"/>
      <c r="KL57" s="3"/>
      <c r="KM57" s="4"/>
      <c r="KN57" s="3"/>
      <c r="KO57" s="4"/>
      <c r="KP57" s="3"/>
      <c r="KQ57" s="4"/>
      <c r="KR57" s="3"/>
      <c r="KS57" s="5"/>
      <c r="KT57" s="3"/>
      <c r="KU57" s="4"/>
      <c r="KV57" s="3"/>
      <c r="KW57" s="4"/>
      <c r="KX57" s="3"/>
      <c r="KY57" s="5"/>
      <c r="KZ57" s="3"/>
      <c r="LA57" s="4"/>
      <c r="LB57" s="3"/>
      <c r="LC57" s="4"/>
      <c r="LD57" s="3"/>
      <c r="LE57" s="4"/>
      <c r="LF57" s="3"/>
      <c r="LG57" s="5"/>
      <c r="LH57" s="3"/>
      <c r="LI57" s="4"/>
      <c r="LJ57" s="3"/>
      <c r="LK57" s="4"/>
      <c r="LL57" s="3"/>
      <c r="LM57" s="5"/>
      <c r="LN57" s="3"/>
      <c r="LO57" s="4"/>
      <c r="LP57" s="3"/>
      <c r="LQ57" s="4"/>
      <c r="LR57" s="3"/>
      <c r="LS57" s="4"/>
      <c r="LT57" s="3"/>
      <c r="LU57" s="5"/>
      <c r="LV57" s="3"/>
      <c r="LW57" s="4"/>
      <c r="LX57" s="3"/>
      <c r="LY57" s="4"/>
      <c r="LZ57" s="3"/>
      <c r="MA57" s="4"/>
      <c r="MB57" s="3"/>
      <c r="MC57" s="4"/>
      <c r="MD57" s="3"/>
      <c r="ME57" s="4"/>
      <c r="MF57" s="3"/>
      <c r="MG57" s="4"/>
      <c r="MH57" s="3"/>
      <c r="MI57" s="5"/>
      <c r="MJ57" s="3"/>
      <c r="MK57" s="4"/>
      <c r="ML57" s="3"/>
      <c r="MM57" s="4"/>
      <c r="MN57" s="3"/>
      <c r="MO57" s="4"/>
      <c r="MP57" s="3"/>
      <c r="MQ57" s="4"/>
      <c r="MR57" s="3"/>
      <c r="MS57" s="4"/>
      <c r="MT57" s="3"/>
      <c r="MU57" s="4"/>
      <c r="MV57" s="3"/>
      <c r="MW57" s="5"/>
      <c r="MX57" s="3"/>
      <c r="MY57" s="4"/>
      <c r="MZ57" s="3"/>
      <c r="NA57" s="4"/>
      <c r="NB57" s="3"/>
      <c r="NC57" s="4"/>
      <c r="ND57" s="3"/>
      <c r="NE57" s="4"/>
      <c r="NF57" s="3"/>
      <c r="NG57" s="4"/>
      <c r="NH57" s="3"/>
      <c r="NI57" s="4"/>
      <c r="NJ57" s="3"/>
      <c r="NK57" s="5"/>
      <c r="NL57" s="3"/>
      <c r="NM57" s="4"/>
      <c r="NN57" s="3"/>
      <c r="NO57" s="5"/>
      <c r="NP57" s="3"/>
      <c r="NQ57" s="4"/>
      <c r="NR57" s="3"/>
      <c r="NS57" s="4"/>
      <c r="NT57" s="3"/>
      <c r="NU57" s="4"/>
      <c r="NV57" s="3"/>
      <c r="NW57" s="5"/>
      <c r="NX57" s="3"/>
      <c r="NY57" s="5"/>
      <c r="NZ57" s="3"/>
      <c r="OA57" s="4"/>
      <c r="OB57" s="3"/>
      <c r="OC57" s="4"/>
      <c r="OD57" s="3"/>
      <c r="OE57" s="5"/>
      <c r="OF57" s="3"/>
      <c r="OG57" s="4"/>
      <c r="OH57" s="3"/>
      <c r="OI57" s="4"/>
      <c r="OJ57" s="3"/>
      <c r="OK57" s="4"/>
      <c r="OL57" s="3"/>
      <c r="OM57" s="5"/>
      <c r="ON57" s="3"/>
      <c r="OO57" s="4"/>
      <c r="OP57" s="3"/>
      <c r="OQ57" s="4"/>
      <c r="OR57" s="3"/>
      <c r="OS57" s="5"/>
      <c r="OT57" s="3"/>
      <c r="OU57" s="4"/>
      <c r="OV57" s="3"/>
      <c r="OW57" s="4"/>
      <c r="OX57" s="3"/>
      <c r="OY57" s="4"/>
      <c r="OZ57" s="3"/>
      <c r="PA57" s="5"/>
      <c r="PB57" s="3"/>
      <c r="PC57" s="4"/>
      <c r="PD57" s="3"/>
      <c r="PE57" s="4"/>
      <c r="PF57" s="3"/>
      <c r="PG57" s="5"/>
      <c r="PH57" s="3"/>
      <c r="PI57" s="4"/>
      <c r="PJ57" s="3"/>
      <c r="PK57" s="4"/>
      <c r="PL57" s="3"/>
      <c r="PM57" s="4"/>
      <c r="PN57" s="3"/>
      <c r="PO57" s="5"/>
      <c r="PP57" s="3"/>
      <c r="PQ57" s="4"/>
      <c r="PR57" s="3"/>
      <c r="PS57" s="4"/>
      <c r="PT57" s="3"/>
      <c r="PU57" s="4"/>
      <c r="PV57" s="3"/>
      <c r="PW57" s="4"/>
      <c r="PX57" s="3"/>
      <c r="PY57" s="4"/>
      <c r="PZ57" s="3"/>
      <c r="QA57" s="4"/>
      <c r="QB57" s="3"/>
      <c r="QC57" s="5"/>
      <c r="QD57" s="3"/>
      <c r="QE57" s="4"/>
      <c r="QF57" s="3"/>
      <c r="QG57" s="4"/>
      <c r="QH57" s="3"/>
      <c r="QI57" s="4"/>
      <c r="QJ57" s="3"/>
      <c r="QK57" s="4"/>
      <c r="QL57" s="3"/>
      <c r="QM57" s="4"/>
      <c r="QN57" s="3"/>
      <c r="QO57" s="4"/>
      <c r="QP57" s="3"/>
      <c r="QQ57" s="5"/>
      <c r="QR57" s="3"/>
      <c r="QS57" s="4"/>
      <c r="QT57" s="3"/>
      <c r="QU57" s="4"/>
      <c r="QV57" s="3"/>
      <c r="QW57" s="4"/>
      <c r="QX57" s="3"/>
      <c r="QY57" s="4"/>
      <c r="QZ57" s="3"/>
      <c r="RA57" s="4"/>
      <c r="RB57" s="3"/>
      <c r="RC57" s="4"/>
      <c r="RD57" s="3"/>
      <c r="RE57" s="5"/>
      <c r="RF57" s="3"/>
      <c r="RG57" s="4"/>
      <c r="RH57" s="3"/>
      <c r="RI57" s="5"/>
      <c r="RJ57" s="3"/>
      <c r="RK57" s="4"/>
      <c r="RL57" s="3"/>
      <c r="RM57" s="4"/>
      <c r="RN57" s="3"/>
      <c r="RO57" s="4"/>
      <c r="RP57" s="3"/>
      <c r="RQ57" s="5"/>
      <c r="RR57" s="3"/>
      <c r="RS57" s="5"/>
      <c r="RT57" s="3"/>
      <c r="RU57" s="4"/>
      <c r="RV57" s="3"/>
      <c r="RW57" s="4"/>
      <c r="RX57" s="3"/>
      <c r="RY57" s="5"/>
      <c r="RZ57" s="3"/>
      <c r="SA57" s="4"/>
      <c r="SB57" s="3"/>
      <c r="SC57" s="4"/>
      <c r="SD57" s="3"/>
      <c r="SE57" s="4"/>
      <c r="SF57" s="3"/>
      <c r="SG57" s="5"/>
      <c r="SH57" s="3"/>
      <c r="SI57" s="4"/>
      <c r="SJ57" s="3"/>
      <c r="SK57" s="4"/>
      <c r="SL57" s="3"/>
      <c r="SM57" s="5"/>
      <c r="SN57" s="3"/>
      <c r="SO57" s="4"/>
      <c r="SP57" s="3"/>
      <c r="SQ57" s="4"/>
      <c r="SR57" s="3"/>
      <c r="SS57" s="4"/>
      <c r="ST57" s="3"/>
      <c r="SU57" s="5"/>
      <c r="SV57" s="3"/>
      <c r="SW57" s="4"/>
      <c r="SX57" s="3"/>
      <c r="SY57" s="4"/>
      <c r="SZ57" s="3"/>
      <c r="TA57" s="5"/>
      <c r="TB57" s="3"/>
      <c r="TC57" s="4"/>
      <c r="TD57" s="3"/>
      <c r="TE57" s="4"/>
      <c r="TF57" s="3"/>
      <c r="TG57" s="4"/>
      <c r="TH57" s="3"/>
      <c r="TI57" s="5"/>
      <c r="TJ57" s="3"/>
      <c r="TK57" s="4"/>
      <c r="TL57" s="3"/>
      <c r="TM57" s="4"/>
      <c r="TN57" s="3"/>
      <c r="TO57" s="4"/>
      <c r="TP57" s="3"/>
      <c r="TQ57" s="4"/>
      <c r="TR57" s="3"/>
      <c r="TS57" s="4"/>
      <c r="TT57" s="3"/>
      <c r="TU57" s="4"/>
      <c r="TV57" s="3"/>
      <c r="TW57" s="5"/>
      <c r="TX57" s="3"/>
      <c r="TY57" s="4"/>
      <c r="TZ57" s="3"/>
      <c r="UA57" s="4"/>
      <c r="UB57" s="3"/>
      <c r="UC57" s="4"/>
      <c r="UD57" s="3"/>
      <c r="UE57" s="4"/>
      <c r="UF57" s="3"/>
      <c r="UG57" s="4"/>
      <c r="UH57" s="3"/>
      <c r="UI57" s="4"/>
      <c r="UJ57" s="3"/>
      <c r="UK57" s="5"/>
      <c r="UL57" s="3"/>
      <c r="UM57" s="4"/>
      <c r="UN57" s="3"/>
      <c r="UO57" s="4"/>
      <c r="UP57" s="3"/>
      <c r="UQ57" s="4"/>
      <c r="UR57" s="3"/>
      <c r="US57" s="4"/>
      <c r="UT57" s="3"/>
      <c r="UU57" s="4"/>
      <c r="UV57" s="3"/>
      <c r="UW57" s="4"/>
      <c r="UX57" s="3"/>
      <c r="UY57" s="5"/>
      <c r="UZ57" s="3"/>
      <c r="VA57" s="4"/>
      <c r="VB57" s="3"/>
      <c r="VC57" s="5"/>
      <c r="VD57" s="3"/>
      <c r="VE57" s="4"/>
      <c r="VF57" s="3"/>
      <c r="VG57" s="4"/>
      <c r="VH57" s="3"/>
      <c r="VI57" s="4"/>
      <c r="VJ57" s="3"/>
      <c r="VK57" s="5"/>
      <c r="VL57" s="3"/>
      <c r="VM57" s="5"/>
      <c r="VN57" s="3"/>
      <c r="VO57" s="4"/>
      <c r="VP57" s="3"/>
      <c r="VQ57" s="4"/>
      <c r="VR57" s="3"/>
      <c r="VS57" s="5"/>
      <c r="VT57" s="3"/>
      <c r="VU57" s="4"/>
      <c r="VV57" s="3"/>
      <c r="VW57" s="4"/>
      <c r="VX57" s="3"/>
      <c r="VY57" s="5"/>
      <c r="VZ57" s="3"/>
      <c r="WA57" s="5"/>
      <c r="WB57" s="3"/>
      <c r="WC57" s="4"/>
      <c r="WD57" s="3"/>
      <c r="WE57" s="4"/>
      <c r="WF57" s="3"/>
      <c r="WG57" s="5"/>
      <c r="WH57" s="3"/>
      <c r="WI57" s="4"/>
      <c r="WJ57" s="3"/>
      <c r="WK57" s="4"/>
      <c r="WL57" s="3"/>
      <c r="WM57" s="5"/>
      <c r="WN57" s="3"/>
      <c r="WO57" s="5"/>
      <c r="WP57" s="3"/>
      <c r="WQ57" s="4"/>
      <c r="WR57" s="3"/>
      <c r="WS57" s="4"/>
      <c r="WT57" s="3"/>
      <c r="WU57" s="5"/>
      <c r="WV57" s="3"/>
      <c r="WW57" s="4"/>
      <c r="WX57" s="3"/>
      <c r="WY57" s="4"/>
      <c r="WZ57" s="3"/>
      <c r="XA57" s="5"/>
      <c r="XB57" s="3"/>
      <c r="XC57" s="5"/>
      <c r="XD57" s="3"/>
      <c r="XE57" s="4"/>
      <c r="XF57" s="3"/>
      <c r="XG57" s="4"/>
      <c r="XH57" s="3"/>
      <c r="XI57" s="5"/>
      <c r="XJ57" s="3"/>
      <c r="XK57" s="4"/>
      <c r="XL57" s="3"/>
      <c r="XM57" s="4"/>
      <c r="XN57" s="3"/>
      <c r="XO57" s="5"/>
      <c r="XP57" s="3"/>
      <c r="XQ57" s="5"/>
      <c r="XR57" s="3"/>
      <c r="XS57" s="4"/>
      <c r="XT57" s="3"/>
      <c r="XU57" s="4"/>
      <c r="XV57" s="3"/>
      <c r="XW57" s="5"/>
      <c r="XX57" s="3"/>
      <c r="XY57" s="4"/>
      <c r="XZ57" s="3"/>
      <c r="YA57" s="4"/>
      <c r="YB57" s="3"/>
      <c r="YC57" s="4"/>
      <c r="YD57" s="3"/>
      <c r="YE57" s="5"/>
      <c r="YF57" s="3"/>
      <c r="YG57" s="4"/>
      <c r="YH57" s="3"/>
      <c r="YI57" s="4"/>
      <c r="YJ57" s="3"/>
      <c r="YK57" s="4"/>
      <c r="YL57" s="3"/>
      <c r="YM57" s="4"/>
      <c r="YN57" s="3"/>
      <c r="YO57" s="4"/>
      <c r="YP57" s="3"/>
      <c r="YQ57" s="4"/>
      <c r="YR57" s="3"/>
      <c r="YS57" s="5"/>
      <c r="YT57" s="3"/>
      <c r="YU57" s="4"/>
      <c r="YV57" s="3"/>
      <c r="YW57" s="5"/>
      <c r="YX57" s="3"/>
      <c r="YY57" s="4"/>
      <c r="YZ57" s="3"/>
      <c r="ZA57" s="4"/>
      <c r="ZB57" s="3"/>
      <c r="ZC57" s="4"/>
      <c r="ZD57" s="3"/>
      <c r="ZE57" s="5"/>
      <c r="ZF57" s="3"/>
      <c r="ZG57" s="5"/>
      <c r="ZH57" s="3"/>
      <c r="ZI57" s="4"/>
      <c r="ZJ57" s="3"/>
      <c r="ZK57" s="4"/>
      <c r="ZL57" s="3"/>
      <c r="ZM57" s="5"/>
      <c r="ZN57" s="3"/>
      <c r="ZO57" s="4"/>
      <c r="ZP57" s="3"/>
      <c r="ZQ57" s="4"/>
      <c r="ZR57" s="3"/>
      <c r="ZS57" s="5"/>
      <c r="ZT57" s="3"/>
      <c r="ZU57" s="5"/>
      <c r="ZV57" s="3"/>
      <c r="ZW57" s="4"/>
      <c r="ZX57" s="3"/>
      <c r="ZY57" s="4"/>
      <c r="ZZ57" s="3"/>
      <c r="AAA57" s="5"/>
      <c r="AAB57" s="3"/>
      <c r="AAC57" s="4"/>
      <c r="AAD57" s="3"/>
      <c r="AAE57" s="4"/>
      <c r="AAF57" s="3"/>
      <c r="AAG57" s="5"/>
      <c r="AAH57" s="3"/>
      <c r="AAI57" s="5"/>
      <c r="AAJ57" s="3"/>
      <c r="AAK57" s="4"/>
      <c r="AAL57" s="3"/>
      <c r="AAM57" s="4"/>
      <c r="AAN57" s="3"/>
      <c r="AAO57" s="5"/>
      <c r="AAP57" s="3"/>
      <c r="AAQ57" s="4"/>
      <c r="AAR57" s="3"/>
      <c r="AAS57" s="4"/>
      <c r="AAT57" s="3"/>
      <c r="AAU57" s="5"/>
      <c r="AAV57" s="3"/>
      <c r="AAW57" s="5"/>
      <c r="AAX57" s="3"/>
      <c r="AAY57" s="4"/>
      <c r="AAZ57" s="3"/>
      <c r="ABA57" s="4"/>
      <c r="ABB57" s="3"/>
      <c r="ABC57" s="5"/>
      <c r="ABD57" s="3"/>
      <c r="ABE57" s="4"/>
      <c r="ABF57" s="3"/>
      <c r="ABG57" s="4"/>
      <c r="ABH57" s="3"/>
      <c r="ABI57" s="5"/>
      <c r="ABJ57" s="3"/>
      <c r="ABK57" s="5"/>
      <c r="ABL57" s="3"/>
      <c r="ABM57" s="4"/>
      <c r="ABN57" s="3"/>
      <c r="ABO57" s="4"/>
      <c r="ABP57" s="3"/>
      <c r="ABQ57" s="5"/>
      <c r="ABR57" s="3"/>
      <c r="ABS57" s="4"/>
      <c r="ABT57" s="3"/>
      <c r="ABU57" s="4"/>
      <c r="ABV57" s="3"/>
      <c r="ABW57" s="4"/>
      <c r="ABX57" s="3"/>
      <c r="ABY57" s="5"/>
      <c r="ABZ57" s="3"/>
      <c r="ACA57" s="4"/>
      <c r="ACB57" s="3"/>
      <c r="ACC57" s="4"/>
      <c r="ACD57" s="3"/>
      <c r="ACE57" s="4"/>
      <c r="ACF57" s="3"/>
      <c r="ACG57" s="4"/>
      <c r="ACH57" s="3"/>
      <c r="ACI57" s="4"/>
      <c r="ACJ57" s="3"/>
      <c r="ACK57" s="4"/>
      <c r="ACL57" s="3"/>
      <c r="ACM57" s="5"/>
      <c r="ACN57" s="3"/>
      <c r="ACO57" s="4"/>
      <c r="ACP57" s="3"/>
      <c r="ACQ57" s="5"/>
      <c r="ACR57" s="3"/>
      <c r="ACS57" s="4"/>
      <c r="ACT57" s="3"/>
      <c r="ACU57" s="4"/>
      <c r="ACV57" s="3"/>
      <c r="ACW57" s="4"/>
      <c r="ACX57" s="3"/>
      <c r="ACY57" s="5"/>
      <c r="ACZ57" s="3"/>
      <c r="ADA57" s="5"/>
      <c r="ADB57" s="3"/>
      <c r="ADC57" s="4"/>
      <c r="ADD57" s="3"/>
      <c r="ADE57" s="4"/>
      <c r="ADF57" s="3"/>
      <c r="ADG57" s="5"/>
    </row>
    <row r="58" spans="1:787" ht="20.25" customHeight="1">
      <c r="A58" s="259">
        <v>29</v>
      </c>
      <c r="B58" s="253"/>
      <c r="C58" s="56">
        <f>IF(B58="","",B58)</f>
      </c>
      <c r="D58" s="3"/>
      <c r="E58" s="4"/>
      <c r="F58" s="3"/>
      <c r="G58" s="4"/>
      <c r="H58" s="3"/>
      <c r="I58" s="4"/>
      <c r="J58" s="3"/>
      <c r="K58" s="5"/>
      <c r="L58" s="3"/>
      <c r="M58" s="4"/>
      <c r="N58" s="3"/>
      <c r="O58" s="4"/>
      <c r="P58" s="3"/>
      <c r="Q58" s="5"/>
      <c r="R58" s="3"/>
      <c r="S58" s="4"/>
      <c r="T58" s="3"/>
      <c r="U58" s="4"/>
      <c r="V58" s="3"/>
      <c r="W58" s="4"/>
      <c r="X58" s="3"/>
      <c r="Y58" s="5"/>
      <c r="Z58" s="3"/>
      <c r="AA58" s="4"/>
      <c r="AB58" s="3"/>
      <c r="AC58" s="4"/>
      <c r="AD58" s="3"/>
      <c r="AE58" s="4"/>
      <c r="AF58" s="3"/>
      <c r="AG58" s="4"/>
      <c r="AH58" s="3"/>
      <c r="AI58" s="4"/>
      <c r="AJ58" s="3"/>
      <c r="AK58" s="4"/>
      <c r="AL58" s="3"/>
      <c r="AM58" s="5"/>
      <c r="AN58" s="3"/>
      <c r="AO58" s="4"/>
      <c r="AP58" s="3"/>
      <c r="AQ58" s="4"/>
      <c r="AR58" s="3"/>
      <c r="AS58" s="4"/>
      <c r="AT58" s="3"/>
      <c r="AU58" s="4"/>
      <c r="AV58" s="3"/>
      <c r="AW58" s="4"/>
      <c r="AX58" s="3"/>
      <c r="AY58" s="4"/>
      <c r="AZ58" s="3"/>
      <c r="BA58" s="5"/>
      <c r="BB58" s="3"/>
      <c r="BC58" s="4"/>
      <c r="BD58" s="3"/>
      <c r="BE58" s="4"/>
      <c r="BF58" s="3"/>
      <c r="BG58" s="4"/>
      <c r="BH58" s="3"/>
      <c r="BI58" s="4"/>
      <c r="BJ58" s="3"/>
      <c r="BK58" s="4"/>
      <c r="BL58" s="3"/>
      <c r="BM58" s="4"/>
      <c r="BN58" s="3"/>
      <c r="BO58" s="5"/>
      <c r="BP58" s="3"/>
      <c r="BQ58" s="4"/>
      <c r="BR58" s="3"/>
      <c r="BS58" s="4"/>
      <c r="BT58" s="3"/>
      <c r="BU58" s="4"/>
      <c r="BV58" s="3"/>
      <c r="BW58" s="4"/>
      <c r="BX58" s="3"/>
      <c r="BY58" s="4"/>
      <c r="BZ58" s="3"/>
      <c r="CA58" s="4"/>
      <c r="CB58" s="3"/>
      <c r="CC58" s="5"/>
      <c r="CD58" s="3"/>
      <c r="CE58" s="4"/>
      <c r="CF58" s="3"/>
      <c r="CG58" s="5"/>
      <c r="CH58" s="3"/>
      <c r="CI58" s="4"/>
      <c r="CJ58" s="3"/>
      <c r="CK58" s="4"/>
      <c r="CL58" s="3"/>
      <c r="CM58" s="4"/>
      <c r="CN58" s="3"/>
      <c r="CO58" s="5"/>
      <c r="CP58" s="3"/>
      <c r="CQ58" s="5"/>
      <c r="CR58" s="3"/>
      <c r="CS58" s="4"/>
      <c r="CT58" s="3"/>
      <c r="CU58" s="4"/>
      <c r="CV58" s="3"/>
      <c r="CW58" s="5"/>
      <c r="CX58" s="3"/>
      <c r="CY58" s="4"/>
      <c r="CZ58" s="3"/>
      <c r="DA58" s="4"/>
      <c r="DB58" s="3"/>
      <c r="DC58" s="4"/>
      <c r="DD58" s="3"/>
      <c r="DE58" s="5"/>
      <c r="DF58" s="3"/>
      <c r="DG58" s="4"/>
      <c r="DH58" s="3"/>
      <c r="DI58" s="4"/>
      <c r="DJ58" s="3"/>
      <c r="DK58" s="5"/>
      <c r="DL58" s="3"/>
      <c r="DM58" s="4"/>
      <c r="DN58" s="3"/>
      <c r="DO58" s="4"/>
      <c r="DP58" s="3"/>
      <c r="DQ58" s="4"/>
      <c r="DR58" s="3"/>
      <c r="DS58" s="5"/>
      <c r="DT58" s="3"/>
      <c r="DU58" s="4"/>
      <c r="DV58" s="3"/>
      <c r="DW58" s="4"/>
      <c r="DX58" s="3"/>
      <c r="DY58" s="5"/>
      <c r="DZ58" s="3"/>
      <c r="EA58" s="4"/>
      <c r="EB58" s="3"/>
      <c r="EC58" s="4"/>
      <c r="ED58" s="3"/>
      <c r="EE58" s="4"/>
      <c r="EF58" s="3"/>
      <c r="EG58" s="5"/>
      <c r="EH58" s="3"/>
      <c r="EI58" s="4"/>
      <c r="EJ58" s="3"/>
      <c r="EK58" s="4"/>
      <c r="EL58" s="3"/>
      <c r="EM58" s="4"/>
      <c r="EN58" s="3"/>
      <c r="EO58" s="4"/>
      <c r="EP58" s="3"/>
      <c r="EQ58" s="4"/>
      <c r="ER58" s="3"/>
      <c r="ES58" s="4"/>
      <c r="ET58" s="3"/>
      <c r="EU58" s="5"/>
      <c r="EV58" s="3"/>
      <c r="EW58" s="4"/>
      <c r="EX58" s="3"/>
      <c r="EY58" s="4"/>
      <c r="EZ58" s="3"/>
      <c r="FA58" s="4"/>
      <c r="FB58" s="3"/>
      <c r="FC58" s="4"/>
      <c r="FD58" s="3"/>
      <c r="FE58" s="4"/>
      <c r="FF58" s="3"/>
      <c r="FG58" s="4"/>
      <c r="FH58" s="3"/>
      <c r="FI58" s="5"/>
      <c r="FJ58" s="3"/>
      <c r="FK58" s="4"/>
      <c r="FL58" s="3"/>
      <c r="FM58" s="4"/>
      <c r="FN58" s="3"/>
      <c r="FO58" s="4"/>
      <c r="FP58" s="3"/>
      <c r="FQ58" s="4"/>
      <c r="FR58" s="3"/>
      <c r="FS58" s="4"/>
      <c r="FT58" s="3"/>
      <c r="FU58" s="4"/>
      <c r="FV58" s="3"/>
      <c r="FW58" s="5"/>
      <c r="FX58" s="3"/>
      <c r="FY58" s="4"/>
      <c r="FZ58" s="3"/>
      <c r="GA58" s="5"/>
      <c r="GB58" s="3"/>
      <c r="GC58" s="4"/>
      <c r="GD58" s="3"/>
      <c r="GE58" s="4"/>
      <c r="GF58" s="3"/>
      <c r="GG58" s="4"/>
      <c r="GH58" s="3"/>
      <c r="GI58" s="5"/>
      <c r="GJ58" s="3"/>
      <c r="GK58" s="5"/>
      <c r="GL58" s="3"/>
      <c r="GM58" s="4"/>
      <c r="GN58" s="3"/>
      <c r="GO58" s="4"/>
      <c r="GP58" s="3"/>
      <c r="GQ58" s="5"/>
      <c r="GR58" s="3"/>
      <c r="GS58" s="4"/>
      <c r="GT58" s="3"/>
      <c r="GU58" s="4"/>
      <c r="GV58" s="3"/>
      <c r="GW58" s="4"/>
      <c r="GX58" s="3"/>
      <c r="GY58" s="5"/>
      <c r="GZ58" s="3"/>
      <c r="HA58" s="4"/>
      <c r="HB58" s="3"/>
      <c r="HC58" s="4"/>
      <c r="HD58" s="3"/>
      <c r="HE58" s="5"/>
      <c r="HF58" s="3"/>
      <c r="HG58" s="4"/>
      <c r="HH58" s="3"/>
      <c r="HI58" s="4"/>
      <c r="HJ58" s="3"/>
      <c r="HK58" s="4"/>
      <c r="HL58" s="3"/>
      <c r="HM58" s="5"/>
      <c r="HN58" s="3"/>
      <c r="HO58" s="4"/>
      <c r="HP58" s="3"/>
      <c r="HQ58" s="4"/>
      <c r="HR58" s="3"/>
      <c r="HS58" s="5"/>
      <c r="HT58" s="3"/>
      <c r="HU58" s="4"/>
      <c r="HV58" s="3"/>
      <c r="HW58" s="4"/>
      <c r="HX58" s="3"/>
      <c r="HY58" s="4"/>
      <c r="HZ58" s="3"/>
      <c r="IA58" s="5"/>
      <c r="IB58" s="3"/>
      <c r="IC58" s="4"/>
      <c r="ID58" s="3"/>
      <c r="IE58" s="4"/>
      <c r="IF58" s="3"/>
      <c r="IG58" s="4"/>
      <c r="IH58" s="3"/>
      <c r="II58" s="4"/>
      <c r="IJ58" s="3"/>
      <c r="IK58" s="4"/>
      <c r="IL58" s="3"/>
      <c r="IM58" s="4"/>
      <c r="IN58" s="3"/>
      <c r="IO58" s="5"/>
      <c r="IP58" s="3"/>
      <c r="IQ58" s="4"/>
      <c r="IR58" s="3"/>
      <c r="IS58" s="4"/>
      <c r="IT58" s="3"/>
      <c r="IU58" s="4"/>
      <c r="IV58" s="3"/>
      <c r="IW58" s="4"/>
      <c r="IX58" s="3"/>
      <c r="IY58" s="4"/>
      <c r="IZ58" s="3"/>
      <c r="JA58" s="4"/>
      <c r="JB58" s="3"/>
      <c r="JC58" s="5"/>
      <c r="JD58" s="3"/>
      <c r="JE58" s="4"/>
      <c r="JF58" s="3"/>
      <c r="JG58" s="4"/>
      <c r="JH58" s="3"/>
      <c r="JI58" s="4"/>
      <c r="JJ58" s="3"/>
      <c r="JK58" s="4"/>
      <c r="JL58" s="3"/>
      <c r="JM58" s="4"/>
      <c r="JN58" s="3"/>
      <c r="JO58" s="4"/>
      <c r="JP58" s="3"/>
      <c r="JQ58" s="5"/>
      <c r="JR58" s="3"/>
      <c r="JS58" s="4"/>
      <c r="JT58" s="3"/>
      <c r="JU58" s="5"/>
      <c r="JV58" s="3"/>
      <c r="JW58" s="4"/>
      <c r="JX58" s="3"/>
      <c r="JY58" s="4"/>
      <c r="JZ58" s="3"/>
      <c r="KA58" s="4"/>
      <c r="KB58" s="3"/>
      <c r="KC58" s="5"/>
      <c r="KD58" s="3"/>
      <c r="KE58" s="5"/>
      <c r="KF58" s="3"/>
      <c r="KG58" s="4"/>
      <c r="KH58" s="3"/>
      <c r="KI58" s="4"/>
      <c r="KJ58" s="3"/>
      <c r="KK58" s="5"/>
      <c r="KL58" s="3"/>
      <c r="KM58" s="4"/>
      <c r="KN58" s="3"/>
      <c r="KO58" s="4"/>
      <c r="KP58" s="3"/>
      <c r="KQ58" s="4"/>
      <c r="KR58" s="3"/>
      <c r="KS58" s="5"/>
      <c r="KT58" s="3"/>
      <c r="KU58" s="4"/>
      <c r="KV58" s="3"/>
      <c r="KW58" s="4"/>
      <c r="KX58" s="3"/>
      <c r="KY58" s="5"/>
      <c r="KZ58" s="3"/>
      <c r="LA58" s="4"/>
      <c r="LB58" s="3"/>
      <c r="LC58" s="4"/>
      <c r="LD58" s="3"/>
      <c r="LE58" s="4"/>
      <c r="LF58" s="3"/>
      <c r="LG58" s="5"/>
      <c r="LH58" s="3"/>
      <c r="LI58" s="4"/>
      <c r="LJ58" s="3"/>
      <c r="LK58" s="4"/>
      <c r="LL58" s="3"/>
      <c r="LM58" s="5"/>
      <c r="LN58" s="3"/>
      <c r="LO58" s="4"/>
      <c r="LP58" s="3"/>
      <c r="LQ58" s="4"/>
      <c r="LR58" s="3"/>
      <c r="LS58" s="4"/>
      <c r="LT58" s="3"/>
      <c r="LU58" s="5"/>
      <c r="LV58" s="3"/>
      <c r="LW58" s="4"/>
      <c r="LX58" s="3"/>
      <c r="LY58" s="4"/>
      <c r="LZ58" s="3"/>
      <c r="MA58" s="4"/>
      <c r="MB58" s="3"/>
      <c r="MC58" s="4"/>
      <c r="MD58" s="3"/>
      <c r="ME58" s="4"/>
      <c r="MF58" s="3"/>
      <c r="MG58" s="4"/>
      <c r="MH58" s="3"/>
      <c r="MI58" s="5"/>
      <c r="MJ58" s="3"/>
      <c r="MK58" s="4"/>
      <c r="ML58" s="3"/>
      <c r="MM58" s="4"/>
      <c r="MN58" s="3"/>
      <c r="MO58" s="4"/>
      <c r="MP58" s="3"/>
      <c r="MQ58" s="4"/>
      <c r="MR58" s="3"/>
      <c r="MS58" s="4"/>
      <c r="MT58" s="3"/>
      <c r="MU58" s="4"/>
      <c r="MV58" s="3"/>
      <c r="MW58" s="5"/>
      <c r="MX58" s="3"/>
      <c r="MY58" s="4"/>
      <c r="MZ58" s="3"/>
      <c r="NA58" s="4"/>
      <c r="NB58" s="3"/>
      <c r="NC58" s="4"/>
      <c r="ND58" s="3"/>
      <c r="NE58" s="4"/>
      <c r="NF58" s="3"/>
      <c r="NG58" s="4"/>
      <c r="NH58" s="3"/>
      <c r="NI58" s="4"/>
      <c r="NJ58" s="3"/>
      <c r="NK58" s="5"/>
      <c r="NL58" s="3"/>
      <c r="NM58" s="4"/>
      <c r="NN58" s="3"/>
      <c r="NO58" s="5"/>
      <c r="NP58" s="3"/>
      <c r="NQ58" s="4"/>
      <c r="NR58" s="3"/>
      <c r="NS58" s="4"/>
      <c r="NT58" s="3"/>
      <c r="NU58" s="4"/>
      <c r="NV58" s="3"/>
      <c r="NW58" s="5"/>
      <c r="NX58" s="3"/>
      <c r="NY58" s="5"/>
      <c r="NZ58" s="3"/>
      <c r="OA58" s="4"/>
      <c r="OB58" s="3"/>
      <c r="OC58" s="4"/>
      <c r="OD58" s="3"/>
      <c r="OE58" s="5"/>
      <c r="OF58" s="3"/>
      <c r="OG58" s="4"/>
      <c r="OH58" s="3"/>
      <c r="OI58" s="4"/>
      <c r="OJ58" s="3"/>
      <c r="OK58" s="4"/>
      <c r="OL58" s="3"/>
      <c r="OM58" s="5"/>
      <c r="ON58" s="3"/>
      <c r="OO58" s="4"/>
      <c r="OP58" s="3"/>
      <c r="OQ58" s="4"/>
      <c r="OR58" s="3"/>
      <c r="OS58" s="5"/>
      <c r="OT58" s="3"/>
      <c r="OU58" s="4"/>
      <c r="OV58" s="3"/>
      <c r="OW58" s="4"/>
      <c r="OX58" s="3"/>
      <c r="OY58" s="4"/>
      <c r="OZ58" s="3"/>
      <c r="PA58" s="5"/>
      <c r="PB58" s="3"/>
      <c r="PC58" s="4"/>
      <c r="PD58" s="3"/>
      <c r="PE58" s="4"/>
      <c r="PF58" s="3"/>
      <c r="PG58" s="5"/>
      <c r="PH58" s="3"/>
      <c r="PI58" s="4"/>
      <c r="PJ58" s="3"/>
      <c r="PK58" s="4"/>
      <c r="PL58" s="3"/>
      <c r="PM58" s="4"/>
      <c r="PN58" s="3"/>
      <c r="PO58" s="5"/>
      <c r="PP58" s="3"/>
      <c r="PQ58" s="4"/>
      <c r="PR58" s="3"/>
      <c r="PS58" s="4"/>
      <c r="PT58" s="3"/>
      <c r="PU58" s="4"/>
      <c r="PV58" s="3"/>
      <c r="PW58" s="4"/>
      <c r="PX58" s="3"/>
      <c r="PY58" s="4"/>
      <c r="PZ58" s="3"/>
      <c r="QA58" s="4"/>
      <c r="QB58" s="3"/>
      <c r="QC58" s="5"/>
      <c r="QD58" s="3"/>
      <c r="QE58" s="4"/>
      <c r="QF58" s="3"/>
      <c r="QG58" s="4"/>
      <c r="QH58" s="3"/>
      <c r="QI58" s="4"/>
      <c r="QJ58" s="3"/>
      <c r="QK58" s="4"/>
      <c r="QL58" s="3"/>
      <c r="QM58" s="4"/>
      <c r="QN58" s="3"/>
      <c r="QO58" s="4"/>
      <c r="QP58" s="3"/>
      <c r="QQ58" s="5"/>
      <c r="QR58" s="3"/>
      <c r="QS58" s="4"/>
      <c r="QT58" s="3"/>
      <c r="QU58" s="4"/>
      <c r="QV58" s="3"/>
      <c r="QW58" s="4"/>
      <c r="QX58" s="3"/>
      <c r="QY58" s="4"/>
      <c r="QZ58" s="3"/>
      <c r="RA58" s="4"/>
      <c r="RB58" s="3"/>
      <c r="RC58" s="4"/>
      <c r="RD58" s="3"/>
      <c r="RE58" s="5"/>
      <c r="RF58" s="3"/>
      <c r="RG58" s="4"/>
      <c r="RH58" s="3"/>
      <c r="RI58" s="5"/>
      <c r="RJ58" s="3"/>
      <c r="RK58" s="4"/>
      <c r="RL58" s="3"/>
      <c r="RM58" s="4"/>
      <c r="RN58" s="3"/>
      <c r="RO58" s="4"/>
      <c r="RP58" s="3"/>
      <c r="RQ58" s="5"/>
      <c r="RR58" s="3"/>
      <c r="RS58" s="5"/>
      <c r="RT58" s="3"/>
      <c r="RU58" s="4"/>
      <c r="RV58" s="3"/>
      <c r="RW58" s="4"/>
      <c r="RX58" s="3"/>
      <c r="RY58" s="5"/>
      <c r="RZ58" s="3"/>
      <c r="SA58" s="4"/>
      <c r="SB58" s="3"/>
      <c r="SC58" s="4"/>
      <c r="SD58" s="3"/>
      <c r="SE58" s="4"/>
      <c r="SF58" s="3"/>
      <c r="SG58" s="5"/>
      <c r="SH58" s="3"/>
      <c r="SI58" s="4"/>
      <c r="SJ58" s="3"/>
      <c r="SK58" s="4"/>
      <c r="SL58" s="3"/>
      <c r="SM58" s="5"/>
      <c r="SN58" s="3"/>
      <c r="SO58" s="4"/>
      <c r="SP58" s="3"/>
      <c r="SQ58" s="4"/>
      <c r="SR58" s="3"/>
      <c r="SS58" s="4"/>
      <c r="ST58" s="3"/>
      <c r="SU58" s="5"/>
      <c r="SV58" s="3"/>
      <c r="SW58" s="4"/>
      <c r="SX58" s="3"/>
      <c r="SY58" s="4"/>
      <c r="SZ58" s="3"/>
      <c r="TA58" s="5"/>
      <c r="TB58" s="3"/>
      <c r="TC58" s="4"/>
      <c r="TD58" s="3"/>
      <c r="TE58" s="4"/>
      <c r="TF58" s="3"/>
      <c r="TG58" s="4"/>
      <c r="TH58" s="3"/>
      <c r="TI58" s="5"/>
      <c r="TJ58" s="3"/>
      <c r="TK58" s="4"/>
      <c r="TL58" s="3"/>
      <c r="TM58" s="4"/>
      <c r="TN58" s="3"/>
      <c r="TO58" s="4"/>
      <c r="TP58" s="3"/>
      <c r="TQ58" s="4"/>
      <c r="TR58" s="3"/>
      <c r="TS58" s="4"/>
      <c r="TT58" s="3"/>
      <c r="TU58" s="4"/>
      <c r="TV58" s="3"/>
      <c r="TW58" s="5"/>
      <c r="TX58" s="3"/>
      <c r="TY58" s="4"/>
      <c r="TZ58" s="3"/>
      <c r="UA58" s="4"/>
      <c r="UB58" s="3"/>
      <c r="UC58" s="4"/>
      <c r="UD58" s="3"/>
      <c r="UE58" s="4"/>
      <c r="UF58" s="3"/>
      <c r="UG58" s="4"/>
      <c r="UH58" s="3"/>
      <c r="UI58" s="4"/>
      <c r="UJ58" s="3"/>
      <c r="UK58" s="5"/>
      <c r="UL58" s="3"/>
      <c r="UM58" s="4"/>
      <c r="UN58" s="3"/>
      <c r="UO58" s="4"/>
      <c r="UP58" s="3"/>
      <c r="UQ58" s="4"/>
      <c r="UR58" s="3"/>
      <c r="US58" s="4"/>
      <c r="UT58" s="3"/>
      <c r="UU58" s="4"/>
      <c r="UV58" s="3"/>
      <c r="UW58" s="4"/>
      <c r="UX58" s="3"/>
      <c r="UY58" s="5"/>
      <c r="UZ58" s="3"/>
      <c r="VA58" s="4"/>
      <c r="VB58" s="3"/>
      <c r="VC58" s="5"/>
      <c r="VD58" s="3"/>
      <c r="VE58" s="4"/>
      <c r="VF58" s="3"/>
      <c r="VG58" s="4"/>
      <c r="VH58" s="3"/>
      <c r="VI58" s="4"/>
      <c r="VJ58" s="3"/>
      <c r="VK58" s="5"/>
      <c r="VL58" s="3"/>
      <c r="VM58" s="5"/>
      <c r="VN58" s="3"/>
      <c r="VO58" s="4"/>
      <c r="VP58" s="3"/>
      <c r="VQ58" s="4"/>
      <c r="VR58" s="3"/>
      <c r="VS58" s="5"/>
      <c r="VT58" s="3"/>
      <c r="VU58" s="4"/>
      <c r="VV58" s="3"/>
      <c r="VW58" s="4"/>
      <c r="VX58" s="3"/>
      <c r="VY58" s="5"/>
      <c r="VZ58" s="3"/>
      <c r="WA58" s="5"/>
      <c r="WB58" s="3"/>
      <c r="WC58" s="4"/>
      <c r="WD58" s="3"/>
      <c r="WE58" s="4"/>
      <c r="WF58" s="3"/>
      <c r="WG58" s="5"/>
      <c r="WH58" s="3"/>
      <c r="WI58" s="4"/>
      <c r="WJ58" s="3"/>
      <c r="WK58" s="4"/>
      <c r="WL58" s="3"/>
      <c r="WM58" s="5"/>
      <c r="WN58" s="3"/>
      <c r="WO58" s="5"/>
      <c r="WP58" s="3"/>
      <c r="WQ58" s="4"/>
      <c r="WR58" s="3"/>
      <c r="WS58" s="4"/>
      <c r="WT58" s="3"/>
      <c r="WU58" s="5"/>
      <c r="WV58" s="3"/>
      <c r="WW58" s="4"/>
      <c r="WX58" s="3"/>
      <c r="WY58" s="4"/>
      <c r="WZ58" s="3"/>
      <c r="XA58" s="5"/>
      <c r="XB58" s="3"/>
      <c r="XC58" s="5"/>
      <c r="XD58" s="3"/>
      <c r="XE58" s="4"/>
      <c r="XF58" s="3"/>
      <c r="XG58" s="4"/>
      <c r="XH58" s="3"/>
      <c r="XI58" s="5"/>
      <c r="XJ58" s="3"/>
      <c r="XK58" s="4"/>
      <c r="XL58" s="3"/>
      <c r="XM58" s="4"/>
      <c r="XN58" s="3"/>
      <c r="XO58" s="5"/>
      <c r="XP58" s="3"/>
      <c r="XQ58" s="5"/>
      <c r="XR58" s="3"/>
      <c r="XS58" s="4"/>
      <c r="XT58" s="3"/>
      <c r="XU58" s="4"/>
      <c r="XV58" s="3"/>
      <c r="XW58" s="5"/>
      <c r="XX58" s="3"/>
      <c r="XY58" s="4"/>
      <c r="XZ58" s="3"/>
      <c r="YA58" s="4"/>
      <c r="YB58" s="3"/>
      <c r="YC58" s="4"/>
      <c r="YD58" s="3"/>
      <c r="YE58" s="5"/>
      <c r="YF58" s="3"/>
      <c r="YG58" s="4"/>
      <c r="YH58" s="3"/>
      <c r="YI58" s="4"/>
      <c r="YJ58" s="3"/>
      <c r="YK58" s="4"/>
      <c r="YL58" s="3"/>
      <c r="YM58" s="4"/>
      <c r="YN58" s="3"/>
      <c r="YO58" s="4"/>
      <c r="YP58" s="3"/>
      <c r="YQ58" s="4"/>
      <c r="YR58" s="3"/>
      <c r="YS58" s="5"/>
      <c r="YT58" s="3"/>
      <c r="YU58" s="4"/>
      <c r="YV58" s="3"/>
      <c r="YW58" s="5"/>
      <c r="YX58" s="3"/>
      <c r="YY58" s="4"/>
      <c r="YZ58" s="3"/>
      <c r="ZA58" s="4"/>
      <c r="ZB58" s="3"/>
      <c r="ZC58" s="4"/>
      <c r="ZD58" s="3"/>
      <c r="ZE58" s="5"/>
      <c r="ZF58" s="3"/>
      <c r="ZG58" s="5"/>
      <c r="ZH58" s="3"/>
      <c r="ZI58" s="4"/>
      <c r="ZJ58" s="3"/>
      <c r="ZK58" s="4"/>
      <c r="ZL58" s="3"/>
      <c r="ZM58" s="5"/>
      <c r="ZN58" s="3"/>
      <c r="ZO58" s="4"/>
      <c r="ZP58" s="3"/>
      <c r="ZQ58" s="4"/>
      <c r="ZR58" s="3"/>
      <c r="ZS58" s="5"/>
      <c r="ZT58" s="3"/>
      <c r="ZU58" s="5"/>
      <c r="ZV58" s="3"/>
      <c r="ZW58" s="4"/>
      <c r="ZX58" s="3"/>
      <c r="ZY58" s="4"/>
      <c r="ZZ58" s="3"/>
      <c r="AAA58" s="5"/>
      <c r="AAB58" s="3"/>
      <c r="AAC58" s="4"/>
      <c r="AAD58" s="3"/>
      <c r="AAE58" s="4"/>
      <c r="AAF58" s="3"/>
      <c r="AAG58" s="5"/>
      <c r="AAH58" s="3"/>
      <c r="AAI58" s="5"/>
      <c r="AAJ58" s="3"/>
      <c r="AAK58" s="4"/>
      <c r="AAL58" s="3"/>
      <c r="AAM58" s="4"/>
      <c r="AAN58" s="3"/>
      <c r="AAO58" s="5"/>
      <c r="AAP58" s="3"/>
      <c r="AAQ58" s="4"/>
      <c r="AAR58" s="3"/>
      <c r="AAS58" s="4"/>
      <c r="AAT58" s="3"/>
      <c r="AAU58" s="5"/>
      <c r="AAV58" s="3"/>
      <c r="AAW58" s="5"/>
      <c r="AAX58" s="3"/>
      <c r="AAY58" s="4"/>
      <c r="AAZ58" s="3"/>
      <c r="ABA58" s="4"/>
      <c r="ABB58" s="3"/>
      <c r="ABC58" s="5"/>
      <c r="ABD58" s="3"/>
      <c r="ABE58" s="4"/>
      <c r="ABF58" s="3"/>
      <c r="ABG58" s="4"/>
      <c r="ABH58" s="3"/>
      <c r="ABI58" s="5"/>
      <c r="ABJ58" s="3"/>
      <c r="ABK58" s="5"/>
      <c r="ABL58" s="3"/>
      <c r="ABM58" s="4"/>
      <c r="ABN58" s="3"/>
      <c r="ABO58" s="4"/>
      <c r="ABP58" s="3"/>
      <c r="ABQ58" s="5"/>
      <c r="ABR58" s="3"/>
      <c r="ABS58" s="4"/>
      <c r="ABT58" s="3"/>
      <c r="ABU58" s="4"/>
      <c r="ABV58" s="3"/>
      <c r="ABW58" s="4"/>
      <c r="ABX58" s="3"/>
      <c r="ABY58" s="5"/>
      <c r="ABZ58" s="3"/>
      <c r="ACA58" s="4"/>
      <c r="ACB58" s="3"/>
      <c r="ACC58" s="4"/>
      <c r="ACD58" s="3"/>
      <c r="ACE58" s="4"/>
      <c r="ACF58" s="3"/>
      <c r="ACG58" s="4"/>
      <c r="ACH58" s="3"/>
      <c r="ACI58" s="4"/>
      <c r="ACJ58" s="3"/>
      <c r="ACK58" s="4"/>
      <c r="ACL58" s="3"/>
      <c r="ACM58" s="5"/>
      <c r="ACN58" s="3"/>
      <c r="ACO58" s="4"/>
      <c r="ACP58" s="3"/>
      <c r="ACQ58" s="5"/>
      <c r="ACR58" s="3"/>
      <c r="ACS58" s="4"/>
      <c r="ACT58" s="3"/>
      <c r="ACU58" s="4"/>
      <c r="ACV58" s="3"/>
      <c r="ACW58" s="4"/>
      <c r="ACX58" s="3"/>
      <c r="ACY58" s="5"/>
      <c r="ACZ58" s="3"/>
      <c r="ADA58" s="5"/>
      <c r="ADB58" s="3"/>
      <c r="ADC58" s="4"/>
      <c r="ADD58" s="3"/>
      <c r="ADE58" s="4"/>
      <c r="ADF58" s="3"/>
      <c r="ADG58" s="5"/>
    </row>
    <row r="59" spans="1:787" ht="20.25" customHeight="1">
      <c r="A59" s="259"/>
      <c r="B59" s="253"/>
      <c r="C59" s="56">
        <f>IF(B58="","",CONCATENATE(B58,1))</f>
      </c>
      <c r="D59" s="3"/>
      <c r="E59" s="4"/>
      <c r="F59" s="3"/>
      <c r="G59" s="4"/>
      <c r="H59" s="3"/>
      <c r="I59" s="4"/>
      <c r="J59" s="3"/>
      <c r="K59" s="5"/>
      <c r="L59" s="3"/>
      <c r="M59" s="4"/>
      <c r="N59" s="3"/>
      <c r="O59" s="4"/>
      <c r="P59" s="3"/>
      <c r="Q59" s="5"/>
      <c r="R59" s="3"/>
      <c r="S59" s="4"/>
      <c r="T59" s="3"/>
      <c r="U59" s="4"/>
      <c r="V59" s="3"/>
      <c r="W59" s="4"/>
      <c r="X59" s="3"/>
      <c r="Y59" s="5"/>
      <c r="Z59" s="3"/>
      <c r="AA59" s="4"/>
      <c r="AB59" s="3"/>
      <c r="AC59" s="4"/>
      <c r="AD59" s="3"/>
      <c r="AE59" s="4"/>
      <c r="AF59" s="3"/>
      <c r="AG59" s="4"/>
      <c r="AH59" s="3"/>
      <c r="AI59" s="4"/>
      <c r="AJ59" s="3"/>
      <c r="AK59" s="4"/>
      <c r="AL59" s="3"/>
      <c r="AM59" s="5"/>
      <c r="AN59" s="3"/>
      <c r="AO59" s="4"/>
      <c r="AP59" s="3"/>
      <c r="AQ59" s="4"/>
      <c r="AR59" s="3"/>
      <c r="AS59" s="4"/>
      <c r="AT59" s="3"/>
      <c r="AU59" s="4"/>
      <c r="AV59" s="3"/>
      <c r="AW59" s="4"/>
      <c r="AX59" s="3"/>
      <c r="AY59" s="4"/>
      <c r="AZ59" s="3"/>
      <c r="BA59" s="5"/>
      <c r="BB59" s="3"/>
      <c r="BC59" s="4"/>
      <c r="BD59" s="3"/>
      <c r="BE59" s="4"/>
      <c r="BF59" s="3"/>
      <c r="BG59" s="4"/>
      <c r="BH59" s="3"/>
      <c r="BI59" s="4"/>
      <c r="BJ59" s="3"/>
      <c r="BK59" s="4"/>
      <c r="BL59" s="3"/>
      <c r="BM59" s="4"/>
      <c r="BN59" s="3"/>
      <c r="BO59" s="5"/>
      <c r="BP59" s="3"/>
      <c r="BQ59" s="4"/>
      <c r="BR59" s="3"/>
      <c r="BS59" s="4"/>
      <c r="BT59" s="3"/>
      <c r="BU59" s="4"/>
      <c r="BV59" s="3"/>
      <c r="BW59" s="4"/>
      <c r="BX59" s="3"/>
      <c r="BY59" s="4"/>
      <c r="BZ59" s="3"/>
      <c r="CA59" s="4"/>
      <c r="CB59" s="3"/>
      <c r="CC59" s="5"/>
      <c r="CD59" s="3"/>
      <c r="CE59" s="4"/>
      <c r="CF59" s="3"/>
      <c r="CG59" s="5"/>
      <c r="CH59" s="3"/>
      <c r="CI59" s="4"/>
      <c r="CJ59" s="3"/>
      <c r="CK59" s="4"/>
      <c r="CL59" s="3"/>
      <c r="CM59" s="4"/>
      <c r="CN59" s="3"/>
      <c r="CO59" s="5"/>
      <c r="CP59" s="3"/>
      <c r="CQ59" s="5"/>
      <c r="CR59" s="3"/>
      <c r="CS59" s="4"/>
      <c r="CT59" s="3"/>
      <c r="CU59" s="4"/>
      <c r="CV59" s="3"/>
      <c r="CW59" s="5"/>
      <c r="CX59" s="3"/>
      <c r="CY59" s="4"/>
      <c r="CZ59" s="3"/>
      <c r="DA59" s="4"/>
      <c r="DB59" s="3"/>
      <c r="DC59" s="4"/>
      <c r="DD59" s="3"/>
      <c r="DE59" s="5"/>
      <c r="DF59" s="3"/>
      <c r="DG59" s="4"/>
      <c r="DH59" s="3"/>
      <c r="DI59" s="4"/>
      <c r="DJ59" s="3"/>
      <c r="DK59" s="5"/>
      <c r="DL59" s="3"/>
      <c r="DM59" s="4"/>
      <c r="DN59" s="3"/>
      <c r="DO59" s="4"/>
      <c r="DP59" s="3"/>
      <c r="DQ59" s="4"/>
      <c r="DR59" s="3"/>
      <c r="DS59" s="5"/>
      <c r="DT59" s="3"/>
      <c r="DU59" s="4"/>
      <c r="DV59" s="3"/>
      <c r="DW59" s="4"/>
      <c r="DX59" s="3"/>
      <c r="DY59" s="5"/>
      <c r="DZ59" s="3"/>
      <c r="EA59" s="4"/>
      <c r="EB59" s="3"/>
      <c r="EC59" s="4"/>
      <c r="ED59" s="3"/>
      <c r="EE59" s="4"/>
      <c r="EF59" s="3"/>
      <c r="EG59" s="5"/>
      <c r="EH59" s="3"/>
      <c r="EI59" s="4"/>
      <c r="EJ59" s="3"/>
      <c r="EK59" s="4"/>
      <c r="EL59" s="3"/>
      <c r="EM59" s="4"/>
      <c r="EN59" s="3"/>
      <c r="EO59" s="4"/>
      <c r="EP59" s="3"/>
      <c r="EQ59" s="4"/>
      <c r="ER59" s="3"/>
      <c r="ES59" s="4"/>
      <c r="ET59" s="3"/>
      <c r="EU59" s="5"/>
      <c r="EV59" s="3"/>
      <c r="EW59" s="4"/>
      <c r="EX59" s="3"/>
      <c r="EY59" s="4"/>
      <c r="EZ59" s="3"/>
      <c r="FA59" s="4"/>
      <c r="FB59" s="3"/>
      <c r="FC59" s="4"/>
      <c r="FD59" s="3"/>
      <c r="FE59" s="4"/>
      <c r="FF59" s="3"/>
      <c r="FG59" s="4"/>
      <c r="FH59" s="3"/>
      <c r="FI59" s="5"/>
      <c r="FJ59" s="3"/>
      <c r="FK59" s="4"/>
      <c r="FL59" s="3"/>
      <c r="FM59" s="4"/>
      <c r="FN59" s="3"/>
      <c r="FO59" s="4"/>
      <c r="FP59" s="3"/>
      <c r="FQ59" s="4"/>
      <c r="FR59" s="3"/>
      <c r="FS59" s="4"/>
      <c r="FT59" s="3"/>
      <c r="FU59" s="4"/>
      <c r="FV59" s="3"/>
      <c r="FW59" s="5"/>
      <c r="FX59" s="3"/>
      <c r="FY59" s="4"/>
      <c r="FZ59" s="3"/>
      <c r="GA59" s="5"/>
      <c r="GB59" s="3"/>
      <c r="GC59" s="4"/>
      <c r="GD59" s="3"/>
      <c r="GE59" s="4"/>
      <c r="GF59" s="3"/>
      <c r="GG59" s="4"/>
      <c r="GH59" s="3"/>
      <c r="GI59" s="5"/>
      <c r="GJ59" s="3"/>
      <c r="GK59" s="5"/>
      <c r="GL59" s="3"/>
      <c r="GM59" s="4"/>
      <c r="GN59" s="3"/>
      <c r="GO59" s="4"/>
      <c r="GP59" s="3"/>
      <c r="GQ59" s="5"/>
      <c r="GR59" s="3"/>
      <c r="GS59" s="4"/>
      <c r="GT59" s="3"/>
      <c r="GU59" s="4"/>
      <c r="GV59" s="3"/>
      <c r="GW59" s="4"/>
      <c r="GX59" s="3"/>
      <c r="GY59" s="5"/>
      <c r="GZ59" s="3"/>
      <c r="HA59" s="4"/>
      <c r="HB59" s="3"/>
      <c r="HC59" s="4"/>
      <c r="HD59" s="3"/>
      <c r="HE59" s="5"/>
      <c r="HF59" s="3"/>
      <c r="HG59" s="4"/>
      <c r="HH59" s="3"/>
      <c r="HI59" s="4"/>
      <c r="HJ59" s="3"/>
      <c r="HK59" s="4"/>
      <c r="HL59" s="3"/>
      <c r="HM59" s="5"/>
      <c r="HN59" s="3"/>
      <c r="HO59" s="4"/>
      <c r="HP59" s="3"/>
      <c r="HQ59" s="4"/>
      <c r="HR59" s="3"/>
      <c r="HS59" s="5"/>
      <c r="HT59" s="3"/>
      <c r="HU59" s="4"/>
      <c r="HV59" s="3"/>
      <c r="HW59" s="4"/>
      <c r="HX59" s="3"/>
      <c r="HY59" s="4"/>
      <c r="HZ59" s="3"/>
      <c r="IA59" s="5"/>
      <c r="IB59" s="3"/>
      <c r="IC59" s="4"/>
      <c r="ID59" s="3"/>
      <c r="IE59" s="4"/>
      <c r="IF59" s="3"/>
      <c r="IG59" s="4"/>
      <c r="IH59" s="3"/>
      <c r="II59" s="4"/>
      <c r="IJ59" s="3"/>
      <c r="IK59" s="4"/>
      <c r="IL59" s="3"/>
      <c r="IM59" s="4"/>
      <c r="IN59" s="3"/>
      <c r="IO59" s="5"/>
      <c r="IP59" s="3"/>
      <c r="IQ59" s="4"/>
      <c r="IR59" s="3"/>
      <c r="IS59" s="4"/>
      <c r="IT59" s="3"/>
      <c r="IU59" s="4"/>
      <c r="IV59" s="3"/>
      <c r="IW59" s="4"/>
      <c r="IX59" s="3"/>
      <c r="IY59" s="4"/>
      <c r="IZ59" s="3"/>
      <c r="JA59" s="4"/>
      <c r="JB59" s="3"/>
      <c r="JC59" s="5"/>
      <c r="JD59" s="3"/>
      <c r="JE59" s="4"/>
      <c r="JF59" s="3"/>
      <c r="JG59" s="4"/>
      <c r="JH59" s="3"/>
      <c r="JI59" s="4"/>
      <c r="JJ59" s="3"/>
      <c r="JK59" s="4"/>
      <c r="JL59" s="3"/>
      <c r="JM59" s="4"/>
      <c r="JN59" s="3"/>
      <c r="JO59" s="4"/>
      <c r="JP59" s="3"/>
      <c r="JQ59" s="5"/>
      <c r="JR59" s="3"/>
      <c r="JS59" s="4"/>
      <c r="JT59" s="3"/>
      <c r="JU59" s="5"/>
      <c r="JV59" s="3"/>
      <c r="JW59" s="4"/>
      <c r="JX59" s="3"/>
      <c r="JY59" s="4"/>
      <c r="JZ59" s="3"/>
      <c r="KA59" s="4"/>
      <c r="KB59" s="3"/>
      <c r="KC59" s="5"/>
      <c r="KD59" s="3"/>
      <c r="KE59" s="5"/>
      <c r="KF59" s="3"/>
      <c r="KG59" s="4"/>
      <c r="KH59" s="3"/>
      <c r="KI59" s="4"/>
      <c r="KJ59" s="3"/>
      <c r="KK59" s="5"/>
      <c r="KL59" s="3"/>
      <c r="KM59" s="4"/>
      <c r="KN59" s="3"/>
      <c r="KO59" s="4"/>
      <c r="KP59" s="3"/>
      <c r="KQ59" s="4"/>
      <c r="KR59" s="3"/>
      <c r="KS59" s="5"/>
      <c r="KT59" s="3"/>
      <c r="KU59" s="4"/>
      <c r="KV59" s="3"/>
      <c r="KW59" s="4"/>
      <c r="KX59" s="3"/>
      <c r="KY59" s="5"/>
      <c r="KZ59" s="3"/>
      <c r="LA59" s="4"/>
      <c r="LB59" s="3"/>
      <c r="LC59" s="4"/>
      <c r="LD59" s="3"/>
      <c r="LE59" s="4"/>
      <c r="LF59" s="3"/>
      <c r="LG59" s="5"/>
      <c r="LH59" s="3"/>
      <c r="LI59" s="4"/>
      <c r="LJ59" s="3"/>
      <c r="LK59" s="4"/>
      <c r="LL59" s="3"/>
      <c r="LM59" s="5"/>
      <c r="LN59" s="3"/>
      <c r="LO59" s="4"/>
      <c r="LP59" s="3"/>
      <c r="LQ59" s="4"/>
      <c r="LR59" s="3"/>
      <c r="LS59" s="4"/>
      <c r="LT59" s="3"/>
      <c r="LU59" s="5"/>
      <c r="LV59" s="3"/>
      <c r="LW59" s="4"/>
      <c r="LX59" s="3"/>
      <c r="LY59" s="4"/>
      <c r="LZ59" s="3"/>
      <c r="MA59" s="4"/>
      <c r="MB59" s="3"/>
      <c r="MC59" s="4"/>
      <c r="MD59" s="3"/>
      <c r="ME59" s="4"/>
      <c r="MF59" s="3"/>
      <c r="MG59" s="4"/>
      <c r="MH59" s="3"/>
      <c r="MI59" s="5"/>
      <c r="MJ59" s="3"/>
      <c r="MK59" s="4"/>
      <c r="ML59" s="3"/>
      <c r="MM59" s="4"/>
      <c r="MN59" s="3"/>
      <c r="MO59" s="4"/>
      <c r="MP59" s="3"/>
      <c r="MQ59" s="4"/>
      <c r="MR59" s="3"/>
      <c r="MS59" s="4"/>
      <c r="MT59" s="3"/>
      <c r="MU59" s="4"/>
      <c r="MV59" s="3"/>
      <c r="MW59" s="5"/>
      <c r="MX59" s="3"/>
      <c r="MY59" s="4"/>
      <c r="MZ59" s="3"/>
      <c r="NA59" s="4"/>
      <c r="NB59" s="3"/>
      <c r="NC59" s="4"/>
      <c r="ND59" s="3"/>
      <c r="NE59" s="4"/>
      <c r="NF59" s="3"/>
      <c r="NG59" s="4"/>
      <c r="NH59" s="3"/>
      <c r="NI59" s="4"/>
      <c r="NJ59" s="3"/>
      <c r="NK59" s="5"/>
      <c r="NL59" s="3"/>
      <c r="NM59" s="4"/>
      <c r="NN59" s="3"/>
      <c r="NO59" s="5"/>
      <c r="NP59" s="3"/>
      <c r="NQ59" s="4"/>
      <c r="NR59" s="3"/>
      <c r="NS59" s="4"/>
      <c r="NT59" s="3"/>
      <c r="NU59" s="4"/>
      <c r="NV59" s="3"/>
      <c r="NW59" s="5"/>
      <c r="NX59" s="3"/>
      <c r="NY59" s="5"/>
      <c r="NZ59" s="3"/>
      <c r="OA59" s="4"/>
      <c r="OB59" s="3"/>
      <c r="OC59" s="4"/>
      <c r="OD59" s="3"/>
      <c r="OE59" s="5"/>
      <c r="OF59" s="3"/>
      <c r="OG59" s="4"/>
      <c r="OH59" s="3"/>
      <c r="OI59" s="4"/>
      <c r="OJ59" s="3"/>
      <c r="OK59" s="4"/>
      <c r="OL59" s="3"/>
      <c r="OM59" s="5"/>
      <c r="ON59" s="3"/>
      <c r="OO59" s="4"/>
      <c r="OP59" s="3"/>
      <c r="OQ59" s="4"/>
      <c r="OR59" s="3"/>
      <c r="OS59" s="5"/>
      <c r="OT59" s="3"/>
      <c r="OU59" s="4"/>
      <c r="OV59" s="3"/>
      <c r="OW59" s="4"/>
      <c r="OX59" s="3"/>
      <c r="OY59" s="4"/>
      <c r="OZ59" s="3"/>
      <c r="PA59" s="5"/>
      <c r="PB59" s="3"/>
      <c r="PC59" s="4"/>
      <c r="PD59" s="3"/>
      <c r="PE59" s="4"/>
      <c r="PF59" s="3"/>
      <c r="PG59" s="5"/>
      <c r="PH59" s="3"/>
      <c r="PI59" s="4"/>
      <c r="PJ59" s="3"/>
      <c r="PK59" s="4"/>
      <c r="PL59" s="3"/>
      <c r="PM59" s="4"/>
      <c r="PN59" s="3"/>
      <c r="PO59" s="5"/>
      <c r="PP59" s="3"/>
      <c r="PQ59" s="4"/>
      <c r="PR59" s="3"/>
      <c r="PS59" s="4"/>
      <c r="PT59" s="3"/>
      <c r="PU59" s="4"/>
      <c r="PV59" s="3"/>
      <c r="PW59" s="4"/>
      <c r="PX59" s="3"/>
      <c r="PY59" s="4"/>
      <c r="PZ59" s="3"/>
      <c r="QA59" s="4"/>
      <c r="QB59" s="3"/>
      <c r="QC59" s="5"/>
      <c r="QD59" s="3"/>
      <c r="QE59" s="4"/>
      <c r="QF59" s="3"/>
      <c r="QG59" s="4"/>
      <c r="QH59" s="3"/>
      <c r="QI59" s="4"/>
      <c r="QJ59" s="3"/>
      <c r="QK59" s="4"/>
      <c r="QL59" s="3"/>
      <c r="QM59" s="4"/>
      <c r="QN59" s="3"/>
      <c r="QO59" s="4"/>
      <c r="QP59" s="3"/>
      <c r="QQ59" s="5"/>
      <c r="QR59" s="3"/>
      <c r="QS59" s="4"/>
      <c r="QT59" s="3"/>
      <c r="QU59" s="4"/>
      <c r="QV59" s="3"/>
      <c r="QW59" s="4"/>
      <c r="QX59" s="3"/>
      <c r="QY59" s="4"/>
      <c r="QZ59" s="3"/>
      <c r="RA59" s="4"/>
      <c r="RB59" s="3"/>
      <c r="RC59" s="4"/>
      <c r="RD59" s="3"/>
      <c r="RE59" s="5"/>
      <c r="RF59" s="3"/>
      <c r="RG59" s="4"/>
      <c r="RH59" s="3"/>
      <c r="RI59" s="5"/>
      <c r="RJ59" s="3"/>
      <c r="RK59" s="4"/>
      <c r="RL59" s="3"/>
      <c r="RM59" s="4"/>
      <c r="RN59" s="3"/>
      <c r="RO59" s="4"/>
      <c r="RP59" s="3"/>
      <c r="RQ59" s="5"/>
      <c r="RR59" s="3"/>
      <c r="RS59" s="5"/>
      <c r="RT59" s="3"/>
      <c r="RU59" s="4"/>
      <c r="RV59" s="3"/>
      <c r="RW59" s="4"/>
      <c r="RX59" s="3"/>
      <c r="RY59" s="5"/>
      <c r="RZ59" s="3"/>
      <c r="SA59" s="4"/>
      <c r="SB59" s="3"/>
      <c r="SC59" s="4"/>
      <c r="SD59" s="3"/>
      <c r="SE59" s="4"/>
      <c r="SF59" s="3"/>
      <c r="SG59" s="5"/>
      <c r="SH59" s="3"/>
      <c r="SI59" s="4"/>
      <c r="SJ59" s="3"/>
      <c r="SK59" s="4"/>
      <c r="SL59" s="3"/>
      <c r="SM59" s="5"/>
      <c r="SN59" s="3"/>
      <c r="SO59" s="4"/>
      <c r="SP59" s="3"/>
      <c r="SQ59" s="4"/>
      <c r="SR59" s="3"/>
      <c r="SS59" s="4"/>
      <c r="ST59" s="3"/>
      <c r="SU59" s="5"/>
      <c r="SV59" s="3"/>
      <c r="SW59" s="4"/>
      <c r="SX59" s="3"/>
      <c r="SY59" s="4"/>
      <c r="SZ59" s="3"/>
      <c r="TA59" s="5"/>
      <c r="TB59" s="3"/>
      <c r="TC59" s="4"/>
      <c r="TD59" s="3"/>
      <c r="TE59" s="4"/>
      <c r="TF59" s="3"/>
      <c r="TG59" s="4"/>
      <c r="TH59" s="3"/>
      <c r="TI59" s="5"/>
      <c r="TJ59" s="3"/>
      <c r="TK59" s="4"/>
      <c r="TL59" s="3"/>
      <c r="TM59" s="4"/>
      <c r="TN59" s="3"/>
      <c r="TO59" s="4"/>
      <c r="TP59" s="3"/>
      <c r="TQ59" s="4"/>
      <c r="TR59" s="3"/>
      <c r="TS59" s="4"/>
      <c r="TT59" s="3"/>
      <c r="TU59" s="4"/>
      <c r="TV59" s="3"/>
      <c r="TW59" s="5"/>
      <c r="TX59" s="3"/>
      <c r="TY59" s="4"/>
      <c r="TZ59" s="3"/>
      <c r="UA59" s="4"/>
      <c r="UB59" s="3"/>
      <c r="UC59" s="4"/>
      <c r="UD59" s="3"/>
      <c r="UE59" s="4"/>
      <c r="UF59" s="3"/>
      <c r="UG59" s="4"/>
      <c r="UH59" s="3"/>
      <c r="UI59" s="4"/>
      <c r="UJ59" s="3"/>
      <c r="UK59" s="5"/>
      <c r="UL59" s="3"/>
      <c r="UM59" s="4"/>
      <c r="UN59" s="3"/>
      <c r="UO59" s="4"/>
      <c r="UP59" s="3"/>
      <c r="UQ59" s="4"/>
      <c r="UR59" s="3"/>
      <c r="US59" s="4"/>
      <c r="UT59" s="3"/>
      <c r="UU59" s="4"/>
      <c r="UV59" s="3"/>
      <c r="UW59" s="4"/>
      <c r="UX59" s="3"/>
      <c r="UY59" s="5"/>
      <c r="UZ59" s="3"/>
      <c r="VA59" s="4"/>
      <c r="VB59" s="3"/>
      <c r="VC59" s="5"/>
      <c r="VD59" s="3"/>
      <c r="VE59" s="4"/>
      <c r="VF59" s="3"/>
      <c r="VG59" s="4"/>
      <c r="VH59" s="3"/>
      <c r="VI59" s="4"/>
      <c r="VJ59" s="3"/>
      <c r="VK59" s="5"/>
      <c r="VL59" s="3"/>
      <c r="VM59" s="5"/>
      <c r="VN59" s="3"/>
      <c r="VO59" s="4"/>
      <c r="VP59" s="3"/>
      <c r="VQ59" s="4"/>
      <c r="VR59" s="3"/>
      <c r="VS59" s="5"/>
      <c r="VT59" s="3"/>
      <c r="VU59" s="4"/>
      <c r="VV59" s="3"/>
      <c r="VW59" s="4"/>
      <c r="VX59" s="3"/>
      <c r="VY59" s="5"/>
      <c r="VZ59" s="3"/>
      <c r="WA59" s="5"/>
      <c r="WB59" s="3"/>
      <c r="WC59" s="4"/>
      <c r="WD59" s="3"/>
      <c r="WE59" s="4"/>
      <c r="WF59" s="3"/>
      <c r="WG59" s="5"/>
      <c r="WH59" s="3"/>
      <c r="WI59" s="4"/>
      <c r="WJ59" s="3"/>
      <c r="WK59" s="4"/>
      <c r="WL59" s="3"/>
      <c r="WM59" s="5"/>
      <c r="WN59" s="3"/>
      <c r="WO59" s="5"/>
      <c r="WP59" s="3"/>
      <c r="WQ59" s="4"/>
      <c r="WR59" s="3"/>
      <c r="WS59" s="4"/>
      <c r="WT59" s="3"/>
      <c r="WU59" s="5"/>
      <c r="WV59" s="3"/>
      <c r="WW59" s="4"/>
      <c r="WX59" s="3"/>
      <c r="WY59" s="4"/>
      <c r="WZ59" s="3"/>
      <c r="XA59" s="5"/>
      <c r="XB59" s="3"/>
      <c r="XC59" s="5"/>
      <c r="XD59" s="3"/>
      <c r="XE59" s="4"/>
      <c r="XF59" s="3"/>
      <c r="XG59" s="4"/>
      <c r="XH59" s="3"/>
      <c r="XI59" s="5"/>
      <c r="XJ59" s="3"/>
      <c r="XK59" s="4"/>
      <c r="XL59" s="3"/>
      <c r="XM59" s="4"/>
      <c r="XN59" s="3"/>
      <c r="XO59" s="5"/>
      <c r="XP59" s="3"/>
      <c r="XQ59" s="5"/>
      <c r="XR59" s="3"/>
      <c r="XS59" s="4"/>
      <c r="XT59" s="3"/>
      <c r="XU59" s="4"/>
      <c r="XV59" s="3"/>
      <c r="XW59" s="5"/>
      <c r="XX59" s="3"/>
      <c r="XY59" s="4"/>
      <c r="XZ59" s="3"/>
      <c r="YA59" s="4"/>
      <c r="YB59" s="3"/>
      <c r="YC59" s="4"/>
      <c r="YD59" s="3"/>
      <c r="YE59" s="5"/>
      <c r="YF59" s="3"/>
      <c r="YG59" s="4"/>
      <c r="YH59" s="3"/>
      <c r="YI59" s="4"/>
      <c r="YJ59" s="3"/>
      <c r="YK59" s="4"/>
      <c r="YL59" s="3"/>
      <c r="YM59" s="4"/>
      <c r="YN59" s="3"/>
      <c r="YO59" s="4"/>
      <c r="YP59" s="3"/>
      <c r="YQ59" s="4"/>
      <c r="YR59" s="3"/>
      <c r="YS59" s="5"/>
      <c r="YT59" s="3"/>
      <c r="YU59" s="4"/>
      <c r="YV59" s="3"/>
      <c r="YW59" s="5"/>
      <c r="YX59" s="3"/>
      <c r="YY59" s="4"/>
      <c r="YZ59" s="3"/>
      <c r="ZA59" s="4"/>
      <c r="ZB59" s="3"/>
      <c r="ZC59" s="4"/>
      <c r="ZD59" s="3"/>
      <c r="ZE59" s="5"/>
      <c r="ZF59" s="3"/>
      <c r="ZG59" s="5"/>
      <c r="ZH59" s="3"/>
      <c r="ZI59" s="4"/>
      <c r="ZJ59" s="3"/>
      <c r="ZK59" s="4"/>
      <c r="ZL59" s="3"/>
      <c r="ZM59" s="5"/>
      <c r="ZN59" s="3"/>
      <c r="ZO59" s="4"/>
      <c r="ZP59" s="3"/>
      <c r="ZQ59" s="4"/>
      <c r="ZR59" s="3"/>
      <c r="ZS59" s="5"/>
      <c r="ZT59" s="3"/>
      <c r="ZU59" s="5"/>
      <c r="ZV59" s="3"/>
      <c r="ZW59" s="4"/>
      <c r="ZX59" s="3"/>
      <c r="ZY59" s="4"/>
      <c r="ZZ59" s="3"/>
      <c r="AAA59" s="5"/>
      <c r="AAB59" s="3"/>
      <c r="AAC59" s="4"/>
      <c r="AAD59" s="3"/>
      <c r="AAE59" s="4"/>
      <c r="AAF59" s="3"/>
      <c r="AAG59" s="5"/>
      <c r="AAH59" s="3"/>
      <c r="AAI59" s="5"/>
      <c r="AAJ59" s="3"/>
      <c r="AAK59" s="4"/>
      <c r="AAL59" s="3"/>
      <c r="AAM59" s="4"/>
      <c r="AAN59" s="3"/>
      <c r="AAO59" s="5"/>
      <c r="AAP59" s="3"/>
      <c r="AAQ59" s="4"/>
      <c r="AAR59" s="3"/>
      <c r="AAS59" s="4"/>
      <c r="AAT59" s="3"/>
      <c r="AAU59" s="5"/>
      <c r="AAV59" s="3"/>
      <c r="AAW59" s="5"/>
      <c r="AAX59" s="3"/>
      <c r="AAY59" s="4"/>
      <c r="AAZ59" s="3"/>
      <c r="ABA59" s="4"/>
      <c r="ABB59" s="3"/>
      <c r="ABC59" s="5"/>
      <c r="ABD59" s="3"/>
      <c r="ABE59" s="4"/>
      <c r="ABF59" s="3"/>
      <c r="ABG59" s="4"/>
      <c r="ABH59" s="3"/>
      <c r="ABI59" s="5"/>
      <c r="ABJ59" s="3"/>
      <c r="ABK59" s="5"/>
      <c r="ABL59" s="3"/>
      <c r="ABM59" s="4"/>
      <c r="ABN59" s="3"/>
      <c r="ABO59" s="4"/>
      <c r="ABP59" s="3"/>
      <c r="ABQ59" s="5"/>
      <c r="ABR59" s="3"/>
      <c r="ABS59" s="4"/>
      <c r="ABT59" s="3"/>
      <c r="ABU59" s="4"/>
      <c r="ABV59" s="3"/>
      <c r="ABW59" s="4"/>
      <c r="ABX59" s="3"/>
      <c r="ABY59" s="5"/>
      <c r="ABZ59" s="3"/>
      <c r="ACA59" s="4"/>
      <c r="ACB59" s="3"/>
      <c r="ACC59" s="4"/>
      <c r="ACD59" s="3"/>
      <c r="ACE59" s="4"/>
      <c r="ACF59" s="3"/>
      <c r="ACG59" s="4"/>
      <c r="ACH59" s="3"/>
      <c r="ACI59" s="4"/>
      <c r="ACJ59" s="3"/>
      <c r="ACK59" s="4"/>
      <c r="ACL59" s="3"/>
      <c r="ACM59" s="5"/>
      <c r="ACN59" s="3"/>
      <c r="ACO59" s="4"/>
      <c r="ACP59" s="3"/>
      <c r="ACQ59" s="5"/>
      <c r="ACR59" s="3"/>
      <c r="ACS59" s="4"/>
      <c r="ACT59" s="3"/>
      <c r="ACU59" s="4"/>
      <c r="ACV59" s="3"/>
      <c r="ACW59" s="4"/>
      <c r="ACX59" s="3"/>
      <c r="ACY59" s="5"/>
      <c r="ACZ59" s="3"/>
      <c r="ADA59" s="5"/>
      <c r="ADB59" s="3"/>
      <c r="ADC59" s="4"/>
      <c r="ADD59" s="3"/>
      <c r="ADE59" s="4"/>
      <c r="ADF59" s="3"/>
      <c r="ADG59" s="5"/>
    </row>
    <row r="60" spans="1:787" ht="20.25" customHeight="1">
      <c r="A60" s="259">
        <v>30</v>
      </c>
      <c r="B60" s="253"/>
      <c r="C60" s="56">
        <f>IF(B60="","",B60)</f>
      </c>
      <c r="D60" s="3"/>
      <c r="E60" s="4"/>
      <c r="F60" s="3"/>
      <c r="G60" s="4"/>
      <c r="H60" s="3"/>
      <c r="I60" s="4"/>
      <c r="J60" s="3"/>
      <c r="K60" s="5"/>
      <c r="L60" s="3"/>
      <c r="M60" s="4"/>
      <c r="N60" s="3"/>
      <c r="O60" s="4"/>
      <c r="P60" s="3"/>
      <c r="Q60" s="5"/>
      <c r="R60" s="3"/>
      <c r="S60" s="4"/>
      <c r="T60" s="3"/>
      <c r="U60" s="4"/>
      <c r="V60" s="3"/>
      <c r="W60" s="4"/>
      <c r="X60" s="3"/>
      <c r="Y60" s="5"/>
      <c r="Z60" s="3"/>
      <c r="AA60" s="4"/>
      <c r="AB60" s="3"/>
      <c r="AC60" s="4"/>
      <c r="AD60" s="3"/>
      <c r="AE60" s="4"/>
      <c r="AF60" s="3"/>
      <c r="AG60" s="4"/>
      <c r="AH60" s="3"/>
      <c r="AI60" s="4"/>
      <c r="AJ60" s="3"/>
      <c r="AK60" s="4"/>
      <c r="AL60" s="3"/>
      <c r="AM60" s="5"/>
      <c r="AN60" s="3"/>
      <c r="AO60" s="4"/>
      <c r="AP60" s="3"/>
      <c r="AQ60" s="4"/>
      <c r="AR60" s="3"/>
      <c r="AS60" s="4"/>
      <c r="AT60" s="3"/>
      <c r="AU60" s="4"/>
      <c r="AV60" s="3"/>
      <c r="AW60" s="4"/>
      <c r="AX60" s="3"/>
      <c r="AY60" s="4"/>
      <c r="AZ60" s="3"/>
      <c r="BA60" s="5"/>
      <c r="BB60" s="3"/>
      <c r="BC60" s="4"/>
      <c r="BD60" s="3"/>
      <c r="BE60" s="4"/>
      <c r="BF60" s="3"/>
      <c r="BG60" s="4"/>
      <c r="BH60" s="3"/>
      <c r="BI60" s="4"/>
      <c r="BJ60" s="3"/>
      <c r="BK60" s="4"/>
      <c r="BL60" s="3"/>
      <c r="BM60" s="4"/>
      <c r="BN60" s="3"/>
      <c r="BO60" s="5"/>
      <c r="BP60" s="3"/>
      <c r="BQ60" s="4"/>
      <c r="BR60" s="3"/>
      <c r="BS60" s="4"/>
      <c r="BT60" s="3"/>
      <c r="BU60" s="4"/>
      <c r="BV60" s="3"/>
      <c r="BW60" s="4"/>
      <c r="BX60" s="3"/>
      <c r="BY60" s="4"/>
      <c r="BZ60" s="3"/>
      <c r="CA60" s="4"/>
      <c r="CB60" s="3"/>
      <c r="CC60" s="5"/>
      <c r="CD60" s="3"/>
      <c r="CE60" s="4"/>
      <c r="CF60" s="3"/>
      <c r="CG60" s="5"/>
      <c r="CH60" s="3"/>
      <c r="CI60" s="4"/>
      <c r="CJ60" s="3"/>
      <c r="CK60" s="4"/>
      <c r="CL60" s="3"/>
      <c r="CM60" s="4"/>
      <c r="CN60" s="3"/>
      <c r="CO60" s="5"/>
      <c r="CP60" s="3"/>
      <c r="CQ60" s="5"/>
      <c r="CR60" s="3"/>
      <c r="CS60" s="4"/>
      <c r="CT60" s="3"/>
      <c r="CU60" s="4"/>
      <c r="CV60" s="3"/>
      <c r="CW60" s="5"/>
      <c r="CX60" s="3"/>
      <c r="CY60" s="4"/>
      <c r="CZ60" s="3"/>
      <c r="DA60" s="4"/>
      <c r="DB60" s="3"/>
      <c r="DC60" s="4"/>
      <c r="DD60" s="3"/>
      <c r="DE60" s="5"/>
      <c r="DF60" s="3"/>
      <c r="DG60" s="4"/>
      <c r="DH60" s="3"/>
      <c r="DI60" s="4"/>
      <c r="DJ60" s="3"/>
      <c r="DK60" s="5"/>
      <c r="DL60" s="3"/>
      <c r="DM60" s="4"/>
      <c r="DN60" s="3"/>
      <c r="DO60" s="4"/>
      <c r="DP60" s="3"/>
      <c r="DQ60" s="4"/>
      <c r="DR60" s="3"/>
      <c r="DS60" s="5"/>
      <c r="DT60" s="3"/>
      <c r="DU60" s="4"/>
      <c r="DV60" s="3"/>
      <c r="DW60" s="4"/>
      <c r="DX60" s="3"/>
      <c r="DY60" s="5"/>
      <c r="DZ60" s="3"/>
      <c r="EA60" s="4"/>
      <c r="EB60" s="3"/>
      <c r="EC60" s="4"/>
      <c r="ED60" s="3"/>
      <c r="EE60" s="4"/>
      <c r="EF60" s="3"/>
      <c r="EG60" s="5"/>
      <c r="EH60" s="3"/>
      <c r="EI60" s="4"/>
      <c r="EJ60" s="3"/>
      <c r="EK60" s="4"/>
      <c r="EL60" s="3"/>
      <c r="EM60" s="4"/>
      <c r="EN60" s="3"/>
      <c r="EO60" s="4"/>
      <c r="EP60" s="3"/>
      <c r="EQ60" s="4"/>
      <c r="ER60" s="3"/>
      <c r="ES60" s="4"/>
      <c r="ET60" s="3"/>
      <c r="EU60" s="5"/>
      <c r="EV60" s="3"/>
      <c r="EW60" s="4"/>
      <c r="EX60" s="3"/>
      <c r="EY60" s="4"/>
      <c r="EZ60" s="3"/>
      <c r="FA60" s="4"/>
      <c r="FB60" s="3"/>
      <c r="FC60" s="4"/>
      <c r="FD60" s="3"/>
      <c r="FE60" s="4"/>
      <c r="FF60" s="3"/>
      <c r="FG60" s="4"/>
      <c r="FH60" s="3"/>
      <c r="FI60" s="5"/>
      <c r="FJ60" s="3"/>
      <c r="FK60" s="4"/>
      <c r="FL60" s="3"/>
      <c r="FM60" s="4"/>
      <c r="FN60" s="3"/>
      <c r="FO60" s="4"/>
      <c r="FP60" s="3"/>
      <c r="FQ60" s="4"/>
      <c r="FR60" s="3"/>
      <c r="FS60" s="4"/>
      <c r="FT60" s="3"/>
      <c r="FU60" s="4"/>
      <c r="FV60" s="3"/>
      <c r="FW60" s="5"/>
      <c r="FX60" s="3"/>
      <c r="FY60" s="4"/>
      <c r="FZ60" s="3"/>
      <c r="GA60" s="5"/>
      <c r="GB60" s="3"/>
      <c r="GC60" s="4"/>
      <c r="GD60" s="3"/>
      <c r="GE60" s="4"/>
      <c r="GF60" s="3"/>
      <c r="GG60" s="4"/>
      <c r="GH60" s="3"/>
      <c r="GI60" s="5"/>
      <c r="GJ60" s="3"/>
      <c r="GK60" s="5"/>
      <c r="GL60" s="3"/>
      <c r="GM60" s="4"/>
      <c r="GN60" s="3"/>
      <c r="GO60" s="4"/>
      <c r="GP60" s="3"/>
      <c r="GQ60" s="5"/>
      <c r="GR60" s="3"/>
      <c r="GS60" s="4"/>
      <c r="GT60" s="3"/>
      <c r="GU60" s="4"/>
      <c r="GV60" s="3"/>
      <c r="GW60" s="4"/>
      <c r="GX60" s="3"/>
      <c r="GY60" s="5"/>
      <c r="GZ60" s="3"/>
      <c r="HA60" s="4"/>
      <c r="HB60" s="3"/>
      <c r="HC60" s="4"/>
      <c r="HD60" s="3"/>
      <c r="HE60" s="5"/>
      <c r="HF60" s="3"/>
      <c r="HG60" s="4"/>
      <c r="HH60" s="3"/>
      <c r="HI60" s="4"/>
      <c r="HJ60" s="3"/>
      <c r="HK60" s="4"/>
      <c r="HL60" s="3"/>
      <c r="HM60" s="5"/>
      <c r="HN60" s="3"/>
      <c r="HO60" s="4"/>
      <c r="HP60" s="3"/>
      <c r="HQ60" s="4"/>
      <c r="HR60" s="3"/>
      <c r="HS60" s="5"/>
      <c r="HT60" s="3"/>
      <c r="HU60" s="4"/>
      <c r="HV60" s="3"/>
      <c r="HW60" s="4"/>
      <c r="HX60" s="3"/>
      <c r="HY60" s="4"/>
      <c r="HZ60" s="3"/>
      <c r="IA60" s="5"/>
      <c r="IB60" s="3"/>
      <c r="IC60" s="4"/>
      <c r="ID60" s="3"/>
      <c r="IE60" s="4"/>
      <c r="IF60" s="3"/>
      <c r="IG60" s="4"/>
      <c r="IH60" s="3"/>
      <c r="II60" s="4"/>
      <c r="IJ60" s="3"/>
      <c r="IK60" s="4"/>
      <c r="IL60" s="3"/>
      <c r="IM60" s="4"/>
      <c r="IN60" s="3"/>
      <c r="IO60" s="5"/>
      <c r="IP60" s="3"/>
      <c r="IQ60" s="4"/>
      <c r="IR60" s="3"/>
      <c r="IS60" s="4"/>
      <c r="IT60" s="3"/>
      <c r="IU60" s="4"/>
      <c r="IV60" s="3"/>
      <c r="IW60" s="4"/>
      <c r="IX60" s="3"/>
      <c r="IY60" s="4"/>
      <c r="IZ60" s="3"/>
      <c r="JA60" s="4"/>
      <c r="JB60" s="3"/>
      <c r="JC60" s="5"/>
      <c r="JD60" s="3"/>
      <c r="JE60" s="4"/>
      <c r="JF60" s="3"/>
      <c r="JG60" s="4"/>
      <c r="JH60" s="3"/>
      <c r="JI60" s="4"/>
      <c r="JJ60" s="3"/>
      <c r="JK60" s="4"/>
      <c r="JL60" s="3"/>
      <c r="JM60" s="4"/>
      <c r="JN60" s="3"/>
      <c r="JO60" s="4"/>
      <c r="JP60" s="3"/>
      <c r="JQ60" s="5"/>
      <c r="JR60" s="3"/>
      <c r="JS60" s="4"/>
      <c r="JT60" s="3"/>
      <c r="JU60" s="5"/>
      <c r="JV60" s="3"/>
      <c r="JW60" s="4"/>
      <c r="JX60" s="3"/>
      <c r="JY60" s="4"/>
      <c r="JZ60" s="3"/>
      <c r="KA60" s="4"/>
      <c r="KB60" s="3"/>
      <c r="KC60" s="5"/>
      <c r="KD60" s="3"/>
      <c r="KE60" s="5"/>
      <c r="KF60" s="3"/>
      <c r="KG60" s="4"/>
      <c r="KH60" s="3"/>
      <c r="KI60" s="4"/>
      <c r="KJ60" s="3"/>
      <c r="KK60" s="5"/>
      <c r="KL60" s="3"/>
      <c r="KM60" s="4"/>
      <c r="KN60" s="3"/>
      <c r="KO60" s="4"/>
      <c r="KP60" s="3"/>
      <c r="KQ60" s="4"/>
      <c r="KR60" s="3"/>
      <c r="KS60" s="5"/>
      <c r="KT60" s="3"/>
      <c r="KU60" s="4"/>
      <c r="KV60" s="3"/>
      <c r="KW60" s="4"/>
      <c r="KX60" s="3"/>
      <c r="KY60" s="5"/>
      <c r="KZ60" s="3"/>
      <c r="LA60" s="4"/>
      <c r="LB60" s="3"/>
      <c r="LC60" s="4"/>
      <c r="LD60" s="3"/>
      <c r="LE60" s="4"/>
      <c r="LF60" s="3"/>
      <c r="LG60" s="5"/>
      <c r="LH60" s="3"/>
      <c r="LI60" s="4"/>
      <c r="LJ60" s="3"/>
      <c r="LK60" s="4"/>
      <c r="LL60" s="3"/>
      <c r="LM60" s="5"/>
      <c r="LN60" s="3"/>
      <c r="LO60" s="4"/>
      <c r="LP60" s="3"/>
      <c r="LQ60" s="4"/>
      <c r="LR60" s="3"/>
      <c r="LS60" s="4"/>
      <c r="LT60" s="3"/>
      <c r="LU60" s="5"/>
      <c r="LV60" s="3"/>
      <c r="LW60" s="4"/>
      <c r="LX60" s="3"/>
      <c r="LY60" s="4"/>
      <c r="LZ60" s="3"/>
      <c r="MA60" s="4"/>
      <c r="MB60" s="3"/>
      <c r="MC60" s="4"/>
      <c r="MD60" s="3"/>
      <c r="ME60" s="4"/>
      <c r="MF60" s="3"/>
      <c r="MG60" s="4"/>
      <c r="MH60" s="3"/>
      <c r="MI60" s="5"/>
      <c r="MJ60" s="3"/>
      <c r="MK60" s="4"/>
      <c r="ML60" s="3"/>
      <c r="MM60" s="4"/>
      <c r="MN60" s="3"/>
      <c r="MO60" s="4"/>
      <c r="MP60" s="3"/>
      <c r="MQ60" s="4"/>
      <c r="MR60" s="3"/>
      <c r="MS60" s="4"/>
      <c r="MT60" s="3"/>
      <c r="MU60" s="4"/>
      <c r="MV60" s="3"/>
      <c r="MW60" s="5"/>
      <c r="MX60" s="3"/>
      <c r="MY60" s="4"/>
      <c r="MZ60" s="3"/>
      <c r="NA60" s="4"/>
      <c r="NB60" s="3"/>
      <c r="NC60" s="4"/>
      <c r="ND60" s="3"/>
      <c r="NE60" s="4"/>
      <c r="NF60" s="3"/>
      <c r="NG60" s="4"/>
      <c r="NH60" s="3"/>
      <c r="NI60" s="4"/>
      <c r="NJ60" s="3"/>
      <c r="NK60" s="5"/>
      <c r="NL60" s="3"/>
      <c r="NM60" s="4"/>
      <c r="NN60" s="3"/>
      <c r="NO60" s="5"/>
      <c r="NP60" s="3"/>
      <c r="NQ60" s="4"/>
      <c r="NR60" s="3"/>
      <c r="NS60" s="4"/>
      <c r="NT60" s="3"/>
      <c r="NU60" s="4"/>
      <c r="NV60" s="3"/>
      <c r="NW60" s="5"/>
      <c r="NX60" s="3"/>
      <c r="NY60" s="5"/>
      <c r="NZ60" s="3"/>
      <c r="OA60" s="4"/>
      <c r="OB60" s="3"/>
      <c r="OC60" s="4"/>
      <c r="OD60" s="3"/>
      <c r="OE60" s="5"/>
      <c r="OF60" s="3"/>
      <c r="OG60" s="4"/>
      <c r="OH60" s="3"/>
      <c r="OI60" s="4"/>
      <c r="OJ60" s="3"/>
      <c r="OK60" s="4"/>
      <c r="OL60" s="3"/>
      <c r="OM60" s="5"/>
      <c r="ON60" s="3"/>
      <c r="OO60" s="4"/>
      <c r="OP60" s="3"/>
      <c r="OQ60" s="4"/>
      <c r="OR60" s="3"/>
      <c r="OS60" s="5"/>
      <c r="OT60" s="3"/>
      <c r="OU60" s="4"/>
      <c r="OV60" s="3"/>
      <c r="OW60" s="4"/>
      <c r="OX60" s="3"/>
      <c r="OY60" s="4"/>
      <c r="OZ60" s="3"/>
      <c r="PA60" s="5"/>
      <c r="PB60" s="3"/>
      <c r="PC60" s="4"/>
      <c r="PD60" s="3"/>
      <c r="PE60" s="4"/>
      <c r="PF60" s="3"/>
      <c r="PG60" s="5"/>
      <c r="PH60" s="3"/>
      <c r="PI60" s="4"/>
      <c r="PJ60" s="3"/>
      <c r="PK60" s="4"/>
      <c r="PL60" s="3"/>
      <c r="PM60" s="4"/>
      <c r="PN60" s="3"/>
      <c r="PO60" s="5"/>
      <c r="PP60" s="3"/>
      <c r="PQ60" s="4"/>
      <c r="PR60" s="3"/>
      <c r="PS60" s="4"/>
      <c r="PT60" s="3"/>
      <c r="PU60" s="4"/>
      <c r="PV60" s="3"/>
      <c r="PW60" s="4"/>
      <c r="PX60" s="3"/>
      <c r="PY60" s="4"/>
      <c r="PZ60" s="3"/>
      <c r="QA60" s="4"/>
      <c r="QB60" s="3"/>
      <c r="QC60" s="5"/>
      <c r="QD60" s="3"/>
      <c r="QE60" s="4"/>
      <c r="QF60" s="3"/>
      <c r="QG60" s="4"/>
      <c r="QH60" s="3"/>
      <c r="QI60" s="4"/>
      <c r="QJ60" s="3"/>
      <c r="QK60" s="4"/>
      <c r="QL60" s="3"/>
      <c r="QM60" s="4"/>
      <c r="QN60" s="3"/>
      <c r="QO60" s="4"/>
      <c r="QP60" s="3"/>
      <c r="QQ60" s="5"/>
      <c r="QR60" s="3"/>
      <c r="QS60" s="4"/>
      <c r="QT60" s="3"/>
      <c r="QU60" s="4"/>
      <c r="QV60" s="3"/>
      <c r="QW60" s="4"/>
      <c r="QX60" s="3"/>
      <c r="QY60" s="4"/>
      <c r="QZ60" s="3"/>
      <c r="RA60" s="4"/>
      <c r="RB60" s="3"/>
      <c r="RC60" s="4"/>
      <c r="RD60" s="3"/>
      <c r="RE60" s="5"/>
      <c r="RF60" s="3"/>
      <c r="RG60" s="4"/>
      <c r="RH60" s="3"/>
      <c r="RI60" s="5"/>
      <c r="RJ60" s="3"/>
      <c r="RK60" s="4"/>
      <c r="RL60" s="3"/>
      <c r="RM60" s="4"/>
      <c r="RN60" s="3"/>
      <c r="RO60" s="4"/>
      <c r="RP60" s="3"/>
      <c r="RQ60" s="5"/>
      <c r="RR60" s="3"/>
      <c r="RS60" s="5"/>
      <c r="RT60" s="3"/>
      <c r="RU60" s="4"/>
      <c r="RV60" s="3"/>
      <c r="RW60" s="4"/>
      <c r="RX60" s="3"/>
      <c r="RY60" s="5"/>
      <c r="RZ60" s="3"/>
      <c r="SA60" s="4"/>
      <c r="SB60" s="3"/>
      <c r="SC60" s="4"/>
      <c r="SD60" s="3"/>
      <c r="SE60" s="4"/>
      <c r="SF60" s="3"/>
      <c r="SG60" s="5"/>
      <c r="SH60" s="3"/>
      <c r="SI60" s="4"/>
      <c r="SJ60" s="3"/>
      <c r="SK60" s="4"/>
      <c r="SL60" s="3"/>
      <c r="SM60" s="5"/>
      <c r="SN60" s="3"/>
      <c r="SO60" s="4"/>
      <c r="SP60" s="3"/>
      <c r="SQ60" s="4"/>
      <c r="SR60" s="3"/>
      <c r="SS60" s="4"/>
      <c r="ST60" s="3"/>
      <c r="SU60" s="5"/>
      <c r="SV60" s="3"/>
      <c r="SW60" s="4"/>
      <c r="SX60" s="3"/>
      <c r="SY60" s="4"/>
      <c r="SZ60" s="3"/>
      <c r="TA60" s="5"/>
      <c r="TB60" s="3"/>
      <c r="TC60" s="4"/>
      <c r="TD60" s="3"/>
      <c r="TE60" s="4"/>
      <c r="TF60" s="3"/>
      <c r="TG60" s="4"/>
      <c r="TH60" s="3"/>
      <c r="TI60" s="5"/>
      <c r="TJ60" s="3"/>
      <c r="TK60" s="4"/>
      <c r="TL60" s="3"/>
      <c r="TM60" s="4"/>
      <c r="TN60" s="3"/>
      <c r="TO60" s="4"/>
      <c r="TP60" s="3"/>
      <c r="TQ60" s="4"/>
      <c r="TR60" s="3"/>
      <c r="TS60" s="4"/>
      <c r="TT60" s="3"/>
      <c r="TU60" s="4"/>
      <c r="TV60" s="3"/>
      <c r="TW60" s="5"/>
      <c r="TX60" s="3"/>
      <c r="TY60" s="4"/>
      <c r="TZ60" s="3"/>
      <c r="UA60" s="4"/>
      <c r="UB60" s="3"/>
      <c r="UC60" s="4"/>
      <c r="UD60" s="3"/>
      <c r="UE60" s="4"/>
      <c r="UF60" s="3"/>
      <c r="UG60" s="4"/>
      <c r="UH60" s="3"/>
      <c r="UI60" s="4"/>
      <c r="UJ60" s="3"/>
      <c r="UK60" s="5"/>
      <c r="UL60" s="3"/>
      <c r="UM60" s="4"/>
      <c r="UN60" s="3"/>
      <c r="UO60" s="4"/>
      <c r="UP60" s="3"/>
      <c r="UQ60" s="4"/>
      <c r="UR60" s="3"/>
      <c r="US60" s="4"/>
      <c r="UT60" s="3"/>
      <c r="UU60" s="4"/>
      <c r="UV60" s="3"/>
      <c r="UW60" s="4"/>
      <c r="UX60" s="3"/>
      <c r="UY60" s="5"/>
      <c r="UZ60" s="3"/>
      <c r="VA60" s="4"/>
      <c r="VB60" s="3"/>
      <c r="VC60" s="5"/>
      <c r="VD60" s="3"/>
      <c r="VE60" s="4"/>
      <c r="VF60" s="3"/>
      <c r="VG60" s="4"/>
      <c r="VH60" s="3"/>
      <c r="VI60" s="4"/>
      <c r="VJ60" s="3"/>
      <c r="VK60" s="5"/>
      <c r="VL60" s="3"/>
      <c r="VM60" s="5"/>
      <c r="VN60" s="3"/>
      <c r="VO60" s="4"/>
      <c r="VP60" s="3"/>
      <c r="VQ60" s="4"/>
      <c r="VR60" s="3"/>
      <c r="VS60" s="5"/>
      <c r="VT60" s="3"/>
      <c r="VU60" s="4"/>
      <c r="VV60" s="3"/>
      <c r="VW60" s="4"/>
      <c r="VX60" s="3"/>
      <c r="VY60" s="5"/>
      <c r="VZ60" s="3"/>
      <c r="WA60" s="5"/>
      <c r="WB60" s="3"/>
      <c r="WC60" s="4"/>
      <c r="WD60" s="3"/>
      <c r="WE60" s="4"/>
      <c r="WF60" s="3"/>
      <c r="WG60" s="5"/>
      <c r="WH60" s="3"/>
      <c r="WI60" s="4"/>
      <c r="WJ60" s="3"/>
      <c r="WK60" s="4"/>
      <c r="WL60" s="3"/>
      <c r="WM60" s="5"/>
      <c r="WN60" s="3"/>
      <c r="WO60" s="5"/>
      <c r="WP60" s="3"/>
      <c r="WQ60" s="4"/>
      <c r="WR60" s="3"/>
      <c r="WS60" s="4"/>
      <c r="WT60" s="3"/>
      <c r="WU60" s="5"/>
      <c r="WV60" s="3"/>
      <c r="WW60" s="4"/>
      <c r="WX60" s="3"/>
      <c r="WY60" s="4"/>
      <c r="WZ60" s="3"/>
      <c r="XA60" s="5"/>
      <c r="XB60" s="3"/>
      <c r="XC60" s="5"/>
      <c r="XD60" s="3"/>
      <c r="XE60" s="4"/>
      <c r="XF60" s="3"/>
      <c r="XG60" s="4"/>
      <c r="XH60" s="3"/>
      <c r="XI60" s="5"/>
      <c r="XJ60" s="3"/>
      <c r="XK60" s="4"/>
      <c r="XL60" s="3"/>
      <c r="XM60" s="4"/>
      <c r="XN60" s="3"/>
      <c r="XO60" s="5"/>
      <c r="XP60" s="3"/>
      <c r="XQ60" s="5"/>
      <c r="XR60" s="3"/>
      <c r="XS60" s="4"/>
      <c r="XT60" s="3"/>
      <c r="XU60" s="4"/>
      <c r="XV60" s="3"/>
      <c r="XW60" s="5"/>
      <c r="XX60" s="3"/>
      <c r="XY60" s="4"/>
      <c r="XZ60" s="3"/>
      <c r="YA60" s="4"/>
      <c r="YB60" s="3"/>
      <c r="YC60" s="4"/>
      <c r="YD60" s="3"/>
      <c r="YE60" s="5"/>
      <c r="YF60" s="3"/>
      <c r="YG60" s="4"/>
      <c r="YH60" s="3"/>
      <c r="YI60" s="4"/>
      <c r="YJ60" s="3"/>
      <c r="YK60" s="4"/>
      <c r="YL60" s="3"/>
      <c r="YM60" s="4"/>
      <c r="YN60" s="3"/>
      <c r="YO60" s="4"/>
      <c r="YP60" s="3"/>
      <c r="YQ60" s="4"/>
      <c r="YR60" s="3"/>
      <c r="YS60" s="5"/>
      <c r="YT60" s="3"/>
      <c r="YU60" s="4"/>
      <c r="YV60" s="3"/>
      <c r="YW60" s="5"/>
      <c r="YX60" s="3"/>
      <c r="YY60" s="4"/>
      <c r="YZ60" s="3"/>
      <c r="ZA60" s="4"/>
      <c r="ZB60" s="3"/>
      <c r="ZC60" s="4"/>
      <c r="ZD60" s="3"/>
      <c r="ZE60" s="5"/>
      <c r="ZF60" s="3"/>
      <c r="ZG60" s="5"/>
      <c r="ZH60" s="3"/>
      <c r="ZI60" s="4"/>
      <c r="ZJ60" s="3"/>
      <c r="ZK60" s="4"/>
      <c r="ZL60" s="3"/>
      <c r="ZM60" s="5"/>
      <c r="ZN60" s="3"/>
      <c r="ZO60" s="4"/>
      <c r="ZP60" s="3"/>
      <c r="ZQ60" s="4"/>
      <c r="ZR60" s="3"/>
      <c r="ZS60" s="5"/>
      <c r="ZT60" s="3"/>
      <c r="ZU60" s="5"/>
      <c r="ZV60" s="3"/>
      <c r="ZW60" s="4"/>
      <c r="ZX60" s="3"/>
      <c r="ZY60" s="4"/>
      <c r="ZZ60" s="3"/>
      <c r="AAA60" s="5"/>
      <c r="AAB60" s="3"/>
      <c r="AAC60" s="4"/>
      <c r="AAD60" s="3"/>
      <c r="AAE60" s="4"/>
      <c r="AAF60" s="3"/>
      <c r="AAG60" s="5"/>
      <c r="AAH60" s="3"/>
      <c r="AAI60" s="5"/>
      <c r="AAJ60" s="3"/>
      <c r="AAK60" s="4"/>
      <c r="AAL60" s="3"/>
      <c r="AAM60" s="4"/>
      <c r="AAN60" s="3"/>
      <c r="AAO60" s="5"/>
      <c r="AAP60" s="3"/>
      <c r="AAQ60" s="4"/>
      <c r="AAR60" s="3"/>
      <c r="AAS60" s="4"/>
      <c r="AAT60" s="3"/>
      <c r="AAU60" s="5"/>
      <c r="AAV60" s="3"/>
      <c r="AAW60" s="5"/>
      <c r="AAX60" s="3"/>
      <c r="AAY60" s="4"/>
      <c r="AAZ60" s="3"/>
      <c r="ABA60" s="4"/>
      <c r="ABB60" s="3"/>
      <c r="ABC60" s="5"/>
      <c r="ABD60" s="3"/>
      <c r="ABE60" s="4"/>
      <c r="ABF60" s="3"/>
      <c r="ABG60" s="4"/>
      <c r="ABH60" s="3"/>
      <c r="ABI60" s="5"/>
      <c r="ABJ60" s="3"/>
      <c r="ABK60" s="5"/>
      <c r="ABL60" s="3"/>
      <c r="ABM60" s="4"/>
      <c r="ABN60" s="3"/>
      <c r="ABO60" s="4"/>
      <c r="ABP60" s="3"/>
      <c r="ABQ60" s="5"/>
      <c r="ABR60" s="3"/>
      <c r="ABS60" s="4"/>
      <c r="ABT60" s="3"/>
      <c r="ABU60" s="4"/>
      <c r="ABV60" s="3"/>
      <c r="ABW60" s="4"/>
      <c r="ABX60" s="3"/>
      <c r="ABY60" s="5"/>
      <c r="ABZ60" s="3"/>
      <c r="ACA60" s="4"/>
      <c r="ACB60" s="3"/>
      <c r="ACC60" s="4"/>
      <c r="ACD60" s="3"/>
      <c r="ACE60" s="4"/>
      <c r="ACF60" s="3"/>
      <c r="ACG60" s="4"/>
      <c r="ACH60" s="3"/>
      <c r="ACI60" s="4"/>
      <c r="ACJ60" s="3"/>
      <c r="ACK60" s="4"/>
      <c r="ACL60" s="3"/>
      <c r="ACM60" s="5"/>
      <c r="ACN60" s="3"/>
      <c r="ACO60" s="4"/>
      <c r="ACP60" s="3"/>
      <c r="ACQ60" s="5"/>
      <c r="ACR60" s="3"/>
      <c r="ACS60" s="4"/>
      <c r="ACT60" s="3"/>
      <c r="ACU60" s="4"/>
      <c r="ACV60" s="3"/>
      <c r="ACW60" s="4"/>
      <c r="ACX60" s="3"/>
      <c r="ACY60" s="5"/>
      <c r="ACZ60" s="3"/>
      <c r="ADA60" s="5"/>
      <c r="ADB60" s="3"/>
      <c r="ADC60" s="4"/>
      <c r="ADD60" s="3"/>
      <c r="ADE60" s="4"/>
      <c r="ADF60" s="3"/>
      <c r="ADG60" s="5"/>
    </row>
    <row r="61" spans="1:787" ht="20.25" customHeight="1">
      <c r="A61" s="259"/>
      <c r="B61" s="253"/>
      <c r="C61" s="56">
        <f>IF(B60="","",CONCATENATE(B60,1))</f>
      </c>
      <c r="D61" s="3"/>
      <c r="E61" s="4"/>
      <c r="F61" s="3"/>
      <c r="G61" s="4"/>
      <c r="H61" s="3"/>
      <c r="I61" s="4"/>
      <c r="J61" s="3"/>
      <c r="K61" s="5"/>
      <c r="L61" s="3"/>
      <c r="M61" s="4"/>
      <c r="N61" s="3"/>
      <c r="O61" s="4"/>
      <c r="P61" s="3"/>
      <c r="Q61" s="5"/>
      <c r="R61" s="3"/>
      <c r="S61" s="4"/>
      <c r="T61" s="3"/>
      <c r="U61" s="4"/>
      <c r="V61" s="3"/>
      <c r="W61" s="4"/>
      <c r="X61" s="3"/>
      <c r="Y61" s="5"/>
      <c r="Z61" s="3"/>
      <c r="AA61" s="4"/>
      <c r="AB61" s="3"/>
      <c r="AC61" s="4"/>
      <c r="AD61" s="3"/>
      <c r="AE61" s="5"/>
      <c r="AF61" s="3"/>
      <c r="AG61" s="4"/>
      <c r="AH61" s="3"/>
      <c r="AI61" s="4"/>
      <c r="AJ61" s="3"/>
      <c r="AK61" s="4"/>
      <c r="AL61" s="3"/>
      <c r="AM61" s="5"/>
      <c r="AN61" s="3"/>
      <c r="AO61" s="4"/>
      <c r="AP61" s="3"/>
      <c r="AQ61" s="4"/>
      <c r="AR61" s="3"/>
      <c r="AS61" s="4"/>
      <c r="AT61" s="3"/>
      <c r="AU61" s="4"/>
      <c r="AV61" s="3"/>
      <c r="AW61" s="4"/>
      <c r="AX61" s="3"/>
      <c r="AY61" s="4"/>
      <c r="AZ61" s="3"/>
      <c r="BA61" s="5"/>
      <c r="BB61" s="3"/>
      <c r="BC61" s="4"/>
      <c r="BD61" s="3"/>
      <c r="BE61" s="4"/>
      <c r="BF61" s="3"/>
      <c r="BG61" s="4"/>
      <c r="BH61" s="3"/>
      <c r="BI61" s="4"/>
      <c r="BJ61" s="3"/>
      <c r="BK61" s="4"/>
      <c r="BL61" s="3"/>
      <c r="BM61" s="4"/>
      <c r="BN61" s="3"/>
      <c r="BO61" s="5"/>
      <c r="BP61" s="3"/>
      <c r="BQ61" s="4"/>
      <c r="BR61" s="3"/>
      <c r="BS61" s="4"/>
      <c r="BT61" s="3"/>
      <c r="BU61" s="4"/>
      <c r="BV61" s="3"/>
      <c r="BW61" s="4"/>
      <c r="BX61" s="3"/>
      <c r="BY61" s="4"/>
      <c r="BZ61" s="3"/>
      <c r="CA61" s="4"/>
      <c r="CB61" s="3"/>
      <c r="CC61" s="5"/>
      <c r="CD61" s="3"/>
      <c r="CE61" s="4"/>
      <c r="CF61" s="3"/>
      <c r="CG61" s="5"/>
      <c r="CH61" s="3"/>
      <c r="CI61" s="4"/>
      <c r="CJ61" s="3"/>
      <c r="CK61" s="4"/>
      <c r="CL61" s="3"/>
      <c r="CM61" s="4"/>
      <c r="CN61" s="3"/>
      <c r="CO61" s="5"/>
      <c r="CP61" s="3"/>
      <c r="CQ61" s="5"/>
      <c r="CR61" s="3"/>
      <c r="CS61" s="4"/>
      <c r="CT61" s="3"/>
      <c r="CU61" s="4"/>
      <c r="CV61" s="3"/>
      <c r="CW61" s="5"/>
      <c r="CX61" s="3"/>
      <c r="CY61" s="4"/>
      <c r="CZ61" s="3"/>
      <c r="DA61" s="4"/>
      <c r="DB61" s="3"/>
      <c r="DC61" s="4"/>
      <c r="DD61" s="3"/>
      <c r="DE61" s="5"/>
      <c r="DF61" s="3"/>
      <c r="DG61" s="4"/>
      <c r="DH61" s="3"/>
      <c r="DI61" s="4"/>
      <c r="DJ61" s="3"/>
      <c r="DK61" s="5"/>
      <c r="DL61" s="3"/>
      <c r="DM61" s="4"/>
      <c r="DN61" s="3"/>
      <c r="DO61" s="4"/>
      <c r="DP61" s="3"/>
      <c r="DQ61" s="4"/>
      <c r="DR61" s="3"/>
      <c r="DS61" s="5"/>
      <c r="DT61" s="3"/>
      <c r="DU61" s="4"/>
      <c r="DV61" s="3"/>
      <c r="DW61" s="4"/>
      <c r="DX61" s="3"/>
      <c r="DY61" s="5"/>
      <c r="DZ61" s="3"/>
      <c r="EA61" s="4"/>
      <c r="EB61" s="3"/>
      <c r="EC61" s="4"/>
      <c r="ED61" s="3"/>
      <c r="EE61" s="4"/>
      <c r="EF61" s="3"/>
      <c r="EG61" s="5"/>
      <c r="EH61" s="3"/>
      <c r="EI61" s="4"/>
      <c r="EJ61" s="3"/>
      <c r="EK61" s="4"/>
      <c r="EL61" s="3"/>
      <c r="EM61" s="4"/>
      <c r="EN61" s="3"/>
      <c r="EO61" s="4"/>
      <c r="EP61" s="3"/>
      <c r="EQ61" s="4"/>
      <c r="ER61" s="3"/>
      <c r="ES61" s="4"/>
      <c r="ET61" s="3"/>
      <c r="EU61" s="5"/>
      <c r="EV61" s="3"/>
      <c r="EW61" s="4"/>
      <c r="EX61" s="3"/>
      <c r="EY61" s="4"/>
      <c r="EZ61" s="3"/>
      <c r="FA61" s="4"/>
      <c r="FB61" s="3"/>
      <c r="FC61" s="4"/>
      <c r="FD61" s="3"/>
      <c r="FE61" s="4"/>
      <c r="FF61" s="3"/>
      <c r="FG61" s="4"/>
      <c r="FH61" s="3"/>
      <c r="FI61" s="5"/>
      <c r="FJ61" s="3"/>
      <c r="FK61" s="4"/>
      <c r="FL61" s="3"/>
      <c r="FM61" s="4"/>
      <c r="FN61" s="3"/>
      <c r="FO61" s="4"/>
      <c r="FP61" s="3"/>
      <c r="FQ61" s="4"/>
      <c r="FR61" s="3"/>
      <c r="FS61" s="4"/>
      <c r="FT61" s="3"/>
      <c r="FU61" s="4"/>
      <c r="FV61" s="3"/>
      <c r="FW61" s="5"/>
      <c r="FX61" s="3"/>
      <c r="FY61" s="4"/>
      <c r="FZ61" s="3"/>
      <c r="GA61" s="5"/>
      <c r="GB61" s="3"/>
      <c r="GC61" s="4"/>
      <c r="GD61" s="3"/>
      <c r="GE61" s="4"/>
      <c r="GF61" s="3"/>
      <c r="GG61" s="4"/>
      <c r="GH61" s="3"/>
      <c r="GI61" s="5"/>
      <c r="GJ61" s="3"/>
      <c r="GK61" s="5"/>
      <c r="GL61" s="3"/>
      <c r="GM61" s="4"/>
      <c r="GN61" s="3"/>
      <c r="GO61" s="4"/>
      <c r="GP61" s="3"/>
      <c r="GQ61" s="5"/>
      <c r="GR61" s="3"/>
      <c r="GS61" s="4"/>
      <c r="GT61" s="3"/>
      <c r="GU61" s="4"/>
      <c r="GV61" s="3"/>
      <c r="GW61" s="4"/>
      <c r="GX61" s="3"/>
      <c r="GY61" s="5"/>
      <c r="GZ61" s="3"/>
      <c r="HA61" s="4"/>
      <c r="HB61" s="3"/>
      <c r="HC61" s="4"/>
      <c r="HD61" s="3"/>
      <c r="HE61" s="5"/>
      <c r="HF61" s="3"/>
      <c r="HG61" s="4"/>
      <c r="HH61" s="3"/>
      <c r="HI61" s="4"/>
      <c r="HJ61" s="3"/>
      <c r="HK61" s="4"/>
      <c r="HL61" s="3"/>
      <c r="HM61" s="5"/>
      <c r="HN61" s="3"/>
      <c r="HO61" s="4"/>
      <c r="HP61" s="3"/>
      <c r="HQ61" s="4"/>
      <c r="HR61" s="3"/>
      <c r="HS61" s="5"/>
      <c r="HT61" s="3"/>
      <c r="HU61" s="4"/>
      <c r="HV61" s="3"/>
      <c r="HW61" s="4"/>
      <c r="HX61" s="3"/>
      <c r="HY61" s="4"/>
      <c r="HZ61" s="3"/>
      <c r="IA61" s="5"/>
      <c r="IB61" s="3"/>
      <c r="IC61" s="4"/>
      <c r="ID61" s="3"/>
      <c r="IE61" s="4"/>
      <c r="IF61" s="3"/>
      <c r="IG61" s="4"/>
      <c r="IH61" s="3"/>
      <c r="II61" s="4"/>
      <c r="IJ61" s="3"/>
      <c r="IK61" s="4"/>
      <c r="IL61" s="3"/>
      <c r="IM61" s="4"/>
      <c r="IN61" s="3"/>
      <c r="IO61" s="5"/>
      <c r="IP61" s="3"/>
      <c r="IQ61" s="4"/>
      <c r="IR61" s="3"/>
      <c r="IS61" s="4"/>
      <c r="IT61" s="3"/>
      <c r="IU61" s="4"/>
      <c r="IV61" s="3"/>
      <c r="IW61" s="4"/>
      <c r="IX61" s="3"/>
      <c r="IY61" s="4"/>
      <c r="IZ61" s="3"/>
      <c r="JA61" s="4"/>
      <c r="JB61" s="3"/>
      <c r="JC61" s="5"/>
      <c r="JD61" s="3"/>
      <c r="JE61" s="4"/>
      <c r="JF61" s="3"/>
      <c r="JG61" s="4"/>
      <c r="JH61" s="3"/>
      <c r="JI61" s="4"/>
      <c r="JJ61" s="3"/>
      <c r="JK61" s="4"/>
      <c r="JL61" s="3"/>
      <c r="JM61" s="4"/>
      <c r="JN61" s="3"/>
      <c r="JO61" s="4"/>
      <c r="JP61" s="3"/>
      <c r="JQ61" s="5"/>
      <c r="JR61" s="3"/>
      <c r="JS61" s="4"/>
      <c r="JT61" s="3"/>
      <c r="JU61" s="5"/>
      <c r="JV61" s="3"/>
      <c r="JW61" s="4"/>
      <c r="JX61" s="3"/>
      <c r="JY61" s="4"/>
      <c r="JZ61" s="3"/>
      <c r="KA61" s="4"/>
      <c r="KB61" s="3"/>
      <c r="KC61" s="5"/>
      <c r="KD61" s="3"/>
      <c r="KE61" s="5"/>
      <c r="KF61" s="3"/>
      <c r="KG61" s="4"/>
      <c r="KH61" s="3"/>
      <c r="KI61" s="4"/>
      <c r="KJ61" s="3"/>
      <c r="KK61" s="5"/>
      <c r="KL61" s="3"/>
      <c r="KM61" s="4"/>
      <c r="KN61" s="3"/>
      <c r="KO61" s="4"/>
      <c r="KP61" s="3"/>
      <c r="KQ61" s="4"/>
      <c r="KR61" s="3"/>
      <c r="KS61" s="5"/>
      <c r="KT61" s="3"/>
      <c r="KU61" s="4"/>
      <c r="KV61" s="3"/>
      <c r="KW61" s="4"/>
      <c r="KX61" s="3"/>
      <c r="KY61" s="5"/>
      <c r="KZ61" s="3"/>
      <c r="LA61" s="4"/>
      <c r="LB61" s="3"/>
      <c r="LC61" s="4"/>
      <c r="LD61" s="3"/>
      <c r="LE61" s="4"/>
      <c r="LF61" s="3"/>
      <c r="LG61" s="5"/>
      <c r="LH61" s="3"/>
      <c r="LI61" s="4"/>
      <c r="LJ61" s="3"/>
      <c r="LK61" s="4"/>
      <c r="LL61" s="3"/>
      <c r="LM61" s="5"/>
      <c r="LN61" s="3"/>
      <c r="LO61" s="4"/>
      <c r="LP61" s="3"/>
      <c r="LQ61" s="4"/>
      <c r="LR61" s="3"/>
      <c r="LS61" s="4"/>
      <c r="LT61" s="3"/>
      <c r="LU61" s="5"/>
      <c r="LV61" s="3"/>
      <c r="LW61" s="4"/>
      <c r="LX61" s="3"/>
      <c r="LY61" s="4"/>
      <c r="LZ61" s="3"/>
      <c r="MA61" s="4"/>
      <c r="MB61" s="3"/>
      <c r="MC61" s="4"/>
      <c r="MD61" s="3"/>
      <c r="ME61" s="4"/>
      <c r="MF61" s="3"/>
      <c r="MG61" s="4"/>
      <c r="MH61" s="3"/>
      <c r="MI61" s="5"/>
      <c r="MJ61" s="3"/>
      <c r="MK61" s="4"/>
      <c r="ML61" s="3"/>
      <c r="MM61" s="4"/>
      <c r="MN61" s="3"/>
      <c r="MO61" s="4"/>
      <c r="MP61" s="3"/>
      <c r="MQ61" s="4"/>
      <c r="MR61" s="3"/>
      <c r="MS61" s="4"/>
      <c r="MT61" s="3"/>
      <c r="MU61" s="4"/>
      <c r="MV61" s="3"/>
      <c r="MW61" s="5"/>
      <c r="MX61" s="3"/>
      <c r="MY61" s="4"/>
      <c r="MZ61" s="3"/>
      <c r="NA61" s="4"/>
      <c r="NB61" s="3"/>
      <c r="NC61" s="4"/>
      <c r="ND61" s="3"/>
      <c r="NE61" s="4"/>
      <c r="NF61" s="3"/>
      <c r="NG61" s="4"/>
      <c r="NH61" s="3"/>
      <c r="NI61" s="4"/>
      <c r="NJ61" s="3"/>
      <c r="NK61" s="5"/>
      <c r="NL61" s="3"/>
      <c r="NM61" s="4"/>
      <c r="NN61" s="3"/>
      <c r="NO61" s="5"/>
      <c r="NP61" s="3"/>
      <c r="NQ61" s="4"/>
      <c r="NR61" s="3"/>
      <c r="NS61" s="4"/>
      <c r="NT61" s="3"/>
      <c r="NU61" s="4"/>
      <c r="NV61" s="3"/>
      <c r="NW61" s="5"/>
      <c r="NX61" s="3"/>
      <c r="NY61" s="5"/>
      <c r="NZ61" s="3"/>
      <c r="OA61" s="4"/>
      <c r="OB61" s="3"/>
      <c r="OC61" s="4"/>
      <c r="OD61" s="3"/>
      <c r="OE61" s="5"/>
      <c r="OF61" s="3"/>
      <c r="OG61" s="4"/>
      <c r="OH61" s="3"/>
      <c r="OI61" s="4"/>
      <c r="OJ61" s="3"/>
      <c r="OK61" s="4"/>
      <c r="OL61" s="3"/>
      <c r="OM61" s="5"/>
      <c r="ON61" s="3"/>
      <c r="OO61" s="4"/>
      <c r="OP61" s="3"/>
      <c r="OQ61" s="4"/>
      <c r="OR61" s="3"/>
      <c r="OS61" s="5"/>
      <c r="OT61" s="3"/>
      <c r="OU61" s="4"/>
      <c r="OV61" s="3"/>
      <c r="OW61" s="4"/>
      <c r="OX61" s="3"/>
      <c r="OY61" s="4"/>
      <c r="OZ61" s="3"/>
      <c r="PA61" s="5"/>
      <c r="PB61" s="3"/>
      <c r="PC61" s="4"/>
      <c r="PD61" s="3"/>
      <c r="PE61" s="4"/>
      <c r="PF61" s="3"/>
      <c r="PG61" s="5"/>
      <c r="PH61" s="3"/>
      <c r="PI61" s="4"/>
      <c r="PJ61" s="3"/>
      <c r="PK61" s="4"/>
      <c r="PL61" s="3"/>
      <c r="PM61" s="4"/>
      <c r="PN61" s="3"/>
      <c r="PO61" s="5"/>
      <c r="PP61" s="3"/>
      <c r="PQ61" s="4"/>
      <c r="PR61" s="3"/>
      <c r="PS61" s="4"/>
      <c r="PT61" s="3"/>
      <c r="PU61" s="4"/>
      <c r="PV61" s="3"/>
      <c r="PW61" s="4"/>
      <c r="PX61" s="3"/>
      <c r="PY61" s="4"/>
      <c r="PZ61" s="3"/>
      <c r="QA61" s="4"/>
      <c r="QB61" s="3"/>
      <c r="QC61" s="5"/>
      <c r="QD61" s="3"/>
      <c r="QE61" s="4"/>
      <c r="QF61" s="3"/>
      <c r="QG61" s="4"/>
      <c r="QH61" s="3"/>
      <c r="QI61" s="4"/>
      <c r="QJ61" s="3"/>
      <c r="QK61" s="4"/>
      <c r="QL61" s="3"/>
      <c r="QM61" s="4"/>
      <c r="QN61" s="3"/>
      <c r="QO61" s="4"/>
      <c r="QP61" s="3"/>
      <c r="QQ61" s="5"/>
      <c r="QR61" s="3"/>
      <c r="QS61" s="4"/>
      <c r="QT61" s="3"/>
      <c r="QU61" s="4"/>
      <c r="QV61" s="3"/>
      <c r="QW61" s="4"/>
      <c r="QX61" s="3"/>
      <c r="QY61" s="4"/>
      <c r="QZ61" s="3"/>
      <c r="RA61" s="4"/>
      <c r="RB61" s="3"/>
      <c r="RC61" s="4"/>
      <c r="RD61" s="3"/>
      <c r="RE61" s="5"/>
      <c r="RF61" s="3"/>
      <c r="RG61" s="4"/>
      <c r="RH61" s="3"/>
      <c r="RI61" s="5"/>
      <c r="RJ61" s="3"/>
      <c r="RK61" s="4"/>
      <c r="RL61" s="3"/>
      <c r="RM61" s="4"/>
      <c r="RN61" s="3"/>
      <c r="RO61" s="4"/>
      <c r="RP61" s="3"/>
      <c r="RQ61" s="5"/>
      <c r="RR61" s="3"/>
      <c r="RS61" s="5"/>
      <c r="RT61" s="3"/>
      <c r="RU61" s="4"/>
      <c r="RV61" s="3"/>
      <c r="RW61" s="4"/>
      <c r="RX61" s="3"/>
      <c r="RY61" s="5"/>
      <c r="RZ61" s="3"/>
      <c r="SA61" s="4"/>
      <c r="SB61" s="3"/>
      <c r="SC61" s="4"/>
      <c r="SD61" s="3"/>
      <c r="SE61" s="4"/>
      <c r="SF61" s="3"/>
      <c r="SG61" s="5"/>
      <c r="SH61" s="3"/>
      <c r="SI61" s="4"/>
      <c r="SJ61" s="3"/>
      <c r="SK61" s="4"/>
      <c r="SL61" s="3"/>
      <c r="SM61" s="5"/>
      <c r="SN61" s="3"/>
      <c r="SO61" s="4"/>
      <c r="SP61" s="3"/>
      <c r="SQ61" s="4"/>
      <c r="SR61" s="3"/>
      <c r="SS61" s="4"/>
      <c r="ST61" s="3"/>
      <c r="SU61" s="5"/>
      <c r="SV61" s="3"/>
      <c r="SW61" s="4"/>
      <c r="SX61" s="3"/>
      <c r="SY61" s="4"/>
      <c r="SZ61" s="3"/>
      <c r="TA61" s="5"/>
      <c r="TB61" s="3"/>
      <c r="TC61" s="4"/>
      <c r="TD61" s="3"/>
      <c r="TE61" s="4"/>
      <c r="TF61" s="3"/>
      <c r="TG61" s="4"/>
      <c r="TH61" s="3"/>
      <c r="TI61" s="5"/>
      <c r="TJ61" s="3"/>
      <c r="TK61" s="4"/>
      <c r="TL61" s="3"/>
      <c r="TM61" s="4"/>
      <c r="TN61" s="3"/>
      <c r="TO61" s="4"/>
      <c r="TP61" s="3"/>
      <c r="TQ61" s="4"/>
      <c r="TR61" s="3"/>
      <c r="TS61" s="4"/>
      <c r="TT61" s="3"/>
      <c r="TU61" s="4"/>
      <c r="TV61" s="3"/>
      <c r="TW61" s="5"/>
      <c r="TX61" s="3"/>
      <c r="TY61" s="4"/>
      <c r="TZ61" s="3"/>
      <c r="UA61" s="4"/>
      <c r="UB61" s="3"/>
      <c r="UC61" s="4"/>
      <c r="UD61" s="3"/>
      <c r="UE61" s="4"/>
      <c r="UF61" s="3"/>
      <c r="UG61" s="4"/>
      <c r="UH61" s="3"/>
      <c r="UI61" s="4"/>
      <c r="UJ61" s="3"/>
      <c r="UK61" s="5"/>
      <c r="UL61" s="3"/>
      <c r="UM61" s="4"/>
      <c r="UN61" s="3"/>
      <c r="UO61" s="4"/>
      <c r="UP61" s="3"/>
      <c r="UQ61" s="4"/>
      <c r="UR61" s="3"/>
      <c r="US61" s="4"/>
      <c r="UT61" s="3"/>
      <c r="UU61" s="4"/>
      <c r="UV61" s="3"/>
      <c r="UW61" s="4"/>
      <c r="UX61" s="3"/>
      <c r="UY61" s="5"/>
      <c r="UZ61" s="3"/>
      <c r="VA61" s="4"/>
      <c r="VB61" s="3"/>
      <c r="VC61" s="5"/>
      <c r="VD61" s="3"/>
      <c r="VE61" s="4"/>
      <c r="VF61" s="3"/>
      <c r="VG61" s="4"/>
      <c r="VH61" s="3"/>
      <c r="VI61" s="4"/>
      <c r="VJ61" s="3"/>
      <c r="VK61" s="5"/>
      <c r="VL61" s="3"/>
      <c r="VM61" s="5"/>
      <c r="VN61" s="3"/>
      <c r="VO61" s="4"/>
      <c r="VP61" s="3"/>
      <c r="VQ61" s="4"/>
      <c r="VR61" s="3"/>
      <c r="VS61" s="5"/>
      <c r="VT61" s="3"/>
      <c r="VU61" s="4"/>
      <c r="VV61" s="3"/>
      <c r="VW61" s="4"/>
      <c r="VX61" s="3"/>
      <c r="VY61" s="5"/>
      <c r="VZ61" s="3"/>
      <c r="WA61" s="5"/>
      <c r="WB61" s="3"/>
      <c r="WC61" s="4"/>
      <c r="WD61" s="3"/>
      <c r="WE61" s="4"/>
      <c r="WF61" s="3"/>
      <c r="WG61" s="5"/>
      <c r="WH61" s="3"/>
      <c r="WI61" s="4"/>
      <c r="WJ61" s="3"/>
      <c r="WK61" s="4"/>
      <c r="WL61" s="3"/>
      <c r="WM61" s="5"/>
      <c r="WN61" s="3"/>
      <c r="WO61" s="5"/>
      <c r="WP61" s="3"/>
      <c r="WQ61" s="4"/>
      <c r="WR61" s="3"/>
      <c r="WS61" s="4"/>
      <c r="WT61" s="3"/>
      <c r="WU61" s="5"/>
      <c r="WV61" s="3"/>
      <c r="WW61" s="4"/>
      <c r="WX61" s="3"/>
      <c r="WY61" s="4"/>
      <c r="WZ61" s="3"/>
      <c r="XA61" s="5"/>
      <c r="XB61" s="3"/>
      <c r="XC61" s="5"/>
      <c r="XD61" s="3"/>
      <c r="XE61" s="4"/>
      <c r="XF61" s="3"/>
      <c r="XG61" s="4"/>
      <c r="XH61" s="3"/>
      <c r="XI61" s="5"/>
      <c r="XJ61" s="3"/>
      <c r="XK61" s="4"/>
      <c r="XL61" s="3"/>
      <c r="XM61" s="4"/>
      <c r="XN61" s="3"/>
      <c r="XO61" s="5"/>
      <c r="XP61" s="3"/>
      <c r="XQ61" s="5"/>
      <c r="XR61" s="3"/>
      <c r="XS61" s="4"/>
      <c r="XT61" s="3"/>
      <c r="XU61" s="4"/>
      <c r="XV61" s="3"/>
      <c r="XW61" s="5"/>
      <c r="XX61" s="3"/>
      <c r="XY61" s="4"/>
      <c r="XZ61" s="3"/>
      <c r="YA61" s="4"/>
      <c r="YB61" s="3"/>
      <c r="YC61" s="4"/>
      <c r="YD61" s="3"/>
      <c r="YE61" s="5"/>
      <c r="YF61" s="3"/>
      <c r="YG61" s="4"/>
      <c r="YH61" s="3"/>
      <c r="YI61" s="4"/>
      <c r="YJ61" s="3"/>
      <c r="YK61" s="4"/>
      <c r="YL61" s="3"/>
      <c r="YM61" s="4"/>
      <c r="YN61" s="3"/>
      <c r="YO61" s="4"/>
      <c r="YP61" s="3"/>
      <c r="YQ61" s="4"/>
      <c r="YR61" s="3"/>
      <c r="YS61" s="5"/>
      <c r="YT61" s="3"/>
      <c r="YU61" s="4"/>
      <c r="YV61" s="3"/>
      <c r="YW61" s="5"/>
      <c r="YX61" s="3"/>
      <c r="YY61" s="4"/>
      <c r="YZ61" s="3"/>
      <c r="ZA61" s="4"/>
      <c r="ZB61" s="3"/>
      <c r="ZC61" s="4"/>
      <c r="ZD61" s="3"/>
      <c r="ZE61" s="5"/>
      <c r="ZF61" s="3"/>
      <c r="ZG61" s="5"/>
      <c r="ZH61" s="3"/>
      <c r="ZI61" s="4"/>
      <c r="ZJ61" s="3"/>
      <c r="ZK61" s="4"/>
      <c r="ZL61" s="3"/>
      <c r="ZM61" s="5"/>
      <c r="ZN61" s="3"/>
      <c r="ZO61" s="4"/>
      <c r="ZP61" s="3"/>
      <c r="ZQ61" s="4"/>
      <c r="ZR61" s="3"/>
      <c r="ZS61" s="5"/>
      <c r="ZT61" s="3"/>
      <c r="ZU61" s="5"/>
      <c r="ZV61" s="3"/>
      <c r="ZW61" s="4"/>
      <c r="ZX61" s="3"/>
      <c r="ZY61" s="4"/>
      <c r="ZZ61" s="3"/>
      <c r="AAA61" s="5"/>
      <c r="AAB61" s="3"/>
      <c r="AAC61" s="4"/>
      <c r="AAD61" s="3"/>
      <c r="AAE61" s="4"/>
      <c r="AAF61" s="3"/>
      <c r="AAG61" s="5"/>
      <c r="AAH61" s="3"/>
      <c r="AAI61" s="5"/>
      <c r="AAJ61" s="3"/>
      <c r="AAK61" s="4"/>
      <c r="AAL61" s="3"/>
      <c r="AAM61" s="4"/>
      <c r="AAN61" s="3"/>
      <c r="AAO61" s="5"/>
      <c r="AAP61" s="3"/>
      <c r="AAQ61" s="4"/>
      <c r="AAR61" s="3"/>
      <c r="AAS61" s="4"/>
      <c r="AAT61" s="3"/>
      <c r="AAU61" s="5"/>
      <c r="AAV61" s="3"/>
      <c r="AAW61" s="5"/>
      <c r="AAX61" s="3"/>
      <c r="AAY61" s="4"/>
      <c r="AAZ61" s="3"/>
      <c r="ABA61" s="4"/>
      <c r="ABB61" s="3"/>
      <c r="ABC61" s="5"/>
      <c r="ABD61" s="3"/>
      <c r="ABE61" s="4"/>
      <c r="ABF61" s="3"/>
      <c r="ABG61" s="4"/>
      <c r="ABH61" s="3"/>
      <c r="ABI61" s="5"/>
      <c r="ABJ61" s="3"/>
      <c r="ABK61" s="5"/>
      <c r="ABL61" s="3"/>
      <c r="ABM61" s="4"/>
      <c r="ABN61" s="3"/>
      <c r="ABO61" s="4"/>
      <c r="ABP61" s="3"/>
      <c r="ABQ61" s="5"/>
      <c r="ABR61" s="3"/>
      <c r="ABS61" s="4"/>
      <c r="ABT61" s="3"/>
      <c r="ABU61" s="4"/>
      <c r="ABV61" s="3"/>
      <c r="ABW61" s="4"/>
      <c r="ABX61" s="3"/>
      <c r="ABY61" s="5"/>
      <c r="ABZ61" s="3"/>
      <c r="ACA61" s="4"/>
      <c r="ACB61" s="3"/>
      <c r="ACC61" s="4"/>
      <c r="ACD61" s="3"/>
      <c r="ACE61" s="4"/>
      <c r="ACF61" s="3"/>
      <c r="ACG61" s="4"/>
      <c r="ACH61" s="3"/>
      <c r="ACI61" s="4"/>
      <c r="ACJ61" s="3"/>
      <c r="ACK61" s="4"/>
      <c r="ACL61" s="3"/>
      <c r="ACM61" s="5"/>
      <c r="ACN61" s="3"/>
      <c r="ACO61" s="4"/>
      <c r="ACP61" s="3"/>
      <c r="ACQ61" s="5"/>
      <c r="ACR61" s="3"/>
      <c r="ACS61" s="4"/>
      <c r="ACT61" s="3"/>
      <c r="ACU61" s="4"/>
      <c r="ACV61" s="3"/>
      <c r="ACW61" s="4"/>
      <c r="ACX61" s="3"/>
      <c r="ACY61" s="5"/>
      <c r="ACZ61" s="3"/>
      <c r="ADA61" s="5"/>
      <c r="ADB61" s="3"/>
      <c r="ADC61" s="4"/>
      <c r="ADD61" s="3"/>
      <c r="ADE61" s="4"/>
      <c r="ADF61" s="3"/>
      <c r="ADG61" s="5"/>
    </row>
    <row r="62" spans="1:787" ht="20.25" customHeight="1">
      <c r="A62" s="259">
        <v>31</v>
      </c>
      <c r="B62" s="253"/>
      <c r="C62" s="56">
        <f>IF(B62="","",B62)</f>
      </c>
      <c r="D62" s="3"/>
      <c r="E62" s="4"/>
      <c r="F62" s="3"/>
      <c r="G62" s="4"/>
      <c r="H62" s="3"/>
      <c r="I62" s="4"/>
      <c r="J62" s="3"/>
      <c r="K62" s="5"/>
      <c r="L62" s="3"/>
      <c r="M62" s="4"/>
      <c r="N62" s="3"/>
      <c r="O62" s="4"/>
      <c r="P62" s="3"/>
      <c r="Q62" s="5"/>
      <c r="R62" s="3"/>
      <c r="S62" s="4"/>
      <c r="T62" s="3"/>
      <c r="U62" s="4"/>
      <c r="V62" s="3"/>
      <c r="W62" s="4"/>
      <c r="X62" s="3"/>
      <c r="Y62" s="5"/>
      <c r="Z62" s="3"/>
      <c r="AA62" s="4"/>
      <c r="AB62" s="3"/>
      <c r="AC62" s="4"/>
      <c r="AD62" s="3"/>
      <c r="AE62" s="5"/>
      <c r="AF62" s="3"/>
      <c r="AG62" s="4"/>
      <c r="AH62" s="3"/>
      <c r="AI62" s="4"/>
      <c r="AJ62" s="3"/>
      <c r="AK62" s="4"/>
      <c r="AL62" s="3"/>
      <c r="AM62" s="5"/>
      <c r="AN62" s="3"/>
      <c r="AO62" s="4"/>
      <c r="AP62" s="3"/>
      <c r="AQ62" s="4"/>
      <c r="AR62" s="3"/>
      <c r="AS62" s="4"/>
      <c r="AT62" s="3"/>
      <c r="AU62" s="4"/>
      <c r="AV62" s="3"/>
      <c r="AW62" s="4"/>
      <c r="AX62" s="3"/>
      <c r="AY62" s="4"/>
      <c r="AZ62" s="3"/>
      <c r="BA62" s="5"/>
      <c r="BB62" s="3"/>
      <c r="BC62" s="4"/>
      <c r="BD62" s="3"/>
      <c r="BE62" s="4"/>
      <c r="BF62" s="3"/>
      <c r="BG62" s="4"/>
      <c r="BH62" s="3"/>
      <c r="BI62" s="4"/>
      <c r="BJ62" s="3"/>
      <c r="BK62" s="4"/>
      <c r="BL62" s="3"/>
      <c r="BM62" s="4"/>
      <c r="BN62" s="3"/>
      <c r="BO62" s="5"/>
      <c r="BP62" s="3"/>
      <c r="BQ62" s="4"/>
      <c r="BR62" s="3"/>
      <c r="BS62" s="4"/>
      <c r="BT62" s="3"/>
      <c r="BU62" s="4"/>
      <c r="BV62" s="3"/>
      <c r="BW62" s="4"/>
      <c r="BX62" s="3"/>
      <c r="BY62" s="4"/>
      <c r="BZ62" s="3"/>
      <c r="CA62" s="4"/>
      <c r="CB62" s="3"/>
      <c r="CC62" s="5"/>
      <c r="CD62" s="3"/>
      <c r="CE62" s="4"/>
      <c r="CF62" s="3"/>
      <c r="CG62" s="5"/>
      <c r="CH62" s="3"/>
      <c r="CI62" s="4"/>
      <c r="CJ62" s="3"/>
      <c r="CK62" s="4"/>
      <c r="CL62" s="3"/>
      <c r="CM62" s="4"/>
      <c r="CN62" s="3"/>
      <c r="CO62" s="5"/>
      <c r="CP62" s="3"/>
      <c r="CQ62" s="5"/>
      <c r="CR62" s="3"/>
      <c r="CS62" s="4"/>
      <c r="CT62" s="3"/>
      <c r="CU62" s="4"/>
      <c r="CV62" s="3"/>
      <c r="CW62" s="5"/>
      <c r="CX62" s="3"/>
      <c r="CY62" s="4"/>
      <c r="CZ62" s="3"/>
      <c r="DA62" s="4"/>
      <c r="DB62" s="3"/>
      <c r="DC62" s="4"/>
      <c r="DD62" s="3"/>
      <c r="DE62" s="5"/>
      <c r="DF62" s="3"/>
      <c r="DG62" s="4"/>
      <c r="DH62" s="3"/>
      <c r="DI62" s="4"/>
      <c r="DJ62" s="3"/>
      <c r="DK62" s="5"/>
      <c r="DL62" s="3"/>
      <c r="DM62" s="4"/>
      <c r="DN62" s="3"/>
      <c r="DO62" s="4"/>
      <c r="DP62" s="3"/>
      <c r="DQ62" s="4"/>
      <c r="DR62" s="3"/>
      <c r="DS62" s="5"/>
      <c r="DT62" s="3"/>
      <c r="DU62" s="4"/>
      <c r="DV62" s="3"/>
      <c r="DW62" s="4"/>
      <c r="DX62" s="3"/>
      <c r="DY62" s="5"/>
      <c r="DZ62" s="3"/>
      <c r="EA62" s="4"/>
      <c r="EB62" s="3"/>
      <c r="EC62" s="4"/>
      <c r="ED62" s="3"/>
      <c r="EE62" s="4"/>
      <c r="EF62" s="3"/>
      <c r="EG62" s="5"/>
      <c r="EH62" s="3"/>
      <c r="EI62" s="4"/>
      <c r="EJ62" s="3"/>
      <c r="EK62" s="4"/>
      <c r="EL62" s="3"/>
      <c r="EM62" s="4"/>
      <c r="EN62" s="3"/>
      <c r="EO62" s="4"/>
      <c r="EP62" s="3"/>
      <c r="EQ62" s="4"/>
      <c r="ER62" s="3"/>
      <c r="ES62" s="4"/>
      <c r="ET62" s="3"/>
      <c r="EU62" s="5"/>
      <c r="EV62" s="3"/>
      <c r="EW62" s="4"/>
      <c r="EX62" s="3"/>
      <c r="EY62" s="4"/>
      <c r="EZ62" s="3"/>
      <c r="FA62" s="4"/>
      <c r="FB62" s="3"/>
      <c r="FC62" s="4"/>
      <c r="FD62" s="3"/>
      <c r="FE62" s="4"/>
      <c r="FF62" s="3"/>
      <c r="FG62" s="4"/>
      <c r="FH62" s="3"/>
      <c r="FI62" s="5"/>
      <c r="FJ62" s="3"/>
      <c r="FK62" s="4"/>
      <c r="FL62" s="3"/>
      <c r="FM62" s="4"/>
      <c r="FN62" s="3"/>
      <c r="FO62" s="4"/>
      <c r="FP62" s="3"/>
      <c r="FQ62" s="4"/>
      <c r="FR62" s="3"/>
      <c r="FS62" s="4"/>
      <c r="FT62" s="3"/>
      <c r="FU62" s="4"/>
      <c r="FV62" s="3"/>
      <c r="FW62" s="5"/>
      <c r="FX62" s="3"/>
      <c r="FY62" s="4"/>
      <c r="FZ62" s="3"/>
      <c r="GA62" s="5"/>
      <c r="GB62" s="3"/>
      <c r="GC62" s="4"/>
      <c r="GD62" s="3"/>
      <c r="GE62" s="4"/>
      <c r="GF62" s="3"/>
      <c r="GG62" s="4"/>
      <c r="GH62" s="3"/>
      <c r="GI62" s="5"/>
      <c r="GJ62" s="3"/>
      <c r="GK62" s="5"/>
      <c r="GL62" s="3"/>
      <c r="GM62" s="4"/>
      <c r="GN62" s="3"/>
      <c r="GO62" s="4"/>
      <c r="GP62" s="3"/>
      <c r="GQ62" s="5"/>
      <c r="GR62" s="3"/>
      <c r="GS62" s="4"/>
      <c r="GT62" s="3"/>
      <c r="GU62" s="4"/>
      <c r="GV62" s="3"/>
      <c r="GW62" s="4"/>
      <c r="GX62" s="3"/>
      <c r="GY62" s="5"/>
      <c r="GZ62" s="3"/>
      <c r="HA62" s="4"/>
      <c r="HB62" s="3"/>
      <c r="HC62" s="4"/>
      <c r="HD62" s="3"/>
      <c r="HE62" s="5"/>
      <c r="HF62" s="3"/>
      <c r="HG62" s="4"/>
      <c r="HH62" s="3"/>
      <c r="HI62" s="4"/>
      <c r="HJ62" s="3"/>
      <c r="HK62" s="4"/>
      <c r="HL62" s="3"/>
      <c r="HM62" s="5"/>
      <c r="HN62" s="3"/>
      <c r="HO62" s="4"/>
      <c r="HP62" s="3"/>
      <c r="HQ62" s="4"/>
      <c r="HR62" s="3"/>
      <c r="HS62" s="5"/>
      <c r="HT62" s="3"/>
      <c r="HU62" s="4"/>
      <c r="HV62" s="3"/>
      <c r="HW62" s="4"/>
      <c r="HX62" s="3"/>
      <c r="HY62" s="4"/>
      <c r="HZ62" s="3"/>
      <c r="IA62" s="5"/>
      <c r="IB62" s="3"/>
      <c r="IC62" s="4"/>
      <c r="ID62" s="3"/>
      <c r="IE62" s="4"/>
      <c r="IF62" s="3"/>
      <c r="IG62" s="4"/>
      <c r="IH62" s="3"/>
      <c r="II62" s="4"/>
      <c r="IJ62" s="3"/>
      <c r="IK62" s="4"/>
      <c r="IL62" s="3"/>
      <c r="IM62" s="4"/>
      <c r="IN62" s="3"/>
      <c r="IO62" s="5"/>
      <c r="IP62" s="3"/>
      <c r="IQ62" s="4"/>
      <c r="IR62" s="3"/>
      <c r="IS62" s="4"/>
      <c r="IT62" s="3"/>
      <c r="IU62" s="4"/>
      <c r="IV62" s="3"/>
      <c r="IW62" s="4"/>
      <c r="IX62" s="3"/>
      <c r="IY62" s="4"/>
      <c r="IZ62" s="3"/>
      <c r="JA62" s="4"/>
      <c r="JB62" s="3"/>
      <c r="JC62" s="5"/>
      <c r="JD62" s="3"/>
      <c r="JE62" s="4"/>
      <c r="JF62" s="3"/>
      <c r="JG62" s="4"/>
      <c r="JH62" s="3"/>
      <c r="JI62" s="4"/>
      <c r="JJ62" s="3"/>
      <c r="JK62" s="4"/>
      <c r="JL62" s="3"/>
      <c r="JM62" s="4"/>
      <c r="JN62" s="3"/>
      <c r="JO62" s="4"/>
      <c r="JP62" s="3"/>
      <c r="JQ62" s="5"/>
      <c r="JR62" s="3"/>
      <c r="JS62" s="4"/>
      <c r="JT62" s="3"/>
      <c r="JU62" s="5"/>
      <c r="JV62" s="3"/>
      <c r="JW62" s="4"/>
      <c r="JX62" s="3"/>
      <c r="JY62" s="4"/>
      <c r="JZ62" s="3"/>
      <c r="KA62" s="4"/>
      <c r="KB62" s="3"/>
      <c r="KC62" s="5"/>
      <c r="KD62" s="3"/>
      <c r="KE62" s="5"/>
      <c r="KF62" s="3"/>
      <c r="KG62" s="4"/>
      <c r="KH62" s="3"/>
      <c r="KI62" s="4"/>
      <c r="KJ62" s="3"/>
      <c r="KK62" s="5"/>
      <c r="KL62" s="3"/>
      <c r="KM62" s="4"/>
      <c r="KN62" s="3"/>
      <c r="KO62" s="4"/>
      <c r="KP62" s="3"/>
      <c r="KQ62" s="4"/>
      <c r="KR62" s="3"/>
      <c r="KS62" s="5"/>
      <c r="KT62" s="3"/>
      <c r="KU62" s="4"/>
      <c r="KV62" s="3"/>
      <c r="KW62" s="4"/>
      <c r="KX62" s="3"/>
      <c r="KY62" s="5"/>
      <c r="KZ62" s="3"/>
      <c r="LA62" s="4"/>
      <c r="LB62" s="3"/>
      <c r="LC62" s="4"/>
      <c r="LD62" s="3"/>
      <c r="LE62" s="4"/>
      <c r="LF62" s="3"/>
      <c r="LG62" s="5"/>
      <c r="LH62" s="3"/>
      <c r="LI62" s="4"/>
      <c r="LJ62" s="3"/>
      <c r="LK62" s="4"/>
      <c r="LL62" s="3"/>
      <c r="LM62" s="5"/>
      <c r="LN62" s="3"/>
      <c r="LO62" s="4"/>
      <c r="LP62" s="3"/>
      <c r="LQ62" s="4"/>
      <c r="LR62" s="3"/>
      <c r="LS62" s="4"/>
      <c r="LT62" s="3"/>
      <c r="LU62" s="5"/>
      <c r="LV62" s="3"/>
      <c r="LW62" s="4"/>
      <c r="LX62" s="3"/>
      <c r="LY62" s="4"/>
      <c r="LZ62" s="3"/>
      <c r="MA62" s="4"/>
      <c r="MB62" s="3"/>
      <c r="MC62" s="4"/>
      <c r="MD62" s="3"/>
      <c r="ME62" s="4"/>
      <c r="MF62" s="3"/>
      <c r="MG62" s="4"/>
      <c r="MH62" s="3"/>
      <c r="MI62" s="5"/>
      <c r="MJ62" s="3"/>
      <c r="MK62" s="4"/>
      <c r="ML62" s="3"/>
      <c r="MM62" s="4"/>
      <c r="MN62" s="3"/>
      <c r="MO62" s="4"/>
      <c r="MP62" s="3"/>
      <c r="MQ62" s="4"/>
      <c r="MR62" s="3"/>
      <c r="MS62" s="4"/>
      <c r="MT62" s="3"/>
      <c r="MU62" s="4"/>
      <c r="MV62" s="3"/>
      <c r="MW62" s="5"/>
      <c r="MX62" s="3"/>
      <c r="MY62" s="4"/>
      <c r="MZ62" s="3"/>
      <c r="NA62" s="4"/>
      <c r="NB62" s="3"/>
      <c r="NC62" s="4"/>
      <c r="ND62" s="3"/>
      <c r="NE62" s="4"/>
      <c r="NF62" s="3"/>
      <c r="NG62" s="4"/>
      <c r="NH62" s="3"/>
      <c r="NI62" s="4"/>
      <c r="NJ62" s="3"/>
      <c r="NK62" s="5"/>
      <c r="NL62" s="3"/>
      <c r="NM62" s="4"/>
      <c r="NN62" s="3"/>
      <c r="NO62" s="5"/>
      <c r="NP62" s="3"/>
      <c r="NQ62" s="4"/>
      <c r="NR62" s="3"/>
      <c r="NS62" s="4"/>
      <c r="NT62" s="3"/>
      <c r="NU62" s="4"/>
      <c r="NV62" s="3"/>
      <c r="NW62" s="5"/>
      <c r="NX62" s="3"/>
      <c r="NY62" s="5"/>
      <c r="NZ62" s="3"/>
      <c r="OA62" s="4"/>
      <c r="OB62" s="3"/>
      <c r="OC62" s="4"/>
      <c r="OD62" s="3"/>
      <c r="OE62" s="5"/>
      <c r="OF62" s="3"/>
      <c r="OG62" s="4"/>
      <c r="OH62" s="3"/>
      <c r="OI62" s="4"/>
      <c r="OJ62" s="3"/>
      <c r="OK62" s="4"/>
      <c r="OL62" s="3"/>
      <c r="OM62" s="5"/>
      <c r="ON62" s="3"/>
      <c r="OO62" s="4"/>
      <c r="OP62" s="3"/>
      <c r="OQ62" s="4"/>
      <c r="OR62" s="3"/>
      <c r="OS62" s="5"/>
      <c r="OT62" s="3"/>
      <c r="OU62" s="4"/>
      <c r="OV62" s="3"/>
      <c r="OW62" s="4"/>
      <c r="OX62" s="3"/>
      <c r="OY62" s="4"/>
      <c r="OZ62" s="3"/>
      <c r="PA62" s="5"/>
      <c r="PB62" s="3"/>
      <c r="PC62" s="4"/>
      <c r="PD62" s="3"/>
      <c r="PE62" s="4"/>
      <c r="PF62" s="3"/>
      <c r="PG62" s="5"/>
      <c r="PH62" s="3"/>
      <c r="PI62" s="4"/>
      <c r="PJ62" s="3"/>
      <c r="PK62" s="4"/>
      <c r="PL62" s="3"/>
      <c r="PM62" s="4"/>
      <c r="PN62" s="3"/>
      <c r="PO62" s="5"/>
      <c r="PP62" s="3"/>
      <c r="PQ62" s="4"/>
      <c r="PR62" s="3"/>
      <c r="PS62" s="4"/>
      <c r="PT62" s="3"/>
      <c r="PU62" s="4"/>
      <c r="PV62" s="3"/>
      <c r="PW62" s="4"/>
      <c r="PX62" s="3"/>
      <c r="PY62" s="4"/>
      <c r="PZ62" s="3"/>
      <c r="QA62" s="4"/>
      <c r="QB62" s="3"/>
      <c r="QC62" s="5"/>
      <c r="QD62" s="3"/>
      <c r="QE62" s="4"/>
      <c r="QF62" s="3"/>
      <c r="QG62" s="4"/>
      <c r="QH62" s="3"/>
      <c r="QI62" s="4"/>
      <c r="QJ62" s="3"/>
      <c r="QK62" s="4"/>
      <c r="QL62" s="3"/>
      <c r="QM62" s="4"/>
      <c r="QN62" s="3"/>
      <c r="QO62" s="4"/>
      <c r="QP62" s="3"/>
      <c r="QQ62" s="5"/>
      <c r="QR62" s="3"/>
      <c r="QS62" s="4"/>
      <c r="QT62" s="3"/>
      <c r="QU62" s="4"/>
      <c r="QV62" s="3"/>
      <c r="QW62" s="4"/>
      <c r="QX62" s="3"/>
      <c r="QY62" s="4"/>
      <c r="QZ62" s="3"/>
      <c r="RA62" s="4"/>
      <c r="RB62" s="3"/>
      <c r="RC62" s="4"/>
      <c r="RD62" s="3"/>
      <c r="RE62" s="5"/>
      <c r="RF62" s="3"/>
      <c r="RG62" s="4"/>
      <c r="RH62" s="3"/>
      <c r="RI62" s="5"/>
      <c r="RJ62" s="3"/>
      <c r="RK62" s="4"/>
      <c r="RL62" s="3"/>
      <c r="RM62" s="4"/>
      <c r="RN62" s="3"/>
      <c r="RO62" s="4"/>
      <c r="RP62" s="3"/>
      <c r="RQ62" s="5"/>
      <c r="RR62" s="3"/>
      <c r="RS62" s="5"/>
      <c r="RT62" s="3"/>
      <c r="RU62" s="4"/>
      <c r="RV62" s="3"/>
      <c r="RW62" s="4"/>
      <c r="RX62" s="3"/>
      <c r="RY62" s="5"/>
      <c r="RZ62" s="3"/>
      <c r="SA62" s="4"/>
      <c r="SB62" s="3"/>
      <c r="SC62" s="4"/>
      <c r="SD62" s="3"/>
      <c r="SE62" s="4"/>
      <c r="SF62" s="3"/>
      <c r="SG62" s="5"/>
      <c r="SH62" s="3"/>
      <c r="SI62" s="4"/>
      <c r="SJ62" s="3"/>
      <c r="SK62" s="4"/>
      <c r="SL62" s="3"/>
      <c r="SM62" s="5"/>
      <c r="SN62" s="3"/>
      <c r="SO62" s="4"/>
      <c r="SP62" s="3"/>
      <c r="SQ62" s="4"/>
      <c r="SR62" s="3"/>
      <c r="SS62" s="4"/>
      <c r="ST62" s="3"/>
      <c r="SU62" s="5"/>
      <c r="SV62" s="3"/>
      <c r="SW62" s="4"/>
      <c r="SX62" s="3"/>
      <c r="SY62" s="4"/>
      <c r="SZ62" s="3"/>
      <c r="TA62" s="5"/>
      <c r="TB62" s="3"/>
      <c r="TC62" s="4"/>
      <c r="TD62" s="3"/>
      <c r="TE62" s="4"/>
      <c r="TF62" s="3"/>
      <c r="TG62" s="4"/>
      <c r="TH62" s="3"/>
      <c r="TI62" s="5"/>
      <c r="TJ62" s="3"/>
      <c r="TK62" s="4"/>
      <c r="TL62" s="3"/>
      <c r="TM62" s="4"/>
      <c r="TN62" s="3"/>
      <c r="TO62" s="4"/>
      <c r="TP62" s="3"/>
      <c r="TQ62" s="4"/>
      <c r="TR62" s="3"/>
      <c r="TS62" s="4"/>
      <c r="TT62" s="3"/>
      <c r="TU62" s="4"/>
      <c r="TV62" s="3"/>
      <c r="TW62" s="5"/>
      <c r="TX62" s="3"/>
      <c r="TY62" s="4"/>
      <c r="TZ62" s="3"/>
      <c r="UA62" s="4"/>
      <c r="UB62" s="3"/>
      <c r="UC62" s="4"/>
      <c r="UD62" s="3"/>
      <c r="UE62" s="4"/>
      <c r="UF62" s="3"/>
      <c r="UG62" s="4"/>
      <c r="UH62" s="3"/>
      <c r="UI62" s="4"/>
      <c r="UJ62" s="3"/>
      <c r="UK62" s="5"/>
      <c r="UL62" s="3"/>
      <c r="UM62" s="4"/>
      <c r="UN62" s="3"/>
      <c r="UO62" s="4"/>
      <c r="UP62" s="3"/>
      <c r="UQ62" s="4"/>
      <c r="UR62" s="3"/>
      <c r="US62" s="4"/>
      <c r="UT62" s="3"/>
      <c r="UU62" s="4"/>
      <c r="UV62" s="3"/>
      <c r="UW62" s="4"/>
      <c r="UX62" s="3"/>
      <c r="UY62" s="5"/>
      <c r="UZ62" s="3"/>
      <c r="VA62" s="4"/>
      <c r="VB62" s="3"/>
      <c r="VC62" s="5"/>
      <c r="VD62" s="3"/>
      <c r="VE62" s="4"/>
      <c r="VF62" s="3"/>
      <c r="VG62" s="4"/>
      <c r="VH62" s="3"/>
      <c r="VI62" s="4"/>
      <c r="VJ62" s="3"/>
      <c r="VK62" s="5"/>
      <c r="VL62" s="3"/>
      <c r="VM62" s="5"/>
      <c r="VN62" s="3"/>
      <c r="VO62" s="4"/>
      <c r="VP62" s="3"/>
      <c r="VQ62" s="4"/>
      <c r="VR62" s="3"/>
      <c r="VS62" s="5"/>
      <c r="VT62" s="3"/>
      <c r="VU62" s="4"/>
      <c r="VV62" s="3"/>
      <c r="VW62" s="4"/>
      <c r="VX62" s="3"/>
      <c r="VY62" s="5"/>
      <c r="VZ62" s="3"/>
      <c r="WA62" s="5"/>
      <c r="WB62" s="3"/>
      <c r="WC62" s="4"/>
      <c r="WD62" s="3"/>
      <c r="WE62" s="4"/>
      <c r="WF62" s="3"/>
      <c r="WG62" s="5"/>
      <c r="WH62" s="3"/>
      <c r="WI62" s="4"/>
      <c r="WJ62" s="3"/>
      <c r="WK62" s="4"/>
      <c r="WL62" s="3"/>
      <c r="WM62" s="5"/>
      <c r="WN62" s="3"/>
      <c r="WO62" s="5"/>
      <c r="WP62" s="3"/>
      <c r="WQ62" s="4"/>
      <c r="WR62" s="3"/>
      <c r="WS62" s="4"/>
      <c r="WT62" s="3"/>
      <c r="WU62" s="5"/>
      <c r="WV62" s="3"/>
      <c r="WW62" s="4"/>
      <c r="WX62" s="3"/>
      <c r="WY62" s="4"/>
      <c r="WZ62" s="3"/>
      <c r="XA62" s="5"/>
      <c r="XB62" s="3"/>
      <c r="XC62" s="5"/>
      <c r="XD62" s="3"/>
      <c r="XE62" s="4"/>
      <c r="XF62" s="3"/>
      <c r="XG62" s="4"/>
      <c r="XH62" s="3"/>
      <c r="XI62" s="5"/>
      <c r="XJ62" s="3"/>
      <c r="XK62" s="4"/>
      <c r="XL62" s="3"/>
      <c r="XM62" s="4"/>
      <c r="XN62" s="3"/>
      <c r="XO62" s="5"/>
      <c r="XP62" s="3"/>
      <c r="XQ62" s="5"/>
      <c r="XR62" s="3"/>
      <c r="XS62" s="4"/>
      <c r="XT62" s="3"/>
      <c r="XU62" s="4"/>
      <c r="XV62" s="3"/>
      <c r="XW62" s="5"/>
      <c r="XX62" s="3"/>
      <c r="XY62" s="4"/>
      <c r="XZ62" s="3"/>
      <c r="YA62" s="4"/>
      <c r="YB62" s="3"/>
      <c r="YC62" s="4"/>
      <c r="YD62" s="3"/>
      <c r="YE62" s="5"/>
      <c r="YF62" s="3"/>
      <c r="YG62" s="4"/>
      <c r="YH62" s="3"/>
      <c r="YI62" s="4"/>
      <c r="YJ62" s="3"/>
      <c r="YK62" s="4"/>
      <c r="YL62" s="3"/>
      <c r="YM62" s="4"/>
      <c r="YN62" s="3"/>
      <c r="YO62" s="4"/>
      <c r="YP62" s="3"/>
      <c r="YQ62" s="4"/>
      <c r="YR62" s="3"/>
      <c r="YS62" s="5"/>
      <c r="YT62" s="3"/>
      <c r="YU62" s="4"/>
      <c r="YV62" s="3"/>
      <c r="YW62" s="5"/>
      <c r="YX62" s="3"/>
      <c r="YY62" s="4"/>
      <c r="YZ62" s="3"/>
      <c r="ZA62" s="4"/>
      <c r="ZB62" s="3"/>
      <c r="ZC62" s="4"/>
      <c r="ZD62" s="3"/>
      <c r="ZE62" s="5"/>
      <c r="ZF62" s="3"/>
      <c r="ZG62" s="5"/>
      <c r="ZH62" s="3"/>
      <c r="ZI62" s="4"/>
      <c r="ZJ62" s="3"/>
      <c r="ZK62" s="4"/>
      <c r="ZL62" s="3"/>
      <c r="ZM62" s="5"/>
      <c r="ZN62" s="3"/>
      <c r="ZO62" s="4"/>
      <c r="ZP62" s="3"/>
      <c r="ZQ62" s="4"/>
      <c r="ZR62" s="3"/>
      <c r="ZS62" s="5"/>
      <c r="ZT62" s="3"/>
      <c r="ZU62" s="5"/>
      <c r="ZV62" s="3"/>
      <c r="ZW62" s="4"/>
      <c r="ZX62" s="3"/>
      <c r="ZY62" s="4"/>
      <c r="ZZ62" s="3"/>
      <c r="AAA62" s="5"/>
      <c r="AAB62" s="3"/>
      <c r="AAC62" s="4"/>
      <c r="AAD62" s="3"/>
      <c r="AAE62" s="4"/>
      <c r="AAF62" s="3"/>
      <c r="AAG62" s="5"/>
      <c r="AAH62" s="3"/>
      <c r="AAI62" s="5"/>
      <c r="AAJ62" s="3"/>
      <c r="AAK62" s="4"/>
      <c r="AAL62" s="3"/>
      <c r="AAM62" s="4"/>
      <c r="AAN62" s="3"/>
      <c r="AAO62" s="5"/>
      <c r="AAP62" s="3"/>
      <c r="AAQ62" s="4"/>
      <c r="AAR62" s="3"/>
      <c r="AAS62" s="4"/>
      <c r="AAT62" s="3"/>
      <c r="AAU62" s="5"/>
      <c r="AAV62" s="3"/>
      <c r="AAW62" s="5"/>
      <c r="AAX62" s="3"/>
      <c r="AAY62" s="4"/>
      <c r="AAZ62" s="3"/>
      <c r="ABA62" s="4"/>
      <c r="ABB62" s="3"/>
      <c r="ABC62" s="5"/>
      <c r="ABD62" s="3"/>
      <c r="ABE62" s="4"/>
      <c r="ABF62" s="3"/>
      <c r="ABG62" s="4"/>
      <c r="ABH62" s="3"/>
      <c r="ABI62" s="5"/>
      <c r="ABJ62" s="3"/>
      <c r="ABK62" s="5"/>
      <c r="ABL62" s="3"/>
      <c r="ABM62" s="4"/>
      <c r="ABN62" s="3"/>
      <c r="ABO62" s="4"/>
      <c r="ABP62" s="3"/>
      <c r="ABQ62" s="5"/>
      <c r="ABR62" s="3"/>
      <c r="ABS62" s="4"/>
      <c r="ABT62" s="3"/>
      <c r="ABU62" s="4"/>
      <c r="ABV62" s="3"/>
      <c r="ABW62" s="4"/>
      <c r="ABX62" s="3"/>
      <c r="ABY62" s="5"/>
      <c r="ABZ62" s="3"/>
      <c r="ACA62" s="4"/>
      <c r="ACB62" s="3"/>
      <c r="ACC62" s="4"/>
      <c r="ACD62" s="3"/>
      <c r="ACE62" s="4"/>
      <c r="ACF62" s="3"/>
      <c r="ACG62" s="4"/>
      <c r="ACH62" s="3"/>
      <c r="ACI62" s="4"/>
      <c r="ACJ62" s="3"/>
      <c r="ACK62" s="4"/>
      <c r="ACL62" s="3"/>
      <c r="ACM62" s="5"/>
      <c r="ACN62" s="3"/>
      <c r="ACO62" s="4"/>
      <c r="ACP62" s="3"/>
      <c r="ACQ62" s="5"/>
      <c r="ACR62" s="3"/>
      <c r="ACS62" s="4"/>
      <c r="ACT62" s="3"/>
      <c r="ACU62" s="4"/>
      <c r="ACV62" s="3"/>
      <c r="ACW62" s="4"/>
      <c r="ACX62" s="3"/>
      <c r="ACY62" s="5"/>
      <c r="ACZ62" s="3"/>
      <c r="ADA62" s="5"/>
      <c r="ADB62" s="3"/>
      <c r="ADC62" s="4"/>
      <c r="ADD62" s="3"/>
      <c r="ADE62" s="4"/>
      <c r="ADF62" s="3"/>
      <c r="ADG62" s="5"/>
    </row>
    <row r="63" spans="1:787" ht="20.25" customHeight="1">
      <c r="A63" s="259"/>
      <c r="B63" s="253"/>
      <c r="C63" s="56">
        <f>IF(B62="","",CONCATENATE(B62,1))</f>
      </c>
      <c r="D63" s="3"/>
      <c r="E63" s="4"/>
      <c r="F63" s="3"/>
      <c r="G63" s="4"/>
      <c r="H63" s="3"/>
      <c r="I63" s="4"/>
      <c r="J63" s="3"/>
      <c r="K63" s="5"/>
      <c r="L63" s="3"/>
      <c r="M63" s="4"/>
      <c r="N63" s="3"/>
      <c r="O63" s="4"/>
      <c r="P63" s="3"/>
      <c r="Q63" s="5"/>
      <c r="R63" s="3"/>
      <c r="S63" s="4"/>
      <c r="T63" s="3"/>
      <c r="U63" s="4"/>
      <c r="V63" s="3"/>
      <c r="W63" s="4"/>
      <c r="X63" s="3"/>
      <c r="Y63" s="5"/>
      <c r="Z63" s="3"/>
      <c r="AA63" s="4"/>
      <c r="AB63" s="3"/>
      <c r="AC63" s="4"/>
      <c r="AD63" s="3"/>
      <c r="AE63" s="5"/>
      <c r="AF63" s="3"/>
      <c r="AG63" s="4"/>
      <c r="AH63" s="3"/>
      <c r="AI63" s="4"/>
      <c r="AJ63" s="3"/>
      <c r="AK63" s="4"/>
      <c r="AL63" s="3"/>
      <c r="AM63" s="5"/>
      <c r="AN63" s="3"/>
      <c r="AO63" s="4"/>
      <c r="AP63" s="3"/>
      <c r="AQ63" s="4"/>
      <c r="AR63" s="3"/>
      <c r="AS63" s="4"/>
      <c r="AT63" s="3"/>
      <c r="AU63" s="4"/>
      <c r="AV63" s="3"/>
      <c r="AW63" s="4"/>
      <c r="AX63" s="3"/>
      <c r="AY63" s="4"/>
      <c r="AZ63" s="3"/>
      <c r="BA63" s="5"/>
      <c r="BB63" s="3"/>
      <c r="BC63" s="4"/>
      <c r="BD63" s="3"/>
      <c r="BE63" s="4"/>
      <c r="BF63" s="3"/>
      <c r="BG63" s="4"/>
      <c r="BH63" s="3"/>
      <c r="BI63" s="4"/>
      <c r="BJ63" s="3"/>
      <c r="BK63" s="4"/>
      <c r="BL63" s="3"/>
      <c r="BM63" s="4"/>
      <c r="BN63" s="3"/>
      <c r="BO63" s="5"/>
      <c r="BP63" s="3"/>
      <c r="BQ63" s="4"/>
      <c r="BR63" s="3"/>
      <c r="BS63" s="4"/>
      <c r="BT63" s="3"/>
      <c r="BU63" s="4"/>
      <c r="BV63" s="3"/>
      <c r="BW63" s="4"/>
      <c r="BX63" s="3"/>
      <c r="BY63" s="4"/>
      <c r="BZ63" s="3"/>
      <c r="CA63" s="4"/>
      <c r="CB63" s="3"/>
      <c r="CC63" s="5"/>
      <c r="CD63" s="3"/>
      <c r="CE63" s="4"/>
      <c r="CF63" s="3"/>
      <c r="CG63" s="5"/>
      <c r="CH63" s="3"/>
      <c r="CI63" s="4"/>
      <c r="CJ63" s="3"/>
      <c r="CK63" s="4"/>
      <c r="CL63" s="3"/>
      <c r="CM63" s="4"/>
      <c r="CN63" s="3"/>
      <c r="CO63" s="5"/>
      <c r="CP63" s="3"/>
      <c r="CQ63" s="5"/>
      <c r="CR63" s="3"/>
      <c r="CS63" s="4"/>
      <c r="CT63" s="3"/>
      <c r="CU63" s="4"/>
      <c r="CV63" s="3"/>
      <c r="CW63" s="5"/>
      <c r="CX63" s="3"/>
      <c r="CY63" s="4"/>
      <c r="CZ63" s="3"/>
      <c r="DA63" s="4"/>
      <c r="DB63" s="3"/>
      <c r="DC63" s="4"/>
      <c r="DD63" s="3"/>
      <c r="DE63" s="5"/>
      <c r="DF63" s="3"/>
      <c r="DG63" s="4"/>
      <c r="DH63" s="3"/>
      <c r="DI63" s="4"/>
      <c r="DJ63" s="3"/>
      <c r="DK63" s="5"/>
      <c r="DL63" s="3"/>
      <c r="DM63" s="4"/>
      <c r="DN63" s="3"/>
      <c r="DO63" s="4"/>
      <c r="DP63" s="3"/>
      <c r="DQ63" s="4"/>
      <c r="DR63" s="3"/>
      <c r="DS63" s="5"/>
      <c r="DT63" s="3"/>
      <c r="DU63" s="4"/>
      <c r="DV63" s="3"/>
      <c r="DW63" s="4"/>
      <c r="DX63" s="3"/>
      <c r="DY63" s="5"/>
      <c r="DZ63" s="3"/>
      <c r="EA63" s="4"/>
      <c r="EB63" s="3"/>
      <c r="EC63" s="4"/>
      <c r="ED63" s="3"/>
      <c r="EE63" s="4"/>
      <c r="EF63" s="3"/>
      <c r="EG63" s="5"/>
      <c r="EH63" s="3"/>
      <c r="EI63" s="4"/>
      <c r="EJ63" s="3"/>
      <c r="EK63" s="4"/>
      <c r="EL63" s="3"/>
      <c r="EM63" s="4"/>
      <c r="EN63" s="3"/>
      <c r="EO63" s="4"/>
      <c r="EP63" s="3"/>
      <c r="EQ63" s="4"/>
      <c r="ER63" s="3"/>
      <c r="ES63" s="4"/>
      <c r="ET63" s="3"/>
      <c r="EU63" s="5"/>
      <c r="EV63" s="3"/>
      <c r="EW63" s="4"/>
      <c r="EX63" s="3"/>
      <c r="EY63" s="4"/>
      <c r="EZ63" s="3"/>
      <c r="FA63" s="4"/>
      <c r="FB63" s="3"/>
      <c r="FC63" s="4"/>
      <c r="FD63" s="3"/>
      <c r="FE63" s="4"/>
      <c r="FF63" s="3"/>
      <c r="FG63" s="4"/>
      <c r="FH63" s="3"/>
      <c r="FI63" s="5"/>
      <c r="FJ63" s="3"/>
      <c r="FK63" s="4"/>
      <c r="FL63" s="3"/>
      <c r="FM63" s="4"/>
      <c r="FN63" s="3"/>
      <c r="FO63" s="4"/>
      <c r="FP63" s="3"/>
      <c r="FQ63" s="4"/>
      <c r="FR63" s="3"/>
      <c r="FS63" s="4"/>
      <c r="FT63" s="3"/>
      <c r="FU63" s="4"/>
      <c r="FV63" s="3"/>
      <c r="FW63" s="5"/>
      <c r="FX63" s="3"/>
      <c r="FY63" s="4"/>
      <c r="FZ63" s="3"/>
      <c r="GA63" s="5"/>
      <c r="GB63" s="3"/>
      <c r="GC63" s="4"/>
      <c r="GD63" s="3"/>
      <c r="GE63" s="4"/>
      <c r="GF63" s="3"/>
      <c r="GG63" s="4"/>
      <c r="GH63" s="3"/>
      <c r="GI63" s="5"/>
      <c r="GJ63" s="3"/>
      <c r="GK63" s="5"/>
      <c r="GL63" s="3"/>
      <c r="GM63" s="4"/>
      <c r="GN63" s="3"/>
      <c r="GO63" s="4"/>
      <c r="GP63" s="3"/>
      <c r="GQ63" s="5"/>
      <c r="GR63" s="3"/>
      <c r="GS63" s="4"/>
      <c r="GT63" s="3"/>
      <c r="GU63" s="4"/>
      <c r="GV63" s="3"/>
      <c r="GW63" s="4"/>
      <c r="GX63" s="3"/>
      <c r="GY63" s="5"/>
      <c r="GZ63" s="3"/>
      <c r="HA63" s="4"/>
      <c r="HB63" s="3"/>
      <c r="HC63" s="4"/>
      <c r="HD63" s="3"/>
      <c r="HE63" s="5"/>
      <c r="HF63" s="3"/>
      <c r="HG63" s="4"/>
      <c r="HH63" s="3"/>
      <c r="HI63" s="4"/>
      <c r="HJ63" s="3"/>
      <c r="HK63" s="4"/>
      <c r="HL63" s="3"/>
      <c r="HM63" s="5"/>
      <c r="HN63" s="3"/>
      <c r="HO63" s="4"/>
      <c r="HP63" s="3"/>
      <c r="HQ63" s="4"/>
      <c r="HR63" s="3"/>
      <c r="HS63" s="5"/>
      <c r="HT63" s="3"/>
      <c r="HU63" s="4"/>
      <c r="HV63" s="3"/>
      <c r="HW63" s="4"/>
      <c r="HX63" s="3"/>
      <c r="HY63" s="4"/>
      <c r="HZ63" s="3"/>
      <c r="IA63" s="5"/>
      <c r="IB63" s="3"/>
      <c r="IC63" s="4"/>
      <c r="ID63" s="3"/>
      <c r="IE63" s="4"/>
      <c r="IF63" s="3"/>
      <c r="IG63" s="4"/>
      <c r="IH63" s="3"/>
      <c r="II63" s="4"/>
      <c r="IJ63" s="3"/>
      <c r="IK63" s="4"/>
      <c r="IL63" s="3"/>
      <c r="IM63" s="4"/>
      <c r="IN63" s="3"/>
      <c r="IO63" s="5"/>
      <c r="IP63" s="3"/>
      <c r="IQ63" s="4"/>
      <c r="IR63" s="3"/>
      <c r="IS63" s="4"/>
      <c r="IT63" s="3"/>
      <c r="IU63" s="4"/>
      <c r="IV63" s="3"/>
      <c r="IW63" s="4"/>
      <c r="IX63" s="3"/>
      <c r="IY63" s="4"/>
      <c r="IZ63" s="3"/>
      <c r="JA63" s="4"/>
      <c r="JB63" s="3"/>
      <c r="JC63" s="5"/>
      <c r="JD63" s="3"/>
      <c r="JE63" s="4"/>
      <c r="JF63" s="3"/>
      <c r="JG63" s="4"/>
      <c r="JH63" s="3"/>
      <c r="JI63" s="4"/>
      <c r="JJ63" s="3"/>
      <c r="JK63" s="4"/>
      <c r="JL63" s="3"/>
      <c r="JM63" s="4"/>
      <c r="JN63" s="3"/>
      <c r="JO63" s="4"/>
      <c r="JP63" s="3"/>
      <c r="JQ63" s="5"/>
      <c r="JR63" s="3"/>
      <c r="JS63" s="4"/>
      <c r="JT63" s="3"/>
      <c r="JU63" s="5"/>
      <c r="JV63" s="3"/>
      <c r="JW63" s="4"/>
      <c r="JX63" s="3"/>
      <c r="JY63" s="4"/>
      <c r="JZ63" s="3"/>
      <c r="KA63" s="4"/>
      <c r="KB63" s="3"/>
      <c r="KC63" s="5"/>
      <c r="KD63" s="3"/>
      <c r="KE63" s="5"/>
      <c r="KF63" s="3"/>
      <c r="KG63" s="4"/>
      <c r="KH63" s="3"/>
      <c r="KI63" s="4"/>
      <c r="KJ63" s="3"/>
      <c r="KK63" s="5"/>
      <c r="KL63" s="3"/>
      <c r="KM63" s="4"/>
      <c r="KN63" s="3"/>
      <c r="KO63" s="4"/>
      <c r="KP63" s="3"/>
      <c r="KQ63" s="4"/>
      <c r="KR63" s="3"/>
      <c r="KS63" s="5"/>
      <c r="KT63" s="3"/>
      <c r="KU63" s="4"/>
      <c r="KV63" s="3"/>
      <c r="KW63" s="4"/>
      <c r="KX63" s="3"/>
      <c r="KY63" s="5"/>
      <c r="KZ63" s="3"/>
      <c r="LA63" s="4"/>
      <c r="LB63" s="3"/>
      <c r="LC63" s="4"/>
      <c r="LD63" s="3"/>
      <c r="LE63" s="4"/>
      <c r="LF63" s="3"/>
      <c r="LG63" s="5"/>
      <c r="LH63" s="3"/>
      <c r="LI63" s="4"/>
      <c r="LJ63" s="3"/>
      <c r="LK63" s="4"/>
      <c r="LL63" s="3"/>
      <c r="LM63" s="5"/>
      <c r="LN63" s="3"/>
      <c r="LO63" s="4"/>
      <c r="LP63" s="3"/>
      <c r="LQ63" s="4"/>
      <c r="LR63" s="3"/>
      <c r="LS63" s="4"/>
      <c r="LT63" s="3"/>
      <c r="LU63" s="5"/>
      <c r="LV63" s="3"/>
      <c r="LW63" s="4"/>
      <c r="LX63" s="3"/>
      <c r="LY63" s="4"/>
      <c r="LZ63" s="3"/>
      <c r="MA63" s="4"/>
      <c r="MB63" s="3"/>
      <c r="MC63" s="4"/>
      <c r="MD63" s="3"/>
      <c r="ME63" s="4"/>
      <c r="MF63" s="3"/>
      <c r="MG63" s="4"/>
      <c r="MH63" s="3"/>
      <c r="MI63" s="5"/>
      <c r="MJ63" s="3"/>
      <c r="MK63" s="4"/>
      <c r="ML63" s="3"/>
      <c r="MM63" s="4"/>
      <c r="MN63" s="3"/>
      <c r="MO63" s="4"/>
      <c r="MP63" s="3"/>
      <c r="MQ63" s="4"/>
      <c r="MR63" s="3"/>
      <c r="MS63" s="4"/>
      <c r="MT63" s="3"/>
      <c r="MU63" s="4"/>
      <c r="MV63" s="3"/>
      <c r="MW63" s="5"/>
      <c r="MX63" s="3"/>
      <c r="MY63" s="4"/>
      <c r="MZ63" s="3"/>
      <c r="NA63" s="4"/>
      <c r="NB63" s="3"/>
      <c r="NC63" s="4"/>
      <c r="ND63" s="3"/>
      <c r="NE63" s="4"/>
      <c r="NF63" s="3"/>
      <c r="NG63" s="4"/>
      <c r="NH63" s="3"/>
      <c r="NI63" s="4"/>
      <c r="NJ63" s="3"/>
      <c r="NK63" s="5"/>
      <c r="NL63" s="3"/>
      <c r="NM63" s="4"/>
      <c r="NN63" s="3"/>
      <c r="NO63" s="5"/>
      <c r="NP63" s="3"/>
      <c r="NQ63" s="4"/>
      <c r="NR63" s="3"/>
      <c r="NS63" s="4"/>
      <c r="NT63" s="3"/>
      <c r="NU63" s="4"/>
      <c r="NV63" s="3"/>
      <c r="NW63" s="5"/>
      <c r="NX63" s="3"/>
      <c r="NY63" s="5"/>
      <c r="NZ63" s="3"/>
      <c r="OA63" s="4"/>
      <c r="OB63" s="3"/>
      <c r="OC63" s="4"/>
      <c r="OD63" s="3"/>
      <c r="OE63" s="5"/>
      <c r="OF63" s="3"/>
      <c r="OG63" s="4"/>
      <c r="OH63" s="3"/>
      <c r="OI63" s="4"/>
      <c r="OJ63" s="3"/>
      <c r="OK63" s="4"/>
      <c r="OL63" s="3"/>
      <c r="OM63" s="5"/>
      <c r="ON63" s="3"/>
      <c r="OO63" s="4"/>
      <c r="OP63" s="3"/>
      <c r="OQ63" s="4"/>
      <c r="OR63" s="3"/>
      <c r="OS63" s="5"/>
      <c r="OT63" s="3"/>
      <c r="OU63" s="4"/>
      <c r="OV63" s="3"/>
      <c r="OW63" s="4"/>
      <c r="OX63" s="3"/>
      <c r="OY63" s="4"/>
      <c r="OZ63" s="3"/>
      <c r="PA63" s="5"/>
      <c r="PB63" s="3"/>
      <c r="PC63" s="4"/>
      <c r="PD63" s="3"/>
      <c r="PE63" s="4"/>
      <c r="PF63" s="3"/>
      <c r="PG63" s="5"/>
      <c r="PH63" s="3"/>
      <c r="PI63" s="4"/>
      <c r="PJ63" s="3"/>
      <c r="PK63" s="4"/>
      <c r="PL63" s="3"/>
      <c r="PM63" s="4"/>
      <c r="PN63" s="3"/>
      <c r="PO63" s="5"/>
      <c r="PP63" s="3"/>
      <c r="PQ63" s="4"/>
      <c r="PR63" s="3"/>
      <c r="PS63" s="4"/>
      <c r="PT63" s="3"/>
      <c r="PU63" s="4"/>
      <c r="PV63" s="3"/>
      <c r="PW63" s="4"/>
      <c r="PX63" s="3"/>
      <c r="PY63" s="4"/>
      <c r="PZ63" s="3"/>
      <c r="QA63" s="4"/>
      <c r="QB63" s="3"/>
      <c r="QC63" s="5"/>
      <c r="QD63" s="3"/>
      <c r="QE63" s="4"/>
      <c r="QF63" s="3"/>
      <c r="QG63" s="4"/>
      <c r="QH63" s="3"/>
      <c r="QI63" s="4"/>
      <c r="QJ63" s="3"/>
      <c r="QK63" s="4"/>
      <c r="QL63" s="3"/>
      <c r="QM63" s="4"/>
      <c r="QN63" s="3"/>
      <c r="QO63" s="4"/>
      <c r="QP63" s="3"/>
      <c r="QQ63" s="5"/>
      <c r="QR63" s="3"/>
      <c r="QS63" s="4"/>
      <c r="QT63" s="3"/>
      <c r="QU63" s="4"/>
      <c r="QV63" s="3"/>
      <c r="QW63" s="4"/>
      <c r="QX63" s="3"/>
      <c r="QY63" s="4"/>
      <c r="QZ63" s="3"/>
      <c r="RA63" s="4"/>
      <c r="RB63" s="3"/>
      <c r="RC63" s="4"/>
      <c r="RD63" s="3"/>
      <c r="RE63" s="5"/>
      <c r="RF63" s="3"/>
      <c r="RG63" s="4"/>
      <c r="RH63" s="3"/>
      <c r="RI63" s="5"/>
      <c r="RJ63" s="3"/>
      <c r="RK63" s="4"/>
      <c r="RL63" s="3"/>
      <c r="RM63" s="4"/>
      <c r="RN63" s="3"/>
      <c r="RO63" s="4"/>
      <c r="RP63" s="3"/>
      <c r="RQ63" s="5"/>
      <c r="RR63" s="3"/>
      <c r="RS63" s="5"/>
      <c r="RT63" s="3"/>
      <c r="RU63" s="4"/>
      <c r="RV63" s="3"/>
      <c r="RW63" s="4"/>
      <c r="RX63" s="3"/>
      <c r="RY63" s="5"/>
      <c r="RZ63" s="3"/>
      <c r="SA63" s="4"/>
      <c r="SB63" s="3"/>
      <c r="SC63" s="4"/>
      <c r="SD63" s="3"/>
      <c r="SE63" s="4"/>
      <c r="SF63" s="3"/>
      <c r="SG63" s="5"/>
      <c r="SH63" s="3"/>
      <c r="SI63" s="4"/>
      <c r="SJ63" s="3"/>
      <c r="SK63" s="4"/>
      <c r="SL63" s="3"/>
      <c r="SM63" s="5"/>
      <c r="SN63" s="3"/>
      <c r="SO63" s="4"/>
      <c r="SP63" s="3"/>
      <c r="SQ63" s="4"/>
      <c r="SR63" s="3"/>
      <c r="SS63" s="4"/>
      <c r="ST63" s="3"/>
      <c r="SU63" s="5"/>
      <c r="SV63" s="3"/>
      <c r="SW63" s="4"/>
      <c r="SX63" s="3"/>
      <c r="SY63" s="4"/>
      <c r="SZ63" s="3"/>
      <c r="TA63" s="5"/>
      <c r="TB63" s="3"/>
      <c r="TC63" s="4"/>
      <c r="TD63" s="3"/>
      <c r="TE63" s="4"/>
      <c r="TF63" s="3"/>
      <c r="TG63" s="4"/>
      <c r="TH63" s="3"/>
      <c r="TI63" s="5"/>
      <c r="TJ63" s="3"/>
      <c r="TK63" s="4"/>
      <c r="TL63" s="3"/>
      <c r="TM63" s="4"/>
      <c r="TN63" s="3"/>
      <c r="TO63" s="4"/>
      <c r="TP63" s="3"/>
      <c r="TQ63" s="4"/>
      <c r="TR63" s="3"/>
      <c r="TS63" s="4"/>
      <c r="TT63" s="3"/>
      <c r="TU63" s="4"/>
      <c r="TV63" s="3"/>
      <c r="TW63" s="5"/>
      <c r="TX63" s="3"/>
      <c r="TY63" s="4"/>
      <c r="TZ63" s="3"/>
      <c r="UA63" s="4"/>
      <c r="UB63" s="3"/>
      <c r="UC63" s="4"/>
      <c r="UD63" s="3"/>
      <c r="UE63" s="4"/>
      <c r="UF63" s="3"/>
      <c r="UG63" s="4"/>
      <c r="UH63" s="3"/>
      <c r="UI63" s="4"/>
      <c r="UJ63" s="3"/>
      <c r="UK63" s="5"/>
      <c r="UL63" s="3"/>
      <c r="UM63" s="4"/>
      <c r="UN63" s="3"/>
      <c r="UO63" s="4"/>
      <c r="UP63" s="3"/>
      <c r="UQ63" s="4"/>
      <c r="UR63" s="3"/>
      <c r="US63" s="4"/>
      <c r="UT63" s="3"/>
      <c r="UU63" s="4"/>
      <c r="UV63" s="3"/>
      <c r="UW63" s="4"/>
      <c r="UX63" s="3"/>
      <c r="UY63" s="5"/>
      <c r="UZ63" s="3"/>
      <c r="VA63" s="4"/>
      <c r="VB63" s="3"/>
      <c r="VC63" s="5"/>
      <c r="VD63" s="3"/>
      <c r="VE63" s="4"/>
      <c r="VF63" s="3"/>
      <c r="VG63" s="4"/>
      <c r="VH63" s="3"/>
      <c r="VI63" s="4"/>
      <c r="VJ63" s="3"/>
      <c r="VK63" s="5"/>
      <c r="VL63" s="3"/>
      <c r="VM63" s="5"/>
      <c r="VN63" s="3"/>
      <c r="VO63" s="4"/>
      <c r="VP63" s="3"/>
      <c r="VQ63" s="4"/>
      <c r="VR63" s="3"/>
      <c r="VS63" s="5"/>
      <c r="VT63" s="3"/>
      <c r="VU63" s="4"/>
      <c r="VV63" s="3"/>
      <c r="VW63" s="4"/>
      <c r="VX63" s="3"/>
      <c r="VY63" s="5"/>
      <c r="VZ63" s="3"/>
      <c r="WA63" s="5"/>
      <c r="WB63" s="3"/>
      <c r="WC63" s="4"/>
      <c r="WD63" s="3"/>
      <c r="WE63" s="4"/>
      <c r="WF63" s="3"/>
      <c r="WG63" s="5"/>
      <c r="WH63" s="3"/>
      <c r="WI63" s="4"/>
      <c r="WJ63" s="3"/>
      <c r="WK63" s="4"/>
      <c r="WL63" s="3"/>
      <c r="WM63" s="5"/>
      <c r="WN63" s="3"/>
      <c r="WO63" s="5"/>
      <c r="WP63" s="3"/>
      <c r="WQ63" s="4"/>
      <c r="WR63" s="3"/>
      <c r="WS63" s="4"/>
      <c r="WT63" s="3"/>
      <c r="WU63" s="5"/>
      <c r="WV63" s="3"/>
      <c r="WW63" s="4"/>
      <c r="WX63" s="3"/>
      <c r="WY63" s="4"/>
      <c r="WZ63" s="3"/>
      <c r="XA63" s="5"/>
      <c r="XB63" s="3"/>
      <c r="XC63" s="5"/>
      <c r="XD63" s="3"/>
      <c r="XE63" s="4"/>
      <c r="XF63" s="3"/>
      <c r="XG63" s="4"/>
      <c r="XH63" s="3"/>
      <c r="XI63" s="5"/>
      <c r="XJ63" s="3"/>
      <c r="XK63" s="4"/>
      <c r="XL63" s="3"/>
      <c r="XM63" s="4"/>
      <c r="XN63" s="3"/>
      <c r="XO63" s="5"/>
      <c r="XP63" s="3"/>
      <c r="XQ63" s="5"/>
      <c r="XR63" s="3"/>
      <c r="XS63" s="4"/>
      <c r="XT63" s="3"/>
      <c r="XU63" s="4"/>
      <c r="XV63" s="3"/>
      <c r="XW63" s="5"/>
      <c r="XX63" s="3"/>
      <c r="XY63" s="4"/>
      <c r="XZ63" s="3"/>
      <c r="YA63" s="4"/>
      <c r="YB63" s="3"/>
      <c r="YC63" s="4"/>
      <c r="YD63" s="3"/>
      <c r="YE63" s="5"/>
      <c r="YF63" s="3"/>
      <c r="YG63" s="4"/>
      <c r="YH63" s="3"/>
      <c r="YI63" s="4"/>
      <c r="YJ63" s="3"/>
      <c r="YK63" s="4"/>
      <c r="YL63" s="3"/>
      <c r="YM63" s="4"/>
      <c r="YN63" s="3"/>
      <c r="YO63" s="4"/>
      <c r="YP63" s="3"/>
      <c r="YQ63" s="4"/>
      <c r="YR63" s="3"/>
      <c r="YS63" s="5"/>
      <c r="YT63" s="3"/>
      <c r="YU63" s="4"/>
      <c r="YV63" s="3"/>
      <c r="YW63" s="5"/>
      <c r="YX63" s="3"/>
      <c r="YY63" s="4"/>
      <c r="YZ63" s="3"/>
      <c r="ZA63" s="4"/>
      <c r="ZB63" s="3"/>
      <c r="ZC63" s="4"/>
      <c r="ZD63" s="3"/>
      <c r="ZE63" s="5"/>
      <c r="ZF63" s="3"/>
      <c r="ZG63" s="5"/>
      <c r="ZH63" s="3"/>
      <c r="ZI63" s="4"/>
      <c r="ZJ63" s="3"/>
      <c r="ZK63" s="4"/>
      <c r="ZL63" s="3"/>
      <c r="ZM63" s="5"/>
      <c r="ZN63" s="3"/>
      <c r="ZO63" s="4"/>
      <c r="ZP63" s="3"/>
      <c r="ZQ63" s="4"/>
      <c r="ZR63" s="3"/>
      <c r="ZS63" s="5"/>
      <c r="ZT63" s="3"/>
      <c r="ZU63" s="5"/>
      <c r="ZV63" s="3"/>
      <c r="ZW63" s="4"/>
      <c r="ZX63" s="3"/>
      <c r="ZY63" s="4"/>
      <c r="ZZ63" s="3"/>
      <c r="AAA63" s="5"/>
      <c r="AAB63" s="3"/>
      <c r="AAC63" s="4"/>
      <c r="AAD63" s="3"/>
      <c r="AAE63" s="4"/>
      <c r="AAF63" s="3"/>
      <c r="AAG63" s="5"/>
      <c r="AAH63" s="3"/>
      <c r="AAI63" s="5"/>
      <c r="AAJ63" s="3"/>
      <c r="AAK63" s="4"/>
      <c r="AAL63" s="3"/>
      <c r="AAM63" s="4"/>
      <c r="AAN63" s="3"/>
      <c r="AAO63" s="5"/>
      <c r="AAP63" s="3"/>
      <c r="AAQ63" s="4"/>
      <c r="AAR63" s="3"/>
      <c r="AAS63" s="4"/>
      <c r="AAT63" s="3"/>
      <c r="AAU63" s="5"/>
      <c r="AAV63" s="3"/>
      <c r="AAW63" s="5"/>
      <c r="AAX63" s="3"/>
      <c r="AAY63" s="4"/>
      <c r="AAZ63" s="3"/>
      <c r="ABA63" s="4"/>
      <c r="ABB63" s="3"/>
      <c r="ABC63" s="5"/>
      <c r="ABD63" s="3"/>
      <c r="ABE63" s="4"/>
      <c r="ABF63" s="3"/>
      <c r="ABG63" s="4"/>
      <c r="ABH63" s="3"/>
      <c r="ABI63" s="5"/>
      <c r="ABJ63" s="3"/>
      <c r="ABK63" s="5"/>
      <c r="ABL63" s="3"/>
      <c r="ABM63" s="4"/>
      <c r="ABN63" s="3"/>
      <c r="ABO63" s="4"/>
      <c r="ABP63" s="3"/>
      <c r="ABQ63" s="5"/>
      <c r="ABR63" s="3"/>
      <c r="ABS63" s="4"/>
      <c r="ABT63" s="3"/>
      <c r="ABU63" s="4"/>
      <c r="ABV63" s="3"/>
      <c r="ABW63" s="4"/>
      <c r="ABX63" s="3"/>
      <c r="ABY63" s="5"/>
      <c r="ABZ63" s="3"/>
      <c r="ACA63" s="4"/>
      <c r="ACB63" s="3"/>
      <c r="ACC63" s="4"/>
      <c r="ACD63" s="3"/>
      <c r="ACE63" s="4"/>
      <c r="ACF63" s="3"/>
      <c r="ACG63" s="4"/>
      <c r="ACH63" s="3"/>
      <c r="ACI63" s="4"/>
      <c r="ACJ63" s="3"/>
      <c r="ACK63" s="4"/>
      <c r="ACL63" s="3"/>
      <c r="ACM63" s="5"/>
      <c r="ACN63" s="3"/>
      <c r="ACO63" s="4"/>
      <c r="ACP63" s="3"/>
      <c r="ACQ63" s="5"/>
      <c r="ACR63" s="3"/>
      <c r="ACS63" s="4"/>
      <c r="ACT63" s="3"/>
      <c r="ACU63" s="4"/>
      <c r="ACV63" s="3"/>
      <c r="ACW63" s="4"/>
      <c r="ACX63" s="3"/>
      <c r="ACY63" s="5"/>
      <c r="ACZ63" s="3"/>
      <c r="ADA63" s="5"/>
      <c r="ADB63" s="3"/>
      <c r="ADC63" s="4"/>
      <c r="ADD63" s="3"/>
      <c r="ADE63" s="4"/>
      <c r="ADF63" s="3"/>
      <c r="ADG63" s="5"/>
    </row>
    <row r="64" spans="1:787" ht="20.25" customHeight="1">
      <c r="A64" s="259">
        <v>32</v>
      </c>
      <c r="B64" s="260"/>
      <c r="C64" s="56">
        <f>IF(B64="","",B64)</f>
      </c>
      <c r="D64" s="3"/>
      <c r="E64" s="4"/>
      <c r="F64" s="3"/>
      <c r="G64" s="4"/>
      <c r="H64" s="3"/>
      <c r="I64" s="4"/>
      <c r="J64" s="3"/>
      <c r="K64" s="5"/>
      <c r="L64" s="3"/>
      <c r="M64" s="4"/>
      <c r="N64" s="3"/>
      <c r="O64" s="4"/>
      <c r="P64" s="3"/>
      <c r="Q64" s="5"/>
      <c r="R64" s="3"/>
      <c r="S64" s="4"/>
      <c r="T64" s="3"/>
      <c r="U64" s="4"/>
      <c r="V64" s="3"/>
      <c r="W64" s="4"/>
      <c r="X64" s="3"/>
      <c r="Y64" s="5"/>
      <c r="Z64" s="3"/>
      <c r="AA64" s="4"/>
      <c r="AB64" s="3"/>
      <c r="AC64" s="4"/>
      <c r="AD64" s="3"/>
      <c r="AE64" s="5"/>
      <c r="AF64" s="3"/>
      <c r="AG64" s="4"/>
      <c r="AH64" s="3"/>
      <c r="AI64" s="4"/>
      <c r="AJ64" s="3"/>
      <c r="AK64" s="4"/>
      <c r="AL64" s="3"/>
      <c r="AM64" s="5"/>
      <c r="AN64" s="3"/>
      <c r="AO64" s="4"/>
      <c r="AP64" s="3"/>
      <c r="AQ64" s="4"/>
      <c r="AR64" s="3"/>
      <c r="AS64" s="4"/>
      <c r="AT64" s="3"/>
      <c r="AU64" s="4"/>
      <c r="AV64" s="3"/>
      <c r="AW64" s="4"/>
      <c r="AX64" s="3"/>
      <c r="AY64" s="4"/>
      <c r="AZ64" s="3"/>
      <c r="BA64" s="5"/>
      <c r="BB64" s="3"/>
      <c r="BC64" s="4"/>
      <c r="BD64" s="3"/>
      <c r="BE64" s="4"/>
      <c r="BF64" s="3"/>
      <c r="BG64" s="4"/>
      <c r="BH64" s="3"/>
      <c r="BI64" s="4"/>
      <c r="BJ64" s="3"/>
      <c r="BK64" s="4"/>
      <c r="BL64" s="3"/>
      <c r="BM64" s="4"/>
      <c r="BN64" s="3"/>
      <c r="BO64" s="5"/>
      <c r="BP64" s="3"/>
      <c r="BQ64" s="4"/>
      <c r="BR64" s="3"/>
      <c r="BS64" s="4"/>
      <c r="BT64" s="3"/>
      <c r="BU64" s="4"/>
      <c r="BV64" s="3"/>
      <c r="BW64" s="4"/>
      <c r="BX64" s="3"/>
      <c r="BY64" s="4"/>
      <c r="BZ64" s="3"/>
      <c r="CA64" s="4"/>
      <c r="CB64" s="3"/>
      <c r="CC64" s="5"/>
      <c r="CD64" s="3"/>
      <c r="CE64" s="4"/>
      <c r="CF64" s="3"/>
      <c r="CG64" s="5"/>
      <c r="CH64" s="3"/>
      <c r="CI64" s="4"/>
      <c r="CJ64" s="3"/>
      <c r="CK64" s="4"/>
      <c r="CL64" s="3"/>
      <c r="CM64" s="4"/>
      <c r="CN64" s="3"/>
      <c r="CO64" s="5"/>
      <c r="CP64" s="3"/>
      <c r="CQ64" s="5"/>
      <c r="CR64" s="3"/>
      <c r="CS64" s="4"/>
      <c r="CT64" s="3"/>
      <c r="CU64" s="4"/>
      <c r="CV64" s="3"/>
      <c r="CW64" s="5"/>
      <c r="CX64" s="3"/>
      <c r="CY64" s="4"/>
      <c r="CZ64" s="3"/>
      <c r="DA64" s="4"/>
      <c r="DB64" s="3"/>
      <c r="DC64" s="4"/>
      <c r="DD64" s="3"/>
      <c r="DE64" s="5"/>
      <c r="DF64" s="3"/>
      <c r="DG64" s="4"/>
      <c r="DH64" s="3"/>
      <c r="DI64" s="4"/>
      <c r="DJ64" s="3"/>
      <c r="DK64" s="5"/>
      <c r="DL64" s="3"/>
      <c r="DM64" s="4"/>
      <c r="DN64" s="3"/>
      <c r="DO64" s="4"/>
      <c r="DP64" s="3"/>
      <c r="DQ64" s="4"/>
      <c r="DR64" s="3"/>
      <c r="DS64" s="5"/>
      <c r="DT64" s="3"/>
      <c r="DU64" s="4"/>
      <c r="DV64" s="3"/>
      <c r="DW64" s="4"/>
      <c r="DX64" s="3"/>
      <c r="DY64" s="5"/>
      <c r="DZ64" s="3"/>
      <c r="EA64" s="4"/>
      <c r="EB64" s="3"/>
      <c r="EC64" s="4"/>
      <c r="ED64" s="3"/>
      <c r="EE64" s="4"/>
      <c r="EF64" s="3"/>
      <c r="EG64" s="5"/>
      <c r="EH64" s="3"/>
      <c r="EI64" s="4"/>
      <c r="EJ64" s="3"/>
      <c r="EK64" s="4"/>
      <c r="EL64" s="3"/>
      <c r="EM64" s="4"/>
      <c r="EN64" s="3"/>
      <c r="EO64" s="4"/>
      <c r="EP64" s="3"/>
      <c r="EQ64" s="4"/>
      <c r="ER64" s="3"/>
      <c r="ES64" s="4"/>
      <c r="ET64" s="3"/>
      <c r="EU64" s="5"/>
      <c r="EV64" s="3"/>
      <c r="EW64" s="4"/>
      <c r="EX64" s="3"/>
      <c r="EY64" s="4"/>
      <c r="EZ64" s="3"/>
      <c r="FA64" s="4"/>
      <c r="FB64" s="3"/>
      <c r="FC64" s="4"/>
      <c r="FD64" s="3"/>
      <c r="FE64" s="4"/>
      <c r="FF64" s="3"/>
      <c r="FG64" s="4"/>
      <c r="FH64" s="3"/>
      <c r="FI64" s="5"/>
      <c r="FJ64" s="3"/>
      <c r="FK64" s="4"/>
      <c r="FL64" s="3"/>
      <c r="FM64" s="4"/>
      <c r="FN64" s="3"/>
      <c r="FO64" s="4"/>
      <c r="FP64" s="3"/>
      <c r="FQ64" s="4"/>
      <c r="FR64" s="3"/>
      <c r="FS64" s="4"/>
      <c r="FT64" s="3"/>
      <c r="FU64" s="4"/>
      <c r="FV64" s="3"/>
      <c r="FW64" s="5"/>
      <c r="FX64" s="3"/>
      <c r="FY64" s="4"/>
      <c r="FZ64" s="3"/>
      <c r="GA64" s="5"/>
      <c r="GB64" s="3"/>
      <c r="GC64" s="4"/>
      <c r="GD64" s="3"/>
      <c r="GE64" s="4"/>
      <c r="GF64" s="3"/>
      <c r="GG64" s="4"/>
      <c r="GH64" s="3"/>
      <c r="GI64" s="5"/>
      <c r="GJ64" s="3"/>
      <c r="GK64" s="5"/>
      <c r="GL64" s="3"/>
      <c r="GM64" s="4"/>
      <c r="GN64" s="3"/>
      <c r="GO64" s="4"/>
      <c r="GP64" s="3"/>
      <c r="GQ64" s="5"/>
      <c r="GR64" s="3"/>
      <c r="GS64" s="4"/>
      <c r="GT64" s="3"/>
      <c r="GU64" s="4"/>
      <c r="GV64" s="3"/>
      <c r="GW64" s="4"/>
      <c r="GX64" s="3"/>
      <c r="GY64" s="5"/>
      <c r="GZ64" s="3"/>
      <c r="HA64" s="4"/>
      <c r="HB64" s="3"/>
      <c r="HC64" s="4"/>
      <c r="HD64" s="3"/>
      <c r="HE64" s="5"/>
      <c r="HF64" s="3"/>
      <c r="HG64" s="4"/>
      <c r="HH64" s="3"/>
      <c r="HI64" s="4"/>
      <c r="HJ64" s="3"/>
      <c r="HK64" s="4"/>
      <c r="HL64" s="3"/>
      <c r="HM64" s="5"/>
      <c r="HN64" s="3"/>
      <c r="HO64" s="4"/>
      <c r="HP64" s="3"/>
      <c r="HQ64" s="4"/>
      <c r="HR64" s="3"/>
      <c r="HS64" s="5"/>
      <c r="HT64" s="3"/>
      <c r="HU64" s="4"/>
      <c r="HV64" s="3"/>
      <c r="HW64" s="4"/>
      <c r="HX64" s="3"/>
      <c r="HY64" s="4"/>
      <c r="HZ64" s="3"/>
      <c r="IA64" s="5"/>
      <c r="IB64" s="3"/>
      <c r="IC64" s="4"/>
      <c r="ID64" s="3"/>
      <c r="IE64" s="4"/>
      <c r="IF64" s="3"/>
      <c r="IG64" s="4"/>
      <c r="IH64" s="3"/>
      <c r="II64" s="4"/>
      <c r="IJ64" s="3"/>
      <c r="IK64" s="4"/>
      <c r="IL64" s="3"/>
      <c r="IM64" s="4"/>
      <c r="IN64" s="3"/>
      <c r="IO64" s="5"/>
      <c r="IP64" s="3"/>
      <c r="IQ64" s="4"/>
      <c r="IR64" s="3"/>
      <c r="IS64" s="4"/>
      <c r="IT64" s="3"/>
      <c r="IU64" s="4"/>
      <c r="IV64" s="3"/>
      <c r="IW64" s="4"/>
      <c r="IX64" s="3"/>
      <c r="IY64" s="4"/>
      <c r="IZ64" s="3"/>
      <c r="JA64" s="4"/>
      <c r="JB64" s="3"/>
      <c r="JC64" s="5"/>
      <c r="JD64" s="3"/>
      <c r="JE64" s="4"/>
      <c r="JF64" s="3"/>
      <c r="JG64" s="4"/>
      <c r="JH64" s="3"/>
      <c r="JI64" s="4"/>
      <c r="JJ64" s="3"/>
      <c r="JK64" s="4"/>
      <c r="JL64" s="3"/>
      <c r="JM64" s="4"/>
      <c r="JN64" s="3"/>
      <c r="JO64" s="4"/>
      <c r="JP64" s="3"/>
      <c r="JQ64" s="5"/>
      <c r="JR64" s="3"/>
      <c r="JS64" s="4"/>
      <c r="JT64" s="3"/>
      <c r="JU64" s="5"/>
      <c r="JV64" s="3"/>
      <c r="JW64" s="4"/>
      <c r="JX64" s="3"/>
      <c r="JY64" s="4"/>
      <c r="JZ64" s="3"/>
      <c r="KA64" s="4"/>
      <c r="KB64" s="3"/>
      <c r="KC64" s="5"/>
      <c r="KD64" s="3"/>
      <c r="KE64" s="5"/>
      <c r="KF64" s="3"/>
      <c r="KG64" s="4"/>
      <c r="KH64" s="3"/>
      <c r="KI64" s="4"/>
      <c r="KJ64" s="3"/>
      <c r="KK64" s="5"/>
      <c r="KL64" s="3"/>
      <c r="KM64" s="4"/>
      <c r="KN64" s="3"/>
      <c r="KO64" s="4"/>
      <c r="KP64" s="3"/>
      <c r="KQ64" s="4"/>
      <c r="KR64" s="3"/>
      <c r="KS64" s="5"/>
      <c r="KT64" s="3"/>
      <c r="KU64" s="4"/>
      <c r="KV64" s="3"/>
      <c r="KW64" s="4"/>
      <c r="KX64" s="3"/>
      <c r="KY64" s="5"/>
      <c r="KZ64" s="3"/>
      <c r="LA64" s="4"/>
      <c r="LB64" s="3"/>
      <c r="LC64" s="4"/>
      <c r="LD64" s="3"/>
      <c r="LE64" s="4"/>
      <c r="LF64" s="3"/>
      <c r="LG64" s="5"/>
      <c r="LH64" s="3"/>
      <c r="LI64" s="4"/>
      <c r="LJ64" s="3"/>
      <c r="LK64" s="4"/>
      <c r="LL64" s="3"/>
      <c r="LM64" s="5"/>
      <c r="LN64" s="3"/>
      <c r="LO64" s="4"/>
      <c r="LP64" s="3"/>
      <c r="LQ64" s="4"/>
      <c r="LR64" s="3"/>
      <c r="LS64" s="4"/>
      <c r="LT64" s="3"/>
      <c r="LU64" s="5"/>
      <c r="LV64" s="3"/>
      <c r="LW64" s="4"/>
      <c r="LX64" s="3"/>
      <c r="LY64" s="4"/>
      <c r="LZ64" s="3"/>
      <c r="MA64" s="4"/>
      <c r="MB64" s="3"/>
      <c r="MC64" s="4"/>
      <c r="MD64" s="3"/>
      <c r="ME64" s="4"/>
      <c r="MF64" s="3"/>
      <c r="MG64" s="4"/>
      <c r="MH64" s="3"/>
      <c r="MI64" s="5"/>
      <c r="MJ64" s="3"/>
      <c r="MK64" s="4"/>
      <c r="ML64" s="3"/>
      <c r="MM64" s="4"/>
      <c r="MN64" s="3"/>
      <c r="MO64" s="4"/>
      <c r="MP64" s="3"/>
      <c r="MQ64" s="4"/>
      <c r="MR64" s="3"/>
      <c r="MS64" s="4"/>
      <c r="MT64" s="3"/>
      <c r="MU64" s="4"/>
      <c r="MV64" s="3"/>
      <c r="MW64" s="5"/>
      <c r="MX64" s="3"/>
      <c r="MY64" s="4"/>
      <c r="MZ64" s="3"/>
      <c r="NA64" s="4"/>
      <c r="NB64" s="3"/>
      <c r="NC64" s="4"/>
      <c r="ND64" s="3"/>
      <c r="NE64" s="4"/>
      <c r="NF64" s="3"/>
      <c r="NG64" s="4"/>
      <c r="NH64" s="3"/>
      <c r="NI64" s="4"/>
      <c r="NJ64" s="3"/>
      <c r="NK64" s="5"/>
      <c r="NL64" s="3"/>
      <c r="NM64" s="4"/>
      <c r="NN64" s="3"/>
      <c r="NO64" s="5"/>
      <c r="NP64" s="3"/>
      <c r="NQ64" s="4"/>
      <c r="NR64" s="3"/>
      <c r="NS64" s="4"/>
      <c r="NT64" s="3"/>
      <c r="NU64" s="4"/>
      <c r="NV64" s="3"/>
      <c r="NW64" s="5"/>
      <c r="NX64" s="3"/>
      <c r="NY64" s="5"/>
      <c r="NZ64" s="3"/>
      <c r="OA64" s="4"/>
      <c r="OB64" s="3"/>
      <c r="OC64" s="4"/>
      <c r="OD64" s="3"/>
      <c r="OE64" s="5"/>
      <c r="OF64" s="3"/>
      <c r="OG64" s="4"/>
      <c r="OH64" s="3"/>
      <c r="OI64" s="4"/>
      <c r="OJ64" s="3"/>
      <c r="OK64" s="4"/>
      <c r="OL64" s="3"/>
      <c r="OM64" s="5"/>
      <c r="ON64" s="3"/>
      <c r="OO64" s="4"/>
      <c r="OP64" s="3"/>
      <c r="OQ64" s="4"/>
      <c r="OR64" s="3"/>
      <c r="OS64" s="5"/>
      <c r="OT64" s="3"/>
      <c r="OU64" s="4"/>
      <c r="OV64" s="3"/>
      <c r="OW64" s="4"/>
      <c r="OX64" s="3"/>
      <c r="OY64" s="4"/>
      <c r="OZ64" s="3"/>
      <c r="PA64" s="5"/>
      <c r="PB64" s="3"/>
      <c r="PC64" s="4"/>
      <c r="PD64" s="3"/>
      <c r="PE64" s="4"/>
      <c r="PF64" s="3"/>
      <c r="PG64" s="5"/>
      <c r="PH64" s="3"/>
      <c r="PI64" s="4"/>
      <c r="PJ64" s="3"/>
      <c r="PK64" s="4"/>
      <c r="PL64" s="3"/>
      <c r="PM64" s="4"/>
      <c r="PN64" s="3"/>
      <c r="PO64" s="5"/>
      <c r="PP64" s="3"/>
      <c r="PQ64" s="4"/>
      <c r="PR64" s="3"/>
      <c r="PS64" s="4"/>
      <c r="PT64" s="3"/>
      <c r="PU64" s="4"/>
      <c r="PV64" s="3"/>
      <c r="PW64" s="4"/>
      <c r="PX64" s="3"/>
      <c r="PY64" s="4"/>
      <c r="PZ64" s="3"/>
      <c r="QA64" s="4"/>
      <c r="QB64" s="3"/>
      <c r="QC64" s="5"/>
      <c r="QD64" s="3"/>
      <c r="QE64" s="4"/>
      <c r="QF64" s="3"/>
      <c r="QG64" s="4"/>
      <c r="QH64" s="3"/>
      <c r="QI64" s="4"/>
      <c r="QJ64" s="3"/>
      <c r="QK64" s="4"/>
      <c r="QL64" s="3"/>
      <c r="QM64" s="4"/>
      <c r="QN64" s="3"/>
      <c r="QO64" s="4"/>
      <c r="QP64" s="3"/>
      <c r="QQ64" s="5"/>
      <c r="QR64" s="3"/>
      <c r="QS64" s="4"/>
      <c r="QT64" s="3"/>
      <c r="QU64" s="4"/>
      <c r="QV64" s="3"/>
      <c r="QW64" s="4"/>
      <c r="QX64" s="3"/>
      <c r="QY64" s="4"/>
      <c r="QZ64" s="3"/>
      <c r="RA64" s="4"/>
      <c r="RB64" s="3"/>
      <c r="RC64" s="4"/>
      <c r="RD64" s="3"/>
      <c r="RE64" s="5"/>
      <c r="RF64" s="3"/>
      <c r="RG64" s="4"/>
      <c r="RH64" s="3"/>
      <c r="RI64" s="5"/>
      <c r="RJ64" s="3"/>
      <c r="RK64" s="4"/>
      <c r="RL64" s="3"/>
      <c r="RM64" s="4"/>
      <c r="RN64" s="3"/>
      <c r="RO64" s="4"/>
      <c r="RP64" s="3"/>
      <c r="RQ64" s="5"/>
      <c r="RR64" s="3"/>
      <c r="RS64" s="5"/>
      <c r="RT64" s="3"/>
      <c r="RU64" s="4"/>
      <c r="RV64" s="3"/>
      <c r="RW64" s="4"/>
      <c r="RX64" s="3"/>
      <c r="RY64" s="5"/>
      <c r="RZ64" s="3"/>
      <c r="SA64" s="4"/>
      <c r="SB64" s="3"/>
      <c r="SC64" s="4"/>
      <c r="SD64" s="3"/>
      <c r="SE64" s="4"/>
      <c r="SF64" s="3"/>
      <c r="SG64" s="5"/>
      <c r="SH64" s="3"/>
      <c r="SI64" s="4"/>
      <c r="SJ64" s="3"/>
      <c r="SK64" s="4"/>
      <c r="SL64" s="3"/>
      <c r="SM64" s="5"/>
      <c r="SN64" s="3"/>
      <c r="SO64" s="4"/>
      <c r="SP64" s="3"/>
      <c r="SQ64" s="4"/>
      <c r="SR64" s="3"/>
      <c r="SS64" s="4"/>
      <c r="ST64" s="3"/>
      <c r="SU64" s="5"/>
      <c r="SV64" s="3"/>
      <c r="SW64" s="4"/>
      <c r="SX64" s="3"/>
      <c r="SY64" s="4"/>
      <c r="SZ64" s="3"/>
      <c r="TA64" s="5"/>
      <c r="TB64" s="3"/>
      <c r="TC64" s="4"/>
      <c r="TD64" s="3"/>
      <c r="TE64" s="4"/>
      <c r="TF64" s="3"/>
      <c r="TG64" s="4"/>
      <c r="TH64" s="3"/>
      <c r="TI64" s="5"/>
      <c r="TJ64" s="3"/>
      <c r="TK64" s="4"/>
      <c r="TL64" s="3"/>
      <c r="TM64" s="4"/>
      <c r="TN64" s="3"/>
      <c r="TO64" s="4"/>
      <c r="TP64" s="3"/>
      <c r="TQ64" s="4"/>
      <c r="TR64" s="3"/>
      <c r="TS64" s="4"/>
      <c r="TT64" s="3"/>
      <c r="TU64" s="4"/>
      <c r="TV64" s="3"/>
      <c r="TW64" s="5"/>
      <c r="TX64" s="3"/>
      <c r="TY64" s="4"/>
      <c r="TZ64" s="3"/>
      <c r="UA64" s="4"/>
      <c r="UB64" s="3"/>
      <c r="UC64" s="4"/>
      <c r="UD64" s="3"/>
      <c r="UE64" s="4"/>
      <c r="UF64" s="3"/>
      <c r="UG64" s="4"/>
      <c r="UH64" s="3"/>
      <c r="UI64" s="4"/>
      <c r="UJ64" s="3"/>
      <c r="UK64" s="5"/>
      <c r="UL64" s="3"/>
      <c r="UM64" s="4"/>
      <c r="UN64" s="3"/>
      <c r="UO64" s="4"/>
      <c r="UP64" s="3"/>
      <c r="UQ64" s="4"/>
      <c r="UR64" s="3"/>
      <c r="US64" s="4"/>
      <c r="UT64" s="3"/>
      <c r="UU64" s="4"/>
      <c r="UV64" s="3"/>
      <c r="UW64" s="4"/>
      <c r="UX64" s="3"/>
      <c r="UY64" s="5"/>
      <c r="UZ64" s="3"/>
      <c r="VA64" s="4"/>
      <c r="VB64" s="3"/>
      <c r="VC64" s="5"/>
      <c r="VD64" s="3"/>
      <c r="VE64" s="4"/>
      <c r="VF64" s="3"/>
      <c r="VG64" s="4"/>
      <c r="VH64" s="3"/>
      <c r="VI64" s="4"/>
      <c r="VJ64" s="3"/>
      <c r="VK64" s="5"/>
      <c r="VL64" s="3"/>
      <c r="VM64" s="5"/>
      <c r="VN64" s="3"/>
      <c r="VO64" s="4"/>
      <c r="VP64" s="3"/>
      <c r="VQ64" s="4"/>
      <c r="VR64" s="3"/>
      <c r="VS64" s="5"/>
      <c r="VT64" s="3"/>
      <c r="VU64" s="4"/>
      <c r="VV64" s="3"/>
      <c r="VW64" s="4"/>
      <c r="VX64" s="3"/>
      <c r="VY64" s="5"/>
      <c r="VZ64" s="3"/>
      <c r="WA64" s="5"/>
      <c r="WB64" s="3"/>
      <c r="WC64" s="4"/>
      <c r="WD64" s="3"/>
      <c r="WE64" s="4"/>
      <c r="WF64" s="3"/>
      <c r="WG64" s="5"/>
      <c r="WH64" s="3"/>
      <c r="WI64" s="4"/>
      <c r="WJ64" s="3"/>
      <c r="WK64" s="4"/>
      <c r="WL64" s="3"/>
      <c r="WM64" s="5"/>
      <c r="WN64" s="3"/>
      <c r="WO64" s="5"/>
      <c r="WP64" s="3"/>
      <c r="WQ64" s="4"/>
      <c r="WR64" s="3"/>
      <c r="WS64" s="4"/>
      <c r="WT64" s="3"/>
      <c r="WU64" s="5"/>
      <c r="WV64" s="3"/>
      <c r="WW64" s="4"/>
      <c r="WX64" s="3"/>
      <c r="WY64" s="4"/>
      <c r="WZ64" s="3"/>
      <c r="XA64" s="5"/>
      <c r="XB64" s="3"/>
      <c r="XC64" s="5"/>
      <c r="XD64" s="3"/>
      <c r="XE64" s="4"/>
      <c r="XF64" s="3"/>
      <c r="XG64" s="4"/>
      <c r="XH64" s="3"/>
      <c r="XI64" s="5"/>
      <c r="XJ64" s="3"/>
      <c r="XK64" s="4"/>
      <c r="XL64" s="3"/>
      <c r="XM64" s="4"/>
      <c r="XN64" s="3"/>
      <c r="XO64" s="5"/>
      <c r="XP64" s="3"/>
      <c r="XQ64" s="5"/>
      <c r="XR64" s="3"/>
      <c r="XS64" s="4"/>
      <c r="XT64" s="3"/>
      <c r="XU64" s="4"/>
      <c r="XV64" s="3"/>
      <c r="XW64" s="5"/>
      <c r="XX64" s="3"/>
      <c r="XY64" s="4"/>
      <c r="XZ64" s="3"/>
      <c r="YA64" s="4"/>
      <c r="YB64" s="3"/>
      <c r="YC64" s="4"/>
      <c r="YD64" s="3"/>
      <c r="YE64" s="5"/>
      <c r="YF64" s="3"/>
      <c r="YG64" s="4"/>
      <c r="YH64" s="3"/>
      <c r="YI64" s="4"/>
      <c r="YJ64" s="3"/>
      <c r="YK64" s="4"/>
      <c r="YL64" s="3"/>
      <c r="YM64" s="4"/>
      <c r="YN64" s="3"/>
      <c r="YO64" s="4"/>
      <c r="YP64" s="3"/>
      <c r="YQ64" s="4"/>
      <c r="YR64" s="3"/>
      <c r="YS64" s="5"/>
      <c r="YT64" s="3"/>
      <c r="YU64" s="4"/>
      <c r="YV64" s="3"/>
      <c r="YW64" s="5"/>
      <c r="YX64" s="3"/>
      <c r="YY64" s="4"/>
      <c r="YZ64" s="3"/>
      <c r="ZA64" s="4"/>
      <c r="ZB64" s="3"/>
      <c r="ZC64" s="4"/>
      <c r="ZD64" s="3"/>
      <c r="ZE64" s="5"/>
      <c r="ZF64" s="3"/>
      <c r="ZG64" s="5"/>
      <c r="ZH64" s="3"/>
      <c r="ZI64" s="4"/>
      <c r="ZJ64" s="3"/>
      <c r="ZK64" s="4"/>
      <c r="ZL64" s="3"/>
      <c r="ZM64" s="5"/>
      <c r="ZN64" s="3"/>
      <c r="ZO64" s="4"/>
      <c r="ZP64" s="3"/>
      <c r="ZQ64" s="4"/>
      <c r="ZR64" s="3"/>
      <c r="ZS64" s="5"/>
      <c r="ZT64" s="3"/>
      <c r="ZU64" s="5"/>
      <c r="ZV64" s="3"/>
      <c r="ZW64" s="4"/>
      <c r="ZX64" s="3"/>
      <c r="ZY64" s="4"/>
      <c r="ZZ64" s="3"/>
      <c r="AAA64" s="5"/>
      <c r="AAB64" s="3"/>
      <c r="AAC64" s="4"/>
      <c r="AAD64" s="3"/>
      <c r="AAE64" s="4"/>
      <c r="AAF64" s="3"/>
      <c r="AAG64" s="5"/>
      <c r="AAH64" s="3"/>
      <c r="AAI64" s="5"/>
      <c r="AAJ64" s="3"/>
      <c r="AAK64" s="4"/>
      <c r="AAL64" s="3"/>
      <c r="AAM64" s="4"/>
      <c r="AAN64" s="3"/>
      <c r="AAO64" s="5"/>
      <c r="AAP64" s="3"/>
      <c r="AAQ64" s="4"/>
      <c r="AAR64" s="3"/>
      <c r="AAS64" s="4"/>
      <c r="AAT64" s="3"/>
      <c r="AAU64" s="5"/>
      <c r="AAV64" s="3"/>
      <c r="AAW64" s="5"/>
      <c r="AAX64" s="3"/>
      <c r="AAY64" s="4"/>
      <c r="AAZ64" s="3"/>
      <c r="ABA64" s="4"/>
      <c r="ABB64" s="3"/>
      <c r="ABC64" s="5"/>
      <c r="ABD64" s="3"/>
      <c r="ABE64" s="4"/>
      <c r="ABF64" s="3"/>
      <c r="ABG64" s="4"/>
      <c r="ABH64" s="3"/>
      <c r="ABI64" s="5"/>
      <c r="ABJ64" s="3"/>
      <c r="ABK64" s="5"/>
      <c r="ABL64" s="3"/>
      <c r="ABM64" s="4"/>
      <c r="ABN64" s="3"/>
      <c r="ABO64" s="4"/>
      <c r="ABP64" s="3"/>
      <c r="ABQ64" s="5"/>
      <c r="ABR64" s="3"/>
      <c r="ABS64" s="4"/>
      <c r="ABT64" s="3"/>
      <c r="ABU64" s="4"/>
      <c r="ABV64" s="3"/>
      <c r="ABW64" s="4"/>
      <c r="ABX64" s="3"/>
      <c r="ABY64" s="5"/>
      <c r="ABZ64" s="3"/>
      <c r="ACA64" s="4"/>
      <c r="ACB64" s="3"/>
      <c r="ACC64" s="4"/>
      <c r="ACD64" s="3"/>
      <c r="ACE64" s="4"/>
      <c r="ACF64" s="3"/>
      <c r="ACG64" s="4"/>
      <c r="ACH64" s="3"/>
      <c r="ACI64" s="4"/>
      <c r="ACJ64" s="3"/>
      <c r="ACK64" s="4"/>
      <c r="ACL64" s="3"/>
      <c r="ACM64" s="5"/>
      <c r="ACN64" s="3"/>
      <c r="ACO64" s="4"/>
      <c r="ACP64" s="3"/>
      <c r="ACQ64" s="5"/>
      <c r="ACR64" s="3"/>
      <c r="ACS64" s="4"/>
      <c r="ACT64" s="3"/>
      <c r="ACU64" s="4"/>
      <c r="ACV64" s="3"/>
      <c r="ACW64" s="4"/>
      <c r="ACX64" s="3"/>
      <c r="ACY64" s="5"/>
      <c r="ACZ64" s="3"/>
      <c r="ADA64" s="5"/>
      <c r="ADB64" s="3"/>
      <c r="ADC64" s="4"/>
      <c r="ADD64" s="3"/>
      <c r="ADE64" s="4"/>
      <c r="ADF64" s="3"/>
      <c r="ADG64" s="5"/>
    </row>
    <row r="65" spans="1:787" ht="20.25" customHeight="1">
      <c r="A65" s="259"/>
      <c r="B65" s="261"/>
      <c r="C65" s="56">
        <f>IF(B64="","",CONCATENATE(B64,1))</f>
      </c>
      <c r="D65" s="3"/>
      <c r="E65" s="4"/>
      <c r="F65" s="3"/>
      <c r="G65" s="4"/>
      <c r="H65" s="3"/>
      <c r="I65" s="4"/>
      <c r="J65" s="3"/>
      <c r="K65" s="5"/>
      <c r="L65" s="3"/>
      <c r="M65" s="4"/>
      <c r="N65" s="3"/>
      <c r="O65" s="4"/>
      <c r="P65" s="3"/>
      <c r="Q65" s="5"/>
      <c r="R65" s="3"/>
      <c r="S65" s="4"/>
      <c r="T65" s="3"/>
      <c r="U65" s="4"/>
      <c r="V65" s="3"/>
      <c r="W65" s="4"/>
      <c r="X65" s="3"/>
      <c r="Y65" s="5"/>
      <c r="Z65" s="3"/>
      <c r="AA65" s="4"/>
      <c r="AB65" s="3"/>
      <c r="AC65" s="4"/>
      <c r="AD65" s="3"/>
      <c r="AE65" s="5"/>
      <c r="AF65" s="3"/>
      <c r="AG65" s="4"/>
      <c r="AH65" s="3"/>
      <c r="AI65" s="4"/>
      <c r="AJ65" s="3"/>
      <c r="AK65" s="4"/>
      <c r="AL65" s="3"/>
      <c r="AM65" s="5"/>
      <c r="AN65" s="3"/>
      <c r="AO65" s="4"/>
      <c r="AP65" s="3"/>
      <c r="AQ65" s="4"/>
      <c r="AR65" s="3"/>
      <c r="AS65" s="4"/>
      <c r="AT65" s="3"/>
      <c r="AU65" s="4"/>
      <c r="AV65" s="3"/>
      <c r="AW65" s="4"/>
      <c r="AX65" s="3"/>
      <c r="AY65" s="4"/>
      <c r="AZ65" s="3"/>
      <c r="BA65" s="5"/>
      <c r="BB65" s="3"/>
      <c r="BC65" s="4"/>
      <c r="BD65" s="3"/>
      <c r="BE65" s="4"/>
      <c r="BF65" s="3"/>
      <c r="BG65" s="4"/>
      <c r="BH65" s="3"/>
      <c r="BI65" s="4"/>
      <c r="BJ65" s="3"/>
      <c r="BK65" s="4"/>
      <c r="BL65" s="3"/>
      <c r="BM65" s="4"/>
      <c r="BN65" s="3"/>
      <c r="BO65" s="5"/>
      <c r="BP65" s="3"/>
      <c r="BQ65" s="4"/>
      <c r="BR65" s="3"/>
      <c r="BS65" s="4"/>
      <c r="BT65" s="3"/>
      <c r="BU65" s="4"/>
      <c r="BV65" s="3"/>
      <c r="BW65" s="4"/>
      <c r="BX65" s="3"/>
      <c r="BY65" s="4"/>
      <c r="BZ65" s="3"/>
      <c r="CA65" s="4"/>
      <c r="CB65" s="3"/>
      <c r="CC65" s="5"/>
      <c r="CD65" s="3"/>
      <c r="CE65" s="4"/>
      <c r="CF65" s="3"/>
      <c r="CG65" s="5"/>
      <c r="CH65" s="3"/>
      <c r="CI65" s="4"/>
      <c r="CJ65" s="3"/>
      <c r="CK65" s="4"/>
      <c r="CL65" s="3"/>
      <c r="CM65" s="4"/>
      <c r="CN65" s="3"/>
      <c r="CO65" s="5"/>
      <c r="CP65" s="3"/>
      <c r="CQ65" s="5"/>
      <c r="CR65" s="3"/>
      <c r="CS65" s="4"/>
      <c r="CT65" s="3"/>
      <c r="CU65" s="4"/>
      <c r="CV65" s="3"/>
      <c r="CW65" s="5"/>
      <c r="CX65" s="3"/>
      <c r="CY65" s="4"/>
      <c r="CZ65" s="3"/>
      <c r="DA65" s="4"/>
      <c r="DB65" s="3"/>
      <c r="DC65" s="4"/>
      <c r="DD65" s="3"/>
      <c r="DE65" s="5"/>
      <c r="DF65" s="3"/>
      <c r="DG65" s="4"/>
      <c r="DH65" s="3"/>
      <c r="DI65" s="4"/>
      <c r="DJ65" s="3"/>
      <c r="DK65" s="5"/>
      <c r="DL65" s="3"/>
      <c r="DM65" s="4"/>
      <c r="DN65" s="3"/>
      <c r="DO65" s="4"/>
      <c r="DP65" s="3"/>
      <c r="DQ65" s="4"/>
      <c r="DR65" s="3"/>
      <c r="DS65" s="5"/>
      <c r="DT65" s="3"/>
      <c r="DU65" s="4"/>
      <c r="DV65" s="3"/>
      <c r="DW65" s="4"/>
      <c r="DX65" s="3"/>
      <c r="DY65" s="5"/>
      <c r="DZ65" s="3"/>
      <c r="EA65" s="4"/>
      <c r="EB65" s="3"/>
      <c r="EC65" s="4"/>
      <c r="ED65" s="3"/>
      <c r="EE65" s="4"/>
      <c r="EF65" s="3"/>
      <c r="EG65" s="5"/>
      <c r="EH65" s="3"/>
      <c r="EI65" s="4"/>
      <c r="EJ65" s="3"/>
      <c r="EK65" s="4"/>
      <c r="EL65" s="3"/>
      <c r="EM65" s="4"/>
      <c r="EN65" s="3"/>
      <c r="EO65" s="4"/>
      <c r="EP65" s="3"/>
      <c r="EQ65" s="4"/>
      <c r="ER65" s="3"/>
      <c r="ES65" s="4"/>
      <c r="ET65" s="3"/>
      <c r="EU65" s="5"/>
      <c r="EV65" s="3"/>
      <c r="EW65" s="4"/>
      <c r="EX65" s="3"/>
      <c r="EY65" s="4"/>
      <c r="EZ65" s="3"/>
      <c r="FA65" s="4"/>
      <c r="FB65" s="3"/>
      <c r="FC65" s="4"/>
      <c r="FD65" s="3"/>
      <c r="FE65" s="4"/>
      <c r="FF65" s="3"/>
      <c r="FG65" s="4"/>
      <c r="FH65" s="3"/>
      <c r="FI65" s="5"/>
      <c r="FJ65" s="3"/>
      <c r="FK65" s="4"/>
      <c r="FL65" s="3"/>
      <c r="FM65" s="4"/>
      <c r="FN65" s="3"/>
      <c r="FO65" s="4"/>
      <c r="FP65" s="3"/>
      <c r="FQ65" s="4"/>
      <c r="FR65" s="3"/>
      <c r="FS65" s="4"/>
      <c r="FT65" s="3"/>
      <c r="FU65" s="4"/>
      <c r="FV65" s="3"/>
      <c r="FW65" s="5"/>
      <c r="FX65" s="3"/>
      <c r="FY65" s="4"/>
      <c r="FZ65" s="3"/>
      <c r="GA65" s="5"/>
      <c r="GB65" s="3"/>
      <c r="GC65" s="4"/>
      <c r="GD65" s="3"/>
      <c r="GE65" s="4"/>
      <c r="GF65" s="3"/>
      <c r="GG65" s="4"/>
      <c r="GH65" s="3"/>
      <c r="GI65" s="5"/>
      <c r="GJ65" s="3"/>
      <c r="GK65" s="5"/>
      <c r="GL65" s="3"/>
      <c r="GM65" s="4"/>
      <c r="GN65" s="3"/>
      <c r="GO65" s="4"/>
      <c r="GP65" s="3"/>
      <c r="GQ65" s="5"/>
      <c r="GR65" s="3"/>
      <c r="GS65" s="4"/>
      <c r="GT65" s="3"/>
      <c r="GU65" s="4"/>
      <c r="GV65" s="3"/>
      <c r="GW65" s="4"/>
      <c r="GX65" s="3"/>
      <c r="GY65" s="5"/>
      <c r="GZ65" s="3"/>
      <c r="HA65" s="4"/>
      <c r="HB65" s="3"/>
      <c r="HC65" s="4"/>
      <c r="HD65" s="3"/>
      <c r="HE65" s="5"/>
      <c r="HF65" s="3"/>
      <c r="HG65" s="4"/>
      <c r="HH65" s="3"/>
      <c r="HI65" s="4"/>
      <c r="HJ65" s="3"/>
      <c r="HK65" s="4"/>
      <c r="HL65" s="3"/>
      <c r="HM65" s="5"/>
      <c r="HN65" s="3"/>
      <c r="HO65" s="4"/>
      <c r="HP65" s="3"/>
      <c r="HQ65" s="4"/>
      <c r="HR65" s="3"/>
      <c r="HS65" s="5"/>
      <c r="HT65" s="3"/>
      <c r="HU65" s="4"/>
      <c r="HV65" s="3"/>
      <c r="HW65" s="4"/>
      <c r="HX65" s="3"/>
      <c r="HY65" s="4"/>
      <c r="HZ65" s="3"/>
      <c r="IA65" s="5"/>
      <c r="IB65" s="3"/>
      <c r="IC65" s="4"/>
      <c r="ID65" s="3"/>
      <c r="IE65" s="4"/>
      <c r="IF65" s="3"/>
      <c r="IG65" s="4"/>
      <c r="IH65" s="3"/>
      <c r="II65" s="4"/>
      <c r="IJ65" s="3"/>
      <c r="IK65" s="4"/>
      <c r="IL65" s="3"/>
      <c r="IM65" s="4"/>
      <c r="IN65" s="3"/>
      <c r="IO65" s="5"/>
      <c r="IP65" s="3"/>
      <c r="IQ65" s="4"/>
      <c r="IR65" s="3"/>
      <c r="IS65" s="4"/>
      <c r="IT65" s="3"/>
      <c r="IU65" s="4"/>
      <c r="IV65" s="3"/>
      <c r="IW65" s="4"/>
      <c r="IX65" s="3"/>
      <c r="IY65" s="4"/>
      <c r="IZ65" s="3"/>
      <c r="JA65" s="4"/>
      <c r="JB65" s="3"/>
      <c r="JC65" s="5"/>
      <c r="JD65" s="3"/>
      <c r="JE65" s="4"/>
      <c r="JF65" s="3"/>
      <c r="JG65" s="4"/>
      <c r="JH65" s="3"/>
      <c r="JI65" s="4"/>
      <c r="JJ65" s="3"/>
      <c r="JK65" s="4"/>
      <c r="JL65" s="3"/>
      <c r="JM65" s="4"/>
      <c r="JN65" s="3"/>
      <c r="JO65" s="4"/>
      <c r="JP65" s="3"/>
      <c r="JQ65" s="5"/>
      <c r="JR65" s="3"/>
      <c r="JS65" s="4"/>
      <c r="JT65" s="3"/>
      <c r="JU65" s="5"/>
      <c r="JV65" s="3"/>
      <c r="JW65" s="4"/>
      <c r="JX65" s="3"/>
      <c r="JY65" s="4"/>
      <c r="JZ65" s="3"/>
      <c r="KA65" s="4"/>
      <c r="KB65" s="3"/>
      <c r="KC65" s="5"/>
      <c r="KD65" s="3"/>
      <c r="KE65" s="5"/>
      <c r="KF65" s="3"/>
      <c r="KG65" s="4"/>
      <c r="KH65" s="3"/>
      <c r="KI65" s="4"/>
      <c r="KJ65" s="3"/>
      <c r="KK65" s="5"/>
      <c r="KL65" s="3"/>
      <c r="KM65" s="4"/>
      <c r="KN65" s="3"/>
      <c r="KO65" s="4"/>
      <c r="KP65" s="3"/>
      <c r="KQ65" s="4"/>
      <c r="KR65" s="3"/>
      <c r="KS65" s="5"/>
      <c r="KT65" s="3"/>
      <c r="KU65" s="4"/>
      <c r="KV65" s="3"/>
      <c r="KW65" s="4"/>
      <c r="KX65" s="3"/>
      <c r="KY65" s="5"/>
      <c r="KZ65" s="3"/>
      <c r="LA65" s="4"/>
      <c r="LB65" s="3"/>
      <c r="LC65" s="4"/>
      <c r="LD65" s="3"/>
      <c r="LE65" s="4"/>
      <c r="LF65" s="3"/>
      <c r="LG65" s="5"/>
      <c r="LH65" s="3"/>
      <c r="LI65" s="4"/>
      <c r="LJ65" s="3"/>
      <c r="LK65" s="4"/>
      <c r="LL65" s="3"/>
      <c r="LM65" s="5"/>
      <c r="LN65" s="3"/>
      <c r="LO65" s="4"/>
      <c r="LP65" s="3"/>
      <c r="LQ65" s="4"/>
      <c r="LR65" s="3"/>
      <c r="LS65" s="4"/>
      <c r="LT65" s="3"/>
      <c r="LU65" s="5"/>
      <c r="LV65" s="3"/>
      <c r="LW65" s="4"/>
      <c r="LX65" s="3"/>
      <c r="LY65" s="4"/>
      <c r="LZ65" s="3"/>
      <c r="MA65" s="4"/>
      <c r="MB65" s="3"/>
      <c r="MC65" s="4"/>
      <c r="MD65" s="3"/>
      <c r="ME65" s="4"/>
      <c r="MF65" s="3"/>
      <c r="MG65" s="4"/>
      <c r="MH65" s="3"/>
      <c r="MI65" s="5"/>
      <c r="MJ65" s="3"/>
      <c r="MK65" s="4"/>
      <c r="ML65" s="3"/>
      <c r="MM65" s="4"/>
      <c r="MN65" s="3"/>
      <c r="MO65" s="4"/>
      <c r="MP65" s="3"/>
      <c r="MQ65" s="4"/>
      <c r="MR65" s="3"/>
      <c r="MS65" s="4"/>
      <c r="MT65" s="3"/>
      <c r="MU65" s="4"/>
      <c r="MV65" s="3"/>
      <c r="MW65" s="5"/>
      <c r="MX65" s="3"/>
      <c r="MY65" s="4"/>
      <c r="MZ65" s="3"/>
      <c r="NA65" s="4"/>
      <c r="NB65" s="3"/>
      <c r="NC65" s="4"/>
      <c r="ND65" s="3"/>
      <c r="NE65" s="4"/>
      <c r="NF65" s="3"/>
      <c r="NG65" s="4"/>
      <c r="NH65" s="3"/>
      <c r="NI65" s="4"/>
      <c r="NJ65" s="3"/>
      <c r="NK65" s="5"/>
      <c r="NL65" s="3"/>
      <c r="NM65" s="4"/>
      <c r="NN65" s="3"/>
      <c r="NO65" s="5"/>
      <c r="NP65" s="3"/>
      <c r="NQ65" s="4"/>
      <c r="NR65" s="3"/>
      <c r="NS65" s="4"/>
      <c r="NT65" s="3"/>
      <c r="NU65" s="4"/>
      <c r="NV65" s="3"/>
      <c r="NW65" s="5"/>
      <c r="NX65" s="3"/>
      <c r="NY65" s="5"/>
      <c r="NZ65" s="3"/>
      <c r="OA65" s="4"/>
      <c r="OB65" s="3"/>
      <c r="OC65" s="4"/>
      <c r="OD65" s="3"/>
      <c r="OE65" s="5"/>
      <c r="OF65" s="3"/>
      <c r="OG65" s="4"/>
      <c r="OH65" s="3"/>
      <c r="OI65" s="4"/>
      <c r="OJ65" s="3"/>
      <c r="OK65" s="4"/>
      <c r="OL65" s="3"/>
      <c r="OM65" s="5"/>
      <c r="ON65" s="3"/>
      <c r="OO65" s="4"/>
      <c r="OP65" s="3"/>
      <c r="OQ65" s="4"/>
      <c r="OR65" s="3"/>
      <c r="OS65" s="5"/>
      <c r="OT65" s="3"/>
      <c r="OU65" s="4"/>
      <c r="OV65" s="3"/>
      <c r="OW65" s="4"/>
      <c r="OX65" s="3"/>
      <c r="OY65" s="4"/>
      <c r="OZ65" s="3"/>
      <c r="PA65" s="5"/>
      <c r="PB65" s="3"/>
      <c r="PC65" s="4"/>
      <c r="PD65" s="3"/>
      <c r="PE65" s="4"/>
      <c r="PF65" s="3"/>
      <c r="PG65" s="5"/>
      <c r="PH65" s="3"/>
      <c r="PI65" s="4"/>
      <c r="PJ65" s="3"/>
      <c r="PK65" s="4"/>
      <c r="PL65" s="3"/>
      <c r="PM65" s="4"/>
      <c r="PN65" s="3"/>
      <c r="PO65" s="5"/>
      <c r="PP65" s="3"/>
      <c r="PQ65" s="4"/>
      <c r="PR65" s="3"/>
      <c r="PS65" s="4"/>
      <c r="PT65" s="3"/>
      <c r="PU65" s="4"/>
      <c r="PV65" s="3"/>
      <c r="PW65" s="4"/>
      <c r="PX65" s="3"/>
      <c r="PY65" s="4"/>
      <c r="PZ65" s="3"/>
      <c r="QA65" s="4"/>
      <c r="QB65" s="3"/>
      <c r="QC65" s="5"/>
      <c r="QD65" s="3"/>
      <c r="QE65" s="4"/>
      <c r="QF65" s="3"/>
      <c r="QG65" s="4"/>
      <c r="QH65" s="3"/>
      <c r="QI65" s="4"/>
      <c r="QJ65" s="3"/>
      <c r="QK65" s="4"/>
      <c r="QL65" s="3"/>
      <c r="QM65" s="4"/>
      <c r="QN65" s="3"/>
      <c r="QO65" s="4"/>
      <c r="QP65" s="3"/>
      <c r="QQ65" s="5"/>
      <c r="QR65" s="3"/>
      <c r="QS65" s="4"/>
      <c r="QT65" s="3"/>
      <c r="QU65" s="4"/>
      <c r="QV65" s="3"/>
      <c r="QW65" s="4"/>
      <c r="QX65" s="3"/>
      <c r="QY65" s="4"/>
      <c r="QZ65" s="3"/>
      <c r="RA65" s="4"/>
      <c r="RB65" s="3"/>
      <c r="RC65" s="4"/>
      <c r="RD65" s="3"/>
      <c r="RE65" s="5"/>
      <c r="RF65" s="3"/>
      <c r="RG65" s="4"/>
      <c r="RH65" s="3"/>
      <c r="RI65" s="5"/>
      <c r="RJ65" s="3"/>
      <c r="RK65" s="4"/>
      <c r="RL65" s="3"/>
      <c r="RM65" s="4"/>
      <c r="RN65" s="3"/>
      <c r="RO65" s="4"/>
      <c r="RP65" s="3"/>
      <c r="RQ65" s="5"/>
      <c r="RR65" s="3"/>
      <c r="RS65" s="5"/>
      <c r="RT65" s="3"/>
      <c r="RU65" s="4"/>
      <c r="RV65" s="3"/>
      <c r="RW65" s="4"/>
      <c r="RX65" s="3"/>
      <c r="RY65" s="5"/>
      <c r="RZ65" s="3"/>
      <c r="SA65" s="4"/>
      <c r="SB65" s="3"/>
      <c r="SC65" s="4"/>
      <c r="SD65" s="3"/>
      <c r="SE65" s="4"/>
      <c r="SF65" s="3"/>
      <c r="SG65" s="5"/>
      <c r="SH65" s="3"/>
      <c r="SI65" s="4"/>
      <c r="SJ65" s="3"/>
      <c r="SK65" s="4"/>
      <c r="SL65" s="3"/>
      <c r="SM65" s="5"/>
      <c r="SN65" s="3"/>
      <c r="SO65" s="4"/>
      <c r="SP65" s="3"/>
      <c r="SQ65" s="4"/>
      <c r="SR65" s="3"/>
      <c r="SS65" s="4"/>
      <c r="ST65" s="3"/>
      <c r="SU65" s="5"/>
      <c r="SV65" s="3"/>
      <c r="SW65" s="4"/>
      <c r="SX65" s="3"/>
      <c r="SY65" s="4"/>
      <c r="SZ65" s="3"/>
      <c r="TA65" s="5"/>
      <c r="TB65" s="3"/>
      <c r="TC65" s="4"/>
      <c r="TD65" s="3"/>
      <c r="TE65" s="4"/>
      <c r="TF65" s="3"/>
      <c r="TG65" s="4"/>
      <c r="TH65" s="3"/>
      <c r="TI65" s="5"/>
      <c r="TJ65" s="3"/>
      <c r="TK65" s="4"/>
      <c r="TL65" s="3"/>
      <c r="TM65" s="4"/>
      <c r="TN65" s="3"/>
      <c r="TO65" s="4"/>
      <c r="TP65" s="3"/>
      <c r="TQ65" s="4"/>
      <c r="TR65" s="3"/>
      <c r="TS65" s="4"/>
      <c r="TT65" s="3"/>
      <c r="TU65" s="4"/>
      <c r="TV65" s="3"/>
      <c r="TW65" s="5"/>
      <c r="TX65" s="3"/>
      <c r="TY65" s="4"/>
      <c r="TZ65" s="3"/>
      <c r="UA65" s="4"/>
      <c r="UB65" s="3"/>
      <c r="UC65" s="4"/>
      <c r="UD65" s="3"/>
      <c r="UE65" s="4"/>
      <c r="UF65" s="3"/>
      <c r="UG65" s="4"/>
      <c r="UH65" s="3"/>
      <c r="UI65" s="4"/>
      <c r="UJ65" s="3"/>
      <c r="UK65" s="5"/>
      <c r="UL65" s="3"/>
      <c r="UM65" s="4"/>
      <c r="UN65" s="3"/>
      <c r="UO65" s="4"/>
      <c r="UP65" s="3"/>
      <c r="UQ65" s="4"/>
      <c r="UR65" s="3"/>
      <c r="US65" s="4"/>
      <c r="UT65" s="3"/>
      <c r="UU65" s="4"/>
      <c r="UV65" s="3"/>
      <c r="UW65" s="4"/>
      <c r="UX65" s="3"/>
      <c r="UY65" s="5"/>
      <c r="UZ65" s="3"/>
      <c r="VA65" s="4"/>
      <c r="VB65" s="3"/>
      <c r="VC65" s="5"/>
      <c r="VD65" s="3"/>
      <c r="VE65" s="4"/>
      <c r="VF65" s="3"/>
      <c r="VG65" s="4"/>
      <c r="VH65" s="3"/>
      <c r="VI65" s="4"/>
      <c r="VJ65" s="3"/>
      <c r="VK65" s="5"/>
      <c r="VL65" s="3"/>
      <c r="VM65" s="5"/>
      <c r="VN65" s="3"/>
      <c r="VO65" s="4"/>
      <c r="VP65" s="3"/>
      <c r="VQ65" s="4"/>
      <c r="VR65" s="3"/>
      <c r="VS65" s="5"/>
      <c r="VT65" s="3"/>
      <c r="VU65" s="4"/>
      <c r="VV65" s="3"/>
      <c r="VW65" s="4"/>
      <c r="VX65" s="3"/>
      <c r="VY65" s="5"/>
      <c r="VZ65" s="3"/>
      <c r="WA65" s="5"/>
      <c r="WB65" s="3"/>
      <c r="WC65" s="4"/>
      <c r="WD65" s="3"/>
      <c r="WE65" s="4"/>
      <c r="WF65" s="3"/>
      <c r="WG65" s="5"/>
      <c r="WH65" s="3"/>
      <c r="WI65" s="4"/>
      <c r="WJ65" s="3"/>
      <c r="WK65" s="4"/>
      <c r="WL65" s="3"/>
      <c r="WM65" s="5"/>
      <c r="WN65" s="3"/>
      <c r="WO65" s="5"/>
      <c r="WP65" s="3"/>
      <c r="WQ65" s="4"/>
      <c r="WR65" s="3"/>
      <c r="WS65" s="4"/>
      <c r="WT65" s="3"/>
      <c r="WU65" s="5"/>
      <c r="WV65" s="3"/>
      <c r="WW65" s="4"/>
      <c r="WX65" s="3"/>
      <c r="WY65" s="4"/>
      <c r="WZ65" s="3"/>
      <c r="XA65" s="5"/>
      <c r="XB65" s="3"/>
      <c r="XC65" s="5"/>
      <c r="XD65" s="3"/>
      <c r="XE65" s="4"/>
      <c r="XF65" s="3"/>
      <c r="XG65" s="4"/>
      <c r="XH65" s="3"/>
      <c r="XI65" s="5"/>
      <c r="XJ65" s="3"/>
      <c r="XK65" s="4"/>
      <c r="XL65" s="3"/>
      <c r="XM65" s="4"/>
      <c r="XN65" s="3"/>
      <c r="XO65" s="5"/>
      <c r="XP65" s="3"/>
      <c r="XQ65" s="5"/>
      <c r="XR65" s="3"/>
      <c r="XS65" s="4"/>
      <c r="XT65" s="3"/>
      <c r="XU65" s="4"/>
      <c r="XV65" s="3"/>
      <c r="XW65" s="5"/>
      <c r="XX65" s="3"/>
      <c r="XY65" s="4"/>
      <c r="XZ65" s="3"/>
      <c r="YA65" s="4"/>
      <c r="YB65" s="3"/>
      <c r="YC65" s="4"/>
      <c r="YD65" s="3"/>
      <c r="YE65" s="5"/>
      <c r="YF65" s="3"/>
      <c r="YG65" s="4"/>
      <c r="YH65" s="3"/>
      <c r="YI65" s="4"/>
      <c r="YJ65" s="3"/>
      <c r="YK65" s="4"/>
      <c r="YL65" s="3"/>
      <c r="YM65" s="4"/>
      <c r="YN65" s="3"/>
      <c r="YO65" s="4"/>
      <c r="YP65" s="3"/>
      <c r="YQ65" s="4"/>
      <c r="YR65" s="3"/>
      <c r="YS65" s="5"/>
      <c r="YT65" s="3"/>
      <c r="YU65" s="4"/>
      <c r="YV65" s="3"/>
      <c r="YW65" s="5"/>
      <c r="YX65" s="3"/>
      <c r="YY65" s="4"/>
      <c r="YZ65" s="3"/>
      <c r="ZA65" s="4"/>
      <c r="ZB65" s="3"/>
      <c r="ZC65" s="4"/>
      <c r="ZD65" s="3"/>
      <c r="ZE65" s="5"/>
      <c r="ZF65" s="3"/>
      <c r="ZG65" s="5"/>
      <c r="ZH65" s="3"/>
      <c r="ZI65" s="4"/>
      <c r="ZJ65" s="3"/>
      <c r="ZK65" s="4"/>
      <c r="ZL65" s="3"/>
      <c r="ZM65" s="5"/>
      <c r="ZN65" s="3"/>
      <c r="ZO65" s="4"/>
      <c r="ZP65" s="3"/>
      <c r="ZQ65" s="4"/>
      <c r="ZR65" s="3"/>
      <c r="ZS65" s="5"/>
      <c r="ZT65" s="3"/>
      <c r="ZU65" s="5"/>
      <c r="ZV65" s="3"/>
      <c r="ZW65" s="4"/>
      <c r="ZX65" s="3"/>
      <c r="ZY65" s="4"/>
      <c r="ZZ65" s="3"/>
      <c r="AAA65" s="5"/>
      <c r="AAB65" s="3"/>
      <c r="AAC65" s="4"/>
      <c r="AAD65" s="3"/>
      <c r="AAE65" s="4"/>
      <c r="AAF65" s="3"/>
      <c r="AAG65" s="5"/>
      <c r="AAH65" s="3"/>
      <c r="AAI65" s="5"/>
      <c r="AAJ65" s="3"/>
      <c r="AAK65" s="4"/>
      <c r="AAL65" s="3"/>
      <c r="AAM65" s="4"/>
      <c r="AAN65" s="3"/>
      <c r="AAO65" s="5"/>
      <c r="AAP65" s="3"/>
      <c r="AAQ65" s="4"/>
      <c r="AAR65" s="3"/>
      <c r="AAS65" s="4"/>
      <c r="AAT65" s="3"/>
      <c r="AAU65" s="5"/>
      <c r="AAV65" s="3"/>
      <c r="AAW65" s="5"/>
      <c r="AAX65" s="3"/>
      <c r="AAY65" s="4"/>
      <c r="AAZ65" s="3"/>
      <c r="ABA65" s="4"/>
      <c r="ABB65" s="3"/>
      <c r="ABC65" s="5"/>
      <c r="ABD65" s="3"/>
      <c r="ABE65" s="4"/>
      <c r="ABF65" s="3"/>
      <c r="ABG65" s="4"/>
      <c r="ABH65" s="3"/>
      <c r="ABI65" s="5"/>
      <c r="ABJ65" s="3"/>
      <c r="ABK65" s="5"/>
      <c r="ABL65" s="3"/>
      <c r="ABM65" s="4"/>
      <c r="ABN65" s="3"/>
      <c r="ABO65" s="4"/>
      <c r="ABP65" s="3"/>
      <c r="ABQ65" s="5"/>
      <c r="ABR65" s="3"/>
      <c r="ABS65" s="4"/>
      <c r="ABT65" s="3"/>
      <c r="ABU65" s="4"/>
      <c r="ABV65" s="3"/>
      <c r="ABW65" s="4"/>
      <c r="ABX65" s="3"/>
      <c r="ABY65" s="5"/>
      <c r="ABZ65" s="3"/>
      <c r="ACA65" s="4"/>
      <c r="ACB65" s="3"/>
      <c r="ACC65" s="4"/>
      <c r="ACD65" s="3"/>
      <c r="ACE65" s="4"/>
      <c r="ACF65" s="3"/>
      <c r="ACG65" s="4"/>
      <c r="ACH65" s="3"/>
      <c r="ACI65" s="4"/>
      <c r="ACJ65" s="3"/>
      <c r="ACK65" s="4"/>
      <c r="ACL65" s="3"/>
      <c r="ACM65" s="5"/>
      <c r="ACN65" s="3"/>
      <c r="ACO65" s="4"/>
      <c r="ACP65" s="3"/>
      <c r="ACQ65" s="5"/>
      <c r="ACR65" s="3"/>
      <c r="ACS65" s="4"/>
      <c r="ACT65" s="3"/>
      <c r="ACU65" s="4"/>
      <c r="ACV65" s="3"/>
      <c r="ACW65" s="4"/>
      <c r="ACX65" s="3"/>
      <c r="ACY65" s="5"/>
      <c r="ACZ65" s="3"/>
      <c r="ADA65" s="5"/>
      <c r="ADB65" s="3"/>
      <c r="ADC65" s="4"/>
      <c r="ADD65" s="3"/>
      <c r="ADE65" s="4"/>
      <c r="ADF65" s="3"/>
      <c r="ADG65" s="5"/>
    </row>
    <row r="66" spans="1:787" ht="20.25" customHeight="1">
      <c r="A66" s="259">
        <v>33</v>
      </c>
      <c r="B66" s="260"/>
      <c r="C66" s="56">
        <f>IF(B66="","",B66)</f>
      </c>
      <c r="D66" s="3"/>
      <c r="E66" s="4"/>
      <c r="F66" s="3"/>
      <c r="G66" s="4"/>
      <c r="H66" s="3"/>
      <c r="I66" s="4"/>
      <c r="J66" s="3"/>
      <c r="K66" s="5"/>
      <c r="L66" s="3"/>
      <c r="M66" s="4"/>
      <c r="N66" s="3"/>
      <c r="O66" s="4"/>
      <c r="P66" s="3"/>
      <c r="Q66" s="5"/>
      <c r="R66" s="3"/>
      <c r="S66" s="4"/>
      <c r="T66" s="3"/>
      <c r="U66" s="4"/>
      <c r="V66" s="3"/>
      <c r="W66" s="4"/>
      <c r="X66" s="3"/>
      <c r="Y66" s="5"/>
      <c r="Z66" s="3"/>
      <c r="AA66" s="4"/>
      <c r="AB66" s="3"/>
      <c r="AC66" s="4"/>
      <c r="AD66" s="3"/>
      <c r="AE66" s="5"/>
      <c r="AF66" s="3"/>
      <c r="AG66" s="4"/>
      <c r="AH66" s="3"/>
      <c r="AI66" s="4"/>
      <c r="AJ66" s="3"/>
      <c r="AK66" s="4"/>
      <c r="AL66" s="3"/>
      <c r="AM66" s="5"/>
      <c r="AN66" s="3"/>
      <c r="AO66" s="4"/>
      <c r="AP66" s="3"/>
      <c r="AQ66" s="4"/>
      <c r="AR66" s="3"/>
      <c r="AS66" s="4"/>
      <c r="AT66" s="3"/>
      <c r="AU66" s="4"/>
      <c r="AV66" s="3"/>
      <c r="AW66" s="4"/>
      <c r="AX66" s="3"/>
      <c r="AY66" s="4"/>
      <c r="AZ66" s="3"/>
      <c r="BA66" s="5"/>
      <c r="BB66" s="3"/>
      <c r="BC66" s="4"/>
      <c r="BD66" s="3"/>
      <c r="BE66" s="4"/>
      <c r="BF66" s="3"/>
      <c r="BG66" s="4"/>
      <c r="BH66" s="3"/>
      <c r="BI66" s="4"/>
      <c r="BJ66" s="3"/>
      <c r="BK66" s="4"/>
      <c r="BL66" s="3"/>
      <c r="BM66" s="4"/>
      <c r="BN66" s="3"/>
      <c r="BO66" s="5"/>
      <c r="BP66" s="3"/>
      <c r="BQ66" s="4"/>
      <c r="BR66" s="3"/>
      <c r="BS66" s="4"/>
      <c r="BT66" s="3"/>
      <c r="BU66" s="4"/>
      <c r="BV66" s="3"/>
      <c r="BW66" s="4"/>
      <c r="BX66" s="3"/>
      <c r="BY66" s="4"/>
      <c r="BZ66" s="3"/>
      <c r="CA66" s="4"/>
      <c r="CB66" s="3"/>
      <c r="CC66" s="5"/>
      <c r="CD66" s="3"/>
      <c r="CE66" s="4"/>
      <c r="CF66" s="3"/>
      <c r="CG66" s="5"/>
      <c r="CH66" s="3"/>
      <c r="CI66" s="4"/>
      <c r="CJ66" s="3"/>
      <c r="CK66" s="4"/>
      <c r="CL66" s="3"/>
      <c r="CM66" s="4"/>
      <c r="CN66" s="3"/>
      <c r="CO66" s="5"/>
      <c r="CP66" s="3"/>
      <c r="CQ66" s="5"/>
      <c r="CR66" s="3"/>
      <c r="CS66" s="4"/>
      <c r="CT66" s="3"/>
      <c r="CU66" s="4"/>
      <c r="CV66" s="3"/>
      <c r="CW66" s="5"/>
      <c r="CX66" s="3"/>
      <c r="CY66" s="4"/>
      <c r="CZ66" s="3"/>
      <c r="DA66" s="4"/>
      <c r="DB66" s="3"/>
      <c r="DC66" s="4"/>
      <c r="DD66" s="3"/>
      <c r="DE66" s="5"/>
      <c r="DF66" s="3"/>
      <c r="DG66" s="4"/>
      <c r="DH66" s="3"/>
      <c r="DI66" s="4"/>
      <c r="DJ66" s="3"/>
      <c r="DK66" s="5"/>
      <c r="DL66" s="3"/>
      <c r="DM66" s="4"/>
      <c r="DN66" s="3"/>
      <c r="DO66" s="4"/>
      <c r="DP66" s="3"/>
      <c r="DQ66" s="4"/>
      <c r="DR66" s="3"/>
      <c r="DS66" s="5"/>
      <c r="DT66" s="3"/>
      <c r="DU66" s="4"/>
      <c r="DV66" s="3"/>
      <c r="DW66" s="4"/>
      <c r="DX66" s="3"/>
      <c r="DY66" s="5"/>
      <c r="DZ66" s="3"/>
      <c r="EA66" s="4"/>
      <c r="EB66" s="3"/>
      <c r="EC66" s="4"/>
      <c r="ED66" s="3"/>
      <c r="EE66" s="4"/>
      <c r="EF66" s="3"/>
      <c r="EG66" s="5"/>
      <c r="EH66" s="3"/>
      <c r="EI66" s="4"/>
      <c r="EJ66" s="3"/>
      <c r="EK66" s="4"/>
      <c r="EL66" s="3"/>
      <c r="EM66" s="4"/>
      <c r="EN66" s="3"/>
      <c r="EO66" s="4"/>
      <c r="EP66" s="3"/>
      <c r="EQ66" s="4"/>
      <c r="ER66" s="3"/>
      <c r="ES66" s="4"/>
      <c r="ET66" s="3"/>
      <c r="EU66" s="5"/>
      <c r="EV66" s="3"/>
      <c r="EW66" s="4"/>
      <c r="EX66" s="3"/>
      <c r="EY66" s="4"/>
      <c r="EZ66" s="3"/>
      <c r="FA66" s="4"/>
      <c r="FB66" s="3"/>
      <c r="FC66" s="4"/>
      <c r="FD66" s="3"/>
      <c r="FE66" s="4"/>
      <c r="FF66" s="3"/>
      <c r="FG66" s="4"/>
      <c r="FH66" s="3"/>
      <c r="FI66" s="5"/>
      <c r="FJ66" s="3"/>
      <c r="FK66" s="4"/>
      <c r="FL66" s="3"/>
      <c r="FM66" s="4"/>
      <c r="FN66" s="3"/>
      <c r="FO66" s="4"/>
      <c r="FP66" s="3"/>
      <c r="FQ66" s="4"/>
      <c r="FR66" s="3"/>
      <c r="FS66" s="4"/>
      <c r="FT66" s="3"/>
      <c r="FU66" s="4"/>
      <c r="FV66" s="3"/>
      <c r="FW66" s="5"/>
      <c r="FX66" s="3"/>
      <c r="FY66" s="4"/>
      <c r="FZ66" s="3"/>
      <c r="GA66" s="5"/>
      <c r="GB66" s="3"/>
      <c r="GC66" s="4"/>
      <c r="GD66" s="3"/>
      <c r="GE66" s="4"/>
      <c r="GF66" s="3"/>
      <c r="GG66" s="4"/>
      <c r="GH66" s="3"/>
      <c r="GI66" s="5"/>
      <c r="GJ66" s="3"/>
      <c r="GK66" s="5"/>
      <c r="GL66" s="3"/>
      <c r="GM66" s="4"/>
      <c r="GN66" s="3"/>
      <c r="GO66" s="4"/>
      <c r="GP66" s="3"/>
      <c r="GQ66" s="5"/>
      <c r="GR66" s="3"/>
      <c r="GS66" s="4"/>
      <c r="GT66" s="3"/>
      <c r="GU66" s="4"/>
      <c r="GV66" s="3"/>
      <c r="GW66" s="4"/>
      <c r="GX66" s="3"/>
      <c r="GY66" s="5"/>
      <c r="GZ66" s="3"/>
      <c r="HA66" s="4"/>
      <c r="HB66" s="3"/>
      <c r="HC66" s="4"/>
      <c r="HD66" s="3"/>
      <c r="HE66" s="5"/>
      <c r="HF66" s="3"/>
      <c r="HG66" s="4"/>
      <c r="HH66" s="3"/>
      <c r="HI66" s="4"/>
      <c r="HJ66" s="3"/>
      <c r="HK66" s="4"/>
      <c r="HL66" s="3"/>
      <c r="HM66" s="5"/>
      <c r="HN66" s="3"/>
      <c r="HO66" s="4"/>
      <c r="HP66" s="3"/>
      <c r="HQ66" s="4"/>
      <c r="HR66" s="3"/>
      <c r="HS66" s="5"/>
      <c r="HT66" s="3"/>
      <c r="HU66" s="4"/>
      <c r="HV66" s="3"/>
      <c r="HW66" s="4"/>
      <c r="HX66" s="3"/>
      <c r="HY66" s="4"/>
      <c r="HZ66" s="3"/>
      <c r="IA66" s="5"/>
      <c r="IB66" s="3"/>
      <c r="IC66" s="4"/>
      <c r="ID66" s="3"/>
      <c r="IE66" s="4"/>
      <c r="IF66" s="3"/>
      <c r="IG66" s="4"/>
      <c r="IH66" s="3"/>
      <c r="II66" s="4"/>
      <c r="IJ66" s="3"/>
      <c r="IK66" s="4"/>
      <c r="IL66" s="3"/>
      <c r="IM66" s="4"/>
      <c r="IN66" s="3"/>
      <c r="IO66" s="5"/>
      <c r="IP66" s="3"/>
      <c r="IQ66" s="4"/>
      <c r="IR66" s="3"/>
      <c r="IS66" s="4"/>
      <c r="IT66" s="3"/>
      <c r="IU66" s="4"/>
      <c r="IV66" s="3"/>
      <c r="IW66" s="4"/>
      <c r="IX66" s="3"/>
      <c r="IY66" s="4"/>
      <c r="IZ66" s="3"/>
      <c r="JA66" s="4"/>
      <c r="JB66" s="3"/>
      <c r="JC66" s="5"/>
      <c r="JD66" s="3"/>
      <c r="JE66" s="4"/>
      <c r="JF66" s="3"/>
      <c r="JG66" s="4"/>
      <c r="JH66" s="3"/>
      <c r="JI66" s="4"/>
      <c r="JJ66" s="3"/>
      <c r="JK66" s="4"/>
      <c r="JL66" s="3"/>
      <c r="JM66" s="4"/>
      <c r="JN66" s="3"/>
      <c r="JO66" s="4"/>
      <c r="JP66" s="3"/>
      <c r="JQ66" s="5"/>
      <c r="JR66" s="3"/>
      <c r="JS66" s="4"/>
      <c r="JT66" s="3"/>
      <c r="JU66" s="5"/>
      <c r="JV66" s="3"/>
      <c r="JW66" s="4"/>
      <c r="JX66" s="3"/>
      <c r="JY66" s="4"/>
      <c r="JZ66" s="3"/>
      <c r="KA66" s="4"/>
      <c r="KB66" s="3"/>
      <c r="KC66" s="5"/>
      <c r="KD66" s="3"/>
      <c r="KE66" s="5"/>
      <c r="KF66" s="3"/>
      <c r="KG66" s="4"/>
      <c r="KH66" s="3"/>
      <c r="KI66" s="4"/>
      <c r="KJ66" s="3"/>
      <c r="KK66" s="5"/>
      <c r="KL66" s="3"/>
      <c r="KM66" s="4"/>
      <c r="KN66" s="3"/>
      <c r="KO66" s="4"/>
      <c r="KP66" s="3"/>
      <c r="KQ66" s="4"/>
      <c r="KR66" s="3"/>
      <c r="KS66" s="5"/>
      <c r="KT66" s="3"/>
      <c r="KU66" s="4"/>
      <c r="KV66" s="3"/>
      <c r="KW66" s="4"/>
      <c r="KX66" s="3"/>
      <c r="KY66" s="5"/>
      <c r="KZ66" s="3"/>
      <c r="LA66" s="4"/>
      <c r="LB66" s="3"/>
      <c r="LC66" s="4"/>
      <c r="LD66" s="3"/>
      <c r="LE66" s="4"/>
      <c r="LF66" s="3"/>
      <c r="LG66" s="5"/>
      <c r="LH66" s="3"/>
      <c r="LI66" s="4"/>
      <c r="LJ66" s="3"/>
      <c r="LK66" s="4"/>
      <c r="LL66" s="3"/>
      <c r="LM66" s="5"/>
      <c r="LN66" s="3"/>
      <c r="LO66" s="4"/>
      <c r="LP66" s="3"/>
      <c r="LQ66" s="4"/>
      <c r="LR66" s="3"/>
      <c r="LS66" s="4"/>
      <c r="LT66" s="3"/>
      <c r="LU66" s="5"/>
      <c r="LV66" s="3"/>
      <c r="LW66" s="4"/>
      <c r="LX66" s="3"/>
      <c r="LY66" s="4"/>
      <c r="LZ66" s="3"/>
      <c r="MA66" s="4"/>
      <c r="MB66" s="3"/>
      <c r="MC66" s="4"/>
      <c r="MD66" s="3"/>
      <c r="ME66" s="4"/>
      <c r="MF66" s="3"/>
      <c r="MG66" s="4"/>
      <c r="MH66" s="3"/>
      <c r="MI66" s="5"/>
      <c r="MJ66" s="3"/>
      <c r="MK66" s="4"/>
      <c r="ML66" s="3"/>
      <c r="MM66" s="4"/>
      <c r="MN66" s="3"/>
      <c r="MO66" s="4"/>
      <c r="MP66" s="3"/>
      <c r="MQ66" s="4"/>
      <c r="MR66" s="3"/>
      <c r="MS66" s="4"/>
      <c r="MT66" s="3"/>
      <c r="MU66" s="4"/>
      <c r="MV66" s="3"/>
      <c r="MW66" s="5"/>
      <c r="MX66" s="3"/>
      <c r="MY66" s="4"/>
      <c r="MZ66" s="3"/>
      <c r="NA66" s="4"/>
      <c r="NB66" s="3"/>
      <c r="NC66" s="4"/>
      <c r="ND66" s="3"/>
      <c r="NE66" s="4"/>
      <c r="NF66" s="3"/>
      <c r="NG66" s="4"/>
      <c r="NH66" s="3"/>
      <c r="NI66" s="4"/>
      <c r="NJ66" s="3"/>
      <c r="NK66" s="5"/>
      <c r="NL66" s="3"/>
      <c r="NM66" s="4"/>
      <c r="NN66" s="3"/>
      <c r="NO66" s="5"/>
      <c r="NP66" s="3"/>
      <c r="NQ66" s="4"/>
      <c r="NR66" s="3"/>
      <c r="NS66" s="4"/>
      <c r="NT66" s="3"/>
      <c r="NU66" s="4"/>
      <c r="NV66" s="3"/>
      <c r="NW66" s="5"/>
      <c r="NX66" s="3"/>
      <c r="NY66" s="5"/>
      <c r="NZ66" s="3"/>
      <c r="OA66" s="4"/>
      <c r="OB66" s="3"/>
      <c r="OC66" s="4"/>
      <c r="OD66" s="3"/>
      <c r="OE66" s="5"/>
      <c r="OF66" s="3"/>
      <c r="OG66" s="4"/>
      <c r="OH66" s="3"/>
      <c r="OI66" s="4"/>
      <c r="OJ66" s="3"/>
      <c r="OK66" s="4"/>
      <c r="OL66" s="3"/>
      <c r="OM66" s="5"/>
      <c r="ON66" s="3"/>
      <c r="OO66" s="4"/>
      <c r="OP66" s="3"/>
      <c r="OQ66" s="4"/>
      <c r="OR66" s="3"/>
      <c r="OS66" s="5"/>
      <c r="OT66" s="3"/>
      <c r="OU66" s="4"/>
      <c r="OV66" s="3"/>
      <c r="OW66" s="4"/>
      <c r="OX66" s="3"/>
      <c r="OY66" s="4"/>
      <c r="OZ66" s="3"/>
      <c r="PA66" s="5"/>
      <c r="PB66" s="3"/>
      <c r="PC66" s="4"/>
      <c r="PD66" s="3"/>
      <c r="PE66" s="4"/>
      <c r="PF66" s="3"/>
      <c r="PG66" s="5"/>
      <c r="PH66" s="3"/>
      <c r="PI66" s="4"/>
      <c r="PJ66" s="3"/>
      <c r="PK66" s="4"/>
      <c r="PL66" s="3"/>
      <c r="PM66" s="4"/>
      <c r="PN66" s="3"/>
      <c r="PO66" s="5"/>
      <c r="PP66" s="3"/>
      <c r="PQ66" s="4"/>
      <c r="PR66" s="3"/>
      <c r="PS66" s="4"/>
      <c r="PT66" s="3"/>
      <c r="PU66" s="4"/>
      <c r="PV66" s="3"/>
      <c r="PW66" s="4"/>
      <c r="PX66" s="3"/>
      <c r="PY66" s="4"/>
      <c r="PZ66" s="3"/>
      <c r="QA66" s="4"/>
      <c r="QB66" s="3"/>
      <c r="QC66" s="5"/>
      <c r="QD66" s="3"/>
      <c r="QE66" s="4"/>
      <c r="QF66" s="3"/>
      <c r="QG66" s="4"/>
      <c r="QH66" s="3"/>
      <c r="QI66" s="4"/>
      <c r="QJ66" s="3"/>
      <c r="QK66" s="4"/>
      <c r="QL66" s="3"/>
      <c r="QM66" s="4"/>
      <c r="QN66" s="3"/>
      <c r="QO66" s="4"/>
      <c r="QP66" s="3"/>
      <c r="QQ66" s="5"/>
      <c r="QR66" s="3"/>
      <c r="QS66" s="4"/>
      <c r="QT66" s="3"/>
      <c r="QU66" s="4"/>
      <c r="QV66" s="3"/>
      <c r="QW66" s="4"/>
      <c r="QX66" s="3"/>
      <c r="QY66" s="4"/>
      <c r="QZ66" s="3"/>
      <c r="RA66" s="4"/>
      <c r="RB66" s="3"/>
      <c r="RC66" s="4"/>
      <c r="RD66" s="3"/>
      <c r="RE66" s="5"/>
      <c r="RF66" s="3"/>
      <c r="RG66" s="4"/>
      <c r="RH66" s="3"/>
      <c r="RI66" s="5"/>
      <c r="RJ66" s="3"/>
      <c r="RK66" s="4"/>
      <c r="RL66" s="3"/>
      <c r="RM66" s="4"/>
      <c r="RN66" s="3"/>
      <c r="RO66" s="4"/>
      <c r="RP66" s="3"/>
      <c r="RQ66" s="5"/>
      <c r="RR66" s="3"/>
      <c r="RS66" s="5"/>
      <c r="RT66" s="3"/>
      <c r="RU66" s="4"/>
      <c r="RV66" s="3"/>
      <c r="RW66" s="4"/>
      <c r="RX66" s="3"/>
      <c r="RY66" s="5"/>
      <c r="RZ66" s="3"/>
      <c r="SA66" s="4"/>
      <c r="SB66" s="3"/>
      <c r="SC66" s="4"/>
      <c r="SD66" s="3"/>
      <c r="SE66" s="4"/>
      <c r="SF66" s="3"/>
      <c r="SG66" s="5"/>
      <c r="SH66" s="3"/>
      <c r="SI66" s="4"/>
      <c r="SJ66" s="3"/>
      <c r="SK66" s="4"/>
      <c r="SL66" s="3"/>
      <c r="SM66" s="5"/>
      <c r="SN66" s="3"/>
      <c r="SO66" s="4"/>
      <c r="SP66" s="3"/>
      <c r="SQ66" s="4"/>
      <c r="SR66" s="3"/>
      <c r="SS66" s="4"/>
      <c r="ST66" s="3"/>
      <c r="SU66" s="5"/>
      <c r="SV66" s="3"/>
      <c r="SW66" s="4"/>
      <c r="SX66" s="3"/>
      <c r="SY66" s="4"/>
      <c r="SZ66" s="3"/>
      <c r="TA66" s="5"/>
      <c r="TB66" s="3"/>
      <c r="TC66" s="4"/>
      <c r="TD66" s="3"/>
      <c r="TE66" s="4"/>
      <c r="TF66" s="3"/>
      <c r="TG66" s="4"/>
      <c r="TH66" s="3"/>
      <c r="TI66" s="5"/>
      <c r="TJ66" s="3"/>
      <c r="TK66" s="4"/>
      <c r="TL66" s="3"/>
      <c r="TM66" s="4"/>
      <c r="TN66" s="3"/>
      <c r="TO66" s="4"/>
      <c r="TP66" s="3"/>
      <c r="TQ66" s="4"/>
      <c r="TR66" s="3"/>
      <c r="TS66" s="4"/>
      <c r="TT66" s="3"/>
      <c r="TU66" s="4"/>
      <c r="TV66" s="3"/>
      <c r="TW66" s="5"/>
      <c r="TX66" s="3"/>
      <c r="TY66" s="4"/>
      <c r="TZ66" s="3"/>
      <c r="UA66" s="4"/>
      <c r="UB66" s="3"/>
      <c r="UC66" s="4"/>
      <c r="UD66" s="3"/>
      <c r="UE66" s="4"/>
      <c r="UF66" s="3"/>
      <c r="UG66" s="4"/>
      <c r="UH66" s="3"/>
      <c r="UI66" s="4"/>
      <c r="UJ66" s="3"/>
      <c r="UK66" s="5"/>
      <c r="UL66" s="3"/>
      <c r="UM66" s="4"/>
      <c r="UN66" s="3"/>
      <c r="UO66" s="4"/>
      <c r="UP66" s="3"/>
      <c r="UQ66" s="4"/>
      <c r="UR66" s="3"/>
      <c r="US66" s="4"/>
      <c r="UT66" s="3"/>
      <c r="UU66" s="4"/>
      <c r="UV66" s="3"/>
      <c r="UW66" s="4"/>
      <c r="UX66" s="3"/>
      <c r="UY66" s="5"/>
      <c r="UZ66" s="3"/>
      <c r="VA66" s="4"/>
      <c r="VB66" s="3"/>
      <c r="VC66" s="5"/>
      <c r="VD66" s="3"/>
      <c r="VE66" s="4"/>
      <c r="VF66" s="3"/>
      <c r="VG66" s="4"/>
      <c r="VH66" s="3"/>
      <c r="VI66" s="4"/>
      <c r="VJ66" s="3"/>
      <c r="VK66" s="5"/>
      <c r="VL66" s="3"/>
      <c r="VM66" s="5"/>
      <c r="VN66" s="3"/>
      <c r="VO66" s="4"/>
      <c r="VP66" s="3"/>
      <c r="VQ66" s="4"/>
      <c r="VR66" s="3"/>
      <c r="VS66" s="5"/>
      <c r="VT66" s="3"/>
      <c r="VU66" s="4"/>
      <c r="VV66" s="3"/>
      <c r="VW66" s="4"/>
      <c r="VX66" s="3"/>
      <c r="VY66" s="5"/>
      <c r="VZ66" s="3"/>
      <c r="WA66" s="5"/>
      <c r="WB66" s="3"/>
      <c r="WC66" s="4"/>
      <c r="WD66" s="3"/>
      <c r="WE66" s="4"/>
      <c r="WF66" s="3"/>
      <c r="WG66" s="5"/>
      <c r="WH66" s="3"/>
      <c r="WI66" s="4"/>
      <c r="WJ66" s="3"/>
      <c r="WK66" s="4"/>
      <c r="WL66" s="3"/>
      <c r="WM66" s="5"/>
      <c r="WN66" s="3"/>
      <c r="WO66" s="5"/>
      <c r="WP66" s="3"/>
      <c r="WQ66" s="4"/>
      <c r="WR66" s="3"/>
      <c r="WS66" s="4"/>
      <c r="WT66" s="3"/>
      <c r="WU66" s="5"/>
      <c r="WV66" s="3"/>
      <c r="WW66" s="4"/>
      <c r="WX66" s="3"/>
      <c r="WY66" s="4"/>
      <c r="WZ66" s="3"/>
      <c r="XA66" s="5"/>
      <c r="XB66" s="3"/>
      <c r="XC66" s="5"/>
      <c r="XD66" s="3"/>
      <c r="XE66" s="4"/>
      <c r="XF66" s="3"/>
      <c r="XG66" s="4"/>
      <c r="XH66" s="3"/>
      <c r="XI66" s="5"/>
      <c r="XJ66" s="3"/>
      <c r="XK66" s="4"/>
      <c r="XL66" s="3"/>
      <c r="XM66" s="4"/>
      <c r="XN66" s="3"/>
      <c r="XO66" s="5"/>
      <c r="XP66" s="3"/>
      <c r="XQ66" s="5"/>
      <c r="XR66" s="3"/>
      <c r="XS66" s="4"/>
      <c r="XT66" s="3"/>
      <c r="XU66" s="4"/>
      <c r="XV66" s="3"/>
      <c r="XW66" s="5"/>
      <c r="XX66" s="3"/>
      <c r="XY66" s="4"/>
      <c r="XZ66" s="3"/>
      <c r="YA66" s="4"/>
      <c r="YB66" s="3"/>
      <c r="YC66" s="4"/>
      <c r="YD66" s="3"/>
      <c r="YE66" s="5"/>
      <c r="YF66" s="3"/>
      <c r="YG66" s="4"/>
      <c r="YH66" s="3"/>
      <c r="YI66" s="4"/>
      <c r="YJ66" s="3"/>
      <c r="YK66" s="4"/>
      <c r="YL66" s="3"/>
      <c r="YM66" s="4"/>
      <c r="YN66" s="3"/>
      <c r="YO66" s="4"/>
      <c r="YP66" s="3"/>
      <c r="YQ66" s="4"/>
      <c r="YR66" s="3"/>
      <c r="YS66" s="5"/>
      <c r="YT66" s="3"/>
      <c r="YU66" s="4"/>
      <c r="YV66" s="3"/>
      <c r="YW66" s="5"/>
      <c r="YX66" s="3"/>
      <c r="YY66" s="4"/>
      <c r="YZ66" s="3"/>
      <c r="ZA66" s="4"/>
      <c r="ZB66" s="3"/>
      <c r="ZC66" s="4"/>
      <c r="ZD66" s="3"/>
      <c r="ZE66" s="5"/>
      <c r="ZF66" s="3"/>
      <c r="ZG66" s="5"/>
      <c r="ZH66" s="3"/>
      <c r="ZI66" s="4"/>
      <c r="ZJ66" s="3"/>
      <c r="ZK66" s="4"/>
      <c r="ZL66" s="3"/>
      <c r="ZM66" s="5"/>
      <c r="ZN66" s="3"/>
      <c r="ZO66" s="4"/>
      <c r="ZP66" s="3"/>
      <c r="ZQ66" s="4"/>
      <c r="ZR66" s="3"/>
      <c r="ZS66" s="5"/>
      <c r="ZT66" s="3"/>
      <c r="ZU66" s="5"/>
      <c r="ZV66" s="3"/>
      <c r="ZW66" s="4"/>
      <c r="ZX66" s="3"/>
      <c r="ZY66" s="4"/>
      <c r="ZZ66" s="3"/>
      <c r="AAA66" s="5"/>
      <c r="AAB66" s="3"/>
      <c r="AAC66" s="4"/>
      <c r="AAD66" s="3"/>
      <c r="AAE66" s="4"/>
      <c r="AAF66" s="3"/>
      <c r="AAG66" s="5"/>
      <c r="AAH66" s="3"/>
      <c r="AAI66" s="5"/>
      <c r="AAJ66" s="3"/>
      <c r="AAK66" s="4"/>
      <c r="AAL66" s="3"/>
      <c r="AAM66" s="4"/>
      <c r="AAN66" s="3"/>
      <c r="AAO66" s="5"/>
      <c r="AAP66" s="3"/>
      <c r="AAQ66" s="4"/>
      <c r="AAR66" s="3"/>
      <c r="AAS66" s="4"/>
      <c r="AAT66" s="3"/>
      <c r="AAU66" s="5"/>
      <c r="AAV66" s="3"/>
      <c r="AAW66" s="5"/>
      <c r="AAX66" s="3"/>
      <c r="AAY66" s="4"/>
      <c r="AAZ66" s="3"/>
      <c r="ABA66" s="4"/>
      <c r="ABB66" s="3"/>
      <c r="ABC66" s="5"/>
      <c r="ABD66" s="3"/>
      <c r="ABE66" s="4"/>
      <c r="ABF66" s="3"/>
      <c r="ABG66" s="4"/>
      <c r="ABH66" s="3"/>
      <c r="ABI66" s="5"/>
      <c r="ABJ66" s="3"/>
      <c r="ABK66" s="5"/>
      <c r="ABL66" s="3"/>
      <c r="ABM66" s="4"/>
      <c r="ABN66" s="3"/>
      <c r="ABO66" s="4"/>
      <c r="ABP66" s="3"/>
      <c r="ABQ66" s="5"/>
      <c r="ABR66" s="3"/>
      <c r="ABS66" s="4"/>
      <c r="ABT66" s="3"/>
      <c r="ABU66" s="4"/>
      <c r="ABV66" s="3"/>
      <c r="ABW66" s="4"/>
      <c r="ABX66" s="3"/>
      <c r="ABY66" s="5"/>
      <c r="ABZ66" s="3"/>
      <c r="ACA66" s="4"/>
      <c r="ACB66" s="3"/>
      <c r="ACC66" s="4"/>
      <c r="ACD66" s="3"/>
      <c r="ACE66" s="4"/>
      <c r="ACF66" s="3"/>
      <c r="ACG66" s="4"/>
      <c r="ACH66" s="3"/>
      <c r="ACI66" s="4"/>
      <c r="ACJ66" s="3"/>
      <c r="ACK66" s="4"/>
      <c r="ACL66" s="3"/>
      <c r="ACM66" s="5"/>
      <c r="ACN66" s="3"/>
      <c r="ACO66" s="4"/>
      <c r="ACP66" s="3"/>
      <c r="ACQ66" s="5"/>
      <c r="ACR66" s="3"/>
      <c r="ACS66" s="4"/>
      <c r="ACT66" s="3"/>
      <c r="ACU66" s="4"/>
      <c r="ACV66" s="3"/>
      <c r="ACW66" s="4"/>
      <c r="ACX66" s="3"/>
      <c r="ACY66" s="5"/>
      <c r="ACZ66" s="3"/>
      <c r="ADA66" s="5"/>
      <c r="ADB66" s="3"/>
      <c r="ADC66" s="4"/>
      <c r="ADD66" s="3"/>
      <c r="ADE66" s="4"/>
      <c r="ADF66" s="3"/>
      <c r="ADG66" s="5"/>
    </row>
    <row r="67" spans="1:787" ht="20.25" customHeight="1">
      <c r="A67" s="259"/>
      <c r="B67" s="261"/>
      <c r="C67" s="56">
        <f>IF(B66="","",CONCATENATE(B66,1))</f>
      </c>
      <c r="D67" s="3"/>
      <c r="E67" s="4"/>
      <c r="F67" s="3"/>
      <c r="G67" s="4"/>
      <c r="H67" s="3"/>
      <c r="I67" s="4"/>
      <c r="J67" s="3"/>
      <c r="K67" s="5"/>
      <c r="L67" s="3"/>
      <c r="M67" s="4"/>
      <c r="N67" s="3"/>
      <c r="O67" s="4"/>
      <c r="P67" s="3"/>
      <c r="Q67" s="5"/>
      <c r="R67" s="3"/>
      <c r="S67" s="4"/>
      <c r="T67" s="3"/>
      <c r="U67" s="4"/>
      <c r="V67" s="3"/>
      <c r="W67" s="4"/>
      <c r="X67" s="3"/>
      <c r="Y67" s="5"/>
      <c r="Z67" s="3"/>
      <c r="AA67" s="4"/>
      <c r="AB67" s="3"/>
      <c r="AC67" s="4"/>
      <c r="AD67" s="3"/>
      <c r="AE67" s="5"/>
      <c r="AF67" s="3"/>
      <c r="AG67" s="4"/>
      <c r="AH67" s="3"/>
      <c r="AI67" s="4"/>
      <c r="AJ67" s="3"/>
      <c r="AK67" s="4"/>
      <c r="AL67" s="3"/>
      <c r="AM67" s="5"/>
      <c r="AN67" s="3"/>
      <c r="AO67" s="4"/>
      <c r="AP67" s="3"/>
      <c r="AQ67" s="4"/>
      <c r="AR67" s="3"/>
      <c r="AS67" s="4"/>
      <c r="AT67" s="3"/>
      <c r="AU67" s="4"/>
      <c r="AV67" s="3"/>
      <c r="AW67" s="4"/>
      <c r="AX67" s="3"/>
      <c r="AY67" s="4"/>
      <c r="AZ67" s="3"/>
      <c r="BA67" s="5"/>
      <c r="BB67" s="3"/>
      <c r="BC67" s="4"/>
      <c r="BD67" s="3"/>
      <c r="BE67" s="4"/>
      <c r="BF67" s="3"/>
      <c r="BG67" s="4"/>
      <c r="BH67" s="3"/>
      <c r="BI67" s="4"/>
      <c r="BJ67" s="3"/>
      <c r="BK67" s="4"/>
      <c r="BL67" s="3"/>
      <c r="BM67" s="4"/>
      <c r="BN67" s="3"/>
      <c r="BO67" s="5"/>
      <c r="BP67" s="3"/>
      <c r="BQ67" s="4"/>
      <c r="BR67" s="3"/>
      <c r="BS67" s="4"/>
      <c r="BT67" s="3"/>
      <c r="BU67" s="4"/>
      <c r="BV67" s="3"/>
      <c r="BW67" s="4"/>
      <c r="BX67" s="3"/>
      <c r="BY67" s="4"/>
      <c r="BZ67" s="3"/>
      <c r="CA67" s="4"/>
      <c r="CB67" s="3"/>
      <c r="CC67" s="5"/>
      <c r="CD67" s="3"/>
      <c r="CE67" s="4"/>
      <c r="CF67" s="3"/>
      <c r="CG67" s="5"/>
      <c r="CH67" s="3"/>
      <c r="CI67" s="4"/>
      <c r="CJ67" s="3"/>
      <c r="CK67" s="4"/>
      <c r="CL67" s="3"/>
      <c r="CM67" s="4"/>
      <c r="CN67" s="3"/>
      <c r="CO67" s="5"/>
      <c r="CP67" s="3"/>
      <c r="CQ67" s="5"/>
      <c r="CR67" s="3"/>
      <c r="CS67" s="4"/>
      <c r="CT67" s="3"/>
      <c r="CU67" s="4"/>
      <c r="CV67" s="3"/>
      <c r="CW67" s="5"/>
      <c r="CX67" s="3"/>
      <c r="CY67" s="4"/>
      <c r="CZ67" s="3"/>
      <c r="DA67" s="4"/>
      <c r="DB67" s="3"/>
      <c r="DC67" s="4"/>
      <c r="DD67" s="3"/>
      <c r="DE67" s="5"/>
      <c r="DF67" s="3"/>
      <c r="DG67" s="4"/>
      <c r="DH67" s="3"/>
      <c r="DI67" s="4"/>
      <c r="DJ67" s="3"/>
      <c r="DK67" s="5"/>
      <c r="DL67" s="3"/>
      <c r="DM67" s="4"/>
      <c r="DN67" s="3"/>
      <c r="DO67" s="4"/>
      <c r="DP67" s="3"/>
      <c r="DQ67" s="4"/>
      <c r="DR67" s="3"/>
      <c r="DS67" s="5"/>
      <c r="DT67" s="3"/>
      <c r="DU67" s="4"/>
      <c r="DV67" s="3"/>
      <c r="DW67" s="4"/>
      <c r="DX67" s="3"/>
      <c r="DY67" s="5"/>
      <c r="DZ67" s="3"/>
      <c r="EA67" s="4"/>
      <c r="EB67" s="3"/>
      <c r="EC67" s="4"/>
      <c r="ED67" s="3"/>
      <c r="EE67" s="4"/>
      <c r="EF67" s="3"/>
      <c r="EG67" s="5"/>
      <c r="EH67" s="3"/>
      <c r="EI67" s="4"/>
      <c r="EJ67" s="3"/>
      <c r="EK67" s="4"/>
      <c r="EL67" s="3"/>
      <c r="EM67" s="4"/>
      <c r="EN67" s="3"/>
      <c r="EO67" s="4"/>
      <c r="EP67" s="3"/>
      <c r="EQ67" s="4"/>
      <c r="ER67" s="3"/>
      <c r="ES67" s="4"/>
      <c r="ET67" s="3"/>
      <c r="EU67" s="5"/>
      <c r="EV67" s="3"/>
      <c r="EW67" s="4"/>
      <c r="EX67" s="3"/>
      <c r="EY67" s="4"/>
      <c r="EZ67" s="3"/>
      <c r="FA67" s="4"/>
      <c r="FB67" s="3"/>
      <c r="FC67" s="4"/>
      <c r="FD67" s="3"/>
      <c r="FE67" s="4"/>
      <c r="FF67" s="3"/>
      <c r="FG67" s="4"/>
      <c r="FH67" s="3"/>
      <c r="FI67" s="5"/>
      <c r="FJ67" s="3"/>
      <c r="FK67" s="4"/>
      <c r="FL67" s="3"/>
      <c r="FM67" s="4"/>
      <c r="FN67" s="3"/>
      <c r="FO67" s="4"/>
      <c r="FP67" s="3"/>
      <c r="FQ67" s="4"/>
      <c r="FR67" s="3"/>
      <c r="FS67" s="4"/>
      <c r="FT67" s="3"/>
      <c r="FU67" s="4"/>
      <c r="FV67" s="3"/>
      <c r="FW67" s="5"/>
      <c r="FX67" s="3"/>
      <c r="FY67" s="4"/>
      <c r="FZ67" s="3"/>
      <c r="GA67" s="5"/>
      <c r="GB67" s="3"/>
      <c r="GC67" s="4"/>
      <c r="GD67" s="3"/>
      <c r="GE67" s="4"/>
      <c r="GF67" s="3"/>
      <c r="GG67" s="4"/>
      <c r="GH67" s="3"/>
      <c r="GI67" s="5"/>
      <c r="GJ67" s="3"/>
      <c r="GK67" s="5"/>
      <c r="GL67" s="3"/>
      <c r="GM67" s="4"/>
      <c r="GN67" s="3"/>
      <c r="GO67" s="4"/>
      <c r="GP67" s="3"/>
      <c r="GQ67" s="5"/>
      <c r="GR67" s="3"/>
      <c r="GS67" s="4"/>
      <c r="GT67" s="3"/>
      <c r="GU67" s="4"/>
      <c r="GV67" s="3"/>
      <c r="GW67" s="4"/>
      <c r="GX67" s="3"/>
      <c r="GY67" s="5"/>
      <c r="GZ67" s="3"/>
      <c r="HA67" s="4"/>
      <c r="HB67" s="3"/>
      <c r="HC67" s="4"/>
      <c r="HD67" s="3"/>
      <c r="HE67" s="5"/>
      <c r="HF67" s="3"/>
      <c r="HG67" s="4"/>
      <c r="HH67" s="3"/>
      <c r="HI67" s="4"/>
      <c r="HJ67" s="3"/>
      <c r="HK67" s="4"/>
      <c r="HL67" s="3"/>
      <c r="HM67" s="5"/>
      <c r="HN67" s="3"/>
      <c r="HO67" s="4"/>
      <c r="HP67" s="3"/>
      <c r="HQ67" s="4"/>
      <c r="HR67" s="3"/>
      <c r="HS67" s="5"/>
      <c r="HT67" s="3"/>
      <c r="HU67" s="4"/>
      <c r="HV67" s="3"/>
      <c r="HW67" s="4"/>
      <c r="HX67" s="3"/>
      <c r="HY67" s="4"/>
      <c r="HZ67" s="3"/>
      <c r="IA67" s="5"/>
      <c r="IB67" s="3"/>
      <c r="IC67" s="4"/>
      <c r="ID67" s="3"/>
      <c r="IE67" s="4"/>
      <c r="IF67" s="3"/>
      <c r="IG67" s="4"/>
      <c r="IH67" s="3"/>
      <c r="II67" s="4"/>
      <c r="IJ67" s="3"/>
      <c r="IK67" s="4"/>
      <c r="IL67" s="3"/>
      <c r="IM67" s="4"/>
      <c r="IN67" s="3"/>
      <c r="IO67" s="5"/>
      <c r="IP67" s="3"/>
      <c r="IQ67" s="4"/>
      <c r="IR67" s="3"/>
      <c r="IS67" s="4"/>
      <c r="IT67" s="3"/>
      <c r="IU67" s="4"/>
      <c r="IV67" s="3"/>
      <c r="IW67" s="4"/>
      <c r="IX67" s="3"/>
      <c r="IY67" s="4"/>
      <c r="IZ67" s="3"/>
      <c r="JA67" s="4"/>
      <c r="JB67" s="3"/>
      <c r="JC67" s="5"/>
      <c r="JD67" s="3"/>
      <c r="JE67" s="4"/>
      <c r="JF67" s="3"/>
      <c r="JG67" s="4"/>
      <c r="JH67" s="3"/>
      <c r="JI67" s="4"/>
      <c r="JJ67" s="3"/>
      <c r="JK67" s="4"/>
      <c r="JL67" s="3"/>
      <c r="JM67" s="4"/>
      <c r="JN67" s="3"/>
      <c r="JO67" s="4"/>
      <c r="JP67" s="3"/>
      <c r="JQ67" s="5"/>
      <c r="JR67" s="3"/>
      <c r="JS67" s="4"/>
      <c r="JT67" s="3"/>
      <c r="JU67" s="5"/>
      <c r="JV67" s="3"/>
      <c r="JW67" s="4"/>
      <c r="JX67" s="3"/>
      <c r="JY67" s="4"/>
      <c r="JZ67" s="3"/>
      <c r="KA67" s="4"/>
      <c r="KB67" s="3"/>
      <c r="KC67" s="5"/>
      <c r="KD67" s="3"/>
      <c r="KE67" s="5"/>
      <c r="KF67" s="3"/>
      <c r="KG67" s="4"/>
      <c r="KH67" s="3"/>
      <c r="KI67" s="4"/>
      <c r="KJ67" s="3"/>
      <c r="KK67" s="5"/>
      <c r="KL67" s="3"/>
      <c r="KM67" s="4"/>
      <c r="KN67" s="3"/>
      <c r="KO67" s="4"/>
      <c r="KP67" s="3"/>
      <c r="KQ67" s="4"/>
      <c r="KR67" s="3"/>
      <c r="KS67" s="5"/>
      <c r="KT67" s="3"/>
      <c r="KU67" s="4"/>
      <c r="KV67" s="3"/>
      <c r="KW67" s="4"/>
      <c r="KX67" s="3"/>
      <c r="KY67" s="5"/>
      <c r="KZ67" s="3"/>
      <c r="LA67" s="4"/>
      <c r="LB67" s="3"/>
      <c r="LC67" s="4"/>
      <c r="LD67" s="3"/>
      <c r="LE67" s="4"/>
      <c r="LF67" s="3"/>
      <c r="LG67" s="5"/>
      <c r="LH67" s="3"/>
      <c r="LI67" s="4"/>
      <c r="LJ67" s="3"/>
      <c r="LK67" s="4"/>
      <c r="LL67" s="3"/>
      <c r="LM67" s="5"/>
      <c r="LN67" s="3"/>
      <c r="LO67" s="4"/>
      <c r="LP67" s="3"/>
      <c r="LQ67" s="4"/>
      <c r="LR67" s="3"/>
      <c r="LS67" s="4"/>
      <c r="LT67" s="3"/>
      <c r="LU67" s="5"/>
      <c r="LV67" s="3"/>
      <c r="LW67" s="4"/>
      <c r="LX67" s="3"/>
      <c r="LY67" s="4"/>
      <c r="LZ67" s="3"/>
      <c r="MA67" s="4"/>
      <c r="MB67" s="3"/>
      <c r="MC67" s="4"/>
      <c r="MD67" s="3"/>
      <c r="ME67" s="4"/>
      <c r="MF67" s="3"/>
      <c r="MG67" s="4"/>
      <c r="MH67" s="3"/>
      <c r="MI67" s="5"/>
      <c r="MJ67" s="3"/>
      <c r="MK67" s="4"/>
      <c r="ML67" s="3"/>
      <c r="MM67" s="4"/>
      <c r="MN67" s="3"/>
      <c r="MO67" s="4"/>
      <c r="MP67" s="3"/>
      <c r="MQ67" s="4"/>
      <c r="MR67" s="3"/>
      <c r="MS67" s="4"/>
      <c r="MT67" s="3"/>
      <c r="MU67" s="4"/>
      <c r="MV67" s="3"/>
      <c r="MW67" s="5"/>
      <c r="MX67" s="3"/>
      <c r="MY67" s="4"/>
      <c r="MZ67" s="3"/>
      <c r="NA67" s="4"/>
      <c r="NB67" s="3"/>
      <c r="NC67" s="4"/>
      <c r="ND67" s="3"/>
      <c r="NE67" s="4"/>
      <c r="NF67" s="3"/>
      <c r="NG67" s="4"/>
      <c r="NH67" s="3"/>
      <c r="NI67" s="4"/>
      <c r="NJ67" s="3"/>
      <c r="NK67" s="5"/>
      <c r="NL67" s="3"/>
      <c r="NM67" s="4"/>
      <c r="NN67" s="3"/>
      <c r="NO67" s="5"/>
      <c r="NP67" s="3"/>
      <c r="NQ67" s="4"/>
      <c r="NR67" s="3"/>
      <c r="NS67" s="4"/>
      <c r="NT67" s="3"/>
      <c r="NU67" s="4"/>
      <c r="NV67" s="3"/>
      <c r="NW67" s="5"/>
      <c r="NX67" s="3"/>
      <c r="NY67" s="5"/>
      <c r="NZ67" s="3"/>
      <c r="OA67" s="4"/>
      <c r="OB67" s="3"/>
      <c r="OC67" s="4"/>
      <c r="OD67" s="3"/>
      <c r="OE67" s="5"/>
      <c r="OF67" s="3"/>
      <c r="OG67" s="4"/>
      <c r="OH67" s="3"/>
      <c r="OI67" s="4"/>
      <c r="OJ67" s="3"/>
      <c r="OK67" s="4"/>
      <c r="OL67" s="3"/>
      <c r="OM67" s="5"/>
      <c r="ON67" s="3"/>
      <c r="OO67" s="4"/>
      <c r="OP67" s="3"/>
      <c r="OQ67" s="4"/>
      <c r="OR67" s="3"/>
      <c r="OS67" s="5"/>
      <c r="OT67" s="3"/>
      <c r="OU67" s="4"/>
      <c r="OV67" s="3"/>
      <c r="OW67" s="4"/>
      <c r="OX67" s="3"/>
      <c r="OY67" s="4"/>
      <c r="OZ67" s="3"/>
      <c r="PA67" s="5"/>
      <c r="PB67" s="3"/>
      <c r="PC67" s="4"/>
      <c r="PD67" s="3"/>
      <c r="PE67" s="4"/>
      <c r="PF67" s="3"/>
      <c r="PG67" s="5"/>
      <c r="PH67" s="3"/>
      <c r="PI67" s="4"/>
      <c r="PJ67" s="3"/>
      <c r="PK67" s="4"/>
      <c r="PL67" s="3"/>
      <c r="PM67" s="4"/>
      <c r="PN67" s="3"/>
      <c r="PO67" s="5"/>
      <c r="PP67" s="3"/>
      <c r="PQ67" s="4"/>
      <c r="PR67" s="3"/>
      <c r="PS67" s="4"/>
      <c r="PT67" s="3"/>
      <c r="PU67" s="4"/>
      <c r="PV67" s="3"/>
      <c r="PW67" s="4"/>
      <c r="PX67" s="3"/>
      <c r="PY67" s="4"/>
      <c r="PZ67" s="3"/>
      <c r="QA67" s="4"/>
      <c r="QB67" s="3"/>
      <c r="QC67" s="5"/>
      <c r="QD67" s="3"/>
      <c r="QE67" s="4"/>
      <c r="QF67" s="3"/>
      <c r="QG67" s="4"/>
      <c r="QH67" s="3"/>
      <c r="QI67" s="4"/>
      <c r="QJ67" s="3"/>
      <c r="QK67" s="4"/>
      <c r="QL67" s="3"/>
      <c r="QM67" s="4"/>
      <c r="QN67" s="3"/>
      <c r="QO67" s="4"/>
      <c r="QP67" s="3"/>
      <c r="QQ67" s="5"/>
      <c r="QR67" s="3"/>
      <c r="QS67" s="4"/>
      <c r="QT67" s="3"/>
      <c r="QU67" s="4"/>
      <c r="QV67" s="3"/>
      <c r="QW67" s="4"/>
      <c r="QX67" s="3"/>
      <c r="QY67" s="4"/>
      <c r="QZ67" s="3"/>
      <c r="RA67" s="4"/>
      <c r="RB67" s="3"/>
      <c r="RC67" s="4"/>
      <c r="RD67" s="3"/>
      <c r="RE67" s="5"/>
      <c r="RF67" s="3"/>
      <c r="RG67" s="4"/>
      <c r="RH67" s="3"/>
      <c r="RI67" s="5"/>
      <c r="RJ67" s="3"/>
      <c r="RK67" s="4"/>
      <c r="RL67" s="3"/>
      <c r="RM67" s="4"/>
      <c r="RN67" s="3"/>
      <c r="RO67" s="4"/>
      <c r="RP67" s="3"/>
      <c r="RQ67" s="5"/>
      <c r="RR67" s="3"/>
      <c r="RS67" s="5"/>
      <c r="RT67" s="3"/>
      <c r="RU67" s="4"/>
      <c r="RV67" s="3"/>
      <c r="RW67" s="4"/>
      <c r="RX67" s="3"/>
      <c r="RY67" s="5"/>
      <c r="RZ67" s="3"/>
      <c r="SA67" s="4"/>
      <c r="SB67" s="3"/>
      <c r="SC67" s="4"/>
      <c r="SD67" s="3"/>
      <c r="SE67" s="4"/>
      <c r="SF67" s="3"/>
      <c r="SG67" s="5"/>
      <c r="SH67" s="3"/>
      <c r="SI67" s="4"/>
      <c r="SJ67" s="3"/>
      <c r="SK67" s="4"/>
      <c r="SL67" s="3"/>
      <c r="SM67" s="5"/>
      <c r="SN67" s="3"/>
      <c r="SO67" s="4"/>
      <c r="SP67" s="3"/>
      <c r="SQ67" s="4"/>
      <c r="SR67" s="3"/>
      <c r="SS67" s="4"/>
      <c r="ST67" s="3"/>
      <c r="SU67" s="5"/>
      <c r="SV67" s="3"/>
      <c r="SW67" s="4"/>
      <c r="SX67" s="3"/>
      <c r="SY67" s="4"/>
      <c r="SZ67" s="3"/>
      <c r="TA67" s="5"/>
      <c r="TB67" s="3"/>
      <c r="TC67" s="4"/>
      <c r="TD67" s="3"/>
      <c r="TE67" s="4"/>
      <c r="TF67" s="3"/>
      <c r="TG67" s="4"/>
      <c r="TH67" s="3"/>
      <c r="TI67" s="5"/>
      <c r="TJ67" s="3"/>
      <c r="TK67" s="4"/>
      <c r="TL67" s="3"/>
      <c r="TM67" s="4"/>
      <c r="TN67" s="3"/>
      <c r="TO67" s="4"/>
      <c r="TP67" s="3"/>
      <c r="TQ67" s="4"/>
      <c r="TR67" s="3"/>
      <c r="TS67" s="4"/>
      <c r="TT67" s="3"/>
      <c r="TU67" s="4"/>
      <c r="TV67" s="3"/>
      <c r="TW67" s="5"/>
      <c r="TX67" s="3"/>
      <c r="TY67" s="4"/>
      <c r="TZ67" s="3"/>
      <c r="UA67" s="4"/>
      <c r="UB67" s="3"/>
      <c r="UC67" s="4"/>
      <c r="UD67" s="3"/>
      <c r="UE67" s="4"/>
      <c r="UF67" s="3"/>
      <c r="UG67" s="4"/>
      <c r="UH67" s="3"/>
      <c r="UI67" s="4"/>
      <c r="UJ67" s="3"/>
      <c r="UK67" s="5"/>
      <c r="UL67" s="3"/>
      <c r="UM67" s="4"/>
      <c r="UN67" s="3"/>
      <c r="UO67" s="4"/>
      <c r="UP67" s="3"/>
      <c r="UQ67" s="4"/>
      <c r="UR67" s="3"/>
      <c r="US67" s="4"/>
      <c r="UT67" s="3"/>
      <c r="UU67" s="4"/>
      <c r="UV67" s="3"/>
      <c r="UW67" s="4"/>
      <c r="UX67" s="3"/>
      <c r="UY67" s="5"/>
      <c r="UZ67" s="3"/>
      <c r="VA67" s="4"/>
      <c r="VB67" s="3"/>
      <c r="VC67" s="5"/>
      <c r="VD67" s="3"/>
      <c r="VE67" s="4"/>
      <c r="VF67" s="3"/>
      <c r="VG67" s="4"/>
      <c r="VH67" s="3"/>
      <c r="VI67" s="4"/>
      <c r="VJ67" s="3"/>
      <c r="VK67" s="5"/>
      <c r="VL67" s="3"/>
      <c r="VM67" s="5"/>
      <c r="VN67" s="3"/>
      <c r="VO67" s="4"/>
      <c r="VP67" s="3"/>
      <c r="VQ67" s="4"/>
      <c r="VR67" s="3"/>
      <c r="VS67" s="5"/>
      <c r="VT67" s="3"/>
      <c r="VU67" s="4"/>
      <c r="VV67" s="3"/>
      <c r="VW67" s="4"/>
      <c r="VX67" s="3"/>
      <c r="VY67" s="5"/>
      <c r="VZ67" s="3"/>
      <c r="WA67" s="5"/>
      <c r="WB67" s="3"/>
      <c r="WC67" s="4"/>
      <c r="WD67" s="3"/>
      <c r="WE67" s="4"/>
      <c r="WF67" s="3"/>
      <c r="WG67" s="5"/>
      <c r="WH67" s="3"/>
      <c r="WI67" s="4"/>
      <c r="WJ67" s="3"/>
      <c r="WK67" s="4"/>
      <c r="WL67" s="3"/>
      <c r="WM67" s="5"/>
      <c r="WN67" s="3"/>
      <c r="WO67" s="5"/>
      <c r="WP67" s="3"/>
      <c r="WQ67" s="4"/>
      <c r="WR67" s="3"/>
      <c r="WS67" s="4"/>
      <c r="WT67" s="3"/>
      <c r="WU67" s="5"/>
      <c r="WV67" s="3"/>
      <c r="WW67" s="4"/>
      <c r="WX67" s="3"/>
      <c r="WY67" s="4"/>
      <c r="WZ67" s="3"/>
      <c r="XA67" s="5"/>
      <c r="XB67" s="3"/>
      <c r="XC67" s="5"/>
      <c r="XD67" s="3"/>
      <c r="XE67" s="4"/>
      <c r="XF67" s="3"/>
      <c r="XG67" s="4"/>
      <c r="XH67" s="3"/>
      <c r="XI67" s="5"/>
      <c r="XJ67" s="3"/>
      <c r="XK67" s="4"/>
      <c r="XL67" s="3"/>
      <c r="XM67" s="4"/>
      <c r="XN67" s="3"/>
      <c r="XO67" s="5"/>
      <c r="XP67" s="3"/>
      <c r="XQ67" s="5"/>
      <c r="XR67" s="3"/>
      <c r="XS67" s="4"/>
      <c r="XT67" s="3"/>
      <c r="XU67" s="4"/>
      <c r="XV67" s="3"/>
      <c r="XW67" s="5"/>
      <c r="XX67" s="3"/>
      <c r="XY67" s="4"/>
      <c r="XZ67" s="3"/>
      <c r="YA67" s="4"/>
      <c r="YB67" s="3"/>
      <c r="YC67" s="4"/>
      <c r="YD67" s="3"/>
      <c r="YE67" s="5"/>
      <c r="YF67" s="3"/>
      <c r="YG67" s="4"/>
      <c r="YH67" s="3"/>
      <c r="YI67" s="4"/>
      <c r="YJ67" s="3"/>
      <c r="YK67" s="4"/>
      <c r="YL67" s="3"/>
      <c r="YM67" s="4"/>
      <c r="YN67" s="3"/>
      <c r="YO67" s="4"/>
      <c r="YP67" s="3"/>
      <c r="YQ67" s="4"/>
      <c r="YR67" s="3"/>
      <c r="YS67" s="5"/>
      <c r="YT67" s="3"/>
      <c r="YU67" s="4"/>
      <c r="YV67" s="3"/>
      <c r="YW67" s="5"/>
      <c r="YX67" s="3"/>
      <c r="YY67" s="4"/>
      <c r="YZ67" s="3"/>
      <c r="ZA67" s="4"/>
      <c r="ZB67" s="3"/>
      <c r="ZC67" s="4"/>
      <c r="ZD67" s="3"/>
      <c r="ZE67" s="5"/>
      <c r="ZF67" s="3"/>
      <c r="ZG67" s="5"/>
      <c r="ZH67" s="3"/>
      <c r="ZI67" s="4"/>
      <c r="ZJ67" s="3"/>
      <c r="ZK67" s="4"/>
      <c r="ZL67" s="3"/>
      <c r="ZM67" s="5"/>
      <c r="ZN67" s="3"/>
      <c r="ZO67" s="4"/>
      <c r="ZP67" s="3"/>
      <c r="ZQ67" s="4"/>
      <c r="ZR67" s="3"/>
      <c r="ZS67" s="5"/>
      <c r="ZT67" s="3"/>
      <c r="ZU67" s="5"/>
      <c r="ZV67" s="3"/>
      <c r="ZW67" s="4"/>
      <c r="ZX67" s="3"/>
      <c r="ZY67" s="4"/>
      <c r="ZZ67" s="3"/>
      <c r="AAA67" s="5"/>
      <c r="AAB67" s="3"/>
      <c r="AAC67" s="4"/>
      <c r="AAD67" s="3"/>
      <c r="AAE67" s="4"/>
      <c r="AAF67" s="3"/>
      <c r="AAG67" s="5"/>
      <c r="AAH67" s="3"/>
      <c r="AAI67" s="5"/>
      <c r="AAJ67" s="3"/>
      <c r="AAK67" s="4"/>
      <c r="AAL67" s="3"/>
      <c r="AAM67" s="4"/>
      <c r="AAN67" s="3"/>
      <c r="AAO67" s="5"/>
      <c r="AAP67" s="3"/>
      <c r="AAQ67" s="4"/>
      <c r="AAR67" s="3"/>
      <c r="AAS67" s="4"/>
      <c r="AAT67" s="3"/>
      <c r="AAU67" s="5"/>
      <c r="AAV67" s="3"/>
      <c r="AAW67" s="5"/>
      <c r="AAX67" s="3"/>
      <c r="AAY67" s="4"/>
      <c r="AAZ67" s="3"/>
      <c r="ABA67" s="4"/>
      <c r="ABB67" s="3"/>
      <c r="ABC67" s="5"/>
      <c r="ABD67" s="3"/>
      <c r="ABE67" s="4"/>
      <c r="ABF67" s="3"/>
      <c r="ABG67" s="4"/>
      <c r="ABH67" s="3"/>
      <c r="ABI67" s="5"/>
      <c r="ABJ67" s="3"/>
      <c r="ABK67" s="5"/>
      <c r="ABL67" s="3"/>
      <c r="ABM67" s="4"/>
      <c r="ABN67" s="3"/>
      <c r="ABO67" s="4"/>
      <c r="ABP67" s="3"/>
      <c r="ABQ67" s="5"/>
      <c r="ABR67" s="3"/>
      <c r="ABS67" s="4"/>
      <c r="ABT67" s="3"/>
      <c r="ABU67" s="4"/>
      <c r="ABV67" s="3"/>
      <c r="ABW67" s="4"/>
      <c r="ABX67" s="3"/>
      <c r="ABY67" s="5"/>
      <c r="ABZ67" s="3"/>
      <c r="ACA67" s="4"/>
      <c r="ACB67" s="3"/>
      <c r="ACC67" s="4"/>
      <c r="ACD67" s="3"/>
      <c r="ACE67" s="4"/>
      <c r="ACF67" s="3"/>
      <c r="ACG67" s="4"/>
      <c r="ACH67" s="3"/>
      <c r="ACI67" s="4"/>
      <c r="ACJ67" s="3"/>
      <c r="ACK67" s="4"/>
      <c r="ACL67" s="3"/>
      <c r="ACM67" s="5"/>
      <c r="ACN67" s="3"/>
      <c r="ACO67" s="4"/>
      <c r="ACP67" s="3"/>
      <c r="ACQ67" s="5"/>
      <c r="ACR67" s="3"/>
      <c r="ACS67" s="4"/>
      <c r="ACT67" s="3"/>
      <c r="ACU67" s="4"/>
      <c r="ACV67" s="3"/>
      <c r="ACW67" s="4"/>
      <c r="ACX67" s="3"/>
      <c r="ACY67" s="5"/>
      <c r="ACZ67" s="3"/>
      <c r="ADA67" s="5"/>
      <c r="ADB67" s="3"/>
      <c r="ADC67" s="4"/>
      <c r="ADD67" s="3"/>
      <c r="ADE67" s="4"/>
      <c r="ADF67" s="3"/>
      <c r="ADG67" s="5"/>
    </row>
    <row r="68" spans="1:787" ht="20.25" customHeight="1">
      <c r="A68" s="259">
        <v>34</v>
      </c>
      <c r="B68" s="260"/>
      <c r="C68" s="56">
        <f>IF(B68="","",B68)</f>
      </c>
      <c r="D68" s="3"/>
      <c r="E68" s="4"/>
      <c r="F68" s="3"/>
      <c r="G68" s="4"/>
      <c r="H68" s="3"/>
      <c r="I68" s="4"/>
      <c r="J68" s="3"/>
      <c r="K68" s="5"/>
      <c r="L68" s="3"/>
      <c r="M68" s="4"/>
      <c r="N68" s="3"/>
      <c r="O68" s="4"/>
      <c r="P68" s="3"/>
      <c r="Q68" s="5"/>
      <c r="R68" s="3"/>
      <c r="S68" s="4"/>
      <c r="T68" s="3"/>
      <c r="U68" s="4"/>
      <c r="V68" s="3"/>
      <c r="W68" s="4"/>
      <c r="X68" s="3"/>
      <c r="Y68" s="5"/>
      <c r="Z68" s="3"/>
      <c r="AA68" s="4"/>
      <c r="AB68" s="3"/>
      <c r="AC68" s="4"/>
      <c r="AD68" s="3"/>
      <c r="AE68" s="5"/>
      <c r="AF68" s="3"/>
      <c r="AG68" s="4"/>
      <c r="AH68" s="3"/>
      <c r="AI68" s="4"/>
      <c r="AJ68" s="3"/>
      <c r="AK68" s="4"/>
      <c r="AL68" s="3"/>
      <c r="AM68" s="5"/>
      <c r="AN68" s="3"/>
      <c r="AO68" s="4"/>
      <c r="AP68" s="3"/>
      <c r="AQ68" s="4"/>
      <c r="AR68" s="3"/>
      <c r="AS68" s="4"/>
      <c r="AT68" s="3"/>
      <c r="AU68" s="4"/>
      <c r="AV68" s="3"/>
      <c r="AW68" s="4"/>
      <c r="AX68" s="3"/>
      <c r="AY68" s="4"/>
      <c r="AZ68" s="3"/>
      <c r="BA68" s="5"/>
      <c r="BB68" s="3"/>
      <c r="BC68" s="4"/>
      <c r="BD68" s="3"/>
      <c r="BE68" s="4"/>
      <c r="BF68" s="3"/>
      <c r="BG68" s="4"/>
      <c r="BH68" s="3"/>
      <c r="BI68" s="4"/>
      <c r="BJ68" s="3"/>
      <c r="BK68" s="4"/>
      <c r="BL68" s="3"/>
      <c r="BM68" s="4"/>
      <c r="BN68" s="3"/>
      <c r="BO68" s="5"/>
      <c r="BP68" s="3"/>
      <c r="BQ68" s="4"/>
      <c r="BR68" s="3"/>
      <c r="BS68" s="4"/>
      <c r="BT68" s="3"/>
      <c r="BU68" s="4"/>
      <c r="BV68" s="3"/>
      <c r="BW68" s="4"/>
      <c r="BX68" s="3"/>
      <c r="BY68" s="4"/>
      <c r="BZ68" s="3"/>
      <c r="CA68" s="4"/>
      <c r="CB68" s="3"/>
      <c r="CC68" s="5"/>
      <c r="CD68" s="3"/>
      <c r="CE68" s="4"/>
      <c r="CF68" s="3"/>
      <c r="CG68" s="5"/>
      <c r="CH68" s="3"/>
      <c r="CI68" s="4"/>
      <c r="CJ68" s="3"/>
      <c r="CK68" s="4"/>
      <c r="CL68" s="3"/>
      <c r="CM68" s="4"/>
      <c r="CN68" s="3"/>
      <c r="CO68" s="5"/>
      <c r="CP68" s="3"/>
      <c r="CQ68" s="5"/>
      <c r="CR68" s="3"/>
      <c r="CS68" s="4"/>
      <c r="CT68" s="3"/>
      <c r="CU68" s="4"/>
      <c r="CV68" s="3"/>
      <c r="CW68" s="5"/>
      <c r="CX68" s="3"/>
      <c r="CY68" s="4"/>
      <c r="CZ68" s="3"/>
      <c r="DA68" s="4"/>
      <c r="DB68" s="3"/>
      <c r="DC68" s="4"/>
      <c r="DD68" s="3"/>
      <c r="DE68" s="5"/>
      <c r="DF68" s="3"/>
      <c r="DG68" s="4"/>
      <c r="DH68" s="3"/>
      <c r="DI68" s="4"/>
      <c r="DJ68" s="3"/>
      <c r="DK68" s="5"/>
      <c r="DL68" s="3"/>
      <c r="DM68" s="4"/>
      <c r="DN68" s="3"/>
      <c r="DO68" s="4"/>
      <c r="DP68" s="3"/>
      <c r="DQ68" s="4"/>
      <c r="DR68" s="3"/>
      <c r="DS68" s="5"/>
      <c r="DT68" s="3"/>
      <c r="DU68" s="4"/>
      <c r="DV68" s="3"/>
      <c r="DW68" s="4"/>
      <c r="DX68" s="3"/>
      <c r="DY68" s="5"/>
      <c r="DZ68" s="3"/>
      <c r="EA68" s="4"/>
      <c r="EB68" s="3"/>
      <c r="EC68" s="4"/>
      <c r="ED68" s="3"/>
      <c r="EE68" s="4"/>
      <c r="EF68" s="3"/>
      <c r="EG68" s="5"/>
      <c r="EH68" s="3"/>
      <c r="EI68" s="4"/>
      <c r="EJ68" s="3"/>
      <c r="EK68" s="4"/>
      <c r="EL68" s="3"/>
      <c r="EM68" s="4"/>
      <c r="EN68" s="3"/>
      <c r="EO68" s="4"/>
      <c r="EP68" s="3"/>
      <c r="EQ68" s="4"/>
      <c r="ER68" s="3"/>
      <c r="ES68" s="4"/>
      <c r="ET68" s="3"/>
      <c r="EU68" s="5"/>
      <c r="EV68" s="3"/>
      <c r="EW68" s="4"/>
      <c r="EX68" s="3"/>
      <c r="EY68" s="4"/>
      <c r="EZ68" s="3"/>
      <c r="FA68" s="4"/>
      <c r="FB68" s="3"/>
      <c r="FC68" s="4"/>
      <c r="FD68" s="3"/>
      <c r="FE68" s="4"/>
      <c r="FF68" s="3"/>
      <c r="FG68" s="4"/>
      <c r="FH68" s="3"/>
      <c r="FI68" s="5"/>
      <c r="FJ68" s="3"/>
      <c r="FK68" s="4"/>
      <c r="FL68" s="3"/>
      <c r="FM68" s="4"/>
      <c r="FN68" s="3"/>
      <c r="FO68" s="4"/>
      <c r="FP68" s="3"/>
      <c r="FQ68" s="4"/>
      <c r="FR68" s="3"/>
      <c r="FS68" s="4"/>
      <c r="FT68" s="3"/>
      <c r="FU68" s="4"/>
      <c r="FV68" s="3"/>
      <c r="FW68" s="5"/>
      <c r="FX68" s="3"/>
      <c r="FY68" s="4"/>
      <c r="FZ68" s="3"/>
      <c r="GA68" s="5"/>
      <c r="GB68" s="3"/>
      <c r="GC68" s="4"/>
      <c r="GD68" s="3"/>
      <c r="GE68" s="4"/>
      <c r="GF68" s="3"/>
      <c r="GG68" s="4"/>
      <c r="GH68" s="3"/>
      <c r="GI68" s="5"/>
      <c r="GJ68" s="3"/>
      <c r="GK68" s="5"/>
      <c r="GL68" s="3"/>
      <c r="GM68" s="4"/>
      <c r="GN68" s="3"/>
      <c r="GO68" s="4"/>
      <c r="GP68" s="3"/>
      <c r="GQ68" s="5"/>
      <c r="GR68" s="3"/>
      <c r="GS68" s="4"/>
      <c r="GT68" s="3"/>
      <c r="GU68" s="4"/>
      <c r="GV68" s="3"/>
      <c r="GW68" s="4"/>
      <c r="GX68" s="3"/>
      <c r="GY68" s="5"/>
      <c r="GZ68" s="3"/>
      <c r="HA68" s="4"/>
      <c r="HB68" s="3"/>
      <c r="HC68" s="4"/>
      <c r="HD68" s="3"/>
      <c r="HE68" s="5"/>
      <c r="HF68" s="3"/>
      <c r="HG68" s="4"/>
      <c r="HH68" s="3"/>
      <c r="HI68" s="4"/>
      <c r="HJ68" s="3"/>
      <c r="HK68" s="4"/>
      <c r="HL68" s="3"/>
      <c r="HM68" s="5"/>
      <c r="HN68" s="3"/>
      <c r="HO68" s="4"/>
      <c r="HP68" s="3"/>
      <c r="HQ68" s="4"/>
      <c r="HR68" s="3"/>
      <c r="HS68" s="5"/>
      <c r="HT68" s="3"/>
      <c r="HU68" s="4"/>
      <c r="HV68" s="3"/>
      <c r="HW68" s="4"/>
      <c r="HX68" s="3"/>
      <c r="HY68" s="4"/>
      <c r="HZ68" s="3"/>
      <c r="IA68" s="5"/>
      <c r="IB68" s="3"/>
      <c r="IC68" s="4"/>
      <c r="ID68" s="3"/>
      <c r="IE68" s="4"/>
      <c r="IF68" s="3"/>
      <c r="IG68" s="4"/>
      <c r="IH68" s="3"/>
      <c r="II68" s="4"/>
      <c r="IJ68" s="3"/>
      <c r="IK68" s="4"/>
      <c r="IL68" s="3"/>
      <c r="IM68" s="4"/>
      <c r="IN68" s="3"/>
      <c r="IO68" s="5"/>
      <c r="IP68" s="3"/>
      <c r="IQ68" s="4"/>
      <c r="IR68" s="3"/>
      <c r="IS68" s="4"/>
      <c r="IT68" s="3"/>
      <c r="IU68" s="4"/>
      <c r="IV68" s="3"/>
      <c r="IW68" s="4"/>
      <c r="IX68" s="3"/>
      <c r="IY68" s="4"/>
      <c r="IZ68" s="3"/>
      <c r="JA68" s="4"/>
      <c r="JB68" s="3"/>
      <c r="JC68" s="5"/>
      <c r="JD68" s="3"/>
      <c r="JE68" s="4"/>
      <c r="JF68" s="3"/>
      <c r="JG68" s="4"/>
      <c r="JH68" s="3"/>
      <c r="JI68" s="4"/>
      <c r="JJ68" s="3"/>
      <c r="JK68" s="4"/>
      <c r="JL68" s="3"/>
      <c r="JM68" s="4"/>
      <c r="JN68" s="3"/>
      <c r="JO68" s="4"/>
      <c r="JP68" s="3"/>
      <c r="JQ68" s="5"/>
      <c r="JR68" s="3"/>
      <c r="JS68" s="4"/>
      <c r="JT68" s="3"/>
      <c r="JU68" s="5"/>
      <c r="JV68" s="3"/>
      <c r="JW68" s="4"/>
      <c r="JX68" s="3"/>
      <c r="JY68" s="4"/>
      <c r="JZ68" s="3"/>
      <c r="KA68" s="4"/>
      <c r="KB68" s="3"/>
      <c r="KC68" s="5"/>
      <c r="KD68" s="3"/>
      <c r="KE68" s="5"/>
      <c r="KF68" s="3"/>
      <c r="KG68" s="4"/>
      <c r="KH68" s="3"/>
      <c r="KI68" s="4"/>
      <c r="KJ68" s="3"/>
      <c r="KK68" s="5"/>
      <c r="KL68" s="3"/>
      <c r="KM68" s="4"/>
      <c r="KN68" s="3"/>
      <c r="KO68" s="4"/>
      <c r="KP68" s="3"/>
      <c r="KQ68" s="4"/>
      <c r="KR68" s="3"/>
      <c r="KS68" s="5"/>
      <c r="KT68" s="3"/>
      <c r="KU68" s="4"/>
      <c r="KV68" s="3"/>
      <c r="KW68" s="4"/>
      <c r="KX68" s="3"/>
      <c r="KY68" s="5"/>
      <c r="KZ68" s="3"/>
      <c r="LA68" s="4"/>
      <c r="LB68" s="3"/>
      <c r="LC68" s="4"/>
      <c r="LD68" s="3"/>
      <c r="LE68" s="4"/>
      <c r="LF68" s="3"/>
      <c r="LG68" s="5"/>
      <c r="LH68" s="3"/>
      <c r="LI68" s="4"/>
      <c r="LJ68" s="3"/>
      <c r="LK68" s="4"/>
      <c r="LL68" s="3"/>
      <c r="LM68" s="5"/>
      <c r="LN68" s="3"/>
      <c r="LO68" s="4"/>
      <c r="LP68" s="3"/>
      <c r="LQ68" s="4"/>
      <c r="LR68" s="3"/>
      <c r="LS68" s="4"/>
      <c r="LT68" s="3"/>
      <c r="LU68" s="5"/>
      <c r="LV68" s="3"/>
      <c r="LW68" s="4"/>
      <c r="LX68" s="3"/>
      <c r="LY68" s="4"/>
      <c r="LZ68" s="3"/>
      <c r="MA68" s="4"/>
      <c r="MB68" s="3"/>
      <c r="MC68" s="4"/>
      <c r="MD68" s="3"/>
      <c r="ME68" s="4"/>
      <c r="MF68" s="3"/>
      <c r="MG68" s="4"/>
      <c r="MH68" s="3"/>
      <c r="MI68" s="5"/>
      <c r="MJ68" s="3"/>
      <c r="MK68" s="4"/>
      <c r="ML68" s="3"/>
      <c r="MM68" s="4"/>
      <c r="MN68" s="3"/>
      <c r="MO68" s="4"/>
      <c r="MP68" s="3"/>
      <c r="MQ68" s="4"/>
      <c r="MR68" s="3"/>
      <c r="MS68" s="4"/>
      <c r="MT68" s="3"/>
      <c r="MU68" s="4"/>
      <c r="MV68" s="3"/>
      <c r="MW68" s="5"/>
      <c r="MX68" s="3"/>
      <c r="MY68" s="4"/>
      <c r="MZ68" s="3"/>
      <c r="NA68" s="4"/>
      <c r="NB68" s="3"/>
      <c r="NC68" s="4"/>
      <c r="ND68" s="3"/>
      <c r="NE68" s="4"/>
      <c r="NF68" s="3"/>
      <c r="NG68" s="4"/>
      <c r="NH68" s="3"/>
      <c r="NI68" s="4"/>
      <c r="NJ68" s="3"/>
      <c r="NK68" s="5"/>
      <c r="NL68" s="3"/>
      <c r="NM68" s="4"/>
      <c r="NN68" s="3"/>
      <c r="NO68" s="5"/>
      <c r="NP68" s="3"/>
      <c r="NQ68" s="4"/>
      <c r="NR68" s="3"/>
      <c r="NS68" s="4"/>
      <c r="NT68" s="3"/>
      <c r="NU68" s="4"/>
      <c r="NV68" s="3"/>
      <c r="NW68" s="5"/>
      <c r="NX68" s="3"/>
      <c r="NY68" s="5"/>
      <c r="NZ68" s="3"/>
      <c r="OA68" s="4"/>
      <c r="OB68" s="3"/>
      <c r="OC68" s="4"/>
      <c r="OD68" s="3"/>
      <c r="OE68" s="5"/>
      <c r="OF68" s="3"/>
      <c r="OG68" s="4"/>
      <c r="OH68" s="3"/>
      <c r="OI68" s="4"/>
      <c r="OJ68" s="3"/>
      <c r="OK68" s="4"/>
      <c r="OL68" s="3"/>
      <c r="OM68" s="5"/>
      <c r="ON68" s="3"/>
      <c r="OO68" s="4"/>
      <c r="OP68" s="3"/>
      <c r="OQ68" s="4"/>
      <c r="OR68" s="3"/>
      <c r="OS68" s="5"/>
      <c r="OT68" s="3"/>
      <c r="OU68" s="4"/>
      <c r="OV68" s="3"/>
      <c r="OW68" s="4"/>
      <c r="OX68" s="3"/>
      <c r="OY68" s="4"/>
      <c r="OZ68" s="3"/>
      <c r="PA68" s="5"/>
      <c r="PB68" s="3"/>
      <c r="PC68" s="4"/>
      <c r="PD68" s="3"/>
      <c r="PE68" s="4"/>
      <c r="PF68" s="3"/>
      <c r="PG68" s="5"/>
      <c r="PH68" s="3"/>
      <c r="PI68" s="4"/>
      <c r="PJ68" s="3"/>
      <c r="PK68" s="4"/>
      <c r="PL68" s="3"/>
      <c r="PM68" s="4"/>
      <c r="PN68" s="3"/>
      <c r="PO68" s="5"/>
      <c r="PP68" s="3"/>
      <c r="PQ68" s="4"/>
      <c r="PR68" s="3"/>
      <c r="PS68" s="4"/>
      <c r="PT68" s="3"/>
      <c r="PU68" s="4"/>
      <c r="PV68" s="3"/>
      <c r="PW68" s="4"/>
      <c r="PX68" s="3"/>
      <c r="PY68" s="4"/>
      <c r="PZ68" s="3"/>
      <c r="QA68" s="4"/>
      <c r="QB68" s="3"/>
      <c r="QC68" s="5"/>
      <c r="QD68" s="3"/>
      <c r="QE68" s="4"/>
      <c r="QF68" s="3"/>
      <c r="QG68" s="4"/>
      <c r="QH68" s="3"/>
      <c r="QI68" s="4"/>
      <c r="QJ68" s="3"/>
      <c r="QK68" s="4"/>
      <c r="QL68" s="3"/>
      <c r="QM68" s="4"/>
      <c r="QN68" s="3"/>
      <c r="QO68" s="4"/>
      <c r="QP68" s="3"/>
      <c r="QQ68" s="5"/>
      <c r="QR68" s="3"/>
      <c r="QS68" s="4"/>
      <c r="QT68" s="3"/>
      <c r="QU68" s="4"/>
      <c r="QV68" s="3"/>
      <c r="QW68" s="4"/>
      <c r="QX68" s="3"/>
      <c r="QY68" s="4"/>
      <c r="QZ68" s="3"/>
      <c r="RA68" s="4"/>
      <c r="RB68" s="3"/>
      <c r="RC68" s="4"/>
      <c r="RD68" s="3"/>
      <c r="RE68" s="5"/>
      <c r="RF68" s="3"/>
      <c r="RG68" s="4"/>
      <c r="RH68" s="3"/>
      <c r="RI68" s="5"/>
      <c r="RJ68" s="3"/>
      <c r="RK68" s="4"/>
      <c r="RL68" s="3"/>
      <c r="RM68" s="4"/>
      <c r="RN68" s="3"/>
      <c r="RO68" s="4"/>
      <c r="RP68" s="3"/>
      <c r="RQ68" s="5"/>
      <c r="RR68" s="3"/>
      <c r="RS68" s="5"/>
      <c r="RT68" s="3"/>
      <c r="RU68" s="4"/>
      <c r="RV68" s="3"/>
      <c r="RW68" s="4"/>
      <c r="RX68" s="3"/>
      <c r="RY68" s="5"/>
      <c r="RZ68" s="3"/>
      <c r="SA68" s="4"/>
      <c r="SB68" s="3"/>
      <c r="SC68" s="4"/>
      <c r="SD68" s="3"/>
      <c r="SE68" s="4"/>
      <c r="SF68" s="3"/>
      <c r="SG68" s="5"/>
      <c r="SH68" s="3"/>
      <c r="SI68" s="4"/>
      <c r="SJ68" s="3"/>
      <c r="SK68" s="4"/>
      <c r="SL68" s="3"/>
      <c r="SM68" s="5"/>
      <c r="SN68" s="3"/>
      <c r="SO68" s="4"/>
      <c r="SP68" s="3"/>
      <c r="SQ68" s="4"/>
      <c r="SR68" s="3"/>
      <c r="SS68" s="4"/>
      <c r="ST68" s="3"/>
      <c r="SU68" s="5"/>
      <c r="SV68" s="3"/>
      <c r="SW68" s="4"/>
      <c r="SX68" s="3"/>
      <c r="SY68" s="4"/>
      <c r="SZ68" s="3"/>
      <c r="TA68" s="5"/>
      <c r="TB68" s="3"/>
      <c r="TC68" s="4"/>
      <c r="TD68" s="3"/>
      <c r="TE68" s="4"/>
      <c r="TF68" s="3"/>
      <c r="TG68" s="4"/>
      <c r="TH68" s="3"/>
      <c r="TI68" s="5"/>
      <c r="TJ68" s="3"/>
      <c r="TK68" s="4"/>
      <c r="TL68" s="3"/>
      <c r="TM68" s="4"/>
      <c r="TN68" s="3"/>
      <c r="TO68" s="4"/>
      <c r="TP68" s="3"/>
      <c r="TQ68" s="4"/>
      <c r="TR68" s="3"/>
      <c r="TS68" s="4"/>
      <c r="TT68" s="3"/>
      <c r="TU68" s="4"/>
      <c r="TV68" s="3"/>
      <c r="TW68" s="5"/>
      <c r="TX68" s="3"/>
      <c r="TY68" s="4"/>
      <c r="TZ68" s="3"/>
      <c r="UA68" s="4"/>
      <c r="UB68" s="3"/>
      <c r="UC68" s="4"/>
      <c r="UD68" s="3"/>
      <c r="UE68" s="4"/>
      <c r="UF68" s="3"/>
      <c r="UG68" s="4"/>
      <c r="UH68" s="3"/>
      <c r="UI68" s="4"/>
      <c r="UJ68" s="3"/>
      <c r="UK68" s="5"/>
      <c r="UL68" s="3"/>
      <c r="UM68" s="4"/>
      <c r="UN68" s="3"/>
      <c r="UO68" s="4"/>
      <c r="UP68" s="3"/>
      <c r="UQ68" s="4"/>
      <c r="UR68" s="3"/>
      <c r="US68" s="4"/>
      <c r="UT68" s="3"/>
      <c r="UU68" s="4"/>
      <c r="UV68" s="3"/>
      <c r="UW68" s="4"/>
      <c r="UX68" s="3"/>
      <c r="UY68" s="5"/>
      <c r="UZ68" s="3"/>
      <c r="VA68" s="4"/>
      <c r="VB68" s="3"/>
      <c r="VC68" s="5"/>
      <c r="VD68" s="3"/>
      <c r="VE68" s="4"/>
      <c r="VF68" s="3"/>
      <c r="VG68" s="4"/>
      <c r="VH68" s="3"/>
      <c r="VI68" s="4"/>
      <c r="VJ68" s="3"/>
      <c r="VK68" s="5"/>
      <c r="VL68" s="3"/>
      <c r="VM68" s="5"/>
      <c r="VN68" s="3"/>
      <c r="VO68" s="4"/>
      <c r="VP68" s="3"/>
      <c r="VQ68" s="4"/>
      <c r="VR68" s="3"/>
      <c r="VS68" s="5"/>
      <c r="VT68" s="3"/>
      <c r="VU68" s="4"/>
      <c r="VV68" s="3"/>
      <c r="VW68" s="4"/>
      <c r="VX68" s="3"/>
      <c r="VY68" s="5"/>
      <c r="VZ68" s="3"/>
      <c r="WA68" s="5"/>
      <c r="WB68" s="3"/>
      <c r="WC68" s="4"/>
      <c r="WD68" s="3"/>
      <c r="WE68" s="4"/>
      <c r="WF68" s="3"/>
      <c r="WG68" s="5"/>
      <c r="WH68" s="3"/>
      <c r="WI68" s="4"/>
      <c r="WJ68" s="3"/>
      <c r="WK68" s="4"/>
      <c r="WL68" s="3"/>
      <c r="WM68" s="5"/>
      <c r="WN68" s="3"/>
      <c r="WO68" s="5"/>
      <c r="WP68" s="3"/>
      <c r="WQ68" s="4"/>
      <c r="WR68" s="3"/>
      <c r="WS68" s="4"/>
      <c r="WT68" s="3"/>
      <c r="WU68" s="5"/>
      <c r="WV68" s="3"/>
      <c r="WW68" s="4"/>
      <c r="WX68" s="3"/>
      <c r="WY68" s="4"/>
      <c r="WZ68" s="3"/>
      <c r="XA68" s="5"/>
      <c r="XB68" s="3"/>
      <c r="XC68" s="5"/>
      <c r="XD68" s="3"/>
      <c r="XE68" s="4"/>
      <c r="XF68" s="3"/>
      <c r="XG68" s="4"/>
      <c r="XH68" s="3"/>
      <c r="XI68" s="5"/>
      <c r="XJ68" s="3"/>
      <c r="XK68" s="4"/>
      <c r="XL68" s="3"/>
      <c r="XM68" s="4"/>
      <c r="XN68" s="3"/>
      <c r="XO68" s="5"/>
      <c r="XP68" s="3"/>
      <c r="XQ68" s="5"/>
      <c r="XR68" s="3"/>
      <c r="XS68" s="4"/>
      <c r="XT68" s="3"/>
      <c r="XU68" s="4"/>
      <c r="XV68" s="3"/>
      <c r="XW68" s="5"/>
      <c r="XX68" s="3"/>
      <c r="XY68" s="4"/>
      <c r="XZ68" s="3"/>
      <c r="YA68" s="4"/>
      <c r="YB68" s="3"/>
      <c r="YC68" s="4"/>
      <c r="YD68" s="3"/>
      <c r="YE68" s="5"/>
      <c r="YF68" s="3"/>
      <c r="YG68" s="4"/>
      <c r="YH68" s="3"/>
      <c r="YI68" s="4"/>
      <c r="YJ68" s="3"/>
      <c r="YK68" s="4"/>
      <c r="YL68" s="3"/>
      <c r="YM68" s="4"/>
      <c r="YN68" s="3"/>
      <c r="YO68" s="4"/>
      <c r="YP68" s="3"/>
      <c r="YQ68" s="4"/>
      <c r="YR68" s="3"/>
      <c r="YS68" s="5"/>
      <c r="YT68" s="3"/>
      <c r="YU68" s="4"/>
      <c r="YV68" s="3"/>
      <c r="YW68" s="5"/>
      <c r="YX68" s="3"/>
      <c r="YY68" s="4"/>
      <c r="YZ68" s="3"/>
      <c r="ZA68" s="4"/>
      <c r="ZB68" s="3"/>
      <c r="ZC68" s="4"/>
      <c r="ZD68" s="3"/>
      <c r="ZE68" s="5"/>
      <c r="ZF68" s="3"/>
      <c r="ZG68" s="5"/>
      <c r="ZH68" s="3"/>
      <c r="ZI68" s="4"/>
      <c r="ZJ68" s="3"/>
      <c r="ZK68" s="4"/>
      <c r="ZL68" s="3"/>
      <c r="ZM68" s="5"/>
      <c r="ZN68" s="3"/>
      <c r="ZO68" s="4"/>
      <c r="ZP68" s="3"/>
      <c r="ZQ68" s="4"/>
      <c r="ZR68" s="3"/>
      <c r="ZS68" s="5"/>
      <c r="ZT68" s="3"/>
      <c r="ZU68" s="5"/>
      <c r="ZV68" s="3"/>
      <c r="ZW68" s="4"/>
      <c r="ZX68" s="3"/>
      <c r="ZY68" s="4"/>
      <c r="ZZ68" s="3"/>
      <c r="AAA68" s="5"/>
      <c r="AAB68" s="3"/>
      <c r="AAC68" s="4"/>
      <c r="AAD68" s="3"/>
      <c r="AAE68" s="4"/>
      <c r="AAF68" s="3"/>
      <c r="AAG68" s="5"/>
      <c r="AAH68" s="3"/>
      <c r="AAI68" s="5"/>
      <c r="AAJ68" s="3"/>
      <c r="AAK68" s="4"/>
      <c r="AAL68" s="3"/>
      <c r="AAM68" s="4"/>
      <c r="AAN68" s="3"/>
      <c r="AAO68" s="5"/>
      <c r="AAP68" s="3"/>
      <c r="AAQ68" s="4"/>
      <c r="AAR68" s="3"/>
      <c r="AAS68" s="4"/>
      <c r="AAT68" s="3"/>
      <c r="AAU68" s="5"/>
      <c r="AAV68" s="3"/>
      <c r="AAW68" s="5"/>
      <c r="AAX68" s="3"/>
      <c r="AAY68" s="4"/>
      <c r="AAZ68" s="3"/>
      <c r="ABA68" s="4"/>
      <c r="ABB68" s="3"/>
      <c r="ABC68" s="5"/>
      <c r="ABD68" s="3"/>
      <c r="ABE68" s="4"/>
      <c r="ABF68" s="3"/>
      <c r="ABG68" s="4"/>
      <c r="ABH68" s="3"/>
      <c r="ABI68" s="5"/>
      <c r="ABJ68" s="3"/>
      <c r="ABK68" s="5"/>
      <c r="ABL68" s="3"/>
      <c r="ABM68" s="4"/>
      <c r="ABN68" s="3"/>
      <c r="ABO68" s="4"/>
      <c r="ABP68" s="3"/>
      <c r="ABQ68" s="5"/>
      <c r="ABR68" s="3"/>
      <c r="ABS68" s="4"/>
      <c r="ABT68" s="3"/>
      <c r="ABU68" s="4"/>
      <c r="ABV68" s="3"/>
      <c r="ABW68" s="4"/>
      <c r="ABX68" s="3"/>
      <c r="ABY68" s="5"/>
      <c r="ABZ68" s="3"/>
      <c r="ACA68" s="4"/>
      <c r="ACB68" s="3"/>
      <c r="ACC68" s="4"/>
      <c r="ACD68" s="3"/>
      <c r="ACE68" s="4"/>
      <c r="ACF68" s="3"/>
      <c r="ACG68" s="4"/>
      <c r="ACH68" s="3"/>
      <c r="ACI68" s="4"/>
      <c r="ACJ68" s="3"/>
      <c r="ACK68" s="4"/>
      <c r="ACL68" s="3"/>
      <c r="ACM68" s="5"/>
      <c r="ACN68" s="3"/>
      <c r="ACO68" s="4"/>
      <c r="ACP68" s="3"/>
      <c r="ACQ68" s="5"/>
      <c r="ACR68" s="3"/>
      <c r="ACS68" s="4"/>
      <c r="ACT68" s="3"/>
      <c r="ACU68" s="4"/>
      <c r="ACV68" s="3"/>
      <c r="ACW68" s="4"/>
      <c r="ACX68" s="3"/>
      <c r="ACY68" s="5"/>
      <c r="ACZ68" s="3"/>
      <c r="ADA68" s="5"/>
      <c r="ADB68" s="3"/>
      <c r="ADC68" s="4"/>
      <c r="ADD68" s="3"/>
      <c r="ADE68" s="4"/>
      <c r="ADF68" s="3"/>
      <c r="ADG68" s="5"/>
    </row>
    <row r="69" spans="1:787" ht="20.25" customHeight="1">
      <c r="A69" s="259"/>
      <c r="B69" s="261"/>
      <c r="C69" s="56">
        <f>IF(B68="","",CONCATENATE(B68,1))</f>
      </c>
      <c r="D69" s="3"/>
      <c r="E69" s="4"/>
      <c r="F69" s="3"/>
      <c r="G69" s="4"/>
      <c r="H69" s="3"/>
      <c r="I69" s="4"/>
      <c r="J69" s="3"/>
      <c r="K69" s="5"/>
      <c r="L69" s="3"/>
      <c r="M69" s="4"/>
      <c r="N69" s="3"/>
      <c r="O69" s="4"/>
      <c r="P69" s="3"/>
      <c r="Q69" s="5"/>
      <c r="R69" s="3"/>
      <c r="S69" s="4"/>
      <c r="T69" s="3"/>
      <c r="U69" s="4"/>
      <c r="V69" s="3"/>
      <c r="W69" s="4"/>
      <c r="X69" s="3"/>
      <c r="Y69" s="5"/>
      <c r="Z69" s="3"/>
      <c r="AA69" s="4"/>
      <c r="AB69" s="3"/>
      <c r="AC69" s="4"/>
      <c r="AD69" s="3"/>
      <c r="AE69" s="5"/>
      <c r="AF69" s="3"/>
      <c r="AG69" s="4"/>
      <c r="AH69" s="3"/>
      <c r="AI69" s="4"/>
      <c r="AJ69" s="3"/>
      <c r="AK69" s="4"/>
      <c r="AL69" s="3"/>
      <c r="AM69" s="5"/>
      <c r="AN69" s="3"/>
      <c r="AO69" s="4"/>
      <c r="AP69" s="3"/>
      <c r="AQ69" s="4"/>
      <c r="AR69" s="3"/>
      <c r="AS69" s="4"/>
      <c r="AT69" s="3"/>
      <c r="AU69" s="4"/>
      <c r="AV69" s="3"/>
      <c r="AW69" s="4"/>
      <c r="AX69" s="3"/>
      <c r="AY69" s="4"/>
      <c r="AZ69" s="3"/>
      <c r="BA69" s="5"/>
      <c r="BB69" s="3"/>
      <c r="BC69" s="4"/>
      <c r="BD69" s="3"/>
      <c r="BE69" s="4"/>
      <c r="BF69" s="3"/>
      <c r="BG69" s="4"/>
      <c r="BH69" s="3"/>
      <c r="BI69" s="4"/>
      <c r="BJ69" s="3"/>
      <c r="BK69" s="4"/>
      <c r="BL69" s="3"/>
      <c r="BM69" s="4"/>
      <c r="BN69" s="3"/>
      <c r="BO69" s="5"/>
      <c r="BP69" s="3"/>
      <c r="BQ69" s="4"/>
      <c r="BR69" s="3"/>
      <c r="BS69" s="4"/>
      <c r="BT69" s="3"/>
      <c r="BU69" s="4"/>
      <c r="BV69" s="3"/>
      <c r="BW69" s="4"/>
      <c r="BX69" s="3"/>
      <c r="BY69" s="4"/>
      <c r="BZ69" s="3"/>
      <c r="CA69" s="4"/>
      <c r="CB69" s="3"/>
      <c r="CC69" s="5"/>
      <c r="CD69" s="3"/>
      <c r="CE69" s="4"/>
      <c r="CF69" s="3"/>
      <c r="CG69" s="5"/>
      <c r="CH69" s="3"/>
      <c r="CI69" s="4"/>
      <c r="CJ69" s="3"/>
      <c r="CK69" s="4"/>
      <c r="CL69" s="3"/>
      <c r="CM69" s="4"/>
      <c r="CN69" s="3"/>
      <c r="CO69" s="5"/>
      <c r="CP69" s="3"/>
      <c r="CQ69" s="5"/>
      <c r="CR69" s="3"/>
      <c r="CS69" s="4"/>
      <c r="CT69" s="3"/>
      <c r="CU69" s="4"/>
      <c r="CV69" s="3"/>
      <c r="CW69" s="5"/>
      <c r="CX69" s="3"/>
      <c r="CY69" s="4"/>
      <c r="CZ69" s="3"/>
      <c r="DA69" s="4"/>
      <c r="DB69" s="3"/>
      <c r="DC69" s="4"/>
      <c r="DD69" s="3"/>
      <c r="DE69" s="5"/>
      <c r="DF69" s="3"/>
      <c r="DG69" s="4"/>
      <c r="DH69" s="3"/>
      <c r="DI69" s="4"/>
      <c r="DJ69" s="3"/>
      <c r="DK69" s="5"/>
      <c r="DL69" s="3"/>
      <c r="DM69" s="4"/>
      <c r="DN69" s="3"/>
      <c r="DO69" s="4"/>
      <c r="DP69" s="3"/>
      <c r="DQ69" s="4"/>
      <c r="DR69" s="3"/>
      <c r="DS69" s="5"/>
      <c r="DT69" s="3"/>
      <c r="DU69" s="4"/>
      <c r="DV69" s="3"/>
      <c r="DW69" s="4"/>
      <c r="DX69" s="3"/>
      <c r="DY69" s="5"/>
      <c r="DZ69" s="3"/>
      <c r="EA69" s="4"/>
      <c r="EB69" s="3"/>
      <c r="EC69" s="4"/>
      <c r="ED69" s="3"/>
      <c r="EE69" s="4"/>
      <c r="EF69" s="3"/>
      <c r="EG69" s="5"/>
      <c r="EH69" s="3"/>
      <c r="EI69" s="4"/>
      <c r="EJ69" s="3"/>
      <c r="EK69" s="4"/>
      <c r="EL69" s="3"/>
      <c r="EM69" s="4"/>
      <c r="EN69" s="3"/>
      <c r="EO69" s="4"/>
      <c r="EP69" s="3"/>
      <c r="EQ69" s="4"/>
      <c r="ER69" s="3"/>
      <c r="ES69" s="4"/>
      <c r="ET69" s="3"/>
      <c r="EU69" s="5"/>
      <c r="EV69" s="3"/>
      <c r="EW69" s="4"/>
      <c r="EX69" s="3"/>
      <c r="EY69" s="4"/>
      <c r="EZ69" s="3"/>
      <c r="FA69" s="4"/>
      <c r="FB69" s="3"/>
      <c r="FC69" s="4"/>
      <c r="FD69" s="3"/>
      <c r="FE69" s="4"/>
      <c r="FF69" s="3"/>
      <c r="FG69" s="4"/>
      <c r="FH69" s="3"/>
      <c r="FI69" s="5"/>
      <c r="FJ69" s="3"/>
      <c r="FK69" s="4"/>
      <c r="FL69" s="3"/>
      <c r="FM69" s="4"/>
      <c r="FN69" s="3"/>
      <c r="FO69" s="4"/>
      <c r="FP69" s="3"/>
      <c r="FQ69" s="4"/>
      <c r="FR69" s="3"/>
      <c r="FS69" s="4"/>
      <c r="FT69" s="3"/>
      <c r="FU69" s="4"/>
      <c r="FV69" s="3"/>
      <c r="FW69" s="5"/>
      <c r="FX69" s="3"/>
      <c r="FY69" s="4"/>
      <c r="FZ69" s="3"/>
      <c r="GA69" s="5"/>
      <c r="GB69" s="3"/>
      <c r="GC69" s="4"/>
      <c r="GD69" s="3"/>
      <c r="GE69" s="4"/>
      <c r="GF69" s="3"/>
      <c r="GG69" s="4"/>
      <c r="GH69" s="3"/>
      <c r="GI69" s="5"/>
      <c r="GJ69" s="3"/>
      <c r="GK69" s="5"/>
      <c r="GL69" s="3"/>
      <c r="GM69" s="4"/>
      <c r="GN69" s="3"/>
      <c r="GO69" s="4"/>
      <c r="GP69" s="3"/>
      <c r="GQ69" s="5"/>
      <c r="GR69" s="3"/>
      <c r="GS69" s="4"/>
      <c r="GT69" s="3"/>
      <c r="GU69" s="4"/>
      <c r="GV69" s="3"/>
      <c r="GW69" s="4"/>
      <c r="GX69" s="3"/>
      <c r="GY69" s="5"/>
      <c r="GZ69" s="3"/>
      <c r="HA69" s="4"/>
      <c r="HB69" s="3"/>
      <c r="HC69" s="4"/>
      <c r="HD69" s="3"/>
      <c r="HE69" s="5"/>
      <c r="HF69" s="3"/>
      <c r="HG69" s="4"/>
      <c r="HH69" s="3"/>
      <c r="HI69" s="4"/>
      <c r="HJ69" s="3"/>
      <c r="HK69" s="4"/>
      <c r="HL69" s="3"/>
      <c r="HM69" s="5"/>
      <c r="HN69" s="3"/>
      <c r="HO69" s="4"/>
      <c r="HP69" s="3"/>
      <c r="HQ69" s="4"/>
      <c r="HR69" s="3"/>
      <c r="HS69" s="5"/>
      <c r="HT69" s="3"/>
      <c r="HU69" s="4"/>
      <c r="HV69" s="3"/>
      <c r="HW69" s="4"/>
      <c r="HX69" s="3"/>
      <c r="HY69" s="4"/>
      <c r="HZ69" s="3"/>
      <c r="IA69" s="5"/>
      <c r="IB69" s="3"/>
      <c r="IC69" s="4"/>
      <c r="ID69" s="3"/>
      <c r="IE69" s="4"/>
      <c r="IF69" s="3"/>
      <c r="IG69" s="4"/>
      <c r="IH69" s="3"/>
      <c r="II69" s="4"/>
      <c r="IJ69" s="3"/>
      <c r="IK69" s="4"/>
      <c r="IL69" s="3"/>
      <c r="IM69" s="4"/>
      <c r="IN69" s="3"/>
      <c r="IO69" s="5"/>
      <c r="IP69" s="3"/>
      <c r="IQ69" s="4"/>
      <c r="IR69" s="3"/>
      <c r="IS69" s="4"/>
      <c r="IT69" s="3"/>
      <c r="IU69" s="4"/>
      <c r="IV69" s="3"/>
      <c r="IW69" s="4"/>
      <c r="IX69" s="3"/>
      <c r="IY69" s="4"/>
      <c r="IZ69" s="3"/>
      <c r="JA69" s="4"/>
      <c r="JB69" s="3"/>
      <c r="JC69" s="5"/>
      <c r="JD69" s="3"/>
      <c r="JE69" s="4"/>
      <c r="JF69" s="3"/>
      <c r="JG69" s="4"/>
      <c r="JH69" s="3"/>
      <c r="JI69" s="4"/>
      <c r="JJ69" s="3"/>
      <c r="JK69" s="4"/>
      <c r="JL69" s="3"/>
      <c r="JM69" s="4"/>
      <c r="JN69" s="3"/>
      <c r="JO69" s="4"/>
      <c r="JP69" s="3"/>
      <c r="JQ69" s="5"/>
      <c r="JR69" s="3"/>
      <c r="JS69" s="4"/>
      <c r="JT69" s="3"/>
      <c r="JU69" s="5"/>
      <c r="JV69" s="3"/>
      <c r="JW69" s="4"/>
      <c r="JX69" s="3"/>
      <c r="JY69" s="4"/>
      <c r="JZ69" s="3"/>
      <c r="KA69" s="4"/>
      <c r="KB69" s="3"/>
      <c r="KC69" s="5"/>
      <c r="KD69" s="3"/>
      <c r="KE69" s="5"/>
      <c r="KF69" s="3"/>
      <c r="KG69" s="4"/>
      <c r="KH69" s="3"/>
      <c r="KI69" s="4"/>
      <c r="KJ69" s="3"/>
      <c r="KK69" s="5"/>
      <c r="KL69" s="3"/>
      <c r="KM69" s="4"/>
      <c r="KN69" s="3"/>
      <c r="KO69" s="4"/>
      <c r="KP69" s="3"/>
      <c r="KQ69" s="4"/>
      <c r="KR69" s="3"/>
      <c r="KS69" s="5"/>
      <c r="KT69" s="3"/>
      <c r="KU69" s="4"/>
      <c r="KV69" s="3"/>
      <c r="KW69" s="4"/>
      <c r="KX69" s="3"/>
      <c r="KY69" s="5"/>
      <c r="KZ69" s="3"/>
      <c r="LA69" s="4"/>
      <c r="LB69" s="3"/>
      <c r="LC69" s="4"/>
      <c r="LD69" s="3"/>
      <c r="LE69" s="4"/>
      <c r="LF69" s="3"/>
      <c r="LG69" s="5"/>
      <c r="LH69" s="3"/>
      <c r="LI69" s="4"/>
      <c r="LJ69" s="3"/>
      <c r="LK69" s="4"/>
      <c r="LL69" s="3"/>
      <c r="LM69" s="5"/>
      <c r="LN69" s="3"/>
      <c r="LO69" s="4"/>
      <c r="LP69" s="3"/>
      <c r="LQ69" s="4"/>
      <c r="LR69" s="3"/>
      <c r="LS69" s="4"/>
      <c r="LT69" s="3"/>
      <c r="LU69" s="5"/>
      <c r="LV69" s="3"/>
      <c r="LW69" s="4"/>
      <c r="LX69" s="3"/>
      <c r="LY69" s="4"/>
      <c r="LZ69" s="3"/>
      <c r="MA69" s="4"/>
      <c r="MB69" s="3"/>
      <c r="MC69" s="4"/>
      <c r="MD69" s="3"/>
      <c r="ME69" s="4"/>
      <c r="MF69" s="3"/>
      <c r="MG69" s="4"/>
      <c r="MH69" s="3"/>
      <c r="MI69" s="5"/>
      <c r="MJ69" s="3"/>
      <c r="MK69" s="4"/>
      <c r="ML69" s="3"/>
      <c r="MM69" s="4"/>
      <c r="MN69" s="3"/>
      <c r="MO69" s="4"/>
      <c r="MP69" s="3"/>
      <c r="MQ69" s="4"/>
      <c r="MR69" s="3"/>
      <c r="MS69" s="4"/>
      <c r="MT69" s="3"/>
      <c r="MU69" s="4"/>
      <c r="MV69" s="3"/>
      <c r="MW69" s="5"/>
      <c r="MX69" s="3"/>
      <c r="MY69" s="4"/>
      <c r="MZ69" s="3"/>
      <c r="NA69" s="4"/>
      <c r="NB69" s="3"/>
      <c r="NC69" s="4"/>
      <c r="ND69" s="3"/>
      <c r="NE69" s="4"/>
      <c r="NF69" s="3"/>
      <c r="NG69" s="4"/>
      <c r="NH69" s="3"/>
      <c r="NI69" s="4"/>
      <c r="NJ69" s="3"/>
      <c r="NK69" s="5"/>
      <c r="NL69" s="3"/>
      <c r="NM69" s="4"/>
      <c r="NN69" s="3"/>
      <c r="NO69" s="5"/>
      <c r="NP69" s="3"/>
      <c r="NQ69" s="4"/>
      <c r="NR69" s="3"/>
      <c r="NS69" s="4"/>
      <c r="NT69" s="3"/>
      <c r="NU69" s="4"/>
      <c r="NV69" s="3"/>
      <c r="NW69" s="5"/>
      <c r="NX69" s="3"/>
      <c r="NY69" s="5"/>
      <c r="NZ69" s="3"/>
      <c r="OA69" s="4"/>
      <c r="OB69" s="3"/>
      <c r="OC69" s="4"/>
      <c r="OD69" s="3"/>
      <c r="OE69" s="5"/>
      <c r="OF69" s="3"/>
      <c r="OG69" s="4"/>
      <c r="OH69" s="3"/>
      <c r="OI69" s="4"/>
      <c r="OJ69" s="3"/>
      <c r="OK69" s="4"/>
      <c r="OL69" s="3"/>
      <c r="OM69" s="5"/>
      <c r="ON69" s="3"/>
      <c r="OO69" s="4"/>
      <c r="OP69" s="3"/>
      <c r="OQ69" s="4"/>
      <c r="OR69" s="3"/>
      <c r="OS69" s="5"/>
      <c r="OT69" s="3"/>
      <c r="OU69" s="4"/>
      <c r="OV69" s="3"/>
      <c r="OW69" s="4"/>
      <c r="OX69" s="3"/>
      <c r="OY69" s="4"/>
      <c r="OZ69" s="3"/>
      <c r="PA69" s="5"/>
      <c r="PB69" s="3"/>
      <c r="PC69" s="4"/>
      <c r="PD69" s="3"/>
      <c r="PE69" s="4"/>
      <c r="PF69" s="3"/>
      <c r="PG69" s="5"/>
      <c r="PH69" s="3"/>
      <c r="PI69" s="4"/>
      <c r="PJ69" s="3"/>
      <c r="PK69" s="4"/>
      <c r="PL69" s="3"/>
      <c r="PM69" s="4"/>
      <c r="PN69" s="3"/>
      <c r="PO69" s="5"/>
      <c r="PP69" s="3"/>
      <c r="PQ69" s="4"/>
      <c r="PR69" s="3"/>
      <c r="PS69" s="4"/>
      <c r="PT69" s="3"/>
      <c r="PU69" s="4"/>
      <c r="PV69" s="3"/>
      <c r="PW69" s="4"/>
      <c r="PX69" s="3"/>
      <c r="PY69" s="4"/>
      <c r="PZ69" s="3"/>
      <c r="QA69" s="4"/>
      <c r="QB69" s="3"/>
      <c r="QC69" s="5"/>
      <c r="QD69" s="3"/>
      <c r="QE69" s="4"/>
      <c r="QF69" s="3"/>
      <c r="QG69" s="4"/>
      <c r="QH69" s="3"/>
      <c r="QI69" s="4"/>
      <c r="QJ69" s="3"/>
      <c r="QK69" s="4"/>
      <c r="QL69" s="3"/>
      <c r="QM69" s="4"/>
      <c r="QN69" s="3"/>
      <c r="QO69" s="4"/>
      <c r="QP69" s="3"/>
      <c r="QQ69" s="5"/>
      <c r="QR69" s="3"/>
      <c r="QS69" s="4"/>
      <c r="QT69" s="3"/>
      <c r="QU69" s="4"/>
      <c r="QV69" s="3"/>
      <c r="QW69" s="4"/>
      <c r="QX69" s="3"/>
      <c r="QY69" s="4"/>
      <c r="QZ69" s="3"/>
      <c r="RA69" s="4"/>
      <c r="RB69" s="3"/>
      <c r="RC69" s="4"/>
      <c r="RD69" s="3"/>
      <c r="RE69" s="5"/>
      <c r="RF69" s="3"/>
      <c r="RG69" s="4"/>
      <c r="RH69" s="3"/>
      <c r="RI69" s="5"/>
      <c r="RJ69" s="3"/>
      <c r="RK69" s="4"/>
      <c r="RL69" s="3"/>
      <c r="RM69" s="4"/>
      <c r="RN69" s="3"/>
      <c r="RO69" s="4"/>
      <c r="RP69" s="3"/>
      <c r="RQ69" s="5"/>
      <c r="RR69" s="3"/>
      <c r="RS69" s="5"/>
      <c r="RT69" s="3"/>
      <c r="RU69" s="4"/>
      <c r="RV69" s="3"/>
      <c r="RW69" s="4"/>
      <c r="RX69" s="3"/>
      <c r="RY69" s="5"/>
      <c r="RZ69" s="3"/>
      <c r="SA69" s="4"/>
      <c r="SB69" s="3"/>
      <c r="SC69" s="4"/>
      <c r="SD69" s="3"/>
      <c r="SE69" s="4"/>
      <c r="SF69" s="3"/>
      <c r="SG69" s="5"/>
      <c r="SH69" s="3"/>
      <c r="SI69" s="4"/>
      <c r="SJ69" s="3"/>
      <c r="SK69" s="4"/>
      <c r="SL69" s="3"/>
      <c r="SM69" s="5"/>
      <c r="SN69" s="3"/>
      <c r="SO69" s="4"/>
      <c r="SP69" s="3"/>
      <c r="SQ69" s="4"/>
      <c r="SR69" s="3"/>
      <c r="SS69" s="4"/>
      <c r="ST69" s="3"/>
      <c r="SU69" s="5"/>
      <c r="SV69" s="3"/>
      <c r="SW69" s="4"/>
      <c r="SX69" s="3"/>
      <c r="SY69" s="4"/>
      <c r="SZ69" s="3"/>
      <c r="TA69" s="5"/>
      <c r="TB69" s="3"/>
      <c r="TC69" s="4"/>
      <c r="TD69" s="3"/>
      <c r="TE69" s="4"/>
      <c r="TF69" s="3"/>
      <c r="TG69" s="4"/>
      <c r="TH69" s="3"/>
      <c r="TI69" s="5"/>
      <c r="TJ69" s="3"/>
      <c r="TK69" s="4"/>
      <c r="TL69" s="3"/>
      <c r="TM69" s="4"/>
      <c r="TN69" s="3"/>
      <c r="TO69" s="4"/>
      <c r="TP69" s="3"/>
      <c r="TQ69" s="4"/>
      <c r="TR69" s="3"/>
      <c r="TS69" s="4"/>
      <c r="TT69" s="3"/>
      <c r="TU69" s="4"/>
      <c r="TV69" s="3"/>
      <c r="TW69" s="5"/>
      <c r="TX69" s="3"/>
      <c r="TY69" s="4"/>
      <c r="TZ69" s="3"/>
      <c r="UA69" s="4"/>
      <c r="UB69" s="3"/>
      <c r="UC69" s="4"/>
      <c r="UD69" s="3"/>
      <c r="UE69" s="4"/>
      <c r="UF69" s="3"/>
      <c r="UG69" s="4"/>
      <c r="UH69" s="3"/>
      <c r="UI69" s="4"/>
      <c r="UJ69" s="3"/>
      <c r="UK69" s="5"/>
      <c r="UL69" s="3"/>
      <c r="UM69" s="4"/>
      <c r="UN69" s="3"/>
      <c r="UO69" s="4"/>
      <c r="UP69" s="3"/>
      <c r="UQ69" s="4"/>
      <c r="UR69" s="3"/>
      <c r="US69" s="4"/>
      <c r="UT69" s="3"/>
      <c r="UU69" s="4"/>
      <c r="UV69" s="3"/>
      <c r="UW69" s="4"/>
      <c r="UX69" s="3"/>
      <c r="UY69" s="5"/>
      <c r="UZ69" s="3"/>
      <c r="VA69" s="4"/>
      <c r="VB69" s="3"/>
      <c r="VC69" s="5"/>
      <c r="VD69" s="3"/>
      <c r="VE69" s="4"/>
      <c r="VF69" s="3"/>
      <c r="VG69" s="4"/>
      <c r="VH69" s="3"/>
      <c r="VI69" s="4"/>
      <c r="VJ69" s="3"/>
      <c r="VK69" s="5"/>
      <c r="VL69" s="3"/>
      <c r="VM69" s="5"/>
      <c r="VN69" s="3"/>
      <c r="VO69" s="4"/>
      <c r="VP69" s="3"/>
      <c r="VQ69" s="4"/>
      <c r="VR69" s="3"/>
      <c r="VS69" s="5"/>
      <c r="VT69" s="3"/>
      <c r="VU69" s="4"/>
      <c r="VV69" s="3"/>
      <c r="VW69" s="4"/>
      <c r="VX69" s="3"/>
      <c r="VY69" s="5"/>
      <c r="VZ69" s="3"/>
      <c r="WA69" s="5"/>
      <c r="WB69" s="3"/>
      <c r="WC69" s="4"/>
      <c r="WD69" s="3"/>
      <c r="WE69" s="4"/>
      <c r="WF69" s="3"/>
      <c r="WG69" s="5"/>
      <c r="WH69" s="3"/>
      <c r="WI69" s="4"/>
      <c r="WJ69" s="3"/>
      <c r="WK69" s="4"/>
      <c r="WL69" s="3"/>
      <c r="WM69" s="5"/>
      <c r="WN69" s="3"/>
      <c r="WO69" s="5"/>
      <c r="WP69" s="3"/>
      <c r="WQ69" s="4"/>
      <c r="WR69" s="3"/>
      <c r="WS69" s="4"/>
      <c r="WT69" s="3"/>
      <c r="WU69" s="5"/>
      <c r="WV69" s="3"/>
      <c r="WW69" s="4"/>
      <c r="WX69" s="3"/>
      <c r="WY69" s="4"/>
      <c r="WZ69" s="3"/>
      <c r="XA69" s="5"/>
      <c r="XB69" s="3"/>
      <c r="XC69" s="5"/>
      <c r="XD69" s="3"/>
      <c r="XE69" s="4"/>
      <c r="XF69" s="3"/>
      <c r="XG69" s="4"/>
      <c r="XH69" s="3"/>
      <c r="XI69" s="5"/>
      <c r="XJ69" s="3"/>
      <c r="XK69" s="4"/>
      <c r="XL69" s="3"/>
      <c r="XM69" s="4"/>
      <c r="XN69" s="3"/>
      <c r="XO69" s="5"/>
      <c r="XP69" s="3"/>
      <c r="XQ69" s="5"/>
      <c r="XR69" s="3"/>
      <c r="XS69" s="4"/>
      <c r="XT69" s="3"/>
      <c r="XU69" s="4"/>
      <c r="XV69" s="3"/>
      <c r="XW69" s="5"/>
      <c r="XX69" s="3"/>
      <c r="XY69" s="4"/>
      <c r="XZ69" s="3"/>
      <c r="YA69" s="4"/>
      <c r="YB69" s="3"/>
      <c r="YC69" s="4"/>
      <c r="YD69" s="3"/>
      <c r="YE69" s="5"/>
      <c r="YF69" s="3"/>
      <c r="YG69" s="4"/>
      <c r="YH69" s="3"/>
      <c r="YI69" s="4"/>
      <c r="YJ69" s="3"/>
      <c r="YK69" s="4"/>
      <c r="YL69" s="3"/>
      <c r="YM69" s="4"/>
      <c r="YN69" s="3"/>
      <c r="YO69" s="4"/>
      <c r="YP69" s="3"/>
      <c r="YQ69" s="4"/>
      <c r="YR69" s="3"/>
      <c r="YS69" s="5"/>
      <c r="YT69" s="3"/>
      <c r="YU69" s="4"/>
      <c r="YV69" s="3"/>
      <c r="YW69" s="5"/>
      <c r="YX69" s="3"/>
      <c r="YY69" s="4"/>
      <c r="YZ69" s="3"/>
      <c r="ZA69" s="4"/>
      <c r="ZB69" s="3"/>
      <c r="ZC69" s="4"/>
      <c r="ZD69" s="3"/>
      <c r="ZE69" s="5"/>
      <c r="ZF69" s="3"/>
      <c r="ZG69" s="5"/>
      <c r="ZH69" s="3"/>
      <c r="ZI69" s="4"/>
      <c r="ZJ69" s="3"/>
      <c r="ZK69" s="4"/>
      <c r="ZL69" s="3"/>
      <c r="ZM69" s="5"/>
      <c r="ZN69" s="3"/>
      <c r="ZO69" s="4"/>
      <c r="ZP69" s="3"/>
      <c r="ZQ69" s="4"/>
      <c r="ZR69" s="3"/>
      <c r="ZS69" s="5"/>
      <c r="ZT69" s="3"/>
      <c r="ZU69" s="5"/>
      <c r="ZV69" s="3"/>
      <c r="ZW69" s="4"/>
      <c r="ZX69" s="3"/>
      <c r="ZY69" s="4"/>
      <c r="ZZ69" s="3"/>
      <c r="AAA69" s="5"/>
      <c r="AAB69" s="3"/>
      <c r="AAC69" s="4"/>
      <c r="AAD69" s="3"/>
      <c r="AAE69" s="4"/>
      <c r="AAF69" s="3"/>
      <c r="AAG69" s="5"/>
      <c r="AAH69" s="3"/>
      <c r="AAI69" s="5"/>
      <c r="AAJ69" s="3"/>
      <c r="AAK69" s="4"/>
      <c r="AAL69" s="3"/>
      <c r="AAM69" s="4"/>
      <c r="AAN69" s="3"/>
      <c r="AAO69" s="5"/>
      <c r="AAP69" s="3"/>
      <c r="AAQ69" s="4"/>
      <c r="AAR69" s="3"/>
      <c r="AAS69" s="4"/>
      <c r="AAT69" s="3"/>
      <c r="AAU69" s="5"/>
      <c r="AAV69" s="3"/>
      <c r="AAW69" s="5"/>
      <c r="AAX69" s="3"/>
      <c r="AAY69" s="4"/>
      <c r="AAZ69" s="3"/>
      <c r="ABA69" s="4"/>
      <c r="ABB69" s="3"/>
      <c r="ABC69" s="5"/>
      <c r="ABD69" s="3"/>
      <c r="ABE69" s="4"/>
      <c r="ABF69" s="3"/>
      <c r="ABG69" s="4"/>
      <c r="ABH69" s="3"/>
      <c r="ABI69" s="5"/>
      <c r="ABJ69" s="3"/>
      <c r="ABK69" s="5"/>
      <c r="ABL69" s="3"/>
      <c r="ABM69" s="4"/>
      <c r="ABN69" s="3"/>
      <c r="ABO69" s="4"/>
      <c r="ABP69" s="3"/>
      <c r="ABQ69" s="5"/>
      <c r="ABR69" s="3"/>
      <c r="ABS69" s="4"/>
      <c r="ABT69" s="3"/>
      <c r="ABU69" s="4"/>
      <c r="ABV69" s="3"/>
      <c r="ABW69" s="4"/>
      <c r="ABX69" s="3"/>
      <c r="ABY69" s="5"/>
      <c r="ABZ69" s="3"/>
      <c r="ACA69" s="4"/>
      <c r="ACB69" s="3"/>
      <c r="ACC69" s="4"/>
      <c r="ACD69" s="3"/>
      <c r="ACE69" s="4"/>
      <c r="ACF69" s="3"/>
      <c r="ACG69" s="4"/>
      <c r="ACH69" s="3"/>
      <c r="ACI69" s="4"/>
      <c r="ACJ69" s="3"/>
      <c r="ACK69" s="4"/>
      <c r="ACL69" s="3"/>
      <c r="ACM69" s="5"/>
      <c r="ACN69" s="3"/>
      <c r="ACO69" s="4"/>
      <c r="ACP69" s="3"/>
      <c r="ACQ69" s="5"/>
      <c r="ACR69" s="3"/>
      <c r="ACS69" s="4"/>
      <c r="ACT69" s="3"/>
      <c r="ACU69" s="4"/>
      <c r="ACV69" s="3"/>
      <c r="ACW69" s="4"/>
      <c r="ACX69" s="3"/>
      <c r="ACY69" s="5"/>
      <c r="ACZ69" s="3"/>
      <c r="ADA69" s="5"/>
      <c r="ADB69" s="3"/>
      <c r="ADC69" s="4"/>
      <c r="ADD69" s="3"/>
      <c r="ADE69" s="4"/>
      <c r="ADF69" s="3"/>
      <c r="ADG69" s="5"/>
    </row>
    <row r="70" spans="1:787" ht="20.25" customHeight="1">
      <c r="A70" s="259">
        <v>35</v>
      </c>
      <c r="B70" s="253"/>
      <c r="C70" s="56">
        <f>IF(B70="","",B70)</f>
      </c>
      <c r="D70" s="3"/>
      <c r="E70" s="4"/>
      <c r="F70" s="3"/>
      <c r="G70" s="4"/>
      <c r="H70" s="3"/>
      <c r="I70" s="4"/>
      <c r="J70" s="3"/>
      <c r="K70" s="5"/>
      <c r="L70" s="3"/>
      <c r="M70" s="4"/>
      <c r="N70" s="3"/>
      <c r="O70" s="4"/>
      <c r="P70" s="3"/>
      <c r="Q70" s="5"/>
      <c r="R70" s="3"/>
      <c r="S70" s="4"/>
      <c r="T70" s="3"/>
      <c r="U70" s="4"/>
      <c r="V70" s="3"/>
      <c r="W70" s="4"/>
      <c r="X70" s="3"/>
      <c r="Y70" s="5"/>
      <c r="Z70" s="3"/>
      <c r="AA70" s="4"/>
      <c r="AB70" s="3"/>
      <c r="AC70" s="4"/>
      <c r="AD70" s="3"/>
      <c r="AE70" s="5"/>
      <c r="AF70" s="3"/>
      <c r="AG70" s="4"/>
      <c r="AH70" s="3"/>
      <c r="AI70" s="4"/>
      <c r="AJ70" s="3"/>
      <c r="AK70" s="4"/>
      <c r="AL70" s="3"/>
      <c r="AM70" s="5"/>
      <c r="AN70" s="3"/>
      <c r="AO70" s="4"/>
      <c r="AP70" s="3"/>
      <c r="AQ70" s="4"/>
      <c r="AR70" s="3"/>
      <c r="AS70" s="4"/>
      <c r="AT70" s="3"/>
      <c r="AU70" s="4"/>
      <c r="AV70" s="3"/>
      <c r="AW70" s="4"/>
      <c r="AX70" s="3"/>
      <c r="AY70" s="4"/>
      <c r="AZ70" s="3"/>
      <c r="BA70" s="5"/>
      <c r="BB70" s="3"/>
      <c r="BC70" s="4"/>
      <c r="BD70" s="3"/>
      <c r="BE70" s="4"/>
      <c r="BF70" s="3"/>
      <c r="BG70" s="4"/>
      <c r="BH70" s="3"/>
      <c r="BI70" s="4"/>
      <c r="BJ70" s="3"/>
      <c r="BK70" s="4"/>
      <c r="BL70" s="3"/>
      <c r="BM70" s="4"/>
      <c r="BN70" s="3"/>
      <c r="BO70" s="5"/>
      <c r="BP70" s="3"/>
      <c r="BQ70" s="4"/>
      <c r="BR70" s="3"/>
      <c r="BS70" s="4"/>
      <c r="BT70" s="3"/>
      <c r="BU70" s="4"/>
      <c r="BV70" s="3"/>
      <c r="BW70" s="4"/>
      <c r="BX70" s="3"/>
      <c r="BY70" s="4"/>
      <c r="BZ70" s="3"/>
      <c r="CA70" s="4"/>
      <c r="CB70" s="3"/>
      <c r="CC70" s="5"/>
      <c r="CD70" s="3"/>
      <c r="CE70" s="4"/>
      <c r="CF70" s="3"/>
      <c r="CG70" s="5"/>
      <c r="CH70" s="3"/>
      <c r="CI70" s="4"/>
      <c r="CJ70" s="3"/>
      <c r="CK70" s="4"/>
      <c r="CL70" s="3"/>
      <c r="CM70" s="4"/>
      <c r="CN70" s="3"/>
      <c r="CO70" s="5"/>
      <c r="CP70" s="3"/>
      <c r="CQ70" s="5"/>
      <c r="CR70" s="3"/>
      <c r="CS70" s="4"/>
      <c r="CT70" s="3"/>
      <c r="CU70" s="4"/>
      <c r="CV70" s="3"/>
      <c r="CW70" s="5"/>
      <c r="CX70" s="3"/>
      <c r="CY70" s="4"/>
      <c r="CZ70" s="3"/>
      <c r="DA70" s="4"/>
      <c r="DB70" s="3"/>
      <c r="DC70" s="4"/>
      <c r="DD70" s="3"/>
      <c r="DE70" s="5"/>
      <c r="DF70" s="3"/>
      <c r="DG70" s="4"/>
      <c r="DH70" s="3"/>
      <c r="DI70" s="4"/>
      <c r="DJ70" s="3"/>
      <c r="DK70" s="5"/>
      <c r="DL70" s="3"/>
      <c r="DM70" s="4"/>
      <c r="DN70" s="3"/>
      <c r="DO70" s="4"/>
      <c r="DP70" s="3"/>
      <c r="DQ70" s="4"/>
      <c r="DR70" s="3"/>
      <c r="DS70" s="5"/>
      <c r="DT70" s="3"/>
      <c r="DU70" s="4"/>
      <c r="DV70" s="3"/>
      <c r="DW70" s="4"/>
      <c r="DX70" s="3"/>
      <c r="DY70" s="5"/>
      <c r="DZ70" s="3"/>
      <c r="EA70" s="4"/>
      <c r="EB70" s="3"/>
      <c r="EC70" s="4"/>
      <c r="ED70" s="3"/>
      <c r="EE70" s="4"/>
      <c r="EF70" s="3"/>
      <c r="EG70" s="5"/>
      <c r="EH70" s="3"/>
      <c r="EI70" s="4"/>
      <c r="EJ70" s="3"/>
      <c r="EK70" s="4"/>
      <c r="EL70" s="3"/>
      <c r="EM70" s="4"/>
      <c r="EN70" s="3"/>
      <c r="EO70" s="4"/>
      <c r="EP70" s="3"/>
      <c r="EQ70" s="4"/>
      <c r="ER70" s="3"/>
      <c r="ES70" s="4"/>
      <c r="ET70" s="3"/>
      <c r="EU70" s="5"/>
      <c r="EV70" s="3"/>
      <c r="EW70" s="4"/>
      <c r="EX70" s="3"/>
      <c r="EY70" s="4"/>
      <c r="EZ70" s="3"/>
      <c r="FA70" s="4"/>
      <c r="FB70" s="3"/>
      <c r="FC70" s="4"/>
      <c r="FD70" s="3"/>
      <c r="FE70" s="4"/>
      <c r="FF70" s="3"/>
      <c r="FG70" s="4"/>
      <c r="FH70" s="3"/>
      <c r="FI70" s="5"/>
      <c r="FJ70" s="3"/>
      <c r="FK70" s="4"/>
      <c r="FL70" s="3"/>
      <c r="FM70" s="4"/>
      <c r="FN70" s="3"/>
      <c r="FO70" s="4"/>
      <c r="FP70" s="3"/>
      <c r="FQ70" s="4"/>
      <c r="FR70" s="3"/>
      <c r="FS70" s="4"/>
      <c r="FT70" s="3"/>
      <c r="FU70" s="4"/>
      <c r="FV70" s="3"/>
      <c r="FW70" s="5"/>
      <c r="FX70" s="3"/>
      <c r="FY70" s="4"/>
      <c r="FZ70" s="3"/>
      <c r="GA70" s="5"/>
      <c r="GB70" s="3"/>
      <c r="GC70" s="4"/>
      <c r="GD70" s="3"/>
      <c r="GE70" s="4"/>
      <c r="GF70" s="3"/>
      <c r="GG70" s="4"/>
      <c r="GH70" s="3"/>
      <c r="GI70" s="5"/>
      <c r="GJ70" s="3"/>
      <c r="GK70" s="5"/>
      <c r="GL70" s="3"/>
      <c r="GM70" s="4"/>
      <c r="GN70" s="3"/>
      <c r="GO70" s="4"/>
      <c r="GP70" s="3"/>
      <c r="GQ70" s="5"/>
      <c r="GR70" s="3"/>
      <c r="GS70" s="4"/>
      <c r="GT70" s="3"/>
      <c r="GU70" s="4"/>
      <c r="GV70" s="3"/>
      <c r="GW70" s="4"/>
      <c r="GX70" s="3"/>
      <c r="GY70" s="5"/>
      <c r="GZ70" s="3"/>
      <c r="HA70" s="4"/>
      <c r="HB70" s="3"/>
      <c r="HC70" s="4"/>
      <c r="HD70" s="3"/>
      <c r="HE70" s="5"/>
      <c r="HF70" s="3"/>
      <c r="HG70" s="4"/>
      <c r="HH70" s="3"/>
      <c r="HI70" s="4"/>
      <c r="HJ70" s="3"/>
      <c r="HK70" s="4"/>
      <c r="HL70" s="3"/>
      <c r="HM70" s="5"/>
      <c r="HN70" s="3"/>
      <c r="HO70" s="4"/>
      <c r="HP70" s="3"/>
      <c r="HQ70" s="4"/>
      <c r="HR70" s="3"/>
      <c r="HS70" s="5"/>
      <c r="HT70" s="3"/>
      <c r="HU70" s="4"/>
      <c r="HV70" s="3"/>
      <c r="HW70" s="4"/>
      <c r="HX70" s="3"/>
      <c r="HY70" s="4"/>
      <c r="HZ70" s="3"/>
      <c r="IA70" s="5"/>
      <c r="IB70" s="3"/>
      <c r="IC70" s="4"/>
      <c r="ID70" s="3"/>
      <c r="IE70" s="4"/>
      <c r="IF70" s="3"/>
      <c r="IG70" s="4"/>
      <c r="IH70" s="3"/>
      <c r="II70" s="4"/>
      <c r="IJ70" s="3"/>
      <c r="IK70" s="4"/>
      <c r="IL70" s="3"/>
      <c r="IM70" s="4"/>
      <c r="IN70" s="3"/>
      <c r="IO70" s="5"/>
      <c r="IP70" s="3"/>
      <c r="IQ70" s="4"/>
      <c r="IR70" s="3"/>
      <c r="IS70" s="4"/>
      <c r="IT70" s="3"/>
      <c r="IU70" s="4"/>
      <c r="IV70" s="3"/>
      <c r="IW70" s="4"/>
      <c r="IX70" s="3"/>
      <c r="IY70" s="4"/>
      <c r="IZ70" s="3"/>
      <c r="JA70" s="4"/>
      <c r="JB70" s="3"/>
      <c r="JC70" s="5"/>
      <c r="JD70" s="3"/>
      <c r="JE70" s="4"/>
      <c r="JF70" s="3"/>
      <c r="JG70" s="4"/>
      <c r="JH70" s="3"/>
      <c r="JI70" s="4"/>
      <c r="JJ70" s="3"/>
      <c r="JK70" s="4"/>
      <c r="JL70" s="3"/>
      <c r="JM70" s="4"/>
      <c r="JN70" s="3"/>
      <c r="JO70" s="4"/>
      <c r="JP70" s="3"/>
      <c r="JQ70" s="5"/>
      <c r="JR70" s="3"/>
      <c r="JS70" s="4"/>
      <c r="JT70" s="3"/>
      <c r="JU70" s="5"/>
      <c r="JV70" s="3"/>
      <c r="JW70" s="4"/>
      <c r="JX70" s="3"/>
      <c r="JY70" s="4"/>
      <c r="JZ70" s="3"/>
      <c r="KA70" s="4"/>
      <c r="KB70" s="3"/>
      <c r="KC70" s="5"/>
      <c r="KD70" s="3"/>
      <c r="KE70" s="5"/>
      <c r="KF70" s="3"/>
      <c r="KG70" s="4"/>
      <c r="KH70" s="3"/>
      <c r="KI70" s="4"/>
      <c r="KJ70" s="3"/>
      <c r="KK70" s="5"/>
      <c r="KL70" s="3"/>
      <c r="KM70" s="4"/>
      <c r="KN70" s="3"/>
      <c r="KO70" s="4"/>
      <c r="KP70" s="3"/>
      <c r="KQ70" s="4"/>
      <c r="KR70" s="3"/>
      <c r="KS70" s="5"/>
      <c r="KT70" s="3"/>
      <c r="KU70" s="4"/>
      <c r="KV70" s="3"/>
      <c r="KW70" s="4"/>
      <c r="KX70" s="3"/>
      <c r="KY70" s="5"/>
      <c r="KZ70" s="3"/>
      <c r="LA70" s="4"/>
      <c r="LB70" s="3"/>
      <c r="LC70" s="4"/>
      <c r="LD70" s="3"/>
      <c r="LE70" s="4"/>
      <c r="LF70" s="3"/>
      <c r="LG70" s="5"/>
      <c r="LH70" s="3"/>
      <c r="LI70" s="4"/>
      <c r="LJ70" s="3"/>
      <c r="LK70" s="4"/>
      <c r="LL70" s="3"/>
      <c r="LM70" s="5"/>
      <c r="LN70" s="3"/>
      <c r="LO70" s="4"/>
      <c r="LP70" s="3"/>
      <c r="LQ70" s="4"/>
      <c r="LR70" s="3"/>
      <c r="LS70" s="4"/>
      <c r="LT70" s="3"/>
      <c r="LU70" s="5"/>
      <c r="LV70" s="3"/>
      <c r="LW70" s="4"/>
      <c r="LX70" s="3"/>
      <c r="LY70" s="4"/>
      <c r="LZ70" s="3"/>
      <c r="MA70" s="4"/>
      <c r="MB70" s="3"/>
      <c r="MC70" s="4"/>
      <c r="MD70" s="3"/>
      <c r="ME70" s="4"/>
      <c r="MF70" s="3"/>
      <c r="MG70" s="4"/>
      <c r="MH70" s="3"/>
      <c r="MI70" s="5"/>
      <c r="MJ70" s="3"/>
      <c r="MK70" s="4"/>
      <c r="ML70" s="3"/>
      <c r="MM70" s="4"/>
      <c r="MN70" s="3"/>
      <c r="MO70" s="4"/>
      <c r="MP70" s="3"/>
      <c r="MQ70" s="4"/>
      <c r="MR70" s="3"/>
      <c r="MS70" s="4"/>
      <c r="MT70" s="3"/>
      <c r="MU70" s="4"/>
      <c r="MV70" s="3"/>
      <c r="MW70" s="5"/>
      <c r="MX70" s="3"/>
      <c r="MY70" s="4"/>
      <c r="MZ70" s="3"/>
      <c r="NA70" s="4"/>
      <c r="NB70" s="3"/>
      <c r="NC70" s="4"/>
      <c r="ND70" s="3"/>
      <c r="NE70" s="4"/>
      <c r="NF70" s="3"/>
      <c r="NG70" s="4"/>
      <c r="NH70" s="3"/>
      <c r="NI70" s="4"/>
      <c r="NJ70" s="3"/>
      <c r="NK70" s="5"/>
      <c r="NL70" s="3"/>
      <c r="NM70" s="4"/>
      <c r="NN70" s="3"/>
      <c r="NO70" s="5"/>
      <c r="NP70" s="3"/>
      <c r="NQ70" s="4"/>
      <c r="NR70" s="3"/>
      <c r="NS70" s="4"/>
      <c r="NT70" s="3"/>
      <c r="NU70" s="4"/>
      <c r="NV70" s="3"/>
      <c r="NW70" s="5"/>
      <c r="NX70" s="3"/>
      <c r="NY70" s="5"/>
      <c r="NZ70" s="3"/>
      <c r="OA70" s="4"/>
      <c r="OB70" s="3"/>
      <c r="OC70" s="4"/>
      <c r="OD70" s="3"/>
      <c r="OE70" s="5"/>
      <c r="OF70" s="3"/>
      <c r="OG70" s="4"/>
      <c r="OH70" s="3"/>
      <c r="OI70" s="4"/>
      <c r="OJ70" s="3"/>
      <c r="OK70" s="4"/>
      <c r="OL70" s="3"/>
      <c r="OM70" s="5"/>
      <c r="ON70" s="3"/>
      <c r="OO70" s="4"/>
      <c r="OP70" s="3"/>
      <c r="OQ70" s="4"/>
      <c r="OR70" s="3"/>
      <c r="OS70" s="5"/>
      <c r="OT70" s="3"/>
      <c r="OU70" s="4"/>
      <c r="OV70" s="3"/>
      <c r="OW70" s="4"/>
      <c r="OX70" s="3"/>
      <c r="OY70" s="4"/>
      <c r="OZ70" s="3"/>
      <c r="PA70" s="5"/>
      <c r="PB70" s="3"/>
      <c r="PC70" s="4"/>
      <c r="PD70" s="3"/>
      <c r="PE70" s="4"/>
      <c r="PF70" s="3"/>
      <c r="PG70" s="5"/>
      <c r="PH70" s="3"/>
      <c r="PI70" s="4"/>
      <c r="PJ70" s="3"/>
      <c r="PK70" s="4"/>
      <c r="PL70" s="3"/>
      <c r="PM70" s="4"/>
      <c r="PN70" s="3"/>
      <c r="PO70" s="5"/>
      <c r="PP70" s="3"/>
      <c r="PQ70" s="4"/>
      <c r="PR70" s="3"/>
      <c r="PS70" s="4"/>
      <c r="PT70" s="3"/>
      <c r="PU70" s="4"/>
      <c r="PV70" s="3"/>
      <c r="PW70" s="4"/>
      <c r="PX70" s="3"/>
      <c r="PY70" s="4"/>
      <c r="PZ70" s="3"/>
      <c r="QA70" s="4"/>
      <c r="QB70" s="3"/>
      <c r="QC70" s="5"/>
      <c r="QD70" s="3"/>
      <c r="QE70" s="4"/>
      <c r="QF70" s="3"/>
      <c r="QG70" s="4"/>
      <c r="QH70" s="3"/>
      <c r="QI70" s="4"/>
      <c r="QJ70" s="3"/>
      <c r="QK70" s="4"/>
      <c r="QL70" s="3"/>
      <c r="QM70" s="4"/>
      <c r="QN70" s="3"/>
      <c r="QO70" s="4"/>
      <c r="QP70" s="3"/>
      <c r="QQ70" s="5"/>
      <c r="QR70" s="3"/>
      <c r="QS70" s="4"/>
      <c r="QT70" s="3"/>
      <c r="QU70" s="4"/>
      <c r="QV70" s="3"/>
      <c r="QW70" s="4"/>
      <c r="QX70" s="3"/>
      <c r="QY70" s="4"/>
      <c r="QZ70" s="3"/>
      <c r="RA70" s="4"/>
      <c r="RB70" s="3"/>
      <c r="RC70" s="4"/>
      <c r="RD70" s="3"/>
      <c r="RE70" s="5"/>
      <c r="RF70" s="3"/>
      <c r="RG70" s="4"/>
      <c r="RH70" s="3"/>
      <c r="RI70" s="5"/>
      <c r="RJ70" s="3"/>
      <c r="RK70" s="4"/>
      <c r="RL70" s="3"/>
      <c r="RM70" s="4"/>
      <c r="RN70" s="3"/>
      <c r="RO70" s="4"/>
      <c r="RP70" s="3"/>
      <c r="RQ70" s="5"/>
      <c r="RR70" s="3"/>
      <c r="RS70" s="5"/>
      <c r="RT70" s="3"/>
      <c r="RU70" s="4"/>
      <c r="RV70" s="3"/>
      <c r="RW70" s="4"/>
      <c r="RX70" s="3"/>
      <c r="RY70" s="5"/>
      <c r="RZ70" s="3"/>
      <c r="SA70" s="4"/>
      <c r="SB70" s="3"/>
      <c r="SC70" s="4"/>
      <c r="SD70" s="3"/>
      <c r="SE70" s="4"/>
      <c r="SF70" s="3"/>
      <c r="SG70" s="5"/>
      <c r="SH70" s="3"/>
      <c r="SI70" s="4"/>
      <c r="SJ70" s="3"/>
      <c r="SK70" s="4"/>
      <c r="SL70" s="3"/>
      <c r="SM70" s="5"/>
      <c r="SN70" s="3"/>
      <c r="SO70" s="4"/>
      <c r="SP70" s="3"/>
      <c r="SQ70" s="4"/>
      <c r="SR70" s="3"/>
      <c r="SS70" s="4"/>
      <c r="ST70" s="3"/>
      <c r="SU70" s="5"/>
      <c r="SV70" s="3"/>
      <c r="SW70" s="4"/>
      <c r="SX70" s="3"/>
      <c r="SY70" s="4"/>
      <c r="SZ70" s="3"/>
      <c r="TA70" s="5"/>
      <c r="TB70" s="3"/>
      <c r="TC70" s="4"/>
      <c r="TD70" s="3"/>
      <c r="TE70" s="4"/>
      <c r="TF70" s="3"/>
      <c r="TG70" s="4"/>
      <c r="TH70" s="3"/>
      <c r="TI70" s="5"/>
      <c r="TJ70" s="3"/>
      <c r="TK70" s="4"/>
      <c r="TL70" s="3"/>
      <c r="TM70" s="4"/>
      <c r="TN70" s="3"/>
      <c r="TO70" s="4"/>
      <c r="TP70" s="3"/>
      <c r="TQ70" s="4"/>
      <c r="TR70" s="3"/>
      <c r="TS70" s="4"/>
      <c r="TT70" s="3"/>
      <c r="TU70" s="4"/>
      <c r="TV70" s="3"/>
      <c r="TW70" s="5"/>
      <c r="TX70" s="3"/>
      <c r="TY70" s="4"/>
      <c r="TZ70" s="3"/>
      <c r="UA70" s="4"/>
      <c r="UB70" s="3"/>
      <c r="UC70" s="4"/>
      <c r="UD70" s="3"/>
      <c r="UE70" s="4"/>
      <c r="UF70" s="3"/>
      <c r="UG70" s="4"/>
      <c r="UH70" s="3"/>
      <c r="UI70" s="4"/>
      <c r="UJ70" s="3"/>
      <c r="UK70" s="5"/>
      <c r="UL70" s="3"/>
      <c r="UM70" s="4"/>
      <c r="UN70" s="3"/>
      <c r="UO70" s="4"/>
      <c r="UP70" s="3"/>
      <c r="UQ70" s="4"/>
      <c r="UR70" s="3"/>
      <c r="US70" s="4"/>
      <c r="UT70" s="3"/>
      <c r="UU70" s="4"/>
      <c r="UV70" s="3"/>
      <c r="UW70" s="4"/>
      <c r="UX70" s="3"/>
      <c r="UY70" s="5"/>
      <c r="UZ70" s="3"/>
      <c r="VA70" s="4"/>
      <c r="VB70" s="3"/>
      <c r="VC70" s="5"/>
      <c r="VD70" s="3"/>
      <c r="VE70" s="4"/>
      <c r="VF70" s="3"/>
      <c r="VG70" s="4"/>
      <c r="VH70" s="3"/>
      <c r="VI70" s="4"/>
      <c r="VJ70" s="3"/>
      <c r="VK70" s="5"/>
      <c r="VL70" s="3"/>
      <c r="VM70" s="5"/>
      <c r="VN70" s="3"/>
      <c r="VO70" s="4"/>
      <c r="VP70" s="3"/>
      <c r="VQ70" s="4"/>
      <c r="VR70" s="3"/>
      <c r="VS70" s="5"/>
      <c r="VT70" s="3"/>
      <c r="VU70" s="4"/>
      <c r="VV70" s="3"/>
      <c r="VW70" s="4"/>
      <c r="VX70" s="3"/>
      <c r="VY70" s="5"/>
      <c r="VZ70" s="3"/>
      <c r="WA70" s="5"/>
      <c r="WB70" s="3"/>
      <c r="WC70" s="4"/>
      <c r="WD70" s="3"/>
      <c r="WE70" s="4"/>
      <c r="WF70" s="3"/>
      <c r="WG70" s="5"/>
      <c r="WH70" s="3"/>
      <c r="WI70" s="4"/>
      <c r="WJ70" s="3"/>
      <c r="WK70" s="4"/>
      <c r="WL70" s="3"/>
      <c r="WM70" s="5"/>
      <c r="WN70" s="3"/>
      <c r="WO70" s="5"/>
      <c r="WP70" s="3"/>
      <c r="WQ70" s="4"/>
      <c r="WR70" s="3"/>
      <c r="WS70" s="4"/>
      <c r="WT70" s="3"/>
      <c r="WU70" s="5"/>
      <c r="WV70" s="3"/>
      <c r="WW70" s="4"/>
      <c r="WX70" s="3"/>
      <c r="WY70" s="4"/>
      <c r="WZ70" s="3"/>
      <c r="XA70" s="5"/>
      <c r="XB70" s="3"/>
      <c r="XC70" s="5"/>
      <c r="XD70" s="3"/>
      <c r="XE70" s="4"/>
      <c r="XF70" s="3"/>
      <c r="XG70" s="4"/>
      <c r="XH70" s="3"/>
      <c r="XI70" s="5"/>
      <c r="XJ70" s="3"/>
      <c r="XK70" s="4"/>
      <c r="XL70" s="3"/>
      <c r="XM70" s="4"/>
      <c r="XN70" s="3"/>
      <c r="XO70" s="5"/>
      <c r="XP70" s="3"/>
      <c r="XQ70" s="5"/>
      <c r="XR70" s="3"/>
      <c r="XS70" s="4"/>
      <c r="XT70" s="3"/>
      <c r="XU70" s="4"/>
      <c r="XV70" s="3"/>
      <c r="XW70" s="5"/>
      <c r="XX70" s="3"/>
      <c r="XY70" s="4"/>
      <c r="XZ70" s="3"/>
      <c r="YA70" s="4"/>
      <c r="YB70" s="3"/>
      <c r="YC70" s="4"/>
      <c r="YD70" s="3"/>
      <c r="YE70" s="5"/>
      <c r="YF70" s="3"/>
      <c r="YG70" s="4"/>
      <c r="YH70" s="3"/>
      <c r="YI70" s="4"/>
      <c r="YJ70" s="3"/>
      <c r="YK70" s="4"/>
      <c r="YL70" s="3"/>
      <c r="YM70" s="4"/>
      <c r="YN70" s="3"/>
      <c r="YO70" s="4"/>
      <c r="YP70" s="3"/>
      <c r="YQ70" s="4"/>
      <c r="YR70" s="3"/>
      <c r="YS70" s="5"/>
      <c r="YT70" s="3"/>
      <c r="YU70" s="4"/>
      <c r="YV70" s="3"/>
      <c r="YW70" s="5"/>
      <c r="YX70" s="3"/>
      <c r="YY70" s="4"/>
      <c r="YZ70" s="3"/>
      <c r="ZA70" s="4"/>
      <c r="ZB70" s="3"/>
      <c r="ZC70" s="4"/>
      <c r="ZD70" s="3"/>
      <c r="ZE70" s="5"/>
      <c r="ZF70" s="3"/>
      <c r="ZG70" s="5"/>
      <c r="ZH70" s="3"/>
      <c r="ZI70" s="4"/>
      <c r="ZJ70" s="3"/>
      <c r="ZK70" s="4"/>
      <c r="ZL70" s="3"/>
      <c r="ZM70" s="5"/>
      <c r="ZN70" s="3"/>
      <c r="ZO70" s="4"/>
      <c r="ZP70" s="3"/>
      <c r="ZQ70" s="4"/>
      <c r="ZR70" s="3"/>
      <c r="ZS70" s="5"/>
      <c r="ZT70" s="3"/>
      <c r="ZU70" s="5"/>
      <c r="ZV70" s="3"/>
      <c r="ZW70" s="4"/>
      <c r="ZX70" s="3"/>
      <c r="ZY70" s="4"/>
      <c r="ZZ70" s="3"/>
      <c r="AAA70" s="5"/>
      <c r="AAB70" s="3"/>
      <c r="AAC70" s="4"/>
      <c r="AAD70" s="3"/>
      <c r="AAE70" s="4"/>
      <c r="AAF70" s="3"/>
      <c r="AAG70" s="5"/>
      <c r="AAH70" s="3"/>
      <c r="AAI70" s="5"/>
      <c r="AAJ70" s="3"/>
      <c r="AAK70" s="4"/>
      <c r="AAL70" s="3"/>
      <c r="AAM70" s="4"/>
      <c r="AAN70" s="3"/>
      <c r="AAO70" s="5"/>
      <c r="AAP70" s="3"/>
      <c r="AAQ70" s="4"/>
      <c r="AAR70" s="3"/>
      <c r="AAS70" s="4"/>
      <c r="AAT70" s="3"/>
      <c r="AAU70" s="5"/>
      <c r="AAV70" s="3"/>
      <c r="AAW70" s="5"/>
      <c r="AAX70" s="3"/>
      <c r="AAY70" s="4"/>
      <c r="AAZ70" s="3"/>
      <c r="ABA70" s="4"/>
      <c r="ABB70" s="3"/>
      <c r="ABC70" s="5"/>
      <c r="ABD70" s="3"/>
      <c r="ABE70" s="4"/>
      <c r="ABF70" s="3"/>
      <c r="ABG70" s="4"/>
      <c r="ABH70" s="3"/>
      <c r="ABI70" s="5"/>
      <c r="ABJ70" s="3"/>
      <c r="ABK70" s="5"/>
      <c r="ABL70" s="3"/>
      <c r="ABM70" s="4"/>
      <c r="ABN70" s="3"/>
      <c r="ABO70" s="4"/>
      <c r="ABP70" s="3"/>
      <c r="ABQ70" s="5"/>
      <c r="ABR70" s="3"/>
      <c r="ABS70" s="4"/>
      <c r="ABT70" s="3"/>
      <c r="ABU70" s="4"/>
      <c r="ABV70" s="3"/>
      <c r="ABW70" s="4"/>
      <c r="ABX70" s="3"/>
      <c r="ABY70" s="5"/>
      <c r="ABZ70" s="3"/>
      <c r="ACA70" s="4"/>
      <c r="ACB70" s="3"/>
      <c r="ACC70" s="4"/>
      <c r="ACD70" s="3"/>
      <c r="ACE70" s="4"/>
      <c r="ACF70" s="3"/>
      <c r="ACG70" s="4"/>
      <c r="ACH70" s="3"/>
      <c r="ACI70" s="4"/>
      <c r="ACJ70" s="3"/>
      <c r="ACK70" s="4"/>
      <c r="ACL70" s="3"/>
      <c r="ACM70" s="5"/>
      <c r="ACN70" s="3"/>
      <c r="ACO70" s="4"/>
      <c r="ACP70" s="3"/>
      <c r="ACQ70" s="5"/>
      <c r="ACR70" s="3"/>
      <c r="ACS70" s="4"/>
      <c r="ACT70" s="3"/>
      <c r="ACU70" s="4"/>
      <c r="ACV70" s="3"/>
      <c r="ACW70" s="4"/>
      <c r="ACX70" s="3"/>
      <c r="ACY70" s="5"/>
      <c r="ACZ70" s="3"/>
      <c r="ADA70" s="5"/>
      <c r="ADB70" s="3"/>
      <c r="ADC70" s="4"/>
      <c r="ADD70" s="3"/>
      <c r="ADE70" s="4"/>
      <c r="ADF70" s="3"/>
      <c r="ADG70" s="5"/>
    </row>
    <row r="71" spans="1:787" ht="20.25" customHeight="1">
      <c r="A71" s="259"/>
      <c r="B71" s="253"/>
      <c r="C71" s="56">
        <f>IF(B70="","",CONCATENATE(B70,1))</f>
      </c>
      <c r="D71" s="3"/>
      <c r="E71" s="4"/>
      <c r="F71" s="3"/>
      <c r="G71" s="4"/>
      <c r="H71" s="3"/>
      <c r="I71" s="4"/>
      <c r="J71" s="3"/>
      <c r="K71" s="5"/>
      <c r="L71" s="3"/>
      <c r="M71" s="4"/>
      <c r="N71" s="3"/>
      <c r="O71" s="4"/>
      <c r="P71" s="3"/>
      <c r="Q71" s="5"/>
      <c r="R71" s="3"/>
      <c r="S71" s="4"/>
      <c r="T71" s="3"/>
      <c r="U71" s="4"/>
      <c r="V71" s="3"/>
      <c r="W71" s="4"/>
      <c r="X71" s="3"/>
      <c r="Y71" s="5"/>
      <c r="Z71" s="3"/>
      <c r="AA71" s="4"/>
      <c r="AB71" s="3"/>
      <c r="AC71" s="4"/>
      <c r="AD71" s="3"/>
      <c r="AE71" s="5"/>
      <c r="AF71" s="3"/>
      <c r="AG71" s="4"/>
      <c r="AH71" s="3"/>
      <c r="AI71" s="4"/>
      <c r="AJ71" s="3"/>
      <c r="AK71" s="4"/>
      <c r="AL71" s="3"/>
      <c r="AM71" s="5"/>
      <c r="AN71" s="3"/>
      <c r="AO71" s="4"/>
      <c r="AP71" s="3"/>
      <c r="AQ71" s="4"/>
      <c r="AR71" s="3"/>
      <c r="AS71" s="4"/>
      <c r="AT71" s="3"/>
      <c r="AU71" s="4"/>
      <c r="AV71" s="3"/>
      <c r="AW71" s="4"/>
      <c r="AX71" s="3"/>
      <c r="AY71" s="4"/>
      <c r="AZ71" s="3"/>
      <c r="BA71" s="5"/>
      <c r="BB71" s="3"/>
      <c r="BC71" s="4"/>
      <c r="BD71" s="3"/>
      <c r="BE71" s="4"/>
      <c r="BF71" s="3"/>
      <c r="BG71" s="4"/>
      <c r="BH71" s="3"/>
      <c r="BI71" s="4"/>
      <c r="BJ71" s="3"/>
      <c r="BK71" s="4"/>
      <c r="BL71" s="3"/>
      <c r="BM71" s="4"/>
      <c r="BN71" s="3"/>
      <c r="BO71" s="5"/>
      <c r="BP71" s="3"/>
      <c r="BQ71" s="4"/>
      <c r="BR71" s="3"/>
      <c r="BS71" s="4"/>
      <c r="BT71" s="3"/>
      <c r="BU71" s="4"/>
      <c r="BV71" s="3"/>
      <c r="BW71" s="4"/>
      <c r="BX71" s="3"/>
      <c r="BY71" s="4"/>
      <c r="BZ71" s="3"/>
      <c r="CA71" s="4"/>
      <c r="CB71" s="3"/>
      <c r="CC71" s="5"/>
      <c r="CD71" s="3"/>
      <c r="CE71" s="4"/>
      <c r="CF71" s="3"/>
      <c r="CG71" s="5"/>
      <c r="CH71" s="3"/>
      <c r="CI71" s="4"/>
      <c r="CJ71" s="3"/>
      <c r="CK71" s="4"/>
      <c r="CL71" s="3"/>
      <c r="CM71" s="4"/>
      <c r="CN71" s="3"/>
      <c r="CO71" s="5"/>
      <c r="CP71" s="3"/>
      <c r="CQ71" s="5"/>
      <c r="CR71" s="3"/>
      <c r="CS71" s="4"/>
      <c r="CT71" s="3"/>
      <c r="CU71" s="4"/>
      <c r="CV71" s="3"/>
      <c r="CW71" s="5"/>
      <c r="CX71" s="3"/>
      <c r="CY71" s="4"/>
      <c r="CZ71" s="3"/>
      <c r="DA71" s="4"/>
      <c r="DB71" s="3"/>
      <c r="DC71" s="4"/>
      <c r="DD71" s="3"/>
      <c r="DE71" s="5"/>
      <c r="DF71" s="3"/>
      <c r="DG71" s="4"/>
      <c r="DH71" s="3"/>
      <c r="DI71" s="4"/>
      <c r="DJ71" s="3"/>
      <c r="DK71" s="5"/>
      <c r="DL71" s="3"/>
      <c r="DM71" s="4"/>
      <c r="DN71" s="3"/>
      <c r="DO71" s="4"/>
      <c r="DP71" s="3"/>
      <c r="DQ71" s="4"/>
      <c r="DR71" s="3"/>
      <c r="DS71" s="5"/>
      <c r="DT71" s="3"/>
      <c r="DU71" s="4"/>
      <c r="DV71" s="3"/>
      <c r="DW71" s="4"/>
      <c r="DX71" s="3"/>
      <c r="DY71" s="5"/>
      <c r="DZ71" s="3"/>
      <c r="EA71" s="4"/>
      <c r="EB71" s="3"/>
      <c r="EC71" s="4"/>
      <c r="ED71" s="3"/>
      <c r="EE71" s="4"/>
      <c r="EF71" s="3"/>
      <c r="EG71" s="5"/>
      <c r="EH71" s="3"/>
      <c r="EI71" s="4"/>
      <c r="EJ71" s="3"/>
      <c r="EK71" s="4"/>
      <c r="EL71" s="3"/>
      <c r="EM71" s="4"/>
      <c r="EN71" s="3"/>
      <c r="EO71" s="4"/>
      <c r="EP71" s="3"/>
      <c r="EQ71" s="4"/>
      <c r="ER71" s="3"/>
      <c r="ES71" s="4"/>
      <c r="ET71" s="3"/>
      <c r="EU71" s="5"/>
      <c r="EV71" s="3"/>
      <c r="EW71" s="4"/>
      <c r="EX71" s="3"/>
      <c r="EY71" s="4"/>
      <c r="EZ71" s="3"/>
      <c r="FA71" s="4"/>
      <c r="FB71" s="3"/>
      <c r="FC71" s="4"/>
      <c r="FD71" s="3"/>
      <c r="FE71" s="4"/>
      <c r="FF71" s="3"/>
      <c r="FG71" s="4"/>
      <c r="FH71" s="3"/>
      <c r="FI71" s="5"/>
      <c r="FJ71" s="3"/>
      <c r="FK71" s="4"/>
      <c r="FL71" s="3"/>
      <c r="FM71" s="4"/>
      <c r="FN71" s="3"/>
      <c r="FO71" s="4"/>
      <c r="FP71" s="3"/>
      <c r="FQ71" s="4"/>
      <c r="FR71" s="3"/>
      <c r="FS71" s="4"/>
      <c r="FT71" s="3"/>
      <c r="FU71" s="4"/>
      <c r="FV71" s="3"/>
      <c r="FW71" s="5"/>
      <c r="FX71" s="3"/>
      <c r="FY71" s="4"/>
      <c r="FZ71" s="3"/>
      <c r="GA71" s="5"/>
      <c r="GB71" s="3"/>
      <c r="GC71" s="4"/>
      <c r="GD71" s="3"/>
      <c r="GE71" s="4"/>
      <c r="GF71" s="3"/>
      <c r="GG71" s="4"/>
      <c r="GH71" s="3"/>
      <c r="GI71" s="5"/>
      <c r="GJ71" s="3"/>
      <c r="GK71" s="5"/>
      <c r="GL71" s="3"/>
      <c r="GM71" s="4"/>
      <c r="GN71" s="3"/>
      <c r="GO71" s="4"/>
      <c r="GP71" s="3"/>
      <c r="GQ71" s="5"/>
      <c r="GR71" s="3"/>
      <c r="GS71" s="4"/>
      <c r="GT71" s="3"/>
      <c r="GU71" s="4"/>
      <c r="GV71" s="3"/>
      <c r="GW71" s="4"/>
      <c r="GX71" s="3"/>
      <c r="GY71" s="5"/>
      <c r="GZ71" s="3"/>
      <c r="HA71" s="4"/>
      <c r="HB71" s="3"/>
      <c r="HC71" s="4"/>
      <c r="HD71" s="3"/>
      <c r="HE71" s="5"/>
      <c r="HF71" s="3"/>
      <c r="HG71" s="4"/>
      <c r="HH71" s="3"/>
      <c r="HI71" s="4"/>
      <c r="HJ71" s="3"/>
      <c r="HK71" s="4"/>
      <c r="HL71" s="3"/>
      <c r="HM71" s="5"/>
      <c r="HN71" s="3"/>
      <c r="HO71" s="4"/>
      <c r="HP71" s="3"/>
      <c r="HQ71" s="4"/>
      <c r="HR71" s="3"/>
      <c r="HS71" s="5"/>
      <c r="HT71" s="3"/>
      <c r="HU71" s="4"/>
      <c r="HV71" s="3"/>
      <c r="HW71" s="4"/>
      <c r="HX71" s="3"/>
      <c r="HY71" s="4"/>
      <c r="HZ71" s="3"/>
      <c r="IA71" s="5"/>
      <c r="IB71" s="3"/>
      <c r="IC71" s="4"/>
      <c r="ID71" s="3"/>
      <c r="IE71" s="4"/>
      <c r="IF71" s="3"/>
      <c r="IG71" s="4"/>
      <c r="IH71" s="3"/>
      <c r="II71" s="4"/>
      <c r="IJ71" s="3"/>
      <c r="IK71" s="4"/>
      <c r="IL71" s="3"/>
      <c r="IM71" s="4"/>
      <c r="IN71" s="3"/>
      <c r="IO71" s="5"/>
      <c r="IP71" s="3"/>
      <c r="IQ71" s="4"/>
      <c r="IR71" s="3"/>
      <c r="IS71" s="4"/>
      <c r="IT71" s="3"/>
      <c r="IU71" s="4"/>
      <c r="IV71" s="3"/>
      <c r="IW71" s="4"/>
      <c r="IX71" s="3"/>
      <c r="IY71" s="4"/>
      <c r="IZ71" s="3"/>
      <c r="JA71" s="4"/>
      <c r="JB71" s="3"/>
      <c r="JC71" s="5"/>
      <c r="JD71" s="3"/>
      <c r="JE71" s="4"/>
      <c r="JF71" s="3"/>
      <c r="JG71" s="4"/>
      <c r="JH71" s="3"/>
      <c r="JI71" s="4"/>
      <c r="JJ71" s="3"/>
      <c r="JK71" s="4"/>
      <c r="JL71" s="3"/>
      <c r="JM71" s="4"/>
      <c r="JN71" s="3"/>
      <c r="JO71" s="4"/>
      <c r="JP71" s="3"/>
      <c r="JQ71" s="5"/>
      <c r="JR71" s="3"/>
      <c r="JS71" s="4"/>
      <c r="JT71" s="3"/>
      <c r="JU71" s="5"/>
      <c r="JV71" s="3"/>
      <c r="JW71" s="4"/>
      <c r="JX71" s="3"/>
      <c r="JY71" s="4"/>
      <c r="JZ71" s="3"/>
      <c r="KA71" s="4"/>
      <c r="KB71" s="3"/>
      <c r="KC71" s="5"/>
      <c r="KD71" s="3"/>
      <c r="KE71" s="5"/>
      <c r="KF71" s="3"/>
      <c r="KG71" s="4"/>
      <c r="KH71" s="3"/>
      <c r="KI71" s="4"/>
      <c r="KJ71" s="3"/>
      <c r="KK71" s="5"/>
      <c r="KL71" s="3"/>
      <c r="KM71" s="4"/>
      <c r="KN71" s="3"/>
      <c r="KO71" s="4"/>
      <c r="KP71" s="3"/>
      <c r="KQ71" s="4"/>
      <c r="KR71" s="3"/>
      <c r="KS71" s="5"/>
      <c r="KT71" s="3"/>
      <c r="KU71" s="4"/>
      <c r="KV71" s="3"/>
      <c r="KW71" s="4"/>
      <c r="KX71" s="3"/>
      <c r="KY71" s="5"/>
      <c r="KZ71" s="3"/>
      <c r="LA71" s="4"/>
      <c r="LB71" s="3"/>
      <c r="LC71" s="4"/>
      <c r="LD71" s="3"/>
      <c r="LE71" s="4"/>
      <c r="LF71" s="3"/>
      <c r="LG71" s="5"/>
      <c r="LH71" s="3"/>
      <c r="LI71" s="4"/>
      <c r="LJ71" s="3"/>
      <c r="LK71" s="4"/>
      <c r="LL71" s="3"/>
      <c r="LM71" s="5"/>
      <c r="LN71" s="3"/>
      <c r="LO71" s="4"/>
      <c r="LP71" s="3"/>
      <c r="LQ71" s="4"/>
      <c r="LR71" s="3"/>
      <c r="LS71" s="4"/>
      <c r="LT71" s="3"/>
      <c r="LU71" s="5"/>
      <c r="LV71" s="3"/>
      <c r="LW71" s="4"/>
      <c r="LX71" s="3"/>
      <c r="LY71" s="4"/>
      <c r="LZ71" s="3"/>
      <c r="MA71" s="4"/>
      <c r="MB71" s="3"/>
      <c r="MC71" s="4"/>
      <c r="MD71" s="3"/>
      <c r="ME71" s="4"/>
      <c r="MF71" s="3"/>
      <c r="MG71" s="4"/>
      <c r="MH71" s="3"/>
      <c r="MI71" s="5"/>
      <c r="MJ71" s="3"/>
      <c r="MK71" s="4"/>
      <c r="ML71" s="3"/>
      <c r="MM71" s="4"/>
      <c r="MN71" s="3"/>
      <c r="MO71" s="4"/>
      <c r="MP71" s="3"/>
      <c r="MQ71" s="4"/>
      <c r="MR71" s="3"/>
      <c r="MS71" s="4"/>
      <c r="MT71" s="3"/>
      <c r="MU71" s="4"/>
      <c r="MV71" s="3"/>
      <c r="MW71" s="5"/>
      <c r="MX71" s="3"/>
      <c r="MY71" s="4"/>
      <c r="MZ71" s="3"/>
      <c r="NA71" s="4"/>
      <c r="NB71" s="3"/>
      <c r="NC71" s="4"/>
      <c r="ND71" s="3"/>
      <c r="NE71" s="4"/>
      <c r="NF71" s="3"/>
      <c r="NG71" s="4"/>
      <c r="NH71" s="3"/>
      <c r="NI71" s="4"/>
      <c r="NJ71" s="3"/>
      <c r="NK71" s="5"/>
      <c r="NL71" s="3"/>
      <c r="NM71" s="4"/>
      <c r="NN71" s="3"/>
      <c r="NO71" s="5"/>
      <c r="NP71" s="3"/>
      <c r="NQ71" s="4"/>
      <c r="NR71" s="3"/>
      <c r="NS71" s="4"/>
      <c r="NT71" s="3"/>
      <c r="NU71" s="4"/>
      <c r="NV71" s="3"/>
      <c r="NW71" s="5"/>
      <c r="NX71" s="3"/>
      <c r="NY71" s="5"/>
      <c r="NZ71" s="3"/>
      <c r="OA71" s="4"/>
      <c r="OB71" s="3"/>
      <c r="OC71" s="4"/>
      <c r="OD71" s="3"/>
      <c r="OE71" s="5"/>
      <c r="OF71" s="3"/>
      <c r="OG71" s="4"/>
      <c r="OH71" s="3"/>
      <c r="OI71" s="4"/>
      <c r="OJ71" s="3"/>
      <c r="OK71" s="4"/>
      <c r="OL71" s="3"/>
      <c r="OM71" s="5"/>
      <c r="ON71" s="3"/>
      <c r="OO71" s="4"/>
      <c r="OP71" s="3"/>
      <c r="OQ71" s="4"/>
      <c r="OR71" s="3"/>
      <c r="OS71" s="5"/>
      <c r="OT71" s="3"/>
      <c r="OU71" s="4"/>
      <c r="OV71" s="3"/>
      <c r="OW71" s="4"/>
      <c r="OX71" s="3"/>
      <c r="OY71" s="4"/>
      <c r="OZ71" s="3"/>
      <c r="PA71" s="5"/>
      <c r="PB71" s="3"/>
      <c r="PC71" s="4"/>
      <c r="PD71" s="3"/>
      <c r="PE71" s="4"/>
      <c r="PF71" s="3"/>
      <c r="PG71" s="5"/>
      <c r="PH71" s="3"/>
      <c r="PI71" s="4"/>
      <c r="PJ71" s="3"/>
      <c r="PK71" s="4"/>
      <c r="PL71" s="3"/>
      <c r="PM71" s="4"/>
      <c r="PN71" s="3"/>
      <c r="PO71" s="5"/>
      <c r="PP71" s="3"/>
      <c r="PQ71" s="4"/>
      <c r="PR71" s="3"/>
      <c r="PS71" s="4"/>
      <c r="PT71" s="3"/>
      <c r="PU71" s="4"/>
      <c r="PV71" s="3"/>
      <c r="PW71" s="4"/>
      <c r="PX71" s="3"/>
      <c r="PY71" s="4"/>
      <c r="PZ71" s="3"/>
      <c r="QA71" s="4"/>
      <c r="QB71" s="3"/>
      <c r="QC71" s="5"/>
      <c r="QD71" s="3"/>
      <c r="QE71" s="4"/>
      <c r="QF71" s="3"/>
      <c r="QG71" s="4"/>
      <c r="QH71" s="3"/>
      <c r="QI71" s="4"/>
      <c r="QJ71" s="3"/>
      <c r="QK71" s="4"/>
      <c r="QL71" s="3"/>
      <c r="QM71" s="4"/>
      <c r="QN71" s="3"/>
      <c r="QO71" s="4"/>
      <c r="QP71" s="3"/>
      <c r="QQ71" s="5"/>
      <c r="QR71" s="3"/>
      <c r="QS71" s="4"/>
      <c r="QT71" s="3"/>
      <c r="QU71" s="4"/>
      <c r="QV71" s="3"/>
      <c r="QW71" s="4"/>
      <c r="QX71" s="3"/>
      <c r="QY71" s="4"/>
      <c r="QZ71" s="3"/>
      <c r="RA71" s="4"/>
      <c r="RB71" s="3"/>
      <c r="RC71" s="4"/>
      <c r="RD71" s="3"/>
      <c r="RE71" s="5"/>
      <c r="RF71" s="3"/>
      <c r="RG71" s="4"/>
      <c r="RH71" s="3"/>
      <c r="RI71" s="5"/>
      <c r="RJ71" s="3"/>
      <c r="RK71" s="4"/>
      <c r="RL71" s="3"/>
      <c r="RM71" s="4"/>
      <c r="RN71" s="3"/>
      <c r="RO71" s="4"/>
      <c r="RP71" s="3"/>
      <c r="RQ71" s="5"/>
      <c r="RR71" s="3"/>
      <c r="RS71" s="5"/>
      <c r="RT71" s="3"/>
      <c r="RU71" s="4"/>
      <c r="RV71" s="3"/>
      <c r="RW71" s="4"/>
      <c r="RX71" s="3"/>
      <c r="RY71" s="5"/>
      <c r="RZ71" s="3"/>
      <c r="SA71" s="4"/>
      <c r="SB71" s="3"/>
      <c r="SC71" s="4"/>
      <c r="SD71" s="3"/>
      <c r="SE71" s="4"/>
      <c r="SF71" s="3"/>
      <c r="SG71" s="5"/>
      <c r="SH71" s="3"/>
      <c r="SI71" s="4"/>
      <c r="SJ71" s="3"/>
      <c r="SK71" s="4"/>
      <c r="SL71" s="3"/>
      <c r="SM71" s="5"/>
      <c r="SN71" s="3"/>
      <c r="SO71" s="4"/>
      <c r="SP71" s="3"/>
      <c r="SQ71" s="4"/>
      <c r="SR71" s="3"/>
      <c r="SS71" s="4"/>
      <c r="ST71" s="3"/>
      <c r="SU71" s="5"/>
      <c r="SV71" s="3"/>
      <c r="SW71" s="4"/>
      <c r="SX71" s="3"/>
      <c r="SY71" s="4"/>
      <c r="SZ71" s="3"/>
      <c r="TA71" s="5"/>
      <c r="TB71" s="3"/>
      <c r="TC71" s="4"/>
      <c r="TD71" s="3"/>
      <c r="TE71" s="4"/>
      <c r="TF71" s="3"/>
      <c r="TG71" s="4"/>
      <c r="TH71" s="3"/>
      <c r="TI71" s="5"/>
      <c r="TJ71" s="3"/>
      <c r="TK71" s="4"/>
      <c r="TL71" s="3"/>
      <c r="TM71" s="4"/>
      <c r="TN71" s="3"/>
      <c r="TO71" s="4"/>
      <c r="TP71" s="3"/>
      <c r="TQ71" s="4"/>
      <c r="TR71" s="3"/>
      <c r="TS71" s="4"/>
      <c r="TT71" s="3"/>
      <c r="TU71" s="4"/>
      <c r="TV71" s="3"/>
      <c r="TW71" s="5"/>
      <c r="TX71" s="3"/>
      <c r="TY71" s="4"/>
      <c r="TZ71" s="3"/>
      <c r="UA71" s="4"/>
      <c r="UB71" s="3"/>
      <c r="UC71" s="4"/>
      <c r="UD71" s="3"/>
      <c r="UE71" s="4"/>
      <c r="UF71" s="3"/>
      <c r="UG71" s="4"/>
      <c r="UH71" s="3"/>
      <c r="UI71" s="4"/>
      <c r="UJ71" s="3"/>
      <c r="UK71" s="5"/>
      <c r="UL71" s="3"/>
      <c r="UM71" s="4"/>
      <c r="UN71" s="3"/>
      <c r="UO71" s="4"/>
      <c r="UP71" s="3"/>
      <c r="UQ71" s="4"/>
      <c r="UR71" s="3"/>
      <c r="US71" s="4"/>
      <c r="UT71" s="3"/>
      <c r="UU71" s="4"/>
      <c r="UV71" s="3"/>
      <c r="UW71" s="4"/>
      <c r="UX71" s="3"/>
      <c r="UY71" s="5"/>
      <c r="UZ71" s="3"/>
      <c r="VA71" s="4"/>
      <c r="VB71" s="3"/>
      <c r="VC71" s="5"/>
      <c r="VD71" s="3"/>
      <c r="VE71" s="4"/>
      <c r="VF71" s="3"/>
      <c r="VG71" s="4"/>
      <c r="VH71" s="3"/>
      <c r="VI71" s="4"/>
      <c r="VJ71" s="3"/>
      <c r="VK71" s="5"/>
      <c r="VL71" s="3"/>
      <c r="VM71" s="5"/>
      <c r="VN71" s="3"/>
      <c r="VO71" s="4"/>
      <c r="VP71" s="3"/>
      <c r="VQ71" s="4"/>
      <c r="VR71" s="3"/>
      <c r="VS71" s="5"/>
      <c r="VT71" s="3"/>
      <c r="VU71" s="4"/>
      <c r="VV71" s="3"/>
      <c r="VW71" s="4"/>
      <c r="VX71" s="3"/>
      <c r="VY71" s="5"/>
      <c r="VZ71" s="3"/>
      <c r="WA71" s="5"/>
      <c r="WB71" s="3"/>
      <c r="WC71" s="4"/>
      <c r="WD71" s="3"/>
      <c r="WE71" s="4"/>
      <c r="WF71" s="3"/>
      <c r="WG71" s="5"/>
      <c r="WH71" s="3"/>
      <c r="WI71" s="4"/>
      <c r="WJ71" s="3"/>
      <c r="WK71" s="4"/>
      <c r="WL71" s="3"/>
      <c r="WM71" s="5"/>
      <c r="WN71" s="3"/>
      <c r="WO71" s="5"/>
      <c r="WP71" s="3"/>
      <c r="WQ71" s="4"/>
      <c r="WR71" s="3"/>
      <c r="WS71" s="4"/>
      <c r="WT71" s="3"/>
      <c r="WU71" s="5"/>
      <c r="WV71" s="3"/>
      <c r="WW71" s="4"/>
      <c r="WX71" s="3"/>
      <c r="WY71" s="4"/>
      <c r="WZ71" s="3"/>
      <c r="XA71" s="5"/>
      <c r="XB71" s="3"/>
      <c r="XC71" s="5"/>
      <c r="XD71" s="3"/>
      <c r="XE71" s="4"/>
      <c r="XF71" s="3"/>
      <c r="XG71" s="4"/>
      <c r="XH71" s="3"/>
      <c r="XI71" s="5"/>
      <c r="XJ71" s="3"/>
      <c r="XK71" s="4"/>
      <c r="XL71" s="3"/>
      <c r="XM71" s="4"/>
      <c r="XN71" s="3"/>
      <c r="XO71" s="5"/>
      <c r="XP71" s="3"/>
      <c r="XQ71" s="5"/>
      <c r="XR71" s="3"/>
      <c r="XS71" s="4"/>
      <c r="XT71" s="3"/>
      <c r="XU71" s="4"/>
      <c r="XV71" s="3"/>
      <c r="XW71" s="5"/>
      <c r="XX71" s="3"/>
      <c r="XY71" s="4"/>
      <c r="XZ71" s="3"/>
      <c r="YA71" s="4"/>
      <c r="YB71" s="3"/>
      <c r="YC71" s="4"/>
      <c r="YD71" s="3"/>
      <c r="YE71" s="5"/>
      <c r="YF71" s="3"/>
      <c r="YG71" s="4"/>
      <c r="YH71" s="3"/>
      <c r="YI71" s="4"/>
      <c r="YJ71" s="3"/>
      <c r="YK71" s="4"/>
      <c r="YL71" s="3"/>
      <c r="YM71" s="4"/>
      <c r="YN71" s="3"/>
      <c r="YO71" s="4"/>
      <c r="YP71" s="3"/>
      <c r="YQ71" s="4"/>
      <c r="YR71" s="3"/>
      <c r="YS71" s="5"/>
      <c r="YT71" s="3"/>
      <c r="YU71" s="4"/>
      <c r="YV71" s="3"/>
      <c r="YW71" s="5"/>
      <c r="YX71" s="3"/>
      <c r="YY71" s="4"/>
      <c r="YZ71" s="3"/>
      <c r="ZA71" s="4"/>
      <c r="ZB71" s="3"/>
      <c r="ZC71" s="4"/>
      <c r="ZD71" s="3"/>
      <c r="ZE71" s="5"/>
      <c r="ZF71" s="3"/>
      <c r="ZG71" s="5"/>
      <c r="ZH71" s="3"/>
      <c r="ZI71" s="4"/>
      <c r="ZJ71" s="3"/>
      <c r="ZK71" s="4"/>
      <c r="ZL71" s="3"/>
      <c r="ZM71" s="5"/>
      <c r="ZN71" s="3"/>
      <c r="ZO71" s="4"/>
      <c r="ZP71" s="3"/>
      <c r="ZQ71" s="4"/>
      <c r="ZR71" s="3"/>
      <c r="ZS71" s="5"/>
      <c r="ZT71" s="3"/>
      <c r="ZU71" s="5"/>
      <c r="ZV71" s="3"/>
      <c r="ZW71" s="4"/>
      <c r="ZX71" s="3"/>
      <c r="ZY71" s="4"/>
      <c r="ZZ71" s="3"/>
      <c r="AAA71" s="5"/>
      <c r="AAB71" s="3"/>
      <c r="AAC71" s="4"/>
      <c r="AAD71" s="3"/>
      <c r="AAE71" s="4"/>
      <c r="AAF71" s="3"/>
      <c r="AAG71" s="5"/>
      <c r="AAH71" s="3"/>
      <c r="AAI71" s="5"/>
      <c r="AAJ71" s="3"/>
      <c r="AAK71" s="4"/>
      <c r="AAL71" s="3"/>
      <c r="AAM71" s="4"/>
      <c r="AAN71" s="3"/>
      <c r="AAO71" s="5"/>
      <c r="AAP71" s="3"/>
      <c r="AAQ71" s="4"/>
      <c r="AAR71" s="3"/>
      <c r="AAS71" s="4"/>
      <c r="AAT71" s="3"/>
      <c r="AAU71" s="5"/>
      <c r="AAV71" s="3"/>
      <c r="AAW71" s="5"/>
      <c r="AAX71" s="3"/>
      <c r="AAY71" s="4"/>
      <c r="AAZ71" s="3"/>
      <c r="ABA71" s="4"/>
      <c r="ABB71" s="3"/>
      <c r="ABC71" s="5"/>
      <c r="ABD71" s="3"/>
      <c r="ABE71" s="4"/>
      <c r="ABF71" s="3"/>
      <c r="ABG71" s="4"/>
      <c r="ABH71" s="3"/>
      <c r="ABI71" s="5"/>
      <c r="ABJ71" s="3"/>
      <c r="ABK71" s="5"/>
      <c r="ABL71" s="3"/>
      <c r="ABM71" s="4"/>
      <c r="ABN71" s="3"/>
      <c r="ABO71" s="4"/>
      <c r="ABP71" s="3"/>
      <c r="ABQ71" s="5"/>
      <c r="ABR71" s="3"/>
      <c r="ABS71" s="4"/>
      <c r="ABT71" s="3"/>
      <c r="ABU71" s="4"/>
      <c r="ABV71" s="3"/>
      <c r="ABW71" s="4"/>
      <c r="ABX71" s="3"/>
      <c r="ABY71" s="5"/>
      <c r="ABZ71" s="3"/>
      <c r="ACA71" s="4"/>
      <c r="ACB71" s="3"/>
      <c r="ACC71" s="4"/>
      <c r="ACD71" s="3"/>
      <c r="ACE71" s="4"/>
      <c r="ACF71" s="3"/>
      <c r="ACG71" s="4"/>
      <c r="ACH71" s="3"/>
      <c r="ACI71" s="4"/>
      <c r="ACJ71" s="3"/>
      <c r="ACK71" s="4"/>
      <c r="ACL71" s="3"/>
      <c r="ACM71" s="5"/>
      <c r="ACN71" s="3"/>
      <c r="ACO71" s="4"/>
      <c r="ACP71" s="3"/>
      <c r="ACQ71" s="5"/>
      <c r="ACR71" s="3"/>
      <c r="ACS71" s="4"/>
      <c r="ACT71" s="3"/>
      <c r="ACU71" s="4"/>
      <c r="ACV71" s="3"/>
      <c r="ACW71" s="4"/>
      <c r="ACX71" s="3"/>
      <c r="ACY71" s="5"/>
      <c r="ACZ71" s="3"/>
      <c r="ADA71" s="5"/>
      <c r="ADB71" s="3"/>
      <c r="ADC71" s="4"/>
      <c r="ADD71" s="3"/>
      <c r="ADE71" s="4"/>
      <c r="ADF71" s="3"/>
      <c r="ADG71" s="5"/>
    </row>
    <row r="72" spans="1:787" ht="20.25" customHeight="1">
      <c r="A72" s="2"/>
      <c r="B72" s="126"/>
      <c r="C72" s="126"/>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D72" s="2"/>
      <c r="IE72" s="2"/>
      <c r="IF72" s="2"/>
      <c r="IG72" s="2"/>
      <c r="IH72" s="2"/>
      <c r="II72" s="2"/>
      <c r="IJ72" s="2"/>
      <c r="IK72" s="2"/>
      <c r="IL72" s="2"/>
      <c r="IM72" s="2"/>
      <c r="IN72" s="2"/>
      <c r="IO72" s="2"/>
      <c r="IP72" s="2"/>
      <c r="IQ72" s="2"/>
      <c r="IR72" s="2"/>
      <c r="IS72" s="2"/>
      <c r="IT72" s="2"/>
      <c r="IU72" s="2"/>
      <c r="IV72" s="2"/>
      <c r="IW72" s="2"/>
      <c r="IX72" s="2"/>
      <c r="IY72" s="2"/>
      <c r="IZ72" s="2"/>
      <c r="JA72" s="2"/>
      <c r="JB72" s="2"/>
      <c r="JC72" s="2"/>
      <c r="JD72" s="2"/>
      <c r="JE72" s="2"/>
      <c r="JF72" s="2"/>
      <c r="JG72" s="2"/>
      <c r="JH72" s="2"/>
      <c r="JI72" s="2"/>
      <c r="JJ72" s="2"/>
      <c r="JK72" s="2"/>
      <c r="JL72" s="2"/>
      <c r="JM72" s="2"/>
      <c r="JN72" s="2"/>
      <c r="JO72" s="2"/>
      <c r="JP72" s="2"/>
      <c r="JQ72" s="2"/>
      <c r="JR72" s="2"/>
      <c r="JS72" s="2"/>
      <c r="JT72" s="2"/>
      <c r="JU72" s="2"/>
      <c r="JV72" s="2"/>
      <c r="JW72" s="2"/>
      <c r="JX72" s="2"/>
      <c r="JY72" s="2"/>
      <c r="JZ72" s="2"/>
      <c r="KA72" s="2"/>
      <c r="KB72" s="2"/>
      <c r="KC72" s="2"/>
      <c r="KD72" s="2"/>
      <c r="KE72" s="2"/>
      <c r="KF72" s="2"/>
      <c r="KG72" s="2"/>
      <c r="KH72" s="2"/>
      <c r="KI72" s="2"/>
      <c r="KJ72" s="2"/>
      <c r="KK72" s="2"/>
      <c r="KL72" s="2"/>
      <c r="KM72" s="2"/>
      <c r="KN72" s="2"/>
      <c r="KO72" s="2"/>
      <c r="KP72" s="2"/>
      <c r="KQ72" s="2"/>
      <c r="KR72" s="2"/>
      <c r="KS72" s="2"/>
      <c r="KT72" s="2"/>
      <c r="KU72" s="2"/>
      <c r="KV72" s="2"/>
      <c r="KW72" s="2"/>
      <c r="KX72" s="2"/>
      <c r="KY72" s="2"/>
      <c r="KZ72" s="2"/>
      <c r="LA72" s="2"/>
      <c r="LB72" s="2"/>
      <c r="LC72" s="2"/>
      <c r="LD72" s="2"/>
      <c r="LE72" s="2"/>
      <c r="LF72" s="2"/>
      <c r="LG72" s="2"/>
      <c r="LH72" s="2"/>
      <c r="LI72" s="2"/>
      <c r="LJ72" s="2"/>
      <c r="LK72" s="2"/>
      <c r="LL72" s="2"/>
      <c r="LM72" s="2"/>
      <c r="LN72" s="2"/>
      <c r="LO72" s="2"/>
      <c r="LP72" s="2"/>
      <c r="LQ72" s="2"/>
      <c r="LR72" s="2"/>
      <c r="LS72" s="2"/>
      <c r="LT72" s="2"/>
      <c r="LU72" s="2"/>
      <c r="LV72" s="2"/>
      <c r="LW72" s="2"/>
      <c r="LX72" s="2"/>
      <c r="LY72" s="2"/>
      <c r="LZ72" s="2"/>
      <c r="MA72" s="2"/>
      <c r="MB72" s="2"/>
      <c r="MC72" s="2"/>
      <c r="MD72" s="2"/>
      <c r="ME72" s="2"/>
      <c r="MF72" s="2"/>
      <c r="MG72" s="2"/>
      <c r="MH72" s="2"/>
      <c r="MI72" s="2"/>
      <c r="MJ72" s="2"/>
      <c r="MK72" s="2"/>
      <c r="ML72" s="2"/>
      <c r="MM72" s="2"/>
      <c r="MN72" s="2"/>
      <c r="MO72" s="2"/>
      <c r="MP72" s="2"/>
      <c r="MQ72" s="2"/>
      <c r="MR72" s="2"/>
      <c r="MS72" s="2"/>
      <c r="MT72" s="2"/>
      <c r="MU72" s="2"/>
      <c r="MV72" s="2"/>
      <c r="MW72" s="2"/>
      <c r="MX72" s="2"/>
      <c r="MY72" s="2"/>
      <c r="MZ72" s="2"/>
      <c r="NA72" s="2"/>
      <c r="NB72" s="2"/>
      <c r="NC72" s="2"/>
      <c r="ND72" s="2"/>
      <c r="NE72" s="2"/>
      <c r="NF72" s="2"/>
      <c r="NG72" s="2"/>
      <c r="NH72" s="2"/>
      <c r="NI72" s="2"/>
      <c r="NJ72" s="2"/>
      <c r="NK72" s="2"/>
      <c r="NL72" s="2"/>
      <c r="NM72" s="2"/>
      <c r="NN72" s="2"/>
      <c r="NO72" s="2"/>
      <c r="NP72" s="2"/>
      <c r="NQ72" s="2"/>
      <c r="NR72" s="2"/>
      <c r="NS72" s="2"/>
      <c r="NT72" s="2"/>
      <c r="NU72" s="2"/>
      <c r="NV72" s="2"/>
      <c r="NW72" s="2"/>
      <c r="NX72" s="2"/>
      <c r="NY72" s="2"/>
      <c r="NZ72" s="2"/>
      <c r="OA72" s="2"/>
      <c r="OB72" s="2"/>
      <c r="OC72" s="2"/>
      <c r="OD72" s="2"/>
      <c r="OE72" s="2"/>
      <c r="OF72" s="2"/>
      <c r="OG72" s="2"/>
      <c r="OH72" s="2"/>
      <c r="OI72" s="2"/>
      <c r="OJ72" s="2"/>
      <c r="OK72" s="2"/>
      <c r="OL72" s="2"/>
      <c r="OM72" s="2"/>
      <c r="ON72" s="2"/>
      <c r="OO72" s="2"/>
      <c r="OP72" s="2"/>
      <c r="OQ72" s="2"/>
      <c r="OR72" s="2"/>
      <c r="OS72" s="2"/>
      <c r="OT72" s="2"/>
      <c r="OU72" s="2"/>
      <c r="OV72" s="2"/>
      <c r="OW72" s="2"/>
      <c r="OX72" s="2"/>
      <c r="OY72" s="2"/>
      <c r="OZ72" s="2"/>
      <c r="PA72" s="2"/>
      <c r="PB72" s="2"/>
      <c r="PC72" s="2"/>
      <c r="PD72" s="2"/>
      <c r="PE72" s="2"/>
      <c r="PF72" s="2"/>
      <c r="PG72" s="2"/>
      <c r="PH72" s="2"/>
      <c r="PI72" s="2"/>
      <c r="PJ72" s="2"/>
      <c r="PK72" s="2"/>
      <c r="PL72" s="2"/>
      <c r="PM72" s="2"/>
      <c r="PN72" s="2"/>
      <c r="PO72" s="2"/>
      <c r="PP72" s="2"/>
      <c r="PQ72" s="2"/>
      <c r="PR72" s="2"/>
      <c r="PS72" s="2"/>
      <c r="PT72" s="2"/>
      <c r="PU72" s="2"/>
      <c r="PV72" s="2"/>
      <c r="PW72" s="2"/>
      <c r="PX72" s="2"/>
      <c r="PY72" s="2"/>
      <c r="PZ72" s="2"/>
      <c r="QA72" s="2"/>
      <c r="QB72" s="2"/>
      <c r="QC72" s="2"/>
      <c r="QD72" s="2"/>
      <c r="QE72" s="2"/>
      <c r="QF72" s="2"/>
      <c r="QG72" s="2"/>
      <c r="QH72" s="2"/>
      <c r="QI72" s="2"/>
      <c r="QJ72" s="2"/>
      <c r="QK72" s="2"/>
      <c r="QL72" s="2"/>
      <c r="QM72" s="2"/>
      <c r="QN72" s="2"/>
      <c r="QO72" s="2"/>
      <c r="QP72" s="2"/>
      <c r="QQ72" s="2"/>
      <c r="QR72" s="2"/>
      <c r="QS72" s="2"/>
      <c r="QT72" s="2"/>
      <c r="QU72" s="2"/>
      <c r="QV72" s="2"/>
      <c r="QW72" s="2"/>
      <c r="QX72" s="2"/>
      <c r="QY72" s="2"/>
      <c r="QZ72" s="2"/>
      <c r="RA72" s="2"/>
      <c r="RB72" s="2"/>
      <c r="RC72" s="2"/>
      <c r="RD72" s="2"/>
      <c r="RE72" s="2"/>
      <c r="RF72" s="2"/>
      <c r="RG72" s="2"/>
      <c r="RH72" s="2"/>
      <c r="RI72" s="2"/>
      <c r="RJ72" s="2"/>
      <c r="RK72" s="2"/>
      <c r="RL72" s="2"/>
      <c r="RM72" s="2"/>
      <c r="RN72" s="2"/>
      <c r="RO72" s="2"/>
      <c r="RP72" s="2"/>
      <c r="RQ72" s="2"/>
      <c r="RR72" s="2"/>
      <c r="RS72" s="2"/>
      <c r="RT72" s="2"/>
      <c r="RU72" s="2"/>
      <c r="RV72" s="2"/>
      <c r="RW72" s="2"/>
      <c r="RX72" s="2"/>
      <c r="RY72" s="2"/>
      <c r="RZ72" s="2"/>
      <c r="SA72" s="2"/>
      <c r="SB72" s="2"/>
      <c r="SC72" s="2"/>
      <c r="SD72" s="2"/>
      <c r="SE72" s="2"/>
      <c r="SF72" s="2"/>
      <c r="SG72" s="2"/>
      <c r="SH72" s="2"/>
      <c r="SI72" s="2"/>
      <c r="SJ72" s="2"/>
      <c r="SK72" s="2"/>
      <c r="SL72" s="2"/>
      <c r="SM72" s="2"/>
      <c r="SN72" s="2"/>
      <c r="SO72" s="2"/>
      <c r="SP72" s="2"/>
      <c r="SQ72" s="2"/>
      <c r="SR72" s="2"/>
      <c r="SS72" s="2"/>
      <c r="ST72" s="2"/>
      <c r="SU72" s="2"/>
      <c r="SV72" s="2"/>
      <c r="SW72" s="2"/>
      <c r="SX72" s="2"/>
      <c r="SY72" s="2"/>
      <c r="SZ72" s="2"/>
      <c r="TA72" s="2"/>
      <c r="TB72" s="2"/>
      <c r="TC72" s="2"/>
      <c r="TD72" s="2"/>
      <c r="TE72" s="2"/>
      <c r="TF72" s="2"/>
      <c r="TG72" s="2"/>
      <c r="TH72" s="2"/>
      <c r="TI72" s="2"/>
      <c r="TJ72" s="2"/>
      <c r="TK72" s="2"/>
      <c r="TL72" s="2"/>
      <c r="TM72" s="2"/>
      <c r="TN72" s="2"/>
      <c r="TO72" s="2"/>
      <c r="TP72" s="2"/>
      <c r="TQ72" s="2"/>
      <c r="TR72" s="2"/>
      <c r="TS72" s="2"/>
      <c r="TT72" s="2"/>
      <c r="TU72" s="2"/>
      <c r="TV72" s="2"/>
      <c r="TW72" s="2"/>
      <c r="TX72" s="2"/>
      <c r="TY72" s="2"/>
      <c r="TZ72" s="2"/>
      <c r="UA72" s="2"/>
      <c r="UB72" s="2"/>
      <c r="UC72" s="2"/>
      <c r="UD72" s="2"/>
      <c r="UE72" s="2"/>
      <c r="UF72" s="2"/>
      <c r="UG72" s="2"/>
      <c r="UH72" s="2"/>
      <c r="UI72" s="2"/>
      <c r="UJ72" s="2"/>
      <c r="UK72" s="2"/>
      <c r="UL72" s="2"/>
      <c r="UM72" s="2"/>
      <c r="UN72" s="2"/>
      <c r="UO72" s="2"/>
      <c r="UP72" s="2"/>
      <c r="UQ72" s="2"/>
      <c r="UR72" s="2"/>
      <c r="US72" s="2"/>
      <c r="UT72" s="2"/>
      <c r="UU72" s="2"/>
      <c r="UV72" s="2"/>
      <c r="UW72" s="2"/>
      <c r="UX72" s="2"/>
      <c r="UY72" s="2"/>
      <c r="UZ72" s="2"/>
      <c r="VA72" s="2"/>
      <c r="VB72" s="2"/>
      <c r="VC72" s="2"/>
      <c r="VD72" s="2"/>
      <c r="VE72" s="2"/>
      <c r="VF72" s="2"/>
      <c r="VG72" s="2"/>
      <c r="VH72" s="2"/>
      <c r="VI72" s="2"/>
      <c r="VJ72" s="2"/>
      <c r="VK72" s="2"/>
      <c r="VL72" s="2"/>
      <c r="VM72" s="2"/>
      <c r="VN72" s="2"/>
      <c r="VO72" s="2"/>
      <c r="VP72" s="2"/>
      <c r="VQ72" s="2"/>
      <c r="VR72" s="2"/>
      <c r="VS72" s="2"/>
    </row>
    <row r="73" spans="1:787" ht="20.25" hidden="1" customHeight="1">
      <c r="A73" s="112">
        <v>1</v>
      </c>
      <c r="B73" s="115">
        <f>学年と名前を結合するシート!D2</f>
      </c>
      <c r="C73" s="113"/>
      <c r="D73" s="54">
        <f>RIGHT(IFERROR(VLOOKUP($B73,D$4:E$71,2,FALSE),""),2)</f>
      </c>
      <c r="E73" s="55">
        <f>IFERROR(
    IF(
        LEFT(VLOOKUP($B73,D$4:E$71,2,FALSE),1)="0",
        "",
        IF(
            LEFT(VLOOKUP($B73,D$4:E$71,2,FALSE),1)="講",
            "講習",
            IF(
                LEFT(VLOOKUP($B73,D$4:E$71,2,FALSE),1)="追",
                "追加",
                "通常"
            )
        )
    ),
    ""
)</f>
      </c>
      <c r="F73" s="54">
        <f t="shared" ref="F73" si="0">RIGHT(IFERROR(VLOOKUP($B73,F$4:G$71,2,FALSE),""),2)</f>
      </c>
      <c r="G73" s="55">
        <f t="shared" ref="G73:G88" si="1">IFERROR(
    IF(
        LEFT(VLOOKUP($B73,F$4:G$71,2,FALSE),1)="0",
        "",
        IF(
            LEFT(VLOOKUP($B73,F$4:G$71,2,FALSE),1)="講",
            "講習",
            IF(
                LEFT(VLOOKUP($B73,F$4:G$71,2,FALSE),1)="追",
                "追加",
                "通常"
            )
        )
    ),
    ""
)</f>
      </c>
      <c r="H73" s="54">
        <f t="shared" ref="H73" si="2">RIGHT(IFERROR(VLOOKUP($B73,H$4:I$71,2,FALSE),""),2)</f>
      </c>
      <c r="I73" s="55">
        <f t="shared" ref="I73:I88" si="3">IFERROR(
    IF(
        LEFT(VLOOKUP($B73,H$4:I$71,2,FALSE),1)="0",
        "",
        IF(
            LEFT(VLOOKUP($B73,H$4:I$71,2,FALSE),1)="講",
            "講習",
            IF(
                LEFT(VLOOKUP($B73,H$4:I$71,2,FALSE),1)="追",
                "追加",
                "通常"
            )
        )
    ),
    ""
)</f>
      </c>
      <c r="J73" s="54">
        <f t="shared" ref="J73" si="4">RIGHT(IFERROR(VLOOKUP($B73,J$4:K$71,2,FALSE),""),2)</f>
      </c>
      <c r="K73" s="55">
        <f t="shared" ref="K73:K88" si="5">IFERROR(
    IF(
        LEFT(VLOOKUP($B73,J$4:K$71,2,FALSE),1)="0",
        "",
        IF(
            LEFT(VLOOKUP($B73,J$4:K$71,2,FALSE),1)="講",
            "講習",
            IF(
                LEFT(VLOOKUP($B73,J$4:K$71,2,FALSE),1)="追",
                "追加",
                "通常"
            )
        )
    ),
    ""
)</f>
      </c>
      <c r="L73" s="54">
        <f t="shared" ref="L73" si="6">RIGHT(IFERROR(VLOOKUP($B73,L$4:M$71,2,FALSE),""),2)</f>
      </c>
      <c r="M73" s="55">
        <f t="shared" ref="M73:M88" si="7">IFERROR(
    IF(
        LEFT(VLOOKUP($B73,L$4:M$71,2,FALSE),1)="0",
        "",
        IF(
            LEFT(VLOOKUP($B73,L$4:M$71,2,FALSE),1)="講",
            "講習",
            IF(
                LEFT(VLOOKUP($B73,L$4:M$71,2,FALSE),1)="追",
                "追加",
                "通常"
            )
        )
    ),
    ""
)</f>
      </c>
      <c r="N73" s="54">
        <f t="shared" ref="N73" si="8">RIGHT(IFERROR(VLOOKUP($B73,N$4:O$71,2,FALSE),""),2)</f>
      </c>
      <c r="O73" s="55">
        <f t="shared" ref="O73:O88" si="9">IFERROR(
    IF(
        LEFT(VLOOKUP($B73,N$4:O$71,2,FALSE),1)="0",
        "",
        IF(
            LEFT(VLOOKUP($B73,N$4:O$71,2,FALSE),1)="講",
            "講習",
            IF(
                LEFT(VLOOKUP($B73,N$4:O$71,2,FALSE),1)="追",
                "追加",
                "通常"
            )
        )
    ),
    ""
)</f>
      </c>
      <c r="P73" s="54">
        <f t="shared" ref="P73" si="10">RIGHT(IFERROR(VLOOKUP($B73,P$4:Q$71,2,FALSE),""),2)</f>
      </c>
      <c r="Q73" s="55">
        <f t="shared" ref="Q73:Q88" si="11">IFERROR(
    IF(
        LEFT(VLOOKUP($B73,P$4:Q$71,2,FALSE),1)="0",
        "",
        IF(
            LEFT(VLOOKUP($B73,P$4:Q$71,2,FALSE),1)="講",
            "講習",
            IF(
                LEFT(VLOOKUP($B73,P$4:Q$71,2,FALSE),1)="追",
                "追加",
                "通常"
            )
        )
    ),
    ""
)</f>
      </c>
      <c r="R73" s="54">
        <f t="shared" ref="R73" si="12">RIGHT(IFERROR(VLOOKUP($B73,R$4:S$71,2,FALSE),""),2)</f>
      </c>
      <c r="S73" s="55">
        <f t="shared" ref="S73:S88" si="13">IFERROR(
    IF(
        LEFT(VLOOKUP($B73,R$4:S$71,2,FALSE),1)="0",
        "",
        IF(
            LEFT(VLOOKUP($B73,R$4:S$71,2,FALSE),1)="講",
            "講習",
            IF(
                LEFT(VLOOKUP($B73,R$4:S$71,2,FALSE),1)="追",
                "追加",
                "通常"
            )
        )
    ),
    ""
)</f>
      </c>
      <c r="T73" s="54">
        <f t="shared" ref="T73:CD81" si="14">RIGHT(IFERROR(VLOOKUP($B73,T$4:U$71,2,FALSE),""),2)</f>
      </c>
      <c r="U73" s="55">
        <f t="shared" ref="U73:U88" si="15">IFERROR(
    IF(
        LEFT(VLOOKUP($B73,T$4:U$71,2,FALSE),1)="0",
        "",
        IF(
            LEFT(VLOOKUP($B73,T$4:U$71,2,FALSE),1)="講",
            "講習",
            IF(
                LEFT(VLOOKUP($B73,T$4:U$71,2,FALSE),1)="追",
                "追加",
                "通常"
            )
        )
    ),
    ""
)</f>
      </c>
      <c r="V73" s="54">
        <f t="shared" ref="V73" si="16">RIGHT(IFERROR(VLOOKUP($B73,V$4:W$71,2,FALSE),""),2)</f>
      </c>
      <c r="W73" s="55">
        <f t="shared" ref="W73:W88" si="17">IFERROR(
    IF(
        LEFT(VLOOKUP($B73,V$4:W$71,2,FALSE),1)="0",
        "",
        IF(
            LEFT(VLOOKUP($B73,V$4:W$71,2,FALSE),1)="講",
            "講習",
            IF(
                LEFT(VLOOKUP($B73,V$4:W$71,2,FALSE),1)="追",
                "追加",
                "通常"
            )
        )
    ),
    ""
)</f>
      </c>
      <c r="X73" s="54">
        <f t="shared" ref="X73" si="18">RIGHT(IFERROR(VLOOKUP($B73,X$4:Y$71,2,FALSE),""),2)</f>
      </c>
      <c r="Y73" s="55">
        <f t="shared" ref="Y73:Y88" si="19">IFERROR(
    IF(
        LEFT(VLOOKUP($B73,X$4:Y$71,2,FALSE),1)="0",
        "",
        IF(
            LEFT(VLOOKUP($B73,X$4:Y$71,2,FALSE),1)="講",
            "講習",
            IF(
                LEFT(VLOOKUP($B73,X$4:Y$71,2,FALSE),1)="追",
                "追加",
                "通常"
            )
        )
    ),
    ""
)</f>
      </c>
      <c r="Z73" s="54">
        <f t="shared" ref="Z73" si="20">RIGHT(IFERROR(VLOOKUP($B73,Z$4:AA$71,2,FALSE),""),2)</f>
      </c>
      <c r="AA73" s="55">
        <f t="shared" ref="AA73:AA88" si="21">IFERROR(
    IF(
        LEFT(VLOOKUP($B73,Z$4:AA$71,2,FALSE),1)="0",
        "",
        IF(
            LEFT(VLOOKUP($B73,Z$4:AA$71,2,FALSE),1)="講",
            "講習",
            IF(
                LEFT(VLOOKUP($B73,Z$4:AA$71,2,FALSE),1)="追",
                "追加",
                "通常"
            )
        )
    ),
    ""
)</f>
      </c>
      <c r="AB73" s="54">
        <f t="shared" ref="AB73" si="22">RIGHT(IFERROR(VLOOKUP($B73,AB$4:AC$71,2,FALSE),""),2)</f>
      </c>
      <c r="AC73" s="55">
        <f t="shared" ref="AC73:AC88" si="23">IFERROR(
    IF(
        LEFT(VLOOKUP($B73,AB$4:AC$71,2,FALSE),1)="0",
        "",
        IF(
            LEFT(VLOOKUP($B73,AB$4:AC$71,2,FALSE),1)="講",
            "講習",
            IF(
                LEFT(VLOOKUP($B73,AB$4:AC$71,2,FALSE),1)="追",
                "追加",
                "通常"
            )
        )
    ),
    ""
)</f>
      </c>
      <c r="AD73" s="54">
        <f t="shared" ref="AD73" si="24">RIGHT(IFERROR(VLOOKUP($B73,AD$4:AE$71,2,FALSE),""),2)</f>
      </c>
      <c r="AE73" s="55">
        <f t="shared" ref="AE73:AE88" si="25">IFERROR(
    IF(
        LEFT(VLOOKUP($B73,AD$4:AE$71,2,FALSE),1)="0",
        "",
        IF(
            LEFT(VLOOKUP($B73,AD$4:AE$71,2,FALSE),1)="講",
            "講習",
            IF(
                LEFT(VLOOKUP($B73,AD$4:AE$71,2,FALSE),1)="追",
                "追加",
                "通常"
            )
        )
    ),
    ""
)</f>
      </c>
      <c r="AF73" s="54">
        <f t="shared" ref="AF73" si="26">RIGHT(IFERROR(VLOOKUP($B73,AF$4:AG$71,2,FALSE),""),2)</f>
      </c>
      <c r="AG73" s="55">
        <f t="shared" ref="AG73:AG88" si="27">IFERROR(
    IF(
        LEFT(VLOOKUP($B73,AF$4:AG$71,2,FALSE),1)="0",
        "",
        IF(
            LEFT(VLOOKUP($B73,AF$4:AG$71,2,FALSE),1)="講",
            "講習",
            IF(
                LEFT(VLOOKUP($B73,AF$4:AG$71,2,FALSE),1)="追",
                "追加",
                "通常"
            )
        )
    ),
    ""
)</f>
      </c>
      <c r="AH73" s="54">
        <f t="shared" ref="AH73" si="28">RIGHT(IFERROR(VLOOKUP($B73,AH$4:AI$71,2,FALSE),""),2)</f>
      </c>
      <c r="AI73" s="55">
        <f t="shared" ref="AI73:AI88" si="29">IFERROR(
    IF(
        LEFT(VLOOKUP($B73,AH$4:AI$71,2,FALSE),1)="0",
        "",
        IF(
            LEFT(VLOOKUP($B73,AH$4:AI$71,2,FALSE),1)="講",
            "講習",
            IF(
                LEFT(VLOOKUP($B73,AH$4:AI$71,2,FALSE),1)="追",
                "追加",
                "通常"
            )
        )
    ),
    ""
)</f>
      </c>
      <c r="AJ73" s="54">
        <f t="shared" ref="AJ73" si="30">RIGHT(IFERROR(VLOOKUP($B73,AJ$4:AK$71,2,FALSE),""),2)</f>
      </c>
      <c r="AK73" s="55">
        <f t="shared" ref="AK73:AK88" si="31">IFERROR(
    IF(
        LEFT(VLOOKUP($B73,AJ$4:AK$71,2,FALSE),1)="0",
        "",
        IF(
            LEFT(VLOOKUP($B73,AJ$4:AK$71,2,FALSE),1)="講",
            "講習",
            IF(
                LEFT(VLOOKUP($B73,AJ$4:AK$71,2,FALSE),1)="追",
                "追加",
                "通常"
            )
        )
    ),
    ""
)</f>
      </c>
      <c r="AL73" s="54">
        <f t="shared" ref="AL73" si="32">RIGHT(IFERROR(VLOOKUP($B73,AL$4:AM$71,2,FALSE),""),2)</f>
      </c>
      <c r="AM73" s="55">
        <f t="shared" ref="AM73:AM88" si="33">IFERROR(
    IF(
        LEFT(VLOOKUP($B73,AL$4:AM$71,2,FALSE),1)="0",
        "",
        IF(
            LEFT(VLOOKUP($B73,AL$4:AM$71,2,FALSE),1)="講",
            "講習",
            IF(
                LEFT(VLOOKUP($B73,AL$4:AM$71,2,FALSE),1)="追",
                "追加",
                "通常"
            )
        )
    ),
    ""
)</f>
      </c>
      <c r="AN73" s="54">
        <f t="shared" ref="AN73" si="34">RIGHT(IFERROR(VLOOKUP($B73,AN$4:AO$71,2,FALSE),""),2)</f>
      </c>
      <c r="AO73" s="55">
        <f t="shared" ref="AO73:AO88" si="35">IFERROR(
    IF(
        LEFT(VLOOKUP($B73,AN$4:AO$71,2,FALSE),1)="0",
        "",
        IF(
            LEFT(VLOOKUP($B73,AN$4:AO$71,2,FALSE),1)="講",
            "講習",
            IF(
                LEFT(VLOOKUP($B73,AN$4:AO$71,2,FALSE),1)="追",
                "追加",
                "通常"
            )
        )
    ),
    ""
)</f>
      </c>
      <c r="AP73" s="54">
        <f t="shared" ref="AP73" si="36">RIGHT(IFERROR(VLOOKUP($B73,AP$4:AQ$71,2,FALSE),""),2)</f>
      </c>
      <c r="AQ73" s="55">
        <f t="shared" ref="AQ73:AQ88" si="37">IFERROR(
    IF(
        LEFT(VLOOKUP($B73,AP$4:AQ$71,2,FALSE),1)="0",
        "",
        IF(
            LEFT(VLOOKUP($B73,AP$4:AQ$71,2,FALSE),1)="講",
            "講習",
            IF(
                LEFT(VLOOKUP($B73,AP$4:AQ$71,2,FALSE),1)="追",
                "追加",
                "通常"
            )
        )
    ),
    ""
)</f>
      </c>
      <c r="AR73" s="54">
        <f t="shared" ref="AR73" si="38">RIGHT(IFERROR(VLOOKUP($B73,AR$4:AS$71,2,FALSE),""),2)</f>
      </c>
      <c r="AS73" s="55">
        <f t="shared" ref="AS73:AS88" si="39">IFERROR(
    IF(
        LEFT(VLOOKUP($B73,AR$4:AS$71,2,FALSE),1)="0",
        "",
        IF(
            LEFT(VLOOKUP($B73,AR$4:AS$71,2,FALSE),1)="講",
            "講習",
            IF(
                LEFT(VLOOKUP($B73,AR$4:AS$71,2,FALSE),1)="追",
                "追加",
                "通常"
            )
        )
    ),
    ""
)</f>
      </c>
      <c r="AT73" s="54">
        <f t="shared" ref="AT73" si="40">RIGHT(IFERROR(VLOOKUP($B73,AT$4:AU$71,2,FALSE),""),2)</f>
      </c>
      <c r="AU73" s="55">
        <f t="shared" ref="AU73:AU88" si="41">IFERROR(
    IF(
        LEFT(VLOOKUP($B73,AT$4:AU$71,2,FALSE),1)="0",
        "",
        IF(
            LEFT(VLOOKUP($B73,AT$4:AU$71,2,FALSE),1)="講",
            "講習",
            IF(
                LEFT(VLOOKUP($B73,AT$4:AU$71,2,FALSE),1)="追",
                "追加",
                "通常"
            )
        )
    ),
    ""
)</f>
      </c>
      <c r="AV73" s="54">
        <f t="shared" ref="AV73" si="42">RIGHT(IFERROR(VLOOKUP($B73,AV$4:AW$71,2,FALSE),""),2)</f>
      </c>
      <c r="AW73" s="55">
        <f t="shared" ref="AW73:AW88" si="43">IFERROR(
    IF(
        LEFT(VLOOKUP($B73,AV$4:AW$71,2,FALSE),1)="0",
        "",
        IF(
            LEFT(VLOOKUP($B73,AV$4:AW$71,2,FALSE),1)="講",
            "講習",
            IF(
                LEFT(VLOOKUP($B73,AV$4:AW$71,2,FALSE),1)="追",
                "追加",
                "通常"
            )
        )
    ),
    ""
)</f>
      </c>
      <c r="AX73" s="54">
        <f t="shared" ref="AX73" si="44">RIGHT(IFERROR(VLOOKUP($B73,AX$4:AY$71,2,FALSE),""),2)</f>
      </c>
      <c r="AY73" s="55">
        <f t="shared" ref="AY73:AY88" si="45">IFERROR(
    IF(
        LEFT(VLOOKUP($B73,AX$4:AY$71,2,FALSE),1)="0",
        "",
        IF(
            LEFT(VLOOKUP($B73,AX$4:AY$71,2,FALSE),1)="講",
            "講習",
            IF(
                LEFT(VLOOKUP($B73,AX$4:AY$71,2,FALSE),1)="追",
                "追加",
                "通常"
            )
        )
    ),
    ""
)</f>
      </c>
      <c r="AZ73" s="54">
        <f t="shared" ref="AZ73" si="46">RIGHT(IFERROR(VLOOKUP($B73,AZ$4:BA$71,2,FALSE),""),2)</f>
      </c>
      <c r="BA73" s="55">
        <f t="shared" ref="BA73:BA88" si="47">IFERROR(
    IF(
        LEFT(VLOOKUP($B73,AZ$4:BA$71,2,FALSE),1)="0",
        "",
        IF(
            LEFT(VLOOKUP($B73,AZ$4:BA$71,2,FALSE),1)="講",
            "講習",
            IF(
                LEFT(VLOOKUP($B73,AZ$4:BA$71,2,FALSE),1)="追",
                "追加",
                "通常"
            )
        )
    ),
    ""
)</f>
      </c>
      <c r="BB73" s="54">
        <f t="shared" ref="BB73" si="48">RIGHT(IFERROR(VLOOKUP($B73,BB$4:BC$71,2,FALSE),""),2)</f>
      </c>
      <c r="BC73" s="55">
        <f t="shared" ref="BC73:BC88" si="49">IFERROR(
    IF(
        LEFT(VLOOKUP($B73,BB$4:BC$71,2,FALSE),1)="0",
        "",
        IF(
            LEFT(VLOOKUP($B73,BB$4:BC$71,2,FALSE),1)="講",
            "講習",
            IF(
                LEFT(VLOOKUP($B73,BB$4:BC$71,2,FALSE),1)="追",
                "追加",
                "通常"
            )
        )
    ),
    ""
)</f>
      </c>
      <c r="BD73" s="54">
        <f t="shared" ref="BD73" si="50">RIGHT(IFERROR(VLOOKUP($B73,BD$4:BE$71,2,FALSE),""),2)</f>
      </c>
      <c r="BE73" s="55">
        <f t="shared" ref="BE73:BE88" si="51">IFERROR(
    IF(
        LEFT(VLOOKUP($B73,BD$4:BE$71,2,FALSE),1)="0",
        "",
        IF(
            LEFT(VLOOKUP($B73,BD$4:BE$71,2,FALSE),1)="講",
            "講習",
            IF(
                LEFT(VLOOKUP($B73,BD$4:BE$71,2,FALSE),1)="追",
                "追加",
                "通常"
            )
        )
    ),
    ""
)</f>
      </c>
      <c r="BF73" s="54">
        <f t="shared" ref="BF73" si="52">RIGHT(IFERROR(VLOOKUP($B73,BF$4:BG$71,2,FALSE),""),2)</f>
      </c>
      <c r="BG73" s="55">
        <f t="shared" ref="BG73:BG88" si="53">IFERROR(
    IF(
        LEFT(VLOOKUP($B73,BF$4:BG$71,2,FALSE),1)="0",
        "",
        IF(
            LEFT(VLOOKUP($B73,BF$4:BG$71,2,FALSE),1)="講",
            "講習",
            IF(
                LEFT(VLOOKUP($B73,BF$4:BG$71,2,FALSE),1)="追",
                "追加",
                "通常"
            )
        )
    ),
    ""
)</f>
      </c>
      <c r="BH73" s="54">
        <f t="shared" ref="BH73" si="54">RIGHT(IFERROR(VLOOKUP($B73,BH$4:BI$71,2,FALSE),""),2)</f>
      </c>
      <c r="BI73" s="55">
        <f t="shared" ref="BI73:BI88" si="55">IFERROR(
    IF(
        LEFT(VLOOKUP($B73,BH$4:BI$71,2,FALSE),1)="0",
        "",
        IF(
            LEFT(VLOOKUP($B73,BH$4:BI$71,2,FALSE),1)="講",
            "講習",
            IF(
                LEFT(VLOOKUP($B73,BH$4:BI$71,2,FALSE),1)="追",
                "追加",
                "通常"
            )
        )
    ),
    ""
)</f>
      </c>
      <c r="BJ73" s="54">
        <f t="shared" ref="BJ73" si="56">RIGHT(IFERROR(VLOOKUP($B73,BJ$4:BK$71,2,FALSE),""),2)</f>
      </c>
      <c r="BK73" s="55">
        <f t="shared" ref="BK73:BK88" si="57">IFERROR(
    IF(
        LEFT(VLOOKUP($B73,BJ$4:BK$71,2,FALSE),1)="0",
        "",
        IF(
            LEFT(VLOOKUP($B73,BJ$4:BK$71,2,FALSE),1)="講",
            "講習",
            IF(
                LEFT(VLOOKUP($B73,BJ$4:BK$71,2,FALSE),1)="追",
                "追加",
                "通常"
            )
        )
    ),
    ""
)</f>
      </c>
      <c r="BL73" s="54">
        <f t="shared" ref="BL73" si="58">RIGHT(IFERROR(VLOOKUP($B73,BL$4:BM$71,2,FALSE),""),2)</f>
      </c>
      <c r="BM73" s="55">
        <f t="shared" ref="BM73:BM88" si="59">IFERROR(
    IF(
        LEFT(VLOOKUP($B73,BL$4:BM$71,2,FALSE),1)="0",
        "",
        IF(
            LEFT(VLOOKUP($B73,BL$4:BM$71,2,FALSE),1)="講",
            "講習",
            IF(
                LEFT(VLOOKUP($B73,BL$4:BM$71,2,FALSE),1)="追",
                "追加",
                "通常"
            )
        )
    ),
    ""
)</f>
      </c>
      <c r="BN73" s="54">
        <f t="shared" ref="BN73" si="60">RIGHT(IFERROR(VLOOKUP($B73,BN$4:BO$71,2,FALSE),""),2)</f>
      </c>
      <c r="BO73" s="55">
        <f t="shared" ref="BO73:BO88" si="61">IFERROR(
    IF(
        LEFT(VLOOKUP($B73,BN$4:BO$71,2,FALSE),1)="0",
        "",
        IF(
            LEFT(VLOOKUP($B73,BN$4:BO$71,2,FALSE),1)="講",
            "講習",
            IF(
                LEFT(VLOOKUP($B73,BN$4:BO$71,2,FALSE),1)="追",
                "追加",
                "通常"
            )
        )
    ),
    ""
)</f>
      </c>
      <c r="BP73" s="54">
        <f t="shared" ref="BP73" si="62">RIGHT(IFERROR(VLOOKUP($B73,BP$4:BQ$71,2,FALSE),""),2)</f>
      </c>
      <c r="BQ73" s="55">
        <f t="shared" ref="BQ73:BQ88" si="63">IFERROR(
    IF(
        LEFT(VLOOKUP($B73,BP$4:BQ$71,2,FALSE),1)="0",
        "",
        IF(
            LEFT(VLOOKUP($B73,BP$4:BQ$71,2,FALSE),1)="講",
            "講習",
            IF(
                LEFT(VLOOKUP($B73,BP$4:BQ$71,2,FALSE),1)="追",
                "追加",
                "通常"
            )
        )
    ),
    ""
)</f>
      </c>
      <c r="BR73" s="54">
        <f t="shared" ref="BR73" si="64">RIGHT(IFERROR(VLOOKUP($B73,BR$4:BS$71,2,FALSE),""),2)</f>
      </c>
      <c r="BS73" s="55">
        <f t="shared" ref="BS73:BS88" si="65">IFERROR(
    IF(
        LEFT(VLOOKUP($B73,BR$4:BS$71,2,FALSE),1)="0",
        "",
        IF(
            LEFT(VLOOKUP($B73,BR$4:BS$71,2,FALSE),1)="講",
            "講習",
            IF(
                LEFT(VLOOKUP($B73,BR$4:BS$71,2,FALSE),1)="追",
                "追加",
                "通常"
            )
        )
    ),
    ""
)</f>
      </c>
      <c r="BT73" s="54">
        <f t="shared" ref="BT73" si="66">RIGHT(IFERROR(VLOOKUP($B73,BT$4:BU$71,2,FALSE),""),2)</f>
      </c>
      <c r="BU73" s="55">
        <f t="shared" ref="BU73:BU88" si="67">IFERROR(
    IF(
        LEFT(VLOOKUP($B73,BT$4:BU$71,2,FALSE),1)="0",
        "",
        IF(
            LEFT(VLOOKUP($B73,BT$4:BU$71,2,FALSE),1)="講",
            "講習",
            IF(
                LEFT(VLOOKUP($B73,BT$4:BU$71,2,FALSE),1)="追",
                "追加",
                "通常"
            )
        )
    ),
    ""
)</f>
      </c>
      <c r="BV73" s="54">
        <f t="shared" ref="BV73" si="68">RIGHT(IFERROR(VLOOKUP($B73,BV$4:BW$71,2,FALSE),""),2)</f>
      </c>
      <c r="BW73" s="55">
        <f t="shared" ref="BW73:BW88" si="69">IFERROR(
    IF(
        LEFT(VLOOKUP($B73,BV$4:BW$71,2,FALSE),1)="0",
        "",
        IF(
            LEFT(VLOOKUP($B73,BV$4:BW$71,2,FALSE),1)="講",
            "講習",
            IF(
                LEFT(VLOOKUP($B73,BV$4:BW$71,2,FALSE),1)="追",
                "追加",
                "通常"
            )
        )
    ),
    ""
)</f>
      </c>
      <c r="BX73" s="54">
        <f t="shared" ref="BX73" si="70">RIGHT(IFERROR(VLOOKUP($B73,BX$4:BY$71,2,FALSE),""),2)</f>
      </c>
      <c r="BY73" s="55">
        <f t="shared" ref="BY73:BY88" si="71">IFERROR(
    IF(
        LEFT(VLOOKUP($B73,BX$4:BY$71,2,FALSE),1)="0",
        "",
        IF(
            LEFT(VLOOKUP($B73,BX$4:BY$71,2,FALSE),1)="講",
            "講習",
            IF(
                LEFT(VLOOKUP($B73,BX$4:BY$71,2,FALSE),1)="追",
                "追加",
                "通常"
            )
        )
    ),
    ""
)</f>
      </c>
      <c r="BZ73" s="54">
        <f t="shared" ref="BZ73" si="72">RIGHT(IFERROR(VLOOKUP($B73,BZ$4:CA$71,2,FALSE),""),2)</f>
      </c>
      <c r="CA73" s="55">
        <f t="shared" ref="CA73:CA88" si="73">IFERROR(
    IF(
        LEFT(VLOOKUP($B73,BZ$4:CA$71,2,FALSE),1)="0",
        "",
        IF(
            LEFT(VLOOKUP($B73,BZ$4:CA$71,2,FALSE),1)="講",
            "講習",
            IF(
                LEFT(VLOOKUP($B73,BZ$4:CA$71,2,FALSE),1)="追",
                "追加",
                "通常"
            )
        )
    ),
    ""
)</f>
      </c>
      <c r="CB73" s="54">
        <f t="shared" ref="CB73" si="74">RIGHT(IFERROR(VLOOKUP($B73,CB$4:CC$71,2,FALSE),""),2)</f>
      </c>
      <c r="CC73" s="55">
        <f t="shared" ref="CC73:CC88" si="75">IFERROR(
    IF(
        LEFT(VLOOKUP($B73,CB$4:CC$71,2,FALSE),1)="0",
        "",
        IF(
            LEFT(VLOOKUP($B73,CB$4:CC$71,2,FALSE),1)="講",
            "講習",
            IF(
                LEFT(VLOOKUP($B73,CB$4:CC$71,2,FALSE),1)="追",
                "追加",
                "通常"
            )
        )
    ),
    ""
)</f>
      </c>
      <c r="CD73" s="54">
        <f t="shared" ref="CD73" si="76">RIGHT(IFERROR(VLOOKUP($B73,CD$4:CE$71,2,FALSE),""),2)</f>
      </c>
      <c r="CE73" s="55">
        <f t="shared" ref="CE73:CE88" si="77">IFERROR(
    IF(
        LEFT(VLOOKUP($B73,CD$4:CE$71,2,FALSE),1)="0",
        "",
        IF(
            LEFT(VLOOKUP($B73,CD$4:CE$71,2,FALSE),1)="講",
            "講習",
            IF(
                LEFT(VLOOKUP($B73,CD$4:CE$71,2,FALSE),1)="追",
                "追加",
                "通常"
            )
        )
    ),
    ""
)</f>
      </c>
      <c r="CF73" s="54">
        <f t="shared" ref="CF73:DJ81" si="78">RIGHT(IFERROR(VLOOKUP($B73,CF$4:CG$71,2,FALSE),""),2)</f>
      </c>
      <c r="CG73" s="55">
        <f t="shared" ref="CG73:CG88" si="79">IFERROR(
    IF(
        LEFT(VLOOKUP($B73,CF$4:CG$71,2,FALSE),1)="0",
        "",
        IF(
            LEFT(VLOOKUP($B73,CF$4:CG$71,2,FALSE),1)="講",
            "講習",
            IF(
                LEFT(VLOOKUP($B73,CF$4:CG$71,2,FALSE),1)="追",
                "追加",
                "通常"
            )
        )
    ),
    ""
)</f>
      </c>
      <c r="CH73" s="54">
        <f t="shared" ref="CH73" si="80">RIGHT(IFERROR(VLOOKUP($B73,CH$4:CI$71,2,FALSE),""),2)</f>
      </c>
      <c r="CI73" s="55">
        <f t="shared" ref="CI73:CI88" si="81">IFERROR(
    IF(
        LEFT(VLOOKUP($B73,CH$4:CI$71,2,FALSE),1)="0",
        "",
        IF(
            LEFT(VLOOKUP($B73,CH$4:CI$71,2,FALSE),1)="講",
            "講習",
            IF(
                LEFT(VLOOKUP($B73,CH$4:CI$71,2,FALSE),1)="追",
                "追加",
                "通常"
            )
        )
    ),
    ""
)</f>
      </c>
      <c r="CJ73" s="54">
        <f t="shared" ref="CJ73" si="82">RIGHT(IFERROR(VLOOKUP($B73,CJ$4:CK$71,2,FALSE),""),2)</f>
      </c>
      <c r="CK73" s="55">
        <f t="shared" ref="CK73:CK88" si="83">IFERROR(
    IF(
        LEFT(VLOOKUP($B73,CJ$4:CK$71,2,FALSE),1)="0",
        "",
        IF(
            LEFT(VLOOKUP($B73,CJ$4:CK$71,2,FALSE),1)="講",
            "講習",
            IF(
                LEFT(VLOOKUP($B73,CJ$4:CK$71,2,FALSE),1)="追",
                "追加",
                "通常"
            )
        )
    ),
    ""
)</f>
      </c>
      <c r="CL73" s="54">
        <f t="shared" ref="CL73" si="84">RIGHT(IFERROR(VLOOKUP($B73,CL$4:CM$71,2,FALSE),""),2)</f>
      </c>
      <c r="CM73" s="55">
        <f t="shared" ref="CM73:CM88" si="85">IFERROR(
    IF(
        LEFT(VLOOKUP($B73,CL$4:CM$71,2,FALSE),1)="0",
        "",
        IF(
            LEFT(VLOOKUP($B73,CL$4:CM$71,2,FALSE),1)="講",
            "講習",
            IF(
                LEFT(VLOOKUP($B73,CL$4:CM$71,2,FALSE),1)="追",
                "追加",
                "通常"
            )
        )
    ),
    ""
)</f>
      </c>
      <c r="CN73" s="54">
        <f t="shared" ref="CN73" si="86">RIGHT(IFERROR(VLOOKUP($B73,CN$4:CO$71,2,FALSE),""),2)</f>
      </c>
      <c r="CO73" s="55">
        <f t="shared" ref="CO73:CO88" si="87">IFERROR(
    IF(
        LEFT(VLOOKUP($B73,CN$4:CO$71,2,FALSE),1)="0",
        "",
        IF(
            LEFT(VLOOKUP($B73,CN$4:CO$71,2,FALSE),1)="講",
            "講習",
            IF(
                LEFT(VLOOKUP($B73,CN$4:CO$71,2,FALSE),1)="追",
                "追加",
                "通常"
            )
        )
    ),
    ""
)</f>
      </c>
      <c r="CP73" s="54">
        <f t="shared" ref="CP73" si="88">RIGHT(IFERROR(VLOOKUP($B73,CP$4:CQ$71,2,FALSE),""),2)</f>
      </c>
      <c r="CQ73" s="55">
        <f t="shared" ref="CQ73:CQ88" si="89">IFERROR(
    IF(
        LEFT(VLOOKUP($B73,CP$4:CQ$71,2,FALSE),1)="0",
        "",
        IF(
            LEFT(VLOOKUP($B73,CP$4:CQ$71,2,FALSE),1)="講",
            "講習",
            IF(
                LEFT(VLOOKUP($B73,CP$4:CQ$71,2,FALSE),1)="追",
                "追加",
                "通常"
            )
        )
    ),
    ""
)</f>
      </c>
      <c r="CR73" s="54">
        <f t="shared" ref="CR73" si="90">RIGHT(IFERROR(VLOOKUP($B73,CR$4:CS$71,2,FALSE),""),2)</f>
      </c>
      <c r="CS73" s="55">
        <f t="shared" ref="CS73:CS88" si="91">IFERROR(
    IF(
        LEFT(VLOOKUP($B73,CR$4:CS$71,2,FALSE),1)="0",
        "",
        IF(
            LEFT(VLOOKUP($B73,CR$4:CS$71,2,FALSE),1)="講",
            "講習",
            IF(
                LEFT(VLOOKUP($B73,CR$4:CS$71,2,FALSE),1)="追",
                "追加",
                "通常"
            )
        )
    ),
    ""
)</f>
      </c>
      <c r="CT73" s="54">
        <f t="shared" ref="CT73" si="92">RIGHT(IFERROR(VLOOKUP($B73,CT$4:CU$71,2,FALSE),""),2)</f>
      </c>
      <c r="CU73" s="55">
        <f t="shared" ref="CU73:CU88" si="93">IFERROR(
    IF(
        LEFT(VLOOKUP($B73,CT$4:CU$71,2,FALSE),1)="0",
        "",
        IF(
            LEFT(VLOOKUP($B73,CT$4:CU$71,2,FALSE),1)="講",
            "講習",
            IF(
                LEFT(VLOOKUP($B73,CT$4:CU$71,2,FALSE),1)="追",
                "追加",
                "通常"
            )
        )
    ),
    ""
)</f>
      </c>
      <c r="CV73" s="54">
        <f t="shared" ref="CV73" si="94">RIGHT(IFERROR(VLOOKUP($B73,CV$4:CW$71,2,FALSE),""),2)</f>
      </c>
      <c r="CW73" s="55">
        <f t="shared" ref="CW73:CW88" si="95">IFERROR(
    IF(
        LEFT(VLOOKUP($B73,CV$4:CW$71,2,FALSE),1)="0",
        "",
        IF(
            LEFT(VLOOKUP($B73,CV$4:CW$71,2,FALSE),1)="講",
            "講習",
            IF(
                LEFT(VLOOKUP($B73,CV$4:CW$71,2,FALSE),1)="追",
                "追加",
                "通常"
            )
        )
    ),
    ""
)</f>
      </c>
      <c r="CX73" s="54">
        <f t="shared" ref="CX73" si="96">RIGHT(IFERROR(VLOOKUP($B73,CX$4:CY$71,2,FALSE),""),2)</f>
      </c>
      <c r="CY73" s="55">
        <f t="shared" ref="CY73:CY88" si="97">IFERROR(
    IF(
        LEFT(VLOOKUP($B73,CX$4:CY$71,2,FALSE),1)="0",
        "",
        IF(
            LEFT(VLOOKUP($B73,CX$4:CY$71,2,FALSE),1)="講",
            "講習",
            IF(
                LEFT(VLOOKUP($B73,CX$4:CY$71,2,FALSE),1)="追",
                "追加",
                "通常"
            )
        )
    ),
    ""
)</f>
      </c>
      <c r="CZ73" s="54">
        <f t="shared" ref="CZ73" si="98">RIGHT(IFERROR(VLOOKUP($B73,CZ$4:DA$71,2,FALSE),""),2)</f>
      </c>
      <c r="DA73" s="55">
        <f t="shared" ref="DA73:DA88" si="99">IFERROR(
    IF(
        LEFT(VLOOKUP($B73,CZ$4:DA$71,2,FALSE),1)="0",
        "",
        IF(
            LEFT(VLOOKUP($B73,CZ$4:DA$71,2,FALSE),1)="講",
            "講習",
            IF(
                LEFT(VLOOKUP($B73,CZ$4:DA$71,2,FALSE),1)="追",
                "追加",
                "通常"
            )
        )
    ),
    ""
)</f>
      </c>
      <c r="DB73" s="54">
        <f t="shared" ref="DB73" si="100">RIGHT(IFERROR(VLOOKUP($B73,DB$4:DC$71,2,FALSE),""),2)</f>
      </c>
      <c r="DC73" s="55">
        <f t="shared" ref="DC73:DC88" si="101">IFERROR(
    IF(
        LEFT(VLOOKUP($B73,DB$4:DC$71,2,FALSE),1)="0",
        "",
        IF(
            LEFT(VLOOKUP($B73,DB$4:DC$71,2,FALSE),1)="講",
            "講習",
            IF(
                LEFT(VLOOKUP($B73,DB$4:DC$71,2,FALSE),1)="追",
                "追加",
                "通常"
            )
        )
    ),
    ""
)</f>
      </c>
      <c r="DD73" s="54">
        <f t="shared" ref="DD73" si="102">RIGHT(IFERROR(VLOOKUP($B73,DD$4:DE$71,2,FALSE),""),2)</f>
      </c>
      <c r="DE73" s="55">
        <f t="shared" ref="DE73:DE88" si="103">IFERROR(
    IF(
        LEFT(VLOOKUP($B73,DD$4:DE$71,2,FALSE),1)="0",
        "",
        IF(
            LEFT(VLOOKUP($B73,DD$4:DE$71,2,FALSE),1)="講",
            "講習",
            IF(
                LEFT(VLOOKUP($B73,DD$4:DE$71,2,FALSE),1)="追",
                "追加",
                "通常"
            )
        )
    ),
    ""
)</f>
      </c>
      <c r="DF73" s="54">
        <f t="shared" ref="DF73" si="104">RIGHT(IFERROR(VLOOKUP($B73,DF$4:DG$71,2,FALSE),""),2)</f>
      </c>
      <c r="DG73" s="55">
        <f t="shared" ref="DG73:DG88" si="105">IFERROR(
    IF(
        LEFT(VLOOKUP($B73,DF$4:DG$71,2,FALSE),1)="0",
        "",
        IF(
            LEFT(VLOOKUP($B73,DF$4:DG$71,2,FALSE),1)="講",
            "講習",
            IF(
                LEFT(VLOOKUP($B73,DF$4:DG$71,2,FALSE),1)="追",
                "追加",
                "通常"
            )
        )
    ),
    ""
)</f>
      </c>
      <c r="DH73" s="54">
        <f t="shared" ref="DH73" si="106">RIGHT(IFERROR(VLOOKUP($B73,DH$4:DI$71,2,FALSE),""),2)</f>
      </c>
      <c r="DI73" s="55">
        <f t="shared" ref="DI73:DI88" si="107">IFERROR(
    IF(
        LEFT(VLOOKUP($B73,DH$4:DI$71,2,FALSE),1)="0",
        "",
        IF(
            LEFT(VLOOKUP($B73,DH$4:DI$71,2,FALSE),1)="講",
            "講習",
            IF(
                LEFT(VLOOKUP($B73,DH$4:DI$71,2,FALSE),1)="追",
                "追加",
                "通常"
            )
        )
    ),
    ""
)</f>
      </c>
      <c r="DJ73" s="54">
        <f t="shared" ref="DJ73" si="108">RIGHT(IFERROR(VLOOKUP($B73,DJ$4:DK$71,2,FALSE),""),2)</f>
      </c>
      <c r="DK73" s="55">
        <f t="shared" ref="DK73:DK88" si="109">IFERROR(
    IF(
        LEFT(VLOOKUP($B73,DJ$4:DK$71,2,FALSE),1)="0",
        "",
        IF(
            LEFT(VLOOKUP($B73,DJ$4:DK$71,2,FALSE),1)="講",
            "講習",
            IF(
                LEFT(VLOOKUP($B73,DJ$4:DK$71,2,FALSE),1)="追",
                "追加",
                "通常"
            )
        )
    ),
    ""
)</f>
      </c>
      <c r="DL73" s="54">
        <f t="shared" ref="DL73:EP88" si="110">RIGHT(IFERROR(VLOOKUP($B73,DL$4:DM$71,2,FALSE),""),2)</f>
      </c>
      <c r="DM73" s="55">
        <f t="shared" ref="DM73:DM88" si="111">IFERROR(
    IF(
        LEFT(VLOOKUP($B73,DL$4:DM$71,2,FALSE),1)="0",
        "",
        IF(
            LEFT(VLOOKUP($B73,DL$4:DM$71,2,FALSE),1)="講",
            "講習",
            IF(
                LEFT(VLOOKUP($B73,DL$4:DM$71,2,FALSE),1)="追",
                "追加",
                "通常"
            )
        )
    ),
    ""
)</f>
      </c>
      <c r="DN73" s="54">
        <f t="shared" ref="DN73" si="112">RIGHT(IFERROR(VLOOKUP($B73,DN$4:DO$71,2,FALSE),""),2)</f>
      </c>
      <c r="DO73" s="55">
        <f t="shared" ref="DO73:DO88" si="113">IFERROR(
    IF(
        LEFT(VLOOKUP($B73,DN$4:DO$71,2,FALSE),1)="0",
        "",
        IF(
            LEFT(VLOOKUP($B73,DN$4:DO$71,2,FALSE),1)="講",
            "講習",
            IF(
                LEFT(VLOOKUP($B73,DN$4:DO$71,2,FALSE),1)="追",
                "追加",
                "通常"
            )
        )
    ),
    ""
)</f>
      </c>
      <c r="DP73" s="54">
        <f t="shared" ref="DP73" si="114">RIGHT(IFERROR(VLOOKUP($B73,DP$4:DQ$71,2,FALSE),""),2)</f>
      </c>
      <c r="DQ73" s="55">
        <f t="shared" ref="DQ73:DQ88" si="115">IFERROR(
    IF(
        LEFT(VLOOKUP($B73,DP$4:DQ$71,2,FALSE),1)="0",
        "",
        IF(
            LEFT(VLOOKUP($B73,DP$4:DQ$71,2,FALSE),1)="講",
            "講習",
            IF(
                LEFT(VLOOKUP($B73,DP$4:DQ$71,2,FALSE),1)="追",
                "追加",
                "通常"
            )
        )
    ),
    ""
)</f>
      </c>
      <c r="DR73" s="54">
        <f t="shared" ref="DR73" si="116">RIGHT(IFERROR(VLOOKUP($B73,DR$4:DS$71,2,FALSE),""),2)</f>
      </c>
      <c r="DS73" s="55">
        <f t="shared" ref="DS73:DS88" si="117">IFERROR(
    IF(
        LEFT(VLOOKUP($B73,DR$4:DS$71,2,FALSE),1)="0",
        "",
        IF(
            LEFT(VLOOKUP($B73,DR$4:DS$71,2,FALSE),1)="講",
            "講習",
            IF(
                LEFT(VLOOKUP($B73,DR$4:DS$71,2,FALSE),1)="追",
                "追加",
                "通常"
            )
        )
    ),
    ""
)</f>
      </c>
      <c r="DT73" s="54">
        <f t="shared" ref="DT73" si="118">RIGHT(IFERROR(VLOOKUP($B73,DT$4:DU$71,2,FALSE),""),2)</f>
      </c>
      <c r="DU73" s="55">
        <f t="shared" ref="DU73:DU88" si="119">IFERROR(
    IF(
        LEFT(VLOOKUP($B73,DT$4:DU$71,2,FALSE),1)="0",
        "",
        IF(
            LEFT(VLOOKUP($B73,DT$4:DU$71,2,FALSE),1)="講",
            "講習",
            IF(
                LEFT(VLOOKUP($B73,DT$4:DU$71,2,FALSE),1)="追",
                "追加",
                "通常"
            )
        )
    ),
    ""
)</f>
      </c>
      <c r="DV73" s="54">
        <f t="shared" ref="DV73" si="120">RIGHT(IFERROR(VLOOKUP($B73,DV$4:DW$71,2,FALSE),""),2)</f>
      </c>
      <c r="DW73" s="55">
        <f t="shared" ref="DW73:DW88" si="121">IFERROR(
    IF(
        LEFT(VLOOKUP($B73,DV$4:DW$71,2,FALSE),1)="0",
        "",
        IF(
            LEFT(VLOOKUP($B73,DV$4:DW$71,2,FALSE),1)="講",
            "講習",
            IF(
                LEFT(VLOOKUP($B73,DV$4:DW$71,2,FALSE),1)="追",
                "追加",
                "通常"
            )
        )
    ),
    ""
)</f>
      </c>
      <c r="DX73" s="54">
        <f t="shared" ref="DX73" si="122">RIGHT(IFERROR(VLOOKUP($B73,DX$4:DY$71,2,FALSE),""),2)</f>
      </c>
      <c r="DY73" s="55">
        <f t="shared" ref="DY73:DY88" si="123">IFERROR(
    IF(
        LEFT(VLOOKUP($B73,DX$4:DY$71,2,FALSE),1)="0",
        "",
        IF(
            LEFT(VLOOKUP($B73,DX$4:DY$71,2,FALSE),1)="講",
            "講習",
            IF(
                LEFT(VLOOKUP($B73,DX$4:DY$71,2,FALSE),1)="追",
                "追加",
                "通常"
            )
        )
    ),
    ""
)</f>
      </c>
      <c r="DZ73" s="54">
        <f t="shared" ref="DZ73" si="124">RIGHT(IFERROR(VLOOKUP($B73,DZ$4:EA$71,2,FALSE),""),2)</f>
      </c>
      <c r="EA73" s="55">
        <f t="shared" ref="EA73:EA88" si="125">IFERROR(
    IF(
        LEFT(VLOOKUP($B73,DZ$4:EA$71,2,FALSE),1)="0",
        "",
        IF(
            LEFT(VLOOKUP($B73,DZ$4:EA$71,2,FALSE),1)="講",
            "講習",
            IF(
                LEFT(VLOOKUP($B73,DZ$4:EA$71,2,FALSE),1)="追",
                "追加",
                "通常"
            )
        )
    ),
    ""
)</f>
      </c>
      <c r="EB73" s="54">
        <f t="shared" ref="EB73" si="126">RIGHT(IFERROR(VLOOKUP($B73,EB$4:EC$71,2,FALSE),""),2)</f>
      </c>
      <c r="EC73" s="55">
        <f t="shared" ref="EC73:EC88" si="127">IFERROR(
    IF(
        LEFT(VLOOKUP($B73,EB$4:EC$71,2,FALSE),1)="0",
        "",
        IF(
            LEFT(VLOOKUP($B73,EB$4:EC$71,2,FALSE),1)="講",
            "講習",
            IF(
                LEFT(VLOOKUP($B73,EB$4:EC$71,2,FALSE),1)="追",
                "追加",
                "通常"
            )
        )
    ),
    ""
)</f>
      </c>
      <c r="ED73" s="54">
        <f t="shared" ref="ED73" si="128">RIGHT(IFERROR(VLOOKUP($B73,ED$4:EE$71,2,FALSE),""),2)</f>
      </c>
      <c r="EE73" s="55">
        <f t="shared" ref="EE73:EE88" si="129">IFERROR(
    IF(
        LEFT(VLOOKUP($B73,ED$4:EE$71,2,FALSE),1)="0",
        "",
        IF(
            LEFT(VLOOKUP($B73,ED$4:EE$71,2,FALSE),1)="講",
            "講習",
            IF(
                LEFT(VLOOKUP($B73,ED$4:EE$71,2,FALSE),1)="追",
                "追加",
                "通常"
            )
        )
    ),
    ""
)</f>
      </c>
      <c r="EF73" s="54">
        <f t="shared" ref="EF73" si="130">RIGHT(IFERROR(VLOOKUP($B73,EF$4:EG$71,2,FALSE),""),2)</f>
      </c>
      <c r="EG73" s="55">
        <f t="shared" ref="EG73:EG88" si="131">IFERROR(
    IF(
        LEFT(VLOOKUP($B73,EF$4:EG$71,2,FALSE),1)="0",
        "",
        IF(
            LEFT(VLOOKUP($B73,EF$4:EG$71,2,FALSE),1)="講",
            "講習",
            IF(
                LEFT(VLOOKUP($B73,EF$4:EG$71,2,FALSE),1)="追",
                "追加",
                "通常"
            )
        )
    ),
    ""
)</f>
      </c>
      <c r="EH73" s="54">
        <f t="shared" ref="EH73" si="132">RIGHT(IFERROR(VLOOKUP($B73,EH$4:EI$71,2,FALSE),""),2)</f>
      </c>
      <c r="EI73" s="55">
        <f t="shared" ref="EI73:EI88" si="133">IFERROR(
    IF(
        LEFT(VLOOKUP($B73,EH$4:EI$71,2,FALSE),1)="0",
        "",
        IF(
            LEFT(VLOOKUP($B73,EH$4:EI$71,2,FALSE),1)="講",
            "講習",
            IF(
                LEFT(VLOOKUP($B73,EH$4:EI$71,2,FALSE),1)="追",
                "追加",
                "通常"
            )
        )
    ),
    ""
)</f>
      </c>
      <c r="EJ73" s="54">
        <f t="shared" ref="EJ73" si="134">RIGHT(IFERROR(VLOOKUP($B73,EJ$4:EK$71,2,FALSE),""),2)</f>
      </c>
      <c r="EK73" s="55">
        <f t="shared" ref="EK73:EK88" si="135">IFERROR(
    IF(
        LEFT(VLOOKUP($B73,EJ$4:EK$71,2,FALSE),1)="0",
        "",
        IF(
            LEFT(VLOOKUP($B73,EJ$4:EK$71,2,FALSE),1)="講",
            "講習",
            IF(
                LEFT(VLOOKUP($B73,EJ$4:EK$71,2,FALSE),1)="追",
                "追加",
                "通常"
            )
        )
    ),
    ""
)</f>
      </c>
      <c r="EL73" s="54">
        <f t="shared" ref="EL73" si="136">RIGHT(IFERROR(VLOOKUP($B73,EL$4:EM$71,2,FALSE),""),2)</f>
      </c>
      <c r="EM73" s="55">
        <f t="shared" ref="EM73:EM88" si="137">IFERROR(
    IF(
        LEFT(VLOOKUP($B73,EL$4:EM$71,2,FALSE),1)="0",
        "",
        IF(
            LEFT(VLOOKUP($B73,EL$4:EM$71,2,FALSE),1)="講",
            "講習",
            IF(
                LEFT(VLOOKUP($B73,EL$4:EM$71,2,FALSE),1)="追",
                "追加",
                "通常"
            )
        )
    ),
    ""
)</f>
      </c>
      <c r="EN73" s="54">
        <f t="shared" ref="EN73" si="138">RIGHT(IFERROR(VLOOKUP($B73,EN$4:EO$71,2,FALSE),""),2)</f>
      </c>
      <c r="EO73" s="55">
        <f t="shared" ref="EO73:EO88" si="139">IFERROR(
    IF(
        LEFT(VLOOKUP($B73,EN$4:EO$71,2,FALSE),1)="0",
        "",
        IF(
            LEFT(VLOOKUP($B73,EN$4:EO$71,2,FALSE),1)="講",
            "講習",
            IF(
                LEFT(VLOOKUP($B73,EN$4:EO$71,2,FALSE),1)="追",
                "追加",
                "通常"
            )
        )
    ),
    ""
)</f>
      </c>
      <c r="EP73" s="54">
        <f t="shared" ref="EP73" si="140">RIGHT(IFERROR(VLOOKUP($B73,EP$4:EQ$71,2,FALSE),""),2)</f>
      </c>
      <c r="EQ73" s="55">
        <f t="shared" ref="EQ73:EQ88" si="141">IFERROR(
    IF(
        LEFT(VLOOKUP($B73,EP$4:EQ$71,2,FALSE),1)="0",
        "",
        IF(
            LEFT(VLOOKUP($B73,EP$4:EQ$71,2,FALSE),1)="講",
            "講習",
            IF(
                LEFT(VLOOKUP($B73,EP$4:EQ$71,2,FALSE),1)="追",
                "追加",
                "通常"
            )
        )
    ),
    ""
)</f>
      </c>
      <c r="ER73" s="54">
        <f t="shared" ref="ER73:FV88" si="142">RIGHT(IFERROR(VLOOKUP($B73,ER$4:ES$71,2,FALSE),""),2)</f>
      </c>
      <c r="ES73" s="55">
        <f t="shared" ref="ES73:ES88" si="143">IFERROR(
    IF(
        LEFT(VLOOKUP($B73,ER$4:ES$71,2,FALSE),1)="0",
        "",
        IF(
            LEFT(VLOOKUP($B73,ER$4:ES$71,2,FALSE),1)="講",
            "講習",
            IF(
                LEFT(VLOOKUP($B73,ER$4:ES$71,2,FALSE),1)="追",
                "追加",
                "通常"
            )
        )
    ),
    ""
)</f>
      </c>
      <c r="ET73" s="54">
        <f t="shared" ref="ET73" si="144">RIGHT(IFERROR(VLOOKUP($B73,ET$4:EU$71,2,FALSE),""),2)</f>
      </c>
      <c r="EU73" s="55">
        <f t="shared" ref="EU73:EU88" si="145">IFERROR(
    IF(
        LEFT(VLOOKUP($B73,ET$4:EU$71,2,FALSE),1)="0",
        "",
        IF(
            LEFT(VLOOKUP($B73,ET$4:EU$71,2,FALSE),1)="講",
            "講習",
            IF(
                LEFT(VLOOKUP($B73,ET$4:EU$71,2,FALSE),1)="追",
                "追加",
                "通常"
            )
        )
    ),
    ""
)</f>
      </c>
      <c r="EV73" s="54">
        <f t="shared" ref="EV73" si="146">RIGHT(IFERROR(VLOOKUP($B73,EV$4:EW$71,2,FALSE),""),2)</f>
      </c>
      <c r="EW73" s="55">
        <f t="shared" ref="EW73:EW88" si="147">IFERROR(
    IF(
        LEFT(VLOOKUP($B73,EV$4:EW$71,2,FALSE),1)="0",
        "",
        IF(
            LEFT(VLOOKUP($B73,EV$4:EW$71,2,FALSE),1)="講",
            "講習",
            IF(
                LEFT(VLOOKUP($B73,EV$4:EW$71,2,FALSE),1)="追",
                "追加",
                "通常"
            )
        )
    ),
    ""
)</f>
      </c>
      <c r="EX73" s="54">
        <f t="shared" ref="EX73" si="148">RIGHT(IFERROR(VLOOKUP($B73,EX$4:EY$71,2,FALSE),""),2)</f>
      </c>
      <c r="EY73" s="55">
        <f t="shared" ref="EY73:EY88" si="149">IFERROR(
    IF(
        LEFT(VLOOKUP($B73,EX$4:EY$71,2,FALSE),1)="0",
        "",
        IF(
            LEFT(VLOOKUP($B73,EX$4:EY$71,2,FALSE),1)="講",
            "講習",
            IF(
                LEFT(VLOOKUP($B73,EX$4:EY$71,2,FALSE),1)="追",
                "追加",
                "通常"
            )
        )
    ),
    ""
)</f>
      </c>
      <c r="EZ73" s="54">
        <f t="shared" ref="EZ73" si="150">RIGHT(IFERROR(VLOOKUP($B73,EZ$4:FA$71,2,FALSE),""),2)</f>
      </c>
      <c r="FA73" s="55">
        <f t="shared" ref="FA73:FA88" si="151">IFERROR(
    IF(
        LEFT(VLOOKUP($B73,EZ$4:FA$71,2,FALSE),1)="0",
        "",
        IF(
            LEFT(VLOOKUP($B73,EZ$4:FA$71,2,FALSE),1)="講",
            "講習",
            IF(
                LEFT(VLOOKUP($B73,EZ$4:FA$71,2,FALSE),1)="追",
                "追加",
                "通常"
            )
        )
    ),
    ""
)</f>
      </c>
      <c r="FB73" s="54">
        <f t="shared" ref="FB73" si="152">RIGHT(IFERROR(VLOOKUP($B73,FB$4:FC$71,2,FALSE),""),2)</f>
      </c>
      <c r="FC73" s="55">
        <f t="shared" ref="FC73:FC88" si="153">IFERROR(
    IF(
        LEFT(VLOOKUP($B73,FB$4:FC$71,2,FALSE),1)="0",
        "",
        IF(
            LEFT(VLOOKUP($B73,FB$4:FC$71,2,FALSE),1)="講",
            "講習",
            IF(
                LEFT(VLOOKUP($B73,FB$4:FC$71,2,FALSE),1)="追",
                "追加",
                "通常"
            )
        )
    ),
    ""
)</f>
      </c>
      <c r="FD73" s="54">
        <f t="shared" ref="FD73" si="154">RIGHT(IFERROR(VLOOKUP($B73,FD$4:FE$71,2,FALSE),""),2)</f>
      </c>
      <c r="FE73" s="55">
        <f t="shared" ref="FE73:FE88" si="155">IFERROR(
    IF(
        LEFT(VLOOKUP($B73,FD$4:FE$71,2,FALSE),1)="0",
        "",
        IF(
            LEFT(VLOOKUP($B73,FD$4:FE$71,2,FALSE),1)="講",
            "講習",
            IF(
                LEFT(VLOOKUP($B73,FD$4:FE$71,2,FALSE),1)="追",
                "追加",
                "通常"
            )
        )
    ),
    ""
)</f>
      </c>
      <c r="FF73" s="54">
        <f t="shared" ref="FF73" si="156">RIGHT(IFERROR(VLOOKUP($B73,FF$4:FG$71,2,FALSE),""),2)</f>
      </c>
      <c r="FG73" s="55">
        <f t="shared" ref="FG73:FG88" si="157">IFERROR(
    IF(
        LEFT(VLOOKUP($B73,FF$4:FG$71,2,FALSE),1)="0",
        "",
        IF(
            LEFT(VLOOKUP($B73,FF$4:FG$71,2,FALSE),1)="講",
            "講習",
            IF(
                LEFT(VLOOKUP($B73,FF$4:FG$71,2,FALSE),1)="追",
                "追加",
                "通常"
            )
        )
    ),
    ""
)</f>
      </c>
      <c r="FH73" s="54">
        <f t="shared" ref="FH73" si="158">RIGHT(IFERROR(VLOOKUP($B73,FH$4:FI$71,2,FALSE),""),2)</f>
      </c>
      <c r="FI73" s="55">
        <f t="shared" ref="FI73:FI88" si="159">IFERROR(
    IF(
        LEFT(VLOOKUP($B73,FH$4:FI$71,2,FALSE),1)="0",
        "",
        IF(
            LEFT(VLOOKUP($B73,FH$4:FI$71,2,FALSE),1)="講",
            "講習",
            IF(
                LEFT(VLOOKUP($B73,FH$4:FI$71,2,FALSE),1)="追",
                "追加",
                "通常"
            )
        )
    ),
    ""
)</f>
      </c>
      <c r="FJ73" s="54">
        <f t="shared" ref="FJ73" si="160">RIGHT(IFERROR(VLOOKUP($B73,FJ$4:FK$71,2,FALSE),""),2)</f>
      </c>
      <c r="FK73" s="55">
        <f t="shared" ref="FK73:FK88" si="161">IFERROR(
    IF(
        LEFT(VLOOKUP($B73,FJ$4:FK$71,2,FALSE),1)="0",
        "",
        IF(
            LEFT(VLOOKUP($B73,FJ$4:FK$71,2,FALSE),1)="講",
            "講習",
            IF(
                LEFT(VLOOKUP($B73,FJ$4:FK$71,2,FALSE),1)="追",
                "追加",
                "通常"
            )
        )
    ),
    ""
)</f>
      </c>
      <c r="FL73" s="54">
        <f t="shared" ref="FL73" si="162">RIGHT(IFERROR(VLOOKUP($B73,FL$4:FM$71,2,FALSE),""),2)</f>
      </c>
      <c r="FM73" s="55">
        <f t="shared" ref="FM73:FM88" si="163">IFERROR(
    IF(
        LEFT(VLOOKUP($B73,FL$4:FM$71,2,FALSE),1)="0",
        "",
        IF(
            LEFT(VLOOKUP($B73,FL$4:FM$71,2,FALSE),1)="講",
            "講習",
            IF(
                LEFT(VLOOKUP($B73,FL$4:FM$71,2,FALSE),1)="追",
                "追加",
                "通常"
            )
        )
    ),
    ""
)</f>
      </c>
      <c r="FN73" s="54">
        <f t="shared" ref="FN73" si="164">RIGHT(IFERROR(VLOOKUP($B73,FN$4:FO$71,2,FALSE),""),2)</f>
      </c>
      <c r="FO73" s="55">
        <f t="shared" ref="FO73:FO88" si="165">IFERROR(
    IF(
        LEFT(VLOOKUP($B73,FN$4:FO$71,2,FALSE),1)="0",
        "",
        IF(
            LEFT(VLOOKUP($B73,FN$4:FO$71,2,FALSE),1)="講",
            "講習",
            IF(
                LEFT(VLOOKUP($B73,FN$4:FO$71,2,FALSE),1)="追",
                "追加",
                "通常"
            )
        )
    ),
    ""
)</f>
      </c>
      <c r="FP73" s="54">
        <f t="shared" ref="FP73" si="166">RIGHT(IFERROR(VLOOKUP($B73,FP$4:FQ$71,2,FALSE),""),2)</f>
      </c>
      <c r="FQ73" s="55">
        <f t="shared" ref="FQ73:FQ88" si="167">IFERROR(
    IF(
        LEFT(VLOOKUP($B73,FP$4:FQ$71,2,FALSE),1)="0",
        "",
        IF(
            LEFT(VLOOKUP($B73,FP$4:FQ$71,2,FALSE),1)="講",
            "講習",
            IF(
                LEFT(VLOOKUP($B73,FP$4:FQ$71,2,FALSE),1)="追",
                "追加",
                "通常"
            )
        )
    ),
    ""
)</f>
      </c>
      <c r="FR73" s="54">
        <f t="shared" ref="FR73" si="168">RIGHT(IFERROR(VLOOKUP($B73,FR$4:FS$71,2,FALSE),""),2)</f>
      </c>
      <c r="FS73" s="55">
        <f t="shared" ref="FS73:FS88" si="169">IFERROR(
    IF(
        LEFT(VLOOKUP($B73,FR$4:FS$71,2,FALSE),1)="0",
        "",
        IF(
            LEFT(VLOOKUP($B73,FR$4:FS$71,2,FALSE),1)="講",
            "講習",
            IF(
                LEFT(VLOOKUP($B73,FR$4:FS$71,2,FALSE),1)="追",
                "追加",
                "通常"
            )
        )
    ),
    ""
)</f>
      </c>
      <c r="FT73" s="54">
        <f t="shared" ref="FT73" si="170">RIGHT(IFERROR(VLOOKUP($B73,FT$4:FU$71,2,FALSE),""),2)</f>
      </c>
      <c r="FU73" s="55">
        <f t="shared" ref="FU73:FU88" si="171">IFERROR(
    IF(
        LEFT(VLOOKUP($B73,FT$4:FU$71,2,FALSE),1)="0",
        "",
        IF(
            LEFT(VLOOKUP($B73,FT$4:FU$71,2,FALSE),1)="講",
            "講習",
            IF(
                LEFT(VLOOKUP($B73,FT$4:FU$71,2,FALSE),1)="追",
                "追加",
                "通常"
            )
        )
    ),
    ""
)</f>
      </c>
      <c r="FV73" s="54">
        <f t="shared" ref="FV73" si="172">RIGHT(IFERROR(VLOOKUP($B73,FV$4:FW$71,2,FALSE),""),2)</f>
      </c>
      <c r="FW73" s="55">
        <f t="shared" ref="FW73:FW88" si="173">IFERROR(
    IF(
        LEFT(VLOOKUP($B73,FV$4:FW$71,2,FALSE),1)="0",
        "",
        IF(
            LEFT(VLOOKUP($B73,FV$4:FW$71,2,FALSE),1)="講",
            "講習",
            IF(
                LEFT(VLOOKUP($B73,FV$4:FW$71,2,FALSE),1)="追",
                "追加",
                "通常"
            )
        )
    ),
    ""
)</f>
      </c>
      <c r="FX73" s="54">
        <f t="shared" ref="FX73:HB88" si="174">RIGHT(IFERROR(VLOOKUP($B73,FX$4:FY$71,2,FALSE),""),2)</f>
      </c>
      <c r="FY73" s="55">
        <f t="shared" ref="FY73:FY88" si="175">IFERROR(
    IF(
        LEFT(VLOOKUP($B73,FX$4:FY$71,2,FALSE),1)="0",
        "",
        IF(
            LEFT(VLOOKUP($B73,FX$4:FY$71,2,FALSE),1)="講",
            "講習",
            IF(
                LEFT(VLOOKUP($B73,FX$4:FY$71,2,FALSE),1)="追",
                "追加",
                "通常"
            )
        )
    ),
    ""
)</f>
      </c>
      <c r="FZ73" s="54">
        <f t="shared" ref="FZ73" si="176">RIGHT(IFERROR(VLOOKUP($B73,FZ$4:GA$71,2,FALSE),""),2)</f>
      </c>
      <c r="GA73" s="55">
        <f t="shared" ref="GA73:GA88" si="177">IFERROR(
    IF(
        LEFT(VLOOKUP($B73,FZ$4:GA$71,2,FALSE),1)="0",
        "",
        IF(
            LEFT(VLOOKUP($B73,FZ$4:GA$71,2,FALSE),1)="講",
            "講習",
            IF(
                LEFT(VLOOKUP($B73,FZ$4:GA$71,2,FALSE),1)="追",
                "追加",
                "通常"
            )
        )
    ),
    ""
)</f>
      </c>
      <c r="GB73" s="54">
        <f t="shared" ref="GB73" si="178">RIGHT(IFERROR(VLOOKUP($B73,GB$4:GC$71,2,FALSE),""),2)</f>
      </c>
      <c r="GC73" s="55">
        <f t="shared" ref="GC73:GC88" si="179">IFERROR(
    IF(
        LEFT(VLOOKUP($B73,GB$4:GC$71,2,FALSE),1)="0",
        "",
        IF(
            LEFT(VLOOKUP($B73,GB$4:GC$71,2,FALSE),1)="講",
            "講習",
            IF(
                LEFT(VLOOKUP($B73,GB$4:GC$71,2,FALSE),1)="追",
                "追加",
                "通常"
            )
        )
    ),
    ""
)</f>
      </c>
      <c r="GD73" s="54">
        <f t="shared" ref="GD73" si="180">RIGHT(IFERROR(VLOOKUP($B73,GD$4:GE$71,2,FALSE),""),2)</f>
      </c>
      <c r="GE73" s="55">
        <f t="shared" ref="GE73:GE88" si="181">IFERROR(
    IF(
        LEFT(VLOOKUP($B73,GD$4:GE$71,2,FALSE),1)="0",
        "",
        IF(
            LEFT(VLOOKUP($B73,GD$4:GE$71,2,FALSE),1)="講",
            "講習",
            IF(
                LEFT(VLOOKUP($B73,GD$4:GE$71,2,FALSE),1)="追",
                "追加",
                "通常"
            )
        )
    ),
    ""
)</f>
      </c>
      <c r="GF73" s="54">
        <f t="shared" ref="GF73" si="182">RIGHT(IFERROR(VLOOKUP($B73,GF$4:GG$71,2,FALSE),""),2)</f>
      </c>
      <c r="GG73" s="55">
        <f t="shared" ref="GG73:GG88" si="183">IFERROR(
    IF(
        LEFT(VLOOKUP($B73,GF$4:GG$71,2,FALSE),1)="0",
        "",
        IF(
            LEFT(VLOOKUP($B73,GF$4:GG$71,2,FALSE),1)="講",
            "講習",
            IF(
                LEFT(VLOOKUP($B73,GF$4:GG$71,2,FALSE),1)="追",
                "追加",
                "通常"
            )
        )
    ),
    ""
)</f>
      </c>
      <c r="GH73" s="54">
        <f t="shared" ref="GH73" si="184">RIGHT(IFERROR(VLOOKUP($B73,GH$4:GI$71,2,FALSE),""),2)</f>
      </c>
      <c r="GI73" s="55">
        <f t="shared" ref="GI73:GI88" si="185">IFERROR(
    IF(
        LEFT(VLOOKUP($B73,GH$4:GI$71,2,FALSE),1)="0",
        "",
        IF(
            LEFT(VLOOKUP($B73,GH$4:GI$71,2,FALSE),1)="講",
            "講習",
            IF(
                LEFT(VLOOKUP($B73,GH$4:GI$71,2,FALSE),1)="追",
                "追加",
                "通常"
            )
        )
    ),
    ""
)</f>
      </c>
      <c r="GJ73" s="54">
        <f t="shared" ref="GJ73" si="186">RIGHT(IFERROR(VLOOKUP($B73,GJ$4:GK$71,2,FALSE),""),2)</f>
      </c>
      <c r="GK73" s="55">
        <f t="shared" ref="GK73:GK88" si="187">IFERROR(
    IF(
        LEFT(VLOOKUP($B73,GJ$4:GK$71,2,FALSE),1)="0",
        "",
        IF(
            LEFT(VLOOKUP($B73,GJ$4:GK$71,2,FALSE),1)="講",
            "講習",
            IF(
                LEFT(VLOOKUP($B73,GJ$4:GK$71,2,FALSE),1)="追",
                "追加",
                "通常"
            )
        )
    ),
    ""
)</f>
      </c>
      <c r="GL73" s="54">
        <f t="shared" ref="GL73" si="188">RIGHT(IFERROR(VLOOKUP($B73,GL$4:GM$71,2,FALSE),""),2)</f>
      </c>
      <c r="GM73" s="55">
        <f t="shared" ref="GM73:GM88" si="189">IFERROR(
    IF(
        LEFT(VLOOKUP($B73,GL$4:GM$71,2,FALSE),1)="0",
        "",
        IF(
            LEFT(VLOOKUP($B73,GL$4:GM$71,2,FALSE),1)="講",
            "講習",
            IF(
                LEFT(VLOOKUP($B73,GL$4:GM$71,2,FALSE),1)="追",
                "追加",
                "通常"
            )
        )
    ),
    ""
)</f>
      </c>
      <c r="GN73" s="54">
        <f t="shared" ref="GN73" si="190">RIGHT(IFERROR(VLOOKUP($B73,GN$4:GO$71,2,FALSE),""),2)</f>
      </c>
      <c r="GO73" s="55">
        <f t="shared" ref="GO73:GO88" si="191">IFERROR(
    IF(
        LEFT(VLOOKUP($B73,GN$4:GO$71,2,FALSE),1)="0",
        "",
        IF(
            LEFT(VLOOKUP($B73,GN$4:GO$71,2,FALSE),1)="講",
            "講習",
            IF(
                LEFT(VLOOKUP($B73,GN$4:GO$71,2,FALSE),1)="追",
                "追加",
                "通常"
            )
        )
    ),
    ""
)</f>
      </c>
      <c r="GP73" s="54">
        <f t="shared" ref="GP73" si="192">RIGHT(IFERROR(VLOOKUP($B73,GP$4:GQ$71,2,FALSE),""),2)</f>
      </c>
      <c r="GQ73" s="55">
        <f t="shared" ref="GQ73:GQ88" si="193">IFERROR(
    IF(
        LEFT(VLOOKUP($B73,GP$4:GQ$71,2,FALSE),1)="0",
        "",
        IF(
            LEFT(VLOOKUP($B73,GP$4:GQ$71,2,FALSE),1)="講",
            "講習",
            IF(
                LEFT(VLOOKUP($B73,GP$4:GQ$71,2,FALSE),1)="追",
                "追加",
                "通常"
            )
        )
    ),
    ""
)</f>
      </c>
      <c r="GR73" s="54">
        <f t="shared" ref="GR73" si="194">RIGHT(IFERROR(VLOOKUP($B73,GR$4:GS$71,2,FALSE),""),2)</f>
      </c>
      <c r="GS73" s="55">
        <f t="shared" ref="GS73:GS88" si="195">IFERROR(
    IF(
        LEFT(VLOOKUP($B73,GR$4:GS$71,2,FALSE),1)="0",
        "",
        IF(
            LEFT(VLOOKUP($B73,GR$4:GS$71,2,FALSE),1)="講",
            "講習",
            IF(
                LEFT(VLOOKUP($B73,GR$4:GS$71,2,FALSE),1)="追",
                "追加",
                "通常"
            )
        )
    ),
    ""
)</f>
      </c>
      <c r="GT73" s="54">
        <f t="shared" ref="GT73" si="196">RIGHT(IFERROR(VLOOKUP($B73,GT$4:GU$71,2,FALSE),""),2)</f>
      </c>
      <c r="GU73" s="55">
        <f t="shared" ref="GU73:GU88" si="197">IFERROR(
    IF(
        LEFT(VLOOKUP($B73,GT$4:GU$71,2,FALSE),1)="0",
        "",
        IF(
            LEFT(VLOOKUP($B73,GT$4:GU$71,2,FALSE),1)="講",
            "講習",
            IF(
                LEFT(VLOOKUP($B73,GT$4:GU$71,2,FALSE),1)="追",
                "追加",
                "通常"
            )
        )
    ),
    ""
)</f>
      </c>
      <c r="GV73" s="54">
        <f t="shared" ref="GV73" si="198">RIGHT(IFERROR(VLOOKUP($B73,GV$4:GW$71,2,FALSE),""),2)</f>
      </c>
      <c r="GW73" s="55">
        <f t="shared" ref="GW73:GW88" si="199">IFERROR(
    IF(
        LEFT(VLOOKUP($B73,GV$4:GW$71,2,FALSE),1)="0",
        "",
        IF(
            LEFT(VLOOKUP($B73,GV$4:GW$71,2,FALSE),1)="講",
            "講習",
            IF(
                LEFT(VLOOKUP($B73,GV$4:GW$71,2,FALSE),1)="追",
                "追加",
                "通常"
            )
        )
    ),
    ""
)</f>
      </c>
      <c r="GX73" s="54">
        <f t="shared" ref="GX73" si="200">RIGHT(IFERROR(VLOOKUP($B73,GX$4:GY$71,2,FALSE),""),2)</f>
      </c>
      <c r="GY73" s="55">
        <f t="shared" ref="GY73:GY88" si="201">IFERROR(
    IF(
        LEFT(VLOOKUP($B73,GX$4:GY$71,2,FALSE),1)="0",
        "",
        IF(
            LEFT(VLOOKUP($B73,GX$4:GY$71,2,FALSE),1)="講",
            "講習",
            IF(
                LEFT(VLOOKUP($B73,GX$4:GY$71,2,FALSE),1)="追",
                "追加",
                "通常"
            )
        )
    ),
    ""
)</f>
      </c>
      <c r="GZ73" s="54">
        <f t="shared" ref="GZ73" si="202">RIGHT(IFERROR(VLOOKUP($B73,GZ$4:HA$71,2,FALSE),""),2)</f>
      </c>
      <c r="HA73" s="55">
        <f t="shared" ref="HA73:HA88" si="203">IFERROR(
    IF(
        LEFT(VLOOKUP($B73,GZ$4:HA$71,2,FALSE),1)="0",
        "",
        IF(
            LEFT(VLOOKUP($B73,GZ$4:HA$71,2,FALSE),1)="講",
            "講習",
            IF(
                LEFT(VLOOKUP($B73,GZ$4:HA$71,2,FALSE),1)="追",
                "追加",
                "通常"
            )
        )
    ),
    ""
)</f>
      </c>
      <c r="HB73" s="54">
        <f t="shared" ref="HB73" si="204">RIGHT(IFERROR(VLOOKUP($B73,HB$4:HC$71,2,FALSE),""),2)</f>
      </c>
      <c r="HC73" s="55">
        <f t="shared" ref="HC73:HC88" si="205">IFERROR(
    IF(
        LEFT(VLOOKUP($B73,HB$4:HC$71,2,FALSE),1)="0",
        "",
        IF(
            LEFT(VLOOKUP($B73,HB$4:HC$71,2,FALSE),1)="講",
            "講習",
            IF(
                LEFT(VLOOKUP($B73,HB$4:HC$71,2,FALSE),1)="追",
                "追加",
                "通常"
            )
        )
    ),
    ""
)</f>
      </c>
      <c r="HD73" s="54">
        <f t="shared" ref="HD73:IH88" si="206">RIGHT(IFERROR(VLOOKUP($B73,HD$4:HE$71,2,FALSE),""),2)</f>
      </c>
      <c r="HE73" s="55">
        <f t="shared" ref="HE73:HE88" si="207">IFERROR(
    IF(
        LEFT(VLOOKUP($B73,HD$4:HE$71,2,FALSE),1)="0",
        "",
        IF(
            LEFT(VLOOKUP($B73,HD$4:HE$71,2,FALSE),1)="講",
            "講習",
            IF(
                LEFT(VLOOKUP($B73,HD$4:HE$71,2,FALSE),1)="追",
                "追加",
                "通常"
            )
        )
    ),
    ""
)</f>
      </c>
      <c r="HF73" s="54">
        <f t="shared" ref="HF73" si="208">RIGHT(IFERROR(VLOOKUP($B73,HF$4:HG$71,2,FALSE),""),2)</f>
      </c>
      <c r="HG73" s="55">
        <f t="shared" ref="HG73:HG88" si="209">IFERROR(
    IF(
        LEFT(VLOOKUP($B73,HF$4:HG$71,2,FALSE),1)="0",
        "",
        IF(
            LEFT(VLOOKUP($B73,HF$4:HG$71,2,FALSE),1)="講",
            "講習",
            IF(
                LEFT(VLOOKUP($B73,HF$4:HG$71,2,FALSE),1)="追",
                "追加",
                "通常"
            )
        )
    ),
    ""
)</f>
      </c>
      <c r="HH73" s="54">
        <f t="shared" ref="HH73" si="210">RIGHT(IFERROR(VLOOKUP($B73,HH$4:HI$71,2,FALSE),""),2)</f>
      </c>
      <c r="HI73" s="55">
        <f t="shared" ref="HI73:HI88" si="211">IFERROR(
    IF(
        LEFT(VLOOKUP($B73,HH$4:HI$71,2,FALSE),1)="0",
        "",
        IF(
            LEFT(VLOOKUP($B73,HH$4:HI$71,2,FALSE),1)="講",
            "講習",
            IF(
                LEFT(VLOOKUP($B73,HH$4:HI$71,2,FALSE),1)="追",
                "追加",
                "通常"
            )
        )
    ),
    ""
)</f>
      </c>
      <c r="HJ73" s="54">
        <f t="shared" ref="HJ73" si="212">RIGHT(IFERROR(VLOOKUP($B73,HJ$4:HK$71,2,FALSE),""),2)</f>
      </c>
      <c r="HK73" s="55">
        <f t="shared" ref="HK73:HK88" si="213">IFERROR(
    IF(
        LEFT(VLOOKUP($B73,HJ$4:HK$71,2,FALSE),1)="0",
        "",
        IF(
            LEFT(VLOOKUP($B73,HJ$4:HK$71,2,FALSE),1)="講",
            "講習",
            IF(
                LEFT(VLOOKUP($B73,HJ$4:HK$71,2,FALSE),1)="追",
                "追加",
                "通常"
            )
        )
    ),
    ""
)</f>
      </c>
      <c r="HL73" s="54">
        <f t="shared" ref="HL73" si="214">RIGHT(IFERROR(VLOOKUP($B73,HL$4:HM$71,2,FALSE),""),2)</f>
      </c>
      <c r="HM73" s="55">
        <f t="shared" ref="HM73:HM88" si="215">IFERROR(
    IF(
        LEFT(VLOOKUP($B73,HL$4:HM$71,2,FALSE),1)="0",
        "",
        IF(
            LEFT(VLOOKUP($B73,HL$4:HM$71,2,FALSE),1)="講",
            "講習",
            IF(
                LEFT(VLOOKUP($B73,HL$4:HM$71,2,FALSE),1)="追",
                "追加",
                "通常"
            )
        )
    ),
    ""
)</f>
      </c>
      <c r="HN73" s="54">
        <f t="shared" ref="HN73" si="216">RIGHT(IFERROR(VLOOKUP($B73,HN$4:HO$71,2,FALSE),""),2)</f>
      </c>
      <c r="HO73" s="55">
        <f t="shared" ref="HO73:HO88" si="217">IFERROR(
    IF(
        LEFT(VLOOKUP($B73,HN$4:HO$71,2,FALSE),1)="0",
        "",
        IF(
            LEFT(VLOOKUP($B73,HN$4:HO$71,2,FALSE),1)="講",
            "講習",
            IF(
                LEFT(VLOOKUP($B73,HN$4:HO$71,2,FALSE),1)="追",
                "追加",
                "通常"
            )
        )
    ),
    ""
)</f>
      </c>
      <c r="HP73" s="54">
        <f t="shared" ref="HP73" si="218">RIGHT(IFERROR(VLOOKUP($B73,HP$4:HQ$71,2,FALSE),""),2)</f>
      </c>
      <c r="HQ73" s="55">
        <f t="shared" ref="HQ73:HQ88" si="219">IFERROR(
    IF(
        LEFT(VLOOKUP($B73,HP$4:HQ$71,2,FALSE),1)="0",
        "",
        IF(
            LEFT(VLOOKUP($B73,HP$4:HQ$71,2,FALSE),1)="講",
            "講習",
            IF(
                LEFT(VLOOKUP($B73,HP$4:HQ$71,2,FALSE),1)="追",
                "追加",
                "通常"
            )
        )
    ),
    ""
)</f>
      </c>
      <c r="HR73" s="54">
        <f t="shared" ref="HR73" si="220">RIGHT(IFERROR(VLOOKUP($B73,HR$4:HS$71,2,FALSE),""),2)</f>
      </c>
      <c r="HS73" s="55">
        <f t="shared" ref="HS73:HS88" si="221">IFERROR(
    IF(
        LEFT(VLOOKUP($B73,HR$4:HS$71,2,FALSE),1)="0",
        "",
        IF(
            LEFT(VLOOKUP($B73,HR$4:HS$71,2,FALSE),1)="講",
            "講習",
            IF(
                LEFT(VLOOKUP($B73,HR$4:HS$71,2,FALSE),1)="追",
                "追加",
                "通常"
            )
        )
    ),
    ""
)</f>
      </c>
      <c r="HT73" s="54">
        <f t="shared" ref="HT73" si="222">RIGHT(IFERROR(VLOOKUP($B73,HT$4:HU$71,2,FALSE),""),2)</f>
      </c>
      <c r="HU73" s="55">
        <f t="shared" ref="HU73:HU88" si="223">IFERROR(
    IF(
        LEFT(VLOOKUP($B73,HT$4:HU$71,2,FALSE),1)="0",
        "",
        IF(
            LEFT(VLOOKUP($B73,HT$4:HU$71,2,FALSE),1)="講",
            "講習",
            IF(
                LEFT(VLOOKUP($B73,HT$4:HU$71,2,FALSE),1)="追",
                "追加",
                "通常"
            )
        )
    ),
    ""
)</f>
      </c>
      <c r="HV73" s="54">
        <f t="shared" ref="HV73" si="224">RIGHT(IFERROR(VLOOKUP($B73,HV$4:HW$71,2,FALSE),""),2)</f>
      </c>
      <c r="HW73" s="55">
        <f t="shared" ref="HW73:HW88" si="225">IFERROR(
    IF(
        LEFT(VLOOKUP($B73,HV$4:HW$71,2,FALSE),1)="0",
        "",
        IF(
            LEFT(VLOOKUP($B73,HV$4:HW$71,2,FALSE),1)="講",
            "講習",
            IF(
                LEFT(VLOOKUP($B73,HV$4:HW$71,2,FALSE),1)="追",
                "追加",
                "通常"
            )
        )
    ),
    ""
)</f>
      </c>
      <c r="HX73" s="54">
        <f t="shared" ref="HX73" si="226">RIGHT(IFERROR(VLOOKUP($B73,HX$4:HY$71,2,FALSE),""),2)</f>
      </c>
      <c r="HY73" s="55">
        <f t="shared" ref="HY73:HY88" si="227">IFERROR(
    IF(
        LEFT(VLOOKUP($B73,HX$4:HY$71,2,FALSE),1)="0",
        "",
        IF(
            LEFT(VLOOKUP($B73,HX$4:HY$71,2,FALSE),1)="講",
            "講習",
            IF(
                LEFT(VLOOKUP($B73,HX$4:HY$71,2,FALSE),1)="追",
                "追加",
                "通常"
            )
        )
    ),
    ""
)</f>
      </c>
      <c r="HZ73" s="54">
        <f t="shared" ref="HZ73" si="228">RIGHT(IFERROR(VLOOKUP($B73,HZ$4:IA$71,2,FALSE),""),2)</f>
      </c>
      <c r="IA73" s="55">
        <f t="shared" ref="IA73:IA88" si="229">IFERROR(
    IF(
        LEFT(VLOOKUP($B73,HZ$4:IA$71,2,FALSE),1)="0",
        "",
        IF(
            LEFT(VLOOKUP($B73,HZ$4:IA$71,2,FALSE),1)="講",
            "講習",
            IF(
                LEFT(VLOOKUP($B73,HZ$4:IA$71,2,FALSE),1)="追",
                "追加",
                "通常"
            )
        )
    ),
    ""
)</f>
      </c>
      <c r="IB73" s="54">
        <f t="shared" ref="IB73" si="230">RIGHT(IFERROR(VLOOKUP($B73,IB$4:IC$71,2,FALSE),""),2)</f>
      </c>
      <c r="IC73" s="55">
        <f t="shared" ref="IC73:IC88" si="231">IFERROR(
    IF(
        LEFT(VLOOKUP($B73,IB$4:IC$71,2,FALSE),1)="0",
        "",
        IF(
            LEFT(VLOOKUP($B73,IB$4:IC$71,2,FALSE),1)="講",
            "講習",
            IF(
                LEFT(VLOOKUP($B73,IB$4:IC$71,2,FALSE),1)="追",
                "追加",
                "通常"
            )
        )
    ),
    ""
)</f>
      </c>
      <c r="ID73" s="54">
        <f t="shared" ref="ID73" si="232">RIGHT(IFERROR(VLOOKUP($B73,ID$4:IE$71,2,FALSE),""),2)</f>
      </c>
      <c r="IE73" s="55">
        <f t="shared" ref="IE73:IE88" si="233">IFERROR(
    IF(
        LEFT(VLOOKUP($B73,ID$4:IE$71,2,FALSE),1)="0",
        "",
        IF(
            LEFT(VLOOKUP($B73,ID$4:IE$71,2,FALSE),1)="講",
            "講習",
            IF(
                LEFT(VLOOKUP($B73,ID$4:IE$71,2,FALSE),1)="追",
                "追加",
                "通常"
            )
        )
    ),
    ""
)</f>
      </c>
      <c r="IF73" s="54">
        <f t="shared" ref="IF73" si="234">RIGHT(IFERROR(VLOOKUP($B73,IF$4:IG$71,2,FALSE),""),2)</f>
      </c>
      <c r="IG73" s="55">
        <f t="shared" ref="IG73:IG88" si="235">IFERROR(
    IF(
        LEFT(VLOOKUP($B73,IF$4:IG$71,2,FALSE),1)="0",
        "",
        IF(
            LEFT(VLOOKUP($B73,IF$4:IG$71,2,FALSE),1)="講",
            "講習",
            IF(
                LEFT(VLOOKUP($B73,IF$4:IG$71,2,FALSE),1)="追",
                "追加",
                "通常"
            )
        )
    ),
    ""
)</f>
      </c>
      <c r="IH73" s="54">
        <f t="shared" ref="IH73" si="236">RIGHT(IFERROR(VLOOKUP($B73,IH$4:II$71,2,FALSE),""),2)</f>
      </c>
      <c r="II73" s="55">
        <f t="shared" ref="II73:II88" si="237">IFERROR(
    IF(
        LEFT(VLOOKUP($B73,IH$4:II$71,2,FALSE),1)="0",
        "",
        IF(
            LEFT(VLOOKUP($B73,IH$4:II$71,2,FALSE),1)="講",
            "講習",
            IF(
                LEFT(VLOOKUP($B73,IH$4:II$71,2,FALSE),1)="追",
                "追加",
                "通常"
            )
        )
    ),
    ""
)</f>
      </c>
      <c r="IJ73" s="54">
        <f t="shared" ref="IJ73:JL88" si="238">RIGHT(IFERROR(VLOOKUP($B73,IJ$4:IK$71,2,FALSE),""),2)</f>
      </c>
      <c r="IK73" s="55">
        <f t="shared" ref="IK73:IK88" si="239">IFERROR(
    IF(
        LEFT(VLOOKUP($B73,IJ$4:IK$71,2,FALSE),1)="0",
        "",
        IF(
            LEFT(VLOOKUP($B73,IJ$4:IK$71,2,FALSE),1)="講",
            "講習",
            IF(
                LEFT(VLOOKUP($B73,IJ$4:IK$71,2,FALSE),1)="追",
                "追加",
                "通常"
            )
        )
    ),
    ""
)</f>
      </c>
      <c r="IL73" s="54">
        <f t="shared" ref="IL73" si="240">RIGHT(IFERROR(VLOOKUP($B73,IL$4:IM$71,2,FALSE),""),2)</f>
      </c>
      <c r="IM73" s="55">
        <f t="shared" ref="IM73:IM88" si="241">IFERROR(
    IF(
        LEFT(VLOOKUP($B73,IL$4:IM$71,2,FALSE),1)="0",
        "",
        IF(
            LEFT(VLOOKUP($B73,IL$4:IM$71,2,FALSE),1)="講",
            "講習",
            IF(
                LEFT(VLOOKUP($B73,IL$4:IM$71,2,FALSE),1)="追",
                "追加",
                "通常"
            )
        )
    ),
    ""
)</f>
      </c>
      <c r="IN73" s="54">
        <f t="shared" ref="IN73" si="242">RIGHT(IFERROR(VLOOKUP($B73,IN$4:IO$71,2,FALSE),""),2)</f>
      </c>
      <c r="IO73" s="55">
        <f t="shared" ref="IO73:IO88" si="243">IFERROR(
    IF(
        LEFT(VLOOKUP($B73,IN$4:IO$71,2,FALSE),1)="0",
        "",
        IF(
            LEFT(VLOOKUP($B73,IN$4:IO$71,2,FALSE),1)="講",
            "講習",
            IF(
                LEFT(VLOOKUP($B73,IN$4:IO$71,2,FALSE),1)="追",
                "追加",
                "通常"
            )
        )
    ),
    ""
)</f>
      </c>
      <c r="IP73" s="54">
        <f t="shared" ref="IP73" si="244">RIGHT(IFERROR(VLOOKUP($B73,IP$4:IQ$71,2,FALSE),""),2)</f>
      </c>
      <c r="IQ73" s="55">
        <f t="shared" ref="IQ73:IQ88" si="245">IFERROR(
    IF(
        LEFT(VLOOKUP($B73,IP$4:IQ$71,2,FALSE),1)="0",
        "",
        IF(
            LEFT(VLOOKUP($B73,IP$4:IQ$71,2,FALSE),1)="講",
            "講習",
            IF(
                LEFT(VLOOKUP($B73,IP$4:IQ$71,2,FALSE),1)="追",
                "追加",
                "通常"
            )
        )
    ),
    ""
)</f>
      </c>
      <c r="IR73" s="54">
        <f t="shared" ref="IR73" si="246">RIGHT(IFERROR(VLOOKUP($B73,IR$4:IS$71,2,FALSE),""),2)</f>
      </c>
      <c r="IS73" s="55">
        <f t="shared" ref="IS73:IS88" si="247">IFERROR(
    IF(
        LEFT(VLOOKUP($B73,IR$4:IS$71,2,FALSE),1)="0",
        "",
        IF(
            LEFT(VLOOKUP($B73,IR$4:IS$71,2,FALSE),1)="講",
            "講習",
            IF(
                LEFT(VLOOKUP($B73,IR$4:IS$71,2,FALSE),1)="追",
                "追加",
                "通常"
            )
        )
    ),
    ""
)</f>
      </c>
      <c r="IT73" s="54">
        <f t="shared" ref="IT73" si="248">RIGHT(IFERROR(VLOOKUP($B73,IT$4:IU$71,2,FALSE),""),2)</f>
      </c>
      <c r="IU73" s="55">
        <f t="shared" ref="IU73:IU88" si="249">IFERROR(
    IF(
        LEFT(VLOOKUP($B73,IT$4:IU$71,2,FALSE),1)="0",
        "",
        IF(
            LEFT(VLOOKUP($B73,IT$4:IU$71,2,FALSE),1)="講",
            "講習",
            IF(
                LEFT(VLOOKUP($B73,IT$4:IU$71,2,FALSE),1)="追",
                "追加",
                "通常"
            )
        )
    ),
    ""
)</f>
      </c>
      <c r="IV73" s="54">
        <f t="shared" ref="IV73" si="250">RIGHT(IFERROR(VLOOKUP($B73,IV$4:IW$71,2,FALSE),""),2)</f>
      </c>
      <c r="IW73" s="55">
        <f t="shared" ref="IW73:IW88" si="251">IFERROR(
    IF(
        LEFT(VLOOKUP($B73,IV$4:IW$71,2,FALSE),1)="0",
        "",
        IF(
            LEFT(VLOOKUP($B73,IV$4:IW$71,2,FALSE),1)="講",
            "講習",
            IF(
                LEFT(VLOOKUP($B73,IV$4:IW$71,2,FALSE),1)="追",
                "追加",
                "通常"
            )
        )
    ),
    ""
)</f>
      </c>
      <c r="IX73" s="54">
        <f t="shared" ref="IX73" si="252">RIGHT(IFERROR(VLOOKUP($B73,IX$4:IY$71,2,FALSE),""),2)</f>
      </c>
      <c r="IY73" s="55">
        <f t="shared" ref="IY73:IY88" si="253">IFERROR(
    IF(
        LEFT(VLOOKUP($B73,IX$4:IY$71,2,FALSE),1)="0",
        "",
        IF(
            LEFT(VLOOKUP($B73,IX$4:IY$71,2,FALSE),1)="講",
            "講習",
            IF(
                LEFT(VLOOKUP($B73,IX$4:IY$71,2,FALSE),1)="追",
                "追加",
                "通常"
            )
        )
    ),
    ""
)</f>
      </c>
      <c r="IZ73" s="54">
        <f t="shared" ref="IZ73" si="254">RIGHT(IFERROR(VLOOKUP($B73,IZ$4:JA$71,2,FALSE),""),2)</f>
      </c>
      <c r="JA73" s="55">
        <f t="shared" ref="JA73:JA88" si="255">IFERROR(
    IF(
        LEFT(VLOOKUP($B73,IZ$4:JA$71,2,FALSE),1)="0",
        "",
        IF(
            LEFT(VLOOKUP($B73,IZ$4:JA$71,2,FALSE),1)="講",
            "講習",
            IF(
                LEFT(VLOOKUP($B73,IZ$4:JA$71,2,FALSE),1)="追",
                "追加",
                "通常"
            )
        )
    ),
    ""
)</f>
      </c>
      <c r="JB73" s="54">
        <f t="shared" ref="JB73" si="256">RIGHT(IFERROR(VLOOKUP($B73,JB$4:JC$71,2,FALSE),""),2)</f>
      </c>
      <c r="JC73" s="55">
        <f t="shared" ref="JC73:JC88" si="257">IFERROR(
    IF(
        LEFT(VLOOKUP($B73,JB$4:JC$71,2,FALSE),1)="0",
        "",
        IF(
            LEFT(VLOOKUP($B73,JB$4:JC$71,2,FALSE),1)="講",
            "講習",
            IF(
                LEFT(VLOOKUP($B73,JB$4:JC$71,2,FALSE),1)="追",
                "追加",
                "通常"
            )
        )
    ),
    ""
)</f>
      </c>
      <c r="JD73" s="54">
        <f t="shared" ref="JD73" si="258">RIGHT(IFERROR(VLOOKUP($B73,JD$4:JE$71,2,FALSE),""),2)</f>
      </c>
      <c r="JE73" s="55">
        <f t="shared" ref="JE73:JE88" si="259">IFERROR(
    IF(
        LEFT(VLOOKUP($B73,JD$4:JE$71,2,FALSE),1)="0",
        "",
        IF(
            LEFT(VLOOKUP($B73,JD$4:JE$71,2,FALSE),1)="講",
            "講習",
            IF(
                LEFT(VLOOKUP($B73,JD$4:JE$71,2,FALSE),1)="追",
                "追加",
                "通常"
            )
        )
    ),
    ""
)</f>
      </c>
      <c r="JF73" s="54">
        <f t="shared" ref="JF73" si="260">RIGHT(IFERROR(VLOOKUP($B73,JF$4:JG$71,2,FALSE),""),2)</f>
      </c>
      <c r="JG73" s="55">
        <f t="shared" ref="JG73:JG88" si="261">IFERROR(
    IF(
        LEFT(VLOOKUP($B73,JF$4:JG$71,2,FALSE),1)="0",
        "",
        IF(
            LEFT(VLOOKUP($B73,JF$4:JG$71,2,FALSE),1)="講",
            "講習",
            IF(
                LEFT(VLOOKUP($B73,JF$4:JG$71,2,FALSE),1)="追",
                "追加",
                "通常"
            )
        )
    ),
    ""
)</f>
      </c>
      <c r="JH73" s="54">
        <f t="shared" ref="JH73" si="262">RIGHT(IFERROR(VLOOKUP($B73,JH$4:JI$71,2,FALSE),""),2)</f>
      </c>
      <c r="JI73" s="55">
        <f t="shared" ref="JI73:JI88" si="263">IFERROR(
    IF(
        LEFT(VLOOKUP($B73,JH$4:JI$71,2,FALSE),1)="0",
        "",
        IF(
            LEFT(VLOOKUP($B73,JH$4:JI$71,2,FALSE),1)="講",
            "講習",
            IF(
                LEFT(VLOOKUP($B73,JH$4:JI$71,2,FALSE),1)="追",
                "追加",
                "通常"
            )
        )
    ),
    ""
)</f>
      </c>
      <c r="JJ73" s="54">
        <f t="shared" ref="JJ73" si="264">RIGHT(IFERROR(VLOOKUP($B73,JJ$4:JK$71,2,FALSE),""),2)</f>
      </c>
      <c r="JK73" s="55">
        <f t="shared" ref="JK73:JK88" si="265">IFERROR(
    IF(
        LEFT(VLOOKUP($B73,JJ$4:JK$71,2,FALSE),1)="0",
        "",
        IF(
            LEFT(VLOOKUP($B73,JJ$4:JK$71,2,FALSE),1)="講",
            "講習",
            IF(
                LEFT(VLOOKUP($B73,JJ$4:JK$71,2,FALSE),1)="追",
                "追加",
                "通常"
            )
        )
    ),
    ""
)</f>
      </c>
      <c r="JL73" s="54">
        <f t="shared" ref="JL73" si="266">RIGHT(IFERROR(VLOOKUP($B73,JL$4:JM$71,2,FALSE),""),2)</f>
      </c>
      <c r="JM73" s="55">
        <f t="shared" ref="JM73:KA136" si="267">IFERROR(
    IF(
        LEFT(VLOOKUP($B73,JL$4:JM$71,2,FALSE),1)="0",
        "",
        IF(
            LEFT(VLOOKUP($B73,JL$4:JM$71,2,FALSE),1)="講",
            "講習",
            IF(
                LEFT(VLOOKUP($B73,JL$4:JM$71,2,FALSE),1)="追",
                "追加",
                "通常"
            )
        )
    ),
    ""
)</f>
      </c>
      <c r="JN73" s="54">
        <f t="shared" ref="JN73" si="268">RIGHT(IFERROR(VLOOKUP($B73,JN$4:JO$71,2,FALSE),""),2)</f>
      </c>
      <c r="JO73" s="55">
        <f t="shared" si="267"/>
      </c>
      <c r="JP73" s="54">
        <f t="shared" ref="JP73" si="269">RIGHT(IFERROR(VLOOKUP($B73,JP$4:JQ$71,2,FALSE),""),2)</f>
      </c>
      <c r="JQ73" s="55">
        <f t="shared" si="267"/>
      </c>
      <c r="JR73" s="54">
        <f t="shared" ref="JR73" si="270">RIGHT(IFERROR(VLOOKUP($B73,JR$4:JS$71,2,FALSE),""),2)</f>
      </c>
      <c r="JS73" s="55">
        <f t="shared" si="267"/>
      </c>
      <c r="JT73" s="54">
        <f t="shared" ref="JT73" si="271">RIGHT(IFERROR(VLOOKUP($B73,JT$4:JU$71,2,FALSE),""),2)</f>
      </c>
      <c r="JU73" s="55">
        <f t="shared" si="267"/>
      </c>
      <c r="JV73" s="54">
        <f t="shared" ref="JV73" si="272">RIGHT(IFERROR(VLOOKUP($B73,JV$4:JW$71,2,FALSE),""),2)</f>
      </c>
      <c r="JW73" s="55">
        <f t="shared" si="267"/>
      </c>
      <c r="JX73" s="54">
        <f t="shared" ref="JX73" si="273">RIGHT(IFERROR(VLOOKUP($B73,JX$4:JY$71,2,FALSE),""),2)</f>
      </c>
      <c r="JY73" s="55">
        <f t="shared" si="267"/>
      </c>
      <c r="JZ73" s="54">
        <f t="shared" ref="JZ73" si="274">RIGHT(IFERROR(VLOOKUP($B73,JZ$4:KA$71,2,FALSE),""),2)</f>
      </c>
      <c r="KA73" s="55">
        <f t="shared" si="267"/>
      </c>
      <c r="KB73" s="54">
        <f t="shared" ref="KB73" si="275">RIGHT(IFERROR(VLOOKUP($B73,KB$4:KC$71,2,FALSE),""),2)</f>
      </c>
      <c r="KC73" s="55">
        <f t="shared" ref="KC73:MM80" si="276">IFERROR(
    IF(
        LEFT(VLOOKUP($B73,KB$4:KC$71,2,FALSE),1)="0",
        "",
        IF(
            LEFT(VLOOKUP($B73,KB$4:KC$71,2,FALSE),1)="講",
            "講習",
            IF(
                LEFT(VLOOKUP($B73,KB$4:KC$71,2,FALSE),1)="追",
                "追加",
                "通常"
            )
        )
    ),
    ""
)</f>
      </c>
      <c r="KD73" s="54">
        <f t="shared" ref="KD73" si="277">RIGHT(IFERROR(VLOOKUP($B73,KD$4:KE$71,2,FALSE),""),2)</f>
      </c>
      <c r="KE73" s="55">
        <f t="shared" si="276"/>
      </c>
      <c r="KF73" s="54">
        <f t="shared" ref="KF73" si="278">RIGHT(IFERROR(VLOOKUP($B73,KF$4:KG$71,2,FALSE),""),2)</f>
      </c>
      <c r="KG73" s="55">
        <f t="shared" si="276"/>
      </c>
      <c r="KH73" s="54">
        <f t="shared" ref="KH73" si="279">RIGHT(IFERROR(VLOOKUP($B73,KH$4:KI$71,2,FALSE),""),2)</f>
      </c>
      <c r="KI73" s="55">
        <f t="shared" si="276"/>
      </c>
      <c r="KJ73" s="54">
        <f t="shared" ref="KJ73" si="280">RIGHT(IFERROR(VLOOKUP($B73,KJ$4:KK$71,2,FALSE),""),2)</f>
      </c>
      <c r="KK73" s="55">
        <f t="shared" si="276"/>
      </c>
      <c r="KL73" s="54">
        <f t="shared" ref="KL73" si="281">RIGHT(IFERROR(VLOOKUP($B73,KL$4:KM$71,2,FALSE),""),2)</f>
      </c>
      <c r="KM73" s="55">
        <f t="shared" si="276"/>
      </c>
      <c r="KN73" s="54">
        <f t="shared" ref="KN73" si="282">RIGHT(IFERROR(VLOOKUP($B73,KN$4:KO$71,2,FALSE),""),2)</f>
      </c>
      <c r="KO73" s="55">
        <f t="shared" si="276"/>
      </c>
      <c r="KP73" s="54">
        <f t="shared" ref="KP73" si="283">RIGHT(IFERROR(VLOOKUP($B73,KP$4:KQ$71,2,FALSE),""),2)</f>
      </c>
      <c r="KQ73" s="55">
        <f t="shared" si="276"/>
      </c>
      <c r="KR73" s="54">
        <f t="shared" ref="KR73" si="284">RIGHT(IFERROR(VLOOKUP($B73,KR$4:KS$71,2,FALSE),""),2)</f>
      </c>
      <c r="KS73" s="55">
        <f t="shared" si="276"/>
      </c>
      <c r="KT73" s="54">
        <f t="shared" ref="KT73" si="285">RIGHT(IFERROR(VLOOKUP($B73,KT$4:KU$71,2,FALSE),""),2)</f>
      </c>
      <c r="KU73" s="55">
        <f t="shared" si="276"/>
      </c>
      <c r="KV73" s="54">
        <f t="shared" ref="KV73" si="286">RIGHT(IFERROR(VLOOKUP($B73,KV$4:KW$71,2,FALSE),""),2)</f>
      </c>
      <c r="KW73" s="55">
        <f t="shared" si="276"/>
      </c>
      <c r="KX73" s="54">
        <f t="shared" ref="KX73" si="287">RIGHT(IFERROR(VLOOKUP($B73,KX$4:KY$71,2,FALSE),""),2)</f>
      </c>
      <c r="KY73" s="55">
        <f t="shared" si="276"/>
      </c>
      <c r="KZ73" s="54">
        <f t="shared" ref="KZ73" si="288">RIGHT(IFERROR(VLOOKUP($B73,KZ$4:LA$71,2,FALSE),""),2)</f>
      </c>
      <c r="LA73" s="55">
        <f t="shared" si="276"/>
      </c>
      <c r="LB73" s="54">
        <f t="shared" ref="LB73" si="289">RIGHT(IFERROR(VLOOKUP($B73,LB$4:LC$71,2,FALSE),""),2)</f>
      </c>
      <c r="LC73" s="55">
        <f t="shared" si="276"/>
      </c>
      <c r="LD73" s="54">
        <f t="shared" ref="LD73" si="290">RIGHT(IFERROR(VLOOKUP($B73,LD$4:LE$71,2,FALSE),""),2)</f>
      </c>
      <c r="LE73" s="55">
        <f t="shared" si="276"/>
      </c>
      <c r="LF73" s="54">
        <f t="shared" ref="LF73" si="291">RIGHT(IFERROR(VLOOKUP($B73,LF$4:LG$71,2,FALSE),""),2)</f>
      </c>
      <c r="LG73" s="55">
        <f t="shared" si="276"/>
      </c>
      <c r="LH73" s="54">
        <f t="shared" ref="LH73" si="292">RIGHT(IFERROR(VLOOKUP($B73,LH$4:LI$71,2,FALSE),""),2)</f>
      </c>
      <c r="LI73" s="55">
        <f t="shared" si="276"/>
      </c>
      <c r="LJ73" s="54">
        <f t="shared" ref="LJ73" si="293">RIGHT(IFERROR(VLOOKUP($B73,LJ$4:LK$71,2,FALSE),""),2)</f>
      </c>
      <c r="LK73" s="55">
        <f t="shared" si="276"/>
      </c>
      <c r="LL73" s="54">
        <f t="shared" ref="LL73" si="294">RIGHT(IFERROR(VLOOKUP($B73,LL$4:LM$71,2,FALSE),""),2)</f>
      </c>
      <c r="LM73" s="55">
        <f t="shared" si="276"/>
      </c>
      <c r="LN73" s="54">
        <f t="shared" ref="LN73" si="295">RIGHT(IFERROR(VLOOKUP($B73,LN$4:LO$71,2,FALSE),""),2)</f>
      </c>
      <c r="LO73" s="55">
        <f t="shared" si="276"/>
      </c>
      <c r="LP73" s="54">
        <f t="shared" ref="LP73" si="296">RIGHT(IFERROR(VLOOKUP($B73,LP$4:LQ$71,2,FALSE),""),2)</f>
      </c>
      <c r="LQ73" s="55">
        <f t="shared" si="276"/>
      </c>
      <c r="LR73" s="54">
        <f t="shared" ref="LR73" si="297">RIGHT(IFERROR(VLOOKUP($B73,LR$4:LS$71,2,FALSE),""),2)</f>
      </c>
      <c r="LS73" s="55">
        <f t="shared" si="276"/>
      </c>
      <c r="LT73" s="54">
        <f t="shared" ref="LT73" si="298">RIGHT(IFERROR(VLOOKUP($B73,LT$4:LU$71,2,FALSE),""),2)</f>
      </c>
      <c r="LU73" s="55">
        <f t="shared" si="276"/>
      </c>
      <c r="LV73" s="54">
        <f t="shared" ref="LV73" si="299">RIGHT(IFERROR(VLOOKUP($B73,LV$4:LW$71,2,FALSE),""),2)</f>
      </c>
      <c r="LW73" s="55">
        <f t="shared" si="276"/>
      </c>
      <c r="LX73" s="54">
        <f t="shared" ref="LX73" si="300">RIGHT(IFERROR(VLOOKUP($B73,LX$4:LY$71,2,FALSE),""),2)</f>
      </c>
      <c r="LY73" s="55">
        <f t="shared" si="276"/>
      </c>
      <c r="LZ73" s="54">
        <f t="shared" ref="LZ73" si="301">RIGHT(IFERROR(VLOOKUP($B73,LZ$4:MA$71,2,FALSE),""),2)</f>
      </c>
      <c r="MA73" s="55">
        <f t="shared" si="276"/>
      </c>
      <c r="MB73" s="54">
        <f t="shared" ref="MB73" si="302">RIGHT(IFERROR(VLOOKUP($B73,MB$4:MC$71,2,FALSE),""),2)</f>
      </c>
      <c r="MC73" s="55">
        <f t="shared" si="276"/>
      </c>
      <c r="MD73" s="54">
        <f t="shared" ref="MD73" si="303">RIGHT(IFERROR(VLOOKUP($B73,MD$4:ME$71,2,FALSE),""),2)</f>
      </c>
      <c r="ME73" s="55">
        <f t="shared" si="276"/>
      </c>
      <c r="MF73" s="54">
        <f t="shared" ref="MF73" si="304">RIGHT(IFERROR(VLOOKUP($B73,MF$4:MG$71,2,FALSE),""),2)</f>
      </c>
      <c r="MG73" s="55">
        <f t="shared" si="276"/>
      </c>
      <c r="MH73" s="54">
        <f t="shared" ref="MH73" si="305">RIGHT(IFERROR(VLOOKUP($B73,MH$4:MI$71,2,FALSE),""),2)</f>
      </c>
      <c r="MI73" s="55">
        <f t="shared" si="276"/>
      </c>
      <c r="MJ73" s="54">
        <f t="shared" ref="MJ73" si="306">RIGHT(IFERROR(VLOOKUP($B73,MJ$4:MK$71,2,FALSE),""),2)</f>
      </c>
      <c r="MK73" s="55">
        <f t="shared" si="276"/>
      </c>
      <c r="ML73" s="54">
        <f t="shared" ref="ML73" si="307">RIGHT(IFERROR(VLOOKUP($B73,ML$4:MM$71,2,FALSE),""),2)</f>
      </c>
      <c r="MM73" s="55">
        <f t="shared" si="276"/>
      </c>
      <c r="MN73" s="54">
        <f t="shared" ref="MN73" si="308">RIGHT(IFERROR(VLOOKUP($B73,MN$4:MO$71,2,FALSE),""),2)</f>
      </c>
      <c r="MO73" s="55">
        <f t="shared" ref="MO73:OY80" si="309">IFERROR(
    IF(
        LEFT(VLOOKUP($B73,MN$4:MO$71,2,FALSE),1)="0",
        "",
        IF(
            LEFT(VLOOKUP($B73,MN$4:MO$71,2,FALSE),1)="講",
            "講習",
            IF(
                LEFT(VLOOKUP($B73,MN$4:MO$71,2,FALSE),1)="追",
                "追加",
                "通常"
            )
        )
    ),
    ""
)</f>
      </c>
      <c r="MP73" s="54">
        <f t="shared" ref="MP73" si="310">RIGHT(IFERROR(VLOOKUP($B73,MP$4:MQ$71,2,FALSE),""),2)</f>
      </c>
      <c r="MQ73" s="55">
        <f t="shared" si="309"/>
      </c>
      <c r="MR73" s="54">
        <f t="shared" ref="MR73" si="311">RIGHT(IFERROR(VLOOKUP($B73,MR$4:MS$71,2,FALSE),""),2)</f>
      </c>
      <c r="MS73" s="55">
        <f t="shared" si="309"/>
      </c>
      <c r="MT73" s="54">
        <f t="shared" ref="MT73" si="312">RIGHT(IFERROR(VLOOKUP($B73,MT$4:MU$71,2,FALSE),""),2)</f>
      </c>
      <c r="MU73" s="55">
        <f t="shared" si="309"/>
      </c>
      <c r="MV73" s="54">
        <f t="shared" ref="MV73" si="313">RIGHT(IFERROR(VLOOKUP($B73,MV$4:MW$71,2,FALSE),""),2)</f>
      </c>
      <c r="MW73" s="55">
        <f t="shared" si="309"/>
      </c>
      <c r="MX73" s="54">
        <f t="shared" ref="MX73" si="314">RIGHT(IFERROR(VLOOKUP($B73,MX$4:MY$71,2,FALSE),""),2)</f>
      </c>
      <c r="MY73" s="55">
        <f t="shared" si="309"/>
      </c>
      <c r="MZ73" s="54">
        <f t="shared" ref="MZ73" si="315">RIGHT(IFERROR(VLOOKUP($B73,MZ$4:NA$71,2,FALSE),""),2)</f>
      </c>
      <c r="NA73" s="55">
        <f t="shared" si="309"/>
      </c>
      <c r="NB73" s="54">
        <f t="shared" ref="NB73" si="316">RIGHT(IFERROR(VLOOKUP($B73,NB$4:NC$71,2,FALSE),""),2)</f>
      </c>
      <c r="NC73" s="55">
        <f t="shared" si="309"/>
      </c>
      <c r="ND73" s="54">
        <f t="shared" ref="ND73" si="317">RIGHT(IFERROR(VLOOKUP($B73,ND$4:NE$71,2,FALSE),""),2)</f>
      </c>
      <c r="NE73" s="55">
        <f t="shared" si="309"/>
      </c>
      <c r="NF73" s="54">
        <f t="shared" ref="NF73" si="318">RIGHT(IFERROR(VLOOKUP($B73,NF$4:NG$71,2,FALSE),""),2)</f>
      </c>
      <c r="NG73" s="55">
        <f t="shared" si="309"/>
      </c>
      <c r="NH73" s="54">
        <f t="shared" ref="NH73" si="319">RIGHT(IFERROR(VLOOKUP($B73,NH$4:NI$71,2,FALSE),""),2)</f>
      </c>
      <c r="NI73" s="55">
        <f t="shared" si="309"/>
      </c>
      <c r="NJ73" s="54">
        <f t="shared" ref="NJ73" si="320">RIGHT(IFERROR(VLOOKUP($B73,NJ$4:NK$71,2,FALSE),""),2)</f>
      </c>
      <c r="NK73" s="55">
        <f t="shared" si="309"/>
      </c>
      <c r="NL73" s="54">
        <f t="shared" ref="NL73" si="321">RIGHT(IFERROR(VLOOKUP($B73,NL$4:NM$71,2,FALSE),""),2)</f>
      </c>
      <c r="NM73" s="55">
        <f t="shared" si="309"/>
      </c>
      <c r="NN73" s="54">
        <f t="shared" ref="NN73" si="322">RIGHT(IFERROR(VLOOKUP($B73,NN$4:NO$71,2,FALSE),""),2)</f>
      </c>
      <c r="NO73" s="55">
        <f t="shared" si="309"/>
      </c>
      <c r="NP73" s="54">
        <f t="shared" ref="NP73" si="323">RIGHT(IFERROR(VLOOKUP($B73,NP$4:NQ$71,2,FALSE),""),2)</f>
      </c>
      <c r="NQ73" s="55">
        <f t="shared" si="309"/>
      </c>
      <c r="NR73" s="54">
        <f t="shared" ref="NR73" si="324">RIGHT(IFERROR(VLOOKUP($B73,NR$4:NS$71,2,FALSE),""),2)</f>
      </c>
      <c r="NS73" s="55">
        <f t="shared" si="309"/>
      </c>
      <c r="NT73" s="54">
        <f t="shared" ref="NT73" si="325">RIGHT(IFERROR(VLOOKUP($B73,NT$4:NU$71,2,FALSE),""),2)</f>
      </c>
      <c r="NU73" s="55">
        <f t="shared" si="309"/>
      </c>
      <c r="NV73" s="54">
        <f t="shared" ref="NV73" si="326">RIGHT(IFERROR(VLOOKUP($B73,NV$4:NW$71,2,FALSE),""),2)</f>
      </c>
      <c r="NW73" s="55">
        <f t="shared" si="309"/>
      </c>
      <c r="NX73" s="54">
        <f t="shared" ref="NX73" si="327">RIGHT(IFERROR(VLOOKUP($B73,NX$4:NY$71,2,FALSE),""),2)</f>
      </c>
      <c r="NY73" s="55">
        <f t="shared" si="309"/>
      </c>
      <c r="NZ73" s="54">
        <f t="shared" ref="NZ73" si="328">RIGHT(IFERROR(VLOOKUP($B73,NZ$4:OA$71,2,FALSE),""),2)</f>
      </c>
      <c r="OA73" s="55">
        <f t="shared" si="309"/>
      </c>
      <c r="OB73" s="54">
        <f t="shared" ref="OB73" si="329">RIGHT(IFERROR(VLOOKUP($B73,OB$4:OC$71,2,FALSE),""),2)</f>
      </c>
      <c r="OC73" s="55">
        <f t="shared" si="309"/>
      </c>
      <c r="OD73" s="54">
        <f t="shared" ref="OD73" si="330">RIGHT(IFERROR(VLOOKUP($B73,OD$4:OE$71,2,FALSE),""),2)</f>
      </c>
      <c r="OE73" s="55">
        <f t="shared" si="309"/>
      </c>
      <c r="OF73" s="54">
        <f t="shared" ref="OF73" si="331">RIGHT(IFERROR(VLOOKUP($B73,OF$4:OG$71,2,FALSE),""),2)</f>
      </c>
      <c r="OG73" s="55">
        <f t="shared" si="309"/>
      </c>
      <c r="OH73" s="54">
        <f t="shared" ref="OH73" si="332">RIGHT(IFERROR(VLOOKUP($B73,OH$4:OI$71,2,FALSE),""),2)</f>
      </c>
      <c r="OI73" s="55">
        <f t="shared" si="309"/>
      </c>
      <c r="OJ73" s="54">
        <f t="shared" ref="OJ73" si="333">RIGHT(IFERROR(VLOOKUP($B73,OJ$4:OK$71,2,FALSE),""),2)</f>
      </c>
      <c r="OK73" s="55">
        <f t="shared" si="309"/>
      </c>
      <c r="OL73" s="54">
        <f t="shared" ref="OL73" si="334">RIGHT(IFERROR(VLOOKUP($B73,OL$4:OM$71,2,FALSE),""),2)</f>
      </c>
      <c r="OM73" s="55">
        <f t="shared" si="309"/>
      </c>
      <c r="ON73" s="54">
        <f t="shared" ref="ON73" si="335">RIGHT(IFERROR(VLOOKUP($B73,ON$4:OO$71,2,FALSE),""),2)</f>
      </c>
      <c r="OO73" s="55">
        <f t="shared" si="309"/>
      </c>
      <c r="OP73" s="54">
        <f t="shared" ref="OP73" si="336">RIGHT(IFERROR(VLOOKUP($B73,OP$4:OQ$71,2,FALSE),""),2)</f>
      </c>
      <c r="OQ73" s="55">
        <f t="shared" si="309"/>
      </c>
      <c r="OR73" s="54">
        <f t="shared" ref="OR73" si="337">RIGHT(IFERROR(VLOOKUP($B73,OR$4:OS$71,2,FALSE),""),2)</f>
      </c>
      <c r="OS73" s="55">
        <f t="shared" si="309"/>
      </c>
      <c r="OT73" s="54">
        <f t="shared" ref="OT73" si="338">RIGHT(IFERROR(VLOOKUP($B73,OT$4:OU$71,2,FALSE),""),2)</f>
      </c>
      <c r="OU73" s="55">
        <f t="shared" si="309"/>
      </c>
      <c r="OV73" s="54">
        <f t="shared" ref="OV73" si="339">RIGHT(IFERROR(VLOOKUP($B73,OV$4:OW$71,2,FALSE),""),2)</f>
      </c>
      <c r="OW73" s="55">
        <f t="shared" si="309"/>
      </c>
      <c r="OX73" s="54">
        <f t="shared" ref="OX73" si="340">RIGHT(IFERROR(VLOOKUP($B73,OX$4:OY$71,2,FALSE),""),2)</f>
      </c>
      <c r="OY73" s="55">
        <f t="shared" si="309"/>
      </c>
      <c r="OZ73" s="54">
        <f t="shared" ref="OZ73" si="341">RIGHT(IFERROR(VLOOKUP($B73,OZ$4:PA$71,2,FALSE),""),2)</f>
      </c>
      <c r="PA73" s="55">
        <f t="shared" ref="PA73:RK87" si="342">IFERROR(
    IF(
        LEFT(VLOOKUP($B73,OZ$4:PA$71,2,FALSE),1)="0",
        "",
        IF(
            LEFT(VLOOKUP($B73,OZ$4:PA$71,2,FALSE),1)="講",
            "講習",
            IF(
                LEFT(VLOOKUP($B73,OZ$4:PA$71,2,FALSE),1)="追",
                "追加",
                "通常"
            )
        )
    ),
    ""
)</f>
      </c>
      <c r="PB73" s="54">
        <f t="shared" ref="PB73" si="343">RIGHT(IFERROR(VLOOKUP($B73,PB$4:PC$71,2,FALSE),""),2)</f>
      </c>
      <c r="PC73" s="55">
        <f t="shared" si="342"/>
      </c>
      <c r="PD73" s="54">
        <f t="shared" ref="PD73" si="344">RIGHT(IFERROR(VLOOKUP($B73,PD$4:PE$71,2,FALSE),""),2)</f>
      </c>
      <c r="PE73" s="55">
        <f t="shared" si="342"/>
      </c>
      <c r="PF73" s="54">
        <f t="shared" ref="PF73" si="345">RIGHT(IFERROR(VLOOKUP($B73,PF$4:PG$71,2,FALSE),""),2)</f>
      </c>
      <c r="PG73" s="55">
        <f t="shared" si="342"/>
      </c>
      <c r="PH73" s="54">
        <f t="shared" ref="PH73" si="346">RIGHT(IFERROR(VLOOKUP($B73,PH$4:PI$71,2,FALSE),""),2)</f>
      </c>
      <c r="PI73" s="55">
        <f t="shared" si="342"/>
      </c>
      <c r="PJ73" s="54">
        <f t="shared" ref="PJ73" si="347">RIGHT(IFERROR(VLOOKUP($B73,PJ$4:PK$71,2,FALSE),""),2)</f>
      </c>
      <c r="PK73" s="55">
        <f t="shared" si="342"/>
      </c>
      <c r="PL73" s="54">
        <f t="shared" ref="PL73" si="348">RIGHT(IFERROR(VLOOKUP($B73,PL$4:PM$71,2,FALSE),""),2)</f>
      </c>
      <c r="PM73" s="55">
        <f t="shared" si="342"/>
      </c>
      <c r="PN73" s="54">
        <f t="shared" ref="PN73" si="349">RIGHT(IFERROR(VLOOKUP($B73,PN$4:PO$71,2,FALSE),""),2)</f>
      </c>
      <c r="PO73" s="55">
        <f t="shared" si="342"/>
      </c>
      <c r="PP73" s="54">
        <f t="shared" ref="PP73" si="350">RIGHT(IFERROR(VLOOKUP($B73,PP$4:PQ$71,2,FALSE),""),2)</f>
      </c>
      <c r="PQ73" s="55">
        <f t="shared" si="342"/>
      </c>
      <c r="PR73" s="54">
        <f t="shared" ref="PR73" si="351">RIGHT(IFERROR(VLOOKUP($B73,PR$4:PS$71,2,FALSE),""),2)</f>
      </c>
      <c r="PS73" s="55">
        <f t="shared" si="342"/>
      </c>
      <c r="PT73" s="54">
        <f t="shared" ref="PT73" si="352">RIGHT(IFERROR(VLOOKUP($B73,PT$4:PU$71,2,FALSE),""),2)</f>
      </c>
      <c r="PU73" s="55">
        <f t="shared" si="342"/>
      </c>
      <c r="PV73" s="54">
        <f t="shared" ref="PV73" si="353">RIGHT(IFERROR(VLOOKUP($B73,PV$4:PW$71,2,FALSE),""),2)</f>
      </c>
      <c r="PW73" s="55">
        <f t="shared" si="342"/>
      </c>
      <c r="PX73" s="54">
        <f t="shared" ref="PX73" si="354">RIGHT(IFERROR(VLOOKUP($B73,PX$4:PY$71,2,FALSE),""),2)</f>
      </c>
      <c r="PY73" s="55">
        <f t="shared" si="342"/>
      </c>
      <c r="PZ73" s="54">
        <f t="shared" ref="PZ73" si="355">RIGHT(IFERROR(VLOOKUP($B73,PZ$4:QA$71,2,FALSE),""),2)</f>
      </c>
      <c r="QA73" s="55">
        <f t="shared" si="342"/>
      </c>
      <c r="QB73" s="54">
        <f t="shared" ref="QB73" si="356">RIGHT(IFERROR(VLOOKUP($B73,QB$4:QC$71,2,FALSE),""),2)</f>
      </c>
      <c r="QC73" s="55">
        <f t="shared" si="342"/>
      </c>
      <c r="QD73" s="54">
        <f t="shared" ref="QD73" si="357">RIGHT(IFERROR(VLOOKUP($B73,QD$4:QE$71,2,FALSE),""),2)</f>
      </c>
      <c r="QE73" s="55">
        <f t="shared" si="342"/>
      </c>
      <c r="QF73" s="54">
        <f t="shared" ref="QF73" si="358">RIGHT(IFERROR(VLOOKUP($B73,QF$4:QG$71,2,FALSE),""),2)</f>
      </c>
      <c r="QG73" s="55">
        <f t="shared" si="342"/>
      </c>
      <c r="QH73" s="54">
        <f t="shared" ref="QH73" si="359">RIGHT(IFERROR(VLOOKUP($B73,QH$4:QI$71,2,FALSE),""),2)</f>
      </c>
      <c r="QI73" s="55">
        <f t="shared" si="342"/>
      </c>
      <c r="QJ73" s="54">
        <f t="shared" ref="QJ73" si="360">RIGHT(IFERROR(VLOOKUP($B73,QJ$4:QK$71,2,FALSE),""),2)</f>
      </c>
      <c r="QK73" s="55">
        <f t="shared" si="342"/>
      </c>
      <c r="QL73" s="54">
        <f t="shared" ref="QL73" si="361">RIGHT(IFERROR(VLOOKUP($B73,QL$4:QM$71,2,FALSE),""),2)</f>
      </c>
      <c r="QM73" s="55">
        <f t="shared" si="342"/>
      </c>
      <c r="QN73" s="54">
        <f t="shared" ref="QN73" si="362">RIGHT(IFERROR(VLOOKUP($B73,QN$4:QO$71,2,FALSE),""),2)</f>
      </c>
      <c r="QO73" s="55">
        <f t="shared" si="342"/>
      </c>
      <c r="QP73" s="54">
        <f t="shared" ref="QP73" si="363">RIGHT(IFERROR(VLOOKUP($B73,QP$4:QQ$71,2,FALSE),""),2)</f>
      </c>
      <c r="QQ73" s="55">
        <f t="shared" si="342"/>
      </c>
      <c r="QR73" s="54">
        <f t="shared" ref="QR73" si="364">RIGHT(IFERROR(VLOOKUP($B73,QR$4:QS$71,2,FALSE),""),2)</f>
      </c>
      <c r="QS73" s="55">
        <f t="shared" si="342"/>
      </c>
      <c r="QT73" s="54">
        <f t="shared" ref="QT73" si="365">RIGHT(IFERROR(VLOOKUP($B73,QT$4:QU$71,2,FALSE),""),2)</f>
      </c>
      <c r="QU73" s="55">
        <f t="shared" si="342"/>
      </c>
      <c r="QV73" s="54">
        <f t="shared" ref="QV73" si="366">RIGHT(IFERROR(VLOOKUP($B73,QV$4:QW$71,2,FALSE),""),2)</f>
      </c>
      <c r="QW73" s="55">
        <f t="shared" si="342"/>
      </c>
      <c r="QX73" s="54">
        <f t="shared" ref="QX73" si="367">RIGHT(IFERROR(VLOOKUP($B73,QX$4:QY$71,2,FALSE),""),2)</f>
      </c>
      <c r="QY73" s="55">
        <f t="shared" si="342"/>
      </c>
      <c r="QZ73" s="54">
        <f t="shared" ref="QZ73" si="368">RIGHT(IFERROR(VLOOKUP($B73,QZ$4:RA$71,2,FALSE),""),2)</f>
      </c>
      <c r="RA73" s="55">
        <f t="shared" si="342"/>
      </c>
      <c r="RB73" s="54">
        <f t="shared" ref="RB73" si="369">RIGHT(IFERROR(VLOOKUP($B73,RB$4:RC$71,2,FALSE),""),2)</f>
      </c>
      <c r="RC73" s="55">
        <f t="shared" si="342"/>
      </c>
      <c r="RD73" s="54">
        <f t="shared" ref="RD73" si="370">RIGHT(IFERROR(VLOOKUP($B73,RD$4:RE$71,2,FALSE),""),2)</f>
      </c>
      <c r="RE73" s="55">
        <f t="shared" si="342"/>
      </c>
      <c r="RF73" s="54">
        <f t="shared" ref="RF73" si="371">RIGHT(IFERROR(VLOOKUP($B73,RF$4:RG$71,2,FALSE),""),2)</f>
      </c>
      <c r="RG73" s="55">
        <f t="shared" si="342"/>
      </c>
      <c r="RH73" s="54">
        <f t="shared" ref="RH73" si="372">RIGHT(IFERROR(VLOOKUP($B73,RH$4:RI$71,2,FALSE),""),2)</f>
      </c>
      <c r="RI73" s="55">
        <f t="shared" si="342"/>
      </c>
      <c r="RJ73" s="54">
        <f t="shared" ref="RJ73" si="373">RIGHT(IFERROR(VLOOKUP($B73,RJ$4:RK$71,2,FALSE),""),2)</f>
      </c>
      <c r="RK73" s="55">
        <f t="shared" si="342"/>
      </c>
      <c r="RL73" s="54">
        <f t="shared" ref="RL73" si="374">RIGHT(IFERROR(VLOOKUP($B73,RL$4:RM$71,2,FALSE),""),2)</f>
      </c>
      <c r="RM73" s="55">
        <f t="shared" ref="RM73:TW80" si="375">IFERROR(
    IF(
        LEFT(VLOOKUP($B73,RL$4:RM$71,2,FALSE),1)="0",
        "",
        IF(
            LEFT(VLOOKUP($B73,RL$4:RM$71,2,FALSE),1)="講",
            "講習",
            IF(
                LEFT(VLOOKUP($B73,RL$4:RM$71,2,FALSE),1)="追",
                "追加",
                "通常"
            )
        )
    ),
    ""
)</f>
      </c>
      <c r="RN73" s="54">
        <f t="shared" ref="RN73" si="376">RIGHT(IFERROR(VLOOKUP($B73,RN$4:RO$71,2,FALSE),""),2)</f>
      </c>
      <c r="RO73" s="55">
        <f t="shared" si="375"/>
      </c>
      <c r="RP73" s="54">
        <f t="shared" ref="RP73" si="377">RIGHT(IFERROR(VLOOKUP($B73,RP$4:RQ$71,2,FALSE),""),2)</f>
      </c>
      <c r="RQ73" s="55">
        <f t="shared" si="375"/>
      </c>
      <c r="RR73" s="54">
        <f t="shared" ref="RR73" si="378">RIGHT(IFERROR(VLOOKUP($B73,RR$4:RS$71,2,FALSE),""),2)</f>
      </c>
      <c r="RS73" s="55">
        <f t="shared" si="375"/>
      </c>
      <c r="RT73" s="54">
        <f t="shared" ref="RT73" si="379">RIGHT(IFERROR(VLOOKUP($B73,RT$4:RU$71,2,FALSE),""),2)</f>
      </c>
      <c r="RU73" s="55">
        <f t="shared" si="375"/>
      </c>
      <c r="RV73" s="54">
        <f t="shared" ref="RV73" si="380">RIGHT(IFERROR(VLOOKUP($B73,RV$4:RW$71,2,FALSE),""),2)</f>
      </c>
      <c r="RW73" s="55">
        <f t="shared" si="375"/>
      </c>
      <c r="RX73" s="54">
        <f t="shared" ref="RX73" si="381">RIGHT(IFERROR(VLOOKUP($B73,RX$4:RY$71,2,FALSE),""),2)</f>
      </c>
      <c r="RY73" s="55">
        <f t="shared" si="375"/>
      </c>
      <c r="RZ73" s="54">
        <f t="shared" ref="RZ73" si="382">RIGHT(IFERROR(VLOOKUP($B73,RZ$4:SA$71,2,FALSE),""),2)</f>
      </c>
      <c r="SA73" s="55">
        <f t="shared" si="375"/>
      </c>
      <c r="SB73" s="54">
        <f t="shared" ref="SB73" si="383">RIGHT(IFERROR(VLOOKUP($B73,SB$4:SC$71,2,FALSE),""),2)</f>
      </c>
      <c r="SC73" s="55">
        <f t="shared" si="375"/>
      </c>
      <c r="SD73" s="54">
        <f t="shared" ref="SD73" si="384">RIGHT(IFERROR(VLOOKUP($B73,SD$4:SE$71,2,FALSE),""),2)</f>
      </c>
      <c r="SE73" s="55">
        <f t="shared" si="375"/>
      </c>
      <c r="SF73" s="54">
        <f t="shared" ref="SF73" si="385">RIGHT(IFERROR(VLOOKUP($B73,SF$4:SG$71,2,FALSE),""),2)</f>
      </c>
      <c r="SG73" s="55">
        <f t="shared" si="375"/>
      </c>
      <c r="SH73" s="54">
        <f t="shared" ref="SH73" si="386">RIGHT(IFERROR(VLOOKUP($B73,SH$4:SI$71,2,FALSE),""),2)</f>
      </c>
      <c r="SI73" s="55">
        <f t="shared" si="375"/>
      </c>
      <c r="SJ73" s="54">
        <f t="shared" ref="SJ73" si="387">RIGHT(IFERROR(VLOOKUP($B73,SJ$4:SK$71,2,FALSE),""),2)</f>
      </c>
      <c r="SK73" s="55">
        <f t="shared" si="375"/>
      </c>
      <c r="SL73" s="54">
        <f t="shared" ref="SL73" si="388">RIGHT(IFERROR(VLOOKUP($B73,SL$4:SM$71,2,FALSE),""),2)</f>
      </c>
      <c r="SM73" s="55">
        <f t="shared" si="375"/>
      </c>
      <c r="SN73" s="54">
        <f t="shared" ref="SN73" si="389">RIGHT(IFERROR(VLOOKUP($B73,SN$4:SO$71,2,FALSE),""),2)</f>
      </c>
      <c r="SO73" s="55">
        <f t="shared" si="375"/>
      </c>
      <c r="SP73" s="54">
        <f t="shared" ref="SP73" si="390">RIGHT(IFERROR(VLOOKUP($B73,SP$4:SQ$71,2,FALSE),""),2)</f>
      </c>
      <c r="SQ73" s="55">
        <f t="shared" si="375"/>
      </c>
      <c r="SR73" s="54">
        <f t="shared" ref="SR73" si="391">RIGHT(IFERROR(VLOOKUP($B73,SR$4:SS$71,2,FALSE),""),2)</f>
      </c>
      <c r="SS73" s="55">
        <f t="shared" si="375"/>
      </c>
      <c r="ST73" s="54">
        <f t="shared" ref="ST73" si="392">RIGHT(IFERROR(VLOOKUP($B73,ST$4:SU$71,2,FALSE),""),2)</f>
      </c>
      <c r="SU73" s="55">
        <f t="shared" si="375"/>
      </c>
      <c r="SV73" s="54">
        <f t="shared" ref="SV73" si="393">RIGHT(IFERROR(VLOOKUP($B73,SV$4:SW$71,2,FALSE),""),2)</f>
      </c>
      <c r="SW73" s="55">
        <f t="shared" si="375"/>
      </c>
      <c r="SX73" s="54">
        <f t="shared" ref="SX73" si="394">RIGHT(IFERROR(VLOOKUP($B73,SX$4:SY$71,2,FALSE),""),2)</f>
      </c>
      <c r="SY73" s="55">
        <f t="shared" si="375"/>
      </c>
      <c r="SZ73" s="54">
        <f t="shared" ref="SZ73" si="395">RIGHT(IFERROR(VLOOKUP($B73,SZ$4:TA$71,2,FALSE),""),2)</f>
      </c>
      <c r="TA73" s="55">
        <f t="shared" si="375"/>
      </c>
      <c r="TB73" s="54">
        <f t="shared" ref="TB73" si="396">RIGHT(IFERROR(VLOOKUP($B73,TB$4:TC$71,2,FALSE),""),2)</f>
      </c>
      <c r="TC73" s="55">
        <f t="shared" si="375"/>
      </c>
      <c r="TD73" s="54">
        <f t="shared" ref="TD73" si="397">RIGHT(IFERROR(VLOOKUP($B73,TD$4:TE$71,2,FALSE),""),2)</f>
      </c>
      <c r="TE73" s="55">
        <f t="shared" si="375"/>
      </c>
      <c r="TF73" s="54">
        <f t="shared" ref="TF73" si="398">RIGHT(IFERROR(VLOOKUP($B73,TF$4:TG$71,2,FALSE),""),2)</f>
      </c>
      <c r="TG73" s="55">
        <f t="shared" si="375"/>
      </c>
      <c r="TH73" s="54">
        <f t="shared" ref="TH73" si="399">RIGHT(IFERROR(VLOOKUP($B73,TH$4:TI$71,2,FALSE),""),2)</f>
      </c>
      <c r="TI73" s="55">
        <f t="shared" si="375"/>
      </c>
      <c r="TJ73" s="54">
        <f t="shared" ref="TJ73" si="400">RIGHT(IFERROR(VLOOKUP($B73,TJ$4:TK$71,2,FALSE),""),2)</f>
      </c>
      <c r="TK73" s="55">
        <f t="shared" si="375"/>
      </c>
      <c r="TL73" s="54">
        <f t="shared" ref="TL73" si="401">RIGHT(IFERROR(VLOOKUP($B73,TL$4:TM$71,2,FALSE),""),2)</f>
      </c>
      <c r="TM73" s="55">
        <f t="shared" si="375"/>
      </c>
      <c r="TN73" s="54">
        <f t="shared" ref="TN73" si="402">RIGHT(IFERROR(VLOOKUP($B73,TN$4:TO$71,2,FALSE),""),2)</f>
      </c>
      <c r="TO73" s="55">
        <f t="shared" si="375"/>
      </c>
      <c r="TP73" s="54">
        <f t="shared" ref="TP73" si="403">RIGHT(IFERROR(VLOOKUP($B73,TP$4:TQ$71,2,FALSE),""),2)</f>
      </c>
      <c r="TQ73" s="55">
        <f t="shared" si="375"/>
      </c>
      <c r="TR73" s="54">
        <f t="shared" ref="TR73" si="404">RIGHT(IFERROR(VLOOKUP($B73,TR$4:TS$71,2,FALSE),""),2)</f>
      </c>
      <c r="TS73" s="55">
        <f t="shared" si="375"/>
      </c>
      <c r="TT73" s="54">
        <f t="shared" ref="TT73" si="405">RIGHT(IFERROR(VLOOKUP($B73,TT$4:TU$71,2,FALSE),""),2)</f>
      </c>
      <c r="TU73" s="55">
        <f t="shared" si="375"/>
      </c>
      <c r="TV73" s="54">
        <f t="shared" ref="TV73" si="406">RIGHT(IFERROR(VLOOKUP($B73,TV$4:TW$71,2,FALSE),""),2)</f>
      </c>
      <c r="TW73" s="55">
        <f t="shared" si="375"/>
      </c>
      <c r="TX73" s="54">
        <f t="shared" ref="TX73" si="407">RIGHT(IFERROR(VLOOKUP($B73,TX$4:TY$71,2,FALSE),""),2)</f>
      </c>
      <c r="TY73" s="55">
        <f t="shared" ref="TY73:WI87" si="408">IFERROR(
    IF(
        LEFT(VLOOKUP($B73,TX$4:TY$71,2,FALSE),1)="0",
        "",
        IF(
            LEFT(VLOOKUP($B73,TX$4:TY$71,2,FALSE),1)="講",
            "講習",
            IF(
                LEFT(VLOOKUP($B73,TX$4:TY$71,2,FALSE),1)="追",
                "追加",
                "通常"
            )
        )
    ),
    ""
)</f>
      </c>
      <c r="TZ73" s="54">
        <f t="shared" ref="TZ73" si="409">RIGHT(IFERROR(VLOOKUP($B73,TZ$4:UA$71,2,FALSE),""),2)</f>
      </c>
      <c r="UA73" s="55">
        <f t="shared" si="408"/>
      </c>
      <c r="UB73" s="54">
        <f t="shared" ref="UB73" si="410">RIGHT(IFERROR(VLOOKUP($B73,UB$4:UC$71,2,FALSE),""),2)</f>
      </c>
      <c r="UC73" s="55">
        <f t="shared" si="408"/>
      </c>
      <c r="UD73" s="54">
        <f t="shared" ref="UD73" si="411">RIGHT(IFERROR(VLOOKUP($B73,UD$4:UE$71,2,FALSE),""),2)</f>
      </c>
      <c r="UE73" s="55">
        <f t="shared" si="408"/>
      </c>
      <c r="UF73" s="54">
        <f t="shared" ref="UF73" si="412">RIGHT(IFERROR(VLOOKUP($B73,UF$4:UG$71,2,FALSE),""),2)</f>
      </c>
      <c r="UG73" s="55">
        <f t="shared" si="408"/>
      </c>
      <c r="UH73" s="54">
        <f t="shared" ref="UH73" si="413">RIGHT(IFERROR(VLOOKUP($B73,UH$4:UI$71,2,FALSE),""),2)</f>
      </c>
      <c r="UI73" s="55">
        <f t="shared" si="408"/>
      </c>
      <c r="UJ73" s="54">
        <f t="shared" ref="UJ73" si="414">RIGHT(IFERROR(VLOOKUP($B73,UJ$4:UK$71,2,FALSE),""),2)</f>
      </c>
      <c r="UK73" s="55">
        <f t="shared" si="408"/>
      </c>
      <c r="UL73" s="54">
        <f t="shared" ref="UL73" si="415">RIGHT(IFERROR(VLOOKUP($B73,UL$4:UM$71,2,FALSE),""),2)</f>
      </c>
      <c r="UM73" s="55">
        <f t="shared" si="408"/>
      </c>
      <c r="UN73" s="54">
        <f t="shared" ref="UN73" si="416">RIGHT(IFERROR(VLOOKUP($B73,UN$4:UO$71,2,FALSE),""),2)</f>
      </c>
      <c r="UO73" s="55">
        <f t="shared" si="408"/>
      </c>
      <c r="UP73" s="54">
        <f t="shared" ref="UP73" si="417">RIGHT(IFERROR(VLOOKUP($B73,UP$4:UQ$71,2,FALSE),""),2)</f>
      </c>
      <c r="UQ73" s="55">
        <f t="shared" si="408"/>
      </c>
      <c r="UR73" s="54">
        <f t="shared" ref="UR73" si="418">RIGHT(IFERROR(VLOOKUP($B73,UR$4:US$71,2,FALSE),""),2)</f>
      </c>
      <c r="US73" s="55">
        <f t="shared" si="408"/>
      </c>
      <c r="UT73" s="54">
        <f t="shared" ref="UT73" si="419">RIGHT(IFERROR(VLOOKUP($B73,UT$4:UU$71,2,FALSE),""),2)</f>
      </c>
      <c r="UU73" s="55">
        <f t="shared" si="408"/>
      </c>
      <c r="UV73" s="54">
        <f t="shared" ref="UV73" si="420">RIGHT(IFERROR(VLOOKUP($B73,UV$4:UW$71,2,FALSE),""),2)</f>
      </c>
      <c r="UW73" s="55">
        <f t="shared" si="408"/>
      </c>
      <c r="UX73" s="54">
        <f t="shared" ref="UX73" si="421">RIGHT(IFERROR(VLOOKUP($B73,UX$4:UY$71,2,FALSE),""),2)</f>
      </c>
      <c r="UY73" s="55">
        <f t="shared" si="408"/>
      </c>
      <c r="UZ73" s="54">
        <f t="shared" ref="UZ73" si="422">RIGHT(IFERROR(VLOOKUP($B73,UZ$4:VA$71,2,FALSE),""),2)</f>
      </c>
      <c r="VA73" s="55">
        <f t="shared" si="408"/>
      </c>
      <c r="VB73" s="54">
        <f t="shared" ref="VB73" si="423">RIGHT(IFERROR(VLOOKUP($B73,VB$4:VC$71,2,FALSE),""),2)</f>
      </c>
      <c r="VC73" s="55">
        <f t="shared" si="408"/>
      </c>
      <c r="VD73" s="54">
        <f t="shared" ref="VD73" si="424">RIGHT(IFERROR(VLOOKUP($B73,VD$4:VE$71,2,FALSE),""),2)</f>
      </c>
      <c r="VE73" s="55">
        <f t="shared" si="408"/>
      </c>
      <c r="VF73" s="54">
        <f t="shared" ref="VF73" si="425">RIGHT(IFERROR(VLOOKUP($B73,VF$4:VG$71,2,FALSE),""),2)</f>
      </c>
      <c r="VG73" s="55">
        <f t="shared" si="408"/>
      </c>
      <c r="VH73" s="54">
        <f t="shared" ref="VH73" si="426">RIGHT(IFERROR(VLOOKUP($B73,VH$4:VI$71,2,FALSE),""),2)</f>
      </c>
      <c r="VI73" s="55">
        <f t="shared" si="408"/>
      </c>
      <c r="VJ73" s="54">
        <f t="shared" ref="VJ73" si="427">RIGHT(IFERROR(VLOOKUP($B73,VJ$4:VK$71,2,FALSE),""),2)</f>
      </c>
      <c r="VK73" s="55">
        <f t="shared" si="408"/>
      </c>
      <c r="VL73" s="54">
        <f t="shared" ref="VL73" si="428">RIGHT(IFERROR(VLOOKUP($B73,VL$4:VM$71,2,FALSE),""),2)</f>
      </c>
      <c r="VM73" s="55">
        <f t="shared" si="408"/>
      </c>
      <c r="VN73" s="54">
        <f t="shared" ref="VN73" si="429">RIGHT(IFERROR(VLOOKUP($B73,VN$4:VO$71,2,FALSE),""),2)</f>
      </c>
      <c r="VO73" s="55">
        <f t="shared" si="408"/>
      </c>
      <c r="VP73" s="54">
        <f t="shared" ref="VP73" si="430">RIGHT(IFERROR(VLOOKUP($B73,VP$4:VQ$71,2,FALSE),""),2)</f>
      </c>
      <c r="VQ73" s="55">
        <f t="shared" si="408"/>
      </c>
      <c r="VR73" s="54">
        <f t="shared" ref="VR73" si="431">RIGHT(IFERROR(VLOOKUP($B73,VR$4:VS$71,2,FALSE),""),2)</f>
      </c>
      <c r="VS73" s="55">
        <f t="shared" si="408"/>
      </c>
      <c r="VT73" s="54">
        <f t="shared" ref="VT73" si="432">RIGHT(IFERROR(VLOOKUP($B73,VT$4:VU$71,2,FALSE),""),2)</f>
      </c>
      <c r="VU73" s="55">
        <f t="shared" si="408"/>
      </c>
      <c r="VV73" s="54">
        <f t="shared" ref="VV73" si="433">RIGHT(IFERROR(VLOOKUP($B73,VV$4:VW$71,2,FALSE),""),2)</f>
      </c>
      <c r="VW73" s="55">
        <f t="shared" si="408"/>
      </c>
      <c r="VX73" s="54">
        <f t="shared" ref="VX73" si="434">RIGHT(IFERROR(VLOOKUP($B73,VX$4:VY$71,2,FALSE),""),2)</f>
      </c>
      <c r="VY73" s="55">
        <f t="shared" si="408"/>
      </c>
      <c r="VZ73" s="54">
        <f t="shared" ref="VZ73" si="435">RIGHT(IFERROR(VLOOKUP($B73,VZ$4:WA$71,2,FALSE),""),2)</f>
      </c>
      <c r="WA73" s="55">
        <f t="shared" si="408"/>
      </c>
      <c r="WB73" s="54">
        <f t="shared" ref="WB73" si="436">RIGHT(IFERROR(VLOOKUP($B73,WB$4:WC$71,2,FALSE),""),2)</f>
      </c>
      <c r="WC73" s="55">
        <f t="shared" si="408"/>
      </c>
      <c r="WD73" s="54">
        <f t="shared" ref="WD73" si="437">RIGHT(IFERROR(VLOOKUP($B73,WD$4:WE$71,2,FALSE),""),2)</f>
      </c>
      <c r="WE73" s="55">
        <f t="shared" si="408"/>
      </c>
      <c r="WF73" s="54">
        <f t="shared" ref="WF73" si="438">RIGHT(IFERROR(VLOOKUP($B73,WF$4:WG$71,2,FALSE),""),2)</f>
      </c>
      <c r="WG73" s="55">
        <f t="shared" si="408"/>
      </c>
      <c r="WH73" s="54">
        <f t="shared" ref="WH73" si="439">RIGHT(IFERROR(VLOOKUP($B73,WH$4:WI$71,2,FALSE),""),2)</f>
      </c>
      <c r="WI73" s="55">
        <f t="shared" si="408"/>
      </c>
      <c r="WJ73" s="54">
        <f t="shared" ref="WJ73" si="440">RIGHT(IFERROR(VLOOKUP($B73,WJ$4:WK$71,2,FALSE),""),2)</f>
      </c>
      <c r="WK73" s="55">
        <f t="shared" ref="WK73:YU80" si="441">IFERROR(
    IF(
        LEFT(VLOOKUP($B73,WJ$4:WK$71,2,FALSE),1)="0",
        "",
        IF(
            LEFT(VLOOKUP($B73,WJ$4:WK$71,2,FALSE),1)="講",
            "講習",
            IF(
                LEFT(VLOOKUP($B73,WJ$4:WK$71,2,FALSE),1)="追",
                "追加",
                "通常"
            )
        )
    ),
    ""
)</f>
      </c>
      <c r="WL73" s="54">
        <f t="shared" ref="WL73" si="442">RIGHT(IFERROR(VLOOKUP($B73,WL$4:WM$71,2,FALSE),""),2)</f>
      </c>
      <c r="WM73" s="55">
        <f t="shared" si="441"/>
      </c>
      <c r="WN73" s="54">
        <f t="shared" ref="WN73" si="443">RIGHT(IFERROR(VLOOKUP($B73,WN$4:WO$71,2,FALSE),""),2)</f>
      </c>
      <c r="WO73" s="55">
        <f t="shared" si="441"/>
      </c>
      <c r="WP73" s="54">
        <f t="shared" ref="WP73" si="444">RIGHT(IFERROR(VLOOKUP($B73,WP$4:WQ$71,2,FALSE),""),2)</f>
      </c>
      <c r="WQ73" s="55">
        <f t="shared" si="441"/>
      </c>
      <c r="WR73" s="54">
        <f t="shared" ref="WR73" si="445">RIGHT(IFERROR(VLOOKUP($B73,WR$4:WS$71,2,FALSE),""),2)</f>
      </c>
      <c r="WS73" s="55">
        <f t="shared" si="441"/>
      </c>
      <c r="WT73" s="54">
        <f t="shared" ref="WT73" si="446">RIGHT(IFERROR(VLOOKUP($B73,WT$4:WU$71,2,FALSE),""),2)</f>
      </c>
      <c r="WU73" s="55">
        <f t="shared" si="441"/>
      </c>
      <c r="WV73" s="54">
        <f t="shared" ref="WV73" si="447">RIGHT(IFERROR(VLOOKUP($B73,WV$4:WW$71,2,FALSE),""),2)</f>
      </c>
      <c r="WW73" s="55">
        <f t="shared" si="441"/>
      </c>
      <c r="WX73" s="54">
        <f t="shared" ref="WX73" si="448">RIGHT(IFERROR(VLOOKUP($B73,WX$4:WY$71,2,FALSE),""),2)</f>
      </c>
      <c r="WY73" s="55">
        <f t="shared" si="441"/>
      </c>
      <c r="WZ73" s="54">
        <f t="shared" ref="WZ73" si="449">RIGHT(IFERROR(VLOOKUP($B73,WZ$4:XA$71,2,FALSE),""),2)</f>
      </c>
      <c r="XA73" s="55">
        <f t="shared" si="441"/>
      </c>
      <c r="XB73" s="54">
        <f t="shared" ref="XB73" si="450">RIGHT(IFERROR(VLOOKUP($B73,XB$4:XC$71,2,FALSE),""),2)</f>
      </c>
      <c r="XC73" s="55">
        <f t="shared" si="441"/>
      </c>
      <c r="XD73" s="54">
        <f t="shared" ref="XD73" si="451">RIGHT(IFERROR(VLOOKUP($B73,XD$4:XE$71,2,FALSE),""),2)</f>
      </c>
      <c r="XE73" s="55">
        <f t="shared" si="441"/>
      </c>
      <c r="XF73" s="54">
        <f t="shared" ref="XF73" si="452">RIGHT(IFERROR(VLOOKUP($B73,XF$4:XG$71,2,FALSE),""),2)</f>
      </c>
      <c r="XG73" s="55">
        <f t="shared" si="441"/>
      </c>
      <c r="XH73" s="54">
        <f t="shared" ref="XH73" si="453">RIGHT(IFERROR(VLOOKUP($B73,XH$4:XI$71,2,FALSE),""),2)</f>
      </c>
      <c r="XI73" s="55">
        <f t="shared" si="441"/>
      </c>
      <c r="XJ73" s="54">
        <f t="shared" ref="XJ73" si="454">RIGHT(IFERROR(VLOOKUP($B73,XJ$4:XK$71,2,FALSE),""),2)</f>
      </c>
      <c r="XK73" s="55">
        <f t="shared" si="441"/>
      </c>
      <c r="XL73" s="54">
        <f t="shared" ref="XL73" si="455">RIGHT(IFERROR(VLOOKUP($B73,XL$4:XM$71,2,FALSE),""),2)</f>
      </c>
      <c r="XM73" s="55">
        <f t="shared" si="441"/>
      </c>
      <c r="XN73" s="54">
        <f t="shared" ref="XN73" si="456">RIGHT(IFERROR(VLOOKUP($B73,XN$4:XO$71,2,FALSE),""),2)</f>
      </c>
      <c r="XO73" s="55">
        <f t="shared" si="441"/>
      </c>
      <c r="XP73" s="54">
        <f t="shared" ref="XP73" si="457">RIGHT(IFERROR(VLOOKUP($B73,XP$4:XQ$71,2,FALSE),""),2)</f>
      </c>
      <c r="XQ73" s="55">
        <f t="shared" si="441"/>
      </c>
      <c r="XR73" s="54">
        <f t="shared" ref="XR73" si="458">RIGHT(IFERROR(VLOOKUP($B73,XR$4:XS$71,2,FALSE),""),2)</f>
      </c>
      <c r="XS73" s="55">
        <f t="shared" si="441"/>
      </c>
      <c r="XT73" s="54">
        <f t="shared" ref="XT73" si="459">RIGHT(IFERROR(VLOOKUP($B73,XT$4:XU$71,2,FALSE),""),2)</f>
      </c>
      <c r="XU73" s="55">
        <f t="shared" si="441"/>
      </c>
      <c r="XV73" s="54">
        <f t="shared" ref="XV73" si="460">RIGHT(IFERROR(VLOOKUP($B73,XV$4:XW$71,2,FALSE),""),2)</f>
      </c>
      <c r="XW73" s="55">
        <f t="shared" si="441"/>
      </c>
      <c r="XX73" s="54">
        <f t="shared" ref="XX73" si="461">RIGHT(IFERROR(VLOOKUP($B73,XX$4:XY$71,2,FALSE),""),2)</f>
      </c>
      <c r="XY73" s="55">
        <f t="shared" si="441"/>
      </c>
      <c r="XZ73" s="54">
        <f t="shared" ref="XZ73" si="462">RIGHT(IFERROR(VLOOKUP($B73,XZ$4:YA$71,2,FALSE),""),2)</f>
      </c>
      <c r="YA73" s="55">
        <f t="shared" si="441"/>
      </c>
      <c r="YB73" s="54">
        <f t="shared" ref="YB73" si="463">RIGHT(IFERROR(VLOOKUP($B73,YB$4:YC$71,2,FALSE),""),2)</f>
      </c>
      <c r="YC73" s="55">
        <f t="shared" si="441"/>
      </c>
      <c r="YD73" s="54">
        <f t="shared" ref="YD73" si="464">RIGHT(IFERROR(VLOOKUP($B73,YD$4:YE$71,2,FALSE),""),2)</f>
      </c>
      <c r="YE73" s="55">
        <f t="shared" si="441"/>
      </c>
      <c r="YF73" s="54">
        <f t="shared" ref="YF73" si="465">RIGHT(IFERROR(VLOOKUP($B73,YF$4:YG$71,2,FALSE),""),2)</f>
      </c>
      <c r="YG73" s="55">
        <f t="shared" si="441"/>
      </c>
      <c r="YH73" s="54">
        <f t="shared" ref="YH73" si="466">RIGHT(IFERROR(VLOOKUP($B73,YH$4:YI$71,2,FALSE),""),2)</f>
      </c>
      <c r="YI73" s="55">
        <f t="shared" si="441"/>
      </c>
      <c r="YJ73" s="54">
        <f t="shared" ref="YJ73" si="467">RIGHT(IFERROR(VLOOKUP($B73,YJ$4:YK$71,2,FALSE),""),2)</f>
      </c>
      <c r="YK73" s="55">
        <f t="shared" si="441"/>
      </c>
      <c r="YL73" s="54">
        <f t="shared" ref="YL73" si="468">RIGHT(IFERROR(VLOOKUP($B73,YL$4:YM$71,2,FALSE),""),2)</f>
      </c>
      <c r="YM73" s="55">
        <f t="shared" si="441"/>
      </c>
      <c r="YN73" s="54">
        <f t="shared" ref="YN73" si="469">RIGHT(IFERROR(VLOOKUP($B73,YN$4:YO$71,2,FALSE),""),2)</f>
      </c>
      <c r="YO73" s="55">
        <f t="shared" si="441"/>
      </c>
      <c r="YP73" s="54">
        <f t="shared" ref="YP73" si="470">RIGHT(IFERROR(VLOOKUP($B73,YP$4:YQ$71,2,FALSE),""),2)</f>
      </c>
      <c r="YQ73" s="55">
        <f t="shared" si="441"/>
      </c>
      <c r="YR73" s="54">
        <f t="shared" ref="YR73" si="471">RIGHT(IFERROR(VLOOKUP($B73,YR$4:YS$71,2,FALSE),""),2)</f>
      </c>
      <c r="YS73" s="55">
        <f t="shared" si="441"/>
      </c>
      <c r="YT73" s="54">
        <f t="shared" ref="YT73" si="472">RIGHT(IFERROR(VLOOKUP($B73,YT$4:YU$71,2,FALSE),""),2)</f>
      </c>
      <c r="YU73" s="55">
        <f t="shared" si="441"/>
      </c>
      <c r="YV73" s="54">
        <f t="shared" ref="YV73" si="473">RIGHT(IFERROR(VLOOKUP($B73,YV$4:YW$71,2,FALSE),""),2)</f>
      </c>
      <c r="YW73" s="55">
        <f t="shared" ref="YW73:ABG87" si="474">IFERROR(
    IF(
        LEFT(VLOOKUP($B73,YV$4:YW$71,2,FALSE),1)="0",
        "",
        IF(
            LEFT(VLOOKUP($B73,YV$4:YW$71,2,FALSE),1)="講",
            "講習",
            IF(
                LEFT(VLOOKUP($B73,YV$4:YW$71,2,FALSE),1)="追",
                "追加",
                "通常"
            )
        )
    ),
    ""
)</f>
      </c>
      <c r="YX73" s="54">
        <f t="shared" ref="YX73" si="475">RIGHT(IFERROR(VLOOKUP($B73,YX$4:YY$71,2,FALSE),""),2)</f>
      </c>
      <c r="YY73" s="55">
        <f t="shared" si="474"/>
      </c>
      <c r="YZ73" s="54">
        <f t="shared" ref="YZ73" si="476">RIGHT(IFERROR(VLOOKUP($B73,YZ$4:ZA$71,2,FALSE),""),2)</f>
      </c>
      <c r="ZA73" s="55">
        <f t="shared" si="474"/>
      </c>
      <c r="ZB73" s="54">
        <f t="shared" ref="ZB73" si="477">RIGHT(IFERROR(VLOOKUP($B73,ZB$4:ZC$71,2,FALSE),""),2)</f>
      </c>
      <c r="ZC73" s="55">
        <f t="shared" si="474"/>
      </c>
      <c r="ZD73" s="54">
        <f t="shared" ref="ZD73" si="478">RIGHT(IFERROR(VLOOKUP($B73,ZD$4:ZE$71,2,FALSE),""),2)</f>
      </c>
      <c r="ZE73" s="55">
        <f t="shared" si="474"/>
      </c>
      <c r="ZF73" s="54">
        <f t="shared" ref="ZF73" si="479">RIGHT(IFERROR(VLOOKUP($B73,ZF$4:ZG$71,2,FALSE),""),2)</f>
      </c>
      <c r="ZG73" s="55">
        <f t="shared" si="474"/>
      </c>
      <c r="ZH73" s="54">
        <f t="shared" ref="ZH73" si="480">RIGHT(IFERROR(VLOOKUP($B73,ZH$4:ZI$71,2,FALSE),""),2)</f>
      </c>
      <c r="ZI73" s="55">
        <f t="shared" si="474"/>
      </c>
      <c r="ZJ73" s="54">
        <f t="shared" ref="ZJ73" si="481">RIGHT(IFERROR(VLOOKUP($B73,ZJ$4:ZK$71,2,FALSE),""),2)</f>
      </c>
      <c r="ZK73" s="55">
        <f t="shared" si="474"/>
      </c>
      <c r="ZL73" s="54">
        <f t="shared" ref="ZL73" si="482">RIGHT(IFERROR(VLOOKUP($B73,ZL$4:ZM$71,2,FALSE),""),2)</f>
      </c>
      <c r="ZM73" s="55">
        <f t="shared" si="474"/>
      </c>
      <c r="ZN73" s="54">
        <f t="shared" ref="ZN73" si="483">RIGHT(IFERROR(VLOOKUP($B73,ZN$4:ZO$71,2,FALSE),""),2)</f>
      </c>
      <c r="ZO73" s="55">
        <f t="shared" si="474"/>
      </c>
      <c r="ZP73" s="54">
        <f t="shared" ref="ZP73" si="484">RIGHT(IFERROR(VLOOKUP($B73,ZP$4:ZQ$71,2,FALSE),""),2)</f>
      </c>
      <c r="ZQ73" s="55">
        <f t="shared" si="474"/>
      </c>
      <c r="ZR73" s="54">
        <f t="shared" ref="ZR73" si="485">RIGHT(IFERROR(VLOOKUP($B73,ZR$4:ZS$71,2,FALSE),""),2)</f>
      </c>
      <c r="ZS73" s="55">
        <f t="shared" si="474"/>
      </c>
      <c r="ZT73" s="54">
        <f t="shared" ref="ZT73" si="486">RIGHT(IFERROR(VLOOKUP($B73,ZT$4:ZU$71,2,FALSE),""),2)</f>
      </c>
      <c r="ZU73" s="55">
        <f t="shared" si="474"/>
      </c>
      <c r="ZV73" s="54">
        <f t="shared" ref="ZV73" si="487">RIGHT(IFERROR(VLOOKUP($B73,ZV$4:ZW$71,2,FALSE),""),2)</f>
      </c>
      <c r="ZW73" s="55">
        <f t="shared" si="474"/>
      </c>
      <c r="ZX73" s="54">
        <f t="shared" ref="ZX73" si="488">RIGHT(IFERROR(VLOOKUP($B73,ZX$4:ZY$71,2,FALSE),""),2)</f>
      </c>
      <c r="ZY73" s="55">
        <f t="shared" si="474"/>
      </c>
      <c r="ZZ73" s="54">
        <f t="shared" ref="ZZ73" si="489">RIGHT(IFERROR(VLOOKUP($B73,ZZ$4:AAA$71,2,FALSE),""),2)</f>
      </c>
      <c r="AAA73" s="55">
        <f t="shared" si="474"/>
      </c>
      <c r="AAB73" s="54">
        <f t="shared" ref="AAB73" si="490">RIGHT(IFERROR(VLOOKUP($B73,AAB$4:AAC$71,2,FALSE),""),2)</f>
      </c>
      <c r="AAC73" s="55">
        <f t="shared" si="474"/>
      </c>
      <c r="AAD73" s="54">
        <f t="shared" ref="AAD73" si="491">RIGHT(IFERROR(VLOOKUP($B73,AAD$4:AAE$71,2,FALSE),""),2)</f>
      </c>
      <c r="AAE73" s="55">
        <f t="shared" si="474"/>
      </c>
      <c r="AAF73" s="54">
        <f t="shared" ref="AAF73" si="492">RIGHT(IFERROR(VLOOKUP($B73,AAF$4:AAG$71,2,FALSE),""),2)</f>
      </c>
      <c r="AAG73" s="55">
        <f t="shared" si="474"/>
      </c>
      <c r="AAH73" s="54">
        <f t="shared" ref="AAH73" si="493">RIGHT(IFERROR(VLOOKUP($B73,AAH$4:AAI$71,2,FALSE),""),2)</f>
      </c>
      <c r="AAI73" s="55">
        <f t="shared" si="474"/>
      </c>
      <c r="AAJ73" s="54">
        <f t="shared" ref="AAJ73" si="494">RIGHT(IFERROR(VLOOKUP($B73,AAJ$4:AAK$71,2,FALSE),""),2)</f>
      </c>
      <c r="AAK73" s="55">
        <f t="shared" si="474"/>
      </c>
      <c r="AAL73" s="54">
        <f t="shared" ref="AAL73" si="495">RIGHT(IFERROR(VLOOKUP($B73,AAL$4:AAM$71,2,FALSE),""),2)</f>
      </c>
      <c r="AAM73" s="55">
        <f t="shared" si="474"/>
      </c>
      <c r="AAN73" s="54">
        <f t="shared" ref="AAN73" si="496">RIGHT(IFERROR(VLOOKUP($B73,AAN$4:AAO$71,2,FALSE),""),2)</f>
      </c>
      <c r="AAO73" s="55">
        <f t="shared" si="474"/>
      </c>
      <c r="AAP73" s="54">
        <f t="shared" ref="AAP73" si="497">RIGHT(IFERROR(VLOOKUP($B73,AAP$4:AAQ$71,2,FALSE),""),2)</f>
      </c>
      <c r="AAQ73" s="55">
        <f t="shared" si="474"/>
      </c>
      <c r="AAR73" s="54">
        <f t="shared" ref="AAR73" si="498">RIGHT(IFERROR(VLOOKUP($B73,AAR$4:AAS$71,2,FALSE),""),2)</f>
      </c>
      <c r="AAS73" s="55">
        <f t="shared" si="474"/>
      </c>
      <c r="AAT73" s="54">
        <f t="shared" ref="AAT73" si="499">RIGHT(IFERROR(VLOOKUP($B73,AAT$4:AAU$71,2,FALSE),""),2)</f>
      </c>
      <c r="AAU73" s="55">
        <f t="shared" si="474"/>
      </c>
      <c r="AAV73" s="54">
        <f t="shared" ref="AAV73" si="500">RIGHT(IFERROR(VLOOKUP($B73,AAV$4:AAW$71,2,FALSE),""),2)</f>
      </c>
      <c r="AAW73" s="55">
        <f t="shared" si="474"/>
      </c>
      <c r="AAX73" s="54">
        <f t="shared" ref="AAX73" si="501">RIGHT(IFERROR(VLOOKUP($B73,AAX$4:AAY$71,2,FALSE),""),2)</f>
      </c>
      <c r="AAY73" s="55">
        <f t="shared" si="474"/>
      </c>
      <c r="AAZ73" s="54">
        <f t="shared" ref="AAZ73" si="502">RIGHT(IFERROR(VLOOKUP($B73,AAZ$4:ABA$71,2,FALSE),""),2)</f>
      </c>
      <c r="ABA73" s="55">
        <f t="shared" si="474"/>
      </c>
      <c r="ABB73" s="54">
        <f t="shared" ref="ABB73" si="503">RIGHT(IFERROR(VLOOKUP($B73,ABB$4:ABC$71,2,FALSE),""),2)</f>
      </c>
      <c r="ABC73" s="55">
        <f t="shared" si="474"/>
      </c>
      <c r="ABD73" s="54">
        <f t="shared" ref="ABD73" si="504">RIGHT(IFERROR(VLOOKUP($B73,ABD$4:ABE$71,2,FALSE),""),2)</f>
      </c>
      <c r="ABE73" s="55">
        <f t="shared" si="474"/>
      </c>
      <c r="ABF73" s="54">
        <f t="shared" ref="ABF73" si="505">RIGHT(IFERROR(VLOOKUP($B73,ABF$4:ABG$71,2,FALSE),""),2)</f>
      </c>
      <c r="ABG73" s="55">
        <f t="shared" si="474"/>
      </c>
      <c r="ABH73" s="54">
        <f t="shared" ref="ABH73" si="506">RIGHT(IFERROR(VLOOKUP($B73,ABH$4:ABI$71,2,FALSE),""),2)</f>
      </c>
      <c r="ABI73" s="55">
        <f t="shared" ref="ABI73:ADG82" si="507">IFERROR(
    IF(
        LEFT(VLOOKUP($B73,ABH$4:ABI$71,2,FALSE),1)="0",
        "",
        IF(
            LEFT(VLOOKUP($B73,ABH$4:ABI$71,2,FALSE),1)="講",
            "講習",
            IF(
                LEFT(VLOOKUP($B73,ABH$4:ABI$71,2,FALSE),1)="追",
                "追加",
                "通常"
            )
        )
    ),
    ""
)</f>
      </c>
      <c r="ABJ73" s="54">
        <f t="shared" ref="ABJ73" si="508">RIGHT(IFERROR(VLOOKUP($B73,ABJ$4:ABK$71,2,FALSE),""),2)</f>
      </c>
      <c r="ABK73" s="55">
        <f t="shared" si="507"/>
      </c>
      <c r="ABL73" s="54">
        <f t="shared" ref="ABL73" si="509">RIGHT(IFERROR(VLOOKUP($B73,ABL$4:ABM$71,2,FALSE),""),2)</f>
      </c>
      <c r="ABM73" s="55">
        <f t="shared" si="507"/>
      </c>
      <c r="ABN73" s="54">
        <f t="shared" ref="ABN73" si="510">RIGHT(IFERROR(VLOOKUP($B73,ABN$4:ABO$71,2,FALSE),""),2)</f>
      </c>
      <c r="ABO73" s="55">
        <f t="shared" si="507"/>
      </c>
      <c r="ABP73" s="54">
        <f t="shared" ref="ABP73" si="511">RIGHT(IFERROR(VLOOKUP($B73,ABP$4:ABQ$71,2,FALSE),""),2)</f>
      </c>
      <c r="ABQ73" s="55">
        <f t="shared" si="507"/>
      </c>
      <c r="ABR73" s="54">
        <f t="shared" ref="ABR73" si="512">RIGHT(IFERROR(VLOOKUP($B73,ABR$4:ABS$71,2,FALSE),""),2)</f>
      </c>
      <c r="ABS73" s="55">
        <f t="shared" si="507"/>
      </c>
      <c r="ABT73" s="54">
        <f t="shared" ref="ABT73" si="513">RIGHT(IFERROR(VLOOKUP($B73,ABT$4:ABU$71,2,FALSE),""),2)</f>
      </c>
      <c r="ABU73" s="55">
        <f t="shared" si="507"/>
      </c>
      <c r="ABV73" s="54">
        <f t="shared" ref="ABV73" si="514">RIGHT(IFERROR(VLOOKUP($B73,ABV$4:ABW$71,2,FALSE),""),2)</f>
      </c>
      <c r="ABW73" s="55">
        <f t="shared" si="507"/>
      </c>
      <c r="ABX73" s="54">
        <f t="shared" ref="ABX73" si="515">RIGHT(IFERROR(VLOOKUP($B73,ABX$4:ABY$71,2,FALSE),""),2)</f>
      </c>
      <c r="ABY73" s="55">
        <f t="shared" si="507"/>
      </c>
      <c r="ABZ73" s="54">
        <f t="shared" ref="ABZ73" si="516">RIGHT(IFERROR(VLOOKUP($B73,ABZ$4:ACA$71,2,FALSE),""),2)</f>
      </c>
      <c r="ACA73" s="55">
        <f t="shared" si="507"/>
      </c>
      <c r="ACB73" s="54">
        <f t="shared" ref="ACB73" si="517">RIGHT(IFERROR(VLOOKUP($B73,ACB$4:ACC$71,2,FALSE),""),2)</f>
      </c>
      <c r="ACC73" s="55">
        <f t="shared" si="507"/>
      </c>
      <c r="ACD73" s="54">
        <f t="shared" ref="ACD73" si="518">RIGHT(IFERROR(VLOOKUP($B73,ACD$4:ACE$71,2,FALSE),""),2)</f>
      </c>
      <c r="ACE73" s="55">
        <f t="shared" si="507"/>
      </c>
      <c r="ACF73" s="54">
        <f t="shared" ref="ACF73" si="519">RIGHT(IFERROR(VLOOKUP($B73,ACF$4:ACG$71,2,FALSE),""),2)</f>
      </c>
      <c r="ACG73" s="55">
        <f t="shared" si="507"/>
      </c>
      <c r="ACH73" s="54">
        <f t="shared" ref="ACH73" si="520">RIGHT(IFERROR(VLOOKUP($B73,ACH$4:ACI$71,2,FALSE),""),2)</f>
      </c>
      <c r="ACI73" s="55">
        <f t="shared" si="507"/>
      </c>
      <c r="ACJ73" s="54">
        <f t="shared" ref="ACJ73" si="521">RIGHT(IFERROR(VLOOKUP($B73,ACJ$4:ACK$71,2,FALSE),""),2)</f>
      </c>
      <c r="ACK73" s="55">
        <f t="shared" si="507"/>
      </c>
      <c r="ACL73" s="54">
        <f t="shared" ref="ACL73" si="522">RIGHT(IFERROR(VLOOKUP($B73,ACL$4:ACM$71,2,FALSE),""),2)</f>
      </c>
      <c r="ACM73" s="55">
        <f t="shared" si="507"/>
      </c>
      <c r="ACN73" s="54">
        <f t="shared" ref="ACN73" si="523">RIGHT(IFERROR(VLOOKUP($B73,ACN$4:ACO$71,2,FALSE),""),2)</f>
      </c>
      <c r="ACO73" s="55">
        <f t="shared" si="507"/>
      </c>
      <c r="ACP73" s="54">
        <f t="shared" ref="ACP73" si="524">RIGHT(IFERROR(VLOOKUP($B73,ACP$4:ACQ$71,2,FALSE),""),2)</f>
      </c>
      <c r="ACQ73" s="55">
        <f t="shared" si="507"/>
      </c>
      <c r="ACR73" s="54">
        <f t="shared" ref="ACR73" si="525">RIGHT(IFERROR(VLOOKUP($B73,ACR$4:ACS$71,2,FALSE),""),2)</f>
      </c>
      <c r="ACS73" s="55">
        <f t="shared" si="507"/>
      </c>
      <c r="ACT73" s="54">
        <f t="shared" ref="ACT73" si="526">RIGHT(IFERROR(VLOOKUP($B73,ACT$4:ACU$71,2,FALSE),""),2)</f>
      </c>
      <c r="ACU73" s="55">
        <f t="shared" si="507"/>
      </c>
      <c r="ACV73" s="54">
        <f t="shared" ref="ACV73" si="527">RIGHT(IFERROR(VLOOKUP($B73,ACV$4:ACW$71,2,FALSE),""),2)</f>
      </c>
      <c r="ACW73" s="55">
        <f t="shared" si="507"/>
      </c>
      <c r="ACX73" s="54">
        <f t="shared" ref="ACX73" si="528">RIGHT(IFERROR(VLOOKUP($B73,ACX$4:ACY$71,2,FALSE),""),2)</f>
      </c>
      <c r="ACY73" s="55">
        <f t="shared" si="507"/>
      </c>
      <c r="ACZ73" s="54">
        <f t="shared" ref="ACZ73" si="529">RIGHT(IFERROR(VLOOKUP($B73,ACZ$4:ADA$71,2,FALSE),""),2)</f>
      </c>
      <c r="ADA73" s="55">
        <f t="shared" si="507"/>
      </c>
      <c r="ADB73" s="54">
        <f t="shared" ref="ADB73" si="530">RIGHT(IFERROR(VLOOKUP($B73,ADB$4:ADC$71,2,FALSE),""),2)</f>
      </c>
      <c r="ADC73" s="55">
        <f t="shared" si="507"/>
      </c>
      <c r="ADD73" s="54">
        <f t="shared" ref="ADD73" si="531">RIGHT(IFERROR(VLOOKUP($B73,ADD$4:ADE$71,2,FALSE),""),2)</f>
      </c>
      <c r="ADE73" s="55">
        <f t="shared" si="507"/>
      </c>
      <c r="ADF73" s="54">
        <f t="shared" ref="ADF73" si="532">RIGHT(IFERROR(VLOOKUP($B73,ADF$4:ADG$71,2,FALSE),""),2)</f>
      </c>
      <c r="ADG73" s="55">
        <f t="shared" si="507"/>
      </c>
    </row>
    <row r="74" spans="1:787" ht="20.25" hidden="1" customHeight="1">
      <c r="A74" s="112">
        <v>2</v>
      </c>
      <c r="B74" s="115">
        <f>学年と名前を結合するシート!D3</f>
      </c>
      <c r="C74" s="113"/>
      <c r="D74" s="54">
        <f t="shared" ref="D74:R137" si="533">RIGHT(IFERROR(VLOOKUP($B74,D$4:E$71,2,FALSE),""),2)</f>
      </c>
      <c r="E74" s="55">
        <f t="shared" ref="E74:E137" si="534">IFERROR(
    IF(
        LEFT(VLOOKUP($B74,D$4:E$71,2,FALSE),1)="0",
        "",
        IF(
            LEFT(VLOOKUP($B74,D$4:E$71,2,FALSE),1)="講",
            "講習",
            IF(
                LEFT(VLOOKUP($B74,D$4:E$71,2,FALSE),1)="追",
                "追加",
                "通常"
            )
        )
    ),
    ""
)</f>
      </c>
      <c r="F74" s="54">
        <f t="shared" si="533"/>
      </c>
      <c r="G74" s="55">
        <f t="shared" si="1"/>
      </c>
      <c r="H74" s="54">
        <f t="shared" si="533"/>
      </c>
      <c r="I74" s="55">
        <f t="shared" si="3"/>
      </c>
      <c r="J74" s="54">
        <f t="shared" si="533"/>
      </c>
      <c r="K74" s="55">
        <f t="shared" si="5"/>
      </c>
      <c r="L74" s="54">
        <f t="shared" si="533"/>
      </c>
      <c r="M74" s="55">
        <f t="shared" si="7"/>
      </c>
      <c r="N74" s="54">
        <f t="shared" si="533"/>
      </c>
      <c r="O74" s="55">
        <f t="shared" si="9"/>
      </c>
      <c r="P74" s="54">
        <f t="shared" si="533"/>
      </c>
      <c r="Q74" s="55">
        <f t="shared" si="11"/>
      </c>
      <c r="R74" s="54">
        <f t="shared" si="533"/>
      </c>
      <c r="S74" s="55">
        <f t="shared" si="13"/>
      </c>
      <c r="T74" s="54">
        <f t="shared" si="14"/>
      </c>
      <c r="U74" s="55">
        <f t="shared" si="15"/>
      </c>
      <c r="V74" s="54">
        <f t="shared" si="14"/>
      </c>
      <c r="W74" s="55">
        <f t="shared" si="17"/>
      </c>
      <c r="X74" s="54">
        <f t="shared" si="14"/>
      </c>
      <c r="Y74" s="55">
        <f t="shared" si="19"/>
      </c>
      <c r="Z74" s="54">
        <f t="shared" si="14"/>
      </c>
      <c r="AA74" s="55">
        <f t="shared" si="21"/>
      </c>
      <c r="AB74" s="54">
        <f t="shared" si="14"/>
      </c>
      <c r="AC74" s="55">
        <f t="shared" si="23"/>
      </c>
      <c r="AD74" s="54">
        <f t="shared" si="14"/>
      </c>
      <c r="AE74" s="55">
        <f t="shared" si="25"/>
      </c>
      <c r="AF74" s="54">
        <f t="shared" si="14"/>
      </c>
      <c r="AG74" s="55">
        <f t="shared" si="27"/>
      </c>
      <c r="AH74" s="54">
        <f t="shared" si="14"/>
      </c>
      <c r="AI74" s="55">
        <f t="shared" si="29"/>
      </c>
      <c r="AJ74" s="54">
        <f t="shared" si="14"/>
      </c>
      <c r="AK74" s="55">
        <f t="shared" si="31"/>
      </c>
      <c r="AL74" s="54">
        <f t="shared" si="14"/>
      </c>
      <c r="AM74" s="55">
        <f t="shared" si="33"/>
      </c>
      <c r="AN74" s="54">
        <f t="shared" si="14"/>
      </c>
      <c r="AO74" s="55">
        <f t="shared" si="35"/>
      </c>
      <c r="AP74" s="54">
        <f t="shared" si="14"/>
      </c>
      <c r="AQ74" s="55">
        <f t="shared" si="37"/>
      </c>
      <c r="AR74" s="54">
        <f t="shared" si="14"/>
      </c>
      <c r="AS74" s="55">
        <f t="shared" si="39"/>
      </c>
      <c r="AT74" s="54">
        <f t="shared" si="14"/>
      </c>
      <c r="AU74" s="55">
        <f t="shared" si="41"/>
      </c>
      <c r="AV74" s="54">
        <f t="shared" si="14"/>
      </c>
      <c r="AW74" s="55">
        <f t="shared" si="43"/>
      </c>
      <c r="AX74" s="54">
        <f t="shared" si="14"/>
      </c>
      <c r="AY74" s="55">
        <f t="shared" si="45"/>
      </c>
      <c r="AZ74" s="54">
        <f t="shared" si="14"/>
      </c>
      <c r="BA74" s="55">
        <f t="shared" si="47"/>
      </c>
      <c r="BB74" s="54">
        <f t="shared" si="14"/>
      </c>
      <c r="BC74" s="55">
        <f t="shared" si="49"/>
      </c>
      <c r="BD74" s="54">
        <f t="shared" si="14"/>
      </c>
      <c r="BE74" s="55">
        <f t="shared" si="51"/>
      </c>
      <c r="BF74" s="54">
        <f t="shared" si="14"/>
      </c>
      <c r="BG74" s="55">
        <f t="shared" si="53"/>
      </c>
      <c r="BH74" s="54">
        <f t="shared" si="14"/>
      </c>
      <c r="BI74" s="55">
        <f t="shared" si="55"/>
      </c>
      <c r="BJ74" s="54">
        <f t="shared" si="14"/>
      </c>
      <c r="BK74" s="55">
        <f t="shared" si="57"/>
      </c>
      <c r="BL74" s="54">
        <f t="shared" si="14"/>
      </c>
      <c r="BM74" s="55">
        <f t="shared" si="59"/>
      </c>
      <c r="BN74" s="54">
        <f t="shared" si="14"/>
      </c>
      <c r="BO74" s="55">
        <f t="shared" si="61"/>
      </c>
      <c r="BP74" s="54">
        <f t="shared" si="14"/>
      </c>
      <c r="BQ74" s="55">
        <f t="shared" si="63"/>
      </c>
      <c r="BR74" s="54">
        <f t="shared" si="14"/>
      </c>
      <c r="BS74" s="55">
        <f t="shared" si="65"/>
      </c>
      <c r="BT74" s="54">
        <f t="shared" si="14"/>
      </c>
      <c r="BU74" s="55">
        <f t="shared" si="67"/>
      </c>
      <c r="BV74" s="54">
        <f t="shared" si="14"/>
      </c>
      <c r="BW74" s="55">
        <f t="shared" si="69"/>
      </c>
      <c r="BX74" s="54">
        <f t="shared" si="14"/>
      </c>
      <c r="BY74" s="55">
        <f t="shared" si="71"/>
      </c>
      <c r="BZ74" s="54">
        <f t="shared" si="14"/>
      </c>
      <c r="CA74" s="55">
        <f t="shared" si="73"/>
      </c>
      <c r="CB74" s="54">
        <f t="shared" si="14"/>
      </c>
      <c r="CC74" s="55">
        <f t="shared" si="75"/>
      </c>
      <c r="CD74" s="54">
        <f t="shared" si="14"/>
      </c>
      <c r="CE74" s="55">
        <f t="shared" si="77"/>
      </c>
      <c r="CF74" s="54">
        <f t="shared" si="78"/>
      </c>
      <c r="CG74" s="55">
        <f t="shared" si="79"/>
      </c>
      <c r="CH74" s="54">
        <f t="shared" si="78"/>
      </c>
      <c r="CI74" s="55">
        <f t="shared" si="81"/>
      </c>
      <c r="CJ74" s="54">
        <f t="shared" si="78"/>
      </c>
      <c r="CK74" s="55">
        <f t="shared" si="83"/>
      </c>
      <c r="CL74" s="54">
        <f t="shared" si="78"/>
      </c>
      <c r="CM74" s="55">
        <f t="shared" si="85"/>
      </c>
      <c r="CN74" s="54">
        <f t="shared" si="78"/>
      </c>
      <c r="CO74" s="55">
        <f t="shared" si="87"/>
      </c>
      <c r="CP74" s="54">
        <f t="shared" si="78"/>
      </c>
      <c r="CQ74" s="55">
        <f t="shared" si="89"/>
      </c>
      <c r="CR74" s="54">
        <f t="shared" si="78"/>
      </c>
      <c r="CS74" s="55">
        <f t="shared" si="91"/>
      </c>
      <c r="CT74" s="54">
        <f t="shared" si="78"/>
      </c>
      <c r="CU74" s="55">
        <f t="shared" si="93"/>
      </c>
      <c r="CV74" s="54">
        <f t="shared" si="78"/>
      </c>
      <c r="CW74" s="55">
        <f t="shared" si="95"/>
      </c>
      <c r="CX74" s="54">
        <f t="shared" si="78"/>
      </c>
      <c r="CY74" s="55">
        <f t="shared" si="97"/>
      </c>
      <c r="CZ74" s="54">
        <f t="shared" si="78"/>
      </c>
      <c r="DA74" s="55">
        <f t="shared" si="99"/>
      </c>
      <c r="DB74" s="54">
        <f t="shared" si="78"/>
      </c>
      <c r="DC74" s="55">
        <f t="shared" si="101"/>
      </c>
      <c r="DD74" s="54">
        <f t="shared" si="78"/>
      </c>
      <c r="DE74" s="55">
        <f t="shared" si="103"/>
      </c>
      <c r="DF74" s="54">
        <f t="shared" si="78"/>
      </c>
      <c r="DG74" s="55">
        <f t="shared" si="105"/>
      </c>
      <c r="DH74" s="54">
        <f t="shared" si="78"/>
      </c>
      <c r="DI74" s="55">
        <f t="shared" si="107"/>
      </c>
      <c r="DJ74" s="54">
        <f t="shared" si="78"/>
      </c>
      <c r="DK74" s="55">
        <f t="shared" si="109"/>
      </c>
      <c r="DL74" s="54">
        <f t="shared" si="110"/>
      </c>
      <c r="DM74" s="55">
        <f t="shared" si="111"/>
      </c>
      <c r="DN74" s="54">
        <f t="shared" si="110"/>
      </c>
      <c r="DO74" s="55">
        <f t="shared" si="113"/>
      </c>
      <c r="DP74" s="54">
        <f t="shared" si="110"/>
      </c>
      <c r="DQ74" s="55">
        <f t="shared" si="115"/>
      </c>
      <c r="DR74" s="54">
        <f t="shared" si="110"/>
      </c>
      <c r="DS74" s="55">
        <f t="shared" si="117"/>
      </c>
      <c r="DT74" s="54">
        <f t="shared" si="110"/>
      </c>
      <c r="DU74" s="55">
        <f t="shared" si="119"/>
      </c>
      <c r="DV74" s="54">
        <f t="shared" si="110"/>
      </c>
      <c r="DW74" s="55">
        <f t="shared" si="121"/>
      </c>
      <c r="DX74" s="54">
        <f t="shared" si="110"/>
      </c>
      <c r="DY74" s="55">
        <f t="shared" si="123"/>
      </c>
      <c r="DZ74" s="54">
        <f t="shared" si="110"/>
      </c>
      <c r="EA74" s="55">
        <f t="shared" si="125"/>
      </c>
      <c r="EB74" s="54">
        <f t="shared" si="110"/>
      </c>
      <c r="EC74" s="55">
        <f t="shared" si="127"/>
      </c>
      <c r="ED74" s="54">
        <f t="shared" si="110"/>
      </c>
      <c r="EE74" s="55">
        <f t="shared" si="129"/>
      </c>
      <c r="EF74" s="54">
        <f t="shared" si="110"/>
      </c>
      <c r="EG74" s="55">
        <f t="shared" si="131"/>
      </c>
      <c r="EH74" s="54">
        <f t="shared" si="110"/>
      </c>
      <c r="EI74" s="55">
        <f t="shared" si="133"/>
      </c>
      <c r="EJ74" s="54">
        <f t="shared" si="110"/>
      </c>
      <c r="EK74" s="55">
        <f t="shared" si="135"/>
      </c>
      <c r="EL74" s="54">
        <f t="shared" si="110"/>
      </c>
      <c r="EM74" s="55">
        <f t="shared" si="137"/>
      </c>
      <c r="EN74" s="54">
        <f t="shared" si="110"/>
      </c>
      <c r="EO74" s="55">
        <f t="shared" si="139"/>
      </c>
      <c r="EP74" s="54">
        <f t="shared" si="110"/>
      </c>
      <c r="EQ74" s="55">
        <f t="shared" si="141"/>
      </c>
      <c r="ER74" s="54">
        <f t="shared" si="142"/>
      </c>
      <c r="ES74" s="55">
        <f t="shared" si="143"/>
      </c>
      <c r="ET74" s="54">
        <f t="shared" si="142"/>
      </c>
      <c r="EU74" s="55">
        <f t="shared" si="145"/>
      </c>
      <c r="EV74" s="54">
        <f t="shared" si="142"/>
      </c>
      <c r="EW74" s="55">
        <f t="shared" si="147"/>
      </c>
      <c r="EX74" s="54">
        <f t="shared" si="142"/>
      </c>
      <c r="EY74" s="55">
        <f t="shared" si="149"/>
      </c>
      <c r="EZ74" s="54">
        <f t="shared" si="142"/>
      </c>
      <c r="FA74" s="55">
        <f t="shared" si="151"/>
      </c>
      <c r="FB74" s="54">
        <f t="shared" si="142"/>
      </c>
      <c r="FC74" s="55">
        <f t="shared" si="153"/>
      </c>
      <c r="FD74" s="54">
        <f t="shared" si="142"/>
      </c>
      <c r="FE74" s="55">
        <f t="shared" si="155"/>
      </c>
      <c r="FF74" s="54">
        <f t="shared" si="142"/>
      </c>
      <c r="FG74" s="55">
        <f t="shared" si="157"/>
      </c>
      <c r="FH74" s="54">
        <f t="shared" si="142"/>
      </c>
      <c r="FI74" s="55">
        <f t="shared" si="159"/>
      </c>
      <c r="FJ74" s="54">
        <f t="shared" si="142"/>
      </c>
      <c r="FK74" s="55">
        <f t="shared" si="161"/>
      </c>
      <c r="FL74" s="54">
        <f t="shared" si="142"/>
      </c>
      <c r="FM74" s="55">
        <f t="shared" si="163"/>
      </c>
      <c r="FN74" s="54">
        <f t="shared" si="142"/>
      </c>
      <c r="FO74" s="55">
        <f t="shared" si="165"/>
      </c>
      <c r="FP74" s="54">
        <f t="shared" si="142"/>
      </c>
      <c r="FQ74" s="55">
        <f t="shared" si="167"/>
      </c>
      <c r="FR74" s="54">
        <f t="shared" si="142"/>
      </c>
      <c r="FS74" s="55">
        <f t="shared" si="169"/>
      </c>
      <c r="FT74" s="54">
        <f t="shared" si="142"/>
      </c>
      <c r="FU74" s="55">
        <f t="shared" si="171"/>
      </c>
      <c r="FV74" s="54">
        <f t="shared" si="142"/>
      </c>
      <c r="FW74" s="55">
        <f t="shared" si="173"/>
      </c>
      <c r="FX74" s="54">
        <f t="shared" si="174"/>
      </c>
      <c r="FY74" s="55">
        <f t="shared" si="175"/>
      </c>
      <c r="FZ74" s="54">
        <f t="shared" si="174"/>
      </c>
      <c r="GA74" s="55">
        <f t="shared" si="177"/>
      </c>
      <c r="GB74" s="54">
        <f t="shared" si="174"/>
      </c>
      <c r="GC74" s="55">
        <f t="shared" si="179"/>
      </c>
      <c r="GD74" s="54">
        <f t="shared" si="174"/>
      </c>
      <c r="GE74" s="55">
        <f t="shared" si="181"/>
      </c>
      <c r="GF74" s="54">
        <f t="shared" si="174"/>
      </c>
      <c r="GG74" s="55">
        <f t="shared" si="183"/>
      </c>
      <c r="GH74" s="54">
        <f t="shared" si="174"/>
      </c>
      <c r="GI74" s="55">
        <f t="shared" si="185"/>
      </c>
      <c r="GJ74" s="54">
        <f t="shared" si="174"/>
      </c>
      <c r="GK74" s="55">
        <f t="shared" si="187"/>
      </c>
      <c r="GL74" s="54">
        <f t="shared" si="174"/>
      </c>
      <c r="GM74" s="55">
        <f t="shared" si="189"/>
      </c>
      <c r="GN74" s="54">
        <f t="shared" si="174"/>
      </c>
      <c r="GO74" s="55">
        <f t="shared" si="191"/>
      </c>
      <c r="GP74" s="54">
        <f t="shared" si="174"/>
      </c>
      <c r="GQ74" s="55">
        <f t="shared" si="193"/>
      </c>
      <c r="GR74" s="54">
        <f t="shared" si="174"/>
      </c>
      <c r="GS74" s="55">
        <f t="shared" si="195"/>
      </c>
      <c r="GT74" s="54">
        <f t="shared" si="174"/>
      </c>
      <c r="GU74" s="55">
        <f t="shared" si="197"/>
      </c>
      <c r="GV74" s="54">
        <f t="shared" si="174"/>
      </c>
      <c r="GW74" s="55">
        <f t="shared" si="199"/>
      </c>
      <c r="GX74" s="54">
        <f t="shared" si="174"/>
      </c>
      <c r="GY74" s="55">
        <f t="shared" si="201"/>
      </c>
      <c r="GZ74" s="54">
        <f t="shared" si="174"/>
      </c>
      <c r="HA74" s="55">
        <f t="shared" si="203"/>
      </c>
      <c r="HB74" s="54">
        <f t="shared" si="174"/>
      </c>
      <c r="HC74" s="55">
        <f t="shared" si="205"/>
      </c>
      <c r="HD74" s="54">
        <f t="shared" si="206"/>
      </c>
      <c r="HE74" s="55">
        <f t="shared" si="207"/>
      </c>
      <c r="HF74" s="54">
        <f t="shared" si="206"/>
      </c>
      <c r="HG74" s="55">
        <f t="shared" si="209"/>
      </c>
      <c r="HH74" s="54">
        <f t="shared" si="206"/>
      </c>
      <c r="HI74" s="55">
        <f t="shared" si="211"/>
      </c>
      <c r="HJ74" s="54">
        <f t="shared" si="206"/>
      </c>
      <c r="HK74" s="55">
        <f t="shared" si="213"/>
      </c>
      <c r="HL74" s="54">
        <f t="shared" si="206"/>
      </c>
      <c r="HM74" s="55">
        <f t="shared" si="215"/>
      </c>
      <c r="HN74" s="54">
        <f t="shared" si="206"/>
      </c>
      <c r="HO74" s="55">
        <f t="shared" si="217"/>
      </c>
      <c r="HP74" s="54">
        <f t="shared" si="206"/>
      </c>
      <c r="HQ74" s="55">
        <f t="shared" si="219"/>
      </c>
      <c r="HR74" s="54">
        <f t="shared" si="206"/>
      </c>
      <c r="HS74" s="55">
        <f t="shared" si="221"/>
      </c>
      <c r="HT74" s="54">
        <f t="shared" si="206"/>
      </c>
      <c r="HU74" s="55">
        <f t="shared" si="223"/>
      </c>
      <c r="HV74" s="54">
        <f t="shared" si="206"/>
      </c>
      <c r="HW74" s="55">
        <f t="shared" si="225"/>
      </c>
      <c r="HX74" s="54">
        <f t="shared" si="206"/>
      </c>
      <c r="HY74" s="55">
        <f t="shared" si="227"/>
      </c>
      <c r="HZ74" s="54">
        <f t="shared" si="206"/>
      </c>
      <c r="IA74" s="55">
        <f t="shared" si="229"/>
      </c>
      <c r="IB74" s="54">
        <f t="shared" si="206"/>
      </c>
      <c r="IC74" s="55">
        <f t="shared" si="231"/>
      </c>
      <c r="ID74" s="54">
        <f t="shared" si="206"/>
      </c>
      <c r="IE74" s="55">
        <f t="shared" si="233"/>
      </c>
      <c r="IF74" s="54">
        <f t="shared" si="206"/>
      </c>
      <c r="IG74" s="55">
        <f t="shared" si="235"/>
      </c>
      <c r="IH74" s="54">
        <f t="shared" si="206"/>
      </c>
      <c r="II74" s="55">
        <f t="shared" si="237"/>
      </c>
      <c r="IJ74" s="54">
        <f t="shared" si="238"/>
      </c>
      <c r="IK74" s="55">
        <f t="shared" si="239"/>
      </c>
      <c r="IL74" s="54">
        <f t="shared" si="238"/>
      </c>
      <c r="IM74" s="55">
        <f t="shared" si="241"/>
      </c>
      <c r="IN74" s="54">
        <f t="shared" si="238"/>
      </c>
      <c r="IO74" s="55">
        <f t="shared" si="243"/>
      </c>
      <c r="IP74" s="54">
        <f t="shared" si="238"/>
      </c>
      <c r="IQ74" s="55">
        <f t="shared" si="245"/>
      </c>
      <c r="IR74" s="54">
        <f t="shared" si="238"/>
      </c>
      <c r="IS74" s="55">
        <f t="shared" si="247"/>
      </c>
      <c r="IT74" s="54">
        <f t="shared" si="238"/>
      </c>
      <c r="IU74" s="55">
        <f t="shared" si="249"/>
      </c>
      <c r="IV74" s="54">
        <f t="shared" si="238"/>
      </c>
      <c r="IW74" s="55">
        <f t="shared" si="251"/>
      </c>
      <c r="IX74" s="54">
        <f t="shared" si="238"/>
      </c>
      <c r="IY74" s="55">
        <f t="shared" si="253"/>
      </c>
      <c r="IZ74" s="54">
        <f t="shared" si="238"/>
      </c>
      <c r="JA74" s="55">
        <f t="shared" si="255"/>
      </c>
      <c r="JB74" s="54">
        <f t="shared" si="238"/>
      </c>
      <c r="JC74" s="55">
        <f t="shared" si="257"/>
      </c>
      <c r="JD74" s="54">
        <f t="shared" si="238"/>
      </c>
      <c r="JE74" s="55">
        <f t="shared" si="259"/>
      </c>
      <c r="JF74" s="54">
        <f t="shared" si="238"/>
      </c>
      <c r="JG74" s="55">
        <f t="shared" si="261"/>
      </c>
      <c r="JH74" s="54">
        <f t="shared" si="238"/>
      </c>
      <c r="JI74" s="55">
        <f t="shared" si="263"/>
      </c>
      <c r="JJ74" s="54">
        <f t="shared" si="238"/>
      </c>
      <c r="JK74" s="55">
        <f t="shared" si="265"/>
      </c>
      <c r="JL74" s="54">
        <f t="shared" si="238"/>
      </c>
      <c r="JM74" s="55">
        <f t="shared" si="267"/>
      </c>
      <c r="JN74" s="54">
        <f t="shared" ref="JN74" si="535">RIGHT(IFERROR(VLOOKUP($B74,JN$4:JO$71,2,FALSE),""),2)</f>
      </c>
      <c r="JO74" s="55">
        <f t="shared" ref="JO74:LY81" si="536">IFERROR(
    IF(
        LEFT(VLOOKUP($B74,JN$4:JO$71,2,FALSE),1)="0",
        "",
        IF(
            LEFT(VLOOKUP($B74,JN$4:JO$71,2,FALSE),1)="講",
            "講習",
            IF(
                LEFT(VLOOKUP($B74,JN$4:JO$71,2,FALSE),1)="追",
                "追加",
                "通常"
            )
        )
    ),
    ""
)</f>
      </c>
      <c r="JP74" s="54">
        <f t="shared" ref="JP74" si="537">RIGHT(IFERROR(VLOOKUP($B74,JP$4:JQ$71,2,FALSE),""),2)</f>
      </c>
      <c r="JQ74" s="55">
        <f t="shared" si="536"/>
      </c>
      <c r="JR74" s="54">
        <f t="shared" ref="JR74" si="538">RIGHT(IFERROR(VLOOKUP($B74,JR$4:JS$71,2,FALSE),""),2)</f>
      </c>
      <c r="JS74" s="55">
        <f t="shared" si="536"/>
      </c>
      <c r="JT74" s="54">
        <f t="shared" ref="JT74" si="539">RIGHT(IFERROR(VLOOKUP($B74,JT$4:JU$71,2,FALSE),""),2)</f>
      </c>
      <c r="JU74" s="55">
        <f t="shared" si="536"/>
      </c>
      <c r="JV74" s="54">
        <f t="shared" ref="JV74" si="540">RIGHT(IFERROR(VLOOKUP($B74,JV$4:JW$71,2,FALSE),""),2)</f>
      </c>
      <c r="JW74" s="55">
        <f t="shared" si="536"/>
      </c>
      <c r="JX74" s="54">
        <f t="shared" ref="JX74" si="541">RIGHT(IFERROR(VLOOKUP($B74,JX$4:JY$71,2,FALSE),""),2)</f>
      </c>
      <c r="JY74" s="55">
        <f t="shared" si="536"/>
      </c>
      <c r="JZ74" s="54">
        <f t="shared" ref="JZ74" si="542">RIGHT(IFERROR(VLOOKUP($B74,JZ$4:KA$71,2,FALSE),""),2)</f>
      </c>
      <c r="KA74" s="55">
        <f t="shared" si="536"/>
      </c>
      <c r="KB74" s="54">
        <f t="shared" ref="KB74" si="543">RIGHT(IFERROR(VLOOKUP($B74,KB$4:KC$71,2,FALSE),""),2)</f>
      </c>
      <c r="KC74" s="55">
        <f t="shared" si="536"/>
      </c>
      <c r="KD74" s="54">
        <f t="shared" ref="KD74" si="544">RIGHT(IFERROR(VLOOKUP($B74,KD$4:KE$71,2,FALSE),""),2)</f>
      </c>
      <c r="KE74" s="55">
        <f t="shared" si="536"/>
      </c>
      <c r="KF74" s="54">
        <f t="shared" ref="KF74" si="545">RIGHT(IFERROR(VLOOKUP($B74,KF$4:KG$71,2,FALSE),""),2)</f>
      </c>
      <c r="KG74" s="55">
        <f t="shared" si="536"/>
      </c>
      <c r="KH74" s="54">
        <f t="shared" ref="KH74" si="546">RIGHT(IFERROR(VLOOKUP($B74,KH$4:KI$71,2,FALSE),""),2)</f>
      </c>
      <c r="KI74" s="55">
        <f t="shared" si="536"/>
      </c>
      <c r="KJ74" s="54">
        <f t="shared" ref="KJ74" si="547">RIGHT(IFERROR(VLOOKUP($B74,KJ$4:KK$71,2,FALSE),""),2)</f>
      </c>
      <c r="KK74" s="55">
        <f t="shared" si="536"/>
      </c>
      <c r="KL74" s="54">
        <f t="shared" ref="KL74" si="548">RIGHT(IFERROR(VLOOKUP($B74,KL$4:KM$71,2,FALSE),""),2)</f>
      </c>
      <c r="KM74" s="55">
        <f t="shared" si="536"/>
      </c>
      <c r="KN74" s="54">
        <f t="shared" ref="KN74" si="549">RIGHT(IFERROR(VLOOKUP($B74,KN$4:KO$71,2,FALSE),""),2)</f>
      </c>
      <c r="KO74" s="55">
        <f t="shared" si="536"/>
      </c>
      <c r="KP74" s="54">
        <f t="shared" ref="KP74" si="550">RIGHT(IFERROR(VLOOKUP($B74,KP$4:KQ$71,2,FALSE),""),2)</f>
      </c>
      <c r="KQ74" s="55">
        <f t="shared" si="536"/>
      </c>
      <c r="KR74" s="54">
        <f t="shared" ref="KR74" si="551">RIGHT(IFERROR(VLOOKUP($B74,KR$4:KS$71,2,FALSE),""),2)</f>
      </c>
      <c r="KS74" s="55">
        <f t="shared" si="536"/>
      </c>
      <c r="KT74" s="54">
        <f t="shared" ref="KT74" si="552">RIGHT(IFERROR(VLOOKUP($B74,KT$4:KU$71,2,FALSE),""),2)</f>
      </c>
      <c r="KU74" s="55">
        <f t="shared" si="536"/>
      </c>
      <c r="KV74" s="54">
        <f t="shared" ref="KV74" si="553">RIGHT(IFERROR(VLOOKUP($B74,KV$4:KW$71,2,FALSE),""),2)</f>
      </c>
      <c r="KW74" s="55">
        <f t="shared" si="536"/>
      </c>
      <c r="KX74" s="54">
        <f t="shared" ref="KX74" si="554">RIGHT(IFERROR(VLOOKUP($B74,KX$4:KY$71,2,FALSE),""),2)</f>
      </c>
      <c r="KY74" s="55">
        <f t="shared" si="536"/>
      </c>
      <c r="KZ74" s="54">
        <f t="shared" ref="KZ74" si="555">RIGHT(IFERROR(VLOOKUP($B74,KZ$4:LA$71,2,FALSE),""),2)</f>
      </c>
      <c r="LA74" s="55">
        <f t="shared" si="536"/>
      </c>
      <c r="LB74" s="54">
        <f t="shared" ref="LB74" si="556">RIGHT(IFERROR(VLOOKUP($B74,LB$4:LC$71,2,FALSE),""),2)</f>
      </c>
      <c r="LC74" s="55">
        <f t="shared" si="536"/>
      </c>
      <c r="LD74" s="54">
        <f t="shared" ref="LD74" si="557">RIGHT(IFERROR(VLOOKUP($B74,LD$4:LE$71,2,FALSE),""),2)</f>
      </c>
      <c r="LE74" s="55">
        <f t="shared" si="536"/>
      </c>
      <c r="LF74" s="54">
        <f t="shared" ref="LF74" si="558">RIGHT(IFERROR(VLOOKUP($B74,LF$4:LG$71,2,FALSE),""),2)</f>
      </c>
      <c r="LG74" s="55">
        <f t="shared" si="536"/>
      </c>
      <c r="LH74" s="54">
        <f t="shared" ref="LH74" si="559">RIGHT(IFERROR(VLOOKUP($B74,LH$4:LI$71,2,FALSE),""),2)</f>
      </c>
      <c r="LI74" s="55">
        <f t="shared" si="536"/>
      </c>
      <c r="LJ74" s="54">
        <f t="shared" ref="LJ74" si="560">RIGHT(IFERROR(VLOOKUP($B74,LJ$4:LK$71,2,FALSE),""),2)</f>
      </c>
      <c r="LK74" s="55">
        <f t="shared" si="536"/>
      </c>
      <c r="LL74" s="54">
        <f t="shared" ref="LL74" si="561">RIGHT(IFERROR(VLOOKUP($B74,LL$4:LM$71,2,FALSE),""),2)</f>
      </c>
      <c r="LM74" s="55">
        <f t="shared" si="536"/>
      </c>
      <c r="LN74" s="54">
        <f t="shared" ref="LN74" si="562">RIGHT(IFERROR(VLOOKUP($B74,LN$4:LO$71,2,FALSE),""),2)</f>
      </c>
      <c r="LO74" s="55">
        <f t="shared" si="536"/>
      </c>
      <c r="LP74" s="54">
        <f t="shared" ref="LP74" si="563">RIGHT(IFERROR(VLOOKUP($B74,LP$4:LQ$71,2,FALSE),""),2)</f>
      </c>
      <c r="LQ74" s="55">
        <f t="shared" si="536"/>
      </c>
      <c r="LR74" s="54">
        <f t="shared" ref="LR74" si="564">RIGHT(IFERROR(VLOOKUP($B74,LR$4:LS$71,2,FALSE),""),2)</f>
      </c>
      <c r="LS74" s="55">
        <f t="shared" si="536"/>
      </c>
      <c r="LT74" s="54">
        <f t="shared" ref="LT74" si="565">RIGHT(IFERROR(VLOOKUP($B74,LT$4:LU$71,2,FALSE),""),2)</f>
      </c>
      <c r="LU74" s="55">
        <f t="shared" si="536"/>
      </c>
      <c r="LV74" s="54">
        <f t="shared" ref="LV74" si="566">RIGHT(IFERROR(VLOOKUP($B74,LV$4:LW$71,2,FALSE),""),2)</f>
      </c>
      <c r="LW74" s="55">
        <f t="shared" si="536"/>
      </c>
      <c r="LX74" s="54">
        <f t="shared" ref="LX74" si="567">RIGHT(IFERROR(VLOOKUP($B74,LX$4:LY$71,2,FALSE),""),2)</f>
      </c>
      <c r="LY74" s="55">
        <f t="shared" si="536"/>
      </c>
      <c r="LZ74" s="54">
        <f t="shared" ref="LZ74" si="568">RIGHT(IFERROR(VLOOKUP($B74,LZ$4:MA$71,2,FALSE),""),2)</f>
      </c>
      <c r="MA74" s="55">
        <f t="shared" si="276"/>
      </c>
      <c r="MB74" s="54">
        <f t="shared" ref="MB74" si="569">RIGHT(IFERROR(VLOOKUP($B74,MB$4:MC$71,2,FALSE),""),2)</f>
      </c>
      <c r="MC74" s="55">
        <f t="shared" si="276"/>
      </c>
      <c r="MD74" s="54">
        <f t="shared" ref="MD74" si="570">RIGHT(IFERROR(VLOOKUP($B74,MD$4:ME$71,2,FALSE),""),2)</f>
      </c>
      <c r="ME74" s="55">
        <f t="shared" si="276"/>
      </c>
      <c r="MF74" s="54">
        <f t="shared" ref="MF74" si="571">RIGHT(IFERROR(VLOOKUP($B74,MF$4:MG$71,2,FALSE),""),2)</f>
      </c>
      <c r="MG74" s="55">
        <f t="shared" si="276"/>
      </c>
      <c r="MH74" s="54">
        <f t="shared" ref="MH74" si="572">RIGHT(IFERROR(VLOOKUP($B74,MH$4:MI$71,2,FALSE),""),2)</f>
      </c>
      <c r="MI74" s="55">
        <f t="shared" si="276"/>
      </c>
      <c r="MJ74" s="54">
        <f t="shared" ref="MJ74" si="573">RIGHT(IFERROR(VLOOKUP($B74,MJ$4:MK$71,2,FALSE),""),2)</f>
      </c>
      <c r="MK74" s="55">
        <f t="shared" si="276"/>
      </c>
      <c r="ML74" s="54">
        <f t="shared" ref="ML74" si="574">RIGHT(IFERROR(VLOOKUP($B74,ML$4:MM$71,2,FALSE),""),2)</f>
      </c>
      <c r="MM74" s="55">
        <f t="shared" si="276"/>
      </c>
      <c r="MN74" s="54">
        <f t="shared" ref="MN74" si="575">RIGHT(IFERROR(VLOOKUP($B74,MN$4:MO$71,2,FALSE),""),2)</f>
      </c>
      <c r="MO74" s="55">
        <f t="shared" si="309"/>
      </c>
      <c r="MP74" s="54">
        <f t="shared" ref="MP74" si="576">RIGHT(IFERROR(VLOOKUP($B74,MP$4:MQ$71,2,FALSE),""),2)</f>
      </c>
      <c r="MQ74" s="55">
        <f t="shared" si="309"/>
      </c>
      <c r="MR74" s="54">
        <f t="shared" ref="MR74" si="577">RIGHT(IFERROR(VLOOKUP($B74,MR$4:MS$71,2,FALSE),""),2)</f>
      </c>
      <c r="MS74" s="55">
        <f t="shared" si="309"/>
      </c>
      <c r="MT74" s="54">
        <f t="shared" ref="MT74" si="578">RIGHT(IFERROR(VLOOKUP($B74,MT$4:MU$71,2,FALSE),""),2)</f>
      </c>
      <c r="MU74" s="55">
        <f t="shared" si="309"/>
      </c>
      <c r="MV74" s="54">
        <f t="shared" ref="MV74" si="579">RIGHT(IFERROR(VLOOKUP($B74,MV$4:MW$71,2,FALSE),""),2)</f>
      </c>
      <c r="MW74" s="55">
        <f t="shared" si="309"/>
      </c>
      <c r="MX74" s="54">
        <f t="shared" ref="MX74" si="580">RIGHT(IFERROR(VLOOKUP($B74,MX$4:MY$71,2,FALSE),""),2)</f>
      </c>
      <c r="MY74" s="55">
        <f t="shared" si="309"/>
      </c>
      <c r="MZ74" s="54">
        <f t="shared" ref="MZ74" si="581">RIGHT(IFERROR(VLOOKUP($B74,MZ$4:NA$71,2,FALSE),""),2)</f>
      </c>
      <c r="NA74" s="55">
        <f t="shared" si="309"/>
      </c>
      <c r="NB74" s="54">
        <f t="shared" ref="NB74" si="582">RIGHT(IFERROR(VLOOKUP($B74,NB$4:NC$71,2,FALSE),""),2)</f>
      </c>
      <c r="NC74" s="55">
        <f t="shared" si="309"/>
      </c>
      <c r="ND74" s="54">
        <f t="shared" ref="ND74" si="583">RIGHT(IFERROR(VLOOKUP($B74,ND$4:NE$71,2,FALSE),""),2)</f>
      </c>
      <c r="NE74" s="55">
        <f t="shared" si="309"/>
      </c>
      <c r="NF74" s="54">
        <f t="shared" ref="NF74" si="584">RIGHT(IFERROR(VLOOKUP($B74,NF$4:NG$71,2,FALSE),""),2)</f>
      </c>
      <c r="NG74" s="55">
        <f t="shared" si="309"/>
      </c>
      <c r="NH74" s="54">
        <f t="shared" ref="NH74" si="585">RIGHT(IFERROR(VLOOKUP($B74,NH$4:NI$71,2,FALSE),""),2)</f>
      </c>
      <c r="NI74" s="55">
        <f t="shared" si="309"/>
      </c>
      <c r="NJ74" s="54">
        <f t="shared" ref="NJ74" si="586">RIGHT(IFERROR(VLOOKUP($B74,NJ$4:NK$71,2,FALSE),""),2)</f>
      </c>
      <c r="NK74" s="55">
        <f t="shared" si="309"/>
      </c>
      <c r="NL74" s="54">
        <f t="shared" ref="NL74" si="587">RIGHT(IFERROR(VLOOKUP($B74,NL$4:NM$71,2,FALSE),""),2)</f>
      </c>
      <c r="NM74" s="55">
        <f t="shared" si="309"/>
      </c>
      <c r="NN74" s="54">
        <f t="shared" ref="NN74" si="588">RIGHT(IFERROR(VLOOKUP($B74,NN$4:NO$71,2,FALSE),""),2)</f>
      </c>
      <c r="NO74" s="55">
        <f t="shared" si="309"/>
      </c>
      <c r="NP74" s="54">
        <f t="shared" ref="NP74" si="589">RIGHT(IFERROR(VLOOKUP($B74,NP$4:NQ$71,2,FALSE),""),2)</f>
      </c>
      <c r="NQ74" s="55">
        <f t="shared" si="309"/>
      </c>
      <c r="NR74" s="54">
        <f t="shared" ref="NR74" si="590">RIGHT(IFERROR(VLOOKUP($B74,NR$4:NS$71,2,FALSE),""),2)</f>
      </c>
      <c r="NS74" s="55">
        <f t="shared" si="309"/>
      </c>
      <c r="NT74" s="54">
        <f t="shared" ref="NT74" si="591">RIGHT(IFERROR(VLOOKUP($B74,NT$4:NU$71,2,FALSE),""),2)</f>
      </c>
      <c r="NU74" s="55">
        <f t="shared" si="309"/>
      </c>
      <c r="NV74" s="54">
        <f t="shared" ref="NV74" si="592">RIGHT(IFERROR(VLOOKUP($B74,NV$4:NW$71,2,FALSE),""),2)</f>
      </c>
      <c r="NW74" s="55">
        <f t="shared" si="309"/>
      </c>
      <c r="NX74" s="54">
        <f t="shared" ref="NX74" si="593">RIGHT(IFERROR(VLOOKUP($B74,NX$4:NY$71,2,FALSE),""),2)</f>
      </c>
      <c r="NY74" s="55">
        <f t="shared" si="309"/>
      </c>
      <c r="NZ74" s="54">
        <f t="shared" ref="NZ74" si="594">RIGHT(IFERROR(VLOOKUP($B74,NZ$4:OA$71,2,FALSE),""),2)</f>
      </c>
      <c r="OA74" s="55">
        <f t="shared" si="309"/>
      </c>
      <c r="OB74" s="54">
        <f t="shared" ref="OB74" si="595">RIGHT(IFERROR(VLOOKUP($B74,OB$4:OC$71,2,FALSE),""),2)</f>
      </c>
      <c r="OC74" s="55">
        <f t="shared" si="309"/>
      </c>
      <c r="OD74" s="54">
        <f t="shared" ref="OD74" si="596">RIGHT(IFERROR(VLOOKUP($B74,OD$4:OE$71,2,FALSE),""),2)</f>
      </c>
      <c r="OE74" s="55">
        <f t="shared" si="309"/>
      </c>
      <c r="OF74" s="54">
        <f t="shared" ref="OF74" si="597">RIGHT(IFERROR(VLOOKUP($B74,OF$4:OG$71,2,FALSE),""),2)</f>
      </c>
      <c r="OG74" s="55">
        <f t="shared" si="309"/>
      </c>
      <c r="OH74" s="54">
        <f t="shared" ref="OH74" si="598">RIGHT(IFERROR(VLOOKUP($B74,OH$4:OI$71,2,FALSE),""),2)</f>
      </c>
      <c r="OI74" s="55">
        <f t="shared" si="309"/>
      </c>
      <c r="OJ74" s="54">
        <f t="shared" ref="OJ74" si="599">RIGHT(IFERROR(VLOOKUP($B74,OJ$4:OK$71,2,FALSE),""),2)</f>
      </c>
      <c r="OK74" s="55">
        <f t="shared" si="309"/>
      </c>
      <c r="OL74" s="54">
        <f t="shared" ref="OL74" si="600">RIGHT(IFERROR(VLOOKUP($B74,OL$4:OM$71,2,FALSE),""),2)</f>
      </c>
      <c r="OM74" s="55">
        <f t="shared" si="309"/>
      </c>
      <c r="ON74" s="54">
        <f t="shared" ref="ON74" si="601">RIGHT(IFERROR(VLOOKUP($B74,ON$4:OO$71,2,FALSE),""),2)</f>
      </c>
      <c r="OO74" s="55">
        <f t="shared" si="309"/>
      </c>
      <c r="OP74" s="54">
        <f t="shared" ref="OP74" si="602">RIGHT(IFERROR(VLOOKUP($B74,OP$4:OQ$71,2,FALSE),""),2)</f>
      </c>
      <c r="OQ74" s="55">
        <f t="shared" si="309"/>
      </c>
      <c r="OR74" s="54">
        <f t="shared" ref="OR74" si="603">RIGHT(IFERROR(VLOOKUP($B74,OR$4:OS$71,2,FALSE),""),2)</f>
      </c>
      <c r="OS74" s="55">
        <f t="shared" si="309"/>
      </c>
      <c r="OT74" s="54">
        <f t="shared" ref="OT74" si="604">RIGHT(IFERROR(VLOOKUP($B74,OT$4:OU$71,2,FALSE),""),2)</f>
      </c>
      <c r="OU74" s="55">
        <f t="shared" si="309"/>
      </c>
      <c r="OV74" s="54">
        <f t="shared" ref="OV74" si="605">RIGHT(IFERROR(VLOOKUP($B74,OV$4:OW$71,2,FALSE),""),2)</f>
      </c>
      <c r="OW74" s="55">
        <f t="shared" si="309"/>
      </c>
      <c r="OX74" s="54">
        <f t="shared" ref="OX74" si="606">RIGHT(IFERROR(VLOOKUP($B74,OX$4:OY$71,2,FALSE),""),2)</f>
      </c>
      <c r="OY74" s="55">
        <f t="shared" si="309"/>
      </c>
      <c r="OZ74" s="54">
        <f t="shared" ref="OZ74" si="607">RIGHT(IFERROR(VLOOKUP($B74,OZ$4:PA$71,2,FALSE),""),2)</f>
      </c>
      <c r="PA74" s="55">
        <f t="shared" si="342"/>
      </c>
      <c r="PB74" s="54">
        <f t="shared" ref="PB74" si="608">RIGHT(IFERROR(VLOOKUP($B74,PB$4:PC$71,2,FALSE),""),2)</f>
      </c>
      <c r="PC74" s="55">
        <f t="shared" si="342"/>
      </c>
      <c r="PD74" s="54">
        <f t="shared" ref="PD74" si="609">RIGHT(IFERROR(VLOOKUP($B74,PD$4:PE$71,2,FALSE),""),2)</f>
      </c>
      <c r="PE74" s="55">
        <f t="shared" si="342"/>
      </c>
      <c r="PF74" s="54">
        <f t="shared" ref="PF74" si="610">RIGHT(IFERROR(VLOOKUP($B74,PF$4:PG$71,2,FALSE),""),2)</f>
      </c>
      <c r="PG74" s="55">
        <f t="shared" si="342"/>
      </c>
      <c r="PH74" s="54">
        <f t="shared" ref="PH74" si="611">RIGHT(IFERROR(VLOOKUP($B74,PH$4:PI$71,2,FALSE),""),2)</f>
      </c>
      <c r="PI74" s="55">
        <f t="shared" si="342"/>
      </c>
      <c r="PJ74" s="54">
        <f t="shared" ref="PJ74" si="612">RIGHT(IFERROR(VLOOKUP($B74,PJ$4:PK$71,2,FALSE),""),2)</f>
      </c>
      <c r="PK74" s="55">
        <f t="shared" si="342"/>
      </c>
      <c r="PL74" s="54">
        <f t="shared" ref="PL74" si="613">RIGHT(IFERROR(VLOOKUP($B74,PL$4:PM$71,2,FALSE),""),2)</f>
      </c>
      <c r="PM74" s="55">
        <f t="shared" si="342"/>
      </c>
      <c r="PN74" s="54">
        <f t="shared" ref="PN74" si="614">RIGHT(IFERROR(VLOOKUP($B74,PN$4:PO$71,2,FALSE),""),2)</f>
      </c>
      <c r="PO74" s="55">
        <f t="shared" si="342"/>
      </c>
      <c r="PP74" s="54">
        <f t="shared" ref="PP74" si="615">RIGHT(IFERROR(VLOOKUP($B74,PP$4:PQ$71,2,FALSE),""),2)</f>
      </c>
      <c r="PQ74" s="55">
        <f t="shared" si="342"/>
      </c>
      <c r="PR74" s="54">
        <f t="shared" ref="PR74" si="616">RIGHT(IFERROR(VLOOKUP($B74,PR$4:PS$71,2,FALSE),""),2)</f>
      </c>
      <c r="PS74" s="55">
        <f t="shared" si="342"/>
      </c>
      <c r="PT74" s="54">
        <f t="shared" ref="PT74" si="617">RIGHT(IFERROR(VLOOKUP($B74,PT$4:PU$71,2,FALSE),""),2)</f>
      </c>
      <c r="PU74" s="55">
        <f t="shared" si="342"/>
      </c>
      <c r="PV74" s="54">
        <f t="shared" ref="PV74" si="618">RIGHT(IFERROR(VLOOKUP($B74,PV$4:PW$71,2,FALSE),""),2)</f>
      </c>
      <c r="PW74" s="55">
        <f t="shared" si="342"/>
      </c>
      <c r="PX74" s="54">
        <f t="shared" ref="PX74" si="619">RIGHT(IFERROR(VLOOKUP($B74,PX$4:PY$71,2,FALSE),""),2)</f>
      </c>
      <c r="PY74" s="55">
        <f t="shared" si="342"/>
      </c>
      <c r="PZ74" s="54">
        <f t="shared" ref="PZ74" si="620">RIGHT(IFERROR(VLOOKUP($B74,PZ$4:QA$71,2,FALSE),""),2)</f>
      </c>
      <c r="QA74" s="55">
        <f t="shared" si="342"/>
      </c>
      <c r="QB74" s="54">
        <f t="shared" ref="QB74" si="621">RIGHT(IFERROR(VLOOKUP($B74,QB$4:QC$71,2,FALSE),""),2)</f>
      </c>
      <c r="QC74" s="55">
        <f t="shared" si="342"/>
      </c>
      <c r="QD74" s="54">
        <f t="shared" ref="QD74" si="622">RIGHT(IFERROR(VLOOKUP($B74,QD$4:QE$71,2,FALSE),""),2)</f>
      </c>
      <c r="QE74" s="55">
        <f t="shared" si="342"/>
      </c>
      <c r="QF74" s="54">
        <f t="shared" ref="QF74" si="623">RIGHT(IFERROR(VLOOKUP($B74,QF$4:QG$71,2,FALSE),""),2)</f>
      </c>
      <c r="QG74" s="55">
        <f t="shared" si="342"/>
      </c>
      <c r="QH74" s="54">
        <f t="shared" ref="QH74" si="624">RIGHT(IFERROR(VLOOKUP($B74,QH$4:QI$71,2,FALSE),""),2)</f>
      </c>
      <c r="QI74" s="55">
        <f t="shared" si="342"/>
      </c>
      <c r="QJ74" s="54">
        <f t="shared" ref="QJ74" si="625">RIGHT(IFERROR(VLOOKUP($B74,QJ$4:QK$71,2,FALSE),""),2)</f>
      </c>
      <c r="QK74" s="55">
        <f t="shared" si="342"/>
      </c>
      <c r="QL74" s="54">
        <f t="shared" ref="QL74" si="626">RIGHT(IFERROR(VLOOKUP($B74,QL$4:QM$71,2,FALSE),""),2)</f>
      </c>
      <c r="QM74" s="55">
        <f t="shared" si="342"/>
      </c>
      <c r="QN74" s="54">
        <f t="shared" ref="QN74" si="627">RIGHT(IFERROR(VLOOKUP($B74,QN$4:QO$71,2,FALSE),""),2)</f>
      </c>
      <c r="QO74" s="55">
        <f t="shared" si="342"/>
      </c>
      <c r="QP74" s="54">
        <f t="shared" ref="QP74" si="628">RIGHT(IFERROR(VLOOKUP($B74,QP$4:QQ$71,2,FALSE),""),2)</f>
      </c>
      <c r="QQ74" s="55">
        <f t="shared" si="342"/>
      </c>
      <c r="QR74" s="54">
        <f t="shared" ref="QR74" si="629">RIGHT(IFERROR(VLOOKUP($B74,QR$4:QS$71,2,FALSE),""),2)</f>
      </c>
      <c r="QS74" s="55">
        <f t="shared" si="342"/>
      </c>
      <c r="QT74" s="54">
        <f t="shared" ref="QT74" si="630">RIGHT(IFERROR(VLOOKUP($B74,QT$4:QU$71,2,FALSE),""),2)</f>
      </c>
      <c r="QU74" s="55">
        <f t="shared" si="342"/>
      </c>
      <c r="QV74" s="54">
        <f t="shared" ref="QV74" si="631">RIGHT(IFERROR(VLOOKUP($B74,QV$4:QW$71,2,FALSE),""),2)</f>
      </c>
      <c r="QW74" s="55">
        <f t="shared" si="342"/>
      </c>
      <c r="QX74" s="54">
        <f t="shared" ref="QX74" si="632">RIGHT(IFERROR(VLOOKUP($B74,QX$4:QY$71,2,FALSE),""),2)</f>
      </c>
      <c r="QY74" s="55">
        <f t="shared" si="342"/>
      </c>
      <c r="QZ74" s="54">
        <f t="shared" ref="QZ74" si="633">RIGHT(IFERROR(VLOOKUP($B74,QZ$4:RA$71,2,FALSE),""),2)</f>
      </c>
      <c r="RA74" s="55">
        <f t="shared" si="342"/>
      </c>
      <c r="RB74" s="54">
        <f t="shared" ref="RB74" si="634">RIGHT(IFERROR(VLOOKUP($B74,RB$4:RC$71,2,FALSE),""),2)</f>
      </c>
      <c r="RC74" s="55">
        <f t="shared" si="342"/>
      </c>
      <c r="RD74" s="54">
        <f t="shared" ref="RD74" si="635">RIGHT(IFERROR(VLOOKUP($B74,RD$4:RE$71,2,FALSE),""),2)</f>
      </c>
      <c r="RE74" s="55">
        <f t="shared" si="342"/>
      </c>
      <c r="RF74" s="54">
        <f t="shared" ref="RF74" si="636">RIGHT(IFERROR(VLOOKUP($B74,RF$4:RG$71,2,FALSE),""),2)</f>
      </c>
      <c r="RG74" s="55">
        <f t="shared" si="342"/>
      </c>
      <c r="RH74" s="54">
        <f t="shared" ref="RH74" si="637">RIGHT(IFERROR(VLOOKUP($B74,RH$4:RI$71,2,FALSE),""),2)</f>
      </c>
      <c r="RI74" s="55">
        <f t="shared" si="342"/>
      </c>
      <c r="RJ74" s="54">
        <f t="shared" ref="RJ74" si="638">RIGHT(IFERROR(VLOOKUP($B74,RJ$4:RK$71,2,FALSE),""),2)</f>
      </c>
      <c r="RK74" s="55">
        <f t="shared" si="342"/>
      </c>
      <c r="RL74" s="54">
        <f t="shared" ref="RL74" si="639">RIGHT(IFERROR(VLOOKUP($B74,RL$4:RM$71,2,FALSE),""),2)</f>
      </c>
      <c r="RM74" s="55">
        <f t="shared" si="375"/>
      </c>
      <c r="RN74" s="54">
        <f t="shared" ref="RN74" si="640">RIGHT(IFERROR(VLOOKUP($B74,RN$4:RO$71,2,FALSE),""),2)</f>
      </c>
      <c r="RO74" s="55">
        <f t="shared" si="375"/>
      </c>
      <c r="RP74" s="54">
        <f t="shared" ref="RP74" si="641">RIGHT(IFERROR(VLOOKUP($B74,RP$4:RQ$71,2,FALSE),""),2)</f>
      </c>
      <c r="RQ74" s="55">
        <f t="shared" si="375"/>
      </c>
      <c r="RR74" s="54">
        <f t="shared" ref="RR74" si="642">RIGHT(IFERROR(VLOOKUP($B74,RR$4:RS$71,2,FALSE),""),2)</f>
      </c>
      <c r="RS74" s="55">
        <f t="shared" si="375"/>
      </c>
      <c r="RT74" s="54">
        <f t="shared" ref="RT74" si="643">RIGHT(IFERROR(VLOOKUP($B74,RT$4:RU$71,2,FALSE),""),2)</f>
      </c>
      <c r="RU74" s="55">
        <f t="shared" si="375"/>
      </c>
      <c r="RV74" s="54">
        <f t="shared" ref="RV74" si="644">RIGHT(IFERROR(VLOOKUP($B74,RV$4:RW$71,2,FALSE),""),2)</f>
      </c>
      <c r="RW74" s="55">
        <f t="shared" si="375"/>
      </c>
      <c r="RX74" s="54">
        <f t="shared" ref="RX74" si="645">RIGHT(IFERROR(VLOOKUP($B74,RX$4:RY$71,2,FALSE),""),2)</f>
      </c>
      <c r="RY74" s="55">
        <f t="shared" si="375"/>
      </c>
      <c r="RZ74" s="54">
        <f t="shared" ref="RZ74" si="646">RIGHT(IFERROR(VLOOKUP($B74,RZ$4:SA$71,2,FALSE),""),2)</f>
      </c>
      <c r="SA74" s="55">
        <f t="shared" si="375"/>
      </c>
      <c r="SB74" s="54">
        <f t="shared" ref="SB74" si="647">RIGHT(IFERROR(VLOOKUP($B74,SB$4:SC$71,2,FALSE),""),2)</f>
      </c>
      <c r="SC74" s="55">
        <f t="shared" si="375"/>
      </c>
      <c r="SD74" s="54">
        <f t="shared" ref="SD74" si="648">RIGHT(IFERROR(VLOOKUP($B74,SD$4:SE$71,2,FALSE),""),2)</f>
      </c>
      <c r="SE74" s="55">
        <f t="shared" si="375"/>
      </c>
      <c r="SF74" s="54">
        <f t="shared" ref="SF74" si="649">RIGHT(IFERROR(VLOOKUP($B74,SF$4:SG$71,2,FALSE),""),2)</f>
      </c>
      <c r="SG74" s="55">
        <f t="shared" si="375"/>
      </c>
      <c r="SH74" s="54">
        <f t="shared" ref="SH74" si="650">RIGHT(IFERROR(VLOOKUP($B74,SH$4:SI$71,2,FALSE),""),2)</f>
      </c>
      <c r="SI74" s="55">
        <f t="shared" si="375"/>
      </c>
      <c r="SJ74" s="54">
        <f t="shared" ref="SJ74" si="651">RIGHT(IFERROR(VLOOKUP($B74,SJ$4:SK$71,2,FALSE),""),2)</f>
      </c>
      <c r="SK74" s="55">
        <f t="shared" si="375"/>
      </c>
      <c r="SL74" s="54">
        <f t="shared" ref="SL74" si="652">RIGHT(IFERROR(VLOOKUP($B74,SL$4:SM$71,2,FALSE),""),2)</f>
      </c>
      <c r="SM74" s="55">
        <f t="shared" si="375"/>
      </c>
      <c r="SN74" s="54">
        <f t="shared" ref="SN74" si="653">RIGHT(IFERROR(VLOOKUP($B74,SN$4:SO$71,2,FALSE),""),2)</f>
      </c>
      <c r="SO74" s="55">
        <f t="shared" si="375"/>
      </c>
      <c r="SP74" s="54">
        <f t="shared" ref="SP74" si="654">RIGHT(IFERROR(VLOOKUP($B74,SP$4:SQ$71,2,FALSE),""),2)</f>
      </c>
      <c r="SQ74" s="55">
        <f t="shared" si="375"/>
      </c>
      <c r="SR74" s="54">
        <f t="shared" ref="SR74" si="655">RIGHT(IFERROR(VLOOKUP($B74,SR$4:SS$71,2,FALSE),""),2)</f>
      </c>
      <c r="SS74" s="55">
        <f t="shared" si="375"/>
      </c>
      <c r="ST74" s="54">
        <f t="shared" ref="ST74" si="656">RIGHT(IFERROR(VLOOKUP($B74,ST$4:SU$71,2,FALSE),""),2)</f>
      </c>
      <c r="SU74" s="55">
        <f t="shared" si="375"/>
      </c>
      <c r="SV74" s="54">
        <f t="shared" ref="SV74" si="657">RIGHT(IFERROR(VLOOKUP($B74,SV$4:SW$71,2,FALSE),""),2)</f>
      </c>
      <c r="SW74" s="55">
        <f t="shared" si="375"/>
      </c>
      <c r="SX74" s="54">
        <f t="shared" ref="SX74" si="658">RIGHT(IFERROR(VLOOKUP($B74,SX$4:SY$71,2,FALSE),""),2)</f>
      </c>
      <c r="SY74" s="55">
        <f t="shared" si="375"/>
      </c>
      <c r="SZ74" s="54">
        <f t="shared" ref="SZ74" si="659">RIGHT(IFERROR(VLOOKUP($B74,SZ$4:TA$71,2,FALSE),""),2)</f>
      </c>
      <c r="TA74" s="55">
        <f t="shared" si="375"/>
      </c>
      <c r="TB74" s="54">
        <f t="shared" ref="TB74" si="660">RIGHT(IFERROR(VLOOKUP($B74,TB$4:TC$71,2,FALSE),""),2)</f>
      </c>
      <c r="TC74" s="55">
        <f t="shared" si="375"/>
      </c>
      <c r="TD74" s="54">
        <f t="shared" ref="TD74" si="661">RIGHT(IFERROR(VLOOKUP($B74,TD$4:TE$71,2,FALSE),""),2)</f>
      </c>
      <c r="TE74" s="55">
        <f t="shared" si="375"/>
      </c>
      <c r="TF74" s="54">
        <f t="shared" ref="TF74" si="662">RIGHT(IFERROR(VLOOKUP($B74,TF$4:TG$71,2,FALSE),""),2)</f>
      </c>
      <c r="TG74" s="55">
        <f t="shared" si="375"/>
      </c>
      <c r="TH74" s="54">
        <f t="shared" ref="TH74" si="663">RIGHT(IFERROR(VLOOKUP($B74,TH$4:TI$71,2,FALSE),""),2)</f>
      </c>
      <c r="TI74" s="55">
        <f t="shared" si="375"/>
      </c>
      <c r="TJ74" s="54">
        <f t="shared" ref="TJ74" si="664">RIGHT(IFERROR(VLOOKUP($B74,TJ$4:TK$71,2,FALSE),""),2)</f>
      </c>
      <c r="TK74" s="55">
        <f t="shared" si="375"/>
      </c>
      <c r="TL74" s="54">
        <f t="shared" ref="TL74" si="665">RIGHT(IFERROR(VLOOKUP($B74,TL$4:TM$71,2,FALSE),""),2)</f>
      </c>
      <c r="TM74" s="55">
        <f t="shared" si="375"/>
      </c>
      <c r="TN74" s="54">
        <f t="shared" ref="TN74" si="666">RIGHT(IFERROR(VLOOKUP($B74,TN$4:TO$71,2,FALSE),""),2)</f>
      </c>
      <c r="TO74" s="55">
        <f t="shared" si="375"/>
      </c>
      <c r="TP74" s="54">
        <f t="shared" ref="TP74" si="667">RIGHT(IFERROR(VLOOKUP($B74,TP$4:TQ$71,2,FALSE),""),2)</f>
      </c>
      <c r="TQ74" s="55">
        <f t="shared" si="375"/>
      </c>
      <c r="TR74" s="54">
        <f t="shared" ref="TR74" si="668">RIGHT(IFERROR(VLOOKUP($B74,TR$4:TS$71,2,FALSE),""),2)</f>
      </c>
      <c r="TS74" s="55">
        <f t="shared" si="375"/>
      </c>
      <c r="TT74" s="54">
        <f t="shared" ref="TT74" si="669">RIGHT(IFERROR(VLOOKUP($B74,TT$4:TU$71,2,FALSE),""),2)</f>
      </c>
      <c r="TU74" s="55">
        <f t="shared" si="375"/>
      </c>
      <c r="TV74" s="54">
        <f t="shared" ref="TV74" si="670">RIGHT(IFERROR(VLOOKUP($B74,TV$4:TW$71,2,FALSE),""),2)</f>
      </c>
      <c r="TW74" s="55">
        <f t="shared" si="375"/>
      </c>
      <c r="TX74" s="54">
        <f t="shared" ref="TX74" si="671">RIGHT(IFERROR(VLOOKUP($B74,TX$4:TY$71,2,FALSE),""),2)</f>
      </c>
      <c r="TY74" s="55">
        <f t="shared" si="408"/>
      </c>
      <c r="TZ74" s="54">
        <f t="shared" ref="TZ74" si="672">RIGHT(IFERROR(VLOOKUP($B74,TZ$4:UA$71,2,FALSE),""),2)</f>
      </c>
      <c r="UA74" s="55">
        <f t="shared" si="408"/>
      </c>
      <c r="UB74" s="54">
        <f t="shared" ref="UB74" si="673">RIGHT(IFERROR(VLOOKUP($B74,UB$4:UC$71,2,FALSE),""),2)</f>
      </c>
      <c r="UC74" s="55">
        <f t="shared" si="408"/>
      </c>
      <c r="UD74" s="54">
        <f t="shared" ref="UD74" si="674">RIGHT(IFERROR(VLOOKUP($B74,UD$4:UE$71,2,FALSE),""),2)</f>
      </c>
      <c r="UE74" s="55">
        <f t="shared" si="408"/>
      </c>
      <c r="UF74" s="54">
        <f t="shared" ref="UF74" si="675">RIGHT(IFERROR(VLOOKUP($B74,UF$4:UG$71,2,FALSE),""),2)</f>
      </c>
      <c r="UG74" s="55">
        <f t="shared" si="408"/>
      </c>
      <c r="UH74" s="54">
        <f t="shared" ref="UH74" si="676">RIGHT(IFERROR(VLOOKUP($B74,UH$4:UI$71,2,FALSE),""),2)</f>
      </c>
      <c r="UI74" s="55">
        <f t="shared" si="408"/>
      </c>
      <c r="UJ74" s="54">
        <f t="shared" ref="UJ74" si="677">RIGHT(IFERROR(VLOOKUP($B74,UJ$4:UK$71,2,FALSE),""),2)</f>
      </c>
      <c r="UK74" s="55">
        <f t="shared" si="408"/>
      </c>
      <c r="UL74" s="54">
        <f t="shared" ref="UL74" si="678">RIGHT(IFERROR(VLOOKUP($B74,UL$4:UM$71,2,FALSE),""),2)</f>
      </c>
      <c r="UM74" s="55">
        <f t="shared" si="408"/>
      </c>
      <c r="UN74" s="54">
        <f t="shared" ref="UN74" si="679">RIGHT(IFERROR(VLOOKUP($B74,UN$4:UO$71,2,FALSE),""),2)</f>
      </c>
      <c r="UO74" s="55">
        <f t="shared" si="408"/>
      </c>
      <c r="UP74" s="54">
        <f t="shared" ref="UP74" si="680">RIGHT(IFERROR(VLOOKUP($B74,UP$4:UQ$71,2,FALSE),""),2)</f>
      </c>
      <c r="UQ74" s="55">
        <f t="shared" si="408"/>
      </c>
      <c r="UR74" s="54">
        <f t="shared" ref="UR74" si="681">RIGHT(IFERROR(VLOOKUP($B74,UR$4:US$71,2,FALSE),""),2)</f>
      </c>
      <c r="US74" s="55">
        <f t="shared" si="408"/>
      </c>
      <c r="UT74" s="54">
        <f t="shared" ref="UT74" si="682">RIGHT(IFERROR(VLOOKUP($B74,UT$4:UU$71,2,FALSE),""),2)</f>
      </c>
      <c r="UU74" s="55">
        <f t="shared" si="408"/>
      </c>
      <c r="UV74" s="54">
        <f t="shared" ref="UV74" si="683">RIGHT(IFERROR(VLOOKUP($B74,UV$4:UW$71,2,FALSE),""),2)</f>
      </c>
      <c r="UW74" s="55">
        <f t="shared" si="408"/>
      </c>
      <c r="UX74" s="54">
        <f t="shared" ref="UX74" si="684">RIGHT(IFERROR(VLOOKUP($B74,UX$4:UY$71,2,FALSE),""),2)</f>
      </c>
      <c r="UY74" s="55">
        <f t="shared" si="408"/>
      </c>
      <c r="UZ74" s="54">
        <f t="shared" ref="UZ74" si="685">RIGHT(IFERROR(VLOOKUP($B74,UZ$4:VA$71,2,FALSE),""),2)</f>
      </c>
      <c r="VA74" s="55">
        <f t="shared" si="408"/>
      </c>
      <c r="VB74" s="54">
        <f t="shared" ref="VB74" si="686">RIGHT(IFERROR(VLOOKUP($B74,VB$4:VC$71,2,FALSE),""),2)</f>
      </c>
      <c r="VC74" s="55">
        <f t="shared" si="408"/>
      </c>
      <c r="VD74" s="54">
        <f t="shared" ref="VD74" si="687">RIGHT(IFERROR(VLOOKUP($B74,VD$4:VE$71,2,FALSE),""),2)</f>
      </c>
      <c r="VE74" s="55">
        <f t="shared" si="408"/>
      </c>
      <c r="VF74" s="54">
        <f t="shared" ref="VF74" si="688">RIGHT(IFERROR(VLOOKUP($B74,VF$4:VG$71,2,FALSE),""),2)</f>
      </c>
      <c r="VG74" s="55">
        <f t="shared" si="408"/>
      </c>
      <c r="VH74" s="54">
        <f t="shared" ref="VH74" si="689">RIGHT(IFERROR(VLOOKUP($B74,VH$4:VI$71,2,FALSE),""),2)</f>
      </c>
      <c r="VI74" s="55">
        <f t="shared" si="408"/>
      </c>
      <c r="VJ74" s="54">
        <f t="shared" ref="VJ74" si="690">RIGHT(IFERROR(VLOOKUP($B74,VJ$4:VK$71,2,FALSE),""),2)</f>
      </c>
      <c r="VK74" s="55">
        <f t="shared" si="408"/>
      </c>
      <c r="VL74" s="54">
        <f t="shared" ref="VL74" si="691">RIGHT(IFERROR(VLOOKUP($B74,VL$4:VM$71,2,FALSE),""),2)</f>
      </c>
      <c r="VM74" s="55">
        <f t="shared" si="408"/>
      </c>
      <c r="VN74" s="54">
        <f t="shared" ref="VN74" si="692">RIGHT(IFERROR(VLOOKUP($B74,VN$4:VO$71,2,FALSE),""),2)</f>
      </c>
      <c r="VO74" s="55">
        <f t="shared" si="408"/>
      </c>
      <c r="VP74" s="54">
        <f t="shared" ref="VP74" si="693">RIGHT(IFERROR(VLOOKUP($B74,VP$4:VQ$71,2,FALSE),""),2)</f>
      </c>
      <c r="VQ74" s="55">
        <f t="shared" si="408"/>
      </c>
      <c r="VR74" s="54">
        <f t="shared" ref="VR74" si="694">RIGHT(IFERROR(VLOOKUP($B74,VR$4:VS$71,2,FALSE),""),2)</f>
      </c>
      <c r="VS74" s="55">
        <f t="shared" si="408"/>
      </c>
      <c r="VT74" s="54">
        <f t="shared" ref="VT74" si="695">RIGHT(IFERROR(VLOOKUP($B74,VT$4:VU$71,2,FALSE),""),2)</f>
      </c>
      <c r="VU74" s="55">
        <f t="shared" si="408"/>
      </c>
      <c r="VV74" s="54">
        <f t="shared" ref="VV74" si="696">RIGHT(IFERROR(VLOOKUP($B74,VV$4:VW$71,2,FALSE),""),2)</f>
      </c>
      <c r="VW74" s="55">
        <f t="shared" si="408"/>
      </c>
      <c r="VX74" s="54">
        <f t="shared" ref="VX74" si="697">RIGHT(IFERROR(VLOOKUP($B74,VX$4:VY$71,2,FALSE),""),2)</f>
      </c>
      <c r="VY74" s="55">
        <f t="shared" si="408"/>
      </c>
      <c r="VZ74" s="54">
        <f t="shared" ref="VZ74" si="698">RIGHT(IFERROR(VLOOKUP($B74,VZ$4:WA$71,2,FALSE),""),2)</f>
      </c>
      <c r="WA74" s="55">
        <f t="shared" si="408"/>
      </c>
      <c r="WB74" s="54">
        <f t="shared" ref="WB74" si="699">RIGHT(IFERROR(VLOOKUP($B74,WB$4:WC$71,2,FALSE),""),2)</f>
      </c>
      <c r="WC74" s="55">
        <f t="shared" si="408"/>
      </c>
      <c r="WD74" s="54">
        <f t="shared" ref="WD74" si="700">RIGHT(IFERROR(VLOOKUP($B74,WD$4:WE$71,2,FALSE),""),2)</f>
      </c>
      <c r="WE74" s="55">
        <f t="shared" si="408"/>
      </c>
      <c r="WF74" s="54">
        <f t="shared" ref="WF74" si="701">RIGHT(IFERROR(VLOOKUP($B74,WF$4:WG$71,2,FALSE),""),2)</f>
      </c>
      <c r="WG74" s="55">
        <f t="shared" si="408"/>
      </c>
      <c r="WH74" s="54">
        <f t="shared" ref="WH74" si="702">RIGHT(IFERROR(VLOOKUP($B74,WH$4:WI$71,2,FALSE),""),2)</f>
      </c>
      <c r="WI74" s="55">
        <f t="shared" si="408"/>
      </c>
      <c r="WJ74" s="54">
        <f t="shared" ref="WJ74" si="703">RIGHT(IFERROR(VLOOKUP($B74,WJ$4:WK$71,2,FALSE),""),2)</f>
      </c>
      <c r="WK74" s="55">
        <f t="shared" si="441"/>
      </c>
      <c r="WL74" s="54">
        <f t="shared" ref="WL74" si="704">RIGHT(IFERROR(VLOOKUP($B74,WL$4:WM$71,2,FALSE),""),2)</f>
      </c>
      <c r="WM74" s="55">
        <f t="shared" si="441"/>
      </c>
      <c r="WN74" s="54">
        <f t="shared" ref="WN74" si="705">RIGHT(IFERROR(VLOOKUP($B74,WN$4:WO$71,2,FALSE),""),2)</f>
      </c>
      <c r="WO74" s="55">
        <f t="shared" si="441"/>
      </c>
      <c r="WP74" s="54">
        <f t="shared" ref="WP74" si="706">RIGHT(IFERROR(VLOOKUP($B74,WP$4:WQ$71,2,FALSE),""),2)</f>
      </c>
      <c r="WQ74" s="55">
        <f t="shared" si="441"/>
      </c>
      <c r="WR74" s="54">
        <f t="shared" ref="WR74" si="707">RIGHT(IFERROR(VLOOKUP($B74,WR$4:WS$71,2,FALSE),""),2)</f>
      </c>
      <c r="WS74" s="55">
        <f t="shared" si="441"/>
      </c>
      <c r="WT74" s="54">
        <f t="shared" ref="WT74" si="708">RIGHT(IFERROR(VLOOKUP($B74,WT$4:WU$71,2,FALSE),""),2)</f>
      </c>
      <c r="WU74" s="55">
        <f t="shared" si="441"/>
      </c>
      <c r="WV74" s="54">
        <f t="shared" ref="WV74" si="709">RIGHT(IFERROR(VLOOKUP($B74,WV$4:WW$71,2,FALSE),""),2)</f>
      </c>
      <c r="WW74" s="55">
        <f t="shared" si="441"/>
      </c>
      <c r="WX74" s="54">
        <f t="shared" ref="WX74" si="710">RIGHT(IFERROR(VLOOKUP($B74,WX$4:WY$71,2,FALSE),""),2)</f>
      </c>
      <c r="WY74" s="55">
        <f t="shared" si="441"/>
      </c>
      <c r="WZ74" s="54">
        <f t="shared" ref="WZ74" si="711">RIGHT(IFERROR(VLOOKUP($B74,WZ$4:XA$71,2,FALSE),""),2)</f>
      </c>
      <c r="XA74" s="55">
        <f t="shared" si="441"/>
      </c>
      <c r="XB74" s="54">
        <f t="shared" ref="XB74" si="712">RIGHT(IFERROR(VLOOKUP($B74,XB$4:XC$71,2,FALSE),""),2)</f>
      </c>
      <c r="XC74" s="55">
        <f t="shared" si="441"/>
      </c>
      <c r="XD74" s="54">
        <f t="shared" ref="XD74" si="713">RIGHT(IFERROR(VLOOKUP($B74,XD$4:XE$71,2,FALSE),""),2)</f>
      </c>
      <c r="XE74" s="55">
        <f t="shared" si="441"/>
      </c>
      <c r="XF74" s="54">
        <f t="shared" ref="XF74" si="714">RIGHT(IFERROR(VLOOKUP($B74,XF$4:XG$71,2,FALSE),""),2)</f>
      </c>
      <c r="XG74" s="55">
        <f t="shared" si="441"/>
      </c>
      <c r="XH74" s="54">
        <f t="shared" ref="XH74" si="715">RIGHT(IFERROR(VLOOKUP($B74,XH$4:XI$71,2,FALSE),""),2)</f>
      </c>
      <c r="XI74" s="55">
        <f t="shared" si="441"/>
      </c>
      <c r="XJ74" s="54">
        <f t="shared" ref="XJ74" si="716">RIGHT(IFERROR(VLOOKUP($B74,XJ$4:XK$71,2,FALSE),""),2)</f>
      </c>
      <c r="XK74" s="55">
        <f t="shared" si="441"/>
      </c>
      <c r="XL74" s="54">
        <f t="shared" ref="XL74" si="717">RIGHT(IFERROR(VLOOKUP($B74,XL$4:XM$71,2,FALSE),""),2)</f>
      </c>
      <c r="XM74" s="55">
        <f t="shared" si="441"/>
      </c>
      <c r="XN74" s="54">
        <f t="shared" ref="XN74" si="718">RIGHT(IFERROR(VLOOKUP($B74,XN$4:XO$71,2,FALSE),""),2)</f>
      </c>
      <c r="XO74" s="55">
        <f t="shared" si="441"/>
      </c>
      <c r="XP74" s="54">
        <f t="shared" ref="XP74" si="719">RIGHT(IFERROR(VLOOKUP($B74,XP$4:XQ$71,2,FALSE),""),2)</f>
      </c>
      <c r="XQ74" s="55">
        <f t="shared" si="441"/>
      </c>
      <c r="XR74" s="54">
        <f t="shared" ref="XR74" si="720">RIGHT(IFERROR(VLOOKUP($B74,XR$4:XS$71,2,FALSE),""),2)</f>
      </c>
      <c r="XS74" s="55">
        <f t="shared" si="441"/>
      </c>
      <c r="XT74" s="54">
        <f t="shared" ref="XT74" si="721">RIGHT(IFERROR(VLOOKUP($B74,XT$4:XU$71,2,FALSE),""),2)</f>
      </c>
      <c r="XU74" s="55">
        <f t="shared" si="441"/>
      </c>
      <c r="XV74" s="54">
        <f t="shared" ref="XV74" si="722">RIGHT(IFERROR(VLOOKUP($B74,XV$4:XW$71,2,FALSE),""),2)</f>
      </c>
      <c r="XW74" s="55">
        <f t="shared" si="441"/>
      </c>
      <c r="XX74" s="54">
        <f t="shared" ref="XX74" si="723">RIGHT(IFERROR(VLOOKUP($B74,XX$4:XY$71,2,FALSE),""),2)</f>
      </c>
      <c r="XY74" s="55">
        <f t="shared" si="441"/>
      </c>
      <c r="XZ74" s="54">
        <f t="shared" ref="XZ74" si="724">RIGHT(IFERROR(VLOOKUP($B74,XZ$4:YA$71,2,FALSE),""),2)</f>
      </c>
      <c r="YA74" s="55">
        <f t="shared" si="441"/>
      </c>
      <c r="YB74" s="54">
        <f t="shared" ref="YB74" si="725">RIGHT(IFERROR(VLOOKUP($B74,YB$4:YC$71,2,FALSE),""),2)</f>
      </c>
      <c r="YC74" s="55">
        <f t="shared" si="441"/>
      </c>
      <c r="YD74" s="54">
        <f t="shared" ref="YD74" si="726">RIGHT(IFERROR(VLOOKUP($B74,YD$4:YE$71,2,FALSE),""),2)</f>
      </c>
      <c r="YE74" s="55">
        <f t="shared" si="441"/>
      </c>
      <c r="YF74" s="54">
        <f t="shared" ref="YF74" si="727">RIGHT(IFERROR(VLOOKUP($B74,YF$4:YG$71,2,FALSE),""),2)</f>
      </c>
      <c r="YG74" s="55">
        <f t="shared" si="441"/>
      </c>
      <c r="YH74" s="54">
        <f t="shared" ref="YH74" si="728">RIGHT(IFERROR(VLOOKUP($B74,YH$4:YI$71,2,FALSE),""),2)</f>
      </c>
      <c r="YI74" s="55">
        <f t="shared" si="441"/>
      </c>
      <c r="YJ74" s="54">
        <f t="shared" ref="YJ74" si="729">RIGHT(IFERROR(VLOOKUP($B74,YJ$4:YK$71,2,FALSE),""),2)</f>
      </c>
      <c r="YK74" s="55">
        <f t="shared" si="441"/>
      </c>
      <c r="YL74" s="54">
        <f t="shared" ref="YL74" si="730">RIGHT(IFERROR(VLOOKUP($B74,YL$4:YM$71,2,FALSE),""),2)</f>
      </c>
      <c r="YM74" s="55">
        <f t="shared" si="441"/>
      </c>
      <c r="YN74" s="54">
        <f t="shared" ref="YN74" si="731">RIGHT(IFERROR(VLOOKUP($B74,YN$4:YO$71,2,FALSE),""),2)</f>
      </c>
      <c r="YO74" s="55">
        <f t="shared" si="441"/>
      </c>
      <c r="YP74" s="54">
        <f t="shared" ref="YP74" si="732">RIGHT(IFERROR(VLOOKUP($B74,YP$4:YQ$71,2,FALSE),""),2)</f>
      </c>
      <c r="YQ74" s="55">
        <f t="shared" si="441"/>
      </c>
      <c r="YR74" s="54">
        <f t="shared" ref="YR74" si="733">RIGHT(IFERROR(VLOOKUP($B74,YR$4:YS$71,2,FALSE),""),2)</f>
      </c>
      <c r="YS74" s="55">
        <f t="shared" si="441"/>
      </c>
      <c r="YT74" s="54">
        <f t="shared" ref="YT74" si="734">RIGHT(IFERROR(VLOOKUP($B74,YT$4:YU$71,2,FALSE),""),2)</f>
      </c>
      <c r="YU74" s="55">
        <f t="shared" si="441"/>
      </c>
      <c r="YV74" s="54">
        <f t="shared" ref="YV74" si="735">RIGHT(IFERROR(VLOOKUP($B74,YV$4:YW$71,2,FALSE),""),2)</f>
      </c>
      <c r="YW74" s="55">
        <f t="shared" si="474"/>
      </c>
      <c r="YX74" s="54">
        <f t="shared" ref="YX74" si="736">RIGHT(IFERROR(VLOOKUP($B74,YX$4:YY$71,2,FALSE),""),2)</f>
      </c>
      <c r="YY74" s="55">
        <f t="shared" si="474"/>
      </c>
      <c r="YZ74" s="54">
        <f t="shared" ref="YZ74" si="737">RIGHT(IFERROR(VLOOKUP($B74,YZ$4:ZA$71,2,FALSE),""),2)</f>
      </c>
      <c r="ZA74" s="55">
        <f t="shared" si="474"/>
      </c>
      <c r="ZB74" s="54">
        <f t="shared" ref="ZB74" si="738">RIGHT(IFERROR(VLOOKUP($B74,ZB$4:ZC$71,2,FALSE),""),2)</f>
      </c>
      <c r="ZC74" s="55">
        <f t="shared" si="474"/>
      </c>
      <c r="ZD74" s="54">
        <f t="shared" ref="ZD74" si="739">RIGHT(IFERROR(VLOOKUP($B74,ZD$4:ZE$71,2,FALSE),""),2)</f>
      </c>
      <c r="ZE74" s="55">
        <f t="shared" si="474"/>
      </c>
      <c r="ZF74" s="54">
        <f t="shared" ref="ZF74" si="740">RIGHT(IFERROR(VLOOKUP($B74,ZF$4:ZG$71,2,FALSE),""),2)</f>
      </c>
      <c r="ZG74" s="55">
        <f t="shared" si="474"/>
      </c>
      <c r="ZH74" s="54">
        <f t="shared" ref="ZH74" si="741">RIGHT(IFERROR(VLOOKUP($B74,ZH$4:ZI$71,2,FALSE),""),2)</f>
      </c>
      <c r="ZI74" s="55">
        <f t="shared" si="474"/>
      </c>
      <c r="ZJ74" s="54">
        <f t="shared" ref="ZJ74" si="742">RIGHT(IFERROR(VLOOKUP($B74,ZJ$4:ZK$71,2,FALSE),""),2)</f>
      </c>
      <c r="ZK74" s="55">
        <f t="shared" si="474"/>
      </c>
      <c r="ZL74" s="54">
        <f t="shared" ref="ZL74" si="743">RIGHT(IFERROR(VLOOKUP($B74,ZL$4:ZM$71,2,FALSE),""),2)</f>
      </c>
      <c r="ZM74" s="55">
        <f t="shared" si="474"/>
      </c>
      <c r="ZN74" s="54">
        <f t="shared" ref="ZN74" si="744">RIGHT(IFERROR(VLOOKUP($B74,ZN$4:ZO$71,2,FALSE),""),2)</f>
      </c>
      <c r="ZO74" s="55">
        <f t="shared" si="474"/>
      </c>
      <c r="ZP74" s="54">
        <f t="shared" ref="ZP74" si="745">RIGHT(IFERROR(VLOOKUP($B74,ZP$4:ZQ$71,2,FALSE),""),2)</f>
      </c>
      <c r="ZQ74" s="55">
        <f t="shared" si="474"/>
      </c>
      <c r="ZR74" s="54">
        <f t="shared" ref="ZR74" si="746">RIGHT(IFERROR(VLOOKUP($B74,ZR$4:ZS$71,2,FALSE),""),2)</f>
      </c>
      <c r="ZS74" s="55">
        <f t="shared" si="474"/>
      </c>
      <c r="ZT74" s="54">
        <f t="shared" ref="ZT74" si="747">RIGHT(IFERROR(VLOOKUP($B74,ZT$4:ZU$71,2,FALSE),""),2)</f>
      </c>
      <c r="ZU74" s="55">
        <f t="shared" si="474"/>
      </c>
      <c r="ZV74" s="54">
        <f t="shared" ref="ZV74" si="748">RIGHT(IFERROR(VLOOKUP($B74,ZV$4:ZW$71,2,FALSE),""),2)</f>
      </c>
      <c r="ZW74" s="55">
        <f t="shared" si="474"/>
      </c>
      <c r="ZX74" s="54">
        <f t="shared" ref="ZX74" si="749">RIGHT(IFERROR(VLOOKUP($B74,ZX$4:ZY$71,2,FALSE),""),2)</f>
      </c>
      <c r="ZY74" s="55">
        <f t="shared" si="474"/>
      </c>
      <c r="ZZ74" s="54">
        <f t="shared" ref="ZZ74" si="750">RIGHT(IFERROR(VLOOKUP($B74,ZZ$4:AAA$71,2,FALSE),""),2)</f>
      </c>
      <c r="AAA74" s="55">
        <f t="shared" si="474"/>
      </c>
      <c r="AAB74" s="54">
        <f t="shared" ref="AAB74" si="751">RIGHT(IFERROR(VLOOKUP($B74,AAB$4:AAC$71,2,FALSE),""),2)</f>
      </c>
      <c r="AAC74" s="55">
        <f t="shared" si="474"/>
      </c>
      <c r="AAD74" s="54">
        <f t="shared" ref="AAD74" si="752">RIGHT(IFERROR(VLOOKUP($B74,AAD$4:AAE$71,2,FALSE),""),2)</f>
      </c>
      <c r="AAE74" s="55">
        <f t="shared" si="474"/>
      </c>
      <c r="AAF74" s="54">
        <f t="shared" ref="AAF74" si="753">RIGHT(IFERROR(VLOOKUP($B74,AAF$4:AAG$71,2,FALSE),""),2)</f>
      </c>
      <c r="AAG74" s="55">
        <f t="shared" si="474"/>
      </c>
      <c r="AAH74" s="54">
        <f t="shared" ref="AAH74" si="754">RIGHT(IFERROR(VLOOKUP($B74,AAH$4:AAI$71,2,FALSE),""),2)</f>
      </c>
      <c r="AAI74" s="55">
        <f t="shared" si="474"/>
      </c>
      <c r="AAJ74" s="54">
        <f t="shared" ref="AAJ74" si="755">RIGHT(IFERROR(VLOOKUP($B74,AAJ$4:AAK$71,2,FALSE),""),2)</f>
      </c>
      <c r="AAK74" s="55">
        <f t="shared" si="474"/>
      </c>
      <c r="AAL74" s="54">
        <f t="shared" ref="AAL74" si="756">RIGHT(IFERROR(VLOOKUP($B74,AAL$4:AAM$71,2,FALSE),""),2)</f>
      </c>
      <c r="AAM74" s="55">
        <f t="shared" si="474"/>
      </c>
      <c r="AAN74" s="54">
        <f t="shared" ref="AAN74" si="757">RIGHT(IFERROR(VLOOKUP($B74,AAN$4:AAO$71,2,FALSE),""),2)</f>
      </c>
      <c r="AAO74" s="55">
        <f t="shared" si="474"/>
      </c>
      <c r="AAP74" s="54">
        <f t="shared" ref="AAP74" si="758">RIGHT(IFERROR(VLOOKUP($B74,AAP$4:AAQ$71,2,FALSE),""),2)</f>
      </c>
      <c r="AAQ74" s="55">
        <f t="shared" si="474"/>
      </c>
      <c r="AAR74" s="54">
        <f t="shared" ref="AAR74" si="759">RIGHT(IFERROR(VLOOKUP($B74,AAR$4:AAS$71,2,FALSE),""),2)</f>
      </c>
      <c r="AAS74" s="55">
        <f t="shared" si="474"/>
      </c>
      <c r="AAT74" s="54">
        <f t="shared" ref="AAT74" si="760">RIGHT(IFERROR(VLOOKUP($B74,AAT$4:AAU$71,2,FALSE),""),2)</f>
      </c>
      <c r="AAU74" s="55">
        <f t="shared" si="474"/>
      </c>
      <c r="AAV74" s="54">
        <f t="shared" ref="AAV74" si="761">RIGHT(IFERROR(VLOOKUP($B74,AAV$4:AAW$71,2,FALSE),""),2)</f>
      </c>
      <c r="AAW74" s="55">
        <f t="shared" si="474"/>
      </c>
      <c r="AAX74" s="54">
        <f t="shared" ref="AAX74" si="762">RIGHT(IFERROR(VLOOKUP($B74,AAX$4:AAY$71,2,FALSE),""),2)</f>
      </c>
      <c r="AAY74" s="55">
        <f t="shared" si="474"/>
      </c>
      <c r="AAZ74" s="54">
        <f t="shared" ref="AAZ74" si="763">RIGHT(IFERROR(VLOOKUP($B74,AAZ$4:ABA$71,2,FALSE),""),2)</f>
      </c>
      <c r="ABA74" s="55">
        <f t="shared" si="474"/>
      </c>
      <c r="ABB74" s="54">
        <f t="shared" ref="ABB74" si="764">RIGHT(IFERROR(VLOOKUP($B74,ABB$4:ABC$71,2,FALSE),""),2)</f>
      </c>
      <c r="ABC74" s="55">
        <f t="shared" si="474"/>
      </c>
      <c r="ABD74" s="54">
        <f t="shared" ref="ABD74" si="765">RIGHT(IFERROR(VLOOKUP($B74,ABD$4:ABE$71,2,FALSE),""),2)</f>
      </c>
      <c r="ABE74" s="55">
        <f t="shared" si="474"/>
      </c>
      <c r="ABF74" s="54">
        <f t="shared" ref="ABF74" si="766">RIGHT(IFERROR(VLOOKUP($B74,ABF$4:ABG$71,2,FALSE),""),2)</f>
      </c>
      <c r="ABG74" s="55">
        <f t="shared" si="474"/>
      </c>
      <c r="ABH74" s="54">
        <f t="shared" ref="ABH74" si="767">RIGHT(IFERROR(VLOOKUP($B74,ABH$4:ABI$71,2,FALSE),""),2)</f>
      </c>
      <c r="ABI74" s="55">
        <f t="shared" si="507"/>
      </c>
      <c r="ABJ74" s="54">
        <f t="shared" ref="ABJ74" si="768">RIGHT(IFERROR(VLOOKUP($B74,ABJ$4:ABK$71,2,FALSE),""),2)</f>
      </c>
      <c r="ABK74" s="55">
        <f t="shared" si="507"/>
      </c>
      <c r="ABL74" s="54">
        <f t="shared" ref="ABL74" si="769">RIGHT(IFERROR(VLOOKUP($B74,ABL$4:ABM$71,2,FALSE),""),2)</f>
      </c>
      <c r="ABM74" s="55">
        <f t="shared" si="507"/>
      </c>
      <c r="ABN74" s="54">
        <f t="shared" ref="ABN74" si="770">RIGHT(IFERROR(VLOOKUP($B74,ABN$4:ABO$71,2,FALSE),""),2)</f>
      </c>
      <c r="ABO74" s="55">
        <f t="shared" si="507"/>
      </c>
      <c r="ABP74" s="54">
        <f t="shared" ref="ABP74" si="771">RIGHT(IFERROR(VLOOKUP($B74,ABP$4:ABQ$71,2,FALSE),""),2)</f>
      </c>
      <c r="ABQ74" s="55">
        <f t="shared" si="507"/>
      </c>
      <c r="ABR74" s="54">
        <f t="shared" ref="ABR74" si="772">RIGHT(IFERROR(VLOOKUP($B74,ABR$4:ABS$71,2,FALSE),""),2)</f>
      </c>
      <c r="ABS74" s="55">
        <f t="shared" si="507"/>
      </c>
      <c r="ABT74" s="54">
        <f t="shared" ref="ABT74" si="773">RIGHT(IFERROR(VLOOKUP($B74,ABT$4:ABU$71,2,FALSE),""),2)</f>
      </c>
      <c r="ABU74" s="55">
        <f t="shared" si="507"/>
      </c>
      <c r="ABV74" s="54">
        <f t="shared" ref="ABV74" si="774">RIGHT(IFERROR(VLOOKUP($B74,ABV$4:ABW$71,2,FALSE),""),2)</f>
      </c>
      <c r="ABW74" s="55">
        <f t="shared" si="507"/>
      </c>
      <c r="ABX74" s="54">
        <f t="shared" ref="ABX74" si="775">RIGHT(IFERROR(VLOOKUP($B74,ABX$4:ABY$71,2,FALSE),""),2)</f>
      </c>
      <c r="ABY74" s="55">
        <f t="shared" si="507"/>
      </c>
      <c r="ABZ74" s="54">
        <f t="shared" ref="ABZ74" si="776">RIGHT(IFERROR(VLOOKUP($B74,ABZ$4:ACA$71,2,FALSE),""),2)</f>
      </c>
      <c r="ACA74" s="55">
        <f t="shared" si="507"/>
      </c>
      <c r="ACB74" s="54">
        <f t="shared" ref="ACB74" si="777">RIGHT(IFERROR(VLOOKUP($B74,ACB$4:ACC$71,2,FALSE),""),2)</f>
      </c>
      <c r="ACC74" s="55">
        <f t="shared" si="507"/>
      </c>
      <c r="ACD74" s="54">
        <f t="shared" ref="ACD74" si="778">RIGHT(IFERROR(VLOOKUP($B74,ACD$4:ACE$71,2,FALSE),""),2)</f>
      </c>
      <c r="ACE74" s="55">
        <f t="shared" si="507"/>
      </c>
      <c r="ACF74" s="54">
        <f t="shared" ref="ACF74" si="779">RIGHT(IFERROR(VLOOKUP($B74,ACF$4:ACG$71,2,FALSE),""),2)</f>
      </c>
      <c r="ACG74" s="55">
        <f t="shared" si="507"/>
      </c>
      <c r="ACH74" s="54">
        <f t="shared" ref="ACH74" si="780">RIGHT(IFERROR(VLOOKUP($B74,ACH$4:ACI$71,2,FALSE),""),2)</f>
      </c>
      <c r="ACI74" s="55">
        <f t="shared" si="507"/>
      </c>
      <c r="ACJ74" s="54">
        <f t="shared" ref="ACJ74" si="781">RIGHT(IFERROR(VLOOKUP($B74,ACJ$4:ACK$71,2,FALSE),""),2)</f>
      </c>
      <c r="ACK74" s="55">
        <f t="shared" si="507"/>
      </c>
      <c r="ACL74" s="54">
        <f t="shared" ref="ACL74" si="782">RIGHT(IFERROR(VLOOKUP($B74,ACL$4:ACM$71,2,FALSE),""),2)</f>
      </c>
      <c r="ACM74" s="55">
        <f t="shared" si="507"/>
      </c>
      <c r="ACN74" s="54">
        <f t="shared" ref="ACN74" si="783">RIGHT(IFERROR(VLOOKUP($B74,ACN$4:ACO$71,2,FALSE),""),2)</f>
      </c>
      <c r="ACO74" s="55">
        <f t="shared" si="507"/>
      </c>
      <c r="ACP74" s="54">
        <f t="shared" ref="ACP74" si="784">RIGHT(IFERROR(VLOOKUP($B74,ACP$4:ACQ$71,2,FALSE),""),2)</f>
      </c>
      <c r="ACQ74" s="55">
        <f t="shared" si="507"/>
      </c>
      <c r="ACR74" s="54">
        <f t="shared" ref="ACR74" si="785">RIGHT(IFERROR(VLOOKUP($B74,ACR$4:ACS$71,2,FALSE),""),2)</f>
      </c>
      <c r="ACS74" s="55">
        <f t="shared" si="507"/>
      </c>
      <c r="ACT74" s="54">
        <f t="shared" ref="ACT74" si="786">RIGHT(IFERROR(VLOOKUP($B74,ACT$4:ACU$71,2,FALSE),""),2)</f>
      </c>
      <c r="ACU74" s="55">
        <f t="shared" si="507"/>
      </c>
      <c r="ACV74" s="54">
        <f t="shared" ref="ACV74" si="787">RIGHT(IFERROR(VLOOKUP($B74,ACV$4:ACW$71,2,FALSE),""),2)</f>
      </c>
      <c r="ACW74" s="55">
        <f t="shared" si="507"/>
      </c>
      <c r="ACX74" s="54">
        <f t="shared" ref="ACX74" si="788">RIGHT(IFERROR(VLOOKUP($B74,ACX$4:ACY$71,2,FALSE),""),2)</f>
      </c>
      <c r="ACY74" s="55">
        <f t="shared" si="507"/>
      </c>
      <c r="ACZ74" s="54">
        <f t="shared" ref="ACZ74" si="789">RIGHT(IFERROR(VLOOKUP($B74,ACZ$4:ADA$71,2,FALSE),""),2)</f>
      </c>
      <c r="ADA74" s="55">
        <f t="shared" si="507"/>
      </c>
      <c r="ADB74" s="54">
        <f t="shared" ref="ADB74" si="790">RIGHT(IFERROR(VLOOKUP($B74,ADB$4:ADC$71,2,FALSE),""),2)</f>
      </c>
      <c r="ADC74" s="55">
        <f t="shared" si="507"/>
      </c>
      <c r="ADD74" s="54">
        <f t="shared" ref="ADD74" si="791">RIGHT(IFERROR(VLOOKUP($B74,ADD$4:ADE$71,2,FALSE),""),2)</f>
      </c>
      <c r="ADE74" s="55">
        <f t="shared" si="507"/>
      </c>
      <c r="ADF74" s="54">
        <f t="shared" ref="ADF74" si="792">RIGHT(IFERROR(VLOOKUP($B74,ADF$4:ADG$71,2,FALSE),""),2)</f>
      </c>
      <c r="ADG74" s="55">
        <f t="shared" si="507"/>
      </c>
    </row>
    <row r="75" spans="1:787" ht="20.25" hidden="1" customHeight="1">
      <c r="A75" s="112">
        <v>3</v>
      </c>
      <c r="B75" s="115">
        <f>学年と名前を結合するシート!D4</f>
      </c>
      <c r="C75" s="113"/>
      <c r="D75" s="54">
        <f t="shared" si="533"/>
      </c>
      <c r="E75" s="55">
        <f t="shared" si="534"/>
      </c>
      <c r="F75" s="54">
        <f t="shared" ref="F75:BP82" si="793">RIGHT(IFERROR(VLOOKUP($B75,F$4:G$71,2,FALSE),""),2)</f>
      </c>
      <c r="G75" s="55">
        <f t="shared" si="1"/>
      </c>
      <c r="H75" s="54">
        <f t="shared" si="793"/>
      </c>
      <c r="I75" s="55">
        <f t="shared" si="3"/>
      </c>
      <c r="J75" s="54">
        <f t="shared" si="793"/>
      </c>
      <c r="K75" s="55">
        <f t="shared" si="5"/>
      </c>
      <c r="L75" s="54">
        <f t="shared" si="793"/>
      </c>
      <c r="M75" s="55">
        <f t="shared" si="7"/>
      </c>
      <c r="N75" s="54">
        <f t="shared" si="793"/>
      </c>
      <c r="O75" s="55">
        <f t="shared" si="9"/>
      </c>
      <c r="P75" s="54">
        <f t="shared" si="793"/>
      </c>
      <c r="Q75" s="55">
        <f t="shared" si="11"/>
      </c>
      <c r="R75" s="54">
        <f t="shared" si="793"/>
      </c>
      <c r="S75" s="55">
        <f t="shared" si="13"/>
      </c>
      <c r="T75" s="54">
        <f t="shared" si="793"/>
      </c>
      <c r="U75" s="55">
        <f t="shared" si="15"/>
      </c>
      <c r="V75" s="54">
        <f t="shared" si="793"/>
      </c>
      <c r="W75" s="55">
        <f t="shared" si="17"/>
      </c>
      <c r="X75" s="54">
        <f t="shared" si="793"/>
      </c>
      <c r="Y75" s="55">
        <f t="shared" si="19"/>
      </c>
      <c r="Z75" s="54">
        <f t="shared" si="793"/>
      </c>
      <c r="AA75" s="55">
        <f t="shared" si="21"/>
      </c>
      <c r="AB75" s="54">
        <f t="shared" si="793"/>
      </c>
      <c r="AC75" s="55">
        <f t="shared" si="23"/>
      </c>
      <c r="AD75" s="54">
        <f t="shared" si="793"/>
      </c>
      <c r="AE75" s="55">
        <f t="shared" si="25"/>
      </c>
      <c r="AF75" s="54">
        <f t="shared" si="793"/>
      </c>
      <c r="AG75" s="55">
        <f t="shared" si="27"/>
      </c>
      <c r="AH75" s="54">
        <f t="shared" si="793"/>
      </c>
      <c r="AI75" s="55">
        <f t="shared" si="29"/>
      </c>
      <c r="AJ75" s="54">
        <f t="shared" si="793"/>
      </c>
      <c r="AK75" s="55">
        <f t="shared" si="31"/>
      </c>
      <c r="AL75" s="54">
        <f t="shared" si="793"/>
      </c>
      <c r="AM75" s="55">
        <f t="shared" si="33"/>
      </c>
      <c r="AN75" s="54">
        <f t="shared" si="793"/>
      </c>
      <c r="AO75" s="55">
        <f t="shared" si="35"/>
      </c>
      <c r="AP75" s="54">
        <f t="shared" si="793"/>
      </c>
      <c r="AQ75" s="55">
        <f t="shared" si="37"/>
      </c>
      <c r="AR75" s="54">
        <f t="shared" si="793"/>
      </c>
      <c r="AS75" s="55">
        <f t="shared" si="39"/>
      </c>
      <c r="AT75" s="54">
        <f t="shared" si="793"/>
      </c>
      <c r="AU75" s="55">
        <f t="shared" si="41"/>
      </c>
      <c r="AV75" s="54">
        <f t="shared" si="793"/>
      </c>
      <c r="AW75" s="55">
        <f t="shared" si="43"/>
      </c>
      <c r="AX75" s="54">
        <f t="shared" si="793"/>
      </c>
      <c r="AY75" s="55">
        <f t="shared" si="45"/>
      </c>
      <c r="AZ75" s="54">
        <f t="shared" si="793"/>
      </c>
      <c r="BA75" s="55">
        <f t="shared" si="47"/>
      </c>
      <c r="BB75" s="54">
        <f t="shared" si="793"/>
      </c>
      <c r="BC75" s="55">
        <f t="shared" si="49"/>
      </c>
      <c r="BD75" s="54">
        <f t="shared" si="793"/>
      </c>
      <c r="BE75" s="55">
        <f t="shared" si="51"/>
      </c>
      <c r="BF75" s="54">
        <f t="shared" si="793"/>
      </c>
      <c r="BG75" s="55">
        <f t="shared" si="53"/>
      </c>
      <c r="BH75" s="54">
        <f t="shared" si="793"/>
      </c>
      <c r="BI75" s="55">
        <f t="shared" si="55"/>
      </c>
      <c r="BJ75" s="54">
        <f t="shared" si="793"/>
      </c>
      <c r="BK75" s="55">
        <f t="shared" si="57"/>
      </c>
      <c r="BL75" s="54">
        <f t="shared" si="793"/>
      </c>
      <c r="BM75" s="55">
        <f t="shared" si="59"/>
      </c>
      <c r="BN75" s="54">
        <f t="shared" si="793"/>
      </c>
      <c r="BO75" s="55">
        <f t="shared" si="61"/>
      </c>
      <c r="BP75" s="54">
        <f t="shared" si="793"/>
      </c>
      <c r="BQ75" s="55">
        <f t="shared" si="63"/>
      </c>
      <c r="BR75" s="54">
        <f t="shared" si="14"/>
      </c>
      <c r="BS75" s="55">
        <f t="shared" si="65"/>
      </c>
      <c r="BT75" s="54">
        <f t="shared" si="14"/>
      </c>
      <c r="BU75" s="55">
        <f t="shared" si="67"/>
      </c>
      <c r="BV75" s="54">
        <f t="shared" si="14"/>
      </c>
      <c r="BW75" s="55">
        <f t="shared" si="69"/>
      </c>
      <c r="BX75" s="54">
        <f t="shared" si="14"/>
      </c>
      <c r="BY75" s="55">
        <f t="shared" si="71"/>
      </c>
      <c r="BZ75" s="54">
        <f t="shared" si="14"/>
      </c>
      <c r="CA75" s="55">
        <f t="shared" si="73"/>
      </c>
      <c r="CB75" s="54">
        <f t="shared" si="14"/>
      </c>
      <c r="CC75" s="55">
        <f t="shared" si="75"/>
      </c>
      <c r="CD75" s="54">
        <f t="shared" si="14"/>
      </c>
      <c r="CE75" s="55">
        <f t="shared" si="77"/>
      </c>
      <c r="CF75" s="54">
        <f t="shared" si="78"/>
      </c>
      <c r="CG75" s="55">
        <f t="shared" si="79"/>
      </c>
      <c r="CH75" s="54">
        <f t="shared" si="78"/>
      </c>
      <c r="CI75" s="55">
        <f t="shared" si="81"/>
      </c>
      <c r="CJ75" s="54">
        <f t="shared" si="78"/>
      </c>
      <c r="CK75" s="55">
        <f t="shared" si="83"/>
      </c>
      <c r="CL75" s="54">
        <f t="shared" si="78"/>
      </c>
      <c r="CM75" s="55">
        <f t="shared" si="85"/>
      </c>
      <c r="CN75" s="54">
        <f t="shared" si="78"/>
      </c>
      <c r="CO75" s="55">
        <f t="shared" si="87"/>
      </c>
      <c r="CP75" s="54">
        <f t="shared" si="78"/>
      </c>
      <c r="CQ75" s="55">
        <f t="shared" si="89"/>
      </c>
      <c r="CR75" s="54">
        <f t="shared" si="78"/>
      </c>
      <c r="CS75" s="55">
        <f t="shared" si="91"/>
      </c>
      <c r="CT75" s="54">
        <f t="shared" si="78"/>
      </c>
      <c r="CU75" s="55">
        <f t="shared" si="93"/>
      </c>
      <c r="CV75" s="54">
        <f t="shared" si="78"/>
      </c>
      <c r="CW75" s="55">
        <f t="shared" si="95"/>
      </c>
      <c r="CX75" s="54">
        <f t="shared" si="78"/>
      </c>
      <c r="CY75" s="55">
        <f t="shared" si="97"/>
      </c>
      <c r="CZ75" s="54">
        <f t="shared" si="78"/>
      </c>
      <c r="DA75" s="55">
        <f t="shared" si="99"/>
      </c>
      <c r="DB75" s="54">
        <f t="shared" si="78"/>
      </c>
      <c r="DC75" s="55">
        <f t="shared" si="101"/>
      </c>
      <c r="DD75" s="54">
        <f t="shared" si="78"/>
      </c>
      <c r="DE75" s="55">
        <f t="shared" si="103"/>
      </c>
      <c r="DF75" s="54">
        <f t="shared" si="78"/>
      </c>
      <c r="DG75" s="55">
        <f t="shared" si="105"/>
      </c>
      <c r="DH75" s="54">
        <f t="shared" si="78"/>
      </c>
      <c r="DI75" s="55">
        <f t="shared" si="107"/>
      </c>
      <c r="DJ75" s="54">
        <f t="shared" si="78"/>
      </c>
      <c r="DK75" s="55">
        <f t="shared" si="109"/>
      </c>
      <c r="DL75" s="54">
        <f t="shared" si="110"/>
      </c>
      <c r="DM75" s="55">
        <f t="shared" si="111"/>
      </c>
      <c r="DN75" s="54">
        <f t="shared" si="110"/>
      </c>
      <c r="DO75" s="55">
        <f t="shared" si="113"/>
      </c>
      <c r="DP75" s="54">
        <f t="shared" si="110"/>
      </c>
      <c r="DQ75" s="55">
        <f t="shared" si="115"/>
      </c>
      <c r="DR75" s="54">
        <f t="shared" si="110"/>
      </c>
      <c r="DS75" s="55">
        <f t="shared" si="117"/>
      </c>
      <c r="DT75" s="54">
        <f t="shared" si="110"/>
      </c>
      <c r="DU75" s="55">
        <f t="shared" si="119"/>
      </c>
      <c r="DV75" s="54">
        <f t="shared" si="110"/>
      </c>
      <c r="DW75" s="55">
        <f t="shared" si="121"/>
      </c>
      <c r="DX75" s="54">
        <f t="shared" si="110"/>
      </c>
      <c r="DY75" s="55">
        <f t="shared" si="123"/>
      </c>
      <c r="DZ75" s="54">
        <f t="shared" si="110"/>
      </c>
      <c r="EA75" s="55">
        <f t="shared" si="125"/>
      </c>
      <c r="EB75" s="54">
        <f t="shared" si="110"/>
      </c>
      <c r="EC75" s="55">
        <f t="shared" si="127"/>
      </c>
      <c r="ED75" s="54">
        <f t="shared" si="110"/>
      </c>
      <c r="EE75" s="55">
        <f t="shared" si="129"/>
      </c>
      <c r="EF75" s="54">
        <f t="shared" si="110"/>
      </c>
      <c r="EG75" s="55">
        <f t="shared" si="131"/>
      </c>
      <c r="EH75" s="54">
        <f t="shared" si="110"/>
      </c>
      <c r="EI75" s="55">
        <f t="shared" si="133"/>
      </c>
      <c r="EJ75" s="54">
        <f t="shared" si="110"/>
      </c>
      <c r="EK75" s="55">
        <f t="shared" si="135"/>
      </c>
      <c r="EL75" s="54">
        <f t="shared" si="110"/>
      </c>
      <c r="EM75" s="55">
        <f t="shared" si="137"/>
      </c>
      <c r="EN75" s="54">
        <f t="shared" si="110"/>
      </c>
      <c r="EO75" s="55">
        <f t="shared" si="139"/>
      </c>
      <c r="EP75" s="54">
        <f t="shared" si="110"/>
      </c>
      <c r="EQ75" s="55">
        <f t="shared" si="141"/>
      </c>
      <c r="ER75" s="54">
        <f t="shared" si="142"/>
      </c>
      <c r="ES75" s="55">
        <f t="shared" si="143"/>
      </c>
      <c r="ET75" s="54">
        <f t="shared" si="142"/>
      </c>
      <c r="EU75" s="55">
        <f t="shared" si="145"/>
      </c>
      <c r="EV75" s="54">
        <f t="shared" si="142"/>
      </c>
      <c r="EW75" s="55">
        <f t="shared" si="147"/>
      </c>
      <c r="EX75" s="54">
        <f t="shared" si="142"/>
      </c>
      <c r="EY75" s="55">
        <f t="shared" si="149"/>
      </c>
      <c r="EZ75" s="54">
        <f t="shared" si="142"/>
      </c>
      <c r="FA75" s="55">
        <f t="shared" si="151"/>
      </c>
      <c r="FB75" s="54">
        <f t="shared" si="142"/>
      </c>
      <c r="FC75" s="55">
        <f t="shared" si="153"/>
      </c>
      <c r="FD75" s="54">
        <f t="shared" si="142"/>
      </c>
      <c r="FE75" s="55">
        <f t="shared" si="155"/>
      </c>
      <c r="FF75" s="54">
        <f t="shared" si="142"/>
      </c>
      <c r="FG75" s="55">
        <f t="shared" si="157"/>
      </c>
      <c r="FH75" s="54">
        <f t="shared" si="142"/>
      </c>
      <c r="FI75" s="55">
        <f t="shared" si="159"/>
      </c>
      <c r="FJ75" s="54">
        <f t="shared" si="142"/>
      </c>
      <c r="FK75" s="55">
        <f t="shared" si="161"/>
      </c>
      <c r="FL75" s="54">
        <f t="shared" si="142"/>
      </c>
      <c r="FM75" s="55">
        <f t="shared" si="163"/>
      </c>
      <c r="FN75" s="54">
        <f t="shared" si="142"/>
      </c>
      <c r="FO75" s="55">
        <f t="shared" si="165"/>
      </c>
      <c r="FP75" s="54">
        <f t="shared" si="142"/>
      </c>
      <c r="FQ75" s="55">
        <f t="shared" si="167"/>
      </c>
      <c r="FR75" s="54">
        <f t="shared" si="142"/>
      </c>
      <c r="FS75" s="55">
        <f t="shared" si="169"/>
      </c>
      <c r="FT75" s="54">
        <f t="shared" si="142"/>
      </c>
      <c r="FU75" s="55">
        <f t="shared" si="171"/>
      </c>
      <c r="FV75" s="54">
        <f t="shared" si="142"/>
      </c>
      <c r="FW75" s="55">
        <f t="shared" si="173"/>
      </c>
      <c r="FX75" s="54">
        <f t="shared" si="174"/>
      </c>
      <c r="FY75" s="55">
        <f t="shared" si="175"/>
      </c>
      <c r="FZ75" s="54">
        <f t="shared" si="174"/>
      </c>
      <c r="GA75" s="55">
        <f t="shared" si="177"/>
      </c>
      <c r="GB75" s="54">
        <f t="shared" si="174"/>
      </c>
      <c r="GC75" s="55">
        <f t="shared" si="179"/>
      </c>
      <c r="GD75" s="54">
        <f t="shared" si="174"/>
      </c>
      <c r="GE75" s="55">
        <f t="shared" si="181"/>
      </c>
      <c r="GF75" s="54">
        <f t="shared" si="174"/>
      </c>
      <c r="GG75" s="55">
        <f t="shared" si="183"/>
      </c>
      <c r="GH75" s="54">
        <f t="shared" si="174"/>
      </c>
      <c r="GI75" s="55">
        <f t="shared" si="185"/>
      </c>
      <c r="GJ75" s="54">
        <f t="shared" si="174"/>
      </c>
      <c r="GK75" s="55">
        <f t="shared" si="187"/>
      </c>
      <c r="GL75" s="54">
        <f t="shared" si="174"/>
      </c>
      <c r="GM75" s="55">
        <f t="shared" si="189"/>
      </c>
      <c r="GN75" s="54">
        <f t="shared" si="174"/>
      </c>
      <c r="GO75" s="55">
        <f t="shared" si="191"/>
      </c>
      <c r="GP75" s="54">
        <f t="shared" si="174"/>
      </c>
      <c r="GQ75" s="55">
        <f t="shared" si="193"/>
      </c>
      <c r="GR75" s="54">
        <f t="shared" si="174"/>
      </c>
      <c r="GS75" s="55">
        <f t="shared" si="195"/>
      </c>
      <c r="GT75" s="54">
        <f t="shared" si="174"/>
      </c>
      <c r="GU75" s="55">
        <f t="shared" si="197"/>
      </c>
      <c r="GV75" s="54">
        <f t="shared" si="174"/>
      </c>
      <c r="GW75" s="55">
        <f t="shared" si="199"/>
      </c>
      <c r="GX75" s="54">
        <f t="shared" si="174"/>
      </c>
      <c r="GY75" s="55">
        <f t="shared" si="201"/>
      </c>
      <c r="GZ75" s="54">
        <f t="shared" si="174"/>
      </c>
      <c r="HA75" s="55">
        <f t="shared" si="203"/>
      </c>
      <c r="HB75" s="54">
        <f t="shared" si="174"/>
      </c>
      <c r="HC75" s="55">
        <f t="shared" si="205"/>
      </c>
      <c r="HD75" s="54">
        <f t="shared" si="206"/>
      </c>
      <c r="HE75" s="55">
        <f t="shared" si="207"/>
      </c>
      <c r="HF75" s="54">
        <f t="shared" si="206"/>
      </c>
      <c r="HG75" s="55">
        <f t="shared" si="209"/>
      </c>
      <c r="HH75" s="54">
        <f t="shared" si="206"/>
      </c>
      <c r="HI75" s="55">
        <f t="shared" si="211"/>
      </c>
      <c r="HJ75" s="54">
        <f t="shared" si="206"/>
      </c>
      <c r="HK75" s="55">
        <f t="shared" si="213"/>
      </c>
      <c r="HL75" s="54">
        <f t="shared" si="206"/>
      </c>
      <c r="HM75" s="55">
        <f t="shared" si="215"/>
      </c>
      <c r="HN75" s="54">
        <f t="shared" si="206"/>
      </c>
      <c r="HO75" s="55">
        <f t="shared" si="217"/>
      </c>
      <c r="HP75" s="54">
        <f t="shared" si="206"/>
      </c>
      <c r="HQ75" s="55">
        <f t="shared" si="219"/>
      </c>
      <c r="HR75" s="54">
        <f t="shared" si="206"/>
      </c>
      <c r="HS75" s="55">
        <f t="shared" si="221"/>
      </c>
      <c r="HT75" s="54">
        <f t="shared" si="206"/>
      </c>
      <c r="HU75" s="55">
        <f t="shared" si="223"/>
      </c>
      <c r="HV75" s="54">
        <f t="shared" si="206"/>
      </c>
      <c r="HW75" s="55">
        <f t="shared" si="225"/>
      </c>
      <c r="HX75" s="54">
        <f t="shared" si="206"/>
      </c>
      <c r="HY75" s="55">
        <f t="shared" si="227"/>
      </c>
      <c r="HZ75" s="54">
        <f t="shared" si="206"/>
      </c>
      <c r="IA75" s="55">
        <f t="shared" si="229"/>
      </c>
      <c r="IB75" s="54">
        <f t="shared" si="206"/>
      </c>
      <c r="IC75" s="55">
        <f t="shared" si="231"/>
      </c>
      <c r="ID75" s="54">
        <f t="shared" si="206"/>
      </c>
      <c r="IE75" s="55">
        <f t="shared" si="233"/>
      </c>
      <c r="IF75" s="54">
        <f t="shared" si="206"/>
      </c>
      <c r="IG75" s="55">
        <f t="shared" si="235"/>
      </c>
      <c r="IH75" s="54">
        <f t="shared" si="206"/>
      </c>
      <c r="II75" s="55">
        <f t="shared" si="237"/>
      </c>
      <c r="IJ75" s="54">
        <f t="shared" si="238"/>
      </c>
      <c r="IK75" s="55">
        <f t="shared" si="239"/>
      </c>
      <c r="IL75" s="54">
        <f t="shared" si="238"/>
      </c>
      <c r="IM75" s="55">
        <f t="shared" si="241"/>
      </c>
      <c r="IN75" s="54">
        <f t="shared" si="238"/>
      </c>
      <c r="IO75" s="55">
        <f t="shared" si="243"/>
      </c>
      <c r="IP75" s="54">
        <f t="shared" si="238"/>
      </c>
      <c r="IQ75" s="55">
        <f t="shared" si="245"/>
      </c>
      <c r="IR75" s="54">
        <f t="shared" si="238"/>
      </c>
      <c r="IS75" s="55">
        <f t="shared" si="247"/>
      </c>
      <c r="IT75" s="54">
        <f t="shared" si="238"/>
      </c>
      <c r="IU75" s="55">
        <f t="shared" si="249"/>
      </c>
      <c r="IV75" s="54">
        <f t="shared" si="238"/>
      </c>
      <c r="IW75" s="55">
        <f t="shared" si="251"/>
      </c>
      <c r="IX75" s="54">
        <f t="shared" si="238"/>
      </c>
      <c r="IY75" s="55">
        <f t="shared" si="253"/>
      </c>
      <c r="IZ75" s="54">
        <f t="shared" si="238"/>
      </c>
      <c r="JA75" s="55">
        <f t="shared" si="255"/>
      </c>
      <c r="JB75" s="54">
        <f t="shared" si="238"/>
      </c>
      <c r="JC75" s="55">
        <f t="shared" si="257"/>
      </c>
      <c r="JD75" s="54">
        <f t="shared" si="238"/>
      </c>
      <c r="JE75" s="55">
        <f t="shared" si="259"/>
      </c>
      <c r="JF75" s="54">
        <f t="shared" si="238"/>
      </c>
      <c r="JG75" s="55">
        <f t="shared" si="261"/>
      </c>
      <c r="JH75" s="54">
        <f t="shared" si="238"/>
      </c>
      <c r="JI75" s="55">
        <f t="shared" si="263"/>
      </c>
      <c r="JJ75" s="54">
        <f t="shared" si="238"/>
      </c>
      <c r="JK75" s="55">
        <f t="shared" si="265"/>
      </c>
      <c r="JL75" s="54">
        <f t="shared" si="238"/>
      </c>
      <c r="JM75" s="55">
        <f t="shared" si="267"/>
      </c>
      <c r="JN75" s="54">
        <f t="shared" ref="JN75" si="794">RIGHT(IFERROR(VLOOKUP($B75,JN$4:JO$71,2,FALSE),""),2)</f>
      </c>
      <c r="JO75" s="55">
        <f t="shared" si="536"/>
      </c>
      <c r="JP75" s="54">
        <f t="shared" ref="JP75" si="795">RIGHT(IFERROR(VLOOKUP($B75,JP$4:JQ$71,2,FALSE),""),2)</f>
      </c>
      <c r="JQ75" s="55">
        <f t="shared" si="536"/>
      </c>
      <c r="JR75" s="54">
        <f t="shared" ref="JR75" si="796">RIGHT(IFERROR(VLOOKUP($B75,JR$4:JS$71,2,FALSE),""),2)</f>
      </c>
      <c r="JS75" s="55">
        <f t="shared" si="536"/>
      </c>
      <c r="JT75" s="54">
        <f t="shared" ref="JT75" si="797">RIGHT(IFERROR(VLOOKUP($B75,JT$4:JU$71,2,FALSE),""),2)</f>
      </c>
      <c r="JU75" s="55">
        <f t="shared" si="536"/>
      </c>
      <c r="JV75" s="54">
        <f t="shared" ref="JV75" si="798">RIGHT(IFERROR(VLOOKUP($B75,JV$4:JW$71,2,FALSE),""),2)</f>
      </c>
      <c r="JW75" s="55">
        <f t="shared" si="536"/>
      </c>
      <c r="JX75" s="54">
        <f t="shared" ref="JX75" si="799">RIGHT(IFERROR(VLOOKUP($B75,JX$4:JY$71,2,FALSE),""),2)</f>
      </c>
      <c r="JY75" s="55">
        <f t="shared" si="536"/>
      </c>
      <c r="JZ75" s="54">
        <f t="shared" ref="JZ75" si="800">RIGHT(IFERROR(VLOOKUP($B75,JZ$4:KA$71,2,FALSE),""),2)</f>
      </c>
      <c r="KA75" s="55">
        <f t="shared" si="536"/>
      </c>
      <c r="KB75" s="54">
        <f t="shared" ref="KB75" si="801">RIGHT(IFERROR(VLOOKUP($B75,KB$4:KC$71,2,FALSE),""),2)</f>
      </c>
      <c r="KC75" s="55">
        <f t="shared" si="536"/>
      </c>
      <c r="KD75" s="54">
        <f t="shared" ref="KD75" si="802">RIGHT(IFERROR(VLOOKUP($B75,KD$4:KE$71,2,FALSE),""),2)</f>
      </c>
      <c r="KE75" s="55">
        <f t="shared" si="536"/>
      </c>
      <c r="KF75" s="54">
        <f t="shared" ref="KF75" si="803">RIGHT(IFERROR(VLOOKUP($B75,KF$4:KG$71,2,FALSE),""),2)</f>
      </c>
      <c r="KG75" s="55">
        <f t="shared" si="536"/>
      </c>
      <c r="KH75" s="54">
        <f t="shared" ref="KH75" si="804">RIGHT(IFERROR(VLOOKUP($B75,KH$4:KI$71,2,FALSE),""),2)</f>
      </c>
      <c r="KI75" s="55">
        <f t="shared" si="536"/>
      </c>
      <c r="KJ75" s="54">
        <f t="shared" ref="KJ75" si="805">RIGHT(IFERROR(VLOOKUP($B75,KJ$4:KK$71,2,FALSE),""),2)</f>
      </c>
      <c r="KK75" s="55">
        <f t="shared" si="536"/>
      </c>
      <c r="KL75" s="54">
        <f t="shared" ref="KL75" si="806">RIGHT(IFERROR(VLOOKUP($B75,KL$4:KM$71,2,FALSE),""),2)</f>
      </c>
      <c r="KM75" s="55">
        <f t="shared" si="536"/>
      </c>
      <c r="KN75" s="54">
        <f t="shared" ref="KN75" si="807">RIGHT(IFERROR(VLOOKUP($B75,KN$4:KO$71,2,FALSE),""),2)</f>
      </c>
      <c r="KO75" s="55">
        <f t="shared" si="536"/>
      </c>
      <c r="KP75" s="54">
        <f t="shared" ref="KP75" si="808">RIGHT(IFERROR(VLOOKUP($B75,KP$4:KQ$71,2,FALSE),""),2)</f>
      </c>
      <c r="KQ75" s="55">
        <f t="shared" si="536"/>
      </c>
      <c r="KR75" s="54">
        <f t="shared" ref="KR75" si="809">RIGHT(IFERROR(VLOOKUP($B75,KR$4:KS$71,2,FALSE),""),2)</f>
      </c>
      <c r="KS75" s="55">
        <f t="shared" si="536"/>
      </c>
      <c r="KT75" s="54">
        <f t="shared" ref="KT75" si="810">RIGHT(IFERROR(VLOOKUP($B75,KT$4:KU$71,2,FALSE),""),2)</f>
      </c>
      <c r="KU75" s="55">
        <f t="shared" si="536"/>
      </c>
      <c r="KV75" s="54">
        <f t="shared" ref="KV75" si="811">RIGHT(IFERROR(VLOOKUP($B75,KV$4:KW$71,2,FALSE),""),2)</f>
      </c>
      <c r="KW75" s="55">
        <f t="shared" si="536"/>
      </c>
      <c r="KX75" s="54">
        <f t="shared" ref="KX75" si="812">RIGHT(IFERROR(VLOOKUP($B75,KX$4:KY$71,2,FALSE),""),2)</f>
      </c>
      <c r="KY75" s="55">
        <f t="shared" si="536"/>
      </c>
      <c r="KZ75" s="54">
        <f t="shared" ref="KZ75" si="813">RIGHT(IFERROR(VLOOKUP($B75,KZ$4:LA$71,2,FALSE),""),2)</f>
      </c>
      <c r="LA75" s="55">
        <f t="shared" si="536"/>
      </c>
      <c r="LB75" s="54">
        <f t="shared" ref="LB75" si="814">RIGHT(IFERROR(VLOOKUP($B75,LB$4:LC$71,2,FALSE),""),2)</f>
      </c>
      <c r="LC75" s="55">
        <f t="shared" si="536"/>
      </c>
      <c r="LD75" s="54">
        <f t="shared" ref="LD75" si="815">RIGHT(IFERROR(VLOOKUP($B75,LD$4:LE$71,2,FALSE),""),2)</f>
      </c>
      <c r="LE75" s="55">
        <f t="shared" si="536"/>
      </c>
      <c r="LF75" s="54">
        <f t="shared" ref="LF75" si="816">RIGHT(IFERROR(VLOOKUP($B75,LF$4:LG$71,2,FALSE),""),2)</f>
      </c>
      <c r="LG75" s="55">
        <f t="shared" si="536"/>
      </c>
      <c r="LH75" s="54">
        <f t="shared" ref="LH75" si="817">RIGHT(IFERROR(VLOOKUP($B75,LH$4:LI$71,2,FALSE),""),2)</f>
      </c>
      <c r="LI75" s="55">
        <f t="shared" si="536"/>
      </c>
      <c r="LJ75" s="54">
        <f t="shared" ref="LJ75" si="818">RIGHT(IFERROR(VLOOKUP($B75,LJ$4:LK$71,2,FALSE),""),2)</f>
      </c>
      <c r="LK75" s="55">
        <f t="shared" si="536"/>
      </c>
      <c r="LL75" s="54">
        <f t="shared" ref="LL75" si="819">RIGHT(IFERROR(VLOOKUP($B75,LL$4:LM$71,2,FALSE),""),2)</f>
      </c>
      <c r="LM75" s="55">
        <f t="shared" si="536"/>
      </c>
      <c r="LN75" s="54">
        <f t="shared" ref="LN75" si="820">RIGHT(IFERROR(VLOOKUP($B75,LN$4:LO$71,2,FALSE),""),2)</f>
      </c>
      <c r="LO75" s="55">
        <f t="shared" si="536"/>
      </c>
      <c r="LP75" s="54">
        <f t="shared" ref="LP75" si="821">RIGHT(IFERROR(VLOOKUP($B75,LP$4:LQ$71,2,FALSE),""),2)</f>
      </c>
      <c r="LQ75" s="55">
        <f t="shared" si="536"/>
      </c>
      <c r="LR75" s="54">
        <f t="shared" ref="LR75" si="822">RIGHT(IFERROR(VLOOKUP($B75,LR$4:LS$71,2,FALSE),""),2)</f>
      </c>
      <c r="LS75" s="55">
        <f t="shared" si="536"/>
      </c>
      <c r="LT75" s="54">
        <f t="shared" ref="LT75" si="823">RIGHT(IFERROR(VLOOKUP($B75,LT$4:LU$71,2,FALSE),""),2)</f>
      </c>
      <c r="LU75" s="55">
        <f t="shared" si="536"/>
      </c>
      <c r="LV75" s="54">
        <f t="shared" ref="LV75" si="824">RIGHT(IFERROR(VLOOKUP($B75,LV$4:LW$71,2,FALSE),""),2)</f>
      </c>
      <c r="LW75" s="55">
        <f t="shared" si="536"/>
      </c>
      <c r="LX75" s="54">
        <f t="shared" ref="LX75" si="825">RIGHT(IFERROR(VLOOKUP($B75,LX$4:LY$71,2,FALSE),""),2)</f>
      </c>
      <c r="LY75" s="55">
        <f t="shared" si="536"/>
      </c>
      <c r="LZ75" s="54">
        <f t="shared" ref="LZ75" si="826">RIGHT(IFERROR(VLOOKUP($B75,LZ$4:MA$71,2,FALSE),""),2)</f>
      </c>
      <c r="MA75" s="55">
        <f t="shared" si="276"/>
      </c>
      <c r="MB75" s="54">
        <f t="shared" ref="MB75" si="827">RIGHT(IFERROR(VLOOKUP($B75,MB$4:MC$71,2,FALSE),""),2)</f>
      </c>
      <c r="MC75" s="55">
        <f t="shared" si="276"/>
      </c>
      <c r="MD75" s="54">
        <f t="shared" ref="MD75" si="828">RIGHT(IFERROR(VLOOKUP($B75,MD$4:ME$71,2,FALSE),""),2)</f>
      </c>
      <c r="ME75" s="55">
        <f t="shared" si="276"/>
      </c>
      <c r="MF75" s="54">
        <f t="shared" ref="MF75" si="829">RIGHT(IFERROR(VLOOKUP($B75,MF$4:MG$71,2,FALSE),""),2)</f>
      </c>
      <c r="MG75" s="55">
        <f t="shared" si="276"/>
      </c>
      <c r="MH75" s="54">
        <f t="shared" ref="MH75" si="830">RIGHT(IFERROR(VLOOKUP($B75,MH$4:MI$71,2,FALSE),""),2)</f>
      </c>
      <c r="MI75" s="55">
        <f t="shared" si="276"/>
      </c>
      <c r="MJ75" s="54">
        <f t="shared" ref="MJ75" si="831">RIGHT(IFERROR(VLOOKUP($B75,MJ$4:MK$71,2,FALSE),""),2)</f>
      </c>
      <c r="MK75" s="55">
        <f t="shared" si="276"/>
      </c>
      <c r="ML75" s="54">
        <f t="shared" ref="ML75" si="832">RIGHT(IFERROR(VLOOKUP($B75,ML$4:MM$71,2,FALSE),""),2)</f>
      </c>
      <c r="MM75" s="55">
        <f t="shared" si="276"/>
      </c>
      <c r="MN75" s="54">
        <f t="shared" ref="MN75" si="833">RIGHT(IFERROR(VLOOKUP($B75,MN$4:MO$71,2,FALSE),""),2)</f>
      </c>
      <c r="MO75" s="55">
        <f t="shared" si="309"/>
      </c>
      <c r="MP75" s="54">
        <f t="shared" ref="MP75" si="834">RIGHT(IFERROR(VLOOKUP($B75,MP$4:MQ$71,2,FALSE),""),2)</f>
      </c>
      <c r="MQ75" s="55">
        <f t="shared" si="309"/>
      </c>
      <c r="MR75" s="54">
        <f t="shared" ref="MR75" si="835">RIGHT(IFERROR(VLOOKUP($B75,MR$4:MS$71,2,FALSE),""),2)</f>
      </c>
      <c r="MS75" s="55">
        <f t="shared" si="309"/>
      </c>
      <c r="MT75" s="54">
        <f t="shared" ref="MT75" si="836">RIGHT(IFERROR(VLOOKUP($B75,MT$4:MU$71,2,FALSE),""),2)</f>
      </c>
      <c r="MU75" s="55">
        <f t="shared" si="309"/>
      </c>
      <c r="MV75" s="54">
        <f t="shared" ref="MV75" si="837">RIGHT(IFERROR(VLOOKUP($B75,MV$4:MW$71,2,FALSE),""),2)</f>
      </c>
      <c r="MW75" s="55">
        <f t="shared" si="309"/>
      </c>
      <c r="MX75" s="54">
        <f t="shared" ref="MX75" si="838">RIGHT(IFERROR(VLOOKUP($B75,MX$4:MY$71,2,FALSE),""),2)</f>
      </c>
      <c r="MY75" s="55">
        <f t="shared" si="309"/>
      </c>
      <c r="MZ75" s="54">
        <f t="shared" ref="MZ75" si="839">RIGHT(IFERROR(VLOOKUP($B75,MZ$4:NA$71,2,FALSE),""),2)</f>
      </c>
      <c r="NA75" s="55">
        <f t="shared" si="309"/>
      </c>
      <c r="NB75" s="54">
        <f t="shared" ref="NB75" si="840">RIGHT(IFERROR(VLOOKUP($B75,NB$4:NC$71,2,FALSE),""),2)</f>
      </c>
      <c r="NC75" s="55">
        <f t="shared" si="309"/>
      </c>
      <c r="ND75" s="54">
        <f t="shared" ref="ND75" si="841">RIGHT(IFERROR(VLOOKUP($B75,ND$4:NE$71,2,FALSE),""),2)</f>
      </c>
      <c r="NE75" s="55">
        <f t="shared" si="309"/>
      </c>
      <c r="NF75" s="54">
        <f t="shared" ref="NF75" si="842">RIGHT(IFERROR(VLOOKUP($B75,NF$4:NG$71,2,FALSE),""),2)</f>
      </c>
      <c r="NG75" s="55">
        <f t="shared" si="309"/>
      </c>
      <c r="NH75" s="54">
        <f t="shared" ref="NH75" si="843">RIGHT(IFERROR(VLOOKUP($B75,NH$4:NI$71,2,FALSE),""),2)</f>
      </c>
      <c r="NI75" s="55">
        <f t="shared" si="309"/>
      </c>
      <c r="NJ75" s="54">
        <f t="shared" ref="NJ75" si="844">RIGHT(IFERROR(VLOOKUP($B75,NJ$4:NK$71,2,FALSE),""),2)</f>
      </c>
      <c r="NK75" s="55">
        <f t="shared" si="309"/>
      </c>
      <c r="NL75" s="54">
        <f t="shared" ref="NL75" si="845">RIGHT(IFERROR(VLOOKUP($B75,NL$4:NM$71,2,FALSE),""),2)</f>
      </c>
      <c r="NM75" s="55">
        <f t="shared" si="309"/>
      </c>
      <c r="NN75" s="54">
        <f t="shared" ref="NN75" si="846">RIGHT(IFERROR(VLOOKUP($B75,NN$4:NO$71,2,FALSE),""),2)</f>
      </c>
      <c r="NO75" s="55">
        <f t="shared" si="309"/>
      </c>
      <c r="NP75" s="54">
        <f t="shared" ref="NP75" si="847">RIGHT(IFERROR(VLOOKUP($B75,NP$4:NQ$71,2,FALSE),""),2)</f>
      </c>
      <c r="NQ75" s="55">
        <f t="shared" si="309"/>
      </c>
      <c r="NR75" s="54">
        <f t="shared" ref="NR75" si="848">RIGHT(IFERROR(VLOOKUP($B75,NR$4:NS$71,2,FALSE),""),2)</f>
      </c>
      <c r="NS75" s="55">
        <f t="shared" si="309"/>
      </c>
      <c r="NT75" s="54">
        <f t="shared" ref="NT75" si="849">RIGHT(IFERROR(VLOOKUP($B75,NT$4:NU$71,2,FALSE),""),2)</f>
      </c>
      <c r="NU75" s="55">
        <f t="shared" si="309"/>
      </c>
      <c r="NV75" s="54">
        <f t="shared" ref="NV75" si="850">RIGHT(IFERROR(VLOOKUP($B75,NV$4:NW$71,2,FALSE),""),2)</f>
      </c>
      <c r="NW75" s="55">
        <f t="shared" si="309"/>
      </c>
      <c r="NX75" s="54">
        <f t="shared" ref="NX75" si="851">RIGHT(IFERROR(VLOOKUP($B75,NX$4:NY$71,2,FALSE),""),2)</f>
      </c>
      <c r="NY75" s="55">
        <f t="shared" si="309"/>
      </c>
      <c r="NZ75" s="54">
        <f t="shared" ref="NZ75" si="852">RIGHT(IFERROR(VLOOKUP($B75,NZ$4:OA$71,2,FALSE),""),2)</f>
      </c>
      <c r="OA75" s="55">
        <f t="shared" si="309"/>
      </c>
      <c r="OB75" s="54">
        <f t="shared" ref="OB75" si="853">RIGHT(IFERROR(VLOOKUP($B75,OB$4:OC$71,2,FALSE),""),2)</f>
      </c>
      <c r="OC75" s="55">
        <f t="shared" si="309"/>
      </c>
      <c r="OD75" s="54">
        <f t="shared" ref="OD75" si="854">RIGHT(IFERROR(VLOOKUP($B75,OD$4:OE$71,2,FALSE),""),2)</f>
      </c>
      <c r="OE75" s="55">
        <f t="shared" si="309"/>
      </c>
      <c r="OF75" s="54">
        <f t="shared" ref="OF75" si="855">RIGHT(IFERROR(VLOOKUP($B75,OF$4:OG$71,2,FALSE),""),2)</f>
      </c>
      <c r="OG75" s="55">
        <f t="shared" si="309"/>
      </c>
      <c r="OH75" s="54">
        <f t="shared" ref="OH75" si="856">RIGHT(IFERROR(VLOOKUP($B75,OH$4:OI$71,2,FALSE),""),2)</f>
      </c>
      <c r="OI75" s="55">
        <f t="shared" si="309"/>
      </c>
      <c r="OJ75" s="54">
        <f t="shared" ref="OJ75" si="857">RIGHT(IFERROR(VLOOKUP($B75,OJ$4:OK$71,2,FALSE),""),2)</f>
      </c>
      <c r="OK75" s="55">
        <f t="shared" si="309"/>
      </c>
      <c r="OL75" s="54">
        <f t="shared" ref="OL75" si="858">RIGHT(IFERROR(VLOOKUP($B75,OL$4:OM$71,2,FALSE),""),2)</f>
      </c>
      <c r="OM75" s="55">
        <f t="shared" si="309"/>
      </c>
      <c r="ON75" s="54">
        <f t="shared" ref="ON75" si="859">RIGHT(IFERROR(VLOOKUP($B75,ON$4:OO$71,2,FALSE),""),2)</f>
      </c>
      <c r="OO75" s="55">
        <f t="shared" si="309"/>
      </c>
      <c r="OP75" s="54">
        <f t="shared" ref="OP75" si="860">RIGHT(IFERROR(VLOOKUP($B75,OP$4:OQ$71,2,FALSE),""),2)</f>
      </c>
      <c r="OQ75" s="55">
        <f t="shared" si="309"/>
      </c>
      <c r="OR75" s="54">
        <f t="shared" ref="OR75" si="861">RIGHT(IFERROR(VLOOKUP($B75,OR$4:OS$71,2,FALSE),""),2)</f>
      </c>
      <c r="OS75" s="55">
        <f t="shared" si="309"/>
      </c>
      <c r="OT75" s="54">
        <f t="shared" ref="OT75" si="862">RIGHT(IFERROR(VLOOKUP($B75,OT$4:OU$71,2,FALSE),""),2)</f>
      </c>
      <c r="OU75" s="55">
        <f t="shared" si="309"/>
      </c>
      <c r="OV75" s="54">
        <f t="shared" ref="OV75" si="863">RIGHT(IFERROR(VLOOKUP($B75,OV$4:OW$71,2,FALSE),""),2)</f>
      </c>
      <c r="OW75" s="55">
        <f t="shared" si="309"/>
      </c>
      <c r="OX75" s="54">
        <f t="shared" ref="OX75" si="864">RIGHT(IFERROR(VLOOKUP($B75,OX$4:OY$71,2,FALSE),""),2)</f>
      </c>
      <c r="OY75" s="55">
        <f t="shared" si="309"/>
      </c>
      <c r="OZ75" s="54">
        <f t="shared" ref="OZ75" si="865">RIGHT(IFERROR(VLOOKUP($B75,OZ$4:PA$71,2,FALSE),""),2)</f>
      </c>
      <c r="PA75" s="55">
        <f t="shared" si="342"/>
      </c>
      <c r="PB75" s="54">
        <f t="shared" ref="PB75" si="866">RIGHT(IFERROR(VLOOKUP($B75,PB$4:PC$71,2,FALSE),""),2)</f>
      </c>
      <c r="PC75" s="55">
        <f t="shared" si="342"/>
      </c>
      <c r="PD75" s="54">
        <f t="shared" ref="PD75" si="867">RIGHT(IFERROR(VLOOKUP($B75,PD$4:PE$71,2,FALSE),""),2)</f>
      </c>
      <c r="PE75" s="55">
        <f t="shared" si="342"/>
      </c>
      <c r="PF75" s="54">
        <f t="shared" ref="PF75" si="868">RIGHT(IFERROR(VLOOKUP($B75,PF$4:PG$71,2,FALSE),""),2)</f>
      </c>
      <c r="PG75" s="55">
        <f t="shared" si="342"/>
      </c>
      <c r="PH75" s="54">
        <f t="shared" ref="PH75" si="869">RIGHT(IFERROR(VLOOKUP($B75,PH$4:PI$71,2,FALSE),""),2)</f>
      </c>
      <c r="PI75" s="55">
        <f t="shared" si="342"/>
      </c>
      <c r="PJ75" s="54">
        <f t="shared" ref="PJ75" si="870">RIGHT(IFERROR(VLOOKUP($B75,PJ$4:PK$71,2,FALSE),""),2)</f>
      </c>
      <c r="PK75" s="55">
        <f t="shared" si="342"/>
      </c>
      <c r="PL75" s="54">
        <f t="shared" ref="PL75" si="871">RIGHT(IFERROR(VLOOKUP($B75,PL$4:PM$71,2,FALSE),""),2)</f>
      </c>
      <c r="PM75" s="55">
        <f t="shared" si="342"/>
      </c>
      <c r="PN75" s="54">
        <f t="shared" ref="PN75" si="872">RIGHT(IFERROR(VLOOKUP($B75,PN$4:PO$71,2,FALSE),""),2)</f>
      </c>
      <c r="PO75" s="55">
        <f t="shared" si="342"/>
      </c>
      <c r="PP75" s="54">
        <f t="shared" ref="PP75" si="873">RIGHT(IFERROR(VLOOKUP($B75,PP$4:PQ$71,2,FALSE),""),2)</f>
      </c>
      <c r="PQ75" s="55">
        <f t="shared" si="342"/>
      </c>
      <c r="PR75" s="54">
        <f t="shared" ref="PR75" si="874">RIGHT(IFERROR(VLOOKUP($B75,PR$4:PS$71,2,FALSE),""),2)</f>
      </c>
      <c r="PS75" s="55">
        <f t="shared" si="342"/>
      </c>
      <c r="PT75" s="54">
        <f t="shared" ref="PT75" si="875">RIGHT(IFERROR(VLOOKUP($B75,PT$4:PU$71,2,FALSE),""),2)</f>
      </c>
      <c r="PU75" s="55">
        <f t="shared" si="342"/>
      </c>
      <c r="PV75" s="54">
        <f t="shared" ref="PV75" si="876">RIGHT(IFERROR(VLOOKUP($B75,PV$4:PW$71,2,FALSE),""),2)</f>
      </c>
      <c r="PW75" s="55">
        <f t="shared" si="342"/>
      </c>
      <c r="PX75" s="54">
        <f t="shared" ref="PX75" si="877">RIGHT(IFERROR(VLOOKUP($B75,PX$4:PY$71,2,FALSE),""),2)</f>
      </c>
      <c r="PY75" s="55">
        <f t="shared" si="342"/>
      </c>
      <c r="PZ75" s="54">
        <f t="shared" ref="PZ75" si="878">RIGHT(IFERROR(VLOOKUP($B75,PZ$4:QA$71,2,FALSE),""),2)</f>
      </c>
      <c r="QA75" s="55">
        <f t="shared" si="342"/>
      </c>
      <c r="QB75" s="54">
        <f t="shared" ref="QB75" si="879">RIGHT(IFERROR(VLOOKUP($B75,QB$4:QC$71,2,FALSE),""),2)</f>
      </c>
      <c r="QC75" s="55">
        <f t="shared" si="342"/>
      </c>
      <c r="QD75" s="54">
        <f t="shared" ref="QD75" si="880">RIGHT(IFERROR(VLOOKUP($B75,QD$4:QE$71,2,FALSE),""),2)</f>
      </c>
      <c r="QE75" s="55">
        <f t="shared" si="342"/>
      </c>
      <c r="QF75" s="54">
        <f t="shared" ref="QF75" si="881">RIGHT(IFERROR(VLOOKUP($B75,QF$4:QG$71,2,FALSE),""),2)</f>
      </c>
      <c r="QG75" s="55">
        <f t="shared" si="342"/>
      </c>
      <c r="QH75" s="54">
        <f t="shared" ref="QH75" si="882">RIGHT(IFERROR(VLOOKUP($B75,QH$4:QI$71,2,FALSE),""),2)</f>
      </c>
      <c r="QI75" s="55">
        <f t="shared" si="342"/>
      </c>
      <c r="QJ75" s="54">
        <f t="shared" ref="QJ75" si="883">RIGHT(IFERROR(VLOOKUP($B75,QJ$4:QK$71,2,FALSE),""),2)</f>
      </c>
      <c r="QK75" s="55">
        <f t="shared" si="342"/>
      </c>
      <c r="QL75" s="54">
        <f t="shared" ref="QL75" si="884">RIGHT(IFERROR(VLOOKUP($B75,QL$4:QM$71,2,FALSE),""),2)</f>
      </c>
      <c r="QM75" s="55">
        <f t="shared" si="342"/>
      </c>
      <c r="QN75" s="54">
        <f t="shared" ref="QN75" si="885">RIGHT(IFERROR(VLOOKUP($B75,QN$4:QO$71,2,FALSE),""),2)</f>
      </c>
      <c r="QO75" s="55">
        <f t="shared" si="342"/>
      </c>
      <c r="QP75" s="54">
        <f t="shared" ref="QP75" si="886">RIGHT(IFERROR(VLOOKUP($B75,QP$4:QQ$71,2,FALSE),""),2)</f>
      </c>
      <c r="QQ75" s="55">
        <f t="shared" si="342"/>
      </c>
      <c r="QR75" s="54">
        <f t="shared" ref="QR75" si="887">RIGHT(IFERROR(VLOOKUP($B75,QR$4:QS$71,2,FALSE),""),2)</f>
      </c>
      <c r="QS75" s="55">
        <f t="shared" si="342"/>
      </c>
      <c r="QT75" s="54">
        <f t="shared" ref="QT75" si="888">RIGHT(IFERROR(VLOOKUP($B75,QT$4:QU$71,2,FALSE),""),2)</f>
      </c>
      <c r="QU75" s="55">
        <f t="shared" si="342"/>
      </c>
      <c r="QV75" s="54">
        <f t="shared" ref="QV75" si="889">RIGHT(IFERROR(VLOOKUP($B75,QV$4:QW$71,2,FALSE),""),2)</f>
      </c>
      <c r="QW75" s="55">
        <f t="shared" si="342"/>
      </c>
      <c r="QX75" s="54">
        <f t="shared" ref="QX75" si="890">RIGHT(IFERROR(VLOOKUP($B75,QX$4:QY$71,2,FALSE),""),2)</f>
      </c>
      <c r="QY75" s="55">
        <f t="shared" si="342"/>
      </c>
      <c r="QZ75" s="54">
        <f t="shared" ref="QZ75" si="891">RIGHT(IFERROR(VLOOKUP($B75,QZ$4:RA$71,2,FALSE),""),2)</f>
      </c>
      <c r="RA75" s="55">
        <f t="shared" si="342"/>
      </c>
      <c r="RB75" s="54">
        <f t="shared" ref="RB75" si="892">RIGHT(IFERROR(VLOOKUP($B75,RB$4:RC$71,2,FALSE),""),2)</f>
      </c>
      <c r="RC75" s="55">
        <f t="shared" si="342"/>
      </c>
      <c r="RD75" s="54">
        <f t="shared" ref="RD75" si="893">RIGHT(IFERROR(VLOOKUP($B75,RD$4:RE$71,2,FALSE),""),2)</f>
      </c>
      <c r="RE75" s="55">
        <f t="shared" si="342"/>
      </c>
      <c r="RF75" s="54">
        <f t="shared" ref="RF75" si="894">RIGHT(IFERROR(VLOOKUP($B75,RF$4:RG$71,2,FALSE),""),2)</f>
      </c>
      <c r="RG75" s="55">
        <f t="shared" si="342"/>
      </c>
      <c r="RH75" s="54">
        <f t="shared" ref="RH75" si="895">RIGHT(IFERROR(VLOOKUP($B75,RH$4:RI$71,2,FALSE),""),2)</f>
      </c>
      <c r="RI75" s="55">
        <f t="shared" si="342"/>
      </c>
      <c r="RJ75" s="54">
        <f t="shared" ref="RJ75" si="896">RIGHT(IFERROR(VLOOKUP($B75,RJ$4:RK$71,2,FALSE),""),2)</f>
      </c>
      <c r="RK75" s="55">
        <f t="shared" si="342"/>
      </c>
      <c r="RL75" s="54">
        <f t="shared" ref="RL75" si="897">RIGHT(IFERROR(VLOOKUP($B75,RL$4:RM$71,2,FALSE),""),2)</f>
      </c>
      <c r="RM75" s="55">
        <f t="shared" si="375"/>
      </c>
      <c r="RN75" s="54">
        <f t="shared" ref="RN75" si="898">RIGHT(IFERROR(VLOOKUP($B75,RN$4:RO$71,2,FALSE),""),2)</f>
      </c>
      <c r="RO75" s="55">
        <f t="shared" si="375"/>
      </c>
      <c r="RP75" s="54">
        <f t="shared" ref="RP75" si="899">RIGHT(IFERROR(VLOOKUP($B75,RP$4:RQ$71,2,FALSE),""),2)</f>
      </c>
      <c r="RQ75" s="55">
        <f t="shared" si="375"/>
      </c>
      <c r="RR75" s="54">
        <f t="shared" ref="RR75" si="900">RIGHT(IFERROR(VLOOKUP($B75,RR$4:RS$71,2,FALSE),""),2)</f>
      </c>
      <c r="RS75" s="55">
        <f t="shared" si="375"/>
      </c>
      <c r="RT75" s="54">
        <f t="shared" ref="RT75" si="901">RIGHT(IFERROR(VLOOKUP($B75,RT$4:RU$71,2,FALSE),""),2)</f>
      </c>
      <c r="RU75" s="55">
        <f t="shared" si="375"/>
      </c>
      <c r="RV75" s="54">
        <f t="shared" ref="RV75" si="902">RIGHT(IFERROR(VLOOKUP($B75,RV$4:RW$71,2,FALSE),""),2)</f>
      </c>
      <c r="RW75" s="55">
        <f t="shared" si="375"/>
      </c>
      <c r="RX75" s="54">
        <f t="shared" ref="RX75" si="903">RIGHT(IFERROR(VLOOKUP($B75,RX$4:RY$71,2,FALSE),""),2)</f>
      </c>
      <c r="RY75" s="55">
        <f t="shared" si="375"/>
      </c>
      <c r="RZ75" s="54">
        <f t="shared" ref="RZ75" si="904">RIGHT(IFERROR(VLOOKUP($B75,RZ$4:SA$71,2,FALSE),""),2)</f>
      </c>
      <c r="SA75" s="55">
        <f t="shared" si="375"/>
      </c>
      <c r="SB75" s="54">
        <f t="shared" ref="SB75" si="905">RIGHT(IFERROR(VLOOKUP($B75,SB$4:SC$71,2,FALSE),""),2)</f>
      </c>
      <c r="SC75" s="55">
        <f t="shared" si="375"/>
      </c>
      <c r="SD75" s="54">
        <f t="shared" ref="SD75" si="906">RIGHT(IFERROR(VLOOKUP($B75,SD$4:SE$71,2,FALSE),""),2)</f>
      </c>
      <c r="SE75" s="55">
        <f t="shared" si="375"/>
      </c>
      <c r="SF75" s="54">
        <f t="shared" ref="SF75" si="907">RIGHT(IFERROR(VLOOKUP($B75,SF$4:SG$71,2,FALSE),""),2)</f>
      </c>
      <c r="SG75" s="55">
        <f t="shared" si="375"/>
      </c>
      <c r="SH75" s="54">
        <f t="shared" ref="SH75" si="908">RIGHT(IFERROR(VLOOKUP($B75,SH$4:SI$71,2,FALSE),""),2)</f>
      </c>
      <c r="SI75" s="55">
        <f t="shared" si="375"/>
      </c>
      <c r="SJ75" s="54">
        <f t="shared" ref="SJ75" si="909">RIGHT(IFERROR(VLOOKUP($B75,SJ$4:SK$71,2,FALSE),""),2)</f>
      </c>
      <c r="SK75" s="55">
        <f t="shared" si="375"/>
      </c>
      <c r="SL75" s="54">
        <f t="shared" ref="SL75" si="910">RIGHT(IFERROR(VLOOKUP($B75,SL$4:SM$71,2,FALSE),""),2)</f>
      </c>
      <c r="SM75" s="55">
        <f t="shared" si="375"/>
      </c>
      <c r="SN75" s="54">
        <f t="shared" ref="SN75" si="911">RIGHT(IFERROR(VLOOKUP($B75,SN$4:SO$71,2,FALSE),""),2)</f>
      </c>
      <c r="SO75" s="55">
        <f t="shared" si="375"/>
      </c>
      <c r="SP75" s="54">
        <f t="shared" ref="SP75" si="912">RIGHT(IFERROR(VLOOKUP($B75,SP$4:SQ$71,2,FALSE),""),2)</f>
      </c>
      <c r="SQ75" s="55">
        <f t="shared" si="375"/>
      </c>
      <c r="SR75" s="54">
        <f t="shared" ref="SR75" si="913">RIGHT(IFERROR(VLOOKUP($B75,SR$4:SS$71,2,FALSE),""),2)</f>
      </c>
      <c r="SS75" s="55">
        <f t="shared" si="375"/>
      </c>
      <c r="ST75" s="54">
        <f t="shared" ref="ST75" si="914">RIGHT(IFERROR(VLOOKUP($B75,ST$4:SU$71,2,FALSE),""),2)</f>
      </c>
      <c r="SU75" s="55">
        <f t="shared" si="375"/>
      </c>
      <c r="SV75" s="54">
        <f t="shared" ref="SV75" si="915">RIGHT(IFERROR(VLOOKUP($B75,SV$4:SW$71,2,FALSE),""),2)</f>
      </c>
      <c r="SW75" s="55">
        <f t="shared" si="375"/>
      </c>
      <c r="SX75" s="54">
        <f t="shared" ref="SX75" si="916">RIGHT(IFERROR(VLOOKUP($B75,SX$4:SY$71,2,FALSE),""),2)</f>
      </c>
      <c r="SY75" s="55">
        <f t="shared" si="375"/>
      </c>
      <c r="SZ75" s="54">
        <f t="shared" ref="SZ75" si="917">RIGHT(IFERROR(VLOOKUP($B75,SZ$4:TA$71,2,FALSE),""),2)</f>
      </c>
      <c r="TA75" s="55">
        <f t="shared" si="375"/>
      </c>
      <c r="TB75" s="54">
        <f t="shared" ref="TB75" si="918">RIGHT(IFERROR(VLOOKUP($B75,TB$4:TC$71,2,FALSE),""),2)</f>
      </c>
      <c r="TC75" s="55">
        <f t="shared" si="375"/>
      </c>
      <c r="TD75" s="54">
        <f t="shared" ref="TD75" si="919">RIGHT(IFERROR(VLOOKUP($B75,TD$4:TE$71,2,FALSE),""),2)</f>
      </c>
      <c r="TE75" s="55">
        <f t="shared" si="375"/>
      </c>
      <c r="TF75" s="54">
        <f t="shared" ref="TF75" si="920">RIGHT(IFERROR(VLOOKUP($B75,TF$4:TG$71,2,FALSE),""),2)</f>
      </c>
      <c r="TG75" s="55">
        <f t="shared" si="375"/>
      </c>
      <c r="TH75" s="54">
        <f t="shared" ref="TH75" si="921">RIGHT(IFERROR(VLOOKUP($B75,TH$4:TI$71,2,FALSE),""),2)</f>
      </c>
      <c r="TI75" s="55">
        <f t="shared" si="375"/>
      </c>
      <c r="TJ75" s="54">
        <f t="shared" ref="TJ75" si="922">RIGHT(IFERROR(VLOOKUP($B75,TJ$4:TK$71,2,FALSE),""),2)</f>
      </c>
      <c r="TK75" s="55">
        <f t="shared" si="375"/>
      </c>
      <c r="TL75" s="54">
        <f t="shared" ref="TL75" si="923">RIGHT(IFERROR(VLOOKUP($B75,TL$4:TM$71,2,FALSE),""),2)</f>
      </c>
      <c r="TM75" s="55">
        <f t="shared" si="375"/>
      </c>
      <c r="TN75" s="54">
        <f t="shared" ref="TN75" si="924">RIGHT(IFERROR(VLOOKUP($B75,TN$4:TO$71,2,FALSE),""),2)</f>
      </c>
      <c r="TO75" s="55">
        <f t="shared" si="375"/>
      </c>
      <c r="TP75" s="54">
        <f t="shared" ref="TP75" si="925">RIGHT(IFERROR(VLOOKUP($B75,TP$4:TQ$71,2,FALSE),""),2)</f>
      </c>
      <c r="TQ75" s="55">
        <f t="shared" si="375"/>
      </c>
      <c r="TR75" s="54">
        <f t="shared" ref="TR75" si="926">RIGHT(IFERROR(VLOOKUP($B75,TR$4:TS$71,2,FALSE),""),2)</f>
      </c>
      <c r="TS75" s="55">
        <f t="shared" si="375"/>
      </c>
      <c r="TT75" s="54">
        <f t="shared" ref="TT75" si="927">RIGHT(IFERROR(VLOOKUP($B75,TT$4:TU$71,2,FALSE),""),2)</f>
      </c>
      <c r="TU75" s="55">
        <f t="shared" si="375"/>
      </c>
      <c r="TV75" s="54">
        <f t="shared" ref="TV75" si="928">RIGHT(IFERROR(VLOOKUP($B75,TV$4:TW$71,2,FALSE),""),2)</f>
      </c>
      <c r="TW75" s="55">
        <f t="shared" si="375"/>
      </c>
      <c r="TX75" s="54">
        <f t="shared" ref="TX75" si="929">RIGHT(IFERROR(VLOOKUP($B75,TX$4:TY$71,2,FALSE),""),2)</f>
      </c>
      <c r="TY75" s="55">
        <f t="shared" si="408"/>
      </c>
      <c r="TZ75" s="54">
        <f t="shared" ref="TZ75" si="930">RIGHT(IFERROR(VLOOKUP($B75,TZ$4:UA$71,2,FALSE),""),2)</f>
      </c>
      <c r="UA75" s="55">
        <f t="shared" si="408"/>
      </c>
      <c r="UB75" s="54">
        <f t="shared" ref="UB75" si="931">RIGHT(IFERROR(VLOOKUP($B75,UB$4:UC$71,2,FALSE),""),2)</f>
      </c>
      <c r="UC75" s="55">
        <f t="shared" si="408"/>
      </c>
      <c r="UD75" s="54">
        <f t="shared" ref="UD75" si="932">RIGHT(IFERROR(VLOOKUP($B75,UD$4:UE$71,2,FALSE),""),2)</f>
      </c>
      <c r="UE75" s="55">
        <f t="shared" si="408"/>
      </c>
      <c r="UF75" s="54">
        <f t="shared" ref="UF75" si="933">RIGHT(IFERROR(VLOOKUP($B75,UF$4:UG$71,2,FALSE),""),2)</f>
      </c>
      <c r="UG75" s="55">
        <f t="shared" si="408"/>
      </c>
      <c r="UH75" s="54">
        <f t="shared" ref="UH75" si="934">RIGHT(IFERROR(VLOOKUP($B75,UH$4:UI$71,2,FALSE),""),2)</f>
      </c>
      <c r="UI75" s="55">
        <f t="shared" si="408"/>
      </c>
      <c r="UJ75" s="54">
        <f t="shared" ref="UJ75" si="935">RIGHT(IFERROR(VLOOKUP($B75,UJ$4:UK$71,2,FALSE),""),2)</f>
      </c>
      <c r="UK75" s="55">
        <f t="shared" si="408"/>
      </c>
      <c r="UL75" s="54">
        <f t="shared" ref="UL75" si="936">RIGHT(IFERROR(VLOOKUP($B75,UL$4:UM$71,2,FALSE),""),2)</f>
      </c>
      <c r="UM75" s="55">
        <f t="shared" si="408"/>
      </c>
      <c r="UN75" s="54">
        <f t="shared" ref="UN75" si="937">RIGHT(IFERROR(VLOOKUP($B75,UN$4:UO$71,2,FALSE),""),2)</f>
      </c>
      <c r="UO75" s="55">
        <f t="shared" si="408"/>
      </c>
      <c r="UP75" s="54">
        <f t="shared" ref="UP75" si="938">RIGHT(IFERROR(VLOOKUP($B75,UP$4:UQ$71,2,FALSE),""),2)</f>
      </c>
      <c r="UQ75" s="55">
        <f t="shared" si="408"/>
      </c>
      <c r="UR75" s="54">
        <f t="shared" ref="UR75" si="939">RIGHT(IFERROR(VLOOKUP($B75,UR$4:US$71,2,FALSE),""),2)</f>
      </c>
      <c r="US75" s="55">
        <f t="shared" si="408"/>
      </c>
      <c r="UT75" s="54">
        <f t="shared" ref="UT75" si="940">RIGHT(IFERROR(VLOOKUP($B75,UT$4:UU$71,2,FALSE),""),2)</f>
      </c>
      <c r="UU75" s="55">
        <f t="shared" si="408"/>
      </c>
      <c r="UV75" s="54">
        <f t="shared" ref="UV75" si="941">RIGHT(IFERROR(VLOOKUP($B75,UV$4:UW$71,2,FALSE),""),2)</f>
      </c>
      <c r="UW75" s="55">
        <f t="shared" si="408"/>
      </c>
      <c r="UX75" s="54">
        <f t="shared" ref="UX75" si="942">RIGHT(IFERROR(VLOOKUP($B75,UX$4:UY$71,2,FALSE),""),2)</f>
      </c>
      <c r="UY75" s="55">
        <f t="shared" si="408"/>
      </c>
      <c r="UZ75" s="54">
        <f t="shared" ref="UZ75" si="943">RIGHT(IFERROR(VLOOKUP($B75,UZ$4:VA$71,2,FALSE),""),2)</f>
      </c>
      <c r="VA75" s="55">
        <f t="shared" si="408"/>
      </c>
      <c r="VB75" s="54">
        <f t="shared" ref="VB75" si="944">RIGHT(IFERROR(VLOOKUP($B75,VB$4:VC$71,2,FALSE),""),2)</f>
      </c>
      <c r="VC75" s="55">
        <f t="shared" si="408"/>
      </c>
      <c r="VD75" s="54">
        <f t="shared" ref="VD75" si="945">RIGHT(IFERROR(VLOOKUP($B75,VD$4:VE$71,2,FALSE),""),2)</f>
      </c>
      <c r="VE75" s="55">
        <f t="shared" si="408"/>
      </c>
      <c r="VF75" s="54">
        <f t="shared" ref="VF75" si="946">RIGHT(IFERROR(VLOOKUP($B75,VF$4:VG$71,2,FALSE),""),2)</f>
      </c>
      <c r="VG75" s="55">
        <f t="shared" si="408"/>
      </c>
      <c r="VH75" s="54">
        <f t="shared" ref="VH75" si="947">RIGHT(IFERROR(VLOOKUP($B75,VH$4:VI$71,2,FALSE),""),2)</f>
      </c>
      <c r="VI75" s="55">
        <f t="shared" si="408"/>
      </c>
      <c r="VJ75" s="54">
        <f t="shared" ref="VJ75" si="948">RIGHT(IFERROR(VLOOKUP($B75,VJ$4:VK$71,2,FALSE),""),2)</f>
      </c>
      <c r="VK75" s="55">
        <f t="shared" si="408"/>
      </c>
      <c r="VL75" s="54">
        <f t="shared" ref="VL75" si="949">RIGHT(IFERROR(VLOOKUP($B75,VL$4:VM$71,2,FALSE),""),2)</f>
      </c>
      <c r="VM75" s="55">
        <f t="shared" si="408"/>
      </c>
      <c r="VN75" s="54">
        <f t="shared" ref="VN75" si="950">RIGHT(IFERROR(VLOOKUP($B75,VN$4:VO$71,2,FALSE),""),2)</f>
      </c>
      <c r="VO75" s="55">
        <f t="shared" si="408"/>
      </c>
      <c r="VP75" s="54">
        <f t="shared" ref="VP75" si="951">RIGHT(IFERROR(VLOOKUP($B75,VP$4:VQ$71,2,FALSE),""),2)</f>
      </c>
      <c r="VQ75" s="55">
        <f t="shared" si="408"/>
      </c>
      <c r="VR75" s="54">
        <f t="shared" ref="VR75" si="952">RIGHT(IFERROR(VLOOKUP($B75,VR$4:VS$71,2,FALSE),""),2)</f>
      </c>
      <c r="VS75" s="55">
        <f t="shared" si="408"/>
      </c>
      <c r="VT75" s="54">
        <f t="shared" ref="VT75" si="953">RIGHT(IFERROR(VLOOKUP($B75,VT$4:VU$71,2,FALSE),""),2)</f>
      </c>
      <c r="VU75" s="55">
        <f t="shared" si="408"/>
      </c>
      <c r="VV75" s="54">
        <f t="shared" ref="VV75" si="954">RIGHT(IFERROR(VLOOKUP($B75,VV$4:VW$71,2,FALSE),""),2)</f>
      </c>
      <c r="VW75" s="55">
        <f t="shared" si="408"/>
      </c>
      <c r="VX75" s="54">
        <f t="shared" ref="VX75" si="955">RIGHT(IFERROR(VLOOKUP($B75,VX$4:VY$71,2,FALSE),""),2)</f>
      </c>
      <c r="VY75" s="55">
        <f t="shared" si="408"/>
      </c>
      <c r="VZ75" s="54">
        <f t="shared" ref="VZ75" si="956">RIGHT(IFERROR(VLOOKUP($B75,VZ$4:WA$71,2,FALSE),""),2)</f>
      </c>
      <c r="WA75" s="55">
        <f t="shared" si="408"/>
      </c>
      <c r="WB75" s="54">
        <f t="shared" ref="WB75" si="957">RIGHT(IFERROR(VLOOKUP($B75,WB$4:WC$71,2,FALSE),""),2)</f>
      </c>
      <c r="WC75" s="55">
        <f t="shared" si="408"/>
      </c>
      <c r="WD75" s="54">
        <f t="shared" ref="WD75" si="958">RIGHT(IFERROR(VLOOKUP($B75,WD$4:WE$71,2,FALSE),""),2)</f>
      </c>
      <c r="WE75" s="55">
        <f t="shared" si="408"/>
      </c>
      <c r="WF75" s="54">
        <f t="shared" ref="WF75" si="959">RIGHT(IFERROR(VLOOKUP($B75,WF$4:WG$71,2,FALSE),""),2)</f>
      </c>
      <c r="WG75" s="55">
        <f t="shared" si="408"/>
      </c>
      <c r="WH75" s="54">
        <f t="shared" ref="WH75" si="960">RIGHT(IFERROR(VLOOKUP($B75,WH$4:WI$71,2,FALSE),""),2)</f>
      </c>
      <c r="WI75" s="55">
        <f t="shared" si="408"/>
      </c>
      <c r="WJ75" s="54">
        <f t="shared" ref="WJ75" si="961">RIGHT(IFERROR(VLOOKUP($B75,WJ$4:WK$71,2,FALSE),""),2)</f>
      </c>
      <c r="WK75" s="55">
        <f t="shared" si="441"/>
      </c>
      <c r="WL75" s="54">
        <f t="shared" ref="WL75" si="962">RIGHT(IFERROR(VLOOKUP($B75,WL$4:WM$71,2,FALSE),""),2)</f>
      </c>
      <c r="WM75" s="55">
        <f t="shared" si="441"/>
      </c>
      <c r="WN75" s="54">
        <f t="shared" ref="WN75" si="963">RIGHT(IFERROR(VLOOKUP($B75,WN$4:WO$71,2,FALSE),""),2)</f>
      </c>
      <c r="WO75" s="55">
        <f t="shared" si="441"/>
      </c>
      <c r="WP75" s="54">
        <f t="shared" ref="WP75" si="964">RIGHT(IFERROR(VLOOKUP($B75,WP$4:WQ$71,2,FALSE),""),2)</f>
      </c>
      <c r="WQ75" s="55">
        <f t="shared" si="441"/>
      </c>
      <c r="WR75" s="54">
        <f t="shared" ref="WR75" si="965">RIGHT(IFERROR(VLOOKUP($B75,WR$4:WS$71,2,FALSE),""),2)</f>
      </c>
      <c r="WS75" s="55">
        <f t="shared" si="441"/>
      </c>
      <c r="WT75" s="54">
        <f t="shared" ref="WT75" si="966">RIGHT(IFERROR(VLOOKUP($B75,WT$4:WU$71,2,FALSE),""),2)</f>
      </c>
      <c r="WU75" s="55">
        <f t="shared" si="441"/>
      </c>
      <c r="WV75" s="54">
        <f t="shared" ref="WV75" si="967">RIGHT(IFERROR(VLOOKUP($B75,WV$4:WW$71,2,FALSE),""),2)</f>
      </c>
      <c r="WW75" s="55">
        <f t="shared" si="441"/>
      </c>
      <c r="WX75" s="54">
        <f t="shared" ref="WX75" si="968">RIGHT(IFERROR(VLOOKUP($B75,WX$4:WY$71,2,FALSE),""),2)</f>
      </c>
      <c r="WY75" s="55">
        <f t="shared" si="441"/>
      </c>
      <c r="WZ75" s="54">
        <f t="shared" ref="WZ75" si="969">RIGHT(IFERROR(VLOOKUP($B75,WZ$4:XA$71,2,FALSE),""),2)</f>
      </c>
      <c r="XA75" s="55">
        <f t="shared" si="441"/>
      </c>
      <c r="XB75" s="54">
        <f t="shared" ref="XB75" si="970">RIGHT(IFERROR(VLOOKUP($B75,XB$4:XC$71,2,FALSE),""),2)</f>
      </c>
      <c r="XC75" s="55">
        <f t="shared" si="441"/>
      </c>
      <c r="XD75" s="54">
        <f t="shared" ref="XD75" si="971">RIGHT(IFERROR(VLOOKUP($B75,XD$4:XE$71,2,FALSE),""),2)</f>
      </c>
      <c r="XE75" s="55">
        <f t="shared" si="441"/>
      </c>
      <c r="XF75" s="54">
        <f t="shared" ref="XF75" si="972">RIGHT(IFERROR(VLOOKUP($B75,XF$4:XG$71,2,FALSE),""),2)</f>
      </c>
      <c r="XG75" s="55">
        <f t="shared" si="441"/>
      </c>
      <c r="XH75" s="54">
        <f t="shared" ref="XH75" si="973">RIGHT(IFERROR(VLOOKUP($B75,XH$4:XI$71,2,FALSE),""),2)</f>
      </c>
      <c r="XI75" s="55">
        <f t="shared" si="441"/>
      </c>
      <c r="XJ75" s="54">
        <f t="shared" ref="XJ75" si="974">RIGHT(IFERROR(VLOOKUP($B75,XJ$4:XK$71,2,FALSE),""),2)</f>
      </c>
      <c r="XK75" s="55">
        <f t="shared" si="441"/>
      </c>
      <c r="XL75" s="54">
        <f t="shared" ref="XL75" si="975">RIGHT(IFERROR(VLOOKUP($B75,XL$4:XM$71,2,FALSE),""),2)</f>
      </c>
      <c r="XM75" s="55">
        <f t="shared" si="441"/>
      </c>
      <c r="XN75" s="54">
        <f t="shared" ref="XN75" si="976">RIGHT(IFERROR(VLOOKUP($B75,XN$4:XO$71,2,FALSE),""),2)</f>
      </c>
      <c r="XO75" s="55">
        <f t="shared" si="441"/>
      </c>
      <c r="XP75" s="54">
        <f t="shared" ref="XP75" si="977">RIGHT(IFERROR(VLOOKUP($B75,XP$4:XQ$71,2,FALSE),""),2)</f>
      </c>
      <c r="XQ75" s="55">
        <f t="shared" si="441"/>
      </c>
      <c r="XR75" s="54">
        <f t="shared" ref="XR75" si="978">RIGHT(IFERROR(VLOOKUP($B75,XR$4:XS$71,2,FALSE),""),2)</f>
      </c>
      <c r="XS75" s="55">
        <f t="shared" si="441"/>
      </c>
      <c r="XT75" s="54">
        <f t="shared" ref="XT75" si="979">RIGHT(IFERROR(VLOOKUP($B75,XT$4:XU$71,2,FALSE),""),2)</f>
      </c>
      <c r="XU75" s="55">
        <f t="shared" si="441"/>
      </c>
      <c r="XV75" s="54">
        <f t="shared" ref="XV75" si="980">RIGHT(IFERROR(VLOOKUP($B75,XV$4:XW$71,2,FALSE),""),2)</f>
      </c>
      <c r="XW75" s="55">
        <f t="shared" si="441"/>
      </c>
      <c r="XX75" s="54">
        <f t="shared" ref="XX75" si="981">RIGHT(IFERROR(VLOOKUP($B75,XX$4:XY$71,2,FALSE),""),2)</f>
      </c>
      <c r="XY75" s="55">
        <f t="shared" si="441"/>
      </c>
      <c r="XZ75" s="54">
        <f t="shared" ref="XZ75" si="982">RIGHT(IFERROR(VLOOKUP($B75,XZ$4:YA$71,2,FALSE),""),2)</f>
      </c>
      <c r="YA75" s="55">
        <f t="shared" si="441"/>
      </c>
      <c r="YB75" s="54">
        <f t="shared" ref="YB75" si="983">RIGHT(IFERROR(VLOOKUP($B75,YB$4:YC$71,2,FALSE),""),2)</f>
      </c>
      <c r="YC75" s="55">
        <f t="shared" si="441"/>
      </c>
      <c r="YD75" s="54">
        <f t="shared" ref="YD75" si="984">RIGHT(IFERROR(VLOOKUP($B75,YD$4:YE$71,2,FALSE),""),2)</f>
      </c>
      <c r="YE75" s="55">
        <f t="shared" si="441"/>
      </c>
      <c r="YF75" s="54">
        <f t="shared" ref="YF75" si="985">RIGHT(IFERROR(VLOOKUP($B75,YF$4:YG$71,2,FALSE),""),2)</f>
      </c>
      <c r="YG75" s="55">
        <f t="shared" si="441"/>
      </c>
      <c r="YH75" s="54">
        <f t="shared" ref="YH75" si="986">RIGHT(IFERROR(VLOOKUP($B75,YH$4:YI$71,2,FALSE),""),2)</f>
      </c>
      <c r="YI75" s="55">
        <f t="shared" si="441"/>
      </c>
      <c r="YJ75" s="54">
        <f t="shared" ref="YJ75" si="987">RIGHT(IFERROR(VLOOKUP($B75,YJ$4:YK$71,2,FALSE),""),2)</f>
      </c>
      <c r="YK75" s="55">
        <f t="shared" si="441"/>
      </c>
      <c r="YL75" s="54">
        <f t="shared" ref="YL75" si="988">RIGHT(IFERROR(VLOOKUP($B75,YL$4:YM$71,2,FALSE),""),2)</f>
      </c>
      <c r="YM75" s="55">
        <f t="shared" si="441"/>
      </c>
      <c r="YN75" s="54">
        <f t="shared" ref="YN75" si="989">RIGHT(IFERROR(VLOOKUP($B75,YN$4:YO$71,2,FALSE),""),2)</f>
      </c>
      <c r="YO75" s="55">
        <f t="shared" si="441"/>
      </c>
      <c r="YP75" s="54">
        <f t="shared" ref="YP75" si="990">RIGHT(IFERROR(VLOOKUP($B75,YP$4:YQ$71,2,FALSE),""),2)</f>
      </c>
      <c r="YQ75" s="55">
        <f t="shared" si="441"/>
      </c>
      <c r="YR75" s="54">
        <f t="shared" ref="YR75" si="991">RIGHT(IFERROR(VLOOKUP($B75,YR$4:YS$71,2,FALSE),""),2)</f>
      </c>
      <c r="YS75" s="55">
        <f t="shared" si="441"/>
      </c>
      <c r="YT75" s="54">
        <f t="shared" ref="YT75" si="992">RIGHT(IFERROR(VLOOKUP($B75,YT$4:YU$71,2,FALSE),""),2)</f>
      </c>
      <c r="YU75" s="55">
        <f t="shared" si="441"/>
      </c>
      <c r="YV75" s="54">
        <f t="shared" ref="YV75" si="993">RIGHT(IFERROR(VLOOKUP($B75,YV$4:YW$71,2,FALSE),""),2)</f>
      </c>
      <c r="YW75" s="55">
        <f t="shared" si="474"/>
      </c>
      <c r="YX75" s="54">
        <f t="shared" ref="YX75" si="994">RIGHT(IFERROR(VLOOKUP($B75,YX$4:YY$71,2,FALSE),""),2)</f>
      </c>
      <c r="YY75" s="55">
        <f t="shared" si="474"/>
      </c>
      <c r="YZ75" s="54">
        <f t="shared" ref="YZ75" si="995">RIGHT(IFERROR(VLOOKUP($B75,YZ$4:ZA$71,2,FALSE),""),2)</f>
      </c>
      <c r="ZA75" s="55">
        <f t="shared" si="474"/>
      </c>
      <c r="ZB75" s="54">
        <f t="shared" ref="ZB75" si="996">RIGHT(IFERROR(VLOOKUP($B75,ZB$4:ZC$71,2,FALSE),""),2)</f>
      </c>
      <c r="ZC75" s="55">
        <f t="shared" si="474"/>
      </c>
      <c r="ZD75" s="54">
        <f t="shared" ref="ZD75" si="997">RIGHT(IFERROR(VLOOKUP($B75,ZD$4:ZE$71,2,FALSE),""),2)</f>
      </c>
      <c r="ZE75" s="55">
        <f t="shared" si="474"/>
      </c>
      <c r="ZF75" s="54">
        <f t="shared" ref="ZF75" si="998">RIGHT(IFERROR(VLOOKUP($B75,ZF$4:ZG$71,2,FALSE),""),2)</f>
      </c>
      <c r="ZG75" s="55">
        <f t="shared" si="474"/>
      </c>
      <c r="ZH75" s="54">
        <f t="shared" ref="ZH75" si="999">RIGHT(IFERROR(VLOOKUP($B75,ZH$4:ZI$71,2,FALSE),""),2)</f>
      </c>
      <c r="ZI75" s="55">
        <f t="shared" si="474"/>
      </c>
      <c r="ZJ75" s="54">
        <f t="shared" ref="ZJ75" si="1000">RIGHT(IFERROR(VLOOKUP($B75,ZJ$4:ZK$71,2,FALSE),""),2)</f>
      </c>
      <c r="ZK75" s="55">
        <f t="shared" si="474"/>
      </c>
      <c r="ZL75" s="54">
        <f t="shared" ref="ZL75" si="1001">RIGHT(IFERROR(VLOOKUP($B75,ZL$4:ZM$71,2,FALSE),""),2)</f>
      </c>
      <c r="ZM75" s="55">
        <f t="shared" si="474"/>
      </c>
      <c r="ZN75" s="54">
        <f t="shared" ref="ZN75" si="1002">RIGHT(IFERROR(VLOOKUP($B75,ZN$4:ZO$71,2,FALSE),""),2)</f>
      </c>
      <c r="ZO75" s="55">
        <f t="shared" si="474"/>
      </c>
      <c r="ZP75" s="54">
        <f t="shared" ref="ZP75" si="1003">RIGHT(IFERROR(VLOOKUP($B75,ZP$4:ZQ$71,2,FALSE),""),2)</f>
      </c>
      <c r="ZQ75" s="55">
        <f t="shared" si="474"/>
      </c>
      <c r="ZR75" s="54">
        <f t="shared" ref="ZR75" si="1004">RIGHT(IFERROR(VLOOKUP($B75,ZR$4:ZS$71,2,FALSE),""),2)</f>
      </c>
      <c r="ZS75" s="55">
        <f t="shared" si="474"/>
      </c>
      <c r="ZT75" s="54">
        <f t="shared" ref="ZT75" si="1005">RIGHT(IFERROR(VLOOKUP($B75,ZT$4:ZU$71,2,FALSE),""),2)</f>
      </c>
      <c r="ZU75" s="55">
        <f t="shared" si="474"/>
      </c>
      <c r="ZV75" s="54">
        <f t="shared" ref="ZV75" si="1006">RIGHT(IFERROR(VLOOKUP($B75,ZV$4:ZW$71,2,FALSE),""),2)</f>
      </c>
      <c r="ZW75" s="55">
        <f t="shared" si="474"/>
      </c>
      <c r="ZX75" s="54">
        <f t="shared" ref="ZX75" si="1007">RIGHT(IFERROR(VLOOKUP($B75,ZX$4:ZY$71,2,FALSE),""),2)</f>
      </c>
      <c r="ZY75" s="55">
        <f t="shared" si="474"/>
      </c>
      <c r="ZZ75" s="54">
        <f t="shared" ref="ZZ75" si="1008">RIGHT(IFERROR(VLOOKUP($B75,ZZ$4:AAA$71,2,FALSE),""),2)</f>
      </c>
      <c r="AAA75" s="55">
        <f t="shared" si="474"/>
      </c>
      <c r="AAB75" s="54">
        <f t="shared" ref="AAB75" si="1009">RIGHT(IFERROR(VLOOKUP($B75,AAB$4:AAC$71,2,FALSE),""),2)</f>
      </c>
      <c r="AAC75" s="55">
        <f t="shared" si="474"/>
      </c>
      <c r="AAD75" s="54">
        <f t="shared" ref="AAD75" si="1010">RIGHT(IFERROR(VLOOKUP($B75,AAD$4:AAE$71,2,FALSE),""),2)</f>
      </c>
      <c r="AAE75" s="55">
        <f t="shared" si="474"/>
      </c>
      <c r="AAF75" s="54">
        <f t="shared" ref="AAF75" si="1011">RIGHT(IFERROR(VLOOKUP($B75,AAF$4:AAG$71,2,FALSE),""),2)</f>
      </c>
      <c r="AAG75" s="55">
        <f t="shared" si="474"/>
      </c>
      <c r="AAH75" s="54">
        <f t="shared" ref="AAH75" si="1012">RIGHT(IFERROR(VLOOKUP($B75,AAH$4:AAI$71,2,FALSE),""),2)</f>
      </c>
      <c r="AAI75" s="55">
        <f t="shared" si="474"/>
      </c>
      <c r="AAJ75" s="54">
        <f t="shared" ref="AAJ75" si="1013">RIGHT(IFERROR(VLOOKUP($B75,AAJ$4:AAK$71,2,FALSE),""),2)</f>
      </c>
      <c r="AAK75" s="55">
        <f t="shared" si="474"/>
      </c>
      <c r="AAL75" s="54">
        <f t="shared" ref="AAL75" si="1014">RIGHT(IFERROR(VLOOKUP($B75,AAL$4:AAM$71,2,FALSE),""),2)</f>
      </c>
      <c r="AAM75" s="55">
        <f t="shared" si="474"/>
      </c>
      <c r="AAN75" s="54">
        <f t="shared" ref="AAN75" si="1015">RIGHT(IFERROR(VLOOKUP($B75,AAN$4:AAO$71,2,FALSE),""),2)</f>
      </c>
      <c r="AAO75" s="55">
        <f t="shared" si="474"/>
      </c>
      <c r="AAP75" s="54">
        <f t="shared" ref="AAP75" si="1016">RIGHT(IFERROR(VLOOKUP($B75,AAP$4:AAQ$71,2,FALSE),""),2)</f>
      </c>
      <c r="AAQ75" s="55">
        <f t="shared" si="474"/>
      </c>
      <c r="AAR75" s="54">
        <f t="shared" ref="AAR75" si="1017">RIGHT(IFERROR(VLOOKUP($B75,AAR$4:AAS$71,2,FALSE),""),2)</f>
      </c>
      <c r="AAS75" s="55">
        <f t="shared" si="474"/>
      </c>
      <c r="AAT75" s="54">
        <f t="shared" ref="AAT75" si="1018">RIGHT(IFERROR(VLOOKUP($B75,AAT$4:AAU$71,2,FALSE),""),2)</f>
      </c>
      <c r="AAU75" s="55">
        <f t="shared" si="474"/>
      </c>
      <c r="AAV75" s="54">
        <f t="shared" ref="AAV75" si="1019">RIGHT(IFERROR(VLOOKUP($B75,AAV$4:AAW$71,2,FALSE),""),2)</f>
      </c>
      <c r="AAW75" s="55">
        <f t="shared" si="474"/>
      </c>
      <c r="AAX75" s="54">
        <f t="shared" ref="AAX75" si="1020">RIGHT(IFERROR(VLOOKUP($B75,AAX$4:AAY$71,2,FALSE),""),2)</f>
      </c>
      <c r="AAY75" s="55">
        <f t="shared" si="474"/>
      </c>
      <c r="AAZ75" s="54">
        <f t="shared" ref="AAZ75" si="1021">RIGHT(IFERROR(VLOOKUP($B75,AAZ$4:ABA$71,2,FALSE),""),2)</f>
      </c>
      <c r="ABA75" s="55">
        <f t="shared" si="474"/>
      </c>
      <c r="ABB75" s="54">
        <f t="shared" ref="ABB75" si="1022">RIGHT(IFERROR(VLOOKUP($B75,ABB$4:ABC$71,2,FALSE),""),2)</f>
      </c>
      <c r="ABC75" s="55">
        <f t="shared" si="474"/>
      </c>
      <c r="ABD75" s="54">
        <f t="shared" ref="ABD75" si="1023">RIGHT(IFERROR(VLOOKUP($B75,ABD$4:ABE$71,2,FALSE),""),2)</f>
      </c>
      <c r="ABE75" s="55">
        <f t="shared" si="474"/>
      </c>
      <c r="ABF75" s="54">
        <f t="shared" ref="ABF75" si="1024">RIGHT(IFERROR(VLOOKUP($B75,ABF$4:ABG$71,2,FALSE),""),2)</f>
      </c>
      <c r="ABG75" s="55">
        <f t="shared" si="474"/>
      </c>
      <c r="ABH75" s="54">
        <f t="shared" ref="ABH75" si="1025">RIGHT(IFERROR(VLOOKUP($B75,ABH$4:ABI$71,2,FALSE),""),2)</f>
      </c>
      <c r="ABI75" s="55">
        <f t="shared" si="507"/>
      </c>
      <c r="ABJ75" s="54">
        <f t="shared" ref="ABJ75" si="1026">RIGHT(IFERROR(VLOOKUP($B75,ABJ$4:ABK$71,2,FALSE),""),2)</f>
      </c>
      <c r="ABK75" s="55">
        <f t="shared" si="507"/>
      </c>
      <c r="ABL75" s="54">
        <f t="shared" ref="ABL75" si="1027">RIGHT(IFERROR(VLOOKUP($B75,ABL$4:ABM$71,2,FALSE),""),2)</f>
      </c>
      <c r="ABM75" s="55">
        <f t="shared" si="507"/>
      </c>
      <c r="ABN75" s="54">
        <f t="shared" ref="ABN75" si="1028">RIGHT(IFERROR(VLOOKUP($B75,ABN$4:ABO$71,2,FALSE),""),2)</f>
      </c>
      <c r="ABO75" s="55">
        <f t="shared" si="507"/>
      </c>
      <c r="ABP75" s="54">
        <f t="shared" ref="ABP75" si="1029">RIGHT(IFERROR(VLOOKUP($B75,ABP$4:ABQ$71,2,FALSE),""),2)</f>
      </c>
      <c r="ABQ75" s="55">
        <f t="shared" si="507"/>
      </c>
      <c r="ABR75" s="54">
        <f t="shared" ref="ABR75" si="1030">RIGHT(IFERROR(VLOOKUP($B75,ABR$4:ABS$71,2,FALSE),""),2)</f>
      </c>
      <c r="ABS75" s="55">
        <f t="shared" si="507"/>
      </c>
      <c r="ABT75" s="54">
        <f t="shared" ref="ABT75" si="1031">RIGHT(IFERROR(VLOOKUP($B75,ABT$4:ABU$71,2,FALSE),""),2)</f>
      </c>
      <c r="ABU75" s="55">
        <f t="shared" si="507"/>
      </c>
      <c r="ABV75" s="54">
        <f t="shared" ref="ABV75" si="1032">RIGHT(IFERROR(VLOOKUP($B75,ABV$4:ABW$71,2,FALSE),""),2)</f>
      </c>
      <c r="ABW75" s="55">
        <f t="shared" si="507"/>
      </c>
      <c r="ABX75" s="54">
        <f t="shared" ref="ABX75" si="1033">RIGHT(IFERROR(VLOOKUP($B75,ABX$4:ABY$71,2,FALSE),""),2)</f>
      </c>
      <c r="ABY75" s="55">
        <f t="shared" si="507"/>
      </c>
      <c r="ABZ75" s="54">
        <f t="shared" ref="ABZ75" si="1034">RIGHT(IFERROR(VLOOKUP($B75,ABZ$4:ACA$71,2,FALSE),""),2)</f>
      </c>
      <c r="ACA75" s="55">
        <f t="shared" si="507"/>
      </c>
      <c r="ACB75" s="54">
        <f t="shared" ref="ACB75" si="1035">RIGHT(IFERROR(VLOOKUP($B75,ACB$4:ACC$71,2,FALSE),""),2)</f>
      </c>
      <c r="ACC75" s="55">
        <f t="shared" si="507"/>
      </c>
      <c r="ACD75" s="54">
        <f t="shared" ref="ACD75" si="1036">RIGHT(IFERROR(VLOOKUP($B75,ACD$4:ACE$71,2,FALSE),""),2)</f>
      </c>
      <c r="ACE75" s="55">
        <f t="shared" si="507"/>
      </c>
      <c r="ACF75" s="54">
        <f t="shared" ref="ACF75" si="1037">RIGHT(IFERROR(VLOOKUP($B75,ACF$4:ACG$71,2,FALSE),""),2)</f>
      </c>
      <c r="ACG75" s="55">
        <f t="shared" si="507"/>
      </c>
      <c r="ACH75" s="54">
        <f t="shared" ref="ACH75" si="1038">RIGHT(IFERROR(VLOOKUP($B75,ACH$4:ACI$71,2,FALSE),""),2)</f>
      </c>
      <c r="ACI75" s="55">
        <f t="shared" si="507"/>
      </c>
      <c r="ACJ75" s="54">
        <f t="shared" ref="ACJ75" si="1039">RIGHT(IFERROR(VLOOKUP($B75,ACJ$4:ACK$71,2,FALSE),""),2)</f>
      </c>
      <c r="ACK75" s="55">
        <f t="shared" si="507"/>
      </c>
      <c r="ACL75" s="54">
        <f t="shared" ref="ACL75" si="1040">RIGHT(IFERROR(VLOOKUP($B75,ACL$4:ACM$71,2,FALSE),""),2)</f>
      </c>
      <c r="ACM75" s="55">
        <f t="shared" si="507"/>
      </c>
      <c r="ACN75" s="54">
        <f t="shared" ref="ACN75" si="1041">RIGHT(IFERROR(VLOOKUP($B75,ACN$4:ACO$71,2,FALSE),""),2)</f>
      </c>
      <c r="ACO75" s="55">
        <f t="shared" si="507"/>
      </c>
      <c r="ACP75" s="54">
        <f t="shared" ref="ACP75" si="1042">RIGHT(IFERROR(VLOOKUP($B75,ACP$4:ACQ$71,2,FALSE),""),2)</f>
      </c>
      <c r="ACQ75" s="55">
        <f t="shared" si="507"/>
      </c>
      <c r="ACR75" s="54">
        <f t="shared" ref="ACR75" si="1043">RIGHT(IFERROR(VLOOKUP($B75,ACR$4:ACS$71,2,FALSE),""),2)</f>
      </c>
      <c r="ACS75" s="55">
        <f t="shared" si="507"/>
      </c>
      <c r="ACT75" s="54">
        <f t="shared" ref="ACT75" si="1044">RIGHT(IFERROR(VLOOKUP($B75,ACT$4:ACU$71,2,FALSE),""),2)</f>
      </c>
      <c r="ACU75" s="55">
        <f t="shared" si="507"/>
      </c>
      <c r="ACV75" s="54">
        <f t="shared" ref="ACV75" si="1045">RIGHT(IFERROR(VLOOKUP($B75,ACV$4:ACW$71,2,FALSE),""),2)</f>
      </c>
      <c r="ACW75" s="55">
        <f t="shared" si="507"/>
      </c>
      <c r="ACX75" s="54">
        <f t="shared" ref="ACX75" si="1046">RIGHT(IFERROR(VLOOKUP($B75,ACX$4:ACY$71,2,FALSE),""),2)</f>
      </c>
      <c r="ACY75" s="55">
        <f t="shared" si="507"/>
      </c>
      <c r="ACZ75" s="54">
        <f t="shared" ref="ACZ75" si="1047">RIGHT(IFERROR(VLOOKUP($B75,ACZ$4:ADA$71,2,FALSE),""),2)</f>
      </c>
      <c r="ADA75" s="55">
        <f t="shared" si="507"/>
      </c>
      <c r="ADB75" s="54">
        <f t="shared" ref="ADB75" si="1048">RIGHT(IFERROR(VLOOKUP($B75,ADB$4:ADC$71,2,FALSE),""),2)</f>
      </c>
      <c r="ADC75" s="55">
        <f t="shared" si="507"/>
      </c>
      <c r="ADD75" s="54">
        <f t="shared" ref="ADD75" si="1049">RIGHT(IFERROR(VLOOKUP($B75,ADD$4:ADE$71,2,FALSE),""),2)</f>
      </c>
      <c r="ADE75" s="55">
        <f t="shared" si="507"/>
      </c>
      <c r="ADF75" s="54">
        <f t="shared" ref="ADF75" si="1050">RIGHT(IFERROR(VLOOKUP($B75,ADF$4:ADG$71,2,FALSE),""),2)</f>
      </c>
      <c r="ADG75" s="55">
        <f t="shared" si="507"/>
      </c>
    </row>
    <row r="76" spans="1:787" ht="20.25" hidden="1" customHeight="1">
      <c r="A76" s="112">
        <v>4</v>
      </c>
      <c r="B76" s="115">
        <f>学年と名前を結合するシート!D5</f>
      </c>
      <c r="C76" s="113"/>
      <c r="D76" s="54">
        <f t="shared" si="533"/>
      </c>
      <c r="E76" s="55">
        <f t="shared" si="534"/>
      </c>
      <c r="F76" s="54">
        <f t="shared" si="793"/>
      </c>
      <c r="G76" s="55">
        <f t="shared" si="1"/>
      </c>
      <c r="H76" s="54">
        <f t="shared" si="793"/>
      </c>
      <c r="I76" s="55">
        <f t="shared" si="3"/>
      </c>
      <c r="J76" s="54">
        <f t="shared" si="793"/>
      </c>
      <c r="K76" s="55">
        <f t="shared" si="5"/>
      </c>
      <c r="L76" s="54">
        <f t="shared" si="793"/>
      </c>
      <c r="M76" s="55">
        <f t="shared" si="7"/>
      </c>
      <c r="N76" s="54">
        <f t="shared" si="793"/>
      </c>
      <c r="O76" s="55">
        <f t="shared" si="9"/>
      </c>
      <c r="P76" s="54">
        <f t="shared" si="793"/>
      </c>
      <c r="Q76" s="55">
        <f t="shared" si="11"/>
      </c>
      <c r="R76" s="54">
        <f t="shared" si="793"/>
      </c>
      <c r="S76" s="55">
        <f t="shared" si="13"/>
      </c>
      <c r="T76" s="54">
        <f t="shared" si="793"/>
      </c>
      <c r="U76" s="55">
        <f t="shared" si="15"/>
      </c>
      <c r="V76" s="54">
        <f t="shared" si="793"/>
      </c>
      <c r="W76" s="55">
        <f t="shared" si="17"/>
      </c>
      <c r="X76" s="54">
        <f t="shared" si="793"/>
      </c>
      <c r="Y76" s="55">
        <f t="shared" si="19"/>
      </c>
      <c r="Z76" s="54">
        <f t="shared" si="793"/>
      </c>
      <c r="AA76" s="55">
        <f t="shared" si="21"/>
      </c>
      <c r="AB76" s="54">
        <f t="shared" si="793"/>
      </c>
      <c r="AC76" s="55">
        <f t="shared" si="23"/>
      </c>
      <c r="AD76" s="54">
        <f t="shared" si="793"/>
      </c>
      <c r="AE76" s="55">
        <f t="shared" si="25"/>
      </c>
      <c r="AF76" s="54">
        <f t="shared" si="793"/>
      </c>
      <c r="AG76" s="55">
        <f t="shared" si="27"/>
      </c>
      <c r="AH76" s="54">
        <f t="shared" si="793"/>
      </c>
      <c r="AI76" s="55">
        <f t="shared" si="29"/>
      </c>
      <c r="AJ76" s="54">
        <f t="shared" si="793"/>
      </c>
      <c r="AK76" s="55">
        <f t="shared" si="31"/>
      </c>
      <c r="AL76" s="54">
        <f t="shared" si="793"/>
      </c>
      <c r="AM76" s="55">
        <f t="shared" si="33"/>
      </c>
      <c r="AN76" s="54">
        <f t="shared" si="793"/>
      </c>
      <c r="AO76" s="55">
        <f t="shared" si="35"/>
      </c>
      <c r="AP76" s="54">
        <f t="shared" si="793"/>
      </c>
      <c r="AQ76" s="55">
        <f t="shared" si="37"/>
      </c>
      <c r="AR76" s="54">
        <f t="shared" si="793"/>
      </c>
      <c r="AS76" s="55">
        <f t="shared" si="39"/>
      </c>
      <c r="AT76" s="54">
        <f t="shared" si="793"/>
      </c>
      <c r="AU76" s="55">
        <f t="shared" si="41"/>
      </c>
      <c r="AV76" s="54">
        <f t="shared" si="793"/>
      </c>
      <c r="AW76" s="55">
        <f t="shared" si="43"/>
      </c>
      <c r="AX76" s="54">
        <f t="shared" si="793"/>
      </c>
      <c r="AY76" s="55">
        <f t="shared" si="45"/>
      </c>
      <c r="AZ76" s="54">
        <f t="shared" si="793"/>
      </c>
      <c r="BA76" s="55">
        <f t="shared" si="47"/>
      </c>
      <c r="BB76" s="54">
        <f t="shared" si="793"/>
      </c>
      <c r="BC76" s="55">
        <f t="shared" si="49"/>
      </c>
      <c r="BD76" s="54">
        <f t="shared" si="793"/>
      </c>
      <c r="BE76" s="55">
        <f t="shared" si="51"/>
      </c>
      <c r="BF76" s="54">
        <f t="shared" si="793"/>
      </c>
      <c r="BG76" s="55">
        <f t="shared" si="53"/>
      </c>
      <c r="BH76" s="54">
        <f t="shared" si="793"/>
      </c>
      <c r="BI76" s="55">
        <f t="shared" si="55"/>
      </c>
      <c r="BJ76" s="54">
        <f t="shared" si="793"/>
      </c>
      <c r="BK76" s="55">
        <f t="shared" si="57"/>
      </c>
      <c r="BL76" s="54">
        <f t="shared" si="793"/>
      </c>
      <c r="BM76" s="55">
        <f t="shared" si="59"/>
      </c>
      <c r="BN76" s="54">
        <f t="shared" si="793"/>
      </c>
      <c r="BO76" s="55">
        <f t="shared" si="61"/>
      </c>
      <c r="BP76" s="54">
        <f t="shared" si="793"/>
      </c>
      <c r="BQ76" s="55">
        <f t="shared" si="63"/>
      </c>
      <c r="BR76" s="54">
        <f t="shared" si="14"/>
      </c>
      <c r="BS76" s="55">
        <f t="shared" si="65"/>
      </c>
      <c r="BT76" s="54">
        <f t="shared" si="14"/>
      </c>
      <c r="BU76" s="55">
        <f t="shared" si="67"/>
      </c>
      <c r="BV76" s="54">
        <f t="shared" si="14"/>
      </c>
      <c r="BW76" s="55">
        <f t="shared" si="69"/>
      </c>
      <c r="BX76" s="54">
        <f t="shared" si="14"/>
      </c>
      <c r="BY76" s="55">
        <f t="shared" si="71"/>
      </c>
      <c r="BZ76" s="54">
        <f t="shared" si="14"/>
      </c>
      <c r="CA76" s="55">
        <f t="shared" si="73"/>
      </c>
      <c r="CB76" s="54">
        <f t="shared" si="14"/>
      </c>
      <c r="CC76" s="55">
        <f t="shared" si="75"/>
      </c>
      <c r="CD76" s="54">
        <f t="shared" si="14"/>
      </c>
      <c r="CE76" s="55">
        <f t="shared" si="77"/>
      </c>
      <c r="CF76" s="54">
        <f t="shared" si="78"/>
      </c>
      <c r="CG76" s="55">
        <f t="shared" si="79"/>
      </c>
      <c r="CH76" s="54">
        <f t="shared" si="78"/>
      </c>
      <c r="CI76" s="55">
        <f t="shared" si="81"/>
      </c>
      <c r="CJ76" s="54">
        <f t="shared" si="78"/>
      </c>
      <c r="CK76" s="55">
        <f t="shared" si="83"/>
      </c>
      <c r="CL76" s="54">
        <f t="shared" si="78"/>
      </c>
      <c r="CM76" s="55">
        <f t="shared" si="85"/>
      </c>
      <c r="CN76" s="54">
        <f t="shared" si="78"/>
      </c>
      <c r="CO76" s="55">
        <f t="shared" si="87"/>
      </c>
      <c r="CP76" s="54">
        <f t="shared" si="78"/>
      </c>
      <c r="CQ76" s="55">
        <f t="shared" si="89"/>
      </c>
      <c r="CR76" s="54">
        <f t="shared" si="78"/>
      </c>
      <c r="CS76" s="55">
        <f t="shared" si="91"/>
      </c>
      <c r="CT76" s="54">
        <f t="shared" si="78"/>
      </c>
      <c r="CU76" s="55">
        <f t="shared" si="93"/>
      </c>
      <c r="CV76" s="54">
        <f t="shared" si="78"/>
      </c>
      <c r="CW76" s="55">
        <f t="shared" si="95"/>
      </c>
      <c r="CX76" s="54">
        <f t="shared" si="78"/>
      </c>
      <c r="CY76" s="55">
        <f t="shared" si="97"/>
      </c>
      <c r="CZ76" s="54">
        <f t="shared" si="78"/>
      </c>
      <c r="DA76" s="55">
        <f t="shared" si="99"/>
      </c>
      <c r="DB76" s="54">
        <f t="shared" si="78"/>
      </c>
      <c r="DC76" s="55">
        <f t="shared" si="101"/>
      </c>
      <c r="DD76" s="54">
        <f t="shared" si="78"/>
      </c>
      <c r="DE76" s="55">
        <f t="shared" si="103"/>
      </c>
      <c r="DF76" s="54">
        <f t="shared" si="78"/>
      </c>
      <c r="DG76" s="55">
        <f t="shared" si="105"/>
      </c>
      <c r="DH76" s="54">
        <f t="shared" si="78"/>
      </c>
      <c r="DI76" s="55">
        <f t="shared" si="107"/>
      </c>
      <c r="DJ76" s="54">
        <f t="shared" si="78"/>
      </c>
      <c r="DK76" s="55">
        <f t="shared" si="109"/>
      </c>
      <c r="DL76" s="54">
        <f t="shared" si="110"/>
      </c>
      <c r="DM76" s="55">
        <f t="shared" si="111"/>
      </c>
      <c r="DN76" s="54">
        <f t="shared" si="110"/>
      </c>
      <c r="DO76" s="55">
        <f t="shared" si="113"/>
      </c>
      <c r="DP76" s="54">
        <f t="shared" si="110"/>
      </c>
      <c r="DQ76" s="55">
        <f t="shared" si="115"/>
      </c>
      <c r="DR76" s="54">
        <f t="shared" si="110"/>
      </c>
      <c r="DS76" s="55">
        <f t="shared" si="117"/>
      </c>
      <c r="DT76" s="54">
        <f t="shared" si="110"/>
      </c>
      <c r="DU76" s="55">
        <f t="shared" si="119"/>
      </c>
      <c r="DV76" s="54">
        <f t="shared" si="110"/>
      </c>
      <c r="DW76" s="55">
        <f t="shared" si="121"/>
      </c>
      <c r="DX76" s="54">
        <f t="shared" si="110"/>
      </c>
      <c r="DY76" s="55">
        <f t="shared" si="123"/>
      </c>
      <c r="DZ76" s="54">
        <f t="shared" si="110"/>
      </c>
      <c r="EA76" s="55">
        <f t="shared" si="125"/>
      </c>
      <c r="EB76" s="54">
        <f t="shared" si="110"/>
      </c>
      <c r="EC76" s="55">
        <f t="shared" si="127"/>
      </c>
      <c r="ED76" s="54">
        <f t="shared" si="110"/>
      </c>
      <c r="EE76" s="55">
        <f t="shared" si="129"/>
      </c>
      <c r="EF76" s="54">
        <f t="shared" si="110"/>
      </c>
      <c r="EG76" s="55">
        <f t="shared" si="131"/>
      </c>
      <c r="EH76" s="54">
        <f t="shared" si="110"/>
      </c>
      <c r="EI76" s="55">
        <f t="shared" si="133"/>
      </c>
      <c r="EJ76" s="54">
        <f t="shared" si="110"/>
      </c>
      <c r="EK76" s="55">
        <f t="shared" si="135"/>
      </c>
      <c r="EL76" s="54">
        <f t="shared" si="110"/>
      </c>
      <c r="EM76" s="55">
        <f t="shared" si="137"/>
      </c>
      <c r="EN76" s="54">
        <f t="shared" si="110"/>
      </c>
      <c r="EO76" s="55">
        <f t="shared" si="139"/>
      </c>
      <c r="EP76" s="54">
        <f t="shared" si="110"/>
      </c>
      <c r="EQ76" s="55">
        <f t="shared" si="141"/>
      </c>
      <c r="ER76" s="54">
        <f t="shared" si="142"/>
      </c>
      <c r="ES76" s="55">
        <f t="shared" si="143"/>
      </c>
      <c r="ET76" s="54">
        <f t="shared" si="142"/>
      </c>
      <c r="EU76" s="55">
        <f t="shared" si="145"/>
      </c>
      <c r="EV76" s="54">
        <f t="shared" si="142"/>
      </c>
      <c r="EW76" s="55">
        <f t="shared" si="147"/>
      </c>
      <c r="EX76" s="54">
        <f t="shared" si="142"/>
      </c>
      <c r="EY76" s="55">
        <f t="shared" si="149"/>
      </c>
      <c r="EZ76" s="54">
        <f t="shared" si="142"/>
      </c>
      <c r="FA76" s="55">
        <f t="shared" si="151"/>
      </c>
      <c r="FB76" s="54">
        <f t="shared" si="142"/>
      </c>
      <c r="FC76" s="55">
        <f t="shared" si="153"/>
      </c>
      <c r="FD76" s="54">
        <f t="shared" si="142"/>
      </c>
      <c r="FE76" s="55">
        <f t="shared" si="155"/>
      </c>
      <c r="FF76" s="54">
        <f t="shared" si="142"/>
      </c>
      <c r="FG76" s="55">
        <f t="shared" si="157"/>
      </c>
      <c r="FH76" s="54">
        <f t="shared" si="142"/>
      </c>
      <c r="FI76" s="55">
        <f t="shared" si="159"/>
      </c>
      <c r="FJ76" s="54">
        <f t="shared" si="142"/>
      </c>
      <c r="FK76" s="55">
        <f t="shared" si="161"/>
      </c>
      <c r="FL76" s="54">
        <f t="shared" si="142"/>
      </c>
      <c r="FM76" s="55">
        <f t="shared" si="163"/>
      </c>
      <c r="FN76" s="54">
        <f t="shared" si="142"/>
      </c>
      <c r="FO76" s="55">
        <f t="shared" si="165"/>
      </c>
      <c r="FP76" s="54">
        <f t="shared" si="142"/>
      </c>
      <c r="FQ76" s="55">
        <f t="shared" si="167"/>
      </c>
      <c r="FR76" s="54">
        <f t="shared" si="142"/>
      </c>
      <c r="FS76" s="55">
        <f t="shared" si="169"/>
      </c>
      <c r="FT76" s="54">
        <f t="shared" si="142"/>
      </c>
      <c r="FU76" s="55">
        <f t="shared" si="171"/>
      </c>
      <c r="FV76" s="54">
        <f t="shared" si="142"/>
      </c>
      <c r="FW76" s="55">
        <f t="shared" si="173"/>
      </c>
      <c r="FX76" s="54">
        <f t="shared" si="174"/>
      </c>
      <c r="FY76" s="55">
        <f t="shared" si="175"/>
      </c>
      <c r="FZ76" s="54">
        <f t="shared" si="174"/>
      </c>
      <c r="GA76" s="55">
        <f t="shared" si="177"/>
      </c>
      <c r="GB76" s="54">
        <f t="shared" si="174"/>
      </c>
      <c r="GC76" s="55">
        <f t="shared" si="179"/>
      </c>
      <c r="GD76" s="54">
        <f t="shared" si="174"/>
      </c>
      <c r="GE76" s="55">
        <f t="shared" si="181"/>
      </c>
      <c r="GF76" s="54">
        <f t="shared" si="174"/>
      </c>
      <c r="GG76" s="55">
        <f t="shared" si="183"/>
      </c>
      <c r="GH76" s="54">
        <f t="shared" si="174"/>
      </c>
      <c r="GI76" s="55">
        <f t="shared" si="185"/>
      </c>
      <c r="GJ76" s="54">
        <f t="shared" si="174"/>
      </c>
      <c r="GK76" s="55">
        <f t="shared" si="187"/>
      </c>
      <c r="GL76" s="54">
        <f t="shared" si="174"/>
      </c>
      <c r="GM76" s="55">
        <f t="shared" si="189"/>
      </c>
      <c r="GN76" s="54">
        <f t="shared" si="174"/>
      </c>
      <c r="GO76" s="55">
        <f t="shared" si="191"/>
      </c>
      <c r="GP76" s="54">
        <f t="shared" si="174"/>
      </c>
      <c r="GQ76" s="55">
        <f t="shared" si="193"/>
      </c>
      <c r="GR76" s="54">
        <f t="shared" si="174"/>
      </c>
      <c r="GS76" s="55">
        <f t="shared" si="195"/>
      </c>
      <c r="GT76" s="54">
        <f t="shared" si="174"/>
      </c>
      <c r="GU76" s="55">
        <f t="shared" si="197"/>
      </c>
      <c r="GV76" s="54">
        <f t="shared" si="174"/>
      </c>
      <c r="GW76" s="55">
        <f t="shared" si="199"/>
      </c>
      <c r="GX76" s="54">
        <f t="shared" si="174"/>
      </c>
      <c r="GY76" s="55">
        <f t="shared" si="201"/>
      </c>
      <c r="GZ76" s="54">
        <f t="shared" si="174"/>
      </c>
      <c r="HA76" s="55">
        <f t="shared" si="203"/>
      </c>
      <c r="HB76" s="54">
        <f t="shared" si="174"/>
      </c>
      <c r="HC76" s="55">
        <f t="shared" si="205"/>
      </c>
      <c r="HD76" s="54">
        <f t="shared" si="206"/>
      </c>
      <c r="HE76" s="55">
        <f t="shared" si="207"/>
      </c>
      <c r="HF76" s="54">
        <f t="shared" si="206"/>
      </c>
      <c r="HG76" s="55">
        <f t="shared" si="209"/>
      </c>
      <c r="HH76" s="54">
        <f t="shared" si="206"/>
      </c>
      <c r="HI76" s="55">
        <f t="shared" si="211"/>
      </c>
      <c r="HJ76" s="54">
        <f t="shared" si="206"/>
      </c>
      <c r="HK76" s="55">
        <f t="shared" si="213"/>
      </c>
      <c r="HL76" s="54">
        <f t="shared" si="206"/>
      </c>
      <c r="HM76" s="55">
        <f t="shared" si="215"/>
      </c>
      <c r="HN76" s="54">
        <f t="shared" si="206"/>
      </c>
      <c r="HO76" s="55">
        <f t="shared" si="217"/>
      </c>
      <c r="HP76" s="54">
        <f t="shared" si="206"/>
      </c>
      <c r="HQ76" s="55">
        <f t="shared" si="219"/>
      </c>
      <c r="HR76" s="54">
        <f t="shared" si="206"/>
      </c>
      <c r="HS76" s="55">
        <f t="shared" si="221"/>
      </c>
      <c r="HT76" s="54">
        <f t="shared" si="206"/>
      </c>
      <c r="HU76" s="55">
        <f t="shared" si="223"/>
      </c>
      <c r="HV76" s="54">
        <f t="shared" si="206"/>
      </c>
      <c r="HW76" s="55">
        <f t="shared" si="225"/>
      </c>
      <c r="HX76" s="54">
        <f t="shared" si="206"/>
      </c>
      <c r="HY76" s="55">
        <f t="shared" si="227"/>
      </c>
      <c r="HZ76" s="54">
        <f t="shared" si="206"/>
      </c>
      <c r="IA76" s="55">
        <f t="shared" si="229"/>
      </c>
      <c r="IB76" s="54">
        <f t="shared" si="206"/>
      </c>
      <c r="IC76" s="55">
        <f t="shared" si="231"/>
      </c>
      <c r="ID76" s="54">
        <f t="shared" si="206"/>
      </c>
      <c r="IE76" s="55">
        <f t="shared" si="233"/>
      </c>
      <c r="IF76" s="54">
        <f t="shared" si="206"/>
      </c>
      <c r="IG76" s="55">
        <f t="shared" si="235"/>
      </c>
      <c r="IH76" s="54">
        <f t="shared" si="206"/>
      </c>
      <c r="II76" s="55">
        <f t="shared" si="237"/>
      </c>
      <c r="IJ76" s="54">
        <f t="shared" si="238"/>
      </c>
      <c r="IK76" s="55">
        <f t="shared" si="239"/>
      </c>
      <c r="IL76" s="54">
        <f t="shared" si="238"/>
      </c>
      <c r="IM76" s="55">
        <f t="shared" si="241"/>
      </c>
      <c r="IN76" s="54">
        <f t="shared" si="238"/>
      </c>
      <c r="IO76" s="55">
        <f t="shared" si="243"/>
      </c>
      <c r="IP76" s="54">
        <f t="shared" si="238"/>
      </c>
      <c r="IQ76" s="55">
        <f t="shared" si="245"/>
      </c>
      <c r="IR76" s="54">
        <f t="shared" si="238"/>
      </c>
      <c r="IS76" s="55">
        <f t="shared" si="247"/>
      </c>
      <c r="IT76" s="54">
        <f t="shared" si="238"/>
      </c>
      <c r="IU76" s="55">
        <f t="shared" si="249"/>
      </c>
      <c r="IV76" s="54">
        <f t="shared" si="238"/>
      </c>
      <c r="IW76" s="55">
        <f t="shared" si="251"/>
      </c>
      <c r="IX76" s="54">
        <f t="shared" si="238"/>
      </c>
      <c r="IY76" s="55">
        <f t="shared" si="253"/>
      </c>
      <c r="IZ76" s="54">
        <f t="shared" si="238"/>
      </c>
      <c r="JA76" s="55">
        <f t="shared" si="255"/>
      </c>
      <c r="JB76" s="54">
        <f t="shared" si="238"/>
      </c>
      <c r="JC76" s="55">
        <f t="shared" si="257"/>
      </c>
      <c r="JD76" s="54">
        <f t="shared" si="238"/>
      </c>
      <c r="JE76" s="55">
        <f t="shared" si="259"/>
      </c>
      <c r="JF76" s="54">
        <f t="shared" si="238"/>
      </c>
      <c r="JG76" s="55">
        <f t="shared" si="261"/>
      </c>
      <c r="JH76" s="54">
        <f t="shared" si="238"/>
      </c>
      <c r="JI76" s="55">
        <f t="shared" si="263"/>
      </c>
      <c r="JJ76" s="54">
        <f t="shared" si="238"/>
      </c>
      <c r="JK76" s="55">
        <f t="shared" si="265"/>
      </c>
      <c r="JL76" s="54">
        <f t="shared" si="238"/>
      </c>
      <c r="JM76" s="55">
        <f t="shared" si="267"/>
      </c>
      <c r="JN76" s="54">
        <f t="shared" ref="JN76" si="1051">RIGHT(IFERROR(VLOOKUP($B76,JN$4:JO$71,2,FALSE),""),2)</f>
      </c>
      <c r="JO76" s="55">
        <f t="shared" si="536"/>
      </c>
      <c r="JP76" s="54">
        <f t="shared" ref="JP76" si="1052">RIGHT(IFERROR(VLOOKUP($B76,JP$4:JQ$71,2,FALSE),""),2)</f>
      </c>
      <c r="JQ76" s="55">
        <f t="shared" si="536"/>
      </c>
      <c r="JR76" s="54">
        <f t="shared" ref="JR76" si="1053">RIGHT(IFERROR(VLOOKUP($B76,JR$4:JS$71,2,FALSE),""),2)</f>
      </c>
      <c r="JS76" s="55">
        <f t="shared" si="536"/>
      </c>
      <c r="JT76" s="54">
        <f t="shared" ref="JT76" si="1054">RIGHT(IFERROR(VLOOKUP($B76,JT$4:JU$71,2,FALSE),""),2)</f>
      </c>
      <c r="JU76" s="55">
        <f t="shared" si="536"/>
      </c>
      <c r="JV76" s="54">
        <f t="shared" ref="JV76" si="1055">RIGHT(IFERROR(VLOOKUP($B76,JV$4:JW$71,2,FALSE),""),2)</f>
      </c>
      <c r="JW76" s="55">
        <f t="shared" si="536"/>
      </c>
      <c r="JX76" s="54">
        <f t="shared" ref="JX76" si="1056">RIGHT(IFERROR(VLOOKUP($B76,JX$4:JY$71,2,FALSE),""),2)</f>
      </c>
      <c r="JY76" s="55">
        <f t="shared" si="536"/>
      </c>
      <c r="JZ76" s="54">
        <f t="shared" ref="JZ76" si="1057">RIGHT(IFERROR(VLOOKUP($B76,JZ$4:KA$71,2,FALSE),""),2)</f>
      </c>
      <c r="KA76" s="55">
        <f t="shared" si="536"/>
      </c>
      <c r="KB76" s="54">
        <f t="shared" ref="KB76" si="1058">RIGHT(IFERROR(VLOOKUP($B76,KB$4:KC$71,2,FALSE),""),2)</f>
      </c>
      <c r="KC76" s="55">
        <f t="shared" si="536"/>
      </c>
      <c r="KD76" s="54">
        <f t="shared" ref="KD76" si="1059">RIGHT(IFERROR(VLOOKUP($B76,KD$4:KE$71,2,FALSE),""),2)</f>
      </c>
      <c r="KE76" s="55">
        <f t="shared" si="536"/>
      </c>
      <c r="KF76" s="54">
        <f t="shared" ref="KF76" si="1060">RIGHT(IFERROR(VLOOKUP($B76,KF$4:KG$71,2,FALSE),""),2)</f>
      </c>
      <c r="KG76" s="55">
        <f t="shared" si="536"/>
      </c>
      <c r="KH76" s="54">
        <f t="shared" ref="KH76" si="1061">RIGHT(IFERROR(VLOOKUP($B76,KH$4:KI$71,2,FALSE),""),2)</f>
      </c>
      <c r="KI76" s="55">
        <f t="shared" si="536"/>
      </c>
      <c r="KJ76" s="54">
        <f t="shared" ref="KJ76" si="1062">RIGHT(IFERROR(VLOOKUP($B76,KJ$4:KK$71,2,FALSE),""),2)</f>
      </c>
      <c r="KK76" s="55">
        <f t="shared" si="536"/>
      </c>
      <c r="KL76" s="54">
        <f t="shared" ref="KL76" si="1063">RIGHT(IFERROR(VLOOKUP($B76,KL$4:KM$71,2,FALSE),""),2)</f>
      </c>
      <c r="KM76" s="55">
        <f t="shared" si="536"/>
      </c>
      <c r="KN76" s="54">
        <f t="shared" ref="KN76" si="1064">RIGHT(IFERROR(VLOOKUP($B76,KN$4:KO$71,2,FALSE),""),2)</f>
      </c>
      <c r="KO76" s="55">
        <f t="shared" si="536"/>
      </c>
      <c r="KP76" s="54">
        <f t="shared" ref="KP76" si="1065">RIGHT(IFERROR(VLOOKUP($B76,KP$4:KQ$71,2,FALSE),""),2)</f>
      </c>
      <c r="KQ76" s="55">
        <f t="shared" si="536"/>
      </c>
      <c r="KR76" s="54">
        <f t="shared" ref="KR76" si="1066">RIGHT(IFERROR(VLOOKUP($B76,KR$4:KS$71,2,FALSE),""),2)</f>
      </c>
      <c r="KS76" s="55">
        <f t="shared" si="536"/>
      </c>
      <c r="KT76" s="54">
        <f t="shared" ref="KT76" si="1067">RIGHT(IFERROR(VLOOKUP($B76,KT$4:KU$71,2,FALSE),""),2)</f>
      </c>
      <c r="KU76" s="55">
        <f t="shared" si="536"/>
      </c>
      <c r="KV76" s="54">
        <f t="shared" ref="KV76" si="1068">RIGHT(IFERROR(VLOOKUP($B76,KV$4:KW$71,2,FALSE),""),2)</f>
      </c>
      <c r="KW76" s="55">
        <f t="shared" si="536"/>
      </c>
      <c r="KX76" s="54">
        <f t="shared" ref="KX76" si="1069">RIGHT(IFERROR(VLOOKUP($B76,KX$4:KY$71,2,FALSE),""),2)</f>
      </c>
      <c r="KY76" s="55">
        <f t="shared" si="536"/>
      </c>
      <c r="KZ76" s="54">
        <f t="shared" ref="KZ76" si="1070">RIGHT(IFERROR(VLOOKUP($B76,KZ$4:LA$71,2,FALSE),""),2)</f>
      </c>
      <c r="LA76" s="55">
        <f t="shared" si="536"/>
      </c>
      <c r="LB76" s="54">
        <f t="shared" ref="LB76" si="1071">RIGHT(IFERROR(VLOOKUP($B76,LB$4:LC$71,2,FALSE),""),2)</f>
      </c>
      <c r="LC76" s="55">
        <f t="shared" si="536"/>
      </c>
      <c r="LD76" s="54">
        <f t="shared" ref="LD76" si="1072">RIGHT(IFERROR(VLOOKUP($B76,LD$4:LE$71,2,FALSE),""),2)</f>
      </c>
      <c r="LE76" s="55">
        <f t="shared" si="536"/>
      </c>
      <c r="LF76" s="54">
        <f t="shared" ref="LF76" si="1073">RIGHT(IFERROR(VLOOKUP($B76,LF$4:LG$71,2,FALSE),""),2)</f>
      </c>
      <c r="LG76" s="55">
        <f t="shared" si="536"/>
      </c>
      <c r="LH76" s="54">
        <f t="shared" ref="LH76" si="1074">RIGHT(IFERROR(VLOOKUP($B76,LH$4:LI$71,2,FALSE),""),2)</f>
      </c>
      <c r="LI76" s="55">
        <f t="shared" si="536"/>
      </c>
      <c r="LJ76" s="54">
        <f t="shared" ref="LJ76" si="1075">RIGHT(IFERROR(VLOOKUP($B76,LJ$4:LK$71,2,FALSE),""),2)</f>
      </c>
      <c r="LK76" s="55">
        <f t="shared" si="536"/>
      </c>
      <c r="LL76" s="54">
        <f t="shared" ref="LL76" si="1076">RIGHT(IFERROR(VLOOKUP($B76,LL$4:LM$71,2,FALSE),""),2)</f>
      </c>
      <c r="LM76" s="55">
        <f t="shared" si="536"/>
      </c>
      <c r="LN76" s="54">
        <f t="shared" ref="LN76" si="1077">RIGHT(IFERROR(VLOOKUP($B76,LN$4:LO$71,2,FALSE),""),2)</f>
      </c>
      <c r="LO76" s="55">
        <f t="shared" si="536"/>
      </c>
      <c r="LP76" s="54">
        <f t="shared" ref="LP76" si="1078">RIGHT(IFERROR(VLOOKUP($B76,LP$4:LQ$71,2,FALSE),""),2)</f>
      </c>
      <c r="LQ76" s="55">
        <f t="shared" si="536"/>
      </c>
      <c r="LR76" s="54">
        <f t="shared" ref="LR76" si="1079">RIGHT(IFERROR(VLOOKUP($B76,LR$4:LS$71,2,FALSE),""),2)</f>
      </c>
      <c r="LS76" s="55">
        <f t="shared" si="536"/>
      </c>
      <c r="LT76" s="54">
        <f t="shared" ref="LT76" si="1080">RIGHT(IFERROR(VLOOKUP($B76,LT$4:LU$71,2,FALSE),""),2)</f>
      </c>
      <c r="LU76" s="55">
        <f t="shared" si="536"/>
      </c>
      <c r="LV76" s="54">
        <f t="shared" ref="LV76" si="1081">RIGHT(IFERROR(VLOOKUP($B76,LV$4:LW$71,2,FALSE),""),2)</f>
      </c>
      <c r="LW76" s="55">
        <f t="shared" si="536"/>
      </c>
      <c r="LX76" s="54">
        <f t="shared" ref="LX76" si="1082">RIGHT(IFERROR(VLOOKUP($B76,LX$4:LY$71,2,FALSE),""),2)</f>
      </c>
      <c r="LY76" s="55">
        <f t="shared" si="536"/>
      </c>
      <c r="LZ76" s="54">
        <f t="shared" ref="LZ76" si="1083">RIGHT(IFERROR(VLOOKUP($B76,LZ$4:MA$71,2,FALSE),""),2)</f>
      </c>
      <c r="MA76" s="55">
        <f t="shared" si="276"/>
      </c>
      <c r="MB76" s="54">
        <f t="shared" ref="MB76" si="1084">RIGHT(IFERROR(VLOOKUP($B76,MB$4:MC$71,2,FALSE),""),2)</f>
      </c>
      <c r="MC76" s="55">
        <f t="shared" si="276"/>
      </c>
      <c r="MD76" s="54">
        <f t="shared" ref="MD76" si="1085">RIGHT(IFERROR(VLOOKUP($B76,MD$4:ME$71,2,FALSE),""),2)</f>
      </c>
      <c r="ME76" s="55">
        <f t="shared" si="276"/>
      </c>
      <c r="MF76" s="54">
        <f t="shared" ref="MF76" si="1086">RIGHT(IFERROR(VLOOKUP($B76,MF$4:MG$71,2,FALSE),""),2)</f>
      </c>
      <c r="MG76" s="55">
        <f t="shared" si="276"/>
      </c>
      <c r="MH76" s="54">
        <f t="shared" ref="MH76" si="1087">RIGHT(IFERROR(VLOOKUP($B76,MH$4:MI$71,2,FALSE),""),2)</f>
      </c>
      <c r="MI76" s="55">
        <f t="shared" si="276"/>
      </c>
      <c r="MJ76" s="54">
        <f t="shared" ref="MJ76" si="1088">RIGHT(IFERROR(VLOOKUP($B76,MJ$4:MK$71,2,FALSE),""),2)</f>
      </c>
      <c r="MK76" s="55">
        <f t="shared" si="276"/>
      </c>
      <c r="ML76" s="54">
        <f t="shared" ref="ML76" si="1089">RIGHT(IFERROR(VLOOKUP($B76,ML$4:MM$71,2,FALSE),""),2)</f>
      </c>
      <c r="MM76" s="55">
        <f t="shared" si="276"/>
      </c>
      <c r="MN76" s="54">
        <f t="shared" ref="MN76" si="1090">RIGHT(IFERROR(VLOOKUP($B76,MN$4:MO$71,2,FALSE),""),2)</f>
      </c>
      <c r="MO76" s="55">
        <f t="shared" si="309"/>
      </c>
      <c r="MP76" s="54">
        <f t="shared" ref="MP76" si="1091">RIGHT(IFERROR(VLOOKUP($B76,MP$4:MQ$71,2,FALSE),""),2)</f>
      </c>
      <c r="MQ76" s="55">
        <f t="shared" si="309"/>
      </c>
      <c r="MR76" s="54">
        <f t="shared" ref="MR76" si="1092">RIGHT(IFERROR(VLOOKUP($B76,MR$4:MS$71,2,FALSE),""),2)</f>
      </c>
      <c r="MS76" s="55">
        <f t="shared" si="309"/>
      </c>
      <c r="MT76" s="54">
        <f t="shared" ref="MT76" si="1093">RIGHT(IFERROR(VLOOKUP($B76,MT$4:MU$71,2,FALSE),""),2)</f>
      </c>
      <c r="MU76" s="55">
        <f t="shared" si="309"/>
      </c>
      <c r="MV76" s="54">
        <f t="shared" ref="MV76" si="1094">RIGHT(IFERROR(VLOOKUP($B76,MV$4:MW$71,2,FALSE),""),2)</f>
      </c>
      <c r="MW76" s="55">
        <f t="shared" si="309"/>
      </c>
      <c r="MX76" s="54">
        <f t="shared" ref="MX76" si="1095">RIGHT(IFERROR(VLOOKUP($B76,MX$4:MY$71,2,FALSE),""),2)</f>
      </c>
      <c r="MY76" s="55">
        <f t="shared" si="309"/>
      </c>
      <c r="MZ76" s="54">
        <f t="shared" ref="MZ76" si="1096">RIGHT(IFERROR(VLOOKUP($B76,MZ$4:NA$71,2,FALSE),""),2)</f>
      </c>
      <c r="NA76" s="55">
        <f t="shared" si="309"/>
      </c>
      <c r="NB76" s="54">
        <f t="shared" ref="NB76" si="1097">RIGHT(IFERROR(VLOOKUP($B76,NB$4:NC$71,2,FALSE),""),2)</f>
      </c>
      <c r="NC76" s="55">
        <f t="shared" si="309"/>
      </c>
      <c r="ND76" s="54">
        <f t="shared" ref="ND76" si="1098">RIGHT(IFERROR(VLOOKUP($B76,ND$4:NE$71,2,FALSE),""),2)</f>
      </c>
      <c r="NE76" s="55">
        <f t="shared" si="309"/>
      </c>
      <c r="NF76" s="54">
        <f t="shared" ref="NF76" si="1099">RIGHT(IFERROR(VLOOKUP($B76,NF$4:NG$71,2,FALSE),""),2)</f>
      </c>
      <c r="NG76" s="55">
        <f t="shared" si="309"/>
      </c>
      <c r="NH76" s="54">
        <f t="shared" ref="NH76" si="1100">RIGHT(IFERROR(VLOOKUP($B76,NH$4:NI$71,2,FALSE),""),2)</f>
      </c>
      <c r="NI76" s="55">
        <f t="shared" si="309"/>
      </c>
      <c r="NJ76" s="54">
        <f t="shared" ref="NJ76" si="1101">RIGHT(IFERROR(VLOOKUP($B76,NJ$4:NK$71,2,FALSE),""),2)</f>
      </c>
      <c r="NK76" s="55">
        <f t="shared" si="309"/>
      </c>
      <c r="NL76" s="54">
        <f t="shared" ref="NL76" si="1102">RIGHT(IFERROR(VLOOKUP($B76,NL$4:NM$71,2,FALSE),""),2)</f>
      </c>
      <c r="NM76" s="55">
        <f t="shared" si="309"/>
      </c>
      <c r="NN76" s="54">
        <f t="shared" ref="NN76" si="1103">RIGHT(IFERROR(VLOOKUP($B76,NN$4:NO$71,2,FALSE),""),2)</f>
      </c>
      <c r="NO76" s="55">
        <f t="shared" si="309"/>
      </c>
      <c r="NP76" s="54">
        <f t="shared" ref="NP76" si="1104">RIGHT(IFERROR(VLOOKUP($B76,NP$4:NQ$71,2,FALSE),""),2)</f>
      </c>
      <c r="NQ76" s="55">
        <f t="shared" si="309"/>
      </c>
      <c r="NR76" s="54">
        <f t="shared" ref="NR76" si="1105">RIGHT(IFERROR(VLOOKUP($B76,NR$4:NS$71,2,FALSE),""),2)</f>
      </c>
      <c r="NS76" s="55">
        <f t="shared" si="309"/>
      </c>
      <c r="NT76" s="54">
        <f t="shared" ref="NT76" si="1106">RIGHT(IFERROR(VLOOKUP($B76,NT$4:NU$71,2,FALSE),""),2)</f>
      </c>
      <c r="NU76" s="55">
        <f t="shared" si="309"/>
      </c>
      <c r="NV76" s="54">
        <f t="shared" ref="NV76" si="1107">RIGHT(IFERROR(VLOOKUP($B76,NV$4:NW$71,2,FALSE),""),2)</f>
      </c>
      <c r="NW76" s="55">
        <f t="shared" si="309"/>
      </c>
      <c r="NX76" s="54">
        <f t="shared" ref="NX76" si="1108">RIGHT(IFERROR(VLOOKUP($B76,NX$4:NY$71,2,FALSE),""),2)</f>
      </c>
      <c r="NY76" s="55">
        <f t="shared" si="309"/>
      </c>
      <c r="NZ76" s="54">
        <f t="shared" ref="NZ76" si="1109">RIGHT(IFERROR(VLOOKUP($B76,NZ$4:OA$71,2,FALSE),""),2)</f>
      </c>
      <c r="OA76" s="55">
        <f t="shared" si="309"/>
      </c>
      <c r="OB76" s="54">
        <f t="shared" ref="OB76" si="1110">RIGHT(IFERROR(VLOOKUP($B76,OB$4:OC$71,2,FALSE),""),2)</f>
      </c>
      <c r="OC76" s="55">
        <f t="shared" si="309"/>
      </c>
      <c r="OD76" s="54">
        <f t="shared" ref="OD76" si="1111">RIGHT(IFERROR(VLOOKUP($B76,OD$4:OE$71,2,FALSE),""),2)</f>
      </c>
      <c r="OE76" s="55">
        <f t="shared" si="309"/>
      </c>
      <c r="OF76" s="54">
        <f t="shared" ref="OF76" si="1112">RIGHT(IFERROR(VLOOKUP($B76,OF$4:OG$71,2,FALSE),""),2)</f>
      </c>
      <c r="OG76" s="55">
        <f t="shared" si="309"/>
      </c>
      <c r="OH76" s="54">
        <f t="shared" ref="OH76" si="1113">RIGHT(IFERROR(VLOOKUP($B76,OH$4:OI$71,2,FALSE),""),2)</f>
      </c>
      <c r="OI76" s="55">
        <f t="shared" si="309"/>
      </c>
      <c r="OJ76" s="54">
        <f t="shared" ref="OJ76" si="1114">RIGHT(IFERROR(VLOOKUP($B76,OJ$4:OK$71,2,FALSE),""),2)</f>
      </c>
      <c r="OK76" s="55">
        <f t="shared" si="309"/>
      </c>
      <c r="OL76" s="54">
        <f t="shared" ref="OL76" si="1115">RIGHT(IFERROR(VLOOKUP($B76,OL$4:OM$71,2,FALSE),""),2)</f>
      </c>
      <c r="OM76" s="55">
        <f t="shared" si="309"/>
      </c>
      <c r="ON76" s="54">
        <f t="shared" ref="ON76" si="1116">RIGHT(IFERROR(VLOOKUP($B76,ON$4:OO$71,2,FALSE),""),2)</f>
      </c>
      <c r="OO76" s="55">
        <f t="shared" si="309"/>
      </c>
      <c r="OP76" s="54">
        <f t="shared" ref="OP76" si="1117">RIGHT(IFERROR(VLOOKUP($B76,OP$4:OQ$71,2,FALSE),""),2)</f>
      </c>
      <c r="OQ76" s="55">
        <f t="shared" si="309"/>
      </c>
      <c r="OR76" s="54">
        <f t="shared" ref="OR76" si="1118">RIGHT(IFERROR(VLOOKUP($B76,OR$4:OS$71,2,FALSE),""),2)</f>
      </c>
      <c r="OS76" s="55">
        <f t="shared" si="309"/>
      </c>
      <c r="OT76" s="54">
        <f t="shared" ref="OT76" si="1119">RIGHT(IFERROR(VLOOKUP($B76,OT$4:OU$71,2,FALSE),""),2)</f>
      </c>
      <c r="OU76" s="55">
        <f t="shared" si="309"/>
      </c>
      <c r="OV76" s="54">
        <f t="shared" ref="OV76" si="1120">RIGHT(IFERROR(VLOOKUP($B76,OV$4:OW$71,2,FALSE),""),2)</f>
      </c>
      <c r="OW76" s="55">
        <f t="shared" si="309"/>
      </c>
      <c r="OX76" s="54">
        <f t="shared" ref="OX76" si="1121">RIGHT(IFERROR(VLOOKUP($B76,OX$4:OY$71,2,FALSE),""),2)</f>
      </c>
      <c r="OY76" s="55">
        <f t="shared" si="309"/>
      </c>
      <c r="OZ76" s="54">
        <f t="shared" ref="OZ76" si="1122">RIGHT(IFERROR(VLOOKUP($B76,OZ$4:PA$71,2,FALSE),""),2)</f>
      </c>
      <c r="PA76" s="55">
        <f t="shared" si="342"/>
      </c>
      <c r="PB76" s="54">
        <f t="shared" ref="PB76" si="1123">RIGHT(IFERROR(VLOOKUP($B76,PB$4:PC$71,2,FALSE),""),2)</f>
      </c>
      <c r="PC76" s="55">
        <f t="shared" si="342"/>
      </c>
      <c r="PD76" s="54">
        <f t="shared" ref="PD76" si="1124">RIGHT(IFERROR(VLOOKUP($B76,PD$4:PE$71,2,FALSE),""),2)</f>
      </c>
      <c r="PE76" s="55">
        <f t="shared" si="342"/>
      </c>
      <c r="PF76" s="54">
        <f t="shared" ref="PF76" si="1125">RIGHT(IFERROR(VLOOKUP($B76,PF$4:PG$71,2,FALSE),""),2)</f>
      </c>
      <c r="PG76" s="55">
        <f t="shared" si="342"/>
      </c>
      <c r="PH76" s="54">
        <f t="shared" ref="PH76" si="1126">RIGHT(IFERROR(VLOOKUP($B76,PH$4:PI$71,2,FALSE),""),2)</f>
      </c>
      <c r="PI76" s="55">
        <f t="shared" si="342"/>
      </c>
      <c r="PJ76" s="54">
        <f t="shared" ref="PJ76" si="1127">RIGHT(IFERROR(VLOOKUP($B76,PJ$4:PK$71,2,FALSE),""),2)</f>
      </c>
      <c r="PK76" s="55">
        <f t="shared" si="342"/>
      </c>
      <c r="PL76" s="54">
        <f t="shared" ref="PL76" si="1128">RIGHT(IFERROR(VLOOKUP($B76,PL$4:PM$71,2,FALSE),""),2)</f>
      </c>
      <c r="PM76" s="55">
        <f t="shared" si="342"/>
      </c>
      <c r="PN76" s="54">
        <f t="shared" ref="PN76" si="1129">RIGHT(IFERROR(VLOOKUP($B76,PN$4:PO$71,2,FALSE),""),2)</f>
      </c>
      <c r="PO76" s="55">
        <f t="shared" si="342"/>
      </c>
      <c r="PP76" s="54">
        <f t="shared" ref="PP76" si="1130">RIGHT(IFERROR(VLOOKUP($B76,PP$4:PQ$71,2,FALSE),""),2)</f>
      </c>
      <c r="PQ76" s="55">
        <f t="shared" si="342"/>
      </c>
      <c r="PR76" s="54">
        <f t="shared" ref="PR76" si="1131">RIGHT(IFERROR(VLOOKUP($B76,PR$4:PS$71,2,FALSE),""),2)</f>
      </c>
      <c r="PS76" s="55">
        <f t="shared" si="342"/>
      </c>
      <c r="PT76" s="54">
        <f t="shared" ref="PT76" si="1132">RIGHT(IFERROR(VLOOKUP($B76,PT$4:PU$71,2,FALSE),""),2)</f>
      </c>
      <c r="PU76" s="55">
        <f t="shared" si="342"/>
      </c>
      <c r="PV76" s="54">
        <f t="shared" ref="PV76" si="1133">RIGHT(IFERROR(VLOOKUP($B76,PV$4:PW$71,2,FALSE),""),2)</f>
      </c>
      <c r="PW76" s="55">
        <f t="shared" si="342"/>
      </c>
      <c r="PX76" s="54">
        <f t="shared" ref="PX76" si="1134">RIGHT(IFERROR(VLOOKUP($B76,PX$4:PY$71,2,FALSE),""),2)</f>
      </c>
      <c r="PY76" s="55">
        <f t="shared" si="342"/>
      </c>
      <c r="PZ76" s="54">
        <f t="shared" ref="PZ76" si="1135">RIGHT(IFERROR(VLOOKUP($B76,PZ$4:QA$71,2,FALSE),""),2)</f>
      </c>
      <c r="QA76" s="55">
        <f t="shared" si="342"/>
      </c>
      <c r="QB76" s="54">
        <f t="shared" ref="QB76" si="1136">RIGHT(IFERROR(VLOOKUP($B76,QB$4:QC$71,2,FALSE),""),2)</f>
      </c>
      <c r="QC76" s="55">
        <f t="shared" si="342"/>
      </c>
      <c r="QD76" s="54">
        <f t="shared" ref="QD76" si="1137">RIGHT(IFERROR(VLOOKUP($B76,QD$4:QE$71,2,FALSE),""),2)</f>
      </c>
      <c r="QE76" s="55">
        <f t="shared" si="342"/>
      </c>
      <c r="QF76" s="54">
        <f t="shared" ref="QF76" si="1138">RIGHT(IFERROR(VLOOKUP($B76,QF$4:QG$71,2,FALSE),""),2)</f>
      </c>
      <c r="QG76" s="55">
        <f t="shared" si="342"/>
      </c>
      <c r="QH76" s="54">
        <f t="shared" ref="QH76" si="1139">RIGHT(IFERROR(VLOOKUP($B76,QH$4:QI$71,2,FALSE),""),2)</f>
      </c>
      <c r="QI76" s="55">
        <f t="shared" si="342"/>
      </c>
      <c r="QJ76" s="54">
        <f t="shared" ref="QJ76" si="1140">RIGHT(IFERROR(VLOOKUP($B76,QJ$4:QK$71,2,FALSE),""),2)</f>
      </c>
      <c r="QK76" s="55">
        <f t="shared" si="342"/>
      </c>
      <c r="QL76" s="54">
        <f t="shared" ref="QL76" si="1141">RIGHT(IFERROR(VLOOKUP($B76,QL$4:QM$71,2,FALSE),""),2)</f>
      </c>
      <c r="QM76" s="55">
        <f t="shared" si="342"/>
      </c>
      <c r="QN76" s="54">
        <f t="shared" ref="QN76" si="1142">RIGHT(IFERROR(VLOOKUP($B76,QN$4:QO$71,2,FALSE),""),2)</f>
      </c>
      <c r="QO76" s="55">
        <f t="shared" si="342"/>
      </c>
      <c r="QP76" s="54">
        <f t="shared" ref="QP76" si="1143">RIGHT(IFERROR(VLOOKUP($B76,QP$4:QQ$71,2,FALSE),""),2)</f>
      </c>
      <c r="QQ76" s="55">
        <f t="shared" si="342"/>
      </c>
      <c r="QR76" s="54">
        <f t="shared" ref="QR76" si="1144">RIGHT(IFERROR(VLOOKUP($B76,QR$4:QS$71,2,FALSE),""),2)</f>
      </c>
      <c r="QS76" s="55">
        <f t="shared" si="342"/>
      </c>
      <c r="QT76" s="54">
        <f t="shared" ref="QT76" si="1145">RIGHT(IFERROR(VLOOKUP($B76,QT$4:QU$71,2,FALSE),""),2)</f>
      </c>
      <c r="QU76" s="55">
        <f t="shared" si="342"/>
      </c>
      <c r="QV76" s="54">
        <f t="shared" ref="QV76" si="1146">RIGHT(IFERROR(VLOOKUP($B76,QV$4:QW$71,2,FALSE),""),2)</f>
      </c>
      <c r="QW76" s="55">
        <f t="shared" si="342"/>
      </c>
      <c r="QX76" s="54">
        <f t="shared" ref="QX76" si="1147">RIGHT(IFERROR(VLOOKUP($B76,QX$4:QY$71,2,FALSE),""),2)</f>
      </c>
      <c r="QY76" s="55">
        <f t="shared" si="342"/>
      </c>
      <c r="QZ76" s="54">
        <f t="shared" ref="QZ76" si="1148">RIGHT(IFERROR(VLOOKUP($B76,QZ$4:RA$71,2,FALSE),""),2)</f>
      </c>
      <c r="RA76" s="55">
        <f t="shared" si="342"/>
      </c>
      <c r="RB76" s="54">
        <f t="shared" ref="RB76" si="1149">RIGHT(IFERROR(VLOOKUP($B76,RB$4:RC$71,2,FALSE),""),2)</f>
      </c>
      <c r="RC76" s="55">
        <f t="shared" si="342"/>
      </c>
      <c r="RD76" s="54">
        <f t="shared" ref="RD76" si="1150">RIGHT(IFERROR(VLOOKUP($B76,RD$4:RE$71,2,FALSE),""),2)</f>
      </c>
      <c r="RE76" s="55">
        <f t="shared" si="342"/>
      </c>
      <c r="RF76" s="54">
        <f t="shared" ref="RF76" si="1151">RIGHT(IFERROR(VLOOKUP($B76,RF$4:RG$71,2,FALSE),""),2)</f>
      </c>
      <c r="RG76" s="55">
        <f t="shared" si="342"/>
      </c>
      <c r="RH76" s="54">
        <f t="shared" ref="RH76" si="1152">RIGHT(IFERROR(VLOOKUP($B76,RH$4:RI$71,2,FALSE),""),2)</f>
      </c>
      <c r="RI76" s="55">
        <f t="shared" si="342"/>
      </c>
      <c r="RJ76" s="54">
        <f t="shared" ref="RJ76" si="1153">RIGHT(IFERROR(VLOOKUP($B76,RJ$4:RK$71,2,FALSE),""),2)</f>
      </c>
      <c r="RK76" s="55">
        <f t="shared" si="342"/>
      </c>
      <c r="RL76" s="54">
        <f t="shared" ref="RL76" si="1154">RIGHT(IFERROR(VLOOKUP($B76,RL$4:RM$71,2,FALSE),""),2)</f>
      </c>
      <c r="RM76" s="55">
        <f t="shared" si="375"/>
      </c>
      <c r="RN76" s="54">
        <f t="shared" ref="RN76" si="1155">RIGHT(IFERROR(VLOOKUP($B76,RN$4:RO$71,2,FALSE),""),2)</f>
      </c>
      <c r="RO76" s="55">
        <f t="shared" si="375"/>
      </c>
      <c r="RP76" s="54">
        <f t="shared" ref="RP76" si="1156">RIGHT(IFERROR(VLOOKUP($B76,RP$4:RQ$71,2,FALSE),""),2)</f>
      </c>
      <c r="RQ76" s="55">
        <f t="shared" si="375"/>
      </c>
      <c r="RR76" s="54">
        <f t="shared" ref="RR76" si="1157">RIGHT(IFERROR(VLOOKUP($B76,RR$4:RS$71,2,FALSE),""),2)</f>
      </c>
      <c r="RS76" s="55">
        <f t="shared" si="375"/>
      </c>
      <c r="RT76" s="54">
        <f t="shared" ref="RT76" si="1158">RIGHT(IFERROR(VLOOKUP($B76,RT$4:RU$71,2,FALSE),""),2)</f>
      </c>
      <c r="RU76" s="55">
        <f t="shared" si="375"/>
      </c>
      <c r="RV76" s="54">
        <f t="shared" ref="RV76" si="1159">RIGHT(IFERROR(VLOOKUP($B76,RV$4:RW$71,2,FALSE),""),2)</f>
      </c>
      <c r="RW76" s="55">
        <f t="shared" si="375"/>
      </c>
      <c r="RX76" s="54">
        <f t="shared" ref="RX76" si="1160">RIGHT(IFERROR(VLOOKUP($B76,RX$4:RY$71,2,FALSE),""),2)</f>
      </c>
      <c r="RY76" s="55">
        <f t="shared" si="375"/>
      </c>
      <c r="RZ76" s="54">
        <f t="shared" ref="RZ76" si="1161">RIGHT(IFERROR(VLOOKUP($B76,RZ$4:SA$71,2,FALSE),""),2)</f>
      </c>
      <c r="SA76" s="55">
        <f t="shared" si="375"/>
      </c>
      <c r="SB76" s="54">
        <f t="shared" ref="SB76" si="1162">RIGHT(IFERROR(VLOOKUP($B76,SB$4:SC$71,2,FALSE),""),2)</f>
      </c>
      <c r="SC76" s="55">
        <f t="shared" si="375"/>
      </c>
      <c r="SD76" s="54">
        <f t="shared" ref="SD76" si="1163">RIGHT(IFERROR(VLOOKUP($B76,SD$4:SE$71,2,FALSE),""),2)</f>
      </c>
      <c r="SE76" s="55">
        <f t="shared" si="375"/>
      </c>
      <c r="SF76" s="54">
        <f t="shared" ref="SF76" si="1164">RIGHT(IFERROR(VLOOKUP($B76,SF$4:SG$71,2,FALSE),""),2)</f>
      </c>
      <c r="SG76" s="55">
        <f t="shared" si="375"/>
      </c>
      <c r="SH76" s="54">
        <f t="shared" ref="SH76" si="1165">RIGHT(IFERROR(VLOOKUP($B76,SH$4:SI$71,2,FALSE),""),2)</f>
      </c>
      <c r="SI76" s="55">
        <f t="shared" si="375"/>
      </c>
      <c r="SJ76" s="54">
        <f t="shared" ref="SJ76" si="1166">RIGHT(IFERROR(VLOOKUP($B76,SJ$4:SK$71,2,FALSE),""),2)</f>
      </c>
      <c r="SK76" s="55">
        <f t="shared" si="375"/>
      </c>
      <c r="SL76" s="54">
        <f t="shared" ref="SL76" si="1167">RIGHT(IFERROR(VLOOKUP($B76,SL$4:SM$71,2,FALSE),""),2)</f>
      </c>
      <c r="SM76" s="55">
        <f t="shared" si="375"/>
      </c>
      <c r="SN76" s="54">
        <f t="shared" ref="SN76" si="1168">RIGHT(IFERROR(VLOOKUP($B76,SN$4:SO$71,2,FALSE),""),2)</f>
      </c>
      <c r="SO76" s="55">
        <f t="shared" si="375"/>
      </c>
      <c r="SP76" s="54">
        <f t="shared" ref="SP76" si="1169">RIGHT(IFERROR(VLOOKUP($B76,SP$4:SQ$71,2,FALSE),""),2)</f>
      </c>
      <c r="SQ76" s="55">
        <f t="shared" si="375"/>
      </c>
      <c r="SR76" s="54">
        <f t="shared" ref="SR76" si="1170">RIGHT(IFERROR(VLOOKUP($B76,SR$4:SS$71,2,FALSE),""),2)</f>
      </c>
      <c r="SS76" s="55">
        <f t="shared" si="375"/>
      </c>
      <c r="ST76" s="54">
        <f t="shared" ref="ST76" si="1171">RIGHT(IFERROR(VLOOKUP($B76,ST$4:SU$71,2,FALSE),""),2)</f>
      </c>
      <c r="SU76" s="55">
        <f t="shared" si="375"/>
      </c>
      <c r="SV76" s="54">
        <f t="shared" ref="SV76" si="1172">RIGHT(IFERROR(VLOOKUP($B76,SV$4:SW$71,2,FALSE),""),2)</f>
      </c>
      <c r="SW76" s="55">
        <f t="shared" si="375"/>
      </c>
      <c r="SX76" s="54">
        <f t="shared" ref="SX76" si="1173">RIGHT(IFERROR(VLOOKUP($B76,SX$4:SY$71,2,FALSE),""),2)</f>
      </c>
      <c r="SY76" s="55">
        <f t="shared" si="375"/>
      </c>
      <c r="SZ76" s="54">
        <f t="shared" ref="SZ76" si="1174">RIGHT(IFERROR(VLOOKUP($B76,SZ$4:TA$71,2,FALSE),""),2)</f>
      </c>
      <c r="TA76" s="55">
        <f t="shared" si="375"/>
      </c>
      <c r="TB76" s="54">
        <f t="shared" ref="TB76" si="1175">RIGHT(IFERROR(VLOOKUP($B76,TB$4:TC$71,2,FALSE),""),2)</f>
      </c>
      <c r="TC76" s="55">
        <f t="shared" si="375"/>
      </c>
      <c r="TD76" s="54">
        <f t="shared" ref="TD76" si="1176">RIGHT(IFERROR(VLOOKUP($B76,TD$4:TE$71,2,FALSE),""),2)</f>
      </c>
      <c r="TE76" s="55">
        <f t="shared" si="375"/>
      </c>
      <c r="TF76" s="54">
        <f t="shared" ref="TF76" si="1177">RIGHT(IFERROR(VLOOKUP($B76,TF$4:TG$71,2,FALSE),""),2)</f>
      </c>
      <c r="TG76" s="55">
        <f t="shared" si="375"/>
      </c>
      <c r="TH76" s="54">
        <f t="shared" ref="TH76" si="1178">RIGHT(IFERROR(VLOOKUP($B76,TH$4:TI$71,2,FALSE),""),2)</f>
      </c>
      <c r="TI76" s="55">
        <f t="shared" si="375"/>
      </c>
      <c r="TJ76" s="54">
        <f t="shared" ref="TJ76" si="1179">RIGHT(IFERROR(VLOOKUP($B76,TJ$4:TK$71,2,FALSE),""),2)</f>
      </c>
      <c r="TK76" s="55">
        <f t="shared" si="375"/>
      </c>
      <c r="TL76" s="54">
        <f t="shared" ref="TL76" si="1180">RIGHT(IFERROR(VLOOKUP($B76,TL$4:TM$71,2,FALSE),""),2)</f>
      </c>
      <c r="TM76" s="55">
        <f t="shared" si="375"/>
      </c>
      <c r="TN76" s="54">
        <f t="shared" ref="TN76" si="1181">RIGHT(IFERROR(VLOOKUP($B76,TN$4:TO$71,2,FALSE),""),2)</f>
      </c>
      <c r="TO76" s="55">
        <f t="shared" si="375"/>
      </c>
      <c r="TP76" s="54">
        <f t="shared" ref="TP76" si="1182">RIGHT(IFERROR(VLOOKUP($B76,TP$4:TQ$71,2,FALSE),""),2)</f>
      </c>
      <c r="TQ76" s="55">
        <f t="shared" si="375"/>
      </c>
      <c r="TR76" s="54">
        <f t="shared" ref="TR76" si="1183">RIGHT(IFERROR(VLOOKUP($B76,TR$4:TS$71,2,FALSE),""),2)</f>
      </c>
      <c r="TS76" s="55">
        <f t="shared" si="375"/>
      </c>
      <c r="TT76" s="54">
        <f t="shared" ref="TT76" si="1184">RIGHT(IFERROR(VLOOKUP($B76,TT$4:TU$71,2,FALSE),""),2)</f>
      </c>
      <c r="TU76" s="55">
        <f t="shared" si="375"/>
      </c>
      <c r="TV76" s="54">
        <f t="shared" ref="TV76" si="1185">RIGHT(IFERROR(VLOOKUP($B76,TV$4:TW$71,2,FALSE),""),2)</f>
      </c>
      <c r="TW76" s="55">
        <f t="shared" si="375"/>
      </c>
      <c r="TX76" s="54">
        <f t="shared" ref="TX76" si="1186">RIGHT(IFERROR(VLOOKUP($B76,TX$4:TY$71,2,FALSE),""),2)</f>
      </c>
      <c r="TY76" s="55">
        <f t="shared" si="408"/>
      </c>
      <c r="TZ76" s="54">
        <f t="shared" ref="TZ76" si="1187">RIGHT(IFERROR(VLOOKUP($B76,TZ$4:UA$71,2,FALSE),""),2)</f>
      </c>
      <c r="UA76" s="55">
        <f t="shared" si="408"/>
      </c>
      <c r="UB76" s="54">
        <f t="shared" ref="UB76" si="1188">RIGHT(IFERROR(VLOOKUP($B76,UB$4:UC$71,2,FALSE),""),2)</f>
      </c>
      <c r="UC76" s="55">
        <f t="shared" si="408"/>
      </c>
      <c r="UD76" s="54">
        <f t="shared" ref="UD76" si="1189">RIGHT(IFERROR(VLOOKUP($B76,UD$4:UE$71,2,FALSE),""),2)</f>
      </c>
      <c r="UE76" s="55">
        <f t="shared" si="408"/>
      </c>
      <c r="UF76" s="54">
        <f t="shared" ref="UF76" si="1190">RIGHT(IFERROR(VLOOKUP($B76,UF$4:UG$71,2,FALSE),""),2)</f>
      </c>
      <c r="UG76" s="55">
        <f t="shared" si="408"/>
      </c>
      <c r="UH76" s="54">
        <f t="shared" ref="UH76" si="1191">RIGHT(IFERROR(VLOOKUP($B76,UH$4:UI$71,2,FALSE),""),2)</f>
      </c>
      <c r="UI76" s="55">
        <f t="shared" si="408"/>
      </c>
      <c r="UJ76" s="54">
        <f t="shared" ref="UJ76" si="1192">RIGHT(IFERROR(VLOOKUP($B76,UJ$4:UK$71,2,FALSE),""),2)</f>
      </c>
      <c r="UK76" s="55">
        <f t="shared" si="408"/>
      </c>
      <c r="UL76" s="54">
        <f t="shared" ref="UL76" si="1193">RIGHT(IFERROR(VLOOKUP($B76,UL$4:UM$71,2,FALSE),""),2)</f>
      </c>
      <c r="UM76" s="55">
        <f t="shared" si="408"/>
      </c>
      <c r="UN76" s="54">
        <f t="shared" ref="UN76" si="1194">RIGHT(IFERROR(VLOOKUP($B76,UN$4:UO$71,2,FALSE),""),2)</f>
      </c>
      <c r="UO76" s="55">
        <f t="shared" si="408"/>
      </c>
      <c r="UP76" s="54">
        <f t="shared" ref="UP76" si="1195">RIGHT(IFERROR(VLOOKUP($B76,UP$4:UQ$71,2,FALSE),""),2)</f>
      </c>
      <c r="UQ76" s="55">
        <f t="shared" si="408"/>
      </c>
      <c r="UR76" s="54">
        <f t="shared" ref="UR76" si="1196">RIGHT(IFERROR(VLOOKUP($B76,UR$4:US$71,2,FALSE),""),2)</f>
      </c>
      <c r="US76" s="55">
        <f t="shared" si="408"/>
      </c>
      <c r="UT76" s="54">
        <f t="shared" ref="UT76" si="1197">RIGHT(IFERROR(VLOOKUP($B76,UT$4:UU$71,2,FALSE),""),2)</f>
      </c>
      <c r="UU76" s="55">
        <f t="shared" si="408"/>
      </c>
      <c r="UV76" s="54">
        <f t="shared" ref="UV76" si="1198">RIGHT(IFERROR(VLOOKUP($B76,UV$4:UW$71,2,FALSE),""),2)</f>
      </c>
      <c r="UW76" s="55">
        <f t="shared" si="408"/>
      </c>
      <c r="UX76" s="54">
        <f t="shared" ref="UX76" si="1199">RIGHT(IFERROR(VLOOKUP($B76,UX$4:UY$71,2,FALSE),""),2)</f>
      </c>
      <c r="UY76" s="55">
        <f t="shared" si="408"/>
      </c>
      <c r="UZ76" s="54">
        <f t="shared" ref="UZ76" si="1200">RIGHT(IFERROR(VLOOKUP($B76,UZ$4:VA$71,2,FALSE),""),2)</f>
      </c>
      <c r="VA76" s="55">
        <f t="shared" si="408"/>
      </c>
      <c r="VB76" s="54">
        <f t="shared" ref="VB76" si="1201">RIGHT(IFERROR(VLOOKUP($B76,VB$4:VC$71,2,FALSE),""),2)</f>
      </c>
      <c r="VC76" s="55">
        <f t="shared" si="408"/>
      </c>
      <c r="VD76" s="54">
        <f t="shared" ref="VD76" si="1202">RIGHT(IFERROR(VLOOKUP($B76,VD$4:VE$71,2,FALSE),""),2)</f>
      </c>
      <c r="VE76" s="55">
        <f t="shared" si="408"/>
      </c>
      <c r="VF76" s="54">
        <f t="shared" ref="VF76" si="1203">RIGHT(IFERROR(VLOOKUP($B76,VF$4:VG$71,2,FALSE),""),2)</f>
      </c>
      <c r="VG76" s="55">
        <f t="shared" si="408"/>
      </c>
      <c r="VH76" s="54">
        <f t="shared" ref="VH76" si="1204">RIGHT(IFERROR(VLOOKUP($B76,VH$4:VI$71,2,FALSE),""),2)</f>
      </c>
      <c r="VI76" s="55">
        <f t="shared" si="408"/>
      </c>
      <c r="VJ76" s="54">
        <f t="shared" ref="VJ76" si="1205">RIGHT(IFERROR(VLOOKUP($B76,VJ$4:VK$71,2,FALSE),""),2)</f>
      </c>
      <c r="VK76" s="55">
        <f t="shared" si="408"/>
      </c>
      <c r="VL76" s="54">
        <f t="shared" ref="VL76" si="1206">RIGHT(IFERROR(VLOOKUP($B76,VL$4:VM$71,2,FALSE),""),2)</f>
      </c>
      <c r="VM76" s="55">
        <f t="shared" si="408"/>
      </c>
      <c r="VN76" s="54">
        <f t="shared" ref="VN76" si="1207">RIGHT(IFERROR(VLOOKUP($B76,VN$4:VO$71,2,FALSE),""),2)</f>
      </c>
      <c r="VO76" s="55">
        <f t="shared" si="408"/>
      </c>
      <c r="VP76" s="54">
        <f t="shared" ref="VP76" si="1208">RIGHT(IFERROR(VLOOKUP($B76,VP$4:VQ$71,2,FALSE),""),2)</f>
      </c>
      <c r="VQ76" s="55">
        <f t="shared" si="408"/>
      </c>
      <c r="VR76" s="54">
        <f t="shared" ref="VR76" si="1209">RIGHT(IFERROR(VLOOKUP($B76,VR$4:VS$71,2,FALSE),""),2)</f>
      </c>
      <c r="VS76" s="55">
        <f t="shared" si="408"/>
      </c>
      <c r="VT76" s="54">
        <f t="shared" ref="VT76" si="1210">RIGHT(IFERROR(VLOOKUP($B76,VT$4:VU$71,2,FALSE),""),2)</f>
      </c>
      <c r="VU76" s="55">
        <f t="shared" si="408"/>
      </c>
      <c r="VV76" s="54">
        <f t="shared" ref="VV76" si="1211">RIGHT(IFERROR(VLOOKUP($B76,VV$4:VW$71,2,FALSE),""),2)</f>
      </c>
      <c r="VW76" s="55">
        <f t="shared" si="408"/>
      </c>
      <c r="VX76" s="54">
        <f t="shared" ref="VX76" si="1212">RIGHT(IFERROR(VLOOKUP($B76,VX$4:VY$71,2,FALSE),""),2)</f>
      </c>
      <c r="VY76" s="55">
        <f t="shared" si="408"/>
      </c>
      <c r="VZ76" s="54">
        <f t="shared" ref="VZ76" si="1213">RIGHT(IFERROR(VLOOKUP($B76,VZ$4:WA$71,2,FALSE),""),2)</f>
      </c>
      <c r="WA76" s="55">
        <f t="shared" si="408"/>
      </c>
      <c r="WB76" s="54">
        <f t="shared" ref="WB76" si="1214">RIGHT(IFERROR(VLOOKUP($B76,WB$4:WC$71,2,FALSE),""),2)</f>
      </c>
      <c r="WC76" s="55">
        <f t="shared" si="408"/>
      </c>
      <c r="WD76" s="54">
        <f t="shared" ref="WD76" si="1215">RIGHT(IFERROR(VLOOKUP($B76,WD$4:WE$71,2,FALSE),""),2)</f>
      </c>
      <c r="WE76" s="55">
        <f t="shared" si="408"/>
      </c>
      <c r="WF76" s="54">
        <f t="shared" ref="WF76" si="1216">RIGHT(IFERROR(VLOOKUP($B76,WF$4:WG$71,2,FALSE),""),2)</f>
      </c>
      <c r="WG76" s="55">
        <f t="shared" si="408"/>
      </c>
      <c r="WH76" s="54">
        <f t="shared" ref="WH76" si="1217">RIGHT(IFERROR(VLOOKUP($B76,WH$4:WI$71,2,FALSE),""),2)</f>
      </c>
      <c r="WI76" s="55">
        <f t="shared" si="408"/>
      </c>
      <c r="WJ76" s="54">
        <f t="shared" ref="WJ76" si="1218">RIGHT(IFERROR(VLOOKUP($B76,WJ$4:WK$71,2,FALSE),""),2)</f>
      </c>
      <c r="WK76" s="55">
        <f t="shared" si="441"/>
      </c>
      <c r="WL76" s="54">
        <f t="shared" ref="WL76" si="1219">RIGHT(IFERROR(VLOOKUP($B76,WL$4:WM$71,2,FALSE),""),2)</f>
      </c>
      <c r="WM76" s="55">
        <f t="shared" si="441"/>
      </c>
      <c r="WN76" s="54">
        <f t="shared" ref="WN76" si="1220">RIGHT(IFERROR(VLOOKUP($B76,WN$4:WO$71,2,FALSE),""),2)</f>
      </c>
      <c r="WO76" s="55">
        <f t="shared" si="441"/>
      </c>
      <c r="WP76" s="54">
        <f t="shared" ref="WP76" si="1221">RIGHT(IFERROR(VLOOKUP($B76,WP$4:WQ$71,2,FALSE),""),2)</f>
      </c>
      <c r="WQ76" s="55">
        <f t="shared" si="441"/>
      </c>
      <c r="WR76" s="54">
        <f t="shared" ref="WR76" si="1222">RIGHT(IFERROR(VLOOKUP($B76,WR$4:WS$71,2,FALSE),""),2)</f>
      </c>
      <c r="WS76" s="55">
        <f t="shared" si="441"/>
      </c>
      <c r="WT76" s="54">
        <f t="shared" ref="WT76" si="1223">RIGHT(IFERROR(VLOOKUP($B76,WT$4:WU$71,2,FALSE),""),2)</f>
      </c>
      <c r="WU76" s="55">
        <f t="shared" si="441"/>
      </c>
      <c r="WV76" s="54">
        <f t="shared" ref="WV76" si="1224">RIGHT(IFERROR(VLOOKUP($B76,WV$4:WW$71,2,FALSE),""),2)</f>
      </c>
      <c r="WW76" s="55">
        <f t="shared" si="441"/>
      </c>
      <c r="WX76" s="54">
        <f t="shared" ref="WX76" si="1225">RIGHT(IFERROR(VLOOKUP($B76,WX$4:WY$71,2,FALSE),""),2)</f>
      </c>
      <c r="WY76" s="55">
        <f t="shared" si="441"/>
      </c>
      <c r="WZ76" s="54">
        <f t="shared" ref="WZ76" si="1226">RIGHT(IFERROR(VLOOKUP($B76,WZ$4:XA$71,2,FALSE),""),2)</f>
      </c>
      <c r="XA76" s="55">
        <f t="shared" si="441"/>
      </c>
      <c r="XB76" s="54">
        <f t="shared" ref="XB76" si="1227">RIGHT(IFERROR(VLOOKUP($B76,XB$4:XC$71,2,FALSE),""),2)</f>
      </c>
      <c r="XC76" s="55">
        <f t="shared" si="441"/>
      </c>
      <c r="XD76" s="54">
        <f t="shared" ref="XD76" si="1228">RIGHT(IFERROR(VLOOKUP($B76,XD$4:XE$71,2,FALSE),""),2)</f>
      </c>
      <c r="XE76" s="55">
        <f t="shared" si="441"/>
      </c>
      <c r="XF76" s="54">
        <f t="shared" ref="XF76" si="1229">RIGHT(IFERROR(VLOOKUP($B76,XF$4:XG$71,2,FALSE),""),2)</f>
      </c>
      <c r="XG76" s="55">
        <f t="shared" si="441"/>
      </c>
      <c r="XH76" s="54">
        <f t="shared" ref="XH76" si="1230">RIGHT(IFERROR(VLOOKUP($B76,XH$4:XI$71,2,FALSE),""),2)</f>
      </c>
      <c r="XI76" s="55">
        <f t="shared" si="441"/>
      </c>
      <c r="XJ76" s="54">
        <f t="shared" ref="XJ76" si="1231">RIGHT(IFERROR(VLOOKUP($B76,XJ$4:XK$71,2,FALSE),""),2)</f>
      </c>
      <c r="XK76" s="55">
        <f t="shared" si="441"/>
      </c>
      <c r="XL76" s="54">
        <f t="shared" ref="XL76" si="1232">RIGHT(IFERROR(VLOOKUP($B76,XL$4:XM$71,2,FALSE),""),2)</f>
      </c>
      <c r="XM76" s="55">
        <f t="shared" si="441"/>
      </c>
      <c r="XN76" s="54">
        <f t="shared" ref="XN76" si="1233">RIGHT(IFERROR(VLOOKUP($B76,XN$4:XO$71,2,FALSE),""),2)</f>
      </c>
      <c r="XO76" s="55">
        <f t="shared" si="441"/>
      </c>
      <c r="XP76" s="54">
        <f t="shared" ref="XP76" si="1234">RIGHT(IFERROR(VLOOKUP($B76,XP$4:XQ$71,2,FALSE),""),2)</f>
      </c>
      <c r="XQ76" s="55">
        <f t="shared" si="441"/>
      </c>
      <c r="XR76" s="54">
        <f t="shared" ref="XR76" si="1235">RIGHT(IFERROR(VLOOKUP($B76,XR$4:XS$71,2,FALSE),""),2)</f>
      </c>
      <c r="XS76" s="55">
        <f t="shared" si="441"/>
      </c>
      <c r="XT76" s="54">
        <f t="shared" ref="XT76" si="1236">RIGHT(IFERROR(VLOOKUP($B76,XT$4:XU$71,2,FALSE),""),2)</f>
      </c>
      <c r="XU76" s="55">
        <f t="shared" si="441"/>
      </c>
      <c r="XV76" s="54">
        <f t="shared" ref="XV76" si="1237">RIGHT(IFERROR(VLOOKUP($B76,XV$4:XW$71,2,FALSE),""),2)</f>
      </c>
      <c r="XW76" s="55">
        <f t="shared" si="441"/>
      </c>
      <c r="XX76" s="54">
        <f t="shared" ref="XX76" si="1238">RIGHT(IFERROR(VLOOKUP($B76,XX$4:XY$71,2,FALSE),""),2)</f>
      </c>
      <c r="XY76" s="55">
        <f t="shared" si="441"/>
      </c>
      <c r="XZ76" s="54">
        <f t="shared" ref="XZ76" si="1239">RIGHT(IFERROR(VLOOKUP($B76,XZ$4:YA$71,2,FALSE),""),2)</f>
      </c>
      <c r="YA76" s="55">
        <f t="shared" si="441"/>
      </c>
      <c r="YB76" s="54">
        <f t="shared" ref="YB76" si="1240">RIGHT(IFERROR(VLOOKUP($B76,YB$4:YC$71,2,FALSE),""),2)</f>
      </c>
      <c r="YC76" s="55">
        <f t="shared" si="441"/>
      </c>
      <c r="YD76" s="54">
        <f t="shared" ref="YD76" si="1241">RIGHT(IFERROR(VLOOKUP($B76,YD$4:YE$71,2,FALSE),""),2)</f>
      </c>
      <c r="YE76" s="55">
        <f t="shared" si="441"/>
      </c>
      <c r="YF76" s="54">
        <f t="shared" ref="YF76" si="1242">RIGHT(IFERROR(VLOOKUP($B76,YF$4:YG$71,2,FALSE),""),2)</f>
      </c>
      <c r="YG76" s="55">
        <f t="shared" si="441"/>
      </c>
      <c r="YH76" s="54">
        <f t="shared" ref="YH76" si="1243">RIGHT(IFERROR(VLOOKUP($B76,YH$4:YI$71,2,FALSE),""),2)</f>
      </c>
      <c r="YI76" s="55">
        <f t="shared" si="441"/>
      </c>
      <c r="YJ76" s="54">
        <f t="shared" ref="YJ76" si="1244">RIGHT(IFERROR(VLOOKUP($B76,YJ$4:YK$71,2,FALSE),""),2)</f>
      </c>
      <c r="YK76" s="55">
        <f t="shared" si="441"/>
      </c>
      <c r="YL76" s="54">
        <f t="shared" ref="YL76" si="1245">RIGHT(IFERROR(VLOOKUP($B76,YL$4:YM$71,2,FALSE),""),2)</f>
      </c>
      <c r="YM76" s="55">
        <f t="shared" si="441"/>
      </c>
      <c r="YN76" s="54">
        <f t="shared" ref="YN76" si="1246">RIGHT(IFERROR(VLOOKUP($B76,YN$4:YO$71,2,FALSE),""),2)</f>
      </c>
      <c r="YO76" s="55">
        <f t="shared" si="441"/>
      </c>
      <c r="YP76" s="54">
        <f t="shared" ref="YP76" si="1247">RIGHT(IFERROR(VLOOKUP($B76,YP$4:YQ$71,2,FALSE),""),2)</f>
      </c>
      <c r="YQ76" s="55">
        <f t="shared" si="441"/>
      </c>
      <c r="YR76" s="54">
        <f t="shared" ref="YR76" si="1248">RIGHT(IFERROR(VLOOKUP($B76,YR$4:YS$71,2,FALSE),""),2)</f>
      </c>
      <c r="YS76" s="55">
        <f t="shared" si="441"/>
      </c>
      <c r="YT76" s="54">
        <f t="shared" ref="YT76" si="1249">RIGHT(IFERROR(VLOOKUP($B76,YT$4:YU$71,2,FALSE),""),2)</f>
      </c>
      <c r="YU76" s="55">
        <f t="shared" si="441"/>
      </c>
      <c r="YV76" s="54">
        <f t="shared" ref="YV76" si="1250">RIGHT(IFERROR(VLOOKUP($B76,YV$4:YW$71,2,FALSE),""),2)</f>
      </c>
      <c r="YW76" s="55">
        <f t="shared" si="474"/>
      </c>
      <c r="YX76" s="54">
        <f t="shared" ref="YX76" si="1251">RIGHT(IFERROR(VLOOKUP($B76,YX$4:YY$71,2,FALSE),""),2)</f>
      </c>
      <c r="YY76" s="55">
        <f t="shared" si="474"/>
      </c>
      <c r="YZ76" s="54">
        <f t="shared" ref="YZ76" si="1252">RIGHT(IFERROR(VLOOKUP($B76,YZ$4:ZA$71,2,FALSE),""),2)</f>
      </c>
      <c r="ZA76" s="55">
        <f t="shared" si="474"/>
      </c>
      <c r="ZB76" s="54">
        <f t="shared" ref="ZB76" si="1253">RIGHT(IFERROR(VLOOKUP($B76,ZB$4:ZC$71,2,FALSE),""),2)</f>
      </c>
      <c r="ZC76" s="55">
        <f t="shared" si="474"/>
      </c>
      <c r="ZD76" s="54">
        <f t="shared" ref="ZD76" si="1254">RIGHT(IFERROR(VLOOKUP($B76,ZD$4:ZE$71,2,FALSE),""),2)</f>
      </c>
      <c r="ZE76" s="55">
        <f t="shared" si="474"/>
      </c>
      <c r="ZF76" s="54">
        <f t="shared" ref="ZF76" si="1255">RIGHT(IFERROR(VLOOKUP($B76,ZF$4:ZG$71,2,FALSE),""),2)</f>
      </c>
      <c r="ZG76" s="55">
        <f t="shared" si="474"/>
      </c>
      <c r="ZH76" s="54">
        <f t="shared" ref="ZH76" si="1256">RIGHT(IFERROR(VLOOKUP($B76,ZH$4:ZI$71,2,FALSE),""),2)</f>
      </c>
      <c r="ZI76" s="55">
        <f t="shared" si="474"/>
      </c>
      <c r="ZJ76" s="54">
        <f t="shared" ref="ZJ76" si="1257">RIGHT(IFERROR(VLOOKUP($B76,ZJ$4:ZK$71,2,FALSE),""),2)</f>
      </c>
      <c r="ZK76" s="55">
        <f t="shared" si="474"/>
      </c>
      <c r="ZL76" s="54">
        <f t="shared" ref="ZL76" si="1258">RIGHT(IFERROR(VLOOKUP($B76,ZL$4:ZM$71,2,FALSE),""),2)</f>
      </c>
      <c r="ZM76" s="55">
        <f t="shared" si="474"/>
      </c>
      <c r="ZN76" s="54">
        <f t="shared" ref="ZN76" si="1259">RIGHT(IFERROR(VLOOKUP($B76,ZN$4:ZO$71,2,FALSE),""),2)</f>
      </c>
      <c r="ZO76" s="55">
        <f t="shared" si="474"/>
      </c>
      <c r="ZP76" s="54">
        <f t="shared" ref="ZP76" si="1260">RIGHT(IFERROR(VLOOKUP($B76,ZP$4:ZQ$71,2,FALSE),""),2)</f>
      </c>
      <c r="ZQ76" s="55">
        <f t="shared" si="474"/>
      </c>
      <c r="ZR76" s="54">
        <f t="shared" ref="ZR76" si="1261">RIGHT(IFERROR(VLOOKUP($B76,ZR$4:ZS$71,2,FALSE),""),2)</f>
      </c>
      <c r="ZS76" s="55">
        <f t="shared" si="474"/>
      </c>
      <c r="ZT76" s="54">
        <f t="shared" ref="ZT76" si="1262">RIGHT(IFERROR(VLOOKUP($B76,ZT$4:ZU$71,2,FALSE),""),2)</f>
      </c>
      <c r="ZU76" s="55">
        <f t="shared" si="474"/>
      </c>
      <c r="ZV76" s="54">
        <f t="shared" ref="ZV76" si="1263">RIGHT(IFERROR(VLOOKUP($B76,ZV$4:ZW$71,2,FALSE),""),2)</f>
      </c>
      <c r="ZW76" s="55">
        <f t="shared" si="474"/>
      </c>
      <c r="ZX76" s="54">
        <f t="shared" ref="ZX76" si="1264">RIGHT(IFERROR(VLOOKUP($B76,ZX$4:ZY$71,2,FALSE),""),2)</f>
      </c>
      <c r="ZY76" s="55">
        <f t="shared" si="474"/>
      </c>
      <c r="ZZ76" s="54">
        <f t="shared" ref="ZZ76" si="1265">RIGHT(IFERROR(VLOOKUP($B76,ZZ$4:AAA$71,2,FALSE),""),2)</f>
      </c>
      <c r="AAA76" s="55">
        <f t="shared" si="474"/>
      </c>
      <c r="AAB76" s="54">
        <f t="shared" ref="AAB76" si="1266">RIGHT(IFERROR(VLOOKUP($B76,AAB$4:AAC$71,2,FALSE),""),2)</f>
      </c>
      <c r="AAC76" s="55">
        <f t="shared" si="474"/>
      </c>
      <c r="AAD76" s="54">
        <f t="shared" ref="AAD76" si="1267">RIGHT(IFERROR(VLOOKUP($B76,AAD$4:AAE$71,2,FALSE),""),2)</f>
      </c>
      <c r="AAE76" s="55">
        <f t="shared" si="474"/>
      </c>
      <c r="AAF76" s="54">
        <f t="shared" ref="AAF76" si="1268">RIGHT(IFERROR(VLOOKUP($B76,AAF$4:AAG$71,2,FALSE),""),2)</f>
      </c>
      <c r="AAG76" s="55">
        <f t="shared" si="474"/>
      </c>
      <c r="AAH76" s="54">
        <f t="shared" ref="AAH76" si="1269">RIGHT(IFERROR(VLOOKUP($B76,AAH$4:AAI$71,2,FALSE),""),2)</f>
      </c>
      <c r="AAI76" s="55">
        <f t="shared" si="474"/>
      </c>
      <c r="AAJ76" s="54">
        <f t="shared" ref="AAJ76" si="1270">RIGHT(IFERROR(VLOOKUP($B76,AAJ$4:AAK$71,2,FALSE),""),2)</f>
      </c>
      <c r="AAK76" s="55">
        <f t="shared" si="474"/>
      </c>
      <c r="AAL76" s="54">
        <f t="shared" ref="AAL76" si="1271">RIGHT(IFERROR(VLOOKUP($B76,AAL$4:AAM$71,2,FALSE),""),2)</f>
      </c>
      <c r="AAM76" s="55">
        <f t="shared" si="474"/>
      </c>
      <c r="AAN76" s="54">
        <f t="shared" ref="AAN76" si="1272">RIGHT(IFERROR(VLOOKUP($B76,AAN$4:AAO$71,2,FALSE),""),2)</f>
      </c>
      <c r="AAO76" s="55">
        <f t="shared" si="474"/>
      </c>
      <c r="AAP76" s="54">
        <f t="shared" ref="AAP76" si="1273">RIGHT(IFERROR(VLOOKUP($B76,AAP$4:AAQ$71,2,FALSE),""),2)</f>
      </c>
      <c r="AAQ76" s="55">
        <f t="shared" si="474"/>
      </c>
      <c r="AAR76" s="54">
        <f t="shared" ref="AAR76" si="1274">RIGHT(IFERROR(VLOOKUP($B76,AAR$4:AAS$71,2,FALSE),""),2)</f>
      </c>
      <c r="AAS76" s="55">
        <f t="shared" si="474"/>
      </c>
      <c r="AAT76" s="54">
        <f t="shared" ref="AAT76" si="1275">RIGHT(IFERROR(VLOOKUP($B76,AAT$4:AAU$71,2,FALSE),""),2)</f>
      </c>
      <c r="AAU76" s="55">
        <f t="shared" si="474"/>
      </c>
      <c r="AAV76" s="54">
        <f t="shared" ref="AAV76" si="1276">RIGHT(IFERROR(VLOOKUP($B76,AAV$4:AAW$71,2,FALSE),""),2)</f>
      </c>
      <c r="AAW76" s="55">
        <f t="shared" si="474"/>
      </c>
      <c r="AAX76" s="54">
        <f t="shared" ref="AAX76" si="1277">RIGHT(IFERROR(VLOOKUP($B76,AAX$4:AAY$71,2,FALSE),""),2)</f>
      </c>
      <c r="AAY76" s="55">
        <f t="shared" si="474"/>
      </c>
      <c r="AAZ76" s="54">
        <f t="shared" ref="AAZ76" si="1278">RIGHT(IFERROR(VLOOKUP($B76,AAZ$4:ABA$71,2,FALSE),""),2)</f>
      </c>
      <c r="ABA76" s="55">
        <f t="shared" si="474"/>
      </c>
      <c r="ABB76" s="54">
        <f t="shared" ref="ABB76" si="1279">RIGHT(IFERROR(VLOOKUP($B76,ABB$4:ABC$71,2,FALSE),""),2)</f>
      </c>
      <c r="ABC76" s="55">
        <f t="shared" si="474"/>
      </c>
      <c r="ABD76" s="54">
        <f t="shared" ref="ABD76" si="1280">RIGHT(IFERROR(VLOOKUP($B76,ABD$4:ABE$71,2,FALSE),""),2)</f>
      </c>
      <c r="ABE76" s="55">
        <f t="shared" si="474"/>
      </c>
      <c r="ABF76" s="54">
        <f t="shared" ref="ABF76" si="1281">RIGHT(IFERROR(VLOOKUP($B76,ABF$4:ABG$71,2,FALSE),""),2)</f>
      </c>
      <c r="ABG76" s="55">
        <f t="shared" si="474"/>
      </c>
      <c r="ABH76" s="54">
        <f t="shared" ref="ABH76" si="1282">RIGHT(IFERROR(VLOOKUP($B76,ABH$4:ABI$71,2,FALSE),""),2)</f>
      </c>
      <c r="ABI76" s="55">
        <f t="shared" si="507"/>
      </c>
      <c r="ABJ76" s="54">
        <f t="shared" ref="ABJ76" si="1283">RIGHT(IFERROR(VLOOKUP($B76,ABJ$4:ABK$71,2,FALSE),""),2)</f>
      </c>
      <c r="ABK76" s="55">
        <f t="shared" si="507"/>
      </c>
      <c r="ABL76" s="54">
        <f t="shared" ref="ABL76" si="1284">RIGHT(IFERROR(VLOOKUP($B76,ABL$4:ABM$71,2,FALSE),""),2)</f>
      </c>
      <c r="ABM76" s="55">
        <f t="shared" si="507"/>
      </c>
      <c r="ABN76" s="54">
        <f t="shared" ref="ABN76" si="1285">RIGHT(IFERROR(VLOOKUP($B76,ABN$4:ABO$71,2,FALSE),""),2)</f>
      </c>
      <c r="ABO76" s="55">
        <f t="shared" si="507"/>
      </c>
      <c r="ABP76" s="54">
        <f t="shared" ref="ABP76" si="1286">RIGHT(IFERROR(VLOOKUP($B76,ABP$4:ABQ$71,2,FALSE),""),2)</f>
      </c>
      <c r="ABQ76" s="55">
        <f t="shared" si="507"/>
      </c>
      <c r="ABR76" s="54">
        <f t="shared" ref="ABR76" si="1287">RIGHT(IFERROR(VLOOKUP($B76,ABR$4:ABS$71,2,FALSE),""),2)</f>
      </c>
      <c r="ABS76" s="55">
        <f t="shared" si="507"/>
      </c>
      <c r="ABT76" s="54">
        <f t="shared" ref="ABT76" si="1288">RIGHT(IFERROR(VLOOKUP($B76,ABT$4:ABU$71,2,FALSE),""),2)</f>
      </c>
      <c r="ABU76" s="55">
        <f t="shared" si="507"/>
      </c>
      <c r="ABV76" s="54">
        <f t="shared" ref="ABV76" si="1289">RIGHT(IFERROR(VLOOKUP($B76,ABV$4:ABW$71,2,FALSE),""),2)</f>
      </c>
      <c r="ABW76" s="55">
        <f t="shared" si="507"/>
      </c>
      <c r="ABX76" s="54">
        <f t="shared" ref="ABX76" si="1290">RIGHT(IFERROR(VLOOKUP($B76,ABX$4:ABY$71,2,FALSE),""),2)</f>
      </c>
      <c r="ABY76" s="55">
        <f t="shared" si="507"/>
      </c>
      <c r="ABZ76" s="54">
        <f t="shared" ref="ABZ76" si="1291">RIGHT(IFERROR(VLOOKUP($B76,ABZ$4:ACA$71,2,FALSE),""),2)</f>
      </c>
      <c r="ACA76" s="55">
        <f t="shared" si="507"/>
      </c>
      <c r="ACB76" s="54">
        <f t="shared" ref="ACB76" si="1292">RIGHT(IFERROR(VLOOKUP($B76,ACB$4:ACC$71,2,FALSE),""),2)</f>
      </c>
      <c r="ACC76" s="55">
        <f t="shared" si="507"/>
      </c>
      <c r="ACD76" s="54">
        <f t="shared" ref="ACD76" si="1293">RIGHT(IFERROR(VLOOKUP($B76,ACD$4:ACE$71,2,FALSE),""),2)</f>
      </c>
      <c r="ACE76" s="55">
        <f t="shared" si="507"/>
      </c>
      <c r="ACF76" s="54">
        <f t="shared" ref="ACF76" si="1294">RIGHT(IFERROR(VLOOKUP($B76,ACF$4:ACG$71,2,FALSE),""),2)</f>
      </c>
      <c r="ACG76" s="55">
        <f t="shared" si="507"/>
      </c>
      <c r="ACH76" s="54">
        <f t="shared" ref="ACH76" si="1295">RIGHT(IFERROR(VLOOKUP($B76,ACH$4:ACI$71,2,FALSE),""),2)</f>
      </c>
      <c r="ACI76" s="55">
        <f t="shared" si="507"/>
      </c>
      <c r="ACJ76" s="54">
        <f t="shared" ref="ACJ76" si="1296">RIGHT(IFERROR(VLOOKUP($B76,ACJ$4:ACK$71,2,FALSE),""),2)</f>
      </c>
      <c r="ACK76" s="55">
        <f t="shared" si="507"/>
      </c>
      <c r="ACL76" s="54">
        <f t="shared" ref="ACL76" si="1297">RIGHT(IFERROR(VLOOKUP($B76,ACL$4:ACM$71,2,FALSE),""),2)</f>
      </c>
      <c r="ACM76" s="55">
        <f t="shared" si="507"/>
      </c>
      <c r="ACN76" s="54">
        <f t="shared" ref="ACN76" si="1298">RIGHT(IFERROR(VLOOKUP($B76,ACN$4:ACO$71,2,FALSE),""),2)</f>
      </c>
      <c r="ACO76" s="55">
        <f t="shared" si="507"/>
      </c>
      <c r="ACP76" s="54">
        <f t="shared" ref="ACP76" si="1299">RIGHT(IFERROR(VLOOKUP($B76,ACP$4:ACQ$71,2,FALSE),""),2)</f>
      </c>
      <c r="ACQ76" s="55">
        <f t="shared" si="507"/>
      </c>
      <c r="ACR76" s="54">
        <f t="shared" ref="ACR76" si="1300">RIGHT(IFERROR(VLOOKUP($B76,ACR$4:ACS$71,2,FALSE),""),2)</f>
      </c>
      <c r="ACS76" s="55">
        <f t="shared" si="507"/>
      </c>
      <c r="ACT76" s="54">
        <f t="shared" ref="ACT76" si="1301">RIGHT(IFERROR(VLOOKUP($B76,ACT$4:ACU$71,2,FALSE),""),2)</f>
      </c>
      <c r="ACU76" s="55">
        <f t="shared" si="507"/>
      </c>
      <c r="ACV76" s="54">
        <f t="shared" ref="ACV76" si="1302">RIGHT(IFERROR(VLOOKUP($B76,ACV$4:ACW$71,2,FALSE),""),2)</f>
      </c>
      <c r="ACW76" s="55">
        <f t="shared" si="507"/>
      </c>
      <c r="ACX76" s="54">
        <f t="shared" ref="ACX76" si="1303">RIGHT(IFERROR(VLOOKUP($B76,ACX$4:ACY$71,2,FALSE),""),2)</f>
      </c>
      <c r="ACY76" s="55">
        <f t="shared" si="507"/>
      </c>
      <c r="ACZ76" s="54">
        <f t="shared" ref="ACZ76" si="1304">RIGHT(IFERROR(VLOOKUP($B76,ACZ$4:ADA$71,2,FALSE),""),2)</f>
      </c>
      <c r="ADA76" s="55">
        <f t="shared" si="507"/>
      </c>
      <c r="ADB76" s="54">
        <f t="shared" ref="ADB76" si="1305">RIGHT(IFERROR(VLOOKUP($B76,ADB$4:ADC$71,2,FALSE),""),2)</f>
      </c>
      <c r="ADC76" s="55">
        <f t="shared" si="507"/>
      </c>
      <c r="ADD76" s="54">
        <f t="shared" ref="ADD76" si="1306">RIGHT(IFERROR(VLOOKUP($B76,ADD$4:ADE$71,2,FALSE),""),2)</f>
      </c>
      <c r="ADE76" s="55">
        <f t="shared" si="507"/>
      </c>
      <c r="ADF76" s="54">
        <f t="shared" ref="ADF76" si="1307">RIGHT(IFERROR(VLOOKUP($B76,ADF$4:ADG$71,2,FALSE),""),2)</f>
      </c>
      <c r="ADG76" s="55">
        <f t="shared" si="507"/>
      </c>
    </row>
    <row r="77" spans="1:787" ht="20.25" hidden="1" customHeight="1">
      <c r="A77" s="112">
        <v>5</v>
      </c>
      <c r="B77" s="115">
        <f>学年と名前を結合するシート!D6</f>
      </c>
      <c r="C77" s="113"/>
      <c r="D77" s="54">
        <f t="shared" si="533"/>
      </c>
      <c r="E77" s="55">
        <f t="shared" si="534"/>
      </c>
      <c r="F77" s="54">
        <f t="shared" si="793"/>
      </c>
      <c r="G77" s="55">
        <f t="shared" si="1"/>
      </c>
      <c r="H77" s="54">
        <f t="shared" si="793"/>
      </c>
      <c r="I77" s="55">
        <f t="shared" si="3"/>
      </c>
      <c r="J77" s="54">
        <f t="shared" si="793"/>
      </c>
      <c r="K77" s="55">
        <f t="shared" si="5"/>
      </c>
      <c r="L77" s="54">
        <f t="shared" si="793"/>
      </c>
      <c r="M77" s="55">
        <f t="shared" si="7"/>
      </c>
      <c r="N77" s="54">
        <f t="shared" si="793"/>
      </c>
      <c r="O77" s="55">
        <f t="shared" si="9"/>
      </c>
      <c r="P77" s="54">
        <f t="shared" si="793"/>
      </c>
      <c r="Q77" s="55">
        <f t="shared" si="11"/>
      </c>
      <c r="R77" s="54">
        <f t="shared" si="793"/>
      </c>
      <c r="S77" s="55">
        <f t="shared" si="13"/>
      </c>
      <c r="T77" s="54">
        <f t="shared" si="793"/>
      </c>
      <c r="U77" s="55">
        <f t="shared" si="15"/>
      </c>
      <c r="V77" s="54">
        <f t="shared" si="793"/>
      </c>
      <c r="W77" s="55">
        <f t="shared" si="17"/>
      </c>
      <c r="X77" s="54">
        <f t="shared" si="793"/>
      </c>
      <c r="Y77" s="55">
        <f t="shared" si="19"/>
      </c>
      <c r="Z77" s="54">
        <f t="shared" si="793"/>
      </c>
      <c r="AA77" s="55">
        <f t="shared" si="21"/>
      </c>
      <c r="AB77" s="54">
        <f t="shared" si="793"/>
      </c>
      <c r="AC77" s="55">
        <f t="shared" si="23"/>
      </c>
      <c r="AD77" s="54">
        <f t="shared" si="793"/>
      </c>
      <c r="AE77" s="55">
        <f t="shared" si="25"/>
      </c>
      <c r="AF77" s="54">
        <f t="shared" si="793"/>
      </c>
      <c r="AG77" s="55">
        <f t="shared" si="27"/>
      </c>
      <c r="AH77" s="54">
        <f t="shared" si="793"/>
      </c>
      <c r="AI77" s="55">
        <f t="shared" si="29"/>
      </c>
      <c r="AJ77" s="54">
        <f t="shared" si="793"/>
      </c>
      <c r="AK77" s="55">
        <f t="shared" si="31"/>
      </c>
      <c r="AL77" s="54">
        <f t="shared" si="793"/>
      </c>
      <c r="AM77" s="55">
        <f t="shared" si="33"/>
      </c>
      <c r="AN77" s="54">
        <f t="shared" si="793"/>
      </c>
      <c r="AO77" s="55">
        <f t="shared" si="35"/>
      </c>
      <c r="AP77" s="54">
        <f t="shared" si="793"/>
      </c>
      <c r="AQ77" s="55">
        <f t="shared" si="37"/>
      </c>
      <c r="AR77" s="54">
        <f t="shared" si="793"/>
      </c>
      <c r="AS77" s="55">
        <f t="shared" si="39"/>
      </c>
      <c r="AT77" s="54">
        <f t="shared" si="793"/>
      </c>
      <c r="AU77" s="55">
        <f t="shared" si="41"/>
      </c>
      <c r="AV77" s="54">
        <f t="shared" si="793"/>
      </c>
      <c r="AW77" s="55">
        <f t="shared" si="43"/>
      </c>
      <c r="AX77" s="54">
        <f t="shared" si="793"/>
      </c>
      <c r="AY77" s="55">
        <f t="shared" si="45"/>
      </c>
      <c r="AZ77" s="54">
        <f t="shared" si="793"/>
      </c>
      <c r="BA77" s="55">
        <f t="shared" si="47"/>
      </c>
      <c r="BB77" s="54">
        <f t="shared" si="793"/>
      </c>
      <c r="BC77" s="55">
        <f t="shared" si="49"/>
      </c>
      <c r="BD77" s="54">
        <f t="shared" si="793"/>
      </c>
      <c r="BE77" s="55">
        <f t="shared" si="51"/>
      </c>
      <c r="BF77" s="54">
        <f t="shared" si="793"/>
      </c>
      <c r="BG77" s="55">
        <f t="shared" si="53"/>
      </c>
      <c r="BH77" s="54">
        <f t="shared" si="793"/>
      </c>
      <c r="BI77" s="55">
        <f t="shared" si="55"/>
      </c>
      <c r="BJ77" s="54">
        <f t="shared" si="793"/>
      </c>
      <c r="BK77" s="55">
        <f t="shared" si="57"/>
      </c>
      <c r="BL77" s="54">
        <f t="shared" si="793"/>
      </c>
      <c r="BM77" s="55">
        <f t="shared" si="59"/>
      </c>
      <c r="BN77" s="54">
        <f t="shared" si="793"/>
      </c>
      <c r="BO77" s="55">
        <f t="shared" si="61"/>
      </c>
      <c r="BP77" s="54">
        <f t="shared" si="793"/>
      </c>
      <c r="BQ77" s="55">
        <f t="shared" si="63"/>
      </c>
      <c r="BR77" s="54">
        <f t="shared" si="14"/>
      </c>
      <c r="BS77" s="55">
        <f t="shared" si="65"/>
      </c>
      <c r="BT77" s="54">
        <f t="shared" si="14"/>
      </c>
      <c r="BU77" s="55">
        <f t="shared" si="67"/>
      </c>
      <c r="BV77" s="54">
        <f t="shared" si="14"/>
      </c>
      <c r="BW77" s="55">
        <f t="shared" si="69"/>
      </c>
      <c r="BX77" s="54">
        <f t="shared" si="14"/>
      </c>
      <c r="BY77" s="55">
        <f t="shared" si="71"/>
      </c>
      <c r="BZ77" s="54">
        <f t="shared" si="14"/>
      </c>
      <c r="CA77" s="55">
        <f t="shared" si="73"/>
      </c>
      <c r="CB77" s="54">
        <f t="shared" si="14"/>
      </c>
      <c r="CC77" s="55">
        <f t="shared" si="75"/>
      </c>
      <c r="CD77" s="54">
        <f t="shared" si="14"/>
      </c>
      <c r="CE77" s="55">
        <f t="shared" si="77"/>
      </c>
      <c r="CF77" s="54">
        <f t="shared" si="78"/>
      </c>
      <c r="CG77" s="55">
        <f t="shared" si="79"/>
      </c>
      <c r="CH77" s="54">
        <f t="shared" si="78"/>
      </c>
      <c r="CI77" s="55">
        <f t="shared" si="81"/>
      </c>
      <c r="CJ77" s="54">
        <f t="shared" si="78"/>
      </c>
      <c r="CK77" s="55">
        <f t="shared" si="83"/>
      </c>
      <c r="CL77" s="54">
        <f t="shared" si="78"/>
      </c>
      <c r="CM77" s="55">
        <f t="shared" si="85"/>
      </c>
      <c r="CN77" s="54">
        <f t="shared" si="78"/>
      </c>
      <c r="CO77" s="55">
        <f t="shared" si="87"/>
      </c>
      <c r="CP77" s="54">
        <f t="shared" si="78"/>
      </c>
      <c r="CQ77" s="55">
        <f t="shared" si="89"/>
      </c>
      <c r="CR77" s="54">
        <f t="shared" si="78"/>
      </c>
      <c r="CS77" s="55">
        <f t="shared" si="91"/>
      </c>
      <c r="CT77" s="54">
        <f t="shared" si="78"/>
      </c>
      <c r="CU77" s="55">
        <f t="shared" si="93"/>
      </c>
      <c r="CV77" s="54">
        <f t="shared" si="78"/>
      </c>
      <c r="CW77" s="55">
        <f t="shared" si="95"/>
      </c>
      <c r="CX77" s="54">
        <f t="shared" si="78"/>
      </c>
      <c r="CY77" s="55">
        <f t="shared" si="97"/>
      </c>
      <c r="CZ77" s="54">
        <f t="shared" si="78"/>
      </c>
      <c r="DA77" s="55">
        <f t="shared" si="99"/>
      </c>
      <c r="DB77" s="54">
        <f t="shared" si="78"/>
      </c>
      <c r="DC77" s="55">
        <f t="shared" si="101"/>
      </c>
      <c r="DD77" s="54">
        <f t="shared" si="78"/>
      </c>
      <c r="DE77" s="55">
        <f t="shared" si="103"/>
      </c>
      <c r="DF77" s="54">
        <f t="shared" si="78"/>
      </c>
      <c r="DG77" s="55">
        <f t="shared" si="105"/>
      </c>
      <c r="DH77" s="54">
        <f t="shared" si="78"/>
      </c>
      <c r="DI77" s="55">
        <f t="shared" si="107"/>
      </c>
      <c r="DJ77" s="54">
        <f t="shared" si="78"/>
      </c>
      <c r="DK77" s="55">
        <f t="shared" si="109"/>
      </c>
      <c r="DL77" s="54">
        <f t="shared" si="110"/>
      </c>
      <c r="DM77" s="55">
        <f t="shared" si="111"/>
      </c>
      <c r="DN77" s="54">
        <f t="shared" si="110"/>
      </c>
      <c r="DO77" s="55">
        <f t="shared" si="113"/>
      </c>
      <c r="DP77" s="54">
        <f t="shared" si="110"/>
      </c>
      <c r="DQ77" s="55">
        <f t="shared" si="115"/>
      </c>
      <c r="DR77" s="54">
        <f t="shared" si="110"/>
      </c>
      <c r="DS77" s="55">
        <f t="shared" si="117"/>
      </c>
      <c r="DT77" s="54">
        <f t="shared" si="110"/>
      </c>
      <c r="DU77" s="55">
        <f t="shared" si="119"/>
      </c>
      <c r="DV77" s="54">
        <f t="shared" si="110"/>
      </c>
      <c r="DW77" s="55">
        <f t="shared" si="121"/>
      </c>
      <c r="DX77" s="54">
        <f t="shared" si="110"/>
      </c>
      <c r="DY77" s="55">
        <f t="shared" si="123"/>
      </c>
      <c r="DZ77" s="54">
        <f t="shared" si="110"/>
      </c>
      <c r="EA77" s="55">
        <f t="shared" si="125"/>
      </c>
      <c r="EB77" s="54">
        <f t="shared" si="110"/>
      </c>
      <c r="EC77" s="55">
        <f t="shared" si="127"/>
      </c>
      <c r="ED77" s="54">
        <f t="shared" si="110"/>
      </c>
      <c r="EE77" s="55">
        <f t="shared" si="129"/>
      </c>
      <c r="EF77" s="54">
        <f t="shared" si="110"/>
      </c>
      <c r="EG77" s="55">
        <f t="shared" si="131"/>
      </c>
      <c r="EH77" s="54">
        <f t="shared" si="110"/>
      </c>
      <c r="EI77" s="55">
        <f t="shared" si="133"/>
      </c>
      <c r="EJ77" s="54">
        <f t="shared" si="110"/>
      </c>
      <c r="EK77" s="55">
        <f t="shared" si="135"/>
      </c>
      <c r="EL77" s="54">
        <f t="shared" si="110"/>
      </c>
      <c r="EM77" s="55">
        <f t="shared" si="137"/>
      </c>
      <c r="EN77" s="54">
        <f t="shared" si="110"/>
      </c>
      <c r="EO77" s="55">
        <f t="shared" si="139"/>
      </c>
      <c r="EP77" s="54">
        <f t="shared" si="110"/>
      </c>
      <c r="EQ77" s="55">
        <f t="shared" si="141"/>
      </c>
      <c r="ER77" s="54">
        <f t="shared" si="142"/>
      </c>
      <c r="ES77" s="55">
        <f t="shared" si="143"/>
      </c>
      <c r="ET77" s="54">
        <f t="shared" si="142"/>
      </c>
      <c r="EU77" s="55">
        <f t="shared" si="145"/>
      </c>
      <c r="EV77" s="54">
        <f t="shared" si="142"/>
      </c>
      <c r="EW77" s="55">
        <f t="shared" si="147"/>
      </c>
      <c r="EX77" s="54">
        <f t="shared" si="142"/>
      </c>
      <c r="EY77" s="55">
        <f t="shared" si="149"/>
      </c>
      <c r="EZ77" s="54">
        <f t="shared" si="142"/>
      </c>
      <c r="FA77" s="55">
        <f t="shared" si="151"/>
      </c>
      <c r="FB77" s="54">
        <f t="shared" si="142"/>
      </c>
      <c r="FC77" s="55">
        <f t="shared" si="153"/>
      </c>
      <c r="FD77" s="54">
        <f t="shared" si="142"/>
      </c>
      <c r="FE77" s="55">
        <f t="shared" si="155"/>
      </c>
      <c r="FF77" s="54">
        <f t="shared" si="142"/>
      </c>
      <c r="FG77" s="55">
        <f t="shared" si="157"/>
      </c>
      <c r="FH77" s="54">
        <f t="shared" si="142"/>
      </c>
      <c r="FI77" s="55">
        <f t="shared" si="159"/>
      </c>
      <c r="FJ77" s="54">
        <f t="shared" si="142"/>
      </c>
      <c r="FK77" s="55">
        <f t="shared" si="161"/>
      </c>
      <c r="FL77" s="54">
        <f t="shared" si="142"/>
      </c>
      <c r="FM77" s="55">
        <f t="shared" si="163"/>
      </c>
      <c r="FN77" s="54">
        <f t="shared" si="142"/>
      </c>
      <c r="FO77" s="55">
        <f t="shared" si="165"/>
      </c>
      <c r="FP77" s="54">
        <f t="shared" si="142"/>
      </c>
      <c r="FQ77" s="55">
        <f t="shared" si="167"/>
      </c>
      <c r="FR77" s="54">
        <f t="shared" si="142"/>
      </c>
      <c r="FS77" s="55">
        <f t="shared" si="169"/>
      </c>
      <c r="FT77" s="54">
        <f t="shared" si="142"/>
      </c>
      <c r="FU77" s="55">
        <f t="shared" si="171"/>
      </c>
      <c r="FV77" s="54">
        <f t="shared" si="142"/>
      </c>
      <c r="FW77" s="55">
        <f t="shared" si="173"/>
      </c>
      <c r="FX77" s="54">
        <f t="shared" si="174"/>
      </c>
      <c r="FY77" s="55">
        <f t="shared" si="175"/>
      </c>
      <c r="FZ77" s="54">
        <f t="shared" si="174"/>
      </c>
      <c r="GA77" s="55">
        <f t="shared" si="177"/>
      </c>
      <c r="GB77" s="54">
        <f t="shared" si="174"/>
      </c>
      <c r="GC77" s="55">
        <f t="shared" si="179"/>
      </c>
      <c r="GD77" s="54">
        <f t="shared" si="174"/>
      </c>
      <c r="GE77" s="55">
        <f t="shared" si="181"/>
      </c>
      <c r="GF77" s="54">
        <f t="shared" si="174"/>
      </c>
      <c r="GG77" s="55">
        <f t="shared" si="183"/>
      </c>
      <c r="GH77" s="54">
        <f t="shared" si="174"/>
      </c>
      <c r="GI77" s="55">
        <f t="shared" si="185"/>
      </c>
      <c r="GJ77" s="54">
        <f t="shared" si="174"/>
      </c>
      <c r="GK77" s="55">
        <f t="shared" si="187"/>
      </c>
      <c r="GL77" s="54">
        <f t="shared" si="174"/>
      </c>
      <c r="GM77" s="55">
        <f t="shared" si="189"/>
      </c>
      <c r="GN77" s="54">
        <f t="shared" si="174"/>
      </c>
      <c r="GO77" s="55">
        <f t="shared" si="191"/>
      </c>
      <c r="GP77" s="54">
        <f t="shared" si="174"/>
      </c>
      <c r="GQ77" s="55">
        <f t="shared" si="193"/>
      </c>
      <c r="GR77" s="54">
        <f t="shared" si="174"/>
      </c>
      <c r="GS77" s="55">
        <f t="shared" si="195"/>
      </c>
      <c r="GT77" s="54">
        <f t="shared" si="174"/>
      </c>
      <c r="GU77" s="55">
        <f t="shared" si="197"/>
      </c>
      <c r="GV77" s="54">
        <f t="shared" si="174"/>
      </c>
      <c r="GW77" s="55">
        <f t="shared" si="199"/>
      </c>
      <c r="GX77" s="54">
        <f t="shared" si="174"/>
      </c>
      <c r="GY77" s="55">
        <f t="shared" si="201"/>
      </c>
      <c r="GZ77" s="54">
        <f t="shared" si="174"/>
      </c>
      <c r="HA77" s="55">
        <f t="shared" si="203"/>
      </c>
      <c r="HB77" s="54">
        <f t="shared" si="174"/>
      </c>
      <c r="HC77" s="55">
        <f t="shared" si="205"/>
      </c>
      <c r="HD77" s="54">
        <f t="shared" si="206"/>
      </c>
      <c r="HE77" s="55">
        <f t="shared" si="207"/>
      </c>
      <c r="HF77" s="54">
        <f t="shared" si="206"/>
      </c>
      <c r="HG77" s="55">
        <f t="shared" si="209"/>
      </c>
      <c r="HH77" s="54">
        <f t="shared" si="206"/>
      </c>
      <c r="HI77" s="55">
        <f t="shared" si="211"/>
      </c>
      <c r="HJ77" s="54">
        <f t="shared" si="206"/>
      </c>
      <c r="HK77" s="55">
        <f t="shared" si="213"/>
      </c>
      <c r="HL77" s="54">
        <f t="shared" si="206"/>
      </c>
      <c r="HM77" s="55">
        <f t="shared" si="215"/>
      </c>
      <c r="HN77" s="54">
        <f t="shared" si="206"/>
      </c>
      <c r="HO77" s="55">
        <f t="shared" si="217"/>
      </c>
      <c r="HP77" s="54">
        <f t="shared" si="206"/>
      </c>
      <c r="HQ77" s="55">
        <f t="shared" si="219"/>
      </c>
      <c r="HR77" s="54">
        <f t="shared" si="206"/>
      </c>
      <c r="HS77" s="55">
        <f t="shared" si="221"/>
      </c>
      <c r="HT77" s="54">
        <f t="shared" si="206"/>
      </c>
      <c r="HU77" s="55">
        <f t="shared" si="223"/>
      </c>
      <c r="HV77" s="54">
        <f t="shared" si="206"/>
      </c>
      <c r="HW77" s="55">
        <f t="shared" si="225"/>
      </c>
      <c r="HX77" s="54">
        <f t="shared" si="206"/>
      </c>
      <c r="HY77" s="55">
        <f t="shared" si="227"/>
      </c>
      <c r="HZ77" s="54">
        <f t="shared" si="206"/>
      </c>
      <c r="IA77" s="55">
        <f t="shared" si="229"/>
      </c>
      <c r="IB77" s="54">
        <f t="shared" si="206"/>
      </c>
      <c r="IC77" s="55">
        <f t="shared" si="231"/>
      </c>
      <c r="ID77" s="54">
        <f t="shared" si="206"/>
      </c>
      <c r="IE77" s="55">
        <f t="shared" si="233"/>
      </c>
      <c r="IF77" s="54">
        <f t="shared" si="206"/>
      </c>
      <c r="IG77" s="55">
        <f t="shared" si="235"/>
      </c>
      <c r="IH77" s="54">
        <f t="shared" si="206"/>
      </c>
      <c r="II77" s="55">
        <f t="shared" si="237"/>
      </c>
      <c r="IJ77" s="54">
        <f t="shared" si="238"/>
      </c>
      <c r="IK77" s="55">
        <f t="shared" si="239"/>
      </c>
      <c r="IL77" s="54">
        <f t="shared" si="238"/>
      </c>
      <c r="IM77" s="55">
        <f t="shared" si="241"/>
      </c>
      <c r="IN77" s="54">
        <f t="shared" si="238"/>
      </c>
      <c r="IO77" s="55">
        <f t="shared" si="243"/>
      </c>
      <c r="IP77" s="54">
        <f t="shared" si="238"/>
      </c>
      <c r="IQ77" s="55">
        <f t="shared" si="245"/>
      </c>
      <c r="IR77" s="54">
        <f t="shared" si="238"/>
      </c>
      <c r="IS77" s="55">
        <f t="shared" si="247"/>
      </c>
      <c r="IT77" s="54">
        <f t="shared" si="238"/>
      </c>
      <c r="IU77" s="55">
        <f t="shared" si="249"/>
      </c>
      <c r="IV77" s="54">
        <f t="shared" si="238"/>
      </c>
      <c r="IW77" s="55">
        <f t="shared" si="251"/>
      </c>
      <c r="IX77" s="54">
        <f t="shared" si="238"/>
      </c>
      <c r="IY77" s="55">
        <f t="shared" si="253"/>
      </c>
      <c r="IZ77" s="54">
        <f t="shared" si="238"/>
      </c>
      <c r="JA77" s="55">
        <f t="shared" si="255"/>
      </c>
      <c r="JB77" s="54">
        <f t="shared" si="238"/>
      </c>
      <c r="JC77" s="55">
        <f t="shared" si="257"/>
      </c>
      <c r="JD77" s="54">
        <f t="shared" si="238"/>
      </c>
      <c r="JE77" s="55">
        <f t="shared" si="259"/>
      </c>
      <c r="JF77" s="54">
        <f t="shared" si="238"/>
      </c>
      <c r="JG77" s="55">
        <f t="shared" si="261"/>
      </c>
      <c r="JH77" s="54">
        <f t="shared" si="238"/>
      </c>
      <c r="JI77" s="55">
        <f t="shared" si="263"/>
      </c>
      <c r="JJ77" s="54">
        <f t="shared" si="238"/>
      </c>
      <c r="JK77" s="55">
        <f t="shared" si="265"/>
      </c>
      <c r="JL77" s="54">
        <f t="shared" si="238"/>
      </c>
      <c r="JM77" s="55">
        <f t="shared" si="267"/>
      </c>
      <c r="JN77" s="54">
        <f t="shared" ref="JN77" si="1308">RIGHT(IFERROR(VLOOKUP($B77,JN$4:JO$71,2,FALSE),""),2)</f>
      </c>
      <c r="JO77" s="55">
        <f t="shared" si="536"/>
      </c>
      <c r="JP77" s="54">
        <f t="shared" ref="JP77" si="1309">RIGHT(IFERROR(VLOOKUP($B77,JP$4:JQ$71,2,FALSE),""),2)</f>
      </c>
      <c r="JQ77" s="55">
        <f t="shared" si="536"/>
      </c>
      <c r="JR77" s="54">
        <f t="shared" ref="JR77" si="1310">RIGHT(IFERROR(VLOOKUP($B77,JR$4:JS$71,2,FALSE),""),2)</f>
      </c>
      <c r="JS77" s="55">
        <f t="shared" si="536"/>
      </c>
      <c r="JT77" s="54">
        <f t="shared" ref="JT77" si="1311">RIGHT(IFERROR(VLOOKUP($B77,JT$4:JU$71,2,FALSE),""),2)</f>
      </c>
      <c r="JU77" s="55">
        <f t="shared" si="536"/>
      </c>
      <c r="JV77" s="54">
        <f t="shared" ref="JV77" si="1312">RIGHT(IFERROR(VLOOKUP($B77,JV$4:JW$71,2,FALSE),""),2)</f>
      </c>
      <c r="JW77" s="55">
        <f t="shared" si="536"/>
      </c>
      <c r="JX77" s="54">
        <f t="shared" ref="JX77" si="1313">RIGHT(IFERROR(VLOOKUP($B77,JX$4:JY$71,2,FALSE),""),2)</f>
      </c>
      <c r="JY77" s="55">
        <f t="shared" si="536"/>
      </c>
      <c r="JZ77" s="54">
        <f t="shared" ref="JZ77" si="1314">RIGHT(IFERROR(VLOOKUP($B77,JZ$4:KA$71,2,FALSE),""),2)</f>
      </c>
      <c r="KA77" s="55">
        <f t="shared" si="536"/>
      </c>
      <c r="KB77" s="54">
        <f t="shared" ref="KB77" si="1315">RIGHT(IFERROR(VLOOKUP($B77,KB$4:KC$71,2,FALSE),""),2)</f>
      </c>
      <c r="KC77" s="55">
        <f t="shared" si="536"/>
      </c>
      <c r="KD77" s="54">
        <f t="shared" ref="KD77" si="1316">RIGHT(IFERROR(VLOOKUP($B77,KD$4:KE$71,2,FALSE),""),2)</f>
      </c>
      <c r="KE77" s="55">
        <f t="shared" si="536"/>
      </c>
      <c r="KF77" s="54">
        <f t="shared" ref="KF77" si="1317">RIGHT(IFERROR(VLOOKUP($B77,KF$4:KG$71,2,FALSE),""),2)</f>
      </c>
      <c r="KG77" s="55">
        <f t="shared" si="536"/>
      </c>
      <c r="KH77" s="54">
        <f t="shared" ref="KH77" si="1318">RIGHT(IFERROR(VLOOKUP($B77,KH$4:KI$71,2,FALSE),""),2)</f>
      </c>
      <c r="KI77" s="55">
        <f t="shared" si="536"/>
      </c>
      <c r="KJ77" s="54">
        <f t="shared" ref="KJ77" si="1319">RIGHT(IFERROR(VLOOKUP($B77,KJ$4:KK$71,2,FALSE),""),2)</f>
      </c>
      <c r="KK77" s="55">
        <f t="shared" si="536"/>
      </c>
      <c r="KL77" s="54">
        <f t="shared" ref="KL77" si="1320">RIGHT(IFERROR(VLOOKUP($B77,KL$4:KM$71,2,FALSE),""),2)</f>
      </c>
      <c r="KM77" s="55">
        <f t="shared" si="536"/>
      </c>
      <c r="KN77" s="54">
        <f t="shared" ref="KN77" si="1321">RIGHT(IFERROR(VLOOKUP($B77,KN$4:KO$71,2,FALSE),""),2)</f>
      </c>
      <c r="KO77" s="55">
        <f t="shared" si="536"/>
      </c>
      <c r="KP77" s="54">
        <f t="shared" ref="KP77" si="1322">RIGHT(IFERROR(VLOOKUP($B77,KP$4:KQ$71,2,FALSE),""),2)</f>
      </c>
      <c r="KQ77" s="55">
        <f t="shared" si="536"/>
      </c>
      <c r="KR77" s="54">
        <f t="shared" ref="KR77" si="1323">RIGHT(IFERROR(VLOOKUP($B77,KR$4:KS$71,2,FALSE),""),2)</f>
      </c>
      <c r="KS77" s="55">
        <f t="shared" si="536"/>
      </c>
      <c r="KT77" s="54">
        <f t="shared" ref="KT77" si="1324">RIGHT(IFERROR(VLOOKUP($B77,KT$4:KU$71,2,FALSE),""),2)</f>
      </c>
      <c r="KU77" s="55">
        <f t="shared" si="536"/>
      </c>
      <c r="KV77" s="54">
        <f t="shared" ref="KV77" si="1325">RIGHT(IFERROR(VLOOKUP($B77,KV$4:KW$71,2,FALSE),""),2)</f>
      </c>
      <c r="KW77" s="55">
        <f t="shared" si="536"/>
      </c>
      <c r="KX77" s="54">
        <f t="shared" ref="KX77" si="1326">RIGHT(IFERROR(VLOOKUP($B77,KX$4:KY$71,2,FALSE),""),2)</f>
      </c>
      <c r="KY77" s="55">
        <f t="shared" si="536"/>
      </c>
      <c r="KZ77" s="54">
        <f t="shared" ref="KZ77" si="1327">RIGHT(IFERROR(VLOOKUP($B77,KZ$4:LA$71,2,FALSE),""),2)</f>
      </c>
      <c r="LA77" s="55">
        <f t="shared" si="536"/>
      </c>
      <c r="LB77" s="54">
        <f t="shared" ref="LB77" si="1328">RIGHT(IFERROR(VLOOKUP($B77,LB$4:LC$71,2,FALSE),""),2)</f>
      </c>
      <c r="LC77" s="55">
        <f t="shared" si="536"/>
      </c>
      <c r="LD77" s="54">
        <f t="shared" ref="LD77" si="1329">RIGHT(IFERROR(VLOOKUP($B77,LD$4:LE$71,2,FALSE),""),2)</f>
      </c>
      <c r="LE77" s="55">
        <f t="shared" si="536"/>
      </c>
      <c r="LF77" s="54">
        <f t="shared" ref="LF77" si="1330">RIGHT(IFERROR(VLOOKUP($B77,LF$4:LG$71,2,FALSE),""),2)</f>
      </c>
      <c r="LG77" s="55">
        <f t="shared" si="536"/>
      </c>
      <c r="LH77" s="54">
        <f t="shared" ref="LH77" si="1331">RIGHT(IFERROR(VLOOKUP($B77,LH$4:LI$71,2,FALSE),""),2)</f>
      </c>
      <c r="LI77" s="55">
        <f t="shared" si="536"/>
      </c>
      <c r="LJ77" s="54">
        <f t="shared" ref="LJ77" si="1332">RIGHT(IFERROR(VLOOKUP($B77,LJ$4:LK$71,2,FALSE),""),2)</f>
      </c>
      <c r="LK77" s="55">
        <f t="shared" si="536"/>
      </c>
      <c r="LL77" s="54">
        <f t="shared" ref="LL77" si="1333">RIGHT(IFERROR(VLOOKUP($B77,LL$4:LM$71,2,FALSE),""),2)</f>
      </c>
      <c r="LM77" s="55">
        <f t="shared" si="536"/>
      </c>
      <c r="LN77" s="54">
        <f t="shared" ref="LN77" si="1334">RIGHT(IFERROR(VLOOKUP($B77,LN$4:LO$71,2,FALSE),""),2)</f>
      </c>
      <c r="LO77" s="55">
        <f t="shared" si="536"/>
      </c>
      <c r="LP77" s="54">
        <f t="shared" ref="LP77" si="1335">RIGHT(IFERROR(VLOOKUP($B77,LP$4:LQ$71,2,FALSE),""),2)</f>
      </c>
      <c r="LQ77" s="55">
        <f t="shared" si="536"/>
      </c>
      <c r="LR77" s="54">
        <f t="shared" ref="LR77" si="1336">RIGHT(IFERROR(VLOOKUP($B77,LR$4:LS$71,2,FALSE),""),2)</f>
      </c>
      <c r="LS77" s="55">
        <f t="shared" si="536"/>
      </c>
      <c r="LT77" s="54">
        <f t="shared" ref="LT77" si="1337">RIGHT(IFERROR(VLOOKUP($B77,LT$4:LU$71,2,FALSE),""),2)</f>
      </c>
      <c r="LU77" s="55">
        <f t="shared" si="536"/>
      </c>
      <c r="LV77" s="54">
        <f t="shared" ref="LV77" si="1338">RIGHT(IFERROR(VLOOKUP($B77,LV$4:LW$71,2,FALSE),""),2)</f>
      </c>
      <c r="LW77" s="55">
        <f t="shared" si="536"/>
      </c>
      <c r="LX77" s="54">
        <f t="shared" ref="LX77" si="1339">RIGHT(IFERROR(VLOOKUP($B77,LX$4:LY$71,2,FALSE),""),2)</f>
      </c>
      <c r="LY77" s="55">
        <f t="shared" si="536"/>
      </c>
      <c r="LZ77" s="54">
        <f t="shared" ref="LZ77" si="1340">RIGHT(IFERROR(VLOOKUP($B77,LZ$4:MA$71,2,FALSE),""),2)</f>
      </c>
      <c r="MA77" s="55">
        <f t="shared" si="276"/>
      </c>
      <c r="MB77" s="54">
        <f t="shared" ref="MB77" si="1341">RIGHT(IFERROR(VLOOKUP($B77,MB$4:MC$71,2,FALSE),""),2)</f>
      </c>
      <c r="MC77" s="55">
        <f t="shared" si="276"/>
      </c>
      <c r="MD77" s="54">
        <f t="shared" ref="MD77" si="1342">RIGHT(IFERROR(VLOOKUP($B77,MD$4:ME$71,2,FALSE),""),2)</f>
      </c>
      <c r="ME77" s="55">
        <f t="shared" si="276"/>
      </c>
      <c r="MF77" s="54">
        <f t="shared" ref="MF77" si="1343">RIGHT(IFERROR(VLOOKUP($B77,MF$4:MG$71,2,FALSE),""),2)</f>
      </c>
      <c r="MG77" s="55">
        <f t="shared" si="276"/>
      </c>
      <c r="MH77" s="54">
        <f t="shared" ref="MH77" si="1344">RIGHT(IFERROR(VLOOKUP($B77,MH$4:MI$71,2,FALSE),""),2)</f>
      </c>
      <c r="MI77" s="55">
        <f t="shared" si="276"/>
      </c>
      <c r="MJ77" s="54">
        <f t="shared" ref="MJ77" si="1345">RIGHT(IFERROR(VLOOKUP($B77,MJ$4:MK$71,2,FALSE),""),2)</f>
      </c>
      <c r="MK77" s="55">
        <f t="shared" si="276"/>
      </c>
      <c r="ML77" s="54">
        <f t="shared" ref="ML77" si="1346">RIGHT(IFERROR(VLOOKUP($B77,ML$4:MM$71,2,FALSE),""),2)</f>
      </c>
      <c r="MM77" s="55">
        <f t="shared" si="276"/>
      </c>
      <c r="MN77" s="54">
        <f t="shared" ref="MN77" si="1347">RIGHT(IFERROR(VLOOKUP($B77,MN$4:MO$71,2,FALSE),""),2)</f>
      </c>
      <c r="MO77" s="55">
        <f t="shared" si="309"/>
      </c>
      <c r="MP77" s="54">
        <f t="shared" ref="MP77" si="1348">RIGHT(IFERROR(VLOOKUP($B77,MP$4:MQ$71,2,FALSE),""),2)</f>
      </c>
      <c r="MQ77" s="55">
        <f t="shared" si="309"/>
      </c>
      <c r="MR77" s="54">
        <f t="shared" ref="MR77" si="1349">RIGHT(IFERROR(VLOOKUP($B77,MR$4:MS$71,2,FALSE),""),2)</f>
      </c>
      <c r="MS77" s="55">
        <f t="shared" si="309"/>
      </c>
      <c r="MT77" s="54">
        <f t="shared" ref="MT77" si="1350">RIGHT(IFERROR(VLOOKUP($B77,MT$4:MU$71,2,FALSE),""),2)</f>
      </c>
      <c r="MU77" s="55">
        <f t="shared" si="309"/>
      </c>
      <c r="MV77" s="54">
        <f t="shared" ref="MV77" si="1351">RIGHT(IFERROR(VLOOKUP($B77,MV$4:MW$71,2,FALSE),""),2)</f>
      </c>
      <c r="MW77" s="55">
        <f t="shared" si="309"/>
      </c>
      <c r="MX77" s="54">
        <f t="shared" ref="MX77" si="1352">RIGHT(IFERROR(VLOOKUP($B77,MX$4:MY$71,2,FALSE),""),2)</f>
      </c>
      <c r="MY77" s="55">
        <f t="shared" si="309"/>
      </c>
      <c r="MZ77" s="54">
        <f t="shared" ref="MZ77" si="1353">RIGHT(IFERROR(VLOOKUP($B77,MZ$4:NA$71,2,FALSE),""),2)</f>
      </c>
      <c r="NA77" s="55">
        <f t="shared" si="309"/>
      </c>
      <c r="NB77" s="54">
        <f t="shared" ref="NB77" si="1354">RIGHT(IFERROR(VLOOKUP($B77,NB$4:NC$71,2,FALSE),""),2)</f>
      </c>
      <c r="NC77" s="55">
        <f t="shared" si="309"/>
      </c>
      <c r="ND77" s="54">
        <f t="shared" ref="ND77" si="1355">RIGHT(IFERROR(VLOOKUP($B77,ND$4:NE$71,2,FALSE),""),2)</f>
      </c>
      <c r="NE77" s="55">
        <f t="shared" si="309"/>
      </c>
      <c r="NF77" s="54">
        <f t="shared" ref="NF77" si="1356">RIGHT(IFERROR(VLOOKUP($B77,NF$4:NG$71,2,FALSE),""),2)</f>
      </c>
      <c r="NG77" s="55">
        <f t="shared" si="309"/>
      </c>
      <c r="NH77" s="54">
        <f t="shared" ref="NH77" si="1357">RIGHT(IFERROR(VLOOKUP($B77,NH$4:NI$71,2,FALSE),""),2)</f>
      </c>
      <c r="NI77" s="55">
        <f t="shared" si="309"/>
      </c>
      <c r="NJ77" s="54">
        <f t="shared" ref="NJ77" si="1358">RIGHT(IFERROR(VLOOKUP($B77,NJ$4:NK$71,2,FALSE),""),2)</f>
      </c>
      <c r="NK77" s="55">
        <f t="shared" si="309"/>
      </c>
      <c r="NL77" s="54">
        <f t="shared" ref="NL77" si="1359">RIGHT(IFERROR(VLOOKUP($B77,NL$4:NM$71,2,FALSE),""),2)</f>
      </c>
      <c r="NM77" s="55">
        <f t="shared" si="309"/>
      </c>
      <c r="NN77" s="54">
        <f t="shared" ref="NN77" si="1360">RIGHT(IFERROR(VLOOKUP($B77,NN$4:NO$71,2,FALSE),""),2)</f>
      </c>
      <c r="NO77" s="55">
        <f t="shared" si="309"/>
      </c>
      <c r="NP77" s="54">
        <f t="shared" ref="NP77" si="1361">RIGHT(IFERROR(VLOOKUP($B77,NP$4:NQ$71,2,FALSE),""),2)</f>
      </c>
      <c r="NQ77" s="55">
        <f t="shared" si="309"/>
      </c>
      <c r="NR77" s="54">
        <f t="shared" ref="NR77" si="1362">RIGHT(IFERROR(VLOOKUP($B77,NR$4:NS$71,2,FALSE),""),2)</f>
      </c>
      <c r="NS77" s="55">
        <f t="shared" si="309"/>
      </c>
      <c r="NT77" s="54">
        <f t="shared" ref="NT77" si="1363">RIGHT(IFERROR(VLOOKUP($B77,NT$4:NU$71,2,FALSE),""),2)</f>
      </c>
      <c r="NU77" s="55">
        <f t="shared" si="309"/>
      </c>
      <c r="NV77" s="54">
        <f t="shared" ref="NV77" si="1364">RIGHT(IFERROR(VLOOKUP($B77,NV$4:NW$71,2,FALSE),""),2)</f>
      </c>
      <c r="NW77" s="55">
        <f t="shared" si="309"/>
      </c>
      <c r="NX77" s="54">
        <f t="shared" ref="NX77" si="1365">RIGHT(IFERROR(VLOOKUP($B77,NX$4:NY$71,2,FALSE),""),2)</f>
      </c>
      <c r="NY77" s="55">
        <f t="shared" si="309"/>
      </c>
      <c r="NZ77" s="54">
        <f t="shared" ref="NZ77" si="1366">RIGHT(IFERROR(VLOOKUP($B77,NZ$4:OA$71,2,FALSE),""),2)</f>
      </c>
      <c r="OA77" s="55">
        <f t="shared" si="309"/>
      </c>
      <c r="OB77" s="54">
        <f t="shared" ref="OB77" si="1367">RIGHT(IFERROR(VLOOKUP($B77,OB$4:OC$71,2,FALSE),""),2)</f>
      </c>
      <c r="OC77" s="55">
        <f t="shared" si="309"/>
      </c>
      <c r="OD77" s="54">
        <f t="shared" ref="OD77" si="1368">RIGHT(IFERROR(VLOOKUP($B77,OD$4:OE$71,2,FALSE),""),2)</f>
      </c>
      <c r="OE77" s="55">
        <f t="shared" si="309"/>
      </c>
      <c r="OF77" s="54">
        <f t="shared" ref="OF77" si="1369">RIGHT(IFERROR(VLOOKUP($B77,OF$4:OG$71,2,FALSE),""),2)</f>
      </c>
      <c r="OG77" s="55">
        <f t="shared" si="309"/>
      </c>
      <c r="OH77" s="54">
        <f t="shared" ref="OH77" si="1370">RIGHT(IFERROR(VLOOKUP($B77,OH$4:OI$71,2,FALSE),""),2)</f>
      </c>
      <c r="OI77" s="55">
        <f t="shared" si="309"/>
      </c>
      <c r="OJ77" s="54">
        <f t="shared" ref="OJ77" si="1371">RIGHT(IFERROR(VLOOKUP($B77,OJ$4:OK$71,2,FALSE),""),2)</f>
      </c>
      <c r="OK77" s="55">
        <f t="shared" si="309"/>
      </c>
      <c r="OL77" s="54">
        <f t="shared" ref="OL77" si="1372">RIGHT(IFERROR(VLOOKUP($B77,OL$4:OM$71,2,FALSE),""),2)</f>
      </c>
      <c r="OM77" s="55">
        <f t="shared" si="309"/>
      </c>
      <c r="ON77" s="54">
        <f t="shared" ref="ON77" si="1373">RIGHT(IFERROR(VLOOKUP($B77,ON$4:OO$71,2,FALSE),""),2)</f>
      </c>
      <c r="OO77" s="55">
        <f t="shared" si="309"/>
      </c>
      <c r="OP77" s="54">
        <f t="shared" ref="OP77" si="1374">RIGHT(IFERROR(VLOOKUP($B77,OP$4:OQ$71,2,FALSE),""),2)</f>
      </c>
      <c r="OQ77" s="55">
        <f t="shared" si="309"/>
      </c>
      <c r="OR77" s="54">
        <f t="shared" ref="OR77" si="1375">RIGHT(IFERROR(VLOOKUP($B77,OR$4:OS$71,2,FALSE),""),2)</f>
      </c>
      <c r="OS77" s="55">
        <f t="shared" si="309"/>
      </c>
      <c r="OT77" s="54">
        <f t="shared" ref="OT77" si="1376">RIGHT(IFERROR(VLOOKUP($B77,OT$4:OU$71,2,FALSE),""),2)</f>
      </c>
      <c r="OU77" s="55">
        <f t="shared" si="309"/>
      </c>
      <c r="OV77" s="54">
        <f t="shared" ref="OV77" si="1377">RIGHT(IFERROR(VLOOKUP($B77,OV$4:OW$71,2,FALSE),""),2)</f>
      </c>
      <c r="OW77" s="55">
        <f t="shared" si="309"/>
      </c>
      <c r="OX77" s="54">
        <f t="shared" ref="OX77" si="1378">RIGHT(IFERROR(VLOOKUP($B77,OX$4:OY$71,2,FALSE),""),2)</f>
      </c>
      <c r="OY77" s="55">
        <f t="shared" si="309"/>
      </c>
      <c r="OZ77" s="54">
        <f t="shared" ref="OZ77" si="1379">RIGHT(IFERROR(VLOOKUP($B77,OZ$4:PA$71,2,FALSE),""),2)</f>
      </c>
      <c r="PA77" s="55">
        <f t="shared" si="342"/>
      </c>
      <c r="PB77" s="54">
        <f t="shared" ref="PB77" si="1380">RIGHT(IFERROR(VLOOKUP($B77,PB$4:PC$71,2,FALSE),""),2)</f>
      </c>
      <c r="PC77" s="55">
        <f t="shared" si="342"/>
      </c>
      <c r="PD77" s="54">
        <f t="shared" ref="PD77" si="1381">RIGHT(IFERROR(VLOOKUP($B77,PD$4:PE$71,2,FALSE),""),2)</f>
      </c>
      <c r="PE77" s="55">
        <f t="shared" si="342"/>
      </c>
      <c r="PF77" s="54">
        <f t="shared" ref="PF77" si="1382">RIGHT(IFERROR(VLOOKUP($B77,PF$4:PG$71,2,FALSE),""),2)</f>
      </c>
      <c r="PG77" s="55">
        <f t="shared" si="342"/>
      </c>
      <c r="PH77" s="54">
        <f t="shared" ref="PH77" si="1383">RIGHT(IFERROR(VLOOKUP($B77,PH$4:PI$71,2,FALSE),""),2)</f>
      </c>
      <c r="PI77" s="55">
        <f t="shared" si="342"/>
      </c>
      <c r="PJ77" s="54">
        <f t="shared" ref="PJ77" si="1384">RIGHT(IFERROR(VLOOKUP($B77,PJ$4:PK$71,2,FALSE),""),2)</f>
      </c>
      <c r="PK77" s="55">
        <f t="shared" si="342"/>
      </c>
      <c r="PL77" s="54">
        <f t="shared" ref="PL77" si="1385">RIGHT(IFERROR(VLOOKUP($B77,PL$4:PM$71,2,FALSE),""),2)</f>
      </c>
      <c r="PM77" s="55">
        <f t="shared" si="342"/>
      </c>
      <c r="PN77" s="54">
        <f t="shared" ref="PN77" si="1386">RIGHT(IFERROR(VLOOKUP($B77,PN$4:PO$71,2,FALSE),""),2)</f>
      </c>
      <c r="PO77" s="55">
        <f t="shared" si="342"/>
      </c>
      <c r="PP77" s="54">
        <f t="shared" ref="PP77" si="1387">RIGHT(IFERROR(VLOOKUP($B77,PP$4:PQ$71,2,FALSE),""),2)</f>
      </c>
      <c r="PQ77" s="55">
        <f t="shared" si="342"/>
      </c>
      <c r="PR77" s="54">
        <f t="shared" ref="PR77" si="1388">RIGHT(IFERROR(VLOOKUP($B77,PR$4:PS$71,2,FALSE),""),2)</f>
      </c>
      <c r="PS77" s="55">
        <f t="shared" si="342"/>
      </c>
      <c r="PT77" s="54">
        <f t="shared" ref="PT77" si="1389">RIGHT(IFERROR(VLOOKUP($B77,PT$4:PU$71,2,FALSE),""),2)</f>
      </c>
      <c r="PU77" s="55">
        <f t="shared" si="342"/>
      </c>
      <c r="PV77" s="54">
        <f t="shared" ref="PV77" si="1390">RIGHT(IFERROR(VLOOKUP($B77,PV$4:PW$71,2,FALSE),""),2)</f>
      </c>
      <c r="PW77" s="55">
        <f t="shared" si="342"/>
      </c>
      <c r="PX77" s="54">
        <f t="shared" ref="PX77" si="1391">RIGHT(IFERROR(VLOOKUP($B77,PX$4:PY$71,2,FALSE),""),2)</f>
      </c>
      <c r="PY77" s="55">
        <f t="shared" si="342"/>
      </c>
      <c r="PZ77" s="54">
        <f t="shared" ref="PZ77" si="1392">RIGHT(IFERROR(VLOOKUP($B77,PZ$4:QA$71,2,FALSE),""),2)</f>
      </c>
      <c r="QA77" s="55">
        <f t="shared" si="342"/>
      </c>
      <c r="QB77" s="54">
        <f t="shared" ref="QB77" si="1393">RIGHT(IFERROR(VLOOKUP($B77,QB$4:QC$71,2,FALSE),""),2)</f>
      </c>
      <c r="QC77" s="55">
        <f t="shared" si="342"/>
      </c>
      <c r="QD77" s="54">
        <f t="shared" ref="QD77" si="1394">RIGHT(IFERROR(VLOOKUP($B77,QD$4:QE$71,2,FALSE),""),2)</f>
      </c>
      <c r="QE77" s="55">
        <f t="shared" si="342"/>
      </c>
      <c r="QF77" s="54">
        <f t="shared" ref="QF77" si="1395">RIGHT(IFERROR(VLOOKUP($B77,QF$4:QG$71,2,FALSE),""),2)</f>
      </c>
      <c r="QG77" s="55">
        <f t="shared" si="342"/>
      </c>
      <c r="QH77" s="54">
        <f t="shared" ref="QH77" si="1396">RIGHT(IFERROR(VLOOKUP($B77,QH$4:QI$71,2,FALSE),""),2)</f>
      </c>
      <c r="QI77" s="55">
        <f t="shared" si="342"/>
      </c>
      <c r="QJ77" s="54">
        <f t="shared" ref="QJ77" si="1397">RIGHT(IFERROR(VLOOKUP($B77,QJ$4:QK$71,2,FALSE),""),2)</f>
      </c>
      <c r="QK77" s="55">
        <f t="shared" si="342"/>
      </c>
      <c r="QL77" s="54">
        <f t="shared" ref="QL77" si="1398">RIGHT(IFERROR(VLOOKUP($B77,QL$4:QM$71,2,FALSE),""),2)</f>
      </c>
      <c r="QM77" s="55">
        <f t="shared" si="342"/>
      </c>
      <c r="QN77" s="54">
        <f t="shared" ref="QN77" si="1399">RIGHT(IFERROR(VLOOKUP($B77,QN$4:QO$71,2,FALSE),""),2)</f>
      </c>
      <c r="QO77" s="55">
        <f t="shared" si="342"/>
      </c>
      <c r="QP77" s="54">
        <f t="shared" ref="QP77" si="1400">RIGHT(IFERROR(VLOOKUP($B77,QP$4:QQ$71,2,FALSE),""),2)</f>
      </c>
      <c r="QQ77" s="55">
        <f t="shared" si="342"/>
      </c>
      <c r="QR77" s="54">
        <f t="shared" ref="QR77" si="1401">RIGHT(IFERROR(VLOOKUP($B77,QR$4:QS$71,2,FALSE),""),2)</f>
      </c>
      <c r="QS77" s="55">
        <f t="shared" si="342"/>
      </c>
      <c r="QT77" s="54">
        <f t="shared" ref="QT77" si="1402">RIGHT(IFERROR(VLOOKUP($B77,QT$4:QU$71,2,FALSE),""),2)</f>
      </c>
      <c r="QU77" s="55">
        <f t="shared" si="342"/>
      </c>
      <c r="QV77" s="54">
        <f t="shared" ref="QV77" si="1403">RIGHT(IFERROR(VLOOKUP($B77,QV$4:QW$71,2,FALSE),""),2)</f>
      </c>
      <c r="QW77" s="55">
        <f t="shared" si="342"/>
      </c>
      <c r="QX77" s="54">
        <f t="shared" ref="QX77" si="1404">RIGHT(IFERROR(VLOOKUP($B77,QX$4:QY$71,2,FALSE),""),2)</f>
      </c>
      <c r="QY77" s="55">
        <f t="shared" si="342"/>
      </c>
      <c r="QZ77" s="54">
        <f t="shared" ref="QZ77" si="1405">RIGHT(IFERROR(VLOOKUP($B77,QZ$4:RA$71,2,FALSE),""),2)</f>
      </c>
      <c r="RA77" s="55">
        <f t="shared" si="342"/>
      </c>
      <c r="RB77" s="54">
        <f t="shared" ref="RB77" si="1406">RIGHT(IFERROR(VLOOKUP($B77,RB$4:RC$71,2,FALSE),""),2)</f>
      </c>
      <c r="RC77" s="55">
        <f t="shared" si="342"/>
      </c>
      <c r="RD77" s="54">
        <f t="shared" ref="RD77" si="1407">RIGHT(IFERROR(VLOOKUP($B77,RD$4:RE$71,2,FALSE),""),2)</f>
      </c>
      <c r="RE77" s="55">
        <f t="shared" si="342"/>
      </c>
      <c r="RF77" s="54">
        <f t="shared" ref="RF77" si="1408">RIGHT(IFERROR(VLOOKUP($B77,RF$4:RG$71,2,FALSE),""),2)</f>
      </c>
      <c r="RG77" s="55">
        <f t="shared" si="342"/>
      </c>
      <c r="RH77" s="54">
        <f t="shared" ref="RH77" si="1409">RIGHT(IFERROR(VLOOKUP($B77,RH$4:RI$71,2,FALSE),""),2)</f>
      </c>
      <c r="RI77" s="55">
        <f t="shared" si="342"/>
      </c>
      <c r="RJ77" s="54">
        <f t="shared" ref="RJ77" si="1410">RIGHT(IFERROR(VLOOKUP($B77,RJ$4:RK$71,2,FALSE),""),2)</f>
      </c>
      <c r="RK77" s="55">
        <f t="shared" si="342"/>
      </c>
      <c r="RL77" s="54">
        <f t="shared" ref="RL77" si="1411">RIGHT(IFERROR(VLOOKUP($B77,RL$4:RM$71,2,FALSE),""),2)</f>
      </c>
      <c r="RM77" s="55">
        <f t="shared" si="375"/>
      </c>
      <c r="RN77" s="54">
        <f t="shared" ref="RN77" si="1412">RIGHT(IFERROR(VLOOKUP($B77,RN$4:RO$71,2,FALSE),""),2)</f>
      </c>
      <c r="RO77" s="55">
        <f t="shared" si="375"/>
      </c>
      <c r="RP77" s="54">
        <f t="shared" ref="RP77" si="1413">RIGHT(IFERROR(VLOOKUP($B77,RP$4:RQ$71,2,FALSE),""),2)</f>
      </c>
      <c r="RQ77" s="55">
        <f t="shared" si="375"/>
      </c>
      <c r="RR77" s="54">
        <f t="shared" ref="RR77" si="1414">RIGHT(IFERROR(VLOOKUP($B77,RR$4:RS$71,2,FALSE),""),2)</f>
      </c>
      <c r="RS77" s="55">
        <f t="shared" si="375"/>
      </c>
      <c r="RT77" s="54">
        <f t="shared" ref="RT77" si="1415">RIGHT(IFERROR(VLOOKUP($B77,RT$4:RU$71,2,FALSE),""),2)</f>
      </c>
      <c r="RU77" s="55">
        <f t="shared" si="375"/>
      </c>
      <c r="RV77" s="54">
        <f t="shared" ref="RV77" si="1416">RIGHT(IFERROR(VLOOKUP($B77,RV$4:RW$71,2,FALSE),""),2)</f>
      </c>
      <c r="RW77" s="55">
        <f t="shared" si="375"/>
      </c>
      <c r="RX77" s="54">
        <f t="shared" ref="RX77" si="1417">RIGHT(IFERROR(VLOOKUP($B77,RX$4:RY$71,2,FALSE),""),2)</f>
      </c>
      <c r="RY77" s="55">
        <f t="shared" si="375"/>
      </c>
      <c r="RZ77" s="54">
        <f t="shared" ref="RZ77" si="1418">RIGHT(IFERROR(VLOOKUP($B77,RZ$4:SA$71,2,FALSE),""),2)</f>
      </c>
      <c r="SA77" s="55">
        <f t="shared" si="375"/>
      </c>
      <c r="SB77" s="54">
        <f t="shared" ref="SB77" si="1419">RIGHT(IFERROR(VLOOKUP($B77,SB$4:SC$71,2,FALSE),""),2)</f>
      </c>
      <c r="SC77" s="55">
        <f t="shared" si="375"/>
      </c>
      <c r="SD77" s="54">
        <f t="shared" ref="SD77" si="1420">RIGHT(IFERROR(VLOOKUP($B77,SD$4:SE$71,2,FALSE),""),2)</f>
      </c>
      <c r="SE77" s="55">
        <f t="shared" si="375"/>
      </c>
      <c r="SF77" s="54">
        <f t="shared" ref="SF77" si="1421">RIGHT(IFERROR(VLOOKUP($B77,SF$4:SG$71,2,FALSE),""),2)</f>
      </c>
      <c r="SG77" s="55">
        <f t="shared" si="375"/>
      </c>
      <c r="SH77" s="54">
        <f t="shared" ref="SH77" si="1422">RIGHT(IFERROR(VLOOKUP($B77,SH$4:SI$71,2,FALSE),""),2)</f>
      </c>
      <c r="SI77" s="55">
        <f t="shared" si="375"/>
      </c>
      <c r="SJ77" s="54">
        <f t="shared" ref="SJ77" si="1423">RIGHT(IFERROR(VLOOKUP($B77,SJ$4:SK$71,2,FALSE),""),2)</f>
      </c>
      <c r="SK77" s="55">
        <f t="shared" si="375"/>
      </c>
      <c r="SL77" s="54">
        <f t="shared" ref="SL77" si="1424">RIGHT(IFERROR(VLOOKUP($B77,SL$4:SM$71,2,FALSE),""),2)</f>
      </c>
      <c r="SM77" s="55">
        <f t="shared" si="375"/>
      </c>
      <c r="SN77" s="54">
        <f t="shared" ref="SN77" si="1425">RIGHT(IFERROR(VLOOKUP($B77,SN$4:SO$71,2,FALSE),""),2)</f>
      </c>
      <c r="SO77" s="55">
        <f t="shared" si="375"/>
      </c>
      <c r="SP77" s="54">
        <f t="shared" ref="SP77" si="1426">RIGHT(IFERROR(VLOOKUP($B77,SP$4:SQ$71,2,FALSE),""),2)</f>
      </c>
      <c r="SQ77" s="55">
        <f t="shared" si="375"/>
      </c>
      <c r="SR77" s="54">
        <f t="shared" ref="SR77" si="1427">RIGHT(IFERROR(VLOOKUP($B77,SR$4:SS$71,2,FALSE),""),2)</f>
      </c>
      <c r="SS77" s="55">
        <f t="shared" si="375"/>
      </c>
      <c r="ST77" s="54">
        <f t="shared" ref="ST77" si="1428">RIGHT(IFERROR(VLOOKUP($B77,ST$4:SU$71,2,FALSE),""),2)</f>
      </c>
      <c r="SU77" s="55">
        <f t="shared" si="375"/>
      </c>
      <c r="SV77" s="54">
        <f t="shared" ref="SV77" si="1429">RIGHT(IFERROR(VLOOKUP($B77,SV$4:SW$71,2,FALSE),""),2)</f>
      </c>
      <c r="SW77" s="55">
        <f t="shared" si="375"/>
      </c>
      <c r="SX77" s="54">
        <f t="shared" ref="SX77" si="1430">RIGHT(IFERROR(VLOOKUP($B77,SX$4:SY$71,2,FALSE),""),2)</f>
      </c>
      <c r="SY77" s="55">
        <f t="shared" si="375"/>
      </c>
      <c r="SZ77" s="54">
        <f t="shared" ref="SZ77" si="1431">RIGHT(IFERROR(VLOOKUP($B77,SZ$4:TA$71,2,FALSE),""),2)</f>
      </c>
      <c r="TA77" s="55">
        <f t="shared" si="375"/>
      </c>
      <c r="TB77" s="54">
        <f t="shared" ref="TB77" si="1432">RIGHT(IFERROR(VLOOKUP($B77,TB$4:TC$71,2,FALSE),""),2)</f>
      </c>
      <c r="TC77" s="55">
        <f t="shared" si="375"/>
      </c>
      <c r="TD77" s="54">
        <f t="shared" ref="TD77" si="1433">RIGHT(IFERROR(VLOOKUP($B77,TD$4:TE$71,2,FALSE),""),2)</f>
      </c>
      <c r="TE77" s="55">
        <f t="shared" si="375"/>
      </c>
      <c r="TF77" s="54">
        <f t="shared" ref="TF77" si="1434">RIGHT(IFERROR(VLOOKUP($B77,TF$4:TG$71,2,FALSE),""),2)</f>
      </c>
      <c r="TG77" s="55">
        <f t="shared" si="375"/>
      </c>
      <c r="TH77" s="54">
        <f t="shared" ref="TH77" si="1435">RIGHT(IFERROR(VLOOKUP($B77,TH$4:TI$71,2,FALSE),""),2)</f>
      </c>
      <c r="TI77" s="55">
        <f t="shared" si="375"/>
      </c>
      <c r="TJ77" s="54">
        <f t="shared" ref="TJ77" si="1436">RIGHT(IFERROR(VLOOKUP($B77,TJ$4:TK$71,2,FALSE),""),2)</f>
      </c>
      <c r="TK77" s="55">
        <f t="shared" si="375"/>
      </c>
      <c r="TL77" s="54">
        <f t="shared" ref="TL77" si="1437">RIGHT(IFERROR(VLOOKUP($B77,TL$4:TM$71,2,FALSE),""),2)</f>
      </c>
      <c r="TM77" s="55">
        <f t="shared" si="375"/>
      </c>
      <c r="TN77" s="54">
        <f t="shared" ref="TN77" si="1438">RIGHT(IFERROR(VLOOKUP($B77,TN$4:TO$71,2,FALSE),""),2)</f>
      </c>
      <c r="TO77" s="55">
        <f t="shared" si="375"/>
      </c>
      <c r="TP77" s="54">
        <f t="shared" ref="TP77" si="1439">RIGHT(IFERROR(VLOOKUP($B77,TP$4:TQ$71,2,FALSE),""),2)</f>
      </c>
      <c r="TQ77" s="55">
        <f t="shared" si="375"/>
      </c>
      <c r="TR77" s="54">
        <f t="shared" ref="TR77" si="1440">RIGHT(IFERROR(VLOOKUP($B77,TR$4:TS$71,2,FALSE),""),2)</f>
      </c>
      <c r="TS77" s="55">
        <f t="shared" si="375"/>
      </c>
      <c r="TT77" s="54">
        <f t="shared" ref="TT77" si="1441">RIGHT(IFERROR(VLOOKUP($B77,TT$4:TU$71,2,FALSE),""),2)</f>
      </c>
      <c r="TU77" s="55">
        <f t="shared" si="375"/>
      </c>
      <c r="TV77" s="54">
        <f t="shared" ref="TV77" si="1442">RIGHT(IFERROR(VLOOKUP($B77,TV$4:TW$71,2,FALSE),""),2)</f>
      </c>
      <c r="TW77" s="55">
        <f t="shared" si="375"/>
      </c>
      <c r="TX77" s="54">
        <f t="shared" ref="TX77" si="1443">RIGHT(IFERROR(VLOOKUP($B77,TX$4:TY$71,2,FALSE),""),2)</f>
      </c>
      <c r="TY77" s="55">
        <f t="shared" si="408"/>
      </c>
      <c r="TZ77" s="54">
        <f t="shared" ref="TZ77" si="1444">RIGHT(IFERROR(VLOOKUP($B77,TZ$4:UA$71,2,FALSE),""),2)</f>
      </c>
      <c r="UA77" s="55">
        <f t="shared" si="408"/>
      </c>
      <c r="UB77" s="54">
        <f t="shared" ref="UB77" si="1445">RIGHT(IFERROR(VLOOKUP($B77,UB$4:UC$71,2,FALSE),""),2)</f>
      </c>
      <c r="UC77" s="55">
        <f t="shared" si="408"/>
      </c>
      <c r="UD77" s="54">
        <f t="shared" ref="UD77" si="1446">RIGHT(IFERROR(VLOOKUP($B77,UD$4:UE$71,2,FALSE),""),2)</f>
      </c>
      <c r="UE77" s="55">
        <f t="shared" si="408"/>
      </c>
      <c r="UF77" s="54">
        <f t="shared" ref="UF77" si="1447">RIGHT(IFERROR(VLOOKUP($B77,UF$4:UG$71,2,FALSE),""),2)</f>
      </c>
      <c r="UG77" s="55">
        <f t="shared" si="408"/>
      </c>
      <c r="UH77" s="54">
        <f t="shared" ref="UH77" si="1448">RIGHT(IFERROR(VLOOKUP($B77,UH$4:UI$71,2,FALSE),""),2)</f>
      </c>
      <c r="UI77" s="55">
        <f t="shared" si="408"/>
      </c>
      <c r="UJ77" s="54">
        <f t="shared" ref="UJ77" si="1449">RIGHT(IFERROR(VLOOKUP($B77,UJ$4:UK$71,2,FALSE),""),2)</f>
      </c>
      <c r="UK77" s="55">
        <f t="shared" si="408"/>
      </c>
      <c r="UL77" s="54">
        <f t="shared" ref="UL77" si="1450">RIGHT(IFERROR(VLOOKUP($B77,UL$4:UM$71,2,FALSE),""),2)</f>
      </c>
      <c r="UM77" s="55">
        <f t="shared" si="408"/>
      </c>
      <c r="UN77" s="54">
        <f t="shared" ref="UN77" si="1451">RIGHT(IFERROR(VLOOKUP($B77,UN$4:UO$71,2,FALSE),""),2)</f>
      </c>
      <c r="UO77" s="55">
        <f t="shared" si="408"/>
      </c>
      <c r="UP77" s="54">
        <f t="shared" ref="UP77" si="1452">RIGHT(IFERROR(VLOOKUP($B77,UP$4:UQ$71,2,FALSE),""),2)</f>
      </c>
      <c r="UQ77" s="55">
        <f t="shared" si="408"/>
      </c>
      <c r="UR77" s="54">
        <f t="shared" ref="UR77" si="1453">RIGHT(IFERROR(VLOOKUP($B77,UR$4:US$71,2,FALSE),""),2)</f>
      </c>
      <c r="US77" s="55">
        <f t="shared" si="408"/>
      </c>
      <c r="UT77" s="54">
        <f t="shared" ref="UT77" si="1454">RIGHT(IFERROR(VLOOKUP($B77,UT$4:UU$71,2,FALSE),""),2)</f>
      </c>
      <c r="UU77" s="55">
        <f t="shared" si="408"/>
      </c>
      <c r="UV77" s="54">
        <f t="shared" ref="UV77" si="1455">RIGHT(IFERROR(VLOOKUP($B77,UV$4:UW$71,2,FALSE),""),2)</f>
      </c>
      <c r="UW77" s="55">
        <f t="shared" si="408"/>
      </c>
      <c r="UX77" s="54">
        <f t="shared" ref="UX77" si="1456">RIGHT(IFERROR(VLOOKUP($B77,UX$4:UY$71,2,FALSE),""),2)</f>
      </c>
      <c r="UY77" s="55">
        <f t="shared" si="408"/>
      </c>
      <c r="UZ77" s="54">
        <f t="shared" ref="UZ77" si="1457">RIGHT(IFERROR(VLOOKUP($B77,UZ$4:VA$71,2,FALSE),""),2)</f>
      </c>
      <c r="VA77" s="55">
        <f t="shared" si="408"/>
      </c>
      <c r="VB77" s="54">
        <f t="shared" ref="VB77" si="1458">RIGHT(IFERROR(VLOOKUP($B77,VB$4:VC$71,2,FALSE),""),2)</f>
      </c>
      <c r="VC77" s="55">
        <f t="shared" si="408"/>
      </c>
      <c r="VD77" s="54">
        <f t="shared" ref="VD77" si="1459">RIGHT(IFERROR(VLOOKUP($B77,VD$4:VE$71,2,FALSE),""),2)</f>
      </c>
      <c r="VE77" s="55">
        <f t="shared" si="408"/>
      </c>
      <c r="VF77" s="54">
        <f t="shared" ref="VF77" si="1460">RIGHT(IFERROR(VLOOKUP($B77,VF$4:VG$71,2,FALSE),""),2)</f>
      </c>
      <c r="VG77" s="55">
        <f t="shared" si="408"/>
      </c>
      <c r="VH77" s="54">
        <f t="shared" ref="VH77" si="1461">RIGHT(IFERROR(VLOOKUP($B77,VH$4:VI$71,2,FALSE),""),2)</f>
      </c>
      <c r="VI77" s="55">
        <f t="shared" si="408"/>
      </c>
      <c r="VJ77" s="54">
        <f t="shared" ref="VJ77" si="1462">RIGHT(IFERROR(VLOOKUP($B77,VJ$4:VK$71,2,FALSE),""),2)</f>
      </c>
      <c r="VK77" s="55">
        <f t="shared" si="408"/>
      </c>
      <c r="VL77" s="54">
        <f t="shared" ref="VL77" si="1463">RIGHT(IFERROR(VLOOKUP($B77,VL$4:VM$71,2,FALSE),""),2)</f>
      </c>
      <c r="VM77" s="55">
        <f t="shared" si="408"/>
      </c>
      <c r="VN77" s="54">
        <f t="shared" ref="VN77" si="1464">RIGHT(IFERROR(VLOOKUP($B77,VN$4:VO$71,2,FALSE),""),2)</f>
      </c>
      <c r="VO77" s="55">
        <f t="shared" si="408"/>
      </c>
      <c r="VP77" s="54">
        <f t="shared" ref="VP77" si="1465">RIGHT(IFERROR(VLOOKUP($B77,VP$4:VQ$71,2,FALSE),""),2)</f>
      </c>
      <c r="VQ77" s="55">
        <f t="shared" si="408"/>
      </c>
      <c r="VR77" s="54">
        <f t="shared" ref="VR77" si="1466">RIGHT(IFERROR(VLOOKUP($B77,VR$4:VS$71,2,FALSE),""),2)</f>
      </c>
      <c r="VS77" s="55">
        <f t="shared" si="408"/>
      </c>
      <c r="VT77" s="54">
        <f t="shared" ref="VT77" si="1467">RIGHT(IFERROR(VLOOKUP($B77,VT$4:VU$71,2,FALSE),""),2)</f>
      </c>
      <c r="VU77" s="55">
        <f t="shared" si="408"/>
      </c>
      <c r="VV77" s="54">
        <f t="shared" ref="VV77" si="1468">RIGHT(IFERROR(VLOOKUP($B77,VV$4:VW$71,2,FALSE),""),2)</f>
      </c>
      <c r="VW77" s="55">
        <f t="shared" si="408"/>
      </c>
      <c r="VX77" s="54">
        <f t="shared" ref="VX77" si="1469">RIGHT(IFERROR(VLOOKUP($B77,VX$4:VY$71,2,FALSE),""),2)</f>
      </c>
      <c r="VY77" s="55">
        <f t="shared" si="408"/>
      </c>
      <c r="VZ77" s="54">
        <f t="shared" ref="VZ77" si="1470">RIGHT(IFERROR(VLOOKUP($B77,VZ$4:WA$71,2,FALSE),""),2)</f>
      </c>
      <c r="WA77" s="55">
        <f t="shared" si="408"/>
      </c>
      <c r="WB77" s="54">
        <f t="shared" ref="WB77" si="1471">RIGHT(IFERROR(VLOOKUP($B77,WB$4:WC$71,2,FALSE),""),2)</f>
      </c>
      <c r="WC77" s="55">
        <f t="shared" si="408"/>
      </c>
      <c r="WD77" s="54">
        <f t="shared" ref="WD77" si="1472">RIGHT(IFERROR(VLOOKUP($B77,WD$4:WE$71,2,FALSE),""),2)</f>
      </c>
      <c r="WE77" s="55">
        <f t="shared" si="408"/>
      </c>
      <c r="WF77" s="54">
        <f t="shared" ref="WF77" si="1473">RIGHT(IFERROR(VLOOKUP($B77,WF$4:WG$71,2,FALSE),""),2)</f>
      </c>
      <c r="WG77" s="55">
        <f t="shared" si="408"/>
      </c>
      <c r="WH77" s="54">
        <f t="shared" ref="WH77" si="1474">RIGHT(IFERROR(VLOOKUP($B77,WH$4:WI$71,2,FALSE),""),2)</f>
      </c>
      <c r="WI77" s="55">
        <f t="shared" si="408"/>
      </c>
      <c r="WJ77" s="54">
        <f t="shared" ref="WJ77" si="1475">RIGHT(IFERROR(VLOOKUP($B77,WJ$4:WK$71,2,FALSE),""),2)</f>
      </c>
      <c r="WK77" s="55">
        <f t="shared" si="441"/>
      </c>
      <c r="WL77" s="54">
        <f t="shared" ref="WL77" si="1476">RIGHT(IFERROR(VLOOKUP($B77,WL$4:WM$71,2,FALSE),""),2)</f>
      </c>
      <c r="WM77" s="55">
        <f t="shared" si="441"/>
      </c>
      <c r="WN77" s="54">
        <f t="shared" ref="WN77" si="1477">RIGHT(IFERROR(VLOOKUP($B77,WN$4:WO$71,2,FALSE),""),2)</f>
      </c>
      <c r="WO77" s="55">
        <f t="shared" si="441"/>
      </c>
      <c r="WP77" s="54">
        <f t="shared" ref="WP77" si="1478">RIGHT(IFERROR(VLOOKUP($B77,WP$4:WQ$71,2,FALSE),""),2)</f>
      </c>
      <c r="WQ77" s="55">
        <f t="shared" si="441"/>
      </c>
      <c r="WR77" s="54">
        <f t="shared" ref="WR77" si="1479">RIGHT(IFERROR(VLOOKUP($B77,WR$4:WS$71,2,FALSE),""),2)</f>
      </c>
      <c r="WS77" s="55">
        <f t="shared" si="441"/>
      </c>
      <c r="WT77" s="54">
        <f t="shared" ref="WT77" si="1480">RIGHT(IFERROR(VLOOKUP($B77,WT$4:WU$71,2,FALSE),""),2)</f>
      </c>
      <c r="WU77" s="55">
        <f t="shared" si="441"/>
      </c>
      <c r="WV77" s="54">
        <f t="shared" ref="WV77" si="1481">RIGHT(IFERROR(VLOOKUP($B77,WV$4:WW$71,2,FALSE),""),2)</f>
      </c>
      <c r="WW77" s="55">
        <f t="shared" si="441"/>
      </c>
      <c r="WX77" s="54">
        <f t="shared" ref="WX77" si="1482">RIGHT(IFERROR(VLOOKUP($B77,WX$4:WY$71,2,FALSE),""),2)</f>
      </c>
      <c r="WY77" s="55">
        <f t="shared" si="441"/>
      </c>
      <c r="WZ77" s="54">
        <f t="shared" ref="WZ77" si="1483">RIGHT(IFERROR(VLOOKUP($B77,WZ$4:XA$71,2,FALSE),""),2)</f>
      </c>
      <c r="XA77" s="55">
        <f t="shared" si="441"/>
      </c>
      <c r="XB77" s="54">
        <f t="shared" ref="XB77" si="1484">RIGHT(IFERROR(VLOOKUP($B77,XB$4:XC$71,2,FALSE),""),2)</f>
      </c>
      <c r="XC77" s="55">
        <f t="shared" si="441"/>
      </c>
      <c r="XD77" s="54">
        <f t="shared" ref="XD77" si="1485">RIGHT(IFERROR(VLOOKUP($B77,XD$4:XE$71,2,FALSE),""),2)</f>
      </c>
      <c r="XE77" s="55">
        <f t="shared" si="441"/>
      </c>
      <c r="XF77" s="54">
        <f t="shared" ref="XF77" si="1486">RIGHT(IFERROR(VLOOKUP($B77,XF$4:XG$71,2,FALSE),""),2)</f>
      </c>
      <c r="XG77" s="55">
        <f t="shared" si="441"/>
      </c>
      <c r="XH77" s="54">
        <f t="shared" ref="XH77" si="1487">RIGHT(IFERROR(VLOOKUP($B77,XH$4:XI$71,2,FALSE),""),2)</f>
      </c>
      <c r="XI77" s="55">
        <f t="shared" si="441"/>
      </c>
      <c r="XJ77" s="54">
        <f t="shared" ref="XJ77" si="1488">RIGHT(IFERROR(VLOOKUP($B77,XJ$4:XK$71,2,FALSE),""),2)</f>
      </c>
      <c r="XK77" s="55">
        <f t="shared" si="441"/>
      </c>
      <c r="XL77" s="54">
        <f t="shared" ref="XL77" si="1489">RIGHT(IFERROR(VLOOKUP($B77,XL$4:XM$71,2,FALSE),""),2)</f>
      </c>
      <c r="XM77" s="55">
        <f t="shared" si="441"/>
      </c>
      <c r="XN77" s="54">
        <f t="shared" ref="XN77" si="1490">RIGHT(IFERROR(VLOOKUP($B77,XN$4:XO$71,2,FALSE),""),2)</f>
      </c>
      <c r="XO77" s="55">
        <f t="shared" si="441"/>
      </c>
      <c r="XP77" s="54">
        <f t="shared" ref="XP77" si="1491">RIGHT(IFERROR(VLOOKUP($B77,XP$4:XQ$71,2,FALSE),""),2)</f>
      </c>
      <c r="XQ77" s="55">
        <f t="shared" si="441"/>
      </c>
      <c r="XR77" s="54">
        <f t="shared" ref="XR77" si="1492">RIGHT(IFERROR(VLOOKUP($B77,XR$4:XS$71,2,FALSE),""),2)</f>
      </c>
      <c r="XS77" s="55">
        <f t="shared" si="441"/>
      </c>
      <c r="XT77" s="54">
        <f t="shared" ref="XT77" si="1493">RIGHT(IFERROR(VLOOKUP($B77,XT$4:XU$71,2,FALSE),""),2)</f>
      </c>
      <c r="XU77" s="55">
        <f t="shared" si="441"/>
      </c>
      <c r="XV77" s="54">
        <f t="shared" ref="XV77" si="1494">RIGHT(IFERROR(VLOOKUP($B77,XV$4:XW$71,2,FALSE),""),2)</f>
      </c>
      <c r="XW77" s="55">
        <f t="shared" si="441"/>
      </c>
      <c r="XX77" s="54">
        <f t="shared" ref="XX77" si="1495">RIGHT(IFERROR(VLOOKUP($B77,XX$4:XY$71,2,FALSE),""),2)</f>
      </c>
      <c r="XY77" s="55">
        <f t="shared" si="441"/>
      </c>
      <c r="XZ77" s="54">
        <f t="shared" ref="XZ77" si="1496">RIGHT(IFERROR(VLOOKUP($B77,XZ$4:YA$71,2,FALSE),""),2)</f>
      </c>
      <c r="YA77" s="55">
        <f t="shared" si="441"/>
      </c>
      <c r="YB77" s="54">
        <f t="shared" ref="YB77" si="1497">RIGHT(IFERROR(VLOOKUP($B77,YB$4:YC$71,2,FALSE),""),2)</f>
      </c>
      <c r="YC77" s="55">
        <f t="shared" si="441"/>
      </c>
      <c r="YD77" s="54">
        <f t="shared" ref="YD77" si="1498">RIGHT(IFERROR(VLOOKUP($B77,YD$4:YE$71,2,FALSE),""),2)</f>
      </c>
      <c r="YE77" s="55">
        <f t="shared" si="441"/>
      </c>
      <c r="YF77" s="54">
        <f t="shared" ref="YF77" si="1499">RIGHT(IFERROR(VLOOKUP($B77,YF$4:YG$71,2,FALSE),""),2)</f>
      </c>
      <c r="YG77" s="55">
        <f t="shared" si="441"/>
      </c>
      <c r="YH77" s="54">
        <f t="shared" ref="YH77" si="1500">RIGHT(IFERROR(VLOOKUP($B77,YH$4:YI$71,2,FALSE),""),2)</f>
      </c>
      <c r="YI77" s="55">
        <f t="shared" si="441"/>
      </c>
      <c r="YJ77" s="54">
        <f t="shared" ref="YJ77" si="1501">RIGHT(IFERROR(VLOOKUP($B77,YJ$4:YK$71,2,FALSE),""),2)</f>
      </c>
      <c r="YK77" s="55">
        <f t="shared" si="441"/>
      </c>
      <c r="YL77" s="54">
        <f t="shared" ref="YL77" si="1502">RIGHT(IFERROR(VLOOKUP($B77,YL$4:YM$71,2,FALSE),""),2)</f>
      </c>
      <c r="YM77" s="55">
        <f t="shared" si="441"/>
      </c>
      <c r="YN77" s="54">
        <f t="shared" ref="YN77" si="1503">RIGHT(IFERROR(VLOOKUP($B77,YN$4:YO$71,2,FALSE),""),2)</f>
      </c>
      <c r="YO77" s="55">
        <f t="shared" si="441"/>
      </c>
      <c r="YP77" s="54">
        <f t="shared" ref="YP77" si="1504">RIGHT(IFERROR(VLOOKUP($B77,YP$4:YQ$71,2,FALSE),""),2)</f>
      </c>
      <c r="YQ77" s="55">
        <f t="shared" si="441"/>
      </c>
      <c r="YR77" s="54">
        <f t="shared" ref="YR77" si="1505">RIGHT(IFERROR(VLOOKUP($B77,YR$4:YS$71,2,FALSE),""),2)</f>
      </c>
      <c r="YS77" s="55">
        <f t="shared" si="441"/>
      </c>
      <c r="YT77" s="54">
        <f t="shared" ref="YT77" si="1506">RIGHT(IFERROR(VLOOKUP($B77,YT$4:YU$71,2,FALSE),""),2)</f>
      </c>
      <c r="YU77" s="55">
        <f t="shared" si="441"/>
      </c>
      <c r="YV77" s="54">
        <f t="shared" ref="YV77" si="1507">RIGHT(IFERROR(VLOOKUP($B77,YV$4:YW$71,2,FALSE),""),2)</f>
      </c>
      <c r="YW77" s="55">
        <f t="shared" si="474"/>
      </c>
      <c r="YX77" s="54">
        <f t="shared" ref="YX77" si="1508">RIGHT(IFERROR(VLOOKUP($B77,YX$4:YY$71,2,FALSE),""),2)</f>
      </c>
      <c r="YY77" s="55">
        <f t="shared" si="474"/>
      </c>
      <c r="YZ77" s="54">
        <f t="shared" ref="YZ77" si="1509">RIGHT(IFERROR(VLOOKUP($B77,YZ$4:ZA$71,2,FALSE),""),2)</f>
      </c>
      <c r="ZA77" s="55">
        <f t="shared" si="474"/>
      </c>
      <c r="ZB77" s="54">
        <f t="shared" ref="ZB77" si="1510">RIGHT(IFERROR(VLOOKUP($B77,ZB$4:ZC$71,2,FALSE),""),2)</f>
      </c>
      <c r="ZC77" s="55">
        <f t="shared" si="474"/>
      </c>
      <c r="ZD77" s="54">
        <f t="shared" ref="ZD77" si="1511">RIGHT(IFERROR(VLOOKUP($B77,ZD$4:ZE$71,2,FALSE),""),2)</f>
      </c>
      <c r="ZE77" s="55">
        <f t="shared" si="474"/>
      </c>
      <c r="ZF77" s="54">
        <f t="shared" ref="ZF77" si="1512">RIGHT(IFERROR(VLOOKUP($B77,ZF$4:ZG$71,2,FALSE),""),2)</f>
      </c>
      <c r="ZG77" s="55">
        <f t="shared" si="474"/>
      </c>
      <c r="ZH77" s="54">
        <f t="shared" ref="ZH77" si="1513">RIGHT(IFERROR(VLOOKUP($B77,ZH$4:ZI$71,2,FALSE),""),2)</f>
      </c>
      <c r="ZI77" s="55">
        <f t="shared" si="474"/>
      </c>
      <c r="ZJ77" s="54">
        <f t="shared" ref="ZJ77" si="1514">RIGHT(IFERROR(VLOOKUP($B77,ZJ$4:ZK$71,2,FALSE),""),2)</f>
      </c>
      <c r="ZK77" s="55">
        <f t="shared" si="474"/>
      </c>
      <c r="ZL77" s="54">
        <f t="shared" ref="ZL77" si="1515">RIGHT(IFERROR(VLOOKUP($B77,ZL$4:ZM$71,2,FALSE),""),2)</f>
      </c>
      <c r="ZM77" s="55">
        <f t="shared" si="474"/>
      </c>
      <c r="ZN77" s="54">
        <f t="shared" ref="ZN77" si="1516">RIGHT(IFERROR(VLOOKUP($B77,ZN$4:ZO$71,2,FALSE),""),2)</f>
      </c>
      <c r="ZO77" s="55">
        <f t="shared" si="474"/>
      </c>
      <c r="ZP77" s="54">
        <f t="shared" ref="ZP77" si="1517">RIGHT(IFERROR(VLOOKUP($B77,ZP$4:ZQ$71,2,FALSE),""),2)</f>
      </c>
      <c r="ZQ77" s="55">
        <f t="shared" si="474"/>
      </c>
      <c r="ZR77" s="54">
        <f t="shared" ref="ZR77" si="1518">RIGHT(IFERROR(VLOOKUP($B77,ZR$4:ZS$71,2,FALSE),""),2)</f>
      </c>
      <c r="ZS77" s="55">
        <f t="shared" si="474"/>
      </c>
      <c r="ZT77" s="54">
        <f t="shared" ref="ZT77" si="1519">RIGHT(IFERROR(VLOOKUP($B77,ZT$4:ZU$71,2,FALSE),""),2)</f>
      </c>
      <c r="ZU77" s="55">
        <f t="shared" si="474"/>
      </c>
      <c r="ZV77" s="54">
        <f t="shared" ref="ZV77" si="1520">RIGHT(IFERROR(VLOOKUP($B77,ZV$4:ZW$71,2,FALSE),""),2)</f>
      </c>
      <c r="ZW77" s="55">
        <f t="shared" si="474"/>
      </c>
      <c r="ZX77" s="54">
        <f t="shared" ref="ZX77" si="1521">RIGHT(IFERROR(VLOOKUP($B77,ZX$4:ZY$71,2,FALSE),""),2)</f>
      </c>
      <c r="ZY77" s="55">
        <f t="shared" si="474"/>
      </c>
      <c r="ZZ77" s="54">
        <f t="shared" ref="ZZ77" si="1522">RIGHT(IFERROR(VLOOKUP($B77,ZZ$4:AAA$71,2,FALSE),""),2)</f>
      </c>
      <c r="AAA77" s="55">
        <f t="shared" si="474"/>
      </c>
      <c r="AAB77" s="54">
        <f t="shared" ref="AAB77" si="1523">RIGHT(IFERROR(VLOOKUP($B77,AAB$4:AAC$71,2,FALSE),""),2)</f>
      </c>
      <c r="AAC77" s="55">
        <f t="shared" si="474"/>
      </c>
      <c r="AAD77" s="54">
        <f t="shared" ref="AAD77" si="1524">RIGHT(IFERROR(VLOOKUP($B77,AAD$4:AAE$71,2,FALSE),""),2)</f>
      </c>
      <c r="AAE77" s="55">
        <f t="shared" si="474"/>
      </c>
      <c r="AAF77" s="54">
        <f t="shared" ref="AAF77" si="1525">RIGHT(IFERROR(VLOOKUP($B77,AAF$4:AAG$71,2,FALSE),""),2)</f>
      </c>
      <c r="AAG77" s="55">
        <f t="shared" si="474"/>
      </c>
      <c r="AAH77" s="54">
        <f t="shared" ref="AAH77" si="1526">RIGHT(IFERROR(VLOOKUP($B77,AAH$4:AAI$71,2,FALSE),""),2)</f>
      </c>
      <c r="AAI77" s="55">
        <f t="shared" si="474"/>
      </c>
      <c r="AAJ77" s="54">
        <f t="shared" ref="AAJ77" si="1527">RIGHT(IFERROR(VLOOKUP($B77,AAJ$4:AAK$71,2,FALSE),""),2)</f>
      </c>
      <c r="AAK77" s="55">
        <f t="shared" si="474"/>
      </c>
      <c r="AAL77" s="54">
        <f t="shared" ref="AAL77" si="1528">RIGHT(IFERROR(VLOOKUP($B77,AAL$4:AAM$71,2,FALSE),""),2)</f>
      </c>
      <c r="AAM77" s="55">
        <f t="shared" si="474"/>
      </c>
      <c r="AAN77" s="54">
        <f t="shared" ref="AAN77" si="1529">RIGHT(IFERROR(VLOOKUP($B77,AAN$4:AAO$71,2,FALSE),""),2)</f>
      </c>
      <c r="AAO77" s="55">
        <f t="shared" si="474"/>
      </c>
      <c r="AAP77" s="54">
        <f t="shared" ref="AAP77" si="1530">RIGHT(IFERROR(VLOOKUP($B77,AAP$4:AAQ$71,2,FALSE),""),2)</f>
      </c>
      <c r="AAQ77" s="55">
        <f t="shared" si="474"/>
      </c>
      <c r="AAR77" s="54">
        <f t="shared" ref="AAR77" si="1531">RIGHT(IFERROR(VLOOKUP($B77,AAR$4:AAS$71,2,FALSE),""),2)</f>
      </c>
      <c r="AAS77" s="55">
        <f t="shared" si="474"/>
      </c>
      <c r="AAT77" s="54">
        <f t="shared" ref="AAT77" si="1532">RIGHT(IFERROR(VLOOKUP($B77,AAT$4:AAU$71,2,FALSE),""),2)</f>
      </c>
      <c r="AAU77" s="55">
        <f t="shared" si="474"/>
      </c>
      <c r="AAV77" s="54">
        <f t="shared" ref="AAV77" si="1533">RIGHT(IFERROR(VLOOKUP($B77,AAV$4:AAW$71,2,FALSE),""),2)</f>
      </c>
      <c r="AAW77" s="55">
        <f t="shared" si="474"/>
      </c>
      <c r="AAX77" s="54">
        <f t="shared" ref="AAX77" si="1534">RIGHT(IFERROR(VLOOKUP($B77,AAX$4:AAY$71,2,FALSE),""),2)</f>
      </c>
      <c r="AAY77" s="55">
        <f t="shared" si="474"/>
      </c>
      <c r="AAZ77" s="54">
        <f t="shared" ref="AAZ77" si="1535">RIGHT(IFERROR(VLOOKUP($B77,AAZ$4:ABA$71,2,FALSE),""),2)</f>
      </c>
      <c r="ABA77" s="55">
        <f t="shared" si="474"/>
      </c>
      <c r="ABB77" s="54">
        <f t="shared" ref="ABB77" si="1536">RIGHT(IFERROR(VLOOKUP($B77,ABB$4:ABC$71,2,FALSE),""),2)</f>
      </c>
      <c r="ABC77" s="55">
        <f t="shared" si="474"/>
      </c>
      <c r="ABD77" s="54">
        <f t="shared" ref="ABD77" si="1537">RIGHT(IFERROR(VLOOKUP($B77,ABD$4:ABE$71,2,FALSE),""),2)</f>
      </c>
      <c r="ABE77" s="55">
        <f t="shared" si="474"/>
      </c>
      <c r="ABF77" s="54">
        <f t="shared" ref="ABF77" si="1538">RIGHT(IFERROR(VLOOKUP($B77,ABF$4:ABG$71,2,FALSE),""),2)</f>
      </c>
      <c r="ABG77" s="55">
        <f t="shared" si="474"/>
      </c>
      <c r="ABH77" s="54">
        <f t="shared" ref="ABH77" si="1539">RIGHT(IFERROR(VLOOKUP($B77,ABH$4:ABI$71,2,FALSE),""),2)</f>
      </c>
      <c r="ABI77" s="55">
        <f t="shared" si="507"/>
      </c>
      <c r="ABJ77" s="54">
        <f t="shared" ref="ABJ77" si="1540">RIGHT(IFERROR(VLOOKUP($B77,ABJ$4:ABK$71,2,FALSE),""),2)</f>
      </c>
      <c r="ABK77" s="55">
        <f t="shared" si="507"/>
      </c>
      <c r="ABL77" s="54">
        <f t="shared" ref="ABL77" si="1541">RIGHT(IFERROR(VLOOKUP($B77,ABL$4:ABM$71,2,FALSE),""),2)</f>
      </c>
      <c r="ABM77" s="55">
        <f t="shared" si="507"/>
      </c>
      <c r="ABN77" s="54">
        <f t="shared" ref="ABN77" si="1542">RIGHT(IFERROR(VLOOKUP($B77,ABN$4:ABO$71,2,FALSE),""),2)</f>
      </c>
      <c r="ABO77" s="55">
        <f t="shared" si="507"/>
      </c>
      <c r="ABP77" s="54">
        <f t="shared" ref="ABP77" si="1543">RIGHT(IFERROR(VLOOKUP($B77,ABP$4:ABQ$71,2,FALSE),""),2)</f>
      </c>
      <c r="ABQ77" s="55">
        <f t="shared" si="507"/>
      </c>
      <c r="ABR77" s="54">
        <f t="shared" ref="ABR77" si="1544">RIGHT(IFERROR(VLOOKUP($B77,ABR$4:ABS$71,2,FALSE),""),2)</f>
      </c>
      <c r="ABS77" s="55">
        <f t="shared" si="507"/>
      </c>
      <c r="ABT77" s="54">
        <f t="shared" ref="ABT77" si="1545">RIGHT(IFERROR(VLOOKUP($B77,ABT$4:ABU$71,2,FALSE),""),2)</f>
      </c>
      <c r="ABU77" s="55">
        <f t="shared" si="507"/>
      </c>
      <c r="ABV77" s="54">
        <f t="shared" ref="ABV77" si="1546">RIGHT(IFERROR(VLOOKUP($B77,ABV$4:ABW$71,2,FALSE),""),2)</f>
      </c>
      <c r="ABW77" s="55">
        <f t="shared" si="507"/>
      </c>
      <c r="ABX77" s="54">
        <f t="shared" ref="ABX77" si="1547">RIGHT(IFERROR(VLOOKUP($B77,ABX$4:ABY$71,2,FALSE),""),2)</f>
      </c>
      <c r="ABY77" s="55">
        <f t="shared" si="507"/>
      </c>
      <c r="ABZ77" s="54">
        <f t="shared" ref="ABZ77" si="1548">RIGHT(IFERROR(VLOOKUP($B77,ABZ$4:ACA$71,2,FALSE),""),2)</f>
      </c>
      <c r="ACA77" s="55">
        <f t="shared" si="507"/>
      </c>
      <c r="ACB77" s="54">
        <f t="shared" ref="ACB77" si="1549">RIGHT(IFERROR(VLOOKUP($B77,ACB$4:ACC$71,2,FALSE),""),2)</f>
      </c>
      <c r="ACC77" s="55">
        <f t="shared" si="507"/>
      </c>
      <c r="ACD77" s="54">
        <f t="shared" ref="ACD77" si="1550">RIGHT(IFERROR(VLOOKUP($B77,ACD$4:ACE$71,2,FALSE),""),2)</f>
      </c>
      <c r="ACE77" s="55">
        <f t="shared" si="507"/>
      </c>
      <c r="ACF77" s="54">
        <f t="shared" ref="ACF77" si="1551">RIGHT(IFERROR(VLOOKUP($B77,ACF$4:ACG$71,2,FALSE),""),2)</f>
      </c>
      <c r="ACG77" s="55">
        <f t="shared" si="507"/>
      </c>
      <c r="ACH77" s="54">
        <f t="shared" ref="ACH77" si="1552">RIGHT(IFERROR(VLOOKUP($B77,ACH$4:ACI$71,2,FALSE),""),2)</f>
      </c>
      <c r="ACI77" s="55">
        <f t="shared" si="507"/>
      </c>
      <c r="ACJ77" s="54">
        <f t="shared" ref="ACJ77" si="1553">RIGHT(IFERROR(VLOOKUP($B77,ACJ$4:ACK$71,2,FALSE),""),2)</f>
      </c>
      <c r="ACK77" s="55">
        <f t="shared" si="507"/>
      </c>
      <c r="ACL77" s="54">
        <f t="shared" ref="ACL77" si="1554">RIGHT(IFERROR(VLOOKUP($B77,ACL$4:ACM$71,2,FALSE),""),2)</f>
      </c>
      <c r="ACM77" s="55">
        <f t="shared" si="507"/>
      </c>
      <c r="ACN77" s="54">
        <f t="shared" ref="ACN77" si="1555">RIGHT(IFERROR(VLOOKUP($B77,ACN$4:ACO$71,2,FALSE),""),2)</f>
      </c>
      <c r="ACO77" s="55">
        <f t="shared" si="507"/>
      </c>
      <c r="ACP77" s="54">
        <f t="shared" ref="ACP77" si="1556">RIGHT(IFERROR(VLOOKUP($B77,ACP$4:ACQ$71,2,FALSE),""),2)</f>
      </c>
      <c r="ACQ77" s="55">
        <f t="shared" si="507"/>
      </c>
      <c r="ACR77" s="54">
        <f t="shared" ref="ACR77" si="1557">RIGHT(IFERROR(VLOOKUP($B77,ACR$4:ACS$71,2,FALSE),""),2)</f>
      </c>
      <c r="ACS77" s="55">
        <f t="shared" si="507"/>
      </c>
      <c r="ACT77" s="54">
        <f t="shared" ref="ACT77" si="1558">RIGHT(IFERROR(VLOOKUP($B77,ACT$4:ACU$71,2,FALSE),""),2)</f>
      </c>
      <c r="ACU77" s="55">
        <f t="shared" si="507"/>
      </c>
      <c r="ACV77" s="54">
        <f t="shared" ref="ACV77" si="1559">RIGHT(IFERROR(VLOOKUP($B77,ACV$4:ACW$71,2,FALSE),""),2)</f>
      </c>
      <c r="ACW77" s="55">
        <f t="shared" si="507"/>
      </c>
      <c r="ACX77" s="54">
        <f t="shared" ref="ACX77" si="1560">RIGHT(IFERROR(VLOOKUP($B77,ACX$4:ACY$71,2,FALSE),""),2)</f>
      </c>
      <c r="ACY77" s="55">
        <f t="shared" si="507"/>
      </c>
      <c r="ACZ77" s="54">
        <f t="shared" ref="ACZ77" si="1561">RIGHT(IFERROR(VLOOKUP($B77,ACZ$4:ADA$71,2,FALSE),""),2)</f>
      </c>
      <c r="ADA77" s="55">
        <f t="shared" si="507"/>
      </c>
      <c r="ADB77" s="54">
        <f t="shared" ref="ADB77" si="1562">RIGHT(IFERROR(VLOOKUP($B77,ADB$4:ADC$71,2,FALSE),""),2)</f>
      </c>
      <c r="ADC77" s="55">
        <f t="shared" si="507"/>
      </c>
      <c r="ADD77" s="54">
        <f t="shared" ref="ADD77" si="1563">RIGHT(IFERROR(VLOOKUP($B77,ADD$4:ADE$71,2,FALSE),""),2)</f>
      </c>
      <c r="ADE77" s="55">
        <f t="shared" si="507"/>
      </c>
      <c r="ADF77" s="54">
        <f t="shared" ref="ADF77" si="1564">RIGHT(IFERROR(VLOOKUP($B77,ADF$4:ADG$71,2,FALSE),""),2)</f>
      </c>
      <c r="ADG77" s="55">
        <f t="shared" si="507"/>
      </c>
    </row>
    <row r="78" spans="1:787" ht="20.25" hidden="1" customHeight="1">
      <c r="A78" s="112">
        <v>6</v>
      </c>
      <c r="B78" s="115">
        <f>学年と名前を結合するシート!D7</f>
      </c>
      <c r="C78" s="113"/>
      <c r="D78" s="54">
        <f t="shared" si="533"/>
      </c>
      <c r="E78" s="55">
        <f t="shared" si="534"/>
      </c>
      <c r="F78" s="54">
        <f t="shared" si="793"/>
      </c>
      <c r="G78" s="55">
        <f t="shared" si="1"/>
      </c>
      <c r="H78" s="54">
        <f t="shared" si="793"/>
      </c>
      <c r="I78" s="55">
        <f t="shared" si="3"/>
      </c>
      <c r="J78" s="54">
        <f t="shared" si="793"/>
      </c>
      <c r="K78" s="55">
        <f t="shared" si="5"/>
      </c>
      <c r="L78" s="54">
        <f t="shared" si="793"/>
      </c>
      <c r="M78" s="55">
        <f t="shared" si="7"/>
      </c>
      <c r="N78" s="54">
        <f t="shared" si="793"/>
      </c>
      <c r="O78" s="55">
        <f t="shared" si="9"/>
      </c>
      <c r="P78" s="54">
        <f t="shared" si="793"/>
      </c>
      <c r="Q78" s="55">
        <f t="shared" si="11"/>
      </c>
      <c r="R78" s="54">
        <f t="shared" si="793"/>
      </c>
      <c r="S78" s="55">
        <f t="shared" si="13"/>
      </c>
      <c r="T78" s="54">
        <f t="shared" si="793"/>
      </c>
      <c r="U78" s="55">
        <f t="shared" si="15"/>
      </c>
      <c r="V78" s="54">
        <f t="shared" si="793"/>
      </c>
      <c r="W78" s="55">
        <f t="shared" si="17"/>
      </c>
      <c r="X78" s="54">
        <f t="shared" si="793"/>
      </c>
      <c r="Y78" s="55">
        <f t="shared" si="19"/>
      </c>
      <c r="Z78" s="54">
        <f t="shared" si="793"/>
      </c>
      <c r="AA78" s="55">
        <f t="shared" si="21"/>
      </c>
      <c r="AB78" s="54">
        <f t="shared" si="793"/>
      </c>
      <c r="AC78" s="55">
        <f t="shared" si="23"/>
      </c>
      <c r="AD78" s="54">
        <f t="shared" si="793"/>
      </c>
      <c r="AE78" s="55">
        <f t="shared" si="25"/>
      </c>
      <c r="AF78" s="54">
        <f t="shared" si="793"/>
      </c>
      <c r="AG78" s="55">
        <f t="shared" si="27"/>
      </c>
      <c r="AH78" s="54">
        <f t="shared" si="793"/>
      </c>
      <c r="AI78" s="55">
        <f t="shared" si="29"/>
      </c>
      <c r="AJ78" s="54">
        <f t="shared" si="793"/>
      </c>
      <c r="AK78" s="55">
        <f t="shared" si="31"/>
      </c>
      <c r="AL78" s="54">
        <f t="shared" si="793"/>
      </c>
      <c r="AM78" s="55">
        <f t="shared" si="33"/>
      </c>
      <c r="AN78" s="54">
        <f t="shared" si="793"/>
      </c>
      <c r="AO78" s="55">
        <f t="shared" si="35"/>
      </c>
      <c r="AP78" s="54">
        <f t="shared" si="793"/>
      </c>
      <c r="AQ78" s="55">
        <f t="shared" si="37"/>
      </c>
      <c r="AR78" s="54">
        <f t="shared" si="793"/>
      </c>
      <c r="AS78" s="55">
        <f t="shared" si="39"/>
      </c>
      <c r="AT78" s="54">
        <f t="shared" si="793"/>
      </c>
      <c r="AU78" s="55">
        <f t="shared" si="41"/>
      </c>
      <c r="AV78" s="54">
        <f t="shared" si="793"/>
      </c>
      <c r="AW78" s="55">
        <f t="shared" si="43"/>
      </c>
      <c r="AX78" s="54">
        <f t="shared" si="793"/>
      </c>
      <c r="AY78" s="55">
        <f t="shared" si="45"/>
      </c>
      <c r="AZ78" s="54">
        <f t="shared" si="793"/>
      </c>
      <c r="BA78" s="55">
        <f t="shared" si="47"/>
      </c>
      <c r="BB78" s="54">
        <f t="shared" si="793"/>
      </c>
      <c r="BC78" s="55">
        <f t="shared" si="49"/>
      </c>
      <c r="BD78" s="54">
        <f t="shared" si="793"/>
      </c>
      <c r="BE78" s="55">
        <f t="shared" si="51"/>
      </c>
      <c r="BF78" s="54">
        <f t="shared" si="793"/>
      </c>
      <c r="BG78" s="55">
        <f t="shared" si="53"/>
      </c>
      <c r="BH78" s="54">
        <f t="shared" si="793"/>
      </c>
      <c r="BI78" s="55">
        <f t="shared" si="55"/>
      </c>
      <c r="BJ78" s="54">
        <f t="shared" si="793"/>
      </c>
      <c r="BK78" s="55">
        <f t="shared" si="57"/>
      </c>
      <c r="BL78" s="54">
        <f t="shared" si="793"/>
      </c>
      <c r="BM78" s="55">
        <f t="shared" si="59"/>
      </c>
      <c r="BN78" s="54">
        <f t="shared" si="793"/>
      </c>
      <c r="BO78" s="55">
        <f t="shared" si="61"/>
      </c>
      <c r="BP78" s="54">
        <f t="shared" si="793"/>
      </c>
      <c r="BQ78" s="55">
        <f t="shared" si="63"/>
      </c>
      <c r="BR78" s="54">
        <f t="shared" si="14"/>
      </c>
      <c r="BS78" s="55">
        <f t="shared" si="65"/>
      </c>
      <c r="BT78" s="54">
        <f t="shared" si="14"/>
      </c>
      <c r="BU78" s="55">
        <f t="shared" si="67"/>
      </c>
      <c r="BV78" s="54">
        <f t="shared" si="14"/>
      </c>
      <c r="BW78" s="55">
        <f t="shared" si="69"/>
      </c>
      <c r="BX78" s="54">
        <f t="shared" si="14"/>
      </c>
      <c r="BY78" s="55">
        <f t="shared" si="71"/>
      </c>
      <c r="BZ78" s="54">
        <f t="shared" si="14"/>
      </c>
      <c r="CA78" s="55">
        <f t="shared" si="73"/>
      </c>
      <c r="CB78" s="54">
        <f t="shared" si="14"/>
      </c>
      <c r="CC78" s="55">
        <f t="shared" si="75"/>
      </c>
      <c r="CD78" s="54">
        <f t="shared" si="14"/>
      </c>
      <c r="CE78" s="55">
        <f t="shared" si="77"/>
      </c>
      <c r="CF78" s="54">
        <f t="shared" si="78"/>
      </c>
      <c r="CG78" s="55">
        <f t="shared" si="79"/>
      </c>
      <c r="CH78" s="54">
        <f t="shared" si="78"/>
      </c>
      <c r="CI78" s="55">
        <f t="shared" si="81"/>
      </c>
      <c r="CJ78" s="54">
        <f t="shared" si="78"/>
      </c>
      <c r="CK78" s="55">
        <f t="shared" si="83"/>
      </c>
      <c r="CL78" s="54">
        <f t="shared" si="78"/>
      </c>
      <c r="CM78" s="55">
        <f t="shared" si="85"/>
      </c>
      <c r="CN78" s="54">
        <f t="shared" si="78"/>
      </c>
      <c r="CO78" s="55">
        <f t="shared" si="87"/>
      </c>
      <c r="CP78" s="54">
        <f t="shared" si="78"/>
      </c>
      <c r="CQ78" s="55">
        <f t="shared" si="89"/>
      </c>
      <c r="CR78" s="54">
        <f t="shared" si="78"/>
      </c>
      <c r="CS78" s="55">
        <f t="shared" si="91"/>
      </c>
      <c r="CT78" s="54">
        <f t="shared" si="78"/>
      </c>
      <c r="CU78" s="55">
        <f t="shared" si="93"/>
      </c>
      <c r="CV78" s="54">
        <f t="shared" si="78"/>
      </c>
      <c r="CW78" s="55">
        <f t="shared" si="95"/>
      </c>
      <c r="CX78" s="54">
        <f t="shared" si="78"/>
      </c>
      <c r="CY78" s="55">
        <f t="shared" si="97"/>
      </c>
      <c r="CZ78" s="54">
        <f t="shared" si="78"/>
      </c>
      <c r="DA78" s="55">
        <f t="shared" si="99"/>
      </c>
      <c r="DB78" s="54">
        <f t="shared" si="78"/>
      </c>
      <c r="DC78" s="55">
        <f t="shared" si="101"/>
      </c>
      <c r="DD78" s="54">
        <f t="shared" si="78"/>
      </c>
      <c r="DE78" s="55">
        <f t="shared" si="103"/>
      </c>
      <c r="DF78" s="54">
        <f t="shared" si="78"/>
      </c>
      <c r="DG78" s="55">
        <f t="shared" si="105"/>
      </c>
      <c r="DH78" s="54">
        <f t="shared" si="78"/>
      </c>
      <c r="DI78" s="55">
        <f t="shared" si="107"/>
      </c>
      <c r="DJ78" s="54">
        <f t="shared" si="78"/>
      </c>
      <c r="DK78" s="55">
        <f t="shared" si="109"/>
      </c>
      <c r="DL78" s="54">
        <f t="shared" si="110"/>
      </c>
      <c r="DM78" s="55">
        <f t="shared" si="111"/>
      </c>
      <c r="DN78" s="54">
        <f t="shared" si="110"/>
      </c>
      <c r="DO78" s="55">
        <f t="shared" si="113"/>
      </c>
      <c r="DP78" s="54">
        <f t="shared" si="110"/>
      </c>
      <c r="DQ78" s="55">
        <f t="shared" si="115"/>
      </c>
      <c r="DR78" s="54">
        <f t="shared" si="110"/>
      </c>
      <c r="DS78" s="55">
        <f t="shared" si="117"/>
      </c>
      <c r="DT78" s="54">
        <f t="shared" si="110"/>
      </c>
      <c r="DU78" s="55">
        <f t="shared" si="119"/>
      </c>
      <c r="DV78" s="54">
        <f t="shared" si="110"/>
      </c>
      <c r="DW78" s="55">
        <f t="shared" si="121"/>
      </c>
      <c r="DX78" s="54">
        <f t="shared" si="110"/>
      </c>
      <c r="DY78" s="55">
        <f t="shared" si="123"/>
      </c>
      <c r="DZ78" s="54">
        <f t="shared" si="110"/>
      </c>
      <c r="EA78" s="55">
        <f t="shared" si="125"/>
      </c>
      <c r="EB78" s="54">
        <f t="shared" si="110"/>
      </c>
      <c r="EC78" s="55">
        <f t="shared" si="127"/>
      </c>
      <c r="ED78" s="54">
        <f t="shared" si="110"/>
      </c>
      <c r="EE78" s="55">
        <f t="shared" si="129"/>
      </c>
      <c r="EF78" s="54">
        <f t="shared" si="110"/>
      </c>
      <c r="EG78" s="55">
        <f t="shared" si="131"/>
      </c>
      <c r="EH78" s="54">
        <f t="shared" si="110"/>
      </c>
      <c r="EI78" s="55">
        <f t="shared" si="133"/>
      </c>
      <c r="EJ78" s="54">
        <f t="shared" si="110"/>
      </c>
      <c r="EK78" s="55">
        <f t="shared" si="135"/>
      </c>
      <c r="EL78" s="54">
        <f t="shared" si="110"/>
      </c>
      <c r="EM78" s="55">
        <f t="shared" si="137"/>
      </c>
      <c r="EN78" s="54">
        <f t="shared" si="110"/>
      </c>
      <c r="EO78" s="55">
        <f t="shared" si="139"/>
      </c>
      <c r="EP78" s="54">
        <f t="shared" si="110"/>
      </c>
      <c r="EQ78" s="55">
        <f t="shared" si="141"/>
      </c>
      <c r="ER78" s="54">
        <f t="shared" si="142"/>
      </c>
      <c r="ES78" s="55">
        <f t="shared" si="143"/>
      </c>
      <c r="ET78" s="54">
        <f t="shared" si="142"/>
      </c>
      <c r="EU78" s="55">
        <f t="shared" si="145"/>
      </c>
      <c r="EV78" s="54">
        <f t="shared" si="142"/>
      </c>
      <c r="EW78" s="55">
        <f t="shared" si="147"/>
      </c>
      <c r="EX78" s="54">
        <f t="shared" si="142"/>
      </c>
      <c r="EY78" s="55">
        <f t="shared" si="149"/>
      </c>
      <c r="EZ78" s="54">
        <f t="shared" si="142"/>
      </c>
      <c r="FA78" s="55">
        <f t="shared" si="151"/>
      </c>
      <c r="FB78" s="54">
        <f t="shared" si="142"/>
      </c>
      <c r="FC78" s="55">
        <f t="shared" si="153"/>
      </c>
      <c r="FD78" s="54">
        <f t="shared" si="142"/>
      </c>
      <c r="FE78" s="55">
        <f t="shared" si="155"/>
      </c>
      <c r="FF78" s="54">
        <f t="shared" si="142"/>
      </c>
      <c r="FG78" s="55">
        <f t="shared" si="157"/>
      </c>
      <c r="FH78" s="54">
        <f t="shared" si="142"/>
      </c>
      <c r="FI78" s="55">
        <f t="shared" si="159"/>
      </c>
      <c r="FJ78" s="54">
        <f t="shared" si="142"/>
      </c>
      <c r="FK78" s="55">
        <f t="shared" si="161"/>
      </c>
      <c r="FL78" s="54">
        <f t="shared" si="142"/>
      </c>
      <c r="FM78" s="55">
        <f t="shared" si="163"/>
      </c>
      <c r="FN78" s="54">
        <f t="shared" si="142"/>
      </c>
      <c r="FO78" s="55">
        <f t="shared" si="165"/>
      </c>
      <c r="FP78" s="54">
        <f t="shared" si="142"/>
      </c>
      <c r="FQ78" s="55">
        <f t="shared" si="167"/>
      </c>
      <c r="FR78" s="54">
        <f t="shared" si="142"/>
      </c>
      <c r="FS78" s="55">
        <f t="shared" si="169"/>
      </c>
      <c r="FT78" s="54">
        <f t="shared" si="142"/>
      </c>
      <c r="FU78" s="55">
        <f t="shared" si="171"/>
      </c>
      <c r="FV78" s="54">
        <f t="shared" si="142"/>
      </c>
      <c r="FW78" s="55">
        <f t="shared" si="173"/>
      </c>
      <c r="FX78" s="54">
        <f t="shared" si="174"/>
      </c>
      <c r="FY78" s="55">
        <f t="shared" si="175"/>
      </c>
      <c r="FZ78" s="54">
        <f t="shared" si="174"/>
      </c>
      <c r="GA78" s="55">
        <f t="shared" si="177"/>
      </c>
      <c r="GB78" s="54">
        <f t="shared" si="174"/>
      </c>
      <c r="GC78" s="55">
        <f t="shared" si="179"/>
      </c>
      <c r="GD78" s="54">
        <f t="shared" si="174"/>
      </c>
      <c r="GE78" s="55">
        <f t="shared" si="181"/>
      </c>
      <c r="GF78" s="54">
        <f t="shared" si="174"/>
      </c>
      <c r="GG78" s="55">
        <f t="shared" si="183"/>
      </c>
      <c r="GH78" s="54">
        <f t="shared" si="174"/>
      </c>
      <c r="GI78" s="55">
        <f t="shared" si="185"/>
      </c>
      <c r="GJ78" s="54">
        <f t="shared" si="174"/>
      </c>
      <c r="GK78" s="55">
        <f t="shared" si="187"/>
      </c>
      <c r="GL78" s="54">
        <f t="shared" si="174"/>
      </c>
      <c r="GM78" s="55">
        <f t="shared" si="189"/>
      </c>
      <c r="GN78" s="54">
        <f t="shared" si="174"/>
      </c>
      <c r="GO78" s="55">
        <f t="shared" si="191"/>
      </c>
      <c r="GP78" s="54">
        <f t="shared" si="174"/>
      </c>
      <c r="GQ78" s="55">
        <f t="shared" si="193"/>
      </c>
      <c r="GR78" s="54">
        <f t="shared" si="174"/>
      </c>
      <c r="GS78" s="55">
        <f t="shared" si="195"/>
      </c>
      <c r="GT78" s="54">
        <f t="shared" si="174"/>
      </c>
      <c r="GU78" s="55">
        <f t="shared" si="197"/>
      </c>
      <c r="GV78" s="54">
        <f t="shared" si="174"/>
      </c>
      <c r="GW78" s="55">
        <f t="shared" si="199"/>
      </c>
      <c r="GX78" s="54">
        <f t="shared" si="174"/>
      </c>
      <c r="GY78" s="55">
        <f t="shared" si="201"/>
      </c>
      <c r="GZ78" s="54">
        <f t="shared" si="174"/>
      </c>
      <c r="HA78" s="55">
        <f t="shared" si="203"/>
      </c>
      <c r="HB78" s="54">
        <f t="shared" si="174"/>
      </c>
      <c r="HC78" s="55">
        <f t="shared" si="205"/>
      </c>
      <c r="HD78" s="54">
        <f t="shared" si="206"/>
      </c>
      <c r="HE78" s="55">
        <f t="shared" si="207"/>
      </c>
      <c r="HF78" s="54">
        <f t="shared" si="206"/>
      </c>
      <c r="HG78" s="55">
        <f t="shared" si="209"/>
      </c>
      <c r="HH78" s="54">
        <f t="shared" si="206"/>
      </c>
      <c r="HI78" s="55">
        <f t="shared" si="211"/>
      </c>
      <c r="HJ78" s="54">
        <f t="shared" si="206"/>
      </c>
      <c r="HK78" s="55">
        <f t="shared" si="213"/>
      </c>
      <c r="HL78" s="54">
        <f t="shared" si="206"/>
      </c>
      <c r="HM78" s="55">
        <f t="shared" si="215"/>
      </c>
      <c r="HN78" s="54">
        <f t="shared" si="206"/>
      </c>
      <c r="HO78" s="55">
        <f t="shared" si="217"/>
      </c>
      <c r="HP78" s="54">
        <f t="shared" si="206"/>
      </c>
      <c r="HQ78" s="55">
        <f t="shared" si="219"/>
      </c>
      <c r="HR78" s="54">
        <f t="shared" si="206"/>
      </c>
      <c r="HS78" s="55">
        <f t="shared" si="221"/>
      </c>
      <c r="HT78" s="54">
        <f t="shared" si="206"/>
      </c>
      <c r="HU78" s="55">
        <f t="shared" si="223"/>
      </c>
      <c r="HV78" s="54">
        <f t="shared" si="206"/>
      </c>
      <c r="HW78" s="55">
        <f t="shared" si="225"/>
      </c>
      <c r="HX78" s="54">
        <f t="shared" si="206"/>
      </c>
      <c r="HY78" s="55">
        <f t="shared" si="227"/>
      </c>
      <c r="HZ78" s="54">
        <f t="shared" si="206"/>
      </c>
      <c r="IA78" s="55">
        <f t="shared" si="229"/>
      </c>
      <c r="IB78" s="54">
        <f t="shared" si="206"/>
      </c>
      <c r="IC78" s="55">
        <f t="shared" si="231"/>
      </c>
      <c r="ID78" s="54">
        <f t="shared" si="206"/>
      </c>
      <c r="IE78" s="55">
        <f t="shared" si="233"/>
      </c>
      <c r="IF78" s="54">
        <f t="shared" si="206"/>
      </c>
      <c r="IG78" s="55">
        <f t="shared" si="235"/>
      </c>
      <c r="IH78" s="54">
        <f t="shared" si="206"/>
      </c>
      <c r="II78" s="55">
        <f t="shared" si="237"/>
      </c>
      <c r="IJ78" s="54">
        <f t="shared" si="238"/>
      </c>
      <c r="IK78" s="55">
        <f t="shared" si="239"/>
      </c>
      <c r="IL78" s="54">
        <f t="shared" si="238"/>
      </c>
      <c r="IM78" s="55">
        <f t="shared" si="241"/>
      </c>
      <c r="IN78" s="54">
        <f t="shared" si="238"/>
      </c>
      <c r="IO78" s="55">
        <f t="shared" si="243"/>
      </c>
      <c r="IP78" s="54">
        <f t="shared" si="238"/>
      </c>
      <c r="IQ78" s="55">
        <f t="shared" si="245"/>
      </c>
      <c r="IR78" s="54">
        <f t="shared" si="238"/>
      </c>
      <c r="IS78" s="55">
        <f t="shared" si="247"/>
      </c>
      <c r="IT78" s="54">
        <f t="shared" si="238"/>
      </c>
      <c r="IU78" s="55">
        <f t="shared" si="249"/>
      </c>
      <c r="IV78" s="54">
        <f t="shared" si="238"/>
      </c>
      <c r="IW78" s="55">
        <f t="shared" si="251"/>
      </c>
      <c r="IX78" s="54">
        <f t="shared" si="238"/>
      </c>
      <c r="IY78" s="55">
        <f t="shared" si="253"/>
      </c>
      <c r="IZ78" s="54">
        <f t="shared" si="238"/>
      </c>
      <c r="JA78" s="55">
        <f t="shared" si="255"/>
      </c>
      <c r="JB78" s="54">
        <f t="shared" si="238"/>
      </c>
      <c r="JC78" s="55">
        <f t="shared" si="257"/>
      </c>
      <c r="JD78" s="54">
        <f t="shared" si="238"/>
      </c>
      <c r="JE78" s="55">
        <f t="shared" si="259"/>
      </c>
      <c r="JF78" s="54">
        <f t="shared" si="238"/>
      </c>
      <c r="JG78" s="55">
        <f t="shared" si="261"/>
      </c>
      <c r="JH78" s="54">
        <f t="shared" si="238"/>
      </c>
      <c r="JI78" s="55">
        <f t="shared" si="263"/>
      </c>
      <c r="JJ78" s="54">
        <f t="shared" si="238"/>
      </c>
      <c r="JK78" s="55">
        <f t="shared" si="265"/>
      </c>
      <c r="JL78" s="54">
        <f t="shared" si="238"/>
      </c>
      <c r="JM78" s="55">
        <f t="shared" si="267"/>
      </c>
      <c r="JN78" s="54">
        <f t="shared" ref="JN78" si="1565">RIGHT(IFERROR(VLOOKUP($B78,JN$4:JO$71,2,FALSE),""),2)</f>
      </c>
      <c r="JO78" s="55">
        <f t="shared" si="536"/>
      </c>
      <c r="JP78" s="54">
        <f t="shared" ref="JP78" si="1566">RIGHT(IFERROR(VLOOKUP($B78,JP$4:JQ$71,2,FALSE),""),2)</f>
      </c>
      <c r="JQ78" s="55">
        <f t="shared" si="536"/>
      </c>
      <c r="JR78" s="54">
        <f t="shared" ref="JR78" si="1567">RIGHT(IFERROR(VLOOKUP($B78,JR$4:JS$71,2,FALSE),""),2)</f>
      </c>
      <c r="JS78" s="55">
        <f t="shared" si="536"/>
      </c>
      <c r="JT78" s="54">
        <f t="shared" ref="JT78" si="1568">RIGHT(IFERROR(VLOOKUP($B78,JT$4:JU$71,2,FALSE),""),2)</f>
      </c>
      <c r="JU78" s="55">
        <f t="shared" si="536"/>
      </c>
      <c r="JV78" s="54">
        <f t="shared" ref="JV78" si="1569">RIGHT(IFERROR(VLOOKUP($B78,JV$4:JW$71,2,FALSE),""),2)</f>
      </c>
      <c r="JW78" s="55">
        <f t="shared" si="536"/>
      </c>
      <c r="JX78" s="54">
        <f t="shared" ref="JX78" si="1570">RIGHT(IFERROR(VLOOKUP($B78,JX$4:JY$71,2,FALSE),""),2)</f>
      </c>
      <c r="JY78" s="55">
        <f t="shared" si="536"/>
      </c>
      <c r="JZ78" s="54">
        <f t="shared" ref="JZ78" si="1571">RIGHT(IFERROR(VLOOKUP($B78,JZ$4:KA$71,2,FALSE),""),2)</f>
      </c>
      <c r="KA78" s="55">
        <f t="shared" si="536"/>
      </c>
      <c r="KB78" s="54">
        <f t="shared" ref="KB78" si="1572">RIGHT(IFERROR(VLOOKUP($B78,KB$4:KC$71,2,FALSE),""),2)</f>
      </c>
      <c r="KC78" s="55">
        <f t="shared" si="536"/>
      </c>
      <c r="KD78" s="54">
        <f t="shared" ref="KD78" si="1573">RIGHT(IFERROR(VLOOKUP($B78,KD$4:KE$71,2,FALSE),""),2)</f>
      </c>
      <c r="KE78" s="55">
        <f t="shared" si="536"/>
      </c>
      <c r="KF78" s="54">
        <f t="shared" ref="KF78" si="1574">RIGHT(IFERROR(VLOOKUP($B78,KF$4:KG$71,2,FALSE),""),2)</f>
      </c>
      <c r="KG78" s="55">
        <f t="shared" si="536"/>
      </c>
      <c r="KH78" s="54">
        <f t="shared" ref="KH78" si="1575">RIGHT(IFERROR(VLOOKUP($B78,KH$4:KI$71,2,FALSE),""),2)</f>
      </c>
      <c r="KI78" s="55">
        <f t="shared" si="536"/>
      </c>
      <c r="KJ78" s="54">
        <f t="shared" ref="KJ78" si="1576">RIGHT(IFERROR(VLOOKUP($B78,KJ$4:KK$71,2,FALSE),""),2)</f>
      </c>
      <c r="KK78" s="55">
        <f t="shared" si="536"/>
      </c>
      <c r="KL78" s="54">
        <f t="shared" ref="KL78" si="1577">RIGHT(IFERROR(VLOOKUP($B78,KL$4:KM$71,2,FALSE),""),2)</f>
      </c>
      <c r="KM78" s="55">
        <f t="shared" si="536"/>
      </c>
      <c r="KN78" s="54">
        <f t="shared" ref="KN78" si="1578">RIGHT(IFERROR(VLOOKUP($B78,KN$4:KO$71,2,FALSE),""),2)</f>
      </c>
      <c r="KO78" s="55">
        <f t="shared" si="536"/>
      </c>
      <c r="KP78" s="54">
        <f t="shared" ref="KP78" si="1579">RIGHT(IFERROR(VLOOKUP($B78,KP$4:KQ$71,2,FALSE),""),2)</f>
      </c>
      <c r="KQ78" s="55">
        <f t="shared" si="536"/>
      </c>
      <c r="KR78" s="54">
        <f t="shared" ref="KR78" si="1580">RIGHT(IFERROR(VLOOKUP($B78,KR$4:KS$71,2,FALSE),""),2)</f>
      </c>
      <c r="KS78" s="55">
        <f t="shared" si="536"/>
      </c>
      <c r="KT78" s="54">
        <f t="shared" ref="KT78" si="1581">RIGHT(IFERROR(VLOOKUP($B78,KT$4:KU$71,2,FALSE),""),2)</f>
      </c>
      <c r="KU78" s="55">
        <f t="shared" si="536"/>
      </c>
      <c r="KV78" s="54">
        <f t="shared" ref="KV78" si="1582">RIGHT(IFERROR(VLOOKUP($B78,KV$4:KW$71,2,FALSE),""),2)</f>
      </c>
      <c r="KW78" s="55">
        <f t="shared" si="536"/>
      </c>
      <c r="KX78" s="54">
        <f t="shared" ref="KX78" si="1583">RIGHT(IFERROR(VLOOKUP($B78,KX$4:KY$71,2,FALSE),""),2)</f>
      </c>
      <c r="KY78" s="55">
        <f t="shared" si="536"/>
      </c>
      <c r="KZ78" s="54">
        <f t="shared" ref="KZ78" si="1584">RIGHT(IFERROR(VLOOKUP($B78,KZ$4:LA$71,2,FALSE),""),2)</f>
      </c>
      <c r="LA78" s="55">
        <f t="shared" si="536"/>
      </c>
      <c r="LB78" s="54">
        <f t="shared" ref="LB78" si="1585">RIGHT(IFERROR(VLOOKUP($B78,LB$4:LC$71,2,FALSE),""),2)</f>
      </c>
      <c r="LC78" s="55">
        <f t="shared" si="536"/>
      </c>
      <c r="LD78" s="54">
        <f t="shared" ref="LD78" si="1586">RIGHT(IFERROR(VLOOKUP($B78,LD$4:LE$71,2,FALSE),""),2)</f>
      </c>
      <c r="LE78" s="55">
        <f t="shared" si="536"/>
      </c>
      <c r="LF78" s="54">
        <f t="shared" ref="LF78" si="1587">RIGHT(IFERROR(VLOOKUP($B78,LF$4:LG$71,2,FALSE),""),2)</f>
      </c>
      <c r="LG78" s="55">
        <f t="shared" si="536"/>
      </c>
      <c r="LH78" s="54">
        <f t="shared" ref="LH78" si="1588">RIGHT(IFERROR(VLOOKUP($B78,LH$4:LI$71,2,FALSE),""),2)</f>
      </c>
      <c r="LI78" s="55">
        <f t="shared" si="536"/>
      </c>
      <c r="LJ78" s="54">
        <f t="shared" ref="LJ78" si="1589">RIGHT(IFERROR(VLOOKUP($B78,LJ$4:LK$71,2,FALSE),""),2)</f>
      </c>
      <c r="LK78" s="55">
        <f t="shared" si="536"/>
      </c>
      <c r="LL78" s="54">
        <f t="shared" ref="LL78" si="1590">RIGHT(IFERROR(VLOOKUP($B78,LL$4:LM$71,2,FALSE),""),2)</f>
      </c>
      <c r="LM78" s="55">
        <f t="shared" si="536"/>
      </c>
      <c r="LN78" s="54">
        <f t="shared" ref="LN78" si="1591">RIGHT(IFERROR(VLOOKUP($B78,LN$4:LO$71,2,FALSE),""),2)</f>
      </c>
      <c r="LO78" s="55">
        <f t="shared" si="536"/>
      </c>
      <c r="LP78" s="54">
        <f t="shared" ref="LP78" si="1592">RIGHT(IFERROR(VLOOKUP($B78,LP$4:LQ$71,2,FALSE),""),2)</f>
      </c>
      <c r="LQ78" s="55">
        <f t="shared" si="536"/>
      </c>
      <c r="LR78" s="54">
        <f t="shared" ref="LR78" si="1593">RIGHT(IFERROR(VLOOKUP($B78,LR$4:LS$71,2,FALSE),""),2)</f>
      </c>
      <c r="LS78" s="55">
        <f t="shared" si="536"/>
      </c>
      <c r="LT78" s="54">
        <f t="shared" ref="LT78" si="1594">RIGHT(IFERROR(VLOOKUP($B78,LT$4:LU$71,2,FALSE),""),2)</f>
      </c>
      <c r="LU78" s="55">
        <f t="shared" si="536"/>
      </c>
      <c r="LV78" s="54">
        <f t="shared" ref="LV78" si="1595">RIGHT(IFERROR(VLOOKUP($B78,LV$4:LW$71,2,FALSE),""),2)</f>
      </c>
      <c r="LW78" s="55">
        <f t="shared" si="536"/>
      </c>
      <c r="LX78" s="54">
        <f t="shared" ref="LX78" si="1596">RIGHT(IFERROR(VLOOKUP($B78,LX$4:LY$71,2,FALSE),""),2)</f>
      </c>
      <c r="LY78" s="55">
        <f t="shared" si="536"/>
      </c>
      <c r="LZ78" s="54">
        <f t="shared" ref="LZ78" si="1597">RIGHT(IFERROR(VLOOKUP($B78,LZ$4:MA$71,2,FALSE),""),2)</f>
      </c>
      <c r="MA78" s="55">
        <f t="shared" si="276"/>
      </c>
      <c r="MB78" s="54">
        <f t="shared" ref="MB78" si="1598">RIGHT(IFERROR(VLOOKUP($B78,MB$4:MC$71,2,FALSE),""),2)</f>
      </c>
      <c r="MC78" s="55">
        <f t="shared" si="276"/>
      </c>
      <c r="MD78" s="54">
        <f t="shared" ref="MD78" si="1599">RIGHT(IFERROR(VLOOKUP($B78,MD$4:ME$71,2,FALSE),""),2)</f>
      </c>
      <c r="ME78" s="55">
        <f t="shared" si="276"/>
      </c>
      <c r="MF78" s="54">
        <f t="shared" ref="MF78" si="1600">RIGHT(IFERROR(VLOOKUP($B78,MF$4:MG$71,2,FALSE),""),2)</f>
      </c>
      <c r="MG78" s="55">
        <f t="shared" si="276"/>
      </c>
      <c r="MH78" s="54">
        <f t="shared" ref="MH78" si="1601">RIGHT(IFERROR(VLOOKUP($B78,MH$4:MI$71,2,FALSE),""),2)</f>
      </c>
      <c r="MI78" s="55">
        <f t="shared" si="276"/>
      </c>
      <c r="MJ78" s="54">
        <f t="shared" ref="MJ78" si="1602">RIGHT(IFERROR(VLOOKUP($B78,MJ$4:MK$71,2,FALSE),""),2)</f>
      </c>
      <c r="MK78" s="55">
        <f t="shared" si="276"/>
      </c>
      <c r="ML78" s="54">
        <f t="shared" ref="ML78" si="1603">RIGHT(IFERROR(VLOOKUP($B78,ML$4:MM$71,2,FALSE),""),2)</f>
      </c>
      <c r="MM78" s="55">
        <f t="shared" si="276"/>
      </c>
      <c r="MN78" s="54">
        <f t="shared" ref="MN78" si="1604">RIGHT(IFERROR(VLOOKUP($B78,MN$4:MO$71,2,FALSE),""),2)</f>
      </c>
      <c r="MO78" s="55">
        <f t="shared" si="309"/>
      </c>
      <c r="MP78" s="54">
        <f t="shared" ref="MP78" si="1605">RIGHT(IFERROR(VLOOKUP($B78,MP$4:MQ$71,2,FALSE),""),2)</f>
      </c>
      <c r="MQ78" s="55">
        <f t="shared" si="309"/>
      </c>
      <c r="MR78" s="54">
        <f t="shared" ref="MR78" si="1606">RIGHT(IFERROR(VLOOKUP($B78,MR$4:MS$71,2,FALSE),""),2)</f>
      </c>
      <c r="MS78" s="55">
        <f t="shared" si="309"/>
      </c>
      <c r="MT78" s="54">
        <f t="shared" ref="MT78" si="1607">RIGHT(IFERROR(VLOOKUP($B78,MT$4:MU$71,2,FALSE),""),2)</f>
      </c>
      <c r="MU78" s="55">
        <f t="shared" si="309"/>
      </c>
      <c r="MV78" s="54">
        <f t="shared" ref="MV78" si="1608">RIGHT(IFERROR(VLOOKUP($B78,MV$4:MW$71,2,FALSE),""),2)</f>
      </c>
      <c r="MW78" s="55">
        <f t="shared" si="309"/>
      </c>
      <c r="MX78" s="54">
        <f t="shared" ref="MX78" si="1609">RIGHT(IFERROR(VLOOKUP($B78,MX$4:MY$71,2,FALSE),""),2)</f>
      </c>
      <c r="MY78" s="55">
        <f t="shared" si="309"/>
      </c>
      <c r="MZ78" s="54">
        <f t="shared" ref="MZ78" si="1610">RIGHT(IFERROR(VLOOKUP($B78,MZ$4:NA$71,2,FALSE),""),2)</f>
      </c>
      <c r="NA78" s="55">
        <f t="shared" si="309"/>
      </c>
      <c r="NB78" s="54">
        <f t="shared" ref="NB78" si="1611">RIGHT(IFERROR(VLOOKUP($B78,NB$4:NC$71,2,FALSE),""),2)</f>
      </c>
      <c r="NC78" s="55">
        <f t="shared" si="309"/>
      </c>
      <c r="ND78" s="54">
        <f t="shared" ref="ND78" si="1612">RIGHT(IFERROR(VLOOKUP($B78,ND$4:NE$71,2,FALSE),""),2)</f>
      </c>
      <c r="NE78" s="55">
        <f t="shared" si="309"/>
      </c>
      <c r="NF78" s="54">
        <f t="shared" ref="NF78" si="1613">RIGHT(IFERROR(VLOOKUP($B78,NF$4:NG$71,2,FALSE),""),2)</f>
      </c>
      <c r="NG78" s="55">
        <f t="shared" si="309"/>
      </c>
      <c r="NH78" s="54">
        <f t="shared" ref="NH78" si="1614">RIGHT(IFERROR(VLOOKUP($B78,NH$4:NI$71,2,FALSE),""),2)</f>
      </c>
      <c r="NI78" s="55">
        <f t="shared" si="309"/>
      </c>
      <c r="NJ78" s="54">
        <f t="shared" ref="NJ78" si="1615">RIGHT(IFERROR(VLOOKUP($B78,NJ$4:NK$71,2,FALSE),""),2)</f>
      </c>
      <c r="NK78" s="55">
        <f t="shared" si="309"/>
      </c>
      <c r="NL78" s="54">
        <f t="shared" ref="NL78" si="1616">RIGHT(IFERROR(VLOOKUP($B78,NL$4:NM$71,2,FALSE),""),2)</f>
      </c>
      <c r="NM78" s="55">
        <f t="shared" si="309"/>
      </c>
      <c r="NN78" s="54">
        <f t="shared" ref="NN78" si="1617">RIGHT(IFERROR(VLOOKUP($B78,NN$4:NO$71,2,FALSE),""),2)</f>
      </c>
      <c r="NO78" s="55">
        <f t="shared" si="309"/>
      </c>
      <c r="NP78" s="54">
        <f t="shared" ref="NP78" si="1618">RIGHT(IFERROR(VLOOKUP($B78,NP$4:NQ$71,2,FALSE),""),2)</f>
      </c>
      <c r="NQ78" s="55">
        <f t="shared" si="309"/>
      </c>
      <c r="NR78" s="54">
        <f t="shared" ref="NR78" si="1619">RIGHT(IFERROR(VLOOKUP($B78,NR$4:NS$71,2,FALSE),""),2)</f>
      </c>
      <c r="NS78" s="55">
        <f t="shared" si="309"/>
      </c>
      <c r="NT78" s="54">
        <f t="shared" ref="NT78" si="1620">RIGHT(IFERROR(VLOOKUP($B78,NT$4:NU$71,2,FALSE),""),2)</f>
      </c>
      <c r="NU78" s="55">
        <f t="shared" si="309"/>
      </c>
      <c r="NV78" s="54">
        <f t="shared" ref="NV78" si="1621">RIGHT(IFERROR(VLOOKUP($B78,NV$4:NW$71,2,FALSE),""),2)</f>
      </c>
      <c r="NW78" s="55">
        <f t="shared" si="309"/>
      </c>
      <c r="NX78" s="54">
        <f t="shared" ref="NX78" si="1622">RIGHT(IFERROR(VLOOKUP($B78,NX$4:NY$71,2,FALSE),""),2)</f>
      </c>
      <c r="NY78" s="55">
        <f t="shared" si="309"/>
      </c>
      <c r="NZ78" s="54">
        <f t="shared" ref="NZ78" si="1623">RIGHT(IFERROR(VLOOKUP($B78,NZ$4:OA$71,2,FALSE),""),2)</f>
      </c>
      <c r="OA78" s="55">
        <f t="shared" si="309"/>
      </c>
      <c r="OB78" s="54">
        <f t="shared" ref="OB78" si="1624">RIGHT(IFERROR(VLOOKUP($B78,OB$4:OC$71,2,FALSE),""),2)</f>
      </c>
      <c r="OC78" s="55">
        <f t="shared" si="309"/>
      </c>
      <c r="OD78" s="54">
        <f t="shared" ref="OD78" si="1625">RIGHT(IFERROR(VLOOKUP($B78,OD$4:OE$71,2,FALSE),""),2)</f>
      </c>
      <c r="OE78" s="55">
        <f t="shared" si="309"/>
      </c>
      <c r="OF78" s="54">
        <f t="shared" ref="OF78" si="1626">RIGHT(IFERROR(VLOOKUP($B78,OF$4:OG$71,2,FALSE),""),2)</f>
      </c>
      <c r="OG78" s="55">
        <f t="shared" si="309"/>
      </c>
      <c r="OH78" s="54">
        <f t="shared" ref="OH78" si="1627">RIGHT(IFERROR(VLOOKUP($B78,OH$4:OI$71,2,FALSE),""),2)</f>
      </c>
      <c r="OI78" s="55">
        <f t="shared" si="309"/>
      </c>
      <c r="OJ78" s="54">
        <f t="shared" ref="OJ78" si="1628">RIGHT(IFERROR(VLOOKUP($B78,OJ$4:OK$71,2,FALSE),""),2)</f>
      </c>
      <c r="OK78" s="55">
        <f t="shared" si="309"/>
      </c>
      <c r="OL78" s="54">
        <f t="shared" ref="OL78" si="1629">RIGHT(IFERROR(VLOOKUP($B78,OL$4:OM$71,2,FALSE),""),2)</f>
      </c>
      <c r="OM78" s="55">
        <f t="shared" si="309"/>
      </c>
      <c r="ON78" s="54">
        <f t="shared" ref="ON78" si="1630">RIGHT(IFERROR(VLOOKUP($B78,ON$4:OO$71,2,FALSE),""),2)</f>
      </c>
      <c r="OO78" s="55">
        <f t="shared" si="309"/>
      </c>
      <c r="OP78" s="54">
        <f t="shared" ref="OP78" si="1631">RIGHT(IFERROR(VLOOKUP($B78,OP$4:OQ$71,2,FALSE),""),2)</f>
      </c>
      <c r="OQ78" s="55">
        <f t="shared" si="309"/>
      </c>
      <c r="OR78" s="54">
        <f t="shared" ref="OR78" si="1632">RIGHT(IFERROR(VLOOKUP($B78,OR$4:OS$71,2,FALSE),""),2)</f>
      </c>
      <c r="OS78" s="55">
        <f t="shared" si="309"/>
      </c>
      <c r="OT78" s="54">
        <f t="shared" ref="OT78" si="1633">RIGHT(IFERROR(VLOOKUP($B78,OT$4:OU$71,2,FALSE),""),2)</f>
      </c>
      <c r="OU78" s="55">
        <f t="shared" si="309"/>
      </c>
      <c r="OV78" s="54">
        <f t="shared" ref="OV78" si="1634">RIGHT(IFERROR(VLOOKUP($B78,OV$4:OW$71,2,FALSE),""),2)</f>
      </c>
      <c r="OW78" s="55">
        <f t="shared" si="309"/>
      </c>
      <c r="OX78" s="54">
        <f t="shared" ref="OX78" si="1635">RIGHT(IFERROR(VLOOKUP($B78,OX$4:OY$71,2,FALSE),""),2)</f>
      </c>
      <c r="OY78" s="55">
        <f t="shared" si="309"/>
      </c>
      <c r="OZ78" s="54">
        <f t="shared" ref="OZ78" si="1636">RIGHT(IFERROR(VLOOKUP($B78,OZ$4:PA$71,2,FALSE),""),2)</f>
      </c>
      <c r="PA78" s="55">
        <f t="shared" si="342"/>
      </c>
      <c r="PB78" s="54">
        <f t="shared" ref="PB78" si="1637">RIGHT(IFERROR(VLOOKUP($B78,PB$4:PC$71,2,FALSE),""),2)</f>
      </c>
      <c r="PC78" s="55">
        <f t="shared" si="342"/>
      </c>
      <c r="PD78" s="54">
        <f t="shared" ref="PD78" si="1638">RIGHT(IFERROR(VLOOKUP($B78,PD$4:PE$71,2,FALSE),""),2)</f>
      </c>
      <c r="PE78" s="55">
        <f t="shared" si="342"/>
      </c>
      <c r="PF78" s="54">
        <f t="shared" ref="PF78" si="1639">RIGHT(IFERROR(VLOOKUP($B78,PF$4:PG$71,2,FALSE),""),2)</f>
      </c>
      <c r="PG78" s="55">
        <f t="shared" si="342"/>
      </c>
      <c r="PH78" s="54">
        <f t="shared" ref="PH78" si="1640">RIGHT(IFERROR(VLOOKUP($B78,PH$4:PI$71,2,FALSE),""),2)</f>
      </c>
      <c r="PI78" s="55">
        <f t="shared" si="342"/>
      </c>
      <c r="PJ78" s="54">
        <f t="shared" ref="PJ78" si="1641">RIGHT(IFERROR(VLOOKUP($B78,PJ$4:PK$71,2,FALSE),""),2)</f>
      </c>
      <c r="PK78" s="55">
        <f t="shared" si="342"/>
      </c>
      <c r="PL78" s="54">
        <f t="shared" ref="PL78" si="1642">RIGHT(IFERROR(VLOOKUP($B78,PL$4:PM$71,2,FALSE),""),2)</f>
      </c>
      <c r="PM78" s="55">
        <f t="shared" si="342"/>
      </c>
      <c r="PN78" s="54">
        <f t="shared" ref="PN78" si="1643">RIGHT(IFERROR(VLOOKUP($B78,PN$4:PO$71,2,FALSE),""),2)</f>
      </c>
      <c r="PO78" s="55">
        <f t="shared" si="342"/>
      </c>
      <c r="PP78" s="54">
        <f t="shared" ref="PP78" si="1644">RIGHT(IFERROR(VLOOKUP($B78,PP$4:PQ$71,2,FALSE),""),2)</f>
      </c>
      <c r="PQ78" s="55">
        <f t="shared" si="342"/>
      </c>
      <c r="PR78" s="54">
        <f t="shared" ref="PR78" si="1645">RIGHT(IFERROR(VLOOKUP($B78,PR$4:PS$71,2,FALSE),""),2)</f>
      </c>
      <c r="PS78" s="55">
        <f t="shared" si="342"/>
      </c>
      <c r="PT78" s="54">
        <f t="shared" ref="PT78" si="1646">RIGHT(IFERROR(VLOOKUP($B78,PT$4:PU$71,2,FALSE),""),2)</f>
      </c>
      <c r="PU78" s="55">
        <f t="shared" si="342"/>
      </c>
      <c r="PV78" s="54">
        <f t="shared" ref="PV78" si="1647">RIGHT(IFERROR(VLOOKUP($B78,PV$4:PW$71,2,FALSE),""),2)</f>
      </c>
      <c r="PW78" s="55">
        <f t="shared" si="342"/>
      </c>
      <c r="PX78" s="54">
        <f t="shared" ref="PX78" si="1648">RIGHT(IFERROR(VLOOKUP($B78,PX$4:PY$71,2,FALSE),""),2)</f>
      </c>
      <c r="PY78" s="55">
        <f t="shared" si="342"/>
      </c>
      <c r="PZ78" s="54">
        <f t="shared" ref="PZ78" si="1649">RIGHT(IFERROR(VLOOKUP($B78,PZ$4:QA$71,2,FALSE),""),2)</f>
      </c>
      <c r="QA78" s="55">
        <f t="shared" si="342"/>
      </c>
      <c r="QB78" s="54">
        <f t="shared" ref="QB78" si="1650">RIGHT(IFERROR(VLOOKUP($B78,QB$4:QC$71,2,FALSE),""),2)</f>
      </c>
      <c r="QC78" s="55">
        <f t="shared" si="342"/>
      </c>
      <c r="QD78" s="54">
        <f t="shared" ref="QD78" si="1651">RIGHT(IFERROR(VLOOKUP($B78,QD$4:QE$71,2,FALSE),""),2)</f>
      </c>
      <c r="QE78" s="55">
        <f t="shared" si="342"/>
      </c>
      <c r="QF78" s="54">
        <f t="shared" ref="QF78" si="1652">RIGHT(IFERROR(VLOOKUP($B78,QF$4:QG$71,2,FALSE),""),2)</f>
      </c>
      <c r="QG78" s="55">
        <f t="shared" si="342"/>
      </c>
      <c r="QH78" s="54">
        <f t="shared" ref="QH78" si="1653">RIGHT(IFERROR(VLOOKUP($B78,QH$4:QI$71,2,FALSE),""),2)</f>
      </c>
      <c r="QI78" s="55">
        <f t="shared" si="342"/>
      </c>
      <c r="QJ78" s="54">
        <f t="shared" ref="QJ78" si="1654">RIGHT(IFERROR(VLOOKUP($B78,QJ$4:QK$71,2,FALSE),""),2)</f>
      </c>
      <c r="QK78" s="55">
        <f t="shared" si="342"/>
      </c>
      <c r="QL78" s="54">
        <f t="shared" ref="QL78" si="1655">RIGHT(IFERROR(VLOOKUP($B78,QL$4:QM$71,2,FALSE),""),2)</f>
      </c>
      <c r="QM78" s="55">
        <f t="shared" si="342"/>
      </c>
      <c r="QN78" s="54">
        <f t="shared" ref="QN78" si="1656">RIGHT(IFERROR(VLOOKUP($B78,QN$4:QO$71,2,FALSE),""),2)</f>
      </c>
      <c r="QO78" s="55">
        <f t="shared" si="342"/>
      </c>
      <c r="QP78" s="54">
        <f t="shared" ref="QP78" si="1657">RIGHT(IFERROR(VLOOKUP($B78,QP$4:QQ$71,2,FALSE),""),2)</f>
      </c>
      <c r="QQ78" s="55">
        <f t="shared" si="342"/>
      </c>
      <c r="QR78" s="54">
        <f t="shared" ref="QR78" si="1658">RIGHT(IFERROR(VLOOKUP($B78,QR$4:QS$71,2,FALSE),""),2)</f>
      </c>
      <c r="QS78" s="55">
        <f t="shared" si="342"/>
      </c>
      <c r="QT78" s="54">
        <f t="shared" ref="QT78" si="1659">RIGHT(IFERROR(VLOOKUP($B78,QT$4:QU$71,2,FALSE),""),2)</f>
      </c>
      <c r="QU78" s="55">
        <f t="shared" si="342"/>
      </c>
      <c r="QV78" s="54">
        <f t="shared" ref="QV78" si="1660">RIGHT(IFERROR(VLOOKUP($B78,QV$4:QW$71,2,FALSE),""),2)</f>
      </c>
      <c r="QW78" s="55">
        <f t="shared" si="342"/>
      </c>
      <c r="QX78" s="54">
        <f t="shared" ref="QX78" si="1661">RIGHT(IFERROR(VLOOKUP($B78,QX$4:QY$71,2,FALSE),""),2)</f>
      </c>
      <c r="QY78" s="55">
        <f t="shared" si="342"/>
      </c>
      <c r="QZ78" s="54">
        <f t="shared" ref="QZ78" si="1662">RIGHT(IFERROR(VLOOKUP($B78,QZ$4:RA$71,2,FALSE),""),2)</f>
      </c>
      <c r="RA78" s="55">
        <f t="shared" si="342"/>
      </c>
      <c r="RB78" s="54">
        <f t="shared" ref="RB78" si="1663">RIGHT(IFERROR(VLOOKUP($B78,RB$4:RC$71,2,FALSE),""),2)</f>
      </c>
      <c r="RC78" s="55">
        <f t="shared" si="342"/>
      </c>
      <c r="RD78" s="54">
        <f t="shared" ref="RD78" si="1664">RIGHT(IFERROR(VLOOKUP($B78,RD$4:RE$71,2,FALSE),""),2)</f>
      </c>
      <c r="RE78" s="55">
        <f t="shared" si="342"/>
      </c>
      <c r="RF78" s="54">
        <f t="shared" ref="RF78" si="1665">RIGHT(IFERROR(VLOOKUP($B78,RF$4:RG$71,2,FALSE),""),2)</f>
      </c>
      <c r="RG78" s="55">
        <f t="shared" si="342"/>
      </c>
      <c r="RH78" s="54">
        <f t="shared" ref="RH78" si="1666">RIGHT(IFERROR(VLOOKUP($B78,RH$4:RI$71,2,FALSE),""),2)</f>
      </c>
      <c r="RI78" s="55">
        <f t="shared" si="342"/>
      </c>
      <c r="RJ78" s="54">
        <f t="shared" ref="RJ78" si="1667">RIGHT(IFERROR(VLOOKUP($B78,RJ$4:RK$71,2,FALSE),""),2)</f>
      </c>
      <c r="RK78" s="55">
        <f t="shared" si="342"/>
      </c>
      <c r="RL78" s="54">
        <f t="shared" ref="RL78" si="1668">RIGHT(IFERROR(VLOOKUP($B78,RL$4:RM$71,2,FALSE),""),2)</f>
      </c>
      <c r="RM78" s="55">
        <f t="shared" si="375"/>
      </c>
      <c r="RN78" s="54">
        <f t="shared" ref="RN78" si="1669">RIGHT(IFERROR(VLOOKUP($B78,RN$4:RO$71,2,FALSE),""),2)</f>
      </c>
      <c r="RO78" s="55">
        <f t="shared" si="375"/>
      </c>
      <c r="RP78" s="54">
        <f t="shared" ref="RP78" si="1670">RIGHT(IFERROR(VLOOKUP($B78,RP$4:RQ$71,2,FALSE),""),2)</f>
      </c>
      <c r="RQ78" s="55">
        <f t="shared" si="375"/>
      </c>
      <c r="RR78" s="54">
        <f t="shared" ref="RR78" si="1671">RIGHT(IFERROR(VLOOKUP($B78,RR$4:RS$71,2,FALSE),""),2)</f>
      </c>
      <c r="RS78" s="55">
        <f t="shared" si="375"/>
      </c>
      <c r="RT78" s="54">
        <f t="shared" ref="RT78" si="1672">RIGHT(IFERROR(VLOOKUP($B78,RT$4:RU$71,2,FALSE),""),2)</f>
      </c>
      <c r="RU78" s="55">
        <f t="shared" si="375"/>
      </c>
      <c r="RV78" s="54">
        <f t="shared" ref="RV78" si="1673">RIGHT(IFERROR(VLOOKUP($B78,RV$4:RW$71,2,FALSE),""),2)</f>
      </c>
      <c r="RW78" s="55">
        <f t="shared" si="375"/>
      </c>
      <c r="RX78" s="54">
        <f t="shared" ref="RX78" si="1674">RIGHT(IFERROR(VLOOKUP($B78,RX$4:RY$71,2,FALSE),""),2)</f>
      </c>
      <c r="RY78" s="55">
        <f t="shared" si="375"/>
      </c>
      <c r="RZ78" s="54">
        <f t="shared" ref="RZ78" si="1675">RIGHT(IFERROR(VLOOKUP($B78,RZ$4:SA$71,2,FALSE),""),2)</f>
      </c>
      <c r="SA78" s="55">
        <f t="shared" si="375"/>
      </c>
      <c r="SB78" s="54">
        <f t="shared" ref="SB78" si="1676">RIGHT(IFERROR(VLOOKUP($B78,SB$4:SC$71,2,FALSE),""),2)</f>
      </c>
      <c r="SC78" s="55">
        <f t="shared" si="375"/>
      </c>
      <c r="SD78" s="54">
        <f t="shared" ref="SD78" si="1677">RIGHT(IFERROR(VLOOKUP($B78,SD$4:SE$71,2,FALSE),""),2)</f>
      </c>
      <c r="SE78" s="55">
        <f t="shared" si="375"/>
      </c>
      <c r="SF78" s="54">
        <f t="shared" ref="SF78" si="1678">RIGHT(IFERROR(VLOOKUP($B78,SF$4:SG$71,2,FALSE),""),2)</f>
      </c>
      <c r="SG78" s="55">
        <f t="shared" si="375"/>
      </c>
      <c r="SH78" s="54">
        <f t="shared" ref="SH78" si="1679">RIGHT(IFERROR(VLOOKUP($B78,SH$4:SI$71,2,FALSE),""),2)</f>
      </c>
      <c r="SI78" s="55">
        <f t="shared" si="375"/>
      </c>
      <c r="SJ78" s="54">
        <f t="shared" ref="SJ78" si="1680">RIGHT(IFERROR(VLOOKUP($B78,SJ$4:SK$71,2,FALSE),""),2)</f>
      </c>
      <c r="SK78" s="55">
        <f t="shared" si="375"/>
      </c>
      <c r="SL78" s="54">
        <f t="shared" ref="SL78" si="1681">RIGHT(IFERROR(VLOOKUP($B78,SL$4:SM$71,2,FALSE),""),2)</f>
      </c>
      <c r="SM78" s="55">
        <f t="shared" si="375"/>
      </c>
      <c r="SN78" s="54">
        <f t="shared" ref="SN78" si="1682">RIGHT(IFERROR(VLOOKUP($B78,SN$4:SO$71,2,FALSE),""),2)</f>
      </c>
      <c r="SO78" s="55">
        <f t="shared" si="375"/>
      </c>
      <c r="SP78" s="54">
        <f t="shared" ref="SP78" si="1683">RIGHT(IFERROR(VLOOKUP($B78,SP$4:SQ$71,2,FALSE),""),2)</f>
      </c>
      <c r="SQ78" s="55">
        <f t="shared" si="375"/>
      </c>
      <c r="SR78" s="54">
        <f t="shared" ref="SR78" si="1684">RIGHT(IFERROR(VLOOKUP($B78,SR$4:SS$71,2,FALSE),""),2)</f>
      </c>
      <c r="SS78" s="55">
        <f t="shared" si="375"/>
      </c>
      <c r="ST78" s="54">
        <f t="shared" ref="ST78" si="1685">RIGHT(IFERROR(VLOOKUP($B78,ST$4:SU$71,2,FALSE),""),2)</f>
      </c>
      <c r="SU78" s="55">
        <f t="shared" si="375"/>
      </c>
      <c r="SV78" s="54">
        <f t="shared" ref="SV78" si="1686">RIGHT(IFERROR(VLOOKUP($B78,SV$4:SW$71,2,FALSE),""),2)</f>
      </c>
      <c r="SW78" s="55">
        <f t="shared" si="375"/>
      </c>
      <c r="SX78" s="54">
        <f t="shared" ref="SX78" si="1687">RIGHT(IFERROR(VLOOKUP($B78,SX$4:SY$71,2,FALSE),""),2)</f>
      </c>
      <c r="SY78" s="55">
        <f t="shared" si="375"/>
      </c>
      <c r="SZ78" s="54">
        <f t="shared" ref="SZ78" si="1688">RIGHT(IFERROR(VLOOKUP($B78,SZ$4:TA$71,2,FALSE),""),2)</f>
      </c>
      <c r="TA78" s="55">
        <f t="shared" si="375"/>
      </c>
      <c r="TB78" s="54">
        <f t="shared" ref="TB78" si="1689">RIGHT(IFERROR(VLOOKUP($B78,TB$4:TC$71,2,FALSE),""),2)</f>
      </c>
      <c r="TC78" s="55">
        <f t="shared" si="375"/>
      </c>
      <c r="TD78" s="54">
        <f t="shared" ref="TD78" si="1690">RIGHT(IFERROR(VLOOKUP($B78,TD$4:TE$71,2,FALSE),""),2)</f>
      </c>
      <c r="TE78" s="55">
        <f t="shared" si="375"/>
      </c>
      <c r="TF78" s="54">
        <f t="shared" ref="TF78" si="1691">RIGHT(IFERROR(VLOOKUP($B78,TF$4:TG$71,2,FALSE),""),2)</f>
      </c>
      <c r="TG78" s="55">
        <f t="shared" si="375"/>
      </c>
      <c r="TH78" s="54">
        <f t="shared" ref="TH78" si="1692">RIGHT(IFERROR(VLOOKUP($B78,TH$4:TI$71,2,FALSE),""),2)</f>
      </c>
      <c r="TI78" s="55">
        <f t="shared" si="375"/>
      </c>
      <c r="TJ78" s="54">
        <f t="shared" ref="TJ78" si="1693">RIGHT(IFERROR(VLOOKUP($B78,TJ$4:TK$71,2,FALSE),""),2)</f>
      </c>
      <c r="TK78" s="55">
        <f t="shared" si="375"/>
      </c>
      <c r="TL78" s="54">
        <f t="shared" ref="TL78" si="1694">RIGHT(IFERROR(VLOOKUP($B78,TL$4:TM$71,2,FALSE),""),2)</f>
      </c>
      <c r="TM78" s="55">
        <f t="shared" si="375"/>
      </c>
      <c r="TN78" s="54">
        <f t="shared" ref="TN78" si="1695">RIGHT(IFERROR(VLOOKUP($B78,TN$4:TO$71,2,FALSE),""),2)</f>
      </c>
      <c r="TO78" s="55">
        <f t="shared" si="375"/>
      </c>
      <c r="TP78" s="54">
        <f t="shared" ref="TP78" si="1696">RIGHT(IFERROR(VLOOKUP($B78,TP$4:TQ$71,2,FALSE),""),2)</f>
      </c>
      <c r="TQ78" s="55">
        <f t="shared" si="375"/>
      </c>
      <c r="TR78" s="54">
        <f t="shared" ref="TR78" si="1697">RIGHT(IFERROR(VLOOKUP($B78,TR$4:TS$71,2,FALSE),""),2)</f>
      </c>
      <c r="TS78" s="55">
        <f t="shared" si="375"/>
      </c>
      <c r="TT78" s="54">
        <f t="shared" ref="TT78" si="1698">RIGHT(IFERROR(VLOOKUP($B78,TT$4:TU$71,2,FALSE),""),2)</f>
      </c>
      <c r="TU78" s="55">
        <f t="shared" si="375"/>
      </c>
      <c r="TV78" s="54">
        <f t="shared" ref="TV78" si="1699">RIGHT(IFERROR(VLOOKUP($B78,TV$4:TW$71,2,FALSE),""),2)</f>
      </c>
      <c r="TW78" s="55">
        <f t="shared" si="375"/>
      </c>
      <c r="TX78" s="54">
        <f t="shared" ref="TX78" si="1700">RIGHT(IFERROR(VLOOKUP($B78,TX$4:TY$71,2,FALSE),""),2)</f>
      </c>
      <c r="TY78" s="55">
        <f t="shared" si="408"/>
      </c>
      <c r="TZ78" s="54">
        <f t="shared" ref="TZ78" si="1701">RIGHT(IFERROR(VLOOKUP($B78,TZ$4:UA$71,2,FALSE),""),2)</f>
      </c>
      <c r="UA78" s="55">
        <f t="shared" si="408"/>
      </c>
      <c r="UB78" s="54">
        <f t="shared" ref="UB78" si="1702">RIGHT(IFERROR(VLOOKUP($B78,UB$4:UC$71,2,FALSE),""),2)</f>
      </c>
      <c r="UC78" s="55">
        <f t="shared" si="408"/>
      </c>
      <c r="UD78" s="54">
        <f t="shared" ref="UD78" si="1703">RIGHT(IFERROR(VLOOKUP($B78,UD$4:UE$71,2,FALSE),""),2)</f>
      </c>
      <c r="UE78" s="55">
        <f t="shared" si="408"/>
      </c>
      <c r="UF78" s="54">
        <f t="shared" ref="UF78" si="1704">RIGHT(IFERROR(VLOOKUP($B78,UF$4:UG$71,2,FALSE),""),2)</f>
      </c>
      <c r="UG78" s="55">
        <f t="shared" si="408"/>
      </c>
      <c r="UH78" s="54">
        <f t="shared" ref="UH78" si="1705">RIGHT(IFERROR(VLOOKUP($B78,UH$4:UI$71,2,FALSE),""),2)</f>
      </c>
      <c r="UI78" s="55">
        <f t="shared" si="408"/>
      </c>
      <c r="UJ78" s="54">
        <f t="shared" ref="UJ78" si="1706">RIGHT(IFERROR(VLOOKUP($B78,UJ$4:UK$71,2,FALSE),""),2)</f>
      </c>
      <c r="UK78" s="55">
        <f t="shared" si="408"/>
      </c>
      <c r="UL78" s="54">
        <f t="shared" ref="UL78" si="1707">RIGHT(IFERROR(VLOOKUP($B78,UL$4:UM$71,2,FALSE),""),2)</f>
      </c>
      <c r="UM78" s="55">
        <f t="shared" si="408"/>
      </c>
      <c r="UN78" s="54">
        <f t="shared" ref="UN78" si="1708">RIGHT(IFERROR(VLOOKUP($B78,UN$4:UO$71,2,FALSE),""),2)</f>
      </c>
      <c r="UO78" s="55">
        <f t="shared" si="408"/>
      </c>
      <c r="UP78" s="54">
        <f t="shared" ref="UP78" si="1709">RIGHT(IFERROR(VLOOKUP($B78,UP$4:UQ$71,2,FALSE),""),2)</f>
      </c>
      <c r="UQ78" s="55">
        <f t="shared" si="408"/>
      </c>
      <c r="UR78" s="54">
        <f t="shared" ref="UR78" si="1710">RIGHT(IFERROR(VLOOKUP($B78,UR$4:US$71,2,FALSE),""),2)</f>
      </c>
      <c r="US78" s="55">
        <f t="shared" si="408"/>
      </c>
      <c r="UT78" s="54">
        <f t="shared" ref="UT78" si="1711">RIGHT(IFERROR(VLOOKUP($B78,UT$4:UU$71,2,FALSE),""),2)</f>
      </c>
      <c r="UU78" s="55">
        <f t="shared" si="408"/>
      </c>
      <c r="UV78" s="54">
        <f t="shared" ref="UV78" si="1712">RIGHT(IFERROR(VLOOKUP($B78,UV$4:UW$71,2,FALSE),""),2)</f>
      </c>
      <c r="UW78" s="55">
        <f t="shared" si="408"/>
      </c>
      <c r="UX78" s="54">
        <f t="shared" ref="UX78" si="1713">RIGHT(IFERROR(VLOOKUP($B78,UX$4:UY$71,2,FALSE),""),2)</f>
      </c>
      <c r="UY78" s="55">
        <f t="shared" si="408"/>
      </c>
      <c r="UZ78" s="54">
        <f t="shared" ref="UZ78" si="1714">RIGHT(IFERROR(VLOOKUP($B78,UZ$4:VA$71,2,FALSE),""),2)</f>
      </c>
      <c r="VA78" s="55">
        <f t="shared" si="408"/>
      </c>
      <c r="VB78" s="54">
        <f t="shared" ref="VB78" si="1715">RIGHT(IFERROR(VLOOKUP($B78,VB$4:VC$71,2,FALSE),""),2)</f>
      </c>
      <c r="VC78" s="55">
        <f t="shared" si="408"/>
      </c>
      <c r="VD78" s="54">
        <f t="shared" ref="VD78" si="1716">RIGHT(IFERROR(VLOOKUP($B78,VD$4:VE$71,2,FALSE),""),2)</f>
      </c>
      <c r="VE78" s="55">
        <f t="shared" si="408"/>
      </c>
      <c r="VF78" s="54">
        <f t="shared" ref="VF78" si="1717">RIGHT(IFERROR(VLOOKUP($B78,VF$4:VG$71,2,FALSE),""),2)</f>
      </c>
      <c r="VG78" s="55">
        <f t="shared" si="408"/>
      </c>
      <c r="VH78" s="54">
        <f t="shared" ref="VH78" si="1718">RIGHT(IFERROR(VLOOKUP($B78,VH$4:VI$71,2,FALSE),""),2)</f>
      </c>
      <c r="VI78" s="55">
        <f t="shared" si="408"/>
      </c>
      <c r="VJ78" s="54">
        <f t="shared" ref="VJ78" si="1719">RIGHT(IFERROR(VLOOKUP($B78,VJ$4:VK$71,2,FALSE),""),2)</f>
      </c>
      <c r="VK78" s="55">
        <f t="shared" si="408"/>
      </c>
      <c r="VL78" s="54">
        <f t="shared" ref="VL78" si="1720">RIGHT(IFERROR(VLOOKUP($B78,VL$4:VM$71,2,FALSE),""),2)</f>
      </c>
      <c r="VM78" s="55">
        <f t="shared" si="408"/>
      </c>
      <c r="VN78" s="54">
        <f t="shared" ref="VN78" si="1721">RIGHT(IFERROR(VLOOKUP($B78,VN$4:VO$71,2,FALSE),""),2)</f>
      </c>
      <c r="VO78" s="55">
        <f t="shared" si="408"/>
      </c>
      <c r="VP78" s="54">
        <f t="shared" ref="VP78" si="1722">RIGHT(IFERROR(VLOOKUP($B78,VP$4:VQ$71,2,FALSE),""),2)</f>
      </c>
      <c r="VQ78" s="55">
        <f t="shared" si="408"/>
      </c>
      <c r="VR78" s="54">
        <f t="shared" ref="VR78" si="1723">RIGHT(IFERROR(VLOOKUP($B78,VR$4:VS$71,2,FALSE),""),2)</f>
      </c>
      <c r="VS78" s="55">
        <f t="shared" si="408"/>
      </c>
      <c r="VT78" s="54">
        <f t="shared" ref="VT78" si="1724">RIGHT(IFERROR(VLOOKUP($B78,VT$4:VU$71,2,FALSE),""),2)</f>
      </c>
      <c r="VU78" s="55">
        <f t="shared" si="408"/>
      </c>
      <c r="VV78" s="54">
        <f t="shared" ref="VV78" si="1725">RIGHT(IFERROR(VLOOKUP($B78,VV$4:VW$71,2,FALSE),""),2)</f>
      </c>
      <c r="VW78" s="55">
        <f t="shared" si="408"/>
      </c>
      <c r="VX78" s="54">
        <f t="shared" ref="VX78" si="1726">RIGHT(IFERROR(VLOOKUP($B78,VX$4:VY$71,2,FALSE),""),2)</f>
      </c>
      <c r="VY78" s="55">
        <f t="shared" si="408"/>
      </c>
      <c r="VZ78" s="54">
        <f t="shared" ref="VZ78" si="1727">RIGHT(IFERROR(VLOOKUP($B78,VZ$4:WA$71,2,FALSE),""),2)</f>
      </c>
      <c r="WA78" s="55">
        <f t="shared" si="408"/>
      </c>
      <c r="WB78" s="54">
        <f t="shared" ref="WB78" si="1728">RIGHT(IFERROR(VLOOKUP($B78,WB$4:WC$71,2,FALSE),""),2)</f>
      </c>
      <c r="WC78" s="55">
        <f t="shared" si="408"/>
      </c>
      <c r="WD78" s="54">
        <f t="shared" ref="WD78" si="1729">RIGHT(IFERROR(VLOOKUP($B78,WD$4:WE$71,2,FALSE),""),2)</f>
      </c>
      <c r="WE78" s="55">
        <f t="shared" si="408"/>
      </c>
      <c r="WF78" s="54">
        <f t="shared" ref="WF78" si="1730">RIGHT(IFERROR(VLOOKUP($B78,WF$4:WG$71,2,FALSE),""),2)</f>
      </c>
      <c r="WG78" s="55">
        <f t="shared" si="408"/>
      </c>
      <c r="WH78" s="54">
        <f t="shared" ref="WH78" si="1731">RIGHT(IFERROR(VLOOKUP($B78,WH$4:WI$71,2,FALSE),""),2)</f>
      </c>
      <c r="WI78" s="55">
        <f t="shared" si="408"/>
      </c>
      <c r="WJ78" s="54">
        <f t="shared" ref="WJ78" si="1732">RIGHT(IFERROR(VLOOKUP($B78,WJ$4:WK$71,2,FALSE),""),2)</f>
      </c>
      <c r="WK78" s="55">
        <f t="shared" si="441"/>
      </c>
      <c r="WL78" s="54">
        <f t="shared" ref="WL78" si="1733">RIGHT(IFERROR(VLOOKUP($B78,WL$4:WM$71,2,FALSE),""),2)</f>
      </c>
      <c r="WM78" s="55">
        <f t="shared" si="441"/>
      </c>
      <c r="WN78" s="54">
        <f t="shared" ref="WN78" si="1734">RIGHT(IFERROR(VLOOKUP($B78,WN$4:WO$71,2,FALSE),""),2)</f>
      </c>
      <c r="WO78" s="55">
        <f t="shared" si="441"/>
      </c>
      <c r="WP78" s="54">
        <f t="shared" ref="WP78" si="1735">RIGHT(IFERROR(VLOOKUP($B78,WP$4:WQ$71,2,FALSE),""),2)</f>
      </c>
      <c r="WQ78" s="55">
        <f t="shared" si="441"/>
      </c>
      <c r="WR78" s="54">
        <f t="shared" ref="WR78" si="1736">RIGHT(IFERROR(VLOOKUP($B78,WR$4:WS$71,2,FALSE),""),2)</f>
      </c>
      <c r="WS78" s="55">
        <f t="shared" si="441"/>
      </c>
      <c r="WT78" s="54">
        <f t="shared" ref="WT78" si="1737">RIGHT(IFERROR(VLOOKUP($B78,WT$4:WU$71,2,FALSE),""),2)</f>
      </c>
      <c r="WU78" s="55">
        <f t="shared" si="441"/>
      </c>
      <c r="WV78" s="54">
        <f t="shared" ref="WV78" si="1738">RIGHT(IFERROR(VLOOKUP($B78,WV$4:WW$71,2,FALSE),""),2)</f>
      </c>
      <c r="WW78" s="55">
        <f t="shared" si="441"/>
      </c>
      <c r="WX78" s="54">
        <f t="shared" ref="WX78" si="1739">RIGHT(IFERROR(VLOOKUP($B78,WX$4:WY$71,2,FALSE),""),2)</f>
      </c>
      <c r="WY78" s="55">
        <f t="shared" si="441"/>
      </c>
      <c r="WZ78" s="54">
        <f t="shared" ref="WZ78" si="1740">RIGHT(IFERROR(VLOOKUP($B78,WZ$4:XA$71,2,FALSE),""),2)</f>
      </c>
      <c r="XA78" s="55">
        <f t="shared" si="441"/>
      </c>
      <c r="XB78" s="54">
        <f t="shared" ref="XB78" si="1741">RIGHT(IFERROR(VLOOKUP($B78,XB$4:XC$71,2,FALSE),""),2)</f>
      </c>
      <c r="XC78" s="55">
        <f t="shared" si="441"/>
      </c>
      <c r="XD78" s="54">
        <f t="shared" ref="XD78" si="1742">RIGHT(IFERROR(VLOOKUP($B78,XD$4:XE$71,2,FALSE),""),2)</f>
      </c>
      <c r="XE78" s="55">
        <f t="shared" si="441"/>
      </c>
      <c r="XF78" s="54">
        <f t="shared" ref="XF78" si="1743">RIGHT(IFERROR(VLOOKUP($B78,XF$4:XG$71,2,FALSE),""),2)</f>
      </c>
      <c r="XG78" s="55">
        <f t="shared" si="441"/>
      </c>
      <c r="XH78" s="54">
        <f t="shared" ref="XH78" si="1744">RIGHT(IFERROR(VLOOKUP($B78,XH$4:XI$71,2,FALSE),""),2)</f>
      </c>
      <c r="XI78" s="55">
        <f t="shared" si="441"/>
      </c>
      <c r="XJ78" s="54">
        <f t="shared" ref="XJ78" si="1745">RIGHT(IFERROR(VLOOKUP($B78,XJ$4:XK$71,2,FALSE),""),2)</f>
      </c>
      <c r="XK78" s="55">
        <f t="shared" si="441"/>
      </c>
      <c r="XL78" s="54">
        <f t="shared" ref="XL78" si="1746">RIGHT(IFERROR(VLOOKUP($B78,XL$4:XM$71,2,FALSE),""),2)</f>
      </c>
      <c r="XM78" s="55">
        <f t="shared" si="441"/>
      </c>
      <c r="XN78" s="54">
        <f t="shared" ref="XN78" si="1747">RIGHT(IFERROR(VLOOKUP($B78,XN$4:XO$71,2,FALSE),""),2)</f>
      </c>
      <c r="XO78" s="55">
        <f t="shared" si="441"/>
      </c>
      <c r="XP78" s="54">
        <f t="shared" ref="XP78" si="1748">RIGHT(IFERROR(VLOOKUP($B78,XP$4:XQ$71,2,FALSE),""),2)</f>
      </c>
      <c r="XQ78" s="55">
        <f t="shared" si="441"/>
      </c>
      <c r="XR78" s="54">
        <f t="shared" ref="XR78" si="1749">RIGHT(IFERROR(VLOOKUP($B78,XR$4:XS$71,2,FALSE),""),2)</f>
      </c>
      <c r="XS78" s="55">
        <f t="shared" si="441"/>
      </c>
      <c r="XT78" s="54">
        <f t="shared" ref="XT78" si="1750">RIGHT(IFERROR(VLOOKUP($B78,XT$4:XU$71,2,FALSE),""),2)</f>
      </c>
      <c r="XU78" s="55">
        <f t="shared" si="441"/>
      </c>
      <c r="XV78" s="54">
        <f t="shared" ref="XV78" si="1751">RIGHT(IFERROR(VLOOKUP($B78,XV$4:XW$71,2,FALSE),""),2)</f>
      </c>
      <c r="XW78" s="55">
        <f t="shared" si="441"/>
      </c>
      <c r="XX78" s="54">
        <f t="shared" ref="XX78" si="1752">RIGHT(IFERROR(VLOOKUP($B78,XX$4:XY$71,2,FALSE),""),2)</f>
      </c>
      <c r="XY78" s="55">
        <f t="shared" si="441"/>
      </c>
      <c r="XZ78" s="54">
        <f t="shared" ref="XZ78" si="1753">RIGHT(IFERROR(VLOOKUP($B78,XZ$4:YA$71,2,FALSE),""),2)</f>
      </c>
      <c r="YA78" s="55">
        <f t="shared" si="441"/>
      </c>
      <c r="YB78" s="54">
        <f t="shared" ref="YB78" si="1754">RIGHT(IFERROR(VLOOKUP($B78,YB$4:YC$71,2,FALSE),""),2)</f>
      </c>
      <c r="YC78" s="55">
        <f t="shared" si="441"/>
      </c>
      <c r="YD78" s="54">
        <f t="shared" ref="YD78" si="1755">RIGHT(IFERROR(VLOOKUP($B78,YD$4:YE$71,2,FALSE),""),2)</f>
      </c>
      <c r="YE78" s="55">
        <f t="shared" si="441"/>
      </c>
      <c r="YF78" s="54">
        <f t="shared" ref="YF78" si="1756">RIGHT(IFERROR(VLOOKUP($B78,YF$4:YG$71,2,FALSE),""),2)</f>
      </c>
      <c r="YG78" s="55">
        <f t="shared" si="441"/>
      </c>
      <c r="YH78" s="54">
        <f t="shared" ref="YH78" si="1757">RIGHT(IFERROR(VLOOKUP($B78,YH$4:YI$71,2,FALSE),""),2)</f>
      </c>
      <c r="YI78" s="55">
        <f t="shared" si="441"/>
      </c>
      <c r="YJ78" s="54">
        <f t="shared" ref="YJ78" si="1758">RIGHT(IFERROR(VLOOKUP($B78,YJ$4:YK$71,2,FALSE),""),2)</f>
      </c>
      <c r="YK78" s="55">
        <f t="shared" si="441"/>
      </c>
      <c r="YL78" s="54">
        <f t="shared" ref="YL78" si="1759">RIGHT(IFERROR(VLOOKUP($B78,YL$4:YM$71,2,FALSE),""),2)</f>
      </c>
      <c r="YM78" s="55">
        <f t="shared" si="441"/>
      </c>
      <c r="YN78" s="54">
        <f t="shared" ref="YN78" si="1760">RIGHT(IFERROR(VLOOKUP($B78,YN$4:YO$71,2,FALSE),""),2)</f>
      </c>
      <c r="YO78" s="55">
        <f t="shared" si="441"/>
      </c>
      <c r="YP78" s="54">
        <f t="shared" ref="YP78" si="1761">RIGHT(IFERROR(VLOOKUP($B78,YP$4:YQ$71,2,FALSE),""),2)</f>
      </c>
      <c r="YQ78" s="55">
        <f t="shared" si="441"/>
      </c>
      <c r="YR78" s="54">
        <f t="shared" ref="YR78" si="1762">RIGHT(IFERROR(VLOOKUP($B78,YR$4:YS$71,2,FALSE),""),2)</f>
      </c>
      <c r="YS78" s="55">
        <f t="shared" si="441"/>
      </c>
      <c r="YT78" s="54">
        <f t="shared" ref="YT78" si="1763">RIGHT(IFERROR(VLOOKUP($B78,YT$4:YU$71,2,FALSE),""),2)</f>
      </c>
      <c r="YU78" s="55">
        <f t="shared" si="441"/>
      </c>
      <c r="YV78" s="54">
        <f t="shared" ref="YV78" si="1764">RIGHT(IFERROR(VLOOKUP($B78,YV$4:YW$71,2,FALSE),""),2)</f>
      </c>
      <c r="YW78" s="55">
        <f t="shared" si="474"/>
      </c>
      <c r="YX78" s="54">
        <f t="shared" ref="YX78" si="1765">RIGHT(IFERROR(VLOOKUP($B78,YX$4:YY$71,2,FALSE),""),2)</f>
      </c>
      <c r="YY78" s="55">
        <f t="shared" si="474"/>
      </c>
      <c r="YZ78" s="54">
        <f t="shared" ref="YZ78" si="1766">RIGHT(IFERROR(VLOOKUP($B78,YZ$4:ZA$71,2,FALSE),""),2)</f>
      </c>
      <c r="ZA78" s="55">
        <f t="shared" si="474"/>
      </c>
      <c r="ZB78" s="54">
        <f t="shared" ref="ZB78" si="1767">RIGHT(IFERROR(VLOOKUP($B78,ZB$4:ZC$71,2,FALSE),""),2)</f>
      </c>
      <c r="ZC78" s="55">
        <f t="shared" si="474"/>
      </c>
      <c r="ZD78" s="54">
        <f t="shared" ref="ZD78" si="1768">RIGHT(IFERROR(VLOOKUP($B78,ZD$4:ZE$71,2,FALSE),""),2)</f>
      </c>
      <c r="ZE78" s="55">
        <f t="shared" si="474"/>
      </c>
      <c r="ZF78" s="54">
        <f t="shared" ref="ZF78" si="1769">RIGHT(IFERROR(VLOOKUP($B78,ZF$4:ZG$71,2,FALSE),""),2)</f>
      </c>
      <c r="ZG78" s="55">
        <f t="shared" si="474"/>
      </c>
      <c r="ZH78" s="54">
        <f t="shared" ref="ZH78" si="1770">RIGHT(IFERROR(VLOOKUP($B78,ZH$4:ZI$71,2,FALSE),""),2)</f>
      </c>
      <c r="ZI78" s="55">
        <f t="shared" si="474"/>
      </c>
      <c r="ZJ78" s="54">
        <f t="shared" ref="ZJ78" si="1771">RIGHT(IFERROR(VLOOKUP($B78,ZJ$4:ZK$71,2,FALSE),""),2)</f>
      </c>
      <c r="ZK78" s="55">
        <f t="shared" si="474"/>
      </c>
      <c r="ZL78" s="54">
        <f t="shared" ref="ZL78" si="1772">RIGHT(IFERROR(VLOOKUP($B78,ZL$4:ZM$71,2,FALSE),""),2)</f>
      </c>
      <c r="ZM78" s="55">
        <f t="shared" si="474"/>
      </c>
      <c r="ZN78" s="54">
        <f t="shared" ref="ZN78" si="1773">RIGHT(IFERROR(VLOOKUP($B78,ZN$4:ZO$71,2,FALSE),""),2)</f>
      </c>
      <c r="ZO78" s="55">
        <f t="shared" si="474"/>
      </c>
      <c r="ZP78" s="54">
        <f t="shared" ref="ZP78" si="1774">RIGHT(IFERROR(VLOOKUP($B78,ZP$4:ZQ$71,2,FALSE),""),2)</f>
      </c>
      <c r="ZQ78" s="55">
        <f t="shared" si="474"/>
      </c>
      <c r="ZR78" s="54">
        <f t="shared" ref="ZR78" si="1775">RIGHT(IFERROR(VLOOKUP($B78,ZR$4:ZS$71,2,FALSE),""),2)</f>
      </c>
      <c r="ZS78" s="55">
        <f t="shared" si="474"/>
      </c>
      <c r="ZT78" s="54">
        <f t="shared" ref="ZT78" si="1776">RIGHT(IFERROR(VLOOKUP($B78,ZT$4:ZU$71,2,FALSE),""),2)</f>
      </c>
      <c r="ZU78" s="55">
        <f t="shared" si="474"/>
      </c>
      <c r="ZV78" s="54">
        <f t="shared" ref="ZV78" si="1777">RIGHT(IFERROR(VLOOKUP($B78,ZV$4:ZW$71,2,FALSE),""),2)</f>
      </c>
      <c r="ZW78" s="55">
        <f t="shared" si="474"/>
      </c>
      <c r="ZX78" s="54">
        <f t="shared" ref="ZX78" si="1778">RIGHT(IFERROR(VLOOKUP($B78,ZX$4:ZY$71,2,FALSE),""),2)</f>
      </c>
      <c r="ZY78" s="55">
        <f t="shared" si="474"/>
      </c>
      <c r="ZZ78" s="54">
        <f t="shared" ref="ZZ78" si="1779">RIGHT(IFERROR(VLOOKUP($B78,ZZ$4:AAA$71,2,FALSE),""),2)</f>
      </c>
      <c r="AAA78" s="55">
        <f t="shared" si="474"/>
      </c>
      <c r="AAB78" s="54">
        <f t="shared" ref="AAB78" si="1780">RIGHT(IFERROR(VLOOKUP($B78,AAB$4:AAC$71,2,FALSE),""),2)</f>
      </c>
      <c r="AAC78" s="55">
        <f t="shared" si="474"/>
      </c>
      <c r="AAD78" s="54">
        <f t="shared" ref="AAD78" si="1781">RIGHT(IFERROR(VLOOKUP($B78,AAD$4:AAE$71,2,FALSE),""),2)</f>
      </c>
      <c r="AAE78" s="55">
        <f t="shared" si="474"/>
      </c>
      <c r="AAF78" s="54">
        <f t="shared" ref="AAF78" si="1782">RIGHT(IFERROR(VLOOKUP($B78,AAF$4:AAG$71,2,FALSE),""),2)</f>
      </c>
      <c r="AAG78" s="55">
        <f t="shared" si="474"/>
      </c>
      <c r="AAH78" s="54">
        <f t="shared" ref="AAH78" si="1783">RIGHT(IFERROR(VLOOKUP($B78,AAH$4:AAI$71,2,FALSE),""),2)</f>
      </c>
      <c r="AAI78" s="55">
        <f t="shared" si="474"/>
      </c>
      <c r="AAJ78" s="54">
        <f t="shared" ref="AAJ78" si="1784">RIGHT(IFERROR(VLOOKUP($B78,AAJ$4:AAK$71,2,FALSE),""),2)</f>
      </c>
      <c r="AAK78" s="55">
        <f t="shared" si="474"/>
      </c>
      <c r="AAL78" s="54">
        <f t="shared" ref="AAL78" si="1785">RIGHT(IFERROR(VLOOKUP($B78,AAL$4:AAM$71,2,FALSE),""),2)</f>
      </c>
      <c r="AAM78" s="55">
        <f t="shared" si="474"/>
      </c>
      <c r="AAN78" s="54">
        <f t="shared" ref="AAN78" si="1786">RIGHT(IFERROR(VLOOKUP($B78,AAN$4:AAO$71,2,FALSE),""),2)</f>
      </c>
      <c r="AAO78" s="55">
        <f t="shared" si="474"/>
      </c>
      <c r="AAP78" s="54">
        <f t="shared" ref="AAP78" si="1787">RIGHT(IFERROR(VLOOKUP($B78,AAP$4:AAQ$71,2,FALSE),""),2)</f>
      </c>
      <c r="AAQ78" s="55">
        <f t="shared" si="474"/>
      </c>
      <c r="AAR78" s="54">
        <f t="shared" ref="AAR78" si="1788">RIGHT(IFERROR(VLOOKUP($B78,AAR$4:AAS$71,2,FALSE),""),2)</f>
      </c>
      <c r="AAS78" s="55">
        <f t="shared" si="474"/>
      </c>
      <c r="AAT78" s="54">
        <f t="shared" ref="AAT78" si="1789">RIGHT(IFERROR(VLOOKUP($B78,AAT$4:AAU$71,2,FALSE),""),2)</f>
      </c>
      <c r="AAU78" s="55">
        <f t="shared" si="474"/>
      </c>
      <c r="AAV78" s="54">
        <f t="shared" ref="AAV78" si="1790">RIGHT(IFERROR(VLOOKUP($B78,AAV$4:AAW$71,2,FALSE),""),2)</f>
      </c>
      <c r="AAW78" s="55">
        <f t="shared" si="474"/>
      </c>
      <c r="AAX78" s="54">
        <f t="shared" ref="AAX78" si="1791">RIGHT(IFERROR(VLOOKUP($B78,AAX$4:AAY$71,2,FALSE),""),2)</f>
      </c>
      <c r="AAY78" s="55">
        <f t="shared" si="474"/>
      </c>
      <c r="AAZ78" s="54">
        <f t="shared" ref="AAZ78" si="1792">RIGHT(IFERROR(VLOOKUP($B78,AAZ$4:ABA$71,2,FALSE),""),2)</f>
      </c>
      <c r="ABA78" s="55">
        <f t="shared" si="474"/>
      </c>
      <c r="ABB78" s="54">
        <f t="shared" ref="ABB78" si="1793">RIGHT(IFERROR(VLOOKUP($B78,ABB$4:ABC$71,2,FALSE),""),2)</f>
      </c>
      <c r="ABC78" s="55">
        <f t="shared" si="474"/>
      </c>
      <c r="ABD78" s="54">
        <f t="shared" ref="ABD78" si="1794">RIGHT(IFERROR(VLOOKUP($B78,ABD$4:ABE$71,2,FALSE),""),2)</f>
      </c>
      <c r="ABE78" s="55">
        <f t="shared" si="474"/>
      </c>
      <c r="ABF78" s="54">
        <f t="shared" ref="ABF78" si="1795">RIGHT(IFERROR(VLOOKUP($B78,ABF$4:ABG$71,2,FALSE),""),2)</f>
      </c>
      <c r="ABG78" s="55">
        <f t="shared" si="474"/>
      </c>
      <c r="ABH78" s="54">
        <f t="shared" ref="ABH78" si="1796">RIGHT(IFERROR(VLOOKUP($B78,ABH$4:ABI$71,2,FALSE),""),2)</f>
      </c>
      <c r="ABI78" s="55">
        <f t="shared" si="507"/>
      </c>
      <c r="ABJ78" s="54">
        <f t="shared" ref="ABJ78" si="1797">RIGHT(IFERROR(VLOOKUP($B78,ABJ$4:ABK$71,2,FALSE),""),2)</f>
      </c>
      <c r="ABK78" s="55">
        <f t="shared" si="507"/>
      </c>
      <c r="ABL78" s="54">
        <f t="shared" ref="ABL78" si="1798">RIGHT(IFERROR(VLOOKUP($B78,ABL$4:ABM$71,2,FALSE),""),2)</f>
      </c>
      <c r="ABM78" s="55">
        <f t="shared" si="507"/>
      </c>
      <c r="ABN78" s="54">
        <f t="shared" ref="ABN78" si="1799">RIGHT(IFERROR(VLOOKUP($B78,ABN$4:ABO$71,2,FALSE),""),2)</f>
      </c>
      <c r="ABO78" s="55">
        <f t="shared" si="507"/>
      </c>
      <c r="ABP78" s="54">
        <f t="shared" ref="ABP78" si="1800">RIGHT(IFERROR(VLOOKUP($B78,ABP$4:ABQ$71,2,FALSE),""),2)</f>
      </c>
      <c r="ABQ78" s="55">
        <f t="shared" si="507"/>
      </c>
      <c r="ABR78" s="54">
        <f t="shared" ref="ABR78" si="1801">RIGHT(IFERROR(VLOOKUP($B78,ABR$4:ABS$71,2,FALSE),""),2)</f>
      </c>
      <c r="ABS78" s="55">
        <f t="shared" si="507"/>
      </c>
      <c r="ABT78" s="54">
        <f t="shared" ref="ABT78" si="1802">RIGHT(IFERROR(VLOOKUP($B78,ABT$4:ABU$71,2,FALSE),""),2)</f>
      </c>
      <c r="ABU78" s="55">
        <f t="shared" si="507"/>
      </c>
      <c r="ABV78" s="54">
        <f t="shared" ref="ABV78" si="1803">RIGHT(IFERROR(VLOOKUP($B78,ABV$4:ABW$71,2,FALSE),""),2)</f>
      </c>
      <c r="ABW78" s="55">
        <f t="shared" si="507"/>
      </c>
      <c r="ABX78" s="54">
        <f t="shared" ref="ABX78" si="1804">RIGHT(IFERROR(VLOOKUP($B78,ABX$4:ABY$71,2,FALSE),""),2)</f>
      </c>
      <c r="ABY78" s="55">
        <f t="shared" si="507"/>
      </c>
      <c r="ABZ78" s="54">
        <f t="shared" ref="ABZ78" si="1805">RIGHT(IFERROR(VLOOKUP($B78,ABZ$4:ACA$71,2,FALSE),""),2)</f>
      </c>
      <c r="ACA78" s="55">
        <f t="shared" si="507"/>
      </c>
      <c r="ACB78" s="54">
        <f t="shared" ref="ACB78" si="1806">RIGHT(IFERROR(VLOOKUP($B78,ACB$4:ACC$71,2,FALSE),""),2)</f>
      </c>
      <c r="ACC78" s="55">
        <f t="shared" si="507"/>
      </c>
      <c r="ACD78" s="54">
        <f t="shared" ref="ACD78" si="1807">RIGHT(IFERROR(VLOOKUP($B78,ACD$4:ACE$71,2,FALSE),""),2)</f>
      </c>
      <c r="ACE78" s="55">
        <f t="shared" si="507"/>
      </c>
      <c r="ACF78" s="54">
        <f t="shared" ref="ACF78" si="1808">RIGHT(IFERROR(VLOOKUP($B78,ACF$4:ACG$71,2,FALSE),""),2)</f>
      </c>
      <c r="ACG78" s="55">
        <f t="shared" si="507"/>
      </c>
      <c r="ACH78" s="54">
        <f t="shared" ref="ACH78" si="1809">RIGHT(IFERROR(VLOOKUP($B78,ACH$4:ACI$71,2,FALSE),""),2)</f>
      </c>
      <c r="ACI78" s="55">
        <f t="shared" si="507"/>
      </c>
      <c r="ACJ78" s="54">
        <f t="shared" ref="ACJ78" si="1810">RIGHT(IFERROR(VLOOKUP($B78,ACJ$4:ACK$71,2,FALSE),""),2)</f>
      </c>
      <c r="ACK78" s="55">
        <f t="shared" si="507"/>
      </c>
      <c r="ACL78" s="54">
        <f t="shared" ref="ACL78" si="1811">RIGHT(IFERROR(VLOOKUP($B78,ACL$4:ACM$71,2,FALSE),""),2)</f>
      </c>
      <c r="ACM78" s="55">
        <f t="shared" si="507"/>
      </c>
      <c r="ACN78" s="54">
        <f t="shared" ref="ACN78" si="1812">RIGHT(IFERROR(VLOOKUP($B78,ACN$4:ACO$71,2,FALSE),""),2)</f>
      </c>
      <c r="ACO78" s="55">
        <f t="shared" si="507"/>
      </c>
      <c r="ACP78" s="54">
        <f t="shared" ref="ACP78" si="1813">RIGHT(IFERROR(VLOOKUP($B78,ACP$4:ACQ$71,2,FALSE),""),2)</f>
      </c>
      <c r="ACQ78" s="55">
        <f t="shared" si="507"/>
      </c>
      <c r="ACR78" s="54">
        <f t="shared" ref="ACR78" si="1814">RIGHT(IFERROR(VLOOKUP($B78,ACR$4:ACS$71,2,FALSE),""),2)</f>
      </c>
      <c r="ACS78" s="55">
        <f t="shared" si="507"/>
      </c>
      <c r="ACT78" s="54">
        <f t="shared" ref="ACT78" si="1815">RIGHT(IFERROR(VLOOKUP($B78,ACT$4:ACU$71,2,FALSE),""),2)</f>
      </c>
      <c r="ACU78" s="55">
        <f t="shared" si="507"/>
      </c>
      <c r="ACV78" s="54">
        <f t="shared" ref="ACV78" si="1816">RIGHT(IFERROR(VLOOKUP($B78,ACV$4:ACW$71,2,FALSE),""),2)</f>
      </c>
      <c r="ACW78" s="55">
        <f t="shared" si="507"/>
      </c>
      <c r="ACX78" s="54">
        <f t="shared" ref="ACX78" si="1817">RIGHT(IFERROR(VLOOKUP($B78,ACX$4:ACY$71,2,FALSE),""),2)</f>
      </c>
      <c r="ACY78" s="55">
        <f t="shared" si="507"/>
      </c>
      <c r="ACZ78" s="54">
        <f t="shared" ref="ACZ78" si="1818">RIGHT(IFERROR(VLOOKUP($B78,ACZ$4:ADA$71,2,FALSE),""),2)</f>
      </c>
      <c r="ADA78" s="55">
        <f t="shared" si="507"/>
      </c>
      <c r="ADB78" s="54">
        <f t="shared" ref="ADB78" si="1819">RIGHT(IFERROR(VLOOKUP($B78,ADB$4:ADC$71,2,FALSE),""),2)</f>
      </c>
      <c r="ADC78" s="55">
        <f t="shared" si="507"/>
      </c>
      <c r="ADD78" s="54">
        <f t="shared" ref="ADD78" si="1820">RIGHT(IFERROR(VLOOKUP($B78,ADD$4:ADE$71,2,FALSE),""),2)</f>
      </c>
      <c r="ADE78" s="55">
        <f t="shared" si="507"/>
      </c>
      <c r="ADF78" s="54">
        <f t="shared" ref="ADF78" si="1821">RIGHT(IFERROR(VLOOKUP($B78,ADF$4:ADG$71,2,FALSE),""),2)</f>
      </c>
      <c r="ADG78" s="55">
        <f t="shared" si="507"/>
      </c>
    </row>
    <row r="79" spans="1:787" ht="20.25" hidden="1" customHeight="1">
      <c r="A79" s="112">
        <v>7</v>
      </c>
      <c r="B79" s="115">
        <f>学年と名前を結合するシート!D8</f>
      </c>
      <c r="C79" s="113"/>
      <c r="D79" s="54">
        <f t="shared" si="533"/>
      </c>
      <c r="E79" s="55">
        <f t="shared" si="534"/>
      </c>
      <c r="F79" s="54">
        <f t="shared" si="793"/>
      </c>
      <c r="G79" s="55">
        <f t="shared" si="1"/>
      </c>
      <c r="H79" s="54">
        <f t="shared" si="793"/>
      </c>
      <c r="I79" s="55">
        <f t="shared" si="3"/>
      </c>
      <c r="J79" s="54">
        <f t="shared" si="793"/>
      </c>
      <c r="K79" s="55">
        <f t="shared" si="5"/>
      </c>
      <c r="L79" s="54">
        <f t="shared" si="793"/>
      </c>
      <c r="M79" s="55">
        <f t="shared" si="7"/>
      </c>
      <c r="N79" s="54">
        <f t="shared" si="793"/>
      </c>
      <c r="O79" s="55">
        <f t="shared" si="9"/>
      </c>
      <c r="P79" s="54">
        <f t="shared" si="793"/>
      </c>
      <c r="Q79" s="55">
        <f t="shared" si="11"/>
      </c>
      <c r="R79" s="54">
        <f t="shared" si="793"/>
      </c>
      <c r="S79" s="55">
        <f t="shared" si="13"/>
      </c>
      <c r="T79" s="54">
        <f t="shared" si="793"/>
      </c>
      <c r="U79" s="55">
        <f t="shared" si="15"/>
      </c>
      <c r="V79" s="54">
        <f t="shared" si="793"/>
      </c>
      <c r="W79" s="55">
        <f t="shared" si="17"/>
      </c>
      <c r="X79" s="54">
        <f t="shared" si="793"/>
      </c>
      <c r="Y79" s="55">
        <f t="shared" si="19"/>
      </c>
      <c r="Z79" s="54">
        <f t="shared" si="793"/>
      </c>
      <c r="AA79" s="55">
        <f t="shared" si="21"/>
      </c>
      <c r="AB79" s="54">
        <f t="shared" si="793"/>
      </c>
      <c r="AC79" s="55">
        <f t="shared" si="23"/>
      </c>
      <c r="AD79" s="54">
        <f t="shared" si="793"/>
      </c>
      <c r="AE79" s="55">
        <f t="shared" si="25"/>
      </c>
      <c r="AF79" s="54">
        <f t="shared" si="793"/>
      </c>
      <c r="AG79" s="55">
        <f t="shared" si="27"/>
      </c>
      <c r="AH79" s="54">
        <f t="shared" si="793"/>
      </c>
      <c r="AI79" s="55">
        <f t="shared" si="29"/>
      </c>
      <c r="AJ79" s="54">
        <f t="shared" si="793"/>
      </c>
      <c r="AK79" s="55">
        <f t="shared" si="31"/>
      </c>
      <c r="AL79" s="54">
        <f t="shared" si="793"/>
      </c>
      <c r="AM79" s="55">
        <f t="shared" si="33"/>
      </c>
      <c r="AN79" s="54">
        <f t="shared" si="793"/>
      </c>
      <c r="AO79" s="55">
        <f t="shared" si="35"/>
      </c>
      <c r="AP79" s="54">
        <f t="shared" si="793"/>
      </c>
      <c r="AQ79" s="55">
        <f t="shared" si="37"/>
      </c>
      <c r="AR79" s="54">
        <f t="shared" si="793"/>
      </c>
      <c r="AS79" s="55">
        <f t="shared" si="39"/>
      </c>
      <c r="AT79" s="54">
        <f t="shared" si="793"/>
      </c>
      <c r="AU79" s="55">
        <f t="shared" si="41"/>
      </c>
      <c r="AV79" s="54">
        <f t="shared" si="793"/>
      </c>
      <c r="AW79" s="55">
        <f t="shared" si="43"/>
      </c>
      <c r="AX79" s="54">
        <f t="shared" si="793"/>
      </c>
      <c r="AY79" s="55">
        <f t="shared" si="45"/>
      </c>
      <c r="AZ79" s="54">
        <f t="shared" si="793"/>
      </c>
      <c r="BA79" s="55">
        <f t="shared" si="47"/>
      </c>
      <c r="BB79" s="54">
        <f t="shared" si="793"/>
      </c>
      <c r="BC79" s="55">
        <f t="shared" si="49"/>
      </c>
      <c r="BD79" s="54">
        <f t="shared" si="793"/>
      </c>
      <c r="BE79" s="55">
        <f t="shared" si="51"/>
      </c>
      <c r="BF79" s="54">
        <f t="shared" si="793"/>
      </c>
      <c r="BG79" s="55">
        <f t="shared" si="53"/>
      </c>
      <c r="BH79" s="54">
        <f t="shared" si="793"/>
      </c>
      <c r="BI79" s="55">
        <f t="shared" si="55"/>
      </c>
      <c r="BJ79" s="54">
        <f t="shared" si="793"/>
      </c>
      <c r="BK79" s="55">
        <f t="shared" si="57"/>
      </c>
      <c r="BL79" s="54">
        <f t="shared" si="793"/>
      </c>
      <c r="BM79" s="55">
        <f t="shared" si="59"/>
      </c>
      <c r="BN79" s="54">
        <f t="shared" si="793"/>
      </c>
      <c r="BO79" s="55">
        <f t="shared" si="61"/>
      </c>
      <c r="BP79" s="54">
        <f t="shared" si="793"/>
      </c>
      <c r="BQ79" s="55">
        <f t="shared" si="63"/>
      </c>
      <c r="BR79" s="54">
        <f t="shared" si="14"/>
      </c>
      <c r="BS79" s="55">
        <f t="shared" si="65"/>
      </c>
      <c r="BT79" s="54">
        <f t="shared" si="14"/>
      </c>
      <c r="BU79" s="55">
        <f t="shared" si="67"/>
      </c>
      <c r="BV79" s="54">
        <f t="shared" si="14"/>
      </c>
      <c r="BW79" s="55">
        <f t="shared" si="69"/>
      </c>
      <c r="BX79" s="54">
        <f t="shared" si="14"/>
      </c>
      <c r="BY79" s="55">
        <f t="shared" si="71"/>
      </c>
      <c r="BZ79" s="54">
        <f t="shared" si="14"/>
      </c>
      <c r="CA79" s="55">
        <f t="shared" si="73"/>
      </c>
      <c r="CB79" s="54">
        <f t="shared" si="14"/>
      </c>
      <c r="CC79" s="55">
        <f t="shared" si="75"/>
      </c>
      <c r="CD79" s="54">
        <f t="shared" si="14"/>
      </c>
      <c r="CE79" s="55">
        <f t="shared" si="77"/>
      </c>
      <c r="CF79" s="54">
        <f t="shared" si="78"/>
      </c>
      <c r="CG79" s="55">
        <f t="shared" si="79"/>
      </c>
      <c r="CH79" s="54">
        <f t="shared" si="78"/>
      </c>
      <c r="CI79" s="55">
        <f t="shared" si="81"/>
      </c>
      <c r="CJ79" s="54">
        <f t="shared" si="78"/>
      </c>
      <c r="CK79" s="55">
        <f t="shared" si="83"/>
      </c>
      <c r="CL79" s="54">
        <f t="shared" si="78"/>
      </c>
      <c r="CM79" s="55">
        <f t="shared" si="85"/>
      </c>
      <c r="CN79" s="54">
        <f t="shared" si="78"/>
      </c>
      <c r="CO79" s="55">
        <f t="shared" si="87"/>
      </c>
      <c r="CP79" s="54">
        <f t="shared" si="78"/>
      </c>
      <c r="CQ79" s="55">
        <f t="shared" si="89"/>
      </c>
      <c r="CR79" s="54">
        <f t="shared" si="78"/>
      </c>
      <c r="CS79" s="55">
        <f t="shared" si="91"/>
      </c>
      <c r="CT79" s="54">
        <f t="shared" si="78"/>
      </c>
      <c r="CU79" s="55">
        <f t="shared" si="93"/>
      </c>
      <c r="CV79" s="54">
        <f t="shared" si="78"/>
      </c>
      <c r="CW79" s="55">
        <f t="shared" si="95"/>
      </c>
      <c r="CX79" s="54">
        <f t="shared" si="78"/>
      </c>
      <c r="CY79" s="55">
        <f t="shared" si="97"/>
      </c>
      <c r="CZ79" s="54">
        <f t="shared" si="78"/>
      </c>
      <c r="DA79" s="55">
        <f t="shared" si="99"/>
      </c>
      <c r="DB79" s="54">
        <f t="shared" si="78"/>
      </c>
      <c r="DC79" s="55">
        <f t="shared" si="101"/>
      </c>
      <c r="DD79" s="54">
        <f t="shared" si="78"/>
      </c>
      <c r="DE79" s="55">
        <f t="shared" si="103"/>
      </c>
      <c r="DF79" s="54">
        <f t="shared" si="78"/>
      </c>
      <c r="DG79" s="55">
        <f t="shared" si="105"/>
      </c>
      <c r="DH79" s="54">
        <f t="shared" si="78"/>
      </c>
      <c r="DI79" s="55">
        <f t="shared" si="107"/>
      </c>
      <c r="DJ79" s="54">
        <f t="shared" si="78"/>
      </c>
      <c r="DK79" s="55">
        <f t="shared" si="109"/>
      </c>
      <c r="DL79" s="54">
        <f t="shared" si="110"/>
      </c>
      <c r="DM79" s="55">
        <f t="shared" si="111"/>
      </c>
      <c r="DN79" s="54">
        <f t="shared" si="110"/>
      </c>
      <c r="DO79" s="55">
        <f t="shared" si="113"/>
      </c>
      <c r="DP79" s="54">
        <f t="shared" si="110"/>
      </c>
      <c r="DQ79" s="55">
        <f t="shared" si="115"/>
      </c>
      <c r="DR79" s="54">
        <f t="shared" si="110"/>
      </c>
      <c r="DS79" s="55">
        <f t="shared" si="117"/>
      </c>
      <c r="DT79" s="54">
        <f t="shared" si="110"/>
      </c>
      <c r="DU79" s="55">
        <f t="shared" si="119"/>
      </c>
      <c r="DV79" s="54">
        <f t="shared" si="110"/>
      </c>
      <c r="DW79" s="55">
        <f t="shared" si="121"/>
      </c>
      <c r="DX79" s="54">
        <f t="shared" si="110"/>
      </c>
      <c r="DY79" s="55">
        <f t="shared" si="123"/>
      </c>
      <c r="DZ79" s="54">
        <f t="shared" si="110"/>
      </c>
      <c r="EA79" s="55">
        <f t="shared" si="125"/>
      </c>
      <c r="EB79" s="54">
        <f t="shared" si="110"/>
      </c>
      <c r="EC79" s="55">
        <f t="shared" si="127"/>
      </c>
      <c r="ED79" s="54">
        <f t="shared" si="110"/>
      </c>
      <c r="EE79" s="55">
        <f t="shared" si="129"/>
      </c>
      <c r="EF79" s="54">
        <f t="shared" si="110"/>
      </c>
      <c r="EG79" s="55">
        <f t="shared" si="131"/>
      </c>
      <c r="EH79" s="54">
        <f t="shared" si="110"/>
      </c>
      <c r="EI79" s="55">
        <f t="shared" si="133"/>
      </c>
      <c r="EJ79" s="54">
        <f t="shared" si="110"/>
      </c>
      <c r="EK79" s="55">
        <f t="shared" si="135"/>
      </c>
      <c r="EL79" s="54">
        <f t="shared" si="110"/>
      </c>
      <c r="EM79" s="55">
        <f t="shared" si="137"/>
      </c>
      <c r="EN79" s="54">
        <f t="shared" si="110"/>
      </c>
      <c r="EO79" s="55">
        <f t="shared" si="139"/>
      </c>
      <c r="EP79" s="54">
        <f t="shared" si="110"/>
      </c>
      <c r="EQ79" s="55">
        <f t="shared" si="141"/>
      </c>
      <c r="ER79" s="54">
        <f t="shared" si="142"/>
      </c>
      <c r="ES79" s="55">
        <f t="shared" si="143"/>
      </c>
      <c r="ET79" s="54">
        <f t="shared" si="142"/>
      </c>
      <c r="EU79" s="55">
        <f t="shared" si="145"/>
      </c>
      <c r="EV79" s="54">
        <f t="shared" si="142"/>
      </c>
      <c r="EW79" s="55">
        <f t="shared" si="147"/>
      </c>
      <c r="EX79" s="54">
        <f t="shared" si="142"/>
      </c>
      <c r="EY79" s="55">
        <f t="shared" si="149"/>
      </c>
      <c r="EZ79" s="54">
        <f t="shared" si="142"/>
      </c>
      <c r="FA79" s="55">
        <f t="shared" si="151"/>
      </c>
      <c r="FB79" s="54">
        <f t="shared" si="142"/>
      </c>
      <c r="FC79" s="55">
        <f t="shared" si="153"/>
      </c>
      <c r="FD79" s="54">
        <f t="shared" si="142"/>
      </c>
      <c r="FE79" s="55">
        <f t="shared" si="155"/>
      </c>
      <c r="FF79" s="54">
        <f t="shared" si="142"/>
      </c>
      <c r="FG79" s="55">
        <f t="shared" si="157"/>
      </c>
      <c r="FH79" s="54">
        <f t="shared" si="142"/>
      </c>
      <c r="FI79" s="55">
        <f t="shared" si="159"/>
      </c>
      <c r="FJ79" s="54">
        <f t="shared" si="142"/>
      </c>
      <c r="FK79" s="55">
        <f t="shared" si="161"/>
      </c>
      <c r="FL79" s="54">
        <f t="shared" si="142"/>
      </c>
      <c r="FM79" s="55">
        <f t="shared" si="163"/>
      </c>
      <c r="FN79" s="54">
        <f t="shared" si="142"/>
      </c>
      <c r="FO79" s="55">
        <f t="shared" si="165"/>
      </c>
      <c r="FP79" s="54">
        <f t="shared" si="142"/>
      </c>
      <c r="FQ79" s="55">
        <f t="shared" si="167"/>
      </c>
      <c r="FR79" s="54">
        <f t="shared" si="142"/>
      </c>
      <c r="FS79" s="55">
        <f t="shared" si="169"/>
      </c>
      <c r="FT79" s="54">
        <f t="shared" si="142"/>
      </c>
      <c r="FU79" s="55">
        <f t="shared" si="171"/>
      </c>
      <c r="FV79" s="54">
        <f t="shared" si="142"/>
      </c>
      <c r="FW79" s="55">
        <f t="shared" si="173"/>
      </c>
      <c r="FX79" s="54">
        <f t="shared" si="174"/>
      </c>
      <c r="FY79" s="55">
        <f t="shared" si="175"/>
      </c>
      <c r="FZ79" s="54">
        <f t="shared" si="174"/>
      </c>
      <c r="GA79" s="55">
        <f t="shared" si="177"/>
      </c>
      <c r="GB79" s="54">
        <f t="shared" si="174"/>
      </c>
      <c r="GC79" s="55">
        <f t="shared" si="179"/>
      </c>
      <c r="GD79" s="54">
        <f t="shared" si="174"/>
      </c>
      <c r="GE79" s="55">
        <f t="shared" si="181"/>
      </c>
      <c r="GF79" s="54">
        <f t="shared" si="174"/>
      </c>
      <c r="GG79" s="55">
        <f t="shared" si="183"/>
      </c>
      <c r="GH79" s="54">
        <f t="shared" si="174"/>
      </c>
      <c r="GI79" s="55">
        <f t="shared" si="185"/>
      </c>
      <c r="GJ79" s="54">
        <f t="shared" si="174"/>
      </c>
      <c r="GK79" s="55">
        <f t="shared" si="187"/>
      </c>
      <c r="GL79" s="54">
        <f t="shared" si="174"/>
      </c>
      <c r="GM79" s="55">
        <f t="shared" si="189"/>
      </c>
      <c r="GN79" s="54">
        <f t="shared" si="174"/>
      </c>
      <c r="GO79" s="55">
        <f t="shared" si="191"/>
      </c>
      <c r="GP79" s="54">
        <f t="shared" si="174"/>
      </c>
      <c r="GQ79" s="55">
        <f t="shared" si="193"/>
      </c>
      <c r="GR79" s="54">
        <f t="shared" si="174"/>
      </c>
      <c r="GS79" s="55">
        <f t="shared" si="195"/>
      </c>
      <c r="GT79" s="54">
        <f t="shared" si="174"/>
      </c>
      <c r="GU79" s="55">
        <f t="shared" si="197"/>
      </c>
      <c r="GV79" s="54">
        <f t="shared" si="174"/>
      </c>
      <c r="GW79" s="55">
        <f t="shared" si="199"/>
      </c>
      <c r="GX79" s="54">
        <f t="shared" si="174"/>
      </c>
      <c r="GY79" s="55">
        <f t="shared" si="201"/>
      </c>
      <c r="GZ79" s="54">
        <f t="shared" si="174"/>
      </c>
      <c r="HA79" s="55">
        <f t="shared" si="203"/>
      </c>
      <c r="HB79" s="54">
        <f t="shared" si="174"/>
      </c>
      <c r="HC79" s="55">
        <f t="shared" si="205"/>
      </c>
      <c r="HD79" s="54">
        <f t="shared" si="206"/>
      </c>
      <c r="HE79" s="55">
        <f t="shared" si="207"/>
      </c>
      <c r="HF79" s="54">
        <f t="shared" si="206"/>
      </c>
      <c r="HG79" s="55">
        <f t="shared" si="209"/>
      </c>
      <c r="HH79" s="54">
        <f t="shared" si="206"/>
      </c>
      <c r="HI79" s="55">
        <f t="shared" si="211"/>
      </c>
      <c r="HJ79" s="54">
        <f t="shared" si="206"/>
      </c>
      <c r="HK79" s="55">
        <f t="shared" si="213"/>
      </c>
      <c r="HL79" s="54">
        <f t="shared" si="206"/>
      </c>
      <c r="HM79" s="55">
        <f t="shared" si="215"/>
      </c>
      <c r="HN79" s="54">
        <f t="shared" si="206"/>
      </c>
      <c r="HO79" s="55">
        <f t="shared" si="217"/>
      </c>
      <c r="HP79" s="54">
        <f t="shared" si="206"/>
      </c>
      <c r="HQ79" s="55">
        <f t="shared" si="219"/>
      </c>
      <c r="HR79" s="54">
        <f t="shared" si="206"/>
      </c>
      <c r="HS79" s="55">
        <f t="shared" si="221"/>
      </c>
      <c r="HT79" s="54">
        <f t="shared" si="206"/>
      </c>
      <c r="HU79" s="55">
        <f t="shared" si="223"/>
      </c>
      <c r="HV79" s="54">
        <f t="shared" si="206"/>
      </c>
      <c r="HW79" s="55">
        <f t="shared" si="225"/>
      </c>
      <c r="HX79" s="54">
        <f t="shared" si="206"/>
      </c>
      <c r="HY79" s="55">
        <f t="shared" si="227"/>
      </c>
      <c r="HZ79" s="54">
        <f t="shared" si="206"/>
      </c>
      <c r="IA79" s="55">
        <f t="shared" si="229"/>
      </c>
      <c r="IB79" s="54">
        <f t="shared" si="206"/>
      </c>
      <c r="IC79" s="55">
        <f t="shared" si="231"/>
      </c>
      <c r="ID79" s="54">
        <f t="shared" si="206"/>
      </c>
      <c r="IE79" s="55">
        <f t="shared" si="233"/>
      </c>
      <c r="IF79" s="54">
        <f t="shared" si="206"/>
      </c>
      <c r="IG79" s="55">
        <f t="shared" si="235"/>
      </c>
      <c r="IH79" s="54">
        <f t="shared" si="206"/>
      </c>
      <c r="II79" s="55">
        <f t="shared" si="237"/>
      </c>
      <c r="IJ79" s="54">
        <f t="shared" si="238"/>
      </c>
      <c r="IK79" s="55">
        <f t="shared" si="239"/>
      </c>
      <c r="IL79" s="54">
        <f t="shared" si="238"/>
      </c>
      <c r="IM79" s="55">
        <f t="shared" si="241"/>
      </c>
      <c r="IN79" s="54">
        <f t="shared" si="238"/>
      </c>
      <c r="IO79" s="55">
        <f t="shared" si="243"/>
      </c>
      <c r="IP79" s="54">
        <f t="shared" si="238"/>
      </c>
      <c r="IQ79" s="55">
        <f t="shared" si="245"/>
      </c>
      <c r="IR79" s="54">
        <f t="shared" si="238"/>
      </c>
      <c r="IS79" s="55">
        <f t="shared" si="247"/>
      </c>
      <c r="IT79" s="54">
        <f t="shared" si="238"/>
      </c>
      <c r="IU79" s="55">
        <f t="shared" si="249"/>
      </c>
      <c r="IV79" s="54">
        <f t="shared" si="238"/>
      </c>
      <c r="IW79" s="55">
        <f t="shared" si="251"/>
      </c>
      <c r="IX79" s="54">
        <f t="shared" si="238"/>
      </c>
      <c r="IY79" s="55">
        <f t="shared" si="253"/>
      </c>
      <c r="IZ79" s="54">
        <f t="shared" si="238"/>
      </c>
      <c r="JA79" s="55">
        <f t="shared" si="255"/>
      </c>
      <c r="JB79" s="54">
        <f t="shared" si="238"/>
      </c>
      <c r="JC79" s="55">
        <f t="shared" si="257"/>
      </c>
      <c r="JD79" s="54">
        <f t="shared" si="238"/>
      </c>
      <c r="JE79" s="55">
        <f t="shared" si="259"/>
      </c>
      <c r="JF79" s="54">
        <f t="shared" si="238"/>
      </c>
      <c r="JG79" s="55">
        <f t="shared" si="261"/>
      </c>
      <c r="JH79" s="54">
        <f t="shared" si="238"/>
      </c>
      <c r="JI79" s="55">
        <f t="shared" si="263"/>
      </c>
      <c r="JJ79" s="54">
        <f t="shared" si="238"/>
      </c>
      <c r="JK79" s="55">
        <f t="shared" si="265"/>
      </c>
      <c r="JL79" s="54">
        <f t="shared" si="238"/>
      </c>
      <c r="JM79" s="55">
        <f t="shared" si="267"/>
      </c>
      <c r="JN79" s="54">
        <f t="shared" ref="JN79" si="1822">RIGHT(IFERROR(VLOOKUP($B79,JN$4:JO$71,2,FALSE),""),2)</f>
      </c>
      <c r="JO79" s="55">
        <f t="shared" si="536"/>
      </c>
      <c r="JP79" s="54">
        <f t="shared" ref="JP79" si="1823">RIGHT(IFERROR(VLOOKUP($B79,JP$4:JQ$71,2,FALSE),""),2)</f>
      </c>
      <c r="JQ79" s="55">
        <f t="shared" si="536"/>
      </c>
      <c r="JR79" s="54">
        <f t="shared" ref="JR79" si="1824">RIGHT(IFERROR(VLOOKUP($B79,JR$4:JS$71,2,FALSE),""),2)</f>
      </c>
      <c r="JS79" s="55">
        <f t="shared" si="536"/>
      </c>
      <c r="JT79" s="54">
        <f t="shared" ref="JT79" si="1825">RIGHT(IFERROR(VLOOKUP($B79,JT$4:JU$71,2,FALSE),""),2)</f>
      </c>
      <c r="JU79" s="55">
        <f t="shared" si="536"/>
      </c>
      <c r="JV79" s="54">
        <f t="shared" ref="JV79" si="1826">RIGHT(IFERROR(VLOOKUP($B79,JV$4:JW$71,2,FALSE),""),2)</f>
      </c>
      <c r="JW79" s="55">
        <f t="shared" si="536"/>
      </c>
      <c r="JX79" s="54">
        <f t="shared" ref="JX79" si="1827">RIGHT(IFERROR(VLOOKUP($B79,JX$4:JY$71,2,FALSE),""),2)</f>
      </c>
      <c r="JY79" s="55">
        <f t="shared" si="536"/>
      </c>
      <c r="JZ79" s="54">
        <f t="shared" ref="JZ79" si="1828">RIGHT(IFERROR(VLOOKUP($B79,JZ$4:KA$71,2,FALSE),""),2)</f>
      </c>
      <c r="KA79" s="55">
        <f t="shared" si="536"/>
      </c>
      <c r="KB79" s="54">
        <f t="shared" ref="KB79" si="1829">RIGHT(IFERROR(VLOOKUP($B79,KB$4:KC$71,2,FALSE),""),2)</f>
      </c>
      <c r="KC79" s="55">
        <f t="shared" si="536"/>
      </c>
      <c r="KD79" s="54">
        <f t="shared" ref="KD79" si="1830">RIGHT(IFERROR(VLOOKUP($B79,KD$4:KE$71,2,FALSE),""),2)</f>
      </c>
      <c r="KE79" s="55">
        <f t="shared" si="536"/>
      </c>
      <c r="KF79" s="54">
        <f t="shared" ref="KF79" si="1831">RIGHT(IFERROR(VLOOKUP($B79,KF$4:KG$71,2,FALSE),""),2)</f>
      </c>
      <c r="KG79" s="55">
        <f t="shared" si="536"/>
      </c>
      <c r="KH79" s="54">
        <f t="shared" ref="KH79" si="1832">RIGHT(IFERROR(VLOOKUP($B79,KH$4:KI$71,2,FALSE),""),2)</f>
      </c>
      <c r="KI79" s="55">
        <f t="shared" si="536"/>
      </c>
      <c r="KJ79" s="54">
        <f t="shared" ref="KJ79" si="1833">RIGHT(IFERROR(VLOOKUP($B79,KJ$4:KK$71,2,FALSE),""),2)</f>
      </c>
      <c r="KK79" s="55">
        <f t="shared" si="536"/>
      </c>
      <c r="KL79" s="54">
        <f t="shared" ref="KL79" si="1834">RIGHT(IFERROR(VLOOKUP($B79,KL$4:KM$71,2,FALSE),""),2)</f>
      </c>
      <c r="KM79" s="55">
        <f t="shared" si="536"/>
      </c>
      <c r="KN79" s="54">
        <f t="shared" ref="KN79" si="1835">RIGHT(IFERROR(VLOOKUP($B79,KN$4:KO$71,2,FALSE),""),2)</f>
      </c>
      <c r="KO79" s="55">
        <f t="shared" si="536"/>
      </c>
      <c r="KP79" s="54">
        <f t="shared" ref="KP79" si="1836">RIGHT(IFERROR(VLOOKUP($B79,KP$4:KQ$71,2,FALSE),""),2)</f>
      </c>
      <c r="KQ79" s="55">
        <f t="shared" si="536"/>
      </c>
      <c r="KR79" s="54">
        <f t="shared" ref="KR79" si="1837">RIGHT(IFERROR(VLOOKUP($B79,KR$4:KS$71,2,FALSE),""),2)</f>
      </c>
      <c r="KS79" s="55">
        <f t="shared" si="536"/>
      </c>
      <c r="KT79" s="54">
        <f t="shared" ref="KT79" si="1838">RIGHT(IFERROR(VLOOKUP($B79,KT$4:KU$71,2,FALSE),""),2)</f>
      </c>
      <c r="KU79" s="55">
        <f t="shared" si="536"/>
      </c>
      <c r="KV79" s="54">
        <f t="shared" ref="KV79" si="1839">RIGHT(IFERROR(VLOOKUP($B79,KV$4:KW$71,2,FALSE),""),2)</f>
      </c>
      <c r="KW79" s="55">
        <f t="shared" si="536"/>
      </c>
      <c r="KX79" s="54">
        <f t="shared" ref="KX79" si="1840">RIGHT(IFERROR(VLOOKUP($B79,KX$4:KY$71,2,FALSE),""),2)</f>
      </c>
      <c r="KY79" s="55">
        <f t="shared" si="536"/>
      </c>
      <c r="KZ79" s="54">
        <f t="shared" ref="KZ79" si="1841">RIGHT(IFERROR(VLOOKUP($B79,KZ$4:LA$71,2,FALSE),""),2)</f>
      </c>
      <c r="LA79" s="55">
        <f t="shared" si="536"/>
      </c>
      <c r="LB79" s="54">
        <f t="shared" ref="LB79" si="1842">RIGHT(IFERROR(VLOOKUP($B79,LB$4:LC$71,2,FALSE),""),2)</f>
      </c>
      <c r="LC79" s="55">
        <f t="shared" si="536"/>
      </c>
      <c r="LD79" s="54">
        <f t="shared" ref="LD79" si="1843">RIGHT(IFERROR(VLOOKUP($B79,LD$4:LE$71,2,FALSE),""),2)</f>
      </c>
      <c r="LE79" s="55">
        <f t="shared" si="536"/>
      </c>
      <c r="LF79" s="54">
        <f t="shared" ref="LF79" si="1844">RIGHT(IFERROR(VLOOKUP($B79,LF$4:LG$71,2,FALSE),""),2)</f>
      </c>
      <c r="LG79" s="55">
        <f t="shared" si="536"/>
      </c>
      <c r="LH79" s="54">
        <f t="shared" ref="LH79" si="1845">RIGHT(IFERROR(VLOOKUP($B79,LH$4:LI$71,2,FALSE),""),2)</f>
      </c>
      <c r="LI79" s="55">
        <f t="shared" si="536"/>
      </c>
      <c r="LJ79" s="54">
        <f t="shared" ref="LJ79" si="1846">RIGHT(IFERROR(VLOOKUP($B79,LJ$4:LK$71,2,FALSE),""),2)</f>
      </c>
      <c r="LK79" s="55">
        <f t="shared" si="536"/>
      </c>
      <c r="LL79" s="54">
        <f t="shared" ref="LL79" si="1847">RIGHT(IFERROR(VLOOKUP($B79,LL$4:LM$71,2,FALSE),""),2)</f>
      </c>
      <c r="LM79" s="55">
        <f t="shared" si="536"/>
      </c>
      <c r="LN79" s="54">
        <f t="shared" ref="LN79" si="1848">RIGHT(IFERROR(VLOOKUP($B79,LN$4:LO$71,2,FALSE),""),2)</f>
      </c>
      <c r="LO79" s="55">
        <f t="shared" si="536"/>
      </c>
      <c r="LP79" s="54">
        <f t="shared" ref="LP79" si="1849">RIGHT(IFERROR(VLOOKUP($B79,LP$4:LQ$71,2,FALSE),""),2)</f>
      </c>
      <c r="LQ79" s="55">
        <f t="shared" si="536"/>
      </c>
      <c r="LR79" s="54">
        <f t="shared" ref="LR79" si="1850">RIGHT(IFERROR(VLOOKUP($B79,LR$4:LS$71,2,FALSE),""),2)</f>
      </c>
      <c r="LS79" s="55">
        <f t="shared" si="536"/>
      </c>
      <c r="LT79" s="54">
        <f t="shared" ref="LT79" si="1851">RIGHT(IFERROR(VLOOKUP($B79,LT$4:LU$71,2,FALSE),""),2)</f>
      </c>
      <c r="LU79" s="55">
        <f t="shared" si="536"/>
      </c>
      <c r="LV79" s="54">
        <f t="shared" ref="LV79" si="1852">RIGHT(IFERROR(VLOOKUP($B79,LV$4:LW$71,2,FALSE),""),2)</f>
      </c>
      <c r="LW79" s="55">
        <f t="shared" si="536"/>
      </c>
      <c r="LX79" s="54">
        <f t="shared" ref="LX79" si="1853">RIGHT(IFERROR(VLOOKUP($B79,LX$4:LY$71,2,FALSE),""),2)</f>
      </c>
      <c r="LY79" s="55">
        <f t="shared" si="536"/>
      </c>
      <c r="LZ79" s="54">
        <f t="shared" ref="LZ79" si="1854">RIGHT(IFERROR(VLOOKUP($B79,LZ$4:MA$71,2,FALSE),""),2)</f>
      </c>
      <c r="MA79" s="55">
        <f t="shared" si="276"/>
      </c>
      <c r="MB79" s="54">
        <f t="shared" ref="MB79" si="1855">RIGHT(IFERROR(VLOOKUP($B79,MB$4:MC$71,2,FALSE),""),2)</f>
      </c>
      <c r="MC79" s="55">
        <f t="shared" si="276"/>
      </c>
      <c r="MD79" s="54">
        <f t="shared" ref="MD79" si="1856">RIGHT(IFERROR(VLOOKUP($B79,MD$4:ME$71,2,FALSE),""),2)</f>
      </c>
      <c r="ME79" s="55">
        <f t="shared" si="276"/>
      </c>
      <c r="MF79" s="54">
        <f t="shared" ref="MF79" si="1857">RIGHT(IFERROR(VLOOKUP($B79,MF$4:MG$71,2,FALSE),""),2)</f>
      </c>
      <c r="MG79" s="55">
        <f t="shared" si="276"/>
      </c>
      <c r="MH79" s="54">
        <f t="shared" ref="MH79" si="1858">RIGHT(IFERROR(VLOOKUP($B79,MH$4:MI$71,2,FALSE),""),2)</f>
      </c>
      <c r="MI79" s="55">
        <f t="shared" si="276"/>
      </c>
      <c r="MJ79" s="54">
        <f t="shared" ref="MJ79" si="1859">RIGHT(IFERROR(VLOOKUP($B79,MJ$4:MK$71,2,FALSE),""),2)</f>
      </c>
      <c r="MK79" s="55">
        <f t="shared" si="276"/>
      </c>
      <c r="ML79" s="54">
        <f t="shared" ref="ML79" si="1860">RIGHT(IFERROR(VLOOKUP($B79,ML$4:MM$71,2,FALSE),""),2)</f>
      </c>
      <c r="MM79" s="55">
        <f t="shared" si="276"/>
      </c>
      <c r="MN79" s="54">
        <f t="shared" ref="MN79" si="1861">RIGHT(IFERROR(VLOOKUP($B79,MN$4:MO$71,2,FALSE),""),2)</f>
      </c>
      <c r="MO79" s="55">
        <f t="shared" si="309"/>
      </c>
      <c r="MP79" s="54">
        <f t="shared" ref="MP79" si="1862">RIGHT(IFERROR(VLOOKUP($B79,MP$4:MQ$71,2,FALSE),""),2)</f>
      </c>
      <c r="MQ79" s="55">
        <f t="shared" si="309"/>
      </c>
      <c r="MR79" s="54">
        <f t="shared" ref="MR79" si="1863">RIGHT(IFERROR(VLOOKUP($B79,MR$4:MS$71,2,FALSE),""),2)</f>
      </c>
      <c r="MS79" s="55">
        <f t="shared" si="309"/>
      </c>
      <c r="MT79" s="54">
        <f t="shared" ref="MT79" si="1864">RIGHT(IFERROR(VLOOKUP($B79,MT$4:MU$71,2,FALSE),""),2)</f>
      </c>
      <c r="MU79" s="55">
        <f t="shared" si="309"/>
      </c>
      <c r="MV79" s="54">
        <f t="shared" ref="MV79" si="1865">RIGHT(IFERROR(VLOOKUP($B79,MV$4:MW$71,2,FALSE),""),2)</f>
      </c>
      <c r="MW79" s="55">
        <f t="shared" si="309"/>
      </c>
      <c r="MX79" s="54">
        <f t="shared" ref="MX79" si="1866">RIGHT(IFERROR(VLOOKUP($B79,MX$4:MY$71,2,FALSE),""),2)</f>
      </c>
      <c r="MY79" s="55">
        <f t="shared" si="309"/>
      </c>
      <c r="MZ79" s="54">
        <f t="shared" ref="MZ79" si="1867">RIGHT(IFERROR(VLOOKUP($B79,MZ$4:NA$71,2,FALSE),""),2)</f>
      </c>
      <c r="NA79" s="55">
        <f t="shared" si="309"/>
      </c>
      <c r="NB79" s="54">
        <f t="shared" ref="NB79" si="1868">RIGHT(IFERROR(VLOOKUP($B79,NB$4:NC$71,2,FALSE),""),2)</f>
      </c>
      <c r="NC79" s="55">
        <f t="shared" si="309"/>
      </c>
      <c r="ND79" s="54">
        <f t="shared" ref="ND79" si="1869">RIGHT(IFERROR(VLOOKUP($B79,ND$4:NE$71,2,FALSE),""),2)</f>
      </c>
      <c r="NE79" s="55">
        <f t="shared" si="309"/>
      </c>
      <c r="NF79" s="54">
        <f t="shared" ref="NF79" si="1870">RIGHT(IFERROR(VLOOKUP($B79,NF$4:NG$71,2,FALSE),""),2)</f>
      </c>
      <c r="NG79" s="55">
        <f t="shared" si="309"/>
      </c>
      <c r="NH79" s="54">
        <f t="shared" ref="NH79" si="1871">RIGHT(IFERROR(VLOOKUP($B79,NH$4:NI$71,2,FALSE),""),2)</f>
      </c>
      <c r="NI79" s="55">
        <f t="shared" si="309"/>
      </c>
      <c r="NJ79" s="54">
        <f t="shared" ref="NJ79" si="1872">RIGHT(IFERROR(VLOOKUP($B79,NJ$4:NK$71,2,FALSE),""),2)</f>
      </c>
      <c r="NK79" s="55">
        <f t="shared" si="309"/>
      </c>
      <c r="NL79" s="54">
        <f t="shared" ref="NL79" si="1873">RIGHT(IFERROR(VLOOKUP($B79,NL$4:NM$71,2,FALSE),""),2)</f>
      </c>
      <c r="NM79" s="55">
        <f t="shared" si="309"/>
      </c>
      <c r="NN79" s="54">
        <f t="shared" ref="NN79" si="1874">RIGHT(IFERROR(VLOOKUP($B79,NN$4:NO$71,2,FALSE),""),2)</f>
      </c>
      <c r="NO79" s="55">
        <f t="shared" si="309"/>
      </c>
      <c r="NP79" s="54">
        <f t="shared" ref="NP79" si="1875">RIGHT(IFERROR(VLOOKUP($B79,NP$4:NQ$71,2,FALSE),""),2)</f>
      </c>
      <c r="NQ79" s="55">
        <f t="shared" si="309"/>
      </c>
      <c r="NR79" s="54">
        <f t="shared" ref="NR79" si="1876">RIGHT(IFERROR(VLOOKUP($B79,NR$4:NS$71,2,FALSE),""),2)</f>
      </c>
      <c r="NS79" s="55">
        <f t="shared" si="309"/>
      </c>
      <c r="NT79" s="54">
        <f t="shared" ref="NT79" si="1877">RIGHT(IFERROR(VLOOKUP($B79,NT$4:NU$71,2,FALSE),""),2)</f>
      </c>
      <c r="NU79" s="55">
        <f t="shared" si="309"/>
      </c>
      <c r="NV79" s="54">
        <f t="shared" ref="NV79" si="1878">RIGHT(IFERROR(VLOOKUP($B79,NV$4:NW$71,2,FALSE),""),2)</f>
      </c>
      <c r="NW79" s="55">
        <f t="shared" si="309"/>
      </c>
      <c r="NX79" s="54">
        <f t="shared" ref="NX79" si="1879">RIGHT(IFERROR(VLOOKUP($B79,NX$4:NY$71,2,FALSE),""),2)</f>
      </c>
      <c r="NY79" s="55">
        <f t="shared" si="309"/>
      </c>
      <c r="NZ79" s="54">
        <f t="shared" ref="NZ79" si="1880">RIGHT(IFERROR(VLOOKUP($B79,NZ$4:OA$71,2,FALSE),""),2)</f>
      </c>
      <c r="OA79" s="55">
        <f t="shared" si="309"/>
      </c>
      <c r="OB79" s="54">
        <f t="shared" ref="OB79" si="1881">RIGHT(IFERROR(VLOOKUP($B79,OB$4:OC$71,2,FALSE),""),2)</f>
      </c>
      <c r="OC79" s="55">
        <f t="shared" si="309"/>
      </c>
      <c r="OD79" s="54">
        <f t="shared" ref="OD79" si="1882">RIGHT(IFERROR(VLOOKUP($B79,OD$4:OE$71,2,FALSE),""),2)</f>
      </c>
      <c r="OE79" s="55">
        <f t="shared" si="309"/>
      </c>
      <c r="OF79" s="54">
        <f t="shared" ref="OF79" si="1883">RIGHT(IFERROR(VLOOKUP($B79,OF$4:OG$71,2,FALSE),""),2)</f>
      </c>
      <c r="OG79" s="55">
        <f t="shared" si="309"/>
      </c>
      <c r="OH79" s="54">
        <f t="shared" ref="OH79" si="1884">RIGHT(IFERROR(VLOOKUP($B79,OH$4:OI$71,2,FALSE),""),2)</f>
      </c>
      <c r="OI79" s="55">
        <f t="shared" si="309"/>
      </c>
      <c r="OJ79" s="54">
        <f t="shared" ref="OJ79" si="1885">RIGHT(IFERROR(VLOOKUP($B79,OJ$4:OK$71,2,FALSE),""),2)</f>
      </c>
      <c r="OK79" s="55">
        <f t="shared" si="309"/>
      </c>
      <c r="OL79" s="54">
        <f t="shared" ref="OL79" si="1886">RIGHT(IFERROR(VLOOKUP($B79,OL$4:OM$71,2,FALSE),""),2)</f>
      </c>
      <c r="OM79" s="55">
        <f t="shared" si="309"/>
      </c>
      <c r="ON79" s="54">
        <f t="shared" ref="ON79" si="1887">RIGHT(IFERROR(VLOOKUP($B79,ON$4:OO$71,2,FALSE),""),2)</f>
      </c>
      <c r="OO79" s="55">
        <f t="shared" si="309"/>
      </c>
      <c r="OP79" s="54">
        <f t="shared" ref="OP79" si="1888">RIGHT(IFERROR(VLOOKUP($B79,OP$4:OQ$71,2,FALSE),""),2)</f>
      </c>
      <c r="OQ79" s="55">
        <f t="shared" si="309"/>
      </c>
      <c r="OR79" s="54">
        <f t="shared" ref="OR79" si="1889">RIGHT(IFERROR(VLOOKUP($B79,OR$4:OS$71,2,FALSE),""),2)</f>
      </c>
      <c r="OS79" s="55">
        <f t="shared" si="309"/>
      </c>
      <c r="OT79" s="54">
        <f t="shared" ref="OT79" si="1890">RIGHT(IFERROR(VLOOKUP($B79,OT$4:OU$71,2,FALSE),""),2)</f>
      </c>
      <c r="OU79" s="55">
        <f t="shared" si="309"/>
      </c>
      <c r="OV79" s="54">
        <f t="shared" ref="OV79" si="1891">RIGHT(IFERROR(VLOOKUP($B79,OV$4:OW$71,2,FALSE),""),2)</f>
      </c>
      <c r="OW79" s="55">
        <f t="shared" si="309"/>
      </c>
      <c r="OX79" s="54">
        <f t="shared" ref="OX79" si="1892">RIGHT(IFERROR(VLOOKUP($B79,OX$4:OY$71,2,FALSE),""),2)</f>
      </c>
      <c r="OY79" s="55">
        <f t="shared" si="309"/>
      </c>
      <c r="OZ79" s="54">
        <f t="shared" ref="OZ79" si="1893">RIGHT(IFERROR(VLOOKUP($B79,OZ$4:PA$71,2,FALSE),""),2)</f>
      </c>
      <c r="PA79" s="55">
        <f t="shared" si="342"/>
      </c>
      <c r="PB79" s="54">
        <f t="shared" ref="PB79" si="1894">RIGHT(IFERROR(VLOOKUP($B79,PB$4:PC$71,2,FALSE),""),2)</f>
      </c>
      <c r="PC79" s="55">
        <f t="shared" si="342"/>
      </c>
      <c r="PD79" s="54">
        <f t="shared" ref="PD79" si="1895">RIGHT(IFERROR(VLOOKUP($B79,PD$4:PE$71,2,FALSE),""),2)</f>
      </c>
      <c r="PE79" s="55">
        <f t="shared" si="342"/>
      </c>
      <c r="PF79" s="54">
        <f t="shared" ref="PF79" si="1896">RIGHT(IFERROR(VLOOKUP($B79,PF$4:PG$71,2,FALSE),""),2)</f>
      </c>
      <c r="PG79" s="55">
        <f t="shared" si="342"/>
      </c>
      <c r="PH79" s="54">
        <f t="shared" ref="PH79" si="1897">RIGHT(IFERROR(VLOOKUP($B79,PH$4:PI$71,2,FALSE),""),2)</f>
      </c>
      <c r="PI79" s="55">
        <f t="shared" si="342"/>
      </c>
      <c r="PJ79" s="54">
        <f t="shared" ref="PJ79" si="1898">RIGHT(IFERROR(VLOOKUP($B79,PJ$4:PK$71,2,FALSE),""),2)</f>
      </c>
      <c r="PK79" s="55">
        <f t="shared" si="342"/>
      </c>
      <c r="PL79" s="54">
        <f t="shared" ref="PL79" si="1899">RIGHT(IFERROR(VLOOKUP($B79,PL$4:PM$71,2,FALSE),""),2)</f>
      </c>
      <c r="PM79" s="55">
        <f t="shared" si="342"/>
      </c>
      <c r="PN79" s="54">
        <f t="shared" ref="PN79" si="1900">RIGHT(IFERROR(VLOOKUP($B79,PN$4:PO$71,2,FALSE),""),2)</f>
      </c>
      <c r="PO79" s="55">
        <f t="shared" si="342"/>
      </c>
      <c r="PP79" s="54">
        <f t="shared" ref="PP79" si="1901">RIGHT(IFERROR(VLOOKUP($B79,PP$4:PQ$71,2,FALSE),""),2)</f>
      </c>
      <c r="PQ79" s="55">
        <f t="shared" si="342"/>
      </c>
      <c r="PR79" s="54">
        <f t="shared" ref="PR79" si="1902">RIGHT(IFERROR(VLOOKUP($B79,PR$4:PS$71,2,FALSE),""),2)</f>
      </c>
      <c r="PS79" s="55">
        <f t="shared" si="342"/>
      </c>
      <c r="PT79" s="54">
        <f t="shared" ref="PT79" si="1903">RIGHT(IFERROR(VLOOKUP($B79,PT$4:PU$71,2,FALSE),""),2)</f>
      </c>
      <c r="PU79" s="55">
        <f t="shared" si="342"/>
      </c>
      <c r="PV79" s="54">
        <f t="shared" ref="PV79" si="1904">RIGHT(IFERROR(VLOOKUP($B79,PV$4:PW$71,2,FALSE),""),2)</f>
      </c>
      <c r="PW79" s="55">
        <f t="shared" si="342"/>
      </c>
      <c r="PX79" s="54">
        <f t="shared" ref="PX79" si="1905">RIGHT(IFERROR(VLOOKUP($B79,PX$4:PY$71,2,FALSE),""),2)</f>
      </c>
      <c r="PY79" s="55">
        <f t="shared" si="342"/>
      </c>
      <c r="PZ79" s="54">
        <f t="shared" ref="PZ79" si="1906">RIGHT(IFERROR(VLOOKUP($B79,PZ$4:QA$71,2,FALSE),""),2)</f>
      </c>
      <c r="QA79" s="55">
        <f t="shared" si="342"/>
      </c>
      <c r="QB79" s="54">
        <f t="shared" ref="QB79" si="1907">RIGHT(IFERROR(VLOOKUP($B79,QB$4:QC$71,2,FALSE),""),2)</f>
      </c>
      <c r="QC79" s="55">
        <f t="shared" si="342"/>
      </c>
      <c r="QD79" s="54">
        <f t="shared" ref="QD79" si="1908">RIGHT(IFERROR(VLOOKUP($B79,QD$4:QE$71,2,FALSE),""),2)</f>
      </c>
      <c r="QE79" s="55">
        <f t="shared" si="342"/>
      </c>
      <c r="QF79" s="54">
        <f t="shared" ref="QF79" si="1909">RIGHT(IFERROR(VLOOKUP($B79,QF$4:QG$71,2,FALSE),""),2)</f>
      </c>
      <c r="QG79" s="55">
        <f t="shared" si="342"/>
      </c>
      <c r="QH79" s="54">
        <f t="shared" ref="QH79" si="1910">RIGHT(IFERROR(VLOOKUP($B79,QH$4:QI$71,2,FALSE),""),2)</f>
      </c>
      <c r="QI79" s="55">
        <f t="shared" si="342"/>
      </c>
      <c r="QJ79" s="54">
        <f t="shared" ref="QJ79" si="1911">RIGHT(IFERROR(VLOOKUP($B79,QJ$4:QK$71,2,FALSE),""),2)</f>
      </c>
      <c r="QK79" s="55">
        <f t="shared" si="342"/>
      </c>
      <c r="QL79" s="54">
        <f t="shared" ref="QL79" si="1912">RIGHT(IFERROR(VLOOKUP($B79,QL$4:QM$71,2,FALSE),""),2)</f>
      </c>
      <c r="QM79" s="55">
        <f t="shared" si="342"/>
      </c>
      <c r="QN79" s="54">
        <f t="shared" ref="QN79" si="1913">RIGHT(IFERROR(VLOOKUP($B79,QN$4:QO$71,2,FALSE),""),2)</f>
      </c>
      <c r="QO79" s="55">
        <f t="shared" si="342"/>
      </c>
      <c r="QP79" s="54">
        <f t="shared" ref="QP79" si="1914">RIGHT(IFERROR(VLOOKUP($B79,QP$4:QQ$71,2,FALSE),""),2)</f>
      </c>
      <c r="QQ79" s="55">
        <f t="shared" si="342"/>
      </c>
      <c r="QR79" s="54">
        <f t="shared" ref="QR79" si="1915">RIGHT(IFERROR(VLOOKUP($B79,QR$4:QS$71,2,FALSE),""),2)</f>
      </c>
      <c r="QS79" s="55">
        <f t="shared" si="342"/>
      </c>
      <c r="QT79" s="54">
        <f t="shared" ref="QT79" si="1916">RIGHT(IFERROR(VLOOKUP($B79,QT$4:QU$71,2,FALSE),""),2)</f>
      </c>
      <c r="QU79" s="55">
        <f t="shared" si="342"/>
      </c>
      <c r="QV79" s="54">
        <f t="shared" ref="QV79" si="1917">RIGHT(IFERROR(VLOOKUP($B79,QV$4:QW$71,2,FALSE),""),2)</f>
      </c>
      <c r="QW79" s="55">
        <f t="shared" si="342"/>
      </c>
      <c r="QX79" s="54">
        <f t="shared" ref="QX79" si="1918">RIGHT(IFERROR(VLOOKUP($B79,QX$4:QY$71,2,FALSE),""),2)</f>
      </c>
      <c r="QY79" s="55">
        <f t="shared" si="342"/>
      </c>
      <c r="QZ79" s="54">
        <f t="shared" ref="QZ79" si="1919">RIGHT(IFERROR(VLOOKUP($B79,QZ$4:RA$71,2,FALSE),""),2)</f>
      </c>
      <c r="RA79" s="55">
        <f t="shared" si="342"/>
      </c>
      <c r="RB79" s="54">
        <f t="shared" ref="RB79" si="1920">RIGHT(IFERROR(VLOOKUP($B79,RB$4:RC$71,2,FALSE),""),2)</f>
      </c>
      <c r="RC79" s="55">
        <f t="shared" si="342"/>
      </c>
      <c r="RD79" s="54">
        <f t="shared" ref="RD79" si="1921">RIGHT(IFERROR(VLOOKUP($B79,RD$4:RE$71,2,FALSE),""),2)</f>
      </c>
      <c r="RE79" s="55">
        <f t="shared" si="342"/>
      </c>
      <c r="RF79" s="54">
        <f t="shared" ref="RF79" si="1922">RIGHT(IFERROR(VLOOKUP($B79,RF$4:RG$71,2,FALSE),""),2)</f>
      </c>
      <c r="RG79" s="55">
        <f t="shared" si="342"/>
      </c>
      <c r="RH79" s="54">
        <f t="shared" ref="RH79" si="1923">RIGHT(IFERROR(VLOOKUP($B79,RH$4:RI$71,2,FALSE),""),2)</f>
      </c>
      <c r="RI79" s="55">
        <f t="shared" si="342"/>
      </c>
      <c r="RJ79" s="54">
        <f t="shared" ref="RJ79" si="1924">RIGHT(IFERROR(VLOOKUP($B79,RJ$4:RK$71,2,FALSE),""),2)</f>
      </c>
      <c r="RK79" s="55">
        <f t="shared" si="342"/>
      </c>
      <c r="RL79" s="54">
        <f t="shared" ref="RL79" si="1925">RIGHT(IFERROR(VLOOKUP($B79,RL$4:RM$71,2,FALSE),""),2)</f>
      </c>
      <c r="RM79" s="55">
        <f t="shared" si="375"/>
      </c>
      <c r="RN79" s="54">
        <f t="shared" ref="RN79" si="1926">RIGHT(IFERROR(VLOOKUP($B79,RN$4:RO$71,2,FALSE),""),2)</f>
      </c>
      <c r="RO79" s="55">
        <f t="shared" si="375"/>
      </c>
      <c r="RP79" s="54">
        <f t="shared" ref="RP79" si="1927">RIGHT(IFERROR(VLOOKUP($B79,RP$4:RQ$71,2,FALSE),""),2)</f>
      </c>
      <c r="RQ79" s="55">
        <f t="shared" si="375"/>
      </c>
      <c r="RR79" s="54">
        <f t="shared" ref="RR79" si="1928">RIGHT(IFERROR(VLOOKUP($B79,RR$4:RS$71,2,FALSE),""),2)</f>
      </c>
      <c r="RS79" s="55">
        <f t="shared" si="375"/>
      </c>
      <c r="RT79" s="54">
        <f t="shared" ref="RT79" si="1929">RIGHT(IFERROR(VLOOKUP($B79,RT$4:RU$71,2,FALSE),""),2)</f>
      </c>
      <c r="RU79" s="55">
        <f t="shared" si="375"/>
      </c>
      <c r="RV79" s="54">
        <f t="shared" ref="RV79" si="1930">RIGHT(IFERROR(VLOOKUP($B79,RV$4:RW$71,2,FALSE),""),2)</f>
      </c>
      <c r="RW79" s="55">
        <f t="shared" si="375"/>
      </c>
      <c r="RX79" s="54">
        <f t="shared" ref="RX79" si="1931">RIGHT(IFERROR(VLOOKUP($B79,RX$4:RY$71,2,FALSE),""),2)</f>
      </c>
      <c r="RY79" s="55">
        <f t="shared" si="375"/>
      </c>
      <c r="RZ79" s="54">
        <f t="shared" ref="RZ79" si="1932">RIGHT(IFERROR(VLOOKUP($B79,RZ$4:SA$71,2,FALSE),""),2)</f>
      </c>
      <c r="SA79" s="55">
        <f t="shared" si="375"/>
      </c>
      <c r="SB79" s="54">
        <f t="shared" ref="SB79" si="1933">RIGHT(IFERROR(VLOOKUP($B79,SB$4:SC$71,2,FALSE),""),2)</f>
      </c>
      <c r="SC79" s="55">
        <f t="shared" si="375"/>
      </c>
      <c r="SD79" s="54">
        <f t="shared" ref="SD79" si="1934">RIGHT(IFERROR(VLOOKUP($B79,SD$4:SE$71,2,FALSE),""),2)</f>
      </c>
      <c r="SE79" s="55">
        <f t="shared" si="375"/>
      </c>
      <c r="SF79" s="54">
        <f t="shared" ref="SF79" si="1935">RIGHT(IFERROR(VLOOKUP($B79,SF$4:SG$71,2,FALSE),""),2)</f>
      </c>
      <c r="SG79" s="55">
        <f t="shared" si="375"/>
      </c>
      <c r="SH79" s="54">
        <f t="shared" ref="SH79" si="1936">RIGHT(IFERROR(VLOOKUP($B79,SH$4:SI$71,2,FALSE),""),2)</f>
      </c>
      <c r="SI79" s="55">
        <f t="shared" si="375"/>
      </c>
      <c r="SJ79" s="54">
        <f t="shared" ref="SJ79" si="1937">RIGHT(IFERROR(VLOOKUP($B79,SJ$4:SK$71,2,FALSE),""),2)</f>
      </c>
      <c r="SK79" s="55">
        <f t="shared" si="375"/>
      </c>
      <c r="SL79" s="54">
        <f t="shared" ref="SL79" si="1938">RIGHT(IFERROR(VLOOKUP($B79,SL$4:SM$71,2,FALSE),""),2)</f>
      </c>
      <c r="SM79" s="55">
        <f t="shared" si="375"/>
      </c>
      <c r="SN79" s="54">
        <f t="shared" ref="SN79" si="1939">RIGHT(IFERROR(VLOOKUP($B79,SN$4:SO$71,2,FALSE),""),2)</f>
      </c>
      <c r="SO79" s="55">
        <f t="shared" si="375"/>
      </c>
      <c r="SP79" s="54">
        <f t="shared" ref="SP79" si="1940">RIGHT(IFERROR(VLOOKUP($B79,SP$4:SQ$71,2,FALSE),""),2)</f>
      </c>
      <c r="SQ79" s="55">
        <f t="shared" si="375"/>
      </c>
      <c r="SR79" s="54">
        <f t="shared" ref="SR79" si="1941">RIGHT(IFERROR(VLOOKUP($B79,SR$4:SS$71,2,FALSE),""),2)</f>
      </c>
      <c r="SS79" s="55">
        <f t="shared" si="375"/>
      </c>
      <c r="ST79" s="54">
        <f t="shared" ref="ST79" si="1942">RIGHT(IFERROR(VLOOKUP($B79,ST$4:SU$71,2,FALSE),""),2)</f>
      </c>
      <c r="SU79" s="55">
        <f t="shared" si="375"/>
      </c>
      <c r="SV79" s="54">
        <f t="shared" ref="SV79" si="1943">RIGHT(IFERROR(VLOOKUP($B79,SV$4:SW$71,2,FALSE),""),2)</f>
      </c>
      <c r="SW79" s="55">
        <f t="shared" si="375"/>
      </c>
      <c r="SX79" s="54">
        <f t="shared" ref="SX79" si="1944">RIGHT(IFERROR(VLOOKUP($B79,SX$4:SY$71,2,FALSE),""),2)</f>
      </c>
      <c r="SY79" s="55">
        <f t="shared" si="375"/>
      </c>
      <c r="SZ79" s="54">
        <f t="shared" ref="SZ79" si="1945">RIGHT(IFERROR(VLOOKUP($B79,SZ$4:TA$71,2,FALSE),""),2)</f>
      </c>
      <c r="TA79" s="55">
        <f t="shared" si="375"/>
      </c>
      <c r="TB79" s="54">
        <f t="shared" ref="TB79" si="1946">RIGHT(IFERROR(VLOOKUP($B79,TB$4:TC$71,2,FALSE),""),2)</f>
      </c>
      <c r="TC79" s="55">
        <f t="shared" si="375"/>
      </c>
      <c r="TD79" s="54">
        <f t="shared" ref="TD79" si="1947">RIGHT(IFERROR(VLOOKUP($B79,TD$4:TE$71,2,FALSE),""),2)</f>
      </c>
      <c r="TE79" s="55">
        <f t="shared" si="375"/>
      </c>
      <c r="TF79" s="54">
        <f t="shared" ref="TF79" si="1948">RIGHT(IFERROR(VLOOKUP($B79,TF$4:TG$71,2,FALSE),""),2)</f>
      </c>
      <c r="TG79" s="55">
        <f t="shared" si="375"/>
      </c>
      <c r="TH79" s="54">
        <f t="shared" ref="TH79" si="1949">RIGHT(IFERROR(VLOOKUP($B79,TH$4:TI$71,2,FALSE),""),2)</f>
      </c>
      <c r="TI79" s="55">
        <f t="shared" si="375"/>
      </c>
      <c r="TJ79" s="54">
        <f t="shared" ref="TJ79" si="1950">RIGHT(IFERROR(VLOOKUP($B79,TJ$4:TK$71,2,FALSE),""),2)</f>
      </c>
      <c r="TK79" s="55">
        <f t="shared" si="375"/>
      </c>
      <c r="TL79" s="54">
        <f t="shared" ref="TL79" si="1951">RIGHT(IFERROR(VLOOKUP($B79,TL$4:TM$71,2,FALSE),""),2)</f>
      </c>
      <c r="TM79" s="55">
        <f t="shared" si="375"/>
      </c>
      <c r="TN79" s="54">
        <f t="shared" ref="TN79" si="1952">RIGHT(IFERROR(VLOOKUP($B79,TN$4:TO$71,2,FALSE),""),2)</f>
      </c>
      <c r="TO79" s="55">
        <f t="shared" si="375"/>
      </c>
      <c r="TP79" s="54">
        <f t="shared" ref="TP79" si="1953">RIGHT(IFERROR(VLOOKUP($B79,TP$4:TQ$71,2,FALSE),""),2)</f>
      </c>
      <c r="TQ79" s="55">
        <f t="shared" si="375"/>
      </c>
      <c r="TR79" s="54">
        <f t="shared" ref="TR79" si="1954">RIGHT(IFERROR(VLOOKUP($B79,TR$4:TS$71,2,FALSE),""),2)</f>
      </c>
      <c r="TS79" s="55">
        <f t="shared" si="375"/>
      </c>
      <c r="TT79" s="54">
        <f t="shared" ref="TT79" si="1955">RIGHT(IFERROR(VLOOKUP($B79,TT$4:TU$71,2,FALSE),""),2)</f>
      </c>
      <c r="TU79" s="55">
        <f t="shared" si="375"/>
      </c>
      <c r="TV79" s="54">
        <f t="shared" ref="TV79" si="1956">RIGHT(IFERROR(VLOOKUP($B79,TV$4:TW$71,2,FALSE),""),2)</f>
      </c>
      <c r="TW79" s="55">
        <f t="shared" si="375"/>
      </c>
      <c r="TX79" s="54">
        <f t="shared" ref="TX79" si="1957">RIGHT(IFERROR(VLOOKUP($B79,TX$4:TY$71,2,FALSE),""),2)</f>
      </c>
      <c r="TY79" s="55">
        <f t="shared" si="408"/>
      </c>
      <c r="TZ79" s="54">
        <f t="shared" ref="TZ79" si="1958">RIGHT(IFERROR(VLOOKUP($B79,TZ$4:UA$71,2,FALSE),""),2)</f>
      </c>
      <c r="UA79" s="55">
        <f t="shared" si="408"/>
      </c>
      <c r="UB79" s="54">
        <f t="shared" ref="UB79" si="1959">RIGHT(IFERROR(VLOOKUP($B79,UB$4:UC$71,2,FALSE),""),2)</f>
      </c>
      <c r="UC79" s="55">
        <f t="shared" si="408"/>
      </c>
      <c r="UD79" s="54">
        <f t="shared" ref="UD79" si="1960">RIGHT(IFERROR(VLOOKUP($B79,UD$4:UE$71,2,FALSE),""),2)</f>
      </c>
      <c r="UE79" s="55">
        <f t="shared" si="408"/>
      </c>
      <c r="UF79" s="54">
        <f t="shared" ref="UF79" si="1961">RIGHT(IFERROR(VLOOKUP($B79,UF$4:UG$71,2,FALSE),""),2)</f>
      </c>
      <c r="UG79" s="55">
        <f t="shared" si="408"/>
      </c>
      <c r="UH79" s="54">
        <f t="shared" ref="UH79" si="1962">RIGHT(IFERROR(VLOOKUP($B79,UH$4:UI$71,2,FALSE),""),2)</f>
      </c>
      <c r="UI79" s="55">
        <f t="shared" si="408"/>
      </c>
      <c r="UJ79" s="54">
        <f t="shared" ref="UJ79" si="1963">RIGHT(IFERROR(VLOOKUP($B79,UJ$4:UK$71,2,FALSE),""),2)</f>
      </c>
      <c r="UK79" s="55">
        <f t="shared" si="408"/>
      </c>
      <c r="UL79" s="54">
        <f t="shared" ref="UL79" si="1964">RIGHT(IFERROR(VLOOKUP($B79,UL$4:UM$71,2,FALSE),""),2)</f>
      </c>
      <c r="UM79" s="55">
        <f t="shared" si="408"/>
      </c>
      <c r="UN79" s="54">
        <f t="shared" ref="UN79" si="1965">RIGHT(IFERROR(VLOOKUP($B79,UN$4:UO$71,2,FALSE),""),2)</f>
      </c>
      <c r="UO79" s="55">
        <f t="shared" si="408"/>
      </c>
      <c r="UP79" s="54">
        <f t="shared" ref="UP79" si="1966">RIGHT(IFERROR(VLOOKUP($B79,UP$4:UQ$71,2,FALSE),""),2)</f>
      </c>
      <c r="UQ79" s="55">
        <f t="shared" si="408"/>
      </c>
      <c r="UR79" s="54">
        <f t="shared" ref="UR79" si="1967">RIGHT(IFERROR(VLOOKUP($B79,UR$4:US$71,2,FALSE),""),2)</f>
      </c>
      <c r="US79" s="55">
        <f t="shared" si="408"/>
      </c>
      <c r="UT79" s="54">
        <f t="shared" ref="UT79" si="1968">RIGHT(IFERROR(VLOOKUP($B79,UT$4:UU$71,2,FALSE),""),2)</f>
      </c>
      <c r="UU79" s="55">
        <f t="shared" si="408"/>
      </c>
      <c r="UV79" s="54">
        <f t="shared" ref="UV79" si="1969">RIGHT(IFERROR(VLOOKUP($B79,UV$4:UW$71,2,FALSE),""),2)</f>
      </c>
      <c r="UW79" s="55">
        <f t="shared" si="408"/>
      </c>
      <c r="UX79" s="54">
        <f t="shared" ref="UX79" si="1970">RIGHT(IFERROR(VLOOKUP($B79,UX$4:UY$71,2,FALSE),""),2)</f>
      </c>
      <c r="UY79" s="55">
        <f t="shared" si="408"/>
      </c>
      <c r="UZ79" s="54">
        <f t="shared" ref="UZ79" si="1971">RIGHT(IFERROR(VLOOKUP($B79,UZ$4:VA$71,2,FALSE),""),2)</f>
      </c>
      <c r="VA79" s="55">
        <f t="shared" si="408"/>
      </c>
      <c r="VB79" s="54">
        <f t="shared" ref="VB79" si="1972">RIGHT(IFERROR(VLOOKUP($B79,VB$4:VC$71,2,FALSE),""),2)</f>
      </c>
      <c r="VC79" s="55">
        <f t="shared" si="408"/>
      </c>
      <c r="VD79" s="54">
        <f t="shared" ref="VD79" si="1973">RIGHT(IFERROR(VLOOKUP($B79,VD$4:VE$71,2,FALSE),""),2)</f>
      </c>
      <c r="VE79" s="55">
        <f t="shared" si="408"/>
      </c>
      <c r="VF79" s="54">
        <f t="shared" ref="VF79" si="1974">RIGHT(IFERROR(VLOOKUP($B79,VF$4:VG$71,2,FALSE),""),2)</f>
      </c>
      <c r="VG79" s="55">
        <f t="shared" si="408"/>
      </c>
      <c r="VH79" s="54">
        <f t="shared" ref="VH79" si="1975">RIGHT(IFERROR(VLOOKUP($B79,VH$4:VI$71,2,FALSE),""),2)</f>
      </c>
      <c r="VI79" s="55">
        <f t="shared" si="408"/>
      </c>
      <c r="VJ79" s="54">
        <f t="shared" ref="VJ79" si="1976">RIGHT(IFERROR(VLOOKUP($B79,VJ$4:VK$71,2,FALSE),""),2)</f>
      </c>
      <c r="VK79" s="55">
        <f t="shared" si="408"/>
      </c>
      <c r="VL79" s="54">
        <f t="shared" ref="VL79" si="1977">RIGHT(IFERROR(VLOOKUP($B79,VL$4:VM$71,2,FALSE),""),2)</f>
      </c>
      <c r="VM79" s="55">
        <f t="shared" si="408"/>
      </c>
      <c r="VN79" s="54">
        <f t="shared" ref="VN79" si="1978">RIGHT(IFERROR(VLOOKUP($B79,VN$4:VO$71,2,FALSE),""),2)</f>
      </c>
      <c r="VO79" s="55">
        <f t="shared" si="408"/>
      </c>
      <c r="VP79" s="54">
        <f t="shared" ref="VP79" si="1979">RIGHT(IFERROR(VLOOKUP($B79,VP$4:VQ$71,2,FALSE),""),2)</f>
      </c>
      <c r="VQ79" s="55">
        <f t="shared" si="408"/>
      </c>
      <c r="VR79" s="54">
        <f t="shared" ref="VR79" si="1980">RIGHT(IFERROR(VLOOKUP($B79,VR$4:VS$71,2,FALSE),""),2)</f>
      </c>
      <c r="VS79" s="55">
        <f t="shared" si="408"/>
      </c>
      <c r="VT79" s="54">
        <f t="shared" ref="VT79" si="1981">RIGHT(IFERROR(VLOOKUP($B79,VT$4:VU$71,2,FALSE),""),2)</f>
      </c>
      <c r="VU79" s="55">
        <f t="shared" si="408"/>
      </c>
      <c r="VV79" s="54">
        <f t="shared" ref="VV79" si="1982">RIGHT(IFERROR(VLOOKUP($B79,VV$4:VW$71,2,FALSE),""),2)</f>
      </c>
      <c r="VW79" s="55">
        <f t="shared" si="408"/>
      </c>
      <c r="VX79" s="54">
        <f t="shared" ref="VX79" si="1983">RIGHT(IFERROR(VLOOKUP($B79,VX$4:VY$71,2,FALSE),""),2)</f>
      </c>
      <c r="VY79" s="55">
        <f t="shared" si="408"/>
      </c>
      <c r="VZ79" s="54">
        <f t="shared" ref="VZ79" si="1984">RIGHT(IFERROR(VLOOKUP($B79,VZ$4:WA$71,2,FALSE),""),2)</f>
      </c>
      <c r="WA79" s="55">
        <f t="shared" si="408"/>
      </c>
      <c r="WB79" s="54">
        <f t="shared" ref="WB79" si="1985">RIGHT(IFERROR(VLOOKUP($B79,WB$4:WC$71,2,FALSE),""),2)</f>
      </c>
      <c r="WC79" s="55">
        <f t="shared" si="408"/>
      </c>
      <c r="WD79" s="54">
        <f t="shared" ref="WD79" si="1986">RIGHT(IFERROR(VLOOKUP($B79,WD$4:WE$71,2,FALSE),""),2)</f>
      </c>
      <c r="WE79" s="55">
        <f t="shared" si="408"/>
      </c>
      <c r="WF79" s="54">
        <f t="shared" ref="WF79" si="1987">RIGHT(IFERROR(VLOOKUP($B79,WF$4:WG$71,2,FALSE),""),2)</f>
      </c>
      <c r="WG79" s="55">
        <f t="shared" si="408"/>
      </c>
      <c r="WH79" s="54">
        <f t="shared" ref="WH79" si="1988">RIGHT(IFERROR(VLOOKUP($B79,WH$4:WI$71,2,FALSE),""),2)</f>
      </c>
      <c r="WI79" s="55">
        <f t="shared" si="408"/>
      </c>
      <c r="WJ79" s="54">
        <f t="shared" ref="WJ79" si="1989">RIGHT(IFERROR(VLOOKUP($B79,WJ$4:WK$71,2,FALSE),""),2)</f>
      </c>
      <c r="WK79" s="55">
        <f t="shared" si="441"/>
      </c>
      <c r="WL79" s="54">
        <f t="shared" ref="WL79" si="1990">RIGHT(IFERROR(VLOOKUP($B79,WL$4:WM$71,2,FALSE),""),2)</f>
      </c>
      <c r="WM79" s="55">
        <f t="shared" si="441"/>
      </c>
      <c r="WN79" s="54">
        <f t="shared" ref="WN79" si="1991">RIGHT(IFERROR(VLOOKUP($B79,WN$4:WO$71,2,FALSE),""),2)</f>
      </c>
      <c r="WO79" s="55">
        <f t="shared" si="441"/>
      </c>
      <c r="WP79" s="54">
        <f t="shared" ref="WP79" si="1992">RIGHT(IFERROR(VLOOKUP($B79,WP$4:WQ$71,2,FALSE),""),2)</f>
      </c>
      <c r="WQ79" s="55">
        <f t="shared" si="441"/>
      </c>
      <c r="WR79" s="54">
        <f t="shared" ref="WR79" si="1993">RIGHT(IFERROR(VLOOKUP($B79,WR$4:WS$71,2,FALSE),""),2)</f>
      </c>
      <c r="WS79" s="55">
        <f t="shared" si="441"/>
      </c>
      <c r="WT79" s="54">
        <f t="shared" ref="WT79" si="1994">RIGHT(IFERROR(VLOOKUP($B79,WT$4:WU$71,2,FALSE),""),2)</f>
      </c>
      <c r="WU79" s="55">
        <f t="shared" si="441"/>
      </c>
      <c r="WV79" s="54">
        <f t="shared" ref="WV79" si="1995">RIGHT(IFERROR(VLOOKUP($B79,WV$4:WW$71,2,FALSE),""),2)</f>
      </c>
      <c r="WW79" s="55">
        <f t="shared" si="441"/>
      </c>
      <c r="WX79" s="54">
        <f t="shared" ref="WX79" si="1996">RIGHT(IFERROR(VLOOKUP($B79,WX$4:WY$71,2,FALSE),""),2)</f>
      </c>
      <c r="WY79" s="55">
        <f t="shared" si="441"/>
      </c>
      <c r="WZ79" s="54">
        <f t="shared" ref="WZ79" si="1997">RIGHT(IFERROR(VLOOKUP($B79,WZ$4:XA$71,2,FALSE),""),2)</f>
      </c>
      <c r="XA79" s="55">
        <f t="shared" si="441"/>
      </c>
      <c r="XB79" s="54">
        <f t="shared" ref="XB79" si="1998">RIGHT(IFERROR(VLOOKUP($B79,XB$4:XC$71,2,FALSE),""),2)</f>
      </c>
      <c r="XC79" s="55">
        <f t="shared" si="441"/>
      </c>
      <c r="XD79" s="54">
        <f t="shared" ref="XD79" si="1999">RIGHT(IFERROR(VLOOKUP($B79,XD$4:XE$71,2,FALSE),""),2)</f>
      </c>
      <c r="XE79" s="55">
        <f t="shared" si="441"/>
      </c>
      <c r="XF79" s="54">
        <f t="shared" ref="XF79" si="2000">RIGHT(IFERROR(VLOOKUP($B79,XF$4:XG$71,2,FALSE),""),2)</f>
      </c>
      <c r="XG79" s="55">
        <f t="shared" si="441"/>
      </c>
      <c r="XH79" s="54">
        <f t="shared" ref="XH79" si="2001">RIGHT(IFERROR(VLOOKUP($B79,XH$4:XI$71,2,FALSE),""),2)</f>
      </c>
      <c r="XI79" s="55">
        <f t="shared" si="441"/>
      </c>
      <c r="XJ79" s="54">
        <f t="shared" ref="XJ79" si="2002">RIGHT(IFERROR(VLOOKUP($B79,XJ$4:XK$71,2,FALSE),""),2)</f>
      </c>
      <c r="XK79" s="55">
        <f t="shared" si="441"/>
      </c>
      <c r="XL79" s="54">
        <f t="shared" ref="XL79" si="2003">RIGHT(IFERROR(VLOOKUP($B79,XL$4:XM$71,2,FALSE),""),2)</f>
      </c>
      <c r="XM79" s="55">
        <f t="shared" si="441"/>
      </c>
      <c r="XN79" s="54">
        <f t="shared" ref="XN79" si="2004">RIGHT(IFERROR(VLOOKUP($B79,XN$4:XO$71,2,FALSE),""),2)</f>
      </c>
      <c r="XO79" s="55">
        <f t="shared" si="441"/>
      </c>
      <c r="XP79" s="54">
        <f t="shared" ref="XP79" si="2005">RIGHT(IFERROR(VLOOKUP($B79,XP$4:XQ$71,2,FALSE),""),2)</f>
      </c>
      <c r="XQ79" s="55">
        <f t="shared" si="441"/>
      </c>
      <c r="XR79" s="54">
        <f t="shared" ref="XR79" si="2006">RIGHT(IFERROR(VLOOKUP($B79,XR$4:XS$71,2,FALSE),""),2)</f>
      </c>
      <c r="XS79" s="55">
        <f t="shared" si="441"/>
      </c>
      <c r="XT79" s="54">
        <f t="shared" ref="XT79" si="2007">RIGHT(IFERROR(VLOOKUP($B79,XT$4:XU$71,2,FALSE),""),2)</f>
      </c>
      <c r="XU79" s="55">
        <f t="shared" si="441"/>
      </c>
      <c r="XV79" s="54">
        <f t="shared" ref="XV79" si="2008">RIGHT(IFERROR(VLOOKUP($B79,XV$4:XW$71,2,FALSE),""),2)</f>
      </c>
      <c r="XW79" s="55">
        <f t="shared" si="441"/>
      </c>
      <c r="XX79" s="54">
        <f t="shared" ref="XX79" si="2009">RIGHT(IFERROR(VLOOKUP($B79,XX$4:XY$71,2,FALSE),""),2)</f>
      </c>
      <c r="XY79" s="55">
        <f t="shared" si="441"/>
      </c>
      <c r="XZ79" s="54">
        <f t="shared" ref="XZ79" si="2010">RIGHT(IFERROR(VLOOKUP($B79,XZ$4:YA$71,2,FALSE),""),2)</f>
      </c>
      <c r="YA79" s="55">
        <f t="shared" si="441"/>
      </c>
      <c r="YB79" s="54">
        <f t="shared" ref="YB79" si="2011">RIGHT(IFERROR(VLOOKUP($B79,YB$4:YC$71,2,FALSE),""),2)</f>
      </c>
      <c r="YC79" s="55">
        <f t="shared" si="441"/>
      </c>
      <c r="YD79" s="54">
        <f t="shared" ref="YD79" si="2012">RIGHT(IFERROR(VLOOKUP($B79,YD$4:YE$71,2,FALSE),""),2)</f>
      </c>
      <c r="YE79" s="55">
        <f t="shared" si="441"/>
      </c>
      <c r="YF79" s="54">
        <f t="shared" ref="YF79" si="2013">RIGHT(IFERROR(VLOOKUP($B79,YF$4:YG$71,2,FALSE),""),2)</f>
      </c>
      <c r="YG79" s="55">
        <f t="shared" si="441"/>
      </c>
      <c r="YH79" s="54">
        <f t="shared" ref="YH79" si="2014">RIGHT(IFERROR(VLOOKUP($B79,YH$4:YI$71,2,FALSE),""),2)</f>
      </c>
      <c r="YI79" s="55">
        <f t="shared" si="441"/>
      </c>
      <c r="YJ79" s="54">
        <f t="shared" ref="YJ79" si="2015">RIGHT(IFERROR(VLOOKUP($B79,YJ$4:YK$71,2,FALSE),""),2)</f>
      </c>
      <c r="YK79" s="55">
        <f t="shared" si="441"/>
      </c>
      <c r="YL79" s="54">
        <f t="shared" ref="YL79" si="2016">RIGHT(IFERROR(VLOOKUP($B79,YL$4:YM$71,2,FALSE),""),2)</f>
      </c>
      <c r="YM79" s="55">
        <f t="shared" si="441"/>
      </c>
      <c r="YN79" s="54">
        <f t="shared" ref="YN79" si="2017">RIGHT(IFERROR(VLOOKUP($B79,YN$4:YO$71,2,FALSE),""),2)</f>
      </c>
      <c r="YO79" s="55">
        <f t="shared" si="441"/>
      </c>
      <c r="YP79" s="54">
        <f t="shared" ref="YP79" si="2018">RIGHT(IFERROR(VLOOKUP($B79,YP$4:YQ$71,2,FALSE),""),2)</f>
      </c>
      <c r="YQ79" s="55">
        <f t="shared" si="441"/>
      </c>
      <c r="YR79" s="54">
        <f t="shared" ref="YR79" si="2019">RIGHT(IFERROR(VLOOKUP($B79,YR$4:YS$71,2,FALSE),""),2)</f>
      </c>
      <c r="YS79" s="55">
        <f t="shared" si="441"/>
      </c>
      <c r="YT79" s="54">
        <f t="shared" ref="YT79" si="2020">RIGHT(IFERROR(VLOOKUP($B79,YT$4:YU$71,2,FALSE),""),2)</f>
      </c>
      <c r="YU79" s="55">
        <f t="shared" si="441"/>
      </c>
      <c r="YV79" s="54">
        <f t="shared" ref="YV79" si="2021">RIGHT(IFERROR(VLOOKUP($B79,YV$4:YW$71,2,FALSE),""),2)</f>
      </c>
      <c r="YW79" s="55">
        <f t="shared" si="474"/>
      </c>
      <c r="YX79" s="54">
        <f t="shared" ref="YX79" si="2022">RIGHT(IFERROR(VLOOKUP($B79,YX$4:YY$71,2,FALSE),""),2)</f>
      </c>
      <c r="YY79" s="55">
        <f t="shared" si="474"/>
      </c>
      <c r="YZ79" s="54">
        <f t="shared" ref="YZ79" si="2023">RIGHT(IFERROR(VLOOKUP($B79,YZ$4:ZA$71,2,FALSE),""),2)</f>
      </c>
      <c r="ZA79" s="55">
        <f t="shared" si="474"/>
      </c>
      <c r="ZB79" s="54">
        <f t="shared" ref="ZB79" si="2024">RIGHT(IFERROR(VLOOKUP($B79,ZB$4:ZC$71,2,FALSE),""),2)</f>
      </c>
      <c r="ZC79" s="55">
        <f t="shared" si="474"/>
      </c>
      <c r="ZD79" s="54">
        <f t="shared" ref="ZD79" si="2025">RIGHT(IFERROR(VLOOKUP($B79,ZD$4:ZE$71,2,FALSE),""),2)</f>
      </c>
      <c r="ZE79" s="55">
        <f t="shared" si="474"/>
      </c>
      <c r="ZF79" s="54">
        <f t="shared" ref="ZF79" si="2026">RIGHT(IFERROR(VLOOKUP($B79,ZF$4:ZG$71,2,FALSE),""),2)</f>
      </c>
      <c r="ZG79" s="55">
        <f t="shared" si="474"/>
      </c>
      <c r="ZH79" s="54">
        <f t="shared" ref="ZH79" si="2027">RIGHT(IFERROR(VLOOKUP($B79,ZH$4:ZI$71,2,FALSE),""),2)</f>
      </c>
      <c r="ZI79" s="55">
        <f t="shared" si="474"/>
      </c>
      <c r="ZJ79" s="54">
        <f t="shared" ref="ZJ79" si="2028">RIGHT(IFERROR(VLOOKUP($B79,ZJ$4:ZK$71,2,FALSE),""),2)</f>
      </c>
      <c r="ZK79" s="55">
        <f t="shared" si="474"/>
      </c>
      <c r="ZL79" s="54">
        <f t="shared" ref="ZL79" si="2029">RIGHT(IFERROR(VLOOKUP($B79,ZL$4:ZM$71,2,FALSE),""),2)</f>
      </c>
      <c r="ZM79" s="55">
        <f t="shared" si="474"/>
      </c>
      <c r="ZN79" s="54">
        <f t="shared" ref="ZN79" si="2030">RIGHT(IFERROR(VLOOKUP($B79,ZN$4:ZO$71,2,FALSE),""),2)</f>
      </c>
      <c r="ZO79" s="55">
        <f t="shared" si="474"/>
      </c>
      <c r="ZP79" s="54">
        <f t="shared" ref="ZP79" si="2031">RIGHT(IFERROR(VLOOKUP($B79,ZP$4:ZQ$71,2,FALSE),""),2)</f>
      </c>
      <c r="ZQ79" s="55">
        <f t="shared" si="474"/>
      </c>
      <c r="ZR79" s="54">
        <f t="shared" ref="ZR79" si="2032">RIGHT(IFERROR(VLOOKUP($B79,ZR$4:ZS$71,2,FALSE),""),2)</f>
      </c>
      <c r="ZS79" s="55">
        <f t="shared" si="474"/>
      </c>
      <c r="ZT79" s="54">
        <f t="shared" ref="ZT79" si="2033">RIGHT(IFERROR(VLOOKUP($B79,ZT$4:ZU$71,2,FALSE),""),2)</f>
      </c>
      <c r="ZU79" s="55">
        <f t="shared" si="474"/>
      </c>
      <c r="ZV79" s="54">
        <f t="shared" ref="ZV79" si="2034">RIGHT(IFERROR(VLOOKUP($B79,ZV$4:ZW$71,2,FALSE),""),2)</f>
      </c>
      <c r="ZW79" s="55">
        <f t="shared" si="474"/>
      </c>
      <c r="ZX79" s="54">
        <f t="shared" ref="ZX79" si="2035">RIGHT(IFERROR(VLOOKUP($B79,ZX$4:ZY$71,2,FALSE),""),2)</f>
      </c>
      <c r="ZY79" s="55">
        <f t="shared" si="474"/>
      </c>
      <c r="ZZ79" s="54">
        <f t="shared" ref="ZZ79" si="2036">RIGHT(IFERROR(VLOOKUP($B79,ZZ$4:AAA$71,2,FALSE),""),2)</f>
      </c>
      <c r="AAA79" s="55">
        <f t="shared" si="474"/>
      </c>
      <c r="AAB79" s="54">
        <f t="shared" ref="AAB79" si="2037">RIGHT(IFERROR(VLOOKUP($B79,AAB$4:AAC$71,2,FALSE),""),2)</f>
      </c>
      <c r="AAC79" s="55">
        <f t="shared" si="474"/>
      </c>
      <c r="AAD79" s="54">
        <f t="shared" ref="AAD79" si="2038">RIGHT(IFERROR(VLOOKUP($B79,AAD$4:AAE$71,2,FALSE),""),2)</f>
      </c>
      <c r="AAE79" s="55">
        <f t="shared" si="474"/>
      </c>
      <c r="AAF79" s="54">
        <f t="shared" ref="AAF79" si="2039">RIGHT(IFERROR(VLOOKUP($B79,AAF$4:AAG$71,2,FALSE),""),2)</f>
      </c>
      <c r="AAG79" s="55">
        <f t="shared" si="474"/>
      </c>
      <c r="AAH79" s="54">
        <f t="shared" ref="AAH79" si="2040">RIGHT(IFERROR(VLOOKUP($B79,AAH$4:AAI$71,2,FALSE),""),2)</f>
      </c>
      <c r="AAI79" s="55">
        <f t="shared" si="474"/>
      </c>
      <c r="AAJ79" s="54">
        <f t="shared" ref="AAJ79" si="2041">RIGHT(IFERROR(VLOOKUP($B79,AAJ$4:AAK$71,2,FALSE),""),2)</f>
      </c>
      <c r="AAK79" s="55">
        <f t="shared" si="474"/>
      </c>
      <c r="AAL79" s="54">
        <f t="shared" ref="AAL79" si="2042">RIGHT(IFERROR(VLOOKUP($B79,AAL$4:AAM$71,2,FALSE),""),2)</f>
      </c>
      <c r="AAM79" s="55">
        <f t="shared" si="474"/>
      </c>
      <c r="AAN79" s="54">
        <f t="shared" ref="AAN79" si="2043">RIGHT(IFERROR(VLOOKUP($B79,AAN$4:AAO$71,2,FALSE),""),2)</f>
      </c>
      <c r="AAO79" s="55">
        <f t="shared" si="474"/>
      </c>
      <c r="AAP79" s="54">
        <f t="shared" ref="AAP79" si="2044">RIGHT(IFERROR(VLOOKUP($B79,AAP$4:AAQ$71,2,FALSE),""),2)</f>
      </c>
      <c r="AAQ79" s="55">
        <f t="shared" si="474"/>
      </c>
      <c r="AAR79" s="54">
        <f t="shared" ref="AAR79" si="2045">RIGHT(IFERROR(VLOOKUP($B79,AAR$4:AAS$71,2,FALSE),""),2)</f>
      </c>
      <c r="AAS79" s="55">
        <f t="shared" si="474"/>
      </c>
      <c r="AAT79" s="54">
        <f t="shared" ref="AAT79" si="2046">RIGHT(IFERROR(VLOOKUP($B79,AAT$4:AAU$71,2,FALSE),""),2)</f>
      </c>
      <c r="AAU79" s="55">
        <f t="shared" si="474"/>
      </c>
      <c r="AAV79" s="54">
        <f t="shared" ref="AAV79" si="2047">RIGHT(IFERROR(VLOOKUP($B79,AAV$4:AAW$71,2,FALSE),""),2)</f>
      </c>
      <c r="AAW79" s="55">
        <f t="shared" si="474"/>
      </c>
      <c r="AAX79" s="54">
        <f t="shared" ref="AAX79" si="2048">RIGHT(IFERROR(VLOOKUP($B79,AAX$4:AAY$71,2,FALSE),""),2)</f>
      </c>
      <c r="AAY79" s="55">
        <f t="shared" si="474"/>
      </c>
      <c r="AAZ79" s="54">
        <f t="shared" ref="AAZ79" si="2049">RIGHT(IFERROR(VLOOKUP($B79,AAZ$4:ABA$71,2,FALSE),""),2)</f>
      </c>
      <c r="ABA79" s="55">
        <f t="shared" si="474"/>
      </c>
      <c r="ABB79" s="54">
        <f t="shared" ref="ABB79" si="2050">RIGHT(IFERROR(VLOOKUP($B79,ABB$4:ABC$71,2,FALSE),""),2)</f>
      </c>
      <c r="ABC79" s="55">
        <f t="shared" si="474"/>
      </c>
      <c r="ABD79" s="54">
        <f t="shared" ref="ABD79" si="2051">RIGHT(IFERROR(VLOOKUP($B79,ABD$4:ABE$71,2,FALSE),""),2)</f>
      </c>
      <c r="ABE79" s="55">
        <f t="shared" si="474"/>
      </c>
      <c r="ABF79" s="54">
        <f t="shared" ref="ABF79" si="2052">RIGHT(IFERROR(VLOOKUP($B79,ABF$4:ABG$71,2,FALSE),""),2)</f>
      </c>
      <c r="ABG79" s="55">
        <f t="shared" si="474"/>
      </c>
      <c r="ABH79" s="54">
        <f t="shared" ref="ABH79" si="2053">RIGHT(IFERROR(VLOOKUP($B79,ABH$4:ABI$71,2,FALSE),""),2)</f>
      </c>
      <c r="ABI79" s="55">
        <f t="shared" si="507"/>
      </c>
      <c r="ABJ79" s="54">
        <f t="shared" ref="ABJ79" si="2054">RIGHT(IFERROR(VLOOKUP($B79,ABJ$4:ABK$71,2,FALSE),""),2)</f>
      </c>
      <c r="ABK79" s="55">
        <f t="shared" si="507"/>
      </c>
      <c r="ABL79" s="54">
        <f t="shared" ref="ABL79" si="2055">RIGHT(IFERROR(VLOOKUP($B79,ABL$4:ABM$71,2,FALSE),""),2)</f>
      </c>
      <c r="ABM79" s="55">
        <f t="shared" si="507"/>
      </c>
      <c r="ABN79" s="54">
        <f t="shared" ref="ABN79" si="2056">RIGHT(IFERROR(VLOOKUP($B79,ABN$4:ABO$71,2,FALSE),""),2)</f>
      </c>
      <c r="ABO79" s="55">
        <f t="shared" si="507"/>
      </c>
      <c r="ABP79" s="54">
        <f t="shared" ref="ABP79" si="2057">RIGHT(IFERROR(VLOOKUP($B79,ABP$4:ABQ$71,2,FALSE),""),2)</f>
      </c>
      <c r="ABQ79" s="55">
        <f t="shared" si="507"/>
      </c>
      <c r="ABR79" s="54">
        <f t="shared" ref="ABR79" si="2058">RIGHT(IFERROR(VLOOKUP($B79,ABR$4:ABS$71,2,FALSE),""),2)</f>
      </c>
      <c r="ABS79" s="55">
        <f t="shared" si="507"/>
      </c>
      <c r="ABT79" s="54">
        <f t="shared" ref="ABT79" si="2059">RIGHT(IFERROR(VLOOKUP($B79,ABT$4:ABU$71,2,FALSE),""),2)</f>
      </c>
      <c r="ABU79" s="55">
        <f t="shared" si="507"/>
      </c>
      <c r="ABV79" s="54">
        <f t="shared" ref="ABV79" si="2060">RIGHT(IFERROR(VLOOKUP($B79,ABV$4:ABW$71,2,FALSE),""),2)</f>
      </c>
      <c r="ABW79" s="55">
        <f t="shared" si="507"/>
      </c>
      <c r="ABX79" s="54">
        <f t="shared" ref="ABX79" si="2061">RIGHT(IFERROR(VLOOKUP($B79,ABX$4:ABY$71,2,FALSE),""),2)</f>
      </c>
      <c r="ABY79" s="55">
        <f t="shared" si="507"/>
      </c>
      <c r="ABZ79" s="54">
        <f t="shared" ref="ABZ79" si="2062">RIGHT(IFERROR(VLOOKUP($B79,ABZ$4:ACA$71,2,FALSE),""),2)</f>
      </c>
      <c r="ACA79" s="55">
        <f t="shared" si="507"/>
      </c>
      <c r="ACB79" s="54">
        <f t="shared" ref="ACB79" si="2063">RIGHT(IFERROR(VLOOKUP($B79,ACB$4:ACC$71,2,FALSE),""),2)</f>
      </c>
      <c r="ACC79" s="55">
        <f t="shared" si="507"/>
      </c>
      <c r="ACD79" s="54">
        <f t="shared" ref="ACD79" si="2064">RIGHT(IFERROR(VLOOKUP($B79,ACD$4:ACE$71,2,FALSE),""),2)</f>
      </c>
      <c r="ACE79" s="55">
        <f t="shared" si="507"/>
      </c>
      <c r="ACF79" s="54">
        <f t="shared" ref="ACF79" si="2065">RIGHT(IFERROR(VLOOKUP($B79,ACF$4:ACG$71,2,FALSE),""),2)</f>
      </c>
      <c r="ACG79" s="55">
        <f t="shared" si="507"/>
      </c>
      <c r="ACH79" s="54">
        <f t="shared" ref="ACH79" si="2066">RIGHT(IFERROR(VLOOKUP($B79,ACH$4:ACI$71,2,FALSE),""),2)</f>
      </c>
      <c r="ACI79" s="55">
        <f t="shared" si="507"/>
      </c>
      <c r="ACJ79" s="54">
        <f t="shared" ref="ACJ79" si="2067">RIGHT(IFERROR(VLOOKUP($B79,ACJ$4:ACK$71,2,FALSE),""),2)</f>
      </c>
      <c r="ACK79" s="55">
        <f t="shared" si="507"/>
      </c>
      <c r="ACL79" s="54">
        <f t="shared" ref="ACL79" si="2068">RIGHT(IFERROR(VLOOKUP($B79,ACL$4:ACM$71,2,FALSE),""),2)</f>
      </c>
      <c r="ACM79" s="55">
        <f t="shared" si="507"/>
      </c>
      <c r="ACN79" s="54">
        <f t="shared" ref="ACN79" si="2069">RIGHT(IFERROR(VLOOKUP($B79,ACN$4:ACO$71,2,FALSE),""),2)</f>
      </c>
      <c r="ACO79" s="55">
        <f t="shared" si="507"/>
      </c>
      <c r="ACP79" s="54">
        <f t="shared" ref="ACP79" si="2070">RIGHT(IFERROR(VLOOKUP($B79,ACP$4:ACQ$71,2,FALSE),""),2)</f>
      </c>
      <c r="ACQ79" s="55">
        <f t="shared" si="507"/>
      </c>
      <c r="ACR79" s="54">
        <f t="shared" ref="ACR79" si="2071">RIGHT(IFERROR(VLOOKUP($B79,ACR$4:ACS$71,2,FALSE),""),2)</f>
      </c>
      <c r="ACS79" s="55">
        <f t="shared" si="507"/>
      </c>
      <c r="ACT79" s="54">
        <f t="shared" ref="ACT79" si="2072">RIGHT(IFERROR(VLOOKUP($B79,ACT$4:ACU$71,2,FALSE),""),2)</f>
      </c>
      <c r="ACU79" s="55">
        <f t="shared" si="507"/>
      </c>
      <c r="ACV79" s="54">
        <f t="shared" ref="ACV79" si="2073">RIGHT(IFERROR(VLOOKUP($B79,ACV$4:ACW$71,2,FALSE),""),2)</f>
      </c>
      <c r="ACW79" s="55">
        <f t="shared" si="507"/>
      </c>
      <c r="ACX79" s="54">
        <f t="shared" ref="ACX79" si="2074">RIGHT(IFERROR(VLOOKUP($B79,ACX$4:ACY$71,2,FALSE),""),2)</f>
      </c>
      <c r="ACY79" s="55">
        <f t="shared" si="507"/>
      </c>
      <c r="ACZ79" s="54">
        <f t="shared" ref="ACZ79" si="2075">RIGHT(IFERROR(VLOOKUP($B79,ACZ$4:ADA$71,2,FALSE),""),2)</f>
      </c>
      <c r="ADA79" s="55">
        <f t="shared" si="507"/>
      </c>
      <c r="ADB79" s="54">
        <f t="shared" ref="ADB79" si="2076">RIGHT(IFERROR(VLOOKUP($B79,ADB$4:ADC$71,2,FALSE),""),2)</f>
      </c>
      <c r="ADC79" s="55">
        <f t="shared" si="507"/>
      </c>
      <c r="ADD79" s="54">
        <f t="shared" ref="ADD79" si="2077">RIGHT(IFERROR(VLOOKUP($B79,ADD$4:ADE$71,2,FALSE),""),2)</f>
      </c>
      <c r="ADE79" s="55">
        <f t="shared" si="507"/>
      </c>
      <c r="ADF79" s="54">
        <f t="shared" ref="ADF79" si="2078">RIGHT(IFERROR(VLOOKUP($B79,ADF$4:ADG$71,2,FALSE),""),2)</f>
      </c>
      <c r="ADG79" s="55">
        <f t="shared" si="507"/>
      </c>
    </row>
    <row r="80" spans="1:787" ht="20.25" hidden="1" customHeight="1">
      <c r="A80" s="112">
        <v>8</v>
      </c>
      <c r="B80" s="115">
        <f>学年と名前を結合するシート!D9</f>
      </c>
      <c r="C80" s="113"/>
      <c r="D80" s="54">
        <f t="shared" si="533"/>
      </c>
      <c r="E80" s="55">
        <f t="shared" si="534"/>
      </c>
      <c r="F80" s="54">
        <f t="shared" si="793"/>
      </c>
      <c r="G80" s="55">
        <f t="shared" si="1"/>
      </c>
      <c r="H80" s="54">
        <f t="shared" si="793"/>
      </c>
      <c r="I80" s="55">
        <f t="shared" si="3"/>
      </c>
      <c r="J80" s="54">
        <f t="shared" si="793"/>
      </c>
      <c r="K80" s="55">
        <f t="shared" si="5"/>
      </c>
      <c r="L80" s="54">
        <f t="shared" si="793"/>
      </c>
      <c r="M80" s="55">
        <f t="shared" si="7"/>
      </c>
      <c r="N80" s="54">
        <f t="shared" si="793"/>
      </c>
      <c r="O80" s="55">
        <f t="shared" si="9"/>
      </c>
      <c r="P80" s="54">
        <f t="shared" si="793"/>
      </c>
      <c r="Q80" s="55">
        <f t="shared" si="11"/>
      </c>
      <c r="R80" s="54">
        <f t="shared" si="793"/>
      </c>
      <c r="S80" s="55">
        <f t="shared" si="13"/>
      </c>
      <c r="T80" s="54">
        <f t="shared" si="793"/>
      </c>
      <c r="U80" s="55">
        <f t="shared" si="15"/>
      </c>
      <c r="V80" s="54">
        <f t="shared" si="793"/>
      </c>
      <c r="W80" s="55">
        <f t="shared" si="17"/>
      </c>
      <c r="X80" s="54">
        <f t="shared" si="793"/>
      </c>
      <c r="Y80" s="55">
        <f t="shared" si="19"/>
      </c>
      <c r="Z80" s="54">
        <f t="shared" si="793"/>
      </c>
      <c r="AA80" s="55">
        <f t="shared" si="21"/>
      </c>
      <c r="AB80" s="54">
        <f t="shared" si="793"/>
      </c>
      <c r="AC80" s="55">
        <f t="shared" si="23"/>
      </c>
      <c r="AD80" s="54">
        <f t="shared" si="793"/>
      </c>
      <c r="AE80" s="55">
        <f t="shared" si="25"/>
      </c>
      <c r="AF80" s="54">
        <f t="shared" si="793"/>
      </c>
      <c r="AG80" s="55">
        <f t="shared" si="27"/>
      </c>
      <c r="AH80" s="54">
        <f t="shared" si="793"/>
      </c>
      <c r="AI80" s="55">
        <f t="shared" si="29"/>
      </c>
      <c r="AJ80" s="54">
        <f t="shared" si="793"/>
      </c>
      <c r="AK80" s="55">
        <f t="shared" si="31"/>
      </c>
      <c r="AL80" s="54">
        <f t="shared" si="793"/>
      </c>
      <c r="AM80" s="55">
        <f t="shared" si="33"/>
      </c>
      <c r="AN80" s="54">
        <f t="shared" si="793"/>
      </c>
      <c r="AO80" s="55">
        <f t="shared" si="35"/>
      </c>
      <c r="AP80" s="54">
        <f t="shared" si="793"/>
      </c>
      <c r="AQ80" s="55">
        <f t="shared" si="37"/>
      </c>
      <c r="AR80" s="54">
        <f t="shared" si="793"/>
      </c>
      <c r="AS80" s="55">
        <f t="shared" si="39"/>
      </c>
      <c r="AT80" s="54">
        <f t="shared" si="793"/>
      </c>
      <c r="AU80" s="55">
        <f t="shared" si="41"/>
      </c>
      <c r="AV80" s="54">
        <f t="shared" si="793"/>
      </c>
      <c r="AW80" s="55">
        <f t="shared" si="43"/>
      </c>
      <c r="AX80" s="54">
        <f t="shared" si="793"/>
      </c>
      <c r="AY80" s="55">
        <f t="shared" si="45"/>
      </c>
      <c r="AZ80" s="54">
        <f t="shared" si="793"/>
      </c>
      <c r="BA80" s="55">
        <f t="shared" si="47"/>
      </c>
      <c r="BB80" s="54">
        <f t="shared" si="793"/>
      </c>
      <c r="BC80" s="55">
        <f t="shared" si="49"/>
      </c>
      <c r="BD80" s="54">
        <f t="shared" si="793"/>
      </c>
      <c r="BE80" s="55">
        <f t="shared" si="51"/>
      </c>
      <c r="BF80" s="54">
        <f t="shared" si="793"/>
      </c>
      <c r="BG80" s="55">
        <f t="shared" si="53"/>
      </c>
      <c r="BH80" s="54">
        <f t="shared" si="793"/>
      </c>
      <c r="BI80" s="55">
        <f t="shared" si="55"/>
      </c>
      <c r="BJ80" s="54">
        <f t="shared" si="793"/>
      </c>
      <c r="BK80" s="55">
        <f t="shared" si="57"/>
      </c>
      <c r="BL80" s="54">
        <f t="shared" si="793"/>
      </c>
      <c r="BM80" s="55">
        <f t="shared" si="59"/>
      </c>
      <c r="BN80" s="54">
        <f t="shared" si="793"/>
      </c>
      <c r="BO80" s="55">
        <f t="shared" si="61"/>
      </c>
      <c r="BP80" s="54">
        <f t="shared" si="793"/>
      </c>
      <c r="BQ80" s="55">
        <f t="shared" si="63"/>
      </c>
      <c r="BR80" s="54">
        <f t="shared" si="14"/>
      </c>
      <c r="BS80" s="55">
        <f t="shared" si="65"/>
      </c>
      <c r="BT80" s="54">
        <f t="shared" si="14"/>
      </c>
      <c r="BU80" s="55">
        <f t="shared" si="67"/>
      </c>
      <c r="BV80" s="54">
        <f t="shared" si="14"/>
      </c>
      <c r="BW80" s="55">
        <f t="shared" si="69"/>
      </c>
      <c r="BX80" s="54">
        <f t="shared" si="14"/>
      </c>
      <c r="BY80" s="55">
        <f t="shared" si="71"/>
      </c>
      <c r="BZ80" s="54">
        <f t="shared" si="14"/>
      </c>
      <c r="CA80" s="55">
        <f t="shared" si="73"/>
      </c>
      <c r="CB80" s="54">
        <f t="shared" si="14"/>
      </c>
      <c r="CC80" s="55">
        <f t="shared" si="75"/>
      </c>
      <c r="CD80" s="54">
        <f t="shared" si="14"/>
      </c>
      <c r="CE80" s="55">
        <f t="shared" si="77"/>
      </c>
      <c r="CF80" s="54">
        <f t="shared" si="78"/>
      </c>
      <c r="CG80" s="55">
        <f t="shared" si="79"/>
      </c>
      <c r="CH80" s="54">
        <f t="shared" si="78"/>
      </c>
      <c r="CI80" s="55">
        <f t="shared" si="81"/>
      </c>
      <c r="CJ80" s="54">
        <f t="shared" si="78"/>
      </c>
      <c r="CK80" s="55">
        <f t="shared" si="83"/>
      </c>
      <c r="CL80" s="54">
        <f t="shared" si="78"/>
      </c>
      <c r="CM80" s="55">
        <f t="shared" si="85"/>
      </c>
      <c r="CN80" s="54">
        <f t="shared" si="78"/>
      </c>
      <c r="CO80" s="55">
        <f t="shared" si="87"/>
      </c>
      <c r="CP80" s="54">
        <f t="shared" si="78"/>
      </c>
      <c r="CQ80" s="55">
        <f t="shared" si="89"/>
      </c>
      <c r="CR80" s="54">
        <f t="shared" si="78"/>
      </c>
      <c r="CS80" s="55">
        <f t="shared" si="91"/>
      </c>
      <c r="CT80" s="54">
        <f t="shared" si="78"/>
      </c>
      <c r="CU80" s="55">
        <f t="shared" si="93"/>
      </c>
      <c r="CV80" s="54">
        <f t="shared" si="78"/>
      </c>
      <c r="CW80" s="55">
        <f t="shared" si="95"/>
      </c>
      <c r="CX80" s="54">
        <f t="shared" si="78"/>
      </c>
      <c r="CY80" s="55">
        <f t="shared" si="97"/>
      </c>
      <c r="CZ80" s="54">
        <f t="shared" si="78"/>
      </c>
      <c r="DA80" s="55">
        <f t="shared" si="99"/>
      </c>
      <c r="DB80" s="54">
        <f t="shared" si="78"/>
      </c>
      <c r="DC80" s="55">
        <f t="shared" si="101"/>
      </c>
      <c r="DD80" s="54">
        <f t="shared" si="78"/>
      </c>
      <c r="DE80" s="55">
        <f t="shared" si="103"/>
      </c>
      <c r="DF80" s="54">
        <f t="shared" si="78"/>
      </c>
      <c r="DG80" s="55">
        <f t="shared" si="105"/>
      </c>
      <c r="DH80" s="54">
        <f t="shared" si="78"/>
      </c>
      <c r="DI80" s="55">
        <f t="shared" si="107"/>
      </c>
      <c r="DJ80" s="54">
        <f t="shared" si="78"/>
      </c>
      <c r="DK80" s="55">
        <f t="shared" si="109"/>
      </c>
      <c r="DL80" s="54">
        <f t="shared" si="110"/>
      </c>
      <c r="DM80" s="55">
        <f t="shared" si="111"/>
      </c>
      <c r="DN80" s="54">
        <f t="shared" si="110"/>
      </c>
      <c r="DO80" s="55">
        <f t="shared" si="113"/>
      </c>
      <c r="DP80" s="54">
        <f t="shared" si="110"/>
      </c>
      <c r="DQ80" s="55">
        <f t="shared" si="115"/>
      </c>
      <c r="DR80" s="54">
        <f t="shared" si="110"/>
      </c>
      <c r="DS80" s="55">
        <f t="shared" si="117"/>
      </c>
      <c r="DT80" s="54">
        <f t="shared" si="110"/>
      </c>
      <c r="DU80" s="55">
        <f t="shared" si="119"/>
      </c>
      <c r="DV80" s="54">
        <f t="shared" si="110"/>
      </c>
      <c r="DW80" s="55">
        <f t="shared" si="121"/>
      </c>
      <c r="DX80" s="54">
        <f t="shared" si="110"/>
      </c>
      <c r="DY80" s="55">
        <f t="shared" si="123"/>
      </c>
      <c r="DZ80" s="54">
        <f t="shared" si="110"/>
      </c>
      <c r="EA80" s="55">
        <f t="shared" si="125"/>
      </c>
      <c r="EB80" s="54">
        <f t="shared" si="110"/>
      </c>
      <c r="EC80" s="55">
        <f t="shared" si="127"/>
      </c>
      <c r="ED80" s="54">
        <f t="shared" si="110"/>
      </c>
      <c r="EE80" s="55">
        <f t="shared" si="129"/>
      </c>
      <c r="EF80" s="54">
        <f t="shared" si="110"/>
      </c>
      <c r="EG80" s="55">
        <f t="shared" si="131"/>
      </c>
      <c r="EH80" s="54">
        <f t="shared" si="110"/>
      </c>
      <c r="EI80" s="55">
        <f t="shared" si="133"/>
      </c>
      <c r="EJ80" s="54">
        <f t="shared" si="110"/>
      </c>
      <c r="EK80" s="55">
        <f t="shared" si="135"/>
      </c>
      <c r="EL80" s="54">
        <f t="shared" si="110"/>
      </c>
      <c r="EM80" s="55">
        <f t="shared" si="137"/>
      </c>
      <c r="EN80" s="54">
        <f t="shared" si="110"/>
      </c>
      <c r="EO80" s="55">
        <f t="shared" si="139"/>
      </c>
      <c r="EP80" s="54">
        <f t="shared" si="110"/>
      </c>
      <c r="EQ80" s="55">
        <f t="shared" si="141"/>
      </c>
      <c r="ER80" s="54">
        <f t="shared" si="142"/>
      </c>
      <c r="ES80" s="55">
        <f t="shared" si="143"/>
      </c>
      <c r="ET80" s="54">
        <f t="shared" si="142"/>
      </c>
      <c r="EU80" s="55">
        <f t="shared" si="145"/>
      </c>
      <c r="EV80" s="54">
        <f t="shared" si="142"/>
      </c>
      <c r="EW80" s="55">
        <f t="shared" si="147"/>
      </c>
      <c r="EX80" s="54">
        <f t="shared" si="142"/>
      </c>
      <c r="EY80" s="55">
        <f t="shared" si="149"/>
      </c>
      <c r="EZ80" s="54">
        <f t="shared" si="142"/>
      </c>
      <c r="FA80" s="55">
        <f t="shared" si="151"/>
      </c>
      <c r="FB80" s="54">
        <f t="shared" si="142"/>
      </c>
      <c r="FC80" s="55">
        <f t="shared" si="153"/>
      </c>
      <c r="FD80" s="54">
        <f t="shared" si="142"/>
      </c>
      <c r="FE80" s="55">
        <f t="shared" si="155"/>
      </c>
      <c r="FF80" s="54">
        <f t="shared" si="142"/>
      </c>
      <c r="FG80" s="55">
        <f t="shared" si="157"/>
      </c>
      <c r="FH80" s="54">
        <f t="shared" si="142"/>
      </c>
      <c r="FI80" s="55">
        <f t="shared" si="159"/>
      </c>
      <c r="FJ80" s="54">
        <f t="shared" si="142"/>
      </c>
      <c r="FK80" s="55">
        <f t="shared" si="161"/>
      </c>
      <c r="FL80" s="54">
        <f t="shared" si="142"/>
      </c>
      <c r="FM80" s="55">
        <f t="shared" si="163"/>
      </c>
      <c r="FN80" s="54">
        <f t="shared" si="142"/>
      </c>
      <c r="FO80" s="55">
        <f t="shared" si="165"/>
      </c>
      <c r="FP80" s="54">
        <f t="shared" si="142"/>
      </c>
      <c r="FQ80" s="55">
        <f t="shared" si="167"/>
      </c>
      <c r="FR80" s="54">
        <f t="shared" si="142"/>
      </c>
      <c r="FS80" s="55">
        <f t="shared" si="169"/>
      </c>
      <c r="FT80" s="54">
        <f t="shared" si="142"/>
      </c>
      <c r="FU80" s="55">
        <f t="shared" si="171"/>
      </c>
      <c r="FV80" s="54">
        <f t="shared" si="142"/>
      </c>
      <c r="FW80" s="55">
        <f t="shared" si="173"/>
      </c>
      <c r="FX80" s="54">
        <f t="shared" si="174"/>
      </c>
      <c r="FY80" s="55">
        <f t="shared" si="175"/>
      </c>
      <c r="FZ80" s="54">
        <f t="shared" si="174"/>
      </c>
      <c r="GA80" s="55">
        <f t="shared" si="177"/>
      </c>
      <c r="GB80" s="54">
        <f t="shared" si="174"/>
      </c>
      <c r="GC80" s="55">
        <f t="shared" si="179"/>
      </c>
      <c r="GD80" s="54">
        <f t="shared" si="174"/>
      </c>
      <c r="GE80" s="55">
        <f t="shared" si="181"/>
      </c>
      <c r="GF80" s="54">
        <f t="shared" si="174"/>
      </c>
      <c r="GG80" s="55">
        <f t="shared" si="183"/>
      </c>
      <c r="GH80" s="54">
        <f t="shared" si="174"/>
      </c>
      <c r="GI80" s="55">
        <f t="shared" si="185"/>
      </c>
      <c r="GJ80" s="54">
        <f t="shared" si="174"/>
      </c>
      <c r="GK80" s="55">
        <f t="shared" si="187"/>
      </c>
      <c r="GL80" s="54">
        <f t="shared" si="174"/>
      </c>
      <c r="GM80" s="55">
        <f t="shared" si="189"/>
      </c>
      <c r="GN80" s="54">
        <f t="shared" si="174"/>
      </c>
      <c r="GO80" s="55">
        <f t="shared" si="191"/>
      </c>
      <c r="GP80" s="54">
        <f t="shared" si="174"/>
      </c>
      <c r="GQ80" s="55">
        <f t="shared" si="193"/>
      </c>
      <c r="GR80" s="54">
        <f t="shared" si="174"/>
      </c>
      <c r="GS80" s="55">
        <f t="shared" si="195"/>
      </c>
      <c r="GT80" s="54">
        <f t="shared" si="174"/>
      </c>
      <c r="GU80" s="55">
        <f t="shared" si="197"/>
      </c>
      <c r="GV80" s="54">
        <f t="shared" si="174"/>
      </c>
      <c r="GW80" s="55">
        <f t="shared" si="199"/>
      </c>
      <c r="GX80" s="54">
        <f t="shared" si="174"/>
      </c>
      <c r="GY80" s="55">
        <f t="shared" si="201"/>
      </c>
      <c r="GZ80" s="54">
        <f t="shared" si="174"/>
      </c>
      <c r="HA80" s="55">
        <f t="shared" si="203"/>
      </c>
      <c r="HB80" s="54">
        <f t="shared" si="174"/>
      </c>
      <c r="HC80" s="55">
        <f t="shared" si="205"/>
      </c>
      <c r="HD80" s="54">
        <f t="shared" si="206"/>
      </c>
      <c r="HE80" s="55">
        <f t="shared" si="207"/>
      </c>
      <c r="HF80" s="54">
        <f t="shared" si="206"/>
      </c>
      <c r="HG80" s="55">
        <f t="shared" si="209"/>
      </c>
      <c r="HH80" s="54">
        <f t="shared" si="206"/>
      </c>
      <c r="HI80" s="55">
        <f t="shared" si="211"/>
      </c>
      <c r="HJ80" s="54">
        <f t="shared" si="206"/>
      </c>
      <c r="HK80" s="55">
        <f t="shared" si="213"/>
      </c>
      <c r="HL80" s="54">
        <f t="shared" si="206"/>
      </c>
      <c r="HM80" s="55">
        <f t="shared" si="215"/>
      </c>
      <c r="HN80" s="54">
        <f t="shared" si="206"/>
      </c>
      <c r="HO80" s="55">
        <f t="shared" si="217"/>
      </c>
      <c r="HP80" s="54">
        <f t="shared" si="206"/>
      </c>
      <c r="HQ80" s="55">
        <f t="shared" si="219"/>
      </c>
      <c r="HR80" s="54">
        <f t="shared" si="206"/>
      </c>
      <c r="HS80" s="55">
        <f t="shared" si="221"/>
      </c>
      <c r="HT80" s="54">
        <f t="shared" si="206"/>
      </c>
      <c r="HU80" s="55">
        <f t="shared" si="223"/>
      </c>
      <c r="HV80" s="54">
        <f t="shared" si="206"/>
      </c>
      <c r="HW80" s="55">
        <f t="shared" si="225"/>
      </c>
      <c r="HX80" s="54">
        <f t="shared" si="206"/>
      </c>
      <c r="HY80" s="55">
        <f t="shared" si="227"/>
      </c>
      <c r="HZ80" s="54">
        <f t="shared" si="206"/>
      </c>
      <c r="IA80" s="55">
        <f t="shared" si="229"/>
      </c>
      <c r="IB80" s="54">
        <f t="shared" si="206"/>
      </c>
      <c r="IC80" s="55">
        <f t="shared" si="231"/>
      </c>
      <c r="ID80" s="54">
        <f t="shared" si="206"/>
      </c>
      <c r="IE80" s="55">
        <f t="shared" si="233"/>
      </c>
      <c r="IF80" s="54">
        <f t="shared" si="206"/>
      </c>
      <c r="IG80" s="55">
        <f t="shared" si="235"/>
      </c>
      <c r="IH80" s="54">
        <f t="shared" si="206"/>
      </c>
      <c r="II80" s="55">
        <f t="shared" si="237"/>
      </c>
      <c r="IJ80" s="54">
        <f t="shared" si="238"/>
      </c>
      <c r="IK80" s="55">
        <f t="shared" si="239"/>
      </c>
      <c r="IL80" s="54">
        <f t="shared" si="238"/>
      </c>
      <c r="IM80" s="55">
        <f t="shared" si="241"/>
      </c>
      <c r="IN80" s="54">
        <f t="shared" si="238"/>
      </c>
      <c r="IO80" s="55">
        <f t="shared" si="243"/>
      </c>
      <c r="IP80" s="54">
        <f t="shared" si="238"/>
      </c>
      <c r="IQ80" s="55">
        <f t="shared" si="245"/>
      </c>
      <c r="IR80" s="54">
        <f t="shared" si="238"/>
      </c>
      <c r="IS80" s="55">
        <f t="shared" si="247"/>
      </c>
      <c r="IT80" s="54">
        <f t="shared" si="238"/>
      </c>
      <c r="IU80" s="55">
        <f t="shared" si="249"/>
      </c>
      <c r="IV80" s="54">
        <f t="shared" si="238"/>
      </c>
      <c r="IW80" s="55">
        <f t="shared" si="251"/>
      </c>
      <c r="IX80" s="54">
        <f t="shared" si="238"/>
      </c>
      <c r="IY80" s="55">
        <f t="shared" si="253"/>
      </c>
      <c r="IZ80" s="54">
        <f t="shared" si="238"/>
      </c>
      <c r="JA80" s="55">
        <f t="shared" si="255"/>
      </c>
      <c r="JB80" s="54">
        <f t="shared" si="238"/>
      </c>
      <c r="JC80" s="55">
        <f t="shared" si="257"/>
      </c>
      <c r="JD80" s="54">
        <f t="shared" si="238"/>
      </c>
      <c r="JE80" s="55">
        <f t="shared" si="259"/>
      </c>
      <c r="JF80" s="54">
        <f t="shared" si="238"/>
      </c>
      <c r="JG80" s="55">
        <f t="shared" si="261"/>
      </c>
      <c r="JH80" s="54">
        <f t="shared" si="238"/>
      </c>
      <c r="JI80" s="55">
        <f t="shared" si="263"/>
      </c>
      <c r="JJ80" s="54">
        <f t="shared" si="238"/>
      </c>
      <c r="JK80" s="55">
        <f t="shared" si="265"/>
      </c>
      <c r="JL80" s="54">
        <f t="shared" si="238"/>
      </c>
      <c r="JM80" s="55">
        <f t="shared" si="267"/>
      </c>
      <c r="JN80" s="54">
        <f t="shared" ref="JN80" si="2079">RIGHT(IFERROR(VLOOKUP($B80,JN$4:JO$71,2,FALSE),""),2)</f>
      </c>
      <c r="JO80" s="55">
        <f t="shared" si="536"/>
      </c>
      <c r="JP80" s="54">
        <f t="shared" ref="JP80" si="2080">RIGHT(IFERROR(VLOOKUP($B80,JP$4:JQ$71,2,FALSE),""),2)</f>
      </c>
      <c r="JQ80" s="55">
        <f t="shared" si="536"/>
      </c>
      <c r="JR80" s="54">
        <f t="shared" ref="JR80" si="2081">RIGHT(IFERROR(VLOOKUP($B80,JR$4:JS$71,2,FALSE),""),2)</f>
      </c>
      <c r="JS80" s="55">
        <f t="shared" si="536"/>
      </c>
      <c r="JT80" s="54">
        <f t="shared" ref="JT80" si="2082">RIGHT(IFERROR(VLOOKUP($B80,JT$4:JU$71,2,FALSE),""),2)</f>
      </c>
      <c r="JU80" s="55">
        <f t="shared" si="536"/>
      </c>
      <c r="JV80" s="54">
        <f t="shared" ref="JV80" si="2083">RIGHT(IFERROR(VLOOKUP($B80,JV$4:JW$71,2,FALSE),""),2)</f>
      </c>
      <c r="JW80" s="55">
        <f t="shared" si="536"/>
      </c>
      <c r="JX80" s="54">
        <f t="shared" ref="JX80" si="2084">RIGHT(IFERROR(VLOOKUP($B80,JX$4:JY$71,2,FALSE),""),2)</f>
      </c>
      <c r="JY80" s="55">
        <f t="shared" si="536"/>
      </c>
      <c r="JZ80" s="54">
        <f t="shared" ref="JZ80" si="2085">RIGHT(IFERROR(VLOOKUP($B80,JZ$4:KA$71,2,FALSE),""),2)</f>
      </c>
      <c r="KA80" s="55">
        <f t="shared" si="536"/>
      </c>
      <c r="KB80" s="54">
        <f t="shared" ref="KB80" si="2086">RIGHT(IFERROR(VLOOKUP($B80,KB$4:KC$71,2,FALSE),""),2)</f>
      </c>
      <c r="KC80" s="55">
        <f t="shared" si="536"/>
      </c>
      <c r="KD80" s="54">
        <f t="shared" ref="KD80" si="2087">RIGHT(IFERROR(VLOOKUP($B80,KD$4:KE$71,2,FALSE),""),2)</f>
      </c>
      <c r="KE80" s="55">
        <f t="shared" si="536"/>
      </c>
      <c r="KF80" s="54">
        <f t="shared" ref="KF80" si="2088">RIGHT(IFERROR(VLOOKUP($B80,KF$4:KG$71,2,FALSE),""),2)</f>
      </c>
      <c r="KG80" s="55">
        <f t="shared" si="536"/>
      </c>
      <c r="KH80" s="54">
        <f t="shared" ref="KH80" si="2089">RIGHT(IFERROR(VLOOKUP($B80,KH$4:KI$71,2,FALSE),""),2)</f>
      </c>
      <c r="KI80" s="55">
        <f t="shared" si="536"/>
      </c>
      <c r="KJ80" s="54">
        <f t="shared" ref="KJ80" si="2090">RIGHT(IFERROR(VLOOKUP($B80,KJ$4:KK$71,2,FALSE),""),2)</f>
      </c>
      <c r="KK80" s="55">
        <f t="shared" si="536"/>
      </c>
      <c r="KL80" s="54">
        <f t="shared" ref="KL80" si="2091">RIGHT(IFERROR(VLOOKUP($B80,KL$4:KM$71,2,FALSE),""),2)</f>
      </c>
      <c r="KM80" s="55">
        <f t="shared" si="536"/>
      </c>
      <c r="KN80" s="54">
        <f t="shared" ref="KN80" si="2092">RIGHT(IFERROR(VLOOKUP($B80,KN$4:KO$71,2,FALSE),""),2)</f>
      </c>
      <c r="KO80" s="55">
        <f t="shared" si="536"/>
      </c>
      <c r="KP80" s="54">
        <f t="shared" ref="KP80" si="2093">RIGHT(IFERROR(VLOOKUP($B80,KP$4:KQ$71,2,FALSE),""),2)</f>
      </c>
      <c r="KQ80" s="55">
        <f t="shared" si="536"/>
      </c>
      <c r="KR80" s="54">
        <f t="shared" ref="KR80" si="2094">RIGHT(IFERROR(VLOOKUP($B80,KR$4:KS$71,2,FALSE),""),2)</f>
      </c>
      <c r="KS80" s="55">
        <f t="shared" si="536"/>
      </c>
      <c r="KT80" s="54">
        <f t="shared" ref="KT80" si="2095">RIGHT(IFERROR(VLOOKUP($B80,KT$4:KU$71,2,FALSE),""),2)</f>
      </c>
      <c r="KU80" s="55">
        <f t="shared" si="536"/>
      </c>
      <c r="KV80" s="54">
        <f t="shared" ref="KV80" si="2096">RIGHT(IFERROR(VLOOKUP($B80,KV$4:KW$71,2,FALSE),""),2)</f>
      </c>
      <c r="KW80" s="55">
        <f t="shared" si="536"/>
      </c>
      <c r="KX80" s="54">
        <f t="shared" ref="KX80" si="2097">RIGHT(IFERROR(VLOOKUP($B80,KX$4:KY$71,2,FALSE),""),2)</f>
      </c>
      <c r="KY80" s="55">
        <f t="shared" si="536"/>
      </c>
      <c r="KZ80" s="54">
        <f t="shared" ref="KZ80" si="2098">RIGHT(IFERROR(VLOOKUP($B80,KZ$4:LA$71,2,FALSE),""),2)</f>
      </c>
      <c r="LA80" s="55">
        <f t="shared" si="536"/>
      </c>
      <c r="LB80" s="54">
        <f t="shared" ref="LB80" si="2099">RIGHT(IFERROR(VLOOKUP($B80,LB$4:LC$71,2,FALSE),""),2)</f>
      </c>
      <c r="LC80" s="55">
        <f t="shared" si="536"/>
      </c>
      <c r="LD80" s="54">
        <f t="shared" ref="LD80" si="2100">RIGHT(IFERROR(VLOOKUP($B80,LD$4:LE$71,2,FALSE),""),2)</f>
      </c>
      <c r="LE80" s="55">
        <f t="shared" si="536"/>
      </c>
      <c r="LF80" s="54">
        <f t="shared" ref="LF80" si="2101">RIGHT(IFERROR(VLOOKUP($B80,LF$4:LG$71,2,FALSE),""),2)</f>
      </c>
      <c r="LG80" s="55">
        <f t="shared" si="536"/>
      </c>
      <c r="LH80" s="54">
        <f t="shared" ref="LH80" si="2102">RIGHT(IFERROR(VLOOKUP($B80,LH$4:LI$71,2,FALSE),""),2)</f>
      </c>
      <c r="LI80" s="55">
        <f t="shared" si="536"/>
      </c>
      <c r="LJ80" s="54">
        <f t="shared" ref="LJ80" si="2103">RIGHT(IFERROR(VLOOKUP($B80,LJ$4:LK$71,2,FALSE),""),2)</f>
      </c>
      <c r="LK80" s="55">
        <f t="shared" si="536"/>
      </c>
      <c r="LL80" s="54">
        <f t="shared" ref="LL80" si="2104">RIGHT(IFERROR(VLOOKUP($B80,LL$4:LM$71,2,FALSE),""),2)</f>
      </c>
      <c r="LM80" s="55">
        <f t="shared" si="536"/>
      </c>
      <c r="LN80" s="54">
        <f t="shared" ref="LN80" si="2105">RIGHT(IFERROR(VLOOKUP($B80,LN$4:LO$71,2,FALSE),""),2)</f>
      </c>
      <c r="LO80" s="55">
        <f t="shared" si="536"/>
      </c>
      <c r="LP80" s="54">
        <f t="shared" ref="LP80" si="2106">RIGHT(IFERROR(VLOOKUP($B80,LP$4:LQ$71,2,FALSE),""),2)</f>
      </c>
      <c r="LQ80" s="55">
        <f t="shared" si="536"/>
      </c>
      <c r="LR80" s="54">
        <f t="shared" ref="LR80" si="2107">RIGHT(IFERROR(VLOOKUP($B80,LR$4:LS$71,2,FALSE),""),2)</f>
      </c>
      <c r="LS80" s="55">
        <f t="shared" si="536"/>
      </c>
      <c r="LT80" s="54">
        <f t="shared" ref="LT80" si="2108">RIGHT(IFERROR(VLOOKUP($B80,LT$4:LU$71,2,FALSE),""),2)</f>
      </c>
      <c r="LU80" s="55">
        <f t="shared" si="536"/>
      </c>
      <c r="LV80" s="54">
        <f t="shared" ref="LV80" si="2109">RIGHT(IFERROR(VLOOKUP($B80,LV$4:LW$71,2,FALSE),""),2)</f>
      </c>
      <c r="LW80" s="55">
        <f t="shared" si="536"/>
      </c>
      <c r="LX80" s="54">
        <f t="shared" ref="LX80" si="2110">RIGHT(IFERROR(VLOOKUP($B80,LX$4:LY$71,2,FALSE),""),2)</f>
      </c>
      <c r="LY80" s="55">
        <f t="shared" si="536"/>
      </c>
      <c r="LZ80" s="54">
        <f t="shared" ref="LZ80" si="2111">RIGHT(IFERROR(VLOOKUP($B80,LZ$4:MA$71,2,FALSE),""),2)</f>
      </c>
      <c r="MA80" s="55">
        <f t="shared" si="276"/>
      </c>
      <c r="MB80" s="54">
        <f t="shared" ref="MB80" si="2112">RIGHT(IFERROR(VLOOKUP($B80,MB$4:MC$71,2,FALSE),""),2)</f>
      </c>
      <c r="MC80" s="55">
        <f t="shared" si="276"/>
      </c>
      <c r="MD80" s="54">
        <f t="shared" ref="MD80" si="2113">RIGHT(IFERROR(VLOOKUP($B80,MD$4:ME$71,2,FALSE),""),2)</f>
      </c>
      <c r="ME80" s="55">
        <f t="shared" si="276"/>
      </c>
      <c r="MF80" s="54">
        <f t="shared" ref="MF80" si="2114">RIGHT(IFERROR(VLOOKUP($B80,MF$4:MG$71,2,FALSE),""),2)</f>
      </c>
      <c r="MG80" s="55">
        <f t="shared" si="276"/>
      </c>
      <c r="MH80" s="54">
        <f t="shared" ref="MH80" si="2115">RIGHT(IFERROR(VLOOKUP($B80,MH$4:MI$71,2,FALSE),""),2)</f>
      </c>
      <c r="MI80" s="55">
        <f t="shared" si="276"/>
      </c>
      <c r="MJ80" s="54">
        <f t="shared" ref="MJ80" si="2116">RIGHT(IFERROR(VLOOKUP($B80,MJ$4:MK$71,2,FALSE),""),2)</f>
      </c>
      <c r="MK80" s="55">
        <f t="shared" si="276"/>
      </c>
      <c r="ML80" s="54">
        <f t="shared" ref="ML80" si="2117">RIGHT(IFERROR(VLOOKUP($B80,ML$4:MM$71,2,FALSE),""),2)</f>
      </c>
      <c r="MM80" s="55">
        <f t="shared" si="276"/>
      </c>
      <c r="MN80" s="54">
        <f t="shared" ref="MN80" si="2118">RIGHT(IFERROR(VLOOKUP($B80,MN$4:MO$71,2,FALSE),""),2)</f>
      </c>
      <c r="MO80" s="55">
        <f t="shared" si="309"/>
      </c>
      <c r="MP80" s="54">
        <f t="shared" ref="MP80" si="2119">RIGHT(IFERROR(VLOOKUP($B80,MP$4:MQ$71,2,FALSE),""),2)</f>
      </c>
      <c r="MQ80" s="55">
        <f t="shared" si="309"/>
      </c>
      <c r="MR80" s="54">
        <f t="shared" ref="MR80" si="2120">RIGHT(IFERROR(VLOOKUP($B80,MR$4:MS$71,2,FALSE),""),2)</f>
      </c>
      <c r="MS80" s="55">
        <f t="shared" si="309"/>
      </c>
      <c r="MT80" s="54">
        <f t="shared" ref="MT80" si="2121">RIGHT(IFERROR(VLOOKUP($B80,MT$4:MU$71,2,FALSE),""),2)</f>
      </c>
      <c r="MU80" s="55">
        <f t="shared" si="309"/>
      </c>
      <c r="MV80" s="54">
        <f t="shared" ref="MV80" si="2122">RIGHT(IFERROR(VLOOKUP($B80,MV$4:MW$71,2,FALSE),""),2)</f>
      </c>
      <c r="MW80" s="55">
        <f t="shared" si="309"/>
      </c>
      <c r="MX80" s="54">
        <f t="shared" ref="MX80" si="2123">RIGHT(IFERROR(VLOOKUP($B80,MX$4:MY$71,2,FALSE),""),2)</f>
      </c>
      <c r="MY80" s="55">
        <f t="shared" si="309"/>
      </c>
      <c r="MZ80" s="54">
        <f t="shared" ref="MZ80" si="2124">RIGHT(IFERROR(VLOOKUP($B80,MZ$4:NA$71,2,FALSE),""),2)</f>
      </c>
      <c r="NA80" s="55">
        <f t="shared" si="309"/>
      </c>
      <c r="NB80" s="54">
        <f t="shared" ref="NB80" si="2125">RIGHT(IFERROR(VLOOKUP($B80,NB$4:NC$71,2,FALSE),""),2)</f>
      </c>
      <c r="NC80" s="55">
        <f t="shared" si="309"/>
      </c>
      <c r="ND80" s="54">
        <f t="shared" ref="ND80" si="2126">RIGHT(IFERROR(VLOOKUP($B80,ND$4:NE$71,2,FALSE),""),2)</f>
      </c>
      <c r="NE80" s="55">
        <f t="shared" si="309"/>
      </c>
      <c r="NF80" s="54">
        <f t="shared" ref="NF80" si="2127">RIGHT(IFERROR(VLOOKUP($B80,NF$4:NG$71,2,FALSE),""),2)</f>
      </c>
      <c r="NG80" s="55">
        <f t="shared" si="309"/>
      </c>
      <c r="NH80" s="54">
        <f t="shared" ref="NH80" si="2128">RIGHT(IFERROR(VLOOKUP($B80,NH$4:NI$71,2,FALSE),""),2)</f>
      </c>
      <c r="NI80" s="55">
        <f t="shared" si="309"/>
      </c>
      <c r="NJ80" s="54">
        <f t="shared" ref="NJ80" si="2129">RIGHT(IFERROR(VLOOKUP($B80,NJ$4:NK$71,2,FALSE),""),2)</f>
      </c>
      <c r="NK80" s="55">
        <f t="shared" si="309"/>
      </c>
      <c r="NL80" s="54">
        <f t="shared" ref="NL80" si="2130">RIGHT(IFERROR(VLOOKUP($B80,NL$4:NM$71,2,FALSE),""),2)</f>
      </c>
      <c r="NM80" s="55">
        <f t="shared" si="309"/>
      </c>
      <c r="NN80" s="54">
        <f t="shared" ref="NN80" si="2131">RIGHT(IFERROR(VLOOKUP($B80,NN$4:NO$71,2,FALSE),""),2)</f>
      </c>
      <c r="NO80" s="55">
        <f t="shared" si="309"/>
      </c>
      <c r="NP80" s="54">
        <f t="shared" ref="NP80" si="2132">RIGHT(IFERROR(VLOOKUP($B80,NP$4:NQ$71,2,FALSE),""),2)</f>
      </c>
      <c r="NQ80" s="55">
        <f t="shared" si="309"/>
      </c>
      <c r="NR80" s="54">
        <f t="shared" ref="NR80" si="2133">RIGHT(IFERROR(VLOOKUP($B80,NR$4:NS$71,2,FALSE),""),2)</f>
      </c>
      <c r="NS80" s="55">
        <f t="shared" si="309"/>
      </c>
      <c r="NT80" s="54">
        <f t="shared" ref="NT80" si="2134">RIGHT(IFERROR(VLOOKUP($B80,NT$4:NU$71,2,FALSE),""),2)</f>
      </c>
      <c r="NU80" s="55">
        <f t="shared" si="309"/>
      </c>
      <c r="NV80" s="54">
        <f t="shared" ref="NV80" si="2135">RIGHT(IFERROR(VLOOKUP($B80,NV$4:NW$71,2,FALSE),""),2)</f>
      </c>
      <c r="NW80" s="55">
        <f t="shared" si="309"/>
      </c>
      <c r="NX80" s="54">
        <f t="shared" ref="NX80" si="2136">RIGHT(IFERROR(VLOOKUP($B80,NX$4:NY$71,2,FALSE),""),2)</f>
      </c>
      <c r="NY80" s="55">
        <f t="shared" si="309"/>
      </c>
      <c r="NZ80" s="54">
        <f t="shared" ref="NZ80" si="2137">RIGHT(IFERROR(VLOOKUP($B80,NZ$4:OA$71,2,FALSE),""),2)</f>
      </c>
      <c r="OA80" s="55">
        <f t="shared" si="309"/>
      </c>
      <c r="OB80" s="54">
        <f t="shared" ref="OB80" si="2138">RIGHT(IFERROR(VLOOKUP($B80,OB$4:OC$71,2,FALSE),""),2)</f>
      </c>
      <c r="OC80" s="55">
        <f t="shared" si="309"/>
      </c>
      <c r="OD80" s="54">
        <f t="shared" ref="OD80" si="2139">RIGHT(IFERROR(VLOOKUP($B80,OD$4:OE$71,2,FALSE),""),2)</f>
      </c>
      <c r="OE80" s="55">
        <f t="shared" si="309"/>
      </c>
      <c r="OF80" s="54">
        <f t="shared" ref="OF80" si="2140">RIGHT(IFERROR(VLOOKUP($B80,OF$4:OG$71,2,FALSE),""),2)</f>
      </c>
      <c r="OG80" s="55">
        <f t="shared" si="309"/>
      </c>
      <c r="OH80" s="54">
        <f t="shared" ref="OH80" si="2141">RIGHT(IFERROR(VLOOKUP($B80,OH$4:OI$71,2,FALSE),""),2)</f>
      </c>
      <c r="OI80" s="55">
        <f t="shared" si="309"/>
      </c>
      <c r="OJ80" s="54">
        <f t="shared" ref="OJ80" si="2142">RIGHT(IFERROR(VLOOKUP($B80,OJ$4:OK$71,2,FALSE),""),2)</f>
      </c>
      <c r="OK80" s="55">
        <f t="shared" si="309"/>
      </c>
      <c r="OL80" s="54">
        <f t="shared" ref="OL80" si="2143">RIGHT(IFERROR(VLOOKUP($B80,OL$4:OM$71,2,FALSE),""),2)</f>
      </c>
      <c r="OM80" s="55">
        <f t="shared" si="309"/>
      </c>
      <c r="ON80" s="54">
        <f t="shared" ref="ON80" si="2144">RIGHT(IFERROR(VLOOKUP($B80,ON$4:OO$71,2,FALSE),""),2)</f>
      </c>
      <c r="OO80" s="55">
        <f t="shared" si="309"/>
      </c>
      <c r="OP80" s="54">
        <f t="shared" ref="OP80" si="2145">RIGHT(IFERROR(VLOOKUP($B80,OP$4:OQ$71,2,FALSE),""),2)</f>
      </c>
      <c r="OQ80" s="55">
        <f t="shared" si="309"/>
      </c>
      <c r="OR80" s="54">
        <f t="shared" ref="OR80" si="2146">RIGHT(IFERROR(VLOOKUP($B80,OR$4:OS$71,2,FALSE),""),2)</f>
      </c>
      <c r="OS80" s="55">
        <f t="shared" si="309"/>
      </c>
      <c r="OT80" s="54">
        <f t="shared" ref="OT80" si="2147">RIGHT(IFERROR(VLOOKUP($B80,OT$4:OU$71,2,FALSE),""),2)</f>
      </c>
      <c r="OU80" s="55">
        <f t="shared" si="309"/>
      </c>
      <c r="OV80" s="54">
        <f t="shared" ref="OV80" si="2148">RIGHT(IFERROR(VLOOKUP($B80,OV$4:OW$71,2,FALSE),""),2)</f>
      </c>
      <c r="OW80" s="55">
        <f t="shared" si="309"/>
      </c>
      <c r="OX80" s="54">
        <f t="shared" ref="OX80" si="2149">RIGHT(IFERROR(VLOOKUP($B80,OX$4:OY$71,2,FALSE),""),2)</f>
      </c>
      <c r="OY80" s="55">
        <f t="shared" ref="OY80:RI87" si="2150">IFERROR(
    IF(
        LEFT(VLOOKUP($B80,OX$4:OY$71,2,FALSE),1)="0",
        "",
        IF(
            LEFT(VLOOKUP($B80,OX$4:OY$71,2,FALSE),1)="講",
            "講習",
            IF(
                LEFT(VLOOKUP($B80,OX$4:OY$71,2,FALSE),1)="追",
                "追加",
                "通常"
            )
        )
    ),
    ""
)</f>
      </c>
      <c r="OZ80" s="54">
        <f t="shared" ref="OZ80" si="2151">RIGHT(IFERROR(VLOOKUP($B80,OZ$4:PA$71,2,FALSE),""),2)</f>
      </c>
      <c r="PA80" s="55">
        <f t="shared" si="2150"/>
      </c>
      <c r="PB80" s="54">
        <f t="shared" ref="PB80" si="2152">RIGHT(IFERROR(VLOOKUP($B80,PB$4:PC$71,2,FALSE),""),2)</f>
      </c>
      <c r="PC80" s="55">
        <f t="shared" si="2150"/>
      </c>
      <c r="PD80" s="54">
        <f t="shared" ref="PD80" si="2153">RIGHT(IFERROR(VLOOKUP($B80,PD$4:PE$71,2,FALSE),""),2)</f>
      </c>
      <c r="PE80" s="55">
        <f t="shared" si="2150"/>
      </c>
      <c r="PF80" s="54">
        <f t="shared" ref="PF80" si="2154">RIGHT(IFERROR(VLOOKUP($B80,PF$4:PG$71,2,FALSE),""),2)</f>
      </c>
      <c r="PG80" s="55">
        <f t="shared" si="2150"/>
      </c>
      <c r="PH80" s="54">
        <f t="shared" ref="PH80" si="2155">RIGHT(IFERROR(VLOOKUP($B80,PH$4:PI$71,2,FALSE),""),2)</f>
      </c>
      <c r="PI80" s="55">
        <f t="shared" si="2150"/>
      </c>
      <c r="PJ80" s="54">
        <f t="shared" ref="PJ80" si="2156">RIGHT(IFERROR(VLOOKUP($B80,PJ$4:PK$71,2,FALSE),""),2)</f>
      </c>
      <c r="PK80" s="55">
        <f t="shared" si="2150"/>
      </c>
      <c r="PL80" s="54">
        <f t="shared" ref="PL80" si="2157">RIGHT(IFERROR(VLOOKUP($B80,PL$4:PM$71,2,FALSE),""),2)</f>
      </c>
      <c r="PM80" s="55">
        <f t="shared" si="2150"/>
      </c>
      <c r="PN80" s="54">
        <f t="shared" ref="PN80" si="2158">RIGHT(IFERROR(VLOOKUP($B80,PN$4:PO$71,2,FALSE),""),2)</f>
      </c>
      <c r="PO80" s="55">
        <f t="shared" si="2150"/>
      </c>
      <c r="PP80" s="54">
        <f t="shared" ref="PP80" si="2159">RIGHT(IFERROR(VLOOKUP($B80,PP$4:PQ$71,2,FALSE),""),2)</f>
      </c>
      <c r="PQ80" s="55">
        <f t="shared" si="2150"/>
      </c>
      <c r="PR80" s="54">
        <f t="shared" ref="PR80" si="2160">RIGHT(IFERROR(VLOOKUP($B80,PR$4:PS$71,2,FALSE),""),2)</f>
      </c>
      <c r="PS80" s="55">
        <f t="shared" si="2150"/>
      </c>
      <c r="PT80" s="54">
        <f t="shared" ref="PT80" si="2161">RIGHT(IFERROR(VLOOKUP($B80,PT$4:PU$71,2,FALSE),""),2)</f>
      </c>
      <c r="PU80" s="55">
        <f t="shared" si="2150"/>
      </c>
      <c r="PV80" s="54">
        <f t="shared" ref="PV80" si="2162">RIGHT(IFERROR(VLOOKUP($B80,PV$4:PW$71,2,FALSE),""),2)</f>
      </c>
      <c r="PW80" s="55">
        <f t="shared" si="2150"/>
      </c>
      <c r="PX80" s="54">
        <f t="shared" ref="PX80" si="2163">RIGHT(IFERROR(VLOOKUP($B80,PX$4:PY$71,2,FALSE),""),2)</f>
      </c>
      <c r="PY80" s="55">
        <f t="shared" si="2150"/>
      </c>
      <c r="PZ80" s="54">
        <f t="shared" ref="PZ80" si="2164">RIGHT(IFERROR(VLOOKUP($B80,PZ$4:QA$71,2,FALSE),""),2)</f>
      </c>
      <c r="QA80" s="55">
        <f t="shared" si="2150"/>
      </c>
      <c r="QB80" s="54">
        <f t="shared" ref="QB80" si="2165">RIGHT(IFERROR(VLOOKUP($B80,QB$4:QC$71,2,FALSE),""),2)</f>
      </c>
      <c r="QC80" s="55">
        <f t="shared" si="2150"/>
      </c>
      <c r="QD80" s="54">
        <f t="shared" ref="QD80" si="2166">RIGHT(IFERROR(VLOOKUP($B80,QD$4:QE$71,2,FALSE),""),2)</f>
      </c>
      <c r="QE80" s="55">
        <f t="shared" si="2150"/>
      </c>
      <c r="QF80" s="54">
        <f t="shared" ref="QF80" si="2167">RIGHT(IFERROR(VLOOKUP($B80,QF$4:QG$71,2,FALSE),""),2)</f>
      </c>
      <c r="QG80" s="55">
        <f t="shared" si="2150"/>
      </c>
      <c r="QH80" s="54">
        <f t="shared" ref="QH80" si="2168">RIGHT(IFERROR(VLOOKUP($B80,QH$4:QI$71,2,FALSE),""),2)</f>
      </c>
      <c r="QI80" s="55">
        <f t="shared" si="2150"/>
      </c>
      <c r="QJ80" s="54">
        <f t="shared" ref="QJ80" si="2169">RIGHT(IFERROR(VLOOKUP($B80,QJ$4:QK$71,2,FALSE),""),2)</f>
      </c>
      <c r="QK80" s="55">
        <f t="shared" si="2150"/>
      </c>
      <c r="QL80" s="54">
        <f t="shared" ref="QL80" si="2170">RIGHT(IFERROR(VLOOKUP($B80,QL$4:QM$71,2,FALSE),""),2)</f>
      </c>
      <c r="QM80" s="55">
        <f t="shared" si="2150"/>
      </c>
      <c r="QN80" s="54">
        <f t="shared" ref="QN80" si="2171">RIGHT(IFERROR(VLOOKUP($B80,QN$4:QO$71,2,FALSE),""),2)</f>
      </c>
      <c r="QO80" s="55">
        <f t="shared" si="2150"/>
      </c>
      <c r="QP80" s="54">
        <f t="shared" ref="QP80" si="2172">RIGHT(IFERROR(VLOOKUP($B80,QP$4:QQ$71,2,FALSE),""),2)</f>
      </c>
      <c r="QQ80" s="55">
        <f t="shared" si="2150"/>
      </c>
      <c r="QR80" s="54">
        <f t="shared" ref="QR80" si="2173">RIGHT(IFERROR(VLOOKUP($B80,QR$4:QS$71,2,FALSE),""),2)</f>
      </c>
      <c r="QS80" s="55">
        <f t="shared" si="2150"/>
      </c>
      <c r="QT80" s="54">
        <f t="shared" ref="QT80" si="2174">RIGHT(IFERROR(VLOOKUP($B80,QT$4:QU$71,2,FALSE),""),2)</f>
      </c>
      <c r="QU80" s="55">
        <f t="shared" si="2150"/>
      </c>
      <c r="QV80" s="54">
        <f t="shared" ref="QV80" si="2175">RIGHT(IFERROR(VLOOKUP($B80,QV$4:QW$71,2,FALSE),""),2)</f>
      </c>
      <c r="QW80" s="55">
        <f t="shared" si="2150"/>
      </c>
      <c r="QX80" s="54">
        <f t="shared" ref="QX80" si="2176">RIGHT(IFERROR(VLOOKUP($B80,QX$4:QY$71,2,FALSE),""),2)</f>
      </c>
      <c r="QY80" s="55">
        <f t="shared" si="2150"/>
      </c>
      <c r="QZ80" s="54">
        <f t="shared" ref="QZ80" si="2177">RIGHT(IFERROR(VLOOKUP($B80,QZ$4:RA$71,2,FALSE),""),2)</f>
      </c>
      <c r="RA80" s="55">
        <f t="shared" si="2150"/>
      </c>
      <c r="RB80" s="54">
        <f t="shared" ref="RB80" si="2178">RIGHT(IFERROR(VLOOKUP($B80,RB$4:RC$71,2,FALSE),""),2)</f>
      </c>
      <c r="RC80" s="55">
        <f t="shared" si="2150"/>
      </c>
      <c r="RD80" s="54">
        <f t="shared" ref="RD80" si="2179">RIGHT(IFERROR(VLOOKUP($B80,RD$4:RE$71,2,FALSE),""),2)</f>
      </c>
      <c r="RE80" s="55">
        <f t="shared" si="2150"/>
      </c>
      <c r="RF80" s="54">
        <f t="shared" ref="RF80" si="2180">RIGHT(IFERROR(VLOOKUP($B80,RF$4:RG$71,2,FALSE),""),2)</f>
      </c>
      <c r="RG80" s="55">
        <f t="shared" si="2150"/>
      </c>
      <c r="RH80" s="54">
        <f t="shared" ref="RH80" si="2181">RIGHT(IFERROR(VLOOKUP($B80,RH$4:RI$71,2,FALSE),""),2)</f>
      </c>
      <c r="RI80" s="55">
        <f t="shared" si="2150"/>
      </c>
      <c r="RJ80" s="54">
        <f t="shared" ref="RJ80" si="2182">RIGHT(IFERROR(VLOOKUP($B80,RJ$4:RK$71,2,FALSE),""),2)</f>
      </c>
      <c r="RK80" s="55">
        <f t="shared" si="342"/>
      </c>
      <c r="RL80" s="54">
        <f t="shared" ref="RL80" si="2183">RIGHT(IFERROR(VLOOKUP($B80,RL$4:RM$71,2,FALSE),""),2)</f>
      </c>
      <c r="RM80" s="55">
        <f t="shared" si="375"/>
      </c>
      <c r="RN80" s="54">
        <f t="shared" ref="RN80" si="2184">RIGHT(IFERROR(VLOOKUP($B80,RN$4:RO$71,2,FALSE),""),2)</f>
      </c>
      <c r="RO80" s="55">
        <f t="shared" si="375"/>
      </c>
      <c r="RP80" s="54">
        <f t="shared" ref="RP80" si="2185">RIGHT(IFERROR(VLOOKUP($B80,RP$4:RQ$71,2,FALSE),""),2)</f>
      </c>
      <c r="RQ80" s="55">
        <f t="shared" si="375"/>
      </c>
      <c r="RR80" s="54">
        <f t="shared" ref="RR80" si="2186">RIGHT(IFERROR(VLOOKUP($B80,RR$4:RS$71,2,FALSE),""),2)</f>
      </c>
      <c r="RS80" s="55">
        <f t="shared" si="375"/>
      </c>
      <c r="RT80" s="54">
        <f t="shared" ref="RT80" si="2187">RIGHT(IFERROR(VLOOKUP($B80,RT$4:RU$71,2,FALSE),""),2)</f>
      </c>
      <c r="RU80" s="55">
        <f t="shared" si="375"/>
      </c>
      <c r="RV80" s="54">
        <f t="shared" ref="RV80" si="2188">RIGHT(IFERROR(VLOOKUP($B80,RV$4:RW$71,2,FALSE),""),2)</f>
      </c>
      <c r="RW80" s="55">
        <f t="shared" si="375"/>
      </c>
      <c r="RX80" s="54">
        <f t="shared" ref="RX80" si="2189">RIGHT(IFERROR(VLOOKUP($B80,RX$4:RY$71,2,FALSE),""),2)</f>
      </c>
      <c r="RY80" s="55">
        <f t="shared" si="375"/>
      </c>
      <c r="RZ80" s="54">
        <f t="shared" ref="RZ80" si="2190">RIGHT(IFERROR(VLOOKUP($B80,RZ$4:SA$71,2,FALSE),""),2)</f>
      </c>
      <c r="SA80" s="55">
        <f t="shared" si="375"/>
      </c>
      <c r="SB80" s="54">
        <f t="shared" ref="SB80" si="2191">RIGHT(IFERROR(VLOOKUP($B80,SB$4:SC$71,2,FALSE),""),2)</f>
      </c>
      <c r="SC80" s="55">
        <f t="shared" si="375"/>
      </c>
      <c r="SD80" s="54">
        <f t="shared" ref="SD80" si="2192">RIGHT(IFERROR(VLOOKUP($B80,SD$4:SE$71,2,FALSE),""),2)</f>
      </c>
      <c r="SE80" s="55">
        <f t="shared" si="375"/>
      </c>
      <c r="SF80" s="54">
        <f t="shared" ref="SF80" si="2193">RIGHT(IFERROR(VLOOKUP($B80,SF$4:SG$71,2,FALSE),""),2)</f>
      </c>
      <c r="SG80" s="55">
        <f t="shared" si="375"/>
      </c>
      <c r="SH80" s="54">
        <f t="shared" ref="SH80" si="2194">RIGHT(IFERROR(VLOOKUP($B80,SH$4:SI$71,2,FALSE),""),2)</f>
      </c>
      <c r="SI80" s="55">
        <f t="shared" si="375"/>
      </c>
      <c r="SJ80" s="54">
        <f t="shared" ref="SJ80" si="2195">RIGHT(IFERROR(VLOOKUP($B80,SJ$4:SK$71,2,FALSE),""),2)</f>
      </c>
      <c r="SK80" s="55">
        <f t="shared" si="375"/>
      </c>
      <c r="SL80" s="54">
        <f t="shared" ref="SL80" si="2196">RIGHT(IFERROR(VLOOKUP($B80,SL$4:SM$71,2,FALSE),""),2)</f>
      </c>
      <c r="SM80" s="55">
        <f t="shared" si="375"/>
      </c>
      <c r="SN80" s="54">
        <f t="shared" ref="SN80" si="2197">RIGHT(IFERROR(VLOOKUP($B80,SN$4:SO$71,2,FALSE),""),2)</f>
      </c>
      <c r="SO80" s="55">
        <f t="shared" si="375"/>
      </c>
      <c r="SP80" s="54">
        <f t="shared" ref="SP80" si="2198">RIGHT(IFERROR(VLOOKUP($B80,SP$4:SQ$71,2,FALSE),""),2)</f>
      </c>
      <c r="SQ80" s="55">
        <f t="shared" si="375"/>
      </c>
      <c r="SR80" s="54">
        <f t="shared" ref="SR80" si="2199">RIGHT(IFERROR(VLOOKUP($B80,SR$4:SS$71,2,FALSE),""),2)</f>
      </c>
      <c r="SS80" s="55">
        <f t="shared" si="375"/>
      </c>
      <c r="ST80" s="54">
        <f t="shared" ref="ST80" si="2200">RIGHT(IFERROR(VLOOKUP($B80,ST$4:SU$71,2,FALSE),""),2)</f>
      </c>
      <c r="SU80" s="55">
        <f t="shared" si="375"/>
      </c>
      <c r="SV80" s="54">
        <f t="shared" ref="SV80" si="2201">RIGHT(IFERROR(VLOOKUP($B80,SV$4:SW$71,2,FALSE),""),2)</f>
      </c>
      <c r="SW80" s="55">
        <f t="shared" si="375"/>
      </c>
      <c r="SX80" s="54">
        <f t="shared" ref="SX80" si="2202">RIGHT(IFERROR(VLOOKUP($B80,SX$4:SY$71,2,FALSE),""),2)</f>
      </c>
      <c r="SY80" s="55">
        <f t="shared" si="375"/>
      </c>
      <c r="SZ80" s="54">
        <f t="shared" ref="SZ80" si="2203">RIGHT(IFERROR(VLOOKUP($B80,SZ$4:TA$71,2,FALSE),""),2)</f>
      </c>
      <c r="TA80" s="55">
        <f t="shared" si="375"/>
      </c>
      <c r="TB80" s="54">
        <f t="shared" ref="TB80" si="2204">RIGHT(IFERROR(VLOOKUP($B80,TB$4:TC$71,2,FALSE),""),2)</f>
      </c>
      <c r="TC80" s="55">
        <f t="shared" si="375"/>
      </c>
      <c r="TD80" s="54">
        <f t="shared" ref="TD80" si="2205">RIGHT(IFERROR(VLOOKUP($B80,TD$4:TE$71,2,FALSE),""),2)</f>
      </c>
      <c r="TE80" s="55">
        <f t="shared" si="375"/>
      </c>
      <c r="TF80" s="54">
        <f t="shared" ref="TF80" si="2206">RIGHT(IFERROR(VLOOKUP($B80,TF$4:TG$71,2,FALSE),""),2)</f>
      </c>
      <c r="TG80" s="55">
        <f t="shared" si="375"/>
      </c>
      <c r="TH80" s="54">
        <f t="shared" ref="TH80" si="2207">RIGHT(IFERROR(VLOOKUP($B80,TH$4:TI$71,2,FALSE),""),2)</f>
      </c>
      <c r="TI80" s="55">
        <f t="shared" si="375"/>
      </c>
      <c r="TJ80" s="54">
        <f t="shared" ref="TJ80" si="2208">RIGHT(IFERROR(VLOOKUP($B80,TJ$4:TK$71,2,FALSE),""),2)</f>
      </c>
      <c r="TK80" s="55">
        <f t="shared" si="375"/>
      </c>
      <c r="TL80" s="54">
        <f t="shared" ref="TL80" si="2209">RIGHT(IFERROR(VLOOKUP($B80,TL$4:TM$71,2,FALSE),""),2)</f>
      </c>
      <c r="TM80" s="55">
        <f t="shared" si="375"/>
      </c>
      <c r="TN80" s="54">
        <f t="shared" ref="TN80" si="2210">RIGHT(IFERROR(VLOOKUP($B80,TN$4:TO$71,2,FALSE),""),2)</f>
      </c>
      <c r="TO80" s="55">
        <f t="shared" si="375"/>
      </c>
      <c r="TP80" s="54">
        <f t="shared" ref="TP80" si="2211">RIGHT(IFERROR(VLOOKUP($B80,TP$4:TQ$71,2,FALSE),""),2)</f>
      </c>
      <c r="TQ80" s="55">
        <f t="shared" si="375"/>
      </c>
      <c r="TR80" s="54">
        <f t="shared" ref="TR80" si="2212">RIGHT(IFERROR(VLOOKUP($B80,TR$4:TS$71,2,FALSE),""),2)</f>
      </c>
      <c r="TS80" s="55">
        <f t="shared" si="375"/>
      </c>
      <c r="TT80" s="54">
        <f t="shared" ref="TT80" si="2213">RIGHT(IFERROR(VLOOKUP($B80,TT$4:TU$71,2,FALSE),""),2)</f>
      </c>
      <c r="TU80" s="55">
        <f t="shared" si="375"/>
      </c>
      <c r="TV80" s="54">
        <f t="shared" ref="TV80" si="2214">RIGHT(IFERROR(VLOOKUP($B80,TV$4:TW$71,2,FALSE),""),2)</f>
      </c>
      <c r="TW80" s="55">
        <f t="shared" ref="TW80:WG88" si="2215">IFERROR(
    IF(
        LEFT(VLOOKUP($B80,TV$4:TW$71,2,FALSE),1)="0",
        "",
        IF(
            LEFT(VLOOKUP($B80,TV$4:TW$71,2,FALSE),1)="講",
            "講習",
            IF(
                LEFT(VLOOKUP($B80,TV$4:TW$71,2,FALSE),1)="追",
                "追加",
                "通常"
            )
        )
    ),
    ""
)</f>
      </c>
      <c r="TX80" s="54">
        <f t="shared" ref="TX80" si="2216">RIGHT(IFERROR(VLOOKUP($B80,TX$4:TY$71,2,FALSE),""),2)</f>
      </c>
      <c r="TY80" s="55">
        <f t="shared" si="2215"/>
      </c>
      <c r="TZ80" s="54">
        <f t="shared" ref="TZ80" si="2217">RIGHT(IFERROR(VLOOKUP($B80,TZ$4:UA$71,2,FALSE),""),2)</f>
      </c>
      <c r="UA80" s="55">
        <f t="shared" si="2215"/>
      </c>
      <c r="UB80" s="54">
        <f t="shared" ref="UB80" si="2218">RIGHT(IFERROR(VLOOKUP($B80,UB$4:UC$71,2,FALSE),""),2)</f>
      </c>
      <c r="UC80" s="55">
        <f t="shared" si="2215"/>
      </c>
      <c r="UD80" s="54">
        <f t="shared" ref="UD80" si="2219">RIGHT(IFERROR(VLOOKUP($B80,UD$4:UE$71,2,FALSE),""),2)</f>
      </c>
      <c r="UE80" s="55">
        <f t="shared" si="2215"/>
      </c>
      <c r="UF80" s="54">
        <f t="shared" ref="UF80" si="2220">RIGHT(IFERROR(VLOOKUP($B80,UF$4:UG$71,2,FALSE),""),2)</f>
      </c>
      <c r="UG80" s="55">
        <f t="shared" si="2215"/>
      </c>
      <c r="UH80" s="54">
        <f t="shared" ref="UH80" si="2221">RIGHT(IFERROR(VLOOKUP($B80,UH$4:UI$71,2,FALSE),""),2)</f>
      </c>
      <c r="UI80" s="55">
        <f t="shared" si="2215"/>
      </c>
      <c r="UJ80" s="54">
        <f t="shared" ref="UJ80" si="2222">RIGHT(IFERROR(VLOOKUP($B80,UJ$4:UK$71,2,FALSE),""),2)</f>
      </c>
      <c r="UK80" s="55">
        <f t="shared" si="2215"/>
      </c>
      <c r="UL80" s="54">
        <f t="shared" ref="UL80" si="2223">RIGHT(IFERROR(VLOOKUP($B80,UL$4:UM$71,2,FALSE),""),2)</f>
      </c>
      <c r="UM80" s="55">
        <f t="shared" si="2215"/>
      </c>
      <c r="UN80" s="54">
        <f t="shared" ref="UN80" si="2224">RIGHT(IFERROR(VLOOKUP($B80,UN$4:UO$71,2,FALSE),""),2)</f>
      </c>
      <c r="UO80" s="55">
        <f t="shared" si="2215"/>
      </c>
      <c r="UP80" s="54">
        <f t="shared" ref="UP80" si="2225">RIGHT(IFERROR(VLOOKUP($B80,UP$4:UQ$71,2,FALSE),""),2)</f>
      </c>
      <c r="UQ80" s="55">
        <f t="shared" si="2215"/>
      </c>
      <c r="UR80" s="54">
        <f t="shared" ref="UR80" si="2226">RIGHT(IFERROR(VLOOKUP($B80,UR$4:US$71,2,FALSE),""),2)</f>
      </c>
      <c r="US80" s="55">
        <f t="shared" si="2215"/>
      </c>
      <c r="UT80" s="54">
        <f t="shared" ref="UT80" si="2227">RIGHT(IFERROR(VLOOKUP($B80,UT$4:UU$71,2,FALSE),""),2)</f>
      </c>
      <c r="UU80" s="55">
        <f t="shared" si="2215"/>
      </c>
      <c r="UV80" s="54">
        <f t="shared" ref="UV80" si="2228">RIGHT(IFERROR(VLOOKUP($B80,UV$4:UW$71,2,FALSE),""),2)</f>
      </c>
      <c r="UW80" s="55">
        <f t="shared" si="2215"/>
      </c>
      <c r="UX80" s="54">
        <f t="shared" ref="UX80" si="2229">RIGHT(IFERROR(VLOOKUP($B80,UX$4:UY$71,2,FALSE),""),2)</f>
      </c>
      <c r="UY80" s="55">
        <f t="shared" si="2215"/>
      </c>
      <c r="UZ80" s="54">
        <f t="shared" ref="UZ80" si="2230">RIGHT(IFERROR(VLOOKUP($B80,UZ$4:VA$71,2,FALSE),""),2)</f>
      </c>
      <c r="VA80" s="55">
        <f t="shared" si="2215"/>
      </c>
      <c r="VB80" s="54">
        <f t="shared" ref="VB80" si="2231">RIGHT(IFERROR(VLOOKUP($B80,VB$4:VC$71,2,FALSE),""),2)</f>
      </c>
      <c r="VC80" s="55">
        <f t="shared" si="2215"/>
      </c>
      <c r="VD80" s="54">
        <f t="shared" ref="VD80" si="2232">RIGHT(IFERROR(VLOOKUP($B80,VD$4:VE$71,2,FALSE),""),2)</f>
      </c>
      <c r="VE80" s="55">
        <f t="shared" si="2215"/>
      </c>
      <c r="VF80" s="54">
        <f t="shared" ref="VF80" si="2233">RIGHT(IFERROR(VLOOKUP($B80,VF$4:VG$71,2,FALSE),""),2)</f>
      </c>
      <c r="VG80" s="55">
        <f t="shared" si="2215"/>
      </c>
      <c r="VH80" s="54">
        <f t="shared" ref="VH80" si="2234">RIGHT(IFERROR(VLOOKUP($B80,VH$4:VI$71,2,FALSE),""),2)</f>
      </c>
      <c r="VI80" s="55">
        <f t="shared" si="2215"/>
      </c>
      <c r="VJ80" s="54">
        <f t="shared" ref="VJ80" si="2235">RIGHT(IFERROR(VLOOKUP($B80,VJ$4:VK$71,2,FALSE),""),2)</f>
      </c>
      <c r="VK80" s="55">
        <f t="shared" si="2215"/>
      </c>
      <c r="VL80" s="54">
        <f t="shared" ref="VL80" si="2236">RIGHT(IFERROR(VLOOKUP($B80,VL$4:VM$71,2,FALSE),""),2)</f>
      </c>
      <c r="VM80" s="55">
        <f t="shared" si="2215"/>
      </c>
      <c r="VN80" s="54">
        <f t="shared" ref="VN80" si="2237">RIGHT(IFERROR(VLOOKUP($B80,VN$4:VO$71,2,FALSE),""),2)</f>
      </c>
      <c r="VO80" s="55">
        <f t="shared" si="2215"/>
      </c>
      <c r="VP80" s="54">
        <f t="shared" ref="VP80" si="2238">RIGHT(IFERROR(VLOOKUP($B80,VP$4:VQ$71,2,FALSE),""),2)</f>
      </c>
      <c r="VQ80" s="55">
        <f t="shared" si="2215"/>
      </c>
      <c r="VR80" s="54">
        <f t="shared" ref="VR80" si="2239">RIGHT(IFERROR(VLOOKUP($B80,VR$4:VS$71,2,FALSE),""),2)</f>
      </c>
      <c r="VS80" s="55">
        <f t="shared" si="2215"/>
      </c>
      <c r="VT80" s="54">
        <f t="shared" ref="VT80" si="2240">RIGHT(IFERROR(VLOOKUP($B80,VT$4:VU$71,2,FALSE),""),2)</f>
      </c>
      <c r="VU80" s="55">
        <f t="shared" si="2215"/>
      </c>
      <c r="VV80" s="54">
        <f t="shared" ref="VV80" si="2241">RIGHT(IFERROR(VLOOKUP($B80,VV$4:VW$71,2,FALSE),""),2)</f>
      </c>
      <c r="VW80" s="55">
        <f t="shared" si="2215"/>
      </c>
      <c r="VX80" s="54">
        <f t="shared" ref="VX80" si="2242">RIGHT(IFERROR(VLOOKUP($B80,VX$4:VY$71,2,FALSE),""),2)</f>
      </c>
      <c r="VY80" s="55">
        <f t="shared" si="2215"/>
      </c>
      <c r="VZ80" s="54">
        <f t="shared" ref="VZ80" si="2243">RIGHT(IFERROR(VLOOKUP($B80,VZ$4:WA$71,2,FALSE),""),2)</f>
      </c>
      <c r="WA80" s="55">
        <f t="shared" si="2215"/>
      </c>
      <c r="WB80" s="54">
        <f t="shared" ref="WB80" si="2244">RIGHT(IFERROR(VLOOKUP($B80,WB$4:WC$71,2,FALSE),""),2)</f>
      </c>
      <c r="WC80" s="55">
        <f t="shared" si="2215"/>
      </c>
      <c r="WD80" s="54">
        <f t="shared" ref="WD80" si="2245">RIGHT(IFERROR(VLOOKUP($B80,WD$4:WE$71,2,FALSE),""),2)</f>
      </c>
      <c r="WE80" s="55">
        <f t="shared" si="2215"/>
      </c>
      <c r="WF80" s="54">
        <f t="shared" ref="WF80" si="2246">RIGHT(IFERROR(VLOOKUP($B80,WF$4:WG$71,2,FALSE),""),2)</f>
      </c>
      <c r="WG80" s="55">
        <f t="shared" si="2215"/>
      </c>
      <c r="WH80" s="54">
        <f t="shared" ref="WH80" si="2247">RIGHT(IFERROR(VLOOKUP($B80,WH$4:WI$71,2,FALSE),""),2)</f>
      </c>
      <c r="WI80" s="55">
        <f t="shared" si="408"/>
      </c>
      <c r="WJ80" s="54">
        <f t="shared" ref="WJ80" si="2248">RIGHT(IFERROR(VLOOKUP($B80,WJ$4:WK$71,2,FALSE),""),2)</f>
      </c>
      <c r="WK80" s="55">
        <f t="shared" si="441"/>
      </c>
      <c r="WL80" s="54">
        <f t="shared" ref="WL80" si="2249">RIGHT(IFERROR(VLOOKUP($B80,WL$4:WM$71,2,FALSE),""),2)</f>
      </c>
      <c r="WM80" s="55">
        <f t="shared" si="441"/>
      </c>
      <c r="WN80" s="54">
        <f t="shared" ref="WN80" si="2250">RIGHT(IFERROR(VLOOKUP($B80,WN$4:WO$71,2,FALSE),""),2)</f>
      </c>
      <c r="WO80" s="55">
        <f t="shared" si="441"/>
      </c>
      <c r="WP80" s="54">
        <f t="shared" ref="WP80" si="2251">RIGHT(IFERROR(VLOOKUP($B80,WP$4:WQ$71,2,FALSE),""),2)</f>
      </c>
      <c r="WQ80" s="55">
        <f t="shared" si="441"/>
      </c>
      <c r="WR80" s="54">
        <f t="shared" ref="WR80" si="2252">RIGHT(IFERROR(VLOOKUP($B80,WR$4:WS$71,2,FALSE),""),2)</f>
      </c>
      <c r="WS80" s="55">
        <f t="shared" si="441"/>
      </c>
      <c r="WT80" s="54">
        <f t="shared" ref="WT80" si="2253">RIGHT(IFERROR(VLOOKUP($B80,WT$4:WU$71,2,FALSE),""),2)</f>
      </c>
      <c r="WU80" s="55">
        <f t="shared" si="441"/>
      </c>
      <c r="WV80" s="54">
        <f t="shared" ref="WV80" si="2254">RIGHT(IFERROR(VLOOKUP($B80,WV$4:WW$71,2,FALSE),""),2)</f>
      </c>
      <c r="WW80" s="55">
        <f t="shared" si="441"/>
      </c>
      <c r="WX80" s="54">
        <f t="shared" ref="WX80" si="2255">RIGHT(IFERROR(VLOOKUP($B80,WX$4:WY$71,2,FALSE),""),2)</f>
      </c>
      <c r="WY80" s="55">
        <f t="shared" si="441"/>
      </c>
      <c r="WZ80" s="54">
        <f t="shared" ref="WZ80" si="2256">RIGHT(IFERROR(VLOOKUP($B80,WZ$4:XA$71,2,FALSE),""),2)</f>
      </c>
      <c r="XA80" s="55">
        <f t="shared" si="441"/>
      </c>
      <c r="XB80" s="54">
        <f t="shared" ref="XB80" si="2257">RIGHT(IFERROR(VLOOKUP($B80,XB$4:XC$71,2,FALSE),""),2)</f>
      </c>
      <c r="XC80" s="55">
        <f t="shared" si="441"/>
      </c>
      <c r="XD80" s="54">
        <f t="shared" ref="XD80" si="2258">RIGHT(IFERROR(VLOOKUP($B80,XD$4:XE$71,2,FALSE),""),2)</f>
      </c>
      <c r="XE80" s="55">
        <f t="shared" si="441"/>
      </c>
      <c r="XF80" s="54">
        <f t="shared" ref="XF80" si="2259">RIGHT(IFERROR(VLOOKUP($B80,XF$4:XG$71,2,FALSE),""),2)</f>
      </c>
      <c r="XG80" s="55">
        <f t="shared" si="441"/>
      </c>
      <c r="XH80" s="54">
        <f t="shared" ref="XH80" si="2260">RIGHT(IFERROR(VLOOKUP($B80,XH$4:XI$71,2,FALSE),""),2)</f>
      </c>
      <c r="XI80" s="55">
        <f t="shared" si="441"/>
      </c>
      <c r="XJ80" s="54">
        <f t="shared" ref="XJ80" si="2261">RIGHT(IFERROR(VLOOKUP($B80,XJ$4:XK$71,2,FALSE),""),2)</f>
      </c>
      <c r="XK80" s="55">
        <f t="shared" si="441"/>
      </c>
      <c r="XL80" s="54">
        <f t="shared" ref="XL80" si="2262">RIGHT(IFERROR(VLOOKUP($B80,XL$4:XM$71,2,FALSE),""),2)</f>
      </c>
      <c r="XM80" s="55">
        <f t="shared" si="441"/>
      </c>
      <c r="XN80" s="54">
        <f t="shared" ref="XN80" si="2263">RIGHT(IFERROR(VLOOKUP($B80,XN$4:XO$71,2,FALSE),""),2)</f>
      </c>
      <c r="XO80" s="55">
        <f t="shared" si="441"/>
      </c>
      <c r="XP80" s="54">
        <f t="shared" ref="XP80" si="2264">RIGHT(IFERROR(VLOOKUP($B80,XP$4:XQ$71,2,FALSE),""),2)</f>
      </c>
      <c r="XQ80" s="55">
        <f t="shared" si="441"/>
      </c>
      <c r="XR80" s="54">
        <f t="shared" ref="XR80" si="2265">RIGHT(IFERROR(VLOOKUP($B80,XR$4:XS$71,2,FALSE),""),2)</f>
      </c>
      <c r="XS80" s="55">
        <f t="shared" si="441"/>
      </c>
      <c r="XT80" s="54">
        <f t="shared" ref="XT80" si="2266">RIGHT(IFERROR(VLOOKUP($B80,XT$4:XU$71,2,FALSE),""),2)</f>
      </c>
      <c r="XU80" s="55">
        <f t="shared" si="441"/>
      </c>
      <c r="XV80" s="54">
        <f t="shared" ref="XV80" si="2267">RIGHT(IFERROR(VLOOKUP($B80,XV$4:XW$71,2,FALSE),""),2)</f>
      </c>
      <c r="XW80" s="55">
        <f t="shared" si="441"/>
      </c>
      <c r="XX80" s="54">
        <f t="shared" ref="XX80" si="2268">RIGHT(IFERROR(VLOOKUP($B80,XX$4:XY$71,2,FALSE),""),2)</f>
      </c>
      <c r="XY80" s="55">
        <f t="shared" si="441"/>
      </c>
      <c r="XZ80" s="54">
        <f t="shared" ref="XZ80" si="2269">RIGHT(IFERROR(VLOOKUP($B80,XZ$4:YA$71,2,FALSE),""),2)</f>
      </c>
      <c r="YA80" s="55">
        <f t="shared" si="441"/>
      </c>
      <c r="YB80" s="54">
        <f t="shared" ref="YB80" si="2270">RIGHT(IFERROR(VLOOKUP($B80,YB$4:YC$71,2,FALSE),""),2)</f>
      </c>
      <c r="YC80" s="55">
        <f t="shared" si="441"/>
      </c>
      <c r="YD80" s="54">
        <f t="shared" ref="YD80" si="2271">RIGHT(IFERROR(VLOOKUP($B80,YD$4:YE$71,2,FALSE),""),2)</f>
      </c>
      <c r="YE80" s="55">
        <f t="shared" si="441"/>
      </c>
      <c r="YF80" s="54">
        <f t="shared" ref="YF80" si="2272">RIGHT(IFERROR(VLOOKUP($B80,YF$4:YG$71,2,FALSE),""),2)</f>
      </c>
      <c r="YG80" s="55">
        <f t="shared" si="441"/>
      </c>
      <c r="YH80" s="54">
        <f t="shared" ref="YH80" si="2273">RIGHT(IFERROR(VLOOKUP($B80,YH$4:YI$71,2,FALSE),""),2)</f>
      </c>
      <c r="YI80" s="55">
        <f t="shared" si="441"/>
      </c>
      <c r="YJ80" s="54">
        <f t="shared" ref="YJ80" si="2274">RIGHT(IFERROR(VLOOKUP($B80,YJ$4:YK$71,2,FALSE),""),2)</f>
      </c>
      <c r="YK80" s="55">
        <f t="shared" si="441"/>
      </c>
      <c r="YL80" s="54">
        <f t="shared" ref="YL80" si="2275">RIGHT(IFERROR(VLOOKUP($B80,YL$4:YM$71,2,FALSE),""),2)</f>
      </c>
      <c r="YM80" s="55">
        <f t="shared" si="441"/>
      </c>
      <c r="YN80" s="54">
        <f t="shared" ref="YN80" si="2276">RIGHT(IFERROR(VLOOKUP($B80,YN$4:YO$71,2,FALSE),""),2)</f>
      </c>
      <c r="YO80" s="55">
        <f t="shared" si="441"/>
      </c>
      <c r="YP80" s="54">
        <f t="shared" ref="YP80" si="2277">RIGHT(IFERROR(VLOOKUP($B80,YP$4:YQ$71,2,FALSE),""),2)</f>
      </c>
      <c r="YQ80" s="55">
        <f t="shared" si="441"/>
      </c>
      <c r="YR80" s="54">
        <f t="shared" ref="YR80" si="2278">RIGHT(IFERROR(VLOOKUP($B80,YR$4:YS$71,2,FALSE),""),2)</f>
      </c>
      <c r="YS80" s="55">
        <f t="shared" si="441"/>
      </c>
      <c r="YT80" s="54">
        <f t="shared" ref="YT80" si="2279">RIGHT(IFERROR(VLOOKUP($B80,YT$4:YU$71,2,FALSE),""),2)</f>
      </c>
      <c r="YU80" s="55">
        <f t="shared" ref="YU80:ABE88" si="2280">IFERROR(
    IF(
        LEFT(VLOOKUP($B80,YT$4:YU$71,2,FALSE),1)="0",
        "",
        IF(
            LEFT(VLOOKUP($B80,YT$4:YU$71,2,FALSE),1)="講",
            "講習",
            IF(
                LEFT(VLOOKUP($B80,YT$4:YU$71,2,FALSE),1)="追",
                "追加",
                "通常"
            )
        )
    ),
    ""
)</f>
      </c>
      <c r="YV80" s="54">
        <f t="shared" ref="YV80" si="2281">RIGHT(IFERROR(VLOOKUP($B80,YV$4:YW$71,2,FALSE),""),2)</f>
      </c>
      <c r="YW80" s="55">
        <f t="shared" si="2280"/>
      </c>
      <c r="YX80" s="54">
        <f t="shared" ref="YX80" si="2282">RIGHT(IFERROR(VLOOKUP($B80,YX$4:YY$71,2,FALSE),""),2)</f>
      </c>
      <c r="YY80" s="55">
        <f t="shared" si="2280"/>
      </c>
      <c r="YZ80" s="54">
        <f t="shared" ref="YZ80" si="2283">RIGHT(IFERROR(VLOOKUP($B80,YZ$4:ZA$71,2,FALSE),""),2)</f>
      </c>
      <c r="ZA80" s="55">
        <f t="shared" si="2280"/>
      </c>
      <c r="ZB80" s="54">
        <f t="shared" ref="ZB80" si="2284">RIGHT(IFERROR(VLOOKUP($B80,ZB$4:ZC$71,2,FALSE),""),2)</f>
      </c>
      <c r="ZC80" s="55">
        <f t="shared" si="2280"/>
      </c>
      <c r="ZD80" s="54">
        <f t="shared" ref="ZD80" si="2285">RIGHT(IFERROR(VLOOKUP($B80,ZD$4:ZE$71,2,FALSE),""),2)</f>
      </c>
      <c r="ZE80" s="55">
        <f t="shared" si="2280"/>
      </c>
      <c r="ZF80" s="54">
        <f t="shared" ref="ZF80" si="2286">RIGHT(IFERROR(VLOOKUP($B80,ZF$4:ZG$71,2,FALSE),""),2)</f>
      </c>
      <c r="ZG80" s="55">
        <f t="shared" si="2280"/>
      </c>
      <c r="ZH80" s="54">
        <f t="shared" ref="ZH80" si="2287">RIGHT(IFERROR(VLOOKUP($B80,ZH$4:ZI$71,2,FALSE),""),2)</f>
      </c>
      <c r="ZI80" s="55">
        <f t="shared" si="2280"/>
      </c>
      <c r="ZJ80" s="54">
        <f t="shared" ref="ZJ80" si="2288">RIGHT(IFERROR(VLOOKUP($B80,ZJ$4:ZK$71,2,FALSE),""),2)</f>
      </c>
      <c r="ZK80" s="55">
        <f t="shared" si="2280"/>
      </c>
      <c r="ZL80" s="54">
        <f t="shared" ref="ZL80" si="2289">RIGHT(IFERROR(VLOOKUP($B80,ZL$4:ZM$71,2,FALSE),""),2)</f>
      </c>
      <c r="ZM80" s="55">
        <f t="shared" si="2280"/>
      </c>
      <c r="ZN80" s="54">
        <f t="shared" ref="ZN80" si="2290">RIGHT(IFERROR(VLOOKUP($B80,ZN$4:ZO$71,2,FALSE),""),2)</f>
      </c>
      <c r="ZO80" s="55">
        <f t="shared" si="2280"/>
      </c>
      <c r="ZP80" s="54">
        <f t="shared" ref="ZP80" si="2291">RIGHT(IFERROR(VLOOKUP($B80,ZP$4:ZQ$71,2,FALSE),""),2)</f>
      </c>
      <c r="ZQ80" s="55">
        <f t="shared" si="2280"/>
      </c>
      <c r="ZR80" s="54">
        <f t="shared" ref="ZR80" si="2292">RIGHT(IFERROR(VLOOKUP($B80,ZR$4:ZS$71,2,FALSE),""),2)</f>
      </c>
      <c r="ZS80" s="55">
        <f t="shared" si="2280"/>
      </c>
      <c r="ZT80" s="54">
        <f t="shared" ref="ZT80" si="2293">RIGHT(IFERROR(VLOOKUP($B80,ZT$4:ZU$71,2,FALSE),""),2)</f>
      </c>
      <c r="ZU80" s="55">
        <f t="shared" si="2280"/>
      </c>
      <c r="ZV80" s="54">
        <f t="shared" ref="ZV80" si="2294">RIGHT(IFERROR(VLOOKUP($B80,ZV$4:ZW$71,2,FALSE),""),2)</f>
      </c>
      <c r="ZW80" s="55">
        <f t="shared" si="2280"/>
      </c>
      <c r="ZX80" s="54">
        <f t="shared" ref="ZX80" si="2295">RIGHT(IFERROR(VLOOKUP($B80,ZX$4:ZY$71,2,FALSE),""),2)</f>
      </c>
      <c r="ZY80" s="55">
        <f t="shared" si="2280"/>
      </c>
      <c r="ZZ80" s="54">
        <f t="shared" ref="ZZ80" si="2296">RIGHT(IFERROR(VLOOKUP($B80,ZZ$4:AAA$71,2,FALSE),""),2)</f>
      </c>
      <c r="AAA80" s="55">
        <f t="shared" si="2280"/>
      </c>
      <c r="AAB80" s="54">
        <f t="shared" ref="AAB80" si="2297">RIGHT(IFERROR(VLOOKUP($B80,AAB$4:AAC$71,2,FALSE),""),2)</f>
      </c>
      <c r="AAC80" s="55">
        <f t="shared" si="2280"/>
      </c>
      <c r="AAD80" s="54">
        <f t="shared" ref="AAD80" si="2298">RIGHT(IFERROR(VLOOKUP($B80,AAD$4:AAE$71,2,FALSE),""),2)</f>
      </c>
      <c r="AAE80" s="55">
        <f t="shared" si="2280"/>
      </c>
      <c r="AAF80" s="54">
        <f t="shared" ref="AAF80" si="2299">RIGHT(IFERROR(VLOOKUP($B80,AAF$4:AAG$71,2,FALSE),""),2)</f>
      </c>
      <c r="AAG80" s="55">
        <f t="shared" si="2280"/>
      </c>
      <c r="AAH80" s="54">
        <f t="shared" ref="AAH80" si="2300">RIGHT(IFERROR(VLOOKUP($B80,AAH$4:AAI$71,2,FALSE),""),2)</f>
      </c>
      <c r="AAI80" s="55">
        <f t="shared" si="2280"/>
      </c>
      <c r="AAJ80" s="54">
        <f t="shared" ref="AAJ80" si="2301">RIGHT(IFERROR(VLOOKUP($B80,AAJ$4:AAK$71,2,FALSE),""),2)</f>
      </c>
      <c r="AAK80" s="55">
        <f t="shared" si="2280"/>
      </c>
      <c r="AAL80" s="54">
        <f t="shared" ref="AAL80" si="2302">RIGHT(IFERROR(VLOOKUP($B80,AAL$4:AAM$71,2,FALSE),""),2)</f>
      </c>
      <c r="AAM80" s="55">
        <f t="shared" si="2280"/>
      </c>
      <c r="AAN80" s="54">
        <f t="shared" ref="AAN80" si="2303">RIGHT(IFERROR(VLOOKUP($B80,AAN$4:AAO$71,2,FALSE),""),2)</f>
      </c>
      <c r="AAO80" s="55">
        <f t="shared" si="2280"/>
      </c>
      <c r="AAP80" s="54">
        <f t="shared" ref="AAP80" si="2304">RIGHT(IFERROR(VLOOKUP($B80,AAP$4:AAQ$71,2,FALSE),""),2)</f>
      </c>
      <c r="AAQ80" s="55">
        <f t="shared" si="2280"/>
      </c>
      <c r="AAR80" s="54">
        <f t="shared" ref="AAR80" si="2305">RIGHT(IFERROR(VLOOKUP($B80,AAR$4:AAS$71,2,FALSE),""),2)</f>
      </c>
      <c r="AAS80" s="55">
        <f t="shared" si="2280"/>
      </c>
      <c r="AAT80" s="54">
        <f t="shared" ref="AAT80" si="2306">RIGHT(IFERROR(VLOOKUP($B80,AAT$4:AAU$71,2,FALSE),""),2)</f>
      </c>
      <c r="AAU80" s="55">
        <f t="shared" si="2280"/>
      </c>
      <c r="AAV80" s="54">
        <f t="shared" ref="AAV80" si="2307">RIGHT(IFERROR(VLOOKUP($B80,AAV$4:AAW$71,2,FALSE),""),2)</f>
      </c>
      <c r="AAW80" s="55">
        <f t="shared" si="2280"/>
      </c>
      <c r="AAX80" s="54">
        <f t="shared" ref="AAX80" si="2308">RIGHT(IFERROR(VLOOKUP($B80,AAX$4:AAY$71,2,FALSE),""),2)</f>
      </c>
      <c r="AAY80" s="55">
        <f t="shared" si="2280"/>
      </c>
      <c r="AAZ80" s="54">
        <f t="shared" ref="AAZ80" si="2309">RIGHT(IFERROR(VLOOKUP($B80,AAZ$4:ABA$71,2,FALSE),""),2)</f>
      </c>
      <c r="ABA80" s="55">
        <f t="shared" si="2280"/>
      </c>
      <c r="ABB80" s="54">
        <f t="shared" ref="ABB80" si="2310">RIGHT(IFERROR(VLOOKUP($B80,ABB$4:ABC$71,2,FALSE),""),2)</f>
      </c>
      <c r="ABC80" s="55">
        <f t="shared" si="2280"/>
      </c>
      <c r="ABD80" s="54">
        <f t="shared" ref="ABD80" si="2311">RIGHT(IFERROR(VLOOKUP($B80,ABD$4:ABE$71,2,FALSE),""),2)</f>
      </c>
      <c r="ABE80" s="55">
        <f t="shared" si="2280"/>
      </c>
      <c r="ABF80" s="54">
        <f t="shared" ref="ABF80" si="2312">RIGHT(IFERROR(VLOOKUP($B80,ABF$4:ABG$71,2,FALSE),""),2)</f>
      </c>
      <c r="ABG80" s="55">
        <f t="shared" si="474"/>
      </c>
      <c r="ABH80" s="54">
        <f t="shared" ref="ABH80" si="2313">RIGHT(IFERROR(VLOOKUP($B80,ABH$4:ABI$71,2,FALSE),""),2)</f>
      </c>
      <c r="ABI80" s="55">
        <f t="shared" si="507"/>
      </c>
      <c r="ABJ80" s="54">
        <f t="shared" ref="ABJ80" si="2314">RIGHT(IFERROR(VLOOKUP($B80,ABJ$4:ABK$71,2,FALSE),""),2)</f>
      </c>
      <c r="ABK80" s="55">
        <f t="shared" si="507"/>
      </c>
      <c r="ABL80" s="54">
        <f t="shared" ref="ABL80" si="2315">RIGHT(IFERROR(VLOOKUP($B80,ABL$4:ABM$71,2,FALSE),""),2)</f>
      </c>
      <c r="ABM80" s="55">
        <f t="shared" si="507"/>
      </c>
      <c r="ABN80" s="54">
        <f t="shared" ref="ABN80" si="2316">RIGHT(IFERROR(VLOOKUP($B80,ABN$4:ABO$71,2,FALSE),""),2)</f>
      </c>
      <c r="ABO80" s="55">
        <f t="shared" si="507"/>
      </c>
      <c r="ABP80" s="54">
        <f t="shared" ref="ABP80" si="2317">RIGHT(IFERROR(VLOOKUP($B80,ABP$4:ABQ$71,2,FALSE),""),2)</f>
      </c>
      <c r="ABQ80" s="55">
        <f t="shared" si="507"/>
      </c>
      <c r="ABR80" s="54">
        <f t="shared" ref="ABR80" si="2318">RIGHT(IFERROR(VLOOKUP($B80,ABR$4:ABS$71,2,FALSE),""),2)</f>
      </c>
      <c r="ABS80" s="55">
        <f t="shared" si="507"/>
      </c>
      <c r="ABT80" s="54">
        <f t="shared" ref="ABT80" si="2319">RIGHT(IFERROR(VLOOKUP($B80,ABT$4:ABU$71,2,FALSE),""),2)</f>
      </c>
      <c r="ABU80" s="55">
        <f t="shared" si="507"/>
      </c>
      <c r="ABV80" s="54">
        <f t="shared" ref="ABV80" si="2320">RIGHT(IFERROR(VLOOKUP($B80,ABV$4:ABW$71,2,FALSE),""),2)</f>
      </c>
      <c r="ABW80" s="55">
        <f t="shared" si="507"/>
      </c>
      <c r="ABX80" s="54">
        <f t="shared" ref="ABX80" si="2321">RIGHT(IFERROR(VLOOKUP($B80,ABX$4:ABY$71,2,FALSE),""),2)</f>
      </c>
      <c r="ABY80" s="55">
        <f t="shared" si="507"/>
      </c>
      <c r="ABZ80" s="54">
        <f t="shared" ref="ABZ80" si="2322">RIGHT(IFERROR(VLOOKUP($B80,ABZ$4:ACA$71,2,FALSE),""),2)</f>
      </c>
      <c r="ACA80" s="55">
        <f t="shared" si="507"/>
      </c>
      <c r="ACB80" s="54">
        <f t="shared" ref="ACB80" si="2323">RIGHT(IFERROR(VLOOKUP($B80,ACB$4:ACC$71,2,FALSE),""),2)</f>
      </c>
      <c r="ACC80" s="55">
        <f t="shared" si="507"/>
      </c>
      <c r="ACD80" s="54">
        <f t="shared" ref="ACD80" si="2324">RIGHT(IFERROR(VLOOKUP($B80,ACD$4:ACE$71,2,FALSE),""),2)</f>
      </c>
      <c r="ACE80" s="55">
        <f t="shared" si="507"/>
      </c>
      <c r="ACF80" s="54">
        <f t="shared" ref="ACF80" si="2325">RIGHT(IFERROR(VLOOKUP($B80,ACF$4:ACG$71,2,FALSE),""),2)</f>
      </c>
      <c r="ACG80" s="55">
        <f t="shared" si="507"/>
      </c>
      <c r="ACH80" s="54">
        <f t="shared" ref="ACH80" si="2326">RIGHT(IFERROR(VLOOKUP($B80,ACH$4:ACI$71,2,FALSE),""),2)</f>
      </c>
      <c r="ACI80" s="55">
        <f t="shared" si="507"/>
      </c>
      <c r="ACJ80" s="54">
        <f t="shared" ref="ACJ80" si="2327">RIGHT(IFERROR(VLOOKUP($B80,ACJ$4:ACK$71,2,FALSE),""),2)</f>
      </c>
      <c r="ACK80" s="55">
        <f t="shared" si="507"/>
      </c>
      <c r="ACL80" s="54">
        <f t="shared" ref="ACL80" si="2328">RIGHT(IFERROR(VLOOKUP($B80,ACL$4:ACM$71,2,FALSE),""),2)</f>
      </c>
      <c r="ACM80" s="55">
        <f t="shared" si="507"/>
      </c>
      <c r="ACN80" s="54">
        <f t="shared" ref="ACN80" si="2329">RIGHT(IFERROR(VLOOKUP($B80,ACN$4:ACO$71,2,FALSE),""),2)</f>
      </c>
      <c r="ACO80" s="55">
        <f t="shared" si="507"/>
      </c>
      <c r="ACP80" s="54">
        <f t="shared" ref="ACP80" si="2330">RIGHT(IFERROR(VLOOKUP($B80,ACP$4:ACQ$71,2,FALSE),""),2)</f>
      </c>
      <c r="ACQ80" s="55">
        <f t="shared" si="507"/>
      </c>
      <c r="ACR80" s="54">
        <f t="shared" ref="ACR80" si="2331">RIGHT(IFERROR(VLOOKUP($B80,ACR$4:ACS$71,2,FALSE),""),2)</f>
      </c>
      <c r="ACS80" s="55">
        <f t="shared" si="507"/>
      </c>
      <c r="ACT80" s="54">
        <f t="shared" ref="ACT80" si="2332">RIGHT(IFERROR(VLOOKUP($B80,ACT$4:ACU$71,2,FALSE),""),2)</f>
      </c>
      <c r="ACU80" s="55">
        <f t="shared" si="507"/>
      </c>
      <c r="ACV80" s="54">
        <f t="shared" ref="ACV80" si="2333">RIGHT(IFERROR(VLOOKUP($B80,ACV$4:ACW$71,2,FALSE),""),2)</f>
      </c>
      <c r="ACW80" s="55">
        <f t="shared" si="507"/>
      </c>
      <c r="ACX80" s="54">
        <f t="shared" ref="ACX80" si="2334">RIGHT(IFERROR(VLOOKUP($B80,ACX$4:ACY$71,2,FALSE),""),2)</f>
      </c>
      <c r="ACY80" s="55">
        <f t="shared" si="507"/>
      </c>
      <c r="ACZ80" s="54">
        <f t="shared" ref="ACZ80" si="2335">RIGHT(IFERROR(VLOOKUP($B80,ACZ$4:ADA$71,2,FALSE),""),2)</f>
      </c>
      <c r="ADA80" s="55">
        <f t="shared" si="507"/>
      </c>
      <c r="ADB80" s="54">
        <f t="shared" ref="ADB80" si="2336">RIGHT(IFERROR(VLOOKUP($B80,ADB$4:ADC$71,2,FALSE),""),2)</f>
      </c>
      <c r="ADC80" s="55">
        <f t="shared" si="507"/>
      </c>
      <c r="ADD80" s="54">
        <f t="shared" ref="ADD80" si="2337">RIGHT(IFERROR(VLOOKUP($B80,ADD$4:ADE$71,2,FALSE),""),2)</f>
      </c>
      <c r="ADE80" s="55">
        <f t="shared" si="507"/>
      </c>
      <c r="ADF80" s="54">
        <f t="shared" ref="ADF80" si="2338">RIGHT(IFERROR(VLOOKUP($B80,ADF$4:ADG$71,2,FALSE),""),2)</f>
      </c>
      <c r="ADG80" s="55">
        <f t="shared" si="507"/>
      </c>
    </row>
    <row r="81" spans="1:787" ht="20.25" hidden="1" customHeight="1">
      <c r="A81" s="112">
        <v>9</v>
      </c>
      <c r="B81" s="115">
        <f>学年と名前を結合するシート!D10</f>
      </c>
      <c r="C81" s="113"/>
      <c r="D81" s="54">
        <f t="shared" si="533"/>
      </c>
      <c r="E81" s="55">
        <f t="shared" si="534"/>
      </c>
      <c r="F81" s="54">
        <f t="shared" si="793"/>
      </c>
      <c r="G81" s="55">
        <f t="shared" si="1"/>
      </c>
      <c r="H81" s="54">
        <f t="shared" si="793"/>
      </c>
      <c r="I81" s="55">
        <f t="shared" si="3"/>
      </c>
      <c r="J81" s="54">
        <f t="shared" si="793"/>
      </c>
      <c r="K81" s="55">
        <f t="shared" si="5"/>
      </c>
      <c r="L81" s="54">
        <f t="shared" si="793"/>
      </c>
      <c r="M81" s="55">
        <f t="shared" si="7"/>
      </c>
      <c r="N81" s="54">
        <f t="shared" si="793"/>
      </c>
      <c r="O81" s="55">
        <f t="shared" si="9"/>
      </c>
      <c r="P81" s="54">
        <f t="shared" si="793"/>
      </c>
      <c r="Q81" s="55">
        <f t="shared" si="11"/>
      </c>
      <c r="R81" s="54">
        <f t="shared" si="793"/>
      </c>
      <c r="S81" s="55">
        <f t="shared" si="13"/>
      </c>
      <c r="T81" s="54">
        <f t="shared" si="793"/>
      </c>
      <c r="U81" s="55">
        <f t="shared" si="15"/>
      </c>
      <c r="V81" s="54">
        <f t="shared" si="793"/>
      </c>
      <c r="W81" s="55">
        <f t="shared" si="17"/>
      </c>
      <c r="X81" s="54">
        <f t="shared" si="793"/>
      </c>
      <c r="Y81" s="55">
        <f t="shared" si="19"/>
      </c>
      <c r="Z81" s="54">
        <f t="shared" si="793"/>
      </c>
      <c r="AA81" s="55">
        <f t="shared" si="21"/>
      </c>
      <c r="AB81" s="54">
        <f t="shared" si="793"/>
      </c>
      <c r="AC81" s="55">
        <f t="shared" si="23"/>
      </c>
      <c r="AD81" s="54">
        <f t="shared" si="793"/>
      </c>
      <c r="AE81" s="55">
        <f t="shared" si="25"/>
      </c>
      <c r="AF81" s="54">
        <f t="shared" si="793"/>
      </c>
      <c r="AG81" s="55">
        <f t="shared" si="27"/>
      </c>
      <c r="AH81" s="54">
        <f t="shared" si="793"/>
      </c>
      <c r="AI81" s="55">
        <f t="shared" si="29"/>
      </c>
      <c r="AJ81" s="54">
        <f t="shared" si="793"/>
      </c>
      <c r="AK81" s="55">
        <f t="shared" si="31"/>
      </c>
      <c r="AL81" s="54">
        <f t="shared" si="793"/>
      </c>
      <c r="AM81" s="55">
        <f t="shared" si="33"/>
      </c>
      <c r="AN81" s="54">
        <f t="shared" si="793"/>
      </c>
      <c r="AO81" s="55">
        <f t="shared" si="35"/>
      </c>
      <c r="AP81" s="54">
        <f t="shared" si="793"/>
      </c>
      <c r="AQ81" s="55">
        <f t="shared" si="37"/>
      </c>
      <c r="AR81" s="54">
        <f t="shared" si="793"/>
      </c>
      <c r="AS81" s="55">
        <f t="shared" si="39"/>
      </c>
      <c r="AT81" s="54">
        <f t="shared" si="793"/>
      </c>
      <c r="AU81" s="55">
        <f t="shared" si="41"/>
      </c>
      <c r="AV81" s="54">
        <f t="shared" si="793"/>
      </c>
      <c r="AW81" s="55">
        <f t="shared" si="43"/>
      </c>
      <c r="AX81" s="54">
        <f t="shared" si="793"/>
      </c>
      <c r="AY81" s="55">
        <f t="shared" si="45"/>
      </c>
      <c r="AZ81" s="54">
        <f t="shared" si="793"/>
      </c>
      <c r="BA81" s="55">
        <f t="shared" si="47"/>
      </c>
      <c r="BB81" s="54">
        <f t="shared" si="793"/>
      </c>
      <c r="BC81" s="55">
        <f t="shared" si="49"/>
      </c>
      <c r="BD81" s="54">
        <f t="shared" si="793"/>
      </c>
      <c r="BE81" s="55">
        <f t="shared" si="51"/>
      </c>
      <c r="BF81" s="54">
        <f t="shared" si="793"/>
      </c>
      <c r="BG81" s="55">
        <f t="shared" si="53"/>
      </c>
      <c r="BH81" s="54">
        <f t="shared" si="793"/>
      </c>
      <c r="BI81" s="55">
        <f t="shared" si="55"/>
      </c>
      <c r="BJ81" s="54">
        <f t="shared" si="793"/>
      </c>
      <c r="BK81" s="55">
        <f t="shared" si="57"/>
      </c>
      <c r="BL81" s="54">
        <f t="shared" si="793"/>
      </c>
      <c r="BM81" s="55">
        <f t="shared" si="59"/>
      </c>
      <c r="BN81" s="54">
        <f t="shared" si="793"/>
      </c>
      <c r="BO81" s="55">
        <f t="shared" si="61"/>
      </c>
      <c r="BP81" s="54">
        <f t="shared" si="793"/>
      </c>
      <c r="BQ81" s="55">
        <f t="shared" si="63"/>
      </c>
      <c r="BR81" s="54">
        <f t="shared" si="14"/>
      </c>
      <c r="BS81" s="55">
        <f t="shared" si="65"/>
      </c>
      <c r="BT81" s="54">
        <f t="shared" si="14"/>
      </c>
      <c r="BU81" s="55">
        <f t="shared" si="67"/>
      </c>
      <c r="BV81" s="54">
        <f t="shared" si="14"/>
      </c>
      <c r="BW81" s="55">
        <f t="shared" si="69"/>
      </c>
      <c r="BX81" s="54">
        <f t="shared" si="14"/>
      </c>
      <c r="BY81" s="55">
        <f t="shared" si="71"/>
      </c>
      <c r="BZ81" s="54">
        <f t="shared" si="14"/>
      </c>
      <c r="CA81" s="55">
        <f t="shared" si="73"/>
      </c>
      <c r="CB81" s="54">
        <f t="shared" si="14"/>
      </c>
      <c r="CC81" s="55">
        <f t="shared" si="75"/>
      </c>
      <c r="CD81" s="54">
        <f t="shared" si="14"/>
      </c>
      <c r="CE81" s="55">
        <f t="shared" si="77"/>
      </c>
      <c r="CF81" s="54">
        <f t="shared" si="78"/>
      </c>
      <c r="CG81" s="55">
        <f t="shared" si="79"/>
      </c>
      <c r="CH81" s="54">
        <f t="shared" si="78"/>
      </c>
      <c r="CI81" s="55">
        <f t="shared" si="81"/>
      </c>
      <c r="CJ81" s="54">
        <f t="shared" si="78"/>
      </c>
      <c r="CK81" s="55">
        <f t="shared" si="83"/>
      </c>
      <c r="CL81" s="54">
        <f t="shared" si="78"/>
      </c>
      <c r="CM81" s="55">
        <f t="shared" si="85"/>
      </c>
      <c r="CN81" s="54">
        <f t="shared" si="78"/>
      </c>
      <c r="CO81" s="55">
        <f t="shared" si="87"/>
      </c>
      <c r="CP81" s="54">
        <f t="shared" si="78"/>
      </c>
      <c r="CQ81" s="55">
        <f t="shared" si="89"/>
      </c>
      <c r="CR81" s="54">
        <f t="shared" si="78"/>
      </c>
      <c r="CS81" s="55">
        <f t="shared" si="91"/>
      </c>
      <c r="CT81" s="54">
        <f t="shared" si="78"/>
      </c>
      <c r="CU81" s="55">
        <f t="shared" si="93"/>
      </c>
      <c r="CV81" s="54">
        <f t="shared" si="78"/>
      </c>
      <c r="CW81" s="55">
        <f t="shared" si="95"/>
      </c>
      <c r="CX81" s="54">
        <f t="shared" si="78"/>
      </c>
      <c r="CY81" s="55">
        <f t="shared" si="97"/>
      </c>
      <c r="CZ81" s="54">
        <f t="shared" si="78"/>
      </c>
      <c r="DA81" s="55">
        <f t="shared" si="99"/>
      </c>
      <c r="DB81" s="54">
        <f t="shared" si="78"/>
      </c>
      <c r="DC81" s="55">
        <f t="shared" si="101"/>
      </c>
      <c r="DD81" s="54">
        <f t="shared" si="78"/>
      </c>
      <c r="DE81" s="55">
        <f t="shared" si="103"/>
      </c>
      <c r="DF81" s="54">
        <f t="shared" si="78"/>
      </c>
      <c r="DG81" s="55">
        <f t="shared" si="105"/>
      </c>
      <c r="DH81" s="54">
        <f t="shared" si="78"/>
      </c>
      <c r="DI81" s="55">
        <f t="shared" si="107"/>
      </c>
      <c r="DJ81" s="54">
        <f t="shared" si="78"/>
      </c>
      <c r="DK81" s="55">
        <f t="shared" si="109"/>
      </c>
      <c r="DL81" s="54">
        <f t="shared" si="110"/>
      </c>
      <c r="DM81" s="55">
        <f t="shared" si="111"/>
      </c>
      <c r="DN81" s="54">
        <f t="shared" si="110"/>
      </c>
      <c r="DO81" s="55">
        <f t="shared" si="113"/>
      </c>
      <c r="DP81" s="54">
        <f t="shared" si="110"/>
      </c>
      <c r="DQ81" s="55">
        <f t="shared" si="115"/>
      </c>
      <c r="DR81" s="54">
        <f t="shared" si="110"/>
      </c>
      <c r="DS81" s="55">
        <f t="shared" si="117"/>
      </c>
      <c r="DT81" s="54">
        <f t="shared" si="110"/>
      </c>
      <c r="DU81" s="55">
        <f t="shared" si="119"/>
      </c>
      <c r="DV81" s="54">
        <f t="shared" si="110"/>
      </c>
      <c r="DW81" s="55">
        <f t="shared" si="121"/>
      </c>
      <c r="DX81" s="54">
        <f t="shared" si="110"/>
      </c>
      <c r="DY81" s="55">
        <f t="shared" si="123"/>
      </c>
      <c r="DZ81" s="54">
        <f t="shared" si="110"/>
      </c>
      <c r="EA81" s="55">
        <f t="shared" si="125"/>
      </c>
      <c r="EB81" s="54">
        <f t="shared" si="110"/>
      </c>
      <c r="EC81" s="55">
        <f t="shared" si="127"/>
      </c>
      <c r="ED81" s="54">
        <f t="shared" si="110"/>
      </c>
      <c r="EE81" s="55">
        <f t="shared" si="129"/>
      </c>
      <c r="EF81" s="54">
        <f t="shared" si="110"/>
      </c>
      <c r="EG81" s="55">
        <f t="shared" si="131"/>
      </c>
      <c r="EH81" s="54">
        <f t="shared" si="110"/>
      </c>
      <c r="EI81" s="55">
        <f t="shared" si="133"/>
      </c>
      <c r="EJ81" s="54">
        <f t="shared" si="110"/>
      </c>
      <c r="EK81" s="55">
        <f t="shared" si="135"/>
      </c>
      <c r="EL81" s="54">
        <f t="shared" si="110"/>
      </c>
      <c r="EM81" s="55">
        <f t="shared" si="137"/>
      </c>
      <c r="EN81" s="54">
        <f t="shared" si="110"/>
      </c>
      <c r="EO81" s="55">
        <f t="shared" si="139"/>
      </c>
      <c r="EP81" s="54">
        <f t="shared" si="110"/>
      </c>
      <c r="EQ81" s="55">
        <f t="shared" si="141"/>
      </c>
      <c r="ER81" s="54">
        <f t="shared" si="142"/>
      </c>
      <c r="ES81" s="55">
        <f t="shared" si="143"/>
      </c>
      <c r="ET81" s="54">
        <f t="shared" si="142"/>
      </c>
      <c r="EU81" s="55">
        <f t="shared" si="145"/>
      </c>
      <c r="EV81" s="54">
        <f t="shared" si="142"/>
      </c>
      <c r="EW81" s="55">
        <f t="shared" si="147"/>
      </c>
      <c r="EX81" s="54">
        <f t="shared" si="142"/>
      </c>
      <c r="EY81" s="55">
        <f t="shared" si="149"/>
      </c>
      <c r="EZ81" s="54">
        <f t="shared" si="142"/>
      </c>
      <c r="FA81" s="55">
        <f t="shared" si="151"/>
      </c>
      <c r="FB81" s="54">
        <f t="shared" si="142"/>
      </c>
      <c r="FC81" s="55">
        <f t="shared" si="153"/>
      </c>
      <c r="FD81" s="54">
        <f t="shared" si="142"/>
      </c>
      <c r="FE81" s="55">
        <f t="shared" si="155"/>
      </c>
      <c r="FF81" s="54">
        <f t="shared" si="142"/>
      </c>
      <c r="FG81" s="55">
        <f t="shared" si="157"/>
      </c>
      <c r="FH81" s="54">
        <f t="shared" si="142"/>
      </c>
      <c r="FI81" s="55">
        <f t="shared" si="159"/>
      </c>
      <c r="FJ81" s="54">
        <f t="shared" si="142"/>
      </c>
      <c r="FK81" s="55">
        <f t="shared" si="161"/>
      </c>
      <c r="FL81" s="54">
        <f t="shared" si="142"/>
      </c>
      <c r="FM81" s="55">
        <f t="shared" si="163"/>
      </c>
      <c r="FN81" s="54">
        <f t="shared" si="142"/>
      </c>
      <c r="FO81" s="55">
        <f t="shared" si="165"/>
      </c>
      <c r="FP81" s="54">
        <f t="shared" si="142"/>
      </c>
      <c r="FQ81" s="55">
        <f t="shared" si="167"/>
      </c>
      <c r="FR81" s="54">
        <f t="shared" si="142"/>
      </c>
      <c r="FS81" s="55">
        <f t="shared" si="169"/>
      </c>
      <c r="FT81" s="54">
        <f t="shared" si="142"/>
      </c>
      <c r="FU81" s="55">
        <f t="shared" si="171"/>
      </c>
      <c r="FV81" s="54">
        <f t="shared" si="142"/>
      </c>
      <c r="FW81" s="55">
        <f t="shared" si="173"/>
      </c>
      <c r="FX81" s="54">
        <f t="shared" si="174"/>
      </c>
      <c r="FY81" s="55">
        <f t="shared" si="175"/>
      </c>
      <c r="FZ81" s="54">
        <f t="shared" si="174"/>
      </c>
      <c r="GA81" s="55">
        <f t="shared" si="177"/>
      </c>
      <c r="GB81" s="54">
        <f t="shared" si="174"/>
      </c>
      <c r="GC81" s="55">
        <f t="shared" si="179"/>
      </c>
      <c r="GD81" s="54">
        <f t="shared" si="174"/>
      </c>
      <c r="GE81" s="55">
        <f t="shared" si="181"/>
      </c>
      <c r="GF81" s="54">
        <f t="shared" si="174"/>
      </c>
      <c r="GG81" s="55">
        <f t="shared" si="183"/>
      </c>
      <c r="GH81" s="54">
        <f t="shared" si="174"/>
      </c>
      <c r="GI81" s="55">
        <f t="shared" si="185"/>
      </c>
      <c r="GJ81" s="54">
        <f t="shared" si="174"/>
      </c>
      <c r="GK81" s="55">
        <f t="shared" si="187"/>
      </c>
      <c r="GL81" s="54">
        <f t="shared" si="174"/>
      </c>
      <c r="GM81" s="55">
        <f t="shared" si="189"/>
      </c>
      <c r="GN81" s="54">
        <f t="shared" si="174"/>
      </c>
      <c r="GO81" s="55">
        <f t="shared" si="191"/>
      </c>
      <c r="GP81" s="54">
        <f t="shared" si="174"/>
      </c>
      <c r="GQ81" s="55">
        <f t="shared" si="193"/>
      </c>
      <c r="GR81" s="54">
        <f t="shared" si="174"/>
      </c>
      <c r="GS81" s="55">
        <f t="shared" si="195"/>
      </c>
      <c r="GT81" s="54">
        <f t="shared" si="174"/>
      </c>
      <c r="GU81" s="55">
        <f t="shared" si="197"/>
      </c>
      <c r="GV81" s="54">
        <f t="shared" si="174"/>
      </c>
      <c r="GW81" s="55">
        <f t="shared" si="199"/>
      </c>
      <c r="GX81" s="54">
        <f t="shared" si="174"/>
      </c>
      <c r="GY81" s="55">
        <f t="shared" si="201"/>
      </c>
      <c r="GZ81" s="54">
        <f t="shared" si="174"/>
      </c>
      <c r="HA81" s="55">
        <f t="shared" si="203"/>
      </c>
      <c r="HB81" s="54">
        <f t="shared" si="174"/>
      </c>
      <c r="HC81" s="55">
        <f t="shared" si="205"/>
      </c>
      <c r="HD81" s="54">
        <f t="shared" si="206"/>
      </c>
      <c r="HE81" s="55">
        <f t="shared" si="207"/>
      </c>
      <c r="HF81" s="54">
        <f t="shared" si="206"/>
      </c>
      <c r="HG81" s="55">
        <f t="shared" si="209"/>
      </c>
      <c r="HH81" s="54">
        <f t="shared" si="206"/>
      </c>
      <c r="HI81" s="55">
        <f t="shared" si="211"/>
      </c>
      <c r="HJ81" s="54">
        <f t="shared" si="206"/>
      </c>
      <c r="HK81" s="55">
        <f t="shared" si="213"/>
      </c>
      <c r="HL81" s="54">
        <f t="shared" si="206"/>
      </c>
      <c r="HM81" s="55">
        <f t="shared" si="215"/>
      </c>
      <c r="HN81" s="54">
        <f t="shared" si="206"/>
      </c>
      <c r="HO81" s="55">
        <f t="shared" si="217"/>
      </c>
      <c r="HP81" s="54">
        <f t="shared" si="206"/>
      </c>
      <c r="HQ81" s="55">
        <f t="shared" si="219"/>
      </c>
      <c r="HR81" s="54">
        <f t="shared" si="206"/>
      </c>
      <c r="HS81" s="55">
        <f t="shared" si="221"/>
      </c>
      <c r="HT81" s="54">
        <f t="shared" si="206"/>
      </c>
      <c r="HU81" s="55">
        <f t="shared" si="223"/>
      </c>
      <c r="HV81" s="54">
        <f t="shared" si="206"/>
      </c>
      <c r="HW81" s="55">
        <f t="shared" si="225"/>
      </c>
      <c r="HX81" s="54">
        <f t="shared" si="206"/>
      </c>
      <c r="HY81" s="55">
        <f t="shared" si="227"/>
      </c>
      <c r="HZ81" s="54">
        <f t="shared" si="206"/>
      </c>
      <c r="IA81" s="55">
        <f t="shared" si="229"/>
      </c>
      <c r="IB81" s="54">
        <f t="shared" si="206"/>
      </c>
      <c r="IC81" s="55">
        <f t="shared" si="231"/>
      </c>
      <c r="ID81" s="54">
        <f t="shared" si="206"/>
      </c>
      <c r="IE81" s="55">
        <f t="shared" si="233"/>
      </c>
      <c r="IF81" s="54">
        <f t="shared" si="206"/>
      </c>
      <c r="IG81" s="55">
        <f t="shared" si="235"/>
      </c>
      <c r="IH81" s="54">
        <f t="shared" si="206"/>
      </c>
      <c r="II81" s="55">
        <f t="shared" si="237"/>
      </c>
      <c r="IJ81" s="54">
        <f t="shared" si="238"/>
      </c>
      <c r="IK81" s="55">
        <f t="shared" si="239"/>
      </c>
      <c r="IL81" s="54">
        <f t="shared" si="238"/>
      </c>
      <c r="IM81" s="55">
        <f t="shared" si="241"/>
      </c>
      <c r="IN81" s="54">
        <f t="shared" si="238"/>
      </c>
      <c r="IO81" s="55">
        <f t="shared" si="243"/>
      </c>
      <c r="IP81" s="54">
        <f t="shared" si="238"/>
      </c>
      <c r="IQ81" s="55">
        <f t="shared" si="245"/>
      </c>
      <c r="IR81" s="54">
        <f t="shared" si="238"/>
      </c>
      <c r="IS81" s="55">
        <f t="shared" si="247"/>
      </c>
      <c r="IT81" s="54">
        <f t="shared" si="238"/>
      </c>
      <c r="IU81" s="55">
        <f t="shared" si="249"/>
      </c>
      <c r="IV81" s="54">
        <f t="shared" si="238"/>
      </c>
      <c r="IW81" s="55">
        <f t="shared" si="251"/>
      </c>
      <c r="IX81" s="54">
        <f t="shared" si="238"/>
      </c>
      <c r="IY81" s="55">
        <f t="shared" si="253"/>
      </c>
      <c r="IZ81" s="54">
        <f t="shared" si="238"/>
      </c>
      <c r="JA81" s="55">
        <f t="shared" si="255"/>
      </c>
      <c r="JB81" s="54">
        <f t="shared" si="238"/>
      </c>
      <c r="JC81" s="55">
        <f t="shared" si="257"/>
      </c>
      <c r="JD81" s="54">
        <f t="shared" si="238"/>
      </c>
      <c r="JE81" s="55">
        <f t="shared" si="259"/>
      </c>
      <c r="JF81" s="54">
        <f t="shared" si="238"/>
      </c>
      <c r="JG81" s="55">
        <f t="shared" si="261"/>
      </c>
      <c r="JH81" s="54">
        <f t="shared" si="238"/>
      </c>
      <c r="JI81" s="55">
        <f t="shared" si="263"/>
      </c>
      <c r="JJ81" s="54">
        <f t="shared" si="238"/>
      </c>
      <c r="JK81" s="55">
        <f t="shared" si="265"/>
      </c>
      <c r="JL81" s="54">
        <f t="shared" si="238"/>
      </c>
      <c r="JM81" s="55">
        <f t="shared" si="267"/>
      </c>
      <c r="JN81" s="54">
        <f t="shared" ref="JN81" si="2339">RIGHT(IFERROR(VLOOKUP($B81,JN$4:JO$71,2,FALSE),""),2)</f>
      </c>
      <c r="JO81" s="55">
        <f t="shared" si="536"/>
      </c>
      <c r="JP81" s="54">
        <f t="shared" ref="JP81" si="2340">RIGHT(IFERROR(VLOOKUP($B81,JP$4:JQ$71,2,FALSE),""),2)</f>
      </c>
      <c r="JQ81" s="55">
        <f t="shared" si="536"/>
      </c>
      <c r="JR81" s="54">
        <f t="shared" ref="JR81" si="2341">RIGHT(IFERROR(VLOOKUP($B81,JR$4:JS$71,2,FALSE),""),2)</f>
      </c>
      <c r="JS81" s="55">
        <f t="shared" si="536"/>
      </c>
      <c r="JT81" s="54">
        <f t="shared" ref="JT81" si="2342">RIGHT(IFERROR(VLOOKUP($B81,JT$4:JU$71,2,FALSE),""),2)</f>
      </c>
      <c r="JU81" s="55">
        <f t="shared" si="536"/>
      </c>
      <c r="JV81" s="54">
        <f t="shared" ref="JV81" si="2343">RIGHT(IFERROR(VLOOKUP($B81,JV$4:JW$71,2,FALSE),""),2)</f>
      </c>
      <c r="JW81" s="55">
        <f t="shared" si="536"/>
      </c>
      <c r="JX81" s="54">
        <f t="shared" ref="JX81" si="2344">RIGHT(IFERROR(VLOOKUP($B81,JX$4:JY$71,2,FALSE),""),2)</f>
      </c>
      <c r="JY81" s="55">
        <f t="shared" si="536"/>
      </c>
      <c r="JZ81" s="54">
        <f t="shared" ref="JZ81" si="2345">RIGHT(IFERROR(VLOOKUP($B81,JZ$4:KA$71,2,FALSE),""),2)</f>
      </c>
      <c r="KA81" s="55">
        <f t="shared" si="536"/>
      </c>
      <c r="KB81" s="54">
        <f t="shared" ref="KB81" si="2346">RIGHT(IFERROR(VLOOKUP($B81,KB$4:KC$71,2,FALSE),""),2)</f>
      </c>
      <c r="KC81" s="55">
        <f t="shared" si="536"/>
      </c>
      <c r="KD81" s="54">
        <f t="shared" ref="KD81" si="2347">RIGHT(IFERROR(VLOOKUP($B81,KD$4:KE$71,2,FALSE),""),2)</f>
      </c>
      <c r="KE81" s="55">
        <f t="shared" si="536"/>
      </c>
      <c r="KF81" s="54">
        <f t="shared" ref="KF81" si="2348">RIGHT(IFERROR(VLOOKUP($B81,KF$4:KG$71,2,FALSE),""),2)</f>
      </c>
      <c r="KG81" s="55">
        <f t="shared" si="536"/>
      </c>
      <c r="KH81" s="54">
        <f t="shared" ref="KH81" si="2349">RIGHT(IFERROR(VLOOKUP($B81,KH$4:KI$71,2,FALSE),""),2)</f>
      </c>
      <c r="KI81" s="55">
        <f t="shared" si="536"/>
      </c>
      <c r="KJ81" s="54">
        <f t="shared" ref="KJ81" si="2350">RIGHT(IFERROR(VLOOKUP($B81,KJ$4:KK$71,2,FALSE),""),2)</f>
      </c>
      <c r="KK81" s="55">
        <f t="shared" si="536"/>
      </c>
      <c r="KL81" s="54">
        <f t="shared" ref="KL81" si="2351">RIGHT(IFERROR(VLOOKUP($B81,KL$4:KM$71,2,FALSE),""),2)</f>
      </c>
      <c r="KM81" s="55">
        <f t="shared" si="536"/>
      </c>
      <c r="KN81" s="54">
        <f t="shared" ref="KN81" si="2352">RIGHT(IFERROR(VLOOKUP($B81,KN$4:KO$71,2,FALSE),""),2)</f>
      </c>
      <c r="KO81" s="55">
        <f t="shared" si="536"/>
      </c>
      <c r="KP81" s="54">
        <f t="shared" ref="KP81" si="2353">RIGHT(IFERROR(VLOOKUP($B81,KP$4:KQ$71,2,FALSE),""),2)</f>
      </c>
      <c r="KQ81" s="55">
        <f t="shared" si="536"/>
      </c>
      <c r="KR81" s="54">
        <f t="shared" ref="KR81" si="2354">RIGHT(IFERROR(VLOOKUP($B81,KR$4:KS$71,2,FALSE),""),2)</f>
      </c>
      <c r="KS81" s="55">
        <f t="shared" si="536"/>
      </c>
      <c r="KT81" s="54">
        <f t="shared" ref="KT81" si="2355">RIGHT(IFERROR(VLOOKUP($B81,KT$4:KU$71,2,FALSE),""),2)</f>
      </c>
      <c r="KU81" s="55">
        <f t="shared" si="536"/>
      </c>
      <c r="KV81" s="54">
        <f t="shared" ref="KV81" si="2356">RIGHT(IFERROR(VLOOKUP($B81,KV$4:KW$71,2,FALSE),""),2)</f>
      </c>
      <c r="KW81" s="55">
        <f t="shared" si="536"/>
      </c>
      <c r="KX81" s="54">
        <f t="shared" ref="KX81" si="2357">RIGHT(IFERROR(VLOOKUP($B81,KX$4:KY$71,2,FALSE),""),2)</f>
      </c>
      <c r="KY81" s="55">
        <f t="shared" si="536"/>
      </c>
      <c r="KZ81" s="54">
        <f t="shared" ref="KZ81" si="2358">RIGHT(IFERROR(VLOOKUP($B81,KZ$4:LA$71,2,FALSE),""),2)</f>
      </c>
      <c r="LA81" s="55">
        <f t="shared" si="536"/>
      </c>
      <c r="LB81" s="54">
        <f t="shared" ref="LB81" si="2359">RIGHT(IFERROR(VLOOKUP($B81,LB$4:LC$71,2,FALSE),""),2)</f>
      </c>
      <c r="LC81" s="55">
        <f t="shared" si="536"/>
      </c>
      <c r="LD81" s="54">
        <f t="shared" ref="LD81" si="2360">RIGHT(IFERROR(VLOOKUP($B81,LD$4:LE$71,2,FALSE),""),2)</f>
      </c>
      <c r="LE81" s="55">
        <f t="shared" si="536"/>
      </c>
      <c r="LF81" s="54">
        <f t="shared" ref="LF81" si="2361">RIGHT(IFERROR(VLOOKUP($B81,LF$4:LG$71,2,FALSE),""),2)</f>
      </c>
      <c r="LG81" s="55">
        <f t="shared" si="536"/>
      </c>
      <c r="LH81" s="54">
        <f t="shared" ref="LH81" si="2362">RIGHT(IFERROR(VLOOKUP($B81,LH$4:LI$71,2,FALSE),""),2)</f>
      </c>
      <c r="LI81" s="55">
        <f t="shared" si="536"/>
      </c>
      <c r="LJ81" s="54">
        <f t="shared" ref="LJ81" si="2363">RIGHT(IFERROR(VLOOKUP($B81,LJ$4:LK$71,2,FALSE),""),2)</f>
      </c>
      <c r="LK81" s="55">
        <f t="shared" si="536"/>
      </c>
      <c r="LL81" s="54">
        <f t="shared" ref="LL81" si="2364">RIGHT(IFERROR(VLOOKUP($B81,LL$4:LM$71,2,FALSE),""),2)</f>
      </c>
      <c r="LM81" s="55">
        <f t="shared" si="536"/>
      </c>
      <c r="LN81" s="54">
        <f t="shared" ref="LN81" si="2365">RIGHT(IFERROR(VLOOKUP($B81,LN$4:LO$71,2,FALSE),""),2)</f>
      </c>
      <c r="LO81" s="55">
        <f t="shared" si="536"/>
      </c>
      <c r="LP81" s="54">
        <f t="shared" ref="LP81" si="2366">RIGHT(IFERROR(VLOOKUP($B81,LP$4:LQ$71,2,FALSE),""),2)</f>
      </c>
      <c r="LQ81" s="55">
        <f t="shared" si="536"/>
      </c>
      <c r="LR81" s="54">
        <f t="shared" ref="LR81" si="2367">RIGHT(IFERROR(VLOOKUP($B81,LR$4:LS$71,2,FALSE),""),2)</f>
      </c>
      <c r="LS81" s="55">
        <f t="shared" si="536"/>
      </c>
      <c r="LT81" s="54">
        <f t="shared" ref="LT81" si="2368">RIGHT(IFERROR(VLOOKUP($B81,LT$4:LU$71,2,FALSE),""),2)</f>
      </c>
      <c r="LU81" s="55">
        <f t="shared" si="536"/>
      </c>
      <c r="LV81" s="54">
        <f t="shared" ref="LV81" si="2369">RIGHT(IFERROR(VLOOKUP($B81,LV$4:LW$71,2,FALSE),""),2)</f>
      </c>
      <c r="LW81" s="55">
        <f t="shared" si="536"/>
      </c>
      <c r="LX81" s="54">
        <f t="shared" ref="LX81" si="2370">RIGHT(IFERROR(VLOOKUP($B81,LX$4:LY$71,2,FALSE),""),2)</f>
      </c>
      <c r="LY81" s="55">
        <f t="shared" ref="LY81:OI88" si="2371">IFERROR(
    IF(
        LEFT(VLOOKUP($B81,LX$4:LY$71,2,FALSE),1)="0",
        "",
        IF(
            LEFT(VLOOKUP($B81,LX$4:LY$71,2,FALSE),1)="講",
            "講習",
            IF(
                LEFT(VLOOKUP($B81,LX$4:LY$71,2,FALSE),1)="追",
                "追加",
                "通常"
            )
        )
    ),
    ""
)</f>
      </c>
      <c r="LZ81" s="54">
        <f t="shared" ref="LZ81" si="2372">RIGHT(IFERROR(VLOOKUP($B81,LZ$4:MA$71,2,FALSE),""),2)</f>
      </c>
      <c r="MA81" s="55">
        <f t="shared" si="2371"/>
      </c>
      <c r="MB81" s="54">
        <f t="shared" ref="MB81" si="2373">RIGHT(IFERROR(VLOOKUP($B81,MB$4:MC$71,2,FALSE),""),2)</f>
      </c>
      <c r="MC81" s="55">
        <f t="shared" si="2371"/>
      </c>
      <c r="MD81" s="54">
        <f t="shared" ref="MD81" si="2374">RIGHT(IFERROR(VLOOKUP($B81,MD$4:ME$71,2,FALSE),""),2)</f>
      </c>
      <c r="ME81" s="55">
        <f t="shared" si="2371"/>
      </c>
      <c r="MF81" s="54">
        <f t="shared" ref="MF81" si="2375">RIGHT(IFERROR(VLOOKUP($B81,MF$4:MG$71,2,FALSE),""),2)</f>
      </c>
      <c r="MG81" s="55">
        <f t="shared" si="2371"/>
      </c>
      <c r="MH81" s="54">
        <f t="shared" ref="MH81" si="2376">RIGHT(IFERROR(VLOOKUP($B81,MH$4:MI$71,2,FALSE),""),2)</f>
      </c>
      <c r="MI81" s="55">
        <f t="shared" si="2371"/>
      </c>
      <c r="MJ81" s="54">
        <f t="shared" ref="MJ81" si="2377">RIGHT(IFERROR(VLOOKUP($B81,MJ$4:MK$71,2,FALSE),""),2)</f>
      </c>
      <c r="MK81" s="55">
        <f t="shared" si="2371"/>
      </c>
      <c r="ML81" s="54">
        <f t="shared" ref="ML81" si="2378">RIGHT(IFERROR(VLOOKUP($B81,ML$4:MM$71,2,FALSE),""),2)</f>
      </c>
      <c r="MM81" s="55">
        <f t="shared" si="2371"/>
      </c>
      <c r="MN81" s="54">
        <f t="shared" ref="MN81" si="2379">RIGHT(IFERROR(VLOOKUP($B81,MN$4:MO$71,2,FALSE),""),2)</f>
      </c>
      <c r="MO81" s="55">
        <f t="shared" si="2371"/>
      </c>
      <c r="MP81" s="54">
        <f t="shared" ref="MP81" si="2380">RIGHT(IFERROR(VLOOKUP($B81,MP$4:MQ$71,2,FALSE),""),2)</f>
      </c>
      <c r="MQ81" s="55">
        <f t="shared" si="2371"/>
      </c>
      <c r="MR81" s="54">
        <f t="shared" ref="MR81" si="2381">RIGHT(IFERROR(VLOOKUP($B81,MR$4:MS$71,2,FALSE),""),2)</f>
      </c>
      <c r="MS81" s="55">
        <f t="shared" si="2371"/>
      </c>
      <c r="MT81" s="54">
        <f t="shared" ref="MT81" si="2382">RIGHT(IFERROR(VLOOKUP($B81,MT$4:MU$71,2,FALSE),""),2)</f>
      </c>
      <c r="MU81" s="55">
        <f t="shared" si="2371"/>
      </c>
      <c r="MV81" s="54">
        <f t="shared" ref="MV81" si="2383">RIGHT(IFERROR(VLOOKUP($B81,MV$4:MW$71,2,FALSE),""),2)</f>
      </c>
      <c r="MW81" s="55">
        <f t="shared" si="2371"/>
      </c>
      <c r="MX81" s="54">
        <f t="shared" ref="MX81" si="2384">RIGHT(IFERROR(VLOOKUP($B81,MX$4:MY$71,2,FALSE),""),2)</f>
      </c>
      <c r="MY81" s="55">
        <f t="shared" si="2371"/>
      </c>
      <c r="MZ81" s="54">
        <f t="shared" ref="MZ81" si="2385">RIGHT(IFERROR(VLOOKUP($B81,MZ$4:NA$71,2,FALSE),""),2)</f>
      </c>
      <c r="NA81" s="55">
        <f t="shared" si="2371"/>
      </c>
      <c r="NB81" s="54">
        <f t="shared" ref="NB81" si="2386">RIGHT(IFERROR(VLOOKUP($B81,NB$4:NC$71,2,FALSE),""),2)</f>
      </c>
      <c r="NC81" s="55">
        <f t="shared" si="2371"/>
      </c>
      <c r="ND81" s="54">
        <f t="shared" ref="ND81" si="2387">RIGHT(IFERROR(VLOOKUP($B81,ND$4:NE$71,2,FALSE),""),2)</f>
      </c>
      <c r="NE81" s="55">
        <f t="shared" si="2371"/>
      </c>
      <c r="NF81" s="54">
        <f t="shared" ref="NF81" si="2388">RIGHT(IFERROR(VLOOKUP($B81,NF$4:NG$71,2,FALSE),""),2)</f>
      </c>
      <c r="NG81" s="55">
        <f t="shared" si="2371"/>
      </c>
      <c r="NH81" s="54">
        <f t="shared" ref="NH81" si="2389">RIGHT(IFERROR(VLOOKUP($B81,NH$4:NI$71,2,FALSE),""),2)</f>
      </c>
      <c r="NI81" s="55">
        <f t="shared" si="2371"/>
      </c>
      <c r="NJ81" s="54">
        <f t="shared" ref="NJ81" si="2390">RIGHT(IFERROR(VLOOKUP($B81,NJ$4:NK$71,2,FALSE),""),2)</f>
      </c>
      <c r="NK81" s="55">
        <f t="shared" si="2371"/>
      </c>
      <c r="NL81" s="54">
        <f t="shared" ref="NL81" si="2391">RIGHT(IFERROR(VLOOKUP($B81,NL$4:NM$71,2,FALSE),""),2)</f>
      </c>
      <c r="NM81" s="55">
        <f t="shared" si="2371"/>
      </c>
      <c r="NN81" s="54">
        <f t="shared" ref="NN81" si="2392">RIGHT(IFERROR(VLOOKUP($B81,NN$4:NO$71,2,FALSE),""),2)</f>
      </c>
      <c r="NO81" s="55">
        <f t="shared" si="2371"/>
      </c>
      <c r="NP81" s="54">
        <f t="shared" ref="NP81" si="2393">RIGHT(IFERROR(VLOOKUP($B81,NP$4:NQ$71,2,FALSE),""),2)</f>
      </c>
      <c r="NQ81" s="55">
        <f t="shared" si="2371"/>
      </c>
      <c r="NR81" s="54">
        <f t="shared" ref="NR81" si="2394">RIGHT(IFERROR(VLOOKUP($B81,NR$4:NS$71,2,FALSE),""),2)</f>
      </c>
      <c r="NS81" s="55">
        <f t="shared" si="2371"/>
      </c>
      <c r="NT81" s="54">
        <f t="shared" ref="NT81" si="2395">RIGHT(IFERROR(VLOOKUP($B81,NT$4:NU$71,2,FALSE),""),2)</f>
      </c>
      <c r="NU81" s="55">
        <f t="shared" si="2371"/>
      </c>
      <c r="NV81" s="54">
        <f t="shared" ref="NV81" si="2396">RIGHT(IFERROR(VLOOKUP($B81,NV$4:NW$71,2,FALSE),""),2)</f>
      </c>
      <c r="NW81" s="55">
        <f t="shared" si="2371"/>
      </c>
      <c r="NX81" s="54">
        <f t="shared" ref="NX81" si="2397">RIGHT(IFERROR(VLOOKUP($B81,NX$4:NY$71,2,FALSE),""),2)</f>
      </c>
      <c r="NY81" s="55">
        <f t="shared" si="2371"/>
      </c>
      <c r="NZ81" s="54">
        <f t="shared" ref="NZ81" si="2398">RIGHT(IFERROR(VLOOKUP($B81,NZ$4:OA$71,2,FALSE),""),2)</f>
      </c>
      <c r="OA81" s="55">
        <f t="shared" si="2371"/>
      </c>
      <c r="OB81" s="54">
        <f t="shared" ref="OB81" si="2399">RIGHT(IFERROR(VLOOKUP($B81,OB$4:OC$71,2,FALSE),""),2)</f>
      </c>
      <c r="OC81" s="55">
        <f t="shared" si="2371"/>
      </c>
      <c r="OD81" s="54">
        <f t="shared" ref="OD81" si="2400">RIGHT(IFERROR(VLOOKUP($B81,OD$4:OE$71,2,FALSE),""),2)</f>
      </c>
      <c r="OE81" s="55">
        <f t="shared" si="2371"/>
      </c>
      <c r="OF81" s="54">
        <f t="shared" ref="OF81" si="2401">RIGHT(IFERROR(VLOOKUP($B81,OF$4:OG$71,2,FALSE),""),2)</f>
      </c>
      <c r="OG81" s="55">
        <f t="shared" si="2371"/>
      </c>
      <c r="OH81" s="54">
        <f t="shared" ref="OH81" si="2402">RIGHT(IFERROR(VLOOKUP($B81,OH$4:OI$71,2,FALSE),""),2)</f>
      </c>
      <c r="OI81" s="55">
        <f t="shared" si="2371"/>
      </c>
      <c r="OJ81" s="54">
        <f t="shared" ref="OJ81" si="2403">RIGHT(IFERROR(VLOOKUP($B81,OJ$4:OK$71,2,FALSE),""),2)</f>
      </c>
      <c r="OK81" s="55">
        <f t="shared" ref="OK81:QU88" si="2404">IFERROR(
    IF(
        LEFT(VLOOKUP($B81,OJ$4:OK$71,2,FALSE),1)="0",
        "",
        IF(
            LEFT(VLOOKUP($B81,OJ$4:OK$71,2,FALSE),1)="講",
            "講習",
            IF(
                LEFT(VLOOKUP($B81,OJ$4:OK$71,2,FALSE),1)="追",
                "追加",
                "通常"
            )
        )
    ),
    ""
)</f>
      </c>
      <c r="OL81" s="54">
        <f t="shared" ref="OL81" si="2405">RIGHT(IFERROR(VLOOKUP($B81,OL$4:OM$71,2,FALSE),""),2)</f>
      </c>
      <c r="OM81" s="55">
        <f t="shared" si="2404"/>
      </c>
      <c r="ON81" s="54">
        <f t="shared" ref="ON81" si="2406">RIGHT(IFERROR(VLOOKUP($B81,ON$4:OO$71,2,FALSE),""),2)</f>
      </c>
      <c r="OO81" s="55">
        <f t="shared" si="2404"/>
      </c>
      <c r="OP81" s="54">
        <f t="shared" ref="OP81" si="2407">RIGHT(IFERROR(VLOOKUP($B81,OP$4:OQ$71,2,FALSE),""),2)</f>
      </c>
      <c r="OQ81" s="55">
        <f t="shared" si="2404"/>
      </c>
      <c r="OR81" s="54">
        <f t="shared" ref="OR81" si="2408">RIGHT(IFERROR(VLOOKUP($B81,OR$4:OS$71,2,FALSE),""),2)</f>
      </c>
      <c r="OS81" s="55">
        <f t="shared" si="2404"/>
      </c>
      <c r="OT81" s="54">
        <f t="shared" ref="OT81" si="2409">RIGHT(IFERROR(VLOOKUP($B81,OT$4:OU$71,2,FALSE),""),2)</f>
      </c>
      <c r="OU81" s="55">
        <f t="shared" si="2404"/>
      </c>
      <c r="OV81" s="54">
        <f t="shared" ref="OV81" si="2410">RIGHT(IFERROR(VLOOKUP($B81,OV$4:OW$71,2,FALSE),""),2)</f>
      </c>
      <c r="OW81" s="55">
        <f t="shared" si="2404"/>
      </c>
      <c r="OX81" s="54">
        <f t="shared" ref="OX81" si="2411">RIGHT(IFERROR(VLOOKUP($B81,OX$4:OY$71,2,FALSE),""),2)</f>
      </c>
      <c r="OY81" s="55">
        <f t="shared" si="2404"/>
      </c>
      <c r="OZ81" s="54">
        <f t="shared" ref="OZ81" si="2412">RIGHT(IFERROR(VLOOKUP($B81,OZ$4:PA$71,2,FALSE),""),2)</f>
      </c>
      <c r="PA81" s="55">
        <f t="shared" si="2404"/>
      </c>
      <c r="PB81" s="54">
        <f t="shared" ref="PB81" si="2413">RIGHT(IFERROR(VLOOKUP($B81,PB$4:PC$71,2,FALSE),""),2)</f>
      </c>
      <c r="PC81" s="55">
        <f t="shared" si="2404"/>
      </c>
      <c r="PD81" s="54">
        <f t="shared" ref="PD81" si="2414">RIGHT(IFERROR(VLOOKUP($B81,PD$4:PE$71,2,FALSE),""),2)</f>
      </c>
      <c r="PE81" s="55">
        <f t="shared" si="2404"/>
      </c>
      <c r="PF81" s="54">
        <f t="shared" ref="PF81" si="2415">RIGHT(IFERROR(VLOOKUP($B81,PF$4:PG$71,2,FALSE),""),2)</f>
      </c>
      <c r="PG81" s="55">
        <f t="shared" si="2404"/>
      </c>
      <c r="PH81" s="54">
        <f t="shared" ref="PH81" si="2416">RIGHT(IFERROR(VLOOKUP($B81,PH$4:PI$71,2,FALSE),""),2)</f>
      </c>
      <c r="PI81" s="55">
        <f t="shared" si="2404"/>
      </c>
      <c r="PJ81" s="54">
        <f t="shared" ref="PJ81" si="2417">RIGHT(IFERROR(VLOOKUP($B81,PJ$4:PK$71,2,FALSE),""),2)</f>
      </c>
      <c r="PK81" s="55">
        <f t="shared" si="2404"/>
      </c>
      <c r="PL81" s="54">
        <f t="shared" ref="PL81" si="2418">RIGHT(IFERROR(VLOOKUP($B81,PL$4:PM$71,2,FALSE),""),2)</f>
      </c>
      <c r="PM81" s="55">
        <f t="shared" si="2404"/>
      </c>
      <c r="PN81" s="54">
        <f t="shared" ref="PN81" si="2419">RIGHT(IFERROR(VLOOKUP($B81,PN$4:PO$71,2,FALSE),""),2)</f>
      </c>
      <c r="PO81" s="55">
        <f t="shared" si="2404"/>
      </c>
      <c r="PP81" s="54">
        <f t="shared" ref="PP81" si="2420">RIGHT(IFERROR(VLOOKUP($B81,PP$4:PQ$71,2,FALSE),""),2)</f>
      </c>
      <c r="PQ81" s="55">
        <f t="shared" si="2404"/>
      </c>
      <c r="PR81" s="54">
        <f t="shared" ref="PR81" si="2421">RIGHT(IFERROR(VLOOKUP($B81,PR$4:PS$71,2,FALSE),""),2)</f>
      </c>
      <c r="PS81" s="55">
        <f t="shared" si="2404"/>
      </c>
      <c r="PT81" s="54">
        <f t="shared" ref="PT81" si="2422">RIGHT(IFERROR(VLOOKUP($B81,PT$4:PU$71,2,FALSE),""),2)</f>
      </c>
      <c r="PU81" s="55">
        <f t="shared" si="2404"/>
      </c>
      <c r="PV81" s="54">
        <f t="shared" ref="PV81" si="2423">RIGHT(IFERROR(VLOOKUP($B81,PV$4:PW$71,2,FALSE),""),2)</f>
      </c>
      <c r="PW81" s="55">
        <f t="shared" si="2404"/>
      </c>
      <c r="PX81" s="54">
        <f t="shared" ref="PX81" si="2424">RIGHT(IFERROR(VLOOKUP($B81,PX$4:PY$71,2,FALSE),""),2)</f>
      </c>
      <c r="PY81" s="55">
        <f t="shared" si="2404"/>
      </c>
      <c r="PZ81" s="54">
        <f t="shared" ref="PZ81" si="2425">RIGHT(IFERROR(VLOOKUP($B81,PZ$4:QA$71,2,FALSE),""),2)</f>
      </c>
      <c r="QA81" s="55">
        <f t="shared" si="2404"/>
      </c>
      <c r="QB81" s="54">
        <f t="shared" ref="QB81" si="2426">RIGHT(IFERROR(VLOOKUP($B81,QB$4:QC$71,2,FALSE),""),2)</f>
      </c>
      <c r="QC81" s="55">
        <f t="shared" si="2404"/>
      </c>
      <c r="QD81" s="54">
        <f t="shared" ref="QD81" si="2427">RIGHT(IFERROR(VLOOKUP($B81,QD$4:QE$71,2,FALSE),""),2)</f>
      </c>
      <c r="QE81" s="55">
        <f t="shared" si="2404"/>
      </c>
      <c r="QF81" s="54">
        <f t="shared" ref="QF81" si="2428">RIGHT(IFERROR(VLOOKUP($B81,QF$4:QG$71,2,FALSE),""),2)</f>
      </c>
      <c r="QG81" s="55">
        <f t="shared" si="2404"/>
      </c>
      <c r="QH81" s="54">
        <f t="shared" ref="QH81" si="2429">RIGHT(IFERROR(VLOOKUP($B81,QH$4:QI$71,2,FALSE),""),2)</f>
      </c>
      <c r="QI81" s="55">
        <f t="shared" si="2404"/>
      </c>
      <c r="QJ81" s="54">
        <f t="shared" ref="QJ81" si="2430">RIGHT(IFERROR(VLOOKUP($B81,QJ$4:QK$71,2,FALSE),""),2)</f>
      </c>
      <c r="QK81" s="55">
        <f t="shared" si="2404"/>
      </c>
      <c r="QL81" s="54">
        <f t="shared" ref="QL81" si="2431">RIGHT(IFERROR(VLOOKUP($B81,QL$4:QM$71,2,FALSE),""),2)</f>
      </c>
      <c r="QM81" s="55">
        <f t="shared" si="2404"/>
      </c>
      <c r="QN81" s="54">
        <f t="shared" ref="QN81" si="2432">RIGHT(IFERROR(VLOOKUP($B81,QN$4:QO$71,2,FALSE),""),2)</f>
      </c>
      <c r="QO81" s="55">
        <f t="shared" si="2404"/>
      </c>
      <c r="QP81" s="54">
        <f t="shared" ref="QP81" si="2433">RIGHT(IFERROR(VLOOKUP($B81,QP$4:QQ$71,2,FALSE),""),2)</f>
      </c>
      <c r="QQ81" s="55">
        <f t="shared" si="2404"/>
      </c>
      <c r="QR81" s="54">
        <f t="shared" ref="QR81" si="2434">RIGHT(IFERROR(VLOOKUP($B81,QR$4:QS$71,2,FALSE),""),2)</f>
      </c>
      <c r="QS81" s="55">
        <f t="shared" si="2404"/>
      </c>
      <c r="QT81" s="54">
        <f t="shared" ref="QT81" si="2435">RIGHT(IFERROR(VLOOKUP($B81,QT$4:QU$71,2,FALSE),""),2)</f>
      </c>
      <c r="QU81" s="55">
        <f t="shared" si="2404"/>
      </c>
      <c r="QV81" s="54">
        <f t="shared" ref="QV81" si="2436">RIGHT(IFERROR(VLOOKUP($B81,QV$4:QW$71,2,FALSE),""),2)</f>
      </c>
      <c r="QW81" s="55">
        <f t="shared" si="2150"/>
      </c>
      <c r="QX81" s="54">
        <f t="shared" ref="QX81" si="2437">RIGHT(IFERROR(VLOOKUP($B81,QX$4:QY$71,2,FALSE),""),2)</f>
      </c>
      <c r="QY81" s="55">
        <f t="shared" si="2150"/>
      </c>
      <c r="QZ81" s="54">
        <f t="shared" ref="QZ81" si="2438">RIGHT(IFERROR(VLOOKUP($B81,QZ$4:RA$71,2,FALSE),""),2)</f>
      </c>
      <c r="RA81" s="55">
        <f t="shared" si="2150"/>
      </c>
      <c r="RB81" s="54">
        <f t="shared" ref="RB81" si="2439">RIGHT(IFERROR(VLOOKUP($B81,RB$4:RC$71,2,FALSE),""),2)</f>
      </c>
      <c r="RC81" s="55">
        <f t="shared" si="2150"/>
      </c>
      <c r="RD81" s="54">
        <f t="shared" ref="RD81" si="2440">RIGHT(IFERROR(VLOOKUP($B81,RD$4:RE$71,2,FALSE),""),2)</f>
      </c>
      <c r="RE81" s="55">
        <f t="shared" si="2150"/>
      </c>
      <c r="RF81" s="54">
        <f t="shared" ref="RF81" si="2441">RIGHT(IFERROR(VLOOKUP($B81,RF$4:RG$71,2,FALSE),""),2)</f>
      </c>
      <c r="RG81" s="55">
        <f t="shared" si="2150"/>
      </c>
      <c r="RH81" s="54">
        <f t="shared" ref="RH81" si="2442">RIGHT(IFERROR(VLOOKUP($B81,RH$4:RI$71,2,FALSE),""),2)</f>
      </c>
      <c r="RI81" s="55">
        <f t="shared" si="2150"/>
      </c>
      <c r="RJ81" s="54">
        <f t="shared" ref="RJ81" si="2443">RIGHT(IFERROR(VLOOKUP($B81,RJ$4:RK$71,2,FALSE),""),2)</f>
      </c>
      <c r="RK81" s="55">
        <f t="shared" si="342"/>
      </c>
      <c r="RL81" s="54">
        <f t="shared" ref="RL81" si="2444">RIGHT(IFERROR(VLOOKUP($B81,RL$4:RM$71,2,FALSE),""),2)</f>
      </c>
      <c r="RM81" s="55">
        <f t="shared" ref="RM81:TW91" si="2445">IFERROR(
    IF(
        LEFT(VLOOKUP($B81,RL$4:RM$71,2,FALSE),1)="0",
        "",
        IF(
            LEFT(VLOOKUP($B81,RL$4:RM$71,2,FALSE),1)="講",
            "講習",
            IF(
                LEFT(VLOOKUP($B81,RL$4:RM$71,2,FALSE),1)="追",
                "追加",
                "通常"
            )
        )
    ),
    ""
)</f>
      </c>
      <c r="RN81" s="54">
        <f t="shared" ref="RN81" si="2446">RIGHT(IFERROR(VLOOKUP($B81,RN$4:RO$71,2,FALSE),""),2)</f>
      </c>
      <c r="RO81" s="55">
        <f t="shared" si="2445"/>
      </c>
      <c r="RP81" s="54">
        <f t="shared" ref="RP81" si="2447">RIGHT(IFERROR(VLOOKUP($B81,RP$4:RQ$71,2,FALSE),""),2)</f>
      </c>
      <c r="RQ81" s="55">
        <f t="shared" si="2445"/>
      </c>
      <c r="RR81" s="54">
        <f t="shared" ref="RR81" si="2448">RIGHT(IFERROR(VLOOKUP($B81,RR$4:RS$71,2,FALSE),""),2)</f>
      </c>
      <c r="RS81" s="55">
        <f t="shared" si="2445"/>
      </c>
      <c r="RT81" s="54">
        <f t="shared" ref="RT81" si="2449">RIGHT(IFERROR(VLOOKUP($B81,RT$4:RU$71,2,FALSE),""),2)</f>
      </c>
      <c r="RU81" s="55">
        <f t="shared" si="2445"/>
      </c>
      <c r="RV81" s="54">
        <f t="shared" ref="RV81" si="2450">RIGHT(IFERROR(VLOOKUP($B81,RV$4:RW$71,2,FALSE),""),2)</f>
      </c>
      <c r="RW81" s="55">
        <f t="shared" si="2445"/>
      </c>
      <c r="RX81" s="54">
        <f t="shared" ref="RX81" si="2451">RIGHT(IFERROR(VLOOKUP($B81,RX$4:RY$71,2,FALSE),""),2)</f>
      </c>
      <c r="RY81" s="55">
        <f t="shared" si="2445"/>
      </c>
      <c r="RZ81" s="54">
        <f t="shared" ref="RZ81" si="2452">RIGHT(IFERROR(VLOOKUP($B81,RZ$4:SA$71,2,FALSE),""),2)</f>
      </c>
      <c r="SA81" s="55">
        <f t="shared" si="2445"/>
      </c>
      <c r="SB81" s="54">
        <f t="shared" ref="SB81" si="2453">RIGHT(IFERROR(VLOOKUP($B81,SB$4:SC$71,2,FALSE),""),2)</f>
      </c>
      <c r="SC81" s="55">
        <f t="shared" si="2445"/>
      </c>
      <c r="SD81" s="54">
        <f t="shared" ref="SD81" si="2454">RIGHT(IFERROR(VLOOKUP($B81,SD$4:SE$71,2,FALSE),""),2)</f>
      </c>
      <c r="SE81" s="55">
        <f t="shared" si="2445"/>
      </c>
      <c r="SF81" s="54">
        <f t="shared" ref="SF81" si="2455">RIGHT(IFERROR(VLOOKUP($B81,SF$4:SG$71,2,FALSE),""),2)</f>
      </c>
      <c r="SG81" s="55">
        <f t="shared" si="2445"/>
      </c>
      <c r="SH81" s="54">
        <f t="shared" ref="SH81" si="2456">RIGHT(IFERROR(VLOOKUP($B81,SH$4:SI$71,2,FALSE),""),2)</f>
      </c>
      <c r="SI81" s="55">
        <f t="shared" si="2445"/>
      </c>
      <c r="SJ81" s="54">
        <f t="shared" ref="SJ81" si="2457">RIGHT(IFERROR(VLOOKUP($B81,SJ$4:SK$71,2,FALSE),""),2)</f>
      </c>
      <c r="SK81" s="55">
        <f t="shared" si="2445"/>
      </c>
      <c r="SL81" s="54">
        <f t="shared" ref="SL81" si="2458">RIGHT(IFERROR(VLOOKUP($B81,SL$4:SM$71,2,FALSE),""),2)</f>
      </c>
      <c r="SM81" s="55">
        <f t="shared" si="2445"/>
      </c>
      <c r="SN81" s="54">
        <f t="shared" ref="SN81" si="2459">RIGHT(IFERROR(VLOOKUP($B81,SN$4:SO$71,2,FALSE),""),2)</f>
      </c>
      <c r="SO81" s="55">
        <f t="shared" si="2445"/>
      </c>
      <c r="SP81" s="54">
        <f t="shared" ref="SP81" si="2460">RIGHT(IFERROR(VLOOKUP($B81,SP$4:SQ$71,2,FALSE),""),2)</f>
      </c>
      <c r="SQ81" s="55">
        <f t="shared" si="2445"/>
      </c>
      <c r="SR81" s="54">
        <f t="shared" ref="SR81" si="2461">RIGHT(IFERROR(VLOOKUP($B81,SR$4:SS$71,2,FALSE),""),2)</f>
      </c>
      <c r="SS81" s="55">
        <f t="shared" si="2445"/>
      </c>
      <c r="ST81" s="54">
        <f t="shared" ref="ST81" si="2462">RIGHT(IFERROR(VLOOKUP($B81,ST$4:SU$71,2,FALSE),""),2)</f>
      </c>
      <c r="SU81" s="55">
        <f t="shared" si="2445"/>
      </c>
      <c r="SV81" s="54">
        <f t="shared" ref="SV81" si="2463">RIGHT(IFERROR(VLOOKUP($B81,SV$4:SW$71,2,FALSE),""),2)</f>
      </c>
      <c r="SW81" s="55">
        <f t="shared" si="2445"/>
      </c>
      <c r="SX81" s="54">
        <f t="shared" ref="SX81" si="2464">RIGHT(IFERROR(VLOOKUP($B81,SX$4:SY$71,2,FALSE),""),2)</f>
      </c>
      <c r="SY81" s="55">
        <f t="shared" si="2445"/>
      </c>
      <c r="SZ81" s="54">
        <f t="shared" ref="SZ81" si="2465">RIGHT(IFERROR(VLOOKUP($B81,SZ$4:TA$71,2,FALSE),""),2)</f>
      </c>
      <c r="TA81" s="55">
        <f t="shared" si="2445"/>
      </c>
      <c r="TB81" s="54">
        <f t="shared" ref="TB81" si="2466">RIGHT(IFERROR(VLOOKUP($B81,TB$4:TC$71,2,FALSE),""),2)</f>
      </c>
      <c r="TC81" s="55">
        <f t="shared" si="2445"/>
      </c>
      <c r="TD81" s="54">
        <f t="shared" ref="TD81" si="2467">RIGHT(IFERROR(VLOOKUP($B81,TD$4:TE$71,2,FALSE),""),2)</f>
      </c>
      <c r="TE81" s="55">
        <f t="shared" si="2445"/>
      </c>
      <c r="TF81" s="54">
        <f t="shared" ref="TF81" si="2468">RIGHT(IFERROR(VLOOKUP($B81,TF$4:TG$71,2,FALSE),""),2)</f>
      </c>
      <c r="TG81" s="55">
        <f t="shared" si="2445"/>
      </c>
      <c r="TH81" s="54">
        <f t="shared" ref="TH81" si="2469">RIGHT(IFERROR(VLOOKUP($B81,TH$4:TI$71,2,FALSE),""),2)</f>
      </c>
      <c r="TI81" s="55">
        <f t="shared" si="2445"/>
      </c>
      <c r="TJ81" s="54">
        <f t="shared" ref="TJ81" si="2470">RIGHT(IFERROR(VLOOKUP($B81,TJ$4:TK$71,2,FALSE),""),2)</f>
      </c>
      <c r="TK81" s="55">
        <f t="shared" si="2445"/>
      </c>
      <c r="TL81" s="54">
        <f t="shared" ref="TL81" si="2471">RIGHT(IFERROR(VLOOKUP($B81,TL$4:TM$71,2,FALSE),""),2)</f>
      </c>
      <c r="TM81" s="55">
        <f t="shared" si="2445"/>
      </c>
      <c r="TN81" s="54">
        <f t="shared" ref="TN81" si="2472">RIGHT(IFERROR(VLOOKUP($B81,TN$4:TO$71,2,FALSE),""),2)</f>
      </c>
      <c r="TO81" s="55">
        <f t="shared" si="2445"/>
      </c>
      <c r="TP81" s="54">
        <f t="shared" ref="TP81" si="2473">RIGHT(IFERROR(VLOOKUP($B81,TP$4:TQ$71,2,FALSE),""),2)</f>
      </c>
      <c r="TQ81" s="55">
        <f t="shared" si="2445"/>
      </c>
      <c r="TR81" s="54">
        <f t="shared" ref="TR81" si="2474">RIGHT(IFERROR(VLOOKUP($B81,TR$4:TS$71,2,FALSE),""),2)</f>
      </c>
      <c r="TS81" s="55">
        <f t="shared" si="2445"/>
      </c>
      <c r="TT81" s="54">
        <f t="shared" ref="TT81" si="2475">RIGHT(IFERROR(VLOOKUP($B81,TT$4:TU$71,2,FALSE),""),2)</f>
      </c>
      <c r="TU81" s="55">
        <f t="shared" si="2445"/>
      </c>
      <c r="TV81" s="54">
        <f t="shared" ref="TV81" si="2476">RIGHT(IFERROR(VLOOKUP($B81,TV$4:TW$71,2,FALSE),""),2)</f>
      </c>
      <c r="TW81" s="55">
        <f t="shared" si="2445"/>
      </c>
      <c r="TX81" s="54">
        <f t="shared" ref="TX81" si="2477">RIGHT(IFERROR(VLOOKUP($B81,TX$4:TY$71,2,FALSE),""),2)</f>
      </c>
      <c r="TY81" s="55">
        <f t="shared" si="2215"/>
      </c>
      <c r="TZ81" s="54">
        <f t="shared" ref="TZ81" si="2478">RIGHT(IFERROR(VLOOKUP($B81,TZ$4:UA$71,2,FALSE),""),2)</f>
      </c>
      <c r="UA81" s="55">
        <f t="shared" si="2215"/>
      </c>
      <c r="UB81" s="54">
        <f t="shared" ref="UB81" si="2479">RIGHT(IFERROR(VLOOKUP($B81,UB$4:UC$71,2,FALSE),""),2)</f>
      </c>
      <c r="UC81" s="55">
        <f t="shared" si="2215"/>
      </c>
      <c r="UD81" s="54">
        <f t="shared" ref="UD81" si="2480">RIGHT(IFERROR(VLOOKUP($B81,UD$4:UE$71,2,FALSE),""),2)</f>
      </c>
      <c r="UE81" s="55">
        <f t="shared" si="2215"/>
      </c>
      <c r="UF81" s="54">
        <f t="shared" ref="UF81" si="2481">RIGHT(IFERROR(VLOOKUP($B81,UF$4:UG$71,2,FALSE),""),2)</f>
      </c>
      <c r="UG81" s="55">
        <f t="shared" si="2215"/>
      </c>
      <c r="UH81" s="54">
        <f t="shared" ref="UH81" si="2482">RIGHT(IFERROR(VLOOKUP($B81,UH$4:UI$71,2,FALSE),""),2)</f>
      </c>
      <c r="UI81" s="55">
        <f t="shared" si="2215"/>
      </c>
      <c r="UJ81" s="54">
        <f t="shared" ref="UJ81" si="2483">RIGHT(IFERROR(VLOOKUP($B81,UJ$4:UK$71,2,FALSE),""),2)</f>
      </c>
      <c r="UK81" s="55">
        <f t="shared" si="2215"/>
      </c>
      <c r="UL81" s="54">
        <f t="shared" ref="UL81" si="2484">RIGHT(IFERROR(VLOOKUP($B81,UL$4:UM$71,2,FALSE),""),2)</f>
      </c>
      <c r="UM81" s="55">
        <f t="shared" si="2215"/>
      </c>
      <c r="UN81" s="54">
        <f t="shared" ref="UN81" si="2485">RIGHT(IFERROR(VLOOKUP($B81,UN$4:UO$71,2,FALSE),""),2)</f>
      </c>
      <c r="UO81" s="55">
        <f t="shared" si="2215"/>
      </c>
      <c r="UP81" s="54">
        <f t="shared" ref="UP81" si="2486">RIGHT(IFERROR(VLOOKUP($B81,UP$4:UQ$71,2,FALSE),""),2)</f>
      </c>
      <c r="UQ81" s="55">
        <f t="shared" si="2215"/>
      </c>
      <c r="UR81" s="54">
        <f t="shared" ref="UR81" si="2487">RIGHT(IFERROR(VLOOKUP($B81,UR$4:US$71,2,FALSE),""),2)</f>
      </c>
      <c r="US81" s="55">
        <f t="shared" si="2215"/>
      </c>
      <c r="UT81" s="54">
        <f t="shared" ref="UT81" si="2488">RIGHT(IFERROR(VLOOKUP($B81,UT$4:UU$71,2,FALSE),""),2)</f>
      </c>
      <c r="UU81" s="55">
        <f t="shared" si="2215"/>
      </c>
      <c r="UV81" s="54">
        <f t="shared" ref="UV81" si="2489">RIGHT(IFERROR(VLOOKUP($B81,UV$4:UW$71,2,FALSE),""),2)</f>
      </c>
      <c r="UW81" s="55">
        <f t="shared" si="2215"/>
      </c>
      <c r="UX81" s="54">
        <f t="shared" ref="UX81" si="2490">RIGHT(IFERROR(VLOOKUP($B81,UX$4:UY$71,2,FALSE),""),2)</f>
      </c>
      <c r="UY81" s="55">
        <f t="shared" si="2215"/>
      </c>
      <c r="UZ81" s="54">
        <f t="shared" ref="UZ81" si="2491">RIGHT(IFERROR(VLOOKUP($B81,UZ$4:VA$71,2,FALSE),""),2)</f>
      </c>
      <c r="VA81" s="55">
        <f t="shared" si="2215"/>
      </c>
      <c r="VB81" s="54">
        <f t="shared" ref="VB81" si="2492">RIGHT(IFERROR(VLOOKUP($B81,VB$4:VC$71,2,FALSE),""),2)</f>
      </c>
      <c r="VC81" s="55">
        <f t="shared" si="2215"/>
      </c>
      <c r="VD81" s="54">
        <f t="shared" ref="VD81" si="2493">RIGHT(IFERROR(VLOOKUP($B81,VD$4:VE$71,2,FALSE),""),2)</f>
      </c>
      <c r="VE81" s="55">
        <f t="shared" si="2215"/>
      </c>
      <c r="VF81" s="54">
        <f t="shared" ref="VF81" si="2494">RIGHT(IFERROR(VLOOKUP($B81,VF$4:VG$71,2,FALSE),""),2)</f>
      </c>
      <c r="VG81" s="55">
        <f t="shared" si="2215"/>
      </c>
      <c r="VH81" s="54">
        <f t="shared" ref="VH81" si="2495">RIGHT(IFERROR(VLOOKUP($B81,VH$4:VI$71,2,FALSE),""),2)</f>
      </c>
      <c r="VI81" s="55">
        <f t="shared" si="2215"/>
      </c>
      <c r="VJ81" s="54">
        <f t="shared" ref="VJ81" si="2496">RIGHT(IFERROR(VLOOKUP($B81,VJ$4:VK$71,2,FALSE),""),2)</f>
      </c>
      <c r="VK81" s="55">
        <f t="shared" si="2215"/>
      </c>
      <c r="VL81" s="54">
        <f t="shared" ref="VL81" si="2497">RIGHT(IFERROR(VLOOKUP($B81,VL$4:VM$71,2,FALSE),""),2)</f>
      </c>
      <c r="VM81" s="55">
        <f t="shared" si="2215"/>
      </c>
      <c r="VN81" s="54">
        <f t="shared" ref="VN81" si="2498">RIGHT(IFERROR(VLOOKUP($B81,VN$4:VO$71,2,FALSE),""),2)</f>
      </c>
      <c r="VO81" s="55">
        <f t="shared" si="2215"/>
      </c>
      <c r="VP81" s="54">
        <f t="shared" ref="VP81" si="2499">RIGHT(IFERROR(VLOOKUP($B81,VP$4:VQ$71,2,FALSE),""),2)</f>
      </c>
      <c r="VQ81" s="55">
        <f t="shared" si="2215"/>
      </c>
      <c r="VR81" s="54">
        <f t="shared" ref="VR81" si="2500">RIGHT(IFERROR(VLOOKUP($B81,VR$4:VS$71,2,FALSE),""),2)</f>
      </c>
      <c r="VS81" s="55">
        <f t="shared" si="2215"/>
      </c>
      <c r="VT81" s="54">
        <f t="shared" ref="VT81" si="2501">RIGHT(IFERROR(VLOOKUP($B81,VT$4:VU$71,2,FALSE),""),2)</f>
      </c>
      <c r="VU81" s="55">
        <f t="shared" si="2215"/>
      </c>
      <c r="VV81" s="54">
        <f t="shared" ref="VV81" si="2502">RIGHT(IFERROR(VLOOKUP($B81,VV$4:VW$71,2,FALSE),""),2)</f>
      </c>
      <c r="VW81" s="55">
        <f t="shared" si="2215"/>
      </c>
      <c r="VX81" s="54">
        <f t="shared" ref="VX81" si="2503">RIGHT(IFERROR(VLOOKUP($B81,VX$4:VY$71,2,FALSE),""),2)</f>
      </c>
      <c r="VY81" s="55">
        <f t="shared" si="2215"/>
      </c>
      <c r="VZ81" s="54">
        <f t="shared" ref="VZ81" si="2504">RIGHT(IFERROR(VLOOKUP($B81,VZ$4:WA$71,2,FALSE),""),2)</f>
      </c>
      <c r="WA81" s="55">
        <f t="shared" si="2215"/>
      </c>
      <c r="WB81" s="54">
        <f t="shared" ref="WB81" si="2505">RIGHT(IFERROR(VLOOKUP($B81,WB$4:WC$71,2,FALSE),""),2)</f>
      </c>
      <c r="WC81" s="55">
        <f t="shared" si="2215"/>
      </c>
      <c r="WD81" s="54">
        <f t="shared" ref="WD81" si="2506">RIGHT(IFERROR(VLOOKUP($B81,WD$4:WE$71,2,FALSE),""),2)</f>
      </c>
      <c r="WE81" s="55">
        <f t="shared" si="2215"/>
      </c>
      <c r="WF81" s="54">
        <f t="shared" ref="WF81" si="2507">RIGHT(IFERROR(VLOOKUP($B81,WF$4:WG$71,2,FALSE),""),2)</f>
      </c>
      <c r="WG81" s="55">
        <f t="shared" si="2215"/>
      </c>
      <c r="WH81" s="54">
        <f t="shared" ref="WH81" si="2508">RIGHT(IFERROR(VLOOKUP($B81,WH$4:WI$71,2,FALSE),""),2)</f>
      </c>
      <c r="WI81" s="55">
        <f t="shared" si="408"/>
      </c>
      <c r="WJ81" s="54">
        <f t="shared" ref="WJ81" si="2509">RIGHT(IFERROR(VLOOKUP($B81,WJ$4:WK$71,2,FALSE),""),2)</f>
      </c>
      <c r="WK81" s="55">
        <f t="shared" ref="WK81:YU89" si="2510">IFERROR(
    IF(
        LEFT(VLOOKUP($B81,WJ$4:WK$71,2,FALSE),1)="0",
        "",
        IF(
            LEFT(VLOOKUP($B81,WJ$4:WK$71,2,FALSE),1)="講",
            "講習",
            IF(
                LEFT(VLOOKUP($B81,WJ$4:WK$71,2,FALSE),1)="追",
                "追加",
                "通常"
            )
        )
    ),
    ""
)</f>
      </c>
      <c r="WL81" s="54">
        <f t="shared" ref="WL81" si="2511">RIGHT(IFERROR(VLOOKUP($B81,WL$4:WM$71,2,FALSE),""),2)</f>
      </c>
      <c r="WM81" s="55">
        <f t="shared" si="2510"/>
      </c>
      <c r="WN81" s="54">
        <f t="shared" ref="WN81" si="2512">RIGHT(IFERROR(VLOOKUP($B81,WN$4:WO$71,2,FALSE),""),2)</f>
      </c>
      <c r="WO81" s="55">
        <f t="shared" si="2510"/>
      </c>
      <c r="WP81" s="54">
        <f t="shared" ref="WP81" si="2513">RIGHT(IFERROR(VLOOKUP($B81,WP$4:WQ$71,2,FALSE),""),2)</f>
      </c>
      <c r="WQ81" s="55">
        <f t="shared" si="2510"/>
      </c>
      <c r="WR81" s="54">
        <f t="shared" ref="WR81" si="2514">RIGHT(IFERROR(VLOOKUP($B81,WR$4:WS$71,2,FALSE),""),2)</f>
      </c>
      <c r="WS81" s="55">
        <f t="shared" si="2510"/>
      </c>
      <c r="WT81" s="54">
        <f t="shared" ref="WT81" si="2515">RIGHT(IFERROR(VLOOKUP($B81,WT$4:WU$71,2,FALSE),""),2)</f>
      </c>
      <c r="WU81" s="55">
        <f t="shared" si="2510"/>
      </c>
      <c r="WV81" s="54">
        <f t="shared" ref="WV81" si="2516">RIGHT(IFERROR(VLOOKUP($B81,WV$4:WW$71,2,FALSE),""),2)</f>
      </c>
      <c r="WW81" s="55">
        <f t="shared" si="2510"/>
      </c>
      <c r="WX81" s="54">
        <f t="shared" ref="WX81" si="2517">RIGHT(IFERROR(VLOOKUP($B81,WX$4:WY$71,2,FALSE),""),2)</f>
      </c>
      <c r="WY81" s="55">
        <f t="shared" si="2510"/>
      </c>
      <c r="WZ81" s="54">
        <f t="shared" ref="WZ81" si="2518">RIGHT(IFERROR(VLOOKUP($B81,WZ$4:XA$71,2,FALSE),""),2)</f>
      </c>
      <c r="XA81" s="55">
        <f t="shared" si="2510"/>
      </c>
      <c r="XB81" s="54">
        <f t="shared" ref="XB81" si="2519">RIGHT(IFERROR(VLOOKUP($B81,XB$4:XC$71,2,FALSE),""),2)</f>
      </c>
      <c r="XC81" s="55">
        <f t="shared" si="2510"/>
      </c>
      <c r="XD81" s="54">
        <f t="shared" ref="XD81" si="2520">RIGHT(IFERROR(VLOOKUP($B81,XD$4:XE$71,2,FALSE),""),2)</f>
      </c>
      <c r="XE81" s="55">
        <f t="shared" si="2510"/>
      </c>
      <c r="XF81" s="54">
        <f t="shared" ref="XF81" si="2521">RIGHT(IFERROR(VLOOKUP($B81,XF$4:XG$71,2,FALSE),""),2)</f>
      </c>
      <c r="XG81" s="55">
        <f t="shared" si="2510"/>
      </c>
      <c r="XH81" s="54">
        <f t="shared" ref="XH81" si="2522">RIGHT(IFERROR(VLOOKUP($B81,XH$4:XI$71,2,FALSE),""),2)</f>
      </c>
      <c r="XI81" s="55">
        <f t="shared" si="2510"/>
      </c>
      <c r="XJ81" s="54">
        <f t="shared" ref="XJ81" si="2523">RIGHT(IFERROR(VLOOKUP($B81,XJ$4:XK$71,2,FALSE),""),2)</f>
      </c>
      <c r="XK81" s="55">
        <f t="shared" si="2510"/>
      </c>
      <c r="XL81" s="54">
        <f t="shared" ref="XL81" si="2524">RIGHT(IFERROR(VLOOKUP($B81,XL$4:XM$71,2,FALSE),""),2)</f>
      </c>
      <c r="XM81" s="55">
        <f t="shared" si="2510"/>
      </c>
      <c r="XN81" s="54">
        <f t="shared" ref="XN81" si="2525">RIGHT(IFERROR(VLOOKUP($B81,XN$4:XO$71,2,FALSE),""),2)</f>
      </c>
      <c r="XO81" s="55">
        <f t="shared" si="2510"/>
      </c>
      <c r="XP81" s="54">
        <f t="shared" ref="XP81" si="2526">RIGHT(IFERROR(VLOOKUP($B81,XP$4:XQ$71,2,FALSE),""),2)</f>
      </c>
      <c r="XQ81" s="55">
        <f t="shared" si="2510"/>
      </c>
      <c r="XR81" s="54">
        <f t="shared" ref="XR81" si="2527">RIGHT(IFERROR(VLOOKUP($B81,XR$4:XS$71,2,FALSE),""),2)</f>
      </c>
      <c r="XS81" s="55">
        <f t="shared" si="2510"/>
      </c>
      <c r="XT81" s="54">
        <f t="shared" ref="XT81" si="2528">RIGHT(IFERROR(VLOOKUP($B81,XT$4:XU$71,2,FALSE),""),2)</f>
      </c>
      <c r="XU81" s="55">
        <f t="shared" si="2510"/>
      </c>
      <c r="XV81" s="54">
        <f t="shared" ref="XV81" si="2529">RIGHT(IFERROR(VLOOKUP($B81,XV$4:XW$71,2,FALSE),""),2)</f>
      </c>
      <c r="XW81" s="55">
        <f t="shared" si="2510"/>
      </c>
      <c r="XX81" s="54">
        <f t="shared" ref="XX81" si="2530">RIGHT(IFERROR(VLOOKUP($B81,XX$4:XY$71,2,FALSE),""),2)</f>
      </c>
      <c r="XY81" s="55">
        <f t="shared" si="2510"/>
      </c>
      <c r="XZ81" s="54">
        <f t="shared" ref="XZ81" si="2531">RIGHT(IFERROR(VLOOKUP($B81,XZ$4:YA$71,2,FALSE),""),2)</f>
      </c>
      <c r="YA81" s="55">
        <f t="shared" si="2510"/>
      </c>
      <c r="YB81" s="54">
        <f t="shared" ref="YB81" si="2532">RIGHT(IFERROR(VLOOKUP($B81,YB$4:YC$71,2,FALSE),""),2)</f>
      </c>
      <c r="YC81" s="55">
        <f t="shared" si="2510"/>
      </c>
      <c r="YD81" s="54">
        <f t="shared" ref="YD81" si="2533">RIGHT(IFERROR(VLOOKUP($B81,YD$4:YE$71,2,FALSE),""),2)</f>
      </c>
      <c r="YE81" s="55">
        <f t="shared" si="2510"/>
      </c>
      <c r="YF81" s="54">
        <f t="shared" ref="YF81" si="2534">RIGHT(IFERROR(VLOOKUP($B81,YF$4:YG$71,2,FALSE),""),2)</f>
      </c>
      <c r="YG81" s="55">
        <f t="shared" si="2510"/>
      </c>
      <c r="YH81" s="54">
        <f t="shared" ref="YH81" si="2535">RIGHT(IFERROR(VLOOKUP($B81,YH$4:YI$71,2,FALSE),""),2)</f>
      </c>
      <c r="YI81" s="55">
        <f t="shared" si="2510"/>
      </c>
      <c r="YJ81" s="54">
        <f t="shared" ref="YJ81" si="2536">RIGHT(IFERROR(VLOOKUP($B81,YJ$4:YK$71,2,FALSE),""),2)</f>
      </c>
      <c r="YK81" s="55">
        <f t="shared" si="2510"/>
      </c>
      <c r="YL81" s="54">
        <f t="shared" ref="YL81" si="2537">RIGHT(IFERROR(VLOOKUP($B81,YL$4:YM$71,2,FALSE),""),2)</f>
      </c>
      <c r="YM81" s="55">
        <f t="shared" si="2510"/>
      </c>
      <c r="YN81" s="54">
        <f t="shared" ref="YN81" si="2538">RIGHT(IFERROR(VLOOKUP($B81,YN$4:YO$71,2,FALSE),""),2)</f>
      </c>
      <c r="YO81" s="55">
        <f t="shared" si="2510"/>
      </c>
      <c r="YP81" s="54">
        <f t="shared" ref="YP81" si="2539">RIGHT(IFERROR(VLOOKUP($B81,YP$4:YQ$71,2,FALSE),""),2)</f>
      </c>
      <c r="YQ81" s="55">
        <f t="shared" si="2510"/>
      </c>
      <c r="YR81" s="54">
        <f t="shared" ref="YR81" si="2540">RIGHT(IFERROR(VLOOKUP($B81,YR$4:YS$71,2,FALSE),""),2)</f>
      </c>
      <c r="YS81" s="55">
        <f t="shared" si="2510"/>
      </c>
      <c r="YT81" s="54">
        <f t="shared" ref="YT81" si="2541">RIGHT(IFERROR(VLOOKUP($B81,YT$4:YU$71,2,FALSE),""),2)</f>
      </c>
      <c r="YU81" s="55">
        <f t="shared" si="2510"/>
      </c>
      <c r="YV81" s="54">
        <f t="shared" ref="YV81" si="2542">RIGHT(IFERROR(VLOOKUP($B81,YV$4:YW$71,2,FALSE),""),2)</f>
      </c>
      <c r="YW81" s="55">
        <f t="shared" si="2280"/>
      </c>
      <c r="YX81" s="54">
        <f t="shared" ref="YX81" si="2543">RIGHT(IFERROR(VLOOKUP($B81,YX$4:YY$71,2,FALSE),""),2)</f>
      </c>
      <c r="YY81" s="55">
        <f t="shared" si="2280"/>
      </c>
      <c r="YZ81" s="54">
        <f t="shared" ref="YZ81" si="2544">RIGHT(IFERROR(VLOOKUP($B81,YZ$4:ZA$71,2,FALSE),""),2)</f>
      </c>
      <c r="ZA81" s="55">
        <f t="shared" si="2280"/>
      </c>
      <c r="ZB81" s="54">
        <f t="shared" ref="ZB81" si="2545">RIGHT(IFERROR(VLOOKUP($B81,ZB$4:ZC$71,2,FALSE),""),2)</f>
      </c>
      <c r="ZC81" s="55">
        <f t="shared" si="2280"/>
      </c>
      <c r="ZD81" s="54">
        <f t="shared" ref="ZD81" si="2546">RIGHT(IFERROR(VLOOKUP($B81,ZD$4:ZE$71,2,FALSE),""),2)</f>
      </c>
      <c r="ZE81" s="55">
        <f t="shared" si="2280"/>
      </c>
      <c r="ZF81" s="54">
        <f t="shared" ref="ZF81" si="2547">RIGHT(IFERROR(VLOOKUP($B81,ZF$4:ZG$71,2,FALSE),""),2)</f>
      </c>
      <c r="ZG81" s="55">
        <f t="shared" si="2280"/>
      </c>
      <c r="ZH81" s="54">
        <f t="shared" ref="ZH81" si="2548">RIGHT(IFERROR(VLOOKUP($B81,ZH$4:ZI$71,2,FALSE),""),2)</f>
      </c>
      <c r="ZI81" s="55">
        <f t="shared" si="2280"/>
      </c>
      <c r="ZJ81" s="54">
        <f t="shared" ref="ZJ81" si="2549">RIGHT(IFERROR(VLOOKUP($B81,ZJ$4:ZK$71,2,FALSE),""),2)</f>
      </c>
      <c r="ZK81" s="55">
        <f t="shared" si="2280"/>
      </c>
      <c r="ZL81" s="54">
        <f t="shared" ref="ZL81" si="2550">RIGHT(IFERROR(VLOOKUP($B81,ZL$4:ZM$71,2,FALSE),""),2)</f>
      </c>
      <c r="ZM81" s="55">
        <f t="shared" si="2280"/>
      </c>
      <c r="ZN81" s="54">
        <f t="shared" ref="ZN81" si="2551">RIGHT(IFERROR(VLOOKUP($B81,ZN$4:ZO$71,2,FALSE),""),2)</f>
      </c>
      <c r="ZO81" s="55">
        <f t="shared" si="2280"/>
      </c>
      <c r="ZP81" s="54">
        <f t="shared" ref="ZP81" si="2552">RIGHT(IFERROR(VLOOKUP($B81,ZP$4:ZQ$71,2,FALSE),""),2)</f>
      </c>
      <c r="ZQ81" s="55">
        <f t="shared" si="2280"/>
      </c>
      <c r="ZR81" s="54">
        <f t="shared" ref="ZR81" si="2553">RIGHT(IFERROR(VLOOKUP($B81,ZR$4:ZS$71,2,FALSE),""),2)</f>
      </c>
      <c r="ZS81" s="55">
        <f t="shared" si="2280"/>
      </c>
      <c r="ZT81" s="54">
        <f t="shared" ref="ZT81" si="2554">RIGHT(IFERROR(VLOOKUP($B81,ZT$4:ZU$71,2,FALSE),""),2)</f>
      </c>
      <c r="ZU81" s="55">
        <f t="shared" si="2280"/>
      </c>
      <c r="ZV81" s="54">
        <f t="shared" ref="ZV81" si="2555">RIGHT(IFERROR(VLOOKUP($B81,ZV$4:ZW$71,2,FALSE),""),2)</f>
      </c>
      <c r="ZW81" s="55">
        <f t="shared" si="2280"/>
      </c>
      <c r="ZX81" s="54">
        <f t="shared" ref="ZX81" si="2556">RIGHT(IFERROR(VLOOKUP($B81,ZX$4:ZY$71,2,FALSE),""),2)</f>
      </c>
      <c r="ZY81" s="55">
        <f t="shared" si="2280"/>
      </c>
      <c r="ZZ81" s="54">
        <f t="shared" ref="ZZ81" si="2557">RIGHT(IFERROR(VLOOKUP($B81,ZZ$4:AAA$71,2,FALSE),""),2)</f>
      </c>
      <c r="AAA81" s="55">
        <f t="shared" si="2280"/>
      </c>
      <c r="AAB81" s="54">
        <f t="shared" ref="AAB81" si="2558">RIGHT(IFERROR(VLOOKUP($B81,AAB$4:AAC$71,2,FALSE),""),2)</f>
      </c>
      <c r="AAC81" s="55">
        <f t="shared" si="2280"/>
      </c>
      <c r="AAD81" s="54">
        <f t="shared" ref="AAD81" si="2559">RIGHT(IFERROR(VLOOKUP($B81,AAD$4:AAE$71,2,FALSE),""),2)</f>
      </c>
      <c r="AAE81" s="55">
        <f t="shared" si="2280"/>
      </c>
      <c r="AAF81" s="54">
        <f t="shared" ref="AAF81" si="2560">RIGHT(IFERROR(VLOOKUP($B81,AAF$4:AAG$71,2,FALSE),""),2)</f>
      </c>
      <c r="AAG81" s="55">
        <f t="shared" si="2280"/>
      </c>
      <c r="AAH81" s="54">
        <f t="shared" ref="AAH81" si="2561">RIGHT(IFERROR(VLOOKUP($B81,AAH$4:AAI$71,2,FALSE),""),2)</f>
      </c>
      <c r="AAI81" s="55">
        <f t="shared" si="2280"/>
      </c>
      <c r="AAJ81" s="54">
        <f t="shared" ref="AAJ81" si="2562">RIGHT(IFERROR(VLOOKUP($B81,AAJ$4:AAK$71,2,FALSE),""),2)</f>
      </c>
      <c r="AAK81" s="55">
        <f t="shared" si="2280"/>
      </c>
      <c r="AAL81" s="54">
        <f t="shared" ref="AAL81" si="2563">RIGHT(IFERROR(VLOOKUP($B81,AAL$4:AAM$71,2,FALSE),""),2)</f>
      </c>
      <c r="AAM81" s="55">
        <f t="shared" si="2280"/>
      </c>
      <c r="AAN81" s="54">
        <f t="shared" ref="AAN81" si="2564">RIGHT(IFERROR(VLOOKUP($B81,AAN$4:AAO$71,2,FALSE),""),2)</f>
      </c>
      <c r="AAO81" s="55">
        <f t="shared" si="2280"/>
      </c>
      <c r="AAP81" s="54">
        <f t="shared" ref="AAP81" si="2565">RIGHT(IFERROR(VLOOKUP($B81,AAP$4:AAQ$71,2,FALSE),""),2)</f>
      </c>
      <c r="AAQ81" s="55">
        <f t="shared" si="2280"/>
      </c>
      <c r="AAR81" s="54">
        <f t="shared" ref="AAR81" si="2566">RIGHT(IFERROR(VLOOKUP($B81,AAR$4:AAS$71,2,FALSE),""),2)</f>
      </c>
      <c r="AAS81" s="55">
        <f t="shared" si="2280"/>
      </c>
      <c r="AAT81" s="54">
        <f t="shared" ref="AAT81" si="2567">RIGHT(IFERROR(VLOOKUP($B81,AAT$4:AAU$71,2,FALSE),""),2)</f>
      </c>
      <c r="AAU81" s="55">
        <f t="shared" si="2280"/>
      </c>
      <c r="AAV81" s="54">
        <f t="shared" ref="AAV81" si="2568">RIGHT(IFERROR(VLOOKUP($B81,AAV$4:AAW$71,2,FALSE),""),2)</f>
      </c>
      <c r="AAW81" s="55">
        <f t="shared" si="2280"/>
      </c>
      <c r="AAX81" s="54">
        <f t="shared" ref="AAX81" si="2569">RIGHT(IFERROR(VLOOKUP($B81,AAX$4:AAY$71,2,FALSE),""),2)</f>
      </c>
      <c r="AAY81" s="55">
        <f t="shared" si="2280"/>
      </c>
      <c r="AAZ81" s="54">
        <f t="shared" ref="AAZ81" si="2570">RIGHT(IFERROR(VLOOKUP($B81,AAZ$4:ABA$71,2,FALSE),""),2)</f>
      </c>
      <c r="ABA81" s="55">
        <f t="shared" si="2280"/>
      </c>
      <c r="ABB81" s="54">
        <f t="shared" ref="ABB81" si="2571">RIGHT(IFERROR(VLOOKUP($B81,ABB$4:ABC$71,2,FALSE),""),2)</f>
      </c>
      <c r="ABC81" s="55">
        <f t="shared" si="2280"/>
      </c>
      <c r="ABD81" s="54">
        <f t="shared" ref="ABD81" si="2572">RIGHT(IFERROR(VLOOKUP($B81,ABD$4:ABE$71,2,FALSE),""),2)</f>
      </c>
      <c r="ABE81" s="55">
        <f t="shared" si="2280"/>
      </c>
      <c r="ABF81" s="54">
        <f t="shared" ref="ABF81" si="2573">RIGHT(IFERROR(VLOOKUP($B81,ABF$4:ABG$71,2,FALSE),""),2)</f>
      </c>
      <c r="ABG81" s="55">
        <f t="shared" si="474"/>
      </c>
      <c r="ABH81" s="54">
        <f t="shared" ref="ABH81" si="2574">RIGHT(IFERROR(VLOOKUP($B81,ABH$4:ABI$71,2,FALSE),""),2)</f>
      </c>
      <c r="ABI81" s="55">
        <f t="shared" si="507"/>
      </c>
      <c r="ABJ81" s="54">
        <f t="shared" ref="ABJ81" si="2575">RIGHT(IFERROR(VLOOKUP($B81,ABJ$4:ABK$71,2,FALSE),""),2)</f>
      </c>
      <c r="ABK81" s="55">
        <f t="shared" si="507"/>
      </c>
      <c r="ABL81" s="54">
        <f t="shared" ref="ABL81" si="2576">RIGHT(IFERROR(VLOOKUP($B81,ABL$4:ABM$71,2,FALSE),""),2)</f>
      </c>
      <c r="ABM81" s="55">
        <f t="shared" si="507"/>
      </c>
      <c r="ABN81" s="54">
        <f t="shared" ref="ABN81" si="2577">RIGHT(IFERROR(VLOOKUP($B81,ABN$4:ABO$71,2,FALSE),""),2)</f>
      </c>
      <c r="ABO81" s="55">
        <f t="shared" si="507"/>
      </c>
      <c r="ABP81" s="54">
        <f t="shared" ref="ABP81" si="2578">RIGHT(IFERROR(VLOOKUP($B81,ABP$4:ABQ$71,2,FALSE),""),2)</f>
      </c>
      <c r="ABQ81" s="55">
        <f t="shared" si="507"/>
      </c>
      <c r="ABR81" s="54">
        <f t="shared" ref="ABR81" si="2579">RIGHT(IFERROR(VLOOKUP($B81,ABR$4:ABS$71,2,FALSE),""),2)</f>
      </c>
      <c r="ABS81" s="55">
        <f t="shared" si="507"/>
      </c>
      <c r="ABT81" s="54">
        <f t="shared" ref="ABT81" si="2580">RIGHT(IFERROR(VLOOKUP($B81,ABT$4:ABU$71,2,FALSE),""),2)</f>
      </c>
      <c r="ABU81" s="55">
        <f t="shared" si="507"/>
      </c>
      <c r="ABV81" s="54">
        <f t="shared" ref="ABV81" si="2581">RIGHT(IFERROR(VLOOKUP($B81,ABV$4:ABW$71,2,FALSE),""),2)</f>
      </c>
      <c r="ABW81" s="55">
        <f t="shared" si="507"/>
      </c>
      <c r="ABX81" s="54">
        <f t="shared" ref="ABX81" si="2582">RIGHT(IFERROR(VLOOKUP($B81,ABX$4:ABY$71,2,FALSE),""),2)</f>
      </c>
      <c r="ABY81" s="55">
        <f t="shared" si="507"/>
      </c>
      <c r="ABZ81" s="54">
        <f t="shared" ref="ABZ81" si="2583">RIGHT(IFERROR(VLOOKUP($B81,ABZ$4:ACA$71,2,FALSE),""),2)</f>
      </c>
      <c r="ACA81" s="55">
        <f t="shared" si="507"/>
      </c>
      <c r="ACB81" s="54">
        <f t="shared" ref="ACB81" si="2584">RIGHT(IFERROR(VLOOKUP($B81,ACB$4:ACC$71,2,FALSE),""),2)</f>
      </c>
      <c r="ACC81" s="55">
        <f t="shared" si="507"/>
      </c>
      <c r="ACD81" s="54">
        <f t="shared" ref="ACD81" si="2585">RIGHT(IFERROR(VLOOKUP($B81,ACD$4:ACE$71,2,FALSE),""),2)</f>
      </c>
      <c r="ACE81" s="55">
        <f t="shared" si="507"/>
      </c>
      <c r="ACF81" s="54">
        <f t="shared" ref="ACF81" si="2586">RIGHT(IFERROR(VLOOKUP($B81,ACF$4:ACG$71,2,FALSE),""),2)</f>
      </c>
      <c r="ACG81" s="55">
        <f t="shared" si="507"/>
      </c>
      <c r="ACH81" s="54">
        <f t="shared" ref="ACH81" si="2587">RIGHT(IFERROR(VLOOKUP($B81,ACH$4:ACI$71,2,FALSE),""),2)</f>
      </c>
      <c r="ACI81" s="55">
        <f t="shared" si="507"/>
      </c>
      <c r="ACJ81" s="54">
        <f t="shared" ref="ACJ81" si="2588">RIGHT(IFERROR(VLOOKUP($B81,ACJ$4:ACK$71,2,FALSE),""),2)</f>
      </c>
      <c r="ACK81" s="55">
        <f t="shared" si="507"/>
      </c>
      <c r="ACL81" s="54">
        <f t="shared" ref="ACL81" si="2589">RIGHT(IFERROR(VLOOKUP($B81,ACL$4:ACM$71,2,FALSE),""),2)</f>
      </c>
      <c r="ACM81" s="55">
        <f t="shared" si="507"/>
      </c>
      <c r="ACN81" s="54">
        <f t="shared" ref="ACN81" si="2590">RIGHT(IFERROR(VLOOKUP($B81,ACN$4:ACO$71,2,FALSE),""),2)</f>
      </c>
      <c r="ACO81" s="55">
        <f t="shared" si="507"/>
      </c>
      <c r="ACP81" s="54">
        <f t="shared" ref="ACP81" si="2591">RIGHT(IFERROR(VLOOKUP($B81,ACP$4:ACQ$71,2,FALSE),""),2)</f>
      </c>
      <c r="ACQ81" s="55">
        <f t="shared" si="507"/>
      </c>
      <c r="ACR81" s="54">
        <f t="shared" ref="ACR81" si="2592">RIGHT(IFERROR(VLOOKUP($B81,ACR$4:ACS$71,2,FALSE),""),2)</f>
      </c>
      <c r="ACS81" s="55">
        <f t="shared" si="507"/>
      </c>
      <c r="ACT81" s="54">
        <f t="shared" ref="ACT81" si="2593">RIGHT(IFERROR(VLOOKUP($B81,ACT$4:ACU$71,2,FALSE),""),2)</f>
      </c>
      <c r="ACU81" s="55">
        <f t="shared" si="507"/>
      </c>
      <c r="ACV81" s="54">
        <f t="shared" ref="ACV81" si="2594">RIGHT(IFERROR(VLOOKUP($B81,ACV$4:ACW$71,2,FALSE),""),2)</f>
      </c>
      <c r="ACW81" s="55">
        <f t="shared" si="507"/>
      </c>
      <c r="ACX81" s="54">
        <f t="shared" ref="ACX81" si="2595">RIGHT(IFERROR(VLOOKUP($B81,ACX$4:ACY$71,2,FALSE),""),2)</f>
      </c>
      <c r="ACY81" s="55">
        <f t="shared" si="507"/>
      </c>
      <c r="ACZ81" s="54">
        <f t="shared" ref="ACZ81" si="2596">RIGHT(IFERROR(VLOOKUP($B81,ACZ$4:ADA$71,2,FALSE),""),2)</f>
      </c>
      <c r="ADA81" s="55">
        <f t="shared" si="507"/>
      </c>
      <c r="ADB81" s="54">
        <f t="shared" ref="ADB81" si="2597">RIGHT(IFERROR(VLOOKUP($B81,ADB$4:ADC$71,2,FALSE),""),2)</f>
      </c>
      <c r="ADC81" s="55">
        <f t="shared" si="507"/>
      </c>
      <c r="ADD81" s="54">
        <f t="shared" ref="ADD81" si="2598">RIGHT(IFERROR(VLOOKUP($B81,ADD$4:ADE$71,2,FALSE),""),2)</f>
      </c>
      <c r="ADE81" s="55">
        <f t="shared" si="507"/>
      </c>
      <c r="ADF81" s="54">
        <f t="shared" ref="ADF81" si="2599">RIGHT(IFERROR(VLOOKUP($B81,ADF$4:ADG$71,2,FALSE),""),2)</f>
      </c>
      <c r="ADG81" s="55">
        <f t="shared" si="507"/>
      </c>
    </row>
    <row r="82" spans="1:787" ht="20.25" hidden="1" customHeight="1">
      <c r="A82" s="112">
        <v>10</v>
      </c>
      <c r="B82" s="115">
        <f>学年と名前を結合するシート!D11</f>
      </c>
      <c r="C82" s="113"/>
      <c r="D82" s="54">
        <f t="shared" si="533"/>
      </c>
      <c r="E82" s="55">
        <f t="shared" si="534"/>
      </c>
      <c r="F82" s="54">
        <f t="shared" si="793"/>
      </c>
      <c r="G82" s="55">
        <f t="shared" si="1"/>
      </c>
      <c r="H82" s="54">
        <f t="shared" si="793"/>
      </c>
      <c r="I82" s="55">
        <f t="shared" si="3"/>
      </c>
      <c r="J82" s="54">
        <f t="shared" si="793"/>
      </c>
      <c r="K82" s="55">
        <f t="shared" si="5"/>
      </c>
      <c r="L82" s="54">
        <f t="shared" si="793"/>
      </c>
      <c r="M82" s="55">
        <f t="shared" si="7"/>
      </c>
      <c r="N82" s="54">
        <f t="shared" si="793"/>
      </c>
      <c r="O82" s="55">
        <f t="shared" si="9"/>
      </c>
      <c r="P82" s="54">
        <f t="shared" si="793"/>
      </c>
      <c r="Q82" s="55">
        <f t="shared" si="11"/>
      </c>
      <c r="R82" s="54">
        <f t="shared" si="793"/>
      </c>
      <c r="S82" s="55">
        <f t="shared" si="13"/>
      </c>
      <c r="T82" s="54">
        <f t="shared" si="793"/>
      </c>
      <c r="U82" s="55">
        <f t="shared" si="15"/>
      </c>
      <c r="V82" s="54">
        <f t="shared" si="793"/>
      </c>
      <c r="W82" s="55">
        <f t="shared" si="17"/>
      </c>
      <c r="X82" s="54">
        <f t="shared" si="793"/>
      </c>
      <c r="Y82" s="55">
        <f t="shared" si="19"/>
      </c>
      <c r="Z82" s="54">
        <f t="shared" si="793"/>
      </c>
      <c r="AA82" s="55">
        <f t="shared" si="21"/>
      </c>
      <c r="AB82" s="54">
        <f t="shared" si="793"/>
      </c>
      <c r="AC82" s="55">
        <f t="shared" si="23"/>
      </c>
      <c r="AD82" s="54">
        <f t="shared" si="793"/>
      </c>
      <c r="AE82" s="55">
        <f t="shared" si="25"/>
      </c>
      <c r="AF82" s="54">
        <f t="shared" si="793"/>
      </c>
      <c r="AG82" s="55">
        <f t="shared" si="27"/>
      </c>
      <c r="AH82" s="54">
        <f t="shared" si="793"/>
      </c>
      <c r="AI82" s="55">
        <f t="shared" si="29"/>
      </c>
      <c r="AJ82" s="54">
        <f t="shared" si="793"/>
      </c>
      <c r="AK82" s="55">
        <f t="shared" si="31"/>
      </c>
      <c r="AL82" s="54">
        <f t="shared" si="793"/>
      </c>
      <c r="AM82" s="55">
        <f t="shared" si="33"/>
      </c>
      <c r="AN82" s="54">
        <f t="shared" si="793"/>
      </c>
      <c r="AO82" s="55">
        <f t="shared" si="35"/>
      </c>
      <c r="AP82" s="54">
        <f t="shared" si="793"/>
      </c>
      <c r="AQ82" s="55">
        <f t="shared" si="37"/>
      </c>
      <c r="AR82" s="54">
        <f t="shared" si="793"/>
      </c>
      <c r="AS82" s="55">
        <f t="shared" si="39"/>
      </c>
      <c r="AT82" s="54">
        <f t="shared" si="793"/>
      </c>
      <c r="AU82" s="55">
        <f t="shared" si="41"/>
      </c>
      <c r="AV82" s="54">
        <f t="shared" si="793"/>
      </c>
      <c r="AW82" s="55">
        <f t="shared" si="43"/>
      </c>
      <c r="AX82" s="54">
        <f t="shared" si="793"/>
      </c>
      <c r="AY82" s="55">
        <f t="shared" si="45"/>
      </c>
      <c r="AZ82" s="54">
        <f t="shared" si="793"/>
      </c>
      <c r="BA82" s="55">
        <f t="shared" si="47"/>
      </c>
      <c r="BB82" s="54">
        <f t="shared" si="793"/>
      </c>
      <c r="BC82" s="55">
        <f t="shared" si="49"/>
      </c>
      <c r="BD82" s="54">
        <f t="shared" si="793"/>
      </c>
      <c r="BE82" s="55">
        <f t="shared" si="51"/>
      </c>
      <c r="BF82" s="54">
        <f t="shared" si="793"/>
      </c>
      <c r="BG82" s="55">
        <f t="shared" si="53"/>
      </c>
      <c r="BH82" s="54">
        <f t="shared" si="793"/>
      </c>
      <c r="BI82" s="55">
        <f t="shared" si="55"/>
      </c>
      <c r="BJ82" s="54">
        <f t="shared" si="793"/>
      </c>
      <c r="BK82" s="55">
        <f t="shared" si="57"/>
      </c>
      <c r="BL82" s="54">
        <f t="shared" si="793"/>
      </c>
      <c r="BM82" s="55">
        <f t="shared" si="59"/>
      </c>
      <c r="BN82" s="54">
        <f t="shared" si="793"/>
      </c>
      <c r="BO82" s="55">
        <f t="shared" si="61"/>
      </c>
      <c r="BP82" s="54">
        <f t="shared" ref="BP82:DZ89" si="2600">RIGHT(IFERROR(VLOOKUP($B82,BP$4:BQ$71,2,FALSE),""),2)</f>
      </c>
      <c r="BQ82" s="55">
        <f t="shared" si="63"/>
      </c>
      <c r="BR82" s="54">
        <f t="shared" si="2600"/>
      </c>
      <c r="BS82" s="55">
        <f t="shared" si="65"/>
      </c>
      <c r="BT82" s="54">
        <f t="shared" si="2600"/>
      </c>
      <c r="BU82" s="55">
        <f t="shared" si="67"/>
      </c>
      <c r="BV82" s="54">
        <f t="shared" si="2600"/>
      </c>
      <c r="BW82" s="55">
        <f t="shared" si="69"/>
      </c>
      <c r="BX82" s="54">
        <f t="shared" si="2600"/>
      </c>
      <c r="BY82" s="55">
        <f t="shared" si="71"/>
      </c>
      <c r="BZ82" s="54">
        <f t="shared" si="2600"/>
      </c>
      <c r="CA82" s="55">
        <f t="shared" si="73"/>
      </c>
      <c r="CB82" s="54">
        <f t="shared" si="2600"/>
      </c>
      <c r="CC82" s="55">
        <f t="shared" si="75"/>
      </c>
      <c r="CD82" s="54">
        <f t="shared" si="2600"/>
      </c>
      <c r="CE82" s="55">
        <f t="shared" si="77"/>
      </c>
      <c r="CF82" s="54">
        <f t="shared" si="2600"/>
      </c>
      <c r="CG82" s="55">
        <f t="shared" si="79"/>
      </c>
      <c r="CH82" s="54">
        <f t="shared" si="2600"/>
      </c>
      <c r="CI82" s="55">
        <f t="shared" si="81"/>
      </c>
      <c r="CJ82" s="54">
        <f t="shared" si="2600"/>
      </c>
      <c r="CK82" s="55">
        <f t="shared" si="83"/>
      </c>
      <c r="CL82" s="54">
        <f t="shared" si="2600"/>
      </c>
      <c r="CM82" s="55">
        <f t="shared" si="85"/>
      </c>
      <c r="CN82" s="54">
        <f t="shared" si="2600"/>
      </c>
      <c r="CO82" s="55">
        <f t="shared" si="87"/>
      </c>
      <c r="CP82" s="54">
        <f t="shared" si="2600"/>
      </c>
      <c r="CQ82" s="55">
        <f t="shared" si="89"/>
      </c>
      <c r="CR82" s="54">
        <f t="shared" si="2600"/>
      </c>
      <c r="CS82" s="55">
        <f t="shared" si="91"/>
      </c>
      <c r="CT82" s="54">
        <f t="shared" si="2600"/>
      </c>
      <c r="CU82" s="55">
        <f t="shared" si="93"/>
      </c>
      <c r="CV82" s="54">
        <f t="shared" si="2600"/>
      </c>
      <c r="CW82" s="55">
        <f t="shared" si="95"/>
      </c>
      <c r="CX82" s="54">
        <f t="shared" si="2600"/>
      </c>
      <c r="CY82" s="55">
        <f t="shared" si="97"/>
      </c>
      <c r="CZ82" s="54">
        <f t="shared" si="2600"/>
      </c>
      <c r="DA82" s="55">
        <f t="shared" si="99"/>
      </c>
      <c r="DB82" s="54">
        <f t="shared" si="2600"/>
      </c>
      <c r="DC82" s="55">
        <f t="shared" si="101"/>
      </c>
      <c r="DD82" s="54">
        <f t="shared" si="2600"/>
      </c>
      <c r="DE82" s="55">
        <f t="shared" si="103"/>
      </c>
      <c r="DF82" s="54">
        <f t="shared" si="2600"/>
      </c>
      <c r="DG82" s="55">
        <f t="shared" si="105"/>
      </c>
      <c r="DH82" s="54">
        <f t="shared" si="2600"/>
      </c>
      <c r="DI82" s="55">
        <f t="shared" si="107"/>
      </c>
      <c r="DJ82" s="54">
        <f t="shared" si="2600"/>
      </c>
      <c r="DK82" s="55">
        <f t="shared" si="109"/>
      </c>
      <c r="DL82" s="54">
        <f t="shared" si="2600"/>
      </c>
      <c r="DM82" s="55">
        <f t="shared" si="111"/>
      </c>
      <c r="DN82" s="54">
        <f t="shared" si="2600"/>
      </c>
      <c r="DO82" s="55">
        <f t="shared" si="113"/>
      </c>
      <c r="DP82" s="54">
        <f t="shared" si="2600"/>
      </c>
      <c r="DQ82" s="55">
        <f t="shared" si="115"/>
      </c>
      <c r="DR82" s="54">
        <f t="shared" si="2600"/>
      </c>
      <c r="DS82" s="55">
        <f t="shared" si="117"/>
      </c>
      <c r="DT82" s="54">
        <f t="shared" si="2600"/>
      </c>
      <c r="DU82" s="55">
        <f t="shared" si="119"/>
      </c>
      <c r="DV82" s="54">
        <f t="shared" si="2600"/>
      </c>
      <c r="DW82" s="55">
        <f t="shared" si="121"/>
      </c>
      <c r="DX82" s="54">
        <f t="shared" si="2600"/>
      </c>
      <c r="DY82" s="55">
        <f t="shared" si="123"/>
      </c>
      <c r="DZ82" s="54">
        <f t="shared" si="2600"/>
      </c>
      <c r="EA82" s="55">
        <f t="shared" si="125"/>
      </c>
      <c r="EB82" s="54">
        <f t="shared" si="110"/>
      </c>
      <c r="EC82" s="55">
        <f t="shared" si="127"/>
      </c>
      <c r="ED82" s="54">
        <f t="shared" si="110"/>
      </c>
      <c r="EE82" s="55">
        <f t="shared" si="129"/>
      </c>
      <c r="EF82" s="54">
        <f t="shared" si="110"/>
      </c>
      <c r="EG82" s="55">
        <f t="shared" si="131"/>
      </c>
      <c r="EH82" s="54">
        <f t="shared" si="110"/>
      </c>
      <c r="EI82" s="55">
        <f t="shared" si="133"/>
      </c>
      <c r="EJ82" s="54">
        <f t="shared" si="110"/>
      </c>
      <c r="EK82" s="55">
        <f t="shared" si="135"/>
      </c>
      <c r="EL82" s="54">
        <f t="shared" si="110"/>
      </c>
      <c r="EM82" s="55">
        <f t="shared" si="137"/>
      </c>
      <c r="EN82" s="54">
        <f t="shared" si="110"/>
      </c>
      <c r="EO82" s="55">
        <f t="shared" si="139"/>
      </c>
      <c r="EP82" s="54">
        <f t="shared" si="110"/>
      </c>
      <c r="EQ82" s="55">
        <f t="shared" si="141"/>
      </c>
      <c r="ER82" s="54">
        <f t="shared" si="142"/>
      </c>
      <c r="ES82" s="55">
        <f t="shared" si="143"/>
      </c>
      <c r="ET82" s="54">
        <f t="shared" si="142"/>
      </c>
      <c r="EU82" s="55">
        <f t="shared" si="145"/>
      </c>
      <c r="EV82" s="54">
        <f t="shared" si="142"/>
      </c>
      <c r="EW82" s="55">
        <f t="shared" si="147"/>
      </c>
      <c r="EX82" s="54">
        <f t="shared" si="142"/>
      </c>
      <c r="EY82" s="55">
        <f t="shared" si="149"/>
      </c>
      <c r="EZ82" s="54">
        <f t="shared" si="142"/>
      </c>
      <c r="FA82" s="55">
        <f t="shared" si="151"/>
      </c>
      <c r="FB82" s="54">
        <f t="shared" si="142"/>
      </c>
      <c r="FC82" s="55">
        <f t="shared" si="153"/>
      </c>
      <c r="FD82" s="54">
        <f t="shared" si="142"/>
      </c>
      <c r="FE82" s="55">
        <f t="shared" si="155"/>
      </c>
      <c r="FF82" s="54">
        <f t="shared" si="142"/>
      </c>
      <c r="FG82" s="55">
        <f t="shared" si="157"/>
      </c>
      <c r="FH82" s="54">
        <f t="shared" si="142"/>
      </c>
      <c r="FI82" s="55">
        <f t="shared" si="159"/>
      </c>
      <c r="FJ82" s="54">
        <f t="shared" si="142"/>
      </c>
      <c r="FK82" s="55">
        <f t="shared" si="161"/>
      </c>
      <c r="FL82" s="54">
        <f t="shared" si="142"/>
      </c>
      <c r="FM82" s="55">
        <f t="shared" si="163"/>
      </c>
      <c r="FN82" s="54">
        <f t="shared" si="142"/>
      </c>
      <c r="FO82" s="55">
        <f t="shared" si="165"/>
      </c>
      <c r="FP82" s="54">
        <f t="shared" si="142"/>
      </c>
      <c r="FQ82" s="55">
        <f t="shared" si="167"/>
      </c>
      <c r="FR82" s="54">
        <f t="shared" si="142"/>
      </c>
      <c r="FS82" s="55">
        <f t="shared" si="169"/>
      </c>
      <c r="FT82" s="54">
        <f t="shared" si="142"/>
      </c>
      <c r="FU82" s="55">
        <f t="shared" si="171"/>
      </c>
      <c r="FV82" s="54">
        <f t="shared" si="142"/>
      </c>
      <c r="FW82" s="55">
        <f t="shared" si="173"/>
      </c>
      <c r="FX82" s="54">
        <f t="shared" si="174"/>
      </c>
      <c r="FY82" s="55">
        <f t="shared" si="175"/>
      </c>
      <c r="FZ82" s="54">
        <f t="shared" si="174"/>
      </c>
      <c r="GA82" s="55">
        <f t="shared" si="177"/>
      </c>
      <c r="GB82" s="54">
        <f t="shared" si="174"/>
      </c>
      <c r="GC82" s="55">
        <f t="shared" si="179"/>
      </c>
      <c r="GD82" s="54">
        <f t="shared" si="174"/>
      </c>
      <c r="GE82" s="55">
        <f t="shared" si="181"/>
      </c>
      <c r="GF82" s="54">
        <f t="shared" si="174"/>
      </c>
      <c r="GG82" s="55">
        <f t="shared" si="183"/>
      </c>
      <c r="GH82" s="54">
        <f t="shared" si="174"/>
      </c>
      <c r="GI82" s="55">
        <f t="shared" si="185"/>
      </c>
      <c r="GJ82" s="54">
        <f t="shared" si="174"/>
      </c>
      <c r="GK82" s="55">
        <f t="shared" si="187"/>
      </c>
      <c r="GL82" s="54">
        <f t="shared" si="174"/>
      </c>
      <c r="GM82" s="55">
        <f t="shared" si="189"/>
      </c>
      <c r="GN82" s="54">
        <f t="shared" si="174"/>
      </c>
      <c r="GO82" s="55">
        <f t="shared" si="191"/>
      </c>
      <c r="GP82" s="54">
        <f t="shared" si="174"/>
      </c>
      <c r="GQ82" s="55">
        <f t="shared" si="193"/>
      </c>
      <c r="GR82" s="54">
        <f t="shared" si="174"/>
      </c>
      <c r="GS82" s="55">
        <f t="shared" si="195"/>
      </c>
      <c r="GT82" s="54">
        <f t="shared" si="174"/>
      </c>
      <c r="GU82" s="55">
        <f t="shared" si="197"/>
      </c>
      <c r="GV82" s="54">
        <f t="shared" si="174"/>
      </c>
      <c r="GW82" s="55">
        <f t="shared" si="199"/>
      </c>
      <c r="GX82" s="54">
        <f t="shared" si="174"/>
      </c>
      <c r="GY82" s="55">
        <f t="shared" si="201"/>
      </c>
      <c r="GZ82" s="54">
        <f t="shared" si="174"/>
      </c>
      <c r="HA82" s="55">
        <f t="shared" si="203"/>
      </c>
      <c r="HB82" s="54">
        <f t="shared" si="174"/>
      </c>
      <c r="HC82" s="55">
        <f t="shared" si="205"/>
      </c>
      <c r="HD82" s="54">
        <f t="shared" si="206"/>
      </c>
      <c r="HE82" s="55">
        <f t="shared" si="207"/>
      </c>
      <c r="HF82" s="54">
        <f t="shared" si="206"/>
      </c>
      <c r="HG82" s="55">
        <f t="shared" si="209"/>
      </c>
      <c r="HH82" s="54">
        <f t="shared" si="206"/>
      </c>
      <c r="HI82" s="55">
        <f t="shared" si="211"/>
      </c>
      <c r="HJ82" s="54">
        <f t="shared" si="206"/>
      </c>
      <c r="HK82" s="55">
        <f t="shared" si="213"/>
      </c>
      <c r="HL82" s="54">
        <f t="shared" si="206"/>
      </c>
      <c r="HM82" s="55">
        <f t="shared" si="215"/>
      </c>
      <c r="HN82" s="54">
        <f t="shared" si="206"/>
      </c>
      <c r="HO82" s="55">
        <f t="shared" si="217"/>
      </c>
      <c r="HP82" s="54">
        <f t="shared" si="206"/>
      </c>
      <c r="HQ82" s="55">
        <f t="shared" si="219"/>
      </c>
      <c r="HR82" s="54">
        <f t="shared" si="206"/>
      </c>
      <c r="HS82" s="55">
        <f t="shared" si="221"/>
      </c>
      <c r="HT82" s="54">
        <f t="shared" si="206"/>
      </c>
      <c r="HU82" s="55">
        <f t="shared" si="223"/>
      </c>
      <c r="HV82" s="54">
        <f t="shared" si="206"/>
      </c>
      <c r="HW82" s="55">
        <f t="shared" si="225"/>
      </c>
      <c r="HX82" s="54">
        <f t="shared" si="206"/>
      </c>
      <c r="HY82" s="55">
        <f t="shared" si="227"/>
      </c>
      <c r="HZ82" s="54">
        <f t="shared" si="206"/>
      </c>
      <c r="IA82" s="55">
        <f t="shared" si="229"/>
      </c>
      <c r="IB82" s="54">
        <f t="shared" si="206"/>
      </c>
      <c r="IC82" s="55">
        <f t="shared" si="231"/>
      </c>
      <c r="ID82" s="54">
        <f t="shared" si="206"/>
      </c>
      <c r="IE82" s="55">
        <f t="shared" si="233"/>
      </c>
      <c r="IF82" s="54">
        <f t="shared" si="206"/>
      </c>
      <c r="IG82" s="55">
        <f t="shared" si="235"/>
      </c>
      <c r="IH82" s="54">
        <f t="shared" si="206"/>
      </c>
      <c r="II82" s="55">
        <f t="shared" si="237"/>
      </c>
      <c r="IJ82" s="54">
        <f t="shared" si="238"/>
      </c>
      <c r="IK82" s="55">
        <f t="shared" si="239"/>
      </c>
      <c r="IL82" s="54">
        <f t="shared" si="238"/>
      </c>
      <c r="IM82" s="55">
        <f t="shared" si="241"/>
      </c>
      <c r="IN82" s="54">
        <f t="shared" si="238"/>
      </c>
      <c r="IO82" s="55">
        <f t="shared" si="243"/>
      </c>
      <c r="IP82" s="54">
        <f t="shared" si="238"/>
      </c>
      <c r="IQ82" s="55">
        <f t="shared" si="245"/>
      </c>
      <c r="IR82" s="54">
        <f t="shared" si="238"/>
      </c>
      <c r="IS82" s="55">
        <f t="shared" si="247"/>
      </c>
      <c r="IT82" s="54">
        <f t="shared" si="238"/>
      </c>
      <c r="IU82" s="55">
        <f t="shared" si="249"/>
      </c>
      <c r="IV82" s="54">
        <f t="shared" si="238"/>
      </c>
      <c r="IW82" s="55">
        <f t="shared" si="251"/>
      </c>
      <c r="IX82" s="54">
        <f t="shared" si="238"/>
      </c>
      <c r="IY82" s="55">
        <f t="shared" si="253"/>
      </c>
      <c r="IZ82" s="54">
        <f t="shared" si="238"/>
      </c>
      <c r="JA82" s="55">
        <f t="shared" si="255"/>
      </c>
      <c r="JB82" s="54">
        <f t="shared" si="238"/>
      </c>
      <c r="JC82" s="55">
        <f t="shared" si="257"/>
      </c>
      <c r="JD82" s="54">
        <f t="shared" si="238"/>
      </c>
      <c r="JE82" s="55">
        <f t="shared" si="259"/>
      </c>
      <c r="JF82" s="54">
        <f t="shared" si="238"/>
      </c>
      <c r="JG82" s="55">
        <f t="shared" si="261"/>
      </c>
      <c r="JH82" s="54">
        <f t="shared" si="238"/>
      </c>
      <c r="JI82" s="55">
        <f t="shared" si="263"/>
      </c>
      <c r="JJ82" s="54">
        <f t="shared" si="238"/>
      </c>
      <c r="JK82" s="55">
        <f t="shared" si="265"/>
      </c>
      <c r="JL82" s="54">
        <f t="shared" si="238"/>
      </c>
      <c r="JM82" s="55">
        <f t="shared" si="267"/>
      </c>
      <c r="JN82" s="54">
        <f t="shared" ref="JN82" si="2601">RIGHT(IFERROR(VLOOKUP($B82,JN$4:JO$71,2,FALSE),""),2)</f>
      </c>
      <c r="JO82" s="55">
        <f t="shared" ref="JO82:LY89" si="2602">IFERROR(
    IF(
        LEFT(VLOOKUP($B82,JN$4:JO$71,2,FALSE),1)="0",
        "",
        IF(
            LEFT(VLOOKUP($B82,JN$4:JO$71,2,FALSE),1)="講",
            "講習",
            IF(
                LEFT(VLOOKUP($B82,JN$4:JO$71,2,FALSE),1)="追",
                "追加",
                "通常"
            )
        )
    ),
    ""
)</f>
      </c>
      <c r="JP82" s="54">
        <f t="shared" ref="JP82" si="2603">RIGHT(IFERROR(VLOOKUP($B82,JP$4:JQ$71,2,FALSE),""),2)</f>
      </c>
      <c r="JQ82" s="55">
        <f t="shared" si="2602"/>
      </c>
      <c r="JR82" s="54">
        <f t="shared" ref="JR82" si="2604">RIGHT(IFERROR(VLOOKUP($B82,JR$4:JS$71,2,FALSE),""),2)</f>
      </c>
      <c r="JS82" s="55">
        <f t="shared" si="2602"/>
      </c>
      <c r="JT82" s="54">
        <f t="shared" ref="JT82" si="2605">RIGHT(IFERROR(VLOOKUP($B82,JT$4:JU$71,2,FALSE),""),2)</f>
      </c>
      <c r="JU82" s="55">
        <f t="shared" si="2602"/>
      </c>
      <c r="JV82" s="54">
        <f t="shared" ref="JV82" si="2606">RIGHT(IFERROR(VLOOKUP($B82,JV$4:JW$71,2,FALSE),""),2)</f>
      </c>
      <c r="JW82" s="55">
        <f t="shared" si="2602"/>
      </c>
      <c r="JX82" s="54">
        <f t="shared" ref="JX82" si="2607">RIGHT(IFERROR(VLOOKUP($B82,JX$4:JY$71,2,FALSE),""),2)</f>
      </c>
      <c r="JY82" s="55">
        <f t="shared" si="2602"/>
      </c>
      <c r="JZ82" s="54">
        <f t="shared" ref="JZ82" si="2608">RIGHT(IFERROR(VLOOKUP($B82,JZ$4:KA$71,2,FALSE),""),2)</f>
      </c>
      <c r="KA82" s="55">
        <f t="shared" si="2602"/>
      </c>
      <c r="KB82" s="54">
        <f t="shared" ref="KB82" si="2609">RIGHT(IFERROR(VLOOKUP($B82,KB$4:KC$71,2,FALSE),""),2)</f>
      </c>
      <c r="KC82" s="55">
        <f t="shared" si="2602"/>
      </c>
      <c r="KD82" s="54">
        <f t="shared" ref="KD82" si="2610">RIGHT(IFERROR(VLOOKUP($B82,KD$4:KE$71,2,FALSE),""),2)</f>
      </c>
      <c r="KE82" s="55">
        <f t="shared" si="2602"/>
      </c>
      <c r="KF82" s="54">
        <f t="shared" ref="KF82" si="2611">RIGHT(IFERROR(VLOOKUP($B82,KF$4:KG$71,2,FALSE),""),2)</f>
      </c>
      <c r="KG82" s="55">
        <f t="shared" si="2602"/>
      </c>
      <c r="KH82" s="54">
        <f t="shared" ref="KH82" si="2612">RIGHT(IFERROR(VLOOKUP($B82,KH$4:KI$71,2,FALSE),""),2)</f>
      </c>
      <c r="KI82" s="55">
        <f t="shared" si="2602"/>
      </c>
      <c r="KJ82" s="54">
        <f t="shared" ref="KJ82" si="2613">RIGHT(IFERROR(VLOOKUP($B82,KJ$4:KK$71,2,FALSE),""),2)</f>
      </c>
      <c r="KK82" s="55">
        <f t="shared" si="2602"/>
      </c>
      <c r="KL82" s="54">
        <f t="shared" ref="KL82" si="2614">RIGHT(IFERROR(VLOOKUP($B82,KL$4:KM$71,2,FALSE),""),2)</f>
      </c>
      <c r="KM82" s="55">
        <f t="shared" si="2602"/>
      </c>
      <c r="KN82" s="54">
        <f t="shared" ref="KN82" si="2615">RIGHT(IFERROR(VLOOKUP($B82,KN$4:KO$71,2,FALSE),""),2)</f>
      </c>
      <c r="KO82" s="55">
        <f t="shared" si="2602"/>
      </c>
      <c r="KP82" s="54">
        <f t="shared" ref="KP82" si="2616">RIGHT(IFERROR(VLOOKUP($B82,KP$4:KQ$71,2,FALSE),""),2)</f>
      </c>
      <c r="KQ82" s="55">
        <f t="shared" si="2602"/>
      </c>
      <c r="KR82" s="54">
        <f t="shared" ref="KR82" si="2617">RIGHT(IFERROR(VLOOKUP($B82,KR$4:KS$71,2,FALSE),""),2)</f>
      </c>
      <c r="KS82" s="55">
        <f t="shared" si="2602"/>
      </c>
      <c r="KT82" s="54">
        <f t="shared" ref="KT82" si="2618">RIGHT(IFERROR(VLOOKUP($B82,KT$4:KU$71,2,FALSE),""),2)</f>
      </c>
      <c r="KU82" s="55">
        <f t="shared" si="2602"/>
      </c>
      <c r="KV82" s="54">
        <f t="shared" ref="KV82" si="2619">RIGHT(IFERROR(VLOOKUP($B82,KV$4:KW$71,2,FALSE),""),2)</f>
      </c>
      <c r="KW82" s="55">
        <f t="shared" si="2602"/>
      </c>
      <c r="KX82" s="54">
        <f t="shared" ref="KX82" si="2620">RIGHT(IFERROR(VLOOKUP($B82,KX$4:KY$71,2,FALSE),""),2)</f>
      </c>
      <c r="KY82" s="55">
        <f t="shared" si="2602"/>
      </c>
      <c r="KZ82" s="54">
        <f t="shared" ref="KZ82" si="2621">RIGHT(IFERROR(VLOOKUP($B82,KZ$4:LA$71,2,FALSE),""),2)</f>
      </c>
      <c r="LA82" s="55">
        <f t="shared" si="2602"/>
      </c>
      <c r="LB82" s="54">
        <f t="shared" ref="LB82" si="2622">RIGHT(IFERROR(VLOOKUP($B82,LB$4:LC$71,2,FALSE),""),2)</f>
      </c>
      <c r="LC82" s="55">
        <f t="shared" si="2602"/>
      </c>
      <c r="LD82" s="54">
        <f t="shared" ref="LD82" si="2623">RIGHT(IFERROR(VLOOKUP($B82,LD$4:LE$71,2,FALSE),""),2)</f>
      </c>
      <c r="LE82" s="55">
        <f t="shared" si="2602"/>
      </c>
      <c r="LF82" s="54">
        <f t="shared" ref="LF82" si="2624">RIGHT(IFERROR(VLOOKUP($B82,LF$4:LG$71,2,FALSE),""),2)</f>
      </c>
      <c r="LG82" s="55">
        <f t="shared" si="2602"/>
      </c>
      <c r="LH82" s="54">
        <f t="shared" ref="LH82" si="2625">RIGHT(IFERROR(VLOOKUP($B82,LH$4:LI$71,2,FALSE),""),2)</f>
      </c>
      <c r="LI82" s="55">
        <f t="shared" si="2602"/>
      </c>
      <c r="LJ82" s="54">
        <f t="shared" ref="LJ82" si="2626">RIGHT(IFERROR(VLOOKUP($B82,LJ$4:LK$71,2,FALSE),""),2)</f>
      </c>
      <c r="LK82" s="55">
        <f t="shared" si="2602"/>
      </c>
      <c r="LL82" s="54">
        <f t="shared" ref="LL82" si="2627">RIGHT(IFERROR(VLOOKUP($B82,LL$4:LM$71,2,FALSE),""),2)</f>
      </c>
      <c r="LM82" s="55">
        <f t="shared" si="2602"/>
      </c>
      <c r="LN82" s="54">
        <f t="shared" ref="LN82" si="2628">RIGHT(IFERROR(VLOOKUP($B82,LN$4:LO$71,2,FALSE),""),2)</f>
      </c>
      <c r="LO82" s="55">
        <f t="shared" si="2602"/>
      </c>
      <c r="LP82" s="54">
        <f t="shared" ref="LP82" si="2629">RIGHT(IFERROR(VLOOKUP($B82,LP$4:LQ$71,2,FALSE),""),2)</f>
      </c>
      <c r="LQ82" s="55">
        <f t="shared" si="2602"/>
      </c>
      <c r="LR82" s="54">
        <f t="shared" ref="LR82" si="2630">RIGHT(IFERROR(VLOOKUP($B82,LR$4:LS$71,2,FALSE),""),2)</f>
      </c>
      <c r="LS82" s="55">
        <f t="shared" si="2602"/>
      </c>
      <c r="LT82" s="54">
        <f t="shared" ref="LT82" si="2631">RIGHT(IFERROR(VLOOKUP($B82,LT$4:LU$71,2,FALSE),""),2)</f>
      </c>
      <c r="LU82" s="55">
        <f t="shared" si="2602"/>
      </c>
      <c r="LV82" s="54">
        <f t="shared" ref="LV82" si="2632">RIGHT(IFERROR(VLOOKUP($B82,LV$4:LW$71,2,FALSE),""),2)</f>
      </c>
      <c r="LW82" s="55">
        <f t="shared" si="2602"/>
      </c>
      <c r="LX82" s="54">
        <f t="shared" ref="LX82" si="2633">RIGHT(IFERROR(VLOOKUP($B82,LX$4:LY$71,2,FALSE),""),2)</f>
      </c>
      <c r="LY82" s="55">
        <f t="shared" si="2602"/>
      </c>
      <c r="LZ82" s="54">
        <f t="shared" ref="LZ82" si="2634">RIGHT(IFERROR(VLOOKUP($B82,LZ$4:MA$71,2,FALSE),""),2)</f>
      </c>
      <c r="MA82" s="55">
        <f t="shared" si="2371"/>
      </c>
      <c r="MB82" s="54">
        <f t="shared" ref="MB82" si="2635">RIGHT(IFERROR(VLOOKUP($B82,MB$4:MC$71,2,FALSE),""),2)</f>
      </c>
      <c r="MC82" s="55">
        <f t="shared" si="2371"/>
      </c>
      <c r="MD82" s="54">
        <f t="shared" ref="MD82" si="2636">RIGHT(IFERROR(VLOOKUP($B82,MD$4:ME$71,2,FALSE),""),2)</f>
      </c>
      <c r="ME82" s="55">
        <f t="shared" si="2371"/>
      </c>
      <c r="MF82" s="54">
        <f t="shared" ref="MF82" si="2637">RIGHT(IFERROR(VLOOKUP($B82,MF$4:MG$71,2,FALSE),""),2)</f>
      </c>
      <c r="MG82" s="55">
        <f t="shared" si="2371"/>
      </c>
      <c r="MH82" s="54">
        <f t="shared" ref="MH82" si="2638">RIGHT(IFERROR(VLOOKUP($B82,MH$4:MI$71,2,FALSE),""),2)</f>
      </c>
      <c r="MI82" s="55">
        <f t="shared" si="2371"/>
      </c>
      <c r="MJ82" s="54">
        <f t="shared" ref="MJ82" si="2639">RIGHT(IFERROR(VLOOKUP($B82,MJ$4:MK$71,2,FALSE),""),2)</f>
      </c>
      <c r="MK82" s="55">
        <f t="shared" si="2371"/>
      </c>
      <c r="ML82" s="54">
        <f t="shared" ref="ML82" si="2640">RIGHT(IFERROR(VLOOKUP($B82,ML$4:MM$71,2,FALSE),""),2)</f>
      </c>
      <c r="MM82" s="55">
        <f t="shared" si="2371"/>
      </c>
      <c r="MN82" s="54">
        <f t="shared" ref="MN82" si="2641">RIGHT(IFERROR(VLOOKUP($B82,MN$4:MO$71,2,FALSE),""),2)</f>
      </c>
      <c r="MO82" s="55">
        <f t="shared" si="2371"/>
      </c>
      <c r="MP82" s="54">
        <f t="shared" ref="MP82" si="2642">RIGHT(IFERROR(VLOOKUP($B82,MP$4:MQ$71,2,FALSE),""),2)</f>
      </c>
      <c r="MQ82" s="55">
        <f t="shared" si="2371"/>
      </c>
      <c r="MR82" s="54">
        <f t="shared" ref="MR82" si="2643">RIGHT(IFERROR(VLOOKUP($B82,MR$4:MS$71,2,FALSE),""),2)</f>
      </c>
      <c r="MS82" s="55">
        <f t="shared" si="2371"/>
      </c>
      <c r="MT82" s="54">
        <f t="shared" ref="MT82" si="2644">RIGHT(IFERROR(VLOOKUP($B82,MT$4:MU$71,2,FALSE),""),2)</f>
      </c>
      <c r="MU82" s="55">
        <f t="shared" si="2371"/>
      </c>
      <c r="MV82" s="54">
        <f t="shared" ref="MV82" si="2645">RIGHT(IFERROR(VLOOKUP($B82,MV$4:MW$71,2,FALSE),""),2)</f>
      </c>
      <c r="MW82" s="55">
        <f t="shared" si="2371"/>
      </c>
      <c r="MX82" s="54">
        <f t="shared" ref="MX82" si="2646">RIGHT(IFERROR(VLOOKUP($B82,MX$4:MY$71,2,FALSE),""),2)</f>
      </c>
      <c r="MY82" s="55">
        <f t="shared" si="2371"/>
      </c>
      <c r="MZ82" s="54">
        <f t="shared" ref="MZ82" si="2647">RIGHT(IFERROR(VLOOKUP($B82,MZ$4:NA$71,2,FALSE),""),2)</f>
      </c>
      <c r="NA82" s="55">
        <f t="shared" si="2371"/>
      </c>
      <c r="NB82" s="54">
        <f t="shared" ref="NB82" si="2648">RIGHT(IFERROR(VLOOKUP($B82,NB$4:NC$71,2,FALSE),""),2)</f>
      </c>
      <c r="NC82" s="55">
        <f t="shared" si="2371"/>
      </c>
      <c r="ND82" s="54">
        <f t="shared" ref="ND82" si="2649">RIGHT(IFERROR(VLOOKUP($B82,ND$4:NE$71,2,FALSE),""),2)</f>
      </c>
      <c r="NE82" s="55">
        <f t="shared" si="2371"/>
      </c>
      <c r="NF82" s="54">
        <f t="shared" ref="NF82" si="2650">RIGHT(IFERROR(VLOOKUP($B82,NF$4:NG$71,2,FALSE),""),2)</f>
      </c>
      <c r="NG82" s="55">
        <f t="shared" si="2371"/>
      </c>
      <c r="NH82" s="54">
        <f t="shared" ref="NH82" si="2651">RIGHT(IFERROR(VLOOKUP($B82,NH$4:NI$71,2,FALSE),""),2)</f>
      </c>
      <c r="NI82" s="55">
        <f t="shared" si="2371"/>
      </c>
      <c r="NJ82" s="54">
        <f t="shared" ref="NJ82" si="2652">RIGHT(IFERROR(VLOOKUP($B82,NJ$4:NK$71,2,FALSE),""),2)</f>
      </c>
      <c r="NK82" s="55">
        <f t="shared" si="2371"/>
      </c>
      <c r="NL82" s="54">
        <f t="shared" ref="NL82" si="2653">RIGHT(IFERROR(VLOOKUP($B82,NL$4:NM$71,2,FALSE),""),2)</f>
      </c>
      <c r="NM82" s="55">
        <f t="shared" si="2371"/>
      </c>
      <c r="NN82" s="54">
        <f t="shared" ref="NN82" si="2654">RIGHT(IFERROR(VLOOKUP($B82,NN$4:NO$71,2,FALSE),""),2)</f>
      </c>
      <c r="NO82" s="55">
        <f t="shared" si="2371"/>
      </c>
      <c r="NP82" s="54">
        <f t="shared" ref="NP82" si="2655">RIGHT(IFERROR(VLOOKUP($B82,NP$4:NQ$71,2,FALSE),""),2)</f>
      </c>
      <c r="NQ82" s="55">
        <f t="shared" si="2371"/>
      </c>
      <c r="NR82" s="54">
        <f t="shared" ref="NR82" si="2656">RIGHT(IFERROR(VLOOKUP($B82,NR$4:NS$71,2,FALSE),""),2)</f>
      </c>
      <c r="NS82" s="55">
        <f t="shared" si="2371"/>
      </c>
      <c r="NT82" s="54">
        <f t="shared" ref="NT82" si="2657">RIGHT(IFERROR(VLOOKUP($B82,NT$4:NU$71,2,FALSE),""),2)</f>
      </c>
      <c r="NU82" s="55">
        <f t="shared" si="2371"/>
      </c>
      <c r="NV82" s="54">
        <f t="shared" ref="NV82" si="2658">RIGHT(IFERROR(VLOOKUP($B82,NV$4:NW$71,2,FALSE),""),2)</f>
      </c>
      <c r="NW82" s="55">
        <f t="shared" si="2371"/>
      </c>
      <c r="NX82" s="54">
        <f t="shared" ref="NX82" si="2659">RIGHT(IFERROR(VLOOKUP($B82,NX$4:NY$71,2,FALSE),""),2)</f>
      </c>
      <c r="NY82" s="55">
        <f t="shared" si="2371"/>
      </c>
      <c r="NZ82" s="54">
        <f t="shared" ref="NZ82" si="2660">RIGHT(IFERROR(VLOOKUP($B82,NZ$4:OA$71,2,FALSE),""),2)</f>
      </c>
      <c r="OA82" s="55">
        <f t="shared" si="2371"/>
      </c>
      <c r="OB82" s="54">
        <f t="shared" ref="OB82" si="2661">RIGHT(IFERROR(VLOOKUP($B82,OB$4:OC$71,2,FALSE),""),2)</f>
      </c>
      <c r="OC82" s="55">
        <f t="shared" si="2371"/>
      </c>
      <c r="OD82" s="54">
        <f t="shared" ref="OD82" si="2662">RIGHT(IFERROR(VLOOKUP($B82,OD$4:OE$71,2,FALSE),""),2)</f>
      </c>
      <c r="OE82" s="55">
        <f t="shared" si="2371"/>
      </c>
      <c r="OF82" s="54">
        <f t="shared" ref="OF82" si="2663">RIGHT(IFERROR(VLOOKUP($B82,OF$4:OG$71,2,FALSE),""),2)</f>
      </c>
      <c r="OG82" s="55">
        <f t="shared" si="2371"/>
      </c>
      <c r="OH82" s="54">
        <f t="shared" ref="OH82" si="2664">RIGHT(IFERROR(VLOOKUP($B82,OH$4:OI$71,2,FALSE),""),2)</f>
      </c>
      <c r="OI82" s="55">
        <f t="shared" si="2371"/>
      </c>
      <c r="OJ82" s="54">
        <f t="shared" ref="OJ82" si="2665">RIGHT(IFERROR(VLOOKUP($B82,OJ$4:OK$71,2,FALSE),""),2)</f>
      </c>
      <c r="OK82" s="55">
        <f t="shared" si="2404"/>
      </c>
      <c r="OL82" s="54">
        <f t="shared" ref="OL82" si="2666">RIGHT(IFERROR(VLOOKUP($B82,OL$4:OM$71,2,FALSE),""),2)</f>
      </c>
      <c r="OM82" s="55">
        <f t="shared" si="2404"/>
      </c>
      <c r="ON82" s="54">
        <f t="shared" ref="ON82" si="2667">RIGHT(IFERROR(VLOOKUP($B82,ON$4:OO$71,2,FALSE),""),2)</f>
      </c>
      <c r="OO82" s="55">
        <f t="shared" si="2404"/>
      </c>
      <c r="OP82" s="54">
        <f t="shared" ref="OP82" si="2668">RIGHT(IFERROR(VLOOKUP($B82,OP$4:OQ$71,2,FALSE),""),2)</f>
      </c>
      <c r="OQ82" s="55">
        <f t="shared" si="2404"/>
      </c>
      <c r="OR82" s="54">
        <f t="shared" ref="OR82" si="2669">RIGHT(IFERROR(VLOOKUP($B82,OR$4:OS$71,2,FALSE),""),2)</f>
      </c>
      <c r="OS82" s="55">
        <f t="shared" si="2404"/>
      </c>
      <c r="OT82" s="54">
        <f t="shared" ref="OT82" si="2670">RIGHT(IFERROR(VLOOKUP($B82,OT$4:OU$71,2,FALSE),""),2)</f>
      </c>
      <c r="OU82" s="55">
        <f t="shared" si="2404"/>
      </c>
      <c r="OV82" s="54">
        <f t="shared" ref="OV82" si="2671">RIGHT(IFERROR(VLOOKUP($B82,OV$4:OW$71,2,FALSE),""),2)</f>
      </c>
      <c r="OW82" s="55">
        <f t="shared" si="2404"/>
      </c>
      <c r="OX82" s="54">
        <f t="shared" ref="OX82" si="2672">RIGHT(IFERROR(VLOOKUP($B82,OX$4:OY$71,2,FALSE),""),2)</f>
      </c>
      <c r="OY82" s="55">
        <f t="shared" si="2404"/>
      </c>
      <c r="OZ82" s="54">
        <f t="shared" ref="OZ82" si="2673">RIGHT(IFERROR(VLOOKUP($B82,OZ$4:PA$71,2,FALSE),""),2)</f>
      </c>
      <c r="PA82" s="55">
        <f t="shared" si="2404"/>
      </c>
      <c r="PB82" s="54">
        <f t="shared" ref="PB82" si="2674">RIGHT(IFERROR(VLOOKUP($B82,PB$4:PC$71,2,FALSE),""),2)</f>
      </c>
      <c r="PC82" s="55">
        <f t="shared" si="2404"/>
      </c>
      <c r="PD82" s="54">
        <f t="shared" ref="PD82" si="2675">RIGHT(IFERROR(VLOOKUP($B82,PD$4:PE$71,2,FALSE),""),2)</f>
      </c>
      <c r="PE82" s="55">
        <f t="shared" si="2404"/>
      </c>
      <c r="PF82" s="54">
        <f t="shared" ref="PF82" si="2676">RIGHT(IFERROR(VLOOKUP($B82,PF$4:PG$71,2,FALSE),""),2)</f>
      </c>
      <c r="PG82" s="55">
        <f t="shared" si="2404"/>
      </c>
      <c r="PH82" s="54">
        <f t="shared" ref="PH82" si="2677">RIGHT(IFERROR(VLOOKUP($B82,PH$4:PI$71,2,FALSE),""),2)</f>
      </c>
      <c r="PI82" s="55">
        <f t="shared" si="2404"/>
      </c>
      <c r="PJ82" s="54">
        <f t="shared" ref="PJ82" si="2678">RIGHT(IFERROR(VLOOKUP($B82,PJ$4:PK$71,2,FALSE),""),2)</f>
      </c>
      <c r="PK82" s="55">
        <f t="shared" si="2404"/>
      </c>
      <c r="PL82" s="54">
        <f t="shared" ref="PL82" si="2679">RIGHT(IFERROR(VLOOKUP($B82,PL$4:PM$71,2,FALSE),""),2)</f>
      </c>
      <c r="PM82" s="55">
        <f t="shared" si="2404"/>
      </c>
      <c r="PN82" s="54">
        <f t="shared" ref="PN82" si="2680">RIGHT(IFERROR(VLOOKUP($B82,PN$4:PO$71,2,FALSE),""),2)</f>
      </c>
      <c r="PO82" s="55">
        <f t="shared" si="2404"/>
      </c>
      <c r="PP82" s="54">
        <f t="shared" ref="PP82" si="2681">RIGHT(IFERROR(VLOOKUP($B82,PP$4:PQ$71,2,FALSE),""),2)</f>
      </c>
      <c r="PQ82" s="55">
        <f t="shared" si="2404"/>
      </c>
      <c r="PR82" s="54">
        <f t="shared" ref="PR82" si="2682">RIGHT(IFERROR(VLOOKUP($B82,PR$4:PS$71,2,FALSE),""),2)</f>
      </c>
      <c r="PS82" s="55">
        <f t="shared" si="2404"/>
      </c>
      <c r="PT82" s="54">
        <f t="shared" ref="PT82" si="2683">RIGHT(IFERROR(VLOOKUP($B82,PT$4:PU$71,2,FALSE),""),2)</f>
      </c>
      <c r="PU82" s="55">
        <f t="shared" si="2404"/>
      </c>
      <c r="PV82" s="54">
        <f t="shared" ref="PV82" si="2684">RIGHT(IFERROR(VLOOKUP($B82,PV$4:PW$71,2,FALSE),""),2)</f>
      </c>
      <c r="PW82" s="55">
        <f t="shared" si="2404"/>
      </c>
      <c r="PX82" s="54">
        <f t="shared" ref="PX82" si="2685">RIGHT(IFERROR(VLOOKUP($B82,PX$4:PY$71,2,FALSE),""),2)</f>
      </c>
      <c r="PY82" s="55">
        <f t="shared" si="2404"/>
      </c>
      <c r="PZ82" s="54">
        <f t="shared" ref="PZ82" si="2686">RIGHT(IFERROR(VLOOKUP($B82,PZ$4:QA$71,2,FALSE),""),2)</f>
      </c>
      <c r="QA82" s="55">
        <f t="shared" si="2404"/>
      </c>
      <c r="QB82" s="54">
        <f t="shared" ref="QB82" si="2687">RIGHT(IFERROR(VLOOKUP($B82,QB$4:QC$71,2,FALSE),""),2)</f>
      </c>
      <c r="QC82" s="55">
        <f t="shared" si="2404"/>
      </c>
      <c r="QD82" s="54">
        <f t="shared" ref="QD82" si="2688">RIGHT(IFERROR(VLOOKUP($B82,QD$4:QE$71,2,FALSE),""),2)</f>
      </c>
      <c r="QE82" s="55">
        <f t="shared" si="2404"/>
      </c>
      <c r="QF82" s="54">
        <f t="shared" ref="QF82" si="2689">RIGHT(IFERROR(VLOOKUP($B82,QF$4:QG$71,2,FALSE),""),2)</f>
      </c>
      <c r="QG82" s="55">
        <f t="shared" si="2404"/>
      </c>
      <c r="QH82" s="54">
        <f t="shared" ref="QH82" si="2690">RIGHT(IFERROR(VLOOKUP($B82,QH$4:QI$71,2,FALSE),""),2)</f>
      </c>
      <c r="QI82" s="55">
        <f t="shared" si="2404"/>
      </c>
      <c r="QJ82" s="54">
        <f t="shared" ref="QJ82" si="2691">RIGHT(IFERROR(VLOOKUP($B82,QJ$4:QK$71,2,FALSE),""),2)</f>
      </c>
      <c r="QK82" s="55">
        <f t="shared" si="2404"/>
      </c>
      <c r="QL82" s="54">
        <f t="shared" ref="QL82" si="2692">RIGHT(IFERROR(VLOOKUP($B82,QL$4:QM$71,2,FALSE),""),2)</f>
      </c>
      <c r="QM82" s="55">
        <f t="shared" si="2404"/>
      </c>
      <c r="QN82" s="54">
        <f t="shared" ref="QN82" si="2693">RIGHT(IFERROR(VLOOKUP($B82,QN$4:QO$71,2,FALSE),""),2)</f>
      </c>
      <c r="QO82" s="55">
        <f t="shared" si="2404"/>
      </c>
      <c r="QP82" s="54">
        <f t="shared" ref="QP82" si="2694">RIGHT(IFERROR(VLOOKUP($B82,QP$4:QQ$71,2,FALSE),""),2)</f>
      </c>
      <c r="QQ82" s="55">
        <f t="shared" si="2404"/>
      </c>
      <c r="QR82" s="54">
        <f t="shared" ref="QR82" si="2695">RIGHT(IFERROR(VLOOKUP($B82,QR$4:QS$71,2,FALSE),""),2)</f>
      </c>
      <c r="QS82" s="55">
        <f t="shared" si="2404"/>
      </c>
      <c r="QT82" s="54">
        <f t="shared" ref="QT82" si="2696">RIGHT(IFERROR(VLOOKUP($B82,QT$4:QU$71,2,FALSE),""),2)</f>
      </c>
      <c r="QU82" s="55">
        <f t="shared" si="2404"/>
      </c>
      <c r="QV82" s="54">
        <f t="shared" ref="QV82" si="2697">RIGHT(IFERROR(VLOOKUP($B82,QV$4:QW$71,2,FALSE),""),2)</f>
      </c>
      <c r="QW82" s="55">
        <f t="shared" si="2150"/>
      </c>
      <c r="QX82" s="54">
        <f t="shared" ref="QX82" si="2698">RIGHT(IFERROR(VLOOKUP($B82,QX$4:QY$71,2,FALSE),""),2)</f>
      </c>
      <c r="QY82" s="55">
        <f t="shared" si="2150"/>
      </c>
      <c r="QZ82" s="54">
        <f t="shared" ref="QZ82" si="2699">RIGHT(IFERROR(VLOOKUP($B82,QZ$4:RA$71,2,FALSE),""),2)</f>
      </c>
      <c r="RA82" s="55">
        <f t="shared" si="2150"/>
      </c>
      <c r="RB82" s="54">
        <f t="shared" ref="RB82" si="2700">RIGHT(IFERROR(VLOOKUP($B82,RB$4:RC$71,2,FALSE),""),2)</f>
      </c>
      <c r="RC82" s="55">
        <f t="shared" si="2150"/>
      </c>
      <c r="RD82" s="54">
        <f t="shared" ref="RD82" si="2701">RIGHT(IFERROR(VLOOKUP($B82,RD$4:RE$71,2,FALSE),""),2)</f>
      </c>
      <c r="RE82" s="55">
        <f t="shared" si="2150"/>
      </c>
      <c r="RF82" s="54">
        <f t="shared" ref="RF82" si="2702">RIGHT(IFERROR(VLOOKUP($B82,RF$4:RG$71,2,FALSE),""),2)</f>
      </c>
      <c r="RG82" s="55">
        <f t="shared" si="2150"/>
      </c>
      <c r="RH82" s="54">
        <f t="shared" ref="RH82" si="2703">RIGHT(IFERROR(VLOOKUP($B82,RH$4:RI$71,2,FALSE),""),2)</f>
      </c>
      <c r="RI82" s="55">
        <f t="shared" si="2150"/>
      </c>
      <c r="RJ82" s="54">
        <f t="shared" ref="RJ82" si="2704">RIGHT(IFERROR(VLOOKUP($B82,RJ$4:RK$71,2,FALSE),""),2)</f>
      </c>
      <c r="RK82" s="55">
        <f t="shared" si="342"/>
      </c>
      <c r="RL82" s="54">
        <f t="shared" ref="RL82" si="2705">RIGHT(IFERROR(VLOOKUP($B82,RL$4:RM$71,2,FALSE),""),2)</f>
      </c>
      <c r="RM82" s="55">
        <f t="shared" si="2445"/>
      </c>
      <c r="RN82" s="54">
        <f t="shared" ref="RN82" si="2706">RIGHT(IFERROR(VLOOKUP($B82,RN$4:RO$71,2,FALSE),""),2)</f>
      </c>
      <c r="RO82" s="55">
        <f t="shared" si="2445"/>
      </c>
      <c r="RP82" s="54">
        <f t="shared" ref="RP82" si="2707">RIGHT(IFERROR(VLOOKUP($B82,RP$4:RQ$71,2,FALSE),""),2)</f>
      </c>
      <c r="RQ82" s="55">
        <f t="shared" si="2445"/>
      </c>
      <c r="RR82" s="54">
        <f t="shared" ref="RR82" si="2708">RIGHT(IFERROR(VLOOKUP($B82,RR$4:RS$71,2,FALSE),""),2)</f>
      </c>
      <c r="RS82" s="55">
        <f t="shared" si="2445"/>
      </c>
      <c r="RT82" s="54">
        <f t="shared" ref="RT82" si="2709">RIGHT(IFERROR(VLOOKUP($B82,RT$4:RU$71,2,FALSE),""),2)</f>
      </c>
      <c r="RU82" s="55">
        <f t="shared" si="2445"/>
      </c>
      <c r="RV82" s="54">
        <f t="shared" ref="RV82" si="2710">RIGHT(IFERROR(VLOOKUP($B82,RV$4:RW$71,2,FALSE),""),2)</f>
      </c>
      <c r="RW82" s="55">
        <f t="shared" si="2445"/>
      </c>
      <c r="RX82" s="54">
        <f t="shared" ref="RX82" si="2711">RIGHT(IFERROR(VLOOKUP($B82,RX$4:RY$71,2,FALSE),""),2)</f>
      </c>
      <c r="RY82" s="55">
        <f t="shared" si="2445"/>
      </c>
      <c r="RZ82" s="54">
        <f t="shared" ref="RZ82" si="2712">RIGHT(IFERROR(VLOOKUP($B82,RZ$4:SA$71,2,FALSE),""),2)</f>
      </c>
      <c r="SA82" s="55">
        <f t="shared" si="2445"/>
      </c>
      <c r="SB82" s="54">
        <f t="shared" ref="SB82" si="2713">RIGHT(IFERROR(VLOOKUP($B82,SB$4:SC$71,2,FALSE),""),2)</f>
      </c>
      <c r="SC82" s="55">
        <f t="shared" si="2445"/>
      </c>
      <c r="SD82" s="54">
        <f t="shared" ref="SD82" si="2714">RIGHT(IFERROR(VLOOKUP($B82,SD$4:SE$71,2,FALSE),""),2)</f>
      </c>
      <c r="SE82" s="55">
        <f t="shared" si="2445"/>
      </c>
      <c r="SF82" s="54">
        <f t="shared" ref="SF82" si="2715">RIGHT(IFERROR(VLOOKUP($B82,SF$4:SG$71,2,FALSE),""),2)</f>
      </c>
      <c r="SG82" s="55">
        <f t="shared" si="2445"/>
      </c>
      <c r="SH82" s="54">
        <f t="shared" ref="SH82" si="2716">RIGHT(IFERROR(VLOOKUP($B82,SH$4:SI$71,2,FALSE),""),2)</f>
      </c>
      <c r="SI82" s="55">
        <f t="shared" si="2445"/>
      </c>
      <c r="SJ82" s="54">
        <f t="shared" ref="SJ82" si="2717">RIGHT(IFERROR(VLOOKUP($B82,SJ$4:SK$71,2,FALSE),""),2)</f>
      </c>
      <c r="SK82" s="55">
        <f t="shared" si="2445"/>
      </c>
      <c r="SL82" s="54">
        <f t="shared" ref="SL82" si="2718">RIGHT(IFERROR(VLOOKUP($B82,SL$4:SM$71,2,FALSE),""),2)</f>
      </c>
      <c r="SM82" s="55">
        <f t="shared" si="2445"/>
      </c>
      <c r="SN82" s="54">
        <f t="shared" ref="SN82" si="2719">RIGHT(IFERROR(VLOOKUP($B82,SN$4:SO$71,2,FALSE),""),2)</f>
      </c>
      <c r="SO82" s="55">
        <f t="shared" si="2445"/>
      </c>
      <c r="SP82" s="54">
        <f t="shared" ref="SP82" si="2720">RIGHT(IFERROR(VLOOKUP($B82,SP$4:SQ$71,2,FALSE),""),2)</f>
      </c>
      <c r="SQ82" s="55">
        <f t="shared" si="2445"/>
      </c>
      <c r="SR82" s="54">
        <f t="shared" ref="SR82" si="2721">RIGHT(IFERROR(VLOOKUP($B82,SR$4:SS$71,2,FALSE),""),2)</f>
      </c>
      <c r="SS82" s="55">
        <f t="shared" si="2445"/>
      </c>
      <c r="ST82" s="54">
        <f t="shared" ref="ST82" si="2722">RIGHT(IFERROR(VLOOKUP($B82,ST$4:SU$71,2,FALSE),""),2)</f>
      </c>
      <c r="SU82" s="55">
        <f t="shared" si="2445"/>
      </c>
      <c r="SV82" s="54">
        <f t="shared" ref="SV82" si="2723">RIGHT(IFERROR(VLOOKUP($B82,SV$4:SW$71,2,FALSE),""),2)</f>
      </c>
      <c r="SW82" s="55">
        <f t="shared" si="2445"/>
      </c>
      <c r="SX82" s="54">
        <f t="shared" ref="SX82" si="2724">RIGHT(IFERROR(VLOOKUP($B82,SX$4:SY$71,2,FALSE),""),2)</f>
      </c>
      <c r="SY82" s="55">
        <f t="shared" si="2445"/>
      </c>
      <c r="SZ82" s="54">
        <f t="shared" ref="SZ82" si="2725">RIGHT(IFERROR(VLOOKUP($B82,SZ$4:TA$71,2,FALSE),""),2)</f>
      </c>
      <c r="TA82" s="55">
        <f t="shared" si="2445"/>
      </c>
      <c r="TB82" s="54">
        <f t="shared" ref="TB82" si="2726">RIGHT(IFERROR(VLOOKUP($B82,TB$4:TC$71,2,FALSE),""),2)</f>
      </c>
      <c r="TC82" s="55">
        <f t="shared" si="2445"/>
      </c>
      <c r="TD82" s="54">
        <f t="shared" ref="TD82" si="2727">RIGHT(IFERROR(VLOOKUP($B82,TD$4:TE$71,2,FALSE),""),2)</f>
      </c>
      <c r="TE82" s="55">
        <f t="shared" si="2445"/>
      </c>
      <c r="TF82" s="54">
        <f t="shared" ref="TF82" si="2728">RIGHT(IFERROR(VLOOKUP($B82,TF$4:TG$71,2,FALSE),""),2)</f>
      </c>
      <c r="TG82" s="55">
        <f t="shared" si="2445"/>
      </c>
      <c r="TH82" s="54">
        <f t="shared" ref="TH82" si="2729">RIGHT(IFERROR(VLOOKUP($B82,TH$4:TI$71,2,FALSE),""),2)</f>
      </c>
      <c r="TI82" s="55">
        <f t="shared" si="2445"/>
      </c>
      <c r="TJ82" s="54">
        <f t="shared" ref="TJ82" si="2730">RIGHT(IFERROR(VLOOKUP($B82,TJ$4:TK$71,2,FALSE),""),2)</f>
      </c>
      <c r="TK82" s="55">
        <f t="shared" si="2445"/>
      </c>
      <c r="TL82" s="54">
        <f t="shared" ref="TL82" si="2731">RIGHT(IFERROR(VLOOKUP($B82,TL$4:TM$71,2,FALSE),""),2)</f>
      </c>
      <c r="TM82" s="55">
        <f t="shared" si="2445"/>
      </c>
      <c r="TN82" s="54">
        <f t="shared" ref="TN82" si="2732">RIGHT(IFERROR(VLOOKUP($B82,TN$4:TO$71,2,FALSE),""),2)</f>
      </c>
      <c r="TO82" s="55">
        <f t="shared" si="2445"/>
      </c>
      <c r="TP82" s="54">
        <f t="shared" ref="TP82" si="2733">RIGHT(IFERROR(VLOOKUP($B82,TP$4:TQ$71,2,FALSE),""),2)</f>
      </c>
      <c r="TQ82" s="55">
        <f t="shared" si="2445"/>
      </c>
      <c r="TR82" s="54">
        <f t="shared" ref="TR82" si="2734">RIGHT(IFERROR(VLOOKUP($B82,TR$4:TS$71,2,FALSE),""),2)</f>
      </c>
      <c r="TS82" s="55">
        <f t="shared" si="2445"/>
      </c>
      <c r="TT82" s="54">
        <f t="shared" ref="TT82" si="2735">RIGHT(IFERROR(VLOOKUP($B82,TT$4:TU$71,2,FALSE),""),2)</f>
      </c>
      <c r="TU82" s="55">
        <f t="shared" si="2445"/>
      </c>
      <c r="TV82" s="54">
        <f t="shared" ref="TV82" si="2736">RIGHT(IFERROR(VLOOKUP($B82,TV$4:TW$71,2,FALSE),""),2)</f>
      </c>
      <c r="TW82" s="55">
        <f t="shared" si="2445"/>
      </c>
      <c r="TX82" s="54">
        <f t="shared" ref="TX82" si="2737">RIGHT(IFERROR(VLOOKUP($B82,TX$4:TY$71,2,FALSE),""),2)</f>
      </c>
      <c r="TY82" s="55">
        <f t="shared" si="2215"/>
      </c>
      <c r="TZ82" s="54">
        <f t="shared" ref="TZ82" si="2738">RIGHT(IFERROR(VLOOKUP($B82,TZ$4:UA$71,2,FALSE),""),2)</f>
      </c>
      <c r="UA82" s="55">
        <f t="shared" si="2215"/>
      </c>
      <c r="UB82" s="54">
        <f t="shared" ref="UB82" si="2739">RIGHT(IFERROR(VLOOKUP($B82,UB$4:UC$71,2,FALSE),""),2)</f>
      </c>
      <c r="UC82" s="55">
        <f t="shared" si="2215"/>
      </c>
      <c r="UD82" s="54">
        <f t="shared" ref="UD82" si="2740">RIGHT(IFERROR(VLOOKUP($B82,UD$4:UE$71,2,FALSE),""),2)</f>
      </c>
      <c r="UE82" s="55">
        <f t="shared" si="2215"/>
      </c>
      <c r="UF82" s="54">
        <f t="shared" ref="UF82" si="2741">RIGHT(IFERROR(VLOOKUP($B82,UF$4:UG$71,2,FALSE),""),2)</f>
      </c>
      <c r="UG82" s="55">
        <f t="shared" si="2215"/>
      </c>
      <c r="UH82" s="54">
        <f t="shared" ref="UH82" si="2742">RIGHT(IFERROR(VLOOKUP($B82,UH$4:UI$71,2,FALSE),""),2)</f>
      </c>
      <c r="UI82" s="55">
        <f t="shared" si="2215"/>
      </c>
      <c r="UJ82" s="54">
        <f t="shared" ref="UJ82" si="2743">RIGHT(IFERROR(VLOOKUP($B82,UJ$4:UK$71,2,FALSE),""),2)</f>
      </c>
      <c r="UK82" s="55">
        <f t="shared" si="2215"/>
      </c>
      <c r="UL82" s="54">
        <f t="shared" ref="UL82" si="2744">RIGHT(IFERROR(VLOOKUP($B82,UL$4:UM$71,2,FALSE),""),2)</f>
      </c>
      <c r="UM82" s="55">
        <f t="shared" si="2215"/>
      </c>
      <c r="UN82" s="54">
        <f t="shared" ref="UN82" si="2745">RIGHT(IFERROR(VLOOKUP($B82,UN$4:UO$71,2,FALSE),""),2)</f>
      </c>
      <c r="UO82" s="55">
        <f t="shared" si="2215"/>
      </c>
      <c r="UP82" s="54">
        <f t="shared" ref="UP82" si="2746">RIGHT(IFERROR(VLOOKUP($B82,UP$4:UQ$71,2,FALSE),""),2)</f>
      </c>
      <c r="UQ82" s="55">
        <f t="shared" si="2215"/>
      </c>
      <c r="UR82" s="54">
        <f t="shared" ref="UR82" si="2747">RIGHT(IFERROR(VLOOKUP($B82,UR$4:US$71,2,FALSE),""),2)</f>
      </c>
      <c r="US82" s="55">
        <f t="shared" si="2215"/>
      </c>
      <c r="UT82" s="54">
        <f t="shared" ref="UT82" si="2748">RIGHT(IFERROR(VLOOKUP($B82,UT$4:UU$71,2,FALSE),""),2)</f>
      </c>
      <c r="UU82" s="55">
        <f t="shared" si="2215"/>
      </c>
      <c r="UV82" s="54">
        <f t="shared" ref="UV82" si="2749">RIGHT(IFERROR(VLOOKUP($B82,UV$4:UW$71,2,FALSE),""),2)</f>
      </c>
      <c r="UW82" s="55">
        <f t="shared" si="2215"/>
      </c>
      <c r="UX82" s="54">
        <f t="shared" ref="UX82" si="2750">RIGHT(IFERROR(VLOOKUP($B82,UX$4:UY$71,2,FALSE),""),2)</f>
      </c>
      <c r="UY82" s="55">
        <f t="shared" si="2215"/>
      </c>
      <c r="UZ82" s="54">
        <f t="shared" ref="UZ82" si="2751">RIGHT(IFERROR(VLOOKUP($B82,UZ$4:VA$71,2,FALSE),""),2)</f>
      </c>
      <c r="VA82" s="55">
        <f t="shared" si="2215"/>
      </c>
      <c r="VB82" s="54">
        <f t="shared" ref="VB82" si="2752">RIGHT(IFERROR(VLOOKUP($B82,VB$4:VC$71,2,FALSE),""),2)</f>
      </c>
      <c r="VC82" s="55">
        <f t="shared" si="2215"/>
      </c>
      <c r="VD82" s="54">
        <f t="shared" ref="VD82" si="2753">RIGHT(IFERROR(VLOOKUP($B82,VD$4:VE$71,2,FALSE),""),2)</f>
      </c>
      <c r="VE82" s="55">
        <f t="shared" si="2215"/>
      </c>
      <c r="VF82" s="54">
        <f t="shared" ref="VF82" si="2754">RIGHT(IFERROR(VLOOKUP($B82,VF$4:VG$71,2,FALSE),""),2)</f>
      </c>
      <c r="VG82" s="55">
        <f t="shared" si="2215"/>
      </c>
      <c r="VH82" s="54">
        <f t="shared" ref="VH82" si="2755">RIGHT(IFERROR(VLOOKUP($B82,VH$4:VI$71,2,FALSE),""),2)</f>
      </c>
      <c r="VI82" s="55">
        <f t="shared" si="2215"/>
      </c>
      <c r="VJ82" s="54">
        <f t="shared" ref="VJ82" si="2756">RIGHT(IFERROR(VLOOKUP($B82,VJ$4:VK$71,2,FALSE),""),2)</f>
      </c>
      <c r="VK82" s="55">
        <f t="shared" si="2215"/>
      </c>
      <c r="VL82" s="54">
        <f t="shared" ref="VL82" si="2757">RIGHT(IFERROR(VLOOKUP($B82,VL$4:VM$71,2,FALSE),""),2)</f>
      </c>
      <c r="VM82" s="55">
        <f t="shared" si="2215"/>
      </c>
      <c r="VN82" s="54">
        <f t="shared" ref="VN82" si="2758">RIGHT(IFERROR(VLOOKUP($B82,VN$4:VO$71,2,FALSE),""),2)</f>
      </c>
      <c r="VO82" s="55">
        <f t="shared" si="2215"/>
      </c>
      <c r="VP82" s="54">
        <f t="shared" ref="VP82" si="2759">RIGHT(IFERROR(VLOOKUP($B82,VP$4:VQ$71,2,FALSE),""),2)</f>
      </c>
      <c r="VQ82" s="55">
        <f t="shared" si="2215"/>
      </c>
      <c r="VR82" s="54">
        <f t="shared" ref="VR82" si="2760">RIGHT(IFERROR(VLOOKUP($B82,VR$4:VS$71,2,FALSE),""),2)</f>
      </c>
      <c r="VS82" s="55">
        <f t="shared" si="2215"/>
      </c>
      <c r="VT82" s="54">
        <f t="shared" ref="VT82" si="2761">RIGHT(IFERROR(VLOOKUP($B82,VT$4:VU$71,2,FALSE),""),2)</f>
      </c>
      <c r="VU82" s="55">
        <f t="shared" si="2215"/>
      </c>
      <c r="VV82" s="54">
        <f t="shared" ref="VV82" si="2762">RIGHT(IFERROR(VLOOKUP($B82,VV$4:VW$71,2,FALSE),""),2)</f>
      </c>
      <c r="VW82" s="55">
        <f t="shared" si="2215"/>
      </c>
      <c r="VX82" s="54">
        <f t="shared" ref="VX82" si="2763">RIGHT(IFERROR(VLOOKUP($B82,VX$4:VY$71,2,FALSE),""),2)</f>
      </c>
      <c r="VY82" s="55">
        <f t="shared" si="2215"/>
      </c>
      <c r="VZ82" s="54">
        <f t="shared" ref="VZ82" si="2764">RIGHT(IFERROR(VLOOKUP($B82,VZ$4:WA$71,2,FALSE),""),2)</f>
      </c>
      <c r="WA82" s="55">
        <f t="shared" si="2215"/>
      </c>
      <c r="WB82" s="54">
        <f t="shared" ref="WB82" si="2765">RIGHT(IFERROR(VLOOKUP($B82,WB$4:WC$71,2,FALSE),""),2)</f>
      </c>
      <c r="WC82" s="55">
        <f t="shared" si="2215"/>
      </c>
      <c r="WD82" s="54">
        <f t="shared" ref="WD82" si="2766">RIGHT(IFERROR(VLOOKUP($B82,WD$4:WE$71,2,FALSE),""),2)</f>
      </c>
      <c r="WE82" s="55">
        <f t="shared" si="2215"/>
      </c>
      <c r="WF82" s="54">
        <f t="shared" ref="WF82" si="2767">RIGHT(IFERROR(VLOOKUP($B82,WF$4:WG$71,2,FALSE),""),2)</f>
      </c>
      <c r="WG82" s="55">
        <f t="shared" si="2215"/>
      </c>
      <c r="WH82" s="54">
        <f t="shared" ref="WH82" si="2768">RIGHT(IFERROR(VLOOKUP($B82,WH$4:WI$71,2,FALSE),""),2)</f>
      </c>
      <c r="WI82" s="55">
        <f t="shared" si="408"/>
      </c>
      <c r="WJ82" s="54">
        <f t="shared" ref="WJ82" si="2769">RIGHT(IFERROR(VLOOKUP($B82,WJ$4:WK$71,2,FALSE),""),2)</f>
      </c>
      <c r="WK82" s="55">
        <f t="shared" si="2510"/>
      </c>
      <c r="WL82" s="54">
        <f t="shared" ref="WL82" si="2770">RIGHT(IFERROR(VLOOKUP($B82,WL$4:WM$71,2,FALSE),""),2)</f>
      </c>
      <c r="WM82" s="55">
        <f t="shared" si="2510"/>
      </c>
      <c r="WN82" s="54">
        <f t="shared" ref="WN82" si="2771">RIGHT(IFERROR(VLOOKUP($B82,WN$4:WO$71,2,FALSE),""),2)</f>
      </c>
      <c r="WO82" s="55">
        <f t="shared" si="2510"/>
      </c>
      <c r="WP82" s="54">
        <f t="shared" ref="WP82" si="2772">RIGHT(IFERROR(VLOOKUP($B82,WP$4:WQ$71,2,FALSE),""),2)</f>
      </c>
      <c r="WQ82" s="55">
        <f t="shared" si="2510"/>
      </c>
      <c r="WR82" s="54">
        <f t="shared" ref="WR82" si="2773">RIGHT(IFERROR(VLOOKUP($B82,WR$4:WS$71,2,FALSE),""),2)</f>
      </c>
      <c r="WS82" s="55">
        <f t="shared" si="2510"/>
      </c>
      <c r="WT82" s="54">
        <f t="shared" ref="WT82" si="2774">RIGHT(IFERROR(VLOOKUP($B82,WT$4:WU$71,2,FALSE),""),2)</f>
      </c>
      <c r="WU82" s="55">
        <f t="shared" si="2510"/>
      </c>
      <c r="WV82" s="54">
        <f t="shared" ref="WV82" si="2775">RIGHT(IFERROR(VLOOKUP($B82,WV$4:WW$71,2,FALSE),""),2)</f>
      </c>
      <c r="WW82" s="55">
        <f t="shared" si="2510"/>
      </c>
      <c r="WX82" s="54">
        <f t="shared" ref="WX82" si="2776">RIGHT(IFERROR(VLOOKUP($B82,WX$4:WY$71,2,FALSE),""),2)</f>
      </c>
      <c r="WY82" s="55">
        <f t="shared" si="2510"/>
      </c>
      <c r="WZ82" s="54">
        <f t="shared" ref="WZ82" si="2777">RIGHT(IFERROR(VLOOKUP($B82,WZ$4:XA$71,2,FALSE),""),2)</f>
      </c>
      <c r="XA82" s="55">
        <f t="shared" si="2510"/>
      </c>
      <c r="XB82" s="54">
        <f t="shared" ref="XB82" si="2778">RIGHT(IFERROR(VLOOKUP($B82,XB$4:XC$71,2,FALSE),""),2)</f>
      </c>
      <c r="XC82" s="55">
        <f t="shared" si="2510"/>
      </c>
      <c r="XD82" s="54">
        <f t="shared" ref="XD82" si="2779">RIGHT(IFERROR(VLOOKUP($B82,XD$4:XE$71,2,FALSE),""),2)</f>
      </c>
      <c r="XE82" s="55">
        <f t="shared" si="2510"/>
      </c>
      <c r="XF82" s="54">
        <f t="shared" ref="XF82" si="2780">RIGHT(IFERROR(VLOOKUP($B82,XF$4:XG$71,2,FALSE),""),2)</f>
      </c>
      <c r="XG82" s="55">
        <f t="shared" si="2510"/>
      </c>
      <c r="XH82" s="54">
        <f t="shared" ref="XH82" si="2781">RIGHT(IFERROR(VLOOKUP($B82,XH$4:XI$71,2,FALSE),""),2)</f>
      </c>
      <c r="XI82" s="55">
        <f t="shared" si="2510"/>
      </c>
      <c r="XJ82" s="54">
        <f t="shared" ref="XJ82" si="2782">RIGHT(IFERROR(VLOOKUP($B82,XJ$4:XK$71,2,FALSE),""),2)</f>
      </c>
      <c r="XK82" s="55">
        <f t="shared" si="2510"/>
      </c>
      <c r="XL82" s="54">
        <f t="shared" ref="XL82" si="2783">RIGHT(IFERROR(VLOOKUP($B82,XL$4:XM$71,2,FALSE),""),2)</f>
      </c>
      <c r="XM82" s="55">
        <f t="shared" si="2510"/>
      </c>
      <c r="XN82" s="54">
        <f t="shared" ref="XN82" si="2784">RIGHT(IFERROR(VLOOKUP($B82,XN$4:XO$71,2,FALSE),""),2)</f>
      </c>
      <c r="XO82" s="55">
        <f t="shared" si="2510"/>
      </c>
      <c r="XP82" s="54">
        <f t="shared" ref="XP82" si="2785">RIGHT(IFERROR(VLOOKUP($B82,XP$4:XQ$71,2,FALSE),""),2)</f>
      </c>
      <c r="XQ82" s="55">
        <f t="shared" si="2510"/>
      </c>
      <c r="XR82" s="54">
        <f t="shared" ref="XR82" si="2786">RIGHT(IFERROR(VLOOKUP($B82,XR$4:XS$71,2,FALSE),""),2)</f>
      </c>
      <c r="XS82" s="55">
        <f t="shared" si="2510"/>
      </c>
      <c r="XT82" s="54">
        <f t="shared" ref="XT82" si="2787">RIGHT(IFERROR(VLOOKUP($B82,XT$4:XU$71,2,FALSE),""),2)</f>
      </c>
      <c r="XU82" s="55">
        <f t="shared" si="2510"/>
      </c>
      <c r="XV82" s="54">
        <f t="shared" ref="XV82" si="2788">RIGHT(IFERROR(VLOOKUP($B82,XV$4:XW$71,2,FALSE),""),2)</f>
      </c>
      <c r="XW82" s="55">
        <f t="shared" si="2510"/>
      </c>
      <c r="XX82" s="54">
        <f t="shared" ref="XX82" si="2789">RIGHT(IFERROR(VLOOKUP($B82,XX$4:XY$71,2,FALSE),""),2)</f>
      </c>
      <c r="XY82" s="55">
        <f t="shared" si="2510"/>
      </c>
      <c r="XZ82" s="54">
        <f t="shared" ref="XZ82" si="2790">RIGHT(IFERROR(VLOOKUP($B82,XZ$4:YA$71,2,FALSE),""),2)</f>
      </c>
      <c r="YA82" s="55">
        <f t="shared" si="2510"/>
      </c>
      <c r="YB82" s="54">
        <f t="shared" ref="YB82" si="2791">RIGHT(IFERROR(VLOOKUP($B82,YB$4:YC$71,2,FALSE),""),2)</f>
      </c>
      <c r="YC82" s="55">
        <f t="shared" si="2510"/>
      </c>
      <c r="YD82" s="54">
        <f t="shared" ref="YD82" si="2792">RIGHT(IFERROR(VLOOKUP($B82,YD$4:YE$71,2,FALSE),""),2)</f>
      </c>
      <c r="YE82" s="55">
        <f t="shared" si="2510"/>
      </c>
      <c r="YF82" s="54">
        <f t="shared" ref="YF82" si="2793">RIGHT(IFERROR(VLOOKUP($B82,YF$4:YG$71,2,FALSE),""),2)</f>
      </c>
      <c r="YG82" s="55">
        <f t="shared" si="2510"/>
      </c>
      <c r="YH82" s="54">
        <f t="shared" ref="YH82" si="2794">RIGHT(IFERROR(VLOOKUP($B82,YH$4:YI$71,2,FALSE),""),2)</f>
      </c>
      <c r="YI82" s="55">
        <f t="shared" si="2510"/>
      </c>
      <c r="YJ82" s="54">
        <f t="shared" ref="YJ82" si="2795">RIGHT(IFERROR(VLOOKUP($B82,YJ$4:YK$71,2,FALSE),""),2)</f>
      </c>
      <c r="YK82" s="55">
        <f t="shared" si="2510"/>
      </c>
      <c r="YL82" s="54">
        <f t="shared" ref="YL82" si="2796">RIGHT(IFERROR(VLOOKUP($B82,YL$4:YM$71,2,FALSE),""),2)</f>
      </c>
      <c r="YM82" s="55">
        <f t="shared" si="2510"/>
      </c>
      <c r="YN82" s="54">
        <f t="shared" ref="YN82" si="2797">RIGHT(IFERROR(VLOOKUP($B82,YN$4:YO$71,2,FALSE),""),2)</f>
      </c>
      <c r="YO82" s="55">
        <f t="shared" si="2510"/>
      </c>
      <c r="YP82" s="54">
        <f t="shared" ref="YP82" si="2798">RIGHT(IFERROR(VLOOKUP($B82,YP$4:YQ$71,2,FALSE),""),2)</f>
      </c>
      <c r="YQ82" s="55">
        <f t="shared" si="2510"/>
      </c>
      <c r="YR82" s="54">
        <f t="shared" ref="YR82" si="2799">RIGHT(IFERROR(VLOOKUP($B82,YR$4:YS$71,2,FALSE),""),2)</f>
      </c>
      <c r="YS82" s="55">
        <f t="shared" si="2510"/>
      </c>
      <c r="YT82" s="54">
        <f t="shared" ref="YT82" si="2800">RIGHT(IFERROR(VLOOKUP($B82,YT$4:YU$71,2,FALSE),""),2)</f>
      </c>
      <c r="YU82" s="55">
        <f t="shared" si="2510"/>
      </c>
      <c r="YV82" s="54">
        <f t="shared" ref="YV82" si="2801">RIGHT(IFERROR(VLOOKUP($B82,YV$4:YW$71,2,FALSE),""),2)</f>
      </c>
      <c r="YW82" s="55">
        <f t="shared" si="2280"/>
      </c>
      <c r="YX82" s="54">
        <f t="shared" ref="YX82" si="2802">RIGHT(IFERROR(VLOOKUP($B82,YX$4:YY$71,2,FALSE),""),2)</f>
      </c>
      <c r="YY82" s="55">
        <f t="shared" si="2280"/>
      </c>
      <c r="YZ82" s="54">
        <f t="shared" ref="YZ82" si="2803">RIGHT(IFERROR(VLOOKUP($B82,YZ$4:ZA$71,2,FALSE),""),2)</f>
      </c>
      <c r="ZA82" s="55">
        <f t="shared" si="2280"/>
      </c>
      <c r="ZB82" s="54">
        <f t="shared" ref="ZB82" si="2804">RIGHT(IFERROR(VLOOKUP($B82,ZB$4:ZC$71,2,FALSE),""),2)</f>
      </c>
      <c r="ZC82" s="55">
        <f t="shared" si="2280"/>
      </c>
      <c r="ZD82" s="54">
        <f t="shared" ref="ZD82" si="2805">RIGHT(IFERROR(VLOOKUP($B82,ZD$4:ZE$71,2,FALSE),""),2)</f>
      </c>
      <c r="ZE82" s="55">
        <f t="shared" si="2280"/>
      </c>
      <c r="ZF82" s="54">
        <f t="shared" ref="ZF82" si="2806">RIGHT(IFERROR(VLOOKUP($B82,ZF$4:ZG$71,2,FALSE),""),2)</f>
      </c>
      <c r="ZG82" s="55">
        <f t="shared" si="2280"/>
      </c>
      <c r="ZH82" s="54">
        <f t="shared" ref="ZH82" si="2807">RIGHT(IFERROR(VLOOKUP($B82,ZH$4:ZI$71,2,FALSE),""),2)</f>
      </c>
      <c r="ZI82" s="55">
        <f t="shared" si="2280"/>
      </c>
      <c r="ZJ82" s="54">
        <f t="shared" ref="ZJ82" si="2808">RIGHT(IFERROR(VLOOKUP($B82,ZJ$4:ZK$71,2,FALSE),""),2)</f>
      </c>
      <c r="ZK82" s="55">
        <f t="shared" si="2280"/>
      </c>
      <c r="ZL82" s="54">
        <f t="shared" ref="ZL82" si="2809">RIGHT(IFERROR(VLOOKUP($B82,ZL$4:ZM$71,2,FALSE),""),2)</f>
      </c>
      <c r="ZM82" s="55">
        <f t="shared" si="2280"/>
      </c>
      <c r="ZN82" s="54">
        <f t="shared" ref="ZN82" si="2810">RIGHT(IFERROR(VLOOKUP($B82,ZN$4:ZO$71,2,FALSE),""),2)</f>
      </c>
      <c r="ZO82" s="55">
        <f t="shared" si="2280"/>
      </c>
      <c r="ZP82" s="54">
        <f t="shared" ref="ZP82" si="2811">RIGHT(IFERROR(VLOOKUP($B82,ZP$4:ZQ$71,2,FALSE),""),2)</f>
      </c>
      <c r="ZQ82" s="55">
        <f t="shared" si="2280"/>
      </c>
      <c r="ZR82" s="54">
        <f t="shared" ref="ZR82" si="2812">RIGHT(IFERROR(VLOOKUP($B82,ZR$4:ZS$71,2,FALSE),""),2)</f>
      </c>
      <c r="ZS82" s="55">
        <f t="shared" si="2280"/>
      </c>
      <c r="ZT82" s="54">
        <f t="shared" ref="ZT82" si="2813">RIGHT(IFERROR(VLOOKUP($B82,ZT$4:ZU$71,2,FALSE),""),2)</f>
      </c>
      <c r="ZU82" s="55">
        <f t="shared" si="2280"/>
      </c>
      <c r="ZV82" s="54">
        <f t="shared" ref="ZV82" si="2814">RIGHT(IFERROR(VLOOKUP($B82,ZV$4:ZW$71,2,FALSE),""),2)</f>
      </c>
      <c r="ZW82" s="55">
        <f t="shared" si="2280"/>
      </c>
      <c r="ZX82" s="54">
        <f t="shared" ref="ZX82" si="2815">RIGHT(IFERROR(VLOOKUP($B82,ZX$4:ZY$71,2,FALSE),""),2)</f>
      </c>
      <c r="ZY82" s="55">
        <f t="shared" si="2280"/>
      </c>
      <c r="ZZ82" s="54">
        <f t="shared" ref="ZZ82" si="2816">RIGHT(IFERROR(VLOOKUP($B82,ZZ$4:AAA$71,2,FALSE),""),2)</f>
      </c>
      <c r="AAA82" s="55">
        <f t="shared" si="2280"/>
      </c>
      <c r="AAB82" s="54">
        <f t="shared" ref="AAB82" si="2817">RIGHT(IFERROR(VLOOKUP($B82,AAB$4:AAC$71,2,FALSE),""),2)</f>
      </c>
      <c r="AAC82" s="55">
        <f t="shared" si="2280"/>
      </c>
      <c r="AAD82" s="54">
        <f t="shared" ref="AAD82" si="2818">RIGHT(IFERROR(VLOOKUP($B82,AAD$4:AAE$71,2,FALSE),""),2)</f>
      </c>
      <c r="AAE82" s="55">
        <f t="shared" si="2280"/>
      </c>
      <c r="AAF82" s="54">
        <f t="shared" ref="AAF82" si="2819">RIGHT(IFERROR(VLOOKUP($B82,AAF$4:AAG$71,2,FALSE),""),2)</f>
      </c>
      <c r="AAG82" s="55">
        <f t="shared" si="2280"/>
      </c>
      <c r="AAH82" s="54">
        <f t="shared" ref="AAH82" si="2820">RIGHT(IFERROR(VLOOKUP($B82,AAH$4:AAI$71,2,FALSE),""),2)</f>
      </c>
      <c r="AAI82" s="55">
        <f t="shared" si="2280"/>
      </c>
      <c r="AAJ82" s="54">
        <f t="shared" ref="AAJ82" si="2821">RIGHT(IFERROR(VLOOKUP($B82,AAJ$4:AAK$71,2,FALSE),""),2)</f>
      </c>
      <c r="AAK82" s="55">
        <f t="shared" si="2280"/>
      </c>
      <c r="AAL82" s="54">
        <f t="shared" ref="AAL82" si="2822">RIGHT(IFERROR(VLOOKUP($B82,AAL$4:AAM$71,2,FALSE),""),2)</f>
      </c>
      <c r="AAM82" s="55">
        <f t="shared" si="2280"/>
      </c>
      <c r="AAN82" s="54">
        <f t="shared" ref="AAN82" si="2823">RIGHT(IFERROR(VLOOKUP($B82,AAN$4:AAO$71,2,FALSE),""),2)</f>
      </c>
      <c r="AAO82" s="55">
        <f t="shared" si="2280"/>
      </c>
      <c r="AAP82" s="54">
        <f t="shared" ref="AAP82" si="2824">RIGHT(IFERROR(VLOOKUP($B82,AAP$4:AAQ$71,2,FALSE),""),2)</f>
      </c>
      <c r="AAQ82" s="55">
        <f t="shared" si="2280"/>
      </c>
      <c r="AAR82" s="54">
        <f t="shared" ref="AAR82" si="2825">RIGHT(IFERROR(VLOOKUP($B82,AAR$4:AAS$71,2,FALSE),""),2)</f>
      </c>
      <c r="AAS82" s="55">
        <f t="shared" si="2280"/>
      </c>
      <c r="AAT82" s="54">
        <f t="shared" ref="AAT82" si="2826">RIGHT(IFERROR(VLOOKUP($B82,AAT$4:AAU$71,2,FALSE),""),2)</f>
      </c>
      <c r="AAU82" s="55">
        <f t="shared" si="2280"/>
      </c>
      <c r="AAV82" s="54">
        <f t="shared" ref="AAV82" si="2827">RIGHT(IFERROR(VLOOKUP($B82,AAV$4:AAW$71,2,FALSE),""),2)</f>
      </c>
      <c r="AAW82" s="55">
        <f t="shared" si="2280"/>
      </c>
      <c r="AAX82" s="54">
        <f t="shared" ref="AAX82" si="2828">RIGHT(IFERROR(VLOOKUP($B82,AAX$4:AAY$71,2,FALSE),""),2)</f>
      </c>
      <c r="AAY82" s="55">
        <f t="shared" si="2280"/>
      </c>
      <c r="AAZ82" s="54">
        <f t="shared" ref="AAZ82" si="2829">RIGHT(IFERROR(VLOOKUP($B82,AAZ$4:ABA$71,2,FALSE),""),2)</f>
      </c>
      <c r="ABA82" s="55">
        <f t="shared" si="2280"/>
      </c>
      <c r="ABB82" s="54">
        <f t="shared" ref="ABB82" si="2830">RIGHT(IFERROR(VLOOKUP($B82,ABB$4:ABC$71,2,FALSE),""),2)</f>
      </c>
      <c r="ABC82" s="55">
        <f t="shared" si="2280"/>
      </c>
      <c r="ABD82" s="54">
        <f t="shared" ref="ABD82" si="2831">RIGHT(IFERROR(VLOOKUP($B82,ABD$4:ABE$71,2,FALSE),""),2)</f>
      </c>
      <c r="ABE82" s="55">
        <f t="shared" si="2280"/>
      </c>
      <c r="ABF82" s="54">
        <f t="shared" ref="ABF82" si="2832">RIGHT(IFERROR(VLOOKUP($B82,ABF$4:ABG$71,2,FALSE),""),2)</f>
      </c>
      <c r="ABG82" s="55">
        <f t="shared" si="474"/>
      </c>
      <c r="ABH82" s="54">
        <f t="shared" ref="ABH82" si="2833">RIGHT(IFERROR(VLOOKUP($B82,ABH$4:ABI$71,2,FALSE),""),2)</f>
      </c>
      <c r="ABI82" s="55">
        <f t="shared" si="507"/>
      </c>
      <c r="ABJ82" s="54">
        <f t="shared" ref="ABJ82" si="2834">RIGHT(IFERROR(VLOOKUP($B82,ABJ$4:ABK$71,2,FALSE),""),2)</f>
      </c>
      <c r="ABK82" s="55">
        <f t="shared" si="507"/>
      </c>
      <c r="ABL82" s="54">
        <f t="shared" ref="ABL82" si="2835">RIGHT(IFERROR(VLOOKUP($B82,ABL$4:ABM$71,2,FALSE),""),2)</f>
      </c>
      <c r="ABM82" s="55">
        <f t="shared" si="507"/>
      </c>
      <c r="ABN82" s="54">
        <f t="shared" ref="ABN82" si="2836">RIGHT(IFERROR(VLOOKUP($B82,ABN$4:ABO$71,2,FALSE),""),2)</f>
      </c>
      <c r="ABO82" s="55">
        <f t="shared" si="507"/>
      </c>
      <c r="ABP82" s="54">
        <f t="shared" ref="ABP82" si="2837">RIGHT(IFERROR(VLOOKUP($B82,ABP$4:ABQ$71,2,FALSE),""),2)</f>
      </c>
      <c r="ABQ82" s="55">
        <f t="shared" si="507"/>
      </c>
      <c r="ABR82" s="54">
        <f t="shared" ref="ABR82" si="2838">RIGHT(IFERROR(VLOOKUP($B82,ABR$4:ABS$71,2,FALSE),""),2)</f>
      </c>
      <c r="ABS82" s="55">
        <f t="shared" si="507"/>
      </c>
      <c r="ABT82" s="54">
        <f t="shared" ref="ABT82" si="2839">RIGHT(IFERROR(VLOOKUP($B82,ABT$4:ABU$71,2,FALSE),""),2)</f>
      </c>
      <c r="ABU82" s="55">
        <f t="shared" si="507"/>
      </c>
      <c r="ABV82" s="54">
        <f t="shared" ref="ABV82" si="2840">RIGHT(IFERROR(VLOOKUP($B82,ABV$4:ABW$71,2,FALSE),""),2)</f>
      </c>
      <c r="ABW82" s="55">
        <f t="shared" si="507"/>
      </c>
      <c r="ABX82" s="54">
        <f t="shared" ref="ABX82" si="2841">RIGHT(IFERROR(VLOOKUP($B82,ABX$4:ABY$71,2,FALSE),""),2)</f>
      </c>
      <c r="ABY82" s="55">
        <f t="shared" si="507"/>
      </c>
      <c r="ABZ82" s="54">
        <f t="shared" ref="ABZ82" si="2842">RIGHT(IFERROR(VLOOKUP($B82,ABZ$4:ACA$71,2,FALSE),""),2)</f>
      </c>
      <c r="ACA82" s="55">
        <f t="shared" si="507"/>
      </c>
      <c r="ACB82" s="54">
        <f t="shared" ref="ACB82" si="2843">RIGHT(IFERROR(VLOOKUP($B82,ACB$4:ACC$71,2,FALSE),""),2)</f>
      </c>
      <c r="ACC82" s="55">
        <f t="shared" si="507"/>
      </c>
      <c r="ACD82" s="54">
        <f t="shared" ref="ACD82" si="2844">RIGHT(IFERROR(VLOOKUP($B82,ACD$4:ACE$71,2,FALSE),""),2)</f>
      </c>
      <c r="ACE82" s="55">
        <f t="shared" si="507"/>
      </c>
      <c r="ACF82" s="54">
        <f t="shared" ref="ACF82" si="2845">RIGHT(IFERROR(VLOOKUP($B82,ACF$4:ACG$71,2,FALSE),""),2)</f>
      </c>
      <c r="ACG82" s="55">
        <f t="shared" si="507"/>
      </c>
      <c r="ACH82" s="54">
        <f t="shared" ref="ACH82" si="2846">RIGHT(IFERROR(VLOOKUP($B82,ACH$4:ACI$71,2,FALSE),""),2)</f>
      </c>
      <c r="ACI82" s="55">
        <f t="shared" si="507"/>
      </c>
      <c r="ACJ82" s="54">
        <f t="shared" ref="ACJ82" si="2847">RIGHT(IFERROR(VLOOKUP($B82,ACJ$4:ACK$71,2,FALSE),""),2)</f>
      </c>
      <c r="ACK82" s="55">
        <f t="shared" si="507"/>
      </c>
      <c r="ACL82" s="54">
        <f t="shared" ref="ACL82" si="2848">RIGHT(IFERROR(VLOOKUP($B82,ACL$4:ACM$71,2,FALSE),""),2)</f>
      </c>
      <c r="ACM82" s="55">
        <f t="shared" si="507"/>
      </c>
      <c r="ACN82" s="54">
        <f t="shared" ref="ACN82" si="2849">RIGHT(IFERROR(VLOOKUP($B82,ACN$4:ACO$71,2,FALSE),""),2)</f>
      </c>
      <c r="ACO82" s="55">
        <f t="shared" si="507"/>
      </c>
      <c r="ACP82" s="54">
        <f t="shared" ref="ACP82" si="2850">RIGHT(IFERROR(VLOOKUP($B82,ACP$4:ACQ$71,2,FALSE),""),2)</f>
      </c>
      <c r="ACQ82" s="55">
        <f t="shared" si="507"/>
      </c>
      <c r="ACR82" s="54">
        <f t="shared" ref="ACR82" si="2851">RIGHT(IFERROR(VLOOKUP($B82,ACR$4:ACS$71,2,FALSE),""),2)</f>
      </c>
      <c r="ACS82" s="55">
        <f t="shared" si="507"/>
      </c>
      <c r="ACT82" s="54">
        <f t="shared" ref="ACT82" si="2852">RIGHT(IFERROR(VLOOKUP($B82,ACT$4:ACU$71,2,FALSE),""),2)</f>
      </c>
      <c r="ACU82" s="55">
        <f t="shared" si="507"/>
      </c>
      <c r="ACV82" s="54">
        <f t="shared" ref="ACV82" si="2853">RIGHT(IFERROR(VLOOKUP($B82,ACV$4:ACW$71,2,FALSE),""),2)</f>
      </c>
      <c r="ACW82" s="55">
        <f t="shared" si="507"/>
      </c>
      <c r="ACX82" s="54">
        <f t="shared" ref="ACX82" si="2854">RIGHT(IFERROR(VLOOKUP($B82,ACX$4:ACY$71,2,FALSE),""),2)</f>
      </c>
      <c r="ACY82" s="55">
        <f t="shared" ref="ACY82:ADG82" si="2855">IFERROR(
    IF(
        LEFT(VLOOKUP($B82,ACX$4:ACY$71,2,FALSE),1)="0",
        "",
        IF(
            LEFT(VLOOKUP($B82,ACX$4:ACY$71,2,FALSE),1)="講",
            "講習",
            IF(
                LEFT(VLOOKUP($B82,ACX$4:ACY$71,2,FALSE),1)="追",
                "追加",
                "通常"
            )
        )
    ),
    ""
)</f>
      </c>
      <c r="ACZ82" s="54">
        <f t="shared" ref="ACZ82" si="2856">RIGHT(IFERROR(VLOOKUP($B82,ACZ$4:ADA$71,2,FALSE),""),2)</f>
      </c>
      <c r="ADA82" s="55">
        <f t="shared" si="2855"/>
      </c>
      <c r="ADB82" s="54">
        <f t="shared" ref="ADB82" si="2857">RIGHT(IFERROR(VLOOKUP($B82,ADB$4:ADC$71,2,FALSE),""),2)</f>
      </c>
      <c r="ADC82" s="55">
        <f t="shared" si="2855"/>
      </c>
      <c r="ADD82" s="54">
        <f t="shared" ref="ADD82" si="2858">RIGHT(IFERROR(VLOOKUP($B82,ADD$4:ADE$71,2,FALSE),""),2)</f>
      </c>
      <c r="ADE82" s="55">
        <f t="shared" si="2855"/>
      </c>
      <c r="ADF82" s="54">
        <f t="shared" ref="ADF82" si="2859">RIGHT(IFERROR(VLOOKUP($B82,ADF$4:ADG$71,2,FALSE),""),2)</f>
      </c>
      <c r="ADG82" s="55">
        <f t="shared" si="2855"/>
      </c>
    </row>
    <row r="83" spans="1:787" ht="20.25" hidden="1" customHeight="1">
      <c r="A83" s="112">
        <v>11</v>
      </c>
      <c r="B83" s="115">
        <f>学年と名前を結合するシート!D12</f>
      </c>
      <c r="C83" s="113"/>
      <c r="D83" s="54">
        <f t="shared" si="533"/>
      </c>
      <c r="E83" s="55">
        <f t="shared" si="534"/>
      </c>
      <c r="F83" s="54">
        <f t="shared" ref="F83:BP90" si="2860">RIGHT(IFERROR(VLOOKUP($B83,F$4:G$71,2,FALSE),""),2)</f>
      </c>
      <c r="G83" s="55">
        <f t="shared" si="1"/>
      </c>
      <c r="H83" s="54">
        <f t="shared" si="2860"/>
      </c>
      <c r="I83" s="55">
        <f t="shared" si="3"/>
      </c>
      <c r="J83" s="54">
        <f t="shared" si="2860"/>
      </c>
      <c r="K83" s="55">
        <f t="shared" si="5"/>
      </c>
      <c r="L83" s="54">
        <f t="shared" si="2860"/>
      </c>
      <c r="M83" s="55">
        <f t="shared" si="7"/>
      </c>
      <c r="N83" s="54">
        <f t="shared" si="2860"/>
      </c>
      <c r="O83" s="55">
        <f t="shared" si="9"/>
      </c>
      <c r="P83" s="54">
        <f t="shared" si="2860"/>
      </c>
      <c r="Q83" s="55">
        <f t="shared" si="11"/>
      </c>
      <c r="R83" s="54">
        <f t="shared" si="2860"/>
      </c>
      <c r="S83" s="55">
        <f t="shared" si="13"/>
      </c>
      <c r="T83" s="54">
        <f t="shared" si="2860"/>
      </c>
      <c r="U83" s="55">
        <f t="shared" si="15"/>
      </c>
      <c r="V83" s="54">
        <f t="shared" si="2860"/>
      </c>
      <c r="W83" s="55">
        <f t="shared" si="17"/>
      </c>
      <c r="X83" s="54">
        <f t="shared" si="2860"/>
      </c>
      <c r="Y83" s="55">
        <f t="shared" si="19"/>
      </c>
      <c r="Z83" s="54">
        <f t="shared" si="2860"/>
      </c>
      <c r="AA83" s="55">
        <f t="shared" si="21"/>
      </c>
      <c r="AB83" s="54">
        <f t="shared" si="2860"/>
      </c>
      <c r="AC83" s="55">
        <f t="shared" si="23"/>
      </c>
      <c r="AD83" s="54">
        <f t="shared" si="2860"/>
      </c>
      <c r="AE83" s="55">
        <f t="shared" si="25"/>
      </c>
      <c r="AF83" s="54">
        <f t="shared" si="2860"/>
      </c>
      <c r="AG83" s="55">
        <f t="shared" si="27"/>
      </c>
      <c r="AH83" s="54">
        <f t="shared" si="2860"/>
      </c>
      <c r="AI83" s="55">
        <f t="shared" si="29"/>
      </c>
      <c r="AJ83" s="54">
        <f t="shared" si="2860"/>
      </c>
      <c r="AK83" s="55">
        <f t="shared" si="31"/>
      </c>
      <c r="AL83" s="54">
        <f t="shared" si="2860"/>
      </c>
      <c r="AM83" s="55">
        <f t="shared" si="33"/>
      </c>
      <c r="AN83" s="54">
        <f t="shared" si="2860"/>
      </c>
      <c r="AO83" s="55">
        <f t="shared" si="35"/>
      </c>
      <c r="AP83" s="54">
        <f t="shared" si="2860"/>
      </c>
      <c r="AQ83" s="55">
        <f t="shared" si="37"/>
      </c>
      <c r="AR83" s="54">
        <f t="shared" si="2860"/>
      </c>
      <c r="AS83" s="55">
        <f t="shared" si="39"/>
      </c>
      <c r="AT83" s="54">
        <f t="shared" si="2860"/>
      </c>
      <c r="AU83" s="55">
        <f t="shared" si="41"/>
      </c>
      <c r="AV83" s="54">
        <f t="shared" si="2860"/>
      </c>
      <c r="AW83" s="55">
        <f t="shared" si="43"/>
      </c>
      <c r="AX83" s="54">
        <f t="shared" si="2860"/>
      </c>
      <c r="AY83" s="55">
        <f t="shared" si="45"/>
      </c>
      <c r="AZ83" s="54">
        <f t="shared" si="2860"/>
      </c>
      <c r="BA83" s="55">
        <f t="shared" si="47"/>
      </c>
      <c r="BB83" s="54">
        <f t="shared" si="2860"/>
      </c>
      <c r="BC83" s="55">
        <f t="shared" si="49"/>
      </c>
      <c r="BD83" s="54">
        <f t="shared" si="2860"/>
      </c>
      <c r="BE83" s="55">
        <f t="shared" si="51"/>
      </c>
      <c r="BF83" s="54">
        <f t="shared" si="2860"/>
      </c>
      <c r="BG83" s="55">
        <f t="shared" si="53"/>
      </c>
      <c r="BH83" s="54">
        <f t="shared" si="2860"/>
      </c>
      <c r="BI83" s="55">
        <f t="shared" si="55"/>
      </c>
      <c r="BJ83" s="54">
        <f t="shared" si="2860"/>
      </c>
      <c r="BK83" s="55">
        <f t="shared" si="57"/>
      </c>
      <c r="BL83" s="54">
        <f t="shared" si="2860"/>
      </c>
      <c r="BM83" s="55">
        <f t="shared" si="59"/>
      </c>
      <c r="BN83" s="54">
        <f t="shared" si="2860"/>
      </c>
      <c r="BO83" s="55">
        <f t="shared" si="61"/>
      </c>
      <c r="BP83" s="54">
        <f t="shared" si="2860"/>
      </c>
      <c r="BQ83" s="55">
        <f t="shared" si="63"/>
      </c>
      <c r="BR83" s="54">
        <f t="shared" si="2600"/>
      </c>
      <c r="BS83" s="55">
        <f t="shared" si="65"/>
      </c>
      <c r="BT83" s="54">
        <f t="shared" si="2600"/>
      </c>
      <c r="BU83" s="55">
        <f t="shared" si="67"/>
      </c>
      <c r="BV83" s="54">
        <f t="shared" si="2600"/>
      </c>
      <c r="BW83" s="55">
        <f t="shared" si="69"/>
      </c>
      <c r="BX83" s="54">
        <f t="shared" si="2600"/>
      </c>
      <c r="BY83" s="55">
        <f t="shared" si="71"/>
      </c>
      <c r="BZ83" s="54">
        <f t="shared" si="2600"/>
      </c>
      <c r="CA83" s="55">
        <f t="shared" si="73"/>
      </c>
      <c r="CB83" s="54">
        <f t="shared" si="2600"/>
      </c>
      <c r="CC83" s="55">
        <f t="shared" si="75"/>
      </c>
      <c r="CD83" s="54">
        <f t="shared" si="2600"/>
      </c>
      <c r="CE83" s="55">
        <f t="shared" si="77"/>
      </c>
      <c r="CF83" s="54">
        <f t="shared" si="2600"/>
      </c>
      <c r="CG83" s="55">
        <f t="shared" si="79"/>
      </c>
      <c r="CH83" s="54">
        <f t="shared" si="2600"/>
      </c>
      <c r="CI83" s="55">
        <f t="shared" si="81"/>
      </c>
      <c r="CJ83" s="54">
        <f t="shared" si="2600"/>
      </c>
      <c r="CK83" s="55">
        <f t="shared" si="83"/>
      </c>
      <c r="CL83" s="54">
        <f t="shared" si="2600"/>
      </c>
      <c r="CM83" s="55">
        <f t="shared" si="85"/>
      </c>
      <c r="CN83" s="54">
        <f t="shared" si="2600"/>
      </c>
      <c r="CO83" s="55">
        <f t="shared" si="87"/>
      </c>
      <c r="CP83" s="54">
        <f t="shared" si="2600"/>
      </c>
      <c r="CQ83" s="55">
        <f t="shared" si="89"/>
      </c>
      <c r="CR83" s="54">
        <f t="shared" si="2600"/>
      </c>
      <c r="CS83" s="55">
        <f t="shared" si="91"/>
      </c>
      <c r="CT83" s="54">
        <f t="shared" si="2600"/>
      </c>
      <c r="CU83" s="55">
        <f t="shared" si="93"/>
      </c>
      <c r="CV83" s="54">
        <f t="shared" si="2600"/>
      </c>
      <c r="CW83" s="55">
        <f t="shared" si="95"/>
      </c>
      <c r="CX83" s="54">
        <f t="shared" si="2600"/>
      </c>
      <c r="CY83" s="55">
        <f t="shared" si="97"/>
      </c>
      <c r="CZ83" s="54">
        <f t="shared" si="2600"/>
      </c>
      <c r="DA83" s="55">
        <f t="shared" si="99"/>
      </c>
      <c r="DB83" s="54">
        <f t="shared" si="2600"/>
      </c>
      <c r="DC83" s="55">
        <f t="shared" si="101"/>
      </c>
      <c r="DD83" s="54">
        <f t="shared" si="2600"/>
      </c>
      <c r="DE83" s="55">
        <f t="shared" si="103"/>
      </c>
      <c r="DF83" s="54">
        <f t="shared" si="2600"/>
      </c>
      <c r="DG83" s="55">
        <f t="shared" si="105"/>
      </c>
      <c r="DH83" s="54">
        <f t="shared" si="2600"/>
      </c>
      <c r="DI83" s="55">
        <f t="shared" si="107"/>
      </c>
      <c r="DJ83" s="54">
        <f t="shared" si="2600"/>
      </c>
      <c r="DK83" s="55">
        <f t="shared" si="109"/>
      </c>
      <c r="DL83" s="54">
        <f t="shared" si="2600"/>
      </c>
      <c r="DM83" s="55">
        <f t="shared" si="111"/>
      </c>
      <c r="DN83" s="54">
        <f t="shared" si="2600"/>
      </c>
      <c r="DO83" s="55">
        <f t="shared" si="113"/>
      </c>
      <c r="DP83" s="54">
        <f t="shared" si="2600"/>
      </c>
      <c r="DQ83" s="55">
        <f t="shared" si="115"/>
      </c>
      <c r="DR83" s="54">
        <f t="shared" si="2600"/>
      </c>
      <c r="DS83" s="55">
        <f t="shared" si="117"/>
      </c>
      <c r="DT83" s="54">
        <f t="shared" si="2600"/>
      </c>
      <c r="DU83" s="55">
        <f t="shared" si="119"/>
      </c>
      <c r="DV83" s="54">
        <f t="shared" si="2600"/>
      </c>
      <c r="DW83" s="55">
        <f t="shared" si="121"/>
      </c>
      <c r="DX83" s="54">
        <f t="shared" si="2600"/>
      </c>
      <c r="DY83" s="55">
        <f t="shared" si="123"/>
      </c>
      <c r="DZ83" s="54">
        <f t="shared" si="2600"/>
      </c>
      <c r="EA83" s="55">
        <f t="shared" si="125"/>
      </c>
      <c r="EB83" s="54">
        <f t="shared" si="110"/>
      </c>
      <c r="EC83" s="55">
        <f t="shared" si="127"/>
      </c>
      <c r="ED83" s="54">
        <f t="shared" si="110"/>
      </c>
      <c r="EE83" s="55">
        <f t="shared" si="129"/>
      </c>
      <c r="EF83" s="54">
        <f t="shared" si="110"/>
      </c>
      <c r="EG83" s="55">
        <f t="shared" si="131"/>
      </c>
      <c r="EH83" s="54">
        <f t="shared" si="110"/>
      </c>
      <c r="EI83" s="55">
        <f t="shared" si="133"/>
      </c>
      <c r="EJ83" s="54">
        <f t="shared" si="110"/>
      </c>
      <c r="EK83" s="55">
        <f t="shared" si="135"/>
      </c>
      <c r="EL83" s="54">
        <f t="shared" si="110"/>
      </c>
      <c r="EM83" s="55">
        <f t="shared" si="137"/>
      </c>
      <c r="EN83" s="54">
        <f t="shared" si="110"/>
      </c>
      <c r="EO83" s="55">
        <f t="shared" si="139"/>
      </c>
      <c r="EP83" s="54">
        <f t="shared" si="110"/>
      </c>
      <c r="EQ83" s="55">
        <f t="shared" si="141"/>
      </c>
      <c r="ER83" s="54">
        <f t="shared" si="142"/>
      </c>
      <c r="ES83" s="55">
        <f t="shared" si="143"/>
      </c>
      <c r="ET83" s="54">
        <f t="shared" si="142"/>
      </c>
      <c r="EU83" s="55">
        <f t="shared" si="145"/>
      </c>
      <c r="EV83" s="54">
        <f t="shared" si="142"/>
      </c>
      <c r="EW83" s="55">
        <f t="shared" si="147"/>
      </c>
      <c r="EX83" s="54">
        <f t="shared" si="142"/>
      </c>
      <c r="EY83" s="55">
        <f t="shared" si="149"/>
      </c>
      <c r="EZ83" s="54">
        <f t="shared" si="142"/>
      </c>
      <c r="FA83" s="55">
        <f t="shared" si="151"/>
      </c>
      <c r="FB83" s="54">
        <f t="shared" si="142"/>
      </c>
      <c r="FC83" s="55">
        <f t="shared" si="153"/>
      </c>
      <c r="FD83" s="54">
        <f t="shared" si="142"/>
      </c>
      <c r="FE83" s="55">
        <f t="shared" si="155"/>
      </c>
      <c r="FF83" s="54">
        <f t="shared" si="142"/>
      </c>
      <c r="FG83" s="55">
        <f t="shared" si="157"/>
      </c>
      <c r="FH83" s="54">
        <f t="shared" si="142"/>
      </c>
      <c r="FI83" s="55">
        <f t="shared" si="159"/>
      </c>
      <c r="FJ83" s="54">
        <f t="shared" si="142"/>
      </c>
      <c r="FK83" s="55">
        <f t="shared" si="161"/>
      </c>
      <c r="FL83" s="54">
        <f t="shared" si="142"/>
      </c>
      <c r="FM83" s="55">
        <f t="shared" si="163"/>
      </c>
      <c r="FN83" s="54">
        <f t="shared" si="142"/>
      </c>
      <c r="FO83" s="55">
        <f t="shared" si="165"/>
      </c>
      <c r="FP83" s="54">
        <f t="shared" si="142"/>
      </c>
      <c r="FQ83" s="55">
        <f t="shared" si="167"/>
      </c>
      <c r="FR83" s="54">
        <f t="shared" si="142"/>
      </c>
      <c r="FS83" s="55">
        <f t="shared" si="169"/>
      </c>
      <c r="FT83" s="54">
        <f t="shared" si="142"/>
      </c>
      <c r="FU83" s="55">
        <f t="shared" si="171"/>
      </c>
      <c r="FV83" s="54">
        <f t="shared" si="142"/>
      </c>
      <c r="FW83" s="55">
        <f t="shared" si="173"/>
      </c>
      <c r="FX83" s="54">
        <f t="shared" si="174"/>
      </c>
      <c r="FY83" s="55">
        <f t="shared" si="175"/>
      </c>
      <c r="FZ83" s="54">
        <f t="shared" si="174"/>
      </c>
      <c r="GA83" s="55">
        <f t="shared" si="177"/>
      </c>
      <c r="GB83" s="54">
        <f t="shared" si="174"/>
      </c>
      <c r="GC83" s="55">
        <f t="shared" si="179"/>
      </c>
      <c r="GD83" s="54">
        <f t="shared" si="174"/>
      </c>
      <c r="GE83" s="55">
        <f t="shared" si="181"/>
      </c>
      <c r="GF83" s="54">
        <f t="shared" si="174"/>
      </c>
      <c r="GG83" s="55">
        <f t="shared" si="183"/>
      </c>
      <c r="GH83" s="54">
        <f t="shared" si="174"/>
      </c>
      <c r="GI83" s="55">
        <f t="shared" si="185"/>
      </c>
      <c r="GJ83" s="54">
        <f t="shared" si="174"/>
      </c>
      <c r="GK83" s="55">
        <f t="shared" si="187"/>
      </c>
      <c r="GL83" s="54">
        <f t="shared" si="174"/>
      </c>
      <c r="GM83" s="55">
        <f t="shared" si="189"/>
      </c>
      <c r="GN83" s="54">
        <f t="shared" si="174"/>
      </c>
      <c r="GO83" s="55">
        <f t="shared" si="191"/>
      </c>
      <c r="GP83" s="54">
        <f t="shared" si="174"/>
      </c>
      <c r="GQ83" s="55">
        <f t="shared" si="193"/>
      </c>
      <c r="GR83" s="54">
        <f t="shared" si="174"/>
      </c>
      <c r="GS83" s="55">
        <f t="shared" si="195"/>
      </c>
      <c r="GT83" s="54">
        <f t="shared" si="174"/>
      </c>
      <c r="GU83" s="55">
        <f t="shared" si="197"/>
      </c>
      <c r="GV83" s="54">
        <f t="shared" si="174"/>
      </c>
      <c r="GW83" s="55">
        <f t="shared" si="199"/>
      </c>
      <c r="GX83" s="54">
        <f t="shared" si="174"/>
      </c>
      <c r="GY83" s="55">
        <f t="shared" si="201"/>
      </c>
      <c r="GZ83" s="54">
        <f t="shared" si="174"/>
      </c>
      <c r="HA83" s="55">
        <f t="shared" si="203"/>
      </c>
      <c r="HB83" s="54">
        <f t="shared" si="174"/>
      </c>
      <c r="HC83" s="55">
        <f t="shared" si="205"/>
      </c>
      <c r="HD83" s="54">
        <f t="shared" si="206"/>
      </c>
      <c r="HE83" s="55">
        <f t="shared" si="207"/>
      </c>
      <c r="HF83" s="54">
        <f t="shared" si="206"/>
      </c>
      <c r="HG83" s="55">
        <f t="shared" si="209"/>
      </c>
      <c r="HH83" s="54">
        <f t="shared" si="206"/>
      </c>
      <c r="HI83" s="55">
        <f t="shared" si="211"/>
      </c>
      <c r="HJ83" s="54">
        <f t="shared" si="206"/>
      </c>
      <c r="HK83" s="55">
        <f t="shared" si="213"/>
      </c>
      <c r="HL83" s="54">
        <f t="shared" si="206"/>
      </c>
      <c r="HM83" s="55">
        <f t="shared" si="215"/>
      </c>
      <c r="HN83" s="54">
        <f t="shared" si="206"/>
      </c>
      <c r="HO83" s="55">
        <f t="shared" si="217"/>
      </c>
      <c r="HP83" s="54">
        <f t="shared" si="206"/>
      </c>
      <c r="HQ83" s="55">
        <f t="shared" si="219"/>
      </c>
      <c r="HR83" s="54">
        <f t="shared" si="206"/>
      </c>
      <c r="HS83" s="55">
        <f t="shared" si="221"/>
      </c>
      <c r="HT83" s="54">
        <f t="shared" si="206"/>
      </c>
      <c r="HU83" s="55">
        <f t="shared" si="223"/>
      </c>
      <c r="HV83" s="54">
        <f t="shared" si="206"/>
      </c>
      <c r="HW83" s="55">
        <f t="shared" si="225"/>
      </c>
      <c r="HX83" s="54">
        <f t="shared" si="206"/>
      </c>
      <c r="HY83" s="55">
        <f t="shared" si="227"/>
      </c>
      <c r="HZ83" s="54">
        <f t="shared" si="206"/>
      </c>
      <c r="IA83" s="55">
        <f t="shared" si="229"/>
      </c>
      <c r="IB83" s="54">
        <f t="shared" si="206"/>
      </c>
      <c r="IC83" s="55">
        <f t="shared" si="231"/>
      </c>
      <c r="ID83" s="54">
        <f t="shared" si="206"/>
      </c>
      <c r="IE83" s="55">
        <f t="shared" si="233"/>
      </c>
      <c r="IF83" s="54">
        <f t="shared" si="206"/>
      </c>
      <c r="IG83" s="55">
        <f t="shared" si="235"/>
      </c>
      <c r="IH83" s="54">
        <f t="shared" si="206"/>
      </c>
      <c r="II83" s="55">
        <f t="shared" si="237"/>
      </c>
      <c r="IJ83" s="54">
        <f t="shared" si="238"/>
      </c>
      <c r="IK83" s="55">
        <f t="shared" si="239"/>
      </c>
      <c r="IL83" s="54">
        <f t="shared" si="238"/>
      </c>
      <c r="IM83" s="55">
        <f t="shared" si="241"/>
      </c>
      <c r="IN83" s="54">
        <f t="shared" si="238"/>
      </c>
      <c r="IO83" s="55">
        <f t="shared" si="243"/>
      </c>
      <c r="IP83" s="54">
        <f t="shared" si="238"/>
      </c>
      <c r="IQ83" s="55">
        <f t="shared" si="245"/>
      </c>
      <c r="IR83" s="54">
        <f t="shared" si="238"/>
      </c>
      <c r="IS83" s="55">
        <f t="shared" si="247"/>
      </c>
      <c r="IT83" s="54">
        <f t="shared" si="238"/>
      </c>
      <c r="IU83" s="55">
        <f t="shared" si="249"/>
      </c>
      <c r="IV83" s="54">
        <f t="shared" si="238"/>
      </c>
      <c r="IW83" s="55">
        <f t="shared" si="251"/>
      </c>
      <c r="IX83" s="54">
        <f t="shared" si="238"/>
      </c>
      <c r="IY83" s="55">
        <f t="shared" si="253"/>
      </c>
      <c r="IZ83" s="54">
        <f t="shared" si="238"/>
      </c>
      <c r="JA83" s="55">
        <f t="shared" si="255"/>
      </c>
      <c r="JB83" s="54">
        <f t="shared" si="238"/>
      </c>
      <c r="JC83" s="55">
        <f t="shared" si="257"/>
      </c>
      <c r="JD83" s="54">
        <f t="shared" si="238"/>
      </c>
      <c r="JE83" s="55">
        <f t="shared" si="259"/>
      </c>
      <c r="JF83" s="54">
        <f t="shared" si="238"/>
      </c>
      <c r="JG83" s="55">
        <f t="shared" si="261"/>
      </c>
      <c r="JH83" s="54">
        <f t="shared" si="238"/>
      </c>
      <c r="JI83" s="55">
        <f t="shared" si="263"/>
      </c>
      <c r="JJ83" s="54">
        <f t="shared" si="238"/>
      </c>
      <c r="JK83" s="55">
        <f t="shared" si="265"/>
      </c>
      <c r="JL83" s="54">
        <f t="shared" si="238"/>
      </c>
      <c r="JM83" s="55">
        <f t="shared" si="267"/>
      </c>
      <c r="JN83" s="54">
        <f t="shared" ref="JN83" si="2861">RIGHT(IFERROR(VLOOKUP($B83,JN$4:JO$71,2,FALSE),""),2)</f>
      </c>
      <c r="JO83" s="55">
        <f t="shared" si="2602"/>
      </c>
      <c r="JP83" s="54">
        <f t="shared" ref="JP83" si="2862">RIGHT(IFERROR(VLOOKUP($B83,JP$4:JQ$71,2,FALSE),""),2)</f>
      </c>
      <c r="JQ83" s="55">
        <f t="shared" si="2602"/>
      </c>
      <c r="JR83" s="54">
        <f t="shared" ref="JR83" si="2863">RIGHT(IFERROR(VLOOKUP($B83,JR$4:JS$71,2,FALSE),""),2)</f>
      </c>
      <c r="JS83" s="55">
        <f t="shared" si="2602"/>
      </c>
      <c r="JT83" s="54">
        <f t="shared" ref="JT83" si="2864">RIGHT(IFERROR(VLOOKUP($B83,JT$4:JU$71,2,FALSE),""),2)</f>
      </c>
      <c r="JU83" s="55">
        <f t="shared" si="2602"/>
      </c>
      <c r="JV83" s="54">
        <f t="shared" ref="JV83" si="2865">RIGHT(IFERROR(VLOOKUP($B83,JV$4:JW$71,2,FALSE),""),2)</f>
      </c>
      <c r="JW83" s="55">
        <f t="shared" si="2602"/>
      </c>
      <c r="JX83" s="54">
        <f t="shared" ref="JX83" si="2866">RIGHT(IFERROR(VLOOKUP($B83,JX$4:JY$71,2,FALSE),""),2)</f>
      </c>
      <c r="JY83" s="55">
        <f t="shared" si="2602"/>
      </c>
      <c r="JZ83" s="54">
        <f t="shared" ref="JZ83" si="2867">RIGHT(IFERROR(VLOOKUP($B83,JZ$4:KA$71,2,FALSE),""),2)</f>
      </c>
      <c r="KA83" s="55">
        <f t="shared" si="2602"/>
      </c>
      <c r="KB83" s="54">
        <f t="shared" ref="KB83" si="2868">RIGHT(IFERROR(VLOOKUP($B83,KB$4:KC$71,2,FALSE),""),2)</f>
      </c>
      <c r="KC83" s="55">
        <f t="shared" si="2602"/>
      </c>
      <c r="KD83" s="54">
        <f t="shared" ref="KD83" si="2869">RIGHT(IFERROR(VLOOKUP($B83,KD$4:KE$71,2,FALSE),""),2)</f>
      </c>
      <c r="KE83" s="55">
        <f t="shared" si="2602"/>
      </c>
      <c r="KF83" s="54">
        <f t="shared" ref="KF83" si="2870">RIGHT(IFERROR(VLOOKUP($B83,KF$4:KG$71,2,FALSE),""),2)</f>
      </c>
      <c r="KG83" s="55">
        <f t="shared" si="2602"/>
      </c>
      <c r="KH83" s="54">
        <f t="shared" ref="KH83" si="2871">RIGHT(IFERROR(VLOOKUP($B83,KH$4:KI$71,2,FALSE),""),2)</f>
      </c>
      <c r="KI83" s="55">
        <f t="shared" si="2602"/>
      </c>
      <c r="KJ83" s="54">
        <f t="shared" ref="KJ83" si="2872">RIGHT(IFERROR(VLOOKUP($B83,KJ$4:KK$71,2,FALSE),""),2)</f>
      </c>
      <c r="KK83" s="55">
        <f t="shared" si="2602"/>
      </c>
      <c r="KL83" s="54">
        <f t="shared" ref="KL83" si="2873">RIGHT(IFERROR(VLOOKUP($B83,KL$4:KM$71,2,FALSE),""),2)</f>
      </c>
      <c r="KM83" s="55">
        <f t="shared" si="2602"/>
      </c>
      <c r="KN83" s="54">
        <f t="shared" ref="KN83" si="2874">RIGHT(IFERROR(VLOOKUP($B83,KN$4:KO$71,2,FALSE),""),2)</f>
      </c>
      <c r="KO83" s="55">
        <f t="shared" si="2602"/>
      </c>
      <c r="KP83" s="54">
        <f t="shared" ref="KP83" si="2875">RIGHT(IFERROR(VLOOKUP($B83,KP$4:KQ$71,2,FALSE),""),2)</f>
      </c>
      <c r="KQ83" s="55">
        <f t="shared" si="2602"/>
      </c>
      <c r="KR83" s="54">
        <f t="shared" ref="KR83" si="2876">RIGHT(IFERROR(VLOOKUP($B83,KR$4:KS$71,2,FALSE),""),2)</f>
      </c>
      <c r="KS83" s="55">
        <f t="shared" si="2602"/>
      </c>
      <c r="KT83" s="54">
        <f t="shared" ref="KT83" si="2877">RIGHT(IFERROR(VLOOKUP($B83,KT$4:KU$71,2,FALSE),""),2)</f>
      </c>
      <c r="KU83" s="55">
        <f t="shared" si="2602"/>
      </c>
      <c r="KV83" s="54">
        <f t="shared" ref="KV83" si="2878">RIGHT(IFERROR(VLOOKUP($B83,KV$4:KW$71,2,FALSE),""),2)</f>
      </c>
      <c r="KW83" s="55">
        <f t="shared" si="2602"/>
      </c>
      <c r="KX83" s="54">
        <f t="shared" ref="KX83" si="2879">RIGHT(IFERROR(VLOOKUP($B83,KX$4:KY$71,2,FALSE),""),2)</f>
      </c>
      <c r="KY83" s="55">
        <f t="shared" si="2602"/>
      </c>
      <c r="KZ83" s="54">
        <f t="shared" ref="KZ83" si="2880">RIGHT(IFERROR(VLOOKUP($B83,KZ$4:LA$71,2,FALSE),""),2)</f>
      </c>
      <c r="LA83" s="55">
        <f t="shared" si="2602"/>
      </c>
      <c r="LB83" s="54">
        <f t="shared" ref="LB83" si="2881">RIGHT(IFERROR(VLOOKUP($B83,LB$4:LC$71,2,FALSE),""),2)</f>
      </c>
      <c r="LC83" s="55">
        <f t="shared" si="2602"/>
      </c>
      <c r="LD83" s="54">
        <f t="shared" ref="LD83" si="2882">RIGHT(IFERROR(VLOOKUP($B83,LD$4:LE$71,2,FALSE),""),2)</f>
      </c>
      <c r="LE83" s="55">
        <f t="shared" si="2602"/>
      </c>
      <c r="LF83" s="54">
        <f t="shared" ref="LF83" si="2883">RIGHT(IFERROR(VLOOKUP($B83,LF$4:LG$71,2,FALSE),""),2)</f>
      </c>
      <c r="LG83" s="55">
        <f t="shared" si="2602"/>
      </c>
      <c r="LH83" s="54">
        <f t="shared" ref="LH83" si="2884">RIGHT(IFERROR(VLOOKUP($B83,LH$4:LI$71,2,FALSE),""),2)</f>
      </c>
      <c r="LI83" s="55">
        <f t="shared" si="2602"/>
      </c>
      <c r="LJ83" s="54">
        <f t="shared" ref="LJ83" si="2885">RIGHT(IFERROR(VLOOKUP($B83,LJ$4:LK$71,2,FALSE),""),2)</f>
      </c>
      <c r="LK83" s="55">
        <f t="shared" si="2602"/>
      </c>
      <c r="LL83" s="54">
        <f t="shared" ref="LL83" si="2886">RIGHT(IFERROR(VLOOKUP($B83,LL$4:LM$71,2,FALSE),""),2)</f>
      </c>
      <c r="LM83" s="55">
        <f t="shared" si="2602"/>
      </c>
      <c r="LN83" s="54">
        <f t="shared" ref="LN83" si="2887">RIGHT(IFERROR(VLOOKUP($B83,LN$4:LO$71,2,FALSE),""),2)</f>
      </c>
      <c r="LO83" s="55">
        <f t="shared" si="2602"/>
      </c>
      <c r="LP83" s="54">
        <f t="shared" ref="LP83" si="2888">RIGHT(IFERROR(VLOOKUP($B83,LP$4:LQ$71,2,FALSE),""),2)</f>
      </c>
      <c r="LQ83" s="55">
        <f t="shared" si="2602"/>
      </c>
      <c r="LR83" s="54">
        <f t="shared" ref="LR83" si="2889">RIGHT(IFERROR(VLOOKUP($B83,LR$4:LS$71,2,FALSE),""),2)</f>
      </c>
      <c r="LS83" s="55">
        <f t="shared" si="2602"/>
      </c>
      <c r="LT83" s="54">
        <f t="shared" ref="LT83" si="2890">RIGHT(IFERROR(VLOOKUP($B83,LT$4:LU$71,2,FALSE),""),2)</f>
      </c>
      <c r="LU83" s="55">
        <f t="shared" si="2602"/>
      </c>
      <c r="LV83" s="54">
        <f t="shared" ref="LV83" si="2891">RIGHT(IFERROR(VLOOKUP($B83,LV$4:LW$71,2,FALSE),""),2)</f>
      </c>
      <c r="LW83" s="55">
        <f t="shared" si="2602"/>
      </c>
      <c r="LX83" s="54">
        <f t="shared" ref="LX83" si="2892">RIGHT(IFERROR(VLOOKUP($B83,LX$4:LY$71,2,FALSE),""),2)</f>
      </c>
      <c r="LY83" s="55">
        <f t="shared" si="2602"/>
      </c>
      <c r="LZ83" s="54">
        <f t="shared" ref="LZ83" si="2893">RIGHT(IFERROR(VLOOKUP($B83,LZ$4:MA$71,2,FALSE),""),2)</f>
      </c>
      <c r="MA83" s="55">
        <f t="shared" si="2371"/>
      </c>
      <c r="MB83" s="54">
        <f t="shared" ref="MB83" si="2894">RIGHT(IFERROR(VLOOKUP($B83,MB$4:MC$71,2,FALSE),""),2)</f>
      </c>
      <c r="MC83" s="55">
        <f t="shared" si="2371"/>
      </c>
      <c r="MD83" s="54">
        <f t="shared" ref="MD83" si="2895">RIGHT(IFERROR(VLOOKUP($B83,MD$4:ME$71,2,FALSE),""),2)</f>
      </c>
      <c r="ME83" s="55">
        <f t="shared" si="2371"/>
      </c>
      <c r="MF83" s="54">
        <f t="shared" ref="MF83" si="2896">RIGHT(IFERROR(VLOOKUP($B83,MF$4:MG$71,2,FALSE),""),2)</f>
      </c>
      <c r="MG83" s="55">
        <f t="shared" si="2371"/>
      </c>
      <c r="MH83" s="54">
        <f t="shared" ref="MH83" si="2897">RIGHT(IFERROR(VLOOKUP($B83,MH$4:MI$71,2,FALSE),""),2)</f>
      </c>
      <c r="MI83" s="55">
        <f t="shared" si="2371"/>
      </c>
      <c r="MJ83" s="54">
        <f t="shared" ref="MJ83" si="2898">RIGHT(IFERROR(VLOOKUP($B83,MJ$4:MK$71,2,FALSE),""),2)</f>
      </c>
      <c r="MK83" s="55">
        <f t="shared" si="2371"/>
      </c>
      <c r="ML83" s="54">
        <f t="shared" ref="ML83" si="2899">RIGHT(IFERROR(VLOOKUP($B83,ML$4:MM$71,2,FALSE),""),2)</f>
      </c>
      <c r="MM83" s="55">
        <f t="shared" si="2371"/>
      </c>
      <c r="MN83" s="54">
        <f t="shared" ref="MN83" si="2900">RIGHT(IFERROR(VLOOKUP($B83,MN$4:MO$71,2,FALSE),""),2)</f>
      </c>
      <c r="MO83" s="55">
        <f t="shared" si="2371"/>
      </c>
      <c r="MP83" s="54">
        <f t="shared" ref="MP83" si="2901">RIGHT(IFERROR(VLOOKUP($B83,MP$4:MQ$71,2,FALSE),""),2)</f>
      </c>
      <c r="MQ83" s="55">
        <f t="shared" si="2371"/>
      </c>
      <c r="MR83" s="54">
        <f t="shared" ref="MR83" si="2902">RIGHT(IFERROR(VLOOKUP($B83,MR$4:MS$71,2,FALSE),""),2)</f>
      </c>
      <c r="MS83" s="55">
        <f t="shared" si="2371"/>
      </c>
      <c r="MT83" s="54">
        <f t="shared" ref="MT83" si="2903">RIGHT(IFERROR(VLOOKUP($B83,MT$4:MU$71,2,FALSE),""),2)</f>
      </c>
      <c r="MU83" s="55">
        <f t="shared" si="2371"/>
      </c>
      <c r="MV83" s="54">
        <f t="shared" ref="MV83" si="2904">RIGHT(IFERROR(VLOOKUP($B83,MV$4:MW$71,2,FALSE),""),2)</f>
      </c>
      <c r="MW83" s="55">
        <f t="shared" si="2371"/>
      </c>
      <c r="MX83" s="54">
        <f t="shared" ref="MX83" si="2905">RIGHT(IFERROR(VLOOKUP($B83,MX$4:MY$71,2,FALSE),""),2)</f>
      </c>
      <c r="MY83" s="55">
        <f t="shared" si="2371"/>
      </c>
      <c r="MZ83" s="54">
        <f t="shared" ref="MZ83" si="2906">RIGHT(IFERROR(VLOOKUP($B83,MZ$4:NA$71,2,FALSE),""),2)</f>
      </c>
      <c r="NA83" s="55">
        <f t="shared" si="2371"/>
      </c>
      <c r="NB83" s="54">
        <f t="shared" ref="NB83" si="2907">RIGHT(IFERROR(VLOOKUP($B83,NB$4:NC$71,2,FALSE),""),2)</f>
      </c>
      <c r="NC83" s="55">
        <f t="shared" si="2371"/>
      </c>
      <c r="ND83" s="54">
        <f t="shared" ref="ND83" si="2908">RIGHT(IFERROR(VLOOKUP($B83,ND$4:NE$71,2,FALSE),""),2)</f>
      </c>
      <c r="NE83" s="55">
        <f t="shared" si="2371"/>
      </c>
      <c r="NF83" s="54">
        <f t="shared" ref="NF83" si="2909">RIGHT(IFERROR(VLOOKUP($B83,NF$4:NG$71,2,FALSE),""),2)</f>
      </c>
      <c r="NG83" s="55">
        <f t="shared" si="2371"/>
      </c>
      <c r="NH83" s="54">
        <f t="shared" ref="NH83" si="2910">RIGHT(IFERROR(VLOOKUP($B83,NH$4:NI$71,2,FALSE),""),2)</f>
      </c>
      <c r="NI83" s="55">
        <f t="shared" si="2371"/>
      </c>
      <c r="NJ83" s="54">
        <f t="shared" ref="NJ83" si="2911">RIGHT(IFERROR(VLOOKUP($B83,NJ$4:NK$71,2,FALSE),""),2)</f>
      </c>
      <c r="NK83" s="55">
        <f t="shared" si="2371"/>
      </c>
      <c r="NL83" s="54">
        <f t="shared" ref="NL83" si="2912">RIGHT(IFERROR(VLOOKUP($B83,NL$4:NM$71,2,FALSE),""),2)</f>
      </c>
      <c r="NM83" s="55">
        <f t="shared" si="2371"/>
      </c>
      <c r="NN83" s="54">
        <f t="shared" ref="NN83" si="2913">RIGHT(IFERROR(VLOOKUP($B83,NN$4:NO$71,2,FALSE),""),2)</f>
      </c>
      <c r="NO83" s="55">
        <f t="shared" si="2371"/>
      </c>
      <c r="NP83" s="54">
        <f t="shared" ref="NP83" si="2914">RIGHT(IFERROR(VLOOKUP($B83,NP$4:NQ$71,2,FALSE),""),2)</f>
      </c>
      <c r="NQ83" s="55">
        <f t="shared" si="2371"/>
      </c>
      <c r="NR83" s="54">
        <f t="shared" ref="NR83" si="2915">RIGHT(IFERROR(VLOOKUP($B83,NR$4:NS$71,2,FALSE),""),2)</f>
      </c>
      <c r="NS83" s="55">
        <f t="shared" si="2371"/>
      </c>
      <c r="NT83" s="54">
        <f t="shared" ref="NT83" si="2916">RIGHT(IFERROR(VLOOKUP($B83,NT$4:NU$71,2,FALSE),""),2)</f>
      </c>
      <c r="NU83" s="55">
        <f t="shared" si="2371"/>
      </c>
      <c r="NV83" s="54">
        <f t="shared" ref="NV83" si="2917">RIGHT(IFERROR(VLOOKUP($B83,NV$4:NW$71,2,FALSE),""),2)</f>
      </c>
      <c r="NW83" s="55">
        <f t="shared" si="2371"/>
      </c>
      <c r="NX83" s="54">
        <f t="shared" ref="NX83" si="2918">RIGHT(IFERROR(VLOOKUP($B83,NX$4:NY$71,2,FALSE),""),2)</f>
      </c>
      <c r="NY83" s="55">
        <f t="shared" si="2371"/>
      </c>
      <c r="NZ83" s="54">
        <f t="shared" ref="NZ83" si="2919">RIGHT(IFERROR(VLOOKUP($B83,NZ$4:OA$71,2,FALSE),""),2)</f>
      </c>
      <c r="OA83" s="55">
        <f t="shared" si="2371"/>
      </c>
      <c r="OB83" s="54">
        <f t="shared" ref="OB83" si="2920">RIGHT(IFERROR(VLOOKUP($B83,OB$4:OC$71,2,FALSE),""),2)</f>
      </c>
      <c r="OC83" s="55">
        <f t="shared" si="2371"/>
      </c>
      <c r="OD83" s="54">
        <f t="shared" ref="OD83" si="2921">RIGHT(IFERROR(VLOOKUP($B83,OD$4:OE$71,2,FALSE),""),2)</f>
      </c>
      <c r="OE83" s="55">
        <f t="shared" si="2371"/>
      </c>
      <c r="OF83" s="54">
        <f t="shared" ref="OF83" si="2922">RIGHT(IFERROR(VLOOKUP($B83,OF$4:OG$71,2,FALSE),""),2)</f>
      </c>
      <c r="OG83" s="55">
        <f t="shared" si="2371"/>
      </c>
      <c r="OH83" s="54">
        <f t="shared" ref="OH83" si="2923">RIGHT(IFERROR(VLOOKUP($B83,OH$4:OI$71,2,FALSE),""),2)</f>
      </c>
      <c r="OI83" s="55">
        <f t="shared" si="2371"/>
      </c>
      <c r="OJ83" s="54">
        <f t="shared" ref="OJ83" si="2924">RIGHT(IFERROR(VLOOKUP($B83,OJ$4:OK$71,2,FALSE),""),2)</f>
      </c>
      <c r="OK83" s="55">
        <f t="shared" si="2404"/>
      </c>
      <c r="OL83" s="54">
        <f t="shared" ref="OL83" si="2925">RIGHT(IFERROR(VLOOKUP($B83,OL$4:OM$71,2,FALSE),""),2)</f>
      </c>
      <c r="OM83" s="55">
        <f t="shared" si="2404"/>
      </c>
      <c r="ON83" s="54">
        <f t="shared" ref="ON83" si="2926">RIGHT(IFERROR(VLOOKUP($B83,ON$4:OO$71,2,FALSE),""),2)</f>
      </c>
      <c r="OO83" s="55">
        <f t="shared" si="2404"/>
      </c>
      <c r="OP83" s="54">
        <f t="shared" ref="OP83" si="2927">RIGHT(IFERROR(VLOOKUP($B83,OP$4:OQ$71,2,FALSE),""),2)</f>
      </c>
      <c r="OQ83" s="55">
        <f t="shared" si="2404"/>
      </c>
      <c r="OR83" s="54">
        <f t="shared" ref="OR83" si="2928">RIGHT(IFERROR(VLOOKUP($B83,OR$4:OS$71,2,FALSE),""),2)</f>
      </c>
      <c r="OS83" s="55">
        <f t="shared" si="2404"/>
      </c>
      <c r="OT83" s="54">
        <f t="shared" ref="OT83" si="2929">RIGHT(IFERROR(VLOOKUP($B83,OT$4:OU$71,2,FALSE),""),2)</f>
      </c>
      <c r="OU83" s="55">
        <f t="shared" si="2404"/>
      </c>
      <c r="OV83" s="54">
        <f t="shared" ref="OV83" si="2930">RIGHT(IFERROR(VLOOKUP($B83,OV$4:OW$71,2,FALSE),""),2)</f>
      </c>
      <c r="OW83" s="55">
        <f t="shared" si="2404"/>
      </c>
      <c r="OX83" s="54">
        <f t="shared" ref="OX83" si="2931">RIGHT(IFERROR(VLOOKUP($B83,OX$4:OY$71,2,FALSE),""),2)</f>
      </c>
      <c r="OY83" s="55">
        <f t="shared" si="2404"/>
      </c>
      <c r="OZ83" s="54">
        <f t="shared" ref="OZ83" si="2932">RIGHT(IFERROR(VLOOKUP($B83,OZ$4:PA$71,2,FALSE),""),2)</f>
      </c>
      <c r="PA83" s="55">
        <f t="shared" si="2404"/>
      </c>
      <c r="PB83" s="54">
        <f t="shared" ref="PB83" si="2933">RIGHT(IFERROR(VLOOKUP($B83,PB$4:PC$71,2,FALSE),""),2)</f>
      </c>
      <c r="PC83" s="55">
        <f t="shared" si="2404"/>
      </c>
      <c r="PD83" s="54">
        <f t="shared" ref="PD83" si="2934">RIGHT(IFERROR(VLOOKUP($B83,PD$4:PE$71,2,FALSE),""),2)</f>
      </c>
      <c r="PE83" s="55">
        <f t="shared" si="2404"/>
      </c>
      <c r="PF83" s="54">
        <f t="shared" ref="PF83" si="2935">RIGHT(IFERROR(VLOOKUP($B83,PF$4:PG$71,2,FALSE),""),2)</f>
      </c>
      <c r="PG83" s="55">
        <f t="shared" si="2404"/>
      </c>
      <c r="PH83" s="54">
        <f t="shared" ref="PH83" si="2936">RIGHT(IFERROR(VLOOKUP($B83,PH$4:PI$71,2,FALSE),""),2)</f>
      </c>
      <c r="PI83" s="55">
        <f t="shared" si="2404"/>
      </c>
      <c r="PJ83" s="54">
        <f t="shared" ref="PJ83" si="2937">RIGHT(IFERROR(VLOOKUP($B83,PJ$4:PK$71,2,FALSE),""),2)</f>
      </c>
      <c r="PK83" s="55">
        <f t="shared" si="2404"/>
      </c>
      <c r="PL83" s="54">
        <f t="shared" ref="PL83" si="2938">RIGHT(IFERROR(VLOOKUP($B83,PL$4:PM$71,2,FALSE),""),2)</f>
      </c>
      <c r="PM83" s="55">
        <f t="shared" si="2404"/>
      </c>
      <c r="PN83" s="54">
        <f t="shared" ref="PN83" si="2939">RIGHT(IFERROR(VLOOKUP($B83,PN$4:PO$71,2,FALSE),""),2)</f>
      </c>
      <c r="PO83" s="55">
        <f t="shared" si="2404"/>
      </c>
      <c r="PP83" s="54">
        <f t="shared" ref="PP83" si="2940">RIGHT(IFERROR(VLOOKUP($B83,PP$4:PQ$71,2,FALSE),""),2)</f>
      </c>
      <c r="PQ83" s="55">
        <f t="shared" si="2404"/>
      </c>
      <c r="PR83" s="54">
        <f t="shared" ref="PR83" si="2941">RIGHT(IFERROR(VLOOKUP($B83,PR$4:PS$71,2,FALSE),""),2)</f>
      </c>
      <c r="PS83" s="55">
        <f t="shared" si="2404"/>
      </c>
      <c r="PT83" s="54">
        <f t="shared" ref="PT83" si="2942">RIGHT(IFERROR(VLOOKUP($B83,PT$4:PU$71,2,FALSE),""),2)</f>
      </c>
      <c r="PU83" s="55">
        <f t="shared" si="2404"/>
      </c>
      <c r="PV83" s="54">
        <f t="shared" ref="PV83" si="2943">RIGHT(IFERROR(VLOOKUP($B83,PV$4:PW$71,2,FALSE),""),2)</f>
      </c>
      <c r="PW83" s="55">
        <f t="shared" si="2404"/>
      </c>
      <c r="PX83" s="54">
        <f t="shared" ref="PX83" si="2944">RIGHT(IFERROR(VLOOKUP($B83,PX$4:PY$71,2,FALSE),""),2)</f>
      </c>
      <c r="PY83" s="55">
        <f t="shared" si="2404"/>
      </c>
      <c r="PZ83" s="54">
        <f t="shared" ref="PZ83" si="2945">RIGHT(IFERROR(VLOOKUP($B83,PZ$4:QA$71,2,FALSE),""),2)</f>
      </c>
      <c r="QA83" s="55">
        <f t="shared" si="2404"/>
      </c>
      <c r="QB83" s="54">
        <f t="shared" ref="QB83" si="2946">RIGHT(IFERROR(VLOOKUP($B83,QB$4:QC$71,2,FALSE),""),2)</f>
      </c>
      <c r="QC83" s="55">
        <f t="shared" si="2404"/>
      </c>
      <c r="QD83" s="54">
        <f t="shared" ref="QD83" si="2947">RIGHT(IFERROR(VLOOKUP($B83,QD$4:QE$71,2,FALSE),""),2)</f>
      </c>
      <c r="QE83" s="55">
        <f t="shared" si="2404"/>
      </c>
      <c r="QF83" s="54">
        <f t="shared" ref="QF83" si="2948">RIGHT(IFERROR(VLOOKUP($B83,QF$4:QG$71,2,FALSE),""),2)</f>
      </c>
      <c r="QG83" s="55">
        <f t="shared" si="2404"/>
      </c>
      <c r="QH83" s="54">
        <f t="shared" ref="QH83" si="2949">RIGHT(IFERROR(VLOOKUP($B83,QH$4:QI$71,2,FALSE),""),2)</f>
      </c>
      <c r="QI83" s="55">
        <f t="shared" si="2404"/>
      </c>
      <c r="QJ83" s="54">
        <f t="shared" ref="QJ83" si="2950">RIGHT(IFERROR(VLOOKUP($B83,QJ$4:QK$71,2,FALSE),""),2)</f>
      </c>
      <c r="QK83" s="55">
        <f t="shared" si="2404"/>
      </c>
      <c r="QL83" s="54">
        <f t="shared" ref="QL83" si="2951">RIGHT(IFERROR(VLOOKUP($B83,QL$4:QM$71,2,FALSE),""),2)</f>
      </c>
      <c r="QM83" s="55">
        <f t="shared" si="2404"/>
      </c>
      <c r="QN83" s="54">
        <f t="shared" ref="QN83" si="2952">RIGHT(IFERROR(VLOOKUP($B83,QN$4:QO$71,2,FALSE),""),2)</f>
      </c>
      <c r="QO83" s="55">
        <f t="shared" si="2404"/>
      </c>
      <c r="QP83" s="54">
        <f t="shared" ref="QP83" si="2953">RIGHT(IFERROR(VLOOKUP($B83,QP$4:QQ$71,2,FALSE),""),2)</f>
      </c>
      <c r="QQ83" s="55">
        <f t="shared" si="2404"/>
      </c>
      <c r="QR83" s="54">
        <f t="shared" ref="QR83" si="2954">RIGHT(IFERROR(VLOOKUP($B83,QR$4:QS$71,2,FALSE),""),2)</f>
      </c>
      <c r="QS83" s="55">
        <f t="shared" si="2404"/>
      </c>
      <c r="QT83" s="54">
        <f t="shared" ref="QT83" si="2955">RIGHT(IFERROR(VLOOKUP($B83,QT$4:QU$71,2,FALSE),""),2)</f>
      </c>
      <c r="QU83" s="55">
        <f t="shared" si="2404"/>
      </c>
      <c r="QV83" s="54">
        <f t="shared" ref="QV83" si="2956">RIGHT(IFERROR(VLOOKUP($B83,QV$4:QW$71,2,FALSE),""),2)</f>
      </c>
      <c r="QW83" s="55">
        <f t="shared" si="2150"/>
      </c>
      <c r="QX83" s="54">
        <f t="shared" ref="QX83" si="2957">RIGHT(IFERROR(VLOOKUP($B83,QX$4:QY$71,2,FALSE),""),2)</f>
      </c>
      <c r="QY83" s="55">
        <f t="shared" si="2150"/>
      </c>
      <c r="QZ83" s="54">
        <f t="shared" ref="QZ83" si="2958">RIGHT(IFERROR(VLOOKUP($B83,QZ$4:RA$71,2,FALSE),""),2)</f>
      </c>
      <c r="RA83" s="55">
        <f t="shared" si="2150"/>
      </c>
      <c r="RB83" s="54">
        <f t="shared" ref="RB83" si="2959">RIGHT(IFERROR(VLOOKUP($B83,RB$4:RC$71,2,FALSE),""),2)</f>
      </c>
      <c r="RC83" s="55">
        <f t="shared" si="2150"/>
      </c>
      <c r="RD83" s="54">
        <f t="shared" ref="RD83" si="2960">RIGHT(IFERROR(VLOOKUP($B83,RD$4:RE$71,2,FALSE),""),2)</f>
      </c>
      <c r="RE83" s="55">
        <f t="shared" si="2150"/>
      </c>
      <c r="RF83" s="54">
        <f t="shared" ref="RF83" si="2961">RIGHT(IFERROR(VLOOKUP($B83,RF$4:RG$71,2,FALSE),""),2)</f>
      </c>
      <c r="RG83" s="55">
        <f t="shared" si="2150"/>
      </c>
      <c r="RH83" s="54">
        <f t="shared" ref="RH83" si="2962">RIGHT(IFERROR(VLOOKUP($B83,RH$4:RI$71,2,FALSE),""),2)</f>
      </c>
      <c r="RI83" s="55">
        <f t="shared" si="2150"/>
      </c>
      <c r="RJ83" s="54">
        <f t="shared" ref="RJ83" si="2963">RIGHT(IFERROR(VLOOKUP($B83,RJ$4:RK$71,2,FALSE),""),2)</f>
      </c>
      <c r="RK83" s="55">
        <f t="shared" si="342"/>
      </c>
      <c r="RL83" s="54">
        <f t="shared" ref="RL83" si="2964">RIGHT(IFERROR(VLOOKUP($B83,RL$4:RM$71,2,FALSE),""),2)</f>
      </c>
      <c r="RM83" s="55">
        <f t="shared" si="2445"/>
      </c>
      <c r="RN83" s="54">
        <f t="shared" ref="RN83" si="2965">RIGHT(IFERROR(VLOOKUP($B83,RN$4:RO$71,2,FALSE),""),2)</f>
      </c>
      <c r="RO83" s="55">
        <f t="shared" si="2445"/>
      </c>
      <c r="RP83" s="54">
        <f t="shared" ref="RP83" si="2966">RIGHT(IFERROR(VLOOKUP($B83,RP$4:RQ$71,2,FALSE),""),2)</f>
      </c>
      <c r="RQ83" s="55">
        <f t="shared" si="2445"/>
      </c>
      <c r="RR83" s="54">
        <f t="shared" ref="RR83" si="2967">RIGHT(IFERROR(VLOOKUP($B83,RR$4:RS$71,2,FALSE),""),2)</f>
      </c>
      <c r="RS83" s="55">
        <f t="shared" si="2445"/>
      </c>
      <c r="RT83" s="54">
        <f t="shared" ref="RT83" si="2968">RIGHT(IFERROR(VLOOKUP($B83,RT$4:RU$71,2,FALSE),""),2)</f>
      </c>
      <c r="RU83" s="55">
        <f t="shared" si="2445"/>
      </c>
      <c r="RV83" s="54">
        <f t="shared" ref="RV83" si="2969">RIGHT(IFERROR(VLOOKUP($B83,RV$4:RW$71,2,FALSE),""),2)</f>
      </c>
      <c r="RW83" s="55">
        <f t="shared" si="2445"/>
      </c>
      <c r="RX83" s="54">
        <f t="shared" ref="RX83" si="2970">RIGHT(IFERROR(VLOOKUP($B83,RX$4:RY$71,2,FALSE),""),2)</f>
      </c>
      <c r="RY83" s="55">
        <f t="shared" si="2445"/>
      </c>
      <c r="RZ83" s="54">
        <f t="shared" ref="RZ83" si="2971">RIGHT(IFERROR(VLOOKUP($B83,RZ$4:SA$71,2,FALSE),""),2)</f>
      </c>
      <c r="SA83" s="55">
        <f t="shared" si="2445"/>
      </c>
      <c r="SB83" s="54">
        <f t="shared" ref="SB83" si="2972">RIGHT(IFERROR(VLOOKUP($B83,SB$4:SC$71,2,FALSE),""),2)</f>
      </c>
      <c r="SC83" s="55">
        <f t="shared" si="2445"/>
      </c>
      <c r="SD83" s="54">
        <f t="shared" ref="SD83" si="2973">RIGHT(IFERROR(VLOOKUP($B83,SD$4:SE$71,2,FALSE),""),2)</f>
      </c>
      <c r="SE83" s="55">
        <f t="shared" si="2445"/>
      </c>
      <c r="SF83" s="54">
        <f t="shared" ref="SF83" si="2974">RIGHT(IFERROR(VLOOKUP($B83,SF$4:SG$71,2,FALSE),""),2)</f>
      </c>
      <c r="SG83" s="55">
        <f t="shared" si="2445"/>
      </c>
      <c r="SH83" s="54">
        <f t="shared" ref="SH83" si="2975">RIGHT(IFERROR(VLOOKUP($B83,SH$4:SI$71,2,FALSE),""),2)</f>
      </c>
      <c r="SI83" s="55">
        <f t="shared" si="2445"/>
      </c>
      <c r="SJ83" s="54">
        <f t="shared" ref="SJ83" si="2976">RIGHT(IFERROR(VLOOKUP($B83,SJ$4:SK$71,2,FALSE),""),2)</f>
      </c>
      <c r="SK83" s="55">
        <f t="shared" si="2445"/>
      </c>
      <c r="SL83" s="54">
        <f t="shared" ref="SL83" si="2977">RIGHT(IFERROR(VLOOKUP($B83,SL$4:SM$71,2,FALSE),""),2)</f>
      </c>
      <c r="SM83" s="55">
        <f t="shared" si="2445"/>
      </c>
      <c r="SN83" s="54">
        <f t="shared" ref="SN83" si="2978">RIGHT(IFERROR(VLOOKUP($B83,SN$4:SO$71,2,FALSE),""),2)</f>
      </c>
      <c r="SO83" s="55">
        <f t="shared" si="2445"/>
      </c>
      <c r="SP83" s="54">
        <f t="shared" ref="SP83" si="2979">RIGHT(IFERROR(VLOOKUP($B83,SP$4:SQ$71,2,FALSE),""),2)</f>
      </c>
      <c r="SQ83" s="55">
        <f t="shared" si="2445"/>
      </c>
      <c r="SR83" s="54">
        <f t="shared" ref="SR83" si="2980">RIGHT(IFERROR(VLOOKUP($B83,SR$4:SS$71,2,FALSE),""),2)</f>
      </c>
      <c r="SS83" s="55">
        <f t="shared" si="2445"/>
      </c>
      <c r="ST83" s="54">
        <f t="shared" ref="ST83" si="2981">RIGHT(IFERROR(VLOOKUP($B83,ST$4:SU$71,2,FALSE),""),2)</f>
      </c>
      <c r="SU83" s="55">
        <f t="shared" si="2445"/>
      </c>
      <c r="SV83" s="54">
        <f t="shared" ref="SV83" si="2982">RIGHT(IFERROR(VLOOKUP($B83,SV$4:SW$71,2,FALSE),""),2)</f>
      </c>
      <c r="SW83" s="55">
        <f t="shared" si="2445"/>
      </c>
      <c r="SX83" s="54">
        <f t="shared" ref="SX83" si="2983">RIGHT(IFERROR(VLOOKUP($B83,SX$4:SY$71,2,FALSE),""),2)</f>
      </c>
      <c r="SY83" s="55">
        <f t="shared" si="2445"/>
      </c>
      <c r="SZ83" s="54">
        <f t="shared" ref="SZ83" si="2984">RIGHT(IFERROR(VLOOKUP($B83,SZ$4:TA$71,2,FALSE),""),2)</f>
      </c>
      <c r="TA83" s="55">
        <f t="shared" si="2445"/>
      </c>
      <c r="TB83" s="54">
        <f t="shared" ref="TB83" si="2985">RIGHT(IFERROR(VLOOKUP($B83,TB$4:TC$71,2,FALSE),""),2)</f>
      </c>
      <c r="TC83" s="55">
        <f t="shared" si="2445"/>
      </c>
      <c r="TD83" s="54">
        <f t="shared" ref="TD83" si="2986">RIGHT(IFERROR(VLOOKUP($B83,TD$4:TE$71,2,FALSE),""),2)</f>
      </c>
      <c r="TE83" s="55">
        <f t="shared" si="2445"/>
      </c>
      <c r="TF83" s="54">
        <f t="shared" ref="TF83" si="2987">RIGHT(IFERROR(VLOOKUP($B83,TF$4:TG$71,2,FALSE),""),2)</f>
      </c>
      <c r="TG83" s="55">
        <f t="shared" si="2445"/>
      </c>
      <c r="TH83" s="54">
        <f t="shared" ref="TH83" si="2988">RIGHT(IFERROR(VLOOKUP($B83,TH$4:TI$71,2,FALSE),""),2)</f>
      </c>
      <c r="TI83" s="55">
        <f t="shared" si="2445"/>
      </c>
      <c r="TJ83" s="54">
        <f t="shared" ref="TJ83" si="2989">RIGHT(IFERROR(VLOOKUP($B83,TJ$4:TK$71,2,FALSE),""),2)</f>
      </c>
      <c r="TK83" s="55">
        <f t="shared" si="2445"/>
      </c>
      <c r="TL83" s="54">
        <f t="shared" ref="TL83" si="2990">RIGHT(IFERROR(VLOOKUP($B83,TL$4:TM$71,2,FALSE),""),2)</f>
      </c>
      <c r="TM83" s="55">
        <f t="shared" si="2445"/>
      </c>
      <c r="TN83" s="54">
        <f t="shared" ref="TN83" si="2991">RIGHT(IFERROR(VLOOKUP($B83,TN$4:TO$71,2,FALSE),""),2)</f>
      </c>
      <c r="TO83" s="55">
        <f t="shared" si="2445"/>
      </c>
      <c r="TP83" s="54">
        <f t="shared" ref="TP83" si="2992">RIGHT(IFERROR(VLOOKUP($B83,TP$4:TQ$71,2,FALSE),""),2)</f>
      </c>
      <c r="TQ83" s="55">
        <f t="shared" si="2445"/>
      </c>
      <c r="TR83" s="54">
        <f t="shared" ref="TR83" si="2993">RIGHT(IFERROR(VLOOKUP($B83,TR$4:TS$71,2,FALSE),""),2)</f>
      </c>
      <c r="TS83" s="55">
        <f t="shared" si="2445"/>
      </c>
      <c r="TT83" s="54">
        <f t="shared" ref="TT83" si="2994">RIGHT(IFERROR(VLOOKUP($B83,TT$4:TU$71,2,FALSE),""),2)</f>
      </c>
      <c r="TU83" s="55">
        <f t="shared" si="2445"/>
      </c>
      <c r="TV83" s="54">
        <f t="shared" ref="TV83" si="2995">RIGHT(IFERROR(VLOOKUP($B83,TV$4:TW$71,2,FALSE),""),2)</f>
      </c>
      <c r="TW83" s="55">
        <f t="shared" si="2445"/>
      </c>
      <c r="TX83" s="54">
        <f t="shared" ref="TX83" si="2996">RIGHT(IFERROR(VLOOKUP($B83,TX$4:TY$71,2,FALSE),""),2)</f>
      </c>
      <c r="TY83" s="55">
        <f t="shared" si="2215"/>
      </c>
      <c r="TZ83" s="54">
        <f t="shared" ref="TZ83" si="2997">RIGHT(IFERROR(VLOOKUP($B83,TZ$4:UA$71,2,FALSE),""),2)</f>
      </c>
      <c r="UA83" s="55">
        <f t="shared" si="2215"/>
      </c>
      <c r="UB83" s="54">
        <f t="shared" ref="UB83" si="2998">RIGHT(IFERROR(VLOOKUP($B83,UB$4:UC$71,2,FALSE),""),2)</f>
      </c>
      <c r="UC83" s="55">
        <f t="shared" si="2215"/>
      </c>
      <c r="UD83" s="54">
        <f t="shared" ref="UD83" si="2999">RIGHT(IFERROR(VLOOKUP($B83,UD$4:UE$71,2,FALSE),""),2)</f>
      </c>
      <c r="UE83" s="55">
        <f t="shared" si="2215"/>
      </c>
      <c r="UF83" s="54">
        <f t="shared" ref="UF83" si="3000">RIGHT(IFERROR(VLOOKUP($B83,UF$4:UG$71,2,FALSE),""),2)</f>
      </c>
      <c r="UG83" s="55">
        <f t="shared" si="2215"/>
      </c>
      <c r="UH83" s="54">
        <f t="shared" ref="UH83" si="3001">RIGHT(IFERROR(VLOOKUP($B83,UH$4:UI$71,2,FALSE),""),2)</f>
      </c>
      <c r="UI83" s="55">
        <f t="shared" si="2215"/>
      </c>
      <c r="UJ83" s="54">
        <f t="shared" ref="UJ83" si="3002">RIGHT(IFERROR(VLOOKUP($B83,UJ$4:UK$71,2,FALSE),""),2)</f>
      </c>
      <c r="UK83" s="55">
        <f t="shared" si="2215"/>
      </c>
      <c r="UL83" s="54">
        <f t="shared" ref="UL83" si="3003">RIGHT(IFERROR(VLOOKUP($B83,UL$4:UM$71,2,FALSE),""),2)</f>
      </c>
      <c r="UM83" s="55">
        <f t="shared" si="2215"/>
      </c>
      <c r="UN83" s="54">
        <f t="shared" ref="UN83" si="3004">RIGHT(IFERROR(VLOOKUP($B83,UN$4:UO$71,2,FALSE),""),2)</f>
      </c>
      <c r="UO83" s="55">
        <f t="shared" si="2215"/>
      </c>
      <c r="UP83" s="54">
        <f t="shared" ref="UP83" si="3005">RIGHT(IFERROR(VLOOKUP($B83,UP$4:UQ$71,2,FALSE),""),2)</f>
      </c>
      <c r="UQ83" s="55">
        <f t="shared" si="2215"/>
      </c>
      <c r="UR83" s="54">
        <f t="shared" ref="UR83" si="3006">RIGHT(IFERROR(VLOOKUP($B83,UR$4:US$71,2,FALSE),""),2)</f>
      </c>
      <c r="US83" s="55">
        <f t="shared" si="2215"/>
      </c>
      <c r="UT83" s="54">
        <f t="shared" ref="UT83" si="3007">RIGHT(IFERROR(VLOOKUP($B83,UT$4:UU$71,2,FALSE),""),2)</f>
      </c>
      <c r="UU83" s="55">
        <f t="shared" si="2215"/>
      </c>
      <c r="UV83" s="54">
        <f t="shared" ref="UV83" si="3008">RIGHT(IFERROR(VLOOKUP($B83,UV$4:UW$71,2,FALSE),""),2)</f>
      </c>
      <c r="UW83" s="55">
        <f t="shared" si="2215"/>
      </c>
      <c r="UX83" s="54">
        <f t="shared" ref="UX83" si="3009">RIGHT(IFERROR(VLOOKUP($B83,UX$4:UY$71,2,FALSE),""),2)</f>
      </c>
      <c r="UY83" s="55">
        <f t="shared" si="2215"/>
      </c>
      <c r="UZ83" s="54">
        <f t="shared" ref="UZ83" si="3010">RIGHT(IFERROR(VLOOKUP($B83,UZ$4:VA$71,2,FALSE),""),2)</f>
      </c>
      <c r="VA83" s="55">
        <f t="shared" si="2215"/>
      </c>
      <c r="VB83" s="54">
        <f t="shared" ref="VB83" si="3011">RIGHT(IFERROR(VLOOKUP($B83,VB$4:VC$71,2,FALSE),""),2)</f>
      </c>
      <c r="VC83" s="55">
        <f t="shared" si="2215"/>
      </c>
      <c r="VD83" s="54">
        <f t="shared" ref="VD83" si="3012">RIGHT(IFERROR(VLOOKUP($B83,VD$4:VE$71,2,FALSE),""),2)</f>
      </c>
      <c r="VE83" s="55">
        <f t="shared" si="2215"/>
      </c>
      <c r="VF83" s="54">
        <f t="shared" ref="VF83" si="3013">RIGHT(IFERROR(VLOOKUP($B83,VF$4:VG$71,2,FALSE),""),2)</f>
      </c>
      <c r="VG83" s="55">
        <f t="shared" si="2215"/>
      </c>
      <c r="VH83" s="54">
        <f t="shared" ref="VH83" si="3014">RIGHT(IFERROR(VLOOKUP($B83,VH$4:VI$71,2,FALSE),""),2)</f>
      </c>
      <c r="VI83" s="55">
        <f t="shared" si="2215"/>
      </c>
      <c r="VJ83" s="54">
        <f t="shared" ref="VJ83" si="3015">RIGHT(IFERROR(VLOOKUP($B83,VJ$4:VK$71,2,FALSE),""),2)</f>
      </c>
      <c r="VK83" s="55">
        <f t="shared" si="2215"/>
      </c>
      <c r="VL83" s="54">
        <f t="shared" ref="VL83" si="3016">RIGHT(IFERROR(VLOOKUP($B83,VL$4:VM$71,2,FALSE),""),2)</f>
      </c>
      <c r="VM83" s="55">
        <f t="shared" si="2215"/>
      </c>
      <c r="VN83" s="54">
        <f t="shared" ref="VN83" si="3017">RIGHT(IFERROR(VLOOKUP($B83,VN$4:VO$71,2,FALSE),""),2)</f>
      </c>
      <c r="VO83" s="55">
        <f t="shared" si="2215"/>
      </c>
      <c r="VP83" s="54">
        <f t="shared" ref="VP83" si="3018">RIGHT(IFERROR(VLOOKUP($B83,VP$4:VQ$71,2,FALSE),""),2)</f>
      </c>
      <c r="VQ83" s="55">
        <f t="shared" si="2215"/>
      </c>
      <c r="VR83" s="54">
        <f t="shared" ref="VR83" si="3019">RIGHT(IFERROR(VLOOKUP($B83,VR$4:VS$71,2,FALSE),""),2)</f>
      </c>
      <c r="VS83" s="55">
        <f t="shared" si="2215"/>
      </c>
      <c r="VT83" s="54">
        <f t="shared" ref="VT83" si="3020">RIGHT(IFERROR(VLOOKUP($B83,VT$4:VU$71,2,FALSE),""),2)</f>
      </c>
      <c r="VU83" s="55">
        <f t="shared" si="2215"/>
      </c>
      <c r="VV83" s="54">
        <f t="shared" ref="VV83" si="3021">RIGHT(IFERROR(VLOOKUP($B83,VV$4:VW$71,2,FALSE),""),2)</f>
      </c>
      <c r="VW83" s="55">
        <f t="shared" si="2215"/>
      </c>
      <c r="VX83" s="54">
        <f t="shared" ref="VX83" si="3022">RIGHT(IFERROR(VLOOKUP($B83,VX$4:VY$71,2,FALSE),""),2)</f>
      </c>
      <c r="VY83" s="55">
        <f t="shared" si="2215"/>
      </c>
      <c r="VZ83" s="54">
        <f t="shared" ref="VZ83" si="3023">RIGHT(IFERROR(VLOOKUP($B83,VZ$4:WA$71,2,FALSE),""),2)</f>
      </c>
      <c r="WA83" s="55">
        <f t="shared" si="2215"/>
      </c>
      <c r="WB83" s="54">
        <f t="shared" ref="WB83" si="3024">RIGHT(IFERROR(VLOOKUP($B83,WB$4:WC$71,2,FALSE),""),2)</f>
      </c>
      <c r="WC83" s="55">
        <f t="shared" si="2215"/>
      </c>
      <c r="WD83" s="54">
        <f t="shared" ref="WD83" si="3025">RIGHT(IFERROR(VLOOKUP($B83,WD$4:WE$71,2,FALSE),""),2)</f>
      </c>
      <c r="WE83" s="55">
        <f t="shared" si="2215"/>
      </c>
      <c r="WF83" s="54">
        <f t="shared" ref="WF83" si="3026">RIGHT(IFERROR(VLOOKUP($B83,WF$4:WG$71,2,FALSE),""),2)</f>
      </c>
      <c r="WG83" s="55">
        <f t="shared" si="2215"/>
      </c>
      <c r="WH83" s="54">
        <f t="shared" ref="WH83" si="3027">RIGHT(IFERROR(VLOOKUP($B83,WH$4:WI$71,2,FALSE),""),2)</f>
      </c>
      <c r="WI83" s="55">
        <f t="shared" si="408"/>
      </c>
      <c r="WJ83" s="54">
        <f t="shared" ref="WJ83" si="3028">RIGHT(IFERROR(VLOOKUP($B83,WJ$4:WK$71,2,FALSE),""),2)</f>
      </c>
      <c r="WK83" s="55">
        <f t="shared" si="2510"/>
      </c>
      <c r="WL83" s="54">
        <f t="shared" ref="WL83" si="3029">RIGHT(IFERROR(VLOOKUP($B83,WL$4:WM$71,2,FALSE),""),2)</f>
      </c>
      <c r="WM83" s="55">
        <f t="shared" si="2510"/>
      </c>
      <c r="WN83" s="54">
        <f t="shared" ref="WN83" si="3030">RIGHT(IFERROR(VLOOKUP($B83,WN$4:WO$71,2,FALSE),""),2)</f>
      </c>
      <c r="WO83" s="55">
        <f t="shared" si="2510"/>
      </c>
      <c r="WP83" s="54">
        <f t="shared" ref="WP83" si="3031">RIGHT(IFERROR(VLOOKUP($B83,WP$4:WQ$71,2,FALSE),""),2)</f>
      </c>
      <c r="WQ83" s="55">
        <f t="shared" si="2510"/>
      </c>
      <c r="WR83" s="54">
        <f t="shared" ref="WR83" si="3032">RIGHT(IFERROR(VLOOKUP($B83,WR$4:WS$71,2,FALSE),""),2)</f>
      </c>
      <c r="WS83" s="55">
        <f t="shared" si="2510"/>
      </c>
      <c r="WT83" s="54">
        <f t="shared" ref="WT83" si="3033">RIGHT(IFERROR(VLOOKUP($B83,WT$4:WU$71,2,FALSE),""),2)</f>
      </c>
      <c r="WU83" s="55">
        <f t="shared" si="2510"/>
      </c>
      <c r="WV83" s="54">
        <f t="shared" ref="WV83" si="3034">RIGHT(IFERROR(VLOOKUP($B83,WV$4:WW$71,2,FALSE),""),2)</f>
      </c>
      <c r="WW83" s="55">
        <f t="shared" si="2510"/>
      </c>
      <c r="WX83" s="54">
        <f t="shared" ref="WX83" si="3035">RIGHT(IFERROR(VLOOKUP($B83,WX$4:WY$71,2,FALSE),""),2)</f>
      </c>
      <c r="WY83" s="55">
        <f t="shared" si="2510"/>
      </c>
      <c r="WZ83" s="54">
        <f t="shared" ref="WZ83" si="3036">RIGHT(IFERROR(VLOOKUP($B83,WZ$4:XA$71,2,FALSE),""),2)</f>
      </c>
      <c r="XA83" s="55">
        <f t="shared" si="2510"/>
      </c>
      <c r="XB83" s="54">
        <f t="shared" ref="XB83" si="3037">RIGHT(IFERROR(VLOOKUP($B83,XB$4:XC$71,2,FALSE),""),2)</f>
      </c>
      <c r="XC83" s="55">
        <f t="shared" si="2510"/>
      </c>
      <c r="XD83" s="54">
        <f t="shared" ref="XD83" si="3038">RIGHT(IFERROR(VLOOKUP($B83,XD$4:XE$71,2,FALSE),""),2)</f>
      </c>
      <c r="XE83" s="55">
        <f t="shared" si="2510"/>
      </c>
      <c r="XF83" s="54">
        <f t="shared" ref="XF83" si="3039">RIGHT(IFERROR(VLOOKUP($B83,XF$4:XG$71,2,FALSE),""),2)</f>
      </c>
      <c r="XG83" s="55">
        <f t="shared" si="2510"/>
      </c>
      <c r="XH83" s="54">
        <f t="shared" ref="XH83" si="3040">RIGHT(IFERROR(VLOOKUP($B83,XH$4:XI$71,2,FALSE),""),2)</f>
      </c>
      <c r="XI83" s="55">
        <f t="shared" si="2510"/>
      </c>
      <c r="XJ83" s="54">
        <f t="shared" ref="XJ83" si="3041">RIGHT(IFERROR(VLOOKUP($B83,XJ$4:XK$71,2,FALSE),""),2)</f>
      </c>
      <c r="XK83" s="55">
        <f t="shared" si="2510"/>
      </c>
      <c r="XL83" s="54">
        <f t="shared" ref="XL83" si="3042">RIGHT(IFERROR(VLOOKUP($B83,XL$4:XM$71,2,FALSE),""),2)</f>
      </c>
      <c r="XM83" s="55">
        <f t="shared" si="2510"/>
      </c>
      <c r="XN83" s="54">
        <f t="shared" ref="XN83" si="3043">RIGHT(IFERROR(VLOOKUP($B83,XN$4:XO$71,2,FALSE),""),2)</f>
      </c>
      <c r="XO83" s="55">
        <f t="shared" si="2510"/>
      </c>
      <c r="XP83" s="54">
        <f t="shared" ref="XP83" si="3044">RIGHT(IFERROR(VLOOKUP($B83,XP$4:XQ$71,2,FALSE),""),2)</f>
      </c>
      <c r="XQ83" s="55">
        <f t="shared" si="2510"/>
      </c>
      <c r="XR83" s="54">
        <f t="shared" ref="XR83" si="3045">RIGHT(IFERROR(VLOOKUP($B83,XR$4:XS$71,2,FALSE),""),2)</f>
      </c>
      <c r="XS83" s="55">
        <f t="shared" si="2510"/>
      </c>
      <c r="XT83" s="54">
        <f t="shared" ref="XT83" si="3046">RIGHT(IFERROR(VLOOKUP($B83,XT$4:XU$71,2,FALSE),""),2)</f>
      </c>
      <c r="XU83" s="55">
        <f t="shared" si="2510"/>
      </c>
      <c r="XV83" s="54">
        <f t="shared" ref="XV83" si="3047">RIGHT(IFERROR(VLOOKUP($B83,XV$4:XW$71,2,FALSE),""),2)</f>
      </c>
      <c r="XW83" s="55">
        <f t="shared" si="2510"/>
      </c>
      <c r="XX83" s="54">
        <f t="shared" ref="XX83" si="3048">RIGHT(IFERROR(VLOOKUP($B83,XX$4:XY$71,2,FALSE),""),2)</f>
      </c>
      <c r="XY83" s="55">
        <f t="shared" si="2510"/>
      </c>
      <c r="XZ83" s="54">
        <f t="shared" ref="XZ83" si="3049">RIGHT(IFERROR(VLOOKUP($B83,XZ$4:YA$71,2,FALSE),""),2)</f>
      </c>
      <c r="YA83" s="55">
        <f t="shared" si="2510"/>
      </c>
      <c r="YB83" s="54">
        <f t="shared" ref="YB83" si="3050">RIGHT(IFERROR(VLOOKUP($B83,YB$4:YC$71,2,FALSE),""),2)</f>
      </c>
      <c r="YC83" s="55">
        <f t="shared" si="2510"/>
      </c>
      <c r="YD83" s="54">
        <f t="shared" ref="YD83" si="3051">RIGHT(IFERROR(VLOOKUP($B83,YD$4:YE$71,2,FALSE),""),2)</f>
      </c>
      <c r="YE83" s="55">
        <f t="shared" si="2510"/>
      </c>
      <c r="YF83" s="54">
        <f t="shared" ref="YF83" si="3052">RIGHT(IFERROR(VLOOKUP($B83,YF$4:YG$71,2,FALSE),""),2)</f>
      </c>
      <c r="YG83" s="55">
        <f t="shared" si="2510"/>
      </c>
      <c r="YH83" s="54">
        <f t="shared" ref="YH83" si="3053">RIGHT(IFERROR(VLOOKUP($B83,YH$4:YI$71,2,FALSE),""),2)</f>
      </c>
      <c r="YI83" s="55">
        <f t="shared" si="2510"/>
      </c>
      <c r="YJ83" s="54">
        <f t="shared" ref="YJ83" si="3054">RIGHT(IFERROR(VLOOKUP($B83,YJ$4:YK$71,2,FALSE),""),2)</f>
      </c>
      <c r="YK83" s="55">
        <f t="shared" si="2510"/>
      </c>
      <c r="YL83" s="54">
        <f t="shared" ref="YL83" si="3055">RIGHT(IFERROR(VLOOKUP($B83,YL$4:YM$71,2,FALSE),""),2)</f>
      </c>
      <c r="YM83" s="55">
        <f t="shared" si="2510"/>
      </c>
      <c r="YN83" s="54">
        <f t="shared" ref="YN83" si="3056">RIGHT(IFERROR(VLOOKUP($B83,YN$4:YO$71,2,FALSE),""),2)</f>
      </c>
      <c r="YO83" s="55">
        <f t="shared" si="2510"/>
      </c>
      <c r="YP83" s="54">
        <f t="shared" ref="YP83" si="3057">RIGHT(IFERROR(VLOOKUP($B83,YP$4:YQ$71,2,FALSE),""),2)</f>
      </c>
      <c r="YQ83" s="55">
        <f t="shared" si="2510"/>
      </c>
      <c r="YR83" s="54">
        <f t="shared" ref="YR83" si="3058">RIGHT(IFERROR(VLOOKUP($B83,YR$4:YS$71,2,FALSE),""),2)</f>
      </c>
      <c r="YS83" s="55">
        <f t="shared" si="2510"/>
      </c>
      <c r="YT83" s="54">
        <f t="shared" ref="YT83" si="3059">RIGHT(IFERROR(VLOOKUP($B83,YT$4:YU$71,2,FALSE),""),2)</f>
      </c>
      <c r="YU83" s="55">
        <f t="shared" si="2510"/>
      </c>
      <c r="YV83" s="54">
        <f t="shared" ref="YV83" si="3060">RIGHT(IFERROR(VLOOKUP($B83,YV$4:YW$71,2,FALSE),""),2)</f>
      </c>
      <c r="YW83" s="55">
        <f t="shared" si="2280"/>
      </c>
      <c r="YX83" s="54">
        <f t="shared" ref="YX83" si="3061">RIGHT(IFERROR(VLOOKUP($B83,YX$4:YY$71,2,FALSE),""),2)</f>
      </c>
      <c r="YY83" s="55">
        <f t="shared" si="2280"/>
      </c>
      <c r="YZ83" s="54">
        <f t="shared" ref="YZ83" si="3062">RIGHT(IFERROR(VLOOKUP($B83,YZ$4:ZA$71,2,FALSE),""),2)</f>
      </c>
      <c r="ZA83" s="55">
        <f t="shared" si="2280"/>
      </c>
      <c r="ZB83" s="54">
        <f t="shared" ref="ZB83" si="3063">RIGHT(IFERROR(VLOOKUP($B83,ZB$4:ZC$71,2,FALSE),""),2)</f>
      </c>
      <c r="ZC83" s="55">
        <f t="shared" si="2280"/>
      </c>
      <c r="ZD83" s="54">
        <f t="shared" ref="ZD83" si="3064">RIGHT(IFERROR(VLOOKUP($B83,ZD$4:ZE$71,2,FALSE),""),2)</f>
      </c>
      <c r="ZE83" s="55">
        <f t="shared" si="2280"/>
      </c>
      <c r="ZF83" s="54">
        <f t="shared" ref="ZF83" si="3065">RIGHT(IFERROR(VLOOKUP($B83,ZF$4:ZG$71,2,FALSE),""),2)</f>
      </c>
      <c r="ZG83" s="55">
        <f t="shared" si="2280"/>
      </c>
      <c r="ZH83" s="54">
        <f t="shared" ref="ZH83" si="3066">RIGHT(IFERROR(VLOOKUP($B83,ZH$4:ZI$71,2,FALSE),""),2)</f>
      </c>
      <c r="ZI83" s="55">
        <f t="shared" si="2280"/>
      </c>
      <c r="ZJ83" s="54">
        <f t="shared" ref="ZJ83" si="3067">RIGHT(IFERROR(VLOOKUP($B83,ZJ$4:ZK$71,2,FALSE),""),2)</f>
      </c>
      <c r="ZK83" s="55">
        <f t="shared" si="2280"/>
      </c>
      <c r="ZL83" s="54">
        <f t="shared" ref="ZL83" si="3068">RIGHT(IFERROR(VLOOKUP($B83,ZL$4:ZM$71,2,FALSE),""),2)</f>
      </c>
      <c r="ZM83" s="55">
        <f t="shared" si="2280"/>
      </c>
      <c r="ZN83" s="54">
        <f t="shared" ref="ZN83" si="3069">RIGHT(IFERROR(VLOOKUP($B83,ZN$4:ZO$71,2,FALSE),""),2)</f>
      </c>
      <c r="ZO83" s="55">
        <f t="shared" si="2280"/>
      </c>
      <c r="ZP83" s="54">
        <f t="shared" ref="ZP83" si="3070">RIGHT(IFERROR(VLOOKUP($B83,ZP$4:ZQ$71,2,FALSE),""),2)</f>
      </c>
      <c r="ZQ83" s="55">
        <f t="shared" si="2280"/>
      </c>
      <c r="ZR83" s="54">
        <f t="shared" ref="ZR83" si="3071">RIGHT(IFERROR(VLOOKUP($B83,ZR$4:ZS$71,2,FALSE),""),2)</f>
      </c>
      <c r="ZS83" s="55">
        <f t="shared" si="2280"/>
      </c>
      <c r="ZT83" s="54">
        <f t="shared" ref="ZT83" si="3072">RIGHT(IFERROR(VLOOKUP($B83,ZT$4:ZU$71,2,FALSE),""),2)</f>
      </c>
      <c r="ZU83" s="55">
        <f t="shared" si="2280"/>
      </c>
      <c r="ZV83" s="54">
        <f t="shared" ref="ZV83" si="3073">RIGHT(IFERROR(VLOOKUP($B83,ZV$4:ZW$71,2,FALSE),""),2)</f>
      </c>
      <c r="ZW83" s="55">
        <f t="shared" si="2280"/>
      </c>
      <c r="ZX83" s="54">
        <f t="shared" ref="ZX83" si="3074">RIGHT(IFERROR(VLOOKUP($B83,ZX$4:ZY$71,2,FALSE),""),2)</f>
      </c>
      <c r="ZY83" s="55">
        <f t="shared" si="2280"/>
      </c>
      <c r="ZZ83" s="54">
        <f t="shared" ref="ZZ83" si="3075">RIGHT(IFERROR(VLOOKUP($B83,ZZ$4:AAA$71,2,FALSE),""),2)</f>
      </c>
      <c r="AAA83" s="55">
        <f t="shared" si="2280"/>
      </c>
      <c r="AAB83" s="54">
        <f t="shared" ref="AAB83" si="3076">RIGHT(IFERROR(VLOOKUP($B83,AAB$4:AAC$71,2,FALSE),""),2)</f>
      </c>
      <c r="AAC83" s="55">
        <f t="shared" si="2280"/>
      </c>
      <c r="AAD83" s="54">
        <f t="shared" ref="AAD83" si="3077">RIGHT(IFERROR(VLOOKUP($B83,AAD$4:AAE$71,2,FALSE),""),2)</f>
      </c>
      <c r="AAE83" s="55">
        <f t="shared" si="2280"/>
      </c>
      <c r="AAF83" s="54">
        <f t="shared" ref="AAF83" si="3078">RIGHT(IFERROR(VLOOKUP($B83,AAF$4:AAG$71,2,FALSE),""),2)</f>
      </c>
      <c r="AAG83" s="55">
        <f t="shared" si="2280"/>
      </c>
      <c r="AAH83" s="54">
        <f t="shared" ref="AAH83" si="3079">RIGHT(IFERROR(VLOOKUP($B83,AAH$4:AAI$71,2,FALSE),""),2)</f>
      </c>
      <c r="AAI83" s="55">
        <f t="shared" si="2280"/>
      </c>
      <c r="AAJ83" s="54">
        <f t="shared" ref="AAJ83" si="3080">RIGHT(IFERROR(VLOOKUP($B83,AAJ$4:AAK$71,2,FALSE),""),2)</f>
      </c>
      <c r="AAK83" s="55">
        <f t="shared" si="2280"/>
      </c>
      <c r="AAL83" s="54">
        <f t="shared" ref="AAL83" si="3081">RIGHT(IFERROR(VLOOKUP($B83,AAL$4:AAM$71,2,FALSE),""),2)</f>
      </c>
      <c r="AAM83" s="55">
        <f t="shared" si="2280"/>
      </c>
      <c r="AAN83" s="54">
        <f t="shared" ref="AAN83" si="3082">RIGHT(IFERROR(VLOOKUP($B83,AAN$4:AAO$71,2,FALSE),""),2)</f>
      </c>
      <c r="AAO83" s="55">
        <f t="shared" si="2280"/>
      </c>
      <c r="AAP83" s="54">
        <f t="shared" ref="AAP83" si="3083">RIGHT(IFERROR(VLOOKUP($B83,AAP$4:AAQ$71,2,FALSE),""),2)</f>
      </c>
      <c r="AAQ83" s="55">
        <f t="shared" si="2280"/>
      </c>
      <c r="AAR83" s="54">
        <f t="shared" ref="AAR83" si="3084">RIGHT(IFERROR(VLOOKUP($B83,AAR$4:AAS$71,2,FALSE),""),2)</f>
      </c>
      <c r="AAS83" s="55">
        <f t="shared" si="2280"/>
      </c>
      <c r="AAT83" s="54">
        <f t="shared" ref="AAT83" si="3085">RIGHT(IFERROR(VLOOKUP($B83,AAT$4:AAU$71,2,FALSE),""),2)</f>
      </c>
      <c r="AAU83" s="55">
        <f t="shared" si="2280"/>
      </c>
      <c r="AAV83" s="54">
        <f t="shared" ref="AAV83" si="3086">RIGHT(IFERROR(VLOOKUP($B83,AAV$4:AAW$71,2,FALSE),""),2)</f>
      </c>
      <c r="AAW83" s="55">
        <f t="shared" si="2280"/>
      </c>
      <c r="AAX83" s="54">
        <f t="shared" ref="AAX83" si="3087">RIGHT(IFERROR(VLOOKUP($B83,AAX$4:AAY$71,2,FALSE),""),2)</f>
      </c>
      <c r="AAY83" s="55">
        <f t="shared" si="2280"/>
      </c>
      <c r="AAZ83" s="54">
        <f t="shared" ref="AAZ83" si="3088">RIGHT(IFERROR(VLOOKUP($B83,AAZ$4:ABA$71,2,FALSE),""),2)</f>
      </c>
      <c r="ABA83" s="55">
        <f t="shared" si="2280"/>
      </c>
      <c r="ABB83" s="54">
        <f t="shared" ref="ABB83" si="3089">RIGHT(IFERROR(VLOOKUP($B83,ABB$4:ABC$71,2,FALSE),""),2)</f>
      </c>
      <c r="ABC83" s="55">
        <f t="shared" si="2280"/>
      </c>
      <c r="ABD83" s="54">
        <f t="shared" ref="ABD83" si="3090">RIGHT(IFERROR(VLOOKUP($B83,ABD$4:ABE$71,2,FALSE),""),2)</f>
      </c>
      <c r="ABE83" s="55">
        <f t="shared" si="2280"/>
      </c>
      <c r="ABF83" s="54">
        <f t="shared" ref="ABF83" si="3091">RIGHT(IFERROR(VLOOKUP($B83,ABF$4:ABG$71,2,FALSE),""),2)</f>
      </c>
      <c r="ABG83" s="55">
        <f t="shared" si="474"/>
      </c>
      <c r="ABH83" s="54">
        <f t="shared" ref="ABH83" si="3092">RIGHT(IFERROR(VLOOKUP($B83,ABH$4:ABI$71,2,FALSE),""),2)</f>
      </c>
      <c r="ABI83" s="55">
        <f t="shared" ref="ABI83:ADG94" si="3093">IFERROR(
    IF(
        LEFT(VLOOKUP($B83,ABH$4:ABI$71,2,FALSE),1)="0",
        "",
        IF(
            LEFT(VLOOKUP($B83,ABH$4:ABI$71,2,FALSE),1)="講",
            "講習",
            IF(
                LEFT(VLOOKUP($B83,ABH$4:ABI$71,2,FALSE),1)="追",
                "追加",
                "通常"
            )
        )
    ),
    ""
)</f>
      </c>
      <c r="ABJ83" s="54">
        <f t="shared" ref="ABJ83" si="3094">RIGHT(IFERROR(VLOOKUP($B83,ABJ$4:ABK$71,2,FALSE),""),2)</f>
      </c>
      <c r="ABK83" s="55">
        <f t="shared" si="3093"/>
      </c>
      <c r="ABL83" s="54">
        <f t="shared" ref="ABL83" si="3095">RIGHT(IFERROR(VLOOKUP($B83,ABL$4:ABM$71,2,FALSE),""),2)</f>
      </c>
      <c r="ABM83" s="55">
        <f t="shared" si="3093"/>
      </c>
      <c r="ABN83" s="54">
        <f t="shared" ref="ABN83" si="3096">RIGHT(IFERROR(VLOOKUP($B83,ABN$4:ABO$71,2,FALSE),""),2)</f>
      </c>
      <c r="ABO83" s="55">
        <f t="shared" si="3093"/>
      </c>
      <c r="ABP83" s="54">
        <f t="shared" ref="ABP83" si="3097">RIGHT(IFERROR(VLOOKUP($B83,ABP$4:ABQ$71,2,FALSE),""),2)</f>
      </c>
      <c r="ABQ83" s="55">
        <f t="shared" si="3093"/>
      </c>
      <c r="ABR83" s="54">
        <f t="shared" ref="ABR83" si="3098">RIGHT(IFERROR(VLOOKUP($B83,ABR$4:ABS$71,2,FALSE),""),2)</f>
      </c>
      <c r="ABS83" s="55">
        <f t="shared" si="3093"/>
      </c>
      <c r="ABT83" s="54">
        <f t="shared" ref="ABT83" si="3099">RIGHT(IFERROR(VLOOKUP($B83,ABT$4:ABU$71,2,FALSE),""),2)</f>
      </c>
      <c r="ABU83" s="55">
        <f t="shared" si="3093"/>
      </c>
      <c r="ABV83" s="54">
        <f t="shared" ref="ABV83" si="3100">RIGHT(IFERROR(VLOOKUP($B83,ABV$4:ABW$71,2,FALSE),""),2)</f>
      </c>
      <c r="ABW83" s="55">
        <f t="shared" si="3093"/>
      </c>
      <c r="ABX83" s="54">
        <f t="shared" ref="ABX83" si="3101">RIGHT(IFERROR(VLOOKUP($B83,ABX$4:ABY$71,2,FALSE),""),2)</f>
      </c>
      <c r="ABY83" s="55">
        <f t="shared" si="3093"/>
      </c>
      <c r="ABZ83" s="54">
        <f t="shared" ref="ABZ83" si="3102">RIGHT(IFERROR(VLOOKUP($B83,ABZ$4:ACA$71,2,FALSE),""),2)</f>
      </c>
      <c r="ACA83" s="55">
        <f t="shared" si="3093"/>
      </c>
      <c r="ACB83" s="54">
        <f t="shared" ref="ACB83" si="3103">RIGHT(IFERROR(VLOOKUP($B83,ACB$4:ACC$71,2,FALSE),""),2)</f>
      </c>
      <c r="ACC83" s="55">
        <f t="shared" si="3093"/>
      </c>
      <c r="ACD83" s="54">
        <f t="shared" ref="ACD83" si="3104">RIGHT(IFERROR(VLOOKUP($B83,ACD$4:ACE$71,2,FALSE),""),2)</f>
      </c>
      <c r="ACE83" s="55">
        <f t="shared" si="3093"/>
      </c>
      <c r="ACF83" s="54">
        <f t="shared" ref="ACF83" si="3105">RIGHT(IFERROR(VLOOKUP($B83,ACF$4:ACG$71,2,FALSE),""),2)</f>
      </c>
      <c r="ACG83" s="55">
        <f t="shared" si="3093"/>
      </c>
      <c r="ACH83" s="54">
        <f t="shared" ref="ACH83" si="3106">RIGHT(IFERROR(VLOOKUP($B83,ACH$4:ACI$71,2,FALSE),""),2)</f>
      </c>
      <c r="ACI83" s="55">
        <f t="shared" si="3093"/>
      </c>
      <c r="ACJ83" s="54">
        <f t="shared" ref="ACJ83" si="3107">RIGHT(IFERROR(VLOOKUP($B83,ACJ$4:ACK$71,2,FALSE),""),2)</f>
      </c>
      <c r="ACK83" s="55">
        <f t="shared" si="3093"/>
      </c>
      <c r="ACL83" s="54">
        <f t="shared" ref="ACL83" si="3108">RIGHT(IFERROR(VLOOKUP($B83,ACL$4:ACM$71,2,FALSE),""),2)</f>
      </c>
      <c r="ACM83" s="55">
        <f t="shared" si="3093"/>
      </c>
      <c r="ACN83" s="54">
        <f t="shared" ref="ACN83" si="3109">RIGHT(IFERROR(VLOOKUP($B83,ACN$4:ACO$71,2,FALSE),""),2)</f>
      </c>
      <c r="ACO83" s="55">
        <f t="shared" si="3093"/>
      </c>
      <c r="ACP83" s="54">
        <f t="shared" ref="ACP83" si="3110">RIGHT(IFERROR(VLOOKUP($B83,ACP$4:ACQ$71,2,FALSE),""),2)</f>
      </c>
      <c r="ACQ83" s="55">
        <f t="shared" si="3093"/>
      </c>
      <c r="ACR83" s="54">
        <f t="shared" ref="ACR83" si="3111">RIGHT(IFERROR(VLOOKUP($B83,ACR$4:ACS$71,2,FALSE),""),2)</f>
      </c>
      <c r="ACS83" s="55">
        <f t="shared" si="3093"/>
      </c>
      <c r="ACT83" s="54">
        <f t="shared" ref="ACT83" si="3112">RIGHT(IFERROR(VLOOKUP($B83,ACT$4:ACU$71,2,FALSE),""),2)</f>
      </c>
      <c r="ACU83" s="55">
        <f t="shared" si="3093"/>
      </c>
      <c r="ACV83" s="54">
        <f t="shared" ref="ACV83" si="3113">RIGHT(IFERROR(VLOOKUP($B83,ACV$4:ACW$71,2,FALSE),""),2)</f>
      </c>
      <c r="ACW83" s="55">
        <f t="shared" si="3093"/>
      </c>
      <c r="ACX83" s="54">
        <f t="shared" ref="ACX83" si="3114">RIGHT(IFERROR(VLOOKUP($B83,ACX$4:ACY$71,2,FALSE),""),2)</f>
      </c>
      <c r="ACY83" s="55">
        <f t="shared" si="3093"/>
      </c>
      <c r="ACZ83" s="54">
        <f t="shared" ref="ACZ83" si="3115">RIGHT(IFERROR(VLOOKUP($B83,ACZ$4:ADA$71,2,FALSE),""),2)</f>
      </c>
      <c r="ADA83" s="55">
        <f t="shared" si="3093"/>
      </c>
      <c r="ADB83" s="54">
        <f t="shared" ref="ADB83" si="3116">RIGHT(IFERROR(VLOOKUP($B83,ADB$4:ADC$71,2,FALSE),""),2)</f>
      </c>
      <c r="ADC83" s="55">
        <f t="shared" si="3093"/>
      </c>
      <c r="ADD83" s="54">
        <f t="shared" ref="ADD83" si="3117">RIGHT(IFERROR(VLOOKUP($B83,ADD$4:ADE$71,2,FALSE),""),2)</f>
      </c>
      <c r="ADE83" s="55">
        <f t="shared" si="3093"/>
      </c>
      <c r="ADF83" s="54">
        <f t="shared" ref="ADF83" si="3118">RIGHT(IFERROR(VLOOKUP($B83,ADF$4:ADG$71,2,FALSE),""),2)</f>
      </c>
      <c r="ADG83" s="55">
        <f t="shared" si="3093"/>
      </c>
    </row>
    <row r="84" spans="1:787" ht="20.25" hidden="1" customHeight="1">
      <c r="A84" s="112">
        <v>12</v>
      </c>
      <c r="B84" s="115">
        <f>学年と名前を結合するシート!D13</f>
      </c>
      <c r="C84" s="113"/>
      <c r="D84" s="54">
        <f t="shared" si="533"/>
      </c>
      <c r="E84" s="55">
        <f t="shared" si="534"/>
      </c>
      <c r="F84" s="54">
        <f t="shared" si="2860"/>
      </c>
      <c r="G84" s="55">
        <f t="shared" si="1"/>
      </c>
      <c r="H84" s="54">
        <f t="shared" si="2860"/>
      </c>
      <c r="I84" s="55">
        <f t="shared" si="3"/>
      </c>
      <c r="J84" s="54">
        <f t="shared" si="2860"/>
      </c>
      <c r="K84" s="55">
        <f t="shared" si="5"/>
      </c>
      <c r="L84" s="54">
        <f t="shared" si="2860"/>
      </c>
      <c r="M84" s="55">
        <f t="shared" si="7"/>
      </c>
      <c r="N84" s="54">
        <f t="shared" si="2860"/>
      </c>
      <c r="O84" s="55">
        <f t="shared" si="9"/>
      </c>
      <c r="P84" s="54">
        <f t="shared" si="2860"/>
      </c>
      <c r="Q84" s="55">
        <f t="shared" si="11"/>
      </c>
      <c r="R84" s="54">
        <f t="shared" si="2860"/>
      </c>
      <c r="S84" s="55">
        <f t="shared" si="13"/>
      </c>
      <c r="T84" s="54">
        <f t="shared" si="2860"/>
      </c>
      <c r="U84" s="55">
        <f t="shared" si="15"/>
      </c>
      <c r="V84" s="54">
        <f t="shared" si="2860"/>
      </c>
      <c r="W84" s="55">
        <f t="shared" si="17"/>
      </c>
      <c r="X84" s="54">
        <f t="shared" si="2860"/>
      </c>
      <c r="Y84" s="55">
        <f t="shared" si="19"/>
      </c>
      <c r="Z84" s="54">
        <f t="shared" si="2860"/>
      </c>
      <c r="AA84" s="55">
        <f t="shared" si="21"/>
      </c>
      <c r="AB84" s="54">
        <f t="shared" si="2860"/>
      </c>
      <c r="AC84" s="55">
        <f t="shared" si="23"/>
      </c>
      <c r="AD84" s="54">
        <f t="shared" si="2860"/>
      </c>
      <c r="AE84" s="55">
        <f t="shared" si="25"/>
      </c>
      <c r="AF84" s="54">
        <f t="shared" si="2860"/>
      </c>
      <c r="AG84" s="55">
        <f t="shared" si="27"/>
      </c>
      <c r="AH84" s="54">
        <f t="shared" si="2860"/>
      </c>
      <c r="AI84" s="55">
        <f t="shared" si="29"/>
      </c>
      <c r="AJ84" s="54">
        <f t="shared" si="2860"/>
      </c>
      <c r="AK84" s="55">
        <f t="shared" si="31"/>
      </c>
      <c r="AL84" s="54">
        <f t="shared" si="2860"/>
      </c>
      <c r="AM84" s="55">
        <f t="shared" si="33"/>
      </c>
      <c r="AN84" s="54">
        <f t="shared" si="2860"/>
      </c>
      <c r="AO84" s="55">
        <f t="shared" si="35"/>
      </c>
      <c r="AP84" s="54">
        <f t="shared" si="2860"/>
      </c>
      <c r="AQ84" s="55">
        <f t="shared" si="37"/>
      </c>
      <c r="AR84" s="54">
        <f t="shared" si="2860"/>
      </c>
      <c r="AS84" s="55">
        <f t="shared" si="39"/>
      </c>
      <c r="AT84" s="54">
        <f t="shared" si="2860"/>
      </c>
      <c r="AU84" s="55">
        <f t="shared" si="41"/>
      </c>
      <c r="AV84" s="54">
        <f t="shared" si="2860"/>
      </c>
      <c r="AW84" s="55">
        <f t="shared" si="43"/>
      </c>
      <c r="AX84" s="54">
        <f t="shared" si="2860"/>
      </c>
      <c r="AY84" s="55">
        <f t="shared" si="45"/>
      </c>
      <c r="AZ84" s="54">
        <f t="shared" si="2860"/>
      </c>
      <c r="BA84" s="55">
        <f t="shared" si="47"/>
      </c>
      <c r="BB84" s="54">
        <f t="shared" si="2860"/>
      </c>
      <c r="BC84" s="55">
        <f t="shared" si="49"/>
      </c>
      <c r="BD84" s="54">
        <f t="shared" si="2860"/>
      </c>
      <c r="BE84" s="55">
        <f t="shared" si="51"/>
      </c>
      <c r="BF84" s="54">
        <f t="shared" si="2860"/>
      </c>
      <c r="BG84" s="55">
        <f t="shared" si="53"/>
      </c>
      <c r="BH84" s="54">
        <f t="shared" si="2860"/>
      </c>
      <c r="BI84" s="55">
        <f t="shared" si="55"/>
      </c>
      <c r="BJ84" s="54">
        <f t="shared" si="2860"/>
      </c>
      <c r="BK84" s="55">
        <f t="shared" si="57"/>
      </c>
      <c r="BL84" s="54">
        <f t="shared" si="2860"/>
      </c>
      <c r="BM84" s="55">
        <f t="shared" si="59"/>
      </c>
      <c r="BN84" s="54">
        <f t="shared" si="2860"/>
      </c>
      <c r="BO84" s="55">
        <f t="shared" si="61"/>
      </c>
      <c r="BP84" s="54">
        <f t="shared" si="2860"/>
      </c>
      <c r="BQ84" s="55">
        <f t="shared" si="63"/>
      </c>
      <c r="BR84" s="54">
        <f t="shared" si="2600"/>
      </c>
      <c r="BS84" s="55">
        <f t="shared" si="65"/>
      </c>
      <c r="BT84" s="54">
        <f t="shared" si="2600"/>
      </c>
      <c r="BU84" s="55">
        <f t="shared" si="67"/>
      </c>
      <c r="BV84" s="54">
        <f t="shared" si="2600"/>
      </c>
      <c r="BW84" s="55">
        <f t="shared" si="69"/>
      </c>
      <c r="BX84" s="54">
        <f t="shared" si="2600"/>
      </c>
      <c r="BY84" s="55">
        <f t="shared" si="71"/>
      </c>
      <c r="BZ84" s="54">
        <f t="shared" si="2600"/>
      </c>
      <c r="CA84" s="55">
        <f t="shared" si="73"/>
      </c>
      <c r="CB84" s="54">
        <f t="shared" si="2600"/>
      </c>
      <c r="CC84" s="55">
        <f t="shared" si="75"/>
      </c>
      <c r="CD84" s="54">
        <f t="shared" si="2600"/>
      </c>
      <c r="CE84" s="55">
        <f t="shared" si="77"/>
      </c>
      <c r="CF84" s="54">
        <f t="shared" si="2600"/>
      </c>
      <c r="CG84" s="55">
        <f t="shared" si="79"/>
      </c>
      <c r="CH84" s="54">
        <f t="shared" si="2600"/>
      </c>
      <c r="CI84" s="55">
        <f t="shared" si="81"/>
      </c>
      <c r="CJ84" s="54">
        <f t="shared" si="2600"/>
      </c>
      <c r="CK84" s="55">
        <f t="shared" si="83"/>
      </c>
      <c r="CL84" s="54">
        <f t="shared" si="2600"/>
      </c>
      <c r="CM84" s="55">
        <f t="shared" si="85"/>
      </c>
      <c r="CN84" s="54">
        <f t="shared" si="2600"/>
      </c>
      <c r="CO84" s="55">
        <f t="shared" si="87"/>
      </c>
      <c r="CP84" s="54">
        <f t="shared" si="2600"/>
      </c>
      <c r="CQ84" s="55">
        <f t="shared" si="89"/>
      </c>
      <c r="CR84" s="54">
        <f t="shared" si="2600"/>
      </c>
      <c r="CS84" s="55">
        <f t="shared" si="91"/>
      </c>
      <c r="CT84" s="54">
        <f t="shared" si="2600"/>
      </c>
      <c r="CU84" s="55">
        <f t="shared" si="93"/>
      </c>
      <c r="CV84" s="54">
        <f t="shared" si="2600"/>
      </c>
      <c r="CW84" s="55">
        <f t="shared" si="95"/>
      </c>
      <c r="CX84" s="54">
        <f t="shared" si="2600"/>
      </c>
      <c r="CY84" s="55">
        <f t="shared" si="97"/>
      </c>
      <c r="CZ84" s="54">
        <f t="shared" si="2600"/>
      </c>
      <c r="DA84" s="55">
        <f t="shared" si="99"/>
      </c>
      <c r="DB84" s="54">
        <f t="shared" si="2600"/>
      </c>
      <c r="DC84" s="55">
        <f t="shared" si="101"/>
      </c>
      <c r="DD84" s="54">
        <f t="shared" si="2600"/>
      </c>
      <c r="DE84" s="55">
        <f t="shared" si="103"/>
      </c>
      <c r="DF84" s="54">
        <f t="shared" si="2600"/>
      </c>
      <c r="DG84" s="55">
        <f t="shared" si="105"/>
      </c>
      <c r="DH84" s="54">
        <f t="shared" si="2600"/>
      </c>
      <c r="DI84" s="55">
        <f t="shared" si="107"/>
      </c>
      <c r="DJ84" s="54">
        <f t="shared" si="2600"/>
      </c>
      <c r="DK84" s="55">
        <f t="shared" si="109"/>
      </c>
      <c r="DL84" s="54">
        <f t="shared" si="2600"/>
      </c>
      <c r="DM84" s="55">
        <f t="shared" si="111"/>
      </c>
      <c r="DN84" s="54">
        <f t="shared" si="2600"/>
      </c>
      <c r="DO84" s="55">
        <f t="shared" si="113"/>
      </c>
      <c r="DP84" s="54">
        <f t="shared" si="2600"/>
      </c>
      <c r="DQ84" s="55">
        <f t="shared" si="115"/>
      </c>
      <c r="DR84" s="54">
        <f t="shared" si="2600"/>
      </c>
      <c r="DS84" s="55">
        <f t="shared" si="117"/>
      </c>
      <c r="DT84" s="54">
        <f t="shared" si="2600"/>
      </c>
      <c r="DU84" s="55">
        <f t="shared" si="119"/>
      </c>
      <c r="DV84" s="54">
        <f t="shared" si="2600"/>
      </c>
      <c r="DW84" s="55">
        <f t="shared" si="121"/>
      </c>
      <c r="DX84" s="54">
        <f t="shared" si="2600"/>
      </c>
      <c r="DY84" s="55">
        <f t="shared" si="123"/>
      </c>
      <c r="DZ84" s="54">
        <f t="shared" si="2600"/>
      </c>
      <c r="EA84" s="55">
        <f t="shared" si="125"/>
      </c>
      <c r="EB84" s="54">
        <f t="shared" si="110"/>
      </c>
      <c r="EC84" s="55">
        <f t="shared" si="127"/>
      </c>
      <c r="ED84" s="54">
        <f t="shared" si="110"/>
      </c>
      <c r="EE84" s="55">
        <f t="shared" si="129"/>
      </c>
      <c r="EF84" s="54">
        <f t="shared" si="110"/>
      </c>
      <c r="EG84" s="55">
        <f t="shared" si="131"/>
      </c>
      <c r="EH84" s="54">
        <f t="shared" si="110"/>
      </c>
      <c r="EI84" s="55">
        <f t="shared" si="133"/>
      </c>
      <c r="EJ84" s="54">
        <f t="shared" si="110"/>
      </c>
      <c r="EK84" s="55">
        <f t="shared" si="135"/>
      </c>
      <c r="EL84" s="54">
        <f t="shared" si="110"/>
      </c>
      <c r="EM84" s="55">
        <f t="shared" si="137"/>
      </c>
      <c r="EN84" s="54">
        <f t="shared" si="110"/>
      </c>
      <c r="EO84" s="55">
        <f t="shared" si="139"/>
      </c>
      <c r="EP84" s="54">
        <f t="shared" si="110"/>
      </c>
      <c r="EQ84" s="55">
        <f t="shared" si="141"/>
      </c>
      <c r="ER84" s="54">
        <f t="shared" si="142"/>
      </c>
      <c r="ES84" s="55">
        <f t="shared" si="143"/>
      </c>
      <c r="ET84" s="54">
        <f t="shared" si="142"/>
      </c>
      <c r="EU84" s="55">
        <f t="shared" si="145"/>
      </c>
      <c r="EV84" s="54">
        <f t="shared" si="142"/>
      </c>
      <c r="EW84" s="55">
        <f t="shared" si="147"/>
      </c>
      <c r="EX84" s="54">
        <f t="shared" si="142"/>
      </c>
      <c r="EY84" s="55">
        <f t="shared" si="149"/>
      </c>
      <c r="EZ84" s="54">
        <f t="shared" si="142"/>
      </c>
      <c r="FA84" s="55">
        <f t="shared" si="151"/>
      </c>
      <c r="FB84" s="54">
        <f t="shared" si="142"/>
      </c>
      <c r="FC84" s="55">
        <f t="shared" si="153"/>
      </c>
      <c r="FD84" s="54">
        <f t="shared" si="142"/>
      </c>
      <c r="FE84" s="55">
        <f t="shared" si="155"/>
      </c>
      <c r="FF84" s="54">
        <f t="shared" si="142"/>
      </c>
      <c r="FG84" s="55">
        <f t="shared" si="157"/>
      </c>
      <c r="FH84" s="54">
        <f t="shared" si="142"/>
      </c>
      <c r="FI84" s="55">
        <f t="shared" si="159"/>
      </c>
      <c r="FJ84" s="54">
        <f t="shared" si="142"/>
      </c>
      <c r="FK84" s="55">
        <f t="shared" si="161"/>
      </c>
      <c r="FL84" s="54">
        <f t="shared" si="142"/>
      </c>
      <c r="FM84" s="55">
        <f t="shared" si="163"/>
      </c>
      <c r="FN84" s="54">
        <f t="shared" si="142"/>
      </c>
      <c r="FO84" s="55">
        <f t="shared" si="165"/>
      </c>
      <c r="FP84" s="54">
        <f t="shared" si="142"/>
      </c>
      <c r="FQ84" s="55">
        <f t="shared" si="167"/>
      </c>
      <c r="FR84" s="54">
        <f t="shared" si="142"/>
      </c>
      <c r="FS84" s="55">
        <f t="shared" si="169"/>
      </c>
      <c r="FT84" s="54">
        <f t="shared" si="142"/>
      </c>
      <c r="FU84" s="55">
        <f t="shared" si="171"/>
      </c>
      <c r="FV84" s="54">
        <f t="shared" si="142"/>
      </c>
      <c r="FW84" s="55">
        <f t="shared" si="173"/>
      </c>
      <c r="FX84" s="54">
        <f t="shared" si="174"/>
      </c>
      <c r="FY84" s="55">
        <f t="shared" si="175"/>
      </c>
      <c r="FZ84" s="54">
        <f t="shared" si="174"/>
      </c>
      <c r="GA84" s="55">
        <f t="shared" si="177"/>
      </c>
      <c r="GB84" s="54">
        <f t="shared" si="174"/>
      </c>
      <c r="GC84" s="55">
        <f t="shared" si="179"/>
      </c>
      <c r="GD84" s="54">
        <f t="shared" si="174"/>
      </c>
      <c r="GE84" s="55">
        <f t="shared" si="181"/>
      </c>
      <c r="GF84" s="54">
        <f t="shared" si="174"/>
      </c>
      <c r="GG84" s="55">
        <f t="shared" si="183"/>
      </c>
      <c r="GH84" s="54">
        <f t="shared" si="174"/>
      </c>
      <c r="GI84" s="55">
        <f t="shared" si="185"/>
      </c>
      <c r="GJ84" s="54">
        <f t="shared" si="174"/>
      </c>
      <c r="GK84" s="55">
        <f t="shared" si="187"/>
      </c>
      <c r="GL84" s="54">
        <f t="shared" si="174"/>
      </c>
      <c r="GM84" s="55">
        <f t="shared" si="189"/>
      </c>
      <c r="GN84" s="54">
        <f t="shared" si="174"/>
      </c>
      <c r="GO84" s="55">
        <f t="shared" si="191"/>
      </c>
      <c r="GP84" s="54">
        <f t="shared" si="174"/>
      </c>
      <c r="GQ84" s="55">
        <f t="shared" si="193"/>
      </c>
      <c r="GR84" s="54">
        <f t="shared" si="174"/>
      </c>
      <c r="GS84" s="55">
        <f t="shared" si="195"/>
      </c>
      <c r="GT84" s="54">
        <f t="shared" si="174"/>
      </c>
      <c r="GU84" s="55">
        <f t="shared" si="197"/>
      </c>
      <c r="GV84" s="54">
        <f t="shared" si="174"/>
      </c>
      <c r="GW84" s="55">
        <f t="shared" si="199"/>
      </c>
      <c r="GX84" s="54">
        <f t="shared" si="174"/>
      </c>
      <c r="GY84" s="55">
        <f t="shared" si="201"/>
      </c>
      <c r="GZ84" s="54">
        <f t="shared" si="174"/>
      </c>
      <c r="HA84" s="55">
        <f t="shared" si="203"/>
      </c>
      <c r="HB84" s="54">
        <f t="shared" si="174"/>
      </c>
      <c r="HC84" s="55">
        <f t="shared" si="205"/>
      </c>
      <c r="HD84" s="54">
        <f t="shared" si="206"/>
      </c>
      <c r="HE84" s="55">
        <f t="shared" si="207"/>
      </c>
      <c r="HF84" s="54">
        <f t="shared" si="206"/>
      </c>
      <c r="HG84" s="55">
        <f t="shared" si="209"/>
      </c>
      <c r="HH84" s="54">
        <f t="shared" si="206"/>
      </c>
      <c r="HI84" s="55">
        <f t="shared" si="211"/>
      </c>
      <c r="HJ84" s="54">
        <f t="shared" si="206"/>
      </c>
      <c r="HK84" s="55">
        <f t="shared" si="213"/>
      </c>
      <c r="HL84" s="54">
        <f t="shared" si="206"/>
      </c>
      <c r="HM84" s="55">
        <f t="shared" si="215"/>
      </c>
      <c r="HN84" s="54">
        <f t="shared" si="206"/>
      </c>
      <c r="HO84" s="55">
        <f t="shared" si="217"/>
      </c>
      <c r="HP84" s="54">
        <f t="shared" si="206"/>
      </c>
      <c r="HQ84" s="55">
        <f t="shared" si="219"/>
      </c>
      <c r="HR84" s="54">
        <f t="shared" si="206"/>
      </c>
      <c r="HS84" s="55">
        <f t="shared" si="221"/>
      </c>
      <c r="HT84" s="54">
        <f t="shared" si="206"/>
      </c>
      <c r="HU84" s="55">
        <f t="shared" si="223"/>
      </c>
      <c r="HV84" s="54">
        <f t="shared" si="206"/>
      </c>
      <c r="HW84" s="55">
        <f t="shared" si="225"/>
      </c>
      <c r="HX84" s="54">
        <f t="shared" si="206"/>
      </c>
      <c r="HY84" s="55">
        <f t="shared" si="227"/>
      </c>
      <c r="HZ84" s="54">
        <f t="shared" si="206"/>
      </c>
      <c r="IA84" s="55">
        <f t="shared" si="229"/>
      </c>
      <c r="IB84" s="54">
        <f t="shared" si="206"/>
      </c>
      <c r="IC84" s="55">
        <f t="shared" si="231"/>
      </c>
      <c r="ID84" s="54">
        <f t="shared" si="206"/>
      </c>
      <c r="IE84" s="55">
        <f t="shared" si="233"/>
      </c>
      <c r="IF84" s="54">
        <f t="shared" si="206"/>
      </c>
      <c r="IG84" s="55">
        <f t="shared" si="235"/>
      </c>
      <c r="IH84" s="54">
        <f t="shared" si="206"/>
      </c>
      <c r="II84" s="55">
        <f t="shared" si="237"/>
      </c>
      <c r="IJ84" s="54">
        <f t="shared" si="238"/>
      </c>
      <c r="IK84" s="55">
        <f t="shared" si="239"/>
      </c>
      <c r="IL84" s="54">
        <f t="shared" si="238"/>
      </c>
      <c r="IM84" s="55">
        <f t="shared" si="241"/>
      </c>
      <c r="IN84" s="54">
        <f t="shared" si="238"/>
      </c>
      <c r="IO84" s="55">
        <f t="shared" si="243"/>
      </c>
      <c r="IP84" s="54">
        <f t="shared" si="238"/>
      </c>
      <c r="IQ84" s="55">
        <f t="shared" si="245"/>
      </c>
      <c r="IR84" s="54">
        <f t="shared" si="238"/>
      </c>
      <c r="IS84" s="55">
        <f t="shared" si="247"/>
      </c>
      <c r="IT84" s="54">
        <f t="shared" si="238"/>
      </c>
      <c r="IU84" s="55">
        <f t="shared" si="249"/>
      </c>
      <c r="IV84" s="54">
        <f t="shared" si="238"/>
      </c>
      <c r="IW84" s="55">
        <f t="shared" si="251"/>
      </c>
      <c r="IX84" s="54">
        <f t="shared" si="238"/>
      </c>
      <c r="IY84" s="55">
        <f t="shared" si="253"/>
      </c>
      <c r="IZ84" s="54">
        <f t="shared" si="238"/>
      </c>
      <c r="JA84" s="55">
        <f t="shared" si="255"/>
      </c>
      <c r="JB84" s="54">
        <f t="shared" si="238"/>
      </c>
      <c r="JC84" s="55">
        <f t="shared" si="257"/>
      </c>
      <c r="JD84" s="54">
        <f t="shared" si="238"/>
      </c>
      <c r="JE84" s="55">
        <f t="shared" si="259"/>
      </c>
      <c r="JF84" s="54">
        <f t="shared" si="238"/>
      </c>
      <c r="JG84" s="55">
        <f t="shared" si="261"/>
      </c>
      <c r="JH84" s="54">
        <f t="shared" si="238"/>
      </c>
      <c r="JI84" s="55">
        <f t="shared" si="263"/>
      </c>
      <c r="JJ84" s="54">
        <f t="shared" si="238"/>
      </c>
      <c r="JK84" s="55">
        <f t="shared" si="265"/>
      </c>
      <c r="JL84" s="54">
        <f t="shared" si="238"/>
      </c>
      <c r="JM84" s="55">
        <f t="shared" si="267"/>
      </c>
      <c r="JN84" s="54">
        <f t="shared" ref="JN84" si="3119">RIGHT(IFERROR(VLOOKUP($B84,JN$4:JO$71,2,FALSE),""),2)</f>
      </c>
      <c r="JO84" s="55">
        <f t="shared" si="2602"/>
      </c>
      <c r="JP84" s="54">
        <f t="shared" ref="JP84" si="3120">RIGHT(IFERROR(VLOOKUP($B84,JP$4:JQ$71,2,FALSE),""),2)</f>
      </c>
      <c r="JQ84" s="55">
        <f t="shared" si="2602"/>
      </c>
      <c r="JR84" s="54">
        <f t="shared" ref="JR84" si="3121">RIGHT(IFERROR(VLOOKUP($B84,JR$4:JS$71,2,FALSE),""),2)</f>
      </c>
      <c r="JS84" s="55">
        <f t="shared" si="2602"/>
      </c>
      <c r="JT84" s="54">
        <f t="shared" ref="JT84" si="3122">RIGHT(IFERROR(VLOOKUP($B84,JT$4:JU$71,2,FALSE),""),2)</f>
      </c>
      <c r="JU84" s="55">
        <f t="shared" si="2602"/>
      </c>
      <c r="JV84" s="54">
        <f t="shared" ref="JV84" si="3123">RIGHT(IFERROR(VLOOKUP($B84,JV$4:JW$71,2,FALSE),""),2)</f>
      </c>
      <c r="JW84" s="55">
        <f t="shared" si="2602"/>
      </c>
      <c r="JX84" s="54">
        <f t="shared" ref="JX84" si="3124">RIGHT(IFERROR(VLOOKUP($B84,JX$4:JY$71,2,FALSE),""),2)</f>
      </c>
      <c r="JY84" s="55">
        <f t="shared" si="2602"/>
      </c>
      <c r="JZ84" s="54">
        <f t="shared" ref="JZ84" si="3125">RIGHT(IFERROR(VLOOKUP($B84,JZ$4:KA$71,2,FALSE),""),2)</f>
      </c>
      <c r="KA84" s="55">
        <f t="shared" si="2602"/>
      </c>
      <c r="KB84" s="54">
        <f t="shared" ref="KB84" si="3126">RIGHT(IFERROR(VLOOKUP($B84,KB$4:KC$71,2,FALSE),""),2)</f>
      </c>
      <c r="KC84" s="55">
        <f t="shared" si="2602"/>
      </c>
      <c r="KD84" s="54">
        <f t="shared" ref="KD84" si="3127">RIGHT(IFERROR(VLOOKUP($B84,KD$4:KE$71,2,FALSE),""),2)</f>
      </c>
      <c r="KE84" s="55">
        <f t="shared" si="2602"/>
      </c>
      <c r="KF84" s="54">
        <f t="shared" ref="KF84" si="3128">RIGHT(IFERROR(VLOOKUP($B84,KF$4:KG$71,2,FALSE),""),2)</f>
      </c>
      <c r="KG84" s="55">
        <f t="shared" si="2602"/>
      </c>
      <c r="KH84" s="54">
        <f t="shared" ref="KH84" si="3129">RIGHT(IFERROR(VLOOKUP($B84,KH$4:KI$71,2,FALSE),""),2)</f>
      </c>
      <c r="KI84" s="55">
        <f t="shared" si="2602"/>
      </c>
      <c r="KJ84" s="54">
        <f t="shared" ref="KJ84" si="3130">RIGHT(IFERROR(VLOOKUP($B84,KJ$4:KK$71,2,FALSE),""),2)</f>
      </c>
      <c r="KK84" s="55">
        <f t="shared" si="2602"/>
      </c>
      <c r="KL84" s="54">
        <f t="shared" ref="KL84" si="3131">RIGHT(IFERROR(VLOOKUP($B84,KL$4:KM$71,2,FALSE),""),2)</f>
      </c>
      <c r="KM84" s="55">
        <f t="shared" si="2602"/>
      </c>
      <c r="KN84" s="54">
        <f t="shared" ref="KN84" si="3132">RIGHT(IFERROR(VLOOKUP($B84,KN$4:KO$71,2,FALSE),""),2)</f>
      </c>
      <c r="KO84" s="55">
        <f t="shared" si="2602"/>
      </c>
      <c r="KP84" s="54">
        <f t="shared" ref="KP84" si="3133">RIGHT(IFERROR(VLOOKUP($B84,KP$4:KQ$71,2,FALSE),""),2)</f>
      </c>
      <c r="KQ84" s="55">
        <f t="shared" si="2602"/>
      </c>
      <c r="KR84" s="54">
        <f t="shared" ref="KR84" si="3134">RIGHT(IFERROR(VLOOKUP($B84,KR$4:KS$71,2,FALSE),""),2)</f>
      </c>
      <c r="KS84" s="55">
        <f t="shared" si="2602"/>
      </c>
      <c r="KT84" s="54">
        <f t="shared" ref="KT84" si="3135">RIGHT(IFERROR(VLOOKUP($B84,KT$4:KU$71,2,FALSE),""),2)</f>
      </c>
      <c r="KU84" s="55">
        <f t="shared" si="2602"/>
      </c>
      <c r="KV84" s="54">
        <f t="shared" ref="KV84" si="3136">RIGHT(IFERROR(VLOOKUP($B84,KV$4:KW$71,2,FALSE),""),2)</f>
      </c>
      <c r="KW84" s="55">
        <f t="shared" si="2602"/>
      </c>
      <c r="KX84" s="54">
        <f t="shared" ref="KX84" si="3137">RIGHT(IFERROR(VLOOKUP($B84,KX$4:KY$71,2,FALSE),""),2)</f>
      </c>
      <c r="KY84" s="55">
        <f t="shared" si="2602"/>
      </c>
      <c r="KZ84" s="54">
        <f t="shared" ref="KZ84" si="3138">RIGHT(IFERROR(VLOOKUP($B84,KZ$4:LA$71,2,FALSE),""),2)</f>
      </c>
      <c r="LA84" s="55">
        <f t="shared" si="2602"/>
      </c>
      <c r="LB84" s="54">
        <f t="shared" ref="LB84" si="3139">RIGHT(IFERROR(VLOOKUP($B84,LB$4:LC$71,2,FALSE),""),2)</f>
      </c>
      <c r="LC84" s="55">
        <f t="shared" si="2602"/>
      </c>
      <c r="LD84" s="54">
        <f t="shared" ref="LD84" si="3140">RIGHT(IFERROR(VLOOKUP($B84,LD$4:LE$71,2,FALSE),""),2)</f>
      </c>
      <c r="LE84" s="55">
        <f t="shared" si="2602"/>
      </c>
      <c r="LF84" s="54">
        <f t="shared" ref="LF84" si="3141">RIGHT(IFERROR(VLOOKUP($B84,LF$4:LG$71,2,FALSE),""),2)</f>
      </c>
      <c r="LG84" s="55">
        <f t="shared" si="2602"/>
      </c>
      <c r="LH84" s="54">
        <f t="shared" ref="LH84" si="3142">RIGHT(IFERROR(VLOOKUP($B84,LH$4:LI$71,2,FALSE),""),2)</f>
      </c>
      <c r="LI84" s="55">
        <f t="shared" si="2602"/>
      </c>
      <c r="LJ84" s="54">
        <f t="shared" ref="LJ84" si="3143">RIGHT(IFERROR(VLOOKUP($B84,LJ$4:LK$71,2,FALSE),""),2)</f>
      </c>
      <c r="LK84" s="55">
        <f t="shared" si="2602"/>
      </c>
      <c r="LL84" s="54">
        <f t="shared" ref="LL84" si="3144">RIGHT(IFERROR(VLOOKUP($B84,LL$4:LM$71,2,FALSE),""),2)</f>
      </c>
      <c r="LM84" s="55">
        <f t="shared" si="2602"/>
      </c>
      <c r="LN84" s="54">
        <f t="shared" ref="LN84" si="3145">RIGHT(IFERROR(VLOOKUP($B84,LN$4:LO$71,2,FALSE),""),2)</f>
      </c>
      <c r="LO84" s="55">
        <f t="shared" si="2602"/>
      </c>
      <c r="LP84" s="54">
        <f t="shared" ref="LP84" si="3146">RIGHT(IFERROR(VLOOKUP($B84,LP$4:LQ$71,2,FALSE),""),2)</f>
      </c>
      <c r="LQ84" s="55">
        <f t="shared" si="2602"/>
      </c>
      <c r="LR84" s="54">
        <f t="shared" ref="LR84" si="3147">RIGHT(IFERROR(VLOOKUP($B84,LR$4:LS$71,2,FALSE),""),2)</f>
      </c>
      <c r="LS84" s="55">
        <f t="shared" si="2602"/>
      </c>
      <c r="LT84" s="54">
        <f t="shared" ref="LT84" si="3148">RIGHT(IFERROR(VLOOKUP($B84,LT$4:LU$71,2,FALSE),""),2)</f>
      </c>
      <c r="LU84" s="55">
        <f t="shared" si="2602"/>
      </c>
      <c r="LV84" s="54">
        <f t="shared" ref="LV84" si="3149">RIGHT(IFERROR(VLOOKUP($B84,LV$4:LW$71,2,FALSE),""),2)</f>
      </c>
      <c r="LW84" s="55">
        <f t="shared" si="2602"/>
      </c>
      <c r="LX84" s="54">
        <f t="shared" ref="LX84" si="3150">RIGHT(IFERROR(VLOOKUP($B84,LX$4:LY$71,2,FALSE),""),2)</f>
      </c>
      <c r="LY84" s="55">
        <f t="shared" si="2602"/>
      </c>
      <c r="LZ84" s="54">
        <f t="shared" ref="LZ84" si="3151">RIGHT(IFERROR(VLOOKUP($B84,LZ$4:MA$71,2,FALSE),""),2)</f>
      </c>
      <c r="MA84" s="55">
        <f t="shared" si="2371"/>
      </c>
      <c r="MB84" s="54">
        <f t="shared" ref="MB84" si="3152">RIGHT(IFERROR(VLOOKUP($B84,MB$4:MC$71,2,FALSE),""),2)</f>
      </c>
      <c r="MC84" s="55">
        <f t="shared" si="2371"/>
      </c>
      <c r="MD84" s="54">
        <f t="shared" ref="MD84" si="3153">RIGHT(IFERROR(VLOOKUP($B84,MD$4:ME$71,2,FALSE),""),2)</f>
      </c>
      <c r="ME84" s="55">
        <f t="shared" si="2371"/>
      </c>
      <c r="MF84" s="54">
        <f t="shared" ref="MF84" si="3154">RIGHT(IFERROR(VLOOKUP($B84,MF$4:MG$71,2,FALSE),""),2)</f>
      </c>
      <c r="MG84" s="55">
        <f t="shared" si="2371"/>
      </c>
      <c r="MH84" s="54">
        <f t="shared" ref="MH84" si="3155">RIGHT(IFERROR(VLOOKUP($B84,MH$4:MI$71,2,FALSE),""),2)</f>
      </c>
      <c r="MI84" s="55">
        <f t="shared" si="2371"/>
      </c>
      <c r="MJ84" s="54">
        <f t="shared" ref="MJ84" si="3156">RIGHT(IFERROR(VLOOKUP($B84,MJ$4:MK$71,2,FALSE),""),2)</f>
      </c>
      <c r="MK84" s="55">
        <f t="shared" si="2371"/>
      </c>
      <c r="ML84" s="54">
        <f t="shared" ref="ML84" si="3157">RIGHT(IFERROR(VLOOKUP($B84,ML$4:MM$71,2,FALSE),""),2)</f>
      </c>
      <c r="MM84" s="55">
        <f t="shared" si="2371"/>
      </c>
      <c r="MN84" s="54">
        <f t="shared" ref="MN84" si="3158">RIGHT(IFERROR(VLOOKUP($B84,MN$4:MO$71,2,FALSE),""),2)</f>
      </c>
      <c r="MO84" s="55">
        <f t="shared" si="2371"/>
      </c>
      <c r="MP84" s="54">
        <f t="shared" ref="MP84" si="3159">RIGHT(IFERROR(VLOOKUP($B84,MP$4:MQ$71,2,FALSE),""),2)</f>
      </c>
      <c r="MQ84" s="55">
        <f t="shared" si="2371"/>
      </c>
      <c r="MR84" s="54">
        <f t="shared" ref="MR84" si="3160">RIGHT(IFERROR(VLOOKUP($B84,MR$4:MS$71,2,FALSE),""),2)</f>
      </c>
      <c r="MS84" s="55">
        <f t="shared" si="2371"/>
      </c>
      <c r="MT84" s="54">
        <f t="shared" ref="MT84" si="3161">RIGHT(IFERROR(VLOOKUP($B84,MT$4:MU$71,2,FALSE),""),2)</f>
      </c>
      <c r="MU84" s="55">
        <f t="shared" si="2371"/>
      </c>
      <c r="MV84" s="54">
        <f t="shared" ref="MV84" si="3162">RIGHT(IFERROR(VLOOKUP($B84,MV$4:MW$71,2,FALSE),""),2)</f>
      </c>
      <c r="MW84" s="55">
        <f t="shared" si="2371"/>
      </c>
      <c r="MX84" s="54">
        <f t="shared" ref="MX84" si="3163">RIGHT(IFERROR(VLOOKUP($B84,MX$4:MY$71,2,FALSE),""),2)</f>
      </c>
      <c r="MY84" s="55">
        <f t="shared" si="2371"/>
      </c>
      <c r="MZ84" s="54">
        <f t="shared" ref="MZ84" si="3164">RIGHT(IFERROR(VLOOKUP($B84,MZ$4:NA$71,2,FALSE),""),2)</f>
      </c>
      <c r="NA84" s="55">
        <f t="shared" si="2371"/>
      </c>
      <c r="NB84" s="54">
        <f t="shared" ref="NB84" si="3165">RIGHT(IFERROR(VLOOKUP($B84,NB$4:NC$71,2,FALSE),""),2)</f>
      </c>
      <c r="NC84" s="55">
        <f t="shared" si="2371"/>
      </c>
      <c r="ND84" s="54">
        <f t="shared" ref="ND84" si="3166">RIGHT(IFERROR(VLOOKUP($B84,ND$4:NE$71,2,FALSE),""),2)</f>
      </c>
      <c r="NE84" s="55">
        <f t="shared" si="2371"/>
      </c>
      <c r="NF84" s="54">
        <f t="shared" ref="NF84" si="3167">RIGHT(IFERROR(VLOOKUP($B84,NF$4:NG$71,2,FALSE),""),2)</f>
      </c>
      <c r="NG84" s="55">
        <f t="shared" si="2371"/>
      </c>
      <c r="NH84" s="54">
        <f t="shared" ref="NH84" si="3168">RIGHT(IFERROR(VLOOKUP($B84,NH$4:NI$71,2,FALSE),""),2)</f>
      </c>
      <c r="NI84" s="55">
        <f t="shared" si="2371"/>
      </c>
      <c r="NJ84" s="54">
        <f t="shared" ref="NJ84" si="3169">RIGHT(IFERROR(VLOOKUP($B84,NJ$4:NK$71,2,FALSE),""),2)</f>
      </c>
      <c r="NK84" s="55">
        <f t="shared" si="2371"/>
      </c>
      <c r="NL84" s="54">
        <f t="shared" ref="NL84" si="3170">RIGHT(IFERROR(VLOOKUP($B84,NL$4:NM$71,2,FALSE),""),2)</f>
      </c>
      <c r="NM84" s="55">
        <f t="shared" si="2371"/>
      </c>
      <c r="NN84" s="54">
        <f t="shared" ref="NN84" si="3171">RIGHT(IFERROR(VLOOKUP($B84,NN$4:NO$71,2,FALSE),""),2)</f>
      </c>
      <c r="NO84" s="55">
        <f t="shared" si="2371"/>
      </c>
      <c r="NP84" s="54">
        <f t="shared" ref="NP84" si="3172">RIGHT(IFERROR(VLOOKUP($B84,NP$4:NQ$71,2,FALSE),""),2)</f>
      </c>
      <c r="NQ84" s="55">
        <f t="shared" si="2371"/>
      </c>
      <c r="NR84" s="54">
        <f t="shared" ref="NR84" si="3173">RIGHT(IFERROR(VLOOKUP($B84,NR$4:NS$71,2,FALSE),""),2)</f>
      </c>
      <c r="NS84" s="55">
        <f t="shared" si="2371"/>
      </c>
      <c r="NT84" s="54">
        <f t="shared" ref="NT84" si="3174">RIGHT(IFERROR(VLOOKUP($B84,NT$4:NU$71,2,FALSE),""),2)</f>
      </c>
      <c r="NU84" s="55">
        <f t="shared" si="2371"/>
      </c>
      <c r="NV84" s="54">
        <f t="shared" ref="NV84" si="3175">RIGHT(IFERROR(VLOOKUP($B84,NV$4:NW$71,2,FALSE),""),2)</f>
      </c>
      <c r="NW84" s="55">
        <f t="shared" si="2371"/>
      </c>
      <c r="NX84" s="54">
        <f t="shared" ref="NX84" si="3176">RIGHT(IFERROR(VLOOKUP($B84,NX$4:NY$71,2,FALSE),""),2)</f>
      </c>
      <c r="NY84" s="55">
        <f t="shared" si="2371"/>
      </c>
      <c r="NZ84" s="54">
        <f t="shared" ref="NZ84" si="3177">RIGHT(IFERROR(VLOOKUP($B84,NZ$4:OA$71,2,FALSE),""),2)</f>
      </c>
      <c r="OA84" s="55">
        <f t="shared" si="2371"/>
      </c>
      <c r="OB84" s="54">
        <f t="shared" ref="OB84" si="3178">RIGHT(IFERROR(VLOOKUP($B84,OB$4:OC$71,2,FALSE),""),2)</f>
      </c>
      <c r="OC84" s="55">
        <f t="shared" si="2371"/>
      </c>
      <c r="OD84" s="54">
        <f t="shared" ref="OD84" si="3179">RIGHT(IFERROR(VLOOKUP($B84,OD$4:OE$71,2,FALSE),""),2)</f>
      </c>
      <c r="OE84" s="55">
        <f t="shared" si="2371"/>
      </c>
      <c r="OF84" s="54">
        <f t="shared" ref="OF84" si="3180">RIGHT(IFERROR(VLOOKUP($B84,OF$4:OG$71,2,FALSE),""),2)</f>
      </c>
      <c r="OG84" s="55">
        <f t="shared" si="2371"/>
      </c>
      <c r="OH84" s="54">
        <f t="shared" ref="OH84" si="3181">RIGHT(IFERROR(VLOOKUP($B84,OH$4:OI$71,2,FALSE),""),2)</f>
      </c>
      <c r="OI84" s="55">
        <f t="shared" si="2371"/>
      </c>
      <c r="OJ84" s="54">
        <f t="shared" ref="OJ84" si="3182">RIGHT(IFERROR(VLOOKUP($B84,OJ$4:OK$71,2,FALSE),""),2)</f>
      </c>
      <c r="OK84" s="55">
        <f t="shared" si="2404"/>
      </c>
      <c r="OL84" s="54">
        <f t="shared" ref="OL84" si="3183">RIGHT(IFERROR(VLOOKUP($B84,OL$4:OM$71,2,FALSE),""),2)</f>
      </c>
      <c r="OM84" s="55">
        <f t="shared" si="2404"/>
      </c>
      <c r="ON84" s="54">
        <f t="shared" ref="ON84" si="3184">RIGHT(IFERROR(VLOOKUP($B84,ON$4:OO$71,2,FALSE),""),2)</f>
      </c>
      <c r="OO84" s="55">
        <f t="shared" si="2404"/>
      </c>
      <c r="OP84" s="54">
        <f t="shared" ref="OP84" si="3185">RIGHT(IFERROR(VLOOKUP($B84,OP$4:OQ$71,2,FALSE),""),2)</f>
      </c>
      <c r="OQ84" s="55">
        <f t="shared" si="2404"/>
      </c>
      <c r="OR84" s="54">
        <f t="shared" ref="OR84" si="3186">RIGHT(IFERROR(VLOOKUP($B84,OR$4:OS$71,2,FALSE),""),2)</f>
      </c>
      <c r="OS84" s="55">
        <f t="shared" si="2404"/>
      </c>
      <c r="OT84" s="54">
        <f t="shared" ref="OT84" si="3187">RIGHT(IFERROR(VLOOKUP($B84,OT$4:OU$71,2,FALSE),""),2)</f>
      </c>
      <c r="OU84" s="55">
        <f t="shared" si="2404"/>
      </c>
      <c r="OV84" s="54">
        <f t="shared" ref="OV84" si="3188">RIGHT(IFERROR(VLOOKUP($B84,OV$4:OW$71,2,FALSE),""),2)</f>
      </c>
      <c r="OW84" s="55">
        <f t="shared" si="2404"/>
      </c>
      <c r="OX84" s="54">
        <f t="shared" ref="OX84" si="3189">RIGHT(IFERROR(VLOOKUP($B84,OX$4:OY$71,2,FALSE),""),2)</f>
      </c>
      <c r="OY84" s="55">
        <f t="shared" si="2404"/>
      </c>
      <c r="OZ84" s="54">
        <f t="shared" ref="OZ84" si="3190">RIGHT(IFERROR(VLOOKUP($B84,OZ$4:PA$71,2,FALSE),""),2)</f>
      </c>
      <c r="PA84" s="55">
        <f t="shared" si="2404"/>
      </c>
      <c r="PB84" s="54">
        <f t="shared" ref="PB84" si="3191">RIGHT(IFERROR(VLOOKUP($B84,PB$4:PC$71,2,FALSE),""),2)</f>
      </c>
      <c r="PC84" s="55">
        <f t="shared" si="2404"/>
      </c>
      <c r="PD84" s="54">
        <f t="shared" ref="PD84" si="3192">RIGHT(IFERROR(VLOOKUP($B84,PD$4:PE$71,2,FALSE),""),2)</f>
      </c>
      <c r="PE84" s="55">
        <f t="shared" si="2404"/>
      </c>
      <c r="PF84" s="54">
        <f t="shared" ref="PF84" si="3193">RIGHT(IFERROR(VLOOKUP($B84,PF$4:PG$71,2,FALSE),""),2)</f>
      </c>
      <c r="PG84" s="55">
        <f t="shared" si="2404"/>
      </c>
      <c r="PH84" s="54">
        <f t="shared" ref="PH84" si="3194">RIGHT(IFERROR(VLOOKUP($B84,PH$4:PI$71,2,FALSE),""),2)</f>
      </c>
      <c r="PI84" s="55">
        <f t="shared" si="2404"/>
      </c>
      <c r="PJ84" s="54">
        <f t="shared" ref="PJ84" si="3195">RIGHT(IFERROR(VLOOKUP($B84,PJ$4:PK$71,2,FALSE),""),2)</f>
      </c>
      <c r="PK84" s="55">
        <f t="shared" si="2404"/>
      </c>
      <c r="PL84" s="54">
        <f t="shared" ref="PL84" si="3196">RIGHT(IFERROR(VLOOKUP($B84,PL$4:PM$71,2,FALSE),""),2)</f>
      </c>
      <c r="PM84" s="55">
        <f t="shared" si="2404"/>
      </c>
      <c r="PN84" s="54">
        <f t="shared" ref="PN84" si="3197">RIGHT(IFERROR(VLOOKUP($B84,PN$4:PO$71,2,FALSE),""),2)</f>
      </c>
      <c r="PO84" s="55">
        <f t="shared" si="2404"/>
      </c>
      <c r="PP84" s="54">
        <f t="shared" ref="PP84" si="3198">RIGHT(IFERROR(VLOOKUP($B84,PP$4:PQ$71,2,FALSE),""),2)</f>
      </c>
      <c r="PQ84" s="55">
        <f t="shared" si="2404"/>
      </c>
      <c r="PR84" s="54">
        <f t="shared" ref="PR84" si="3199">RIGHT(IFERROR(VLOOKUP($B84,PR$4:PS$71,2,FALSE),""),2)</f>
      </c>
      <c r="PS84" s="55">
        <f t="shared" si="2404"/>
      </c>
      <c r="PT84" s="54">
        <f t="shared" ref="PT84" si="3200">RIGHT(IFERROR(VLOOKUP($B84,PT$4:PU$71,2,FALSE),""),2)</f>
      </c>
      <c r="PU84" s="55">
        <f t="shared" si="2404"/>
      </c>
      <c r="PV84" s="54">
        <f t="shared" ref="PV84" si="3201">RIGHT(IFERROR(VLOOKUP($B84,PV$4:PW$71,2,FALSE),""),2)</f>
      </c>
      <c r="PW84" s="55">
        <f t="shared" si="2404"/>
      </c>
      <c r="PX84" s="54">
        <f t="shared" ref="PX84" si="3202">RIGHT(IFERROR(VLOOKUP($B84,PX$4:PY$71,2,FALSE),""),2)</f>
      </c>
      <c r="PY84" s="55">
        <f t="shared" si="2404"/>
      </c>
      <c r="PZ84" s="54">
        <f t="shared" ref="PZ84" si="3203">RIGHT(IFERROR(VLOOKUP($B84,PZ$4:QA$71,2,FALSE),""),2)</f>
      </c>
      <c r="QA84" s="55">
        <f t="shared" si="2404"/>
      </c>
      <c r="QB84" s="54">
        <f t="shared" ref="QB84" si="3204">RIGHT(IFERROR(VLOOKUP($B84,QB$4:QC$71,2,FALSE),""),2)</f>
      </c>
      <c r="QC84" s="55">
        <f t="shared" si="2404"/>
      </c>
      <c r="QD84" s="54">
        <f t="shared" ref="QD84" si="3205">RIGHT(IFERROR(VLOOKUP($B84,QD$4:QE$71,2,FALSE),""),2)</f>
      </c>
      <c r="QE84" s="55">
        <f t="shared" si="2404"/>
      </c>
      <c r="QF84" s="54">
        <f t="shared" ref="QF84" si="3206">RIGHT(IFERROR(VLOOKUP($B84,QF$4:QG$71,2,FALSE),""),2)</f>
      </c>
      <c r="QG84" s="55">
        <f t="shared" si="2404"/>
      </c>
      <c r="QH84" s="54">
        <f t="shared" ref="QH84" si="3207">RIGHT(IFERROR(VLOOKUP($B84,QH$4:QI$71,2,FALSE),""),2)</f>
      </c>
      <c r="QI84" s="55">
        <f t="shared" si="2404"/>
      </c>
      <c r="QJ84" s="54">
        <f t="shared" ref="QJ84" si="3208">RIGHT(IFERROR(VLOOKUP($B84,QJ$4:QK$71,2,FALSE),""),2)</f>
      </c>
      <c r="QK84" s="55">
        <f t="shared" si="2404"/>
      </c>
      <c r="QL84" s="54">
        <f t="shared" ref="QL84" si="3209">RIGHT(IFERROR(VLOOKUP($B84,QL$4:QM$71,2,FALSE),""),2)</f>
      </c>
      <c r="QM84" s="55">
        <f t="shared" si="2404"/>
      </c>
      <c r="QN84" s="54">
        <f t="shared" ref="QN84" si="3210">RIGHT(IFERROR(VLOOKUP($B84,QN$4:QO$71,2,FALSE),""),2)</f>
      </c>
      <c r="QO84" s="55">
        <f t="shared" si="2404"/>
      </c>
      <c r="QP84" s="54">
        <f t="shared" ref="QP84" si="3211">RIGHT(IFERROR(VLOOKUP($B84,QP$4:QQ$71,2,FALSE),""),2)</f>
      </c>
      <c r="QQ84" s="55">
        <f t="shared" si="2404"/>
      </c>
      <c r="QR84" s="54">
        <f t="shared" ref="QR84" si="3212">RIGHT(IFERROR(VLOOKUP($B84,QR$4:QS$71,2,FALSE),""),2)</f>
      </c>
      <c r="QS84" s="55">
        <f t="shared" si="2404"/>
      </c>
      <c r="QT84" s="54">
        <f t="shared" ref="QT84" si="3213">RIGHT(IFERROR(VLOOKUP($B84,QT$4:QU$71,2,FALSE),""),2)</f>
      </c>
      <c r="QU84" s="55">
        <f t="shared" si="2404"/>
      </c>
      <c r="QV84" s="54">
        <f t="shared" ref="QV84" si="3214">RIGHT(IFERROR(VLOOKUP($B84,QV$4:QW$71,2,FALSE),""),2)</f>
      </c>
      <c r="QW84" s="55">
        <f t="shared" si="2150"/>
      </c>
      <c r="QX84" s="54">
        <f t="shared" ref="QX84" si="3215">RIGHT(IFERROR(VLOOKUP($B84,QX$4:QY$71,2,FALSE),""),2)</f>
      </c>
      <c r="QY84" s="55">
        <f t="shared" si="2150"/>
      </c>
      <c r="QZ84" s="54">
        <f t="shared" ref="QZ84" si="3216">RIGHT(IFERROR(VLOOKUP($B84,QZ$4:RA$71,2,FALSE),""),2)</f>
      </c>
      <c r="RA84" s="55">
        <f t="shared" si="2150"/>
      </c>
      <c r="RB84" s="54">
        <f t="shared" ref="RB84" si="3217">RIGHT(IFERROR(VLOOKUP($B84,RB$4:RC$71,2,FALSE),""),2)</f>
      </c>
      <c r="RC84" s="55">
        <f t="shared" si="2150"/>
      </c>
      <c r="RD84" s="54">
        <f t="shared" ref="RD84" si="3218">RIGHT(IFERROR(VLOOKUP($B84,RD$4:RE$71,2,FALSE),""),2)</f>
      </c>
      <c r="RE84" s="55">
        <f t="shared" si="2150"/>
      </c>
      <c r="RF84" s="54">
        <f t="shared" ref="RF84" si="3219">RIGHT(IFERROR(VLOOKUP($B84,RF$4:RG$71,2,FALSE),""),2)</f>
      </c>
      <c r="RG84" s="55">
        <f t="shared" si="2150"/>
      </c>
      <c r="RH84" s="54">
        <f t="shared" ref="RH84" si="3220">RIGHT(IFERROR(VLOOKUP($B84,RH$4:RI$71,2,FALSE),""),2)</f>
      </c>
      <c r="RI84" s="55">
        <f t="shared" si="2150"/>
      </c>
      <c r="RJ84" s="54">
        <f t="shared" ref="RJ84" si="3221">RIGHT(IFERROR(VLOOKUP($B84,RJ$4:RK$71,2,FALSE),""),2)</f>
      </c>
      <c r="RK84" s="55">
        <f t="shared" si="342"/>
      </c>
      <c r="RL84" s="54">
        <f t="shared" ref="RL84" si="3222">RIGHT(IFERROR(VLOOKUP($B84,RL$4:RM$71,2,FALSE),""),2)</f>
      </c>
      <c r="RM84" s="55">
        <f t="shared" si="2445"/>
      </c>
      <c r="RN84" s="54">
        <f t="shared" ref="RN84" si="3223">RIGHT(IFERROR(VLOOKUP($B84,RN$4:RO$71,2,FALSE),""),2)</f>
      </c>
      <c r="RO84" s="55">
        <f t="shared" si="2445"/>
      </c>
      <c r="RP84" s="54">
        <f t="shared" ref="RP84" si="3224">RIGHT(IFERROR(VLOOKUP($B84,RP$4:RQ$71,2,FALSE),""),2)</f>
      </c>
      <c r="RQ84" s="55">
        <f t="shared" si="2445"/>
      </c>
      <c r="RR84" s="54">
        <f t="shared" ref="RR84" si="3225">RIGHT(IFERROR(VLOOKUP($B84,RR$4:RS$71,2,FALSE),""),2)</f>
      </c>
      <c r="RS84" s="55">
        <f t="shared" si="2445"/>
      </c>
      <c r="RT84" s="54">
        <f t="shared" ref="RT84" si="3226">RIGHT(IFERROR(VLOOKUP($B84,RT$4:RU$71,2,FALSE),""),2)</f>
      </c>
      <c r="RU84" s="55">
        <f t="shared" si="2445"/>
      </c>
      <c r="RV84" s="54">
        <f t="shared" ref="RV84" si="3227">RIGHT(IFERROR(VLOOKUP($B84,RV$4:RW$71,2,FALSE),""),2)</f>
      </c>
      <c r="RW84" s="55">
        <f t="shared" si="2445"/>
      </c>
      <c r="RX84" s="54">
        <f t="shared" ref="RX84" si="3228">RIGHT(IFERROR(VLOOKUP($B84,RX$4:RY$71,2,FALSE),""),2)</f>
      </c>
      <c r="RY84" s="55">
        <f t="shared" si="2445"/>
      </c>
      <c r="RZ84" s="54">
        <f t="shared" ref="RZ84" si="3229">RIGHT(IFERROR(VLOOKUP($B84,RZ$4:SA$71,2,FALSE),""),2)</f>
      </c>
      <c r="SA84" s="55">
        <f t="shared" si="2445"/>
      </c>
      <c r="SB84" s="54">
        <f t="shared" ref="SB84" si="3230">RIGHT(IFERROR(VLOOKUP($B84,SB$4:SC$71,2,FALSE),""),2)</f>
      </c>
      <c r="SC84" s="55">
        <f t="shared" si="2445"/>
      </c>
      <c r="SD84" s="54">
        <f t="shared" ref="SD84" si="3231">RIGHT(IFERROR(VLOOKUP($B84,SD$4:SE$71,2,FALSE),""),2)</f>
      </c>
      <c r="SE84" s="55">
        <f t="shared" si="2445"/>
      </c>
      <c r="SF84" s="54">
        <f t="shared" ref="SF84" si="3232">RIGHT(IFERROR(VLOOKUP($B84,SF$4:SG$71,2,FALSE),""),2)</f>
      </c>
      <c r="SG84" s="55">
        <f t="shared" si="2445"/>
      </c>
      <c r="SH84" s="54">
        <f t="shared" ref="SH84" si="3233">RIGHT(IFERROR(VLOOKUP($B84,SH$4:SI$71,2,FALSE),""),2)</f>
      </c>
      <c r="SI84" s="55">
        <f t="shared" si="2445"/>
      </c>
      <c r="SJ84" s="54">
        <f t="shared" ref="SJ84" si="3234">RIGHT(IFERROR(VLOOKUP($B84,SJ$4:SK$71,2,FALSE),""),2)</f>
      </c>
      <c r="SK84" s="55">
        <f t="shared" si="2445"/>
      </c>
      <c r="SL84" s="54">
        <f t="shared" ref="SL84" si="3235">RIGHT(IFERROR(VLOOKUP($B84,SL$4:SM$71,2,FALSE),""),2)</f>
      </c>
      <c r="SM84" s="55">
        <f t="shared" si="2445"/>
      </c>
      <c r="SN84" s="54">
        <f t="shared" ref="SN84" si="3236">RIGHT(IFERROR(VLOOKUP($B84,SN$4:SO$71,2,FALSE),""),2)</f>
      </c>
      <c r="SO84" s="55">
        <f t="shared" si="2445"/>
      </c>
      <c r="SP84" s="54">
        <f t="shared" ref="SP84" si="3237">RIGHT(IFERROR(VLOOKUP($B84,SP$4:SQ$71,2,FALSE),""),2)</f>
      </c>
      <c r="SQ84" s="55">
        <f t="shared" si="2445"/>
      </c>
      <c r="SR84" s="54">
        <f t="shared" ref="SR84" si="3238">RIGHT(IFERROR(VLOOKUP($B84,SR$4:SS$71,2,FALSE),""),2)</f>
      </c>
      <c r="SS84" s="55">
        <f t="shared" si="2445"/>
      </c>
      <c r="ST84" s="54">
        <f t="shared" ref="ST84" si="3239">RIGHT(IFERROR(VLOOKUP($B84,ST$4:SU$71,2,FALSE),""),2)</f>
      </c>
      <c r="SU84" s="55">
        <f t="shared" si="2445"/>
      </c>
      <c r="SV84" s="54">
        <f t="shared" ref="SV84" si="3240">RIGHT(IFERROR(VLOOKUP($B84,SV$4:SW$71,2,FALSE),""),2)</f>
      </c>
      <c r="SW84" s="55">
        <f t="shared" si="2445"/>
      </c>
      <c r="SX84" s="54">
        <f t="shared" ref="SX84" si="3241">RIGHT(IFERROR(VLOOKUP($B84,SX$4:SY$71,2,FALSE),""),2)</f>
      </c>
      <c r="SY84" s="55">
        <f t="shared" si="2445"/>
      </c>
      <c r="SZ84" s="54">
        <f t="shared" ref="SZ84" si="3242">RIGHT(IFERROR(VLOOKUP($B84,SZ$4:TA$71,2,FALSE),""),2)</f>
      </c>
      <c r="TA84" s="55">
        <f t="shared" si="2445"/>
      </c>
      <c r="TB84" s="54">
        <f t="shared" ref="TB84" si="3243">RIGHT(IFERROR(VLOOKUP($B84,TB$4:TC$71,2,FALSE),""),2)</f>
      </c>
      <c r="TC84" s="55">
        <f t="shared" si="2445"/>
      </c>
      <c r="TD84" s="54">
        <f t="shared" ref="TD84" si="3244">RIGHT(IFERROR(VLOOKUP($B84,TD$4:TE$71,2,FALSE),""),2)</f>
      </c>
      <c r="TE84" s="55">
        <f t="shared" si="2445"/>
      </c>
      <c r="TF84" s="54">
        <f t="shared" ref="TF84" si="3245">RIGHT(IFERROR(VLOOKUP($B84,TF$4:TG$71,2,FALSE),""),2)</f>
      </c>
      <c r="TG84" s="55">
        <f t="shared" si="2445"/>
      </c>
      <c r="TH84" s="54">
        <f t="shared" ref="TH84" si="3246">RIGHT(IFERROR(VLOOKUP($B84,TH$4:TI$71,2,FALSE),""),2)</f>
      </c>
      <c r="TI84" s="55">
        <f t="shared" si="2445"/>
      </c>
      <c r="TJ84" s="54">
        <f t="shared" ref="TJ84" si="3247">RIGHT(IFERROR(VLOOKUP($B84,TJ$4:TK$71,2,FALSE),""),2)</f>
      </c>
      <c r="TK84" s="55">
        <f t="shared" si="2445"/>
      </c>
      <c r="TL84" s="54">
        <f t="shared" ref="TL84" si="3248">RIGHT(IFERROR(VLOOKUP($B84,TL$4:TM$71,2,FALSE),""),2)</f>
      </c>
      <c r="TM84" s="55">
        <f t="shared" si="2445"/>
      </c>
      <c r="TN84" s="54">
        <f t="shared" ref="TN84" si="3249">RIGHT(IFERROR(VLOOKUP($B84,TN$4:TO$71,2,FALSE),""),2)</f>
      </c>
      <c r="TO84" s="55">
        <f t="shared" si="2445"/>
      </c>
      <c r="TP84" s="54">
        <f t="shared" ref="TP84" si="3250">RIGHT(IFERROR(VLOOKUP($B84,TP$4:TQ$71,2,FALSE),""),2)</f>
      </c>
      <c r="TQ84" s="55">
        <f t="shared" si="2445"/>
      </c>
      <c r="TR84" s="54">
        <f t="shared" ref="TR84" si="3251">RIGHT(IFERROR(VLOOKUP($B84,TR$4:TS$71,2,FALSE),""),2)</f>
      </c>
      <c r="TS84" s="55">
        <f t="shared" si="2445"/>
      </c>
      <c r="TT84" s="54">
        <f t="shared" ref="TT84" si="3252">RIGHT(IFERROR(VLOOKUP($B84,TT$4:TU$71,2,FALSE),""),2)</f>
      </c>
      <c r="TU84" s="55">
        <f t="shared" si="2445"/>
      </c>
      <c r="TV84" s="54">
        <f t="shared" ref="TV84" si="3253">RIGHT(IFERROR(VLOOKUP($B84,TV$4:TW$71,2,FALSE),""),2)</f>
      </c>
      <c r="TW84" s="55">
        <f t="shared" si="2445"/>
      </c>
      <c r="TX84" s="54">
        <f t="shared" ref="TX84" si="3254">RIGHT(IFERROR(VLOOKUP($B84,TX$4:TY$71,2,FALSE),""),2)</f>
      </c>
      <c r="TY84" s="55">
        <f t="shared" si="2215"/>
      </c>
      <c r="TZ84" s="54">
        <f t="shared" ref="TZ84" si="3255">RIGHT(IFERROR(VLOOKUP($B84,TZ$4:UA$71,2,FALSE),""),2)</f>
      </c>
      <c r="UA84" s="55">
        <f t="shared" si="2215"/>
      </c>
      <c r="UB84" s="54">
        <f t="shared" ref="UB84" si="3256">RIGHT(IFERROR(VLOOKUP($B84,UB$4:UC$71,2,FALSE),""),2)</f>
      </c>
      <c r="UC84" s="55">
        <f t="shared" si="2215"/>
      </c>
      <c r="UD84" s="54">
        <f t="shared" ref="UD84" si="3257">RIGHT(IFERROR(VLOOKUP($B84,UD$4:UE$71,2,FALSE),""),2)</f>
      </c>
      <c r="UE84" s="55">
        <f t="shared" si="2215"/>
      </c>
      <c r="UF84" s="54">
        <f t="shared" ref="UF84" si="3258">RIGHT(IFERROR(VLOOKUP($B84,UF$4:UG$71,2,FALSE),""),2)</f>
      </c>
      <c r="UG84" s="55">
        <f t="shared" si="2215"/>
      </c>
      <c r="UH84" s="54">
        <f t="shared" ref="UH84" si="3259">RIGHT(IFERROR(VLOOKUP($B84,UH$4:UI$71,2,FALSE),""),2)</f>
      </c>
      <c r="UI84" s="55">
        <f t="shared" si="2215"/>
      </c>
      <c r="UJ84" s="54">
        <f t="shared" ref="UJ84" si="3260">RIGHT(IFERROR(VLOOKUP($B84,UJ$4:UK$71,2,FALSE),""),2)</f>
      </c>
      <c r="UK84" s="55">
        <f t="shared" si="2215"/>
      </c>
      <c r="UL84" s="54">
        <f t="shared" ref="UL84" si="3261">RIGHT(IFERROR(VLOOKUP($B84,UL$4:UM$71,2,FALSE),""),2)</f>
      </c>
      <c r="UM84" s="55">
        <f t="shared" si="2215"/>
      </c>
      <c r="UN84" s="54">
        <f t="shared" ref="UN84" si="3262">RIGHT(IFERROR(VLOOKUP($B84,UN$4:UO$71,2,FALSE),""),2)</f>
      </c>
      <c r="UO84" s="55">
        <f t="shared" si="2215"/>
      </c>
      <c r="UP84" s="54">
        <f t="shared" ref="UP84" si="3263">RIGHT(IFERROR(VLOOKUP($B84,UP$4:UQ$71,2,FALSE),""),2)</f>
      </c>
      <c r="UQ84" s="55">
        <f t="shared" si="2215"/>
      </c>
      <c r="UR84" s="54">
        <f t="shared" ref="UR84" si="3264">RIGHT(IFERROR(VLOOKUP($B84,UR$4:US$71,2,FALSE),""),2)</f>
      </c>
      <c r="US84" s="55">
        <f t="shared" si="2215"/>
      </c>
      <c r="UT84" s="54">
        <f t="shared" ref="UT84" si="3265">RIGHT(IFERROR(VLOOKUP($B84,UT$4:UU$71,2,FALSE),""),2)</f>
      </c>
      <c r="UU84" s="55">
        <f t="shared" si="2215"/>
      </c>
      <c r="UV84" s="54">
        <f t="shared" ref="UV84" si="3266">RIGHT(IFERROR(VLOOKUP($B84,UV$4:UW$71,2,FALSE),""),2)</f>
      </c>
      <c r="UW84" s="55">
        <f t="shared" si="2215"/>
      </c>
      <c r="UX84" s="54">
        <f t="shared" ref="UX84" si="3267">RIGHT(IFERROR(VLOOKUP($B84,UX$4:UY$71,2,FALSE),""),2)</f>
      </c>
      <c r="UY84" s="55">
        <f t="shared" si="2215"/>
      </c>
      <c r="UZ84" s="54">
        <f t="shared" ref="UZ84" si="3268">RIGHT(IFERROR(VLOOKUP($B84,UZ$4:VA$71,2,FALSE),""),2)</f>
      </c>
      <c r="VA84" s="55">
        <f t="shared" si="2215"/>
      </c>
      <c r="VB84" s="54">
        <f t="shared" ref="VB84" si="3269">RIGHT(IFERROR(VLOOKUP($B84,VB$4:VC$71,2,FALSE),""),2)</f>
      </c>
      <c r="VC84" s="55">
        <f t="shared" si="2215"/>
      </c>
      <c r="VD84" s="54">
        <f t="shared" ref="VD84" si="3270">RIGHT(IFERROR(VLOOKUP($B84,VD$4:VE$71,2,FALSE),""),2)</f>
      </c>
      <c r="VE84" s="55">
        <f t="shared" si="2215"/>
      </c>
      <c r="VF84" s="54">
        <f t="shared" ref="VF84" si="3271">RIGHT(IFERROR(VLOOKUP($B84,VF$4:VG$71,2,FALSE),""),2)</f>
      </c>
      <c r="VG84" s="55">
        <f t="shared" si="2215"/>
      </c>
      <c r="VH84" s="54">
        <f t="shared" ref="VH84" si="3272">RIGHT(IFERROR(VLOOKUP($B84,VH$4:VI$71,2,FALSE),""),2)</f>
      </c>
      <c r="VI84" s="55">
        <f t="shared" si="2215"/>
      </c>
      <c r="VJ84" s="54">
        <f t="shared" ref="VJ84" si="3273">RIGHT(IFERROR(VLOOKUP($B84,VJ$4:VK$71,2,FALSE),""),2)</f>
      </c>
      <c r="VK84" s="55">
        <f t="shared" si="2215"/>
      </c>
      <c r="VL84" s="54">
        <f t="shared" ref="VL84" si="3274">RIGHT(IFERROR(VLOOKUP($B84,VL$4:VM$71,2,FALSE),""),2)</f>
      </c>
      <c r="VM84" s="55">
        <f t="shared" si="2215"/>
      </c>
      <c r="VN84" s="54">
        <f t="shared" ref="VN84" si="3275">RIGHT(IFERROR(VLOOKUP($B84,VN$4:VO$71,2,FALSE),""),2)</f>
      </c>
      <c r="VO84" s="55">
        <f t="shared" si="2215"/>
      </c>
      <c r="VP84" s="54">
        <f t="shared" ref="VP84" si="3276">RIGHT(IFERROR(VLOOKUP($B84,VP$4:VQ$71,2,FALSE),""),2)</f>
      </c>
      <c r="VQ84" s="55">
        <f t="shared" si="2215"/>
      </c>
      <c r="VR84" s="54">
        <f t="shared" ref="VR84" si="3277">RIGHT(IFERROR(VLOOKUP($B84,VR$4:VS$71,2,FALSE),""),2)</f>
      </c>
      <c r="VS84" s="55">
        <f t="shared" si="2215"/>
      </c>
      <c r="VT84" s="54">
        <f t="shared" ref="VT84" si="3278">RIGHT(IFERROR(VLOOKUP($B84,VT$4:VU$71,2,FALSE),""),2)</f>
      </c>
      <c r="VU84" s="55">
        <f t="shared" si="2215"/>
      </c>
      <c r="VV84" s="54">
        <f t="shared" ref="VV84" si="3279">RIGHT(IFERROR(VLOOKUP($B84,VV$4:VW$71,2,FALSE),""),2)</f>
      </c>
      <c r="VW84" s="55">
        <f t="shared" si="2215"/>
      </c>
      <c r="VX84" s="54">
        <f t="shared" ref="VX84" si="3280">RIGHT(IFERROR(VLOOKUP($B84,VX$4:VY$71,2,FALSE),""),2)</f>
      </c>
      <c r="VY84" s="55">
        <f t="shared" si="2215"/>
      </c>
      <c r="VZ84" s="54">
        <f t="shared" ref="VZ84" si="3281">RIGHT(IFERROR(VLOOKUP($B84,VZ$4:WA$71,2,FALSE),""),2)</f>
      </c>
      <c r="WA84" s="55">
        <f t="shared" si="2215"/>
      </c>
      <c r="WB84" s="54">
        <f t="shared" ref="WB84" si="3282">RIGHT(IFERROR(VLOOKUP($B84,WB$4:WC$71,2,FALSE),""),2)</f>
      </c>
      <c r="WC84" s="55">
        <f t="shared" si="2215"/>
      </c>
      <c r="WD84" s="54">
        <f t="shared" ref="WD84" si="3283">RIGHT(IFERROR(VLOOKUP($B84,WD$4:WE$71,2,FALSE),""),2)</f>
      </c>
      <c r="WE84" s="55">
        <f t="shared" si="2215"/>
      </c>
      <c r="WF84" s="54">
        <f t="shared" ref="WF84" si="3284">RIGHT(IFERROR(VLOOKUP($B84,WF$4:WG$71,2,FALSE),""),2)</f>
      </c>
      <c r="WG84" s="55">
        <f t="shared" si="2215"/>
      </c>
      <c r="WH84" s="54">
        <f t="shared" ref="WH84" si="3285">RIGHT(IFERROR(VLOOKUP($B84,WH$4:WI$71,2,FALSE),""),2)</f>
      </c>
      <c r="WI84" s="55">
        <f t="shared" si="408"/>
      </c>
      <c r="WJ84" s="54">
        <f t="shared" ref="WJ84" si="3286">RIGHT(IFERROR(VLOOKUP($B84,WJ$4:WK$71,2,FALSE),""),2)</f>
      </c>
      <c r="WK84" s="55">
        <f t="shared" si="2510"/>
      </c>
      <c r="WL84" s="54">
        <f t="shared" ref="WL84" si="3287">RIGHT(IFERROR(VLOOKUP($B84,WL$4:WM$71,2,FALSE),""),2)</f>
      </c>
      <c r="WM84" s="55">
        <f t="shared" si="2510"/>
      </c>
      <c r="WN84" s="54">
        <f t="shared" ref="WN84" si="3288">RIGHT(IFERROR(VLOOKUP($B84,WN$4:WO$71,2,FALSE),""),2)</f>
      </c>
      <c r="WO84" s="55">
        <f t="shared" si="2510"/>
      </c>
      <c r="WP84" s="54">
        <f t="shared" ref="WP84" si="3289">RIGHT(IFERROR(VLOOKUP($B84,WP$4:WQ$71,2,FALSE),""),2)</f>
      </c>
      <c r="WQ84" s="55">
        <f t="shared" si="2510"/>
      </c>
      <c r="WR84" s="54">
        <f t="shared" ref="WR84" si="3290">RIGHT(IFERROR(VLOOKUP($B84,WR$4:WS$71,2,FALSE),""),2)</f>
      </c>
      <c r="WS84" s="55">
        <f t="shared" si="2510"/>
      </c>
      <c r="WT84" s="54">
        <f t="shared" ref="WT84" si="3291">RIGHT(IFERROR(VLOOKUP($B84,WT$4:WU$71,2,FALSE),""),2)</f>
      </c>
      <c r="WU84" s="55">
        <f t="shared" si="2510"/>
      </c>
      <c r="WV84" s="54">
        <f t="shared" ref="WV84" si="3292">RIGHT(IFERROR(VLOOKUP($B84,WV$4:WW$71,2,FALSE),""),2)</f>
      </c>
      <c r="WW84" s="55">
        <f t="shared" si="2510"/>
      </c>
      <c r="WX84" s="54">
        <f t="shared" ref="WX84" si="3293">RIGHT(IFERROR(VLOOKUP($B84,WX$4:WY$71,2,FALSE),""),2)</f>
      </c>
      <c r="WY84" s="55">
        <f t="shared" si="2510"/>
      </c>
      <c r="WZ84" s="54">
        <f t="shared" ref="WZ84" si="3294">RIGHT(IFERROR(VLOOKUP($B84,WZ$4:XA$71,2,FALSE),""),2)</f>
      </c>
      <c r="XA84" s="55">
        <f t="shared" si="2510"/>
      </c>
      <c r="XB84" s="54">
        <f t="shared" ref="XB84" si="3295">RIGHT(IFERROR(VLOOKUP($B84,XB$4:XC$71,2,FALSE),""),2)</f>
      </c>
      <c r="XC84" s="55">
        <f t="shared" si="2510"/>
      </c>
      <c r="XD84" s="54">
        <f t="shared" ref="XD84" si="3296">RIGHT(IFERROR(VLOOKUP($B84,XD$4:XE$71,2,FALSE),""),2)</f>
      </c>
      <c r="XE84" s="55">
        <f t="shared" si="2510"/>
      </c>
      <c r="XF84" s="54">
        <f t="shared" ref="XF84" si="3297">RIGHT(IFERROR(VLOOKUP($B84,XF$4:XG$71,2,FALSE),""),2)</f>
      </c>
      <c r="XG84" s="55">
        <f t="shared" si="2510"/>
      </c>
      <c r="XH84" s="54">
        <f t="shared" ref="XH84" si="3298">RIGHT(IFERROR(VLOOKUP($B84,XH$4:XI$71,2,FALSE),""),2)</f>
      </c>
      <c r="XI84" s="55">
        <f t="shared" si="2510"/>
      </c>
      <c r="XJ84" s="54">
        <f t="shared" ref="XJ84" si="3299">RIGHT(IFERROR(VLOOKUP($B84,XJ$4:XK$71,2,FALSE),""),2)</f>
      </c>
      <c r="XK84" s="55">
        <f t="shared" si="2510"/>
      </c>
      <c r="XL84" s="54">
        <f t="shared" ref="XL84" si="3300">RIGHT(IFERROR(VLOOKUP($B84,XL$4:XM$71,2,FALSE),""),2)</f>
      </c>
      <c r="XM84" s="55">
        <f t="shared" si="2510"/>
      </c>
      <c r="XN84" s="54">
        <f t="shared" ref="XN84" si="3301">RIGHT(IFERROR(VLOOKUP($B84,XN$4:XO$71,2,FALSE),""),2)</f>
      </c>
      <c r="XO84" s="55">
        <f t="shared" si="2510"/>
      </c>
      <c r="XP84" s="54">
        <f t="shared" ref="XP84" si="3302">RIGHT(IFERROR(VLOOKUP($B84,XP$4:XQ$71,2,FALSE),""),2)</f>
      </c>
      <c r="XQ84" s="55">
        <f t="shared" si="2510"/>
      </c>
      <c r="XR84" s="54">
        <f t="shared" ref="XR84" si="3303">RIGHT(IFERROR(VLOOKUP($B84,XR$4:XS$71,2,FALSE),""),2)</f>
      </c>
      <c r="XS84" s="55">
        <f t="shared" si="2510"/>
      </c>
      <c r="XT84" s="54">
        <f t="shared" ref="XT84" si="3304">RIGHT(IFERROR(VLOOKUP($B84,XT$4:XU$71,2,FALSE),""),2)</f>
      </c>
      <c r="XU84" s="55">
        <f t="shared" si="2510"/>
      </c>
      <c r="XV84" s="54">
        <f t="shared" ref="XV84" si="3305">RIGHT(IFERROR(VLOOKUP($B84,XV$4:XW$71,2,FALSE),""),2)</f>
      </c>
      <c r="XW84" s="55">
        <f t="shared" si="2510"/>
      </c>
      <c r="XX84" s="54">
        <f t="shared" ref="XX84" si="3306">RIGHT(IFERROR(VLOOKUP($B84,XX$4:XY$71,2,FALSE),""),2)</f>
      </c>
      <c r="XY84" s="55">
        <f t="shared" si="2510"/>
      </c>
      <c r="XZ84" s="54">
        <f t="shared" ref="XZ84" si="3307">RIGHT(IFERROR(VLOOKUP($B84,XZ$4:YA$71,2,FALSE),""),2)</f>
      </c>
      <c r="YA84" s="55">
        <f t="shared" si="2510"/>
      </c>
      <c r="YB84" s="54">
        <f t="shared" ref="YB84" si="3308">RIGHT(IFERROR(VLOOKUP($B84,YB$4:YC$71,2,FALSE),""),2)</f>
      </c>
      <c r="YC84" s="55">
        <f t="shared" si="2510"/>
      </c>
      <c r="YD84" s="54">
        <f t="shared" ref="YD84" si="3309">RIGHT(IFERROR(VLOOKUP($B84,YD$4:YE$71,2,FALSE),""),2)</f>
      </c>
      <c r="YE84" s="55">
        <f t="shared" si="2510"/>
      </c>
      <c r="YF84" s="54">
        <f t="shared" ref="YF84" si="3310">RIGHT(IFERROR(VLOOKUP($B84,YF$4:YG$71,2,FALSE),""),2)</f>
      </c>
      <c r="YG84" s="55">
        <f t="shared" si="2510"/>
      </c>
      <c r="YH84" s="54">
        <f t="shared" ref="YH84" si="3311">RIGHT(IFERROR(VLOOKUP($B84,YH$4:YI$71,2,FALSE),""),2)</f>
      </c>
      <c r="YI84" s="55">
        <f t="shared" si="2510"/>
      </c>
      <c r="YJ84" s="54">
        <f t="shared" ref="YJ84" si="3312">RIGHT(IFERROR(VLOOKUP($B84,YJ$4:YK$71,2,FALSE),""),2)</f>
      </c>
      <c r="YK84" s="55">
        <f t="shared" si="2510"/>
      </c>
      <c r="YL84" s="54">
        <f t="shared" ref="YL84" si="3313">RIGHT(IFERROR(VLOOKUP($B84,YL$4:YM$71,2,FALSE),""),2)</f>
      </c>
      <c r="YM84" s="55">
        <f t="shared" si="2510"/>
      </c>
      <c r="YN84" s="54">
        <f t="shared" ref="YN84" si="3314">RIGHT(IFERROR(VLOOKUP($B84,YN$4:YO$71,2,FALSE),""),2)</f>
      </c>
      <c r="YO84" s="55">
        <f t="shared" si="2510"/>
      </c>
      <c r="YP84" s="54">
        <f t="shared" ref="YP84" si="3315">RIGHT(IFERROR(VLOOKUP($B84,YP$4:YQ$71,2,FALSE),""),2)</f>
      </c>
      <c r="YQ84" s="55">
        <f t="shared" si="2510"/>
      </c>
      <c r="YR84" s="54">
        <f t="shared" ref="YR84" si="3316">RIGHT(IFERROR(VLOOKUP($B84,YR$4:YS$71,2,FALSE),""),2)</f>
      </c>
      <c r="YS84" s="55">
        <f t="shared" si="2510"/>
      </c>
      <c r="YT84" s="54">
        <f t="shared" ref="YT84" si="3317">RIGHT(IFERROR(VLOOKUP($B84,YT$4:YU$71,2,FALSE),""),2)</f>
      </c>
      <c r="YU84" s="55">
        <f t="shared" si="2510"/>
      </c>
      <c r="YV84" s="54">
        <f t="shared" ref="YV84" si="3318">RIGHT(IFERROR(VLOOKUP($B84,YV$4:YW$71,2,FALSE),""),2)</f>
      </c>
      <c r="YW84" s="55">
        <f t="shared" si="2280"/>
      </c>
      <c r="YX84" s="54">
        <f t="shared" ref="YX84" si="3319">RIGHT(IFERROR(VLOOKUP($B84,YX$4:YY$71,2,FALSE),""),2)</f>
      </c>
      <c r="YY84" s="55">
        <f t="shared" si="2280"/>
      </c>
      <c r="YZ84" s="54">
        <f t="shared" ref="YZ84" si="3320">RIGHT(IFERROR(VLOOKUP($B84,YZ$4:ZA$71,2,FALSE),""),2)</f>
      </c>
      <c r="ZA84" s="55">
        <f t="shared" si="2280"/>
      </c>
      <c r="ZB84" s="54">
        <f t="shared" ref="ZB84" si="3321">RIGHT(IFERROR(VLOOKUP($B84,ZB$4:ZC$71,2,FALSE),""),2)</f>
      </c>
      <c r="ZC84" s="55">
        <f t="shared" si="2280"/>
      </c>
      <c r="ZD84" s="54">
        <f t="shared" ref="ZD84" si="3322">RIGHT(IFERROR(VLOOKUP($B84,ZD$4:ZE$71,2,FALSE),""),2)</f>
      </c>
      <c r="ZE84" s="55">
        <f t="shared" si="2280"/>
      </c>
      <c r="ZF84" s="54">
        <f t="shared" ref="ZF84" si="3323">RIGHT(IFERROR(VLOOKUP($B84,ZF$4:ZG$71,2,FALSE),""),2)</f>
      </c>
      <c r="ZG84" s="55">
        <f t="shared" si="2280"/>
      </c>
      <c r="ZH84" s="54">
        <f t="shared" ref="ZH84" si="3324">RIGHT(IFERROR(VLOOKUP($B84,ZH$4:ZI$71,2,FALSE),""),2)</f>
      </c>
      <c r="ZI84" s="55">
        <f t="shared" si="2280"/>
      </c>
      <c r="ZJ84" s="54">
        <f t="shared" ref="ZJ84" si="3325">RIGHT(IFERROR(VLOOKUP($B84,ZJ$4:ZK$71,2,FALSE),""),2)</f>
      </c>
      <c r="ZK84" s="55">
        <f t="shared" si="2280"/>
      </c>
      <c r="ZL84" s="54">
        <f t="shared" ref="ZL84" si="3326">RIGHT(IFERROR(VLOOKUP($B84,ZL$4:ZM$71,2,FALSE),""),2)</f>
      </c>
      <c r="ZM84" s="55">
        <f t="shared" si="2280"/>
      </c>
      <c r="ZN84" s="54">
        <f t="shared" ref="ZN84" si="3327">RIGHT(IFERROR(VLOOKUP($B84,ZN$4:ZO$71,2,FALSE),""),2)</f>
      </c>
      <c r="ZO84" s="55">
        <f t="shared" si="2280"/>
      </c>
      <c r="ZP84" s="54">
        <f t="shared" ref="ZP84" si="3328">RIGHT(IFERROR(VLOOKUP($B84,ZP$4:ZQ$71,2,FALSE),""),2)</f>
      </c>
      <c r="ZQ84" s="55">
        <f t="shared" si="2280"/>
      </c>
      <c r="ZR84" s="54">
        <f t="shared" ref="ZR84" si="3329">RIGHT(IFERROR(VLOOKUP($B84,ZR$4:ZS$71,2,FALSE),""),2)</f>
      </c>
      <c r="ZS84" s="55">
        <f t="shared" si="2280"/>
      </c>
      <c r="ZT84" s="54">
        <f t="shared" ref="ZT84" si="3330">RIGHT(IFERROR(VLOOKUP($B84,ZT$4:ZU$71,2,FALSE),""),2)</f>
      </c>
      <c r="ZU84" s="55">
        <f t="shared" si="2280"/>
      </c>
      <c r="ZV84" s="54">
        <f t="shared" ref="ZV84" si="3331">RIGHT(IFERROR(VLOOKUP($B84,ZV$4:ZW$71,2,FALSE),""),2)</f>
      </c>
      <c r="ZW84" s="55">
        <f t="shared" si="2280"/>
      </c>
      <c r="ZX84" s="54">
        <f t="shared" ref="ZX84" si="3332">RIGHT(IFERROR(VLOOKUP($B84,ZX$4:ZY$71,2,FALSE),""),2)</f>
      </c>
      <c r="ZY84" s="55">
        <f t="shared" si="2280"/>
      </c>
      <c r="ZZ84" s="54">
        <f t="shared" ref="ZZ84" si="3333">RIGHT(IFERROR(VLOOKUP($B84,ZZ$4:AAA$71,2,FALSE),""),2)</f>
      </c>
      <c r="AAA84" s="55">
        <f t="shared" si="2280"/>
      </c>
      <c r="AAB84" s="54">
        <f t="shared" ref="AAB84" si="3334">RIGHT(IFERROR(VLOOKUP($B84,AAB$4:AAC$71,2,FALSE),""),2)</f>
      </c>
      <c r="AAC84" s="55">
        <f t="shared" si="2280"/>
      </c>
      <c r="AAD84" s="54">
        <f t="shared" ref="AAD84" si="3335">RIGHT(IFERROR(VLOOKUP($B84,AAD$4:AAE$71,2,FALSE),""),2)</f>
      </c>
      <c r="AAE84" s="55">
        <f t="shared" si="2280"/>
      </c>
      <c r="AAF84" s="54">
        <f t="shared" ref="AAF84" si="3336">RIGHT(IFERROR(VLOOKUP($B84,AAF$4:AAG$71,2,FALSE),""),2)</f>
      </c>
      <c r="AAG84" s="55">
        <f t="shared" si="2280"/>
      </c>
      <c r="AAH84" s="54">
        <f t="shared" ref="AAH84" si="3337">RIGHT(IFERROR(VLOOKUP($B84,AAH$4:AAI$71,2,FALSE),""),2)</f>
      </c>
      <c r="AAI84" s="55">
        <f t="shared" si="2280"/>
      </c>
      <c r="AAJ84" s="54">
        <f t="shared" ref="AAJ84" si="3338">RIGHT(IFERROR(VLOOKUP($B84,AAJ$4:AAK$71,2,FALSE),""),2)</f>
      </c>
      <c r="AAK84" s="55">
        <f t="shared" si="2280"/>
      </c>
      <c r="AAL84" s="54">
        <f t="shared" ref="AAL84" si="3339">RIGHT(IFERROR(VLOOKUP($B84,AAL$4:AAM$71,2,FALSE),""),2)</f>
      </c>
      <c r="AAM84" s="55">
        <f t="shared" si="2280"/>
      </c>
      <c r="AAN84" s="54">
        <f t="shared" ref="AAN84" si="3340">RIGHT(IFERROR(VLOOKUP($B84,AAN$4:AAO$71,2,FALSE),""),2)</f>
      </c>
      <c r="AAO84" s="55">
        <f t="shared" si="2280"/>
      </c>
      <c r="AAP84" s="54">
        <f t="shared" ref="AAP84" si="3341">RIGHT(IFERROR(VLOOKUP($B84,AAP$4:AAQ$71,2,FALSE),""),2)</f>
      </c>
      <c r="AAQ84" s="55">
        <f t="shared" si="2280"/>
      </c>
      <c r="AAR84" s="54">
        <f t="shared" ref="AAR84" si="3342">RIGHT(IFERROR(VLOOKUP($B84,AAR$4:AAS$71,2,FALSE),""),2)</f>
      </c>
      <c r="AAS84" s="55">
        <f t="shared" si="2280"/>
      </c>
      <c r="AAT84" s="54">
        <f t="shared" ref="AAT84" si="3343">RIGHT(IFERROR(VLOOKUP($B84,AAT$4:AAU$71,2,FALSE),""),2)</f>
      </c>
      <c r="AAU84" s="55">
        <f t="shared" si="2280"/>
      </c>
      <c r="AAV84" s="54">
        <f t="shared" ref="AAV84" si="3344">RIGHT(IFERROR(VLOOKUP($B84,AAV$4:AAW$71,2,FALSE),""),2)</f>
      </c>
      <c r="AAW84" s="55">
        <f t="shared" si="2280"/>
      </c>
      <c r="AAX84" s="54">
        <f t="shared" ref="AAX84" si="3345">RIGHT(IFERROR(VLOOKUP($B84,AAX$4:AAY$71,2,FALSE),""),2)</f>
      </c>
      <c r="AAY84" s="55">
        <f t="shared" si="2280"/>
      </c>
      <c r="AAZ84" s="54">
        <f t="shared" ref="AAZ84" si="3346">RIGHT(IFERROR(VLOOKUP($B84,AAZ$4:ABA$71,2,FALSE),""),2)</f>
      </c>
      <c r="ABA84" s="55">
        <f t="shared" si="2280"/>
      </c>
      <c r="ABB84" s="54">
        <f t="shared" ref="ABB84" si="3347">RIGHT(IFERROR(VLOOKUP($B84,ABB$4:ABC$71,2,FALSE),""),2)</f>
      </c>
      <c r="ABC84" s="55">
        <f t="shared" si="2280"/>
      </c>
      <c r="ABD84" s="54">
        <f t="shared" ref="ABD84" si="3348">RIGHT(IFERROR(VLOOKUP($B84,ABD$4:ABE$71,2,FALSE),""),2)</f>
      </c>
      <c r="ABE84" s="55">
        <f t="shared" si="2280"/>
      </c>
      <c r="ABF84" s="54">
        <f t="shared" ref="ABF84" si="3349">RIGHT(IFERROR(VLOOKUP($B84,ABF$4:ABG$71,2,FALSE),""),2)</f>
      </c>
      <c r="ABG84" s="55">
        <f t="shared" si="474"/>
      </c>
      <c r="ABH84" s="54">
        <f t="shared" ref="ABH84" si="3350">RIGHT(IFERROR(VLOOKUP($B84,ABH$4:ABI$71,2,FALSE),""),2)</f>
      </c>
      <c r="ABI84" s="55">
        <f t="shared" si="3093"/>
      </c>
      <c r="ABJ84" s="54">
        <f t="shared" ref="ABJ84" si="3351">RIGHT(IFERROR(VLOOKUP($B84,ABJ$4:ABK$71,2,FALSE),""),2)</f>
      </c>
      <c r="ABK84" s="55">
        <f t="shared" si="3093"/>
      </c>
      <c r="ABL84" s="54">
        <f t="shared" ref="ABL84" si="3352">RIGHT(IFERROR(VLOOKUP($B84,ABL$4:ABM$71,2,FALSE),""),2)</f>
      </c>
      <c r="ABM84" s="55">
        <f t="shared" si="3093"/>
      </c>
      <c r="ABN84" s="54">
        <f t="shared" ref="ABN84" si="3353">RIGHT(IFERROR(VLOOKUP($B84,ABN$4:ABO$71,2,FALSE),""),2)</f>
      </c>
      <c r="ABO84" s="55">
        <f t="shared" si="3093"/>
      </c>
      <c r="ABP84" s="54">
        <f t="shared" ref="ABP84" si="3354">RIGHT(IFERROR(VLOOKUP($B84,ABP$4:ABQ$71,2,FALSE),""),2)</f>
      </c>
      <c r="ABQ84" s="55">
        <f t="shared" si="3093"/>
      </c>
      <c r="ABR84" s="54">
        <f t="shared" ref="ABR84" si="3355">RIGHT(IFERROR(VLOOKUP($B84,ABR$4:ABS$71,2,FALSE),""),2)</f>
      </c>
      <c r="ABS84" s="55">
        <f t="shared" si="3093"/>
      </c>
      <c r="ABT84" s="54">
        <f t="shared" ref="ABT84" si="3356">RIGHT(IFERROR(VLOOKUP($B84,ABT$4:ABU$71,2,FALSE),""),2)</f>
      </c>
      <c r="ABU84" s="55">
        <f t="shared" si="3093"/>
      </c>
      <c r="ABV84" s="54">
        <f t="shared" ref="ABV84" si="3357">RIGHT(IFERROR(VLOOKUP($B84,ABV$4:ABW$71,2,FALSE),""),2)</f>
      </c>
      <c r="ABW84" s="55">
        <f t="shared" si="3093"/>
      </c>
      <c r="ABX84" s="54">
        <f t="shared" ref="ABX84" si="3358">RIGHT(IFERROR(VLOOKUP($B84,ABX$4:ABY$71,2,FALSE),""),2)</f>
      </c>
      <c r="ABY84" s="55">
        <f t="shared" si="3093"/>
      </c>
      <c r="ABZ84" s="54">
        <f t="shared" ref="ABZ84" si="3359">RIGHT(IFERROR(VLOOKUP($B84,ABZ$4:ACA$71,2,FALSE),""),2)</f>
      </c>
      <c r="ACA84" s="55">
        <f t="shared" si="3093"/>
      </c>
      <c r="ACB84" s="54">
        <f t="shared" ref="ACB84" si="3360">RIGHT(IFERROR(VLOOKUP($B84,ACB$4:ACC$71,2,FALSE),""),2)</f>
      </c>
      <c r="ACC84" s="55">
        <f t="shared" si="3093"/>
      </c>
      <c r="ACD84" s="54">
        <f t="shared" ref="ACD84" si="3361">RIGHT(IFERROR(VLOOKUP($B84,ACD$4:ACE$71,2,FALSE),""),2)</f>
      </c>
      <c r="ACE84" s="55">
        <f t="shared" si="3093"/>
      </c>
      <c r="ACF84" s="54">
        <f t="shared" ref="ACF84" si="3362">RIGHT(IFERROR(VLOOKUP($B84,ACF$4:ACG$71,2,FALSE),""),2)</f>
      </c>
      <c r="ACG84" s="55">
        <f t="shared" si="3093"/>
      </c>
      <c r="ACH84" s="54">
        <f t="shared" ref="ACH84" si="3363">RIGHT(IFERROR(VLOOKUP($B84,ACH$4:ACI$71,2,FALSE),""),2)</f>
      </c>
      <c r="ACI84" s="55">
        <f t="shared" si="3093"/>
      </c>
      <c r="ACJ84" s="54">
        <f t="shared" ref="ACJ84" si="3364">RIGHT(IFERROR(VLOOKUP($B84,ACJ$4:ACK$71,2,FALSE),""),2)</f>
      </c>
      <c r="ACK84" s="55">
        <f t="shared" si="3093"/>
      </c>
      <c r="ACL84" s="54">
        <f t="shared" ref="ACL84" si="3365">RIGHT(IFERROR(VLOOKUP($B84,ACL$4:ACM$71,2,FALSE),""),2)</f>
      </c>
      <c r="ACM84" s="55">
        <f t="shared" si="3093"/>
      </c>
      <c r="ACN84" s="54">
        <f t="shared" ref="ACN84" si="3366">RIGHT(IFERROR(VLOOKUP($B84,ACN$4:ACO$71,2,FALSE),""),2)</f>
      </c>
      <c r="ACO84" s="55">
        <f t="shared" si="3093"/>
      </c>
      <c r="ACP84" s="54">
        <f t="shared" ref="ACP84" si="3367">RIGHT(IFERROR(VLOOKUP($B84,ACP$4:ACQ$71,2,FALSE),""),2)</f>
      </c>
      <c r="ACQ84" s="55">
        <f t="shared" si="3093"/>
      </c>
      <c r="ACR84" s="54">
        <f t="shared" ref="ACR84" si="3368">RIGHT(IFERROR(VLOOKUP($B84,ACR$4:ACS$71,2,FALSE),""),2)</f>
      </c>
      <c r="ACS84" s="55">
        <f t="shared" si="3093"/>
      </c>
      <c r="ACT84" s="54">
        <f t="shared" ref="ACT84" si="3369">RIGHT(IFERROR(VLOOKUP($B84,ACT$4:ACU$71,2,FALSE),""),2)</f>
      </c>
      <c r="ACU84" s="55">
        <f t="shared" si="3093"/>
      </c>
      <c r="ACV84" s="54">
        <f t="shared" ref="ACV84" si="3370">RIGHT(IFERROR(VLOOKUP($B84,ACV$4:ACW$71,2,FALSE),""),2)</f>
      </c>
      <c r="ACW84" s="55">
        <f t="shared" si="3093"/>
      </c>
      <c r="ACX84" s="54">
        <f t="shared" ref="ACX84" si="3371">RIGHT(IFERROR(VLOOKUP($B84,ACX$4:ACY$71,2,FALSE),""),2)</f>
      </c>
      <c r="ACY84" s="55">
        <f t="shared" si="3093"/>
      </c>
      <c r="ACZ84" s="54">
        <f t="shared" ref="ACZ84" si="3372">RIGHT(IFERROR(VLOOKUP($B84,ACZ$4:ADA$71,2,FALSE),""),2)</f>
      </c>
      <c r="ADA84" s="55">
        <f t="shared" si="3093"/>
      </c>
      <c r="ADB84" s="54">
        <f t="shared" ref="ADB84" si="3373">RIGHT(IFERROR(VLOOKUP($B84,ADB$4:ADC$71,2,FALSE),""),2)</f>
      </c>
      <c r="ADC84" s="55">
        <f t="shared" si="3093"/>
      </c>
      <c r="ADD84" s="54">
        <f t="shared" ref="ADD84" si="3374">RIGHT(IFERROR(VLOOKUP($B84,ADD$4:ADE$71,2,FALSE),""),2)</f>
      </c>
      <c r="ADE84" s="55">
        <f t="shared" si="3093"/>
      </c>
      <c r="ADF84" s="54">
        <f t="shared" ref="ADF84" si="3375">RIGHT(IFERROR(VLOOKUP($B84,ADF$4:ADG$71,2,FALSE),""),2)</f>
      </c>
      <c r="ADG84" s="55">
        <f t="shared" si="3093"/>
      </c>
    </row>
    <row r="85" spans="1:787" ht="20.25" hidden="1" customHeight="1">
      <c r="A85" s="112">
        <v>13</v>
      </c>
      <c r="B85" s="115">
        <f>学年と名前を結合するシート!D14</f>
      </c>
      <c r="C85" s="113"/>
      <c r="D85" s="54">
        <f t="shared" si="533"/>
      </c>
      <c r="E85" s="55">
        <f t="shared" si="534"/>
      </c>
      <c r="F85" s="54">
        <f t="shared" si="2860"/>
      </c>
      <c r="G85" s="55">
        <f t="shared" si="1"/>
      </c>
      <c r="H85" s="54">
        <f t="shared" si="2860"/>
      </c>
      <c r="I85" s="55">
        <f t="shared" si="3"/>
      </c>
      <c r="J85" s="54">
        <f t="shared" si="2860"/>
      </c>
      <c r="K85" s="55">
        <f t="shared" si="5"/>
      </c>
      <c r="L85" s="54">
        <f t="shared" si="2860"/>
      </c>
      <c r="M85" s="55">
        <f t="shared" si="7"/>
      </c>
      <c r="N85" s="54">
        <f t="shared" si="2860"/>
      </c>
      <c r="O85" s="55">
        <f t="shared" si="9"/>
      </c>
      <c r="P85" s="54">
        <f t="shared" si="2860"/>
      </c>
      <c r="Q85" s="55">
        <f t="shared" si="11"/>
      </c>
      <c r="R85" s="54">
        <f t="shared" si="2860"/>
      </c>
      <c r="S85" s="55">
        <f t="shared" si="13"/>
      </c>
      <c r="T85" s="54">
        <f t="shared" si="2860"/>
      </c>
      <c r="U85" s="55">
        <f t="shared" si="15"/>
      </c>
      <c r="V85" s="54">
        <f t="shared" si="2860"/>
      </c>
      <c r="W85" s="55">
        <f t="shared" si="17"/>
      </c>
      <c r="X85" s="54">
        <f t="shared" si="2860"/>
      </c>
      <c r="Y85" s="55">
        <f t="shared" si="19"/>
      </c>
      <c r="Z85" s="54">
        <f t="shared" si="2860"/>
      </c>
      <c r="AA85" s="55">
        <f t="shared" si="21"/>
      </c>
      <c r="AB85" s="54">
        <f t="shared" si="2860"/>
      </c>
      <c r="AC85" s="55">
        <f t="shared" si="23"/>
      </c>
      <c r="AD85" s="54">
        <f t="shared" si="2860"/>
      </c>
      <c r="AE85" s="55">
        <f t="shared" si="25"/>
      </c>
      <c r="AF85" s="54">
        <f t="shared" si="2860"/>
      </c>
      <c r="AG85" s="55">
        <f t="shared" si="27"/>
      </c>
      <c r="AH85" s="54">
        <f t="shared" si="2860"/>
      </c>
      <c r="AI85" s="55">
        <f t="shared" si="29"/>
      </c>
      <c r="AJ85" s="54">
        <f t="shared" si="2860"/>
      </c>
      <c r="AK85" s="55">
        <f t="shared" si="31"/>
      </c>
      <c r="AL85" s="54">
        <f t="shared" si="2860"/>
      </c>
      <c r="AM85" s="55">
        <f t="shared" si="33"/>
      </c>
      <c r="AN85" s="54">
        <f t="shared" si="2860"/>
      </c>
      <c r="AO85" s="55">
        <f t="shared" si="35"/>
      </c>
      <c r="AP85" s="54">
        <f t="shared" si="2860"/>
      </c>
      <c r="AQ85" s="55">
        <f t="shared" si="37"/>
      </c>
      <c r="AR85" s="54">
        <f t="shared" si="2860"/>
      </c>
      <c r="AS85" s="55">
        <f t="shared" si="39"/>
      </c>
      <c r="AT85" s="54">
        <f t="shared" si="2860"/>
      </c>
      <c r="AU85" s="55">
        <f t="shared" si="41"/>
      </c>
      <c r="AV85" s="54">
        <f t="shared" si="2860"/>
      </c>
      <c r="AW85" s="55">
        <f t="shared" si="43"/>
      </c>
      <c r="AX85" s="54">
        <f t="shared" si="2860"/>
      </c>
      <c r="AY85" s="55">
        <f t="shared" si="45"/>
      </c>
      <c r="AZ85" s="54">
        <f t="shared" si="2860"/>
      </c>
      <c r="BA85" s="55">
        <f t="shared" si="47"/>
      </c>
      <c r="BB85" s="54">
        <f t="shared" si="2860"/>
      </c>
      <c r="BC85" s="55">
        <f t="shared" si="49"/>
      </c>
      <c r="BD85" s="54">
        <f t="shared" si="2860"/>
      </c>
      <c r="BE85" s="55">
        <f t="shared" si="51"/>
      </c>
      <c r="BF85" s="54">
        <f t="shared" si="2860"/>
      </c>
      <c r="BG85" s="55">
        <f t="shared" si="53"/>
      </c>
      <c r="BH85" s="54">
        <f t="shared" si="2860"/>
      </c>
      <c r="BI85" s="55">
        <f t="shared" si="55"/>
      </c>
      <c r="BJ85" s="54">
        <f t="shared" si="2860"/>
      </c>
      <c r="BK85" s="55">
        <f t="shared" si="57"/>
      </c>
      <c r="BL85" s="54">
        <f t="shared" si="2860"/>
      </c>
      <c r="BM85" s="55">
        <f t="shared" si="59"/>
      </c>
      <c r="BN85" s="54">
        <f t="shared" si="2860"/>
      </c>
      <c r="BO85" s="55">
        <f t="shared" si="61"/>
      </c>
      <c r="BP85" s="54">
        <f t="shared" si="2860"/>
      </c>
      <c r="BQ85" s="55">
        <f t="shared" si="63"/>
      </c>
      <c r="BR85" s="54">
        <f t="shared" si="2600"/>
      </c>
      <c r="BS85" s="55">
        <f t="shared" si="65"/>
      </c>
      <c r="BT85" s="54">
        <f t="shared" si="2600"/>
      </c>
      <c r="BU85" s="55">
        <f t="shared" si="67"/>
      </c>
      <c r="BV85" s="54">
        <f t="shared" si="2600"/>
      </c>
      <c r="BW85" s="55">
        <f t="shared" si="69"/>
      </c>
      <c r="BX85" s="54">
        <f t="shared" si="2600"/>
      </c>
      <c r="BY85" s="55">
        <f t="shared" si="71"/>
      </c>
      <c r="BZ85" s="54">
        <f t="shared" si="2600"/>
      </c>
      <c r="CA85" s="55">
        <f t="shared" si="73"/>
      </c>
      <c r="CB85" s="54">
        <f t="shared" si="2600"/>
      </c>
      <c r="CC85" s="55">
        <f t="shared" si="75"/>
      </c>
      <c r="CD85" s="54">
        <f t="shared" si="2600"/>
      </c>
      <c r="CE85" s="55">
        <f t="shared" si="77"/>
      </c>
      <c r="CF85" s="54">
        <f t="shared" si="2600"/>
      </c>
      <c r="CG85" s="55">
        <f t="shared" si="79"/>
      </c>
      <c r="CH85" s="54">
        <f t="shared" si="2600"/>
      </c>
      <c r="CI85" s="55">
        <f t="shared" si="81"/>
      </c>
      <c r="CJ85" s="54">
        <f t="shared" si="2600"/>
      </c>
      <c r="CK85" s="55">
        <f t="shared" si="83"/>
      </c>
      <c r="CL85" s="54">
        <f t="shared" si="2600"/>
      </c>
      <c r="CM85" s="55">
        <f t="shared" si="85"/>
      </c>
      <c r="CN85" s="54">
        <f t="shared" si="2600"/>
      </c>
      <c r="CO85" s="55">
        <f t="shared" si="87"/>
      </c>
      <c r="CP85" s="54">
        <f t="shared" si="2600"/>
      </c>
      <c r="CQ85" s="55">
        <f t="shared" si="89"/>
      </c>
      <c r="CR85" s="54">
        <f t="shared" si="2600"/>
      </c>
      <c r="CS85" s="55">
        <f t="shared" si="91"/>
      </c>
      <c r="CT85" s="54">
        <f t="shared" si="2600"/>
      </c>
      <c r="CU85" s="55">
        <f t="shared" si="93"/>
      </c>
      <c r="CV85" s="54">
        <f t="shared" si="2600"/>
      </c>
      <c r="CW85" s="55">
        <f t="shared" si="95"/>
      </c>
      <c r="CX85" s="54">
        <f t="shared" si="2600"/>
      </c>
      <c r="CY85" s="55">
        <f t="shared" si="97"/>
      </c>
      <c r="CZ85" s="54">
        <f t="shared" si="2600"/>
      </c>
      <c r="DA85" s="55">
        <f t="shared" si="99"/>
      </c>
      <c r="DB85" s="54">
        <f t="shared" si="2600"/>
      </c>
      <c r="DC85" s="55">
        <f t="shared" si="101"/>
      </c>
      <c r="DD85" s="54">
        <f t="shared" si="2600"/>
      </c>
      <c r="DE85" s="55">
        <f t="shared" si="103"/>
      </c>
      <c r="DF85" s="54">
        <f t="shared" si="2600"/>
      </c>
      <c r="DG85" s="55">
        <f t="shared" si="105"/>
      </c>
      <c r="DH85" s="54">
        <f t="shared" si="2600"/>
      </c>
      <c r="DI85" s="55">
        <f t="shared" si="107"/>
      </c>
      <c r="DJ85" s="54">
        <f t="shared" si="2600"/>
      </c>
      <c r="DK85" s="55">
        <f t="shared" si="109"/>
      </c>
      <c r="DL85" s="54">
        <f t="shared" si="2600"/>
      </c>
      <c r="DM85" s="55">
        <f t="shared" si="111"/>
      </c>
      <c r="DN85" s="54">
        <f t="shared" si="2600"/>
      </c>
      <c r="DO85" s="55">
        <f t="shared" si="113"/>
      </c>
      <c r="DP85" s="54">
        <f t="shared" si="2600"/>
      </c>
      <c r="DQ85" s="55">
        <f t="shared" si="115"/>
      </c>
      <c r="DR85" s="54">
        <f t="shared" si="2600"/>
      </c>
      <c r="DS85" s="55">
        <f t="shared" si="117"/>
      </c>
      <c r="DT85" s="54">
        <f t="shared" si="2600"/>
      </c>
      <c r="DU85" s="55">
        <f t="shared" si="119"/>
      </c>
      <c r="DV85" s="54">
        <f t="shared" si="2600"/>
      </c>
      <c r="DW85" s="55">
        <f t="shared" si="121"/>
      </c>
      <c r="DX85" s="54">
        <f t="shared" si="2600"/>
      </c>
      <c r="DY85" s="55">
        <f t="shared" si="123"/>
      </c>
      <c r="DZ85" s="54">
        <f t="shared" si="2600"/>
      </c>
      <c r="EA85" s="55">
        <f t="shared" si="125"/>
      </c>
      <c r="EB85" s="54">
        <f t="shared" si="110"/>
      </c>
      <c r="EC85" s="55">
        <f t="shared" si="127"/>
      </c>
      <c r="ED85" s="54">
        <f t="shared" si="110"/>
      </c>
      <c r="EE85" s="55">
        <f t="shared" si="129"/>
      </c>
      <c r="EF85" s="54">
        <f t="shared" si="110"/>
      </c>
      <c r="EG85" s="55">
        <f t="shared" si="131"/>
      </c>
      <c r="EH85" s="54">
        <f t="shared" si="110"/>
      </c>
      <c r="EI85" s="55">
        <f t="shared" si="133"/>
      </c>
      <c r="EJ85" s="54">
        <f t="shared" si="110"/>
      </c>
      <c r="EK85" s="55">
        <f t="shared" si="135"/>
      </c>
      <c r="EL85" s="54">
        <f t="shared" si="110"/>
      </c>
      <c r="EM85" s="55">
        <f t="shared" si="137"/>
      </c>
      <c r="EN85" s="54">
        <f t="shared" si="110"/>
      </c>
      <c r="EO85" s="55">
        <f t="shared" si="139"/>
      </c>
      <c r="EP85" s="54">
        <f t="shared" si="110"/>
      </c>
      <c r="EQ85" s="55">
        <f t="shared" si="141"/>
      </c>
      <c r="ER85" s="54">
        <f t="shared" si="142"/>
      </c>
      <c r="ES85" s="55">
        <f t="shared" si="143"/>
      </c>
      <c r="ET85" s="54">
        <f t="shared" si="142"/>
      </c>
      <c r="EU85" s="55">
        <f t="shared" si="145"/>
      </c>
      <c r="EV85" s="54">
        <f t="shared" si="142"/>
      </c>
      <c r="EW85" s="55">
        <f t="shared" si="147"/>
      </c>
      <c r="EX85" s="54">
        <f t="shared" si="142"/>
      </c>
      <c r="EY85" s="55">
        <f t="shared" si="149"/>
      </c>
      <c r="EZ85" s="54">
        <f t="shared" si="142"/>
      </c>
      <c r="FA85" s="55">
        <f t="shared" si="151"/>
      </c>
      <c r="FB85" s="54">
        <f t="shared" si="142"/>
      </c>
      <c r="FC85" s="55">
        <f t="shared" si="153"/>
      </c>
      <c r="FD85" s="54">
        <f t="shared" si="142"/>
      </c>
      <c r="FE85" s="55">
        <f t="shared" si="155"/>
      </c>
      <c r="FF85" s="54">
        <f t="shared" si="142"/>
      </c>
      <c r="FG85" s="55">
        <f t="shared" si="157"/>
      </c>
      <c r="FH85" s="54">
        <f t="shared" si="142"/>
      </c>
      <c r="FI85" s="55">
        <f t="shared" si="159"/>
      </c>
      <c r="FJ85" s="54">
        <f t="shared" si="142"/>
      </c>
      <c r="FK85" s="55">
        <f t="shared" si="161"/>
      </c>
      <c r="FL85" s="54">
        <f t="shared" si="142"/>
      </c>
      <c r="FM85" s="55">
        <f t="shared" si="163"/>
      </c>
      <c r="FN85" s="54">
        <f t="shared" si="142"/>
      </c>
      <c r="FO85" s="55">
        <f t="shared" si="165"/>
      </c>
      <c r="FP85" s="54">
        <f t="shared" si="142"/>
      </c>
      <c r="FQ85" s="55">
        <f t="shared" si="167"/>
      </c>
      <c r="FR85" s="54">
        <f t="shared" si="142"/>
      </c>
      <c r="FS85" s="55">
        <f t="shared" si="169"/>
      </c>
      <c r="FT85" s="54">
        <f t="shared" si="142"/>
      </c>
      <c r="FU85" s="55">
        <f t="shared" si="171"/>
      </c>
      <c r="FV85" s="54">
        <f t="shared" si="142"/>
      </c>
      <c r="FW85" s="55">
        <f t="shared" si="173"/>
      </c>
      <c r="FX85" s="54">
        <f t="shared" si="174"/>
      </c>
      <c r="FY85" s="55">
        <f t="shared" si="175"/>
      </c>
      <c r="FZ85" s="54">
        <f t="shared" si="174"/>
      </c>
      <c r="GA85" s="55">
        <f t="shared" si="177"/>
      </c>
      <c r="GB85" s="54">
        <f t="shared" si="174"/>
      </c>
      <c r="GC85" s="55">
        <f t="shared" si="179"/>
      </c>
      <c r="GD85" s="54">
        <f t="shared" si="174"/>
      </c>
      <c r="GE85" s="55">
        <f t="shared" si="181"/>
      </c>
      <c r="GF85" s="54">
        <f t="shared" si="174"/>
      </c>
      <c r="GG85" s="55">
        <f t="shared" si="183"/>
      </c>
      <c r="GH85" s="54">
        <f t="shared" si="174"/>
      </c>
      <c r="GI85" s="55">
        <f t="shared" si="185"/>
      </c>
      <c r="GJ85" s="54">
        <f t="shared" si="174"/>
      </c>
      <c r="GK85" s="55">
        <f t="shared" si="187"/>
      </c>
      <c r="GL85" s="54">
        <f t="shared" si="174"/>
      </c>
      <c r="GM85" s="55">
        <f t="shared" si="189"/>
      </c>
      <c r="GN85" s="54">
        <f t="shared" si="174"/>
      </c>
      <c r="GO85" s="55">
        <f t="shared" si="191"/>
      </c>
      <c r="GP85" s="54">
        <f t="shared" si="174"/>
      </c>
      <c r="GQ85" s="55">
        <f t="shared" si="193"/>
      </c>
      <c r="GR85" s="54">
        <f t="shared" si="174"/>
      </c>
      <c r="GS85" s="55">
        <f t="shared" si="195"/>
      </c>
      <c r="GT85" s="54">
        <f t="shared" si="174"/>
      </c>
      <c r="GU85" s="55">
        <f t="shared" si="197"/>
      </c>
      <c r="GV85" s="54">
        <f t="shared" si="174"/>
      </c>
      <c r="GW85" s="55">
        <f t="shared" si="199"/>
      </c>
      <c r="GX85" s="54">
        <f t="shared" si="174"/>
      </c>
      <c r="GY85" s="55">
        <f t="shared" si="201"/>
      </c>
      <c r="GZ85" s="54">
        <f t="shared" si="174"/>
      </c>
      <c r="HA85" s="55">
        <f t="shared" si="203"/>
      </c>
      <c r="HB85" s="54">
        <f t="shared" si="174"/>
      </c>
      <c r="HC85" s="55">
        <f t="shared" si="205"/>
      </c>
      <c r="HD85" s="54">
        <f t="shared" si="206"/>
      </c>
      <c r="HE85" s="55">
        <f t="shared" si="207"/>
      </c>
      <c r="HF85" s="54">
        <f t="shared" si="206"/>
      </c>
      <c r="HG85" s="55">
        <f t="shared" si="209"/>
      </c>
      <c r="HH85" s="54">
        <f t="shared" si="206"/>
      </c>
      <c r="HI85" s="55">
        <f t="shared" si="211"/>
      </c>
      <c r="HJ85" s="54">
        <f t="shared" si="206"/>
      </c>
      <c r="HK85" s="55">
        <f t="shared" si="213"/>
      </c>
      <c r="HL85" s="54">
        <f t="shared" si="206"/>
      </c>
      <c r="HM85" s="55">
        <f t="shared" si="215"/>
      </c>
      <c r="HN85" s="54">
        <f t="shared" si="206"/>
      </c>
      <c r="HO85" s="55">
        <f t="shared" si="217"/>
      </c>
      <c r="HP85" s="54">
        <f t="shared" si="206"/>
      </c>
      <c r="HQ85" s="55">
        <f t="shared" si="219"/>
      </c>
      <c r="HR85" s="54">
        <f t="shared" si="206"/>
      </c>
      <c r="HS85" s="55">
        <f t="shared" si="221"/>
      </c>
      <c r="HT85" s="54">
        <f t="shared" si="206"/>
      </c>
      <c r="HU85" s="55">
        <f t="shared" si="223"/>
      </c>
      <c r="HV85" s="54">
        <f t="shared" si="206"/>
      </c>
      <c r="HW85" s="55">
        <f t="shared" si="225"/>
      </c>
      <c r="HX85" s="54">
        <f t="shared" si="206"/>
      </c>
      <c r="HY85" s="55">
        <f t="shared" si="227"/>
      </c>
      <c r="HZ85" s="54">
        <f t="shared" si="206"/>
      </c>
      <c r="IA85" s="55">
        <f t="shared" si="229"/>
      </c>
      <c r="IB85" s="54">
        <f t="shared" si="206"/>
      </c>
      <c r="IC85" s="55">
        <f t="shared" si="231"/>
      </c>
      <c r="ID85" s="54">
        <f t="shared" si="206"/>
      </c>
      <c r="IE85" s="55">
        <f t="shared" si="233"/>
      </c>
      <c r="IF85" s="54">
        <f t="shared" si="206"/>
      </c>
      <c r="IG85" s="55">
        <f t="shared" si="235"/>
      </c>
      <c r="IH85" s="54">
        <f t="shared" si="206"/>
      </c>
      <c r="II85" s="55">
        <f t="shared" si="237"/>
      </c>
      <c r="IJ85" s="54">
        <f t="shared" si="238"/>
      </c>
      <c r="IK85" s="55">
        <f t="shared" si="239"/>
      </c>
      <c r="IL85" s="54">
        <f t="shared" si="238"/>
      </c>
      <c r="IM85" s="55">
        <f t="shared" si="241"/>
      </c>
      <c r="IN85" s="54">
        <f t="shared" si="238"/>
      </c>
      <c r="IO85" s="55">
        <f t="shared" si="243"/>
      </c>
      <c r="IP85" s="54">
        <f t="shared" si="238"/>
      </c>
      <c r="IQ85" s="55">
        <f t="shared" si="245"/>
      </c>
      <c r="IR85" s="54">
        <f t="shared" si="238"/>
      </c>
      <c r="IS85" s="55">
        <f t="shared" si="247"/>
      </c>
      <c r="IT85" s="54">
        <f t="shared" si="238"/>
      </c>
      <c r="IU85" s="55">
        <f t="shared" si="249"/>
      </c>
      <c r="IV85" s="54">
        <f t="shared" si="238"/>
      </c>
      <c r="IW85" s="55">
        <f t="shared" si="251"/>
      </c>
      <c r="IX85" s="54">
        <f t="shared" si="238"/>
      </c>
      <c r="IY85" s="55">
        <f t="shared" si="253"/>
      </c>
      <c r="IZ85" s="54">
        <f t="shared" si="238"/>
      </c>
      <c r="JA85" s="55">
        <f t="shared" si="255"/>
      </c>
      <c r="JB85" s="54">
        <f t="shared" si="238"/>
      </c>
      <c r="JC85" s="55">
        <f t="shared" si="257"/>
      </c>
      <c r="JD85" s="54">
        <f t="shared" si="238"/>
      </c>
      <c r="JE85" s="55">
        <f t="shared" si="259"/>
      </c>
      <c r="JF85" s="54">
        <f t="shared" si="238"/>
      </c>
      <c r="JG85" s="55">
        <f t="shared" si="261"/>
      </c>
      <c r="JH85" s="54">
        <f t="shared" si="238"/>
      </c>
      <c r="JI85" s="55">
        <f t="shared" si="263"/>
      </c>
      <c r="JJ85" s="54">
        <f t="shared" si="238"/>
      </c>
      <c r="JK85" s="55">
        <f t="shared" si="265"/>
      </c>
      <c r="JL85" s="54">
        <f t="shared" si="238"/>
      </c>
      <c r="JM85" s="55">
        <f t="shared" si="267"/>
      </c>
      <c r="JN85" s="54">
        <f t="shared" ref="JN85" si="3376">RIGHT(IFERROR(VLOOKUP($B85,JN$4:JO$71,2,FALSE),""),2)</f>
      </c>
      <c r="JO85" s="55">
        <f t="shared" si="2602"/>
      </c>
      <c r="JP85" s="54">
        <f t="shared" ref="JP85" si="3377">RIGHT(IFERROR(VLOOKUP($B85,JP$4:JQ$71,2,FALSE),""),2)</f>
      </c>
      <c r="JQ85" s="55">
        <f t="shared" si="2602"/>
      </c>
      <c r="JR85" s="54">
        <f t="shared" ref="JR85" si="3378">RIGHT(IFERROR(VLOOKUP($B85,JR$4:JS$71,2,FALSE),""),2)</f>
      </c>
      <c r="JS85" s="55">
        <f t="shared" si="2602"/>
      </c>
      <c r="JT85" s="54">
        <f t="shared" ref="JT85" si="3379">RIGHT(IFERROR(VLOOKUP($B85,JT$4:JU$71,2,FALSE),""),2)</f>
      </c>
      <c r="JU85" s="55">
        <f t="shared" si="2602"/>
      </c>
      <c r="JV85" s="54">
        <f t="shared" ref="JV85" si="3380">RIGHT(IFERROR(VLOOKUP($B85,JV$4:JW$71,2,FALSE),""),2)</f>
      </c>
      <c r="JW85" s="55">
        <f t="shared" si="2602"/>
      </c>
      <c r="JX85" s="54">
        <f t="shared" ref="JX85" si="3381">RIGHT(IFERROR(VLOOKUP($B85,JX$4:JY$71,2,FALSE),""),2)</f>
      </c>
      <c r="JY85" s="55">
        <f t="shared" si="2602"/>
      </c>
      <c r="JZ85" s="54">
        <f t="shared" ref="JZ85" si="3382">RIGHT(IFERROR(VLOOKUP($B85,JZ$4:KA$71,2,FALSE),""),2)</f>
      </c>
      <c r="KA85" s="55">
        <f t="shared" si="2602"/>
      </c>
      <c r="KB85" s="54">
        <f t="shared" ref="KB85" si="3383">RIGHT(IFERROR(VLOOKUP($B85,KB$4:KC$71,2,FALSE),""),2)</f>
      </c>
      <c r="KC85" s="55">
        <f t="shared" si="2602"/>
      </c>
      <c r="KD85" s="54">
        <f t="shared" ref="KD85" si="3384">RIGHT(IFERROR(VLOOKUP($B85,KD$4:KE$71,2,FALSE),""),2)</f>
      </c>
      <c r="KE85" s="55">
        <f t="shared" si="2602"/>
      </c>
      <c r="KF85" s="54">
        <f t="shared" ref="KF85" si="3385">RIGHT(IFERROR(VLOOKUP($B85,KF$4:KG$71,2,FALSE),""),2)</f>
      </c>
      <c r="KG85" s="55">
        <f t="shared" si="2602"/>
      </c>
      <c r="KH85" s="54">
        <f t="shared" ref="KH85" si="3386">RIGHT(IFERROR(VLOOKUP($B85,KH$4:KI$71,2,FALSE),""),2)</f>
      </c>
      <c r="KI85" s="55">
        <f t="shared" si="2602"/>
      </c>
      <c r="KJ85" s="54">
        <f t="shared" ref="KJ85" si="3387">RIGHT(IFERROR(VLOOKUP($B85,KJ$4:KK$71,2,FALSE),""),2)</f>
      </c>
      <c r="KK85" s="55">
        <f t="shared" si="2602"/>
      </c>
      <c r="KL85" s="54">
        <f t="shared" ref="KL85" si="3388">RIGHT(IFERROR(VLOOKUP($B85,KL$4:KM$71,2,FALSE),""),2)</f>
      </c>
      <c r="KM85" s="55">
        <f t="shared" si="2602"/>
      </c>
      <c r="KN85" s="54">
        <f t="shared" ref="KN85" si="3389">RIGHT(IFERROR(VLOOKUP($B85,KN$4:KO$71,2,FALSE),""),2)</f>
      </c>
      <c r="KO85" s="55">
        <f t="shared" si="2602"/>
      </c>
      <c r="KP85" s="54">
        <f t="shared" ref="KP85" si="3390">RIGHT(IFERROR(VLOOKUP($B85,KP$4:KQ$71,2,FALSE),""),2)</f>
      </c>
      <c r="KQ85" s="55">
        <f t="shared" si="2602"/>
      </c>
      <c r="KR85" s="54">
        <f t="shared" ref="KR85" si="3391">RIGHT(IFERROR(VLOOKUP($B85,KR$4:KS$71,2,FALSE),""),2)</f>
      </c>
      <c r="KS85" s="55">
        <f t="shared" si="2602"/>
      </c>
      <c r="KT85" s="54">
        <f t="shared" ref="KT85" si="3392">RIGHT(IFERROR(VLOOKUP($B85,KT$4:KU$71,2,FALSE),""),2)</f>
      </c>
      <c r="KU85" s="55">
        <f t="shared" si="2602"/>
      </c>
      <c r="KV85" s="54">
        <f t="shared" ref="KV85" si="3393">RIGHT(IFERROR(VLOOKUP($B85,KV$4:KW$71,2,FALSE),""),2)</f>
      </c>
      <c r="KW85" s="55">
        <f t="shared" si="2602"/>
      </c>
      <c r="KX85" s="54">
        <f t="shared" ref="KX85" si="3394">RIGHT(IFERROR(VLOOKUP($B85,KX$4:KY$71,2,FALSE),""),2)</f>
      </c>
      <c r="KY85" s="55">
        <f t="shared" si="2602"/>
      </c>
      <c r="KZ85" s="54">
        <f t="shared" ref="KZ85" si="3395">RIGHT(IFERROR(VLOOKUP($B85,KZ$4:LA$71,2,FALSE),""),2)</f>
      </c>
      <c r="LA85" s="55">
        <f t="shared" si="2602"/>
      </c>
      <c r="LB85" s="54">
        <f t="shared" ref="LB85" si="3396">RIGHT(IFERROR(VLOOKUP($B85,LB$4:LC$71,2,FALSE),""),2)</f>
      </c>
      <c r="LC85" s="55">
        <f t="shared" si="2602"/>
      </c>
      <c r="LD85" s="54">
        <f t="shared" ref="LD85" si="3397">RIGHT(IFERROR(VLOOKUP($B85,LD$4:LE$71,2,FALSE),""),2)</f>
      </c>
      <c r="LE85" s="55">
        <f t="shared" si="2602"/>
      </c>
      <c r="LF85" s="54">
        <f t="shared" ref="LF85" si="3398">RIGHT(IFERROR(VLOOKUP($B85,LF$4:LG$71,2,FALSE),""),2)</f>
      </c>
      <c r="LG85" s="55">
        <f t="shared" si="2602"/>
      </c>
      <c r="LH85" s="54">
        <f t="shared" ref="LH85" si="3399">RIGHT(IFERROR(VLOOKUP($B85,LH$4:LI$71,2,FALSE),""),2)</f>
      </c>
      <c r="LI85" s="55">
        <f t="shared" si="2602"/>
      </c>
      <c r="LJ85" s="54">
        <f t="shared" ref="LJ85" si="3400">RIGHT(IFERROR(VLOOKUP($B85,LJ$4:LK$71,2,FALSE),""),2)</f>
      </c>
      <c r="LK85" s="55">
        <f t="shared" si="2602"/>
      </c>
      <c r="LL85" s="54">
        <f t="shared" ref="LL85" si="3401">RIGHT(IFERROR(VLOOKUP($B85,LL$4:LM$71,2,FALSE),""),2)</f>
      </c>
      <c r="LM85" s="55">
        <f t="shared" si="2602"/>
      </c>
      <c r="LN85" s="54">
        <f t="shared" ref="LN85" si="3402">RIGHT(IFERROR(VLOOKUP($B85,LN$4:LO$71,2,FALSE),""),2)</f>
      </c>
      <c r="LO85" s="55">
        <f t="shared" si="2602"/>
      </c>
      <c r="LP85" s="54">
        <f t="shared" ref="LP85" si="3403">RIGHT(IFERROR(VLOOKUP($B85,LP$4:LQ$71,2,FALSE),""),2)</f>
      </c>
      <c r="LQ85" s="55">
        <f t="shared" si="2602"/>
      </c>
      <c r="LR85" s="54">
        <f t="shared" ref="LR85" si="3404">RIGHT(IFERROR(VLOOKUP($B85,LR$4:LS$71,2,FALSE),""),2)</f>
      </c>
      <c r="LS85" s="55">
        <f t="shared" si="2602"/>
      </c>
      <c r="LT85" s="54">
        <f t="shared" ref="LT85" si="3405">RIGHT(IFERROR(VLOOKUP($B85,LT$4:LU$71,2,FALSE),""),2)</f>
      </c>
      <c r="LU85" s="55">
        <f t="shared" si="2602"/>
      </c>
      <c r="LV85" s="54">
        <f t="shared" ref="LV85" si="3406">RIGHT(IFERROR(VLOOKUP($B85,LV$4:LW$71,2,FALSE),""),2)</f>
      </c>
      <c r="LW85" s="55">
        <f t="shared" si="2602"/>
      </c>
      <c r="LX85" s="54">
        <f t="shared" ref="LX85" si="3407">RIGHT(IFERROR(VLOOKUP($B85,LX$4:LY$71,2,FALSE),""),2)</f>
      </c>
      <c r="LY85" s="55">
        <f t="shared" si="2602"/>
      </c>
      <c r="LZ85" s="54">
        <f t="shared" ref="LZ85" si="3408">RIGHT(IFERROR(VLOOKUP($B85,LZ$4:MA$71,2,FALSE),""),2)</f>
      </c>
      <c r="MA85" s="55">
        <f t="shared" si="2371"/>
      </c>
      <c r="MB85" s="54">
        <f t="shared" ref="MB85" si="3409">RIGHT(IFERROR(VLOOKUP($B85,MB$4:MC$71,2,FALSE),""),2)</f>
      </c>
      <c r="MC85" s="55">
        <f t="shared" si="2371"/>
      </c>
      <c r="MD85" s="54">
        <f t="shared" ref="MD85" si="3410">RIGHT(IFERROR(VLOOKUP($B85,MD$4:ME$71,2,FALSE),""),2)</f>
      </c>
      <c r="ME85" s="55">
        <f t="shared" si="2371"/>
      </c>
      <c r="MF85" s="54">
        <f t="shared" ref="MF85" si="3411">RIGHT(IFERROR(VLOOKUP($B85,MF$4:MG$71,2,FALSE),""),2)</f>
      </c>
      <c r="MG85" s="55">
        <f t="shared" si="2371"/>
      </c>
      <c r="MH85" s="54">
        <f t="shared" ref="MH85" si="3412">RIGHT(IFERROR(VLOOKUP($B85,MH$4:MI$71,2,FALSE),""),2)</f>
      </c>
      <c r="MI85" s="55">
        <f t="shared" si="2371"/>
      </c>
      <c r="MJ85" s="54">
        <f t="shared" ref="MJ85" si="3413">RIGHT(IFERROR(VLOOKUP($B85,MJ$4:MK$71,2,FALSE),""),2)</f>
      </c>
      <c r="MK85" s="55">
        <f t="shared" si="2371"/>
      </c>
      <c r="ML85" s="54">
        <f t="shared" ref="ML85" si="3414">RIGHT(IFERROR(VLOOKUP($B85,ML$4:MM$71,2,FALSE),""),2)</f>
      </c>
      <c r="MM85" s="55">
        <f t="shared" si="2371"/>
      </c>
      <c r="MN85" s="54">
        <f t="shared" ref="MN85" si="3415">RIGHT(IFERROR(VLOOKUP($B85,MN$4:MO$71,2,FALSE),""),2)</f>
      </c>
      <c r="MO85" s="55">
        <f t="shared" si="2371"/>
      </c>
      <c r="MP85" s="54">
        <f t="shared" ref="MP85" si="3416">RIGHT(IFERROR(VLOOKUP($B85,MP$4:MQ$71,2,FALSE),""),2)</f>
      </c>
      <c r="MQ85" s="55">
        <f t="shared" si="2371"/>
      </c>
      <c r="MR85" s="54">
        <f t="shared" ref="MR85" si="3417">RIGHT(IFERROR(VLOOKUP($B85,MR$4:MS$71,2,FALSE),""),2)</f>
      </c>
      <c r="MS85" s="55">
        <f t="shared" si="2371"/>
      </c>
      <c r="MT85" s="54">
        <f t="shared" ref="MT85" si="3418">RIGHT(IFERROR(VLOOKUP($B85,MT$4:MU$71,2,FALSE),""),2)</f>
      </c>
      <c r="MU85" s="55">
        <f t="shared" si="2371"/>
      </c>
      <c r="MV85" s="54">
        <f t="shared" ref="MV85" si="3419">RIGHT(IFERROR(VLOOKUP($B85,MV$4:MW$71,2,FALSE),""),2)</f>
      </c>
      <c r="MW85" s="55">
        <f t="shared" si="2371"/>
      </c>
      <c r="MX85" s="54">
        <f t="shared" ref="MX85" si="3420">RIGHT(IFERROR(VLOOKUP($B85,MX$4:MY$71,2,FALSE),""),2)</f>
      </c>
      <c r="MY85" s="55">
        <f t="shared" si="2371"/>
      </c>
      <c r="MZ85" s="54">
        <f t="shared" ref="MZ85" si="3421">RIGHT(IFERROR(VLOOKUP($B85,MZ$4:NA$71,2,FALSE),""),2)</f>
      </c>
      <c r="NA85" s="55">
        <f t="shared" si="2371"/>
      </c>
      <c r="NB85" s="54">
        <f t="shared" ref="NB85" si="3422">RIGHT(IFERROR(VLOOKUP($B85,NB$4:NC$71,2,FALSE),""),2)</f>
      </c>
      <c r="NC85" s="55">
        <f t="shared" si="2371"/>
      </c>
      <c r="ND85" s="54">
        <f t="shared" ref="ND85" si="3423">RIGHT(IFERROR(VLOOKUP($B85,ND$4:NE$71,2,FALSE),""),2)</f>
      </c>
      <c r="NE85" s="55">
        <f t="shared" si="2371"/>
      </c>
      <c r="NF85" s="54">
        <f t="shared" ref="NF85" si="3424">RIGHT(IFERROR(VLOOKUP($B85,NF$4:NG$71,2,FALSE),""),2)</f>
      </c>
      <c r="NG85" s="55">
        <f t="shared" si="2371"/>
      </c>
      <c r="NH85" s="54">
        <f t="shared" ref="NH85" si="3425">RIGHT(IFERROR(VLOOKUP($B85,NH$4:NI$71,2,FALSE),""),2)</f>
      </c>
      <c r="NI85" s="55">
        <f t="shared" si="2371"/>
      </c>
      <c r="NJ85" s="54">
        <f t="shared" ref="NJ85" si="3426">RIGHT(IFERROR(VLOOKUP($B85,NJ$4:NK$71,2,FALSE),""),2)</f>
      </c>
      <c r="NK85" s="55">
        <f t="shared" si="2371"/>
      </c>
      <c r="NL85" s="54">
        <f t="shared" ref="NL85" si="3427">RIGHT(IFERROR(VLOOKUP($B85,NL$4:NM$71,2,FALSE),""),2)</f>
      </c>
      <c r="NM85" s="55">
        <f t="shared" si="2371"/>
      </c>
      <c r="NN85" s="54">
        <f t="shared" ref="NN85" si="3428">RIGHT(IFERROR(VLOOKUP($B85,NN$4:NO$71,2,FALSE),""),2)</f>
      </c>
      <c r="NO85" s="55">
        <f t="shared" si="2371"/>
      </c>
      <c r="NP85" s="54">
        <f t="shared" ref="NP85" si="3429">RIGHT(IFERROR(VLOOKUP($B85,NP$4:NQ$71,2,FALSE),""),2)</f>
      </c>
      <c r="NQ85" s="55">
        <f t="shared" si="2371"/>
      </c>
      <c r="NR85" s="54">
        <f t="shared" ref="NR85" si="3430">RIGHT(IFERROR(VLOOKUP($B85,NR$4:NS$71,2,FALSE),""),2)</f>
      </c>
      <c r="NS85" s="55">
        <f t="shared" si="2371"/>
      </c>
      <c r="NT85" s="54">
        <f t="shared" ref="NT85" si="3431">RIGHT(IFERROR(VLOOKUP($B85,NT$4:NU$71,2,FALSE),""),2)</f>
      </c>
      <c r="NU85" s="55">
        <f t="shared" si="2371"/>
      </c>
      <c r="NV85" s="54">
        <f t="shared" ref="NV85" si="3432">RIGHT(IFERROR(VLOOKUP($B85,NV$4:NW$71,2,FALSE),""),2)</f>
      </c>
      <c r="NW85" s="55">
        <f t="shared" si="2371"/>
      </c>
      <c r="NX85" s="54">
        <f t="shared" ref="NX85" si="3433">RIGHT(IFERROR(VLOOKUP($B85,NX$4:NY$71,2,FALSE),""),2)</f>
      </c>
      <c r="NY85" s="55">
        <f t="shared" si="2371"/>
      </c>
      <c r="NZ85" s="54">
        <f t="shared" ref="NZ85" si="3434">RIGHT(IFERROR(VLOOKUP($B85,NZ$4:OA$71,2,FALSE),""),2)</f>
      </c>
      <c r="OA85" s="55">
        <f t="shared" si="2371"/>
      </c>
      <c r="OB85" s="54">
        <f t="shared" ref="OB85" si="3435">RIGHT(IFERROR(VLOOKUP($B85,OB$4:OC$71,2,FALSE),""),2)</f>
      </c>
      <c r="OC85" s="55">
        <f t="shared" si="2371"/>
      </c>
      <c r="OD85" s="54">
        <f t="shared" ref="OD85" si="3436">RIGHT(IFERROR(VLOOKUP($B85,OD$4:OE$71,2,FALSE),""),2)</f>
      </c>
      <c r="OE85" s="55">
        <f t="shared" si="2371"/>
      </c>
      <c r="OF85" s="54">
        <f t="shared" ref="OF85" si="3437">RIGHT(IFERROR(VLOOKUP($B85,OF$4:OG$71,2,FALSE),""),2)</f>
      </c>
      <c r="OG85" s="55">
        <f t="shared" si="2371"/>
      </c>
      <c r="OH85" s="54">
        <f t="shared" ref="OH85" si="3438">RIGHT(IFERROR(VLOOKUP($B85,OH$4:OI$71,2,FALSE),""),2)</f>
      </c>
      <c r="OI85" s="55">
        <f t="shared" si="2371"/>
      </c>
      <c r="OJ85" s="54">
        <f t="shared" ref="OJ85" si="3439">RIGHT(IFERROR(VLOOKUP($B85,OJ$4:OK$71,2,FALSE),""),2)</f>
      </c>
      <c r="OK85" s="55">
        <f t="shared" si="2404"/>
      </c>
      <c r="OL85" s="54">
        <f t="shared" ref="OL85" si="3440">RIGHT(IFERROR(VLOOKUP($B85,OL$4:OM$71,2,FALSE),""),2)</f>
      </c>
      <c r="OM85" s="55">
        <f t="shared" si="2404"/>
      </c>
      <c r="ON85" s="54">
        <f t="shared" ref="ON85" si="3441">RIGHT(IFERROR(VLOOKUP($B85,ON$4:OO$71,2,FALSE),""),2)</f>
      </c>
      <c r="OO85" s="55">
        <f t="shared" si="2404"/>
      </c>
      <c r="OP85" s="54">
        <f t="shared" ref="OP85" si="3442">RIGHT(IFERROR(VLOOKUP($B85,OP$4:OQ$71,2,FALSE),""),2)</f>
      </c>
      <c r="OQ85" s="55">
        <f t="shared" si="2404"/>
      </c>
      <c r="OR85" s="54">
        <f t="shared" ref="OR85" si="3443">RIGHT(IFERROR(VLOOKUP($B85,OR$4:OS$71,2,FALSE),""),2)</f>
      </c>
      <c r="OS85" s="55">
        <f t="shared" si="2404"/>
      </c>
      <c r="OT85" s="54">
        <f t="shared" ref="OT85" si="3444">RIGHT(IFERROR(VLOOKUP($B85,OT$4:OU$71,2,FALSE),""),2)</f>
      </c>
      <c r="OU85" s="55">
        <f t="shared" si="2404"/>
      </c>
      <c r="OV85" s="54">
        <f t="shared" ref="OV85" si="3445">RIGHT(IFERROR(VLOOKUP($B85,OV$4:OW$71,2,FALSE),""),2)</f>
      </c>
      <c r="OW85" s="55">
        <f t="shared" si="2404"/>
      </c>
      <c r="OX85" s="54">
        <f t="shared" ref="OX85" si="3446">RIGHT(IFERROR(VLOOKUP($B85,OX$4:OY$71,2,FALSE),""),2)</f>
      </c>
      <c r="OY85" s="55">
        <f t="shared" si="2404"/>
      </c>
      <c r="OZ85" s="54">
        <f t="shared" ref="OZ85" si="3447">RIGHT(IFERROR(VLOOKUP($B85,OZ$4:PA$71,2,FALSE),""),2)</f>
      </c>
      <c r="PA85" s="55">
        <f t="shared" si="2404"/>
      </c>
      <c r="PB85" s="54">
        <f t="shared" ref="PB85" si="3448">RIGHT(IFERROR(VLOOKUP($B85,PB$4:PC$71,2,FALSE),""),2)</f>
      </c>
      <c r="PC85" s="55">
        <f t="shared" si="2404"/>
      </c>
      <c r="PD85" s="54">
        <f t="shared" ref="PD85" si="3449">RIGHT(IFERROR(VLOOKUP($B85,PD$4:PE$71,2,FALSE),""),2)</f>
      </c>
      <c r="PE85" s="55">
        <f t="shared" si="2404"/>
      </c>
      <c r="PF85" s="54">
        <f t="shared" ref="PF85" si="3450">RIGHT(IFERROR(VLOOKUP($B85,PF$4:PG$71,2,FALSE),""),2)</f>
      </c>
      <c r="PG85" s="55">
        <f t="shared" si="2404"/>
      </c>
      <c r="PH85" s="54">
        <f t="shared" ref="PH85" si="3451">RIGHT(IFERROR(VLOOKUP($B85,PH$4:PI$71,2,FALSE),""),2)</f>
      </c>
      <c r="PI85" s="55">
        <f t="shared" si="2404"/>
      </c>
      <c r="PJ85" s="54">
        <f t="shared" ref="PJ85" si="3452">RIGHT(IFERROR(VLOOKUP($B85,PJ$4:PK$71,2,FALSE),""),2)</f>
      </c>
      <c r="PK85" s="55">
        <f t="shared" si="2404"/>
      </c>
      <c r="PL85" s="54">
        <f t="shared" ref="PL85" si="3453">RIGHT(IFERROR(VLOOKUP($B85,PL$4:PM$71,2,FALSE),""),2)</f>
      </c>
      <c r="PM85" s="55">
        <f t="shared" si="2404"/>
      </c>
      <c r="PN85" s="54">
        <f t="shared" ref="PN85" si="3454">RIGHT(IFERROR(VLOOKUP($B85,PN$4:PO$71,2,FALSE),""),2)</f>
      </c>
      <c r="PO85" s="55">
        <f t="shared" si="2404"/>
      </c>
      <c r="PP85" s="54">
        <f t="shared" ref="PP85" si="3455">RIGHT(IFERROR(VLOOKUP($B85,PP$4:PQ$71,2,FALSE),""),2)</f>
      </c>
      <c r="PQ85" s="55">
        <f t="shared" si="2404"/>
      </c>
      <c r="PR85" s="54">
        <f t="shared" ref="PR85" si="3456">RIGHT(IFERROR(VLOOKUP($B85,PR$4:PS$71,2,FALSE),""),2)</f>
      </c>
      <c r="PS85" s="55">
        <f t="shared" si="2404"/>
      </c>
      <c r="PT85" s="54">
        <f t="shared" ref="PT85" si="3457">RIGHT(IFERROR(VLOOKUP($B85,PT$4:PU$71,2,FALSE),""),2)</f>
      </c>
      <c r="PU85" s="55">
        <f t="shared" si="2404"/>
      </c>
      <c r="PV85" s="54">
        <f t="shared" ref="PV85" si="3458">RIGHT(IFERROR(VLOOKUP($B85,PV$4:PW$71,2,FALSE),""),2)</f>
      </c>
      <c r="PW85" s="55">
        <f t="shared" si="2404"/>
      </c>
      <c r="PX85" s="54">
        <f t="shared" ref="PX85" si="3459">RIGHT(IFERROR(VLOOKUP($B85,PX$4:PY$71,2,FALSE),""),2)</f>
      </c>
      <c r="PY85" s="55">
        <f t="shared" si="2404"/>
      </c>
      <c r="PZ85" s="54">
        <f t="shared" ref="PZ85" si="3460">RIGHT(IFERROR(VLOOKUP($B85,PZ$4:QA$71,2,FALSE),""),2)</f>
      </c>
      <c r="QA85" s="55">
        <f t="shared" si="2404"/>
      </c>
      <c r="QB85" s="54">
        <f t="shared" ref="QB85" si="3461">RIGHT(IFERROR(VLOOKUP($B85,QB$4:QC$71,2,FALSE),""),2)</f>
      </c>
      <c r="QC85" s="55">
        <f t="shared" si="2404"/>
      </c>
      <c r="QD85" s="54">
        <f t="shared" ref="QD85" si="3462">RIGHT(IFERROR(VLOOKUP($B85,QD$4:QE$71,2,FALSE),""),2)</f>
      </c>
      <c r="QE85" s="55">
        <f t="shared" si="2404"/>
      </c>
      <c r="QF85" s="54">
        <f t="shared" ref="QF85" si="3463">RIGHT(IFERROR(VLOOKUP($B85,QF$4:QG$71,2,FALSE),""),2)</f>
      </c>
      <c r="QG85" s="55">
        <f t="shared" si="2404"/>
      </c>
      <c r="QH85" s="54">
        <f t="shared" ref="QH85" si="3464">RIGHT(IFERROR(VLOOKUP($B85,QH$4:QI$71,2,FALSE),""),2)</f>
      </c>
      <c r="QI85" s="55">
        <f t="shared" si="2404"/>
      </c>
      <c r="QJ85" s="54">
        <f t="shared" ref="QJ85" si="3465">RIGHT(IFERROR(VLOOKUP($B85,QJ$4:QK$71,2,FALSE),""),2)</f>
      </c>
      <c r="QK85" s="55">
        <f t="shared" si="2404"/>
      </c>
      <c r="QL85" s="54">
        <f t="shared" ref="QL85" si="3466">RIGHT(IFERROR(VLOOKUP($B85,QL$4:QM$71,2,FALSE),""),2)</f>
      </c>
      <c r="QM85" s="55">
        <f t="shared" si="2404"/>
      </c>
      <c r="QN85" s="54">
        <f t="shared" ref="QN85" si="3467">RIGHT(IFERROR(VLOOKUP($B85,QN$4:QO$71,2,FALSE),""),2)</f>
      </c>
      <c r="QO85" s="55">
        <f t="shared" si="2404"/>
      </c>
      <c r="QP85" s="54">
        <f t="shared" ref="QP85" si="3468">RIGHT(IFERROR(VLOOKUP($B85,QP$4:QQ$71,2,FALSE),""),2)</f>
      </c>
      <c r="QQ85" s="55">
        <f t="shared" si="2404"/>
      </c>
      <c r="QR85" s="54">
        <f t="shared" ref="QR85" si="3469">RIGHT(IFERROR(VLOOKUP($B85,QR$4:QS$71,2,FALSE),""),2)</f>
      </c>
      <c r="QS85" s="55">
        <f t="shared" si="2404"/>
      </c>
      <c r="QT85" s="54">
        <f t="shared" ref="QT85" si="3470">RIGHT(IFERROR(VLOOKUP($B85,QT$4:QU$71,2,FALSE),""),2)</f>
      </c>
      <c r="QU85" s="55">
        <f t="shared" si="2404"/>
      </c>
      <c r="QV85" s="54">
        <f t="shared" ref="QV85" si="3471">RIGHT(IFERROR(VLOOKUP($B85,QV$4:QW$71,2,FALSE),""),2)</f>
      </c>
      <c r="QW85" s="55">
        <f t="shared" si="2150"/>
      </c>
      <c r="QX85" s="54">
        <f t="shared" ref="QX85" si="3472">RIGHT(IFERROR(VLOOKUP($B85,QX$4:QY$71,2,FALSE),""),2)</f>
      </c>
      <c r="QY85" s="55">
        <f t="shared" si="2150"/>
      </c>
      <c r="QZ85" s="54">
        <f t="shared" ref="QZ85" si="3473">RIGHT(IFERROR(VLOOKUP($B85,QZ$4:RA$71,2,FALSE),""),2)</f>
      </c>
      <c r="RA85" s="55">
        <f t="shared" si="2150"/>
      </c>
      <c r="RB85" s="54">
        <f t="shared" ref="RB85" si="3474">RIGHT(IFERROR(VLOOKUP($B85,RB$4:RC$71,2,FALSE),""),2)</f>
      </c>
      <c r="RC85" s="55">
        <f t="shared" si="2150"/>
      </c>
      <c r="RD85" s="54">
        <f t="shared" ref="RD85" si="3475">RIGHT(IFERROR(VLOOKUP($B85,RD$4:RE$71,2,FALSE),""),2)</f>
      </c>
      <c r="RE85" s="55">
        <f t="shared" si="2150"/>
      </c>
      <c r="RF85" s="54">
        <f t="shared" ref="RF85" si="3476">RIGHT(IFERROR(VLOOKUP($B85,RF$4:RG$71,2,FALSE),""),2)</f>
      </c>
      <c r="RG85" s="55">
        <f t="shared" si="2150"/>
      </c>
      <c r="RH85" s="54">
        <f t="shared" ref="RH85" si="3477">RIGHT(IFERROR(VLOOKUP($B85,RH$4:RI$71,2,FALSE),""),2)</f>
      </c>
      <c r="RI85" s="55">
        <f t="shared" si="2150"/>
      </c>
      <c r="RJ85" s="54">
        <f t="shared" ref="RJ85" si="3478">RIGHT(IFERROR(VLOOKUP($B85,RJ$4:RK$71,2,FALSE),""),2)</f>
      </c>
      <c r="RK85" s="55">
        <f t="shared" si="342"/>
      </c>
      <c r="RL85" s="54">
        <f t="shared" ref="RL85" si="3479">RIGHT(IFERROR(VLOOKUP($B85,RL$4:RM$71,2,FALSE),""),2)</f>
      </c>
      <c r="RM85" s="55">
        <f t="shared" si="2445"/>
      </c>
      <c r="RN85" s="54">
        <f t="shared" ref="RN85" si="3480">RIGHT(IFERROR(VLOOKUP($B85,RN$4:RO$71,2,FALSE),""),2)</f>
      </c>
      <c r="RO85" s="55">
        <f t="shared" si="2445"/>
      </c>
      <c r="RP85" s="54">
        <f t="shared" ref="RP85" si="3481">RIGHT(IFERROR(VLOOKUP($B85,RP$4:RQ$71,2,FALSE),""),2)</f>
      </c>
      <c r="RQ85" s="55">
        <f t="shared" si="2445"/>
      </c>
      <c r="RR85" s="54">
        <f t="shared" ref="RR85" si="3482">RIGHT(IFERROR(VLOOKUP($B85,RR$4:RS$71,2,FALSE),""),2)</f>
      </c>
      <c r="RS85" s="55">
        <f t="shared" si="2445"/>
      </c>
      <c r="RT85" s="54">
        <f t="shared" ref="RT85" si="3483">RIGHT(IFERROR(VLOOKUP($B85,RT$4:RU$71,2,FALSE),""),2)</f>
      </c>
      <c r="RU85" s="55">
        <f t="shared" si="2445"/>
      </c>
      <c r="RV85" s="54">
        <f t="shared" ref="RV85" si="3484">RIGHT(IFERROR(VLOOKUP($B85,RV$4:RW$71,2,FALSE),""),2)</f>
      </c>
      <c r="RW85" s="55">
        <f t="shared" si="2445"/>
      </c>
      <c r="RX85" s="54">
        <f t="shared" ref="RX85" si="3485">RIGHT(IFERROR(VLOOKUP($B85,RX$4:RY$71,2,FALSE),""),2)</f>
      </c>
      <c r="RY85" s="55">
        <f t="shared" si="2445"/>
      </c>
      <c r="RZ85" s="54">
        <f t="shared" ref="RZ85" si="3486">RIGHT(IFERROR(VLOOKUP($B85,RZ$4:SA$71,2,FALSE),""),2)</f>
      </c>
      <c r="SA85" s="55">
        <f t="shared" si="2445"/>
      </c>
      <c r="SB85" s="54">
        <f t="shared" ref="SB85" si="3487">RIGHT(IFERROR(VLOOKUP($B85,SB$4:SC$71,2,FALSE),""),2)</f>
      </c>
      <c r="SC85" s="55">
        <f t="shared" si="2445"/>
      </c>
      <c r="SD85" s="54">
        <f t="shared" ref="SD85" si="3488">RIGHT(IFERROR(VLOOKUP($B85,SD$4:SE$71,2,FALSE),""),2)</f>
      </c>
      <c r="SE85" s="55">
        <f t="shared" si="2445"/>
      </c>
      <c r="SF85" s="54">
        <f t="shared" ref="SF85" si="3489">RIGHT(IFERROR(VLOOKUP($B85,SF$4:SG$71,2,FALSE),""),2)</f>
      </c>
      <c r="SG85" s="55">
        <f t="shared" si="2445"/>
      </c>
      <c r="SH85" s="54">
        <f t="shared" ref="SH85" si="3490">RIGHT(IFERROR(VLOOKUP($B85,SH$4:SI$71,2,FALSE),""),2)</f>
      </c>
      <c r="SI85" s="55">
        <f t="shared" si="2445"/>
      </c>
      <c r="SJ85" s="54">
        <f t="shared" ref="SJ85" si="3491">RIGHT(IFERROR(VLOOKUP($B85,SJ$4:SK$71,2,FALSE),""),2)</f>
      </c>
      <c r="SK85" s="55">
        <f t="shared" si="2445"/>
      </c>
      <c r="SL85" s="54">
        <f t="shared" ref="SL85" si="3492">RIGHT(IFERROR(VLOOKUP($B85,SL$4:SM$71,2,FALSE),""),2)</f>
      </c>
      <c r="SM85" s="55">
        <f t="shared" si="2445"/>
      </c>
      <c r="SN85" s="54">
        <f t="shared" ref="SN85" si="3493">RIGHT(IFERROR(VLOOKUP($B85,SN$4:SO$71,2,FALSE),""),2)</f>
      </c>
      <c r="SO85" s="55">
        <f t="shared" si="2445"/>
      </c>
      <c r="SP85" s="54">
        <f t="shared" ref="SP85" si="3494">RIGHT(IFERROR(VLOOKUP($B85,SP$4:SQ$71,2,FALSE),""),2)</f>
      </c>
      <c r="SQ85" s="55">
        <f t="shared" si="2445"/>
      </c>
      <c r="SR85" s="54">
        <f t="shared" ref="SR85" si="3495">RIGHT(IFERROR(VLOOKUP($B85,SR$4:SS$71,2,FALSE),""),2)</f>
      </c>
      <c r="SS85" s="55">
        <f t="shared" si="2445"/>
      </c>
      <c r="ST85" s="54">
        <f t="shared" ref="ST85" si="3496">RIGHT(IFERROR(VLOOKUP($B85,ST$4:SU$71,2,FALSE),""),2)</f>
      </c>
      <c r="SU85" s="55">
        <f t="shared" si="2445"/>
      </c>
      <c r="SV85" s="54">
        <f t="shared" ref="SV85" si="3497">RIGHT(IFERROR(VLOOKUP($B85,SV$4:SW$71,2,FALSE),""),2)</f>
      </c>
      <c r="SW85" s="55">
        <f t="shared" si="2445"/>
      </c>
      <c r="SX85" s="54">
        <f t="shared" ref="SX85" si="3498">RIGHT(IFERROR(VLOOKUP($B85,SX$4:SY$71,2,FALSE),""),2)</f>
      </c>
      <c r="SY85" s="55">
        <f t="shared" si="2445"/>
      </c>
      <c r="SZ85" s="54">
        <f t="shared" ref="SZ85" si="3499">RIGHT(IFERROR(VLOOKUP($B85,SZ$4:TA$71,2,FALSE),""),2)</f>
      </c>
      <c r="TA85" s="55">
        <f t="shared" si="2445"/>
      </c>
      <c r="TB85" s="54">
        <f t="shared" ref="TB85" si="3500">RIGHT(IFERROR(VLOOKUP($B85,TB$4:TC$71,2,FALSE),""),2)</f>
      </c>
      <c r="TC85" s="55">
        <f t="shared" si="2445"/>
      </c>
      <c r="TD85" s="54">
        <f t="shared" ref="TD85" si="3501">RIGHT(IFERROR(VLOOKUP($B85,TD$4:TE$71,2,FALSE),""),2)</f>
      </c>
      <c r="TE85" s="55">
        <f t="shared" si="2445"/>
      </c>
      <c r="TF85" s="54">
        <f t="shared" ref="TF85" si="3502">RIGHT(IFERROR(VLOOKUP($B85,TF$4:TG$71,2,FALSE),""),2)</f>
      </c>
      <c r="TG85" s="55">
        <f t="shared" si="2445"/>
      </c>
      <c r="TH85" s="54">
        <f t="shared" ref="TH85" si="3503">RIGHT(IFERROR(VLOOKUP($B85,TH$4:TI$71,2,FALSE),""),2)</f>
      </c>
      <c r="TI85" s="55">
        <f t="shared" si="2445"/>
      </c>
      <c r="TJ85" s="54">
        <f t="shared" ref="TJ85" si="3504">RIGHT(IFERROR(VLOOKUP($B85,TJ$4:TK$71,2,FALSE),""),2)</f>
      </c>
      <c r="TK85" s="55">
        <f t="shared" si="2445"/>
      </c>
      <c r="TL85" s="54">
        <f t="shared" ref="TL85" si="3505">RIGHT(IFERROR(VLOOKUP($B85,TL$4:TM$71,2,FALSE),""),2)</f>
      </c>
      <c r="TM85" s="55">
        <f t="shared" si="2445"/>
      </c>
      <c r="TN85" s="54">
        <f t="shared" ref="TN85" si="3506">RIGHT(IFERROR(VLOOKUP($B85,TN$4:TO$71,2,FALSE),""),2)</f>
      </c>
      <c r="TO85" s="55">
        <f t="shared" si="2445"/>
      </c>
      <c r="TP85" s="54">
        <f t="shared" ref="TP85" si="3507">RIGHT(IFERROR(VLOOKUP($B85,TP$4:TQ$71,2,FALSE),""),2)</f>
      </c>
      <c r="TQ85" s="55">
        <f t="shared" si="2445"/>
      </c>
      <c r="TR85" s="54">
        <f t="shared" ref="TR85" si="3508">RIGHT(IFERROR(VLOOKUP($B85,TR$4:TS$71,2,FALSE),""),2)</f>
      </c>
      <c r="TS85" s="55">
        <f t="shared" si="2445"/>
      </c>
      <c r="TT85" s="54">
        <f t="shared" ref="TT85" si="3509">RIGHT(IFERROR(VLOOKUP($B85,TT$4:TU$71,2,FALSE),""),2)</f>
      </c>
      <c r="TU85" s="55">
        <f t="shared" si="2445"/>
      </c>
      <c r="TV85" s="54">
        <f t="shared" ref="TV85" si="3510">RIGHT(IFERROR(VLOOKUP($B85,TV$4:TW$71,2,FALSE),""),2)</f>
      </c>
      <c r="TW85" s="55">
        <f t="shared" si="2445"/>
      </c>
      <c r="TX85" s="54">
        <f t="shared" ref="TX85" si="3511">RIGHT(IFERROR(VLOOKUP($B85,TX$4:TY$71,2,FALSE),""),2)</f>
      </c>
      <c r="TY85" s="55">
        <f t="shared" si="2215"/>
      </c>
      <c r="TZ85" s="54">
        <f t="shared" ref="TZ85" si="3512">RIGHT(IFERROR(VLOOKUP($B85,TZ$4:UA$71,2,FALSE),""),2)</f>
      </c>
      <c r="UA85" s="55">
        <f t="shared" si="2215"/>
      </c>
      <c r="UB85" s="54">
        <f t="shared" ref="UB85" si="3513">RIGHT(IFERROR(VLOOKUP($B85,UB$4:UC$71,2,FALSE),""),2)</f>
      </c>
      <c r="UC85" s="55">
        <f t="shared" si="2215"/>
      </c>
      <c r="UD85" s="54">
        <f t="shared" ref="UD85" si="3514">RIGHT(IFERROR(VLOOKUP($B85,UD$4:UE$71,2,FALSE),""),2)</f>
      </c>
      <c r="UE85" s="55">
        <f t="shared" si="2215"/>
      </c>
      <c r="UF85" s="54">
        <f t="shared" ref="UF85" si="3515">RIGHT(IFERROR(VLOOKUP($B85,UF$4:UG$71,2,FALSE),""),2)</f>
      </c>
      <c r="UG85" s="55">
        <f t="shared" si="2215"/>
      </c>
      <c r="UH85" s="54">
        <f t="shared" ref="UH85" si="3516">RIGHT(IFERROR(VLOOKUP($B85,UH$4:UI$71,2,FALSE),""),2)</f>
      </c>
      <c r="UI85" s="55">
        <f t="shared" si="2215"/>
      </c>
      <c r="UJ85" s="54">
        <f t="shared" ref="UJ85" si="3517">RIGHT(IFERROR(VLOOKUP($B85,UJ$4:UK$71,2,FALSE),""),2)</f>
      </c>
      <c r="UK85" s="55">
        <f t="shared" si="2215"/>
      </c>
      <c r="UL85" s="54">
        <f t="shared" ref="UL85" si="3518">RIGHT(IFERROR(VLOOKUP($B85,UL$4:UM$71,2,FALSE),""),2)</f>
      </c>
      <c r="UM85" s="55">
        <f t="shared" si="2215"/>
      </c>
      <c r="UN85" s="54">
        <f t="shared" ref="UN85" si="3519">RIGHT(IFERROR(VLOOKUP($B85,UN$4:UO$71,2,FALSE),""),2)</f>
      </c>
      <c r="UO85" s="55">
        <f t="shared" si="2215"/>
      </c>
      <c r="UP85" s="54">
        <f t="shared" ref="UP85" si="3520">RIGHT(IFERROR(VLOOKUP($B85,UP$4:UQ$71,2,FALSE),""),2)</f>
      </c>
      <c r="UQ85" s="55">
        <f t="shared" si="2215"/>
      </c>
      <c r="UR85" s="54">
        <f t="shared" ref="UR85" si="3521">RIGHT(IFERROR(VLOOKUP($B85,UR$4:US$71,2,FALSE),""),2)</f>
      </c>
      <c r="US85" s="55">
        <f t="shared" si="2215"/>
      </c>
      <c r="UT85" s="54">
        <f t="shared" ref="UT85" si="3522">RIGHT(IFERROR(VLOOKUP($B85,UT$4:UU$71,2,FALSE),""),2)</f>
      </c>
      <c r="UU85" s="55">
        <f t="shared" si="2215"/>
      </c>
      <c r="UV85" s="54">
        <f t="shared" ref="UV85" si="3523">RIGHT(IFERROR(VLOOKUP($B85,UV$4:UW$71,2,FALSE),""),2)</f>
      </c>
      <c r="UW85" s="55">
        <f t="shared" si="2215"/>
      </c>
      <c r="UX85" s="54">
        <f t="shared" ref="UX85" si="3524">RIGHT(IFERROR(VLOOKUP($B85,UX$4:UY$71,2,FALSE),""),2)</f>
      </c>
      <c r="UY85" s="55">
        <f t="shared" si="2215"/>
      </c>
      <c r="UZ85" s="54">
        <f t="shared" ref="UZ85" si="3525">RIGHT(IFERROR(VLOOKUP($B85,UZ$4:VA$71,2,FALSE),""),2)</f>
      </c>
      <c r="VA85" s="55">
        <f t="shared" si="2215"/>
      </c>
      <c r="VB85" s="54">
        <f t="shared" ref="VB85" si="3526">RIGHT(IFERROR(VLOOKUP($B85,VB$4:VC$71,2,FALSE),""),2)</f>
      </c>
      <c r="VC85" s="55">
        <f t="shared" si="2215"/>
      </c>
      <c r="VD85" s="54">
        <f t="shared" ref="VD85" si="3527">RIGHT(IFERROR(VLOOKUP($B85,VD$4:VE$71,2,FALSE),""),2)</f>
      </c>
      <c r="VE85" s="55">
        <f t="shared" si="2215"/>
      </c>
      <c r="VF85" s="54">
        <f t="shared" ref="VF85" si="3528">RIGHT(IFERROR(VLOOKUP($B85,VF$4:VG$71,2,FALSE),""),2)</f>
      </c>
      <c r="VG85" s="55">
        <f t="shared" si="2215"/>
      </c>
      <c r="VH85" s="54">
        <f t="shared" ref="VH85" si="3529">RIGHT(IFERROR(VLOOKUP($B85,VH$4:VI$71,2,FALSE),""),2)</f>
      </c>
      <c r="VI85" s="55">
        <f t="shared" si="2215"/>
      </c>
      <c r="VJ85" s="54">
        <f t="shared" ref="VJ85" si="3530">RIGHT(IFERROR(VLOOKUP($B85,VJ$4:VK$71,2,FALSE),""),2)</f>
      </c>
      <c r="VK85" s="55">
        <f t="shared" si="2215"/>
      </c>
      <c r="VL85" s="54">
        <f t="shared" ref="VL85" si="3531">RIGHT(IFERROR(VLOOKUP($B85,VL$4:VM$71,2,FALSE),""),2)</f>
      </c>
      <c r="VM85" s="55">
        <f t="shared" si="2215"/>
      </c>
      <c r="VN85" s="54">
        <f t="shared" ref="VN85" si="3532">RIGHT(IFERROR(VLOOKUP($B85,VN$4:VO$71,2,FALSE),""),2)</f>
      </c>
      <c r="VO85" s="55">
        <f t="shared" si="2215"/>
      </c>
      <c r="VP85" s="54">
        <f t="shared" ref="VP85" si="3533">RIGHT(IFERROR(VLOOKUP($B85,VP$4:VQ$71,2,FALSE),""),2)</f>
      </c>
      <c r="VQ85" s="55">
        <f t="shared" si="2215"/>
      </c>
      <c r="VR85" s="54">
        <f t="shared" ref="VR85" si="3534">RIGHT(IFERROR(VLOOKUP($B85,VR$4:VS$71,2,FALSE),""),2)</f>
      </c>
      <c r="VS85" s="55">
        <f t="shared" si="2215"/>
      </c>
      <c r="VT85" s="54">
        <f t="shared" ref="VT85" si="3535">RIGHT(IFERROR(VLOOKUP($B85,VT$4:VU$71,2,FALSE),""),2)</f>
      </c>
      <c r="VU85" s="55">
        <f t="shared" si="2215"/>
      </c>
      <c r="VV85" s="54">
        <f t="shared" ref="VV85" si="3536">RIGHT(IFERROR(VLOOKUP($B85,VV$4:VW$71,2,FALSE),""),2)</f>
      </c>
      <c r="VW85" s="55">
        <f t="shared" si="2215"/>
      </c>
      <c r="VX85" s="54">
        <f t="shared" ref="VX85" si="3537">RIGHT(IFERROR(VLOOKUP($B85,VX$4:VY$71,2,FALSE),""),2)</f>
      </c>
      <c r="VY85" s="55">
        <f t="shared" si="2215"/>
      </c>
      <c r="VZ85" s="54">
        <f t="shared" ref="VZ85" si="3538">RIGHT(IFERROR(VLOOKUP($B85,VZ$4:WA$71,2,FALSE),""),2)</f>
      </c>
      <c r="WA85" s="55">
        <f t="shared" si="2215"/>
      </c>
      <c r="WB85" s="54">
        <f t="shared" ref="WB85" si="3539">RIGHT(IFERROR(VLOOKUP($B85,WB$4:WC$71,2,FALSE),""),2)</f>
      </c>
      <c r="WC85" s="55">
        <f t="shared" si="2215"/>
      </c>
      <c r="WD85" s="54">
        <f t="shared" ref="WD85" si="3540">RIGHT(IFERROR(VLOOKUP($B85,WD$4:WE$71,2,FALSE),""),2)</f>
      </c>
      <c r="WE85" s="55">
        <f t="shared" si="2215"/>
      </c>
      <c r="WF85" s="54">
        <f t="shared" ref="WF85" si="3541">RIGHT(IFERROR(VLOOKUP($B85,WF$4:WG$71,2,FALSE),""),2)</f>
      </c>
      <c r="WG85" s="55">
        <f t="shared" si="2215"/>
      </c>
      <c r="WH85" s="54">
        <f t="shared" ref="WH85" si="3542">RIGHT(IFERROR(VLOOKUP($B85,WH$4:WI$71,2,FALSE),""),2)</f>
      </c>
      <c r="WI85" s="55">
        <f t="shared" si="408"/>
      </c>
      <c r="WJ85" s="54">
        <f t="shared" ref="WJ85" si="3543">RIGHT(IFERROR(VLOOKUP($B85,WJ$4:WK$71,2,FALSE),""),2)</f>
      </c>
      <c r="WK85" s="55">
        <f t="shared" si="2510"/>
      </c>
      <c r="WL85" s="54">
        <f t="shared" ref="WL85" si="3544">RIGHT(IFERROR(VLOOKUP($B85,WL$4:WM$71,2,FALSE),""),2)</f>
      </c>
      <c r="WM85" s="55">
        <f t="shared" si="2510"/>
      </c>
      <c r="WN85" s="54">
        <f t="shared" ref="WN85" si="3545">RIGHT(IFERROR(VLOOKUP($B85,WN$4:WO$71,2,FALSE),""),2)</f>
      </c>
      <c r="WO85" s="55">
        <f t="shared" si="2510"/>
      </c>
      <c r="WP85" s="54">
        <f t="shared" ref="WP85" si="3546">RIGHT(IFERROR(VLOOKUP($B85,WP$4:WQ$71,2,FALSE),""),2)</f>
      </c>
      <c r="WQ85" s="55">
        <f t="shared" si="2510"/>
      </c>
      <c r="WR85" s="54">
        <f t="shared" ref="WR85" si="3547">RIGHT(IFERROR(VLOOKUP($B85,WR$4:WS$71,2,FALSE),""),2)</f>
      </c>
      <c r="WS85" s="55">
        <f t="shared" si="2510"/>
      </c>
      <c r="WT85" s="54">
        <f t="shared" ref="WT85" si="3548">RIGHT(IFERROR(VLOOKUP($B85,WT$4:WU$71,2,FALSE),""),2)</f>
      </c>
      <c r="WU85" s="55">
        <f t="shared" si="2510"/>
      </c>
      <c r="WV85" s="54">
        <f t="shared" ref="WV85" si="3549">RIGHT(IFERROR(VLOOKUP($B85,WV$4:WW$71,2,FALSE),""),2)</f>
      </c>
      <c r="WW85" s="55">
        <f t="shared" si="2510"/>
      </c>
      <c r="WX85" s="54">
        <f t="shared" ref="WX85" si="3550">RIGHT(IFERROR(VLOOKUP($B85,WX$4:WY$71,2,FALSE),""),2)</f>
      </c>
      <c r="WY85" s="55">
        <f t="shared" si="2510"/>
      </c>
      <c r="WZ85" s="54">
        <f t="shared" ref="WZ85" si="3551">RIGHT(IFERROR(VLOOKUP($B85,WZ$4:XA$71,2,FALSE),""),2)</f>
      </c>
      <c r="XA85" s="55">
        <f t="shared" si="2510"/>
      </c>
      <c r="XB85" s="54">
        <f t="shared" ref="XB85" si="3552">RIGHT(IFERROR(VLOOKUP($B85,XB$4:XC$71,2,FALSE),""),2)</f>
      </c>
      <c r="XC85" s="55">
        <f t="shared" si="2510"/>
      </c>
      <c r="XD85" s="54">
        <f t="shared" ref="XD85" si="3553">RIGHT(IFERROR(VLOOKUP($B85,XD$4:XE$71,2,FALSE),""),2)</f>
      </c>
      <c r="XE85" s="55">
        <f t="shared" si="2510"/>
      </c>
      <c r="XF85" s="54">
        <f t="shared" ref="XF85" si="3554">RIGHT(IFERROR(VLOOKUP($B85,XF$4:XG$71,2,FALSE),""),2)</f>
      </c>
      <c r="XG85" s="55">
        <f t="shared" si="2510"/>
      </c>
      <c r="XH85" s="54">
        <f t="shared" ref="XH85" si="3555">RIGHT(IFERROR(VLOOKUP($B85,XH$4:XI$71,2,FALSE),""),2)</f>
      </c>
      <c r="XI85" s="55">
        <f t="shared" si="2510"/>
      </c>
      <c r="XJ85" s="54">
        <f t="shared" ref="XJ85" si="3556">RIGHT(IFERROR(VLOOKUP($B85,XJ$4:XK$71,2,FALSE),""),2)</f>
      </c>
      <c r="XK85" s="55">
        <f t="shared" si="2510"/>
      </c>
      <c r="XL85" s="54">
        <f t="shared" ref="XL85" si="3557">RIGHT(IFERROR(VLOOKUP($B85,XL$4:XM$71,2,FALSE),""),2)</f>
      </c>
      <c r="XM85" s="55">
        <f t="shared" si="2510"/>
      </c>
      <c r="XN85" s="54">
        <f t="shared" ref="XN85" si="3558">RIGHT(IFERROR(VLOOKUP($B85,XN$4:XO$71,2,FALSE),""),2)</f>
      </c>
      <c r="XO85" s="55">
        <f t="shared" si="2510"/>
      </c>
      <c r="XP85" s="54">
        <f t="shared" ref="XP85" si="3559">RIGHT(IFERROR(VLOOKUP($B85,XP$4:XQ$71,2,FALSE),""),2)</f>
      </c>
      <c r="XQ85" s="55">
        <f t="shared" si="2510"/>
      </c>
      <c r="XR85" s="54">
        <f t="shared" ref="XR85" si="3560">RIGHT(IFERROR(VLOOKUP($B85,XR$4:XS$71,2,FALSE),""),2)</f>
      </c>
      <c r="XS85" s="55">
        <f t="shared" si="2510"/>
      </c>
      <c r="XT85" s="54">
        <f t="shared" ref="XT85" si="3561">RIGHT(IFERROR(VLOOKUP($B85,XT$4:XU$71,2,FALSE),""),2)</f>
      </c>
      <c r="XU85" s="55">
        <f t="shared" si="2510"/>
      </c>
      <c r="XV85" s="54">
        <f t="shared" ref="XV85" si="3562">RIGHT(IFERROR(VLOOKUP($B85,XV$4:XW$71,2,FALSE),""),2)</f>
      </c>
      <c r="XW85" s="55">
        <f t="shared" si="2510"/>
      </c>
      <c r="XX85" s="54">
        <f t="shared" ref="XX85" si="3563">RIGHT(IFERROR(VLOOKUP($B85,XX$4:XY$71,2,FALSE),""),2)</f>
      </c>
      <c r="XY85" s="55">
        <f t="shared" si="2510"/>
      </c>
      <c r="XZ85" s="54">
        <f t="shared" ref="XZ85" si="3564">RIGHT(IFERROR(VLOOKUP($B85,XZ$4:YA$71,2,FALSE),""),2)</f>
      </c>
      <c r="YA85" s="55">
        <f t="shared" si="2510"/>
      </c>
      <c r="YB85" s="54">
        <f t="shared" ref="YB85" si="3565">RIGHT(IFERROR(VLOOKUP($B85,YB$4:YC$71,2,FALSE),""),2)</f>
      </c>
      <c r="YC85" s="55">
        <f t="shared" si="2510"/>
      </c>
      <c r="YD85" s="54">
        <f t="shared" ref="YD85" si="3566">RIGHT(IFERROR(VLOOKUP($B85,YD$4:YE$71,2,FALSE),""),2)</f>
      </c>
      <c r="YE85" s="55">
        <f t="shared" si="2510"/>
      </c>
      <c r="YF85" s="54">
        <f t="shared" ref="YF85" si="3567">RIGHT(IFERROR(VLOOKUP($B85,YF$4:YG$71,2,FALSE),""),2)</f>
      </c>
      <c r="YG85" s="55">
        <f t="shared" si="2510"/>
      </c>
      <c r="YH85" s="54">
        <f t="shared" ref="YH85" si="3568">RIGHT(IFERROR(VLOOKUP($B85,YH$4:YI$71,2,FALSE),""),2)</f>
      </c>
      <c r="YI85" s="55">
        <f t="shared" si="2510"/>
      </c>
      <c r="YJ85" s="54">
        <f t="shared" ref="YJ85" si="3569">RIGHT(IFERROR(VLOOKUP($B85,YJ$4:YK$71,2,FALSE),""),2)</f>
      </c>
      <c r="YK85" s="55">
        <f t="shared" si="2510"/>
      </c>
      <c r="YL85" s="54">
        <f t="shared" ref="YL85" si="3570">RIGHT(IFERROR(VLOOKUP($B85,YL$4:YM$71,2,FALSE),""),2)</f>
      </c>
      <c r="YM85" s="55">
        <f t="shared" si="2510"/>
      </c>
      <c r="YN85" s="54">
        <f t="shared" ref="YN85" si="3571">RIGHT(IFERROR(VLOOKUP($B85,YN$4:YO$71,2,FALSE),""),2)</f>
      </c>
      <c r="YO85" s="55">
        <f t="shared" si="2510"/>
      </c>
      <c r="YP85" s="54">
        <f t="shared" ref="YP85" si="3572">RIGHT(IFERROR(VLOOKUP($B85,YP$4:YQ$71,2,FALSE),""),2)</f>
      </c>
      <c r="YQ85" s="55">
        <f t="shared" si="2510"/>
      </c>
      <c r="YR85" s="54">
        <f t="shared" ref="YR85" si="3573">RIGHT(IFERROR(VLOOKUP($B85,YR$4:YS$71,2,FALSE),""),2)</f>
      </c>
      <c r="YS85" s="55">
        <f t="shared" si="2510"/>
      </c>
      <c r="YT85" s="54">
        <f t="shared" ref="YT85" si="3574">RIGHT(IFERROR(VLOOKUP($B85,YT$4:YU$71,2,FALSE),""),2)</f>
      </c>
      <c r="YU85" s="55">
        <f t="shared" si="2510"/>
      </c>
      <c r="YV85" s="54">
        <f t="shared" ref="YV85" si="3575">RIGHT(IFERROR(VLOOKUP($B85,YV$4:YW$71,2,FALSE),""),2)</f>
      </c>
      <c r="YW85" s="55">
        <f t="shared" si="2280"/>
      </c>
      <c r="YX85" s="54">
        <f t="shared" ref="YX85" si="3576">RIGHT(IFERROR(VLOOKUP($B85,YX$4:YY$71,2,FALSE),""),2)</f>
      </c>
      <c r="YY85" s="55">
        <f t="shared" si="2280"/>
      </c>
      <c r="YZ85" s="54">
        <f t="shared" ref="YZ85" si="3577">RIGHT(IFERROR(VLOOKUP($B85,YZ$4:ZA$71,2,FALSE),""),2)</f>
      </c>
      <c r="ZA85" s="55">
        <f t="shared" si="2280"/>
      </c>
      <c r="ZB85" s="54">
        <f t="shared" ref="ZB85" si="3578">RIGHT(IFERROR(VLOOKUP($B85,ZB$4:ZC$71,2,FALSE),""),2)</f>
      </c>
      <c r="ZC85" s="55">
        <f t="shared" si="2280"/>
      </c>
      <c r="ZD85" s="54">
        <f t="shared" ref="ZD85" si="3579">RIGHT(IFERROR(VLOOKUP($B85,ZD$4:ZE$71,2,FALSE),""),2)</f>
      </c>
      <c r="ZE85" s="55">
        <f t="shared" si="2280"/>
      </c>
      <c r="ZF85" s="54">
        <f t="shared" ref="ZF85" si="3580">RIGHT(IFERROR(VLOOKUP($B85,ZF$4:ZG$71,2,FALSE),""),2)</f>
      </c>
      <c r="ZG85" s="55">
        <f t="shared" si="2280"/>
      </c>
      <c r="ZH85" s="54">
        <f t="shared" ref="ZH85" si="3581">RIGHT(IFERROR(VLOOKUP($B85,ZH$4:ZI$71,2,FALSE),""),2)</f>
      </c>
      <c r="ZI85" s="55">
        <f t="shared" si="2280"/>
      </c>
      <c r="ZJ85" s="54">
        <f t="shared" ref="ZJ85" si="3582">RIGHT(IFERROR(VLOOKUP($B85,ZJ$4:ZK$71,2,FALSE),""),2)</f>
      </c>
      <c r="ZK85" s="55">
        <f t="shared" si="2280"/>
      </c>
      <c r="ZL85" s="54">
        <f t="shared" ref="ZL85" si="3583">RIGHT(IFERROR(VLOOKUP($B85,ZL$4:ZM$71,2,FALSE),""),2)</f>
      </c>
      <c r="ZM85" s="55">
        <f t="shared" si="2280"/>
      </c>
      <c r="ZN85" s="54">
        <f t="shared" ref="ZN85" si="3584">RIGHT(IFERROR(VLOOKUP($B85,ZN$4:ZO$71,2,FALSE),""),2)</f>
      </c>
      <c r="ZO85" s="55">
        <f t="shared" si="2280"/>
      </c>
      <c r="ZP85" s="54">
        <f t="shared" ref="ZP85" si="3585">RIGHT(IFERROR(VLOOKUP($B85,ZP$4:ZQ$71,2,FALSE),""),2)</f>
      </c>
      <c r="ZQ85" s="55">
        <f t="shared" si="2280"/>
      </c>
      <c r="ZR85" s="54">
        <f t="shared" ref="ZR85" si="3586">RIGHT(IFERROR(VLOOKUP($B85,ZR$4:ZS$71,2,FALSE),""),2)</f>
      </c>
      <c r="ZS85" s="55">
        <f t="shared" si="2280"/>
      </c>
      <c r="ZT85" s="54">
        <f t="shared" ref="ZT85" si="3587">RIGHT(IFERROR(VLOOKUP($B85,ZT$4:ZU$71,2,FALSE),""),2)</f>
      </c>
      <c r="ZU85" s="55">
        <f t="shared" si="2280"/>
      </c>
      <c r="ZV85" s="54">
        <f t="shared" ref="ZV85" si="3588">RIGHT(IFERROR(VLOOKUP($B85,ZV$4:ZW$71,2,FALSE),""),2)</f>
      </c>
      <c r="ZW85" s="55">
        <f t="shared" si="2280"/>
      </c>
      <c r="ZX85" s="54">
        <f t="shared" ref="ZX85" si="3589">RIGHT(IFERROR(VLOOKUP($B85,ZX$4:ZY$71,2,FALSE),""),2)</f>
      </c>
      <c r="ZY85" s="55">
        <f t="shared" si="2280"/>
      </c>
      <c r="ZZ85" s="54">
        <f t="shared" ref="ZZ85" si="3590">RIGHT(IFERROR(VLOOKUP($B85,ZZ$4:AAA$71,2,FALSE),""),2)</f>
      </c>
      <c r="AAA85" s="55">
        <f t="shared" si="2280"/>
      </c>
      <c r="AAB85" s="54">
        <f t="shared" ref="AAB85" si="3591">RIGHT(IFERROR(VLOOKUP($B85,AAB$4:AAC$71,2,FALSE),""),2)</f>
      </c>
      <c r="AAC85" s="55">
        <f t="shared" si="2280"/>
      </c>
      <c r="AAD85" s="54">
        <f t="shared" ref="AAD85" si="3592">RIGHT(IFERROR(VLOOKUP($B85,AAD$4:AAE$71,2,FALSE),""),2)</f>
      </c>
      <c r="AAE85" s="55">
        <f t="shared" si="2280"/>
      </c>
      <c r="AAF85" s="54">
        <f t="shared" ref="AAF85" si="3593">RIGHT(IFERROR(VLOOKUP($B85,AAF$4:AAG$71,2,FALSE),""),2)</f>
      </c>
      <c r="AAG85" s="55">
        <f t="shared" si="2280"/>
      </c>
      <c r="AAH85" s="54">
        <f t="shared" ref="AAH85" si="3594">RIGHT(IFERROR(VLOOKUP($B85,AAH$4:AAI$71,2,FALSE),""),2)</f>
      </c>
      <c r="AAI85" s="55">
        <f t="shared" si="2280"/>
      </c>
      <c r="AAJ85" s="54">
        <f t="shared" ref="AAJ85" si="3595">RIGHT(IFERROR(VLOOKUP($B85,AAJ$4:AAK$71,2,FALSE),""),2)</f>
      </c>
      <c r="AAK85" s="55">
        <f t="shared" si="2280"/>
      </c>
      <c r="AAL85" s="54">
        <f t="shared" ref="AAL85" si="3596">RIGHT(IFERROR(VLOOKUP($B85,AAL$4:AAM$71,2,FALSE),""),2)</f>
      </c>
      <c r="AAM85" s="55">
        <f t="shared" si="2280"/>
      </c>
      <c r="AAN85" s="54">
        <f t="shared" ref="AAN85" si="3597">RIGHT(IFERROR(VLOOKUP($B85,AAN$4:AAO$71,2,FALSE),""),2)</f>
      </c>
      <c r="AAO85" s="55">
        <f t="shared" si="2280"/>
      </c>
      <c r="AAP85" s="54">
        <f t="shared" ref="AAP85" si="3598">RIGHT(IFERROR(VLOOKUP($B85,AAP$4:AAQ$71,2,FALSE),""),2)</f>
      </c>
      <c r="AAQ85" s="55">
        <f t="shared" si="2280"/>
      </c>
      <c r="AAR85" s="54">
        <f t="shared" ref="AAR85" si="3599">RIGHT(IFERROR(VLOOKUP($B85,AAR$4:AAS$71,2,FALSE),""),2)</f>
      </c>
      <c r="AAS85" s="55">
        <f t="shared" si="2280"/>
      </c>
      <c r="AAT85" s="54">
        <f t="shared" ref="AAT85" si="3600">RIGHT(IFERROR(VLOOKUP($B85,AAT$4:AAU$71,2,FALSE),""),2)</f>
      </c>
      <c r="AAU85" s="55">
        <f t="shared" si="2280"/>
      </c>
      <c r="AAV85" s="54">
        <f t="shared" ref="AAV85" si="3601">RIGHT(IFERROR(VLOOKUP($B85,AAV$4:AAW$71,2,FALSE),""),2)</f>
      </c>
      <c r="AAW85" s="55">
        <f t="shared" si="2280"/>
      </c>
      <c r="AAX85" s="54">
        <f t="shared" ref="AAX85" si="3602">RIGHT(IFERROR(VLOOKUP($B85,AAX$4:AAY$71,2,FALSE),""),2)</f>
      </c>
      <c r="AAY85" s="55">
        <f t="shared" si="2280"/>
      </c>
      <c r="AAZ85" s="54">
        <f t="shared" ref="AAZ85" si="3603">RIGHT(IFERROR(VLOOKUP($B85,AAZ$4:ABA$71,2,FALSE),""),2)</f>
      </c>
      <c r="ABA85" s="55">
        <f t="shared" si="2280"/>
      </c>
      <c r="ABB85" s="54">
        <f t="shared" ref="ABB85" si="3604">RIGHT(IFERROR(VLOOKUP($B85,ABB$4:ABC$71,2,FALSE),""),2)</f>
      </c>
      <c r="ABC85" s="55">
        <f t="shared" si="2280"/>
      </c>
      <c r="ABD85" s="54">
        <f t="shared" ref="ABD85" si="3605">RIGHT(IFERROR(VLOOKUP($B85,ABD$4:ABE$71,2,FALSE),""),2)</f>
      </c>
      <c r="ABE85" s="55">
        <f t="shared" si="2280"/>
      </c>
      <c r="ABF85" s="54">
        <f t="shared" ref="ABF85" si="3606">RIGHT(IFERROR(VLOOKUP($B85,ABF$4:ABG$71,2,FALSE),""),2)</f>
      </c>
      <c r="ABG85" s="55">
        <f t="shared" si="474"/>
      </c>
      <c r="ABH85" s="54">
        <f t="shared" ref="ABH85" si="3607">RIGHT(IFERROR(VLOOKUP($B85,ABH$4:ABI$71,2,FALSE),""),2)</f>
      </c>
      <c r="ABI85" s="55">
        <f t="shared" si="3093"/>
      </c>
      <c r="ABJ85" s="54">
        <f t="shared" ref="ABJ85" si="3608">RIGHT(IFERROR(VLOOKUP($B85,ABJ$4:ABK$71,2,FALSE),""),2)</f>
      </c>
      <c r="ABK85" s="55">
        <f t="shared" si="3093"/>
      </c>
      <c r="ABL85" s="54">
        <f t="shared" ref="ABL85" si="3609">RIGHT(IFERROR(VLOOKUP($B85,ABL$4:ABM$71,2,FALSE),""),2)</f>
      </c>
      <c r="ABM85" s="55">
        <f t="shared" si="3093"/>
      </c>
      <c r="ABN85" s="54">
        <f t="shared" ref="ABN85" si="3610">RIGHT(IFERROR(VLOOKUP($B85,ABN$4:ABO$71,2,FALSE),""),2)</f>
      </c>
      <c r="ABO85" s="55">
        <f t="shared" si="3093"/>
      </c>
      <c r="ABP85" s="54">
        <f t="shared" ref="ABP85" si="3611">RIGHT(IFERROR(VLOOKUP($B85,ABP$4:ABQ$71,2,FALSE),""),2)</f>
      </c>
      <c r="ABQ85" s="55">
        <f t="shared" si="3093"/>
      </c>
      <c r="ABR85" s="54">
        <f t="shared" ref="ABR85" si="3612">RIGHT(IFERROR(VLOOKUP($B85,ABR$4:ABS$71,2,FALSE),""),2)</f>
      </c>
      <c r="ABS85" s="55">
        <f t="shared" si="3093"/>
      </c>
      <c r="ABT85" s="54">
        <f t="shared" ref="ABT85" si="3613">RIGHT(IFERROR(VLOOKUP($B85,ABT$4:ABU$71,2,FALSE),""),2)</f>
      </c>
      <c r="ABU85" s="55">
        <f t="shared" si="3093"/>
      </c>
      <c r="ABV85" s="54">
        <f t="shared" ref="ABV85" si="3614">RIGHT(IFERROR(VLOOKUP($B85,ABV$4:ABW$71,2,FALSE),""),2)</f>
      </c>
      <c r="ABW85" s="55">
        <f t="shared" si="3093"/>
      </c>
      <c r="ABX85" s="54">
        <f t="shared" ref="ABX85" si="3615">RIGHT(IFERROR(VLOOKUP($B85,ABX$4:ABY$71,2,FALSE),""),2)</f>
      </c>
      <c r="ABY85" s="55">
        <f t="shared" si="3093"/>
      </c>
      <c r="ABZ85" s="54">
        <f t="shared" ref="ABZ85" si="3616">RIGHT(IFERROR(VLOOKUP($B85,ABZ$4:ACA$71,2,FALSE),""),2)</f>
      </c>
      <c r="ACA85" s="55">
        <f t="shared" si="3093"/>
      </c>
      <c r="ACB85" s="54">
        <f t="shared" ref="ACB85" si="3617">RIGHT(IFERROR(VLOOKUP($B85,ACB$4:ACC$71,2,FALSE),""),2)</f>
      </c>
      <c r="ACC85" s="55">
        <f t="shared" si="3093"/>
      </c>
      <c r="ACD85" s="54">
        <f t="shared" ref="ACD85" si="3618">RIGHT(IFERROR(VLOOKUP($B85,ACD$4:ACE$71,2,FALSE),""),2)</f>
      </c>
      <c r="ACE85" s="55">
        <f t="shared" si="3093"/>
      </c>
      <c r="ACF85" s="54">
        <f t="shared" ref="ACF85" si="3619">RIGHT(IFERROR(VLOOKUP($B85,ACF$4:ACG$71,2,FALSE),""),2)</f>
      </c>
      <c r="ACG85" s="55">
        <f t="shared" si="3093"/>
      </c>
      <c r="ACH85" s="54">
        <f t="shared" ref="ACH85" si="3620">RIGHT(IFERROR(VLOOKUP($B85,ACH$4:ACI$71,2,FALSE),""),2)</f>
      </c>
      <c r="ACI85" s="55">
        <f t="shared" si="3093"/>
      </c>
      <c r="ACJ85" s="54">
        <f t="shared" ref="ACJ85" si="3621">RIGHT(IFERROR(VLOOKUP($B85,ACJ$4:ACK$71,2,FALSE),""),2)</f>
      </c>
      <c r="ACK85" s="55">
        <f t="shared" si="3093"/>
      </c>
      <c r="ACL85" s="54">
        <f t="shared" ref="ACL85" si="3622">RIGHT(IFERROR(VLOOKUP($B85,ACL$4:ACM$71,2,FALSE),""),2)</f>
      </c>
      <c r="ACM85" s="55">
        <f t="shared" si="3093"/>
      </c>
      <c r="ACN85" s="54">
        <f t="shared" ref="ACN85" si="3623">RIGHT(IFERROR(VLOOKUP($B85,ACN$4:ACO$71,2,FALSE),""),2)</f>
      </c>
      <c r="ACO85" s="55">
        <f t="shared" si="3093"/>
      </c>
      <c r="ACP85" s="54">
        <f t="shared" ref="ACP85" si="3624">RIGHT(IFERROR(VLOOKUP($B85,ACP$4:ACQ$71,2,FALSE),""),2)</f>
      </c>
      <c r="ACQ85" s="55">
        <f t="shared" si="3093"/>
      </c>
      <c r="ACR85" s="54">
        <f t="shared" ref="ACR85" si="3625">RIGHT(IFERROR(VLOOKUP($B85,ACR$4:ACS$71,2,FALSE),""),2)</f>
      </c>
      <c r="ACS85" s="55">
        <f t="shared" si="3093"/>
      </c>
      <c r="ACT85" s="54">
        <f t="shared" ref="ACT85" si="3626">RIGHT(IFERROR(VLOOKUP($B85,ACT$4:ACU$71,2,FALSE),""),2)</f>
      </c>
      <c r="ACU85" s="55">
        <f t="shared" si="3093"/>
      </c>
      <c r="ACV85" s="54">
        <f t="shared" ref="ACV85" si="3627">RIGHT(IFERROR(VLOOKUP($B85,ACV$4:ACW$71,2,FALSE),""),2)</f>
      </c>
      <c r="ACW85" s="55">
        <f t="shared" si="3093"/>
      </c>
      <c r="ACX85" s="54">
        <f t="shared" ref="ACX85" si="3628">RIGHT(IFERROR(VLOOKUP($B85,ACX$4:ACY$71,2,FALSE),""),2)</f>
      </c>
      <c r="ACY85" s="55">
        <f t="shared" si="3093"/>
      </c>
      <c r="ACZ85" s="54">
        <f t="shared" ref="ACZ85" si="3629">RIGHT(IFERROR(VLOOKUP($B85,ACZ$4:ADA$71,2,FALSE),""),2)</f>
      </c>
      <c r="ADA85" s="55">
        <f t="shared" si="3093"/>
      </c>
      <c r="ADB85" s="54">
        <f t="shared" ref="ADB85" si="3630">RIGHT(IFERROR(VLOOKUP($B85,ADB$4:ADC$71,2,FALSE),""),2)</f>
      </c>
      <c r="ADC85" s="55">
        <f t="shared" si="3093"/>
      </c>
      <c r="ADD85" s="54">
        <f t="shared" ref="ADD85" si="3631">RIGHT(IFERROR(VLOOKUP($B85,ADD$4:ADE$71,2,FALSE),""),2)</f>
      </c>
      <c r="ADE85" s="55">
        <f t="shared" si="3093"/>
      </c>
      <c r="ADF85" s="54">
        <f t="shared" ref="ADF85" si="3632">RIGHT(IFERROR(VLOOKUP($B85,ADF$4:ADG$71,2,FALSE),""),2)</f>
      </c>
      <c r="ADG85" s="55">
        <f t="shared" si="3093"/>
      </c>
    </row>
    <row r="86" spans="1:787" ht="20.25" hidden="1" customHeight="1">
      <c r="A86" s="112">
        <v>14</v>
      </c>
      <c r="B86" s="115">
        <f>学年と名前を結合するシート!D15</f>
      </c>
      <c r="C86" s="113"/>
      <c r="D86" s="54">
        <f t="shared" si="533"/>
      </c>
      <c r="E86" s="55">
        <f t="shared" si="534"/>
      </c>
      <c r="F86" s="54">
        <f t="shared" si="2860"/>
      </c>
      <c r="G86" s="55">
        <f t="shared" si="1"/>
      </c>
      <c r="H86" s="54">
        <f t="shared" si="2860"/>
      </c>
      <c r="I86" s="55">
        <f t="shared" si="3"/>
      </c>
      <c r="J86" s="54">
        <f t="shared" si="2860"/>
      </c>
      <c r="K86" s="55">
        <f t="shared" si="5"/>
      </c>
      <c r="L86" s="54">
        <f t="shared" si="2860"/>
      </c>
      <c r="M86" s="55">
        <f t="shared" si="7"/>
      </c>
      <c r="N86" s="54">
        <f t="shared" si="2860"/>
      </c>
      <c r="O86" s="55">
        <f t="shared" si="9"/>
      </c>
      <c r="P86" s="54">
        <f t="shared" si="2860"/>
      </c>
      <c r="Q86" s="55">
        <f t="shared" si="11"/>
      </c>
      <c r="R86" s="54">
        <f t="shared" si="2860"/>
      </c>
      <c r="S86" s="55">
        <f t="shared" si="13"/>
      </c>
      <c r="T86" s="54">
        <f t="shared" si="2860"/>
      </c>
      <c r="U86" s="55">
        <f t="shared" si="15"/>
      </c>
      <c r="V86" s="54">
        <f t="shared" si="2860"/>
      </c>
      <c r="W86" s="55">
        <f t="shared" si="17"/>
      </c>
      <c r="X86" s="54">
        <f t="shared" si="2860"/>
      </c>
      <c r="Y86" s="55">
        <f t="shared" si="19"/>
      </c>
      <c r="Z86" s="54">
        <f t="shared" si="2860"/>
      </c>
      <c r="AA86" s="55">
        <f t="shared" si="21"/>
      </c>
      <c r="AB86" s="54">
        <f t="shared" si="2860"/>
      </c>
      <c r="AC86" s="55">
        <f t="shared" si="23"/>
      </c>
      <c r="AD86" s="54">
        <f t="shared" si="2860"/>
      </c>
      <c r="AE86" s="55">
        <f t="shared" si="25"/>
      </c>
      <c r="AF86" s="54">
        <f t="shared" si="2860"/>
      </c>
      <c r="AG86" s="55">
        <f t="shared" si="27"/>
      </c>
      <c r="AH86" s="54">
        <f t="shared" si="2860"/>
      </c>
      <c r="AI86" s="55">
        <f t="shared" si="29"/>
      </c>
      <c r="AJ86" s="54">
        <f t="shared" si="2860"/>
      </c>
      <c r="AK86" s="55">
        <f t="shared" si="31"/>
      </c>
      <c r="AL86" s="54">
        <f t="shared" si="2860"/>
      </c>
      <c r="AM86" s="55">
        <f t="shared" si="33"/>
      </c>
      <c r="AN86" s="54">
        <f t="shared" si="2860"/>
      </c>
      <c r="AO86" s="55">
        <f t="shared" si="35"/>
      </c>
      <c r="AP86" s="54">
        <f t="shared" si="2860"/>
      </c>
      <c r="AQ86" s="55">
        <f t="shared" si="37"/>
      </c>
      <c r="AR86" s="54">
        <f t="shared" si="2860"/>
      </c>
      <c r="AS86" s="55">
        <f t="shared" si="39"/>
      </c>
      <c r="AT86" s="54">
        <f t="shared" si="2860"/>
      </c>
      <c r="AU86" s="55">
        <f t="shared" si="41"/>
      </c>
      <c r="AV86" s="54">
        <f t="shared" si="2860"/>
      </c>
      <c r="AW86" s="55">
        <f t="shared" si="43"/>
      </c>
      <c r="AX86" s="54">
        <f t="shared" si="2860"/>
      </c>
      <c r="AY86" s="55">
        <f t="shared" si="45"/>
      </c>
      <c r="AZ86" s="54">
        <f t="shared" si="2860"/>
      </c>
      <c r="BA86" s="55">
        <f t="shared" si="47"/>
      </c>
      <c r="BB86" s="54">
        <f t="shared" si="2860"/>
      </c>
      <c r="BC86" s="55">
        <f t="shared" si="49"/>
      </c>
      <c r="BD86" s="54">
        <f t="shared" si="2860"/>
      </c>
      <c r="BE86" s="55">
        <f t="shared" si="51"/>
      </c>
      <c r="BF86" s="54">
        <f t="shared" si="2860"/>
      </c>
      <c r="BG86" s="55">
        <f t="shared" si="53"/>
      </c>
      <c r="BH86" s="54">
        <f t="shared" si="2860"/>
      </c>
      <c r="BI86" s="55">
        <f t="shared" si="55"/>
      </c>
      <c r="BJ86" s="54">
        <f t="shared" si="2860"/>
      </c>
      <c r="BK86" s="55">
        <f t="shared" si="57"/>
      </c>
      <c r="BL86" s="54">
        <f t="shared" si="2860"/>
      </c>
      <c r="BM86" s="55">
        <f t="shared" si="59"/>
      </c>
      <c r="BN86" s="54">
        <f t="shared" si="2860"/>
      </c>
      <c r="BO86" s="55">
        <f t="shared" si="61"/>
      </c>
      <c r="BP86" s="54">
        <f t="shared" si="2860"/>
      </c>
      <c r="BQ86" s="55">
        <f t="shared" si="63"/>
      </c>
      <c r="BR86" s="54">
        <f t="shared" si="2600"/>
      </c>
      <c r="BS86" s="55">
        <f t="shared" si="65"/>
      </c>
      <c r="BT86" s="54">
        <f t="shared" si="2600"/>
      </c>
      <c r="BU86" s="55">
        <f t="shared" si="67"/>
      </c>
      <c r="BV86" s="54">
        <f t="shared" si="2600"/>
      </c>
      <c r="BW86" s="55">
        <f t="shared" si="69"/>
      </c>
      <c r="BX86" s="54">
        <f t="shared" si="2600"/>
      </c>
      <c r="BY86" s="55">
        <f t="shared" si="71"/>
      </c>
      <c r="BZ86" s="54">
        <f t="shared" si="2600"/>
      </c>
      <c r="CA86" s="55">
        <f t="shared" si="73"/>
      </c>
      <c r="CB86" s="54">
        <f t="shared" si="2600"/>
      </c>
      <c r="CC86" s="55">
        <f t="shared" si="75"/>
      </c>
      <c r="CD86" s="54">
        <f t="shared" si="2600"/>
      </c>
      <c r="CE86" s="55">
        <f t="shared" si="77"/>
      </c>
      <c r="CF86" s="54">
        <f t="shared" si="2600"/>
      </c>
      <c r="CG86" s="55">
        <f t="shared" si="79"/>
      </c>
      <c r="CH86" s="54">
        <f t="shared" si="2600"/>
      </c>
      <c r="CI86" s="55">
        <f t="shared" si="81"/>
      </c>
      <c r="CJ86" s="54">
        <f t="shared" si="2600"/>
      </c>
      <c r="CK86" s="55">
        <f t="shared" si="83"/>
      </c>
      <c r="CL86" s="54">
        <f t="shared" si="2600"/>
      </c>
      <c r="CM86" s="55">
        <f t="shared" si="85"/>
      </c>
      <c r="CN86" s="54">
        <f t="shared" si="2600"/>
      </c>
      <c r="CO86" s="55">
        <f t="shared" si="87"/>
      </c>
      <c r="CP86" s="54">
        <f t="shared" si="2600"/>
      </c>
      <c r="CQ86" s="55">
        <f t="shared" si="89"/>
      </c>
      <c r="CR86" s="54">
        <f t="shared" si="2600"/>
      </c>
      <c r="CS86" s="55">
        <f t="shared" si="91"/>
      </c>
      <c r="CT86" s="54">
        <f t="shared" si="2600"/>
      </c>
      <c r="CU86" s="55">
        <f t="shared" si="93"/>
      </c>
      <c r="CV86" s="54">
        <f t="shared" si="2600"/>
      </c>
      <c r="CW86" s="55">
        <f t="shared" si="95"/>
      </c>
      <c r="CX86" s="54">
        <f t="shared" si="2600"/>
      </c>
      <c r="CY86" s="55">
        <f t="shared" si="97"/>
      </c>
      <c r="CZ86" s="54">
        <f t="shared" si="2600"/>
      </c>
      <c r="DA86" s="55">
        <f t="shared" si="99"/>
      </c>
      <c r="DB86" s="54">
        <f t="shared" si="2600"/>
      </c>
      <c r="DC86" s="55">
        <f t="shared" si="101"/>
      </c>
      <c r="DD86" s="54">
        <f t="shared" si="2600"/>
      </c>
      <c r="DE86" s="55">
        <f t="shared" si="103"/>
      </c>
      <c r="DF86" s="54">
        <f t="shared" si="2600"/>
      </c>
      <c r="DG86" s="55">
        <f t="shared" si="105"/>
      </c>
      <c r="DH86" s="54">
        <f t="shared" si="2600"/>
      </c>
      <c r="DI86" s="55">
        <f t="shared" si="107"/>
      </c>
      <c r="DJ86" s="54">
        <f t="shared" si="2600"/>
      </c>
      <c r="DK86" s="55">
        <f t="shared" si="109"/>
      </c>
      <c r="DL86" s="54">
        <f t="shared" si="2600"/>
      </c>
      <c r="DM86" s="55">
        <f t="shared" si="111"/>
      </c>
      <c r="DN86" s="54">
        <f t="shared" si="2600"/>
      </c>
      <c r="DO86" s="55">
        <f t="shared" si="113"/>
      </c>
      <c r="DP86" s="54">
        <f t="shared" si="2600"/>
      </c>
      <c r="DQ86" s="55">
        <f t="shared" si="115"/>
      </c>
      <c r="DR86" s="54">
        <f t="shared" si="2600"/>
      </c>
      <c r="DS86" s="55">
        <f t="shared" si="117"/>
      </c>
      <c r="DT86" s="54">
        <f t="shared" si="2600"/>
      </c>
      <c r="DU86" s="55">
        <f t="shared" si="119"/>
      </c>
      <c r="DV86" s="54">
        <f t="shared" si="2600"/>
      </c>
      <c r="DW86" s="55">
        <f t="shared" si="121"/>
      </c>
      <c r="DX86" s="54">
        <f t="shared" si="2600"/>
      </c>
      <c r="DY86" s="55">
        <f t="shared" si="123"/>
      </c>
      <c r="DZ86" s="54">
        <f t="shared" si="2600"/>
      </c>
      <c r="EA86" s="55">
        <f t="shared" si="125"/>
      </c>
      <c r="EB86" s="54">
        <f t="shared" si="110"/>
      </c>
      <c r="EC86" s="55">
        <f t="shared" si="127"/>
      </c>
      <c r="ED86" s="54">
        <f t="shared" si="110"/>
      </c>
      <c r="EE86" s="55">
        <f t="shared" si="129"/>
      </c>
      <c r="EF86" s="54">
        <f t="shared" si="110"/>
      </c>
      <c r="EG86" s="55">
        <f t="shared" si="131"/>
      </c>
      <c r="EH86" s="54">
        <f t="shared" si="110"/>
      </c>
      <c r="EI86" s="55">
        <f t="shared" si="133"/>
      </c>
      <c r="EJ86" s="54">
        <f t="shared" si="110"/>
      </c>
      <c r="EK86" s="55">
        <f t="shared" si="135"/>
      </c>
      <c r="EL86" s="54">
        <f t="shared" si="110"/>
      </c>
      <c r="EM86" s="55">
        <f t="shared" si="137"/>
      </c>
      <c r="EN86" s="54">
        <f t="shared" si="110"/>
      </c>
      <c r="EO86" s="55">
        <f t="shared" si="139"/>
      </c>
      <c r="EP86" s="54">
        <f t="shared" si="110"/>
      </c>
      <c r="EQ86" s="55">
        <f t="shared" si="141"/>
      </c>
      <c r="ER86" s="54">
        <f t="shared" si="142"/>
      </c>
      <c r="ES86" s="55">
        <f t="shared" si="143"/>
      </c>
      <c r="ET86" s="54">
        <f t="shared" si="142"/>
      </c>
      <c r="EU86" s="55">
        <f t="shared" si="145"/>
      </c>
      <c r="EV86" s="54">
        <f t="shared" si="142"/>
      </c>
      <c r="EW86" s="55">
        <f t="shared" si="147"/>
      </c>
      <c r="EX86" s="54">
        <f t="shared" si="142"/>
      </c>
      <c r="EY86" s="55">
        <f t="shared" si="149"/>
      </c>
      <c r="EZ86" s="54">
        <f t="shared" si="142"/>
      </c>
      <c r="FA86" s="55">
        <f t="shared" si="151"/>
      </c>
      <c r="FB86" s="54">
        <f t="shared" si="142"/>
      </c>
      <c r="FC86" s="55">
        <f t="shared" si="153"/>
      </c>
      <c r="FD86" s="54">
        <f t="shared" si="142"/>
      </c>
      <c r="FE86" s="55">
        <f t="shared" si="155"/>
      </c>
      <c r="FF86" s="54">
        <f t="shared" si="142"/>
      </c>
      <c r="FG86" s="55">
        <f t="shared" si="157"/>
      </c>
      <c r="FH86" s="54">
        <f t="shared" si="142"/>
      </c>
      <c r="FI86" s="55">
        <f t="shared" si="159"/>
      </c>
      <c r="FJ86" s="54">
        <f t="shared" si="142"/>
      </c>
      <c r="FK86" s="55">
        <f t="shared" si="161"/>
      </c>
      <c r="FL86" s="54">
        <f t="shared" si="142"/>
      </c>
      <c r="FM86" s="55">
        <f t="shared" si="163"/>
      </c>
      <c r="FN86" s="54">
        <f t="shared" si="142"/>
      </c>
      <c r="FO86" s="55">
        <f t="shared" si="165"/>
      </c>
      <c r="FP86" s="54">
        <f t="shared" si="142"/>
      </c>
      <c r="FQ86" s="55">
        <f t="shared" si="167"/>
      </c>
      <c r="FR86" s="54">
        <f t="shared" si="142"/>
      </c>
      <c r="FS86" s="55">
        <f t="shared" si="169"/>
      </c>
      <c r="FT86" s="54">
        <f t="shared" si="142"/>
      </c>
      <c r="FU86" s="55">
        <f t="shared" si="171"/>
      </c>
      <c r="FV86" s="54">
        <f t="shared" si="142"/>
      </c>
      <c r="FW86" s="55">
        <f t="shared" si="173"/>
      </c>
      <c r="FX86" s="54">
        <f t="shared" si="174"/>
      </c>
      <c r="FY86" s="55">
        <f t="shared" si="175"/>
      </c>
      <c r="FZ86" s="54">
        <f t="shared" si="174"/>
      </c>
      <c r="GA86" s="55">
        <f t="shared" si="177"/>
      </c>
      <c r="GB86" s="54">
        <f t="shared" si="174"/>
      </c>
      <c r="GC86" s="55">
        <f t="shared" si="179"/>
      </c>
      <c r="GD86" s="54">
        <f t="shared" si="174"/>
      </c>
      <c r="GE86" s="55">
        <f t="shared" si="181"/>
      </c>
      <c r="GF86" s="54">
        <f t="shared" si="174"/>
      </c>
      <c r="GG86" s="55">
        <f t="shared" si="183"/>
      </c>
      <c r="GH86" s="54">
        <f t="shared" si="174"/>
      </c>
      <c r="GI86" s="55">
        <f t="shared" si="185"/>
      </c>
      <c r="GJ86" s="54">
        <f t="shared" si="174"/>
      </c>
      <c r="GK86" s="55">
        <f t="shared" si="187"/>
      </c>
      <c r="GL86" s="54">
        <f t="shared" si="174"/>
      </c>
      <c r="GM86" s="55">
        <f t="shared" si="189"/>
      </c>
      <c r="GN86" s="54">
        <f t="shared" si="174"/>
      </c>
      <c r="GO86" s="55">
        <f t="shared" si="191"/>
      </c>
      <c r="GP86" s="54">
        <f t="shared" si="174"/>
      </c>
      <c r="GQ86" s="55">
        <f t="shared" si="193"/>
      </c>
      <c r="GR86" s="54">
        <f t="shared" si="174"/>
      </c>
      <c r="GS86" s="55">
        <f t="shared" si="195"/>
      </c>
      <c r="GT86" s="54">
        <f t="shared" si="174"/>
      </c>
      <c r="GU86" s="55">
        <f t="shared" si="197"/>
      </c>
      <c r="GV86" s="54">
        <f t="shared" si="174"/>
      </c>
      <c r="GW86" s="55">
        <f t="shared" si="199"/>
      </c>
      <c r="GX86" s="54">
        <f t="shared" si="174"/>
      </c>
      <c r="GY86" s="55">
        <f t="shared" si="201"/>
      </c>
      <c r="GZ86" s="54">
        <f t="shared" si="174"/>
      </c>
      <c r="HA86" s="55">
        <f t="shared" si="203"/>
      </c>
      <c r="HB86" s="54">
        <f t="shared" si="174"/>
      </c>
      <c r="HC86" s="55">
        <f t="shared" si="205"/>
      </c>
      <c r="HD86" s="54">
        <f t="shared" si="206"/>
      </c>
      <c r="HE86" s="55">
        <f t="shared" si="207"/>
      </c>
      <c r="HF86" s="54">
        <f t="shared" si="206"/>
      </c>
      <c r="HG86" s="55">
        <f t="shared" si="209"/>
      </c>
      <c r="HH86" s="54">
        <f t="shared" si="206"/>
      </c>
      <c r="HI86" s="55">
        <f t="shared" si="211"/>
      </c>
      <c r="HJ86" s="54">
        <f t="shared" si="206"/>
      </c>
      <c r="HK86" s="55">
        <f t="shared" si="213"/>
      </c>
      <c r="HL86" s="54">
        <f t="shared" si="206"/>
      </c>
      <c r="HM86" s="55">
        <f t="shared" si="215"/>
      </c>
      <c r="HN86" s="54">
        <f t="shared" si="206"/>
      </c>
      <c r="HO86" s="55">
        <f t="shared" si="217"/>
      </c>
      <c r="HP86" s="54">
        <f t="shared" si="206"/>
      </c>
      <c r="HQ86" s="55">
        <f t="shared" si="219"/>
      </c>
      <c r="HR86" s="54">
        <f t="shared" si="206"/>
      </c>
      <c r="HS86" s="55">
        <f t="shared" si="221"/>
      </c>
      <c r="HT86" s="54">
        <f t="shared" si="206"/>
      </c>
      <c r="HU86" s="55">
        <f t="shared" si="223"/>
      </c>
      <c r="HV86" s="54">
        <f t="shared" si="206"/>
      </c>
      <c r="HW86" s="55">
        <f t="shared" si="225"/>
      </c>
      <c r="HX86" s="54">
        <f t="shared" si="206"/>
      </c>
      <c r="HY86" s="55">
        <f t="shared" si="227"/>
      </c>
      <c r="HZ86" s="54">
        <f t="shared" si="206"/>
      </c>
      <c r="IA86" s="55">
        <f t="shared" si="229"/>
      </c>
      <c r="IB86" s="54">
        <f t="shared" si="206"/>
      </c>
      <c r="IC86" s="55">
        <f t="shared" si="231"/>
      </c>
      <c r="ID86" s="54">
        <f t="shared" si="206"/>
      </c>
      <c r="IE86" s="55">
        <f t="shared" si="233"/>
      </c>
      <c r="IF86" s="54">
        <f t="shared" si="206"/>
      </c>
      <c r="IG86" s="55">
        <f t="shared" si="235"/>
      </c>
      <c r="IH86" s="54">
        <f t="shared" si="206"/>
      </c>
      <c r="II86" s="55">
        <f t="shared" si="237"/>
      </c>
      <c r="IJ86" s="54">
        <f t="shared" si="238"/>
      </c>
      <c r="IK86" s="55">
        <f t="shared" si="239"/>
      </c>
      <c r="IL86" s="54">
        <f t="shared" si="238"/>
      </c>
      <c r="IM86" s="55">
        <f t="shared" si="241"/>
      </c>
      <c r="IN86" s="54">
        <f t="shared" si="238"/>
      </c>
      <c r="IO86" s="55">
        <f t="shared" si="243"/>
      </c>
      <c r="IP86" s="54">
        <f t="shared" si="238"/>
      </c>
      <c r="IQ86" s="55">
        <f t="shared" si="245"/>
      </c>
      <c r="IR86" s="54">
        <f t="shared" si="238"/>
      </c>
      <c r="IS86" s="55">
        <f t="shared" si="247"/>
      </c>
      <c r="IT86" s="54">
        <f t="shared" si="238"/>
      </c>
      <c r="IU86" s="55">
        <f t="shared" si="249"/>
      </c>
      <c r="IV86" s="54">
        <f t="shared" si="238"/>
      </c>
      <c r="IW86" s="55">
        <f t="shared" si="251"/>
      </c>
      <c r="IX86" s="54">
        <f t="shared" si="238"/>
      </c>
      <c r="IY86" s="55">
        <f t="shared" si="253"/>
      </c>
      <c r="IZ86" s="54">
        <f t="shared" si="238"/>
      </c>
      <c r="JA86" s="55">
        <f t="shared" si="255"/>
      </c>
      <c r="JB86" s="54">
        <f t="shared" si="238"/>
      </c>
      <c r="JC86" s="55">
        <f t="shared" si="257"/>
      </c>
      <c r="JD86" s="54">
        <f t="shared" si="238"/>
      </c>
      <c r="JE86" s="55">
        <f t="shared" si="259"/>
      </c>
      <c r="JF86" s="54">
        <f t="shared" si="238"/>
      </c>
      <c r="JG86" s="55">
        <f t="shared" si="261"/>
      </c>
      <c r="JH86" s="54">
        <f t="shared" si="238"/>
      </c>
      <c r="JI86" s="55">
        <f t="shared" si="263"/>
      </c>
      <c r="JJ86" s="54">
        <f t="shared" si="238"/>
      </c>
      <c r="JK86" s="55">
        <f t="shared" si="265"/>
      </c>
      <c r="JL86" s="54">
        <f t="shared" si="238"/>
      </c>
      <c r="JM86" s="55">
        <f t="shared" si="267"/>
      </c>
      <c r="JN86" s="54">
        <f t="shared" ref="JN86" si="3633">RIGHT(IFERROR(VLOOKUP($B86,JN$4:JO$71,2,FALSE),""),2)</f>
      </c>
      <c r="JO86" s="55">
        <f t="shared" si="2602"/>
      </c>
      <c r="JP86" s="54">
        <f t="shared" ref="JP86" si="3634">RIGHT(IFERROR(VLOOKUP($B86,JP$4:JQ$71,2,FALSE),""),2)</f>
      </c>
      <c r="JQ86" s="55">
        <f t="shared" si="2602"/>
      </c>
      <c r="JR86" s="54">
        <f t="shared" ref="JR86" si="3635">RIGHT(IFERROR(VLOOKUP($B86,JR$4:JS$71,2,FALSE),""),2)</f>
      </c>
      <c r="JS86" s="55">
        <f t="shared" si="2602"/>
      </c>
      <c r="JT86" s="54">
        <f t="shared" ref="JT86" si="3636">RIGHT(IFERROR(VLOOKUP($B86,JT$4:JU$71,2,FALSE),""),2)</f>
      </c>
      <c r="JU86" s="55">
        <f t="shared" si="2602"/>
      </c>
      <c r="JV86" s="54">
        <f t="shared" ref="JV86" si="3637">RIGHT(IFERROR(VLOOKUP($B86,JV$4:JW$71,2,FALSE),""),2)</f>
      </c>
      <c r="JW86" s="55">
        <f t="shared" si="2602"/>
      </c>
      <c r="JX86" s="54">
        <f t="shared" ref="JX86" si="3638">RIGHT(IFERROR(VLOOKUP($B86,JX$4:JY$71,2,FALSE),""),2)</f>
      </c>
      <c r="JY86" s="55">
        <f t="shared" si="2602"/>
      </c>
      <c r="JZ86" s="54">
        <f t="shared" ref="JZ86" si="3639">RIGHT(IFERROR(VLOOKUP($B86,JZ$4:KA$71,2,FALSE),""),2)</f>
      </c>
      <c r="KA86" s="55">
        <f t="shared" si="2602"/>
      </c>
      <c r="KB86" s="54">
        <f t="shared" ref="KB86" si="3640">RIGHT(IFERROR(VLOOKUP($B86,KB$4:KC$71,2,FALSE),""),2)</f>
      </c>
      <c r="KC86" s="55">
        <f t="shared" si="2602"/>
      </c>
      <c r="KD86" s="54">
        <f t="shared" ref="KD86" si="3641">RIGHT(IFERROR(VLOOKUP($B86,KD$4:KE$71,2,FALSE),""),2)</f>
      </c>
      <c r="KE86" s="55">
        <f t="shared" si="2602"/>
      </c>
      <c r="KF86" s="54">
        <f t="shared" ref="KF86" si="3642">RIGHT(IFERROR(VLOOKUP($B86,KF$4:KG$71,2,FALSE),""),2)</f>
      </c>
      <c r="KG86" s="55">
        <f t="shared" si="2602"/>
      </c>
      <c r="KH86" s="54">
        <f t="shared" ref="KH86" si="3643">RIGHT(IFERROR(VLOOKUP($B86,KH$4:KI$71,2,FALSE),""),2)</f>
      </c>
      <c r="KI86" s="55">
        <f t="shared" si="2602"/>
      </c>
      <c r="KJ86" s="54">
        <f t="shared" ref="KJ86" si="3644">RIGHT(IFERROR(VLOOKUP($B86,KJ$4:KK$71,2,FALSE),""),2)</f>
      </c>
      <c r="KK86" s="55">
        <f t="shared" si="2602"/>
      </c>
      <c r="KL86" s="54">
        <f t="shared" ref="KL86" si="3645">RIGHT(IFERROR(VLOOKUP($B86,KL$4:KM$71,2,FALSE),""),2)</f>
      </c>
      <c r="KM86" s="55">
        <f t="shared" si="2602"/>
      </c>
      <c r="KN86" s="54">
        <f t="shared" ref="KN86" si="3646">RIGHT(IFERROR(VLOOKUP($B86,KN$4:KO$71,2,FALSE),""),2)</f>
      </c>
      <c r="KO86" s="55">
        <f t="shared" si="2602"/>
      </c>
      <c r="KP86" s="54">
        <f t="shared" ref="KP86" si="3647">RIGHT(IFERROR(VLOOKUP($B86,KP$4:KQ$71,2,FALSE),""),2)</f>
      </c>
      <c r="KQ86" s="55">
        <f t="shared" si="2602"/>
      </c>
      <c r="KR86" s="54">
        <f t="shared" ref="KR86" si="3648">RIGHT(IFERROR(VLOOKUP($B86,KR$4:KS$71,2,FALSE),""),2)</f>
      </c>
      <c r="KS86" s="55">
        <f t="shared" si="2602"/>
      </c>
      <c r="KT86" s="54">
        <f t="shared" ref="KT86" si="3649">RIGHT(IFERROR(VLOOKUP($B86,KT$4:KU$71,2,FALSE),""),2)</f>
      </c>
      <c r="KU86" s="55">
        <f t="shared" si="2602"/>
      </c>
      <c r="KV86" s="54">
        <f t="shared" ref="KV86" si="3650">RIGHT(IFERROR(VLOOKUP($B86,KV$4:KW$71,2,FALSE),""),2)</f>
      </c>
      <c r="KW86" s="55">
        <f t="shared" si="2602"/>
      </c>
      <c r="KX86" s="54">
        <f t="shared" ref="KX86" si="3651">RIGHT(IFERROR(VLOOKUP($B86,KX$4:KY$71,2,FALSE),""),2)</f>
      </c>
      <c r="KY86" s="55">
        <f t="shared" si="2602"/>
      </c>
      <c r="KZ86" s="54">
        <f t="shared" ref="KZ86" si="3652">RIGHT(IFERROR(VLOOKUP($B86,KZ$4:LA$71,2,FALSE),""),2)</f>
      </c>
      <c r="LA86" s="55">
        <f t="shared" si="2602"/>
      </c>
      <c r="LB86" s="54">
        <f t="shared" ref="LB86" si="3653">RIGHT(IFERROR(VLOOKUP($B86,LB$4:LC$71,2,FALSE),""),2)</f>
      </c>
      <c r="LC86" s="55">
        <f t="shared" si="2602"/>
      </c>
      <c r="LD86" s="54">
        <f t="shared" ref="LD86" si="3654">RIGHT(IFERROR(VLOOKUP($B86,LD$4:LE$71,2,FALSE),""),2)</f>
      </c>
      <c r="LE86" s="55">
        <f t="shared" si="2602"/>
      </c>
      <c r="LF86" s="54">
        <f t="shared" ref="LF86" si="3655">RIGHT(IFERROR(VLOOKUP($B86,LF$4:LG$71,2,FALSE),""),2)</f>
      </c>
      <c r="LG86" s="55">
        <f t="shared" si="2602"/>
      </c>
      <c r="LH86" s="54">
        <f t="shared" ref="LH86" si="3656">RIGHT(IFERROR(VLOOKUP($B86,LH$4:LI$71,2,FALSE),""),2)</f>
      </c>
      <c r="LI86" s="55">
        <f t="shared" si="2602"/>
      </c>
      <c r="LJ86" s="54">
        <f t="shared" ref="LJ86" si="3657">RIGHT(IFERROR(VLOOKUP($B86,LJ$4:LK$71,2,FALSE),""),2)</f>
      </c>
      <c r="LK86" s="55">
        <f t="shared" si="2602"/>
      </c>
      <c r="LL86" s="54">
        <f t="shared" ref="LL86" si="3658">RIGHT(IFERROR(VLOOKUP($B86,LL$4:LM$71,2,FALSE),""),2)</f>
      </c>
      <c r="LM86" s="55">
        <f t="shared" si="2602"/>
      </c>
      <c r="LN86" s="54">
        <f t="shared" ref="LN86" si="3659">RIGHT(IFERROR(VLOOKUP($B86,LN$4:LO$71,2,FALSE),""),2)</f>
      </c>
      <c r="LO86" s="55">
        <f t="shared" si="2602"/>
      </c>
      <c r="LP86" s="54">
        <f t="shared" ref="LP86" si="3660">RIGHT(IFERROR(VLOOKUP($B86,LP$4:LQ$71,2,FALSE),""),2)</f>
      </c>
      <c r="LQ86" s="55">
        <f t="shared" si="2602"/>
      </c>
      <c r="LR86" s="54">
        <f t="shared" ref="LR86" si="3661">RIGHT(IFERROR(VLOOKUP($B86,LR$4:LS$71,2,FALSE),""),2)</f>
      </c>
      <c r="LS86" s="55">
        <f t="shared" si="2602"/>
      </c>
      <c r="LT86" s="54">
        <f t="shared" ref="LT86" si="3662">RIGHT(IFERROR(VLOOKUP($B86,LT$4:LU$71,2,FALSE),""),2)</f>
      </c>
      <c r="LU86" s="55">
        <f t="shared" si="2602"/>
      </c>
      <c r="LV86" s="54">
        <f t="shared" ref="LV86" si="3663">RIGHT(IFERROR(VLOOKUP($B86,LV$4:LW$71,2,FALSE),""),2)</f>
      </c>
      <c r="LW86" s="55">
        <f t="shared" si="2602"/>
      </c>
      <c r="LX86" s="54">
        <f t="shared" ref="LX86" si="3664">RIGHT(IFERROR(VLOOKUP($B86,LX$4:LY$71,2,FALSE),""),2)</f>
      </c>
      <c r="LY86" s="55">
        <f t="shared" si="2602"/>
      </c>
      <c r="LZ86" s="54">
        <f t="shared" ref="LZ86" si="3665">RIGHT(IFERROR(VLOOKUP($B86,LZ$4:MA$71,2,FALSE),""),2)</f>
      </c>
      <c r="MA86" s="55">
        <f t="shared" si="2371"/>
      </c>
      <c r="MB86" s="54">
        <f t="shared" ref="MB86" si="3666">RIGHT(IFERROR(VLOOKUP($B86,MB$4:MC$71,2,FALSE),""),2)</f>
      </c>
      <c r="MC86" s="55">
        <f t="shared" si="2371"/>
      </c>
      <c r="MD86" s="54">
        <f t="shared" ref="MD86" si="3667">RIGHT(IFERROR(VLOOKUP($B86,MD$4:ME$71,2,FALSE),""),2)</f>
      </c>
      <c r="ME86" s="55">
        <f t="shared" si="2371"/>
      </c>
      <c r="MF86" s="54">
        <f t="shared" ref="MF86" si="3668">RIGHT(IFERROR(VLOOKUP($B86,MF$4:MG$71,2,FALSE),""),2)</f>
      </c>
      <c r="MG86" s="55">
        <f t="shared" si="2371"/>
      </c>
      <c r="MH86" s="54">
        <f t="shared" ref="MH86" si="3669">RIGHT(IFERROR(VLOOKUP($B86,MH$4:MI$71,2,FALSE),""),2)</f>
      </c>
      <c r="MI86" s="55">
        <f t="shared" si="2371"/>
      </c>
      <c r="MJ86" s="54">
        <f t="shared" ref="MJ86" si="3670">RIGHT(IFERROR(VLOOKUP($B86,MJ$4:MK$71,2,FALSE),""),2)</f>
      </c>
      <c r="MK86" s="55">
        <f t="shared" si="2371"/>
      </c>
      <c r="ML86" s="54">
        <f t="shared" ref="ML86" si="3671">RIGHT(IFERROR(VLOOKUP($B86,ML$4:MM$71,2,FALSE),""),2)</f>
      </c>
      <c r="MM86" s="55">
        <f t="shared" si="2371"/>
      </c>
      <c r="MN86" s="54">
        <f t="shared" ref="MN86" si="3672">RIGHT(IFERROR(VLOOKUP($B86,MN$4:MO$71,2,FALSE),""),2)</f>
      </c>
      <c r="MO86" s="55">
        <f t="shared" si="2371"/>
      </c>
      <c r="MP86" s="54">
        <f t="shared" ref="MP86" si="3673">RIGHT(IFERROR(VLOOKUP($B86,MP$4:MQ$71,2,FALSE),""),2)</f>
      </c>
      <c r="MQ86" s="55">
        <f t="shared" si="2371"/>
      </c>
      <c r="MR86" s="54">
        <f t="shared" ref="MR86" si="3674">RIGHT(IFERROR(VLOOKUP($B86,MR$4:MS$71,2,FALSE),""),2)</f>
      </c>
      <c r="MS86" s="55">
        <f t="shared" si="2371"/>
      </c>
      <c r="MT86" s="54">
        <f t="shared" ref="MT86" si="3675">RIGHT(IFERROR(VLOOKUP($B86,MT$4:MU$71,2,FALSE),""),2)</f>
      </c>
      <c r="MU86" s="55">
        <f t="shared" si="2371"/>
      </c>
      <c r="MV86" s="54">
        <f t="shared" ref="MV86" si="3676">RIGHT(IFERROR(VLOOKUP($B86,MV$4:MW$71,2,FALSE),""),2)</f>
      </c>
      <c r="MW86" s="55">
        <f t="shared" si="2371"/>
      </c>
      <c r="MX86" s="54">
        <f t="shared" ref="MX86" si="3677">RIGHT(IFERROR(VLOOKUP($B86,MX$4:MY$71,2,FALSE),""),2)</f>
      </c>
      <c r="MY86" s="55">
        <f t="shared" si="2371"/>
      </c>
      <c r="MZ86" s="54">
        <f t="shared" ref="MZ86" si="3678">RIGHT(IFERROR(VLOOKUP($B86,MZ$4:NA$71,2,FALSE),""),2)</f>
      </c>
      <c r="NA86" s="55">
        <f t="shared" si="2371"/>
      </c>
      <c r="NB86" s="54">
        <f t="shared" ref="NB86" si="3679">RIGHT(IFERROR(VLOOKUP($B86,NB$4:NC$71,2,FALSE),""),2)</f>
      </c>
      <c r="NC86" s="55">
        <f t="shared" si="2371"/>
      </c>
      <c r="ND86" s="54">
        <f t="shared" ref="ND86" si="3680">RIGHT(IFERROR(VLOOKUP($B86,ND$4:NE$71,2,FALSE),""),2)</f>
      </c>
      <c r="NE86" s="55">
        <f t="shared" si="2371"/>
      </c>
      <c r="NF86" s="54">
        <f t="shared" ref="NF86" si="3681">RIGHT(IFERROR(VLOOKUP($B86,NF$4:NG$71,2,FALSE),""),2)</f>
      </c>
      <c r="NG86" s="55">
        <f t="shared" si="2371"/>
      </c>
      <c r="NH86" s="54">
        <f t="shared" ref="NH86" si="3682">RIGHT(IFERROR(VLOOKUP($B86,NH$4:NI$71,2,FALSE),""),2)</f>
      </c>
      <c r="NI86" s="55">
        <f t="shared" si="2371"/>
      </c>
      <c r="NJ86" s="54">
        <f t="shared" ref="NJ86" si="3683">RIGHT(IFERROR(VLOOKUP($B86,NJ$4:NK$71,2,FALSE),""),2)</f>
      </c>
      <c r="NK86" s="55">
        <f t="shared" si="2371"/>
      </c>
      <c r="NL86" s="54">
        <f t="shared" ref="NL86" si="3684">RIGHT(IFERROR(VLOOKUP($B86,NL$4:NM$71,2,FALSE),""),2)</f>
      </c>
      <c r="NM86" s="55">
        <f t="shared" si="2371"/>
      </c>
      <c r="NN86" s="54">
        <f t="shared" ref="NN86" si="3685">RIGHT(IFERROR(VLOOKUP($B86,NN$4:NO$71,2,FALSE),""),2)</f>
      </c>
      <c r="NO86" s="55">
        <f t="shared" si="2371"/>
      </c>
      <c r="NP86" s="54">
        <f t="shared" ref="NP86" si="3686">RIGHT(IFERROR(VLOOKUP($B86,NP$4:NQ$71,2,FALSE),""),2)</f>
      </c>
      <c r="NQ86" s="55">
        <f t="shared" si="2371"/>
      </c>
      <c r="NR86" s="54">
        <f t="shared" ref="NR86" si="3687">RIGHT(IFERROR(VLOOKUP($B86,NR$4:NS$71,2,FALSE),""),2)</f>
      </c>
      <c r="NS86" s="55">
        <f t="shared" si="2371"/>
      </c>
      <c r="NT86" s="54">
        <f t="shared" ref="NT86" si="3688">RIGHT(IFERROR(VLOOKUP($B86,NT$4:NU$71,2,FALSE),""),2)</f>
      </c>
      <c r="NU86" s="55">
        <f t="shared" si="2371"/>
      </c>
      <c r="NV86" s="54">
        <f t="shared" ref="NV86" si="3689">RIGHT(IFERROR(VLOOKUP($B86,NV$4:NW$71,2,FALSE),""),2)</f>
      </c>
      <c r="NW86" s="55">
        <f t="shared" si="2371"/>
      </c>
      <c r="NX86" s="54">
        <f t="shared" ref="NX86" si="3690">RIGHT(IFERROR(VLOOKUP($B86,NX$4:NY$71,2,FALSE),""),2)</f>
      </c>
      <c r="NY86" s="55">
        <f t="shared" si="2371"/>
      </c>
      <c r="NZ86" s="54">
        <f t="shared" ref="NZ86" si="3691">RIGHT(IFERROR(VLOOKUP($B86,NZ$4:OA$71,2,FALSE),""),2)</f>
      </c>
      <c r="OA86" s="55">
        <f t="shared" si="2371"/>
      </c>
      <c r="OB86" s="54">
        <f t="shared" ref="OB86" si="3692">RIGHT(IFERROR(VLOOKUP($B86,OB$4:OC$71,2,FALSE),""),2)</f>
      </c>
      <c r="OC86" s="55">
        <f t="shared" si="2371"/>
      </c>
      <c r="OD86" s="54">
        <f t="shared" ref="OD86" si="3693">RIGHT(IFERROR(VLOOKUP($B86,OD$4:OE$71,2,FALSE),""),2)</f>
      </c>
      <c r="OE86" s="55">
        <f t="shared" si="2371"/>
      </c>
      <c r="OF86" s="54">
        <f t="shared" ref="OF86" si="3694">RIGHT(IFERROR(VLOOKUP($B86,OF$4:OG$71,2,FALSE),""),2)</f>
      </c>
      <c r="OG86" s="55">
        <f t="shared" si="2371"/>
      </c>
      <c r="OH86" s="54">
        <f t="shared" ref="OH86" si="3695">RIGHT(IFERROR(VLOOKUP($B86,OH$4:OI$71,2,FALSE),""),2)</f>
      </c>
      <c r="OI86" s="55">
        <f t="shared" si="2371"/>
      </c>
      <c r="OJ86" s="54">
        <f t="shared" ref="OJ86" si="3696">RIGHT(IFERROR(VLOOKUP($B86,OJ$4:OK$71,2,FALSE),""),2)</f>
      </c>
      <c r="OK86" s="55">
        <f t="shared" si="2404"/>
      </c>
      <c r="OL86" s="54">
        <f t="shared" ref="OL86" si="3697">RIGHT(IFERROR(VLOOKUP($B86,OL$4:OM$71,2,FALSE),""),2)</f>
      </c>
      <c r="OM86" s="55">
        <f t="shared" si="2404"/>
      </c>
      <c r="ON86" s="54">
        <f t="shared" ref="ON86" si="3698">RIGHT(IFERROR(VLOOKUP($B86,ON$4:OO$71,2,FALSE),""),2)</f>
      </c>
      <c r="OO86" s="55">
        <f t="shared" si="2404"/>
      </c>
      <c r="OP86" s="54">
        <f t="shared" ref="OP86" si="3699">RIGHT(IFERROR(VLOOKUP($B86,OP$4:OQ$71,2,FALSE),""),2)</f>
      </c>
      <c r="OQ86" s="55">
        <f t="shared" si="2404"/>
      </c>
      <c r="OR86" s="54">
        <f t="shared" ref="OR86" si="3700">RIGHT(IFERROR(VLOOKUP($B86,OR$4:OS$71,2,FALSE),""),2)</f>
      </c>
      <c r="OS86" s="55">
        <f t="shared" si="2404"/>
      </c>
      <c r="OT86" s="54">
        <f t="shared" ref="OT86" si="3701">RIGHT(IFERROR(VLOOKUP($B86,OT$4:OU$71,2,FALSE),""),2)</f>
      </c>
      <c r="OU86" s="55">
        <f t="shared" si="2404"/>
      </c>
      <c r="OV86" s="54">
        <f t="shared" ref="OV86" si="3702">RIGHT(IFERROR(VLOOKUP($B86,OV$4:OW$71,2,FALSE),""),2)</f>
      </c>
      <c r="OW86" s="55">
        <f t="shared" si="2404"/>
      </c>
      <c r="OX86" s="54">
        <f t="shared" ref="OX86" si="3703">RIGHT(IFERROR(VLOOKUP($B86,OX$4:OY$71,2,FALSE),""),2)</f>
      </c>
      <c r="OY86" s="55">
        <f t="shared" si="2404"/>
      </c>
      <c r="OZ86" s="54">
        <f t="shared" ref="OZ86" si="3704">RIGHT(IFERROR(VLOOKUP($B86,OZ$4:PA$71,2,FALSE),""),2)</f>
      </c>
      <c r="PA86" s="55">
        <f t="shared" si="2404"/>
      </c>
      <c r="PB86" s="54">
        <f t="shared" ref="PB86" si="3705">RIGHT(IFERROR(VLOOKUP($B86,PB$4:PC$71,2,FALSE),""),2)</f>
      </c>
      <c r="PC86" s="55">
        <f t="shared" si="2404"/>
      </c>
      <c r="PD86" s="54">
        <f t="shared" ref="PD86" si="3706">RIGHT(IFERROR(VLOOKUP($B86,PD$4:PE$71,2,FALSE),""),2)</f>
      </c>
      <c r="PE86" s="55">
        <f t="shared" si="2404"/>
      </c>
      <c r="PF86" s="54">
        <f t="shared" ref="PF86" si="3707">RIGHT(IFERROR(VLOOKUP($B86,PF$4:PG$71,2,FALSE),""),2)</f>
      </c>
      <c r="PG86" s="55">
        <f t="shared" si="2404"/>
      </c>
      <c r="PH86" s="54">
        <f t="shared" ref="PH86" si="3708">RIGHT(IFERROR(VLOOKUP($B86,PH$4:PI$71,2,FALSE),""),2)</f>
      </c>
      <c r="PI86" s="55">
        <f t="shared" si="2404"/>
      </c>
      <c r="PJ86" s="54">
        <f t="shared" ref="PJ86" si="3709">RIGHT(IFERROR(VLOOKUP($B86,PJ$4:PK$71,2,FALSE),""),2)</f>
      </c>
      <c r="PK86" s="55">
        <f t="shared" si="2404"/>
      </c>
      <c r="PL86" s="54">
        <f t="shared" ref="PL86" si="3710">RIGHT(IFERROR(VLOOKUP($B86,PL$4:PM$71,2,FALSE),""),2)</f>
      </c>
      <c r="PM86" s="55">
        <f t="shared" si="2404"/>
      </c>
      <c r="PN86" s="54">
        <f t="shared" ref="PN86" si="3711">RIGHT(IFERROR(VLOOKUP($B86,PN$4:PO$71,2,FALSE),""),2)</f>
      </c>
      <c r="PO86" s="55">
        <f t="shared" si="2404"/>
      </c>
      <c r="PP86" s="54">
        <f t="shared" ref="PP86" si="3712">RIGHT(IFERROR(VLOOKUP($B86,PP$4:PQ$71,2,FALSE),""),2)</f>
      </c>
      <c r="PQ86" s="55">
        <f t="shared" si="2404"/>
      </c>
      <c r="PR86" s="54">
        <f t="shared" ref="PR86" si="3713">RIGHT(IFERROR(VLOOKUP($B86,PR$4:PS$71,2,FALSE),""),2)</f>
      </c>
      <c r="PS86" s="55">
        <f t="shared" si="2404"/>
      </c>
      <c r="PT86" s="54">
        <f t="shared" ref="PT86" si="3714">RIGHT(IFERROR(VLOOKUP($B86,PT$4:PU$71,2,FALSE),""),2)</f>
      </c>
      <c r="PU86" s="55">
        <f t="shared" si="2404"/>
      </c>
      <c r="PV86" s="54">
        <f t="shared" ref="PV86" si="3715">RIGHT(IFERROR(VLOOKUP($B86,PV$4:PW$71,2,FALSE),""),2)</f>
      </c>
      <c r="PW86" s="55">
        <f t="shared" si="2404"/>
      </c>
      <c r="PX86" s="54">
        <f t="shared" ref="PX86" si="3716">RIGHT(IFERROR(VLOOKUP($B86,PX$4:PY$71,2,FALSE),""),2)</f>
      </c>
      <c r="PY86" s="55">
        <f t="shared" si="2404"/>
      </c>
      <c r="PZ86" s="54">
        <f t="shared" ref="PZ86" si="3717">RIGHT(IFERROR(VLOOKUP($B86,PZ$4:QA$71,2,FALSE),""),2)</f>
      </c>
      <c r="QA86" s="55">
        <f t="shared" si="2404"/>
      </c>
      <c r="QB86" s="54">
        <f t="shared" ref="QB86" si="3718">RIGHT(IFERROR(VLOOKUP($B86,QB$4:QC$71,2,FALSE),""),2)</f>
      </c>
      <c r="QC86" s="55">
        <f t="shared" si="2404"/>
      </c>
      <c r="QD86" s="54">
        <f t="shared" ref="QD86" si="3719">RIGHT(IFERROR(VLOOKUP($B86,QD$4:QE$71,2,FALSE),""),2)</f>
      </c>
      <c r="QE86" s="55">
        <f t="shared" si="2404"/>
      </c>
      <c r="QF86" s="54">
        <f t="shared" ref="QF86" si="3720">RIGHT(IFERROR(VLOOKUP($B86,QF$4:QG$71,2,FALSE),""),2)</f>
      </c>
      <c r="QG86" s="55">
        <f t="shared" si="2404"/>
      </c>
      <c r="QH86" s="54">
        <f t="shared" ref="QH86" si="3721">RIGHT(IFERROR(VLOOKUP($B86,QH$4:QI$71,2,FALSE),""),2)</f>
      </c>
      <c r="QI86" s="55">
        <f t="shared" si="2404"/>
      </c>
      <c r="QJ86" s="54">
        <f t="shared" ref="QJ86" si="3722">RIGHT(IFERROR(VLOOKUP($B86,QJ$4:QK$71,2,FALSE),""),2)</f>
      </c>
      <c r="QK86" s="55">
        <f t="shared" si="2404"/>
      </c>
      <c r="QL86" s="54">
        <f t="shared" ref="QL86" si="3723">RIGHT(IFERROR(VLOOKUP($B86,QL$4:QM$71,2,FALSE),""),2)</f>
      </c>
      <c r="QM86" s="55">
        <f t="shared" si="2404"/>
      </c>
      <c r="QN86" s="54">
        <f t="shared" ref="QN86" si="3724">RIGHT(IFERROR(VLOOKUP($B86,QN$4:QO$71,2,FALSE),""),2)</f>
      </c>
      <c r="QO86" s="55">
        <f t="shared" si="2404"/>
      </c>
      <c r="QP86" s="54">
        <f t="shared" ref="QP86" si="3725">RIGHT(IFERROR(VLOOKUP($B86,QP$4:QQ$71,2,FALSE),""),2)</f>
      </c>
      <c r="QQ86" s="55">
        <f t="shared" si="2404"/>
      </c>
      <c r="QR86" s="54">
        <f t="shared" ref="QR86" si="3726">RIGHT(IFERROR(VLOOKUP($B86,QR$4:QS$71,2,FALSE),""),2)</f>
      </c>
      <c r="QS86" s="55">
        <f t="shared" si="2404"/>
      </c>
      <c r="QT86" s="54">
        <f t="shared" ref="QT86" si="3727">RIGHT(IFERROR(VLOOKUP($B86,QT$4:QU$71,2,FALSE),""),2)</f>
      </c>
      <c r="QU86" s="55">
        <f t="shared" si="2404"/>
      </c>
      <c r="QV86" s="54">
        <f t="shared" ref="QV86" si="3728">RIGHT(IFERROR(VLOOKUP($B86,QV$4:QW$71,2,FALSE),""),2)</f>
      </c>
      <c r="QW86" s="55">
        <f t="shared" si="2150"/>
      </c>
      <c r="QX86" s="54">
        <f t="shared" ref="QX86" si="3729">RIGHT(IFERROR(VLOOKUP($B86,QX$4:QY$71,2,FALSE),""),2)</f>
      </c>
      <c r="QY86" s="55">
        <f t="shared" si="2150"/>
      </c>
      <c r="QZ86" s="54">
        <f t="shared" ref="QZ86" si="3730">RIGHT(IFERROR(VLOOKUP($B86,QZ$4:RA$71,2,FALSE),""),2)</f>
      </c>
      <c r="RA86" s="55">
        <f t="shared" si="2150"/>
      </c>
      <c r="RB86" s="54">
        <f t="shared" ref="RB86" si="3731">RIGHT(IFERROR(VLOOKUP($B86,RB$4:RC$71,2,FALSE),""),2)</f>
      </c>
      <c r="RC86" s="55">
        <f t="shared" si="2150"/>
      </c>
      <c r="RD86" s="54">
        <f t="shared" ref="RD86" si="3732">RIGHT(IFERROR(VLOOKUP($B86,RD$4:RE$71,2,FALSE),""),2)</f>
      </c>
      <c r="RE86" s="55">
        <f t="shared" si="2150"/>
      </c>
      <c r="RF86" s="54">
        <f t="shared" ref="RF86" si="3733">RIGHT(IFERROR(VLOOKUP($B86,RF$4:RG$71,2,FALSE),""),2)</f>
      </c>
      <c r="RG86" s="55">
        <f t="shared" si="2150"/>
      </c>
      <c r="RH86" s="54">
        <f t="shared" ref="RH86" si="3734">RIGHT(IFERROR(VLOOKUP($B86,RH$4:RI$71,2,FALSE),""),2)</f>
      </c>
      <c r="RI86" s="55">
        <f t="shared" si="2150"/>
      </c>
      <c r="RJ86" s="54">
        <f t="shared" ref="RJ86" si="3735">RIGHT(IFERROR(VLOOKUP($B86,RJ$4:RK$71,2,FALSE),""),2)</f>
      </c>
      <c r="RK86" s="55">
        <f t="shared" si="342"/>
      </c>
      <c r="RL86" s="54">
        <f t="shared" ref="RL86" si="3736">RIGHT(IFERROR(VLOOKUP($B86,RL$4:RM$71,2,FALSE),""),2)</f>
      </c>
      <c r="RM86" s="55">
        <f t="shared" si="2445"/>
      </c>
      <c r="RN86" s="54">
        <f t="shared" ref="RN86" si="3737">RIGHT(IFERROR(VLOOKUP($B86,RN$4:RO$71,2,FALSE),""),2)</f>
      </c>
      <c r="RO86" s="55">
        <f t="shared" si="2445"/>
      </c>
      <c r="RP86" s="54">
        <f t="shared" ref="RP86" si="3738">RIGHT(IFERROR(VLOOKUP($B86,RP$4:RQ$71,2,FALSE),""),2)</f>
      </c>
      <c r="RQ86" s="55">
        <f t="shared" si="2445"/>
      </c>
      <c r="RR86" s="54">
        <f t="shared" ref="RR86" si="3739">RIGHT(IFERROR(VLOOKUP($B86,RR$4:RS$71,2,FALSE),""),2)</f>
      </c>
      <c r="RS86" s="55">
        <f t="shared" si="2445"/>
      </c>
      <c r="RT86" s="54">
        <f t="shared" ref="RT86" si="3740">RIGHT(IFERROR(VLOOKUP($B86,RT$4:RU$71,2,FALSE),""),2)</f>
      </c>
      <c r="RU86" s="55">
        <f t="shared" si="2445"/>
      </c>
      <c r="RV86" s="54">
        <f t="shared" ref="RV86" si="3741">RIGHT(IFERROR(VLOOKUP($B86,RV$4:RW$71,2,FALSE),""),2)</f>
      </c>
      <c r="RW86" s="55">
        <f t="shared" si="2445"/>
      </c>
      <c r="RX86" s="54">
        <f t="shared" ref="RX86" si="3742">RIGHT(IFERROR(VLOOKUP($B86,RX$4:RY$71,2,FALSE),""),2)</f>
      </c>
      <c r="RY86" s="55">
        <f t="shared" si="2445"/>
      </c>
      <c r="RZ86" s="54">
        <f t="shared" ref="RZ86" si="3743">RIGHT(IFERROR(VLOOKUP($B86,RZ$4:SA$71,2,FALSE),""),2)</f>
      </c>
      <c r="SA86" s="55">
        <f t="shared" si="2445"/>
      </c>
      <c r="SB86" s="54">
        <f t="shared" ref="SB86" si="3744">RIGHT(IFERROR(VLOOKUP($B86,SB$4:SC$71,2,FALSE),""),2)</f>
      </c>
      <c r="SC86" s="55">
        <f t="shared" si="2445"/>
      </c>
      <c r="SD86" s="54">
        <f t="shared" ref="SD86" si="3745">RIGHT(IFERROR(VLOOKUP($B86,SD$4:SE$71,2,FALSE),""),2)</f>
      </c>
      <c r="SE86" s="55">
        <f t="shared" si="2445"/>
      </c>
      <c r="SF86" s="54">
        <f t="shared" ref="SF86" si="3746">RIGHT(IFERROR(VLOOKUP($B86,SF$4:SG$71,2,FALSE),""),2)</f>
      </c>
      <c r="SG86" s="55">
        <f t="shared" si="2445"/>
      </c>
      <c r="SH86" s="54">
        <f t="shared" ref="SH86" si="3747">RIGHT(IFERROR(VLOOKUP($B86,SH$4:SI$71,2,FALSE),""),2)</f>
      </c>
      <c r="SI86" s="55">
        <f t="shared" si="2445"/>
      </c>
      <c r="SJ86" s="54">
        <f t="shared" ref="SJ86" si="3748">RIGHT(IFERROR(VLOOKUP($B86,SJ$4:SK$71,2,FALSE),""),2)</f>
      </c>
      <c r="SK86" s="55">
        <f t="shared" si="2445"/>
      </c>
      <c r="SL86" s="54">
        <f t="shared" ref="SL86" si="3749">RIGHT(IFERROR(VLOOKUP($B86,SL$4:SM$71,2,FALSE),""),2)</f>
      </c>
      <c r="SM86" s="55">
        <f t="shared" si="2445"/>
      </c>
      <c r="SN86" s="54">
        <f t="shared" ref="SN86" si="3750">RIGHT(IFERROR(VLOOKUP($B86,SN$4:SO$71,2,FALSE),""),2)</f>
      </c>
      <c r="SO86" s="55">
        <f t="shared" si="2445"/>
      </c>
      <c r="SP86" s="54">
        <f t="shared" ref="SP86" si="3751">RIGHT(IFERROR(VLOOKUP($B86,SP$4:SQ$71,2,FALSE),""),2)</f>
      </c>
      <c r="SQ86" s="55">
        <f t="shared" si="2445"/>
      </c>
      <c r="SR86" s="54">
        <f t="shared" ref="SR86" si="3752">RIGHT(IFERROR(VLOOKUP($B86,SR$4:SS$71,2,FALSE),""),2)</f>
      </c>
      <c r="SS86" s="55">
        <f t="shared" si="2445"/>
      </c>
      <c r="ST86" s="54">
        <f t="shared" ref="ST86" si="3753">RIGHT(IFERROR(VLOOKUP($B86,ST$4:SU$71,2,FALSE),""),2)</f>
      </c>
      <c r="SU86" s="55">
        <f t="shared" si="2445"/>
      </c>
      <c r="SV86" s="54">
        <f t="shared" ref="SV86" si="3754">RIGHT(IFERROR(VLOOKUP($B86,SV$4:SW$71,2,FALSE),""),2)</f>
      </c>
      <c r="SW86" s="55">
        <f t="shared" si="2445"/>
      </c>
      <c r="SX86" s="54">
        <f t="shared" ref="SX86" si="3755">RIGHT(IFERROR(VLOOKUP($B86,SX$4:SY$71,2,FALSE),""),2)</f>
      </c>
      <c r="SY86" s="55">
        <f t="shared" si="2445"/>
      </c>
      <c r="SZ86" s="54">
        <f t="shared" ref="SZ86" si="3756">RIGHT(IFERROR(VLOOKUP($B86,SZ$4:TA$71,2,FALSE),""),2)</f>
      </c>
      <c r="TA86" s="55">
        <f t="shared" si="2445"/>
      </c>
      <c r="TB86" s="54">
        <f t="shared" ref="TB86" si="3757">RIGHT(IFERROR(VLOOKUP($B86,TB$4:TC$71,2,FALSE),""),2)</f>
      </c>
      <c r="TC86" s="55">
        <f t="shared" si="2445"/>
      </c>
      <c r="TD86" s="54">
        <f t="shared" ref="TD86" si="3758">RIGHT(IFERROR(VLOOKUP($B86,TD$4:TE$71,2,FALSE),""),2)</f>
      </c>
      <c r="TE86" s="55">
        <f t="shared" si="2445"/>
      </c>
      <c r="TF86" s="54">
        <f t="shared" ref="TF86" si="3759">RIGHT(IFERROR(VLOOKUP($B86,TF$4:TG$71,2,FALSE),""),2)</f>
      </c>
      <c r="TG86" s="55">
        <f t="shared" si="2445"/>
      </c>
      <c r="TH86" s="54">
        <f t="shared" ref="TH86" si="3760">RIGHT(IFERROR(VLOOKUP($B86,TH$4:TI$71,2,FALSE),""),2)</f>
      </c>
      <c r="TI86" s="55">
        <f t="shared" si="2445"/>
      </c>
      <c r="TJ86" s="54">
        <f t="shared" ref="TJ86" si="3761">RIGHT(IFERROR(VLOOKUP($B86,TJ$4:TK$71,2,FALSE),""),2)</f>
      </c>
      <c r="TK86" s="55">
        <f t="shared" si="2445"/>
      </c>
      <c r="TL86" s="54">
        <f t="shared" ref="TL86" si="3762">RIGHT(IFERROR(VLOOKUP($B86,TL$4:TM$71,2,FALSE),""),2)</f>
      </c>
      <c r="TM86" s="55">
        <f t="shared" si="2445"/>
      </c>
      <c r="TN86" s="54">
        <f t="shared" ref="TN86" si="3763">RIGHT(IFERROR(VLOOKUP($B86,TN$4:TO$71,2,FALSE),""),2)</f>
      </c>
      <c r="TO86" s="55">
        <f t="shared" si="2445"/>
      </c>
      <c r="TP86" s="54">
        <f t="shared" ref="TP86" si="3764">RIGHT(IFERROR(VLOOKUP($B86,TP$4:TQ$71,2,FALSE),""),2)</f>
      </c>
      <c r="TQ86" s="55">
        <f t="shared" si="2445"/>
      </c>
      <c r="TR86" s="54">
        <f t="shared" ref="TR86" si="3765">RIGHT(IFERROR(VLOOKUP($B86,TR$4:TS$71,2,FALSE),""),2)</f>
      </c>
      <c r="TS86" s="55">
        <f t="shared" si="2445"/>
      </c>
      <c r="TT86" s="54">
        <f t="shared" ref="TT86" si="3766">RIGHT(IFERROR(VLOOKUP($B86,TT$4:TU$71,2,FALSE),""),2)</f>
      </c>
      <c r="TU86" s="55">
        <f t="shared" si="2445"/>
      </c>
      <c r="TV86" s="54">
        <f t="shared" ref="TV86" si="3767">RIGHT(IFERROR(VLOOKUP($B86,TV$4:TW$71,2,FALSE),""),2)</f>
      </c>
      <c r="TW86" s="55">
        <f t="shared" si="2445"/>
      </c>
      <c r="TX86" s="54">
        <f t="shared" ref="TX86" si="3768">RIGHT(IFERROR(VLOOKUP($B86,TX$4:TY$71,2,FALSE),""),2)</f>
      </c>
      <c r="TY86" s="55">
        <f t="shared" si="2215"/>
      </c>
      <c r="TZ86" s="54">
        <f t="shared" ref="TZ86" si="3769">RIGHT(IFERROR(VLOOKUP($B86,TZ$4:UA$71,2,FALSE),""),2)</f>
      </c>
      <c r="UA86" s="55">
        <f t="shared" si="2215"/>
      </c>
      <c r="UB86" s="54">
        <f t="shared" ref="UB86" si="3770">RIGHT(IFERROR(VLOOKUP($B86,UB$4:UC$71,2,FALSE),""),2)</f>
      </c>
      <c r="UC86" s="55">
        <f t="shared" si="2215"/>
      </c>
      <c r="UD86" s="54">
        <f t="shared" ref="UD86" si="3771">RIGHT(IFERROR(VLOOKUP($B86,UD$4:UE$71,2,FALSE),""),2)</f>
      </c>
      <c r="UE86" s="55">
        <f t="shared" si="2215"/>
      </c>
      <c r="UF86" s="54">
        <f t="shared" ref="UF86" si="3772">RIGHT(IFERROR(VLOOKUP($B86,UF$4:UG$71,2,FALSE),""),2)</f>
      </c>
      <c r="UG86" s="55">
        <f t="shared" si="2215"/>
      </c>
      <c r="UH86" s="54">
        <f t="shared" ref="UH86" si="3773">RIGHT(IFERROR(VLOOKUP($B86,UH$4:UI$71,2,FALSE),""),2)</f>
      </c>
      <c r="UI86" s="55">
        <f t="shared" si="2215"/>
      </c>
      <c r="UJ86" s="54">
        <f t="shared" ref="UJ86" si="3774">RIGHT(IFERROR(VLOOKUP($B86,UJ$4:UK$71,2,FALSE),""),2)</f>
      </c>
      <c r="UK86" s="55">
        <f t="shared" si="2215"/>
      </c>
      <c r="UL86" s="54">
        <f t="shared" ref="UL86" si="3775">RIGHT(IFERROR(VLOOKUP($B86,UL$4:UM$71,2,FALSE),""),2)</f>
      </c>
      <c r="UM86" s="55">
        <f t="shared" si="2215"/>
      </c>
      <c r="UN86" s="54">
        <f t="shared" ref="UN86" si="3776">RIGHT(IFERROR(VLOOKUP($B86,UN$4:UO$71,2,FALSE),""),2)</f>
      </c>
      <c r="UO86" s="55">
        <f t="shared" si="2215"/>
      </c>
      <c r="UP86" s="54">
        <f t="shared" ref="UP86" si="3777">RIGHT(IFERROR(VLOOKUP($B86,UP$4:UQ$71,2,FALSE),""),2)</f>
      </c>
      <c r="UQ86" s="55">
        <f t="shared" si="2215"/>
      </c>
      <c r="UR86" s="54">
        <f t="shared" ref="UR86" si="3778">RIGHT(IFERROR(VLOOKUP($B86,UR$4:US$71,2,FALSE),""),2)</f>
      </c>
      <c r="US86" s="55">
        <f t="shared" si="2215"/>
      </c>
      <c r="UT86" s="54">
        <f t="shared" ref="UT86" si="3779">RIGHT(IFERROR(VLOOKUP($B86,UT$4:UU$71,2,FALSE),""),2)</f>
      </c>
      <c r="UU86" s="55">
        <f t="shared" si="2215"/>
      </c>
      <c r="UV86" s="54">
        <f t="shared" ref="UV86" si="3780">RIGHT(IFERROR(VLOOKUP($B86,UV$4:UW$71,2,FALSE),""),2)</f>
      </c>
      <c r="UW86" s="55">
        <f t="shared" si="2215"/>
      </c>
      <c r="UX86" s="54">
        <f t="shared" ref="UX86" si="3781">RIGHT(IFERROR(VLOOKUP($B86,UX$4:UY$71,2,FALSE),""),2)</f>
      </c>
      <c r="UY86" s="55">
        <f t="shared" si="2215"/>
      </c>
      <c r="UZ86" s="54">
        <f t="shared" ref="UZ86" si="3782">RIGHT(IFERROR(VLOOKUP($B86,UZ$4:VA$71,2,FALSE),""),2)</f>
      </c>
      <c r="VA86" s="55">
        <f t="shared" si="2215"/>
      </c>
      <c r="VB86" s="54">
        <f t="shared" ref="VB86" si="3783">RIGHT(IFERROR(VLOOKUP($B86,VB$4:VC$71,2,FALSE),""),2)</f>
      </c>
      <c r="VC86" s="55">
        <f t="shared" si="2215"/>
      </c>
      <c r="VD86" s="54">
        <f t="shared" ref="VD86" si="3784">RIGHT(IFERROR(VLOOKUP($B86,VD$4:VE$71,2,FALSE),""),2)</f>
      </c>
      <c r="VE86" s="55">
        <f t="shared" si="2215"/>
      </c>
      <c r="VF86" s="54">
        <f t="shared" ref="VF86" si="3785">RIGHT(IFERROR(VLOOKUP($B86,VF$4:VG$71,2,FALSE),""),2)</f>
      </c>
      <c r="VG86" s="55">
        <f t="shared" si="2215"/>
      </c>
      <c r="VH86" s="54">
        <f t="shared" ref="VH86" si="3786">RIGHT(IFERROR(VLOOKUP($B86,VH$4:VI$71,2,FALSE),""),2)</f>
      </c>
      <c r="VI86" s="55">
        <f t="shared" si="2215"/>
      </c>
      <c r="VJ86" s="54">
        <f t="shared" ref="VJ86" si="3787">RIGHT(IFERROR(VLOOKUP($B86,VJ$4:VK$71,2,FALSE),""),2)</f>
      </c>
      <c r="VK86" s="55">
        <f t="shared" si="2215"/>
      </c>
      <c r="VL86" s="54">
        <f t="shared" ref="VL86" si="3788">RIGHT(IFERROR(VLOOKUP($B86,VL$4:VM$71,2,FALSE),""),2)</f>
      </c>
      <c r="VM86" s="55">
        <f t="shared" si="2215"/>
      </c>
      <c r="VN86" s="54">
        <f t="shared" ref="VN86" si="3789">RIGHT(IFERROR(VLOOKUP($B86,VN$4:VO$71,2,FALSE),""),2)</f>
      </c>
      <c r="VO86" s="55">
        <f t="shared" si="2215"/>
      </c>
      <c r="VP86" s="54">
        <f t="shared" ref="VP86" si="3790">RIGHT(IFERROR(VLOOKUP($B86,VP$4:VQ$71,2,FALSE),""),2)</f>
      </c>
      <c r="VQ86" s="55">
        <f t="shared" si="2215"/>
      </c>
      <c r="VR86" s="54">
        <f t="shared" ref="VR86" si="3791">RIGHT(IFERROR(VLOOKUP($B86,VR$4:VS$71,2,FALSE),""),2)</f>
      </c>
      <c r="VS86" s="55">
        <f t="shared" si="2215"/>
      </c>
      <c r="VT86" s="54">
        <f t="shared" ref="VT86" si="3792">RIGHT(IFERROR(VLOOKUP($B86,VT$4:VU$71,2,FALSE),""),2)</f>
      </c>
      <c r="VU86" s="55">
        <f t="shared" si="2215"/>
      </c>
      <c r="VV86" s="54">
        <f t="shared" ref="VV86" si="3793">RIGHT(IFERROR(VLOOKUP($B86,VV$4:VW$71,2,FALSE),""),2)</f>
      </c>
      <c r="VW86" s="55">
        <f t="shared" si="2215"/>
      </c>
      <c r="VX86" s="54">
        <f t="shared" ref="VX86" si="3794">RIGHT(IFERROR(VLOOKUP($B86,VX$4:VY$71,2,FALSE),""),2)</f>
      </c>
      <c r="VY86" s="55">
        <f t="shared" si="2215"/>
      </c>
      <c r="VZ86" s="54">
        <f t="shared" ref="VZ86" si="3795">RIGHT(IFERROR(VLOOKUP($B86,VZ$4:WA$71,2,FALSE),""),2)</f>
      </c>
      <c r="WA86" s="55">
        <f t="shared" si="2215"/>
      </c>
      <c r="WB86" s="54">
        <f t="shared" ref="WB86" si="3796">RIGHT(IFERROR(VLOOKUP($B86,WB$4:WC$71,2,FALSE),""),2)</f>
      </c>
      <c r="WC86" s="55">
        <f t="shared" si="2215"/>
      </c>
      <c r="WD86" s="54">
        <f t="shared" ref="WD86" si="3797">RIGHT(IFERROR(VLOOKUP($B86,WD$4:WE$71,2,FALSE),""),2)</f>
      </c>
      <c r="WE86" s="55">
        <f t="shared" si="2215"/>
      </c>
      <c r="WF86" s="54">
        <f t="shared" ref="WF86" si="3798">RIGHT(IFERROR(VLOOKUP($B86,WF$4:WG$71,2,FALSE),""),2)</f>
      </c>
      <c r="WG86" s="55">
        <f t="shared" si="2215"/>
      </c>
      <c r="WH86" s="54">
        <f t="shared" ref="WH86" si="3799">RIGHT(IFERROR(VLOOKUP($B86,WH$4:WI$71,2,FALSE),""),2)</f>
      </c>
      <c r="WI86" s="55">
        <f t="shared" si="408"/>
      </c>
      <c r="WJ86" s="54">
        <f t="shared" ref="WJ86" si="3800">RIGHT(IFERROR(VLOOKUP($B86,WJ$4:WK$71,2,FALSE),""),2)</f>
      </c>
      <c r="WK86" s="55">
        <f t="shared" si="2510"/>
      </c>
      <c r="WL86" s="54">
        <f t="shared" ref="WL86" si="3801">RIGHT(IFERROR(VLOOKUP($B86,WL$4:WM$71,2,FALSE),""),2)</f>
      </c>
      <c r="WM86" s="55">
        <f t="shared" si="2510"/>
      </c>
      <c r="WN86" s="54">
        <f t="shared" ref="WN86" si="3802">RIGHT(IFERROR(VLOOKUP($B86,WN$4:WO$71,2,FALSE),""),2)</f>
      </c>
      <c r="WO86" s="55">
        <f t="shared" si="2510"/>
      </c>
      <c r="WP86" s="54">
        <f t="shared" ref="WP86" si="3803">RIGHT(IFERROR(VLOOKUP($B86,WP$4:WQ$71,2,FALSE),""),2)</f>
      </c>
      <c r="WQ86" s="55">
        <f t="shared" si="2510"/>
      </c>
      <c r="WR86" s="54">
        <f t="shared" ref="WR86" si="3804">RIGHT(IFERROR(VLOOKUP($B86,WR$4:WS$71,2,FALSE),""),2)</f>
      </c>
      <c r="WS86" s="55">
        <f t="shared" si="2510"/>
      </c>
      <c r="WT86" s="54">
        <f t="shared" ref="WT86" si="3805">RIGHT(IFERROR(VLOOKUP($B86,WT$4:WU$71,2,FALSE),""),2)</f>
      </c>
      <c r="WU86" s="55">
        <f t="shared" si="2510"/>
      </c>
      <c r="WV86" s="54">
        <f t="shared" ref="WV86" si="3806">RIGHT(IFERROR(VLOOKUP($B86,WV$4:WW$71,2,FALSE),""),2)</f>
      </c>
      <c r="WW86" s="55">
        <f t="shared" si="2510"/>
      </c>
      <c r="WX86" s="54">
        <f t="shared" ref="WX86" si="3807">RIGHT(IFERROR(VLOOKUP($B86,WX$4:WY$71,2,FALSE),""),2)</f>
      </c>
      <c r="WY86" s="55">
        <f t="shared" si="2510"/>
      </c>
      <c r="WZ86" s="54">
        <f t="shared" ref="WZ86" si="3808">RIGHT(IFERROR(VLOOKUP($B86,WZ$4:XA$71,2,FALSE),""),2)</f>
      </c>
      <c r="XA86" s="55">
        <f t="shared" si="2510"/>
      </c>
      <c r="XB86" s="54">
        <f t="shared" ref="XB86" si="3809">RIGHT(IFERROR(VLOOKUP($B86,XB$4:XC$71,2,FALSE),""),2)</f>
      </c>
      <c r="XC86" s="55">
        <f t="shared" si="2510"/>
      </c>
      <c r="XD86" s="54">
        <f t="shared" ref="XD86" si="3810">RIGHT(IFERROR(VLOOKUP($B86,XD$4:XE$71,2,FALSE),""),2)</f>
      </c>
      <c r="XE86" s="55">
        <f t="shared" si="2510"/>
      </c>
      <c r="XF86" s="54">
        <f t="shared" ref="XF86" si="3811">RIGHT(IFERROR(VLOOKUP($B86,XF$4:XG$71,2,FALSE),""),2)</f>
      </c>
      <c r="XG86" s="55">
        <f t="shared" si="2510"/>
      </c>
      <c r="XH86" s="54">
        <f t="shared" ref="XH86" si="3812">RIGHT(IFERROR(VLOOKUP($B86,XH$4:XI$71,2,FALSE),""),2)</f>
      </c>
      <c r="XI86" s="55">
        <f t="shared" si="2510"/>
      </c>
      <c r="XJ86" s="54">
        <f t="shared" ref="XJ86" si="3813">RIGHT(IFERROR(VLOOKUP($B86,XJ$4:XK$71,2,FALSE),""),2)</f>
      </c>
      <c r="XK86" s="55">
        <f t="shared" si="2510"/>
      </c>
      <c r="XL86" s="54">
        <f t="shared" ref="XL86" si="3814">RIGHT(IFERROR(VLOOKUP($B86,XL$4:XM$71,2,FALSE),""),2)</f>
      </c>
      <c r="XM86" s="55">
        <f t="shared" si="2510"/>
      </c>
      <c r="XN86" s="54">
        <f t="shared" ref="XN86" si="3815">RIGHT(IFERROR(VLOOKUP($B86,XN$4:XO$71,2,FALSE),""),2)</f>
      </c>
      <c r="XO86" s="55">
        <f t="shared" si="2510"/>
      </c>
      <c r="XP86" s="54">
        <f t="shared" ref="XP86" si="3816">RIGHT(IFERROR(VLOOKUP($B86,XP$4:XQ$71,2,FALSE),""),2)</f>
      </c>
      <c r="XQ86" s="55">
        <f t="shared" si="2510"/>
      </c>
      <c r="XR86" s="54">
        <f t="shared" ref="XR86" si="3817">RIGHT(IFERROR(VLOOKUP($B86,XR$4:XS$71,2,FALSE),""),2)</f>
      </c>
      <c r="XS86" s="55">
        <f t="shared" si="2510"/>
      </c>
      <c r="XT86" s="54">
        <f t="shared" ref="XT86" si="3818">RIGHT(IFERROR(VLOOKUP($B86,XT$4:XU$71,2,FALSE),""),2)</f>
      </c>
      <c r="XU86" s="55">
        <f t="shared" si="2510"/>
      </c>
      <c r="XV86" s="54">
        <f t="shared" ref="XV86" si="3819">RIGHT(IFERROR(VLOOKUP($B86,XV$4:XW$71,2,FALSE),""),2)</f>
      </c>
      <c r="XW86" s="55">
        <f t="shared" si="2510"/>
      </c>
      <c r="XX86" s="54">
        <f t="shared" ref="XX86" si="3820">RIGHT(IFERROR(VLOOKUP($B86,XX$4:XY$71,2,FALSE),""),2)</f>
      </c>
      <c r="XY86" s="55">
        <f t="shared" si="2510"/>
      </c>
      <c r="XZ86" s="54">
        <f t="shared" ref="XZ86" si="3821">RIGHT(IFERROR(VLOOKUP($B86,XZ$4:YA$71,2,FALSE),""),2)</f>
      </c>
      <c r="YA86" s="55">
        <f t="shared" si="2510"/>
      </c>
      <c r="YB86" s="54">
        <f t="shared" ref="YB86" si="3822">RIGHT(IFERROR(VLOOKUP($B86,YB$4:YC$71,2,FALSE),""),2)</f>
      </c>
      <c r="YC86" s="55">
        <f t="shared" si="2510"/>
      </c>
      <c r="YD86" s="54">
        <f t="shared" ref="YD86" si="3823">RIGHT(IFERROR(VLOOKUP($B86,YD$4:YE$71,2,FALSE),""),2)</f>
      </c>
      <c r="YE86" s="55">
        <f t="shared" si="2510"/>
      </c>
      <c r="YF86" s="54">
        <f t="shared" ref="YF86" si="3824">RIGHT(IFERROR(VLOOKUP($B86,YF$4:YG$71,2,FALSE),""),2)</f>
      </c>
      <c r="YG86" s="55">
        <f t="shared" si="2510"/>
      </c>
      <c r="YH86" s="54">
        <f t="shared" ref="YH86" si="3825">RIGHT(IFERROR(VLOOKUP($B86,YH$4:YI$71,2,FALSE),""),2)</f>
      </c>
      <c r="YI86" s="55">
        <f t="shared" si="2510"/>
      </c>
      <c r="YJ86" s="54">
        <f t="shared" ref="YJ86" si="3826">RIGHT(IFERROR(VLOOKUP($B86,YJ$4:YK$71,2,FALSE),""),2)</f>
      </c>
      <c r="YK86" s="55">
        <f t="shared" si="2510"/>
      </c>
      <c r="YL86" s="54">
        <f t="shared" ref="YL86" si="3827">RIGHT(IFERROR(VLOOKUP($B86,YL$4:YM$71,2,FALSE),""),2)</f>
      </c>
      <c r="YM86" s="55">
        <f t="shared" si="2510"/>
      </c>
      <c r="YN86" s="54">
        <f t="shared" ref="YN86" si="3828">RIGHT(IFERROR(VLOOKUP($B86,YN$4:YO$71,2,FALSE),""),2)</f>
      </c>
      <c r="YO86" s="55">
        <f t="shared" si="2510"/>
      </c>
      <c r="YP86" s="54">
        <f t="shared" ref="YP86" si="3829">RIGHT(IFERROR(VLOOKUP($B86,YP$4:YQ$71,2,FALSE),""),2)</f>
      </c>
      <c r="YQ86" s="55">
        <f t="shared" si="2510"/>
      </c>
      <c r="YR86" s="54">
        <f t="shared" ref="YR86" si="3830">RIGHT(IFERROR(VLOOKUP($B86,YR$4:YS$71,2,FALSE),""),2)</f>
      </c>
      <c r="YS86" s="55">
        <f t="shared" si="2510"/>
      </c>
      <c r="YT86" s="54">
        <f t="shared" ref="YT86" si="3831">RIGHT(IFERROR(VLOOKUP($B86,YT$4:YU$71,2,FALSE),""),2)</f>
      </c>
      <c r="YU86" s="55">
        <f t="shared" si="2510"/>
      </c>
      <c r="YV86" s="54">
        <f t="shared" ref="YV86" si="3832">RIGHT(IFERROR(VLOOKUP($B86,YV$4:YW$71,2,FALSE),""),2)</f>
      </c>
      <c r="YW86" s="55">
        <f t="shared" si="2280"/>
      </c>
      <c r="YX86" s="54">
        <f t="shared" ref="YX86" si="3833">RIGHT(IFERROR(VLOOKUP($B86,YX$4:YY$71,2,FALSE),""),2)</f>
      </c>
      <c r="YY86" s="55">
        <f t="shared" si="2280"/>
      </c>
      <c r="YZ86" s="54">
        <f t="shared" ref="YZ86" si="3834">RIGHT(IFERROR(VLOOKUP($B86,YZ$4:ZA$71,2,FALSE),""),2)</f>
      </c>
      <c r="ZA86" s="55">
        <f t="shared" si="2280"/>
      </c>
      <c r="ZB86" s="54">
        <f t="shared" ref="ZB86" si="3835">RIGHT(IFERROR(VLOOKUP($B86,ZB$4:ZC$71,2,FALSE),""),2)</f>
      </c>
      <c r="ZC86" s="55">
        <f t="shared" si="2280"/>
      </c>
      <c r="ZD86" s="54">
        <f t="shared" ref="ZD86" si="3836">RIGHT(IFERROR(VLOOKUP($B86,ZD$4:ZE$71,2,FALSE),""),2)</f>
      </c>
      <c r="ZE86" s="55">
        <f t="shared" si="2280"/>
      </c>
      <c r="ZF86" s="54">
        <f t="shared" ref="ZF86" si="3837">RIGHT(IFERROR(VLOOKUP($B86,ZF$4:ZG$71,2,FALSE),""),2)</f>
      </c>
      <c r="ZG86" s="55">
        <f t="shared" si="2280"/>
      </c>
      <c r="ZH86" s="54">
        <f t="shared" ref="ZH86" si="3838">RIGHT(IFERROR(VLOOKUP($B86,ZH$4:ZI$71,2,FALSE),""),2)</f>
      </c>
      <c r="ZI86" s="55">
        <f t="shared" si="2280"/>
      </c>
      <c r="ZJ86" s="54">
        <f t="shared" ref="ZJ86" si="3839">RIGHT(IFERROR(VLOOKUP($B86,ZJ$4:ZK$71,2,FALSE),""),2)</f>
      </c>
      <c r="ZK86" s="55">
        <f t="shared" si="2280"/>
      </c>
      <c r="ZL86" s="54">
        <f t="shared" ref="ZL86" si="3840">RIGHT(IFERROR(VLOOKUP($B86,ZL$4:ZM$71,2,FALSE),""),2)</f>
      </c>
      <c r="ZM86" s="55">
        <f t="shared" si="2280"/>
      </c>
      <c r="ZN86" s="54">
        <f t="shared" ref="ZN86" si="3841">RIGHT(IFERROR(VLOOKUP($B86,ZN$4:ZO$71,2,FALSE),""),2)</f>
      </c>
      <c r="ZO86" s="55">
        <f t="shared" si="2280"/>
      </c>
      <c r="ZP86" s="54">
        <f t="shared" ref="ZP86" si="3842">RIGHT(IFERROR(VLOOKUP($B86,ZP$4:ZQ$71,2,FALSE),""),2)</f>
      </c>
      <c r="ZQ86" s="55">
        <f t="shared" si="2280"/>
      </c>
      <c r="ZR86" s="54">
        <f t="shared" ref="ZR86" si="3843">RIGHT(IFERROR(VLOOKUP($B86,ZR$4:ZS$71,2,FALSE),""),2)</f>
      </c>
      <c r="ZS86" s="55">
        <f t="shared" si="2280"/>
      </c>
      <c r="ZT86" s="54">
        <f t="shared" ref="ZT86" si="3844">RIGHT(IFERROR(VLOOKUP($B86,ZT$4:ZU$71,2,FALSE),""),2)</f>
      </c>
      <c r="ZU86" s="55">
        <f t="shared" si="2280"/>
      </c>
      <c r="ZV86" s="54">
        <f t="shared" ref="ZV86" si="3845">RIGHT(IFERROR(VLOOKUP($B86,ZV$4:ZW$71,2,FALSE),""),2)</f>
      </c>
      <c r="ZW86" s="55">
        <f t="shared" si="2280"/>
      </c>
      <c r="ZX86" s="54">
        <f t="shared" ref="ZX86" si="3846">RIGHT(IFERROR(VLOOKUP($B86,ZX$4:ZY$71,2,FALSE),""),2)</f>
      </c>
      <c r="ZY86" s="55">
        <f t="shared" si="2280"/>
      </c>
      <c r="ZZ86" s="54">
        <f t="shared" ref="ZZ86" si="3847">RIGHT(IFERROR(VLOOKUP($B86,ZZ$4:AAA$71,2,FALSE),""),2)</f>
      </c>
      <c r="AAA86" s="55">
        <f t="shared" si="2280"/>
      </c>
      <c r="AAB86" s="54">
        <f t="shared" ref="AAB86" si="3848">RIGHT(IFERROR(VLOOKUP($B86,AAB$4:AAC$71,2,FALSE),""),2)</f>
      </c>
      <c r="AAC86" s="55">
        <f t="shared" si="2280"/>
      </c>
      <c r="AAD86" s="54">
        <f t="shared" ref="AAD86" si="3849">RIGHT(IFERROR(VLOOKUP($B86,AAD$4:AAE$71,2,FALSE),""),2)</f>
      </c>
      <c r="AAE86" s="55">
        <f t="shared" si="2280"/>
      </c>
      <c r="AAF86" s="54">
        <f t="shared" ref="AAF86" si="3850">RIGHT(IFERROR(VLOOKUP($B86,AAF$4:AAG$71,2,FALSE),""),2)</f>
      </c>
      <c r="AAG86" s="55">
        <f t="shared" si="2280"/>
      </c>
      <c r="AAH86" s="54">
        <f t="shared" ref="AAH86" si="3851">RIGHT(IFERROR(VLOOKUP($B86,AAH$4:AAI$71,2,FALSE),""),2)</f>
      </c>
      <c r="AAI86" s="55">
        <f t="shared" si="2280"/>
      </c>
      <c r="AAJ86" s="54">
        <f t="shared" ref="AAJ86" si="3852">RIGHT(IFERROR(VLOOKUP($B86,AAJ$4:AAK$71,2,FALSE),""),2)</f>
      </c>
      <c r="AAK86" s="55">
        <f t="shared" si="2280"/>
      </c>
      <c r="AAL86" s="54">
        <f t="shared" ref="AAL86" si="3853">RIGHT(IFERROR(VLOOKUP($B86,AAL$4:AAM$71,2,FALSE),""),2)</f>
      </c>
      <c r="AAM86" s="55">
        <f t="shared" si="2280"/>
      </c>
      <c r="AAN86" s="54">
        <f t="shared" ref="AAN86" si="3854">RIGHT(IFERROR(VLOOKUP($B86,AAN$4:AAO$71,2,FALSE),""),2)</f>
      </c>
      <c r="AAO86" s="55">
        <f t="shared" si="2280"/>
      </c>
      <c r="AAP86" s="54">
        <f t="shared" ref="AAP86" si="3855">RIGHT(IFERROR(VLOOKUP($B86,AAP$4:AAQ$71,2,FALSE),""),2)</f>
      </c>
      <c r="AAQ86" s="55">
        <f t="shared" si="2280"/>
      </c>
      <c r="AAR86" s="54">
        <f t="shared" ref="AAR86" si="3856">RIGHT(IFERROR(VLOOKUP($B86,AAR$4:AAS$71,2,FALSE),""),2)</f>
      </c>
      <c r="AAS86" s="55">
        <f t="shared" si="2280"/>
      </c>
      <c r="AAT86" s="54">
        <f t="shared" ref="AAT86" si="3857">RIGHT(IFERROR(VLOOKUP($B86,AAT$4:AAU$71,2,FALSE),""),2)</f>
      </c>
      <c r="AAU86" s="55">
        <f t="shared" si="2280"/>
      </c>
      <c r="AAV86" s="54">
        <f t="shared" ref="AAV86" si="3858">RIGHT(IFERROR(VLOOKUP($B86,AAV$4:AAW$71,2,FALSE),""),2)</f>
      </c>
      <c r="AAW86" s="55">
        <f t="shared" si="2280"/>
      </c>
      <c r="AAX86" s="54">
        <f t="shared" ref="AAX86" si="3859">RIGHT(IFERROR(VLOOKUP($B86,AAX$4:AAY$71,2,FALSE),""),2)</f>
      </c>
      <c r="AAY86" s="55">
        <f t="shared" si="2280"/>
      </c>
      <c r="AAZ86" s="54">
        <f t="shared" ref="AAZ86" si="3860">RIGHT(IFERROR(VLOOKUP($B86,AAZ$4:ABA$71,2,FALSE),""),2)</f>
      </c>
      <c r="ABA86" s="55">
        <f t="shared" si="2280"/>
      </c>
      <c r="ABB86" s="54">
        <f t="shared" ref="ABB86" si="3861">RIGHT(IFERROR(VLOOKUP($B86,ABB$4:ABC$71,2,FALSE),""),2)</f>
      </c>
      <c r="ABC86" s="55">
        <f t="shared" si="2280"/>
      </c>
      <c r="ABD86" s="54">
        <f t="shared" ref="ABD86" si="3862">RIGHT(IFERROR(VLOOKUP($B86,ABD$4:ABE$71,2,FALSE),""),2)</f>
      </c>
      <c r="ABE86" s="55">
        <f t="shared" si="2280"/>
      </c>
      <c r="ABF86" s="54">
        <f t="shared" ref="ABF86" si="3863">RIGHT(IFERROR(VLOOKUP($B86,ABF$4:ABG$71,2,FALSE),""),2)</f>
      </c>
      <c r="ABG86" s="55">
        <f t="shared" si="474"/>
      </c>
      <c r="ABH86" s="54">
        <f t="shared" ref="ABH86" si="3864">RIGHT(IFERROR(VLOOKUP($B86,ABH$4:ABI$71,2,FALSE),""),2)</f>
      </c>
      <c r="ABI86" s="55">
        <f t="shared" si="3093"/>
      </c>
      <c r="ABJ86" s="54">
        <f t="shared" ref="ABJ86" si="3865">RIGHT(IFERROR(VLOOKUP($B86,ABJ$4:ABK$71,2,FALSE),""),2)</f>
      </c>
      <c r="ABK86" s="55">
        <f t="shared" si="3093"/>
      </c>
      <c r="ABL86" s="54">
        <f t="shared" ref="ABL86" si="3866">RIGHT(IFERROR(VLOOKUP($B86,ABL$4:ABM$71,2,FALSE),""),2)</f>
      </c>
      <c r="ABM86" s="55">
        <f t="shared" si="3093"/>
      </c>
      <c r="ABN86" s="54">
        <f t="shared" ref="ABN86" si="3867">RIGHT(IFERROR(VLOOKUP($B86,ABN$4:ABO$71,2,FALSE),""),2)</f>
      </c>
      <c r="ABO86" s="55">
        <f t="shared" si="3093"/>
      </c>
      <c r="ABP86" s="54">
        <f t="shared" ref="ABP86" si="3868">RIGHT(IFERROR(VLOOKUP($B86,ABP$4:ABQ$71,2,FALSE),""),2)</f>
      </c>
      <c r="ABQ86" s="55">
        <f t="shared" si="3093"/>
      </c>
      <c r="ABR86" s="54">
        <f t="shared" ref="ABR86" si="3869">RIGHT(IFERROR(VLOOKUP($B86,ABR$4:ABS$71,2,FALSE),""),2)</f>
      </c>
      <c r="ABS86" s="55">
        <f t="shared" si="3093"/>
      </c>
      <c r="ABT86" s="54">
        <f t="shared" ref="ABT86" si="3870">RIGHT(IFERROR(VLOOKUP($B86,ABT$4:ABU$71,2,FALSE),""),2)</f>
      </c>
      <c r="ABU86" s="55">
        <f t="shared" si="3093"/>
      </c>
      <c r="ABV86" s="54">
        <f t="shared" ref="ABV86" si="3871">RIGHT(IFERROR(VLOOKUP($B86,ABV$4:ABW$71,2,FALSE),""),2)</f>
      </c>
      <c r="ABW86" s="55">
        <f t="shared" si="3093"/>
      </c>
      <c r="ABX86" s="54">
        <f t="shared" ref="ABX86" si="3872">RIGHT(IFERROR(VLOOKUP($B86,ABX$4:ABY$71,2,FALSE),""),2)</f>
      </c>
      <c r="ABY86" s="55">
        <f t="shared" si="3093"/>
      </c>
      <c r="ABZ86" s="54">
        <f t="shared" ref="ABZ86" si="3873">RIGHT(IFERROR(VLOOKUP($B86,ABZ$4:ACA$71,2,FALSE),""),2)</f>
      </c>
      <c r="ACA86" s="55">
        <f t="shared" si="3093"/>
      </c>
      <c r="ACB86" s="54">
        <f t="shared" ref="ACB86" si="3874">RIGHT(IFERROR(VLOOKUP($B86,ACB$4:ACC$71,2,FALSE),""),2)</f>
      </c>
      <c r="ACC86" s="55">
        <f t="shared" si="3093"/>
      </c>
      <c r="ACD86" s="54">
        <f t="shared" ref="ACD86" si="3875">RIGHT(IFERROR(VLOOKUP($B86,ACD$4:ACE$71,2,FALSE),""),2)</f>
      </c>
      <c r="ACE86" s="55">
        <f t="shared" si="3093"/>
      </c>
      <c r="ACF86" s="54">
        <f t="shared" ref="ACF86" si="3876">RIGHT(IFERROR(VLOOKUP($B86,ACF$4:ACG$71,2,FALSE),""),2)</f>
      </c>
      <c r="ACG86" s="55">
        <f t="shared" si="3093"/>
      </c>
      <c r="ACH86" s="54">
        <f t="shared" ref="ACH86" si="3877">RIGHT(IFERROR(VLOOKUP($B86,ACH$4:ACI$71,2,FALSE),""),2)</f>
      </c>
      <c r="ACI86" s="55">
        <f t="shared" si="3093"/>
      </c>
      <c r="ACJ86" s="54">
        <f t="shared" ref="ACJ86" si="3878">RIGHT(IFERROR(VLOOKUP($B86,ACJ$4:ACK$71,2,FALSE),""),2)</f>
      </c>
      <c r="ACK86" s="55">
        <f t="shared" si="3093"/>
      </c>
      <c r="ACL86" s="54">
        <f t="shared" ref="ACL86" si="3879">RIGHT(IFERROR(VLOOKUP($B86,ACL$4:ACM$71,2,FALSE),""),2)</f>
      </c>
      <c r="ACM86" s="55">
        <f t="shared" si="3093"/>
      </c>
      <c r="ACN86" s="54">
        <f t="shared" ref="ACN86" si="3880">RIGHT(IFERROR(VLOOKUP($B86,ACN$4:ACO$71,2,FALSE),""),2)</f>
      </c>
      <c r="ACO86" s="55">
        <f t="shared" si="3093"/>
      </c>
      <c r="ACP86" s="54">
        <f t="shared" ref="ACP86" si="3881">RIGHT(IFERROR(VLOOKUP($B86,ACP$4:ACQ$71,2,FALSE),""),2)</f>
      </c>
      <c r="ACQ86" s="55">
        <f t="shared" si="3093"/>
      </c>
      <c r="ACR86" s="54">
        <f t="shared" ref="ACR86" si="3882">RIGHT(IFERROR(VLOOKUP($B86,ACR$4:ACS$71,2,FALSE),""),2)</f>
      </c>
      <c r="ACS86" s="55">
        <f t="shared" si="3093"/>
      </c>
      <c r="ACT86" s="54">
        <f t="shared" ref="ACT86" si="3883">RIGHT(IFERROR(VLOOKUP($B86,ACT$4:ACU$71,2,FALSE),""),2)</f>
      </c>
      <c r="ACU86" s="55">
        <f t="shared" si="3093"/>
      </c>
      <c r="ACV86" s="54">
        <f t="shared" ref="ACV86" si="3884">RIGHT(IFERROR(VLOOKUP($B86,ACV$4:ACW$71,2,FALSE),""),2)</f>
      </c>
      <c r="ACW86" s="55">
        <f t="shared" si="3093"/>
      </c>
      <c r="ACX86" s="54">
        <f t="shared" ref="ACX86" si="3885">RIGHT(IFERROR(VLOOKUP($B86,ACX$4:ACY$71,2,FALSE),""),2)</f>
      </c>
      <c r="ACY86" s="55">
        <f t="shared" si="3093"/>
      </c>
      <c r="ACZ86" s="54">
        <f t="shared" ref="ACZ86" si="3886">RIGHT(IFERROR(VLOOKUP($B86,ACZ$4:ADA$71,2,FALSE),""),2)</f>
      </c>
      <c r="ADA86" s="55">
        <f t="shared" si="3093"/>
      </c>
      <c r="ADB86" s="54">
        <f t="shared" ref="ADB86" si="3887">RIGHT(IFERROR(VLOOKUP($B86,ADB$4:ADC$71,2,FALSE),""),2)</f>
      </c>
      <c r="ADC86" s="55">
        <f t="shared" si="3093"/>
      </c>
      <c r="ADD86" s="54">
        <f t="shared" ref="ADD86" si="3888">RIGHT(IFERROR(VLOOKUP($B86,ADD$4:ADE$71,2,FALSE),""),2)</f>
      </c>
      <c r="ADE86" s="55">
        <f t="shared" si="3093"/>
      </c>
      <c r="ADF86" s="54">
        <f t="shared" ref="ADF86" si="3889">RIGHT(IFERROR(VLOOKUP($B86,ADF$4:ADG$71,2,FALSE),""),2)</f>
      </c>
      <c r="ADG86" s="55">
        <f t="shared" si="3093"/>
      </c>
    </row>
    <row r="87" spans="1:787" ht="20.25" hidden="1" customHeight="1">
      <c r="A87" s="112">
        <v>15</v>
      </c>
      <c r="B87" s="115">
        <f>学年と名前を結合するシート!D16</f>
      </c>
      <c r="C87" s="113"/>
      <c r="D87" s="54">
        <f t="shared" si="533"/>
      </c>
      <c r="E87" s="55">
        <f t="shared" si="534"/>
      </c>
      <c r="F87" s="54">
        <f t="shared" si="2860"/>
      </c>
      <c r="G87" s="55">
        <f t="shared" si="1"/>
      </c>
      <c r="H87" s="54">
        <f t="shared" si="2860"/>
      </c>
      <c r="I87" s="55">
        <f t="shared" si="3"/>
      </c>
      <c r="J87" s="54">
        <f t="shared" si="2860"/>
      </c>
      <c r="K87" s="55">
        <f t="shared" si="5"/>
      </c>
      <c r="L87" s="54">
        <f t="shared" si="2860"/>
      </c>
      <c r="M87" s="55">
        <f t="shared" si="7"/>
      </c>
      <c r="N87" s="54">
        <f t="shared" si="2860"/>
      </c>
      <c r="O87" s="55">
        <f t="shared" si="9"/>
      </c>
      <c r="P87" s="54">
        <f t="shared" si="2860"/>
      </c>
      <c r="Q87" s="55">
        <f t="shared" si="11"/>
      </c>
      <c r="R87" s="54">
        <f t="shared" si="2860"/>
      </c>
      <c r="S87" s="55">
        <f t="shared" si="13"/>
      </c>
      <c r="T87" s="54">
        <f t="shared" si="2860"/>
      </c>
      <c r="U87" s="55">
        <f t="shared" si="15"/>
      </c>
      <c r="V87" s="54">
        <f t="shared" si="2860"/>
      </c>
      <c r="W87" s="55">
        <f t="shared" si="17"/>
      </c>
      <c r="X87" s="54">
        <f t="shared" si="2860"/>
      </c>
      <c r="Y87" s="55">
        <f t="shared" si="19"/>
      </c>
      <c r="Z87" s="54">
        <f t="shared" si="2860"/>
      </c>
      <c r="AA87" s="55">
        <f t="shared" si="21"/>
      </c>
      <c r="AB87" s="54">
        <f t="shared" si="2860"/>
      </c>
      <c r="AC87" s="55">
        <f t="shared" si="23"/>
      </c>
      <c r="AD87" s="54">
        <f t="shared" si="2860"/>
      </c>
      <c r="AE87" s="55">
        <f t="shared" si="25"/>
      </c>
      <c r="AF87" s="54">
        <f t="shared" si="2860"/>
      </c>
      <c r="AG87" s="55">
        <f t="shared" si="27"/>
      </c>
      <c r="AH87" s="54">
        <f t="shared" si="2860"/>
      </c>
      <c r="AI87" s="55">
        <f t="shared" si="29"/>
      </c>
      <c r="AJ87" s="54">
        <f t="shared" si="2860"/>
      </c>
      <c r="AK87" s="55">
        <f t="shared" si="31"/>
      </c>
      <c r="AL87" s="54">
        <f t="shared" si="2860"/>
      </c>
      <c r="AM87" s="55">
        <f t="shared" si="33"/>
      </c>
      <c r="AN87" s="54">
        <f t="shared" si="2860"/>
      </c>
      <c r="AO87" s="55">
        <f t="shared" si="35"/>
      </c>
      <c r="AP87" s="54">
        <f t="shared" si="2860"/>
      </c>
      <c r="AQ87" s="55">
        <f t="shared" si="37"/>
      </c>
      <c r="AR87" s="54">
        <f t="shared" si="2860"/>
      </c>
      <c r="AS87" s="55">
        <f t="shared" si="39"/>
      </c>
      <c r="AT87" s="54">
        <f t="shared" si="2860"/>
      </c>
      <c r="AU87" s="55">
        <f t="shared" si="41"/>
      </c>
      <c r="AV87" s="54">
        <f t="shared" si="2860"/>
      </c>
      <c r="AW87" s="55">
        <f t="shared" si="43"/>
      </c>
      <c r="AX87" s="54">
        <f t="shared" si="2860"/>
      </c>
      <c r="AY87" s="55">
        <f t="shared" si="45"/>
      </c>
      <c r="AZ87" s="54">
        <f t="shared" si="2860"/>
      </c>
      <c r="BA87" s="55">
        <f t="shared" si="47"/>
      </c>
      <c r="BB87" s="54">
        <f t="shared" si="2860"/>
      </c>
      <c r="BC87" s="55">
        <f t="shared" si="49"/>
      </c>
      <c r="BD87" s="54">
        <f t="shared" si="2860"/>
      </c>
      <c r="BE87" s="55">
        <f t="shared" si="51"/>
      </c>
      <c r="BF87" s="54">
        <f t="shared" si="2860"/>
      </c>
      <c r="BG87" s="55">
        <f t="shared" si="53"/>
      </c>
      <c r="BH87" s="54">
        <f t="shared" si="2860"/>
      </c>
      <c r="BI87" s="55">
        <f t="shared" si="55"/>
      </c>
      <c r="BJ87" s="54">
        <f t="shared" si="2860"/>
      </c>
      <c r="BK87" s="55">
        <f t="shared" si="57"/>
      </c>
      <c r="BL87" s="54">
        <f t="shared" si="2860"/>
      </c>
      <c r="BM87" s="55">
        <f t="shared" si="59"/>
      </c>
      <c r="BN87" s="54">
        <f t="shared" si="2860"/>
      </c>
      <c r="BO87" s="55">
        <f t="shared" si="61"/>
      </c>
      <c r="BP87" s="54">
        <f t="shared" si="2860"/>
      </c>
      <c r="BQ87" s="55">
        <f t="shared" si="63"/>
      </c>
      <c r="BR87" s="54">
        <f t="shared" si="2600"/>
      </c>
      <c r="BS87" s="55">
        <f t="shared" si="65"/>
      </c>
      <c r="BT87" s="54">
        <f t="shared" si="2600"/>
      </c>
      <c r="BU87" s="55">
        <f t="shared" si="67"/>
      </c>
      <c r="BV87" s="54">
        <f t="shared" si="2600"/>
      </c>
      <c r="BW87" s="55">
        <f t="shared" si="69"/>
      </c>
      <c r="BX87" s="54">
        <f t="shared" si="2600"/>
      </c>
      <c r="BY87" s="55">
        <f t="shared" si="71"/>
      </c>
      <c r="BZ87" s="54">
        <f t="shared" si="2600"/>
      </c>
      <c r="CA87" s="55">
        <f t="shared" si="73"/>
      </c>
      <c r="CB87" s="54">
        <f t="shared" si="2600"/>
      </c>
      <c r="CC87" s="55">
        <f t="shared" si="75"/>
      </c>
      <c r="CD87" s="54">
        <f t="shared" si="2600"/>
      </c>
      <c r="CE87" s="55">
        <f t="shared" si="77"/>
      </c>
      <c r="CF87" s="54">
        <f t="shared" si="2600"/>
      </c>
      <c r="CG87" s="55">
        <f t="shared" si="79"/>
      </c>
      <c r="CH87" s="54">
        <f t="shared" si="2600"/>
      </c>
      <c r="CI87" s="55">
        <f t="shared" si="81"/>
      </c>
      <c r="CJ87" s="54">
        <f t="shared" si="2600"/>
      </c>
      <c r="CK87" s="55">
        <f t="shared" si="83"/>
      </c>
      <c r="CL87" s="54">
        <f t="shared" si="2600"/>
      </c>
      <c r="CM87" s="55">
        <f t="shared" si="85"/>
      </c>
      <c r="CN87" s="54">
        <f t="shared" si="2600"/>
      </c>
      <c r="CO87" s="55">
        <f t="shared" si="87"/>
      </c>
      <c r="CP87" s="54">
        <f t="shared" si="2600"/>
      </c>
      <c r="CQ87" s="55">
        <f t="shared" si="89"/>
      </c>
      <c r="CR87" s="54">
        <f t="shared" si="2600"/>
      </c>
      <c r="CS87" s="55">
        <f t="shared" si="91"/>
      </c>
      <c r="CT87" s="54">
        <f t="shared" si="2600"/>
      </c>
      <c r="CU87" s="55">
        <f t="shared" si="93"/>
      </c>
      <c r="CV87" s="54">
        <f t="shared" si="2600"/>
      </c>
      <c r="CW87" s="55">
        <f t="shared" si="95"/>
      </c>
      <c r="CX87" s="54">
        <f t="shared" si="2600"/>
      </c>
      <c r="CY87" s="55">
        <f t="shared" si="97"/>
      </c>
      <c r="CZ87" s="54">
        <f t="shared" si="2600"/>
      </c>
      <c r="DA87" s="55">
        <f t="shared" si="99"/>
      </c>
      <c r="DB87" s="54">
        <f t="shared" si="2600"/>
      </c>
      <c r="DC87" s="55">
        <f t="shared" si="101"/>
      </c>
      <c r="DD87" s="54">
        <f t="shared" si="2600"/>
      </c>
      <c r="DE87" s="55">
        <f t="shared" si="103"/>
      </c>
      <c r="DF87" s="54">
        <f t="shared" si="2600"/>
      </c>
      <c r="DG87" s="55">
        <f t="shared" si="105"/>
      </c>
      <c r="DH87" s="54">
        <f t="shared" si="2600"/>
      </c>
      <c r="DI87" s="55">
        <f t="shared" si="107"/>
      </c>
      <c r="DJ87" s="54">
        <f t="shared" si="2600"/>
      </c>
      <c r="DK87" s="55">
        <f t="shared" si="109"/>
      </c>
      <c r="DL87" s="54">
        <f t="shared" si="2600"/>
      </c>
      <c r="DM87" s="55">
        <f t="shared" si="111"/>
      </c>
      <c r="DN87" s="54">
        <f t="shared" si="2600"/>
      </c>
      <c r="DO87" s="55">
        <f t="shared" si="113"/>
      </c>
      <c r="DP87" s="54">
        <f t="shared" si="2600"/>
      </c>
      <c r="DQ87" s="55">
        <f t="shared" si="115"/>
      </c>
      <c r="DR87" s="54">
        <f t="shared" si="2600"/>
      </c>
      <c r="DS87" s="55">
        <f t="shared" si="117"/>
      </c>
      <c r="DT87" s="54">
        <f t="shared" si="2600"/>
      </c>
      <c r="DU87" s="55">
        <f t="shared" si="119"/>
      </c>
      <c r="DV87" s="54">
        <f t="shared" si="2600"/>
      </c>
      <c r="DW87" s="55">
        <f t="shared" si="121"/>
      </c>
      <c r="DX87" s="54">
        <f t="shared" si="2600"/>
      </c>
      <c r="DY87" s="55">
        <f t="shared" si="123"/>
      </c>
      <c r="DZ87" s="54">
        <f t="shared" si="2600"/>
      </c>
      <c r="EA87" s="55">
        <f t="shared" si="125"/>
      </c>
      <c r="EB87" s="54">
        <f t="shared" si="110"/>
      </c>
      <c r="EC87" s="55">
        <f t="shared" si="127"/>
      </c>
      <c r="ED87" s="54">
        <f t="shared" si="110"/>
      </c>
      <c r="EE87" s="55">
        <f t="shared" si="129"/>
      </c>
      <c r="EF87" s="54">
        <f t="shared" si="110"/>
      </c>
      <c r="EG87" s="55">
        <f t="shared" si="131"/>
      </c>
      <c r="EH87" s="54">
        <f t="shared" si="110"/>
      </c>
      <c r="EI87" s="55">
        <f t="shared" si="133"/>
      </c>
      <c r="EJ87" s="54">
        <f t="shared" si="110"/>
      </c>
      <c r="EK87" s="55">
        <f t="shared" si="135"/>
      </c>
      <c r="EL87" s="54">
        <f t="shared" si="110"/>
      </c>
      <c r="EM87" s="55">
        <f t="shared" si="137"/>
      </c>
      <c r="EN87" s="54">
        <f t="shared" si="110"/>
      </c>
      <c r="EO87" s="55">
        <f t="shared" si="139"/>
      </c>
      <c r="EP87" s="54">
        <f t="shared" si="110"/>
      </c>
      <c r="EQ87" s="55">
        <f t="shared" si="141"/>
      </c>
      <c r="ER87" s="54">
        <f t="shared" si="142"/>
      </c>
      <c r="ES87" s="55">
        <f t="shared" si="143"/>
      </c>
      <c r="ET87" s="54">
        <f t="shared" si="142"/>
      </c>
      <c r="EU87" s="55">
        <f t="shared" si="145"/>
      </c>
      <c r="EV87" s="54">
        <f t="shared" si="142"/>
      </c>
      <c r="EW87" s="55">
        <f t="shared" si="147"/>
      </c>
      <c r="EX87" s="54">
        <f t="shared" si="142"/>
      </c>
      <c r="EY87" s="55">
        <f t="shared" si="149"/>
      </c>
      <c r="EZ87" s="54">
        <f t="shared" si="142"/>
      </c>
      <c r="FA87" s="55">
        <f t="shared" si="151"/>
      </c>
      <c r="FB87" s="54">
        <f t="shared" si="142"/>
      </c>
      <c r="FC87" s="55">
        <f t="shared" si="153"/>
      </c>
      <c r="FD87" s="54">
        <f t="shared" si="142"/>
      </c>
      <c r="FE87" s="55">
        <f t="shared" si="155"/>
      </c>
      <c r="FF87" s="54">
        <f t="shared" si="142"/>
      </c>
      <c r="FG87" s="55">
        <f t="shared" si="157"/>
      </c>
      <c r="FH87" s="54">
        <f t="shared" si="142"/>
      </c>
      <c r="FI87" s="55">
        <f t="shared" si="159"/>
      </c>
      <c r="FJ87" s="54">
        <f t="shared" si="142"/>
      </c>
      <c r="FK87" s="55">
        <f t="shared" si="161"/>
      </c>
      <c r="FL87" s="54">
        <f t="shared" si="142"/>
      </c>
      <c r="FM87" s="55">
        <f t="shared" si="163"/>
      </c>
      <c r="FN87" s="54">
        <f t="shared" si="142"/>
      </c>
      <c r="FO87" s="55">
        <f t="shared" si="165"/>
      </c>
      <c r="FP87" s="54">
        <f t="shared" si="142"/>
      </c>
      <c r="FQ87" s="55">
        <f t="shared" si="167"/>
      </c>
      <c r="FR87" s="54">
        <f t="shared" si="142"/>
      </c>
      <c r="FS87" s="55">
        <f t="shared" si="169"/>
      </c>
      <c r="FT87" s="54">
        <f t="shared" si="142"/>
      </c>
      <c r="FU87" s="55">
        <f t="shared" si="171"/>
      </c>
      <c r="FV87" s="54">
        <f t="shared" si="142"/>
      </c>
      <c r="FW87" s="55">
        <f t="shared" si="173"/>
      </c>
      <c r="FX87" s="54">
        <f t="shared" si="174"/>
      </c>
      <c r="FY87" s="55">
        <f t="shared" si="175"/>
      </c>
      <c r="FZ87" s="54">
        <f t="shared" si="174"/>
      </c>
      <c r="GA87" s="55">
        <f t="shared" si="177"/>
      </c>
      <c r="GB87" s="54">
        <f t="shared" si="174"/>
      </c>
      <c r="GC87" s="55">
        <f t="shared" si="179"/>
      </c>
      <c r="GD87" s="54">
        <f t="shared" si="174"/>
      </c>
      <c r="GE87" s="55">
        <f t="shared" si="181"/>
      </c>
      <c r="GF87" s="54">
        <f t="shared" si="174"/>
      </c>
      <c r="GG87" s="55">
        <f t="shared" si="183"/>
      </c>
      <c r="GH87" s="54">
        <f t="shared" si="174"/>
      </c>
      <c r="GI87" s="55">
        <f t="shared" si="185"/>
      </c>
      <c r="GJ87" s="54">
        <f t="shared" si="174"/>
      </c>
      <c r="GK87" s="55">
        <f t="shared" si="187"/>
      </c>
      <c r="GL87" s="54">
        <f t="shared" si="174"/>
      </c>
      <c r="GM87" s="55">
        <f t="shared" si="189"/>
      </c>
      <c r="GN87" s="54">
        <f t="shared" si="174"/>
      </c>
      <c r="GO87" s="55">
        <f t="shared" si="191"/>
      </c>
      <c r="GP87" s="54">
        <f t="shared" si="174"/>
      </c>
      <c r="GQ87" s="55">
        <f t="shared" si="193"/>
      </c>
      <c r="GR87" s="54">
        <f t="shared" si="174"/>
      </c>
      <c r="GS87" s="55">
        <f t="shared" si="195"/>
      </c>
      <c r="GT87" s="54">
        <f t="shared" si="174"/>
      </c>
      <c r="GU87" s="55">
        <f t="shared" si="197"/>
      </c>
      <c r="GV87" s="54">
        <f t="shared" si="174"/>
      </c>
      <c r="GW87" s="55">
        <f t="shared" si="199"/>
      </c>
      <c r="GX87" s="54">
        <f t="shared" si="174"/>
      </c>
      <c r="GY87" s="55">
        <f t="shared" si="201"/>
      </c>
      <c r="GZ87" s="54">
        <f t="shared" si="174"/>
      </c>
      <c r="HA87" s="55">
        <f t="shared" si="203"/>
      </c>
      <c r="HB87" s="54">
        <f t="shared" si="174"/>
      </c>
      <c r="HC87" s="55">
        <f t="shared" si="205"/>
      </c>
      <c r="HD87" s="54">
        <f t="shared" si="206"/>
      </c>
      <c r="HE87" s="55">
        <f t="shared" si="207"/>
      </c>
      <c r="HF87" s="54">
        <f t="shared" si="206"/>
      </c>
      <c r="HG87" s="55">
        <f t="shared" si="209"/>
      </c>
      <c r="HH87" s="54">
        <f t="shared" si="206"/>
      </c>
      <c r="HI87" s="55">
        <f t="shared" si="211"/>
      </c>
      <c r="HJ87" s="54">
        <f t="shared" si="206"/>
      </c>
      <c r="HK87" s="55">
        <f t="shared" si="213"/>
      </c>
      <c r="HL87" s="54">
        <f t="shared" si="206"/>
      </c>
      <c r="HM87" s="55">
        <f t="shared" si="215"/>
      </c>
      <c r="HN87" s="54">
        <f t="shared" si="206"/>
      </c>
      <c r="HO87" s="55">
        <f t="shared" si="217"/>
      </c>
      <c r="HP87" s="54">
        <f t="shared" si="206"/>
      </c>
      <c r="HQ87" s="55">
        <f t="shared" si="219"/>
      </c>
      <c r="HR87" s="54">
        <f t="shared" si="206"/>
      </c>
      <c r="HS87" s="55">
        <f t="shared" si="221"/>
      </c>
      <c r="HT87" s="54">
        <f t="shared" si="206"/>
      </c>
      <c r="HU87" s="55">
        <f t="shared" si="223"/>
      </c>
      <c r="HV87" s="54">
        <f t="shared" si="206"/>
      </c>
      <c r="HW87" s="55">
        <f t="shared" si="225"/>
      </c>
      <c r="HX87" s="54">
        <f t="shared" si="206"/>
      </c>
      <c r="HY87" s="55">
        <f t="shared" si="227"/>
      </c>
      <c r="HZ87" s="54">
        <f t="shared" si="206"/>
      </c>
      <c r="IA87" s="55">
        <f t="shared" si="229"/>
      </c>
      <c r="IB87" s="54">
        <f t="shared" si="206"/>
      </c>
      <c r="IC87" s="55">
        <f t="shared" si="231"/>
      </c>
      <c r="ID87" s="54">
        <f t="shared" si="206"/>
      </c>
      <c r="IE87" s="55">
        <f t="shared" si="233"/>
      </c>
      <c r="IF87" s="54">
        <f t="shared" si="206"/>
      </c>
      <c r="IG87" s="55">
        <f t="shared" si="235"/>
      </c>
      <c r="IH87" s="54">
        <f t="shared" si="206"/>
      </c>
      <c r="II87" s="55">
        <f t="shared" si="237"/>
      </c>
      <c r="IJ87" s="54">
        <f t="shared" si="238"/>
      </c>
      <c r="IK87" s="55">
        <f t="shared" si="239"/>
      </c>
      <c r="IL87" s="54">
        <f t="shared" si="238"/>
      </c>
      <c r="IM87" s="55">
        <f t="shared" si="241"/>
      </c>
      <c r="IN87" s="54">
        <f t="shared" si="238"/>
      </c>
      <c r="IO87" s="55">
        <f t="shared" si="243"/>
      </c>
      <c r="IP87" s="54">
        <f t="shared" si="238"/>
      </c>
      <c r="IQ87" s="55">
        <f t="shared" si="245"/>
      </c>
      <c r="IR87" s="54">
        <f t="shared" si="238"/>
      </c>
      <c r="IS87" s="55">
        <f t="shared" si="247"/>
      </c>
      <c r="IT87" s="54">
        <f t="shared" si="238"/>
      </c>
      <c r="IU87" s="55">
        <f t="shared" si="249"/>
      </c>
      <c r="IV87" s="54">
        <f t="shared" si="238"/>
      </c>
      <c r="IW87" s="55">
        <f t="shared" si="251"/>
      </c>
      <c r="IX87" s="54">
        <f t="shared" si="238"/>
      </c>
      <c r="IY87" s="55">
        <f t="shared" si="253"/>
      </c>
      <c r="IZ87" s="54">
        <f t="shared" si="238"/>
      </c>
      <c r="JA87" s="55">
        <f t="shared" si="255"/>
      </c>
      <c r="JB87" s="54">
        <f t="shared" si="238"/>
      </c>
      <c r="JC87" s="55">
        <f t="shared" si="257"/>
      </c>
      <c r="JD87" s="54">
        <f t="shared" si="238"/>
      </c>
      <c r="JE87" s="55">
        <f t="shared" si="259"/>
      </c>
      <c r="JF87" s="54">
        <f t="shared" si="238"/>
      </c>
      <c r="JG87" s="55">
        <f t="shared" si="261"/>
      </c>
      <c r="JH87" s="54">
        <f t="shared" si="238"/>
      </c>
      <c r="JI87" s="55">
        <f t="shared" si="263"/>
      </c>
      <c r="JJ87" s="54">
        <f t="shared" si="238"/>
      </c>
      <c r="JK87" s="55">
        <f t="shared" si="265"/>
      </c>
      <c r="JL87" s="54">
        <f t="shared" si="238"/>
      </c>
      <c r="JM87" s="55">
        <f t="shared" si="267"/>
      </c>
      <c r="JN87" s="54">
        <f t="shared" ref="JN87" si="3890">RIGHT(IFERROR(VLOOKUP($B87,JN$4:JO$71,2,FALSE),""),2)</f>
      </c>
      <c r="JO87" s="55">
        <f t="shared" si="2602"/>
      </c>
      <c r="JP87" s="54">
        <f t="shared" ref="JP87" si="3891">RIGHT(IFERROR(VLOOKUP($B87,JP$4:JQ$71,2,FALSE),""),2)</f>
      </c>
      <c r="JQ87" s="55">
        <f t="shared" si="2602"/>
      </c>
      <c r="JR87" s="54">
        <f t="shared" ref="JR87" si="3892">RIGHT(IFERROR(VLOOKUP($B87,JR$4:JS$71,2,FALSE),""),2)</f>
      </c>
      <c r="JS87" s="55">
        <f t="shared" si="2602"/>
      </c>
      <c r="JT87" s="54">
        <f t="shared" ref="JT87" si="3893">RIGHT(IFERROR(VLOOKUP($B87,JT$4:JU$71,2,FALSE),""),2)</f>
      </c>
      <c r="JU87" s="55">
        <f t="shared" si="2602"/>
      </c>
      <c r="JV87" s="54">
        <f t="shared" ref="JV87" si="3894">RIGHT(IFERROR(VLOOKUP($B87,JV$4:JW$71,2,FALSE),""),2)</f>
      </c>
      <c r="JW87" s="55">
        <f t="shared" si="2602"/>
      </c>
      <c r="JX87" s="54">
        <f t="shared" ref="JX87" si="3895">RIGHT(IFERROR(VLOOKUP($B87,JX$4:JY$71,2,FALSE),""),2)</f>
      </c>
      <c r="JY87" s="55">
        <f t="shared" si="2602"/>
      </c>
      <c r="JZ87" s="54">
        <f t="shared" ref="JZ87" si="3896">RIGHT(IFERROR(VLOOKUP($B87,JZ$4:KA$71,2,FALSE),""),2)</f>
      </c>
      <c r="KA87" s="55">
        <f t="shared" si="2602"/>
      </c>
      <c r="KB87" s="54">
        <f t="shared" ref="KB87" si="3897">RIGHT(IFERROR(VLOOKUP($B87,KB$4:KC$71,2,FALSE),""),2)</f>
      </c>
      <c r="KC87" s="55">
        <f t="shared" si="2602"/>
      </c>
      <c r="KD87" s="54">
        <f t="shared" ref="KD87" si="3898">RIGHT(IFERROR(VLOOKUP($B87,KD$4:KE$71,2,FALSE),""),2)</f>
      </c>
      <c r="KE87" s="55">
        <f t="shared" si="2602"/>
      </c>
      <c r="KF87" s="54">
        <f t="shared" ref="KF87" si="3899">RIGHT(IFERROR(VLOOKUP($B87,KF$4:KG$71,2,FALSE),""),2)</f>
      </c>
      <c r="KG87" s="55">
        <f t="shared" si="2602"/>
      </c>
      <c r="KH87" s="54">
        <f t="shared" ref="KH87" si="3900">RIGHT(IFERROR(VLOOKUP($B87,KH$4:KI$71,2,FALSE),""),2)</f>
      </c>
      <c r="KI87" s="55">
        <f t="shared" si="2602"/>
      </c>
      <c r="KJ87" s="54">
        <f t="shared" ref="KJ87" si="3901">RIGHT(IFERROR(VLOOKUP($B87,KJ$4:KK$71,2,FALSE),""),2)</f>
      </c>
      <c r="KK87" s="55">
        <f t="shared" si="2602"/>
      </c>
      <c r="KL87" s="54">
        <f t="shared" ref="KL87" si="3902">RIGHT(IFERROR(VLOOKUP($B87,KL$4:KM$71,2,FALSE),""),2)</f>
      </c>
      <c r="KM87" s="55">
        <f t="shared" si="2602"/>
      </c>
      <c r="KN87" s="54">
        <f t="shared" ref="KN87" si="3903">RIGHT(IFERROR(VLOOKUP($B87,KN$4:KO$71,2,FALSE),""),2)</f>
      </c>
      <c r="KO87" s="55">
        <f t="shared" si="2602"/>
      </c>
      <c r="KP87" s="54">
        <f t="shared" ref="KP87" si="3904">RIGHT(IFERROR(VLOOKUP($B87,KP$4:KQ$71,2,FALSE),""),2)</f>
      </c>
      <c r="KQ87" s="55">
        <f t="shared" si="2602"/>
      </c>
      <c r="KR87" s="54">
        <f t="shared" ref="KR87" si="3905">RIGHT(IFERROR(VLOOKUP($B87,KR$4:KS$71,2,FALSE),""),2)</f>
      </c>
      <c r="KS87" s="55">
        <f t="shared" si="2602"/>
      </c>
      <c r="KT87" s="54">
        <f t="shared" ref="KT87" si="3906">RIGHT(IFERROR(VLOOKUP($B87,KT$4:KU$71,2,FALSE),""),2)</f>
      </c>
      <c r="KU87" s="55">
        <f t="shared" si="2602"/>
      </c>
      <c r="KV87" s="54">
        <f t="shared" ref="KV87" si="3907">RIGHT(IFERROR(VLOOKUP($B87,KV$4:KW$71,2,FALSE),""),2)</f>
      </c>
      <c r="KW87" s="55">
        <f t="shared" si="2602"/>
      </c>
      <c r="KX87" s="54">
        <f t="shared" ref="KX87" si="3908">RIGHT(IFERROR(VLOOKUP($B87,KX$4:KY$71,2,FALSE),""),2)</f>
      </c>
      <c r="KY87" s="55">
        <f t="shared" si="2602"/>
      </c>
      <c r="KZ87" s="54">
        <f t="shared" ref="KZ87" si="3909">RIGHT(IFERROR(VLOOKUP($B87,KZ$4:LA$71,2,FALSE),""),2)</f>
      </c>
      <c r="LA87" s="55">
        <f t="shared" si="2602"/>
      </c>
      <c r="LB87" s="54">
        <f t="shared" ref="LB87" si="3910">RIGHT(IFERROR(VLOOKUP($B87,LB$4:LC$71,2,FALSE),""),2)</f>
      </c>
      <c r="LC87" s="55">
        <f t="shared" si="2602"/>
      </c>
      <c r="LD87" s="54">
        <f t="shared" ref="LD87" si="3911">RIGHT(IFERROR(VLOOKUP($B87,LD$4:LE$71,2,FALSE),""),2)</f>
      </c>
      <c r="LE87" s="55">
        <f t="shared" si="2602"/>
      </c>
      <c r="LF87" s="54">
        <f t="shared" ref="LF87" si="3912">RIGHT(IFERROR(VLOOKUP($B87,LF$4:LG$71,2,FALSE),""),2)</f>
      </c>
      <c r="LG87" s="55">
        <f t="shared" si="2602"/>
      </c>
      <c r="LH87" s="54">
        <f t="shared" ref="LH87" si="3913">RIGHT(IFERROR(VLOOKUP($B87,LH$4:LI$71,2,FALSE),""),2)</f>
      </c>
      <c r="LI87" s="55">
        <f t="shared" si="2602"/>
      </c>
      <c r="LJ87" s="54">
        <f t="shared" ref="LJ87" si="3914">RIGHT(IFERROR(VLOOKUP($B87,LJ$4:LK$71,2,FALSE),""),2)</f>
      </c>
      <c r="LK87" s="55">
        <f t="shared" si="2602"/>
      </c>
      <c r="LL87" s="54">
        <f t="shared" ref="LL87" si="3915">RIGHT(IFERROR(VLOOKUP($B87,LL$4:LM$71,2,FALSE),""),2)</f>
      </c>
      <c r="LM87" s="55">
        <f t="shared" si="2602"/>
      </c>
      <c r="LN87" s="54">
        <f t="shared" ref="LN87" si="3916">RIGHT(IFERROR(VLOOKUP($B87,LN$4:LO$71,2,FALSE),""),2)</f>
      </c>
      <c r="LO87" s="55">
        <f t="shared" si="2602"/>
      </c>
      <c r="LP87" s="54">
        <f t="shared" ref="LP87" si="3917">RIGHT(IFERROR(VLOOKUP($B87,LP$4:LQ$71,2,FALSE),""),2)</f>
      </c>
      <c r="LQ87" s="55">
        <f t="shared" si="2602"/>
      </c>
      <c r="LR87" s="54">
        <f t="shared" ref="LR87" si="3918">RIGHT(IFERROR(VLOOKUP($B87,LR$4:LS$71,2,FALSE),""),2)</f>
      </c>
      <c r="LS87" s="55">
        <f t="shared" si="2602"/>
      </c>
      <c r="LT87" s="54">
        <f t="shared" ref="LT87" si="3919">RIGHT(IFERROR(VLOOKUP($B87,LT$4:LU$71,2,FALSE),""),2)</f>
      </c>
      <c r="LU87" s="55">
        <f t="shared" si="2602"/>
      </c>
      <c r="LV87" s="54">
        <f t="shared" ref="LV87" si="3920">RIGHT(IFERROR(VLOOKUP($B87,LV$4:LW$71,2,FALSE),""),2)</f>
      </c>
      <c r="LW87" s="55">
        <f t="shared" si="2602"/>
      </c>
      <c r="LX87" s="54">
        <f t="shared" ref="LX87" si="3921">RIGHT(IFERROR(VLOOKUP($B87,LX$4:LY$71,2,FALSE),""),2)</f>
      </c>
      <c r="LY87" s="55">
        <f t="shared" si="2602"/>
      </c>
      <c r="LZ87" s="54">
        <f t="shared" ref="LZ87" si="3922">RIGHT(IFERROR(VLOOKUP($B87,LZ$4:MA$71,2,FALSE),""),2)</f>
      </c>
      <c r="MA87" s="55">
        <f t="shared" si="2371"/>
      </c>
      <c r="MB87" s="54">
        <f t="shared" ref="MB87" si="3923">RIGHT(IFERROR(VLOOKUP($B87,MB$4:MC$71,2,FALSE),""),2)</f>
      </c>
      <c r="MC87" s="55">
        <f t="shared" si="2371"/>
      </c>
      <c r="MD87" s="54">
        <f t="shared" ref="MD87" si="3924">RIGHT(IFERROR(VLOOKUP($B87,MD$4:ME$71,2,FALSE),""),2)</f>
      </c>
      <c r="ME87" s="55">
        <f t="shared" si="2371"/>
      </c>
      <c r="MF87" s="54">
        <f t="shared" ref="MF87" si="3925">RIGHT(IFERROR(VLOOKUP($B87,MF$4:MG$71,2,FALSE),""),2)</f>
      </c>
      <c r="MG87" s="55">
        <f t="shared" si="2371"/>
      </c>
      <c r="MH87" s="54">
        <f t="shared" ref="MH87" si="3926">RIGHT(IFERROR(VLOOKUP($B87,MH$4:MI$71,2,FALSE),""),2)</f>
      </c>
      <c r="MI87" s="55">
        <f t="shared" si="2371"/>
      </c>
      <c r="MJ87" s="54">
        <f t="shared" ref="MJ87" si="3927">RIGHT(IFERROR(VLOOKUP($B87,MJ$4:MK$71,2,FALSE),""),2)</f>
      </c>
      <c r="MK87" s="55">
        <f t="shared" si="2371"/>
      </c>
      <c r="ML87" s="54">
        <f t="shared" ref="ML87" si="3928">RIGHT(IFERROR(VLOOKUP($B87,ML$4:MM$71,2,FALSE),""),2)</f>
      </c>
      <c r="MM87" s="55">
        <f t="shared" si="2371"/>
      </c>
      <c r="MN87" s="54">
        <f t="shared" ref="MN87" si="3929">RIGHT(IFERROR(VLOOKUP($B87,MN$4:MO$71,2,FALSE),""),2)</f>
      </c>
      <c r="MO87" s="55">
        <f t="shared" si="2371"/>
      </c>
      <c r="MP87" s="54">
        <f t="shared" ref="MP87" si="3930">RIGHT(IFERROR(VLOOKUP($B87,MP$4:MQ$71,2,FALSE),""),2)</f>
      </c>
      <c r="MQ87" s="55">
        <f t="shared" si="2371"/>
      </c>
      <c r="MR87" s="54">
        <f t="shared" ref="MR87" si="3931">RIGHT(IFERROR(VLOOKUP($B87,MR$4:MS$71,2,FALSE),""),2)</f>
      </c>
      <c r="MS87" s="55">
        <f t="shared" si="2371"/>
      </c>
      <c r="MT87" s="54">
        <f t="shared" ref="MT87" si="3932">RIGHT(IFERROR(VLOOKUP($B87,MT$4:MU$71,2,FALSE),""),2)</f>
      </c>
      <c r="MU87" s="55">
        <f t="shared" si="2371"/>
      </c>
      <c r="MV87" s="54">
        <f t="shared" ref="MV87" si="3933">RIGHT(IFERROR(VLOOKUP($B87,MV$4:MW$71,2,FALSE),""),2)</f>
      </c>
      <c r="MW87" s="55">
        <f t="shared" si="2371"/>
      </c>
      <c r="MX87" s="54">
        <f t="shared" ref="MX87" si="3934">RIGHT(IFERROR(VLOOKUP($B87,MX$4:MY$71,2,FALSE),""),2)</f>
      </c>
      <c r="MY87" s="55">
        <f t="shared" si="2371"/>
      </c>
      <c r="MZ87" s="54">
        <f t="shared" ref="MZ87" si="3935">RIGHT(IFERROR(VLOOKUP($B87,MZ$4:NA$71,2,FALSE),""),2)</f>
      </c>
      <c r="NA87" s="55">
        <f t="shared" si="2371"/>
      </c>
      <c r="NB87" s="54">
        <f t="shared" ref="NB87" si="3936">RIGHT(IFERROR(VLOOKUP($B87,NB$4:NC$71,2,FALSE),""),2)</f>
      </c>
      <c r="NC87" s="55">
        <f t="shared" si="2371"/>
      </c>
      <c r="ND87" s="54">
        <f t="shared" ref="ND87" si="3937">RIGHT(IFERROR(VLOOKUP($B87,ND$4:NE$71,2,FALSE),""),2)</f>
      </c>
      <c r="NE87" s="55">
        <f t="shared" si="2371"/>
      </c>
      <c r="NF87" s="54">
        <f t="shared" ref="NF87" si="3938">RIGHT(IFERROR(VLOOKUP($B87,NF$4:NG$71,2,FALSE),""),2)</f>
      </c>
      <c r="NG87" s="55">
        <f t="shared" si="2371"/>
      </c>
      <c r="NH87" s="54">
        <f t="shared" ref="NH87" si="3939">RIGHT(IFERROR(VLOOKUP($B87,NH$4:NI$71,2,FALSE),""),2)</f>
      </c>
      <c r="NI87" s="55">
        <f t="shared" si="2371"/>
      </c>
      <c r="NJ87" s="54">
        <f t="shared" ref="NJ87" si="3940">RIGHT(IFERROR(VLOOKUP($B87,NJ$4:NK$71,2,FALSE),""),2)</f>
      </c>
      <c r="NK87" s="55">
        <f t="shared" si="2371"/>
      </c>
      <c r="NL87" s="54">
        <f t="shared" ref="NL87" si="3941">RIGHT(IFERROR(VLOOKUP($B87,NL$4:NM$71,2,FALSE),""),2)</f>
      </c>
      <c r="NM87" s="55">
        <f t="shared" si="2371"/>
      </c>
      <c r="NN87" s="54">
        <f t="shared" ref="NN87" si="3942">RIGHT(IFERROR(VLOOKUP($B87,NN$4:NO$71,2,FALSE),""),2)</f>
      </c>
      <c r="NO87" s="55">
        <f t="shared" si="2371"/>
      </c>
      <c r="NP87" s="54">
        <f t="shared" ref="NP87" si="3943">RIGHT(IFERROR(VLOOKUP($B87,NP$4:NQ$71,2,FALSE),""),2)</f>
      </c>
      <c r="NQ87" s="55">
        <f t="shared" si="2371"/>
      </c>
      <c r="NR87" s="54">
        <f t="shared" ref="NR87" si="3944">RIGHT(IFERROR(VLOOKUP($B87,NR$4:NS$71,2,FALSE),""),2)</f>
      </c>
      <c r="NS87" s="55">
        <f t="shared" si="2371"/>
      </c>
      <c r="NT87" s="54">
        <f t="shared" ref="NT87" si="3945">RIGHT(IFERROR(VLOOKUP($B87,NT$4:NU$71,2,FALSE),""),2)</f>
      </c>
      <c r="NU87" s="55">
        <f t="shared" si="2371"/>
      </c>
      <c r="NV87" s="54">
        <f t="shared" ref="NV87" si="3946">RIGHT(IFERROR(VLOOKUP($B87,NV$4:NW$71,2,FALSE),""),2)</f>
      </c>
      <c r="NW87" s="55">
        <f t="shared" si="2371"/>
      </c>
      <c r="NX87" s="54">
        <f t="shared" ref="NX87" si="3947">RIGHT(IFERROR(VLOOKUP($B87,NX$4:NY$71,2,FALSE),""),2)</f>
      </c>
      <c r="NY87" s="55">
        <f t="shared" si="2371"/>
      </c>
      <c r="NZ87" s="54">
        <f t="shared" ref="NZ87" si="3948">RIGHT(IFERROR(VLOOKUP($B87,NZ$4:OA$71,2,FALSE),""),2)</f>
      </c>
      <c r="OA87" s="55">
        <f t="shared" si="2371"/>
      </c>
      <c r="OB87" s="54">
        <f t="shared" ref="OB87" si="3949">RIGHT(IFERROR(VLOOKUP($B87,OB$4:OC$71,2,FALSE),""),2)</f>
      </c>
      <c r="OC87" s="55">
        <f t="shared" si="2371"/>
      </c>
      <c r="OD87" s="54">
        <f t="shared" ref="OD87" si="3950">RIGHT(IFERROR(VLOOKUP($B87,OD$4:OE$71,2,FALSE),""),2)</f>
      </c>
      <c r="OE87" s="55">
        <f t="shared" si="2371"/>
      </c>
      <c r="OF87" s="54">
        <f t="shared" ref="OF87" si="3951">RIGHT(IFERROR(VLOOKUP($B87,OF$4:OG$71,2,FALSE),""),2)</f>
      </c>
      <c r="OG87" s="55">
        <f t="shared" si="2371"/>
      </c>
      <c r="OH87" s="54">
        <f t="shared" ref="OH87" si="3952">RIGHT(IFERROR(VLOOKUP($B87,OH$4:OI$71,2,FALSE),""),2)</f>
      </c>
      <c r="OI87" s="55">
        <f t="shared" si="2371"/>
      </c>
      <c r="OJ87" s="54">
        <f t="shared" ref="OJ87" si="3953">RIGHT(IFERROR(VLOOKUP($B87,OJ$4:OK$71,2,FALSE),""),2)</f>
      </c>
      <c r="OK87" s="55">
        <f t="shared" si="2404"/>
      </c>
      <c r="OL87" s="54">
        <f t="shared" ref="OL87" si="3954">RIGHT(IFERROR(VLOOKUP($B87,OL$4:OM$71,2,FALSE),""),2)</f>
      </c>
      <c r="OM87" s="55">
        <f t="shared" si="2404"/>
      </c>
      <c r="ON87" s="54">
        <f t="shared" ref="ON87" si="3955">RIGHT(IFERROR(VLOOKUP($B87,ON$4:OO$71,2,FALSE),""),2)</f>
      </c>
      <c r="OO87" s="55">
        <f t="shared" si="2404"/>
      </c>
      <c r="OP87" s="54">
        <f t="shared" ref="OP87" si="3956">RIGHT(IFERROR(VLOOKUP($B87,OP$4:OQ$71,2,FALSE),""),2)</f>
      </c>
      <c r="OQ87" s="55">
        <f t="shared" si="2404"/>
      </c>
      <c r="OR87" s="54">
        <f t="shared" ref="OR87" si="3957">RIGHT(IFERROR(VLOOKUP($B87,OR$4:OS$71,2,FALSE),""),2)</f>
      </c>
      <c r="OS87" s="55">
        <f t="shared" si="2404"/>
      </c>
      <c r="OT87" s="54">
        <f t="shared" ref="OT87" si="3958">RIGHT(IFERROR(VLOOKUP($B87,OT$4:OU$71,2,FALSE),""),2)</f>
      </c>
      <c r="OU87" s="55">
        <f t="shared" si="2404"/>
      </c>
      <c r="OV87" s="54">
        <f t="shared" ref="OV87" si="3959">RIGHT(IFERROR(VLOOKUP($B87,OV$4:OW$71,2,FALSE),""),2)</f>
      </c>
      <c r="OW87" s="55">
        <f t="shared" si="2404"/>
      </c>
      <c r="OX87" s="54">
        <f t="shared" ref="OX87" si="3960">RIGHT(IFERROR(VLOOKUP($B87,OX$4:OY$71,2,FALSE),""),2)</f>
      </c>
      <c r="OY87" s="55">
        <f t="shared" si="2404"/>
      </c>
      <c r="OZ87" s="54">
        <f t="shared" ref="OZ87" si="3961">RIGHT(IFERROR(VLOOKUP($B87,OZ$4:PA$71,2,FALSE),""),2)</f>
      </c>
      <c r="PA87" s="55">
        <f t="shared" si="2404"/>
      </c>
      <c r="PB87" s="54">
        <f t="shared" ref="PB87" si="3962">RIGHT(IFERROR(VLOOKUP($B87,PB$4:PC$71,2,FALSE),""),2)</f>
      </c>
      <c r="PC87" s="55">
        <f t="shared" si="2404"/>
      </c>
      <c r="PD87" s="54">
        <f t="shared" ref="PD87" si="3963">RIGHT(IFERROR(VLOOKUP($B87,PD$4:PE$71,2,FALSE),""),2)</f>
      </c>
      <c r="PE87" s="55">
        <f t="shared" si="2404"/>
      </c>
      <c r="PF87" s="54">
        <f t="shared" ref="PF87" si="3964">RIGHT(IFERROR(VLOOKUP($B87,PF$4:PG$71,2,FALSE),""),2)</f>
      </c>
      <c r="PG87" s="55">
        <f t="shared" si="2404"/>
      </c>
      <c r="PH87" s="54">
        <f t="shared" ref="PH87" si="3965">RIGHT(IFERROR(VLOOKUP($B87,PH$4:PI$71,2,FALSE),""),2)</f>
      </c>
      <c r="PI87" s="55">
        <f t="shared" si="2404"/>
      </c>
      <c r="PJ87" s="54">
        <f t="shared" ref="PJ87" si="3966">RIGHT(IFERROR(VLOOKUP($B87,PJ$4:PK$71,2,FALSE),""),2)</f>
      </c>
      <c r="PK87" s="55">
        <f t="shared" si="2404"/>
      </c>
      <c r="PL87" s="54">
        <f t="shared" ref="PL87" si="3967">RIGHT(IFERROR(VLOOKUP($B87,PL$4:PM$71,2,FALSE),""),2)</f>
      </c>
      <c r="PM87" s="55">
        <f t="shared" si="2404"/>
      </c>
      <c r="PN87" s="54">
        <f t="shared" ref="PN87" si="3968">RIGHT(IFERROR(VLOOKUP($B87,PN$4:PO$71,2,FALSE),""),2)</f>
      </c>
      <c r="PO87" s="55">
        <f t="shared" si="2404"/>
      </c>
      <c r="PP87" s="54">
        <f t="shared" ref="PP87" si="3969">RIGHT(IFERROR(VLOOKUP($B87,PP$4:PQ$71,2,FALSE),""),2)</f>
      </c>
      <c r="PQ87" s="55">
        <f t="shared" si="2404"/>
      </c>
      <c r="PR87" s="54">
        <f t="shared" ref="PR87" si="3970">RIGHT(IFERROR(VLOOKUP($B87,PR$4:PS$71,2,FALSE),""),2)</f>
      </c>
      <c r="PS87" s="55">
        <f t="shared" si="2404"/>
      </c>
      <c r="PT87" s="54">
        <f t="shared" ref="PT87" si="3971">RIGHT(IFERROR(VLOOKUP($B87,PT$4:PU$71,2,FALSE),""),2)</f>
      </c>
      <c r="PU87" s="55">
        <f t="shared" si="2404"/>
      </c>
      <c r="PV87" s="54">
        <f t="shared" ref="PV87" si="3972">RIGHT(IFERROR(VLOOKUP($B87,PV$4:PW$71,2,FALSE),""),2)</f>
      </c>
      <c r="PW87" s="55">
        <f t="shared" si="2404"/>
      </c>
      <c r="PX87" s="54">
        <f t="shared" ref="PX87" si="3973">RIGHT(IFERROR(VLOOKUP($B87,PX$4:PY$71,2,FALSE),""),2)</f>
      </c>
      <c r="PY87" s="55">
        <f t="shared" si="2404"/>
      </c>
      <c r="PZ87" s="54">
        <f t="shared" ref="PZ87" si="3974">RIGHT(IFERROR(VLOOKUP($B87,PZ$4:QA$71,2,FALSE),""),2)</f>
      </c>
      <c r="QA87" s="55">
        <f t="shared" si="2404"/>
      </c>
      <c r="QB87" s="54">
        <f t="shared" ref="QB87" si="3975">RIGHT(IFERROR(VLOOKUP($B87,QB$4:QC$71,2,FALSE),""),2)</f>
      </c>
      <c r="QC87" s="55">
        <f t="shared" si="2404"/>
      </c>
      <c r="QD87" s="54">
        <f t="shared" ref="QD87" si="3976">RIGHT(IFERROR(VLOOKUP($B87,QD$4:QE$71,2,FALSE),""),2)</f>
      </c>
      <c r="QE87" s="55">
        <f t="shared" si="2404"/>
      </c>
      <c r="QF87" s="54">
        <f t="shared" ref="QF87" si="3977">RIGHT(IFERROR(VLOOKUP($B87,QF$4:QG$71,2,FALSE),""),2)</f>
      </c>
      <c r="QG87" s="55">
        <f t="shared" si="2404"/>
      </c>
      <c r="QH87" s="54">
        <f t="shared" ref="QH87" si="3978">RIGHT(IFERROR(VLOOKUP($B87,QH$4:QI$71,2,FALSE),""),2)</f>
      </c>
      <c r="QI87" s="55">
        <f t="shared" si="2404"/>
      </c>
      <c r="QJ87" s="54">
        <f t="shared" ref="QJ87" si="3979">RIGHT(IFERROR(VLOOKUP($B87,QJ$4:QK$71,2,FALSE),""),2)</f>
      </c>
      <c r="QK87" s="55">
        <f t="shared" si="2404"/>
      </c>
      <c r="QL87" s="54">
        <f t="shared" ref="QL87" si="3980">RIGHT(IFERROR(VLOOKUP($B87,QL$4:QM$71,2,FALSE),""),2)</f>
      </c>
      <c r="QM87" s="55">
        <f t="shared" si="2404"/>
      </c>
      <c r="QN87" s="54">
        <f t="shared" ref="QN87" si="3981">RIGHT(IFERROR(VLOOKUP($B87,QN$4:QO$71,2,FALSE),""),2)</f>
      </c>
      <c r="QO87" s="55">
        <f t="shared" si="2404"/>
      </c>
      <c r="QP87" s="54">
        <f t="shared" ref="QP87" si="3982">RIGHT(IFERROR(VLOOKUP($B87,QP$4:QQ$71,2,FALSE),""),2)</f>
      </c>
      <c r="QQ87" s="55">
        <f t="shared" si="2404"/>
      </c>
      <c r="QR87" s="54">
        <f t="shared" ref="QR87" si="3983">RIGHT(IFERROR(VLOOKUP($B87,QR$4:QS$71,2,FALSE),""),2)</f>
      </c>
      <c r="QS87" s="55">
        <f t="shared" si="2404"/>
      </c>
      <c r="QT87" s="54">
        <f t="shared" ref="QT87" si="3984">RIGHT(IFERROR(VLOOKUP($B87,QT$4:QU$71,2,FALSE),""),2)</f>
      </c>
      <c r="QU87" s="55">
        <f t="shared" si="2404"/>
      </c>
      <c r="QV87" s="54">
        <f t="shared" ref="QV87" si="3985">RIGHT(IFERROR(VLOOKUP($B87,QV$4:QW$71,2,FALSE),""),2)</f>
      </c>
      <c r="QW87" s="55">
        <f t="shared" si="2150"/>
      </c>
      <c r="QX87" s="54">
        <f t="shared" ref="QX87" si="3986">RIGHT(IFERROR(VLOOKUP($B87,QX$4:QY$71,2,FALSE),""),2)</f>
      </c>
      <c r="QY87" s="55">
        <f t="shared" si="2150"/>
      </c>
      <c r="QZ87" s="54">
        <f t="shared" ref="QZ87" si="3987">RIGHT(IFERROR(VLOOKUP($B87,QZ$4:RA$71,2,FALSE),""),2)</f>
      </c>
      <c r="RA87" s="55">
        <f t="shared" si="2150"/>
      </c>
      <c r="RB87" s="54">
        <f t="shared" ref="RB87" si="3988">RIGHT(IFERROR(VLOOKUP($B87,RB$4:RC$71,2,FALSE),""),2)</f>
      </c>
      <c r="RC87" s="55">
        <f t="shared" si="2150"/>
      </c>
      <c r="RD87" s="54">
        <f t="shared" ref="RD87" si="3989">RIGHT(IFERROR(VLOOKUP($B87,RD$4:RE$71,2,FALSE),""),2)</f>
      </c>
      <c r="RE87" s="55">
        <f t="shared" si="2150"/>
      </c>
      <c r="RF87" s="54">
        <f t="shared" ref="RF87" si="3990">RIGHT(IFERROR(VLOOKUP($B87,RF$4:RG$71,2,FALSE),""),2)</f>
      </c>
      <c r="RG87" s="55">
        <f t="shared" si="2150"/>
      </c>
      <c r="RH87" s="54">
        <f t="shared" ref="RH87" si="3991">RIGHT(IFERROR(VLOOKUP($B87,RH$4:RI$71,2,FALSE),""),2)</f>
      </c>
      <c r="RI87" s="55">
        <f t="shared" si="2150"/>
      </c>
      <c r="RJ87" s="54">
        <f t="shared" ref="RJ87" si="3992">RIGHT(IFERROR(VLOOKUP($B87,RJ$4:RK$71,2,FALSE),""),2)</f>
      </c>
      <c r="RK87" s="55">
        <f t="shared" si="342"/>
      </c>
      <c r="RL87" s="54">
        <f t="shared" ref="RL87" si="3993">RIGHT(IFERROR(VLOOKUP($B87,RL$4:RM$71,2,FALSE),""),2)</f>
      </c>
      <c r="RM87" s="55">
        <f t="shared" si="2445"/>
      </c>
      <c r="RN87" s="54">
        <f t="shared" ref="RN87" si="3994">RIGHT(IFERROR(VLOOKUP($B87,RN$4:RO$71,2,FALSE),""),2)</f>
      </c>
      <c r="RO87" s="55">
        <f t="shared" si="2445"/>
      </c>
      <c r="RP87" s="54">
        <f t="shared" ref="RP87" si="3995">RIGHT(IFERROR(VLOOKUP($B87,RP$4:RQ$71,2,FALSE),""),2)</f>
      </c>
      <c r="RQ87" s="55">
        <f t="shared" si="2445"/>
      </c>
      <c r="RR87" s="54">
        <f t="shared" ref="RR87" si="3996">RIGHT(IFERROR(VLOOKUP($B87,RR$4:RS$71,2,FALSE),""),2)</f>
      </c>
      <c r="RS87" s="55">
        <f t="shared" si="2445"/>
      </c>
      <c r="RT87" s="54">
        <f t="shared" ref="RT87" si="3997">RIGHT(IFERROR(VLOOKUP($B87,RT$4:RU$71,2,FALSE),""),2)</f>
      </c>
      <c r="RU87" s="55">
        <f t="shared" si="2445"/>
      </c>
      <c r="RV87" s="54">
        <f t="shared" ref="RV87" si="3998">RIGHT(IFERROR(VLOOKUP($B87,RV$4:RW$71,2,FALSE),""),2)</f>
      </c>
      <c r="RW87" s="55">
        <f t="shared" si="2445"/>
      </c>
      <c r="RX87" s="54">
        <f t="shared" ref="RX87" si="3999">RIGHT(IFERROR(VLOOKUP($B87,RX$4:RY$71,2,FALSE),""),2)</f>
      </c>
      <c r="RY87" s="55">
        <f t="shared" si="2445"/>
      </c>
      <c r="RZ87" s="54">
        <f t="shared" ref="RZ87" si="4000">RIGHT(IFERROR(VLOOKUP($B87,RZ$4:SA$71,2,FALSE),""),2)</f>
      </c>
      <c r="SA87" s="55">
        <f t="shared" si="2445"/>
      </c>
      <c r="SB87" s="54">
        <f t="shared" ref="SB87" si="4001">RIGHT(IFERROR(VLOOKUP($B87,SB$4:SC$71,2,FALSE),""),2)</f>
      </c>
      <c r="SC87" s="55">
        <f t="shared" si="2445"/>
      </c>
      <c r="SD87" s="54">
        <f t="shared" ref="SD87" si="4002">RIGHT(IFERROR(VLOOKUP($B87,SD$4:SE$71,2,FALSE),""),2)</f>
      </c>
      <c r="SE87" s="55">
        <f t="shared" si="2445"/>
      </c>
      <c r="SF87" s="54">
        <f t="shared" ref="SF87" si="4003">RIGHT(IFERROR(VLOOKUP($B87,SF$4:SG$71,2,FALSE),""),2)</f>
      </c>
      <c r="SG87" s="55">
        <f t="shared" si="2445"/>
      </c>
      <c r="SH87" s="54">
        <f t="shared" ref="SH87" si="4004">RIGHT(IFERROR(VLOOKUP($B87,SH$4:SI$71,2,FALSE),""),2)</f>
      </c>
      <c r="SI87" s="55">
        <f t="shared" si="2445"/>
      </c>
      <c r="SJ87" s="54">
        <f t="shared" ref="SJ87" si="4005">RIGHT(IFERROR(VLOOKUP($B87,SJ$4:SK$71,2,FALSE),""),2)</f>
      </c>
      <c r="SK87" s="55">
        <f t="shared" si="2445"/>
      </c>
      <c r="SL87" s="54">
        <f t="shared" ref="SL87" si="4006">RIGHT(IFERROR(VLOOKUP($B87,SL$4:SM$71,2,FALSE),""),2)</f>
      </c>
      <c r="SM87" s="55">
        <f t="shared" si="2445"/>
      </c>
      <c r="SN87" s="54">
        <f t="shared" ref="SN87" si="4007">RIGHT(IFERROR(VLOOKUP($B87,SN$4:SO$71,2,FALSE),""),2)</f>
      </c>
      <c r="SO87" s="55">
        <f t="shared" si="2445"/>
      </c>
      <c r="SP87" s="54">
        <f t="shared" ref="SP87" si="4008">RIGHT(IFERROR(VLOOKUP($B87,SP$4:SQ$71,2,FALSE),""),2)</f>
      </c>
      <c r="SQ87" s="55">
        <f t="shared" si="2445"/>
      </c>
      <c r="SR87" s="54">
        <f t="shared" ref="SR87" si="4009">RIGHT(IFERROR(VLOOKUP($B87,SR$4:SS$71,2,FALSE),""),2)</f>
      </c>
      <c r="SS87" s="55">
        <f t="shared" si="2445"/>
      </c>
      <c r="ST87" s="54">
        <f t="shared" ref="ST87" si="4010">RIGHT(IFERROR(VLOOKUP($B87,ST$4:SU$71,2,FALSE),""),2)</f>
      </c>
      <c r="SU87" s="55">
        <f t="shared" si="2445"/>
      </c>
      <c r="SV87" s="54">
        <f t="shared" ref="SV87" si="4011">RIGHT(IFERROR(VLOOKUP($B87,SV$4:SW$71,2,FALSE),""),2)</f>
      </c>
      <c r="SW87" s="55">
        <f t="shared" si="2445"/>
      </c>
      <c r="SX87" s="54">
        <f t="shared" ref="SX87" si="4012">RIGHT(IFERROR(VLOOKUP($B87,SX$4:SY$71,2,FALSE),""),2)</f>
      </c>
      <c r="SY87" s="55">
        <f t="shared" si="2445"/>
      </c>
      <c r="SZ87" s="54">
        <f t="shared" ref="SZ87" si="4013">RIGHT(IFERROR(VLOOKUP($B87,SZ$4:TA$71,2,FALSE),""),2)</f>
      </c>
      <c r="TA87" s="55">
        <f t="shared" si="2445"/>
      </c>
      <c r="TB87" s="54">
        <f t="shared" ref="TB87" si="4014">RIGHT(IFERROR(VLOOKUP($B87,TB$4:TC$71,2,FALSE),""),2)</f>
      </c>
      <c r="TC87" s="55">
        <f t="shared" si="2445"/>
      </c>
      <c r="TD87" s="54">
        <f t="shared" ref="TD87" si="4015">RIGHT(IFERROR(VLOOKUP($B87,TD$4:TE$71,2,FALSE),""),2)</f>
      </c>
      <c r="TE87" s="55">
        <f t="shared" si="2445"/>
      </c>
      <c r="TF87" s="54">
        <f t="shared" ref="TF87" si="4016">RIGHT(IFERROR(VLOOKUP($B87,TF$4:TG$71,2,FALSE),""),2)</f>
      </c>
      <c r="TG87" s="55">
        <f t="shared" si="2445"/>
      </c>
      <c r="TH87" s="54">
        <f t="shared" ref="TH87" si="4017">RIGHT(IFERROR(VLOOKUP($B87,TH$4:TI$71,2,FALSE),""),2)</f>
      </c>
      <c r="TI87" s="55">
        <f t="shared" si="2445"/>
      </c>
      <c r="TJ87" s="54">
        <f t="shared" ref="TJ87" si="4018">RIGHT(IFERROR(VLOOKUP($B87,TJ$4:TK$71,2,FALSE),""),2)</f>
      </c>
      <c r="TK87" s="55">
        <f t="shared" si="2445"/>
      </c>
      <c r="TL87" s="54">
        <f t="shared" ref="TL87" si="4019">RIGHT(IFERROR(VLOOKUP($B87,TL$4:TM$71,2,FALSE),""),2)</f>
      </c>
      <c r="TM87" s="55">
        <f t="shared" si="2445"/>
      </c>
      <c r="TN87" s="54">
        <f t="shared" ref="TN87" si="4020">RIGHT(IFERROR(VLOOKUP($B87,TN$4:TO$71,2,FALSE),""),2)</f>
      </c>
      <c r="TO87" s="55">
        <f t="shared" si="2445"/>
      </c>
      <c r="TP87" s="54">
        <f t="shared" ref="TP87" si="4021">RIGHT(IFERROR(VLOOKUP($B87,TP$4:TQ$71,2,FALSE),""),2)</f>
      </c>
      <c r="TQ87" s="55">
        <f t="shared" si="2445"/>
      </c>
      <c r="TR87" s="54">
        <f t="shared" ref="TR87" si="4022">RIGHT(IFERROR(VLOOKUP($B87,TR$4:TS$71,2,FALSE),""),2)</f>
      </c>
      <c r="TS87" s="55">
        <f t="shared" si="2445"/>
      </c>
      <c r="TT87" s="54">
        <f t="shared" ref="TT87" si="4023">RIGHT(IFERROR(VLOOKUP($B87,TT$4:TU$71,2,FALSE),""),2)</f>
      </c>
      <c r="TU87" s="55">
        <f t="shared" si="2445"/>
      </c>
      <c r="TV87" s="54">
        <f t="shared" ref="TV87" si="4024">RIGHT(IFERROR(VLOOKUP($B87,TV$4:TW$71,2,FALSE),""),2)</f>
      </c>
      <c r="TW87" s="55">
        <f t="shared" si="2445"/>
      </c>
      <c r="TX87" s="54">
        <f t="shared" ref="TX87" si="4025">RIGHT(IFERROR(VLOOKUP($B87,TX$4:TY$71,2,FALSE),""),2)</f>
      </c>
      <c r="TY87" s="55">
        <f t="shared" si="2215"/>
      </c>
      <c r="TZ87" s="54">
        <f t="shared" ref="TZ87" si="4026">RIGHT(IFERROR(VLOOKUP($B87,TZ$4:UA$71,2,FALSE),""),2)</f>
      </c>
      <c r="UA87" s="55">
        <f t="shared" si="2215"/>
      </c>
      <c r="UB87" s="54">
        <f t="shared" ref="UB87" si="4027">RIGHT(IFERROR(VLOOKUP($B87,UB$4:UC$71,2,FALSE),""),2)</f>
      </c>
      <c r="UC87" s="55">
        <f t="shared" si="2215"/>
      </c>
      <c r="UD87" s="54">
        <f t="shared" ref="UD87" si="4028">RIGHT(IFERROR(VLOOKUP($B87,UD$4:UE$71,2,FALSE),""),2)</f>
      </c>
      <c r="UE87" s="55">
        <f t="shared" si="2215"/>
      </c>
      <c r="UF87" s="54">
        <f t="shared" ref="UF87" si="4029">RIGHT(IFERROR(VLOOKUP($B87,UF$4:UG$71,2,FALSE),""),2)</f>
      </c>
      <c r="UG87" s="55">
        <f t="shared" si="2215"/>
      </c>
      <c r="UH87" s="54">
        <f t="shared" ref="UH87" si="4030">RIGHT(IFERROR(VLOOKUP($B87,UH$4:UI$71,2,FALSE),""),2)</f>
      </c>
      <c r="UI87" s="55">
        <f t="shared" si="2215"/>
      </c>
      <c r="UJ87" s="54">
        <f t="shared" ref="UJ87" si="4031">RIGHT(IFERROR(VLOOKUP($B87,UJ$4:UK$71,2,FALSE),""),2)</f>
      </c>
      <c r="UK87" s="55">
        <f t="shared" si="2215"/>
      </c>
      <c r="UL87" s="54">
        <f t="shared" ref="UL87" si="4032">RIGHT(IFERROR(VLOOKUP($B87,UL$4:UM$71,2,FALSE),""),2)</f>
      </c>
      <c r="UM87" s="55">
        <f t="shared" si="2215"/>
      </c>
      <c r="UN87" s="54">
        <f t="shared" ref="UN87" si="4033">RIGHT(IFERROR(VLOOKUP($B87,UN$4:UO$71,2,FALSE),""),2)</f>
      </c>
      <c r="UO87" s="55">
        <f t="shared" si="2215"/>
      </c>
      <c r="UP87" s="54">
        <f t="shared" ref="UP87" si="4034">RIGHT(IFERROR(VLOOKUP($B87,UP$4:UQ$71,2,FALSE),""),2)</f>
      </c>
      <c r="UQ87" s="55">
        <f t="shared" si="2215"/>
      </c>
      <c r="UR87" s="54">
        <f t="shared" ref="UR87" si="4035">RIGHT(IFERROR(VLOOKUP($B87,UR$4:US$71,2,FALSE),""),2)</f>
      </c>
      <c r="US87" s="55">
        <f t="shared" si="2215"/>
      </c>
      <c r="UT87" s="54">
        <f t="shared" ref="UT87" si="4036">RIGHT(IFERROR(VLOOKUP($B87,UT$4:UU$71,2,FALSE),""),2)</f>
      </c>
      <c r="UU87" s="55">
        <f t="shared" si="2215"/>
      </c>
      <c r="UV87" s="54">
        <f t="shared" ref="UV87" si="4037">RIGHT(IFERROR(VLOOKUP($B87,UV$4:UW$71,2,FALSE),""),2)</f>
      </c>
      <c r="UW87" s="55">
        <f t="shared" si="2215"/>
      </c>
      <c r="UX87" s="54">
        <f t="shared" ref="UX87" si="4038">RIGHT(IFERROR(VLOOKUP($B87,UX$4:UY$71,2,FALSE),""),2)</f>
      </c>
      <c r="UY87" s="55">
        <f t="shared" si="2215"/>
      </c>
      <c r="UZ87" s="54">
        <f t="shared" ref="UZ87" si="4039">RIGHT(IFERROR(VLOOKUP($B87,UZ$4:VA$71,2,FALSE),""),2)</f>
      </c>
      <c r="VA87" s="55">
        <f t="shared" si="2215"/>
      </c>
      <c r="VB87" s="54">
        <f t="shared" ref="VB87" si="4040">RIGHT(IFERROR(VLOOKUP($B87,VB$4:VC$71,2,FALSE),""),2)</f>
      </c>
      <c r="VC87" s="55">
        <f t="shared" si="2215"/>
      </c>
      <c r="VD87" s="54">
        <f t="shared" ref="VD87" si="4041">RIGHT(IFERROR(VLOOKUP($B87,VD$4:VE$71,2,FALSE),""),2)</f>
      </c>
      <c r="VE87" s="55">
        <f t="shared" si="2215"/>
      </c>
      <c r="VF87" s="54">
        <f t="shared" ref="VF87" si="4042">RIGHT(IFERROR(VLOOKUP($B87,VF$4:VG$71,2,FALSE),""),2)</f>
      </c>
      <c r="VG87" s="55">
        <f t="shared" si="2215"/>
      </c>
      <c r="VH87" s="54">
        <f t="shared" ref="VH87" si="4043">RIGHT(IFERROR(VLOOKUP($B87,VH$4:VI$71,2,FALSE),""),2)</f>
      </c>
      <c r="VI87" s="55">
        <f t="shared" si="2215"/>
      </c>
      <c r="VJ87" s="54">
        <f t="shared" ref="VJ87" si="4044">RIGHT(IFERROR(VLOOKUP($B87,VJ$4:VK$71,2,FALSE),""),2)</f>
      </c>
      <c r="VK87" s="55">
        <f t="shared" si="2215"/>
      </c>
      <c r="VL87" s="54">
        <f t="shared" ref="VL87" si="4045">RIGHT(IFERROR(VLOOKUP($B87,VL$4:VM$71,2,FALSE),""),2)</f>
      </c>
      <c r="VM87" s="55">
        <f t="shared" si="2215"/>
      </c>
      <c r="VN87" s="54">
        <f t="shared" ref="VN87" si="4046">RIGHT(IFERROR(VLOOKUP($B87,VN$4:VO$71,2,FALSE),""),2)</f>
      </c>
      <c r="VO87" s="55">
        <f t="shared" si="2215"/>
      </c>
      <c r="VP87" s="54">
        <f t="shared" ref="VP87" si="4047">RIGHT(IFERROR(VLOOKUP($B87,VP$4:VQ$71,2,FALSE),""),2)</f>
      </c>
      <c r="VQ87" s="55">
        <f t="shared" si="2215"/>
      </c>
      <c r="VR87" s="54">
        <f t="shared" ref="VR87" si="4048">RIGHT(IFERROR(VLOOKUP($B87,VR$4:VS$71,2,FALSE),""),2)</f>
      </c>
      <c r="VS87" s="55">
        <f t="shared" si="2215"/>
      </c>
      <c r="VT87" s="54">
        <f t="shared" ref="VT87" si="4049">RIGHT(IFERROR(VLOOKUP($B87,VT$4:VU$71,2,FALSE),""),2)</f>
      </c>
      <c r="VU87" s="55">
        <f t="shared" si="2215"/>
      </c>
      <c r="VV87" s="54">
        <f t="shared" ref="VV87" si="4050">RIGHT(IFERROR(VLOOKUP($B87,VV$4:VW$71,2,FALSE),""),2)</f>
      </c>
      <c r="VW87" s="55">
        <f t="shared" si="2215"/>
      </c>
      <c r="VX87" s="54">
        <f t="shared" ref="VX87" si="4051">RIGHT(IFERROR(VLOOKUP($B87,VX$4:VY$71,2,FALSE),""),2)</f>
      </c>
      <c r="VY87" s="55">
        <f t="shared" si="2215"/>
      </c>
      <c r="VZ87" s="54">
        <f t="shared" ref="VZ87" si="4052">RIGHT(IFERROR(VLOOKUP($B87,VZ$4:WA$71,2,FALSE),""),2)</f>
      </c>
      <c r="WA87" s="55">
        <f t="shared" si="2215"/>
      </c>
      <c r="WB87" s="54">
        <f t="shared" ref="WB87" si="4053">RIGHT(IFERROR(VLOOKUP($B87,WB$4:WC$71,2,FALSE),""),2)</f>
      </c>
      <c r="WC87" s="55">
        <f t="shared" si="2215"/>
      </c>
      <c r="WD87" s="54">
        <f t="shared" ref="WD87" si="4054">RIGHT(IFERROR(VLOOKUP($B87,WD$4:WE$71,2,FALSE),""),2)</f>
      </c>
      <c r="WE87" s="55">
        <f t="shared" si="2215"/>
      </c>
      <c r="WF87" s="54">
        <f t="shared" ref="WF87" si="4055">RIGHT(IFERROR(VLOOKUP($B87,WF$4:WG$71,2,FALSE),""),2)</f>
      </c>
      <c r="WG87" s="55">
        <f t="shared" si="2215"/>
      </c>
      <c r="WH87" s="54">
        <f t="shared" ref="WH87" si="4056">RIGHT(IFERROR(VLOOKUP($B87,WH$4:WI$71,2,FALSE),""),2)</f>
      </c>
      <c r="WI87" s="55">
        <f t="shared" si="408"/>
      </c>
      <c r="WJ87" s="54">
        <f t="shared" ref="WJ87" si="4057">RIGHT(IFERROR(VLOOKUP($B87,WJ$4:WK$71,2,FALSE),""),2)</f>
      </c>
      <c r="WK87" s="55">
        <f t="shared" si="2510"/>
      </c>
      <c r="WL87" s="54">
        <f t="shared" ref="WL87" si="4058">RIGHT(IFERROR(VLOOKUP($B87,WL$4:WM$71,2,FALSE),""),2)</f>
      </c>
      <c r="WM87" s="55">
        <f t="shared" si="2510"/>
      </c>
      <c r="WN87" s="54">
        <f t="shared" ref="WN87" si="4059">RIGHT(IFERROR(VLOOKUP($B87,WN$4:WO$71,2,FALSE),""),2)</f>
      </c>
      <c r="WO87" s="55">
        <f t="shared" si="2510"/>
      </c>
      <c r="WP87" s="54">
        <f t="shared" ref="WP87" si="4060">RIGHT(IFERROR(VLOOKUP($B87,WP$4:WQ$71,2,FALSE),""),2)</f>
      </c>
      <c r="WQ87" s="55">
        <f t="shared" si="2510"/>
      </c>
      <c r="WR87" s="54">
        <f t="shared" ref="WR87" si="4061">RIGHT(IFERROR(VLOOKUP($B87,WR$4:WS$71,2,FALSE),""),2)</f>
      </c>
      <c r="WS87" s="55">
        <f t="shared" si="2510"/>
      </c>
      <c r="WT87" s="54">
        <f t="shared" ref="WT87" si="4062">RIGHT(IFERROR(VLOOKUP($B87,WT$4:WU$71,2,FALSE),""),2)</f>
      </c>
      <c r="WU87" s="55">
        <f t="shared" si="2510"/>
      </c>
      <c r="WV87" s="54">
        <f t="shared" ref="WV87" si="4063">RIGHT(IFERROR(VLOOKUP($B87,WV$4:WW$71,2,FALSE),""),2)</f>
      </c>
      <c r="WW87" s="55">
        <f t="shared" si="2510"/>
      </c>
      <c r="WX87" s="54">
        <f t="shared" ref="WX87" si="4064">RIGHT(IFERROR(VLOOKUP($B87,WX$4:WY$71,2,FALSE),""),2)</f>
      </c>
      <c r="WY87" s="55">
        <f t="shared" si="2510"/>
      </c>
      <c r="WZ87" s="54">
        <f t="shared" ref="WZ87" si="4065">RIGHT(IFERROR(VLOOKUP($B87,WZ$4:XA$71,2,FALSE),""),2)</f>
      </c>
      <c r="XA87" s="55">
        <f t="shared" si="2510"/>
      </c>
      <c r="XB87" s="54">
        <f t="shared" ref="XB87" si="4066">RIGHT(IFERROR(VLOOKUP($B87,XB$4:XC$71,2,FALSE),""),2)</f>
      </c>
      <c r="XC87" s="55">
        <f t="shared" si="2510"/>
      </c>
      <c r="XD87" s="54">
        <f t="shared" ref="XD87" si="4067">RIGHT(IFERROR(VLOOKUP($B87,XD$4:XE$71,2,FALSE),""),2)</f>
      </c>
      <c r="XE87" s="55">
        <f t="shared" si="2510"/>
      </c>
      <c r="XF87" s="54">
        <f t="shared" ref="XF87" si="4068">RIGHT(IFERROR(VLOOKUP($B87,XF$4:XG$71,2,FALSE),""),2)</f>
      </c>
      <c r="XG87" s="55">
        <f t="shared" si="2510"/>
      </c>
      <c r="XH87" s="54">
        <f t="shared" ref="XH87" si="4069">RIGHT(IFERROR(VLOOKUP($B87,XH$4:XI$71,2,FALSE),""),2)</f>
      </c>
      <c r="XI87" s="55">
        <f t="shared" si="2510"/>
      </c>
      <c r="XJ87" s="54">
        <f t="shared" ref="XJ87" si="4070">RIGHT(IFERROR(VLOOKUP($B87,XJ$4:XK$71,2,FALSE),""),2)</f>
      </c>
      <c r="XK87" s="55">
        <f t="shared" si="2510"/>
      </c>
      <c r="XL87" s="54">
        <f t="shared" ref="XL87" si="4071">RIGHT(IFERROR(VLOOKUP($B87,XL$4:XM$71,2,FALSE),""),2)</f>
      </c>
      <c r="XM87" s="55">
        <f t="shared" si="2510"/>
      </c>
      <c r="XN87" s="54">
        <f t="shared" ref="XN87" si="4072">RIGHT(IFERROR(VLOOKUP($B87,XN$4:XO$71,2,FALSE),""),2)</f>
      </c>
      <c r="XO87" s="55">
        <f t="shared" si="2510"/>
      </c>
      <c r="XP87" s="54">
        <f t="shared" ref="XP87" si="4073">RIGHT(IFERROR(VLOOKUP($B87,XP$4:XQ$71,2,FALSE),""),2)</f>
      </c>
      <c r="XQ87" s="55">
        <f t="shared" si="2510"/>
      </c>
      <c r="XR87" s="54">
        <f t="shared" ref="XR87" si="4074">RIGHT(IFERROR(VLOOKUP($B87,XR$4:XS$71,2,FALSE),""),2)</f>
      </c>
      <c r="XS87" s="55">
        <f t="shared" si="2510"/>
      </c>
      <c r="XT87" s="54">
        <f t="shared" ref="XT87" si="4075">RIGHT(IFERROR(VLOOKUP($B87,XT$4:XU$71,2,FALSE),""),2)</f>
      </c>
      <c r="XU87" s="55">
        <f t="shared" si="2510"/>
      </c>
      <c r="XV87" s="54">
        <f t="shared" ref="XV87" si="4076">RIGHT(IFERROR(VLOOKUP($B87,XV$4:XW$71,2,FALSE),""),2)</f>
      </c>
      <c r="XW87" s="55">
        <f t="shared" si="2510"/>
      </c>
      <c r="XX87" s="54">
        <f t="shared" ref="XX87" si="4077">RIGHT(IFERROR(VLOOKUP($B87,XX$4:XY$71,2,FALSE),""),2)</f>
      </c>
      <c r="XY87" s="55">
        <f t="shared" si="2510"/>
      </c>
      <c r="XZ87" s="54">
        <f t="shared" ref="XZ87" si="4078">RIGHT(IFERROR(VLOOKUP($B87,XZ$4:YA$71,2,FALSE),""),2)</f>
      </c>
      <c r="YA87" s="55">
        <f t="shared" si="2510"/>
      </c>
      <c r="YB87" s="54">
        <f t="shared" ref="YB87" si="4079">RIGHT(IFERROR(VLOOKUP($B87,YB$4:YC$71,2,FALSE),""),2)</f>
      </c>
      <c r="YC87" s="55">
        <f t="shared" si="2510"/>
      </c>
      <c r="YD87" s="54">
        <f t="shared" ref="YD87" si="4080">RIGHT(IFERROR(VLOOKUP($B87,YD$4:YE$71,2,FALSE),""),2)</f>
      </c>
      <c r="YE87" s="55">
        <f t="shared" si="2510"/>
      </c>
      <c r="YF87" s="54">
        <f t="shared" ref="YF87" si="4081">RIGHT(IFERROR(VLOOKUP($B87,YF$4:YG$71,2,FALSE),""),2)</f>
      </c>
      <c r="YG87" s="55">
        <f t="shared" si="2510"/>
      </c>
      <c r="YH87" s="54">
        <f t="shared" ref="YH87" si="4082">RIGHT(IFERROR(VLOOKUP($B87,YH$4:YI$71,2,FALSE),""),2)</f>
      </c>
      <c r="YI87" s="55">
        <f t="shared" si="2510"/>
      </c>
      <c r="YJ87" s="54">
        <f t="shared" ref="YJ87" si="4083">RIGHT(IFERROR(VLOOKUP($B87,YJ$4:YK$71,2,FALSE),""),2)</f>
      </c>
      <c r="YK87" s="55">
        <f t="shared" si="2510"/>
      </c>
      <c r="YL87" s="54">
        <f t="shared" ref="YL87" si="4084">RIGHT(IFERROR(VLOOKUP($B87,YL$4:YM$71,2,FALSE),""),2)</f>
      </c>
      <c r="YM87" s="55">
        <f t="shared" si="2510"/>
      </c>
      <c r="YN87" s="54">
        <f t="shared" ref="YN87" si="4085">RIGHT(IFERROR(VLOOKUP($B87,YN$4:YO$71,2,FALSE),""),2)</f>
      </c>
      <c r="YO87" s="55">
        <f t="shared" si="2510"/>
      </c>
      <c r="YP87" s="54">
        <f t="shared" ref="YP87" si="4086">RIGHT(IFERROR(VLOOKUP($B87,YP$4:YQ$71,2,FALSE),""),2)</f>
      </c>
      <c r="YQ87" s="55">
        <f t="shared" si="2510"/>
      </c>
      <c r="YR87" s="54">
        <f t="shared" ref="YR87" si="4087">RIGHT(IFERROR(VLOOKUP($B87,YR$4:YS$71,2,FALSE),""),2)</f>
      </c>
      <c r="YS87" s="55">
        <f t="shared" si="2510"/>
      </c>
      <c r="YT87" s="54">
        <f t="shared" ref="YT87" si="4088">RIGHT(IFERROR(VLOOKUP($B87,YT$4:YU$71,2,FALSE),""),2)</f>
      </c>
      <c r="YU87" s="55">
        <f t="shared" si="2510"/>
      </c>
      <c r="YV87" s="54">
        <f t="shared" ref="YV87" si="4089">RIGHT(IFERROR(VLOOKUP($B87,YV$4:YW$71,2,FALSE),""),2)</f>
      </c>
      <c r="YW87" s="55">
        <f t="shared" si="2280"/>
      </c>
      <c r="YX87" s="54">
        <f t="shared" ref="YX87" si="4090">RIGHT(IFERROR(VLOOKUP($B87,YX$4:YY$71,2,FALSE),""),2)</f>
      </c>
      <c r="YY87" s="55">
        <f t="shared" si="2280"/>
      </c>
      <c r="YZ87" s="54">
        <f t="shared" ref="YZ87" si="4091">RIGHT(IFERROR(VLOOKUP($B87,YZ$4:ZA$71,2,FALSE),""),2)</f>
      </c>
      <c r="ZA87" s="55">
        <f t="shared" si="2280"/>
      </c>
      <c r="ZB87" s="54">
        <f t="shared" ref="ZB87" si="4092">RIGHT(IFERROR(VLOOKUP($B87,ZB$4:ZC$71,2,FALSE),""),2)</f>
      </c>
      <c r="ZC87" s="55">
        <f t="shared" si="2280"/>
      </c>
      <c r="ZD87" s="54">
        <f t="shared" ref="ZD87" si="4093">RIGHT(IFERROR(VLOOKUP($B87,ZD$4:ZE$71,2,FALSE),""),2)</f>
      </c>
      <c r="ZE87" s="55">
        <f t="shared" si="2280"/>
      </c>
      <c r="ZF87" s="54">
        <f t="shared" ref="ZF87" si="4094">RIGHT(IFERROR(VLOOKUP($B87,ZF$4:ZG$71,2,FALSE),""),2)</f>
      </c>
      <c r="ZG87" s="55">
        <f t="shared" si="2280"/>
      </c>
      <c r="ZH87" s="54">
        <f t="shared" ref="ZH87" si="4095">RIGHT(IFERROR(VLOOKUP($B87,ZH$4:ZI$71,2,FALSE),""),2)</f>
      </c>
      <c r="ZI87" s="55">
        <f t="shared" si="2280"/>
      </c>
      <c r="ZJ87" s="54">
        <f t="shared" ref="ZJ87" si="4096">RIGHT(IFERROR(VLOOKUP($B87,ZJ$4:ZK$71,2,FALSE),""),2)</f>
      </c>
      <c r="ZK87" s="55">
        <f t="shared" si="2280"/>
      </c>
      <c r="ZL87" s="54">
        <f t="shared" ref="ZL87" si="4097">RIGHT(IFERROR(VLOOKUP($B87,ZL$4:ZM$71,2,FALSE),""),2)</f>
      </c>
      <c r="ZM87" s="55">
        <f t="shared" si="2280"/>
      </c>
      <c r="ZN87" s="54">
        <f t="shared" ref="ZN87" si="4098">RIGHT(IFERROR(VLOOKUP($B87,ZN$4:ZO$71,2,FALSE),""),2)</f>
      </c>
      <c r="ZO87" s="55">
        <f t="shared" si="2280"/>
      </c>
      <c r="ZP87" s="54">
        <f t="shared" ref="ZP87" si="4099">RIGHT(IFERROR(VLOOKUP($B87,ZP$4:ZQ$71,2,FALSE),""),2)</f>
      </c>
      <c r="ZQ87" s="55">
        <f t="shared" si="2280"/>
      </c>
      <c r="ZR87" s="54">
        <f t="shared" ref="ZR87" si="4100">RIGHT(IFERROR(VLOOKUP($B87,ZR$4:ZS$71,2,FALSE),""),2)</f>
      </c>
      <c r="ZS87" s="55">
        <f t="shared" si="2280"/>
      </c>
      <c r="ZT87" s="54">
        <f t="shared" ref="ZT87" si="4101">RIGHT(IFERROR(VLOOKUP($B87,ZT$4:ZU$71,2,FALSE),""),2)</f>
      </c>
      <c r="ZU87" s="55">
        <f t="shared" si="2280"/>
      </c>
      <c r="ZV87" s="54">
        <f t="shared" ref="ZV87" si="4102">RIGHT(IFERROR(VLOOKUP($B87,ZV$4:ZW$71,2,FALSE),""),2)</f>
      </c>
      <c r="ZW87" s="55">
        <f t="shared" si="2280"/>
      </c>
      <c r="ZX87" s="54">
        <f t="shared" ref="ZX87" si="4103">RIGHT(IFERROR(VLOOKUP($B87,ZX$4:ZY$71,2,FALSE),""),2)</f>
      </c>
      <c r="ZY87" s="55">
        <f t="shared" si="2280"/>
      </c>
      <c r="ZZ87" s="54">
        <f t="shared" ref="ZZ87" si="4104">RIGHT(IFERROR(VLOOKUP($B87,ZZ$4:AAA$71,2,FALSE),""),2)</f>
      </c>
      <c r="AAA87" s="55">
        <f t="shared" si="2280"/>
      </c>
      <c r="AAB87" s="54">
        <f t="shared" ref="AAB87" si="4105">RIGHT(IFERROR(VLOOKUP($B87,AAB$4:AAC$71,2,FALSE),""),2)</f>
      </c>
      <c r="AAC87" s="55">
        <f t="shared" si="2280"/>
      </c>
      <c r="AAD87" s="54">
        <f t="shared" ref="AAD87" si="4106">RIGHT(IFERROR(VLOOKUP($B87,AAD$4:AAE$71,2,FALSE),""),2)</f>
      </c>
      <c r="AAE87" s="55">
        <f t="shared" si="2280"/>
      </c>
      <c r="AAF87" s="54">
        <f t="shared" ref="AAF87" si="4107">RIGHT(IFERROR(VLOOKUP($B87,AAF$4:AAG$71,2,FALSE),""),2)</f>
      </c>
      <c r="AAG87" s="55">
        <f t="shared" si="2280"/>
      </c>
      <c r="AAH87" s="54">
        <f t="shared" ref="AAH87" si="4108">RIGHT(IFERROR(VLOOKUP($B87,AAH$4:AAI$71,2,FALSE),""),2)</f>
      </c>
      <c r="AAI87" s="55">
        <f t="shared" si="2280"/>
      </c>
      <c r="AAJ87" s="54">
        <f t="shared" ref="AAJ87" si="4109">RIGHT(IFERROR(VLOOKUP($B87,AAJ$4:AAK$71,2,FALSE),""),2)</f>
      </c>
      <c r="AAK87" s="55">
        <f t="shared" si="2280"/>
      </c>
      <c r="AAL87" s="54">
        <f t="shared" ref="AAL87" si="4110">RIGHT(IFERROR(VLOOKUP($B87,AAL$4:AAM$71,2,FALSE),""),2)</f>
      </c>
      <c r="AAM87" s="55">
        <f t="shared" si="2280"/>
      </c>
      <c r="AAN87" s="54">
        <f t="shared" ref="AAN87" si="4111">RIGHT(IFERROR(VLOOKUP($B87,AAN$4:AAO$71,2,FALSE),""),2)</f>
      </c>
      <c r="AAO87" s="55">
        <f t="shared" si="2280"/>
      </c>
      <c r="AAP87" s="54">
        <f t="shared" ref="AAP87" si="4112">RIGHT(IFERROR(VLOOKUP($B87,AAP$4:AAQ$71,2,FALSE),""),2)</f>
      </c>
      <c r="AAQ87" s="55">
        <f t="shared" si="2280"/>
      </c>
      <c r="AAR87" s="54">
        <f t="shared" ref="AAR87" si="4113">RIGHT(IFERROR(VLOOKUP($B87,AAR$4:AAS$71,2,FALSE),""),2)</f>
      </c>
      <c r="AAS87" s="55">
        <f t="shared" si="2280"/>
      </c>
      <c r="AAT87" s="54">
        <f t="shared" ref="AAT87" si="4114">RIGHT(IFERROR(VLOOKUP($B87,AAT$4:AAU$71,2,FALSE),""),2)</f>
      </c>
      <c r="AAU87" s="55">
        <f t="shared" si="2280"/>
      </c>
      <c r="AAV87" s="54">
        <f t="shared" ref="AAV87" si="4115">RIGHT(IFERROR(VLOOKUP($B87,AAV$4:AAW$71,2,FALSE),""),2)</f>
      </c>
      <c r="AAW87" s="55">
        <f t="shared" si="2280"/>
      </c>
      <c r="AAX87" s="54">
        <f t="shared" ref="AAX87" si="4116">RIGHT(IFERROR(VLOOKUP($B87,AAX$4:AAY$71,2,FALSE),""),2)</f>
      </c>
      <c r="AAY87" s="55">
        <f t="shared" si="2280"/>
      </c>
      <c r="AAZ87" s="54">
        <f t="shared" ref="AAZ87" si="4117">RIGHT(IFERROR(VLOOKUP($B87,AAZ$4:ABA$71,2,FALSE),""),2)</f>
      </c>
      <c r="ABA87" s="55">
        <f t="shared" si="2280"/>
      </c>
      <c r="ABB87" s="54">
        <f t="shared" ref="ABB87" si="4118">RIGHT(IFERROR(VLOOKUP($B87,ABB$4:ABC$71,2,FALSE),""),2)</f>
      </c>
      <c r="ABC87" s="55">
        <f t="shared" si="2280"/>
      </c>
      <c r="ABD87" s="54">
        <f t="shared" ref="ABD87" si="4119">RIGHT(IFERROR(VLOOKUP($B87,ABD$4:ABE$71,2,FALSE),""),2)</f>
      </c>
      <c r="ABE87" s="55">
        <f t="shared" si="2280"/>
      </c>
      <c r="ABF87" s="54">
        <f t="shared" ref="ABF87" si="4120">RIGHT(IFERROR(VLOOKUP($B87,ABF$4:ABG$71,2,FALSE),""),2)</f>
      </c>
      <c r="ABG87" s="55">
        <f t="shared" si="474"/>
      </c>
      <c r="ABH87" s="54">
        <f t="shared" ref="ABH87" si="4121">RIGHT(IFERROR(VLOOKUP($B87,ABH$4:ABI$71,2,FALSE),""),2)</f>
      </c>
      <c r="ABI87" s="55">
        <f t="shared" si="3093"/>
      </c>
      <c r="ABJ87" s="54">
        <f t="shared" ref="ABJ87" si="4122">RIGHT(IFERROR(VLOOKUP($B87,ABJ$4:ABK$71,2,FALSE),""),2)</f>
      </c>
      <c r="ABK87" s="55">
        <f t="shared" si="3093"/>
      </c>
      <c r="ABL87" s="54">
        <f t="shared" ref="ABL87" si="4123">RIGHT(IFERROR(VLOOKUP($B87,ABL$4:ABM$71,2,FALSE),""),2)</f>
      </c>
      <c r="ABM87" s="55">
        <f t="shared" si="3093"/>
      </c>
      <c r="ABN87" s="54">
        <f t="shared" ref="ABN87" si="4124">RIGHT(IFERROR(VLOOKUP($B87,ABN$4:ABO$71,2,FALSE),""),2)</f>
      </c>
      <c r="ABO87" s="55">
        <f t="shared" si="3093"/>
      </c>
      <c r="ABP87" s="54">
        <f t="shared" ref="ABP87" si="4125">RIGHT(IFERROR(VLOOKUP($B87,ABP$4:ABQ$71,2,FALSE),""),2)</f>
      </c>
      <c r="ABQ87" s="55">
        <f t="shared" si="3093"/>
      </c>
      <c r="ABR87" s="54">
        <f t="shared" ref="ABR87" si="4126">RIGHT(IFERROR(VLOOKUP($B87,ABR$4:ABS$71,2,FALSE),""),2)</f>
      </c>
      <c r="ABS87" s="55">
        <f t="shared" si="3093"/>
      </c>
      <c r="ABT87" s="54">
        <f t="shared" ref="ABT87" si="4127">RIGHT(IFERROR(VLOOKUP($B87,ABT$4:ABU$71,2,FALSE),""),2)</f>
      </c>
      <c r="ABU87" s="55">
        <f t="shared" si="3093"/>
      </c>
      <c r="ABV87" s="54">
        <f t="shared" ref="ABV87" si="4128">RIGHT(IFERROR(VLOOKUP($B87,ABV$4:ABW$71,2,FALSE),""),2)</f>
      </c>
      <c r="ABW87" s="55">
        <f t="shared" si="3093"/>
      </c>
      <c r="ABX87" s="54">
        <f t="shared" ref="ABX87" si="4129">RIGHT(IFERROR(VLOOKUP($B87,ABX$4:ABY$71,2,FALSE),""),2)</f>
      </c>
      <c r="ABY87" s="55">
        <f t="shared" si="3093"/>
      </c>
      <c r="ABZ87" s="54">
        <f t="shared" ref="ABZ87" si="4130">RIGHT(IFERROR(VLOOKUP($B87,ABZ$4:ACA$71,2,FALSE),""),2)</f>
      </c>
      <c r="ACA87" s="55">
        <f t="shared" si="3093"/>
      </c>
      <c r="ACB87" s="54">
        <f t="shared" ref="ACB87" si="4131">RIGHT(IFERROR(VLOOKUP($B87,ACB$4:ACC$71,2,FALSE),""),2)</f>
      </c>
      <c r="ACC87" s="55">
        <f t="shared" si="3093"/>
      </c>
      <c r="ACD87" s="54">
        <f t="shared" ref="ACD87" si="4132">RIGHT(IFERROR(VLOOKUP($B87,ACD$4:ACE$71,2,FALSE),""),2)</f>
      </c>
      <c r="ACE87" s="55">
        <f t="shared" si="3093"/>
      </c>
      <c r="ACF87" s="54">
        <f t="shared" ref="ACF87" si="4133">RIGHT(IFERROR(VLOOKUP($B87,ACF$4:ACG$71,2,FALSE),""),2)</f>
      </c>
      <c r="ACG87" s="55">
        <f t="shared" si="3093"/>
      </c>
      <c r="ACH87" s="54">
        <f t="shared" ref="ACH87" si="4134">RIGHT(IFERROR(VLOOKUP($B87,ACH$4:ACI$71,2,FALSE),""),2)</f>
      </c>
      <c r="ACI87" s="55">
        <f t="shared" si="3093"/>
      </c>
      <c r="ACJ87" s="54">
        <f t="shared" ref="ACJ87" si="4135">RIGHT(IFERROR(VLOOKUP($B87,ACJ$4:ACK$71,2,FALSE),""),2)</f>
      </c>
      <c r="ACK87" s="55">
        <f t="shared" si="3093"/>
      </c>
      <c r="ACL87" s="54">
        <f t="shared" ref="ACL87" si="4136">RIGHT(IFERROR(VLOOKUP($B87,ACL$4:ACM$71,2,FALSE),""),2)</f>
      </c>
      <c r="ACM87" s="55">
        <f t="shared" si="3093"/>
      </c>
      <c r="ACN87" s="54">
        <f t="shared" ref="ACN87" si="4137">RIGHT(IFERROR(VLOOKUP($B87,ACN$4:ACO$71,2,FALSE),""),2)</f>
      </c>
      <c r="ACO87" s="55">
        <f t="shared" si="3093"/>
      </c>
      <c r="ACP87" s="54">
        <f t="shared" ref="ACP87" si="4138">RIGHT(IFERROR(VLOOKUP($B87,ACP$4:ACQ$71,2,FALSE),""),2)</f>
      </c>
      <c r="ACQ87" s="55">
        <f t="shared" si="3093"/>
      </c>
      <c r="ACR87" s="54">
        <f t="shared" ref="ACR87" si="4139">RIGHT(IFERROR(VLOOKUP($B87,ACR$4:ACS$71,2,FALSE),""),2)</f>
      </c>
      <c r="ACS87" s="55">
        <f t="shared" si="3093"/>
      </c>
      <c r="ACT87" s="54">
        <f t="shared" ref="ACT87" si="4140">RIGHT(IFERROR(VLOOKUP($B87,ACT$4:ACU$71,2,FALSE),""),2)</f>
      </c>
      <c r="ACU87" s="55">
        <f t="shared" si="3093"/>
      </c>
      <c r="ACV87" s="54">
        <f t="shared" ref="ACV87" si="4141">RIGHT(IFERROR(VLOOKUP($B87,ACV$4:ACW$71,2,FALSE),""),2)</f>
      </c>
      <c r="ACW87" s="55">
        <f t="shared" si="3093"/>
      </c>
      <c r="ACX87" s="54">
        <f t="shared" ref="ACX87" si="4142">RIGHT(IFERROR(VLOOKUP($B87,ACX$4:ACY$71,2,FALSE),""),2)</f>
      </c>
      <c r="ACY87" s="55">
        <f t="shared" si="3093"/>
      </c>
      <c r="ACZ87" s="54">
        <f t="shared" ref="ACZ87" si="4143">RIGHT(IFERROR(VLOOKUP($B87,ACZ$4:ADA$71,2,FALSE),""),2)</f>
      </c>
      <c r="ADA87" s="55">
        <f t="shared" si="3093"/>
      </c>
      <c r="ADB87" s="54">
        <f t="shared" ref="ADB87" si="4144">RIGHT(IFERROR(VLOOKUP($B87,ADB$4:ADC$71,2,FALSE),""),2)</f>
      </c>
      <c r="ADC87" s="55">
        <f t="shared" si="3093"/>
      </c>
      <c r="ADD87" s="54">
        <f t="shared" ref="ADD87" si="4145">RIGHT(IFERROR(VLOOKUP($B87,ADD$4:ADE$71,2,FALSE),""),2)</f>
      </c>
      <c r="ADE87" s="55">
        <f t="shared" si="3093"/>
      </c>
      <c r="ADF87" s="54">
        <f t="shared" ref="ADF87" si="4146">RIGHT(IFERROR(VLOOKUP($B87,ADF$4:ADG$71,2,FALSE),""),2)</f>
      </c>
      <c r="ADG87" s="55">
        <f t="shared" si="3093"/>
      </c>
    </row>
    <row r="88" spans="1:787" ht="20.25" hidden="1" customHeight="1">
      <c r="A88" s="112">
        <v>16</v>
      </c>
      <c r="B88" s="115">
        <f>学年と名前を結合するシート!D17</f>
      </c>
      <c r="C88" s="113"/>
      <c r="D88" s="54">
        <f t="shared" si="533"/>
      </c>
      <c r="E88" s="55">
        <f t="shared" si="534"/>
      </c>
      <c r="F88" s="54">
        <f t="shared" si="2860"/>
      </c>
      <c r="G88" s="55">
        <f t="shared" si="1"/>
      </c>
      <c r="H88" s="54">
        <f t="shared" si="2860"/>
      </c>
      <c r="I88" s="55">
        <f t="shared" si="3"/>
      </c>
      <c r="J88" s="54">
        <f t="shared" si="2860"/>
      </c>
      <c r="K88" s="55">
        <f t="shared" si="5"/>
      </c>
      <c r="L88" s="54">
        <f t="shared" si="2860"/>
      </c>
      <c r="M88" s="55">
        <f t="shared" si="7"/>
      </c>
      <c r="N88" s="54">
        <f t="shared" si="2860"/>
      </c>
      <c r="O88" s="55">
        <f t="shared" si="9"/>
      </c>
      <c r="P88" s="54">
        <f t="shared" si="2860"/>
      </c>
      <c r="Q88" s="55">
        <f t="shared" si="11"/>
      </c>
      <c r="R88" s="54">
        <f t="shared" si="2860"/>
      </c>
      <c r="S88" s="55">
        <f t="shared" si="13"/>
      </c>
      <c r="T88" s="54">
        <f t="shared" si="2860"/>
      </c>
      <c r="U88" s="55">
        <f t="shared" si="15"/>
      </c>
      <c r="V88" s="54">
        <f t="shared" si="2860"/>
      </c>
      <c r="W88" s="55">
        <f t="shared" si="17"/>
      </c>
      <c r="X88" s="54">
        <f t="shared" si="2860"/>
      </c>
      <c r="Y88" s="55">
        <f t="shared" si="19"/>
      </c>
      <c r="Z88" s="54">
        <f t="shared" si="2860"/>
      </c>
      <c r="AA88" s="55">
        <f t="shared" si="21"/>
      </c>
      <c r="AB88" s="54">
        <f t="shared" si="2860"/>
      </c>
      <c r="AC88" s="55">
        <f t="shared" si="23"/>
      </c>
      <c r="AD88" s="54">
        <f t="shared" si="2860"/>
      </c>
      <c r="AE88" s="55">
        <f t="shared" si="25"/>
      </c>
      <c r="AF88" s="54">
        <f t="shared" si="2860"/>
      </c>
      <c r="AG88" s="55">
        <f t="shared" si="27"/>
      </c>
      <c r="AH88" s="54">
        <f t="shared" si="2860"/>
      </c>
      <c r="AI88" s="55">
        <f t="shared" si="29"/>
      </c>
      <c r="AJ88" s="54">
        <f t="shared" si="2860"/>
      </c>
      <c r="AK88" s="55">
        <f t="shared" si="31"/>
      </c>
      <c r="AL88" s="54">
        <f t="shared" si="2860"/>
      </c>
      <c r="AM88" s="55">
        <f t="shared" si="33"/>
      </c>
      <c r="AN88" s="54">
        <f t="shared" si="2860"/>
      </c>
      <c r="AO88" s="55">
        <f t="shared" si="35"/>
      </c>
      <c r="AP88" s="54">
        <f t="shared" si="2860"/>
      </c>
      <c r="AQ88" s="55">
        <f t="shared" si="37"/>
      </c>
      <c r="AR88" s="54">
        <f t="shared" si="2860"/>
      </c>
      <c r="AS88" s="55">
        <f t="shared" si="39"/>
      </c>
      <c r="AT88" s="54">
        <f t="shared" si="2860"/>
      </c>
      <c r="AU88" s="55">
        <f t="shared" si="41"/>
      </c>
      <c r="AV88" s="54">
        <f t="shared" si="2860"/>
      </c>
      <c r="AW88" s="55">
        <f t="shared" si="43"/>
      </c>
      <c r="AX88" s="54">
        <f t="shared" si="2860"/>
      </c>
      <c r="AY88" s="55">
        <f t="shared" si="45"/>
      </c>
      <c r="AZ88" s="54">
        <f t="shared" si="2860"/>
      </c>
      <c r="BA88" s="55">
        <f t="shared" si="47"/>
      </c>
      <c r="BB88" s="54">
        <f t="shared" si="2860"/>
      </c>
      <c r="BC88" s="55">
        <f t="shared" si="49"/>
      </c>
      <c r="BD88" s="54">
        <f t="shared" si="2860"/>
      </c>
      <c r="BE88" s="55">
        <f t="shared" si="51"/>
      </c>
      <c r="BF88" s="54">
        <f t="shared" si="2860"/>
      </c>
      <c r="BG88" s="55">
        <f t="shared" si="53"/>
      </c>
      <c r="BH88" s="54">
        <f t="shared" si="2860"/>
      </c>
      <c r="BI88" s="55">
        <f t="shared" si="55"/>
      </c>
      <c r="BJ88" s="54">
        <f t="shared" si="2860"/>
      </c>
      <c r="BK88" s="55">
        <f t="shared" si="57"/>
      </c>
      <c r="BL88" s="54">
        <f t="shared" si="2860"/>
      </c>
      <c r="BM88" s="55">
        <f t="shared" si="59"/>
      </c>
      <c r="BN88" s="54">
        <f t="shared" si="2860"/>
      </c>
      <c r="BO88" s="55">
        <f t="shared" si="61"/>
      </c>
      <c r="BP88" s="54">
        <f t="shared" si="2860"/>
      </c>
      <c r="BQ88" s="55">
        <f t="shared" si="63"/>
      </c>
      <c r="BR88" s="54">
        <f t="shared" si="2600"/>
      </c>
      <c r="BS88" s="55">
        <f t="shared" si="65"/>
      </c>
      <c r="BT88" s="54">
        <f t="shared" si="2600"/>
      </c>
      <c r="BU88" s="55">
        <f t="shared" si="67"/>
      </c>
      <c r="BV88" s="54">
        <f t="shared" si="2600"/>
      </c>
      <c r="BW88" s="55">
        <f t="shared" si="69"/>
      </c>
      <c r="BX88" s="54">
        <f t="shared" si="2600"/>
      </c>
      <c r="BY88" s="55">
        <f t="shared" si="71"/>
      </c>
      <c r="BZ88" s="54">
        <f t="shared" si="2600"/>
      </c>
      <c r="CA88" s="55">
        <f t="shared" si="73"/>
      </c>
      <c r="CB88" s="54">
        <f t="shared" si="2600"/>
      </c>
      <c r="CC88" s="55">
        <f t="shared" si="75"/>
      </c>
      <c r="CD88" s="54">
        <f t="shared" si="2600"/>
      </c>
      <c r="CE88" s="55">
        <f t="shared" si="77"/>
      </c>
      <c r="CF88" s="54">
        <f t="shared" si="2600"/>
      </c>
      <c r="CG88" s="55">
        <f t="shared" si="79"/>
      </c>
      <c r="CH88" s="54">
        <f t="shared" si="2600"/>
      </c>
      <c r="CI88" s="55">
        <f t="shared" si="81"/>
      </c>
      <c r="CJ88" s="54">
        <f t="shared" si="2600"/>
      </c>
      <c r="CK88" s="55">
        <f t="shared" si="83"/>
      </c>
      <c r="CL88" s="54">
        <f t="shared" si="2600"/>
      </c>
      <c r="CM88" s="55">
        <f t="shared" si="85"/>
      </c>
      <c r="CN88" s="54">
        <f t="shared" si="2600"/>
      </c>
      <c r="CO88" s="55">
        <f t="shared" si="87"/>
      </c>
      <c r="CP88" s="54">
        <f t="shared" si="2600"/>
      </c>
      <c r="CQ88" s="55">
        <f t="shared" si="89"/>
      </c>
      <c r="CR88" s="54">
        <f t="shared" si="2600"/>
      </c>
      <c r="CS88" s="55">
        <f t="shared" si="91"/>
      </c>
      <c r="CT88" s="54">
        <f t="shared" si="2600"/>
      </c>
      <c r="CU88" s="55">
        <f t="shared" si="93"/>
      </c>
      <c r="CV88" s="54">
        <f t="shared" si="2600"/>
      </c>
      <c r="CW88" s="55">
        <f t="shared" si="95"/>
      </c>
      <c r="CX88" s="54">
        <f t="shared" si="2600"/>
      </c>
      <c r="CY88" s="55">
        <f t="shared" si="97"/>
      </c>
      <c r="CZ88" s="54">
        <f t="shared" si="2600"/>
      </c>
      <c r="DA88" s="55">
        <f t="shared" si="99"/>
      </c>
      <c r="DB88" s="54">
        <f t="shared" si="2600"/>
      </c>
      <c r="DC88" s="55">
        <f t="shared" si="101"/>
      </c>
      <c r="DD88" s="54">
        <f t="shared" si="2600"/>
      </c>
      <c r="DE88" s="55">
        <f t="shared" si="103"/>
      </c>
      <c r="DF88" s="54">
        <f t="shared" si="2600"/>
      </c>
      <c r="DG88" s="55">
        <f t="shared" si="105"/>
      </c>
      <c r="DH88" s="54">
        <f t="shared" si="2600"/>
      </c>
      <c r="DI88" s="55">
        <f t="shared" si="107"/>
      </c>
      <c r="DJ88" s="54">
        <f t="shared" si="2600"/>
      </c>
      <c r="DK88" s="55">
        <f t="shared" si="109"/>
      </c>
      <c r="DL88" s="54">
        <f t="shared" si="2600"/>
      </c>
      <c r="DM88" s="55">
        <f t="shared" si="111"/>
      </c>
      <c r="DN88" s="54">
        <f t="shared" si="2600"/>
      </c>
      <c r="DO88" s="55">
        <f t="shared" si="113"/>
      </c>
      <c r="DP88" s="54">
        <f t="shared" si="2600"/>
      </c>
      <c r="DQ88" s="55">
        <f t="shared" si="115"/>
      </c>
      <c r="DR88" s="54">
        <f t="shared" si="2600"/>
      </c>
      <c r="DS88" s="55">
        <f t="shared" si="117"/>
      </c>
      <c r="DT88" s="54">
        <f t="shared" si="2600"/>
      </c>
      <c r="DU88" s="55">
        <f t="shared" si="119"/>
      </c>
      <c r="DV88" s="54">
        <f t="shared" si="2600"/>
      </c>
      <c r="DW88" s="55">
        <f t="shared" si="121"/>
      </c>
      <c r="DX88" s="54">
        <f t="shared" si="2600"/>
      </c>
      <c r="DY88" s="55">
        <f t="shared" si="123"/>
      </c>
      <c r="DZ88" s="54">
        <f t="shared" si="2600"/>
      </c>
      <c r="EA88" s="55">
        <f t="shared" si="125"/>
      </c>
      <c r="EB88" s="54">
        <f t="shared" si="110"/>
      </c>
      <c r="EC88" s="55">
        <f t="shared" si="127"/>
      </c>
      <c r="ED88" s="54">
        <f t="shared" si="110"/>
      </c>
      <c r="EE88" s="55">
        <f t="shared" si="129"/>
      </c>
      <c r="EF88" s="54">
        <f t="shared" si="110"/>
      </c>
      <c r="EG88" s="55">
        <f t="shared" si="131"/>
      </c>
      <c r="EH88" s="54">
        <f t="shared" si="110"/>
      </c>
      <c r="EI88" s="55">
        <f t="shared" si="133"/>
      </c>
      <c r="EJ88" s="54">
        <f t="shared" si="110"/>
      </c>
      <c r="EK88" s="55">
        <f t="shared" si="135"/>
      </c>
      <c r="EL88" s="54">
        <f t="shared" si="110"/>
      </c>
      <c r="EM88" s="55">
        <f t="shared" si="137"/>
      </c>
      <c r="EN88" s="54">
        <f t="shared" si="110"/>
      </c>
      <c r="EO88" s="55">
        <f t="shared" si="139"/>
      </c>
      <c r="EP88" s="54">
        <f t="shared" si="110"/>
      </c>
      <c r="EQ88" s="55">
        <f t="shared" si="141"/>
      </c>
      <c r="ER88" s="54">
        <f t="shared" si="142"/>
      </c>
      <c r="ES88" s="55">
        <f t="shared" si="143"/>
      </c>
      <c r="ET88" s="54">
        <f t="shared" si="142"/>
      </c>
      <c r="EU88" s="55">
        <f t="shared" si="145"/>
      </c>
      <c r="EV88" s="54">
        <f t="shared" si="142"/>
      </c>
      <c r="EW88" s="55">
        <f t="shared" si="147"/>
      </c>
      <c r="EX88" s="54">
        <f t="shared" si="142"/>
      </c>
      <c r="EY88" s="55">
        <f t="shared" si="149"/>
      </c>
      <c r="EZ88" s="54">
        <f t="shared" si="142"/>
      </c>
      <c r="FA88" s="55">
        <f t="shared" si="151"/>
      </c>
      <c r="FB88" s="54">
        <f t="shared" si="142"/>
      </c>
      <c r="FC88" s="55">
        <f t="shared" si="153"/>
      </c>
      <c r="FD88" s="54">
        <f t="shared" si="142"/>
      </c>
      <c r="FE88" s="55">
        <f t="shared" si="155"/>
      </c>
      <c r="FF88" s="54">
        <f t="shared" si="142"/>
      </c>
      <c r="FG88" s="55">
        <f t="shared" si="157"/>
      </c>
      <c r="FH88" s="54">
        <f t="shared" si="142"/>
      </c>
      <c r="FI88" s="55">
        <f t="shared" si="159"/>
      </c>
      <c r="FJ88" s="54">
        <f t="shared" si="142"/>
      </c>
      <c r="FK88" s="55">
        <f t="shared" si="161"/>
      </c>
      <c r="FL88" s="54">
        <f t="shared" si="142"/>
      </c>
      <c r="FM88" s="55">
        <f t="shared" si="163"/>
      </c>
      <c r="FN88" s="54">
        <f t="shared" si="142"/>
      </c>
      <c r="FO88" s="55">
        <f t="shared" si="165"/>
      </c>
      <c r="FP88" s="54">
        <f t="shared" si="142"/>
      </c>
      <c r="FQ88" s="55">
        <f t="shared" si="167"/>
      </c>
      <c r="FR88" s="54">
        <f t="shared" si="142"/>
      </c>
      <c r="FS88" s="55">
        <f t="shared" si="169"/>
      </c>
      <c r="FT88" s="54">
        <f t="shared" si="142"/>
      </c>
      <c r="FU88" s="55">
        <f t="shared" si="171"/>
      </c>
      <c r="FV88" s="54">
        <f t="shared" si="142"/>
      </c>
      <c r="FW88" s="55">
        <f t="shared" si="173"/>
      </c>
      <c r="FX88" s="54">
        <f t="shared" si="174"/>
      </c>
      <c r="FY88" s="55">
        <f t="shared" si="175"/>
      </c>
      <c r="FZ88" s="54">
        <f t="shared" si="174"/>
      </c>
      <c r="GA88" s="55">
        <f t="shared" si="177"/>
      </c>
      <c r="GB88" s="54">
        <f t="shared" si="174"/>
      </c>
      <c r="GC88" s="55">
        <f t="shared" si="179"/>
      </c>
      <c r="GD88" s="54">
        <f t="shared" si="174"/>
      </c>
      <c r="GE88" s="55">
        <f t="shared" si="181"/>
      </c>
      <c r="GF88" s="54">
        <f t="shared" si="174"/>
      </c>
      <c r="GG88" s="55">
        <f t="shared" si="183"/>
      </c>
      <c r="GH88" s="54">
        <f t="shared" si="174"/>
      </c>
      <c r="GI88" s="55">
        <f t="shared" si="185"/>
      </c>
      <c r="GJ88" s="54">
        <f t="shared" si="174"/>
      </c>
      <c r="GK88" s="55">
        <f t="shared" si="187"/>
      </c>
      <c r="GL88" s="54">
        <f t="shared" si="174"/>
      </c>
      <c r="GM88" s="55">
        <f t="shared" si="189"/>
      </c>
      <c r="GN88" s="54">
        <f t="shared" si="174"/>
      </c>
      <c r="GO88" s="55">
        <f t="shared" si="191"/>
      </c>
      <c r="GP88" s="54">
        <f t="shared" si="174"/>
      </c>
      <c r="GQ88" s="55">
        <f t="shared" si="193"/>
      </c>
      <c r="GR88" s="54">
        <f t="shared" si="174"/>
      </c>
      <c r="GS88" s="55">
        <f t="shared" si="195"/>
      </c>
      <c r="GT88" s="54">
        <f t="shared" si="174"/>
      </c>
      <c r="GU88" s="55">
        <f t="shared" si="197"/>
      </c>
      <c r="GV88" s="54">
        <f t="shared" si="174"/>
      </c>
      <c r="GW88" s="55">
        <f t="shared" si="199"/>
      </c>
      <c r="GX88" s="54">
        <f t="shared" si="174"/>
      </c>
      <c r="GY88" s="55">
        <f t="shared" si="201"/>
      </c>
      <c r="GZ88" s="54">
        <f t="shared" si="174"/>
      </c>
      <c r="HA88" s="55">
        <f t="shared" si="203"/>
      </c>
      <c r="HB88" s="54">
        <f t="shared" si="174"/>
      </c>
      <c r="HC88" s="55">
        <f t="shared" si="205"/>
      </c>
      <c r="HD88" s="54">
        <f t="shared" si="206"/>
      </c>
      <c r="HE88" s="55">
        <f t="shared" si="207"/>
      </c>
      <c r="HF88" s="54">
        <f t="shared" si="206"/>
      </c>
      <c r="HG88" s="55">
        <f t="shared" si="209"/>
      </c>
      <c r="HH88" s="54">
        <f t="shared" si="206"/>
      </c>
      <c r="HI88" s="55">
        <f t="shared" si="211"/>
      </c>
      <c r="HJ88" s="54">
        <f t="shared" si="206"/>
      </c>
      <c r="HK88" s="55">
        <f t="shared" si="213"/>
      </c>
      <c r="HL88" s="54">
        <f t="shared" si="206"/>
      </c>
      <c r="HM88" s="55">
        <f t="shared" si="215"/>
      </c>
      <c r="HN88" s="54">
        <f t="shared" si="206"/>
      </c>
      <c r="HO88" s="55">
        <f t="shared" si="217"/>
      </c>
      <c r="HP88" s="54">
        <f t="shared" si="206"/>
      </c>
      <c r="HQ88" s="55">
        <f t="shared" si="219"/>
      </c>
      <c r="HR88" s="54">
        <f t="shared" si="206"/>
      </c>
      <c r="HS88" s="55">
        <f t="shared" si="221"/>
      </c>
      <c r="HT88" s="54">
        <f t="shared" si="206"/>
      </c>
      <c r="HU88" s="55">
        <f t="shared" si="223"/>
      </c>
      <c r="HV88" s="54">
        <f t="shared" si="206"/>
      </c>
      <c r="HW88" s="55">
        <f t="shared" si="225"/>
      </c>
      <c r="HX88" s="54">
        <f t="shared" si="206"/>
      </c>
      <c r="HY88" s="55">
        <f t="shared" si="227"/>
      </c>
      <c r="HZ88" s="54">
        <f t="shared" si="206"/>
      </c>
      <c r="IA88" s="55">
        <f t="shared" si="229"/>
      </c>
      <c r="IB88" s="54">
        <f t="shared" si="206"/>
      </c>
      <c r="IC88" s="55">
        <f t="shared" si="231"/>
      </c>
      <c r="ID88" s="54">
        <f t="shared" si="206"/>
      </c>
      <c r="IE88" s="55">
        <f t="shared" si="233"/>
      </c>
      <c r="IF88" s="54">
        <f t="shared" si="206"/>
      </c>
      <c r="IG88" s="55">
        <f t="shared" si="235"/>
      </c>
      <c r="IH88" s="54">
        <f t="shared" si="206"/>
      </c>
      <c r="II88" s="55">
        <f t="shared" si="237"/>
      </c>
      <c r="IJ88" s="54">
        <f t="shared" si="238"/>
      </c>
      <c r="IK88" s="55">
        <f t="shared" si="239"/>
      </c>
      <c r="IL88" s="54">
        <f t="shared" si="238"/>
      </c>
      <c r="IM88" s="55">
        <f t="shared" si="241"/>
      </c>
      <c r="IN88" s="54">
        <f t="shared" si="238"/>
      </c>
      <c r="IO88" s="55">
        <f t="shared" si="243"/>
      </c>
      <c r="IP88" s="54">
        <f t="shared" si="238"/>
      </c>
      <c r="IQ88" s="55">
        <f t="shared" si="245"/>
      </c>
      <c r="IR88" s="54">
        <f t="shared" si="238"/>
      </c>
      <c r="IS88" s="55">
        <f t="shared" si="247"/>
      </c>
      <c r="IT88" s="54">
        <f t="shared" si="238"/>
      </c>
      <c r="IU88" s="55">
        <f t="shared" si="249"/>
      </c>
      <c r="IV88" s="54">
        <f t="shared" si="238"/>
      </c>
      <c r="IW88" s="55">
        <f t="shared" si="251"/>
      </c>
      <c r="IX88" s="54">
        <f t="shared" si="238"/>
      </c>
      <c r="IY88" s="55">
        <f t="shared" si="253"/>
      </c>
      <c r="IZ88" s="54">
        <f t="shared" si="238"/>
      </c>
      <c r="JA88" s="55">
        <f t="shared" si="255"/>
      </c>
      <c r="JB88" s="54">
        <f t="shared" si="238"/>
      </c>
      <c r="JC88" s="55">
        <f t="shared" si="257"/>
      </c>
      <c r="JD88" s="54">
        <f t="shared" si="238"/>
      </c>
      <c r="JE88" s="55">
        <f t="shared" si="259"/>
      </c>
      <c r="JF88" s="54">
        <f t="shared" si="238"/>
      </c>
      <c r="JG88" s="55">
        <f t="shared" si="261"/>
      </c>
      <c r="JH88" s="54">
        <f t="shared" si="238"/>
      </c>
      <c r="JI88" s="55">
        <f t="shared" si="263"/>
      </c>
      <c r="JJ88" s="54">
        <f t="shared" si="238"/>
      </c>
      <c r="JK88" s="55">
        <f t="shared" si="265"/>
      </c>
      <c r="JL88" s="54">
        <f t="shared" si="238"/>
      </c>
      <c r="JM88" s="55">
        <f t="shared" si="267"/>
      </c>
      <c r="JN88" s="54">
        <f t="shared" ref="JN88" si="4147">RIGHT(IFERROR(VLOOKUP($B88,JN$4:JO$71,2,FALSE),""),2)</f>
      </c>
      <c r="JO88" s="55">
        <f t="shared" si="2602"/>
      </c>
      <c r="JP88" s="54">
        <f t="shared" ref="JP88:LZ96" si="4148">RIGHT(IFERROR(VLOOKUP($B88,JP$4:JQ$71,2,FALSE),""),2)</f>
      </c>
      <c r="JQ88" s="55">
        <f t="shared" si="2602"/>
      </c>
      <c r="JR88" s="54">
        <f t="shared" ref="JR88" si="4149">RIGHT(IFERROR(VLOOKUP($B88,JR$4:JS$71,2,FALSE),""),2)</f>
      </c>
      <c r="JS88" s="55">
        <f t="shared" si="2602"/>
      </c>
      <c r="JT88" s="54">
        <f t="shared" ref="JT88" si="4150">RIGHT(IFERROR(VLOOKUP($B88,JT$4:JU$71,2,FALSE),""),2)</f>
      </c>
      <c r="JU88" s="55">
        <f t="shared" si="2602"/>
      </c>
      <c r="JV88" s="54">
        <f t="shared" ref="JV88" si="4151">RIGHT(IFERROR(VLOOKUP($B88,JV$4:JW$71,2,FALSE),""),2)</f>
      </c>
      <c r="JW88" s="55">
        <f t="shared" si="2602"/>
      </c>
      <c r="JX88" s="54">
        <f t="shared" ref="JX88" si="4152">RIGHT(IFERROR(VLOOKUP($B88,JX$4:JY$71,2,FALSE),""),2)</f>
      </c>
      <c r="JY88" s="55">
        <f t="shared" si="2602"/>
      </c>
      <c r="JZ88" s="54">
        <f t="shared" ref="JZ88" si="4153">RIGHT(IFERROR(VLOOKUP($B88,JZ$4:KA$71,2,FALSE),""),2)</f>
      </c>
      <c r="KA88" s="55">
        <f t="shared" si="2602"/>
      </c>
      <c r="KB88" s="54">
        <f t="shared" ref="KB88" si="4154">RIGHT(IFERROR(VLOOKUP($B88,KB$4:KC$71,2,FALSE),""),2)</f>
      </c>
      <c r="KC88" s="55">
        <f t="shared" si="2602"/>
      </c>
      <c r="KD88" s="54">
        <f t="shared" ref="KD88" si="4155">RIGHT(IFERROR(VLOOKUP($B88,KD$4:KE$71,2,FALSE),""),2)</f>
      </c>
      <c r="KE88" s="55">
        <f t="shared" si="2602"/>
      </c>
      <c r="KF88" s="54">
        <f t="shared" ref="KF88" si="4156">RIGHT(IFERROR(VLOOKUP($B88,KF$4:KG$71,2,FALSE),""),2)</f>
      </c>
      <c r="KG88" s="55">
        <f t="shared" si="2602"/>
      </c>
      <c r="KH88" s="54">
        <f t="shared" ref="KH88" si="4157">RIGHT(IFERROR(VLOOKUP($B88,KH$4:KI$71,2,FALSE),""),2)</f>
      </c>
      <c r="KI88" s="55">
        <f t="shared" si="2602"/>
      </c>
      <c r="KJ88" s="54">
        <f t="shared" ref="KJ88" si="4158">RIGHT(IFERROR(VLOOKUP($B88,KJ$4:KK$71,2,FALSE),""),2)</f>
      </c>
      <c r="KK88" s="55">
        <f t="shared" si="2602"/>
      </c>
      <c r="KL88" s="54">
        <f t="shared" ref="KL88" si="4159">RIGHT(IFERROR(VLOOKUP($B88,KL$4:KM$71,2,FALSE),""),2)</f>
      </c>
      <c r="KM88" s="55">
        <f t="shared" si="2602"/>
      </c>
      <c r="KN88" s="54">
        <f t="shared" ref="KN88" si="4160">RIGHT(IFERROR(VLOOKUP($B88,KN$4:KO$71,2,FALSE),""),2)</f>
      </c>
      <c r="KO88" s="55">
        <f t="shared" si="2602"/>
      </c>
      <c r="KP88" s="54">
        <f t="shared" ref="KP88" si="4161">RIGHT(IFERROR(VLOOKUP($B88,KP$4:KQ$71,2,FALSE),""),2)</f>
      </c>
      <c r="KQ88" s="55">
        <f t="shared" si="2602"/>
      </c>
      <c r="KR88" s="54">
        <f t="shared" ref="KR88" si="4162">RIGHT(IFERROR(VLOOKUP($B88,KR$4:KS$71,2,FALSE),""),2)</f>
      </c>
      <c r="KS88" s="55">
        <f t="shared" si="2602"/>
      </c>
      <c r="KT88" s="54">
        <f t="shared" ref="KT88" si="4163">RIGHT(IFERROR(VLOOKUP($B88,KT$4:KU$71,2,FALSE),""),2)</f>
      </c>
      <c r="KU88" s="55">
        <f t="shared" si="2602"/>
      </c>
      <c r="KV88" s="54">
        <f t="shared" ref="KV88" si="4164">RIGHT(IFERROR(VLOOKUP($B88,KV$4:KW$71,2,FALSE),""),2)</f>
      </c>
      <c r="KW88" s="55">
        <f t="shared" si="2602"/>
      </c>
      <c r="KX88" s="54">
        <f t="shared" ref="KX88" si="4165">RIGHT(IFERROR(VLOOKUP($B88,KX$4:KY$71,2,FALSE),""),2)</f>
      </c>
      <c r="KY88" s="55">
        <f t="shared" si="2602"/>
      </c>
      <c r="KZ88" s="54">
        <f t="shared" ref="KZ88" si="4166">RIGHT(IFERROR(VLOOKUP($B88,KZ$4:LA$71,2,FALSE),""),2)</f>
      </c>
      <c r="LA88" s="55">
        <f t="shared" si="2602"/>
      </c>
      <c r="LB88" s="54">
        <f t="shared" ref="LB88" si="4167">RIGHT(IFERROR(VLOOKUP($B88,LB$4:LC$71,2,FALSE),""),2)</f>
      </c>
      <c r="LC88" s="55">
        <f t="shared" si="2602"/>
      </c>
      <c r="LD88" s="54">
        <f t="shared" ref="LD88" si="4168">RIGHT(IFERROR(VLOOKUP($B88,LD$4:LE$71,2,FALSE),""),2)</f>
      </c>
      <c r="LE88" s="55">
        <f t="shared" si="2602"/>
      </c>
      <c r="LF88" s="54">
        <f t="shared" ref="LF88" si="4169">RIGHT(IFERROR(VLOOKUP($B88,LF$4:LG$71,2,FALSE),""),2)</f>
      </c>
      <c r="LG88" s="55">
        <f t="shared" si="2602"/>
      </c>
      <c r="LH88" s="54">
        <f t="shared" ref="LH88" si="4170">RIGHT(IFERROR(VLOOKUP($B88,LH$4:LI$71,2,FALSE),""),2)</f>
      </c>
      <c r="LI88" s="55">
        <f t="shared" si="2602"/>
      </c>
      <c r="LJ88" s="54">
        <f t="shared" ref="LJ88" si="4171">RIGHT(IFERROR(VLOOKUP($B88,LJ$4:LK$71,2,FALSE),""),2)</f>
      </c>
      <c r="LK88" s="55">
        <f t="shared" si="2602"/>
      </c>
      <c r="LL88" s="54">
        <f t="shared" ref="LL88" si="4172">RIGHT(IFERROR(VLOOKUP($B88,LL$4:LM$71,2,FALSE),""),2)</f>
      </c>
      <c r="LM88" s="55">
        <f t="shared" si="2602"/>
      </c>
      <c r="LN88" s="54">
        <f t="shared" ref="LN88" si="4173">RIGHT(IFERROR(VLOOKUP($B88,LN$4:LO$71,2,FALSE),""),2)</f>
      </c>
      <c r="LO88" s="55">
        <f t="shared" si="2602"/>
      </c>
      <c r="LP88" s="54">
        <f t="shared" ref="LP88" si="4174">RIGHT(IFERROR(VLOOKUP($B88,LP$4:LQ$71,2,FALSE),""),2)</f>
      </c>
      <c r="LQ88" s="55">
        <f t="shared" si="2602"/>
      </c>
      <c r="LR88" s="54">
        <f t="shared" ref="LR88" si="4175">RIGHT(IFERROR(VLOOKUP($B88,LR$4:LS$71,2,FALSE),""),2)</f>
      </c>
      <c r="LS88" s="55">
        <f t="shared" si="2602"/>
      </c>
      <c r="LT88" s="54">
        <f t="shared" ref="LT88" si="4176">RIGHT(IFERROR(VLOOKUP($B88,LT$4:LU$71,2,FALSE),""),2)</f>
      </c>
      <c r="LU88" s="55">
        <f t="shared" si="2602"/>
      </c>
      <c r="LV88" s="54">
        <f t="shared" ref="LV88" si="4177">RIGHT(IFERROR(VLOOKUP($B88,LV$4:LW$71,2,FALSE),""),2)</f>
      </c>
      <c r="LW88" s="55">
        <f t="shared" si="2602"/>
      </c>
      <c r="LX88" s="54">
        <f t="shared" ref="LX88" si="4178">RIGHT(IFERROR(VLOOKUP($B88,LX$4:LY$71,2,FALSE),""),2)</f>
      </c>
      <c r="LY88" s="55">
        <f t="shared" si="2602"/>
      </c>
      <c r="LZ88" s="54">
        <f t="shared" ref="LZ88" si="4179">RIGHT(IFERROR(VLOOKUP($B88,LZ$4:MA$71,2,FALSE),""),2)</f>
      </c>
      <c r="MA88" s="55">
        <f t="shared" si="2371"/>
      </c>
      <c r="MB88" s="54">
        <f t="shared" ref="MB88:OL96" si="4180">RIGHT(IFERROR(VLOOKUP($B88,MB$4:MC$71,2,FALSE),""),2)</f>
      </c>
      <c r="MC88" s="55">
        <f t="shared" si="2371"/>
      </c>
      <c r="MD88" s="54">
        <f t="shared" ref="MD88" si="4181">RIGHT(IFERROR(VLOOKUP($B88,MD$4:ME$71,2,FALSE),""),2)</f>
      </c>
      <c r="ME88" s="55">
        <f t="shared" si="2371"/>
      </c>
      <c r="MF88" s="54">
        <f t="shared" ref="MF88" si="4182">RIGHT(IFERROR(VLOOKUP($B88,MF$4:MG$71,2,FALSE),""),2)</f>
      </c>
      <c r="MG88" s="55">
        <f t="shared" si="2371"/>
      </c>
      <c r="MH88" s="54">
        <f t="shared" ref="MH88" si="4183">RIGHT(IFERROR(VLOOKUP($B88,MH$4:MI$71,2,FALSE),""),2)</f>
      </c>
      <c r="MI88" s="55">
        <f t="shared" si="2371"/>
      </c>
      <c r="MJ88" s="54">
        <f t="shared" ref="MJ88" si="4184">RIGHT(IFERROR(VLOOKUP($B88,MJ$4:MK$71,2,FALSE),""),2)</f>
      </c>
      <c r="MK88" s="55">
        <f t="shared" si="2371"/>
      </c>
      <c r="ML88" s="54">
        <f t="shared" ref="ML88" si="4185">RIGHT(IFERROR(VLOOKUP($B88,ML$4:MM$71,2,FALSE),""),2)</f>
      </c>
      <c r="MM88" s="55">
        <f t="shared" si="2371"/>
      </c>
      <c r="MN88" s="54">
        <f t="shared" ref="MN88" si="4186">RIGHT(IFERROR(VLOOKUP($B88,MN$4:MO$71,2,FALSE),""),2)</f>
      </c>
      <c r="MO88" s="55">
        <f t="shared" si="2371"/>
      </c>
      <c r="MP88" s="54">
        <f t="shared" ref="MP88" si="4187">RIGHT(IFERROR(VLOOKUP($B88,MP$4:MQ$71,2,FALSE),""),2)</f>
      </c>
      <c r="MQ88" s="55">
        <f t="shared" si="2371"/>
      </c>
      <c r="MR88" s="54">
        <f t="shared" ref="MR88" si="4188">RIGHT(IFERROR(VLOOKUP($B88,MR$4:MS$71,2,FALSE),""),2)</f>
      </c>
      <c r="MS88" s="55">
        <f t="shared" si="2371"/>
      </c>
      <c r="MT88" s="54">
        <f t="shared" ref="MT88" si="4189">RIGHT(IFERROR(VLOOKUP($B88,MT$4:MU$71,2,FALSE),""),2)</f>
      </c>
      <c r="MU88" s="55">
        <f t="shared" si="2371"/>
      </c>
      <c r="MV88" s="54">
        <f t="shared" ref="MV88" si="4190">RIGHT(IFERROR(VLOOKUP($B88,MV$4:MW$71,2,FALSE),""),2)</f>
      </c>
      <c r="MW88" s="55">
        <f t="shared" si="2371"/>
      </c>
      <c r="MX88" s="54">
        <f t="shared" ref="MX88" si="4191">RIGHT(IFERROR(VLOOKUP($B88,MX$4:MY$71,2,FALSE),""),2)</f>
      </c>
      <c r="MY88" s="55">
        <f t="shared" si="2371"/>
      </c>
      <c r="MZ88" s="54">
        <f t="shared" ref="MZ88" si="4192">RIGHT(IFERROR(VLOOKUP($B88,MZ$4:NA$71,2,FALSE),""),2)</f>
      </c>
      <c r="NA88" s="55">
        <f t="shared" si="2371"/>
      </c>
      <c r="NB88" s="54">
        <f t="shared" ref="NB88" si="4193">RIGHT(IFERROR(VLOOKUP($B88,NB$4:NC$71,2,FALSE),""),2)</f>
      </c>
      <c r="NC88" s="55">
        <f t="shared" si="2371"/>
      </c>
      <c r="ND88" s="54">
        <f t="shared" ref="ND88" si="4194">RIGHT(IFERROR(VLOOKUP($B88,ND$4:NE$71,2,FALSE),""),2)</f>
      </c>
      <c r="NE88" s="55">
        <f t="shared" si="2371"/>
      </c>
      <c r="NF88" s="54">
        <f t="shared" ref="NF88" si="4195">RIGHT(IFERROR(VLOOKUP($B88,NF$4:NG$71,2,FALSE),""),2)</f>
      </c>
      <c r="NG88" s="55">
        <f t="shared" si="2371"/>
      </c>
      <c r="NH88" s="54">
        <f t="shared" ref="NH88" si="4196">RIGHT(IFERROR(VLOOKUP($B88,NH$4:NI$71,2,FALSE),""),2)</f>
      </c>
      <c r="NI88" s="55">
        <f t="shared" si="2371"/>
      </c>
      <c r="NJ88" s="54">
        <f t="shared" ref="NJ88" si="4197">RIGHT(IFERROR(VLOOKUP($B88,NJ$4:NK$71,2,FALSE),""),2)</f>
      </c>
      <c r="NK88" s="55">
        <f t="shared" si="2371"/>
      </c>
      <c r="NL88" s="54">
        <f t="shared" ref="NL88" si="4198">RIGHT(IFERROR(VLOOKUP($B88,NL$4:NM$71,2,FALSE),""),2)</f>
      </c>
      <c r="NM88" s="55">
        <f t="shared" si="2371"/>
      </c>
      <c r="NN88" s="54">
        <f t="shared" ref="NN88" si="4199">RIGHT(IFERROR(VLOOKUP($B88,NN$4:NO$71,2,FALSE),""),2)</f>
      </c>
      <c r="NO88" s="55">
        <f t="shared" si="2371"/>
      </c>
      <c r="NP88" s="54">
        <f t="shared" ref="NP88" si="4200">RIGHT(IFERROR(VLOOKUP($B88,NP$4:NQ$71,2,FALSE),""),2)</f>
      </c>
      <c r="NQ88" s="55">
        <f t="shared" si="2371"/>
      </c>
      <c r="NR88" s="54">
        <f t="shared" ref="NR88" si="4201">RIGHT(IFERROR(VLOOKUP($B88,NR$4:NS$71,2,FALSE),""),2)</f>
      </c>
      <c r="NS88" s="55">
        <f t="shared" si="2371"/>
      </c>
      <c r="NT88" s="54">
        <f t="shared" ref="NT88" si="4202">RIGHT(IFERROR(VLOOKUP($B88,NT$4:NU$71,2,FALSE),""),2)</f>
      </c>
      <c r="NU88" s="55">
        <f t="shared" si="2371"/>
      </c>
      <c r="NV88" s="54">
        <f t="shared" ref="NV88" si="4203">RIGHT(IFERROR(VLOOKUP($B88,NV$4:NW$71,2,FALSE),""),2)</f>
      </c>
      <c r="NW88" s="55">
        <f t="shared" si="2371"/>
      </c>
      <c r="NX88" s="54">
        <f t="shared" ref="NX88" si="4204">RIGHT(IFERROR(VLOOKUP($B88,NX$4:NY$71,2,FALSE),""),2)</f>
      </c>
      <c r="NY88" s="55">
        <f t="shared" si="2371"/>
      </c>
      <c r="NZ88" s="54">
        <f t="shared" ref="NZ88" si="4205">RIGHT(IFERROR(VLOOKUP($B88,NZ$4:OA$71,2,FALSE),""),2)</f>
      </c>
      <c r="OA88" s="55">
        <f t="shared" si="2371"/>
      </c>
      <c r="OB88" s="54">
        <f t="shared" ref="OB88" si="4206">RIGHT(IFERROR(VLOOKUP($B88,OB$4:OC$71,2,FALSE),""),2)</f>
      </c>
      <c r="OC88" s="55">
        <f t="shared" si="2371"/>
      </c>
      <c r="OD88" s="54">
        <f t="shared" ref="OD88" si="4207">RIGHT(IFERROR(VLOOKUP($B88,OD$4:OE$71,2,FALSE),""),2)</f>
      </c>
      <c r="OE88" s="55">
        <f t="shared" si="2371"/>
      </c>
      <c r="OF88" s="54">
        <f t="shared" ref="OF88" si="4208">RIGHT(IFERROR(VLOOKUP($B88,OF$4:OG$71,2,FALSE),""),2)</f>
      </c>
      <c r="OG88" s="55">
        <f t="shared" si="2371"/>
      </c>
      <c r="OH88" s="54">
        <f t="shared" ref="OH88" si="4209">RIGHT(IFERROR(VLOOKUP($B88,OH$4:OI$71,2,FALSE),""),2)</f>
      </c>
      <c r="OI88" s="55">
        <f t="shared" si="2371"/>
      </c>
      <c r="OJ88" s="54">
        <f t="shared" ref="OJ88" si="4210">RIGHT(IFERROR(VLOOKUP($B88,OJ$4:OK$71,2,FALSE),""),2)</f>
      </c>
      <c r="OK88" s="55">
        <f t="shared" si="2404"/>
      </c>
      <c r="OL88" s="54">
        <f t="shared" ref="OL88" si="4211">RIGHT(IFERROR(VLOOKUP($B88,OL$4:OM$71,2,FALSE),""),2)</f>
      </c>
      <c r="OM88" s="55">
        <f t="shared" si="2404"/>
      </c>
      <c r="ON88" s="54">
        <f t="shared" ref="ON88:QX102" si="4212">RIGHT(IFERROR(VLOOKUP($B88,ON$4:OO$71,2,FALSE),""),2)</f>
      </c>
      <c r="OO88" s="55">
        <f t="shared" si="2404"/>
      </c>
      <c r="OP88" s="54">
        <f t="shared" ref="OP88" si="4213">RIGHT(IFERROR(VLOOKUP($B88,OP$4:OQ$71,2,FALSE),""),2)</f>
      </c>
      <c r="OQ88" s="55">
        <f t="shared" si="2404"/>
      </c>
      <c r="OR88" s="54">
        <f t="shared" ref="OR88" si="4214">RIGHT(IFERROR(VLOOKUP($B88,OR$4:OS$71,2,FALSE),""),2)</f>
      </c>
      <c r="OS88" s="55">
        <f t="shared" si="2404"/>
      </c>
      <c r="OT88" s="54">
        <f t="shared" ref="OT88" si="4215">RIGHT(IFERROR(VLOOKUP($B88,OT$4:OU$71,2,FALSE),""),2)</f>
      </c>
      <c r="OU88" s="55">
        <f t="shared" si="2404"/>
      </c>
      <c r="OV88" s="54">
        <f t="shared" ref="OV88" si="4216">RIGHT(IFERROR(VLOOKUP($B88,OV$4:OW$71,2,FALSE),""),2)</f>
      </c>
      <c r="OW88" s="55">
        <f t="shared" si="2404"/>
      </c>
      <c r="OX88" s="54">
        <f t="shared" ref="OX88" si="4217">RIGHT(IFERROR(VLOOKUP($B88,OX$4:OY$71,2,FALSE),""),2)</f>
      </c>
      <c r="OY88" s="55">
        <f t="shared" si="2404"/>
      </c>
      <c r="OZ88" s="54">
        <f t="shared" ref="OZ88" si="4218">RIGHT(IFERROR(VLOOKUP($B88,OZ$4:PA$71,2,FALSE),""),2)</f>
      </c>
      <c r="PA88" s="55">
        <f t="shared" si="2404"/>
      </c>
      <c r="PB88" s="54">
        <f t="shared" ref="PB88" si="4219">RIGHT(IFERROR(VLOOKUP($B88,PB$4:PC$71,2,FALSE),""),2)</f>
      </c>
      <c r="PC88" s="55">
        <f t="shared" si="2404"/>
      </c>
      <c r="PD88" s="54">
        <f t="shared" ref="PD88" si="4220">RIGHT(IFERROR(VLOOKUP($B88,PD$4:PE$71,2,FALSE),""),2)</f>
      </c>
      <c r="PE88" s="55">
        <f t="shared" si="2404"/>
      </c>
      <c r="PF88" s="54">
        <f t="shared" ref="PF88" si="4221">RIGHT(IFERROR(VLOOKUP($B88,PF$4:PG$71,2,FALSE),""),2)</f>
      </c>
      <c r="PG88" s="55">
        <f t="shared" si="2404"/>
      </c>
      <c r="PH88" s="54">
        <f t="shared" ref="PH88" si="4222">RIGHT(IFERROR(VLOOKUP($B88,PH$4:PI$71,2,FALSE),""),2)</f>
      </c>
      <c r="PI88" s="55">
        <f t="shared" si="2404"/>
      </c>
      <c r="PJ88" s="54">
        <f t="shared" ref="PJ88" si="4223">RIGHT(IFERROR(VLOOKUP($B88,PJ$4:PK$71,2,FALSE),""),2)</f>
      </c>
      <c r="PK88" s="55">
        <f t="shared" si="2404"/>
      </c>
      <c r="PL88" s="54">
        <f t="shared" ref="PL88" si="4224">RIGHT(IFERROR(VLOOKUP($B88,PL$4:PM$71,2,FALSE),""),2)</f>
      </c>
      <c r="PM88" s="55">
        <f t="shared" si="2404"/>
      </c>
      <c r="PN88" s="54">
        <f t="shared" ref="PN88" si="4225">RIGHT(IFERROR(VLOOKUP($B88,PN$4:PO$71,2,FALSE),""),2)</f>
      </c>
      <c r="PO88" s="55">
        <f t="shared" si="2404"/>
      </c>
      <c r="PP88" s="54">
        <f t="shared" ref="PP88" si="4226">RIGHT(IFERROR(VLOOKUP($B88,PP$4:PQ$71,2,FALSE),""),2)</f>
      </c>
      <c r="PQ88" s="55">
        <f t="shared" si="2404"/>
      </c>
      <c r="PR88" s="54">
        <f t="shared" ref="PR88" si="4227">RIGHT(IFERROR(VLOOKUP($B88,PR$4:PS$71,2,FALSE),""),2)</f>
      </c>
      <c r="PS88" s="55">
        <f t="shared" si="2404"/>
      </c>
      <c r="PT88" s="54">
        <f t="shared" ref="PT88" si="4228">RIGHT(IFERROR(VLOOKUP($B88,PT$4:PU$71,2,FALSE),""),2)</f>
      </c>
      <c r="PU88" s="55">
        <f t="shared" si="2404"/>
      </c>
      <c r="PV88" s="54">
        <f t="shared" ref="PV88" si="4229">RIGHT(IFERROR(VLOOKUP($B88,PV$4:PW$71,2,FALSE),""),2)</f>
      </c>
      <c r="PW88" s="55">
        <f t="shared" si="2404"/>
      </c>
      <c r="PX88" s="54">
        <f t="shared" ref="PX88" si="4230">RIGHT(IFERROR(VLOOKUP($B88,PX$4:PY$71,2,FALSE),""),2)</f>
      </c>
      <c r="PY88" s="55">
        <f t="shared" si="2404"/>
      </c>
      <c r="PZ88" s="54">
        <f t="shared" ref="PZ88" si="4231">RIGHT(IFERROR(VLOOKUP($B88,PZ$4:QA$71,2,FALSE),""),2)</f>
      </c>
      <c r="QA88" s="55">
        <f t="shared" si="2404"/>
      </c>
      <c r="QB88" s="54">
        <f t="shared" ref="QB88" si="4232">RIGHT(IFERROR(VLOOKUP($B88,QB$4:QC$71,2,FALSE),""),2)</f>
      </c>
      <c r="QC88" s="55">
        <f t="shared" si="2404"/>
      </c>
      <c r="QD88" s="54">
        <f t="shared" ref="QD88" si="4233">RIGHT(IFERROR(VLOOKUP($B88,QD$4:QE$71,2,FALSE),""),2)</f>
      </c>
      <c r="QE88" s="55">
        <f t="shared" si="2404"/>
      </c>
      <c r="QF88" s="54">
        <f t="shared" ref="QF88" si="4234">RIGHT(IFERROR(VLOOKUP($B88,QF$4:QG$71,2,FALSE),""),2)</f>
      </c>
      <c r="QG88" s="55">
        <f t="shared" si="2404"/>
      </c>
      <c r="QH88" s="54">
        <f t="shared" ref="QH88" si="4235">RIGHT(IFERROR(VLOOKUP($B88,QH$4:QI$71,2,FALSE),""),2)</f>
      </c>
      <c r="QI88" s="55">
        <f t="shared" si="2404"/>
      </c>
      <c r="QJ88" s="54">
        <f t="shared" ref="QJ88" si="4236">RIGHT(IFERROR(VLOOKUP($B88,QJ$4:QK$71,2,FALSE),""),2)</f>
      </c>
      <c r="QK88" s="55">
        <f t="shared" si="2404"/>
      </c>
      <c r="QL88" s="54">
        <f t="shared" ref="QL88" si="4237">RIGHT(IFERROR(VLOOKUP($B88,QL$4:QM$71,2,FALSE),""),2)</f>
      </c>
      <c r="QM88" s="55">
        <f t="shared" si="2404"/>
      </c>
      <c r="QN88" s="54">
        <f t="shared" ref="QN88" si="4238">RIGHT(IFERROR(VLOOKUP($B88,QN$4:QO$71,2,FALSE),""),2)</f>
      </c>
      <c r="QO88" s="55">
        <f t="shared" si="2404"/>
      </c>
      <c r="QP88" s="54">
        <f t="shared" ref="QP88" si="4239">RIGHT(IFERROR(VLOOKUP($B88,QP$4:QQ$71,2,FALSE),""),2)</f>
      </c>
      <c r="QQ88" s="55">
        <f t="shared" si="2404"/>
      </c>
      <c r="QR88" s="54">
        <f t="shared" ref="QR88" si="4240">RIGHT(IFERROR(VLOOKUP($B88,QR$4:QS$71,2,FALSE),""),2)</f>
      </c>
      <c r="QS88" s="55">
        <f t="shared" si="2404"/>
      </c>
      <c r="QT88" s="54">
        <f t="shared" ref="QT88" si="4241">RIGHT(IFERROR(VLOOKUP($B88,QT$4:QU$71,2,FALSE),""),2)</f>
      </c>
      <c r="QU88" s="55">
        <f t="shared" ref="QU88:TE95" si="4242">IFERROR(
    IF(
        LEFT(VLOOKUP($B88,QT$4:QU$71,2,FALSE),1)="0",
        "",
        IF(
            LEFT(VLOOKUP($B88,QT$4:QU$71,2,FALSE),1)="講",
            "講習",
            IF(
                LEFT(VLOOKUP($B88,QT$4:QU$71,2,FALSE),1)="追",
                "追加",
                "通常"
            )
        )
    ),
    ""
)</f>
      </c>
      <c r="QV88" s="54">
        <f t="shared" ref="QV88" si="4243">RIGHT(IFERROR(VLOOKUP($B88,QV$4:QW$71,2,FALSE),""),2)</f>
      </c>
      <c r="QW88" s="55">
        <f t="shared" si="4242"/>
      </c>
      <c r="QX88" s="54">
        <f t="shared" ref="QX88" si="4244">RIGHT(IFERROR(VLOOKUP($B88,QX$4:QY$71,2,FALSE),""),2)</f>
      </c>
      <c r="QY88" s="55">
        <f t="shared" si="4242"/>
      </c>
      <c r="QZ88" s="54">
        <f t="shared" ref="QZ88:TJ96" si="4245">RIGHT(IFERROR(VLOOKUP($B88,QZ$4:RA$71,2,FALSE),""),2)</f>
      </c>
      <c r="RA88" s="55">
        <f t="shared" si="4242"/>
      </c>
      <c r="RB88" s="54">
        <f t="shared" ref="RB88" si="4246">RIGHT(IFERROR(VLOOKUP($B88,RB$4:RC$71,2,FALSE),""),2)</f>
      </c>
      <c r="RC88" s="55">
        <f t="shared" si="4242"/>
      </c>
      <c r="RD88" s="54">
        <f t="shared" ref="RD88" si="4247">RIGHT(IFERROR(VLOOKUP($B88,RD$4:RE$71,2,FALSE),""),2)</f>
      </c>
      <c r="RE88" s="55">
        <f t="shared" si="4242"/>
      </c>
      <c r="RF88" s="54">
        <f t="shared" ref="RF88" si="4248">RIGHT(IFERROR(VLOOKUP($B88,RF$4:RG$71,2,FALSE),""),2)</f>
      </c>
      <c r="RG88" s="55">
        <f t="shared" si="4242"/>
      </c>
      <c r="RH88" s="54">
        <f t="shared" ref="RH88" si="4249">RIGHT(IFERROR(VLOOKUP($B88,RH$4:RI$71,2,FALSE),""),2)</f>
      </c>
      <c r="RI88" s="55">
        <f t="shared" si="4242"/>
      </c>
      <c r="RJ88" s="54">
        <f t="shared" ref="RJ88" si="4250">RIGHT(IFERROR(VLOOKUP($B88,RJ$4:RK$71,2,FALSE),""),2)</f>
      </c>
      <c r="RK88" s="55">
        <f t="shared" si="4242"/>
      </c>
      <c r="RL88" s="54">
        <f t="shared" ref="RL88" si="4251">RIGHT(IFERROR(VLOOKUP($B88,RL$4:RM$71,2,FALSE),""),2)</f>
      </c>
      <c r="RM88" s="55">
        <f t="shared" si="4242"/>
      </c>
      <c r="RN88" s="54">
        <f t="shared" ref="RN88" si="4252">RIGHT(IFERROR(VLOOKUP($B88,RN$4:RO$71,2,FALSE),""),2)</f>
      </c>
      <c r="RO88" s="55">
        <f t="shared" si="4242"/>
      </c>
      <c r="RP88" s="54">
        <f t="shared" ref="RP88" si="4253">RIGHT(IFERROR(VLOOKUP($B88,RP$4:RQ$71,2,FALSE),""),2)</f>
      </c>
      <c r="RQ88" s="55">
        <f t="shared" si="4242"/>
      </c>
      <c r="RR88" s="54">
        <f t="shared" ref="RR88" si="4254">RIGHT(IFERROR(VLOOKUP($B88,RR$4:RS$71,2,FALSE),""),2)</f>
      </c>
      <c r="RS88" s="55">
        <f t="shared" si="4242"/>
      </c>
      <c r="RT88" s="54">
        <f t="shared" ref="RT88" si="4255">RIGHT(IFERROR(VLOOKUP($B88,RT$4:RU$71,2,FALSE),""),2)</f>
      </c>
      <c r="RU88" s="55">
        <f t="shared" si="4242"/>
      </c>
      <c r="RV88" s="54">
        <f t="shared" ref="RV88" si="4256">RIGHT(IFERROR(VLOOKUP($B88,RV$4:RW$71,2,FALSE),""),2)</f>
      </c>
      <c r="RW88" s="55">
        <f t="shared" si="4242"/>
      </c>
      <c r="RX88" s="54">
        <f t="shared" ref="RX88" si="4257">RIGHT(IFERROR(VLOOKUP($B88,RX$4:RY$71,2,FALSE),""),2)</f>
      </c>
      <c r="RY88" s="55">
        <f t="shared" si="4242"/>
      </c>
      <c r="RZ88" s="54">
        <f t="shared" ref="RZ88" si="4258">RIGHT(IFERROR(VLOOKUP($B88,RZ$4:SA$71,2,FALSE),""),2)</f>
      </c>
      <c r="SA88" s="55">
        <f t="shared" si="4242"/>
      </c>
      <c r="SB88" s="54">
        <f t="shared" ref="SB88" si="4259">RIGHT(IFERROR(VLOOKUP($B88,SB$4:SC$71,2,FALSE),""),2)</f>
      </c>
      <c r="SC88" s="55">
        <f t="shared" si="4242"/>
      </c>
      <c r="SD88" s="54">
        <f t="shared" ref="SD88" si="4260">RIGHT(IFERROR(VLOOKUP($B88,SD$4:SE$71,2,FALSE),""),2)</f>
      </c>
      <c r="SE88" s="55">
        <f t="shared" si="4242"/>
      </c>
      <c r="SF88" s="54">
        <f t="shared" ref="SF88" si="4261">RIGHT(IFERROR(VLOOKUP($B88,SF$4:SG$71,2,FALSE),""),2)</f>
      </c>
      <c r="SG88" s="55">
        <f t="shared" si="4242"/>
      </c>
      <c r="SH88" s="54">
        <f t="shared" ref="SH88" si="4262">RIGHT(IFERROR(VLOOKUP($B88,SH$4:SI$71,2,FALSE),""),2)</f>
      </c>
      <c r="SI88" s="55">
        <f t="shared" si="4242"/>
      </c>
      <c r="SJ88" s="54">
        <f t="shared" ref="SJ88" si="4263">RIGHT(IFERROR(VLOOKUP($B88,SJ$4:SK$71,2,FALSE),""),2)</f>
      </c>
      <c r="SK88" s="55">
        <f t="shared" si="4242"/>
      </c>
      <c r="SL88" s="54">
        <f t="shared" ref="SL88" si="4264">RIGHT(IFERROR(VLOOKUP($B88,SL$4:SM$71,2,FALSE),""),2)</f>
      </c>
      <c r="SM88" s="55">
        <f t="shared" si="4242"/>
      </c>
      <c r="SN88" s="54">
        <f t="shared" ref="SN88" si="4265">RIGHT(IFERROR(VLOOKUP($B88,SN$4:SO$71,2,FALSE),""),2)</f>
      </c>
      <c r="SO88" s="55">
        <f t="shared" si="4242"/>
      </c>
      <c r="SP88" s="54">
        <f t="shared" ref="SP88" si="4266">RIGHT(IFERROR(VLOOKUP($B88,SP$4:SQ$71,2,FALSE),""),2)</f>
      </c>
      <c r="SQ88" s="55">
        <f t="shared" si="4242"/>
      </c>
      <c r="SR88" s="54">
        <f t="shared" ref="SR88" si="4267">RIGHT(IFERROR(VLOOKUP($B88,SR$4:SS$71,2,FALSE),""),2)</f>
      </c>
      <c r="SS88" s="55">
        <f t="shared" si="4242"/>
      </c>
      <c r="ST88" s="54">
        <f t="shared" ref="ST88" si="4268">RIGHT(IFERROR(VLOOKUP($B88,ST$4:SU$71,2,FALSE),""),2)</f>
      </c>
      <c r="SU88" s="55">
        <f t="shared" si="4242"/>
      </c>
      <c r="SV88" s="54">
        <f t="shared" ref="SV88" si="4269">RIGHT(IFERROR(VLOOKUP($B88,SV$4:SW$71,2,FALSE),""),2)</f>
      </c>
      <c r="SW88" s="55">
        <f t="shared" si="4242"/>
      </c>
      <c r="SX88" s="54">
        <f t="shared" ref="SX88" si="4270">RIGHT(IFERROR(VLOOKUP($B88,SX$4:SY$71,2,FALSE),""),2)</f>
      </c>
      <c r="SY88" s="55">
        <f t="shared" si="4242"/>
      </c>
      <c r="SZ88" s="54">
        <f t="shared" ref="SZ88" si="4271">RIGHT(IFERROR(VLOOKUP($B88,SZ$4:TA$71,2,FALSE),""),2)</f>
      </c>
      <c r="TA88" s="55">
        <f t="shared" si="4242"/>
      </c>
      <c r="TB88" s="54">
        <f t="shared" ref="TB88" si="4272">RIGHT(IFERROR(VLOOKUP($B88,TB$4:TC$71,2,FALSE),""),2)</f>
      </c>
      <c r="TC88" s="55">
        <f t="shared" si="4242"/>
      </c>
      <c r="TD88" s="54">
        <f t="shared" ref="TD88" si="4273">RIGHT(IFERROR(VLOOKUP($B88,TD$4:TE$71,2,FALSE),""),2)</f>
      </c>
      <c r="TE88" s="55">
        <f t="shared" si="4242"/>
      </c>
      <c r="TF88" s="54">
        <f t="shared" ref="TF88" si="4274">RIGHT(IFERROR(VLOOKUP($B88,TF$4:TG$71,2,FALSE),""),2)</f>
      </c>
      <c r="TG88" s="55">
        <f t="shared" si="2445"/>
      </c>
      <c r="TH88" s="54">
        <f t="shared" ref="TH88" si="4275">RIGHT(IFERROR(VLOOKUP($B88,TH$4:TI$71,2,FALSE),""),2)</f>
      </c>
      <c r="TI88" s="55">
        <f t="shared" si="2445"/>
      </c>
      <c r="TJ88" s="54">
        <f t="shared" ref="TJ88" si="4276">RIGHT(IFERROR(VLOOKUP($B88,TJ$4:TK$71,2,FALSE),""),2)</f>
      </c>
      <c r="TK88" s="55">
        <f t="shared" si="2445"/>
      </c>
      <c r="TL88" s="54">
        <f t="shared" ref="TL88:VV103" si="4277">RIGHT(IFERROR(VLOOKUP($B88,TL$4:TM$71,2,FALSE),""),2)</f>
      </c>
      <c r="TM88" s="55">
        <f t="shared" si="2445"/>
      </c>
      <c r="TN88" s="54">
        <f t="shared" ref="TN88" si="4278">RIGHT(IFERROR(VLOOKUP($B88,TN$4:TO$71,2,FALSE),""),2)</f>
      </c>
      <c r="TO88" s="55">
        <f t="shared" si="2445"/>
      </c>
      <c r="TP88" s="54">
        <f t="shared" ref="TP88" si="4279">RIGHT(IFERROR(VLOOKUP($B88,TP$4:TQ$71,2,FALSE),""),2)</f>
      </c>
      <c r="TQ88" s="55">
        <f t="shared" si="2445"/>
      </c>
      <c r="TR88" s="54">
        <f t="shared" ref="TR88" si="4280">RIGHT(IFERROR(VLOOKUP($B88,TR$4:TS$71,2,FALSE),""),2)</f>
      </c>
      <c r="TS88" s="55">
        <f t="shared" si="2445"/>
      </c>
      <c r="TT88" s="54">
        <f t="shared" ref="TT88" si="4281">RIGHT(IFERROR(VLOOKUP($B88,TT$4:TU$71,2,FALSE),""),2)</f>
      </c>
      <c r="TU88" s="55">
        <f t="shared" si="2445"/>
      </c>
      <c r="TV88" s="54">
        <f t="shared" ref="TV88" si="4282">RIGHT(IFERROR(VLOOKUP($B88,TV$4:TW$71,2,FALSE),""),2)</f>
      </c>
      <c r="TW88" s="55">
        <f t="shared" si="2445"/>
      </c>
      <c r="TX88" s="54">
        <f t="shared" ref="TX88" si="4283">RIGHT(IFERROR(VLOOKUP($B88,TX$4:TY$71,2,FALSE),""),2)</f>
      </c>
      <c r="TY88" s="55">
        <f t="shared" si="2215"/>
      </c>
      <c r="TZ88" s="54">
        <f t="shared" ref="TZ88" si="4284">RIGHT(IFERROR(VLOOKUP($B88,TZ$4:UA$71,2,FALSE),""),2)</f>
      </c>
      <c r="UA88" s="55">
        <f t="shared" si="2215"/>
      </c>
      <c r="UB88" s="54">
        <f t="shared" ref="UB88" si="4285">RIGHT(IFERROR(VLOOKUP($B88,UB$4:UC$71,2,FALSE),""),2)</f>
      </c>
      <c r="UC88" s="55">
        <f t="shared" si="2215"/>
      </c>
      <c r="UD88" s="54">
        <f t="shared" ref="UD88" si="4286">RIGHT(IFERROR(VLOOKUP($B88,UD$4:UE$71,2,FALSE),""),2)</f>
      </c>
      <c r="UE88" s="55">
        <f t="shared" si="2215"/>
      </c>
      <c r="UF88" s="54">
        <f t="shared" ref="UF88" si="4287">RIGHT(IFERROR(VLOOKUP($B88,UF$4:UG$71,2,FALSE),""),2)</f>
      </c>
      <c r="UG88" s="55">
        <f t="shared" si="2215"/>
      </c>
      <c r="UH88" s="54">
        <f t="shared" ref="UH88" si="4288">RIGHT(IFERROR(VLOOKUP($B88,UH$4:UI$71,2,FALSE),""),2)</f>
      </c>
      <c r="UI88" s="55">
        <f t="shared" si="2215"/>
      </c>
      <c r="UJ88" s="54">
        <f t="shared" ref="UJ88" si="4289">RIGHT(IFERROR(VLOOKUP($B88,UJ$4:UK$71,2,FALSE),""),2)</f>
      </c>
      <c r="UK88" s="55">
        <f t="shared" ref="UK88:WU98" si="4290">IFERROR(
    IF(
        LEFT(VLOOKUP($B88,UJ$4:UK$71,2,FALSE),1)="0",
        "",
        IF(
            LEFT(VLOOKUP($B88,UJ$4:UK$71,2,FALSE),1)="講",
            "講習",
            IF(
                LEFT(VLOOKUP($B88,UJ$4:UK$71,2,FALSE),1)="追",
                "追加",
                "通常"
            )
        )
    ),
    ""
)</f>
      </c>
      <c r="UL88" s="54">
        <f t="shared" ref="UL88" si="4291">RIGHT(IFERROR(VLOOKUP($B88,UL$4:UM$71,2,FALSE),""),2)</f>
      </c>
      <c r="UM88" s="55">
        <f t="shared" si="4290"/>
      </c>
      <c r="UN88" s="54">
        <f t="shared" ref="UN88" si="4292">RIGHT(IFERROR(VLOOKUP($B88,UN$4:UO$71,2,FALSE),""),2)</f>
      </c>
      <c r="UO88" s="55">
        <f t="shared" si="4290"/>
      </c>
      <c r="UP88" s="54">
        <f t="shared" ref="UP88" si="4293">RIGHT(IFERROR(VLOOKUP($B88,UP$4:UQ$71,2,FALSE),""),2)</f>
      </c>
      <c r="UQ88" s="55">
        <f t="shared" si="4290"/>
      </c>
      <c r="UR88" s="54">
        <f t="shared" ref="UR88" si="4294">RIGHT(IFERROR(VLOOKUP($B88,UR$4:US$71,2,FALSE),""),2)</f>
      </c>
      <c r="US88" s="55">
        <f t="shared" si="4290"/>
      </c>
      <c r="UT88" s="54">
        <f t="shared" ref="UT88" si="4295">RIGHT(IFERROR(VLOOKUP($B88,UT$4:UU$71,2,FALSE),""),2)</f>
      </c>
      <c r="UU88" s="55">
        <f t="shared" si="4290"/>
      </c>
      <c r="UV88" s="54">
        <f t="shared" ref="UV88" si="4296">RIGHT(IFERROR(VLOOKUP($B88,UV$4:UW$71,2,FALSE),""),2)</f>
      </c>
      <c r="UW88" s="55">
        <f t="shared" si="4290"/>
      </c>
      <c r="UX88" s="54">
        <f t="shared" ref="UX88" si="4297">RIGHT(IFERROR(VLOOKUP($B88,UX$4:UY$71,2,FALSE),""),2)</f>
      </c>
      <c r="UY88" s="55">
        <f t="shared" si="4290"/>
      </c>
      <c r="UZ88" s="54">
        <f t="shared" ref="UZ88" si="4298">RIGHT(IFERROR(VLOOKUP($B88,UZ$4:VA$71,2,FALSE),""),2)</f>
      </c>
      <c r="VA88" s="55">
        <f t="shared" si="4290"/>
      </c>
      <c r="VB88" s="54">
        <f t="shared" ref="VB88" si="4299">RIGHT(IFERROR(VLOOKUP($B88,VB$4:VC$71,2,FALSE),""),2)</f>
      </c>
      <c r="VC88" s="55">
        <f t="shared" si="4290"/>
      </c>
      <c r="VD88" s="54">
        <f t="shared" ref="VD88" si="4300">RIGHT(IFERROR(VLOOKUP($B88,VD$4:VE$71,2,FALSE),""),2)</f>
      </c>
      <c r="VE88" s="55">
        <f t="shared" si="4290"/>
      </c>
      <c r="VF88" s="54">
        <f t="shared" ref="VF88" si="4301">RIGHT(IFERROR(VLOOKUP($B88,VF$4:VG$71,2,FALSE),""),2)</f>
      </c>
      <c r="VG88" s="55">
        <f t="shared" si="4290"/>
      </c>
      <c r="VH88" s="54">
        <f t="shared" ref="VH88" si="4302">RIGHT(IFERROR(VLOOKUP($B88,VH$4:VI$71,2,FALSE),""),2)</f>
      </c>
      <c r="VI88" s="55">
        <f t="shared" si="4290"/>
      </c>
      <c r="VJ88" s="54">
        <f t="shared" ref="VJ88" si="4303">RIGHT(IFERROR(VLOOKUP($B88,VJ$4:VK$71,2,FALSE),""),2)</f>
      </c>
      <c r="VK88" s="55">
        <f t="shared" si="4290"/>
      </c>
      <c r="VL88" s="54">
        <f t="shared" ref="VL88" si="4304">RIGHT(IFERROR(VLOOKUP($B88,VL$4:VM$71,2,FALSE),""),2)</f>
      </c>
      <c r="VM88" s="55">
        <f t="shared" si="4290"/>
      </c>
      <c r="VN88" s="54">
        <f t="shared" ref="VN88" si="4305">RIGHT(IFERROR(VLOOKUP($B88,VN$4:VO$71,2,FALSE),""),2)</f>
      </c>
      <c r="VO88" s="55">
        <f t="shared" si="4290"/>
      </c>
      <c r="VP88" s="54">
        <f t="shared" ref="VP88" si="4306">RIGHT(IFERROR(VLOOKUP($B88,VP$4:VQ$71,2,FALSE),""),2)</f>
      </c>
      <c r="VQ88" s="55">
        <f t="shared" si="4290"/>
      </c>
      <c r="VR88" s="54">
        <f t="shared" ref="VR88" si="4307">RIGHT(IFERROR(VLOOKUP($B88,VR$4:VS$71,2,FALSE),""),2)</f>
      </c>
      <c r="VS88" s="55">
        <f t="shared" si="4290"/>
      </c>
      <c r="VT88" s="54">
        <f t="shared" ref="VT88" si="4308">RIGHT(IFERROR(VLOOKUP($B88,VT$4:VU$71,2,FALSE),""),2)</f>
      </c>
      <c r="VU88" s="55">
        <f t="shared" si="4290"/>
      </c>
      <c r="VV88" s="54">
        <f t="shared" ref="VV88" si="4309">RIGHT(IFERROR(VLOOKUP($B88,VV$4:VW$71,2,FALSE),""),2)</f>
      </c>
      <c r="VW88" s="55">
        <f t="shared" si="4290"/>
      </c>
      <c r="VX88" s="54">
        <f t="shared" ref="VX88:YH96" si="4310">RIGHT(IFERROR(VLOOKUP($B88,VX$4:VY$71,2,FALSE),""),2)</f>
      </c>
      <c r="VY88" s="55">
        <f t="shared" si="4290"/>
      </c>
      <c r="VZ88" s="54">
        <f t="shared" ref="VZ88" si="4311">RIGHT(IFERROR(VLOOKUP($B88,VZ$4:WA$71,2,FALSE),""),2)</f>
      </c>
      <c r="WA88" s="55">
        <f t="shared" si="4290"/>
      </c>
      <c r="WB88" s="54">
        <f t="shared" ref="WB88" si="4312">RIGHT(IFERROR(VLOOKUP($B88,WB$4:WC$71,2,FALSE),""),2)</f>
      </c>
      <c r="WC88" s="55">
        <f t="shared" si="4290"/>
      </c>
      <c r="WD88" s="54">
        <f t="shared" ref="WD88" si="4313">RIGHT(IFERROR(VLOOKUP($B88,WD$4:WE$71,2,FALSE),""),2)</f>
      </c>
      <c r="WE88" s="55">
        <f t="shared" si="4290"/>
      </c>
      <c r="WF88" s="54">
        <f t="shared" ref="WF88" si="4314">RIGHT(IFERROR(VLOOKUP($B88,WF$4:WG$71,2,FALSE),""),2)</f>
      </c>
      <c r="WG88" s="55">
        <f t="shared" si="4290"/>
      </c>
      <c r="WH88" s="54">
        <f t="shared" ref="WH88" si="4315">RIGHT(IFERROR(VLOOKUP($B88,WH$4:WI$71,2,FALSE),""),2)</f>
      </c>
      <c r="WI88" s="55">
        <f t="shared" si="4290"/>
      </c>
      <c r="WJ88" s="54">
        <f t="shared" ref="WJ88" si="4316">RIGHT(IFERROR(VLOOKUP($B88,WJ$4:WK$71,2,FALSE),""),2)</f>
      </c>
      <c r="WK88" s="55">
        <f t="shared" si="4290"/>
      </c>
      <c r="WL88" s="54">
        <f t="shared" ref="WL88" si="4317">RIGHT(IFERROR(VLOOKUP($B88,WL$4:WM$71,2,FALSE),""),2)</f>
      </c>
      <c r="WM88" s="55">
        <f t="shared" si="4290"/>
      </c>
      <c r="WN88" s="54">
        <f t="shared" ref="WN88" si="4318">RIGHT(IFERROR(VLOOKUP($B88,WN$4:WO$71,2,FALSE),""),2)</f>
      </c>
      <c r="WO88" s="55">
        <f t="shared" si="4290"/>
      </c>
      <c r="WP88" s="54">
        <f t="shared" ref="WP88" si="4319">RIGHT(IFERROR(VLOOKUP($B88,WP$4:WQ$71,2,FALSE),""),2)</f>
      </c>
      <c r="WQ88" s="55">
        <f t="shared" si="4290"/>
      </c>
      <c r="WR88" s="54">
        <f t="shared" ref="WR88" si="4320">RIGHT(IFERROR(VLOOKUP($B88,WR$4:WS$71,2,FALSE),""),2)</f>
      </c>
      <c r="WS88" s="55">
        <f t="shared" si="4290"/>
      </c>
      <c r="WT88" s="54">
        <f t="shared" ref="WT88" si="4321">RIGHT(IFERROR(VLOOKUP($B88,WT$4:WU$71,2,FALSE),""),2)</f>
      </c>
      <c r="WU88" s="55">
        <f t="shared" si="4290"/>
      </c>
      <c r="WV88" s="54">
        <f t="shared" ref="WV88" si="4322">RIGHT(IFERROR(VLOOKUP($B88,WV$4:WW$71,2,FALSE),""),2)</f>
      </c>
      <c r="WW88" s="55">
        <f t="shared" si="2510"/>
      </c>
      <c r="WX88" s="54">
        <f t="shared" ref="WX88" si="4323">RIGHT(IFERROR(VLOOKUP($B88,WX$4:WY$71,2,FALSE),""),2)</f>
      </c>
      <c r="WY88" s="55">
        <f t="shared" si="2510"/>
      </c>
      <c r="WZ88" s="54">
        <f t="shared" ref="WZ88" si="4324">RIGHT(IFERROR(VLOOKUP($B88,WZ$4:XA$71,2,FALSE),""),2)</f>
      </c>
      <c r="XA88" s="55">
        <f t="shared" si="2510"/>
      </c>
      <c r="XB88" s="54">
        <f t="shared" ref="XB88" si="4325">RIGHT(IFERROR(VLOOKUP($B88,XB$4:XC$71,2,FALSE),""),2)</f>
      </c>
      <c r="XC88" s="55">
        <f t="shared" si="2510"/>
      </c>
      <c r="XD88" s="54">
        <f t="shared" ref="XD88" si="4326">RIGHT(IFERROR(VLOOKUP($B88,XD$4:XE$71,2,FALSE),""),2)</f>
      </c>
      <c r="XE88" s="55">
        <f t="shared" si="2510"/>
      </c>
      <c r="XF88" s="54">
        <f t="shared" ref="XF88" si="4327">RIGHT(IFERROR(VLOOKUP($B88,XF$4:XG$71,2,FALSE),""),2)</f>
      </c>
      <c r="XG88" s="55">
        <f t="shared" si="2510"/>
      </c>
      <c r="XH88" s="54">
        <f t="shared" ref="XH88" si="4328">RIGHT(IFERROR(VLOOKUP($B88,XH$4:XI$71,2,FALSE),""),2)</f>
      </c>
      <c r="XI88" s="55">
        <f t="shared" si="2510"/>
      </c>
      <c r="XJ88" s="54">
        <f t="shared" ref="XJ88" si="4329">RIGHT(IFERROR(VLOOKUP($B88,XJ$4:XK$71,2,FALSE),""),2)</f>
      </c>
      <c r="XK88" s="55">
        <f t="shared" si="2510"/>
      </c>
      <c r="XL88" s="54">
        <f t="shared" ref="XL88" si="4330">RIGHT(IFERROR(VLOOKUP($B88,XL$4:XM$71,2,FALSE),""),2)</f>
      </c>
      <c r="XM88" s="55">
        <f t="shared" si="2510"/>
      </c>
      <c r="XN88" s="54">
        <f t="shared" ref="XN88" si="4331">RIGHT(IFERROR(VLOOKUP($B88,XN$4:XO$71,2,FALSE),""),2)</f>
      </c>
      <c r="XO88" s="55">
        <f t="shared" si="2510"/>
      </c>
      <c r="XP88" s="54">
        <f t="shared" ref="XP88" si="4332">RIGHT(IFERROR(VLOOKUP($B88,XP$4:XQ$71,2,FALSE),""),2)</f>
      </c>
      <c r="XQ88" s="55">
        <f t="shared" si="2510"/>
      </c>
      <c r="XR88" s="54">
        <f t="shared" ref="XR88" si="4333">RIGHT(IFERROR(VLOOKUP($B88,XR$4:XS$71,2,FALSE),""),2)</f>
      </c>
      <c r="XS88" s="55">
        <f t="shared" si="2510"/>
      </c>
      <c r="XT88" s="54">
        <f t="shared" ref="XT88" si="4334">RIGHT(IFERROR(VLOOKUP($B88,XT$4:XU$71,2,FALSE),""),2)</f>
      </c>
      <c r="XU88" s="55">
        <f t="shared" si="2510"/>
      </c>
      <c r="XV88" s="54">
        <f t="shared" ref="XV88" si="4335">RIGHT(IFERROR(VLOOKUP($B88,XV$4:XW$71,2,FALSE),""),2)</f>
      </c>
      <c r="XW88" s="55">
        <f t="shared" si="2510"/>
      </c>
      <c r="XX88" s="54">
        <f t="shared" ref="XX88" si="4336">RIGHT(IFERROR(VLOOKUP($B88,XX$4:XY$71,2,FALSE),""),2)</f>
      </c>
      <c r="XY88" s="55">
        <f t="shared" si="2510"/>
      </c>
      <c r="XZ88" s="54">
        <f t="shared" ref="XZ88" si="4337">RIGHT(IFERROR(VLOOKUP($B88,XZ$4:YA$71,2,FALSE),""),2)</f>
      </c>
      <c r="YA88" s="55">
        <f t="shared" si="2510"/>
      </c>
      <c r="YB88" s="54">
        <f t="shared" ref="YB88" si="4338">RIGHT(IFERROR(VLOOKUP($B88,YB$4:YC$71,2,FALSE),""),2)</f>
      </c>
      <c r="YC88" s="55">
        <f t="shared" si="2510"/>
      </c>
      <c r="YD88" s="54">
        <f t="shared" ref="YD88" si="4339">RIGHT(IFERROR(VLOOKUP($B88,YD$4:YE$71,2,FALSE),""),2)</f>
      </c>
      <c r="YE88" s="55">
        <f t="shared" si="2510"/>
      </c>
      <c r="YF88" s="54">
        <f t="shared" ref="YF88" si="4340">RIGHT(IFERROR(VLOOKUP($B88,YF$4:YG$71,2,FALSE),""),2)</f>
      </c>
      <c r="YG88" s="55">
        <f t="shared" si="2510"/>
      </c>
      <c r="YH88" s="54">
        <f t="shared" ref="YH88" si="4341">RIGHT(IFERROR(VLOOKUP($B88,YH$4:YI$71,2,FALSE),""),2)</f>
      </c>
      <c r="YI88" s="55">
        <f t="shared" si="2510"/>
      </c>
      <c r="YJ88" s="54">
        <f t="shared" ref="YJ88:AAT103" si="4342">RIGHT(IFERROR(VLOOKUP($B88,YJ$4:YK$71,2,FALSE),""),2)</f>
      </c>
      <c r="YK88" s="55">
        <f t="shared" si="2510"/>
      </c>
      <c r="YL88" s="54">
        <f t="shared" ref="YL88" si="4343">RIGHT(IFERROR(VLOOKUP($B88,YL$4:YM$71,2,FALSE),""),2)</f>
      </c>
      <c r="YM88" s="55">
        <f t="shared" si="2510"/>
      </c>
      <c r="YN88" s="54">
        <f t="shared" ref="YN88" si="4344">RIGHT(IFERROR(VLOOKUP($B88,YN$4:YO$71,2,FALSE),""),2)</f>
      </c>
      <c r="YO88" s="55">
        <f t="shared" si="2510"/>
      </c>
      <c r="YP88" s="54">
        <f t="shared" ref="YP88" si="4345">RIGHT(IFERROR(VLOOKUP($B88,YP$4:YQ$71,2,FALSE),""),2)</f>
      </c>
      <c r="YQ88" s="55">
        <f t="shared" si="2510"/>
      </c>
      <c r="YR88" s="54">
        <f t="shared" ref="YR88" si="4346">RIGHT(IFERROR(VLOOKUP($B88,YR$4:YS$71,2,FALSE),""),2)</f>
      </c>
      <c r="YS88" s="55">
        <f t="shared" si="2510"/>
      </c>
      <c r="YT88" s="54">
        <f t="shared" ref="YT88" si="4347">RIGHT(IFERROR(VLOOKUP($B88,YT$4:YU$71,2,FALSE),""),2)</f>
      </c>
      <c r="YU88" s="55">
        <f t="shared" si="2510"/>
      </c>
      <c r="YV88" s="54">
        <f t="shared" ref="YV88" si="4348">RIGHT(IFERROR(VLOOKUP($B88,YV$4:YW$71,2,FALSE),""),2)</f>
      </c>
      <c r="YW88" s="55">
        <f t="shared" si="2280"/>
      </c>
      <c r="YX88" s="54">
        <f t="shared" ref="YX88" si="4349">RIGHT(IFERROR(VLOOKUP($B88,YX$4:YY$71,2,FALSE),""),2)</f>
      </c>
      <c r="YY88" s="55">
        <f t="shared" si="2280"/>
      </c>
      <c r="YZ88" s="54">
        <f t="shared" ref="YZ88" si="4350">RIGHT(IFERROR(VLOOKUP($B88,YZ$4:ZA$71,2,FALSE),""),2)</f>
      </c>
      <c r="ZA88" s="55">
        <f t="shared" si="2280"/>
      </c>
      <c r="ZB88" s="54">
        <f t="shared" ref="ZB88" si="4351">RIGHT(IFERROR(VLOOKUP($B88,ZB$4:ZC$71,2,FALSE),""),2)</f>
      </c>
      <c r="ZC88" s="55">
        <f t="shared" si="2280"/>
      </c>
      <c r="ZD88" s="54">
        <f t="shared" ref="ZD88" si="4352">RIGHT(IFERROR(VLOOKUP($B88,ZD$4:ZE$71,2,FALSE),""),2)</f>
      </c>
      <c r="ZE88" s="55">
        <f t="shared" si="2280"/>
      </c>
      <c r="ZF88" s="54">
        <f t="shared" ref="ZF88" si="4353">RIGHT(IFERROR(VLOOKUP($B88,ZF$4:ZG$71,2,FALSE),""),2)</f>
      </c>
      <c r="ZG88" s="55">
        <f t="shared" si="2280"/>
      </c>
      <c r="ZH88" s="54">
        <f t="shared" ref="ZH88" si="4354">RIGHT(IFERROR(VLOOKUP($B88,ZH$4:ZI$71,2,FALSE),""),2)</f>
      </c>
      <c r="ZI88" s="55">
        <f t="shared" ref="ZI88:ABS103" si="4355">IFERROR(
    IF(
        LEFT(VLOOKUP($B88,ZH$4:ZI$71,2,FALSE),1)="0",
        "",
        IF(
            LEFT(VLOOKUP($B88,ZH$4:ZI$71,2,FALSE),1)="講",
            "講習",
            IF(
                LEFT(VLOOKUP($B88,ZH$4:ZI$71,2,FALSE),1)="追",
                "追加",
                "通常"
            )
        )
    ),
    ""
)</f>
      </c>
      <c r="ZJ88" s="54">
        <f t="shared" ref="ZJ88" si="4356">RIGHT(IFERROR(VLOOKUP($B88,ZJ$4:ZK$71,2,FALSE),""),2)</f>
      </c>
      <c r="ZK88" s="55">
        <f t="shared" si="4355"/>
      </c>
      <c r="ZL88" s="54">
        <f t="shared" ref="ZL88" si="4357">RIGHT(IFERROR(VLOOKUP($B88,ZL$4:ZM$71,2,FALSE),""),2)</f>
      </c>
      <c r="ZM88" s="55">
        <f t="shared" si="4355"/>
      </c>
      <c r="ZN88" s="54">
        <f t="shared" ref="ZN88" si="4358">RIGHT(IFERROR(VLOOKUP($B88,ZN$4:ZO$71,2,FALSE),""),2)</f>
      </c>
      <c r="ZO88" s="55">
        <f t="shared" si="4355"/>
      </c>
      <c r="ZP88" s="54">
        <f t="shared" ref="ZP88" si="4359">RIGHT(IFERROR(VLOOKUP($B88,ZP$4:ZQ$71,2,FALSE),""),2)</f>
      </c>
      <c r="ZQ88" s="55">
        <f t="shared" si="4355"/>
      </c>
      <c r="ZR88" s="54">
        <f t="shared" ref="ZR88" si="4360">RIGHT(IFERROR(VLOOKUP($B88,ZR$4:ZS$71,2,FALSE),""),2)</f>
      </c>
      <c r="ZS88" s="55">
        <f t="shared" si="4355"/>
      </c>
      <c r="ZT88" s="54">
        <f t="shared" ref="ZT88" si="4361">RIGHT(IFERROR(VLOOKUP($B88,ZT$4:ZU$71,2,FALSE),""),2)</f>
      </c>
      <c r="ZU88" s="55">
        <f t="shared" si="4355"/>
      </c>
      <c r="ZV88" s="54">
        <f t="shared" ref="ZV88" si="4362">RIGHT(IFERROR(VLOOKUP($B88,ZV$4:ZW$71,2,FALSE),""),2)</f>
      </c>
      <c r="ZW88" s="55">
        <f t="shared" si="4355"/>
      </c>
      <c r="ZX88" s="54">
        <f t="shared" ref="ZX88" si="4363">RIGHT(IFERROR(VLOOKUP($B88,ZX$4:ZY$71,2,FALSE),""),2)</f>
      </c>
      <c r="ZY88" s="55">
        <f t="shared" si="4355"/>
      </c>
      <c r="ZZ88" s="54">
        <f t="shared" ref="ZZ88" si="4364">RIGHT(IFERROR(VLOOKUP($B88,ZZ$4:AAA$71,2,FALSE),""),2)</f>
      </c>
      <c r="AAA88" s="55">
        <f t="shared" si="4355"/>
      </c>
      <c r="AAB88" s="54">
        <f t="shared" ref="AAB88" si="4365">RIGHT(IFERROR(VLOOKUP($B88,AAB$4:AAC$71,2,FALSE),""),2)</f>
      </c>
      <c r="AAC88" s="55">
        <f t="shared" si="4355"/>
      </c>
      <c r="AAD88" s="54">
        <f t="shared" ref="AAD88" si="4366">RIGHT(IFERROR(VLOOKUP($B88,AAD$4:AAE$71,2,FALSE),""),2)</f>
      </c>
      <c r="AAE88" s="55">
        <f t="shared" si="4355"/>
      </c>
      <c r="AAF88" s="54">
        <f t="shared" ref="AAF88" si="4367">RIGHT(IFERROR(VLOOKUP($B88,AAF$4:AAG$71,2,FALSE),""),2)</f>
      </c>
      <c r="AAG88" s="55">
        <f t="shared" si="4355"/>
      </c>
      <c r="AAH88" s="54">
        <f t="shared" ref="AAH88" si="4368">RIGHT(IFERROR(VLOOKUP($B88,AAH$4:AAI$71,2,FALSE),""),2)</f>
      </c>
      <c r="AAI88" s="55">
        <f t="shared" si="4355"/>
      </c>
      <c r="AAJ88" s="54">
        <f t="shared" ref="AAJ88" si="4369">RIGHT(IFERROR(VLOOKUP($B88,AAJ$4:AAK$71,2,FALSE),""),2)</f>
      </c>
      <c r="AAK88" s="55">
        <f t="shared" si="4355"/>
      </c>
      <c r="AAL88" s="54">
        <f t="shared" ref="AAL88" si="4370">RIGHT(IFERROR(VLOOKUP($B88,AAL$4:AAM$71,2,FALSE),""),2)</f>
      </c>
      <c r="AAM88" s="55">
        <f t="shared" si="4355"/>
      </c>
      <c r="AAN88" s="54">
        <f t="shared" ref="AAN88" si="4371">RIGHT(IFERROR(VLOOKUP($B88,AAN$4:AAO$71,2,FALSE),""),2)</f>
      </c>
      <c r="AAO88" s="55">
        <f t="shared" si="4355"/>
      </c>
      <c r="AAP88" s="54">
        <f t="shared" ref="AAP88" si="4372">RIGHT(IFERROR(VLOOKUP($B88,AAP$4:AAQ$71,2,FALSE),""),2)</f>
      </c>
      <c r="AAQ88" s="55">
        <f t="shared" si="4355"/>
      </c>
      <c r="AAR88" s="54">
        <f t="shared" ref="AAR88" si="4373">RIGHT(IFERROR(VLOOKUP($B88,AAR$4:AAS$71,2,FALSE),""),2)</f>
      </c>
      <c r="AAS88" s="55">
        <f t="shared" si="4355"/>
      </c>
      <c r="AAT88" s="54">
        <f t="shared" ref="AAT88" si="4374">RIGHT(IFERROR(VLOOKUP($B88,AAT$4:AAU$71,2,FALSE),""),2)</f>
      </c>
      <c r="AAU88" s="55">
        <f t="shared" si="4355"/>
      </c>
      <c r="AAV88" s="54">
        <f t="shared" ref="AAV88:ADF96" si="4375">RIGHT(IFERROR(VLOOKUP($B88,AAV$4:AAW$71,2,FALSE),""),2)</f>
      </c>
      <c r="AAW88" s="55">
        <f t="shared" si="4355"/>
      </c>
      <c r="AAX88" s="54">
        <f t="shared" ref="AAX88" si="4376">RIGHT(IFERROR(VLOOKUP($B88,AAX$4:AAY$71,2,FALSE),""),2)</f>
      </c>
      <c r="AAY88" s="55">
        <f t="shared" si="4355"/>
      </c>
      <c r="AAZ88" s="54">
        <f t="shared" ref="AAZ88" si="4377">RIGHT(IFERROR(VLOOKUP($B88,AAZ$4:ABA$71,2,FALSE),""),2)</f>
      </c>
      <c r="ABA88" s="55">
        <f t="shared" si="4355"/>
      </c>
      <c r="ABB88" s="54">
        <f t="shared" ref="ABB88" si="4378">RIGHT(IFERROR(VLOOKUP($B88,ABB$4:ABC$71,2,FALSE),""),2)</f>
      </c>
      <c r="ABC88" s="55">
        <f t="shared" si="4355"/>
      </c>
      <c r="ABD88" s="54">
        <f t="shared" ref="ABD88" si="4379">RIGHT(IFERROR(VLOOKUP($B88,ABD$4:ABE$71,2,FALSE),""),2)</f>
      </c>
      <c r="ABE88" s="55">
        <f t="shared" si="4355"/>
      </c>
      <c r="ABF88" s="54">
        <f t="shared" ref="ABF88" si="4380">RIGHT(IFERROR(VLOOKUP($B88,ABF$4:ABG$71,2,FALSE),""),2)</f>
      </c>
      <c r="ABG88" s="55">
        <f t="shared" si="4355"/>
      </c>
      <c r="ABH88" s="54">
        <f t="shared" ref="ABH88" si="4381">RIGHT(IFERROR(VLOOKUP($B88,ABH$4:ABI$71,2,FALSE),""),2)</f>
      </c>
      <c r="ABI88" s="55">
        <f t="shared" si="4355"/>
      </c>
      <c r="ABJ88" s="54">
        <f t="shared" ref="ABJ88" si="4382">RIGHT(IFERROR(VLOOKUP($B88,ABJ$4:ABK$71,2,FALSE),""),2)</f>
      </c>
      <c r="ABK88" s="55">
        <f t="shared" si="4355"/>
      </c>
      <c r="ABL88" s="54">
        <f t="shared" ref="ABL88" si="4383">RIGHT(IFERROR(VLOOKUP($B88,ABL$4:ABM$71,2,FALSE),""),2)</f>
      </c>
      <c r="ABM88" s="55">
        <f t="shared" si="4355"/>
      </c>
      <c r="ABN88" s="54">
        <f t="shared" ref="ABN88" si="4384">RIGHT(IFERROR(VLOOKUP($B88,ABN$4:ABO$71,2,FALSE),""),2)</f>
      </c>
      <c r="ABO88" s="55">
        <f t="shared" si="4355"/>
      </c>
      <c r="ABP88" s="54">
        <f t="shared" ref="ABP88" si="4385">RIGHT(IFERROR(VLOOKUP($B88,ABP$4:ABQ$71,2,FALSE),""),2)</f>
      </c>
      <c r="ABQ88" s="55">
        <f t="shared" si="4355"/>
      </c>
      <c r="ABR88" s="54">
        <f t="shared" ref="ABR88" si="4386">RIGHT(IFERROR(VLOOKUP($B88,ABR$4:ABS$71,2,FALSE),""),2)</f>
      </c>
      <c r="ABS88" s="55">
        <f t="shared" si="4355"/>
      </c>
      <c r="ABT88" s="54">
        <f t="shared" ref="ABT88" si="4387">RIGHT(IFERROR(VLOOKUP($B88,ABT$4:ABU$71,2,FALSE),""),2)</f>
      </c>
      <c r="ABU88" s="55">
        <f t="shared" si="3093"/>
      </c>
      <c r="ABV88" s="54">
        <f t="shared" ref="ABV88" si="4388">RIGHT(IFERROR(VLOOKUP($B88,ABV$4:ABW$71,2,FALSE),""),2)</f>
      </c>
      <c r="ABW88" s="55">
        <f t="shared" si="3093"/>
      </c>
      <c r="ABX88" s="54">
        <f t="shared" ref="ABX88" si="4389">RIGHT(IFERROR(VLOOKUP($B88,ABX$4:ABY$71,2,FALSE),""),2)</f>
      </c>
      <c r="ABY88" s="55">
        <f t="shared" si="3093"/>
      </c>
      <c r="ABZ88" s="54">
        <f t="shared" ref="ABZ88" si="4390">RIGHT(IFERROR(VLOOKUP($B88,ABZ$4:ACA$71,2,FALSE),""),2)</f>
      </c>
      <c r="ACA88" s="55">
        <f t="shared" si="3093"/>
      </c>
      <c r="ACB88" s="54">
        <f t="shared" ref="ACB88" si="4391">RIGHT(IFERROR(VLOOKUP($B88,ACB$4:ACC$71,2,FALSE),""),2)</f>
      </c>
      <c r="ACC88" s="55">
        <f t="shared" si="3093"/>
      </c>
      <c r="ACD88" s="54">
        <f t="shared" ref="ACD88" si="4392">RIGHT(IFERROR(VLOOKUP($B88,ACD$4:ACE$71,2,FALSE),""),2)</f>
      </c>
      <c r="ACE88" s="55">
        <f t="shared" si="3093"/>
      </c>
      <c r="ACF88" s="54">
        <f t="shared" ref="ACF88" si="4393">RIGHT(IFERROR(VLOOKUP($B88,ACF$4:ACG$71,2,FALSE),""),2)</f>
      </c>
      <c r="ACG88" s="55">
        <f t="shared" si="3093"/>
      </c>
      <c r="ACH88" s="54">
        <f t="shared" ref="ACH88" si="4394">RIGHT(IFERROR(VLOOKUP($B88,ACH$4:ACI$71,2,FALSE),""),2)</f>
      </c>
      <c r="ACI88" s="55">
        <f t="shared" si="3093"/>
      </c>
      <c r="ACJ88" s="54">
        <f t="shared" ref="ACJ88" si="4395">RIGHT(IFERROR(VLOOKUP($B88,ACJ$4:ACK$71,2,FALSE),""),2)</f>
      </c>
      <c r="ACK88" s="55">
        <f t="shared" si="3093"/>
      </c>
      <c r="ACL88" s="54">
        <f t="shared" ref="ACL88" si="4396">RIGHT(IFERROR(VLOOKUP($B88,ACL$4:ACM$71,2,FALSE),""),2)</f>
      </c>
      <c r="ACM88" s="55">
        <f t="shared" si="3093"/>
      </c>
      <c r="ACN88" s="54">
        <f t="shared" ref="ACN88" si="4397">RIGHT(IFERROR(VLOOKUP($B88,ACN$4:ACO$71,2,FALSE),""),2)</f>
      </c>
      <c r="ACO88" s="55">
        <f t="shared" si="3093"/>
      </c>
      <c r="ACP88" s="54">
        <f t="shared" ref="ACP88" si="4398">RIGHT(IFERROR(VLOOKUP($B88,ACP$4:ACQ$71,2,FALSE),""),2)</f>
      </c>
      <c r="ACQ88" s="55">
        <f t="shared" si="3093"/>
      </c>
      <c r="ACR88" s="54">
        <f t="shared" ref="ACR88" si="4399">RIGHT(IFERROR(VLOOKUP($B88,ACR$4:ACS$71,2,FALSE),""),2)</f>
      </c>
      <c r="ACS88" s="55">
        <f t="shared" si="3093"/>
      </c>
      <c r="ACT88" s="54">
        <f t="shared" ref="ACT88" si="4400">RIGHT(IFERROR(VLOOKUP($B88,ACT$4:ACU$71,2,FALSE),""),2)</f>
      </c>
      <c r="ACU88" s="55">
        <f t="shared" si="3093"/>
      </c>
      <c r="ACV88" s="54">
        <f t="shared" ref="ACV88" si="4401">RIGHT(IFERROR(VLOOKUP($B88,ACV$4:ACW$71,2,FALSE),""),2)</f>
      </c>
      <c r="ACW88" s="55">
        <f t="shared" si="3093"/>
      </c>
      <c r="ACX88" s="54">
        <f t="shared" ref="ACX88" si="4402">RIGHT(IFERROR(VLOOKUP($B88,ACX$4:ACY$71,2,FALSE),""),2)</f>
      </c>
      <c r="ACY88" s="55">
        <f t="shared" si="3093"/>
      </c>
      <c r="ACZ88" s="54">
        <f t="shared" ref="ACZ88" si="4403">RIGHT(IFERROR(VLOOKUP($B88,ACZ$4:ADA$71,2,FALSE),""),2)</f>
      </c>
      <c r="ADA88" s="55">
        <f t="shared" si="3093"/>
      </c>
      <c r="ADB88" s="54">
        <f t="shared" ref="ADB88" si="4404">RIGHT(IFERROR(VLOOKUP($B88,ADB$4:ADC$71,2,FALSE),""),2)</f>
      </c>
      <c r="ADC88" s="55">
        <f t="shared" si="3093"/>
      </c>
      <c r="ADD88" s="54">
        <f t="shared" ref="ADD88" si="4405">RIGHT(IFERROR(VLOOKUP($B88,ADD$4:ADE$71,2,FALSE),""),2)</f>
      </c>
      <c r="ADE88" s="55">
        <f t="shared" si="3093"/>
      </c>
      <c r="ADF88" s="54">
        <f t="shared" ref="ADF88" si="4406">RIGHT(IFERROR(VLOOKUP($B88,ADF$4:ADG$71,2,FALSE),""),2)</f>
      </c>
      <c r="ADG88" s="55">
        <f t="shared" si="3093"/>
      </c>
    </row>
    <row r="89" spans="1:787" ht="20.25" hidden="1" customHeight="1">
      <c r="A89" s="112">
        <v>17</v>
      </c>
      <c r="B89" s="115">
        <f>学年と名前を結合するシート!D18</f>
      </c>
      <c r="C89" s="113"/>
      <c r="D89" s="54">
        <f t="shared" si="533"/>
      </c>
      <c r="E89" s="55">
        <f t="shared" si="534"/>
      </c>
      <c r="F89" s="54">
        <f t="shared" si="2860"/>
      </c>
      <c r="G89" s="55">
        <f t="shared" ref="G89:G152" si="4407">IFERROR(
    IF(
        LEFT(VLOOKUP($B89,F$4:G$71,2,FALSE),1)="0",
        "",
        IF(
            LEFT(VLOOKUP($B89,F$4:G$71,2,FALSE),1)="講",
            "講習",
            IF(
                LEFT(VLOOKUP($B89,F$4:G$71,2,FALSE),1)="追",
                "追加",
                "通常"
            )
        )
    ),
    ""
)</f>
      </c>
      <c r="H89" s="54">
        <f t="shared" si="2860"/>
      </c>
      <c r="I89" s="55">
        <f t="shared" ref="I89:I152" si="4408">IFERROR(
    IF(
        LEFT(VLOOKUP($B89,H$4:I$71,2,FALSE),1)="0",
        "",
        IF(
            LEFT(VLOOKUP($B89,H$4:I$71,2,FALSE),1)="講",
            "講習",
            IF(
                LEFT(VLOOKUP($B89,H$4:I$71,2,FALSE),1)="追",
                "追加",
                "通常"
            )
        )
    ),
    ""
)</f>
      </c>
      <c r="J89" s="54">
        <f t="shared" si="2860"/>
      </c>
      <c r="K89" s="55">
        <f t="shared" ref="K89:K152" si="4409">IFERROR(
    IF(
        LEFT(VLOOKUP($B89,J$4:K$71,2,FALSE),1)="0",
        "",
        IF(
            LEFT(VLOOKUP($B89,J$4:K$71,2,FALSE),1)="講",
            "講習",
            IF(
                LEFT(VLOOKUP($B89,J$4:K$71,2,FALSE),1)="追",
                "追加",
                "通常"
            )
        )
    ),
    ""
)</f>
      </c>
      <c r="L89" s="54">
        <f t="shared" si="2860"/>
      </c>
      <c r="M89" s="55">
        <f t="shared" ref="M89:M152" si="4410">IFERROR(
    IF(
        LEFT(VLOOKUP($B89,L$4:M$71,2,FALSE),1)="0",
        "",
        IF(
            LEFT(VLOOKUP($B89,L$4:M$71,2,FALSE),1)="講",
            "講習",
            IF(
                LEFT(VLOOKUP($B89,L$4:M$71,2,FALSE),1)="追",
                "追加",
                "通常"
            )
        )
    ),
    ""
)</f>
      </c>
      <c r="N89" s="54">
        <f t="shared" si="2860"/>
      </c>
      <c r="O89" s="55">
        <f t="shared" ref="O89:O152" si="4411">IFERROR(
    IF(
        LEFT(VLOOKUP($B89,N$4:O$71,2,FALSE),1)="0",
        "",
        IF(
            LEFT(VLOOKUP($B89,N$4:O$71,2,FALSE),1)="講",
            "講習",
            IF(
                LEFT(VLOOKUP($B89,N$4:O$71,2,FALSE),1)="追",
                "追加",
                "通常"
            )
        )
    ),
    ""
)</f>
      </c>
      <c r="P89" s="54">
        <f t="shared" si="2860"/>
      </c>
      <c r="Q89" s="55">
        <f t="shared" ref="Q89:Q152" si="4412">IFERROR(
    IF(
        LEFT(VLOOKUP($B89,P$4:Q$71,2,FALSE),1)="0",
        "",
        IF(
            LEFT(VLOOKUP($B89,P$4:Q$71,2,FALSE),1)="講",
            "講習",
            IF(
                LEFT(VLOOKUP($B89,P$4:Q$71,2,FALSE),1)="追",
                "追加",
                "通常"
            )
        )
    ),
    ""
)</f>
      </c>
      <c r="R89" s="54">
        <f t="shared" si="2860"/>
      </c>
      <c r="S89" s="55">
        <f t="shared" ref="S89:S152" si="4413">IFERROR(
    IF(
        LEFT(VLOOKUP($B89,R$4:S$71,2,FALSE),1)="0",
        "",
        IF(
            LEFT(VLOOKUP($B89,R$4:S$71,2,FALSE),1)="講",
            "講習",
            IF(
                LEFT(VLOOKUP($B89,R$4:S$71,2,FALSE),1)="追",
                "追加",
                "通常"
            )
        )
    ),
    ""
)</f>
      </c>
      <c r="T89" s="54">
        <f t="shared" si="2860"/>
      </c>
      <c r="U89" s="55">
        <f t="shared" ref="U89:U152" si="4414">IFERROR(
    IF(
        LEFT(VLOOKUP($B89,T$4:U$71,2,FALSE),1)="0",
        "",
        IF(
            LEFT(VLOOKUP($B89,T$4:U$71,2,FALSE),1)="講",
            "講習",
            IF(
                LEFT(VLOOKUP($B89,T$4:U$71,2,FALSE),1)="追",
                "追加",
                "通常"
            )
        )
    ),
    ""
)</f>
      </c>
      <c r="V89" s="54">
        <f t="shared" si="2860"/>
      </c>
      <c r="W89" s="55">
        <f t="shared" ref="W89:W152" si="4415">IFERROR(
    IF(
        LEFT(VLOOKUP($B89,V$4:W$71,2,FALSE),1)="0",
        "",
        IF(
            LEFT(VLOOKUP($B89,V$4:W$71,2,FALSE),1)="講",
            "講習",
            IF(
                LEFT(VLOOKUP($B89,V$4:W$71,2,FALSE),1)="追",
                "追加",
                "通常"
            )
        )
    ),
    ""
)</f>
      </c>
      <c r="X89" s="54">
        <f t="shared" si="2860"/>
      </c>
      <c r="Y89" s="55">
        <f t="shared" ref="Y89:Y152" si="4416">IFERROR(
    IF(
        LEFT(VLOOKUP($B89,X$4:Y$71,2,FALSE),1)="0",
        "",
        IF(
            LEFT(VLOOKUP($B89,X$4:Y$71,2,FALSE),1)="講",
            "講習",
            IF(
                LEFT(VLOOKUP($B89,X$4:Y$71,2,FALSE),1)="追",
                "追加",
                "通常"
            )
        )
    ),
    ""
)</f>
      </c>
      <c r="Z89" s="54">
        <f t="shared" si="2860"/>
      </c>
      <c r="AA89" s="55">
        <f t="shared" ref="AA89:AA152" si="4417">IFERROR(
    IF(
        LEFT(VLOOKUP($B89,Z$4:AA$71,2,FALSE),1)="0",
        "",
        IF(
            LEFT(VLOOKUP($B89,Z$4:AA$71,2,FALSE),1)="講",
            "講習",
            IF(
                LEFT(VLOOKUP($B89,Z$4:AA$71,2,FALSE),1)="追",
                "追加",
                "通常"
            )
        )
    ),
    ""
)</f>
      </c>
      <c r="AB89" s="54">
        <f t="shared" si="2860"/>
      </c>
      <c r="AC89" s="55">
        <f t="shared" ref="AC89:AC152" si="4418">IFERROR(
    IF(
        LEFT(VLOOKUP($B89,AB$4:AC$71,2,FALSE),1)="0",
        "",
        IF(
            LEFT(VLOOKUP($B89,AB$4:AC$71,2,FALSE),1)="講",
            "講習",
            IF(
                LEFT(VLOOKUP($B89,AB$4:AC$71,2,FALSE),1)="追",
                "追加",
                "通常"
            )
        )
    ),
    ""
)</f>
      </c>
      <c r="AD89" s="54">
        <f t="shared" si="2860"/>
      </c>
      <c r="AE89" s="55">
        <f t="shared" ref="AE89:AE152" si="4419">IFERROR(
    IF(
        LEFT(VLOOKUP($B89,AD$4:AE$71,2,FALSE),1)="0",
        "",
        IF(
            LEFT(VLOOKUP($B89,AD$4:AE$71,2,FALSE),1)="講",
            "講習",
            IF(
                LEFT(VLOOKUP($B89,AD$4:AE$71,2,FALSE),1)="追",
                "追加",
                "通常"
            )
        )
    ),
    ""
)</f>
      </c>
      <c r="AF89" s="54">
        <f t="shared" si="2860"/>
      </c>
      <c r="AG89" s="55">
        <f t="shared" ref="AG89:AG152" si="4420">IFERROR(
    IF(
        LEFT(VLOOKUP($B89,AF$4:AG$71,2,FALSE),1)="0",
        "",
        IF(
            LEFT(VLOOKUP($B89,AF$4:AG$71,2,FALSE),1)="講",
            "講習",
            IF(
                LEFT(VLOOKUP($B89,AF$4:AG$71,2,FALSE),1)="追",
                "追加",
                "通常"
            )
        )
    ),
    ""
)</f>
      </c>
      <c r="AH89" s="54">
        <f t="shared" si="2860"/>
      </c>
      <c r="AI89" s="55">
        <f t="shared" ref="AI89:AI152" si="4421">IFERROR(
    IF(
        LEFT(VLOOKUP($B89,AH$4:AI$71,2,FALSE),1)="0",
        "",
        IF(
            LEFT(VLOOKUP($B89,AH$4:AI$71,2,FALSE),1)="講",
            "講習",
            IF(
                LEFT(VLOOKUP($B89,AH$4:AI$71,2,FALSE),1)="追",
                "追加",
                "通常"
            )
        )
    ),
    ""
)</f>
      </c>
      <c r="AJ89" s="54">
        <f t="shared" si="2860"/>
      </c>
      <c r="AK89" s="55">
        <f t="shared" ref="AK89:AK152" si="4422">IFERROR(
    IF(
        LEFT(VLOOKUP($B89,AJ$4:AK$71,2,FALSE),1)="0",
        "",
        IF(
            LEFT(VLOOKUP($B89,AJ$4:AK$71,2,FALSE),1)="講",
            "講習",
            IF(
                LEFT(VLOOKUP($B89,AJ$4:AK$71,2,FALSE),1)="追",
                "追加",
                "通常"
            )
        )
    ),
    ""
)</f>
      </c>
      <c r="AL89" s="54">
        <f t="shared" si="2860"/>
      </c>
      <c r="AM89" s="55">
        <f t="shared" ref="AM89:AM152" si="4423">IFERROR(
    IF(
        LEFT(VLOOKUP($B89,AL$4:AM$71,2,FALSE),1)="0",
        "",
        IF(
            LEFT(VLOOKUP($B89,AL$4:AM$71,2,FALSE),1)="講",
            "講習",
            IF(
                LEFT(VLOOKUP($B89,AL$4:AM$71,2,FALSE),1)="追",
                "追加",
                "通常"
            )
        )
    ),
    ""
)</f>
      </c>
      <c r="AN89" s="54">
        <f t="shared" si="2860"/>
      </c>
      <c r="AO89" s="55">
        <f t="shared" ref="AO89:AO152" si="4424">IFERROR(
    IF(
        LEFT(VLOOKUP($B89,AN$4:AO$71,2,FALSE),1)="0",
        "",
        IF(
            LEFT(VLOOKUP($B89,AN$4:AO$71,2,FALSE),1)="講",
            "講習",
            IF(
                LEFT(VLOOKUP($B89,AN$4:AO$71,2,FALSE),1)="追",
                "追加",
                "通常"
            )
        )
    ),
    ""
)</f>
      </c>
      <c r="AP89" s="54">
        <f t="shared" si="2860"/>
      </c>
      <c r="AQ89" s="55">
        <f t="shared" ref="AQ89:AQ152" si="4425">IFERROR(
    IF(
        LEFT(VLOOKUP($B89,AP$4:AQ$71,2,FALSE),1)="0",
        "",
        IF(
            LEFT(VLOOKUP($B89,AP$4:AQ$71,2,FALSE),1)="講",
            "講習",
            IF(
                LEFT(VLOOKUP($B89,AP$4:AQ$71,2,FALSE),1)="追",
                "追加",
                "通常"
            )
        )
    ),
    ""
)</f>
      </c>
      <c r="AR89" s="54">
        <f t="shared" si="2860"/>
      </c>
      <c r="AS89" s="55">
        <f t="shared" ref="AS89:AS152" si="4426">IFERROR(
    IF(
        LEFT(VLOOKUP($B89,AR$4:AS$71,2,FALSE),1)="0",
        "",
        IF(
            LEFT(VLOOKUP($B89,AR$4:AS$71,2,FALSE),1)="講",
            "講習",
            IF(
                LEFT(VLOOKUP($B89,AR$4:AS$71,2,FALSE),1)="追",
                "追加",
                "通常"
            )
        )
    ),
    ""
)</f>
      </c>
      <c r="AT89" s="54">
        <f t="shared" si="2860"/>
      </c>
      <c r="AU89" s="55">
        <f t="shared" ref="AU89:AU152" si="4427">IFERROR(
    IF(
        LEFT(VLOOKUP($B89,AT$4:AU$71,2,FALSE),1)="0",
        "",
        IF(
            LEFT(VLOOKUP($B89,AT$4:AU$71,2,FALSE),1)="講",
            "講習",
            IF(
                LEFT(VLOOKUP($B89,AT$4:AU$71,2,FALSE),1)="追",
                "追加",
                "通常"
            )
        )
    ),
    ""
)</f>
      </c>
      <c r="AV89" s="54">
        <f t="shared" si="2860"/>
      </c>
      <c r="AW89" s="55">
        <f t="shared" ref="AW89:AW152" si="4428">IFERROR(
    IF(
        LEFT(VLOOKUP($B89,AV$4:AW$71,2,FALSE),1)="0",
        "",
        IF(
            LEFT(VLOOKUP($B89,AV$4:AW$71,2,FALSE),1)="講",
            "講習",
            IF(
                LEFT(VLOOKUP($B89,AV$4:AW$71,2,FALSE),1)="追",
                "追加",
                "通常"
            )
        )
    ),
    ""
)</f>
      </c>
      <c r="AX89" s="54">
        <f t="shared" si="2860"/>
      </c>
      <c r="AY89" s="55">
        <f t="shared" ref="AY89:AY152" si="4429">IFERROR(
    IF(
        LEFT(VLOOKUP($B89,AX$4:AY$71,2,FALSE),1)="0",
        "",
        IF(
            LEFT(VLOOKUP($B89,AX$4:AY$71,2,FALSE),1)="講",
            "講習",
            IF(
                LEFT(VLOOKUP($B89,AX$4:AY$71,2,FALSE),1)="追",
                "追加",
                "通常"
            )
        )
    ),
    ""
)</f>
      </c>
      <c r="AZ89" s="54">
        <f t="shared" si="2860"/>
      </c>
      <c r="BA89" s="55">
        <f t="shared" ref="BA89:BA152" si="4430">IFERROR(
    IF(
        LEFT(VLOOKUP($B89,AZ$4:BA$71,2,FALSE),1)="0",
        "",
        IF(
            LEFT(VLOOKUP($B89,AZ$4:BA$71,2,FALSE),1)="講",
            "講習",
            IF(
                LEFT(VLOOKUP($B89,AZ$4:BA$71,2,FALSE),1)="追",
                "追加",
                "通常"
            )
        )
    ),
    ""
)</f>
      </c>
      <c r="BB89" s="54">
        <f t="shared" si="2860"/>
      </c>
      <c r="BC89" s="55">
        <f t="shared" ref="BC89:BC152" si="4431">IFERROR(
    IF(
        LEFT(VLOOKUP($B89,BB$4:BC$71,2,FALSE),1)="0",
        "",
        IF(
            LEFT(VLOOKUP($B89,BB$4:BC$71,2,FALSE),1)="講",
            "講習",
            IF(
                LEFT(VLOOKUP($B89,BB$4:BC$71,2,FALSE),1)="追",
                "追加",
                "通常"
            )
        )
    ),
    ""
)</f>
      </c>
      <c r="BD89" s="54">
        <f t="shared" si="2860"/>
      </c>
      <c r="BE89" s="55">
        <f t="shared" ref="BE89:BE152" si="4432">IFERROR(
    IF(
        LEFT(VLOOKUP($B89,BD$4:BE$71,2,FALSE),1)="0",
        "",
        IF(
            LEFT(VLOOKUP($B89,BD$4:BE$71,2,FALSE),1)="講",
            "講習",
            IF(
                LEFT(VLOOKUP($B89,BD$4:BE$71,2,FALSE),1)="追",
                "追加",
                "通常"
            )
        )
    ),
    ""
)</f>
      </c>
      <c r="BF89" s="54">
        <f t="shared" si="2860"/>
      </c>
      <c r="BG89" s="55">
        <f t="shared" ref="BG89:BG152" si="4433">IFERROR(
    IF(
        LEFT(VLOOKUP($B89,BF$4:BG$71,2,FALSE),1)="0",
        "",
        IF(
            LEFT(VLOOKUP($B89,BF$4:BG$71,2,FALSE),1)="講",
            "講習",
            IF(
                LEFT(VLOOKUP($B89,BF$4:BG$71,2,FALSE),1)="追",
                "追加",
                "通常"
            )
        )
    ),
    ""
)</f>
      </c>
      <c r="BH89" s="54">
        <f t="shared" si="2860"/>
      </c>
      <c r="BI89" s="55">
        <f t="shared" ref="BI89:BI152" si="4434">IFERROR(
    IF(
        LEFT(VLOOKUP($B89,BH$4:BI$71,2,FALSE),1)="0",
        "",
        IF(
            LEFT(VLOOKUP($B89,BH$4:BI$71,2,FALSE),1)="講",
            "講習",
            IF(
                LEFT(VLOOKUP($B89,BH$4:BI$71,2,FALSE),1)="追",
                "追加",
                "通常"
            )
        )
    ),
    ""
)</f>
      </c>
      <c r="BJ89" s="54">
        <f t="shared" si="2860"/>
      </c>
      <c r="BK89" s="55">
        <f t="shared" ref="BK89:BK152" si="4435">IFERROR(
    IF(
        LEFT(VLOOKUP($B89,BJ$4:BK$71,2,FALSE),1)="0",
        "",
        IF(
            LEFT(VLOOKUP($B89,BJ$4:BK$71,2,FALSE),1)="講",
            "講習",
            IF(
                LEFT(VLOOKUP($B89,BJ$4:BK$71,2,FALSE),1)="追",
                "追加",
                "通常"
            )
        )
    ),
    ""
)</f>
      </c>
      <c r="BL89" s="54">
        <f t="shared" si="2860"/>
      </c>
      <c r="BM89" s="55">
        <f t="shared" ref="BM89:BM152" si="4436">IFERROR(
    IF(
        LEFT(VLOOKUP($B89,BL$4:BM$71,2,FALSE),1)="0",
        "",
        IF(
            LEFT(VLOOKUP($B89,BL$4:BM$71,2,FALSE),1)="講",
            "講習",
            IF(
                LEFT(VLOOKUP($B89,BL$4:BM$71,2,FALSE),1)="追",
                "追加",
                "通常"
            )
        )
    ),
    ""
)</f>
      </c>
      <c r="BN89" s="54">
        <f t="shared" si="2860"/>
      </c>
      <c r="BO89" s="55">
        <f t="shared" ref="BO89:BO152" si="4437">IFERROR(
    IF(
        LEFT(VLOOKUP($B89,BN$4:BO$71,2,FALSE),1)="0",
        "",
        IF(
            LEFT(VLOOKUP($B89,BN$4:BO$71,2,FALSE),1)="講",
            "講習",
            IF(
                LEFT(VLOOKUP($B89,BN$4:BO$71,2,FALSE),1)="追",
                "追加",
                "通常"
            )
        )
    ),
    ""
)</f>
      </c>
      <c r="BP89" s="54">
        <f t="shared" si="2860"/>
      </c>
      <c r="BQ89" s="55">
        <f t="shared" ref="BQ89:BQ152" si="4438">IFERROR(
    IF(
        LEFT(VLOOKUP($B89,BP$4:BQ$71,2,FALSE),1)="0",
        "",
        IF(
            LEFT(VLOOKUP($B89,BP$4:BQ$71,2,FALSE),1)="講",
            "講習",
            IF(
                LEFT(VLOOKUP($B89,BP$4:BQ$71,2,FALSE),1)="追",
                "追加",
                "通常"
            )
        )
    ),
    ""
)</f>
      </c>
      <c r="BR89" s="54">
        <f t="shared" si="2600"/>
      </c>
      <c r="BS89" s="55">
        <f t="shared" ref="BS89:BS152" si="4439">IFERROR(
    IF(
        LEFT(VLOOKUP($B89,BR$4:BS$71,2,FALSE),1)="0",
        "",
        IF(
            LEFT(VLOOKUP($B89,BR$4:BS$71,2,FALSE),1)="講",
            "講習",
            IF(
                LEFT(VLOOKUP($B89,BR$4:BS$71,2,FALSE),1)="追",
                "追加",
                "通常"
            )
        )
    ),
    ""
)</f>
      </c>
      <c r="BT89" s="54">
        <f t="shared" si="2600"/>
      </c>
      <c r="BU89" s="55">
        <f t="shared" ref="BU89:BU152" si="4440">IFERROR(
    IF(
        LEFT(VLOOKUP($B89,BT$4:BU$71,2,FALSE),1)="0",
        "",
        IF(
            LEFT(VLOOKUP($B89,BT$4:BU$71,2,FALSE),1)="講",
            "講習",
            IF(
                LEFT(VLOOKUP($B89,BT$4:BU$71,2,FALSE),1)="追",
                "追加",
                "通常"
            )
        )
    ),
    ""
)</f>
      </c>
      <c r="BV89" s="54">
        <f t="shared" si="2600"/>
      </c>
      <c r="BW89" s="55">
        <f t="shared" ref="BW89:BW152" si="4441">IFERROR(
    IF(
        LEFT(VLOOKUP($B89,BV$4:BW$71,2,FALSE),1)="0",
        "",
        IF(
            LEFT(VLOOKUP($B89,BV$4:BW$71,2,FALSE),1)="講",
            "講習",
            IF(
                LEFT(VLOOKUP($B89,BV$4:BW$71,2,FALSE),1)="追",
                "追加",
                "通常"
            )
        )
    ),
    ""
)</f>
      </c>
      <c r="BX89" s="54">
        <f t="shared" si="2600"/>
      </c>
      <c r="BY89" s="55">
        <f t="shared" ref="BY89:BY152" si="4442">IFERROR(
    IF(
        LEFT(VLOOKUP($B89,BX$4:BY$71,2,FALSE),1)="0",
        "",
        IF(
            LEFT(VLOOKUP($B89,BX$4:BY$71,2,FALSE),1)="講",
            "講習",
            IF(
                LEFT(VLOOKUP($B89,BX$4:BY$71,2,FALSE),1)="追",
                "追加",
                "通常"
            )
        )
    ),
    ""
)</f>
      </c>
      <c r="BZ89" s="54">
        <f t="shared" si="2600"/>
      </c>
      <c r="CA89" s="55">
        <f t="shared" ref="CA89:CA152" si="4443">IFERROR(
    IF(
        LEFT(VLOOKUP($B89,BZ$4:CA$71,2,FALSE),1)="0",
        "",
        IF(
            LEFT(VLOOKUP($B89,BZ$4:CA$71,2,FALSE),1)="講",
            "講習",
            IF(
                LEFT(VLOOKUP($B89,BZ$4:CA$71,2,FALSE),1)="追",
                "追加",
                "通常"
            )
        )
    ),
    ""
)</f>
      </c>
      <c r="CB89" s="54">
        <f t="shared" si="2600"/>
      </c>
      <c r="CC89" s="55">
        <f t="shared" ref="CC89:CC152" si="4444">IFERROR(
    IF(
        LEFT(VLOOKUP($B89,CB$4:CC$71,2,FALSE),1)="0",
        "",
        IF(
            LEFT(VLOOKUP($B89,CB$4:CC$71,2,FALSE),1)="講",
            "講習",
            IF(
                LEFT(VLOOKUP($B89,CB$4:CC$71,2,FALSE),1)="追",
                "追加",
                "通常"
            )
        )
    ),
    ""
)</f>
      </c>
      <c r="CD89" s="54">
        <f t="shared" si="2600"/>
      </c>
      <c r="CE89" s="55">
        <f t="shared" ref="CE89:CE152" si="4445">IFERROR(
    IF(
        LEFT(VLOOKUP($B89,CD$4:CE$71,2,FALSE),1)="0",
        "",
        IF(
            LEFT(VLOOKUP($B89,CD$4:CE$71,2,FALSE),1)="講",
            "講習",
            IF(
                LEFT(VLOOKUP($B89,CD$4:CE$71,2,FALSE),1)="追",
                "追加",
                "通常"
            )
        )
    ),
    ""
)</f>
      </c>
      <c r="CF89" s="54">
        <f t="shared" si="2600"/>
      </c>
      <c r="CG89" s="55">
        <f t="shared" ref="CG89:CG152" si="4446">IFERROR(
    IF(
        LEFT(VLOOKUP($B89,CF$4:CG$71,2,FALSE),1)="0",
        "",
        IF(
            LEFT(VLOOKUP($B89,CF$4:CG$71,2,FALSE),1)="講",
            "講習",
            IF(
                LEFT(VLOOKUP($B89,CF$4:CG$71,2,FALSE),1)="追",
                "追加",
                "通常"
            )
        )
    ),
    ""
)</f>
      </c>
      <c r="CH89" s="54">
        <f t="shared" si="2600"/>
      </c>
      <c r="CI89" s="55">
        <f t="shared" ref="CI89:CI152" si="4447">IFERROR(
    IF(
        LEFT(VLOOKUP($B89,CH$4:CI$71,2,FALSE),1)="0",
        "",
        IF(
            LEFT(VLOOKUP($B89,CH$4:CI$71,2,FALSE),1)="講",
            "講習",
            IF(
                LEFT(VLOOKUP($B89,CH$4:CI$71,2,FALSE),1)="追",
                "追加",
                "通常"
            )
        )
    ),
    ""
)</f>
      </c>
      <c r="CJ89" s="54">
        <f t="shared" si="2600"/>
      </c>
      <c r="CK89" s="55">
        <f t="shared" ref="CK89:CK152" si="4448">IFERROR(
    IF(
        LEFT(VLOOKUP($B89,CJ$4:CK$71,2,FALSE),1)="0",
        "",
        IF(
            LEFT(VLOOKUP($B89,CJ$4:CK$71,2,FALSE),1)="講",
            "講習",
            IF(
                LEFT(VLOOKUP($B89,CJ$4:CK$71,2,FALSE),1)="追",
                "追加",
                "通常"
            )
        )
    ),
    ""
)</f>
      </c>
      <c r="CL89" s="54">
        <f t="shared" si="2600"/>
      </c>
      <c r="CM89" s="55">
        <f t="shared" ref="CM89:CM152" si="4449">IFERROR(
    IF(
        LEFT(VLOOKUP($B89,CL$4:CM$71,2,FALSE),1)="0",
        "",
        IF(
            LEFT(VLOOKUP($B89,CL$4:CM$71,2,FALSE),1)="講",
            "講習",
            IF(
                LEFT(VLOOKUP($B89,CL$4:CM$71,2,FALSE),1)="追",
                "追加",
                "通常"
            )
        )
    ),
    ""
)</f>
      </c>
      <c r="CN89" s="54">
        <f t="shared" si="2600"/>
      </c>
      <c r="CO89" s="55">
        <f t="shared" ref="CO89:CO152" si="4450">IFERROR(
    IF(
        LEFT(VLOOKUP($B89,CN$4:CO$71,2,FALSE),1)="0",
        "",
        IF(
            LEFT(VLOOKUP($B89,CN$4:CO$71,2,FALSE),1)="講",
            "講習",
            IF(
                LEFT(VLOOKUP($B89,CN$4:CO$71,2,FALSE),1)="追",
                "追加",
                "通常"
            )
        )
    ),
    ""
)</f>
      </c>
      <c r="CP89" s="54">
        <f t="shared" si="2600"/>
      </c>
      <c r="CQ89" s="55">
        <f t="shared" ref="CQ89:CQ152" si="4451">IFERROR(
    IF(
        LEFT(VLOOKUP($B89,CP$4:CQ$71,2,FALSE),1)="0",
        "",
        IF(
            LEFT(VLOOKUP($B89,CP$4:CQ$71,2,FALSE),1)="講",
            "講習",
            IF(
                LEFT(VLOOKUP($B89,CP$4:CQ$71,2,FALSE),1)="追",
                "追加",
                "通常"
            )
        )
    ),
    ""
)</f>
      </c>
      <c r="CR89" s="54">
        <f t="shared" si="2600"/>
      </c>
      <c r="CS89" s="55">
        <f t="shared" ref="CS89:CS152" si="4452">IFERROR(
    IF(
        LEFT(VLOOKUP($B89,CR$4:CS$71,2,FALSE),1)="0",
        "",
        IF(
            LEFT(VLOOKUP($B89,CR$4:CS$71,2,FALSE),1)="講",
            "講習",
            IF(
                LEFT(VLOOKUP($B89,CR$4:CS$71,2,FALSE),1)="追",
                "追加",
                "通常"
            )
        )
    ),
    ""
)</f>
      </c>
      <c r="CT89" s="54">
        <f t="shared" si="2600"/>
      </c>
      <c r="CU89" s="55">
        <f t="shared" ref="CU89:CU152" si="4453">IFERROR(
    IF(
        LEFT(VLOOKUP($B89,CT$4:CU$71,2,FALSE),1)="0",
        "",
        IF(
            LEFT(VLOOKUP($B89,CT$4:CU$71,2,FALSE),1)="講",
            "講習",
            IF(
                LEFT(VLOOKUP($B89,CT$4:CU$71,2,FALSE),1)="追",
                "追加",
                "通常"
            )
        )
    ),
    ""
)</f>
      </c>
      <c r="CV89" s="54">
        <f t="shared" si="2600"/>
      </c>
      <c r="CW89" s="55">
        <f t="shared" ref="CW89:CW152" si="4454">IFERROR(
    IF(
        LEFT(VLOOKUP($B89,CV$4:CW$71,2,FALSE),1)="0",
        "",
        IF(
            LEFT(VLOOKUP($B89,CV$4:CW$71,2,FALSE),1)="講",
            "講習",
            IF(
                LEFT(VLOOKUP($B89,CV$4:CW$71,2,FALSE),1)="追",
                "追加",
                "通常"
            )
        )
    ),
    ""
)</f>
      </c>
      <c r="CX89" s="54">
        <f t="shared" si="2600"/>
      </c>
      <c r="CY89" s="55">
        <f t="shared" ref="CY89:CY152" si="4455">IFERROR(
    IF(
        LEFT(VLOOKUP($B89,CX$4:CY$71,2,FALSE),1)="0",
        "",
        IF(
            LEFT(VLOOKUP($B89,CX$4:CY$71,2,FALSE),1)="講",
            "講習",
            IF(
                LEFT(VLOOKUP($B89,CX$4:CY$71,2,FALSE),1)="追",
                "追加",
                "通常"
            )
        )
    ),
    ""
)</f>
      </c>
      <c r="CZ89" s="54">
        <f t="shared" si="2600"/>
      </c>
      <c r="DA89" s="55">
        <f t="shared" ref="DA89:DA152" si="4456">IFERROR(
    IF(
        LEFT(VLOOKUP($B89,CZ$4:DA$71,2,FALSE),1)="0",
        "",
        IF(
            LEFT(VLOOKUP($B89,CZ$4:DA$71,2,FALSE),1)="講",
            "講習",
            IF(
                LEFT(VLOOKUP($B89,CZ$4:DA$71,2,FALSE),1)="追",
                "追加",
                "通常"
            )
        )
    ),
    ""
)</f>
      </c>
      <c r="DB89" s="54">
        <f t="shared" si="2600"/>
      </c>
      <c r="DC89" s="55">
        <f t="shared" ref="DC89:DC152" si="4457">IFERROR(
    IF(
        LEFT(VLOOKUP($B89,DB$4:DC$71,2,FALSE),1)="0",
        "",
        IF(
            LEFT(VLOOKUP($B89,DB$4:DC$71,2,FALSE),1)="講",
            "講習",
            IF(
                LEFT(VLOOKUP($B89,DB$4:DC$71,2,FALSE),1)="追",
                "追加",
                "通常"
            )
        )
    ),
    ""
)</f>
      </c>
      <c r="DD89" s="54">
        <f t="shared" si="2600"/>
      </c>
      <c r="DE89" s="55">
        <f t="shared" ref="DE89:DE152" si="4458">IFERROR(
    IF(
        LEFT(VLOOKUP($B89,DD$4:DE$71,2,FALSE),1)="0",
        "",
        IF(
            LEFT(VLOOKUP($B89,DD$4:DE$71,2,FALSE),1)="講",
            "講習",
            IF(
                LEFT(VLOOKUP($B89,DD$4:DE$71,2,FALSE),1)="追",
                "追加",
                "通常"
            )
        )
    ),
    ""
)</f>
      </c>
      <c r="DF89" s="54">
        <f t="shared" si="2600"/>
      </c>
      <c r="DG89" s="55">
        <f t="shared" ref="DG89:DG152" si="4459">IFERROR(
    IF(
        LEFT(VLOOKUP($B89,DF$4:DG$71,2,FALSE),1)="0",
        "",
        IF(
            LEFT(VLOOKUP($B89,DF$4:DG$71,2,FALSE),1)="講",
            "講習",
            IF(
                LEFT(VLOOKUP($B89,DF$4:DG$71,2,FALSE),1)="追",
                "追加",
                "通常"
            )
        )
    ),
    ""
)</f>
      </c>
      <c r="DH89" s="54">
        <f t="shared" si="2600"/>
      </c>
      <c r="DI89" s="55">
        <f t="shared" ref="DI89:DI152" si="4460">IFERROR(
    IF(
        LEFT(VLOOKUP($B89,DH$4:DI$71,2,FALSE),1)="0",
        "",
        IF(
            LEFT(VLOOKUP($B89,DH$4:DI$71,2,FALSE),1)="講",
            "講習",
            IF(
                LEFT(VLOOKUP($B89,DH$4:DI$71,2,FALSE),1)="追",
                "追加",
                "通常"
            )
        )
    ),
    ""
)</f>
      </c>
      <c r="DJ89" s="54">
        <f t="shared" si="2600"/>
      </c>
      <c r="DK89" s="55">
        <f t="shared" ref="DK89:DK152" si="4461">IFERROR(
    IF(
        LEFT(VLOOKUP($B89,DJ$4:DK$71,2,FALSE),1)="0",
        "",
        IF(
            LEFT(VLOOKUP($B89,DJ$4:DK$71,2,FALSE),1)="講",
            "講習",
            IF(
                LEFT(VLOOKUP($B89,DJ$4:DK$71,2,FALSE),1)="追",
                "追加",
                "通常"
            )
        )
    ),
    ""
)</f>
      </c>
      <c r="DL89" s="54">
        <f t="shared" si="2600"/>
      </c>
      <c r="DM89" s="55">
        <f t="shared" ref="DM89:DM152" si="4462">IFERROR(
    IF(
        LEFT(VLOOKUP($B89,DL$4:DM$71,2,FALSE),1)="0",
        "",
        IF(
            LEFT(VLOOKUP($B89,DL$4:DM$71,2,FALSE),1)="講",
            "講習",
            IF(
                LEFT(VLOOKUP($B89,DL$4:DM$71,2,FALSE),1)="追",
                "追加",
                "通常"
            )
        )
    ),
    ""
)</f>
      </c>
      <c r="DN89" s="54">
        <f t="shared" si="2600"/>
      </c>
      <c r="DO89" s="55">
        <f t="shared" ref="DO89:DO152" si="4463">IFERROR(
    IF(
        LEFT(VLOOKUP($B89,DN$4:DO$71,2,FALSE),1)="0",
        "",
        IF(
            LEFT(VLOOKUP($B89,DN$4:DO$71,2,FALSE),1)="講",
            "講習",
            IF(
                LEFT(VLOOKUP($B89,DN$4:DO$71,2,FALSE),1)="追",
                "追加",
                "通常"
            )
        )
    ),
    ""
)</f>
      </c>
      <c r="DP89" s="54">
        <f t="shared" si="2600"/>
      </c>
      <c r="DQ89" s="55">
        <f t="shared" ref="DQ89:DQ152" si="4464">IFERROR(
    IF(
        LEFT(VLOOKUP($B89,DP$4:DQ$71,2,FALSE),1)="0",
        "",
        IF(
            LEFT(VLOOKUP($B89,DP$4:DQ$71,2,FALSE),1)="講",
            "講習",
            IF(
                LEFT(VLOOKUP($B89,DP$4:DQ$71,2,FALSE),1)="追",
                "追加",
                "通常"
            )
        )
    ),
    ""
)</f>
      </c>
      <c r="DR89" s="54">
        <f t="shared" si="2600"/>
      </c>
      <c r="DS89" s="55">
        <f t="shared" ref="DS89:DS152" si="4465">IFERROR(
    IF(
        LEFT(VLOOKUP($B89,DR$4:DS$71,2,FALSE),1)="0",
        "",
        IF(
            LEFT(VLOOKUP($B89,DR$4:DS$71,2,FALSE),1)="講",
            "講習",
            IF(
                LEFT(VLOOKUP($B89,DR$4:DS$71,2,FALSE),1)="追",
                "追加",
                "通常"
            )
        )
    ),
    ""
)</f>
      </c>
      <c r="DT89" s="54">
        <f t="shared" si="2600"/>
      </c>
      <c r="DU89" s="55">
        <f t="shared" ref="DU89:DU152" si="4466">IFERROR(
    IF(
        LEFT(VLOOKUP($B89,DT$4:DU$71,2,FALSE),1)="0",
        "",
        IF(
            LEFT(VLOOKUP($B89,DT$4:DU$71,2,FALSE),1)="講",
            "講習",
            IF(
                LEFT(VLOOKUP($B89,DT$4:DU$71,2,FALSE),1)="追",
                "追加",
                "通常"
            )
        )
    ),
    ""
)</f>
      </c>
      <c r="DV89" s="54">
        <f t="shared" si="2600"/>
      </c>
      <c r="DW89" s="55">
        <f t="shared" ref="DW89:DW152" si="4467">IFERROR(
    IF(
        LEFT(VLOOKUP($B89,DV$4:DW$71,2,FALSE),1)="0",
        "",
        IF(
            LEFT(VLOOKUP($B89,DV$4:DW$71,2,FALSE),1)="講",
            "講習",
            IF(
                LEFT(VLOOKUP($B89,DV$4:DW$71,2,FALSE),1)="追",
                "追加",
                "通常"
            )
        )
    ),
    ""
)</f>
      </c>
      <c r="DX89" s="54">
        <f t="shared" si="2600"/>
      </c>
      <c r="DY89" s="55">
        <f t="shared" ref="DY89:DY152" si="4468">IFERROR(
    IF(
        LEFT(VLOOKUP($B89,DX$4:DY$71,2,FALSE),1)="0",
        "",
        IF(
            LEFT(VLOOKUP($B89,DX$4:DY$71,2,FALSE),1)="講",
            "講習",
            IF(
                LEFT(VLOOKUP($B89,DX$4:DY$71,2,FALSE),1)="追",
                "追加",
                "通常"
            )
        )
    ),
    ""
)</f>
      </c>
      <c r="DZ89" s="54">
        <f t="shared" si="2600"/>
      </c>
      <c r="EA89" s="55">
        <f t="shared" ref="EA89:EA152" si="4469">IFERROR(
    IF(
        LEFT(VLOOKUP($B89,DZ$4:EA$71,2,FALSE),1)="0",
        "",
        IF(
            LEFT(VLOOKUP($B89,DZ$4:EA$71,2,FALSE),1)="講",
            "講習",
            IF(
                LEFT(VLOOKUP($B89,DZ$4:EA$71,2,FALSE),1)="追",
                "追加",
                "通常"
            )
        )
    ),
    ""
)</f>
      </c>
      <c r="EB89" s="54">
        <f t="shared" ref="EB89:GL96" si="4470">RIGHT(IFERROR(VLOOKUP($B89,EB$4:EC$71,2,FALSE),""),2)</f>
      </c>
      <c r="EC89" s="55">
        <f t="shared" ref="EC89:EC152" si="4471">IFERROR(
    IF(
        LEFT(VLOOKUP($B89,EB$4:EC$71,2,FALSE),1)="0",
        "",
        IF(
            LEFT(VLOOKUP($B89,EB$4:EC$71,2,FALSE),1)="講",
            "講習",
            IF(
                LEFT(VLOOKUP($B89,EB$4:EC$71,2,FALSE),1)="追",
                "追加",
                "通常"
            )
        )
    ),
    ""
)</f>
      </c>
      <c r="ED89" s="54">
        <f t="shared" si="4470"/>
      </c>
      <c r="EE89" s="55">
        <f t="shared" ref="EE89:EE152" si="4472">IFERROR(
    IF(
        LEFT(VLOOKUP($B89,ED$4:EE$71,2,FALSE),1)="0",
        "",
        IF(
            LEFT(VLOOKUP($B89,ED$4:EE$71,2,FALSE),1)="講",
            "講習",
            IF(
                LEFT(VLOOKUP($B89,ED$4:EE$71,2,FALSE),1)="追",
                "追加",
                "通常"
            )
        )
    ),
    ""
)</f>
      </c>
      <c r="EF89" s="54">
        <f t="shared" si="4470"/>
      </c>
      <c r="EG89" s="55">
        <f t="shared" ref="EG89:EG152" si="4473">IFERROR(
    IF(
        LEFT(VLOOKUP($B89,EF$4:EG$71,2,FALSE),1)="0",
        "",
        IF(
            LEFT(VLOOKUP($B89,EF$4:EG$71,2,FALSE),1)="講",
            "講習",
            IF(
                LEFT(VLOOKUP($B89,EF$4:EG$71,2,FALSE),1)="追",
                "追加",
                "通常"
            )
        )
    ),
    ""
)</f>
      </c>
      <c r="EH89" s="54">
        <f t="shared" si="4470"/>
      </c>
      <c r="EI89" s="55">
        <f t="shared" ref="EI89:EI152" si="4474">IFERROR(
    IF(
        LEFT(VLOOKUP($B89,EH$4:EI$71,2,FALSE),1)="0",
        "",
        IF(
            LEFT(VLOOKUP($B89,EH$4:EI$71,2,FALSE),1)="講",
            "講習",
            IF(
                LEFT(VLOOKUP($B89,EH$4:EI$71,2,FALSE),1)="追",
                "追加",
                "通常"
            )
        )
    ),
    ""
)</f>
      </c>
      <c r="EJ89" s="54">
        <f t="shared" si="4470"/>
      </c>
      <c r="EK89" s="55">
        <f t="shared" ref="EK89:EK152" si="4475">IFERROR(
    IF(
        LEFT(VLOOKUP($B89,EJ$4:EK$71,2,FALSE),1)="0",
        "",
        IF(
            LEFT(VLOOKUP($B89,EJ$4:EK$71,2,FALSE),1)="講",
            "講習",
            IF(
                LEFT(VLOOKUP($B89,EJ$4:EK$71,2,FALSE),1)="追",
                "追加",
                "通常"
            )
        )
    ),
    ""
)</f>
      </c>
      <c r="EL89" s="54">
        <f t="shared" si="4470"/>
      </c>
      <c r="EM89" s="55">
        <f t="shared" ref="EM89:EM152" si="4476">IFERROR(
    IF(
        LEFT(VLOOKUP($B89,EL$4:EM$71,2,FALSE),1)="0",
        "",
        IF(
            LEFT(VLOOKUP($B89,EL$4:EM$71,2,FALSE),1)="講",
            "講習",
            IF(
                LEFT(VLOOKUP($B89,EL$4:EM$71,2,FALSE),1)="追",
                "追加",
                "通常"
            )
        )
    ),
    ""
)</f>
      </c>
      <c r="EN89" s="54">
        <f t="shared" si="4470"/>
      </c>
      <c r="EO89" s="55">
        <f t="shared" ref="EO89:EO152" si="4477">IFERROR(
    IF(
        LEFT(VLOOKUP($B89,EN$4:EO$71,2,FALSE),1)="0",
        "",
        IF(
            LEFT(VLOOKUP($B89,EN$4:EO$71,2,FALSE),1)="講",
            "講習",
            IF(
                LEFT(VLOOKUP($B89,EN$4:EO$71,2,FALSE),1)="追",
                "追加",
                "通常"
            )
        )
    ),
    ""
)</f>
      </c>
      <c r="EP89" s="54">
        <f t="shared" si="4470"/>
      </c>
      <c r="EQ89" s="55">
        <f t="shared" ref="EQ89:EQ152" si="4478">IFERROR(
    IF(
        LEFT(VLOOKUP($B89,EP$4:EQ$71,2,FALSE),1)="0",
        "",
        IF(
            LEFT(VLOOKUP($B89,EP$4:EQ$71,2,FALSE),1)="講",
            "講習",
            IF(
                LEFT(VLOOKUP($B89,EP$4:EQ$71,2,FALSE),1)="追",
                "追加",
                "通常"
            )
        )
    ),
    ""
)</f>
      </c>
      <c r="ER89" s="54">
        <f t="shared" si="4470"/>
      </c>
      <c r="ES89" s="55">
        <f t="shared" ref="ES89:ES152" si="4479">IFERROR(
    IF(
        LEFT(VLOOKUP($B89,ER$4:ES$71,2,FALSE),1)="0",
        "",
        IF(
            LEFT(VLOOKUP($B89,ER$4:ES$71,2,FALSE),1)="講",
            "講習",
            IF(
                LEFT(VLOOKUP($B89,ER$4:ES$71,2,FALSE),1)="追",
                "追加",
                "通常"
            )
        )
    ),
    ""
)</f>
      </c>
      <c r="ET89" s="54">
        <f t="shared" si="4470"/>
      </c>
      <c r="EU89" s="55">
        <f t="shared" ref="EU89:EU152" si="4480">IFERROR(
    IF(
        LEFT(VLOOKUP($B89,ET$4:EU$71,2,FALSE),1)="0",
        "",
        IF(
            LEFT(VLOOKUP($B89,ET$4:EU$71,2,FALSE),1)="講",
            "講習",
            IF(
                LEFT(VLOOKUP($B89,ET$4:EU$71,2,FALSE),1)="追",
                "追加",
                "通常"
            )
        )
    ),
    ""
)</f>
      </c>
      <c r="EV89" s="54">
        <f t="shared" si="4470"/>
      </c>
      <c r="EW89" s="55">
        <f t="shared" ref="EW89:EW152" si="4481">IFERROR(
    IF(
        LEFT(VLOOKUP($B89,EV$4:EW$71,2,FALSE),1)="0",
        "",
        IF(
            LEFT(VLOOKUP($B89,EV$4:EW$71,2,FALSE),1)="講",
            "講習",
            IF(
                LEFT(VLOOKUP($B89,EV$4:EW$71,2,FALSE),1)="追",
                "追加",
                "通常"
            )
        )
    ),
    ""
)</f>
      </c>
      <c r="EX89" s="54">
        <f t="shared" si="4470"/>
      </c>
      <c r="EY89" s="55">
        <f t="shared" ref="EY89:EY152" si="4482">IFERROR(
    IF(
        LEFT(VLOOKUP($B89,EX$4:EY$71,2,FALSE),1)="0",
        "",
        IF(
            LEFT(VLOOKUP($B89,EX$4:EY$71,2,FALSE),1)="講",
            "講習",
            IF(
                LEFT(VLOOKUP($B89,EX$4:EY$71,2,FALSE),1)="追",
                "追加",
                "通常"
            )
        )
    ),
    ""
)</f>
      </c>
      <c r="EZ89" s="54">
        <f t="shared" si="4470"/>
      </c>
      <c r="FA89" s="55">
        <f t="shared" ref="FA89:FA152" si="4483">IFERROR(
    IF(
        LEFT(VLOOKUP($B89,EZ$4:FA$71,2,FALSE),1)="0",
        "",
        IF(
            LEFT(VLOOKUP($B89,EZ$4:FA$71,2,FALSE),1)="講",
            "講習",
            IF(
                LEFT(VLOOKUP($B89,EZ$4:FA$71,2,FALSE),1)="追",
                "追加",
                "通常"
            )
        )
    ),
    ""
)</f>
      </c>
      <c r="FB89" s="54">
        <f t="shared" si="4470"/>
      </c>
      <c r="FC89" s="55">
        <f t="shared" ref="FC89:FC152" si="4484">IFERROR(
    IF(
        LEFT(VLOOKUP($B89,FB$4:FC$71,2,FALSE),1)="0",
        "",
        IF(
            LEFT(VLOOKUP($B89,FB$4:FC$71,2,FALSE),1)="講",
            "講習",
            IF(
                LEFT(VLOOKUP($B89,FB$4:FC$71,2,FALSE),1)="追",
                "追加",
                "通常"
            )
        )
    ),
    ""
)</f>
      </c>
      <c r="FD89" s="54">
        <f t="shared" si="4470"/>
      </c>
      <c r="FE89" s="55">
        <f t="shared" ref="FE89:FE152" si="4485">IFERROR(
    IF(
        LEFT(VLOOKUP($B89,FD$4:FE$71,2,FALSE),1)="0",
        "",
        IF(
            LEFT(VLOOKUP($B89,FD$4:FE$71,2,FALSE),1)="講",
            "講習",
            IF(
                LEFT(VLOOKUP($B89,FD$4:FE$71,2,FALSE),1)="追",
                "追加",
                "通常"
            )
        )
    ),
    ""
)</f>
      </c>
      <c r="FF89" s="54">
        <f t="shared" si="4470"/>
      </c>
      <c r="FG89" s="55">
        <f t="shared" ref="FG89:FG152" si="4486">IFERROR(
    IF(
        LEFT(VLOOKUP($B89,FF$4:FG$71,2,FALSE),1)="0",
        "",
        IF(
            LEFT(VLOOKUP($B89,FF$4:FG$71,2,FALSE),1)="講",
            "講習",
            IF(
                LEFT(VLOOKUP($B89,FF$4:FG$71,2,FALSE),1)="追",
                "追加",
                "通常"
            )
        )
    ),
    ""
)</f>
      </c>
      <c r="FH89" s="54">
        <f t="shared" si="4470"/>
      </c>
      <c r="FI89" s="55">
        <f t="shared" ref="FI89:FI152" si="4487">IFERROR(
    IF(
        LEFT(VLOOKUP($B89,FH$4:FI$71,2,FALSE),1)="0",
        "",
        IF(
            LEFT(VLOOKUP($B89,FH$4:FI$71,2,FALSE),1)="講",
            "講習",
            IF(
                LEFT(VLOOKUP($B89,FH$4:FI$71,2,FALSE),1)="追",
                "追加",
                "通常"
            )
        )
    ),
    ""
)</f>
      </c>
      <c r="FJ89" s="54">
        <f t="shared" si="4470"/>
      </c>
      <c r="FK89" s="55">
        <f t="shared" ref="FK89:FK152" si="4488">IFERROR(
    IF(
        LEFT(VLOOKUP($B89,FJ$4:FK$71,2,FALSE),1)="0",
        "",
        IF(
            LEFT(VLOOKUP($B89,FJ$4:FK$71,2,FALSE),1)="講",
            "講習",
            IF(
                LEFT(VLOOKUP($B89,FJ$4:FK$71,2,FALSE),1)="追",
                "追加",
                "通常"
            )
        )
    ),
    ""
)</f>
      </c>
      <c r="FL89" s="54">
        <f t="shared" si="4470"/>
      </c>
      <c r="FM89" s="55">
        <f t="shared" ref="FM89:FM152" si="4489">IFERROR(
    IF(
        LEFT(VLOOKUP($B89,FL$4:FM$71,2,FALSE),1)="0",
        "",
        IF(
            LEFT(VLOOKUP($B89,FL$4:FM$71,2,FALSE),1)="講",
            "講習",
            IF(
                LEFT(VLOOKUP($B89,FL$4:FM$71,2,FALSE),1)="追",
                "追加",
                "通常"
            )
        )
    ),
    ""
)</f>
      </c>
      <c r="FN89" s="54">
        <f t="shared" si="4470"/>
      </c>
      <c r="FO89" s="55">
        <f t="shared" ref="FO89:FO152" si="4490">IFERROR(
    IF(
        LEFT(VLOOKUP($B89,FN$4:FO$71,2,FALSE),1)="0",
        "",
        IF(
            LEFT(VLOOKUP($B89,FN$4:FO$71,2,FALSE),1)="講",
            "講習",
            IF(
                LEFT(VLOOKUP($B89,FN$4:FO$71,2,FALSE),1)="追",
                "追加",
                "通常"
            )
        )
    ),
    ""
)</f>
      </c>
      <c r="FP89" s="54">
        <f t="shared" si="4470"/>
      </c>
      <c r="FQ89" s="55">
        <f t="shared" ref="FQ89:FQ152" si="4491">IFERROR(
    IF(
        LEFT(VLOOKUP($B89,FP$4:FQ$71,2,FALSE),1)="0",
        "",
        IF(
            LEFT(VLOOKUP($B89,FP$4:FQ$71,2,FALSE),1)="講",
            "講習",
            IF(
                LEFT(VLOOKUP($B89,FP$4:FQ$71,2,FALSE),1)="追",
                "追加",
                "通常"
            )
        )
    ),
    ""
)</f>
      </c>
      <c r="FR89" s="54">
        <f t="shared" si="4470"/>
      </c>
      <c r="FS89" s="55">
        <f t="shared" ref="FS89:FS152" si="4492">IFERROR(
    IF(
        LEFT(VLOOKUP($B89,FR$4:FS$71,2,FALSE),1)="0",
        "",
        IF(
            LEFT(VLOOKUP($B89,FR$4:FS$71,2,FALSE),1)="講",
            "講習",
            IF(
                LEFT(VLOOKUP($B89,FR$4:FS$71,2,FALSE),1)="追",
                "追加",
                "通常"
            )
        )
    ),
    ""
)</f>
      </c>
      <c r="FT89" s="54">
        <f t="shared" si="4470"/>
      </c>
      <c r="FU89" s="55">
        <f t="shared" ref="FU89:FU152" si="4493">IFERROR(
    IF(
        LEFT(VLOOKUP($B89,FT$4:FU$71,2,FALSE),1)="0",
        "",
        IF(
            LEFT(VLOOKUP($B89,FT$4:FU$71,2,FALSE),1)="講",
            "講習",
            IF(
                LEFT(VLOOKUP($B89,FT$4:FU$71,2,FALSE),1)="追",
                "追加",
                "通常"
            )
        )
    ),
    ""
)</f>
      </c>
      <c r="FV89" s="54">
        <f t="shared" si="4470"/>
      </c>
      <c r="FW89" s="55">
        <f t="shared" ref="FW89:FW152" si="4494">IFERROR(
    IF(
        LEFT(VLOOKUP($B89,FV$4:FW$71,2,FALSE),1)="0",
        "",
        IF(
            LEFT(VLOOKUP($B89,FV$4:FW$71,2,FALSE),1)="講",
            "講習",
            IF(
                LEFT(VLOOKUP($B89,FV$4:FW$71,2,FALSE),1)="追",
                "追加",
                "通常"
            )
        )
    ),
    ""
)</f>
      </c>
      <c r="FX89" s="54">
        <f t="shared" si="4470"/>
      </c>
      <c r="FY89" s="55">
        <f t="shared" ref="FY89:FY152" si="4495">IFERROR(
    IF(
        LEFT(VLOOKUP($B89,FX$4:FY$71,2,FALSE),1)="0",
        "",
        IF(
            LEFT(VLOOKUP($B89,FX$4:FY$71,2,FALSE),1)="講",
            "講習",
            IF(
                LEFT(VLOOKUP($B89,FX$4:FY$71,2,FALSE),1)="追",
                "追加",
                "通常"
            )
        )
    ),
    ""
)</f>
      </c>
      <c r="FZ89" s="54">
        <f t="shared" si="4470"/>
      </c>
      <c r="GA89" s="55">
        <f t="shared" ref="GA89:GA152" si="4496">IFERROR(
    IF(
        LEFT(VLOOKUP($B89,FZ$4:GA$71,2,FALSE),1)="0",
        "",
        IF(
            LEFT(VLOOKUP($B89,FZ$4:GA$71,2,FALSE),1)="講",
            "講習",
            IF(
                LEFT(VLOOKUP($B89,FZ$4:GA$71,2,FALSE),1)="追",
                "追加",
                "通常"
            )
        )
    ),
    ""
)</f>
      </c>
      <c r="GB89" s="54">
        <f t="shared" si="4470"/>
      </c>
      <c r="GC89" s="55">
        <f t="shared" ref="GC89:GC152" si="4497">IFERROR(
    IF(
        LEFT(VLOOKUP($B89,GB$4:GC$71,2,FALSE),1)="0",
        "",
        IF(
            LEFT(VLOOKUP($B89,GB$4:GC$71,2,FALSE),1)="講",
            "講習",
            IF(
                LEFT(VLOOKUP($B89,GB$4:GC$71,2,FALSE),1)="追",
                "追加",
                "通常"
            )
        )
    ),
    ""
)</f>
      </c>
      <c r="GD89" s="54">
        <f t="shared" si="4470"/>
      </c>
      <c r="GE89" s="55">
        <f t="shared" ref="GE89:GE152" si="4498">IFERROR(
    IF(
        LEFT(VLOOKUP($B89,GD$4:GE$71,2,FALSE),1)="0",
        "",
        IF(
            LEFT(VLOOKUP($B89,GD$4:GE$71,2,FALSE),1)="講",
            "講習",
            IF(
                LEFT(VLOOKUP($B89,GD$4:GE$71,2,FALSE),1)="追",
                "追加",
                "通常"
            )
        )
    ),
    ""
)</f>
      </c>
      <c r="GF89" s="54">
        <f t="shared" si="4470"/>
      </c>
      <c r="GG89" s="55">
        <f t="shared" ref="GG89:GG152" si="4499">IFERROR(
    IF(
        LEFT(VLOOKUP($B89,GF$4:GG$71,2,FALSE),1)="0",
        "",
        IF(
            LEFT(VLOOKUP($B89,GF$4:GG$71,2,FALSE),1)="講",
            "講習",
            IF(
                LEFT(VLOOKUP($B89,GF$4:GG$71,2,FALSE),1)="追",
                "追加",
                "通常"
            )
        )
    ),
    ""
)</f>
      </c>
      <c r="GH89" s="54">
        <f t="shared" si="4470"/>
      </c>
      <c r="GI89" s="55">
        <f t="shared" ref="GI89:GI152" si="4500">IFERROR(
    IF(
        LEFT(VLOOKUP($B89,GH$4:GI$71,2,FALSE),1)="0",
        "",
        IF(
            LEFT(VLOOKUP($B89,GH$4:GI$71,2,FALSE),1)="講",
            "講習",
            IF(
                LEFT(VLOOKUP($B89,GH$4:GI$71,2,FALSE),1)="追",
                "追加",
                "通常"
            )
        )
    ),
    ""
)</f>
      </c>
      <c r="GJ89" s="54">
        <f t="shared" si="4470"/>
      </c>
      <c r="GK89" s="55">
        <f t="shared" ref="GK89:GK152" si="4501">IFERROR(
    IF(
        LEFT(VLOOKUP($B89,GJ$4:GK$71,2,FALSE),1)="0",
        "",
        IF(
            LEFT(VLOOKUP($B89,GJ$4:GK$71,2,FALSE),1)="講",
            "講習",
            IF(
                LEFT(VLOOKUP($B89,GJ$4:GK$71,2,FALSE),1)="追",
                "追加",
                "通常"
            )
        )
    ),
    ""
)</f>
      </c>
      <c r="GL89" s="54">
        <f t="shared" si="4470"/>
      </c>
      <c r="GM89" s="55">
        <f t="shared" ref="GM89:GM152" si="4502">IFERROR(
    IF(
        LEFT(VLOOKUP($B89,GL$4:GM$71,2,FALSE),1)="0",
        "",
        IF(
            LEFT(VLOOKUP($B89,GL$4:GM$71,2,FALSE),1)="講",
            "講習",
            IF(
                LEFT(VLOOKUP($B89,GL$4:GM$71,2,FALSE),1)="追",
                "追加",
                "通常"
            )
        )
    ),
    ""
)</f>
      </c>
      <c r="GN89" s="54">
        <f t="shared" ref="GN89:IX104" si="4503">RIGHT(IFERROR(VLOOKUP($B89,GN$4:GO$71,2,FALSE),""),2)</f>
      </c>
      <c r="GO89" s="55">
        <f t="shared" ref="GO89:GO152" si="4504">IFERROR(
    IF(
        LEFT(VLOOKUP($B89,GN$4:GO$71,2,FALSE),1)="0",
        "",
        IF(
            LEFT(VLOOKUP($B89,GN$4:GO$71,2,FALSE),1)="講",
            "講習",
            IF(
                LEFT(VLOOKUP($B89,GN$4:GO$71,2,FALSE),1)="追",
                "追加",
                "通常"
            )
        )
    ),
    ""
)</f>
      </c>
      <c r="GP89" s="54">
        <f t="shared" si="4503"/>
      </c>
      <c r="GQ89" s="55">
        <f t="shared" ref="GQ89:GQ152" si="4505">IFERROR(
    IF(
        LEFT(VLOOKUP($B89,GP$4:GQ$71,2,FALSE),1)="0",
        "",
        IF(
            LEFT(VLOOKUP($B89,GP$4:GQ$71,2,FALSE),1)="講",
            "講習",
            IF(
                LEFT(VLOOKUP($B89,GP$4:GQ$71,2,FALSE),1)="追",
                "追加",
                "通常"
            )
        )
    ),
    ""
)</f>
      </c>
      <c r="GR89" s="54">
        <f t="shared" si="4503"/>
      </c>
      <c r="GS89" s="55">
        <f t="shared" ref="GS89:GS152" si="4506">IFERROR(
    IF(
        LEFT(VLOOKUP($B89,GR$4:GS$71,2,FALSE),1)="0",
        "",
        IF(
            LEFT(VLOOKUP($B89,GR$4:GS$71,2,FALSE),1)="講",
            "講習",
            IF(
                LEFT(VLOOKUP($B89,GR$4:GS$71,2,FALSE),1)="追",
                "追加",
                "通常"
            )
        )
    ),
    ""
)</f>
      </c>
      <c r="GT89" s="54">
        <f t="shared" si="4503"/>
      </c>
      <c r="GU89" s="55">
        <f t="shared" ref="GU89:GU152" si="4507">IFERROR(
    IF(
        LEFT(VLOOKUP($B89,GT$4:GU$71,2,FALSE),1)="0",
        "",
        IF(
            LEFT(VLOOKUP($B89,GT$4:GU$71,2,FALSE),1)="講",
            "講習",
            IF(
                LEFT(VLOOKUP($B89,GT$4:GU$71,2,FALSE),1)="追",
                "追加",
                "通常"
            )
        )
    ),
    ""
)</f>
      </c>
      <c r="GV89" s="54">
        <f t="shared" si="4503"/>
      </c>
      <c r="GW89" s="55">
        <f t="shared" ref="GW89:GW152" si="4508">IFERROR(
    IF(
        LEFT(VLOOKUP($B89,GV$4:GW$71,2,FALSE),1)="0",
        "",
        IF(
            LEFT(VLOOKUP($B89,GV$4:GW$71,2,FALSE),1)="講",
            "講習",
            IF(
                LEFT(VLOOKUP($B89,GV$4:GW$71,2,FALSE),1)="追",
                "追加",
                "通常"
            )
        )
    ),
    ""
)</f>
      </c>
      <c r="GX89" s="54">
        <f t="shared" si="4503"/>
      </c>
      <c r="GY89" s="55">
        <f t="shared" ref="GY89:GY152" si="4509">IFERROR(
    IF(
        LEFT(VLOOKUP($B89,GX$4:GY$71,2,FALSE),1)="0",
        "",
        IF(
            LEFT(VLOOKUP($B89,GX$4:GY$71,2,FALSE),1)="講",
            "講習",
            IF(
                LEFT(VLOOKUP($B89,GX$4:GY$71,2,FALSE),1)="追",
                "追加",
                "通常"
            )
        )
    ),
    ""
)</f>
      </c>
      <c r="GZ89" s="54">
        <f t="shared" si="4503"/>
      </c>
      <c r="HA89" s="55">
        <f t="shared" ref="HA89:HA152" si="4510">IFERROR(
    IF(
        LEFT(VLOOKUP($B89,GZ$4:HA$71,2,FALSE),1)="0",
        "",
        IF(
            LEFT(VLOOKUP($B89,GZ$4:HA$71,2,FALSE),1)="講",
            "講習",
            IF(
                LEFT(VLOOKUP($B89,GZ$4:HA$71,2,FALSE),1)="追",
                "追加",
                "通常"
            )
        )
    ),
    ""
)</f>
      </c>
      <c r="HB89" s="54">
        <f t="shared" si="4503"/>
      </c>
      <c r="HC89" s="55">
        <f t="shared" ref="HC89:HC152" si="4511">IFERROR(
    IF(
        LEFT(VLOOKUP($B89,HB$4:HC$71,2,FALSE),1)="0",
        "",
        IF(
            LEFT(VLOOKUP($B89,HB$4:HC$71,2,FALSE),1)="講",
            "講習",
            IF(
                LEFT(VLOOKUP($B89,HB$4:HC$71,2,FALSE),1)="追",
                "追加",
                "通常"
            )
        )
    ),
    ""
)</f>
      </c>
      <c r="HD89" s="54">
        <f t="shared" si="4503"/>
      </c>
      <c r="HE89" s="55">
        <f t="shared" ref="HE89:HE152" si="4512">IFERROR(
    IF(
        LEFT(VLOOKUP($B89,HD$4:HE$71,2,FALSE),1)="0",
        "",
        IF(
            LEFT(VLOOKUP($B89,HD$4:HE$71,2,FALSE),1)="講",
            "講習",
            IF(
                LEFT(VLOOKUP($B89,HD$4:HE$71,2,FALSE),1)="追",
                "追加",
                "通常"
            )
        )
    ),
    ""
)</f>
      </c>
      <c r="HF89" s="54">
        <f t="shared" si="4503"/>
      </c>
      <c r="HG89" s="55">
        <f t="shared" ref="HG89:HG152" si="4513">IFERROR(
    IF(
        LEFT(VLOOKUP($B89,HF$4:HG$71,2,FALSE),1)="0",
        "",
        IF(
            LEFT(VLOOKUP($B89,HF$4:HG$71,2,FALSE),1)="講",
            "講習",
            IF(
                LEFT(VLOOKUP($B89,HF$4:HG$71,2,FALSE),1)="追",
                "追加",
                "通常"
            )
        )
    ),
    ""
)</f>
      </c>
      <c r="HH89" s="54">
        <f t="shared" si="4503"/>
      </c>
      <c r="HI89" s="55">
        <f t="shared" ref="HI89:HI152" si="4514">IFERROR(
    IF(
        LEFT(VLOOKUP($B89,HH$4:HI$71,2,FALSE),1)="0",
        "",
        IF(
            LEFT(VLOOKUP($B89,HH$4:HI$71,2,FALSE),1)="講",
            "講習",
            IF(
                LEFT(VLOOKUP($B89,HH$4:HI$71,2,FALSE),1)="追",
                "追加",
                "通常"
            )
        )
    ),
    ""
)</f>
      </c>
      <c r="HJ89" s="54">
        <f t="shared" si="4503"/>
      </c>
      <c r="HK89" s="55">
        <f t="shared" ref="HK89:HK152" si="4515">IFERROR(
    IF(
        LEFT(VLOOKUP($B89,HJ$4:HK$71,2,FALSE),1)="0",
        "",
        IF(
            LEFT(VLOOKUP($B89,HJ$4:HK$71,2,FALSE),1)="講",
            "講習",
            IF(
                LEFT(VLOOKUP($B89,HJ$4:HK$71,2,FALSE),1)="追",
                "追加",
                "通常"
            )
        )
    ),
    ""
)</f>
      </c>
      <c r="HL89" s="54">
        <f t="shared" si="4503"/>
      </c>
      <c r="HM89" s="55">
        <f t="shared" ref="HM89:HM152" si="4516">IFERROR(
    IF(
        LEFT(VLOOKUP($B89,HL$4:HM$71,2,FALSE),1)="0",
        "",
        IF(
            LEFT(VLOOKUP($B89,HL$4:HM$71,2,FALSE),1)="講",
            "講習",
            IF(
                LEFT(VLOOKUP($B89,HL$4:HM$71,2,FALSE),1)="追",
                "追加",
                "通常"
            )
        )
    ),
    ""
)</f>
      </c>
      <c r="HN89" s="54">
        <f t="shared" si="4503"/>
      </c>
      <c r="HO89" s="55">
        <f t="shared" ref="HO89:HO152" si="4517">IFERROR(
    IF(
        LEFT(VLOOKUP($B89,HN$4:HO$71,2,FALSE),1)="0",
        "",
        IF(
            LEFT(VLOOKUP($B89,HN$4:HO$71,2,FALSE),1)="講",
            "講習",
            IF(
                LEFT(VLOOKUP($B89,HN$4:HO$71,2,FALSE),1)="追",
                "追加",
                "通常"
            )
        )
    ),
    ""
)</f>
      </c>
      <c r="HP89" s="54">
        <f t="shared" si="4503"/>
      </c>
      <c r="HQ89" s="55">
        <f t="shared" ref="HQ89:HQ152" si="4518">IFERROR(
    IF(
        LEFT(VLOOKUP($B89,HP$4:HQ$71,2,FALSE),1)="0",
        "",
        IF(
            LEFT(VLOOKUP($B89,HP$4:HQ$71,2,FALSE),1)="講",
            "講習",
            IF(
                LEFT(VLOOKUP($B89,HP$4:HQ$71,2,FALSE),1)="追",
                "追加",
                "通常"
            )
        )
    ),
    ""
)</f>
      </c>
      <c r="HR89" s="54">
        <f t="shared" si="4503"/>
      </c>
      <c r="HS89" s="55">
        <f t="shared" ref="HS89:HS152" si="4519">IFERROR(
    IF(
        LEFT(VLOOKUP($B89,HR$4:HS$71,2,FALSE),1)="0",
        "",
        IF(
            LEFT(VLOOKUP($B89,HR$4:HS$71,2,FALSE),1)="講",
            "講習",
            IF(
                LEFT(VLOOKUP($B89,HR$4:HS$71,2,FALSE),1)="追",
                "追加",
                "通常"
            )
        )
    ),
    ""
)</f>
      </c>
      <c r="HT89" s="54">
        <f t="shared" si="4503"/>
      </c>
      <c r="HU89" s="55">
        <f t="shared" ref="HU89:HU152" si="4520">IFERROR(
    IF(
        LEFT(VLOOKUP($B89,HT$4:HU$71,2,FALSE),1)="0",
        "",
        IF(
            LEFT(VLOOKUP($B89,HT$4:HU$71,2,FALSE),1)="講",
            "講習",
            IF(
                LEFT(VLOOKUP($B89,HT$4:HU$71,2,FALSE),1)="追",
                "追加",
                "通常"
            )
        )
    ),
    ""
)</f>
      </c>
      <c r="HV89" s="54">
        <f t="shared" si="4503"/>
      </c>
      <c r="HW89" s="55">
        <f t="shared" ref="HW89:HW152" si="4521">IFERROR(
    IF(
        LEFT(VLOOKUP($B89,HV$4:HW$71,2,FALSE),1)="0",
        "",
        IF(
            LEFT(VLOOKUP($B89,HV$4:HW$71,2,FALSE),1)="講",
            "講習",
            IF(
                LEFT(VLOOKUP($B89,HV$4:HW$71,2,FALSE),1)="追",
                "追加",
                "通常"
            )
        )
    ),
    ""
)</f>
      </c>
      <c r="HX89" s="54">
        <f t="shared" si="4503"/>
      </c>
      <c r="HY89" s="55">
        <f t="shared" ref="HY89:HY152" si="4522">IFERROR(
    IF(
        LEFT(VLOOKUP($B89,HX$4:HY$71,2,FALSE),1)="0",
        "",
        IF(
            LEFT(VLOOKUP($B89,HX$4:HY$71,2,FALSE),1)="講",
            "講習",
            IF(
                LEFT(VLOOKUP($B89,HX$4:HY$71,2,FALSE),1)="追",
                "追加",
                "通常"
            )
        )
    ),
    ""
)</f>
      </c>
      <c r="HZ89" s="54">
        <f t="shared" si="4503"/>
      </c>
      <c r="IA89" s="55">
        <f t="shared" ref="IA89:IA152" si="4523">IFERROR(
    IF(
        LEFT(VLOOKUP($B89,HZ$4:IA$71,2,FALSE),1)="0",
        "",
        IF(
            LEFT(VLOOKUP($B89,HZ$4:IA$71,2,FALSE),1)="講",
            "講習",
            IF(
                LEFT(VLOOKUP($B89,HZ$4:IA$71,2,FALSE),1)="追",
                "追加",
                "通常"
            )
        )
    ),
    ""
)</f>
      </c>
      <c r="IB89" s="54">
        <f t="shared" si="4503"/>
      </c>
      <c r="IC89" s="55">
        <f t="shared" ref="IC89:IC152" si="4524">IFERROR(
    IF(
        LEFT(VLOOKUP($B89,IB$4:IC$71,2,FALSE),1)="0",
        "",
        IF(
            LEFT(VLOOKUP($B89,IB$4:IC$71,2,FALSE),1)="講",
            "講習",
            IF(
                LEFT(VLOOKUP($B89,IB$4:IC$71,2,FALSE),1)="追",
                "追加",
                "通常"
            )
        )
    ),
    ""
)</f>
      </c>
      <c r="ID89" s="54">
        <f t="shared" si="4503"/>
      </c>
      <c r="IE89" s="55">
        <f t="shared" ref="IE89:IE152" si="4525">IFERROR(
    IF(
        LEFT(VLOOKUP($B89,ID$4:IE$71,2,FALSE),1)="0",
        "",
        IF(
            LEFT(VLOOKUP($B89,ID$4:IE$71,2,FALSE),1)="講",
            "講習",
            IF(
                LEFT(VLOOKUP($B89,ID$4:IE$71,2,FALSE),1)="追",
                "追加",
                "通常"
            )
        )
    ),
    ""
)</f>
      </c>
      <c r="IF89" s="54">
        <f t="shared" si="4503"/>
      </c>
      <c r="IG89" s="55">
        <f t="shared" ref="IG89:IG152" si="4526">IFERROR(
    IF(
        LEFT(VLOOKUP($B89,IF$4:IG$71,2,FALSE),1)="0",
        "",
        IF(
            LEFT(VLOOKUP($B89,IF$4:IG$71,2,FALSE),1)="講",
            "講習",
            IF(
                LEFT(VLOOKUP($B89,IF$4:IG$71,2,FALSE),1)="追",
                "追加",
                "通常"
            )
        )
    ),
    ""
)</f>
      </c>
      <c r="IH89" s="54">
        <f t="shared" si="4503"/>
      </c>
      <c r="II89" s="55">
        <f t="shared" ref="II89:II152" si="4527">IFERROR(
    IF(
        LEFT(VLOOKUP($B89,IH$4:II$71,2,FALSE),1)="0",
        "",
        IF(
            LEFT(VLOOKUP($B89,IH$4:II$71,2,FALSE),1)="講",
            "講習",
            IF(
                LEFT(VLOOKUP($B89,IH$4:II$71,2,FALSE),1)="追",
                "追加",
                "通常"
            )
        )
    ),
    ""
)</f>
      </c>
      <c r="IJ89" s="54">
        <f t="shared" si="4503"/>
      </c>
      <c r="IK89" s="55">
        <f t="shared" ref="IK89:IK152" si="4528">IFERROR(
    IF(
        LEFT(VLOOKUP($B89,IJ$4:IK$71,2,FALSE),1)="0",
        "",
        IF(
            LEFT(VLOOKUP($B89,IJ$4:IK$71,2,FALSE),1)="講",
            "講習",
            IF(
                LEFT(VLOOKUP($B89,IJ$4:IK$71,2,FALSE),1)="追",
                "追加",
                "通常"
            )
        )
    ),
    ""
)</f>
      </c>
      <c r="IL89" s="54">
        <f t="shared" si="4503"/>
      </c>
      <c r="IM89" s="55">
        <f t="shared" ref="IM89:IM152" si="4529">IFERROR(
    IF(
        LEFT(VLOOKUP($B89,IL$4:IM$71,2,FALSE),1)="0",
        "",
        IF(
            LEFT(VLOOKUP($B89,IL$4:IM$71,2,FALSE),1)="講",
            "講習",
            IF(
                LEFT(VLOOKUP($B89,IL$4:IM$71,2,FALSE),1)="追",
                "追加",
                "通常"
            )
        )
    ),
    ""
)</f>
      </c>
      <c r="IN89" s="54">
        <f t="shared" si="4503"/>
      </c>
      <c r="IO89" s="55">
        <f t="shared" ref="IO89:IO152" si="4530">IFERROR(
    IF(
        LEFT(VLOOKUP($B89,IN$4:IO$71,2,FALSE),1)="0",
        "",
        IF(
            LEFT(VLOOKUP($B89,IN$4:IO$71,2,FALSE),1)="講",
            "講習",
            IF(
                LEFT(VLOOKUP($B89,IN$4:IO$71,2,FALSE),1)="追",
                "追加",
                "通常"
            )
        )
    ),
    ""
)</f>
      </c>
      <c r="IP89" s="54">
        <f t="shared" si="4503"/>
      </c>
      <c r="IQ89" s="55">
        <f t="shared" ref="IQ89:IQ152" si="4531">IFERROR(
    IF(
        LEFT(VLOOKUP($B89,IP$4:IQ$71,2,FALSE),1)="0",
        "",
        IF(
            LEFT(VLOOKUP($B89,IP$4:IQ$71,2,FALSE),1)="講",
            "講習",
            IF(
                LEFT(VLOOKUP($B89,IP$4:IQ$71,2,FALSE),1)="追",
                "追加",
                "通常"
            )
        )
    ),
    ""
)</f>
      </c>
      <c r="IR89" s="54">
        <f t="shared" si="4503"/>
      </c>
      <c r="IS89" s="55">
        <f t="shared" ref="IS89:IS152" si="4532">IFERROR(
    IF(
        LEFT(VLOOKUP($B89,IR$4:IS$71,2,FALSE),1)="0",
        "",
        IF(
            LEFT(VLOOKUP($B89,IR$4:IS$71,2,FALSE),1)="講",
            "講習",
            IF(
                LEFT(VLOOKUP($B89,IR$4:IS$71,2,FALSE),1)="追",
                "追加",
                "通常"
            )
        )
    ),
    ""
)</f>
      </c>
      <c r="IT89" s="54">
        <f t="shared" si="4503"/>
      </c>
      <c r="IU89" s="55">
        <f t="shared" ref="IU89:IU152" si="4533">IFERROR(
    IF(
        LEFT(VLOOKUP($B89,IT$4:IU$71,2,FALSE),1)="0",
        "",
        IF(
            LEFT(VLOOKUP($B89,IT$4:IU$71,2,FALSE),1)="講",
            "講習",
            IF(
                LEFT(VLOOKUP($B89,IT$4:IU$71,2,FALSE),1)="追",
                "追加",
                "通常"
            )
        )
    ),
    ""
)</f>
      </c>
      <c r="IV89" s="54">
        <f t="shared" si="4503"/>
      </c>
      <c r="IW89" s="55">
        <f t="shared" ref="IW89:IW152" si="4534">IFERROR(
    IF(
        LEFT(VLOOKUP($B89,IV$4:IW$71,2,FALSE),1)="0",
        "",
        IF(
            LEFT(VLOOKUP($B89,IV$4:IW$71,2,FALSE),1)="講",
            "講習",
            IF(
                LEFT(VLOOKUP($B89,IV$4:IW$71,2,FALSE),1)="追",
                "追加",
                "通常"
            )
        )
    ),
    ""
)</f>
      </c>
      <c r="IX89" s="54">
        <f t="shared" si="4503"/>
      </c>
      <c r="IY89" s="55">
        <f t="shared" ref="IY89:IY152" si="4535">IFERROR(
    IF(
        LEFT(VLOOKUP($B89,IX$4:IY$71,2,FALSE),1)="0",
        "",
        IF(
            LEFT(VLOOKUP($B89,IX$4:IY$71,2,FALSE),1)="講",
            "講習",
            IF(
                LEFT(VLOOKUP($B89,IX$4:IY$71,2,FALSE),1)="追",
                "追加",
                "通常"
            )
        )
    ),
    ""
)</f>
      </c>
      <c r="IZ89" s="54">
        <f t="shared" ref="IZ89:JN104" si="4536">RIGHT(IFERROR(VLOOKUP($B89,IZ$4:JA$71,2,FALSE),""),2)</f>
      </c>
      <c r="JA89" s="55">
        <f t="shared" ref="JA89:JA152" si="4537">IFERROR(
    IF(
        LEFT(VLOOKUP($B89,IZ$4:JA$71,2,FALSE),1)="0",
        "",
        IF(
            LEFT(VLOOKUP($B89,IZ$4:JA$71,2,FALSE),1)="講",
            "講習",
            IF(
                LEFT(VLOOKUP($B89,IZ$4:JA$71,2,FALSE),1)="追",
                "追加",
                "通常"
            )
        )
    ),
    ""
)</f>
      </c>
      <c r="JB89" s="54">
        <f t="shared" si="4536"/>
      </c>
      <c r="JC89" s="55">
        <f t="shared" ref="JC89:JC152" si="4538">IFERROR(
    IF(
        LEFT(VLOOKUP($B89,JB$4:JC$71,2,FALSE),1)="0",
        "",
        IF(
            LEFT(VLOOKUP($B89,JB$4:JC$71,2,FALSE),1)="講",
            "講習",
            IF(
                LEFT(VLOOKUP($B89,JB$4:JC$71,2,FALSE),1)="追",
                "追加",
                "通常"
            )
        )
    ),
    ""
)</f>
      </c>
      <c r="JD89" s="54">
        <f t="shared" si="4536"/>
      </c>
      <c r="JE89" s="55">
        <f t="shared" ref="JE89:JE152" si="4539">IFERROR(
    IF(
        LEFT(VLOOKUP($B89,JD$4:JE$71,2,FALSE),1)="0",
        "",
        IF(
            LEFT(VLOOKUP($B89,JD$4:JE$71,2,FALSE),1)="講",
            "講習",
            IF(
                LEFT(VLOOKUP($B89,JD$4:JE$71,2,FALSE),1)="追",
                "追加",
                "通常"
            )
        )
    ),
    ""
)</f>
      </c>
      <c r="JF89" s="54">
        <f t="shared" si="4536"/>
      </c>
      <c r="JG89" s="55">
        <f t="shared" ref="JG89:JG152" si="4540">IFERROR(
    IF(
        LEFT(VLOOKUP($B89,JF$4:JG$71,2,FALSE),1)="0",
        "",
        IF(
            LEFT(VLOOKUP($B89,JF$4:JG$71,2,FALSE),1)="講",
            "講習",
            IF(
                LEFT(VLOOKUP($B89,JF$4:JG$71,2,FALSE),1)="追",
                "追加",
                "通常"
            )
        )
    ),
    ""
)</f>
      </c>
      <c r="JH89" s="54">
        <f t="shared" si="4536"/>
      </c>
      <c r="JI89" s="55">
        <f t="shared" ref="JI89:JI152" si="4541">IFERROR(
    IF(
        LEFT(VLOOKUP($B89,JH$4:JI$71,2,FALSE),1)="0",
        "",
        IF(
            LEFT(VLOOKUP($B89,JH$4:JI$71,2,FALSE),1)="講",
            "講習",
            IF(
                LEFT(VLOOKUP($B89,JH$4:JI$71,2,FALSE),1)="追",
                "追加",
                "通常"
            )
        )
    ),
    ""
)</f>
      </c>
      <c r="JJ89" s="54">
        <f t="shared" si="4536"/>
      </c>
      <c r="JK89" s="55">
        <f t="shared" ref="JK89:JK152" si="4542">IFERROR(
    IF(
        LEFT(VLOOKUP($B89,JJ$4:JK$71,2,FALSE),1)="0",
        "",
        IF(
            LEFT(VLOOKUP($B89,JJ$4:JK$71,2,FALSE),1)="講",
            "講習",
            IF(
                LEFT(VLOOKUP($B89,JJ$4:JK$71,2,FALSE),1)="追",
                "追加",
                "通常"
            )
        )
    ),
    ""
)</f>
      </c>
      <c r="JL89" s="54">
        <f t="shared" si="4536"/>
      </c>
      <c r="JM89" s="55">
        <f t="shared" si="267"/>
      </c>
      <c r="JN89" s="54">
        <f t="shared" si="4536"/>
      </c>
      <c r="JO89" s="55">
        <f t="shared" si="2602"/>
      </c>
      <c r="JP89" s="54">
        <f t="shared" si="4148"/>
      </c>
      <c r="JQ89" s="55">
        <f t="shared" si="2602"/>
      </c>
      <c r="JR89" s="54">
        <f t="shared" si="4148"/>
      </c>
      <c r="JS89" s="55">
        <f t="shared" si="2602"/>
      </c>
      <c r="JT89" s="54">
        <f t="shared" si="4148"/>
      </c>
      <c r="JU89" s="55">
        <f t="shared" si="2602"/>
      </c>
      <c r="JV89" s="54">
        <f t="shared" si="4148"/>
      </c>
      <c r="JW89" s="55">
        <f t="shared" si="2602"/>
      </c>
      <c r="JX89" s="54">
        <f t="shared" si="4148"/>
      </c>
      <c r="JY89" s="55">
        <f t="shared" si="2602"/>
      </c>
      <c r="JZ89" s="54">
        <f t="shared" si="4148"/>
      </c>
      <c r="KA89" s="55">
        <f t="shared" si="2602"/>
      </c>
      <c r="KB89" s="54">
        <f t="shared" si="4148"/>
      </c>
      <c r="KC89" s="55">
        <f t="shared" si="2602"/>
      </c>
      <c r="KD89" s="54">
        <f t="shared" si="4148"/>
      </c>
      <c r="KE89" s="55">
        <f t="shared" si="2602"/>
      </c>
      <c r="KF89" s="54">
        <f t="shared" si="4148"/>
      </c>
      <c r="KG89" s="55">
        <f t="shared" si="2602"/>
      </c>
      <c r="KH89" s="54">
        <f t="shared" si="4148"/>
      </c>
      <c r="KI89" s="55">
        <f t="shared" si="2602"/>
      </c>
      <c r="KJ89" s="54">
        <f t="shared" si="4148"/>
      </c>
      <c r="KK89" s="55">
        <f t="shared" si="2602"/>
      </c>
      <c r="KL89" s="54">
        <f t="shared" si="4148"/>
      </c>
      <c r="KM89" s="55">
        <f t="shared" si="2602"/>
      </c>
      <c r="KN89" s="54">
        <f t="shared" si="4148"/>
      </c>
      <c r="KO89" s="55">
        <f t="shared" si="2602"/>
      </c>
      <c r="KP89" s="54">
        <f t="shared" si="4148"/>
      </c>
      <c r="KQ89" s="55">
        <f t="shared" si="2602"/>
      </c>
      <c r="KR89" s="54">
        <f t="shared" si="4148"/>
      </c>
      <c r="KS89" s="55">
        <f t="shared" si="2602"/>
      </c>
      <c r="KT89" s="54">
        <f t="shared" si="4148"/>
      </c>
      <c r="KU89" s="55">
        <f t="shared" si="2602"/>
      </c>
      <c r="KV89" s="54">
        <f t="shared" si="4148"/>
      </c>
      <c r="KW89" s="55">
        <f t="shared" si="2602"/>
      </c>
      <c r="KX89" s="54">
        <f t="shared" si="4148"/>
      </c>
      <c r="KY89" s="55">
        <f t="shared" si="2602"/>
      </c>
      <c r="KZ89" s="54">
        <f t="shared" si="4148"/>
      </c>
      <c r="LA89" s="55">
        <f t="shared" si="2602"/>
      </c>
      <c r="LB89" s="54">
        <f t="shared" si="4148"/>
      </c>
      <c r="LC89" s="55">
        <f t="shared" si="2602"/>
      </c>
      <c r="LD89" s="54">
        <f t="shared" si="4148"/>
      </c>
      <c r="LE89" s="55">
        <f t="shared" si="2602"/>
      </c>
      <c r="LF89" s="54">
        <f t="shared" si="4148"/>
      </c>
      <c r="LG89" s="55">
        <f t="shared" si="2602"/>
      </c>
      <c r="LH89" s="54">
        <f t="shared" si="4148"/>
      </c>
      <c r="LI89" s="55">
        <f t="shared" si="2602"/>
      </c>
      <c r="LJ89" s="54">
        <f t="shared" si="4148"/>
      </c>
      <c r="LK89" s="55">
        <f t="shared" si="2602"/>
      </c>
      <c r="LL89" s="54">
        <f t="shared" si="4148"/>
      </c>
      <c r="LM89" s="55">
        <f t="shared" si="2602"/>
      </c>
      <c r="LN89" s="54">
        <f t="shared" si="4148"/>
      </c>
      <c r="LO89" s="55">
        <f t="shared" si="2602"/>
      </c>
      <c r="LP89" s="54">
        <f t="shared" si="4148"/>
      </c>
      <c r="LQ89" s="55">
        <f t="shared" si="2602"/>
      </c>
      <c r="LR89" s="54">
        <f t="shared" si="4148"/>
      </c>
      <c r="LS89" s="55">
        <f t="shared" si="2602"/>
      </c>
      <c r="LT89" s="54">
        <f t="shared" si="4148"/>
      </c>
      <c r="LU89" s="55">
        <f t="shared" si="2602"/>
      </c>
      <c r="LV89" s="54">
        <f t="shared" si="4148"/>
      </c>
      <c r="LW89" s="55">
        <f t="shared" si="2602"/>
      </c>
      <c r="LX89" s="54">
        <f t="shared" si="4148"/>
      </c>
      <c r="LY89" s="55">
        <f t="shared" ref="LY89:OI96" si="4543">IFERROR(
    IF(
        LEFT(VLOOKUP($B89,LX$4:LY$71,2,FALSE),1)="0",
        "",
        IF(
            LEFT(VLOOKUP($B89,LX$4:LY$71,2,FALSE),1)="講",
            "講習",
            IF(
                LEFT(VLOOKUP($B89,LX$4:LY$71,2,FALSE),1)="追",
                "追加",
                "通常"
            )
        )
    ),
    ""
)</f>
      </c>
      <c r="LZ89" s="54">
        <f t="shared" si="4148"/>
      </c>
      <c r="MA89" s="55">
        <f t="shared" si="4543"/>
      </c>
      <c r="MB89" s="54">
        <f t="shared" si="4180"/>
      </c>
      <c r="MC89" s="55">
        <f t="shared" si="4543"/>
      </c>
      <c r="MD89" s="54">
        <f t="shared" si="4180"/>
      </c>
      <c r="ME89" s="55">
        <f t="shared" si="4543"/>
      </c>
      <c r="MF89" s="54">
        <f t="shared" si="4180"/>
      </c>
      <c r="MG89" s="55">
        <f t="shared" si="4543"/>
      </c>
      <c r="MH89" s="54">
        <f t="shared" si="4180"/>
      </c>
      <c r="MI89" s="55">
        <f t="shared" si="4543"/>
      </c>
      <c r="MJ89" s="54">
        <f t="shared" si="4180"/>
      </c>
      <c r="MK89" s="55">
        <f t="shared" si="4543"/>
      </c>
      <c r="ML89" s="54">
        <f t="shared" si="4180"/>
      </c>
      <c r="MM89" s="55">
        <f t="shared" si="4543"/>
      </c>
      <c r="MN89" s="54">
        <f t="shared" si="4180"/>
      </c>
      <c r="MO89" s="55">
        <f t="shared" si="4543"/>
      </c>
      <c r="MP89" s="54">
        <f t="shared" si="4180"/>
      </c>
      <c r="MQ89" s="55">
        <f t="shared" si="4543"/>
      </c>
      <c r="MR89" s="54">
        <f t="shared" si="4180"/>
      </c>
      <c r="MS89" s="55">
        <f t="shared" si="4543"/>
      </c>
      <c r="MT89" s="54">
        <f t="shared" si="4180"/>
      </c>
      <c r="MU89" s="55">
        <f t="shared" si="4543"/>
      </c>
      <c r="MV89" s="54">
        <f t="shared" si="4180"/>
      </c>
      <c r="MW89" s="55">
        <f t="shared" si="4543"/>
      </c>
      <c r="MX89" s="54">
        <f t="shared" si="4180"/>
      </c>
      <c r="MY89" s="55">
        <f t="shared" si="4543"/>
      </c>
      <c r="MZ89" s="54">
        <f t="shared" si="4180"/>
      </c>
      <c r="NA89" s="55">
        <f t="shared" si="4543"/>
      </c>
      <c r="NB89" s="54">
        <f t="shared" si="4180"/>
      </c>
      <c r="NC89" s="55">
        <f t="shared" si="4543"/>
      </c>
      <c r="ND89" s="54">
        <f t="shared" si="4180"/>
      </c>
      <c r="NE89" s="55">
        <f t="shared" si="4543"/>
      </c>
      <c r="NF89" s="54">
        <f t="shared" si="4180"/>
      </c>
      <c r="NG89" s="55">
        <f t="shared" si="4543"/>
      </c>
      <c r="NH89" s="54">
        <f t="shared" si="4180"/>
      </c>
      <c r="NI89" s="55">
        <f t="shared" si="4543"/>
      </c>
      <c r="NJ89" s="54">
        <f t="shared" si="4180"/>
      </c>
      <c r="NK89" s="55">
        <f t="shared" si="4543"/>
      </c>
      <c r="NL89" s="54">
        <f t="shared" si="4180"/>
      </c>
      <c r="NM89" s="55">
        <f t="shared" si="4543"/>
      </c>
      <c r="NN89" s="54">
        <f t="shared" si="4180"/>
      </c>
      <c r="NO89" s="55">
        <f t="shared" si="4543"/>
      </c>
      <c r="NP89" s="54">
        <f t="shared" si="4180"/>
      </c>
      <c r="NQ89" s="55">
        <f t="shared" si="4543"/>
      </c>
      <c r="NR89" s="54">
        <f t="shared" si="4180"/>
      </c>
      <c r="NS89" s="55">
        <f t="shared" si="4543"/>
      </c>
      <c r="NT89" s="54">
        <f t="shared" si="4180"/>
      </c>
      <c r="NU89" s="55">
        <f t="shared" si="4543"/>
      </c>
      <c r="NV89" s="54">
        <f t="shared" si="4180"/>
      </c>
      <c r="NW89" s="55">
        <f t="shared" si="4543"/>
      </c>
      <c r="NX89" s="54">
        <f t="shared" si="4180"/>
      </c>
      <c r="NY89" s="55">
        <f t="shared" si="4543"/>
      </c>
      <c r="NZ89" s="54">
        <f t="shared" si="4180"/>
      </c>
      <c r="OA89" s="55">
        <f t="shared" si="4543"/>
      </c>
      <c r="OB89" s="54">
        <f t="shared" si="4180"/>
      </c>
      <c r="OC89" s="55">
        <f t="shared" si="4543"/>
      </c>
      <c r="OD89" s="54">
        <f t="shared" si="4180"/>
      </c>
      <c r="OE89" s="55">
        <f t="shared" si="4543"/>
      </c>
      <c r="OF89" s="54">
        <f t="shared" si="4180"/>
      </c>
      <c r="OG89" s="55">
        <f t="shared" si="4543"/>
      </c>
      <c r="OH89" s="54">
        <f t="shared" si="4180"/>
      </c>
      <c r="OI89" s="55">
        <f t="shared" si="4543"/>
      </c>
      <c r="OJ89" s="54">
        <f t="shared" si="4180"/>
      </c>
      <c r="OK89" s="55">
        <f t="shared" ref="OK89:QU96" si="4544">IFERROR(
    IF(
        LEFT(VLOOKUP($B89,OJ$4:OK$71,2,FALSE),1)="0",
        "",
        IF(
            LEFT(VLOOKUP($B89,OJ$4:OK$71,2,FALSE),1)="講",
            "講習",
            IF(
                LEFT(VLOOKUP($B89,OJ$4:OK$71,2,FALSE),1)="追",
                "追加",
                "通常"
            )
        )
    ),
    ""
)</f>
      </c>
      <c r="OL89" s="54">
        <f t="shared" si="4180"/>
      </c>
      <c r="OM89" s="55">
        <f t="shared" si="4544"/>
      </c>
      <c r="ON89" s="54">
        <f t="shared" si="4212"/>
      </c>
      <c r="OO89" s="55">
        <f t="shared" si="4544"/>
      </c>
      <c r="OP89" s="54">
        <f t="shared" si="4212"/>
      </c>
      <c r="OQ89" s="55">
        <f t="shared" si="4544"/>
      </c>
      <c r="OR89" s="54">
        <f t="shared" si="4212"/>
      </c>
      <c r="OS89" s="55">
        <f t="shared" si="4544"/>
      </c>
      <c r="OT89" s="54">
        <f t="shared" si="4212"/>
      </c>
      <c r="OU89" s="55">
        <f t="shared" si="4544"/>
      </c>
      <c r="OV89" s="54">
        <f t="shared" si="4212"/>
      </c>
      <c r="OW89" s="55">
        <f t="shared" si="4544"/>
      </c>
      <c r="OX89" s="54">
        <f t="shared" si="4212"/>
      </c>
      <c r="OY89" s="55">
        <f t="shared" si="4544"/>
      </c>
      <c r="OZ89" s="54">
        <f t="shared" si="4212"/>
      </c>
      <c r="PA89" s="55">
        <f t="shared" si="4544"/>
      </c>
      <c r="PB89" s="54">
        <f t="shared" si="4212"/>
      </c>
      <c r="PC89" s="55">
        <f t="shared" si="4544"/>
      </c>
      <c r="PD89" s="54">
        <f t="shared" si="4212"/>
      </c>
      <c r="PE89" s="55">
        <f t="shared" si="4544"/>
      </c>
      <c r="PF89" s="54">
        <f t="shared" si="4212"/>
      </c>
      <c r="PG89" s="55">
        <f t="shared" si="4544"/>
      </c>
      <c r="PH89" s="54">
        <f t="shared" si="4212"/>
      </c>
      <c r="PI89" s="55">
        <f t="shared" si="4544"/>
      </c>
      <c r="PJ89" s="54">
        <f t="shared" si="4212"/>
      </c>
      <c r="PK89" s="55">
        <f t="shared" si="4544"/>
      </c>
      <c r="PL89" s="54">
        <f t="shared" si="4212"/>
      </c>
      <c r="PM89" s="55">
        <f t="shared" si="4544"/>
      </c>
      <c r="PN89" s="54">
        <f t="shared" si="4212"/>
      </c>
      <c r="PO89" s="55">
        <f t="shared" si="4544"/>
      </c>
      <c r="PP89" s="54">
        <f t="shared" si="4212"/>
      </c>
      <c r="PQ89" s="55">
        <f t="shared" si="4544"/>
      </c>
      <c r="PR89" s="54">
        <f t="shared" si="4212"/>
      </c>
      <c r="PS89" s="55">
        <f t="shared" si="4544"/>
      </c>
      <c r="PT89" s="54">
        <f t="shared" si="4212"/>
      </c>
      <c r="PU89" s="55">
        <f t="shared" si="4544"/>
      </c>
      <c r="PV89" s="54">
        <f t="shared" si="4212"/>
      </c>
      <c r="PW89" s="55">
        <f t="shared" si="4544"/>
      </c>
      <c r="PX89" s="54">
        <f t="shared" si="4212"/>
      </c>
      <c r="PY89" s="55">
        <f t="shared" si="4544"/>
      </c>
      <c r="PZ89" s="54">
        <f t="shared" si="4212"/>
      </c>
      <c r="QA89" s="55">
        <f t="shared" si="4544"/>
      </c>
      <c r="QB89" s="54">
        <f t="shared" si="4212"/>
      </c>
      <c r="QC89" s="55">
        <f t="shared" si="4544"/>
      </c>
      <c r="QD89" s="54">
        <f t="shared" si="4212"/>
      </c>
      <c r="QE89" s="55">
        <f t="shared" si="4544"/>
      </c>
      <c r="QF89" s="54">
        <f t="shared" si="4212"/>
      </c>
      <c r="QG89" s="55">
        <f t="shared" si="4544"/>
      </c>
      <c r="QH89" s="54">
        <f t="shared" si="4212"/>
      </c>
      <c r="QI89" s="55">
        <f t="shared" si="4544"/>
      </c>
      <c r="QJ89" s="54">
        <f t="shared" si="4212"/>
      </c>
      <c r="QK89" s="55">
        <f t="shared" si="4544"/>
      </c>
      <c r="QL89" s="54">
        <f t="shared" si="4212"/>
      </c>
      <c r="QM89" s="55">
        <f t="shared" si="4544"/>
      </c>
      <c r="QN89" s="54">
        <f t="shared" si="4212"/>
      </c>
      <c r="QO89" s="55">
        <f t="shared" si="4544"/>
      </c>
      <c r="QP89" s="54">
        <f t="shared" si="4212"/>
      </c>
      <c r="QQ89" s="55">
        <f t="shared" si="4544"/>
      </c>
      <c r="QR89" s="54">
        <f t="shared" si="4212"/>
      </c>
      <c r="QS89" s="55">
        <f t="shared" si="4544"/>
      </c>
      <c r="QT89" s="54">
        <f t="shared" si="4212"/>
      </c>
      <c r="QU89" s="55">
        <f t="shared" si="4544"/>
      </c>
      <c r="QV89" s="54">
        <f t="shared" si="4212"/>
      </c>
      <c r="QW89" s="55">
        <f t="shared" si="4242"/>
      </c>
      <c r="QX89" s="54">
        <f t="shared" si="4212"/>
      </c>
      <c r="QY89" s="55">
        <f t="shared" si="4242"/>
      </c>
      <c r="QZ89" s="54">
        <f t="shared" si="4245"/>
      </c>
      <c r="RA89" s="55">
        <f t="shared" si="4242"/>
      </c>
      <c r="RB89" s="54">
        <f t="shared" si="4245"/>
      </c>
      <c r="RC89" s="55">
        <f t="shared" si="4242"/>
      </c>
      <c r="RD89" s="54">
        <f t="shared" si="4245"/>
      </c>
      <c r="RE89" s="55">
        <f t="shared" si="4242"/>
      </c>
      <c r="RF89" s="54">
        <f t="shared" si="4245"/>
      </c>
      <c r="RG89" s="55">
        <f t="shared" si="4242"/>
      </c>
      <c r="RH89" s="54">
        <f t="shared" si="4245"/>
      </c>
      <c r="RI89" s="55">
        <f t="shared" si="4242"/>
      </c>
      <c r="RJ89" s="54">
        <f t="shared" si="4245"/>
      </c>
      <c r="RK89" s="55">
        <f t="shared" si="4242"/>
      </c>
      <c r="RL89" s="54">
        <f t="shared" si="4245"/>
      </c>
      <c r="RM89" s="55">
        <f t="shared" si="4242"/>
      </c>
      <c r="RN89" s="54">
        <f t="shared" si="4245"/>
      </c>
      <c r="RO89" s="55">
        <f t="shared" si="4242"/>
      </c>
      <c r="RP89" s="54">
        <f t="shared" si="4245"/>
      </c>
      <c r="RQ89" s="55">
        <f t="shared" si="4242"/>
      </c>
      <c r="RR89" s="54">
        <f t="shared" si="4245"/>
      </c>
      <c r="RS89" s="55">
        <f t="shared" si="4242"/>
      </c>
      <c r="RT89" s="54">
        <f t="shared" si="4245"/>
      </c>
      <c r="RU89" s="55">
        <f t="shared" si="4242"/>
      </c>
      <c r="RV89" s="54">
        <f t="shared" si="4245"/>
      </c>
      <c r="RW89" s="55">
        <f t="shared" si="4242"/>
      </c>
      <c r="RX89" s="54">
        <f t="shared" si="4245"/>
      </c>
      <c r="RY89" s="55">
        <f t="shared" si="4242"/>
      </c>
      <c r="RZ89" s="54">
        <f t="shared" si="4245"/>
      </c>
      <c r="SA89" s="55">
        <f t="shared" si="4242"/>
      </c>
      <c r="SB89" s="54">
        <f t="shared" si="4245"/>
      </c>
      <c r="SC89" s="55">
        <f t="shared" si="4242"/>
      </c>
      <c r="SD89" s="54">
        <f t="shared" si="4245"/>
      </c>
      <c r="SE89" s="55">
        <f t="shared" si="4242"/>
      </c>
      <c r="SF89" s="54">
        <f t="shared" si="4245"/>
      </c>
      <c r="SG89" s="55">
        <f t="shared" si="4242"/>
      </c>
      <c r="SH89" s="54">
        <f t="shared" si="4245"/>
      </c>
      <c r="SI89" s="55">
        <f t="shared" si="4242"/>
      </c>
      <c r="SJ89" s="54">
        <f t="shared" si="4245"/>
      </c>
      <c r="SK89" s="55">
        <f t="shared" si="4242"/>
      </c>
      <c r="SL89" s="54">
        <f t="shared" si="4245"/>
      </c>
      <c r="SM89" s="55">
        <f t="shared" si="4242"/>
      </c>
      <c r="SN89" s="54">
        <f t="shared" si="4245"/>
      </c>
      <c r="SO89" s="55">
        <f t="shared" si="4242"/>
      </c>
      <c r="SP89" s="54">
        <f t="shared" si="4245"/>
      </c>
      <c r="SQ89" s="55">
        <f t="shared" si="4242"/>
      </c>
      <c r="SR89" s="54">
        <f t="shared" si="4245"/>
      </c>
      <c r="SS89" s="55">
        <f t="shared" si="4242"/>
      </c>
      <c r="ST89" s="54">
        <f t="shared" si="4245"/>
      </c>
      <c r="SU89" s="55">
        <f t="shared" si="4242"/>
      </c>
      <c r="SV89" s="54">
        <f t="shared" si="4245"/>
      </c>
      <c r="SW89" s="55">
        <f t="shared" si="4242"/>
      </c>
      <c r="SX89" s="54">
        <f t="shared" si="4245"/>
      </c>
      <c r="SY89" s="55">
        <f t="shared" si="4242"/>
      </c>
      <c r="SZ89" s="54">
        <f t="shared" si="4245"/>
      </c>
      <c r="TA89" s="55">
        <f t="shared" si="4242"/>
      </c>
      <c r="TB89" s="54">
        <f t="shared" si="4245"/>
      </c>
      <c r="TC89" s="55">
        <f t="shared" si="4242"/>
      </c>
      <c r="TD89" s="54">
        <f t="shared" si="4245"/>
      </c>
      <c r="TE89" s="55">
        <f t="shared" si="4242"/>
      </c>
      <c r="TF89" s="54">
        <f t="shared" si="4245"/>
      </c>
      <c r="TG89" s="55">
        <f t="shared" si="2445"/>
      </c>
      <c r="TH89" s="54">
        <f t="shared" si="4245"/>
      </c>
      <c r="TI89" s="55">
        <f t="shared" si="2445"/>
      </c>
      <c r="TJ89" s="54">
        <f t="shared" si="4245"/>
      </c>
      <c r="TK89" s="55">
        <f t="shared" si="2445"/>
      </c>
      <c r="TL89" s="54">
        <f t="shared" si="4277"/>
      </c>
      <c r="TM89" s="55">
        <f t="shared" si="2445"/>
      </c>
      <c r="TN89" s="54">
        <f t="shared" si="4277"/>
      </c>
      <c r="TO89" s="55">
        <f t="shared" si="2445"/>
      </c>
      <c r="TP89" s="54">
        <f t="shared" si="4277"/>
      </c>
      <c r="TQ89" s="55">
        <f t="shared" si="2445"/>
      </c>
      <c r="TR89" s="54">
        <f t="shared" si="4277"/>
      </c>
      <c r="TS89" s="55">
        <f t="shared" si="2445"/>
      </c>
      <c r="TT89" s="54">
        <f t="shared" si="4277"/>
      </c>
      <c r="TU89" s="55">
        <f t="shared" si="2445"/>
      </c>
      <c r="TV89" s="54">
        <f t="shared" si="4277"/>
      </c>
      <c r="TW89" s="55">
        <f t="shared" si="2445"/>
      </c>
      <c r="TX89" s="54">
        <f t="shared" si="4277"/>
      </c>
      <c r="TY89" s="55">
        <f t="shared" ref="TY89:WI98" si="4545">IFERROR(
    IF(
        LEFT(VLOOKUP($B89,TX$4:TY$71,2,FALSE),1)="0",
        "",
        IF(
            LEFT(VLOOKUP($B89,TX$4:TY$71,2,FALSE),1)="講",
            "講習",
            IF(
                LEFT(VLOOKUP($B89,TX$4:TY$71,2,FALSE),1)="追",
                "追加",
                "通常"
            )
        )
    ),
    ""
)</f>
      </c>
      <c r="TZ89" s="54">
        <f t="shared" si="4277"/>
      </c>
      <c r="UA89" s="55">
        <f t="shared" si="4545"/>
      </c>
      <c r="UB89" s="54">
        <f t="shared" si="4277"/>
      </c>
      <c r="UC89" s="55">
        <f t="shared" si="4545"/>
      </c>
      <c r="UD89" s="54">
        <f t="shared" si="4277"/>
      </c>
      <c r="UE89" s="55">
        <f t="shared" si="4545"/>
      </c>
      <c r="UF89" s="54">
        <f t="shared" si="4277"/>
      </c>
      <c r="UG89" s="55">
        <f t="shared" si="4545"/>
      </c>
      <c r="UH89" s="54">
        <f t="shared" si="4277"/>
      </c>
      <c r="UI89" s="55">
        <f t="shared" si="4545"/>
      </c>
      <c r="UJ89" s="54">
        <f t="shared" si="4277"/>
      </c>
      <c r="UK89" s="55">
        <f t="shared" si="4545"/>
      </c>
      <c r="UL89" s="54">
        <f t="shared" si="4277"/>
      </c>
      <c r="UM89" s="55">
        <f t="shared" si="4545"/>
      </c>
      <c r="UN89" s="54">
        <f t="shared" si="4277"/>
      </c>
      <c r="UO89" s="55">
        <f t="shared" si="4545"/>
      </c>
      <c r="UP89" s="54">
        <f t="shared" si="4277"/>
      </c>
      <c r="UQ89" s="55">
        <f t="shared" si="4545"/>
      </c>
      <c r="UR89" s="54">
        <f t="shared" si="4277"/>
      </c>
      <c r="US89" s="55">
        <f t="shared" si="4545"/>
      </c>
      <c r="UT89" s="54">
        <f t="shared" si="4277"/>
      </c>
      <c r="UU89" s="55">
        <f t="shared" si="4545"/>
      </c>
      <c r="UV89" s="54">
        <f t="shared" si="4277"/>
      </c>
      <c r="UW89" s="55">
        <f t="shared" si="4545"/>
      </c>
      <c r="UX89" s="54">
        <f t="shared" si="4277"/>
      </c>
      <c r="UY89" s="55">
        <f t="shared" si="4545"/>
      </c>
      <c r="UZ89" s="54">
        <f t="shared" si="4277"/>
      </c>
      <c r="VA89" s="55">
        <f t="shared" si="4545"/>
      </c>
      <c r="VB89" s="54">
        <f t="shared" si="4277"/>
      </c>
      <c r="VC89" s="55">
        <f t="shared" si="4545"/>
      </c>
      <c r="VD89" s="54">
        <f t="shared" si="4277"/>
      </c>
      <c r="VE89" s="55">
        <f t="shared" si="4545"/>
      </c>
      <c r="VF89" s="54">
        <f t="shared" si="4277"/>
      </c>
      <c r="VG89" s="55">
        <f t="shared" si="4545"/>
      </c>
      <c r="VH89" s="54">
        <f t="shared" si="4277"/>
      </c>
      <c r="VI89" s="55">
        <f t="shared" si="4545"/>
      </c>
      <c r="VJ89" s="54">
        <f t="shared" si="4277"/>
      </c>
      <c r="VK89" s="55">
        <f t="shared" si="4545"/>
      </c>
      <c r="VL89" s="54">
        <f t="shared" si="4277"/>
      </c>
      <c r="VM89" s="55">
        <f t="shared" si="4545"/>
      </c>
      <c r="VN89" s="54">
        <f t="shared" si="4277"/>
      </c>
      <c r="VO89" s="55">
        <f t="shared" si="4545"/>
      </c>
      <c r="VP89" s="54">
        <f t="shared" si="4277"/>
      </c>
      <c r="VQ89" s="55">
        <f t="shared" si="4545"/>
      </c>
      <c r="VR89" s="54">
        <f t="shared" si="4277"/>
      </c>
      <c r="VS89" s="55">
        <f t="shared" si="4545"/>
      </c>
      <c r="VT89" s="54">
        <f t="shared" si="4277"/>
      </c>
      <c r="VU89" s="55">
        <f t="shared" si="4545"/>
      </c>
      <c r="VV89" s="54">
        <f t="shared" si="4277"/>
      </c>
      <c r="VW89" s="55">
        <f t="shared" si="4545"/>
      </c>
      <c r="VX89" s="54">
        <f t="shared" si="4310"/>
      </c>
      <c r="VY89" s="55">
        <f t="shared" si="4545"/>
      </c>
      <c r="VZ89" s="54">
        <f t="shared" si="4310"/>
      </c>
      <c r="WA89" s="55">
        <f t="shared" si="4545"/>
      </c>
      <c r="WB89" s="54">
        <f t="shared" si="4310"/>
      </c>
      <c r="WC89" s="55">
        <f t="shared" si="4545"/>
      </c>
      <c r="WD89" s="54">
        <f t="shared" si="4310"/>
      </c>
      <c r="WE89" s="55">
        <f t="shared" si="4545"/>
      </c>
      <c r="WF89" s="54">
        <f t="shared" si="4310"/>
      </c>
      <c r="WG89" s="55">
        <f t="shared" si="4545"/>
      </c>
      <c r="WH89" s="54">
        <f t="shared" si="4310"/>
      </c>
      <c r="WI89" s="55">
        <f t="shared" si="4545"/>
      </c>
      <c r="WJ89" s="54">
        <f t="shared" si="4310"/>
      </c>
      <c r="WK89" s="55">
        <f t="shared" si="4290"/>
      </c>
      <c r="WL89" s="54">
        <f t="shared" si="4310"/>
      </c>
      <c r="WM89" s="55">
        <f t="shared" si="4290"/>
      </c>
      <c r="WN89" s="54">
        <f t="shared" si="4310"/>
      </c>
      <c r="WO89" s="55">
        <f t="shared" si="4290"/>
      </c>
      <c r="WP89" s="54">
        <f t="shared" si="4310"/>
      </c>
      <c r="WQ89" s="55">
        <f t="shared" si="4290"/>
      </c>
      <c r="WR89" s="54">
        <f t="shared" si="4310"/>
      </c>
      <c r="WS89" s="55">
        <f t="shared" si="4290"/>
      </c>
      <c r="WT89" s="54">
        <f t="shared" si="4310"/>
      </c>
      <c r="WU89" s="55">
        <f t="shared" si="4290"/>
      </c>
      <c r="WV89" s="54">
        <f t="shared" si="4310"/>
      </c>
      <c r="WW89" s="55">
        <f t="shared" si="2510"/>
      </c>
      <c r="WX89" s="54">
        <f t="shared" si="4310"/>
      </c>
      <c r="WY89" s="55">
        <f t="shared" si="2510"/>
      </c>
      <c r="WZ89" s="54">
        <f t="shared" si="4310"/>
      </c>
      <c r="XA89" s="55">
        <f t="shared" si="2510"/>
      </c>
      <c r="XB89" s="54">
        <f t="shared" si="4310"/>
      </c>
      <c r="XC89" s="55">
        <f t="shared" si="2510"/>
      </c>
      <c r="XD89" s="54">
        <f t="shared" si="4310"/>
      </c>
      <c r="XE89" s="55">
        <f t="shared" si="2510"/>
      </c>
      <c r="XF89" s="54">
        <f t="shared" si="4310"/>
      </c>
      <c r="XG89" s="55">
        <f t="shared" ref="XG89:ZQ96" si="4546">IFERROR(
    IF(
        LEFT(VLOOKUP($B89,XF$4:XG$71,2,FALSE),1)="0",
        "",
        IF(
            LEFT(VLOOKUP($B89,XF$4:XG$71,2,FALSE),1)="講",
            "講習",
            IF(
                LEFT(VLOOKUP($B89,XF$4:XG$71,2,FALSE),1)="追",
                "追加",
                "通常"
            )
        )
    ),
    ""
)</f>
      </c>
      <c r="XH89" s="54">
        <f t="shared" si="4310"/>
      </c>
      <c r="XI89" s="55">
        <f t="shared" si="4546"/>
      </c>
      <c r="XJ89" s="54">
        <f t="shared" si="4310"/>
      </c>
      <c r="XK89" s="55">
        <f t="shared" si="4546"/>
      </c>
      <c r="XL89" s="54">
        <f t="shared" si="4310"/>
      </c>
      <c r="XM89" s="55">
        <f t="shared" si="4546"/>
      </c>
      <c r="XN89" s="54">
        <f t="shared" si="4310"/>
      </c>
      <c r="XO89" s="55">
        <f t="shared" si="4546"/>
      </c>
      <c r="XP89" s="54">
        <f t="shared" si="4310"/>
      </c>
      <c r="XQ89" s="55">
        <f t="shared" si="4546"/>
      </c>
      <c r="XR89" s="54">
        <f t="shared" si="4310"/>
      </c>
      <c r="XS89" s="55">
        <f t="shared" si="4546"/>
      </c>
      <c r="XT89" s="54">
        <f t="shared" si="4310"/>
      </c>
      <c r="XU89" s="55">
        <f t="shared" si="4546"/>
      </c>
      <c r="XV89" s="54">
        <f t="shared" si="4310"/>
      </c>
      <c r="XW89" s="55">
        <f t="shared" si="4546"/>
      </c>
      <c r="XX89" s="54">
        <f t="shared" si="4310"/>
      </c>
      <c r="XY89" s="55">
        <f t="shared" si="4546"/>
      </c>
      <c r="XZ89" s="54">
        <f t="shared" si="4310"/>
      </c>
      <c r="YA89" s="55">
        <f t="shared" si="4546"/>
      </c>
      <c r="YB89" s="54">
        <f t="shared" si="4310"/>
      </c>
      <c r="YC89" s="55">
        <f t="shared" si="4546"/>
      </c>
      <c r="YD89" s="54">
        <f t="shared" si="4310"/>
      </c>
      <c r="YE89" s="55">
        <f t="shared" si="4546"/>
      </c>
      <c r="YF89" s="54">
        <f t="shared" si="4310"/>
      </c>
      <c r="YG89" s="55">
        <f t="shared" si="4546"/>
      </c>
      <c r="YH89" s="54">
        <f t="shared" si="4310"/>
      </c>
      <c r="YI89" s="55">
        <f t="shared" si="4546"/>
      </c>
      <c r="YJ89" s="54">
        <f t="shared" si="4342"/>
      </c>
      <c r="YK89" s="55">
        <f t="shared" si="4546"/>
      </c>
      <c r="YL89" s="54">
        <f t="shared" si="4342"/>
      </c>
      <c r="YM89" s="55">
        <f t="shared" si="4546"/>
      </c>
      <c r="YN89" s="54">
        <f t="shared" si="4342"/>
      </c>
      <c r="YO89" s="55">
        <f t="shared" si="4546"/>
      </c>
      <c r="YP89" s="54">
        <f t="shared" si="4342"/>
      </c>
      <c r="YQ89" s="55">
        <f t="shared" si="4546"/>
      </c>
      <c r="YR89" s="54">
        <f t="shared" si="4342"/>
      </c>
      <c r="YS89" s="55">
        <f t="shared" si="4546"/>
      </c>
      <c r="YT89" s="54">
        <f t="shared" si="4342"/>
      </c>
      <c r="YU89" s="55">
        <f t="shared" si="4546"/>
      </c>
      <c r="YV89" s="54">
        <f t="shared" si="4342"/>
      </c>
      <c r="YW89" s="55">
        <f t="shared" si="4546"/>
      </c>
      <c r="YX89" s="54">
        <f t="shared" si="4342"/>
      </c>
      <c r="YY89" s="55">
        <f t="shared" si="4546"/>
      </c>
      <c r="YZ89" s="54">
        <f t="shared" si="4342"/>
      </c>
      <c r="ZA89" s="55">
        <f t="shared" si="4546"/>
      </c>
      <c r="ZB89" s="54">
        <f t="shared" si="4342"/>
      </c>
      <c r="ZC89" s="55">
        <f t="shared" si="4546"/>
      </c>
      <c r="ZD89" s="54">
        <f t="shared" si="4342"/>
      </c>
      <c r="ZE89" s="55">
        <f t="shared" si="4546"/>
      </c>
      <c r="ZF89" s="54">
        <f t="shared" si="4342"/>
      </c>
      <c r="ZG89" s="55">
        <f t="shared" si="4546"/>
      </c>
      <c r="ZH89" s="54">
        <f t="shared" si="4342"/>
      </c>
      <c r="ZI89" s="55">
        <f t="shared" si="4546"/>
      </c>
      <c r="ZJ89" s="54">
        <f t="shared" si="4342"/>
      </c>
      <c r="ZK89" s="55">
        <f t="shared" si="4546"/>
      </c>
      <c r="ZL89" s="54">
        <f t="shared" si="4342"/>
      </c>
      <c r="ZM89" s="55">
        <f t="shared" si="4546"/>
      </c>
      <c r="ZN89" s="54">
        <f t="shared" si="4342"/>
      </c>
      <c r="ZO89" s="55">
        <f t="shared" si="4546"/>
      </c>
      <c r="ZP89" s="54">
        <f t="shared" si="4342"/>
      </c>
      <c r="ZQ89" s="55">
        <f t="shared" si="4546"/>
      </c>
      <c r="ZR89" s="54">
        <f t="shared" si="4342"/>
      </c>
      <c r="ZS89" s="55">
        <f t="shared" si="4355"/>
      </c>
      <c r="ZT89" s="54">
        <f t="shared" si="4342"/>
      </c>
      <c r="ZU89" s="55">
        <f t="shared" si="4355"/>
      </c>
      <c r="ZV89" s="54">
        <f t="shared" si="4342"/>
      </c>
      <c r="ZW89" s="55">
        <f t="shared" si="4355"/>
      </c>
      <c r="ZX89" s="54">
        <f t="shared" si="4342"/>
      </c>
      <c r="ZY89" s="55">
        <f t="shared" si="4355"/>
      </c>
      <c r="ZZ89" s="54">
        <f t="shared" si="4342"/>
      </c>
      <c r="AAA89" s="55">
        <f t="shared" si="4355"/>
      </c>
      <c r="AAB89" s="54">
        <f t="shared" si="4342"/>
      </c>
      <c r="AAC89" s="55">
        <f t="shared" si="4355"/>
      </c>
      <c r="AAD89" s="54">
        <f t="shared" si="4342"/>
      </c>
      <c r="AAE89" s="55">
        <f t="shared" si="4355"/>
      </c>
      <c r="AAF89" s="54">
        <f t="shared" si="4342"/>
      </c>
      <c r="AAG89" s="55">
        <f t="shared" si="4355"/>
      </c>
      <c r="AAH89" s="54">
        <f t="shared" si="4342"/>
      </c>
      <c r="AAI89" s="55">
        <f t="shared" si="4355"/>
      </c>
      <c r="AAJ89" s="54">
        <f t="shared" si="4342"/>
      </c>
      <c r="AAK89" s="55">
        <f t="shared" si="4355"/>
      </c>
      <c r="AAL89" s="54">
        <f t="shared" si="4342"/>
      </c>
      <c r="AAM89" s="55">
        <f t="shared" si="4355"/>
      </c>
      <c r="AAN89" s="54">
        <f t="shared" si="4342"/>
      </c>
      <c r="AAO89" s="55">
        <f t="shared" si="4355"/>
      </c>
      <c r="AAP89" s="54">
        <f t="shared" si="4342"/>
      </c>
      <c r="AAQ89" s="55">
        <f t="shared" si="4355"/>
      </c>
      <c r="AAR89" s="54">
        <f t="shared" si="4342"/>
      </c>
      <c r="AAS89" s="55">
        <f t="shared" si="4355"/>
      </c>
      <c r="AAT89" s="54">
        <f t="shared" si="4342"/>
      </c>
      <c r="AAU89" s="55">
        <f t="shared" si="4355"/>
      </c>
      <c r="AAV89" s="54">
        <f t="shared" si="4375"/>
      </c>
      <c r="AAW89" s="55">
        <f t="shared" si="4355"/>
      </c>
      <c r="AAX89" s="54">
        <f t="shared" si="4375"/>
      </c>
      <c r="AAY89" s="55">
        <f t="shared" si="4355"/>
      </c>
      <c r="AAZ89" s="54">
        <f t="shared" si="4375"/>
      </c>
      <c r="ABA89" s="55">
        <f t="shared" si="4355"/>
      </c>
      <c r="ABB89" s="54">
        <f t="shared" si="4375"/>
      </c>
      <c r="ABC89" s="55">
        <f t="shared" si="4355"/>
      </c>
      <c r="ABD89" s="54">
        <f t="shared" si="4375"/>
      </c>
      <c r="ABE89" s="55">
        <f t="shared" si="4355"/>
      </c>
      <c r="ABF89" s="54">
        <f t="shared" si="4375"/>
      </c>
      <c r="ABG89" s="55">
        <f t="shared" si="4355"/>
      </c>
      <c r="ABH89" s="54">
        <f t="shared" si="4375"/>
      </c>
      <c r="ABI89" s="55">
        <f t="shared" si="4355"/>
      </c>
      <c r="ABJ89" s="54">
        <f t="shared" si="4375"/>
      </c>
      <c r="ABK89" s="55">
        <f t="shared" si="4355"/>
      </c>
      <c r="ABL89" s="54">
        <f t="shared" si="4375"/>
      </c>
      <c r="ABM89" s="55">
        <f t="shared" si="4355"/>
      </c>
      <c r="ABN89" s="54">
        <f t="shared" si="4375"/>
      </c>
      <c r="ABO89" s="55">
        <f t="shared" si="4355"/>
      </c>
      <c r="ABP89" s="54">
        <f t="shared" si="4375"/>
      </c>
      <c r="ABQ89" s="55">
        <f t="shared" si="4355"/>
      </c>
      <c r="ABR89" s="54">
        <f t="shared" si="4375"/>
      </c>
      <c r="ABS89" s="55">
        <f t="shared" si="4355"/>
      </c>
      <c r="ABT89" s="54">
        <f t="shared" si="4375"/>
      </c>
      <c r="ABU89" s="55">
        <f t="shared" si="3093"/>
      </c>
      <c r="ABV89" s="54">
        <f t="shared" si="4375"/>
      </c>
      <c r="ABW89" s="55">
        <f t="shared" si="3093"/>
      </c>
      <c r="ABX89" s="54">
        <f t="shared" si="4375"/>
      </c>
      <c r="ABY89" s="55">
        <f t="shared" si="3093"/>
      </c>
      <c r="ABZ89" s="54">
        <f t="shared" si="4375"/>
      </c>
      <c r="ACA89" s="55">
        <f t="shared" si="3093"/>
      </c>
      <c r="ACB89" s="54">
        <f t="shared" si="4375"/>
      </c>
      <c r="ACC89" s="55">
        <f t="shared" si="3093"/>
      </c>
      <c r="ACD89" s="54">
        <f t="shared" si="4375"/>
      </c>
      <c r="ACE89" s="55">
        <f t="shared" si="3093"/>
      </c>
      <c r="ACF89" s="54">
        <f t="shared" si="4375"/>
      </c>
      <c r="ACG89" s="55">
        <f t="shared" si="3093"/>
      </c>
      <c r="ACH89" s="54">
        <f t="shared" si="4375"/>
      </c>
      <c r="ACI89" s="55">
        <f t="shared" si="3093"/>
      </c>
      <c r="ACJ89" s="54">
        <f t="shared" si="4375"/>
      </c>
      <c r="ACK89" s="55">
        <f t="shared" si="3093"/>
      </c>
      <c r="ACL89" s="54">
        <f t="shared" si="4375"/>
      </c>
      <c r="ACM89" s="55">
        <f t="shared" si="3093"/>
      </c>
      <c r="ACN89" s="54">
        <f t="shared" si="4375"/>
      </c>
      <c r="ACO89" s="55">
        <f t="shared" si="3093"/>
      </c>
      <c r="ACP89" s="54">
        <f t="shared" si="4375"/>
      </c>
      <c r="ACQ89" s="55">
        <f t="shared" si="3093"/>
      </c>
      <c r="ACR89" s="54">
        <f t="shared" si="4375"/>
      </c>
      <c r="ACS89" s="55">
        <f t="shared" si="3093"/>
      </c>
      <c r="ACT89" s="54">
        <f t="shared" si="4375"/>
      </c>
      <c r="ACU89" s="55">
        <f t="shared" si="3093"/>
      </c>
      <c r="ACV89" s="54">
        <f t="shared" si="4375"/>
      </c>
      <c r="ACW89" s="55">
        <f t="shared" si="3093"/>
      </c>
      <c r="ACX89" s="54">
        <f t="shared" si="4375"/>
      </c>
      <c r="ACY89" s="55">
        <f t="shared" si="3093"/>
      </c>
      <c r="ACZ89" s="54">
        <f t="shared" si="4375"/>
      </c>
      <c r="ADA89" s="55">
        <f t="shared" si="3093"/>
      </c>
      <c r="ADB89" s="54">
        <f t="shared" si="4375"/>
      </c>
      <c r="ADC89" s="55">
        <f t="shared" si="3093"/>
      </c>
      <c r="ADD89" s="54">
        <f t="shared" si="4375"/>
      </c>
      <c r="ADE89" s="55">
        <f t="shared" si="3093"/>
      </c>
      <c r="ADF89" s="54">
        <f t="shared" si="4375"/>
      </c>
      <c r="ADG89" s="55">
        <f t="shared" si="3093"/>
      </c>
    </row>
    <row r="90" spans="1:787" ht="20.25" hidden="1" customHeight="1">
      <c r="A90" s="112">
        <v>18</v>
      </c>
      <c r="B90" s="115">
        <f>学年と名前を結合するシート!D19</f>
      </c>
      <c r="C90" s="113"/>
      <c r="D90" s="54">
        <f t="shared" si="533"/>
      </c>
      <c r="E90" s="55">
        <f t="shared" si="534"/>
      </c>
      <c r="F90" s="54">
        <f t="shared" si="2860"/>
      </c>
      <c r="G90" s="55">
        <f t="shared" si="4407"/>
      </c>
      <c r="H90" s="54">
        <f t="shared" si="2860"/>
      </c>
      <c r="I90" s="55">
        <f t="shared" si="4408"/>
      </c>
      <c r="J90" s="54">
        <f t="shared" si="2860"/>
      </c>
      <c r="K90" s="55">
        <f t="shared" si="4409"/>
      </c>
      <c r="L90" s="54">
        <f t="shared" si="2860"/>
      </c>
      <c r="M90" s="55">
        <f t="shared" si="4410"/>
      </c>
      <c r="N90" s="54">
        <f t="shared" si="2860"/>
      </c>
      <c r="O90" s="55">
        <f t="shared" si="4411"/>
      </c>
      <c r="P90" s="54">
        <f t="shared" si="2860"/>
      </c>
      <c r="Q90" s="55">
        <f t="shared" si="4412"/>
      </c>
      <c r="R90" s="54">
        <f t="shared" si="2860"/>
      </c>
      <c r="S90" s="55">
        <f t="shared" si="4413"/>
      </c>
      <c r="T90" s="54">
        <f t="shared" si="2860"/>
      </c>
      <c r="U90" s="55">
        <f t="shared" si="4414"/>
      </c>
      <c r="V90" s="54">
        <f t="shared" si="2860"/>
      </c>
      <c r="W90" s="55">
        <f t="shared" si="4415"/>
      </c>
      <c r="X90" s="54">
        <f t="shared" si="2860"/>
      </c>
      <c r="Y90" s="55">
        <f t="shared" si="4416"/>
      </c>
      <c r="Z90" s="54">
        <f t="shared" si="2860"/>
      </c>
      <c r="AA90" s="55">
        <f t="shared" si="4417"/>
      </c>
      <c r="AB90" s="54">
        <f t="shared" si="2860"/>
      </c>
      <c r="AC90" s="55">
        <f t="shared" si="4418"/>
      </c>
      <c r="AD90" s="54">
        <f t="shared" si="2860"/>
      </c>
      <c r="AE90" s="55">
        <f t="shared" si="4419"/>
      </c>
      <c r="AF90" s="54">
        <f t="shared" si="2860"/>
      </c>
      <c r="AG90" s="55">
        <f t="shared" si="4420"/>
      </c>
      <c r="AH90" s="54">
        <f t="shared" si="2860"/>
      </c>
      <c r="AI90" s="55">
        <f t="shared" si="4421"/>
      </c>
      <c r="AJ90" s="54">
        <f t="shared" si="2860"/>
      </c>
      <c r="AK90" s="55">
        <f t="shared" si="4422"/>
      </c>
      <c r="AL90" s="54">
        <f t="shared" si="2860"/>
      </c>
      <c r="AM90" s="55">
        <f t="shared" si="4423"/>
      </c>
      <c r="AN90" s="54">
        <f t="shared" si="2860"/>
      </c>
      <c r="AO90" s="55">
        <f t="shared" si="4424"/>
      </c>
      <c r="AP90" s="54">
        <f t="shared" si="2860"/>
      </c>
      <c r="AQ90" s="55">
        <f t="shared" si="4425"/>
      </c>
      <c r="AR90" s="54">
        <f t="shared" si="2860"/>
      </c>
      <c r="AS90" s="55">
        <f t="shared" si="4426"/>
      </c>
      <c r="AT90" s="54">
        <f t="shared" si="2860"/>
      </c>
      <c r="AU90" s="55">
        <f t="shared" si="4427"/>
      </c>
      <c r="AV90" s="54">
        <f t="shared" si="2860"/>
      </c>
      <c r="AW90" s="55">
        <f t="shared" si="4428"/>
      </c>
      <c r="AX90" s="54">
        <f t="shared" si="2860"/>
      </c>
      <c r="AY90" s="55">
        <f t="shared" si="4429"/>
      </c>
      <c r="AZ90" s="54">
        <f t="shared" si="2860"/>
      </c>
      <c r="BA90" s="55">
        <f t="shared" si="4430"/>
      </c>
      <c r="BB90" s="54">
        <f t="shared" si="2860"/>
      </c>
      <c r="BC90" s="55">
        <f t="shared" si="4431"/>
      </c>
      <c r="BD90" s="54">
        <f t="shared" si="2860"/>
      </c>
      <c r="BE90" s="55">
        <f t="shared" si="4432"/>
      </c>
      <c r="BF90" s="54">
        <f t="shared" si="2860"/>
      </c>
      <c r="BG90" s="55">
        <f t="shared" si="4433"/>
      </c>
      <c r="BH90" s="54">
        <f t="shared" si="2860"/>
      </c>
      <c r="BI90" s="55">
        <f t="shared" si="4434"/>
      </c>
      <c r="BJ90" s="54">
        <f t="shared" si="2860"/>
      </c>
      <c r="BK90" s="55">
        <f t="shared" si="4435"/>
      </c>
      <c r="BL90" s="54">
        <f t="shared" si="2860"/>
      </c>
      <c r="BM90" s="55">
        <f t="shared" si="4436"/>
      </c>
      <c r="BN90" s="54">
        <f t="shared" si="2860"/>
      </c>
      <c r="BO90" s="55">
        <f t="shared" si="4437"/>
      </c>
      <c r="BP90" s="54">
        <f t="shared" ref="BP90:DZ97" si="4547">RIGHT(IFERROR(VLOOKUP($B90,BP$4:BQ$71,2,FALSE),""),2)</f>
      </c>
      <c r="BQ90" s="55">
        <f t="shared" si="4438"/>
      </c>
      <c r="BR90" s="54">
        <f t="shared" si="4547"/>
      </c>
      <c r="BS90" s="55">
        <f t="shared" si="4439"/>
      </c>
      <c r="BT90" s="54">
        <f t="shared" si="4547"/>
      </c>
      <c r="BU90" s="55">
        <f t="shared" si="4440"/>
      </c>
      <c r="BV90" s="54">
        <f t="shared" si="4547"/>
      </c>
      <c r="BW90" s="55">
        <f t="shared" si="4441"/>
      </c>
      <c r="BX90" s="54">
        <f t="shared" si="4547"/>
      </c>
      <c r="BY90" s="55">
        <f t="shared" si="4442"/>
      </c>
      <c r="BZ90" s="54">
        <f t="shared" si="4547"/>
      </c>
      <c r="CA90" s="55">
        <f t="shared" si="4443"/>
      </c>
      <c r="CB90" s="54">
        <f t="shared" si="4547"/>
      </c>
      <c r="CC90" s="55">
        <f t="shared" si="4444"/>
      </c>
      <c r="CD90" s="54">
        <f t="shared" si="4547"/>
      </c>
      <c r="CE90" s="55">
        <f t="shared" si="4445"/>
      </c>
      <c r="CF90" s="54">
        <f t="shared" si="4547"/>
      </c>
      <c r="CG90" s="55">
        <f t="shared" si="4446"/>
      </c>
      <c r="CH90" s="54">
        <f t="shared" si="4547"/>
      </c>
      <c r="CI90" s="55">
        <f t="shared" si="4447"/>
      </c>
      <c r="CJ90" s="54">
        <f t="shared" si="4547"/>
      </c>
      <c r="CK90" s="55">
        <f t="shared" si="4448"/>
      </c>
      <c r="CL90" s="54">
        <f t="shared" si="4547"/>
      </c>
      <c r="CM90" s="55">
        <f t="shared" si="4449"/>
      </c>
      <c r="CN90" s="54">
        <f t="shared" si="4547"/>
      </c>
      <c r="CO90" s="55">
        <f t="shared" si="4450"/>
      </c>
      <c r="CP90" s="54">
        <f t="shared" si="4547"/>
      </c>
      <c r="CQ90" s="55">
        <f t="shared" si="4451"/>
      </c>
      <c r="CR90" s="54">
        <f t="shared" si="4547"/>
      </c>
      <c r="CS90" s="55">
        <f t="shared" si="4452"/>
      </c>
      <c r="CT90" s="54">
        <f t="shared" si="4547"/>
      </c>
      <c r="CU90" s="55">
        <f t="shared" si="4453"/>
      </c>
      <c r="CV90" s="54">
        <f t="shared" si="4547"/>
      </c>
      <c r="CW90" s="55">
        <f t="shared" si="4454"/>
      </c>
      <c r="CX90" s="54">
        <f t="shared" si="4547"/>
      </c>
      <c r="CY90" s="55">
        <f t="shared" si="4455"/>
      </c>
      <c r="CZ90" s="54">
        <f t="shared" si="4547"/>
      </c>
      <c r="DA90" s="55">
        <f t="shared" si="4456"/>
      </c>
      <c r="DB90" s="54">
        <f t="shared" si="4547"/>
      </c>
      <c r="DC90" s="55">
        <f t="shared" si="4457"/>
      </c>
      <c r="DD90" s="54">
        <f t="shared" si="4547"/>
      </c>
      <c r="DE90" s="55">
        <f t="shared" si="4458"/>
      </c>
      <c r="DF90" s="54">
        <f t="shared" si="4547"/>
      </c>
      <c r="DG90" s="55">
        <f t="shared" si="4459"/>
      </c>
      <c r="DH90" s="54">
        <f t="shared" si="4547"/>
      </c>
      <c r="DI90" s="55">
        <f t="shared" si="4460"/>
      </c>
      <c r="DJ90" s="54">
        <f t="shared" si="4547"/>
      </c>
      <c r="DK90" s="55">
        <f t="shared" si="4461"/>
      </c>
      <c r="DL90" s="54">
        <f t="shared" si="4547"/>
      </c>
      <c r="DM90" s="55">
        <f t="shared" si="4462"/>
      </c>
      <c r="DN90" s="54">
        <f t="shared" si="4547"/>
      </c>
      <c r="DO90" s="55">
        <f t="shared" si="4463"/>
      </c>
      <c r="DP90" s="54">
        <f t="shared" si="4547"/>
      </c>
      <c r="DQ90" s="55">
        <f t="shared" si="4464"/>
      </c>
      <c r="DR90" s="54">
        <f t="shared" si="4547"/>
      </c>
      <c r="DS90" s="55">
        <f t="shared" si="4465"/>
      </c>
      <c r="DT90" s="54">
        <f t="shared" si="4547"/>
      </c>
      <c r="DU90" s="55">
        <f t="shared" si="4466"/>
      </c>
      <c r="DV90" s="54">
        <f t="shared" si="4547"/>
      </c>
      <c r="DW90" s="55">
        <f t="shared" si="4467"/>
      </c>
      <c r="DX90" s="54">
        <f t="shared" si="4547"/>
      </c>
      <c r="DY90" s="55">
        <f t="shared" si="4468"/>
      </c>
      <c r="DZ90" s="54">
        <f t="shared" si="4547"/>
      </c>
      <c r="EA90" s="55">
        <f t="shared" si="4469"/>
      </c>
      <c r="EB90" s="54">
        <f t="shared" si="4470"/>
      </c>
      <c r="EC90" s="55">
        <f t="shared" si="4471"/>
      </c>
      <c r="ED90" s="54">
        <f t="shared" si="4470"/>
      </c>
      <c r="EE90" s="55">
        <f t="shared" si="4472"/>
      </c>
      <c r="EF90" s="54">
        <f t="shared" si="4470"/>
      </c>
      <c r="EG90" s="55">
        <f t="shared" si="4473"/>
      </c>
      <c r="EH90" s="54">
        <f t="shared" si="4470"/>
      </c>
      <c r="EI90" s="55">
        <f t="shared" si="4474"/>
      </c>
      <c r="EJ90" s="54">
        <f t="shared" si="4470"/>
      </c>
      <c r="EK90" s="55">
        <f t="shared" si="4475"/>
      </c>
      <c r="EL90" s="54">
        <f t="shared" si="4470"/>
      </c>
      <c r="EM90" s="55">
        <f t="shared" si="4476"/>
      </c>
      <c r="EN90" s="54">
        <f t="shared" si="4470"/>
      </c>
      <c r="EO90" s="55">
        <f t="shared" si="4477"/>
      </c>
      <c r="EP90" s="54">
        <f t="shared" si="4470"/>
      </c>
      <c r="EQ90" s="55">
        <f t="shared" si="4478"/>
      </c>
      <c r="ER90" s="54">
        <f t="shared" si="4470"/>
      </c>
      <c r="ES90" s="55">
        <f t="shared" si="4479"/>
      </c>
      <c r="ET90" s="54">
        <f t="shared" si="4470"/>
      </c>
      <c r="EU90" s="55">
        <f t="shared" si="4480"/>
      </c>
      <c r="EV90" s="54">
        <f t="shared" si="4470"/>
      </c>
      <c r="EW90" s="55">
        <f t="shared" si="4481"/>
      </c>
      <c r="EX90" s="54">
        <f t="shared" si="4470"/>
      </c>
      <c r="EY90" s="55">
        <f t="shared" si="4482"/>
      </c>
      <c r="EZ90" s="54">
        <f t="shared" si="4470"/>
      </c>
      <c r="FA90" s="55">
        <f t="shared" si="4483"/>
      </c>
      <c r="FB90" s="54">
        <f t="shared" si="4470"/>
      </c>
      <c r="FC90" s="55">
        <f t="shared" si="4484"/>
      </c>
      <c r="FD90" s="54">
        <f t="shared" si="4470"/>
      </c>
      <c r="FE90" s="55">
        <f t="shared" si="4485"/>
      </c>
      <c r="FF90" s="54">
        <f t="shared" si="4470"/>
      </c>
      <c r="FG90" s="55">
        <f t="shared" si="4486"/>
      </c>
      <c r="FH90" s="54">
        <f t="shared" si="4470"/>
      </c>
      <c r="FI90" s="55">
        <f t="shared" si="4487"/>
      </c>
      <c r="FJ90" s="54">
        <f t="shared" si="4470"/>
      </c>
      <c r="FK90" s="55">
        <f t="shared" si="4488"/>
      </c>
      <c r="FL90" s="54">
        <f t="shared" si="4470"/>
      </c>
      <c r="FM90" s="55">
        <f t="shared" si="4489"/>
      </c>
      <c r="FN90" s="54">
        <f t="shared" si="4470"/>
      </c>
      <c r="FO90" s="55">
        <f t="shared" si="4490"/>
      </c>
      <c r="FP90" s="54">
        <f t="shared" si="4470"/>
      </c>
      <c r="FQ90" s="55">
        <f t="shared" si="4491"/>
      </c>
      <c r="FR90" s="54">
        <f t="shared" si="4470"/>
      </c>
      <c r="FS90" s="55">
        <f t="shared" si="4492"/>
      </c>
      <c r="FT90" s="54">
        <f t="shared" si="4470"/>
      </c>
      <c r="FU90" s="55">
        <f t="shared" si="4493"/>
      </c>
      <c r="FV90" s="54">
        <f t="shared" si="4470"/>
      </c>
      <c r="FW90" s="55">
        <f t="shared" si="4494"/>
      </c>
      <c r="FX90" s="54">
        <f t="shared" si="4470"/>
      </c>
      <c r="FY90" s="55">
        <f t="shared" si="4495"/>
      </c>
      <c r="FZ90" s="54">
        <f t="shared" si="4470"/>
      </c>
      <c r="GA90" s="55">
        <f t="shared" si="4496"/>
      </c>
      <c r="GB90" s="54">
        <f t="shared" si="4470"/>
      </c>
      <c r="GC90" s="55">
        <f t="shared" si="4497"/>
      </c>
      <c r="GD90" s="54">
        <f t="shared" si="4470"/>
      </c>
      <c r="GE90" s="55">
        <f t="shared" si="4498"/>
      </c>
      <c r="GF90" s="54">
        <f t="shared" si="4470"/>
      </c>
      <c r="GG90" s="55">
        <f t="shared" si="4499"/>
      </c>
      <c r="GH90" s="54">
        <f t="shared" si="4470"/>
      </c>
      <c r="GI90" s="55">
        <f t="shared" si="4500"/>
      </c>
      <c r="GJ90" s="54">
        <f t="shared" si="4470"/>
      </c>
      <c r="GK90" s="55">
        <f t="shared" si="4501"/>
      </c>
      <c r="GL90" s="54">
        <f t="shared" si="4470"/>
      </c>
      <c r="GM90" s="55">
        <f t="shared" si="4502"/>
      </c>
      <c r="GN90" s="54">
        <f t="shared" si="4503"/>
      </c>
      <c r="GO90" s="55">
        <f t="shared" si="4504"/>
      </c>
      <c r="GP90" s="54">
        <f t="shared" si="4503"/>
      </c>
      <c r="GQ90" s="55">
        <f t="shared" si="4505"/>
      </c>
      <c r="GR90" s="54">
        <f t="shared" si="4503"/>
      </c>
      <c r="GS90" s="55">
        <f t="shared" si="4506"/>
      </c>
      <c r="GT90" s="54">
        <f t="shared" si="4503"/>
      </c>
      <c r="GU90" s="55">
        <f t="shared" si="4507"/>
      </c>
      <c r="GV90" s="54">
        <f t="shared" si="4503"/>
      </c>
      <c r="GW90" s="55">
        <f t="shared" si="4508"/>
      </c>
      <c r="GX90" s="54">
        <f t="shared" si="4503"/>
      </c>
      <c r="GY90" s="55">
        <f t="shared" si="4509"/>
      </c>
      <c r="GZ90" s="54">
        <f t="shared" si="4503"/>
      </c>
      <c r="HA90" s="55">
        <f t="shared" si="4510"/>
      </c>
      <c r="HB90" s="54">
        <f t="shared" si="4503"/>
      </c>
      <c r="HC90" s="55">
        <f t="shared" si="4511"/>
      </c>
      <c r="HD90" s="54">
        <f t="shared" si="4503"/>
      </c>
      <c r="HE90" s="55">
        <f t="shared" si="4512"/>
      </c>
      <c r="HF90" s="54">
        <f t="shared" si="4503"/>
      </c>
      <c r="HG90" s="55">
        <f t="shared" si="4513"/>
      </c>
      <c r="HH90" s="54">
        <f t="shared" si="4503"/>
      </c>
      <c r="HI90" s="55">
        <f t="shared" si="4514"/>
      </c>
      <c r="HJ90" s="54">
        <f t="shared" si="4503"/>
      </c>
      <c r="HK90" s="55">
        <f t="shared" si="4515"/>
      </c>
      <c r="HL90" s="54">
        <f t="shared" si="4503"/>
      </c>
      <c r="HM90" s="55">
        <f t="shared" si="4516"/>
      </c>
      <c r="HN90" s="54">
        <f t="shared" si="4503"/>
      </c>
      <c r="HO90" s="55">
        <f t="shared" si="4517"/>
      </c>
      <c r="HP90" s="54">
        <f t="shared" si="4503"/>
      </c>
      <c r="HQ90" s="55">
        <f t="shared" si="4518"/>
      </c>
      <c r="HR90" s="54">
        <f t="shared" si="4503"/>
      </c>
      <c r="HS90" s="55">
        <f t="shared" si="4519"/>
      </c>
      <c r="HT90" s="54">
        <f t="shared" si="4503"/>
      </c>
      <c r="HU90" s="55">
        <f t="shared" si="4520"/>
      </c>
      <c r="HV90" s="54">
        <f t="shared" si="4503"/>
      </c>
      <c r="HW90" s="55">
        <f t="shared" si="4521"/>
      </c>
      <c r="HX90" s="54">
        <f t="shared" si="4503"/>
      </c>
      <c r="HY90" s="55">
        <f t="shared" si="4522"/>
      </c>
      <c r="HZ90" s="54">
        <f t="shared" si="4503"/>
      </c>
      <c r="IA90" s="55">
        <f t="shared" si="4523"/>
      </c>
      <c r="IB90" s="54">
        <f t="shared" si="4503"/>
      </c>
      <c r="IC90" s="55">
        <f t="shared" si="4524"/>
      </c>
      <c r="ID90" s="54">
        <f t="shared" si="4503"/>
      </c>
      <c r="IE90" s="55">
        <f t="shared" si="4525"/>
      </c>
      <c r="IF90" s="54">
        <f t="shared" si="4503"/>
      </c>
      <c r="IG90" s="55">
        <f t="shared" si="4526"/>
      </c>
      <c r="IH90" s="54">
        <f t="shared" si="4503"/>
      </c>
      <c r="II90" s="55">
        <f t="shared" si="4527"/>
      </c>
      <c r="IJ90" s="54">
        <f t="shared" si="4503"/>
      </c>
      <c r="IK90" s="55">
        <f t="shared" si="4528"/>
      </c>
      <c r="IL90" s="54">
        <f t="shared" si="4503"/>
      </c>
      <c r="IM90" s="55">
        <f t="shared" si="4529"/>
      </c>
      <c r="IN90" s="54">
        <f t="shared" si="4503"/>
      </c>
      <c r="IO90" s="55">
        <f t="shared" si="4530"/>
      </c>
      <c r="IP90" s="54">
        <f t="shared" si="4503"/>
      </c>
      <c r="IQ90" s="55">
        <f t="shared" si="4531"/>
      </c>
      <c r="IR90" s="54">
        <f t="shared" si="4503"/>
      </c>
      <c r="IS90" s="55">
        <f t="shared" si="4532"/>
      </c>
      <c r="IT90" s="54">
        <f t="shared" si="4503"/>
      </c>
      <c r="IU90" s="55">
        <f t="shared" si="4533"/>
      </c>
      <c r="IV90" s="54">
        <f t="shared" si="4503"/>
      </c>
      <c r="IW90" s="55">
        <f t="shared" si="4534"/>
      </c>
      <c r="IX90" s="54">
        <f t="shared" si="4503"/>
      </c>
      <c r="IY90" s="55">
        <f t="shared" si="4535"/>
      </c>
      <c r="IZ90" s="54">
        <f t="shared" si="4536"/>
      </c>
      <c r="JA90" s="55">
        <f t="shared" si="4537"/>
      </c>
      <c r="JB90" s="54">
        <f t="shared" si="4536"/>
      </c>
      <c r="JC90" s="55">
        <f t="shared" si="4538"/>
      </c>
      <c r="JD90" s="54">
        <f t="shared" si="4536"/>
      </c>
      <c r="JE90" s="55">
        <f t="shared" si="4539"/>
      </c>
      <c r="JF90" s="54">
        <f t="shared" si="4536"/>
      </c>
      <c r="JG90" s="55">
        <f t="shared" si="4540"/>
      </c>
      <c r="JH90" s="54">
        <f t="shared" si="4536"/>
      </c>
      <c r="JI90" s="55">
        <f t="shared" si="4541"/>
      </c>
      <c r="JJ90" s="54">
        <f t="shared" si="4536"/>
      </c>
      <c r="JK90" s="55">
        <f t="shared" si="4542"/>
      </c>
      <c r="JL90" s="54">
        <f t="shared" si="4536"/>
      </c>
      <c r="JM90" s="55">
        <f t="shared" si="267"/>
      </c>
      <c r="JN90" s="54">
        <f t="shared" ref="JN90:LX97" si="4548">RIGHT(IFERROR(VLOOKUP($B90,JN$4:JO$71,2,FALSE),""),2)</f>
      </c>
      <c r="JO90" s="55">
        <f t="shared" ref="JO90:LY97" si="4549">IFERROR(
    IF(
        LEFT(VLOOKUP($B90,JN$4:JO$71,2,FALSE),1)="0",
        "",
        IF(
            LEFT(VLOOKUP($B90,JN$4:JO$71,2,FALSE),1)="講",
            "講習",
            IF(
                LEFT(VLOOKUP($B90,JN$4:JO$71,2,FALSE),1)="追",
                "追加",
                "通常"
            )
        )
    ),
    ""
)</f>
      </c>
      <c r="JP90" s="54">
        <f t="shared" si="4548"/>
      </c>
      <c r="JQ90" s="55">
        <f t="shared" si="4549"/>
      </c>
      <c r="JR90" s="54">
        <f t="shared" si="4548"/>
      </c>
      <c r="JS90" s="55">
        <f t="shared" si="4549"/>
      </c>
      <c r="JT90" s="54">
        <f t="shared" si="4548"/>
      </c>
      <c r="JU90" s="55">
        <f t="shared" si="4549"/>
      </c>
      <c r="JV90" s="54">
        <f t="shared" si="4548"/>
      </c>
      <c r="JW90" s="55">
        <f t="shared" si="4549"/>
      </c>
      <c r="JX90" s="54">
        <f t="shared" si="4548"/>
      </c>
      <c r="JY90" s="55">
        <f t="shared" si="4549"/>
      </c>
      <c r="JZ90" s="54">
        <f t="shared" si="4548"/>
      </c>
      <c r="KA90" s="55">
        <f t="shared" si="4549"/>
      </c>
      <c r="KB90" s="54">
        <f t="shared" si="4548"/>
      </c>
      <c r="KC90" s="55">
        <f t="shared" si="4549"/>
      </c>
      <c r="KD90" s="54">
        <f t="shared" si="4548"/>
      </c>
      <c r="KE90" s="55">
        <f t="shared" si="4549"/>
      </c>
      <c r="KF90" s="54">
        <f t="shared" si="4548"/>
      </c>
      <c r="KG90" s="55">
        <f t="shared" si="4549"/>
      </c>
      <c r="KH90" s="54">
        <f t="shared" si="4548"/>
      </c>
      <c r="KI90" s="55">
        <f t="shared" si="4549"/>
      </c>
      <c r="KJ90" s="54">
        <f t="shared" si="4548"/>
      </c>
      <c r="KK90" s="55">
        <f t="shared" si="4549"/>
      </c>
      <c r="KL90" s="54">
        <f t="shared" si="4548"/>
      </c>
      <c r="KM90" s="55">
        <f t="shared" si="4549"/>
      </c>
      <c r="KN90" s="54">
        <f t="shared" si="4548"/>
      </c>
      <c r="KO90" s="55">
        <f t="shared" si="4549"/>
      </c>
      <c r="KP90" s="54">
        <f t="shared" si="4548"/>
      </c>
      <c r="KQ90" s="55">
        <f t="shared" si="4549"/>
      </c>
      <c r="KR90" s="54">
        <f t="shared" si="4548"/>
      </c>
      <c r="KS90" s="55">
        <f t="shared" si="4549"/>
      </c>
      <c r="KT90" s="54">
        <f t="shared" si="4548"/>
      </c>
      <c r="KU90" s="55">
        <f t="shared" si="4549"/>
      </c>
      <c r="KV90" s="54">
        <f t="shared" si="4548"/>
      </c>
      <c r="KW90" s="55">
        <f t="shared" si="4549"/>
      </c>
      <c r="KX90" s="54">
        <f t="shared" si="4548"/>
      </c>
      <c r="KY90" s="55">
        <f t="shared" si="4549"/>
      </c>
      <c r="KZ90" s="54">
        <f t="shared" si="4548"/>
      </c>
      <c r="LA90" s="55">
        <f t="shared" si="4549"/>
      </c>
      <c r="LB90" s="54">
        <f t="shared" si="4548"/>
      </c>
      <c r="LC90" s="55">
        <f t="shared" si="4549"/>
      </c>
      <c r="LD90" s="54">
        <f t="shared" si="4548"/>
      </c>
      <c r="LE90" s="55">
        <f t="shared" si="4549"/>
      </c>
      <c r="LF90" s="54">
        <f t="shared" si="4548"/>
      </c>
      <c r="LG90" s="55">
        <f t="shared" si="4549"/>
      </c>
      <c r="LH90" s="54">
        <f t="shared" si="4548"/>
      </c>
      <c r="LI90" s="55">
        <f t="shared" si="4549"/>
      </c>
      <c r="LJ90" s="54">
        <f t="shared" si="4548"/>
      </c>
      <c r="LK90" s="55">
        <f t="shared" si="4549"/>
      </c>
      <c r="LL90" s="54">
        <f t="shared" si="4548"/>
      </c>
      <c r="LM90" s="55">
        <f t="shared" si="4549"/>
      </c>
      <c r="LN90" s="54">
        <f t="shared" si="4548"/>
      </c>
      <c r="LO90" s="55">
        <f t="shared" si="4549"/>
      </c>
      <c r="LP90" s="54">
        <f t="shared" si="4548"/>
      </c>
      <c r="LQ90" s="55">
        <f t="shared" si="4549"/>
      </c>
      <c r="LR90" s="54">
        <f t="shared" si="4548"/>
      </c>
      <c r="LS90" s="55">
        <f t="shared" si="4549"/>
      </c>
      <c r="LT90" s="54">
        <f t="shared" si="4548"/>
      </c>
      <c r="LU90" s="55">
        <f t="shared" si="4549"/>
      </c>
      <c r="LV90" s="54">
        <f t="shared" si="4548"/>
      </c>
      <c r="LW90" s="55">
        <f t="shared" si="4549"/>
      </c>
      <c r="LX90" s="54">
        <f t="shared" si="4548"/>
      </c>
      <c r="LY90" s="55">
        <f t="shared" si="4549"/>
      </c>
      <c r="LZ90" s="54">
        <f t="shared" si="4148"/>
      </c>
      <c r="MA90" s="55">
        <f t="shared" si="4543"/>
      </c>
      <c r="MB90" s="54">
        <f t="shared" si="4180"/>
      </c>
      <c r="MC90" s="55">
        <f t="shared" si="4543"/>
      </c>
      <c r="MD90" s="54">
        <f t="shared" si="4180"/>
      </c>
      <c r="ME90" s="55">
        <f t="shared" si="4543"/>
      </c>
      <c r="MF90" s="54">
        <f t="shared" si="4180"/>
      </c>
      <c r="MG90" s="55">
        <f t="shared" si="4543"/>
      </c>
      <c r="MH90" s="54">
        <f t="shared" si="4180"/>
      </c>
      <c r="MI90" s="55">
        <f t="shared" si="4543"/>
      </c>
      <c r="MJ90" s="54">
        <f t="shared" si="4180"/>
      </c>
      <c r="MK90" s="55">
        <f t="shared" si="4543"/>
      </c>
      <c r="ML90" s="54">
        <f t="shared" si="4180"/>
      </c>
      <c r="MM90" s="55">
        <f t="shared" si="4543"/>
      </c>
      <c r="MN90" s="54">
        <f t="shared" si="4180"/>
      </c>
      <c r="MO90" s="55">
        <f t="shared" si="4543"/>
      </c>
      <c r="MP90" s="54">
        <f t="shared" si="4180"/>
      </c>
      <c r="MQ90" s="55">
        <f t="shared" si="4543"/>
      </c>
      <c r="MR90" s="54">
        <f t="shared" si="4180"/>
      </c>
      <c r="MS90" s="55">
        <f t="shared" si="4543"/>
      </c>
      <c r="MT90" s="54">
        <f t="shared" si="4180"/>
      </c>
      <c r="MU90" s="55">
        <f t="shared" si="4543"/>
      </c>
      <c r="MV90" s="54">
        <f t="shared" si="4180"/>
      </c>
      <c r="MW90" s="55">
        <f t="shared" si="4543"/>
      </c>
      <c r="MX90" s="54">
        <f t="shared" si="4180"/>
      </c>
      <c r="MY90" s="55">
        <f t="shared" si="4543"/>
      </c>
      <c r="MZ90" s="54">
        <f t="shared" si="4180"/>
      </c>
      <c r="NA90" s="55">
        <f t="shared" si="4543"/>
      </c>
      <c r="NB90" s="54">
        <f t="shared" si="4180"/>
      </c>
      <c r="NC90" s="55">
        <f t="shared" si="4543"/>
      </c>
      <c r="ND90" s="54">
        <f t="shared" si="4180"/>
      </c>
      <c r="NE90" s="55">
        <f t="shared" si="4543"/>
      </c>
      <c r="NF90" s="54">
        <f t="shared" si="4180"/>
      </c>
      <c r="NG90" s="55">
        <f t="shared" si="4543"/>
      </c>
      <c r="NH90" s="54">
        <f t="shared" si="4180"/>
      </c>
      <c r="NI90" s="55">
        <f t="shared" si="4543"/>
      </c>
      <c r="NJ90" s="54">
        <f t="shared" si="4180"/>
      </c>
      <c r="NK90" s="55">
        <f t="shared" si="4543"/>
      </c>
      <c r="NL90" s="54">
        <f t="shared" si="4180"/>
      </c>
      <c r="NM90" s="55">
        <f t="shared" si="4543"/>
      </c>
      <c r="NN90" s="54">
        <f t="shared" si="4180"/>
      </c>
      <c r="NO90" s="55">
        <f t="shared" si="4543"/>
      </c>
      <c r="NP90" s="54">
        <f t="shared" si="4180"/>
      </c>
      <c r="NQ90" s="55">
        <f t="shared" si="4543"/>
      </c>
      <c r="NR90" s="54">
        <f t="shared" si="4180"/>
      </c>
      <c r="NS90" s="55">
        <f t="shared" si="4543"/>
      </c>
      <c r="NT90" s="54">
        <f t="shared" si="4180"/>
      </c>
      <c r="NU90" s="55">
        <f t="shared" si="4543"/>
      </c>
      <c r="NV90" s="54">
        <f t="shared" si="4180"/>
      </c>
      <c r="NW90" s="55">
        <f t="shared" si="4543"/>
      </c>
      <c r="NX90" s="54">
        <f t="shared" si="4180"/>
      </c>
      <c r="NY90" s="55">
        <f t="shared" si="4543"/>
      </c>
      <c r="NZ90" s="54">
        <f t="shared" si="4180"/>
      </c>
      <c r="OA90" s="55">
        <f t="shared" si="4543"/>
      </c>
      <c r="OB90" s="54">
        <f t="shared" si="4180"/>
      </c>
      <c r="OC90" s="55">
        <f t="shared" si="4543"/>
      </c>
      <c r="OD90" s="54">
        <f t="shared" si="4180"/>
      </c>
      <c r="OE90" s="55">
        <f t="shared" si="4543"/>
      </c>
      <c r="OF90" s="54">
        <f t="shared" si="4180"/>
      </c>
      <c r="OG90" s="55">
        <f t="shared" si="4543"/>
      </c>
      <c r="OH90" s="54">
        <f t="shared" si="4180"/>
      </c>
      <c r="OI90" s="55">
        <f t="shared" si="4543"/>
      </c>
      <c r="OJ90" s="54">
        <f t="shared" si="4180"/>
      </c>
      <c r="OK90" s="55">
        <f t="shared" si="4544"/>
      </c>
      <c r="OL90" s="54">
        <f t="shared" si="4180"/>
      </c>
      <c r="OM90" s="55">
        <f t="shared" si="4544"/>
      </c>
      <c r="ON90" s="54">
        <f t="shared" si="4212"/>
      </c>
      <c r="OO90" s="55">
        <f t="shared" si="4544"/>
      </c>
      <c r="OP90" s="54">
        <f t="shared" si="4212"/>
      </c>
      <c r="OQ90" s="55">
        <f t="shared" si="4544"/>
      </c>
      <c r="OR90" s="54">
        <f t="shared" si="4212"/>
      </c>
      <c r="OS90" s="55">
        <f t="shared" si="4544"/>
      </c>
      <c r="OT90" s="54">
        <f t="shared" si="4212"/>
      </c>
      <c r="OU90" s="55">
        <f t="shared" si="4544"/>
      </c>
      <c r="OV90" s="54">
        <f t="shared" si="4212"/>
      </c>
      <c r="OW90" s="55">
        <f t="shared" si="4544"/>
      </c>
      <c r="OX90" s="54">
        <f t="shared" si="4212"/>
      </c>
      <c r="OY90" s="55">
        <f t="shared" si="4544"/>
      </c>
      <c r="OZ90" s="54">
        <f t="shared" si="4212"/>
      </c>
      <c r="PA90" s="55">
        <f t="shared" si="4544"/>
      </c>
      <c r="PB90" s="54">
        <f t="shared" si="4212"/>
      </c>
      <c r="PC90" s="55">
        <f t="shared" si="4544"/>
      </c>
      <c r="PD90" s="54">
        <f t="shared" si="4212"/>
      </c>
      <c r="PE90" s="55">
        <f t="shared" si="4544"/>
      </c>
      <c r="PF90" s="54">
        <f t="shared" si="4212"/>
      </c>
      <c r="PG90" s="55">
        <f t="shared" si="4544"/>
      </c>
      <c r="PH90" s="54">
        <f t="shared" si="4212"/>
      </c>
      <c r="PI90" s="55">
        <f t="shared" si="4544"/>
      </c>
      <c r="PJ90" s="54">
        <f t="shared" si="4212"/>
      </c>
      <c r="PK90" s="55">
        <f t="shared" si="4544"/>
      </c>
      <c r="PL90" s="54">
        <f t="shared" si="4212"/>
      </c>
      <c r="PM90" s="55">
        <f t="shared" si="4544"/>
      </c>
      <c r="PN90" s="54">
        <f t="shared" si="4212"/>
      </c>
      <c r="PO90" s="55">
        <f t="shared" si="4544"/>
      </c>
      <c r="PP90" s="54">
        <f t="shared" si="4212"/>
      </c>
      <c r="PQ90" s="55">
        <f t="shared" si="4544"/>
      </c>
      <c r="PR90" s="54">
        <f t="shared" si="4212"/>
      </c>
      <c r="PS90" s="55">
        <f t="shared" si="4544"/>
      </c>
      <c r="PT90" s="54">
        <f t="shared" si="4212"/>
      </c>
      <c r="PU90" s="55">
        <f t="shared" si="4544"/>
      </c>
      <c r="PV90" s="54">
        <f t="shared" si="4212"/>
      </c>
      <c r="PW90" s="55">
        <f t="shared" si="4544"/>
      </c>
      <c r="PX90" s="54">
        <f t="shared" si="4212"/>
      </c>
      <c r="PY90" s="55">
        <f t="shared" si="4544"/>
      </c>
      <c r="PZ90" s="54">
        <f t="shared" si="4212"/>
      </c>
      <c r="QA90" s="55">
        <f t="shared" si="4544"/>
      </c>
      <c r="QB90" s="54">
        <f t="shared" si="4212"/>
      </c>
      <c r="QC90" s="55">
        <f t="shared" si="4544"/>
      </c>
      <c r="QD90" s="54">
        <f t="shared" si="4212"/>
      </c>
      <c r="QE90" s="55">
        <f t="shared" si="4544"/>
      </c>
      <c r="QF90" s="54">
        <f t="shared" si="4212"/>
      </c>
      <c r="QG90" s="55">
        <f t="shared" si="4544"/>
      </c>
      <c r="QH90" s="54">
        <f t="shared" si="4212"/>
      </c>
      <c r="QI90" s="55">
        <f t="shared" si="4544"/>
      </c>
      <c r="QJ90" s="54">
        <f t="shared" si="4212"/>
      </c>
      <c r="QK90" s="55">
        <f t="shared" si="4544"/>
      </c>
      <c r="QL90" s="54">
        <f t="shared" si="4212"/>
      </c>
      <c r="QM90" s="55">
        <f t="shared" si="4544"/>
      </c>
      <c r="QN90" s="54">
        <f t="shared" si="4212"/>
      </c>
      <c r="QO90" s="55">
        <f t="shared" si="4544"/>
      </c>
      <c r="QP90" s="54">
        <f t="shared" si="4212"/>
      </c>
      <c r="QQ90" s="55">
        <f t="shared" si="4544"/>
      </c>
      <c r="QR90" s="54">
        <f t="shared" si="4212"/>
      </c>
      <c r="QS90" s="55">
        <f t="shared" si="4544"/>
      </c>
      <c r="QT90" s="54">
        <f t="shared" si="4212"/>
      </c>
      <c r="QU90" s="55">
        <f t="shared" si="4544"/>
      </c>
      <c r="QV90" s="54">
        <f t="shared" si="4212"/>
      </c>
      <c r="QW90" s="55">
        <f t="shared" si="4242"/>
      </c>
      <c r="QX90" s="54">
        <f t="shared" si="4212"/>
      </c>
      <c r="QY90" s="55">
        <f t="shared" si="4242"/>
      </c>
      <c r="QZ90" s="54">
        <f t="shared" si="4245"/>
      </c>
      <c r="RA90" s="55">
        <f t="shared" si="4242"/>
      </c>
      <c r="RB90" s="54">
        <f t="shared" si="4245"/>
      </c>
      <c r="RC90" s="55">
        <f t="shared" si="4242"/>
      </c>
      <c r="RD90" s="54">
        <f t="shared" si="4245"/>
      </c>
      <c r="RE90" s="55">
        <f t="shared" si="4242"/>
      </c>
      <c r="RF90" s="54">
        <f t="shared" si="4245"/>
      </c>
      <c r="RG90" s="55">
        <f t="shared" si="4242"/>
      </c>
      <c r="RH90" s="54">
        <f t="shared" si="4245"/>
      </c>
      <c r="RI90" s="55">
        <f t="shared" si="4242"/>
      </c>
      <c r="RJ90" s="54">
        <f t="shared" si="4245"/>
      </c>
      <c r="RK90" s="55">
        <f t="shared" si="4242"/>
      </c>
      <c r="RL90" s="54">
        <f t="shared" si="4245"/>
      </c>
      <c r="RM90" s="55">
        <f t="shared" si="4242"/>
      </c>
      <c r="RN90" s="54">
        <f t="shared" si="4245"/>
      </c>
      <c r="RO90" s="55">
        <f t="shared" si="4242"/>
      </c>
      <c r="RP90" s="54">
        <f t="shared" si="4245"/>
      </c>
      <c r="RQ90" s="55">
        <f t="shared" si="4242"/>
      </c>
      <c r="RR90" s="54">
        <f t="shared" si="4245"/>
      </c>
      <c r="RS90" s="55">
        <f t="shared" si="4242"/>
      </c>
      <c r="RT90" s="54">
        <f t="shared" si="4245"/>
      </c>
      <c r="RU90" s="55">
        <f t="shared" si="4242"/>
      </c>
      <c r="RV90" s="54">
        <f t="shared" si="4245"/>
      </c>
      <c r="RW90" s="55">
        <f t="shared" si="4242"/>
      </c>
      <c r="RX90" s="54">
        <f t="shared" si="4245"/>
      </c>
      <c r="RY90" s="55">
        <f t="shared" si="4242"/>
      </c>
      <c r="RZ90" s="54">
        <f t="shared" si="4245"/>
      </c>
      <c r="SA90" s="55">
        <f t="shared" si="4242"/>
      </c>
      <c r="SB90" s="54">
        <f t="shared" si="4245"/>
      </c>
      <c r="SC90" s="55">
        <f t="shared" si="4242"/>
      </c>
      <c r="SD90" s="54">
        <f t="shared" si="4245"/>
      </c>
      <c r="SE90" s="55">
        <f t="shared" si="4242"/>
      </c>
      <c r="SF90" s="54">
        <f t="shared" si="4245"/>
      </c>
      <c r="SG90" s="55">
        <f t="shared" si="4242"/>
      </c>
      <c r="SH90" s="54">
        <f t="shared" si="4245"/>
      </c>
      <c r="SI90" s="55">
        <f t="shared" si="4242"/>
      </c>
      <c r="SJ90" s="54">
        <f t="shared" si="4245"/>
      </c>
      <c r="SK90" s="55">
        <f t="shared" si="4242"/>
      </c>
      <c r="SL90" s="54">
        <f t="shared" si="4245"/>
      </c>
      <c r="SM90" s="55">
        <f t="shared" si="4242"/>
      </c>
      <c r="SN90" s="54">
        <f t="shared" si="4245"/>
      </c>
      <c r="SO90" s="55">
        <f t="shared" si="4242"/>
      </c>
      <c r="SP90" s="54">
        <f t="shared" si="4245"/>
      </c>
      <c r="SQ90" s="55">
        <f t="shared" si="4242"/>
      </c>
      <c r="SR90" s="54">
        <f t="shared" si="4245"/>
      </c>
      <c r="SS90" s="55">
        <f t="shared" si="4242"/>
      </c>
      <c r="ST90" s="54">
        <f t="shared" si="4245"/>
      </c>
      <c r="SU90" s="55">
        <f t="shared" si="4242"/>
      </c>
      <c r="SV90" s="54">
        <f t="shared" si="4245"/>
      </c>
      <c r="SW90" s="55">
        <f t="shared" si="4242"/>
      </c>
      <c r="SX90" s="54">
        <f t="shared" si="4245"/>
      </c>
      <c r="SY90" s="55">
        <f t="shared" si="4242"/>
      </c>
      <c r="SZ90" s="54">
        <f t="shared" si="4245"/>
      </c>
      <c r="TA90" s="55">
        <f t="shared" si="4242"/>
      </c>
      <c r="TB90" s="54">
        <f t="shared" si="4245"/>
      </c>
      <c r="TC90" s="55">
        <f t="shared" si="4242"/>
      </c>
      <c r="TD90" s="54">
        <f t="shared" si="4245"/>
      </c>
      <c r="TE90" s="55">
        <f t="shared" si="4242"/>
      </c>
      <c r="TF90" s="54">
        <f t="shared" si="4245"/>
      </c>
      <c r="TG90" s="55">
        <f t="shared" si="2445"/>
      </c>
      <c r="TH90" s="54">
        <f t="shared" si="4245"/>
      </c>
      <c r="TI90" s="55">
        <f t="shared" si="2445"/>
      </c>
      <c r="TJ90" s="54">
        <f t="shared" si="4245"/>
      </c>
      <c r="TK90" s="55">
        <f t="shared" si="2445"/>
      </c>
      <c r="TL90" s="54">
        <f t="shared" si="4277"/>
      </c>
      <c r="TM90" s="55">
        <f t="shared" si="2445"/>
      </c>
      <c r="TN90" s="54">
        <f t="shared" si="4277"/>
      </c>
      <c r="TO90" s="55">
        <f t="shared" si="2445"/>
      </c>
      <c r="TP90" s="54">
        <f t="shared" si="4277"/>
      </c>
      <c r="TQ90" s="55">
        <f t="shared" si="2445"/>
      </c>
      <c r="TR90" s="54">
        <f t="shared" si="4277"/>
      </c>
      <c r="TS90" s="55">
        <f t="shared" si="2445"/>
      </c>
      <c r="TT90" s="54">
        <f t="shared" si="4277"/>
      </c>
      <c r="TU90" s="55">
        <f t="shared" si="2445"/>
      </c>
      <c r="TV90" s="54">
        <f t="shared" si="4277"/>
      </c>
      <c r="TW90" s="55">
        <f t="shared" si="2445"/>
      </c>
      <c r="TX90" s="54">
        <f t="shared" si="4277"/>
      </c>
      <c r="TY90" s="55">
        <f t="shared" si="4545"/>
      </c>
      <c r="TZ90" s="54">
        <f t="shared" si="4277"/>
      </c>
      <c r="UA90" s="55">
        <f t="shared" si="4545"/>
      </c>
      <c r="UB90" s="54">
        <f t="shared" si="4277"/>
      </c>
      <c r="UC90" s="55">
        <f t="shared" si="4545"/>
      </c>
      <c r="UD90" s="54">
        <f t="shared" si="4277"/>
      </c>
      <c r="UE90" s="55">
        <f t="shared" si="4545"/>
      </c>
      <c r="UF90" s="54">
        <f t="shared" si="4277"/>
      </c>
      <c r="UG90" s="55">
        <f t="shared" si="4545"/>
      </c>
      <c r="UH90" s="54">
        <f t="shared" si="4277"/>
      </c>
      <c r="UI90" s="55">
        <f t="shared" si="4545"/>
      </c>
      <c r="UJ90" s="54">
        <f t="shared" si="4277"/>
      </c>
      <c r="UK90" s="55">
        <f t="shared" si="4545"/>
      </c>
      <c r="UL90" s="54">
        <f t="shared" si="4277"/>
      </c>
      <c r="UM90" s="55">
        <f t="shared" si="4545"/>
      </c>
      <c r="UN90" s="54">
        <f t="shared" si="4277"/>
      </c>
      <c r="UO90" s="55">
        <f t="shared" si="4545"/>
      </c>
      <c r="UP90" s="54">
        <f t="shared" si="4277"/>
      </c>
      <c r="UQ90" s="55">
        <f t="shared" si="4545"/>
      </c>
      <c r="UR90" s="54">
        <f t="shared" si="4277"/>
      </c>
      <c r="US90" s="55">
        <f t="shared" si="4545"/>
      </c>
      <c r="UT90" s="54">
        <f t="shared" si="4277"/>
      </c>
      <c r="UU90" s="55">
        <f t="shared" si="4545"/>
      </c>
      <c r="UV90" s="54">
        <f t="shared" si="4277"/>
      </c>
      <c r="UW90" s="55">
        <f t="shared" si="4545"/>
      </c>
      <c r="UX90" s="54">
        <f t="shared" si="4277"/>
      </c>
      <c r="UY90" s="55">
        <f t="shared" si="4545"/>
      </c>
      <c r="UZ90" s="54">
        <f t="shared" si="4277"/>
      </c>
      <c r="VA90" s="55">
        <f t="shared" si="4545"/>
      </c>
      <c r="VB90" s="54">
        <f t="shared" si="4277"/>
      </c>
      <c r="VC90" s="55">
        <f t="shared" si="4545"/>
      </c>
      <c r="VD90" s="54">
        <f t="shared" si="4277"/>
      </c>
      <c r="VE90" s="55">
        <f t="shared" si="4545"/>
      </c>
      <c r="VF90" s="54">
        <f t="shared" si="4277"/>
      </c>
      <c r="VG90" s="55">
        <f t="shared" si="4545"/>
      </c>
      <c r="VH90" s="54">
        <f t="shared" si="4277"/>
      </c>
      <c r="VI90" s="55">
        <f t="shared" si="4545"/>
      </c>
      <c r="VJ90" s="54">
        <f t="shared" si="4277"/>
      </c>
      <c r="VK90" s="55">
        <f t="shared" si="4545"/>
      </c>
      <c r="VL90" s="54">
        <f t="shared" si="4277"/>
      </c>
      <c r="VM90" s="55">
        <f t="shared" si="4545"/>
      </c>
      <c r="VN90" s="54">
        <f t="shared" si="4277"/>
      </c>
      <c r="VO90" s="55">
        <f t="shared" si="4545"/>
      </c>
      <c r="VP90" s="54">
        <f t="shared" si="4277"/>
      </c>
      <c r="VQ90" s="55">
        <f t="shared" si="4545"/>
      </c>
      <c r="VR90" s="54">
        <f t="shared" si="4277"/>
      </c>
      <c r="VS90" s="55">
        <f t="shared" si="4545"/>
      </c>
      <c r="VT90" s="54">
        <f t="shared" si="4277"/>
      </c>
      <c r="VU90" s="55">
        <f t="shared" si="4545"/>
      </c>
      <c r="VV90" s="54">
        <f t="shared" si="4277"/>
      </c>
      <c r="VW90" s="55">
        <f t="shared" si="4545"/>
      </c>
      <c r="VX90" s="54">
        <f t="shared" si="4310"/>
      </c>
      <c r="VY90" s="55">
        <f t="shared" si="4545"/>
      </c>
      <c r="VZ90" s="54">
        <f t="shared" si="4310"/>
      </c>
      <c r="WA90" s="55">
        <f t="shared" si="4545"/>
      </c>
      <c r="WB90" s="54">
        <f t="shared" si="4310"/>
      </c>
      <c r="WC90" s="55">
        <f t="shared" si="4545"/>
      </c>
      <c r="WD90" s="54">
        <f t="shared" si="4310"/>
      </c>
      <c r="WE90" s="55">
        <f t="shared" si="4545"/>
      </c>
      <c r="WF90" s="54">
        <f t="shared" si="4310"/>
      </c>
      <c r="WG90" s="55">
        <f t="shared" si="4545"/>
      </c>
      <c r="WH90" s="54">
        <f t="shared" si="4310"/>
      </c>
      <c r="WI90" s="55">
        <f t="shared" si="4545"/>
      </c>
      <c r="WJ90" s="54">
        <f t="shared" si="4310"/>
      </c>
      <c r="WK90" s="55">
        <f t="shared" si="4290"/>
      </c>
      <c r="WL90" s="54">
        <f t="shared" si="4310"/>
      </c>
      <c r="WM90" s="55">
        <f t="shared" si="4290"/>
      </c>
      <c r="WN90" s="54">
        <f t="shared" si="4310"/>
      </c>
      <c r="WO90" s="55">
        <f t="shared" si="4290"/>
      </c>
      <c r="WP90" s="54">
        <f t="shared" si="4310"/>
      </c>
      <c r="WQ90" s="55">
        <f t="shared" si="4290"/>
      </c>
      <c r="WR90" s="54">
        <f t="shared" si="4310"/>
      </c>
      <c r="WS90" s="55">
        <f t="shared" si="4290"/>
      </c>
      <c r="WT90" s="54">
        <f t="shared" si="4310"/>
      </c>
      <c r="WU90" s="55">
        <f t="shared" si="4290"/>
      </c>
      <c r="WV90" s="54">
        <f t="shared" si="4310"/>
      </c>
      <c r="WW90" s="55">
        <f t="shared" ref="WW90:ZG97" si="4550">IFERROR(
    IF(
        LEFT(VLOOKUP($B90,WV$4:WW$71,2,FALSE),1)="0",
        "",
        IF(
            LEFT(VLOOKUP($B90,WV$4:WW$71,2,FALSE),1)="講",
            "講習",
            IF(
                LEFT(VLOOKUP($B90,WV$4:WW$71,2,FALSE),1)="追",
                "追加",
                "通常"
            )
        )
    ),
    ""
)</f>
      </c>
      <c r="WX90" s="54">
        <f t="shared" si="4310"/>
      </c>
      <c r="WY90" s="55">
        <f t="shared" si="4550"/>
      </c>
      <c r="WZ90" s="54">
        <f t="shared" si="4310"/>
      </c>
      <c r="XA90" s="55">
        <f t="shared" si="4550"/>
      </c>
      <c r="XB90" s="54">
        <f t="shared" si="4310"/>
      </c>
      <c r="XC90" s="55">
        <f t="shared" si="4550"/>
      </c>
      <c r="XD90" s="54">
        <f t="shared" si="4310"/>
      </c>
      <c r="XE90" s="55">
        <f t="shared" si="4550"/>
      </c>
      <c r="XF90" s="54">
        <f t="shared" si="4310"/>
      </c>
      <c r="XG90" s="55">
        <f t="shared" si="4550"/>
      </c>
      <c r="XH90" s="54">
        <f t="shared" si="4310"/>
      </c>
      <c r="XI90" s="55">
        <f t="shared" si="4550"/>
      </c>
      <c r="XJ90" s="54">
        <f t="shared" si="4310"/>
      </c>
      <c r="XK90" s="55">
        <f t="shared" si="4550"/>
      </c>
      <c r="XL90" s="54">
        <f t="shared" si="4310"/>
      </c>
      <c r="XM90" s="55">
        <f t="shared" si="4550"/>
      </c>
      <c r="XN90" s="54">
        <f t="shared" si="4310"/>
      </c>
      <c r="XO90" s="55">
        <f t="shared" si="4550"/>
      </c>
      <c r="XP90" s="54">
        <f t="shared" si="4310"/>
      </c>
      <c r="XQ90" s="55">
        <f t="shared" si="4550"/>
      </c>
      <c r="XR90" s="54">
        <f t="shared" si="4310"/>
      </c>
      <c r="XS90" s="55">
        <f t="shared" si="4550"/>
      </c>
      <c r="XT90" s="54">
        <f t="shared" si="4310"/>
      </c>
      <c r="XU90" s="55">
        <f t="shared" si="4550"/>
      </c>
      <c r="XV90" s="54">
        <f t="shared" si="4310"/>
      </c>
      <c r="XW90" s="55">
        <f t="shared" si="4550"/>
      </c>
      <c r="XX90" s="54">
        <f t="shared" si="4310"/>
      </c>
      <c r="XY90" s="55">
        <f t="shared" si="4550"/>
      </c>
      <c r="XZ90" s="54">
        <f t="shared" si="4310"/>
      </c>
      <c r="YA90" s="55">
        <f t="shared" si="4550"/>
      </c>
      <c r="YB90" s="54">
        <f t="shared" si="4310"/>
      </c>
      <c r="YC90" s="55">
        <f t="shared" si="4550"/>
      </c>
      <c r="YD90" s="54">
        <f t="shared" si="4310"/>
      </c>
      <c r="YE90" s="55">
        <f t="shared" si="4550"/>
      </c>
      <c r="YF90" s="54">
        <f t="shared" si="4310"/>
      </c>
      <c r="YG90" s="55">
        <f t="shared" si="4550"/>
      </c>
      <c r="YH90" s="54">
        <f t="shared" si="4310"/>
      </c>
      <c r="YI90" s="55">
        <f t="shared" si="4550"/>
      </c>
      <c r="YJ90" s="54">
        <f t="shared" si="4342"/>
      </c>
      <c r="YK90" s="55">
        <f t="shared" si="4550"/>
      </c>
      <c r="YL90" s="54">
        <f t="shared" si="4342"/>
      </c>
      <c r="YM90" s="55">
        <f t="shared" si="4550"/>
      </c>
      <c r="YN90" s="54">
        <f t="shared" si="4342"/>
      </c>
      <c r="YO90" s="55">
        <f t="shared" si="4550"/>
      </c>
      <c r="YP90" s="54">
        <f t="shared" si="4342"/>
      </c>
      <c r="YQ90" s="55">
        <f t="shared" si="4550"/>
      </c>
      <c r="YR90" s="54">
        <f t="shared" si="4342"/>
      </c>
      <c r="YS90" s="55">
        <f t="shared" si="4550"/>
      </c>
      <c r="YT90" s="54">
        <f t="shared" si="4342"/>
      </c>
      <c r="YU90" s="55">
        <f t="shared" si="4550"/>
      </c>
      <c r="YV90" s="54">
        <f t="shared" si="4342"/>
      </c>
      <c r="YW90" s="55">
        <f t="shared" si="4550"/>
      </c>
      <c r="YX90" s="54">
        <f t="shared" si="4342"/>
      </c>
      <c r="YY90" s="55">
        <f t="shared" si="4550"/>
      </c>
      <c r="YZ90" s="54">
        <f t="shared" si="4342"/>
      </c>
      <c r="ZA90" s="55">
        <f t="shared" si="4550"/>
      </c>
      <c r="ZB90" s="54">
        <f t="shared" si="4342"/>
      </c>
      <c r="ZC90" s="55">
        <f t="shared" si="4550"/>
      </c>
      <c r="ZD90" s="54">
        <f t="shared" si="4342"/>
      </c>
      <c r="ZE90" s="55">
        <f t="shared" si="4550"/>
      </c>
      <c r="ZF90" s="54">
        <f t="shared" si="4342"/>
      </c>
      <c r="ZG90" s="55">
        <f t="shared" si="4550"/>
      </c>
      <c r="ZH90" s="54">
        <f t="shared" si="4342"/>
      </c>
      <c r="ZI90" s="55">
        <f t="shared" si="4546"/>
      </c>
      <c r="ZJ90" s="54">
        <f t="shared" si="4342"/>
      </c>
      <c r="ZK90" s="55">
        <f t="shared" si="4546"/>
      </c>
      <c r="ZL90" s="54">
        <f t="shared" si="4342"/>
      </c>
      <c r="ZM90" s="55">
        <f t="shared" si="4546"/>
      </c>
      <c r="ZN90" s="54">
        <f t="shared" si="4342"/>
      </c>
      <c r="ZO90" s="55">
        <f t="shared" si="4546"/>
      </c>
      <c r="ZP90" s="54">
        <f t="shared" si="4342"/>
      </c>
      <c r="ZQ90" s="55">
        <f t="shared" si="4546"/>
      </c>
      <c r="ZR90" s="54">
        <f t="shared" si="4342"/>
      </c>
      <c r="ZS90" s="55">
        <f t="shared" si="4355"/>
      </c>
      <c r="ZT90" s="54">
        <f t="shared" si="4342"/>
      </c>
      <c r="ZU90" s="55">
        <f t="shared" si="4355"/>
      </c>
      <c r="ZV90" s="54">
        <f t="shared" si="4342"/>
      </c>
      <c r="ZW90" s="55">
        <f t="shared" si="4355"/>
      </c>
      <c r="ZX90" s="54">
        <f t="shared" si="4342"/>
      </c>
      <c r="ZY90" s="55">
        <f t="shared" si="4355"/>
      </c>
      <c r="ZZ90" s="54">
        <f t="shared" si="4342"/>
      </c>
      <c r="AAA90" s="55">
        <f t="shared" si="4355"/>
      </c>
      <c r="AAB90" s="54">
        <f t="shared" si="4342"/>
      </c>
      <c r="AAC90" s="55">
        <f t="shared" si="4355"/>
      </c>
      <c r="AAD90" s="54">
        <f t="shared" si="4342"/>
      </c>
      <c r="AAE90" s="55">
        <f t="shared" si="4355"/>
      </c>
      <c r="AAF90" s="54">
        <f t="shared" si="4342"/>
      </c>
      <c r="AAG90" s="55">
        <f t="shared" si="4355"/>
      </c>
      <c r="AAH90" s="54">
        <f t="shared" si="4342"/>
      </c>
      <c r="AAI90" s="55">
        <f t="shared" si="4355"/>
      </c>
      <c r="AAJ90" s="54">
        <f t="shared" si="4342"/>
      </c>
      <c r="AAK90" s="55">
        <f t="shared" si="4355"/>
      </c>
      <c r="AAL90" s="54">
        <f t="shared" si="4342"/>
      </c>
      <c r="AAM90" s="55">
        <f t="shared" si="4355"/>
      </c>
      <c r="AAN90" s="54">
        <f t="shared" si="4342"/>
      </c>
      <c r="AAO90" s="55">
        <f t="shared" si="4355"/>
      </c>
      <c r="AAP90" s="54">
        <f t="shared" si="4342"/>
      </c>
      <c r="AAQ90" s="55">
        <f t="shared" si="4355"/>
      </c>
      <c r="AAR90" s="54">
        <f t="shared" si="4342"/>
      </c>
      <c r="AAS90" s="55">
        <f t="shared" si="4355"/>
      </c>
      <c r="AAT90" s="54">
        <f t="shared" si="4342"/>
      </c>
      <c r="AAU90" s="55">
        <f t="shared" si="4355"/>
      </c>
      <c r="AAV90" s="54">
        <f t="shared" si="4375"/>
      </c>
      <c r="AAW90" s="55">
        <f t="shared" si="4355"/>
      </c>
      <c r="AAX90" s="54">
        <f t="shared" si="4375"/>
      </c>
      <c r="AAY90" s="55">
        <f t="shared" si="4355"/>
      </c>
      <c r="AAZ90" s="54">
        <f t="shared" si="4375"/>
      </c>
      <c r="ABA90" s="55">
        <f t="shared" si="4355"/>
      </c>
      <c r="ABB90" s="54">
        <f t="shared" si="4375"/>
      </c>
      <c r="ABC90" s="55">
        <f t="shared" si="4355"/>
      </c>
      <c r="ABD90" s="54">
        <f t="shared" si="4375"/>
      </c>
      <c r="ABE90" s="55">
        <f t="shared" si="4355"/>
      </c>
      <c r="ABF90" s="54">
        <f t="shared" si="4375"/>
      </c>
      <c r="ABG90" s="55">
        <f t="shared" si="4355"/>
      </c>
      <c r="ABH90" s="54">
        <f t="shared" si="4375"/>
      </c>
      <c r="ABI90" s="55">
        <f t="shared" si="4355"/>
      </c>
      <c r="ABJ90" s="54">
        <f t="shared" si="4375"/>
      </c>
      <c r="ABK90" s="55">
        <f t="shared" si="4355"/>
      </c>
      <c r="ABL90" s="54">
        <f t="shared" si="4375"/>
      </c>
      <c r="ABM90" s="55">
        <f t="shared" si="4355"/>
      </c>
      <c r="ABN90" s="54">
        <f t="shared" si="4375"/>
      </c>
      <c r="ABO90" s="55">
        <f t="shared" si="4355"/>
      </c>
      <c r="ABP90" s="54">
        <f t="shared" si="4375"/>
      </c>
      <c r="ABQ90" s="55">
        <f t="shared" si="4355"/>
      </c>
      <c r="ABR90" s="54">
        <f t="shared" si="4375"/>
      </c>
      <c r="ABS90" s="55">
        <f t="shared" si="4355"/>
      </c>
      <c r="ABT90" s="54">
        <f t="shared" si="4375"/>
      </c>
      <c r="ABU90" s="55">
        <f t="shared" si="3093"/>
      </c>
      <c r="ABV90" s="54">
        <f t="shared" si="4375"/>
      </c>
      <c r="ABW90" s="55">
        <f t="shared" si="3093"/>
      </c>
      <c r="ABX90" s="54">
        <f t="shared" si="4375"/>
      </c>
      <c r="ABY90" s="55">
        <f t="shared" si="3093"/>
      </c>
      <c r="ABZ90" s="54">
        <f t="shared" si="4375"/>
      </c>
      <c r="ACA90" s="55">
        <f t="shared" si="3093"/>
      </c>
      <c r="ACB90" s="54">
        <f t="shared" si="4375"/>
      </c>
      <c r="ACC90" s="55">
        <f t="shared" si="3093"/>
      </c>
      <c r="ACD90" s="54">
        <f t="shared" si="4375"/>
      </c>
      <c r="ACE90" s="55">
        <f t="shared" si="3093"/>
      </c>
      <c r="ACF90" s="54">
        <f t="shared" si="4375"/>
      </c>
      <c r="ACG90" s="55">
        <f t="shared" si="3093"/>
      </c>
      <c r="ACH90" s="54">
        <f t="shared" si="4375"/>
      </c>
      <c r="ACI90" s="55">
        <f t="shared" si="3093"/>
      </c>
      <c r="ACJ90" s="54">
        <f t="shared" si="4375"/>
      </c>
      <c r="ACK90" s="55">
        <f t="shared" si="3093"/>
      </c>
      <c r="ACL90" s="54">
        <f t="shared" si="4375"/>
      </c>
      <c r="ACM90" s="55">
        <f t="shared" si="3093"/>
      </c>
      <c r="ACN90" s="54">
        <f t="shared" si="4375"/>
      </c>
      <c r="ACO90" s="55">
        <f t="shared" si="3093"/>
      </c>
      <c r="ACP90" s="54">
        <f t="shared" si="4375"/>
      </c>
      <c r="ACQ90" s="55">
        <f t="shared" si="3093"/>
      </c>
      <c r="ACR90" s="54">
        <f t="shared" si="4375"/>
      </c>
      <c r="ACS90" s="55">
        <f t="shared" si="3093"/>
      </c>
      <c r="ACT90" s="54">
        <f t="shared" si="4375"/>
      </c>
      <c r="ACU90" s="55">
        <f t="shared" si="3093"/>
      </c>
      <c r="ACV90" s="54">
        <f t="shared" si="4375"/>
      </c>
      <c r="ACW90" s="55">
        <f t="shared" si="3093"/>
      </c>
      <c r="ACX90" s="54">
        <f t="shared" si="4375"/>
      </c>
      <c r="ACY90" s="55">
        <f t="shared" si="3093"/>
      </c>
      <c r="ACZ90" s="54">
        <f t="shared" si="4375"/>
      </c>
      <c r="ADA90" s="55">
        <f t="shared" si="3093"/>
      </c>
      <c r="ADB90" s="54">
        <f t="shared" si="4375"/>
      </c>
      <c r="ADC90" s="55">
        <f t="shared" si="3093"/>
      </c>
      <c r="ADD90" s="54">
        <f t="shared" si="4375"/>
      </c>
      <c r="ADE90" s="55">
        <f t="shared" si="3093"/>
      </c>
      <c r="ADF90" s="54">
        <f t="shared" si="4375"/>
      </c>
      <c r="ADG90" s="55">
        <f t="shared" si="3093"/>
      </c>
    </row>
    <row r="91" spans="1:787" ht="20.25" hidden="1" customHeight="1">
      <c r="A91" s="112">
        <v>19</v>
      </c>
      <c r="B91" s="115">
        <f>学年と名前を結合するシート!D20</f>
      </c>
      <c r="C91" s="113"/>
      <c r="D91" s="54">
        <f t="shared" si="533"/>
      </c>
      <c r="E91" s="55">
        <f t="shared" si="534"/>
      </c>
      <c r="F91" s="54">
        <f t="shared" ref="F91:BP98" si="4551">RIGHT(IFERROR(VLOOKUP($B91,F$4:G$71,2,FALSE),""),2)</f>
      </c>
      <c r="G91" s="55">
        <f t="shared" si="4407"/>
      </c>
      <c r="H91" s="54">
        <f t="shared" si="4551"/>
      </c>
      <c r="I91" s="55">
        <f t="shared" si="4408"/>
      </c>
      <c r="J91" s="54">
        <f t="shared" si="4551"/>
      </c>
      <c r="K91" s="55">
        <f t="shared" si="4409"/>
      </c>
      <c r="L91" s="54">
        <f t="shared" si="4551"/>
      </c>
      <c r="M91" s="55">
        <f t="shared" si="4410"/>
      </c>
      <c r="N91" s="54">
        <f t="shared" si="4551"/>
      </c>
      <c r="O91" s="55">
        <f t="shared" si="4411"/>
      </c>
      <c r="P91" s="54">
        <f t="shared" si="4551"/>
      </c>
      <c r="Q91" s="55">
        <f t="shared" si="4412"/>
      </c>
      <c r="R91" s="54">
        <f t="shared" si="4551"/>
      </c>
      <c r="S91" s="55">
        <f t="shared" si="4413"/>
      </c>
      <c r="T91" s="54">
        <f t="shared" si="4551"/>
      </c>
      <c r="U91" s="55">
        <f t="shared" si="4414"/>
      </c>
      <c r="V91" s="54">
        <f t="shared" si="4551"/>
      </c>
      <c r="W91" s="55">
        <f t="shared" si="4415"/>
      </c>
      <c r="X91" s="54">
        <f t="shared" si="4551"/>
      </c>
      <c r="Y91" s="55">
        <f t="shared" si="4416"/>
      </c>
      <c r="Z91" s="54">
        <f t="shared" si="4551"/>
      </c>
      <c r="AA91" s="55">
        <f t="shared" si="4417"/>
      </c>
      <c r="AB91" s="54">
        <f t="shared" si="4551"/>
      </c>
      <c r="AC91" s="55">
        <f t="shared" si="4418"/>
      </c>
      <c r="AD91" s="54">
        <f t="shared" si="4551"/>
      </c>
      <c r="AE91" s="55">
        <f t="shared" si="4419"/>
      </c>
      <c r="AF91" s="54">
        <f t="shared" si="4551"/>
      </c>
      <c r="AG91" s="55">
        <f t="shared" si="4420"/>
      </c>
      <c r="AH91" s="54">
        <f t="shared" si="4551"/>
      </c>
      <c r="AI91" s="55">
        <f t="shared" si="4421"/>
      </c>
      <c r="AJ91" s="54">
        <f t="shared" si="4551"/>
      </c>
      <c r="AK91" s="55">
        <f t="shared" si="4422"/>
      </c>
      <c r="AL91" s="54">
        <f t="shared" si="4551"/>
      </c>
      <c r="AM91" s="55">
        <f t="shared" si="4423"/>
      </c>
      <c r="AN91" s="54">
        <f t="shared" si="4551"/>
      </c>
      <c r="AO91" s="55">
        <f t="shared" si="4424"/>
      </c>
      <c r="AP91" s="54">
        <f t="shared" si="4551"/>
      </c>
      <c r="AQ91" s="55">
        <f t="shared" si="4425"/>
      </c>
      <c r="AR91" s="54">
        <f t="shared" si="4551"/>
      </c>
      <c r="AS91" s="55">
        <f t="shared" si="4426"/>
      </c>
      <c r="AT91" s="54">
        <f t="shared" si="4551"/>
      </c>
      <c r="AU91" s="55">
        <f t="shared" si="4427"/>
      </c>
      <c r="AV91" s="54">
        <f t="shared" si="4551"/>
      </c>
      <c r="AW91" s="55">
        <f t="shared" si="4428"/>
      </c>
      <c r="AX91" s="54">
        <f t="shared" si="4551"/>
      </c>
      <c r="AY91" s="55">
        <f t="shared" si="4429"/>
      </c>
      <c r="AZ91" s="54">
        <f t="shared" si="4551"/>
      </c>
      <c r="BA91" s="55">
        <f t="shared" si="4430"/>
      </c>
      <c r="BB91" s="54">
        <f t="shared" si="4551"/>
      </c>
      <c r="BC91" s="55">
        <f t="shared" si="4431"/>
      </c>
      <c r="BD91" s="54">
        <f t="shared" si="4551"/>
      </c>
      <c r="BE91" s="55">
        <f t="shared" si="4432"/>
      </c>
      <c r="BF91" s="54">
        <f t="shared" si="4551"/>
      </c>
      <c r="BG91" s="55">
        <f t="shared" si="4433"/>
      </c>
      <c r="BH91" s="54">
        <f t="shared" si="4551"/>
      </c>
      <c r="BI91" s="55">
        <f t="shared" si="4434"/>
      </c>
      <c r="BJ91" s="54">
        <f t="shared" si="4551"/>
      </c>
      <c r="BK91" s="55">
        <f t="shared" si="4435"/>
      </c>
      <c r="BL91" s="54">
        <f t="shared" si="4551"/>
      </c>
      <c r="BM91" s="55">
        <f t="shared" si="4436"/>
      </c>
      <c r="BN91" s="54">
        <f t="shared" si="4551"/>
      </c>
      <c r="BO91" s="55">
        <f t="shared" si="4437"/>
      </c>
      <c r="BP91" s="54">
        <f t="shared" si="4551"/>
      </c>
      <c r="BQ91" s="55">
        <f t="shared" si="4438"/>
      </c>
      <c r="BR91" s="54">
        <f t="shared" si="4547"/>
      </c>
      <c r="BS91" s="55">
        <f t="shared" si="4439"/>
      </c>
      <c r="BT91" s="54">
        <f t="shared" si="4547"/>
      </c>
      <c r="BU91" s="55">
        <f t="shared" si="4440"/>
      </c>
      <c r="BV91" s="54">
        <f t="shared" si="4547"/>
      </c>
      <c r="BW91" s="55">
        <f t="shared" si="4441"/>
      </c>
      <c r="BX91" s="54">
        <f t="shared" si="4547"/>
      </c>
      <c r="BY91" s="55">
        <f t="shared" si="4442"/>
      </c>
      <c r="BZ91" s="54">
        <f t="shared" si="4547"/>
      </c>
      <c r="CA91" s="55">
        <f t="shared" si="4443"/>
      </c>
      <c r="CB91" s="54">
        <f t="shared" si="4547"/>
      </c>
      <c r="CC91" s="55">
        <f t="shared" si="4444"/>
      </c>
      <c r="CD91" s="54">
        <f t="shared" si="4547"/>
      </c>
      <c r="CE91" s="55">
        <f t="shared" si="4445"/>
      </c>
      <c r="CF91" s="54">
        <f t="shared" si="4547"/>
      </c>
      <c r="CG91" s="55">
        <f t="shared" si="4446"/>
      </c>
      <c r="CH91" s="54">
        <f t="shared" si="4547"/>
      </c>
      <c r="CI91" s="55">
        <f t="shared" si="4447"/>
      </c>
      <c r="CJ91" s="54">
        <f t="shared" si="4547"/>
      </c>
      <c r="CK91" s="55">
        <f t="shared" si="4448"/>
      </c>
      <c r="CL91" s="54">
        <f t="shared" si="4547"/>
      </c>
      <c r="CM91" s="55">
        <f t="shared" si="4449"/>
      </c>
      <c r="CN91" s="54">
        <f t="shared" si="4547"/>
      </c>
      <c r="CO91" s="55">
        <f t="shared" si="4450"/>
      </c>
      <c r="CP91" s="54">
        <f t="shared" si="4547"/>
      </c>
      <c r="CQ91" s="55">
        <f t="shared" si="4451"/>
      </c>
      <c r="CR91" s="54">
        <f t="shared" si="4547"/>
      </c>
      <c r="CS91" s="55">
        <f t="shared" si="4452"/>
      </c>
      <c r="CT91" s="54">
        <f t="shared" si="4547"/>
      </c>
      <c r="CU91" s="55">
        <f t="shared" si="4453"/>
      </c>
      <c r="CV91" s="54">
        <f t="shared" si="4547"/>
      </c>
      <c r="CW91" s="55">
        <f t="shared" si="4454"/>
      </c>
      <c r="CX91" s="54">
        <f t="shared" si="4547"/>
      </c>
      <c r="CY91" s="55">
        <f t="shared" si="4455"/>
      </c>
      <c r="CZ91" s="54">
        <f t="shared" si="4547"/>
      </c>
      <c r="DA91" s="55">
        <f t="shared" si="4456"/>
      </c>
      <c r="DB91" s="54">
        <f t="shared" si="4547"/>
      </c>
      <c r="DC91" s="55">
        <f t="shared" si="4457"/>
      </c>
      <c r="DD91" s="54">
        <f t="shared" si="4547"/>
      </c>
      <c r="DE91" s="55">
        <f t="shared" si="4458"/>
      </c>
      <c r="DF91" s="54">
        <f t="shared" si="4547"/>
      </c>
      <c r="DG91" s="55">
        <f t="shared" si="4459"/>
      </c>
      <c r="DH91" s="54">
        <f t="shared" si="4547"/>
      </c>
      <c r="DI91" s="55">
        <f t="shared" si="4460"/>
      </c>
      <c r="DJ91" s="54">
        <f t="shared" si="4547"/>
      </c>
      <c r="DK91" s="55">
        <f t="shared" si="4461"/>
      </c>
      <c r="DL91" s="54">
        <f t="shared" si="4547"/>
      </c>
      <c r="DM91" s="55">
        <f t="shared" si="4462"/>
      </c>
      <c r="DN91" s="54">
        <f t="shared" si="4547"/>
      </c>
      <c r="DO91" s="55">
        <f t="shared" si="4463"/>
      </c>
      <c r="DP91" s="54">
        <f t="shared" si="4547"/>
      </c>
      <c r="DQ91" s="55">
        <f t="shared" si="4464"/>
      </c>
      <c r="DR91" s="54">
        <f t="shared" si="4547"/>
      </c>
      <c r="DS91" s="55">
        <f t="shared" si="4465"/>
      </c>
      <c r="DT91" s="54">
        <f t="shared" si="4547"/>
      </c>
      <c r="DU91" s="55">
        <f t="shared" si="4466"/>
      </c>
      <c r="DV91" s="54">
        <f t="shared" si="4547"/>
      </c>
      <c r="DW91" s="55">
        <f t="shared" si="4467"/>
      </c>
      <c r="DX91" s="54">
        <f t="shared" si="4547"/>
      </c>
      <c r="DY91" s="55">
        <f t="shared" si="4468"/>
      </c>
      <c r="DZ91" s="54">
        <f t="shared" si="4547"/>
      </c>
      <c r="EA91" s="55">
        <f t="shared" si="4469"/>
      </c>
      <c r="EB91" s="54">
        <f t="shared" si="4470"/>
      </c>
      <c r="EC91" s="55">
        <f t="shared" si="4471"/>
      </c>
      <c r="ED91" s="54">
        <f t="shared" si="4470"/>
      </c>
      <c r="EE91" s="55">
        <f t="shared" si="4472"/>
      </c>
      <c r="EF91" s="54">
        <f t="shared" si="4470"/>
      </c>
      <c r="EG91" s="55">
        <f t="shared" si="4473"/>
      </c>
      <c r="EH91" s="54">
        <f t="shared" si="4470"/>
      </c>
      <c r="EI91" s="55">
        <f t="shared" si="4474"/>
      </c>
      <c r="EJ91" s="54">
        <f t="shared" si="4470"/>
      </c>
      <c r="EK91" s="55">
        <f t="shared" si="4475"/>
      </c>
      <c r="EL91" s="54">
        <f t="shared" si="4470"/>
      </c>
      <c r="EM91" s="55">
        <f t="shared" si="4476"/>
      </c>
      <c r="EN91" s="54">
        <f t="shared" si="4470"/>
      </c>
      <c r="EO91" s="55">
        <f t="shared" si="4477"/>
      </c>
      <c r="EP91" s="54">
        <f t="shared" si="4470"/>
      </c>
      <c r="EQ91" s="55">
        <f t="shared" si="4478"/>
      </c>
      <c r="ER91" s="54">
        <f t="shared" si="4470"/>
      </c>
      <c r="ES91" s="55">
        <f t="shared" si="4479"/>
      </c>
      <c r="ET91" s="54">
        <f t="shared" si="4470"/>
      </c>
      <c r="EU91" s="55">
        <f t="shared" si="4480"/>
      </c>
      <c r="EV91" s="54">
        <f t="shared" si="4470"/>
      </c>
      <c r="EW91" s="55">
        <f t="shared" si="4481"/>
      </c>
      <c r="EX91" s="54">
        <f t="shared" si="4470"/>
      </c>
      <c r="EY91" s="55">
        <f t="shared" si="4482"/>
      </c>
      <c r="EZ91" s="54">
        <f t="shared" si="4470"/>
      </c>
      <c r="FA91" s="55">
        <f t="shared" si="4483"/>
      </c>
      <c r="FB91" s="54">
        <f t="shared" si="4470"/>
      </c>
      <c r="FC91" s="55">
        <f t="shared" si="4484"/>
      </c>
      <c r="FD91" s="54">
        <f t="shared" si="4470"/>
      </c>
      <c r="FE91" s="55">
        <f t="shared" si="4485"/>
      </c>
      <c r="FF91" s="54">
        <f t="shared" si="4470"/>
      </c>
      <c r="FG91" s="55">
        <f t="shared" si="4486"/>
      </c>
      <c r="FH91" s="54">
        <f t="shared" si="4470"/>
      </c>
      <c r="FI91" s="55">
        <f t="shared" si="4487"/>
      </c>
      <c r="FJ91" s="54">
        <f t="shared" si="4470"/>
      </c>
      <c r="FK91" s="55">
        <f t="shared" si="4488"/>
      </c>
      <c r="FL91" s="54">
        <f t="shared" si="4470"/>
      </c>
      <c r="FM91" s="55">
        <f t="shared" si="4489"/>
      </c>
      <c r="FN91" s="54">
        <f t="shared" si="4470"/>
      </c>
      <c r="FO91" s="55">
        <f t="shared" si="4490"/>
      </c>
      <c r="FP91" s="54">
        <f t="shared" si="4470"/>
      </c>
      <c r="FQ91" s="55">
        <f t="shared" si="4491"/>
      </c>
      <c r="FR91" s="54">
        <f t="shared" si="4470"/>
      </c>
      <c r="FS91" s="55">
        <f t="shared" si="4492"/>
      </c>
      <c r="FT91" s="54">
        <f t="shared" si="4470"/>
      </c>
      <c r="FU91" s="55">
        <f t="shared" si="4493"/>
      </c>
      <c r="FV91" s="54">
        <f t="shared" si="4470"/>
      </c>
      <c r="FW91" s="55">
        <f t="shared" si="4494"/>
      </c>
      <c r="FX91" s="54">
        <f t="shared" si="4470"/>
      </c>
      <c r="FY91" s="55">
        <f t="shared" si="4495"/>
      </c>
      <c r="FZ91" s="54">
        <f t="shared" si="4470"/>
      </c>
      <c r="GA91" s="55">
        <f t="shared" si="4496"/>
      </c>
      <c r="GB91" s="54">
        <f t="shared" si="4470"/>
      </c>
      <c r="GC91" s="55">
        <f t="shared" si="4497"/>
      </c>
      <c r="GD91" s="54">
        <f t="shared" si="4470"/>
      </c>
      <c r="GE91" s="55">
        <f t="shared" si="4498"/>
      </c>
      <c r="GF91" s="54">
        <f t="shared" si="4470"/>
      </c>
      <c r="GG91" s="55">
        <f t="shared" si="4499"/>
      </c>
      <c r="GH91" s="54">
        <f t="shared" si="4470"/>
      </c>
      <c r="GI91" s="55">
        <f t="shared" si="4500"/>
      </c>
      <c r="GJ91" s="54">
        <f t="shared" si="4470"/>
      </c>
      <c r="GK91" s="55">
        <f t="shared" si="4501"/>
      </c>
      <c r="GL91" s="54">
        <f t="shared" si="4470"/>
      </c>
      <c r="GM91" s="55">
        <f t="shared" si="4502"/>
      </c>
      <c r="GN91" s="54">
        <f t="shared" si="4503"/>
      </c>
      <c r="GO91" s="55">
        <f t="shared" si="4504"/>
      </c>
      <c r="GP91" s="54">
        <f t="shared" si="4503"/>
      </c>
      <c r="GQ91" s="55">
        <f t="shared" si="4505"/>
      </c>
      <c r="GR91" s="54">
        <f t="shared" si="4503"/>
      </c>
      <c r="GS91" s="55">
        <f t="shared" si="4506"/>
      </c>
      <c r="GT91" s="54">
        <f t="shared" si="4503"/>
      </c>
      <c r="GU91" s="55">
        <f t="shared" si="4507"/>
      </c>
      <c r="GV91" s="54">
        <f t="shared" si="4503"/>
      </c>
      <c r="GW91" s="55">
        <f t="shared" si="4508"/>
      </c>
      <c r="GX91" s="54">
        <f t="shared" si="4503"/>
      </c>
      <c r="GY91" s="55">
        <f t="shared" si="4509"/>
      </c>
      <c r="GZ91" s="54">
        <f t="shared" si="4503"/>
      </c>
      <c r="HA91" s="55">
        <f t="shared" si="4510"/>
      </c>
      <c r="HB91" s="54">
        <f t="shared" si="4503"/>
      </c>
      <c r="HC91" s="55">
        <f t="shared" si="4511"/>
      </c>
      <c r="HD91" s="54">
        <f t="shared" si="4503"/>
      </c>
      <c r="HE91" s="55">
        <f t="shared" si="4512"/>
      </c>
      <c r="HF91" s="54">
        <f t="shared" si="4503"/>
      </c>
      <c r="HG91" s="55">
        <f t="shared" si="4513"/>
      </c>
      <c r="HH91" s="54">
        <f t="shared" si="4503"/>
      </c>
      <c r="HI91" s="55">
        <f t="shared" si="4514"/>
      </c>
      <c r="HJ91" s="54">
        <f t="shared" si="4503"/>
      </c>
      <c r="HK91" s="55">
        <f t="shared" si="4515"/>
      </c>
      <c r="HL91" s="54">
        <f t="shared" si="4503"/>
      </c>
      <c r="HM91" s="55">
        <f t="shared" si="4516"/>
      </c>
      <c r="HN91" s="54">
        <f t="shared" si="4503"/>
      </c>
      <c r="HO91" s="55">
        <f t="shared" si="4517"/>
      </c>
      <c r="HP91" s="54">
        <f t="shared" si="4503"/>
      </c>
      <c r="HQ91" s="55">
        <f t="shared" si="4518"/>
      </c>
      <c r="HR91" s="54">
        <f t="shared" si="4503"/>
      </c>
      <c r="HS91" s="55">
        <f t="shared" si="4519"/>
      </c>
      <c r="HT91" s="54">
        <f t="shared" si="4503"/>
      </c>
      <c r="HU91" s="55">
        <f t="shared" si="4520"/>
      </c>
      <c r="HV91" s="54">
        <f t="shared" si="4503"/>
      </c>
      <c r="HW91" s="55">
        <f t="shared" si="4521"/>
      </c>
      <c r="HX91" s="54">
        <f t="shared" si="4503"/>
      </c>
      <c r="HY91" s="55">
        <f t="shared" si="4522"/>
      </c>
      <c r="HZ91" s="54">
        <f t="shared" si="4503"/>
      </c>
      <c r="IA91" s="55">
        <f t="shared" si="4523"/>
      </c>
      <c r="IB91" s="54">
        <f t="shared" si="4503"/>
      </c>
      <c r="IC91" s="55">
        <f t="shared" si="4524"/>
      </c>
      <c r="ID91" s="54">
        <f t="shared" si="4503"/>
      </c>
      <c r="IE91" s="55">
        <f t="shared" si="4525"/>
      </c>
      <c r="IF91" s="54">
        <f t="shared" si="4503"/>
      </c>
      <c r="IG91" s="55">
        <f t="shared" si="4526"/>
      </c>
      <c r="IH91" s="54">
        <f t="shared" si="4503"/>
      </c>
      <c r="II91" s="55">
        <f t="shared" si="4527"/>
      </c>
      <c r="IJ91" s="54">
        <f t="shared" si="4503"/>
      </c>
      <c r="IK91" s="55">
        <f t="shared" si="4528"/>
      </c>
      <c r="IL91" s="54">
        <f t="shared" si="4503"/>
      </c>
      <c r="IM91" s="55">
        <f t="shared" si="4529"/>
      </c>
      <c r="IN91" s="54">
        <f t="shared" si="4503"/>
      </c>
      <c r="IO91" s="55">
        <f t="shared" si="4530"/>
      </c>
      <c r="IP91" s="54">
        <f t="shared" si="4503"/>
      </c>
      <c r="IQ91" s="55">
        <f t="shared" si="4531"/>
      </c>
      <c r="IR91" s="54">
        <f t="shared" si="4503"/>
      </c>
      <c r="IS91" s="55">
        <f t="shared" si="4532"/>
      </c>
      <c r="IT91" s="54">
        <f t="shared" si="4503"/>
      </c>
      <c r="IU91" s="55">
        <f t="shared" si="4533"/>
      </c>
      <c r="IV91" s="54">
        <f t="shared" si="4503"/>
      </c>
      <c r="IW91" s="55">
        <f t="shared" si="4534"/>
      </c>
      <c r="IX91" s="54">
        <f t="shared" si="4503"/>
      </c>
      <c r="IY91" s="55">
        <f t="shared" si="4535"/>
      </c>
      <c r="IZ91" s="54">
        <f t="shared" si="4536"/>
      </c>
      <c r="JA91" s="55">
        <f t="shared" si="4537"/>
      </c>
      <c r="JB91" s="54">
        <f t="shared" si="4536"/>
      </c>
      <c r="JC91" s="55">
        <f t="shared" si="4538"/>
      </c>
      <c r="JD91" s="54">
        <f t="shared" si="4536"/>
      </c>
      <c r="JE91" s="55">
        <f t="shared" si="4539"/>
      </c>
      <c r="JF91" s="54">
        <f t="shared" si="4536"/>
      </c>
      <c r="JG91" s="55">
        <f t="shared" si="4540"/>
      </c>
      <c r="JH91" s="54">
        <f t="shared" si="4536"/>
      </c>
      <c r="JI91" s="55">
        <f t="shared" si="4541"/>
      </c>
      <c r="JJ91" s="54">
        <f t="shared" si="4536"/>
      </c>
      <c r="JK91" s="55">
        <f t="shared" si="4542"/>
      </c>
      <c r="JL91" s="54">
        <f t="shared" si="4536"/>
      </c>
      <c r="JM91" s="55">
        <f t="shared" si="267"/>
      </c>
      <c r="JN91" s="54">
        <f t="shared" si="4548"/>
      </c>
      <c r="JO91" s="55">
        <f t="shared" si="4549"/>
      </c>
      <c r="JP91" s="54">
        <f t="shared" si="4548"/>
      </c>
      <c r="JQ91" s="55">
        <f t="shared" si="4549"/>
      </c>
      <c r="JR91" s="54">
        <f t="shared" si="4548"/>
      </c>
      <c r="JS91" s="55">
        <f t="shared" si="4549"/>
      </c>
      <c r="JT91" s="54">
        <f t="shared" si="4548"/>
      </c>
      <c r="JU91" s="55">
        <f t="shared" si="4549"/>
      </c>
      <c r="JV91" s="54">
        <f t="shared" si="4548"/>
      </c>
      <c r="JW91" s="55">
        <f t="shared" si="4549"/>
      </c>
      <c r="JX91" s="54">
        <f t="shared" si="4548"/>
      </c>
      <c r="JY91" s="55">
        <f t="shared" si="4549"/>
      </c>
      <c r="JZ91" s="54">
        <f t="shared" si="4548"/>
      </c>
      <c r="KA91" s="55">
        <f t="shared" si="4549"/>
      </c>
      <c r="KB91" s="54">
        <f t="shared" si="4548"/>
      </c>
      <c r="KC91" s="55">
        <f t="shared" si="4549"/>
      </c>
      <c r="KD91" s="54">
        <f t="shared" si="4548"/>
      </c>
      <c r="KE91" s="55">
        <f t="shared" si="4549"/>
      </c>
      <c r="KF91" s="54">
        <f t="shared" si="4548"/>
      </c>
      <c r="KG91" s="55">
        <f t="shared" si="4549"/>
      </c>
      <c r="KH91" s="54">
        <f t="shared" si="4548"/>
      </c>
      <c r="KI91" s="55">
        <f t="shared" si="4549"/>
      </c>
      <c r="KJ91" s="54">
        <f t="shared" si="4548"/>
      </c>
      <c r="KK91" s="55">
        <f t="shared" si="4549"/>
      </c>
      <c r="KL91" s="54">
        <f t="shared" si="4548"/>
      </c>
      <c r="KM91" s="55">
        <f t="shared" si="4549"/>
      </c>
      <c r="KN91" s="54">
        <f t="shared" si="4548"/>
      </c>
      <c r="KO91" s="55">
        <f t="shared" si="4549"/>
      </c>
      <c r="KP91" s="54">
        <f t="shared" si="4548"/>
      </c>
      <c r="KQ91" s="55">
        <f t="shared" si="4549"/>
      </c>
      <c r="KR91" s="54">
        <f t="shared" si="4548"/>
      </c>
      <c r="KS91" s="55">
        <f t="shared" si="4549"/>
      </c>
      <c r="KT91" s="54">
        <f t="shared" si="4548"/>
      </c>
      <c r="KU91" s="55">
        <f t="shared" si="4549"/>
      </c>
      <c r="KV91" s="54">
        <f t="shared" si="4548"/>
      </c>
      <c r="KW91" s="55">
        <f t="shared" si="4549"/>
      </c>
      <c r="KX91" s="54">
        <f t="shared" si="4548"/>
      </c>
      <c r="KY91" s="55">
        <f t="shared" si="4549"/>
      </c>
      <c r="KZ91" s="54">
        <f t="shared" si="4548"/>
      </c>
      <c r="LA91" s="55">
        <f t="shared" si="4549"/>
      </c>
      <c r="LB91" s="54">
        <f t="shared" si="4548"/>
      </c>
      <c r="LC91" s="55">
        <f t="shared" si="4549"/>
      </c>
      <c r="LD91" s="54">
        <f t="shared" si="4548"/>
      </c>
      <c r="LE91" s="55">
        <f t="shared" si="4549"/>
      </c>
      <c r="LF91" s="54">
        <f t="shared" si="4548"/>
      </c>
      <c r="LG91" s="55">
        <f t="shared" si="4549"/>
      </c>
      <c r="LH91" s="54">
        <f t="shared" si="4548"/>
      </c>
      <c r="LI91" s="55">
        <f t="shared" si="4549"/>
      </c>
      <c r="LJ91" s="54">
        <f t="shared" si="4548"/>
      </c>
      <c r="LK91" s="55">
        <f t="shared" si="4549"/>
      </c>
      <c r="LL91" s="54">
        <f t="shared" si="4548"/>
      </c>
      <c r="LM91" s="55">
        <f t="shared" si="4549"/>
      </c>
      <c r="LN91" s="54">
        <f t="shared" si="4548"/>
      </c>
      <c r="LO91" s="55">
        <f t="shared" si="4549"/>
      </c>
      <c r="LP91" s="54">
        <f t="shared" si="4548"/>
      </c>
      <c r="LQ91" s="55">
        <f t="shared" si="4549"/>
      </c>
      <c r="LR91" s="54">
        <f t="shared" si="4548"/>
      </c>
      <c r="LS91" s="55">
        <f t="shared" si="4549"/>
      </c>
      <c r="LT91" s="54">
        <f t="shared" si="4548"/>
      </c>
      <c r="LU91" s="55">
        <f t="shared" si="4549"/>
      </c>
      <c r="LV91" s="54">
        <f t="shared" si="4548"/>
      </c>
      <c r="LW91" s="55">
        <f t="shared" si="4549"/>
      </c>
      <c r="LX91" s="54">
        <f t="shared" si="4548"/>
      </c>
      <c r="LY91" s="55">
        <f t="shared" si="4549"/>
      </c>
      <c r="LZ91" s="54">
        <f t="shared" si="4148"/>
      </c>
      <c r="MA91" s="55">
        <f t="shared" si="4543"/>
      </c>
      <c r="MB91" s="54">
        <f t="shared" si="4180"/>
      </c>
      <c r="MC91" s="55">
        <f t="shared" si="4543"/>
      </c>
      <c r="MD91" s="54">
        <f t="shared" si="4180"/>
      </c>
      <c r="ME91" s="55">
        <f t="shared" si="4543"/>
      </c>
      <c r="MF91" s="54">
        <f t="shared" si="4180"/>
      </c>
      <c r="MG91" s="55">
        <f t="shared" si="4543"/>
      </c>
      <c r="MH91" s="54">
        <f t="shared" si="4180"/>
      </c>
      <c r="MI91" s="55">
        <f t="shared" si="4543"/>
      </c>
      <c r="MJ91" s="54">
        <f t="shared" si="4180"/>
      </c>
      <c r="MK91" s="55">
        <f t="shared" si="4543"/>
      </c>
      <c r="ML91" s="54">
        <f t="shared" si="4180"/>
      </c>
      <c r="MM91" s="55">
        <f t="shared" si="4543"/>
      </c>
      <c r="MN91" s="54">
        <f t="shared" si="4180"/>
      </c>
      <c r="MO91" s="55">
        <f t="shared" si="4543"/>
      </c>
      <c r="MP91" s="54">
        <f t="shared" si="4180"/>
      </c>
      <c r="MQ91" s="55">
        <f t="shared" si="4543"/>
      </c>
      <c r="MR91" s="54">
        <f t="shared" si="4180"/>
      </c>
      <c r="MS91" s="55">
        <f t="shared" si="4543"/>
      </c>
      <c r="MT91" s="54">
        <f t="shared" si="4180"/>
      </c>
      <c r="MU91" s="55">
        <f t="shared" si="4543"/>
      </c>
      <c r="MV91" s="54">
        <f t="shared" si="4180"/>
      </c>
      <c r="MW91" s="55">
        <f t="shared" si="4543"/>
      </c>
      <c r="MX91" s="54">
        <f t="shared" si="4180"/>
      </c>
      <c r="MY91" s="55">
        <f t="shared" si="4543"/>
      </c>
      <c r="MZ91" s="54">
        <f t="shared" si="4180"/>
      </c>
      <c r="NA91" s="55">
        <f t="shared" si="4543"/>
      </c>
      <c r="NB91" s="54">
        <f t="shared" si="4180"/>
      </c>
      <c r="NC91" s="55">
        <f t="shared" si="4543"/>
      </c>
      <c r="ND91" s="54">
        <f t="shared" si="4180"/>
      </c>
      <c r="NE91" s="55">
        <f t="shared" si="4543"/>
      </c>
      <c r="NF91" s="54">
        <f t="shared" si="4180"/>
      </c>
      <c r="NG91" s="55">
        <f t="shared" si="4543"/>
      </c>
      <c r="NH91" s="54">
        <f t="shared" si="4180"/>
      </c>
      <c r="NI91" s="55">
        <f t="shared" si="4543"/>
      </c>
      <c r="NJ91" s="54">
        <f t="shared" si="4180"/>
      </c>
      <c r="NK91" s="55">
        <f t="shared" si="4543"/>
      </c>
      <c r="NL91" s="54">
        <f t="shared" si="4180"/>
      </c>
      <c r="NM91" s="55">
        <f t="shared" si="4543"/>
      </c>
      <c r="NN91" s="54">
        <f t="shared" si="4180"/>
      </c>
      <c r="NO91" s="55">
        <f t="shared" si="4543"/>
      </c>
      <c r="NP91" s="54">
        <f t="shared" si="4180"/>
      </c>
      <c r="NQ91" s="55">
        <f t="shared" si="4543"/>
      </c>
      <c r="NR91" s="54">
        <f t="shared" si="4180"/>
      </c>
      <c r="NS91" s="55">
        <f t="shared" si="4543"/>
      </c>
      <c r="NT91" s="54">
        <f t="shared" si="4180"/>
      </c>
      <c r="NU91" s="55">
        <f t="shared" si="4543"/>
      </c>
      <c r="NV91" s="54">
        <f t="shared" si="4180"/>
      </c>
      <c r="NW91" s="55">
        <f t="shared" si="4543"/>
      </c>
      <c r="NX91" s="54">
        <f t="shared" si="4180"/>
      </c>
      <c r="NY91" s="55">
        <f t="shared" si="4543"/>
      </c>
      <c r="NZ91" s="54">
        <f t="shared" si="4180"/>
      </c>
      <c r="OA91" s="55">
        <f t="shared" si="4543"/>
      </c>
      <c r="OB91" s="54">
        <f t="shared" si="4180"/>
      </c>
      <c r="OC91" s="55">
        <f t="shared" si="4543"/>
      </c>
      <c r="OD91" s="54">
        <f t="shared" si="4180"/>
      </c>
      <c r="OE91" s="55">
        <f t="shared" si="4543"/>
      </c>
      <c r="OF91" s="54">
        <f t="shared" si="4180"/>
      </c>
      <c r="OG91" s="55">
        <f t="shared" si="4543"/>
      </c>
      <c r="OH91" s="54">
        <f t="shared" si="4180"/>
      </c>
      <c r="OI91" s="55">
        <f t="shared" si="4543"/>
      </c>
      <c r="OJ91" s="54">
        <f t="shared" si="4180"/>
      </c>
      <c r="OK91" s="55">
        <f t="shared" si="4544"/>
      </c>
      <c r="OL91" s="54">
        <f t="shared" si="4180"/>
      </c>
      <c r="OM91" s="55">
        <f t="shared" si="4544"/>
      </c>
      <c r="ON91" s="54">
        <f t="shared" si="4212"/>
      </c>
      <c r="OO91" s="55">
        <f t="shared" si="4544"/>
      </c>
      <c r="OP91" s="54">
        <f t="shared" si="4212"/>
      </c>
      <c r="OQ91" s="55">
        <f t="shared" si="4544"/>
      </c>
      <c r="OR91" s="54">
        <f t="shared" si="4212"/>
      </c>
      <c r="OS91" s="55">
        <f t="shared" si="4544"/>
      </c>
      <c r="OT91" s="54">
        <f t="shared" si="4212"/>
      </c>
      <c r="OU91" s="55">
        <f t="shared" si="4544"/>
      </c>
      <c r="OV91" s="54">
        <f t="shared" si="4212"/>
      </c>
      <c r="OW91" s="55">
        <f t="shared" si="4544"/>
      </c>
      <c r="OX91" s="54">
        <f t="shared" si="4212"/>
      </c>
      <c r="OY91" s="55">
        <f t="shared" si="4544"/>
      </c>
      <c r="OZ91" s="54">
        <f t="shared" si="4212"/>
      </c>
      <c r="PA91" s="55">
        <f t="shared" si="4544"/>
      </c>
      <c r="PB91" s="54">
        <f t="shared" si="4212"/>
      </c>
      <c r="PC91" s="55">
        <f t="shared" si="4544"/>
      </c>
      <c r="PD91" s="54">
        <f t="shared" si="4212"/>
      </c>
      <c r="PE91" s="55">
        <f t="shared" si="4544"/>
      </c>
      <c r="PF91" s="54">
        <f t="shared" si="4212"/>
      </c>
      <c r="PG91" s="55">
        <f t="shared" si="4544"/>
      </c>
      <c r="PH91" s="54">
        <f t="shared" si="4212"/>
      </c>
      <c r="PI91" s="55">
        <f t="shared" si="4544"/>
      </c>
      <c r="PJ91" s="54">
        <f t="shared" si="4212"/>
      </c>
      <c r="PK91" s="55">
        <f t="shared" si="4544"/>
      </c>
      <c r="PL91" s="54">
        <f t="shared" si="4212"/>
      </c>
      <c r="PM91" s="55">
        <f t="shared" si="4544"/>
      </c>
      <c r="PN91" s="54">
        <f t="shared" si="4212"/>
      </c>
      <c r="PO91" s="55">
        <f t="shared" si="4544"/>
      </c>
      <c r="PP91" s="54">
        <f t="shared" si="4212"/>
      </c>
      <c r="PQ91" s="55">
        <f t="shared" si="4544"/>
      </c>
      <c r="PR91" s="54">
        <f t="shared" si="4212"/>
      </c>
      <c r="PS91" s="55">
        <f t="shared" si="4544"/>
      </c>
      <c r="PT91" s="54">
        <f t="shared" si="4212"/>
      </c>
      <c r="PU91" s="55">
        <f t="shared" si="4544"/>
      </c>
      <c r="PV91" s="54">
        <f t="shared" si="4212"/>
      </c>
      <c r="PW91" s="55">
        <f t="shared" si="4544"/>
      </c>
      <c r="PX91" s="54">
        <f t="shared" si="4212"/>
      </c>
      <c r="PY91" s="55">
        <f t="shared" si="4544"/>
      </c>
      <c r="PZ91" s="54">
        <f t="shared" si="4212"/>
      </c>
      <c r="QA91" s="55">
        <f t="shared" si="4544"/>
      </c>
      <c r="QB91" s="54">
        <f t="shared" si="4212"/>
      </c>
      <c r="QC91" s="55">
        <f t="shared" si="4544"/>
      </c>
      <c r="QD91" s="54">
        <f t="shared" si="4212"/>
      </c>
      <c r="QE91" s="55">
        <f t="shared" si="4544"/>
      </c>
      <c r="QF91" s="54">
        <f t="shared" si="4212"/>
      </c>
      <c r="QG91" s="55">
        <f t="shared" si="4544"/>
      </c>
      <c r="QH91" s="54">
        <f t="shared" si="4212"/>
      </c>
      <c r="QI91" s="55">
        <f t="shared" si="4544"/>
      </c>
      <c r="QJ91" s="54">
        <f t="shared" si="4212"/>
      </c>
      <c r="QK91" s="55">
        <f t="shared" si="4544"/>
      </c>
      <c r="QL91" s="54">
        <f t="shared" si="4212"/>
      </c>
      <c r="QM91" s="55">
        <f t="shared" si="4544"/>
      </c>
      <c r="QN91" s="54">
        <f t="shared" si="4212"/>
      </c>
      <c r="QO91" s="55">
        <f t="shared" si="4544"/>
      </c>
      <c r="QP91" s="54">
        <f t="shared" si="4212"/>
      </c>
      <c r="QQ91" s="55">
        <f t="shared" si="4544"/>
      </c>
      <c r="QR91" s="54">
        <f t="shared" si="4212"/>
      </c>
      <c r="QS91" s="55">
        <f t="shared" si="4544"/>
      </c>
      <c r="QT91" s="54">
        <f t="shared" si="4212"/>
      </c>
      <c r="QU91" s="55">
        <f t="shared" si="4544"/>
      </c>
      <c r="QV91" s="54">
        <f t="shared" si="4212"/>
      </c>
      <c r="QW91" s="55">
        <f t="shared" si="4242"/>
      </c>
      <c r="QX91" s="54">
        <f t="shared" si="4212"/>
      </c>
      <c r="QY91" s="55">
        <f t="shared" si="4242"/>
      </c>
      <c r="QZ91" s="54">
        <f t="shared" si="4245"/>
      </c>
      <c r="RA91" s="55">
        <f t="shared" si="4242"/>
      </c>
      <c r="RB91" s="54">
        <f t="shared" si="4245"/>
      </c>
      <c r="RC91" s="55">
        <f t="shared" si="4242"/>
      </c>
      <c r="RD91" s="54">
        <f t="shared" si="4245"/>
      </c>
      <c r="RE91" s="55">
        <f t="shared" si="4242"/>
      </c>
      <c r="RF91" s="54">
        <f t="shared" si="4245"/>
      </c>
      <c r="RG91" s="55">
        <f t="shared" si="4242"/>
      </c>
      <c r="RH91" s="54">
        <f t="shared" si="4245"/>
      </c>
      <c r="RI91" s="55">
        <f t="shared" si="4242"/>
      </c>
      <c r="RJ91" s="54">
        <f t="shared" si="4245"/>
      </c>
      <c r="RK91" s="55">
        <f t="shared" si="4242"/>
      </c>
      <c r="RL91" s="54">
        <f t="shared" si="4245"/>
      </c>
      <c r="RM91" s="55">
        <f t="shared" si="4242"/>
      </c>
      <c r="RN91" s="54">
        <f t="shared" si="4245"/>
      </c>
      <c r="RO91" s="55">
        <f t="shared" si="4242"/>
      </c>
      <c r="RP91" s="54">
        <f t="shared" si="4245"/>
      </c>
      <c r="RQ91" s="55">
        <f t="shared" si="4242"/>
      </c>
      <c r="RR91" s="54">
        <f t="shared" si="4245"/>
      </c>
      <c r="RS91" s="55">
        <f t="shared" si="4242"/>
      </c>
      <c r="RT91" s="54">
        <f t="shared" si="4245"/>
      </c>
      <c r="RU91" s="55">
        <f t="shared" si="4242"/>
      </c>
      <c r="RV91" s="54">
        <f t="shared" si="4245"/>
      </c>
      <c r="RW91" s="55">
        <f t="shared" si="4242"/>
      </c>
      <c r="RX91" s="54">
        <f t="shared" si="4245"/>
      </c>
      <c r="RY91" s="55">
        <f t="shared" si="4242"/>
      </c>
      <c r="RZ91" s="54">
        <f t="shared" si="4245"/>
      </c>
      <c r="SA91" s="55">
        <f t="shared" si="4242"/>
      </c>
      <c r="SB91" s="54">
        <f t="shared" si="4245"/>
      </c>
      <c r="SC91" s="55">
        <f t="shared" si="4242"/>
      </c>
      <c r="SD91" s="54">
        <f t="shared" si="4245"/>
      </c>
      <c r="SE91" s="55">
        <f t="shared" si="4242"/>
      </c>
      <c r="SF91" s="54">
        <f t="shared" si="4245"/>
      </c>
      <c r="SG91" s="55">
        <f t="shared" si="4242"/>
      </c>
      <c r="SH91" s="54">
        <f t="shared" si="4245"/>
      </c>
      <c r="SI91" s="55">
        <f t="shared" si="4242"/>
      </c>
      <c r="SJ91" s="54">
        <f t="shared" si="4245"/>
      </c>
      <c r="SK91" s="55">
        <f t="shared" si="4242"/>
      </c>
      <c r="SL91" s="54">
        <f t="shared" si="4245"/>
      </c>
      <c r="SM91" s="55">
        <f t="shared" si="4242"/>
      </c>
      <c r="SN91" s="54">
        <f t="shared" si="4245"/>
      </c>
      <c r="SO91" s="55">
        <f t="shared" si="4242"/>
      </c>
      <c r="SP91" s="54">
        <f t="shared" si="4245"/>
      </c>
      <c r="SQ91" s="55">
        <f t="shared" si="4242"/>
      </c>
      <c r="SR91" s="54">
        <f t="shared" si="4245"/>
      </c>
      <c r="SS91" s="55">
        <f t="shared" si="4242"/>
      </c>
      <c r="ST91" s="54">
        <f t="shared" si="4245"/>
      </c>
      <c r="SU91" s="55">
        <f t="shared" si="4242"/>
      </c>
      <c r="SV91" s="54">
        <f t="shared" si="4245"/>
      </c>
      <c r="SW91" s="55">
        <f t="shared" si="4242"/>
      </c>
      <c r="SX91" s="54">
        <f t="shared" si="4245"/>
      </c>
      <c r="SY91" s="55">
        <f t="shared" si="4242"/>
      </c>
      <c r="SZ91" s="54">
        <f t="shared" si="4245"/>
      </c>
      <c r="TA91" s="55">
        <f t="shared" si="4242"/>
      </c>
      <c r="TB91" s="54">
        <f t="shared" si="4245"/>
      </c>
      <c r="TC91" s="55">
        <f t="shared" si="4242"/>
      </c>
      <c r="TD91" s="54">
        <f t="shared" si="4245"/>
      </c>
      <c r="TE91" s="55">
        <f t="shared" si="4242"/>
      </c>
      <c r="TF91" s="54">
        <f t="shared" si="4245"/>
      </c>
      <c r="TG91" s="55">
        <f t="shared" si="2445"/>
      </c>
      <c r="TH91" s="54">
        <f t="shared" si="4245"/>
      </c>
      <c r="TI91" s="55">
        <f t="shared" si="2445"/>
      </c>
      <c r="TJ91" s="54">
        <f t="shared" si="4245"/>
      </c>
      <c r="TK91" s="55">
        <f t="shared" si="2445"/>
      </c>
      <c r="TL91" s="54">
        <f t="shared" si="4277"/>
      </c>
      <c r="TM91" s="55">
        <f t="shared" si="2445"/>
      </c>
      <c r="TN91" s="54">
        <f t="shared" si="4277"/>
      </c>
      <c r="TO91" s="55">
        <f t="shared" ref="TO91:VY98" si="4552">IFERROR(
    IF(
        LEFT(VLOOKUP($B91,TN$4:TO$71,2,FALSE),1)="0",
        "",
        IF(
            LEFT(VLOOKUP($B91,TN$4:TO$71,2,FALSE),1)="講",
            "講習",
            IF(
                LEFT(VLOOKUP($B91,TN$4:TO$71,2,FALSE),1)="追",
                "追加",
                "通常"
            )
        )
    ),
    ""
)</f>
      </c>
      <c r="TP91" s="54">
        <f t="shared" si="4277"/>
      </c>
      <c r="TQ91" s="55">
        <f t="shared" si="4552"/>
      </c>
      <c r="TR91" s="54">
        <f t="shared" si="4277"/>
      </c>
      <c r="TS91" s="55">
        <f t="shared" si="4552"/>
      </c>
      <c r="TT91" s="54">
        <f t="shared" si="4277"/>
      </c>
      <c r="TU91" s="55">
        <f t="shared" si="4552"/>
      </c>
      <c r="TV91" s="54">
        <f t="shared" si="4277"/>
      </c>
      <c r="TW91" s="55">
        <f t="shared" si="4552"/>
      </c>
      <c r="TX91" s="54">
        <f t="shared" si="4277"/>
      </c>
      <c r="TY91" s="55">
        <f t="shared" si="4552"/>
      </c>
      <c r="TZ91" s="54">
        <f t="shared" si="4277"/>
      </c>
      <c r="UA91" s="55">
        <f t="shared" si="4552"/>
      </c>
      <c r="UB91" s="54">
        <f t="shared" si="4277"/>
      </c>
      <c r="UC91" s="55">
        <f t="shared" si="4552"/>
      </c>
      <c r="UD91" s="54">
        <f t="shared" si="4277"/>
      </c>
      <c r="UE91" s="55">
        <f t="shared" si="4552"/>
      </c>
      <c r="UF91" s="54">
        <f t="shared" si="4277"/>
      </c>
      <c r="UG91" s="55">
        <f t="shared" si="4552"/>
      </c>
      <c r="UH91" s="54">
        <f t="shared" si="4277"/>
      </c>
      <c r="UI91" s="55">
        <f t="shared" si="4552"/>
      </c>
      <c r="UJ91" s="54">
        <f t="shared" si="4277"/>
      </c>
      <c r="UK91" s="55">
        <f t="shared" si="4552"/>
      </c>
      <c r="UL91" s="54">
        <f t="shared" si="4277"/>
      </c>
      <c r="UM91" s="55">
        <f t="shared" si="4552"/>
      </c>
      <c r="UN91" s="54">
        <f t="shared" si="4277"/>
      </c>
      <c r="UO91" s="55">
        <f t="shared" si="4552"/>
      </c>
      <c r="UP91" s="54">
        <f t="shared" si="4277"/>
      </c>
      <c r="UQ91" s="55">
        <f t="shared" si="4552"/>
      </c>
      <c r="UR91" s="54">
        <f t="shared" si="4277"/>
      </c>
      <c r="US91" s="55">
        <f t="shared" si="4552"/>
      </c>
      <c r="UT91" s="54">
        <f t="shared" si="4277"/>
      </c>
      <c r="UU91" s="55">
        <f t="shared" si="4552"/>
      </c>
      <c r="UV91" s="54">
        <f t="shared" si="4277"/>
      </c>
      <c r="UW91" s="55">
        <f t="shared" si="4552"/>
      </c>
      <c r="UX91" s="54">
        <f t="shared" si="4277"/>
      </c>
      <c r="UY91" s="55">
        <f t="shared" si="4552"/>
      </c>
      <c r="UZ91" s="54">
        <f t="shared" si="4277"/>
      </c>
      <c r="VA91" s="55">
        <f t="shared" si="4552"/>
      </c>
      <c r="VB91" s="54">
        <f t="shared" si="4277"/>
      </c>
      <c r="VC91" s="55">
        <f t="shared" si="4552"/>
      </c>
      <c r="VD91" s="54">
        <f t="shared" si="4277"/>
      </c>
      <c r="VE91" s="55">
        <f t="shared" si="4552"/>
      </c>
      <c r="VF91" s="54">
        <f t="shared" si="4277"/>
      </c>
      <c r="VG91" s="55">
        <f t="shared" si="4552"/>
      </c>
      <c r="VH91" s="54">
        <f t="shared" si="4277"/>
      </c>
      <c r="VI91" s="55">
        <f t="shared" si="4552"/>
      </c>
      <c r="VJ91" s="54">
        <f t="shared" si="4277"/>
      </c>
      <c r="VK91" s="55">
        <f t="shared" si="4552"/>
      </c>
      <c r="VL91" s="54">
        <f t="shared" si="4277"/>
      </c>
      <c r="VM91" s="55">
        <f t="shared" si="4552"/>
      </c>
      <c r="VN91" s="54">
        <f t="shared" si="4277"/>
      </c>
      <c r="VO91" s="55">
        <f t="shared" si="4552"/>
      </c>
      <c r="VP91" s="54">
        <f t="shared" si="4277"/>
      </c>
      <c r="VQ91" s="55">
        <f t="shared" si="4552"/>
      </c>
      <c r="VR91" s="54">
        <f t="shared" si="4277"/>
      </c>
      <c r="VS91" s="55">
        <f t="shared" si="4552"/>
      </c>
      <c r="VT91" s="54">
        <f t="shared" si="4277"/>
      </c>
      <c r="VU91" s="55">
        <f t="shared" si="4552"/>
      </c>
      <c r="VV91" s="54">
        <f t="shared" si="4277"/>
      </c>
      <c r="VW91" s="55">
        <f t="shared" si="4552"/>
      </c>
      <c r="VX91" s="54">
        <f t="shared" si="4310"/>
      </c>
      <c r="VY91" s="55">
        <f t="shared" si="4552"/>
      </c>
      <c r="VZ91" s="54">
        <f t="shared" si="4310"/>
      </c>
      <c r="WA91" s="55">
        <f t="shared" si="4545"/>
      </c>
      <c r="WB91" s="54">
        <f t="shared" si="4310"/>
      </c>
      <c r="WC91" s="55">
        <f t="shared" si="4545"/>
      </c>
      <c r="WD91" s="54">
        <f t="shared" si="4310"/>
      </c>
      <c r="WE91" s="55">
        <f t="shared" si="4545"/>
      </c>
      <c r="WF91" s="54">
        <f t="shared" si="4310"/>
      </c>
      <c r="WG91" s="55">
        <f t="shared" si="4545"/>
      </c>
      <c r="WH91" s="54">
        <f t="shared" si="4310"/>
      </c>
      <c r="WI91" s="55">
        <f t="shared" si="4545"/>
      </c>
      <c r="WJ91" s="54">
        <f t="shared" si="4310"/>
      </c>
      <c r="WK91" s="55">
        <f t="shared" si="4290"/>
      </c>
      <c r="WL91" s="54">
        <f t="shared" si="4310"/>
      </c>
      <c r="WM91" s="55">
        <f t="shared" si="4290"/>
      </c>
      <c r="WN91" s="54">
        <f t="shared" si="4310"/>
      </c>
      <c r="WO91" s="55">
        <f t="shared" si="4290"/>
      </c>
      <c r="WP91" s="54">
        <f t="shared" si="4310"/>
      </c>
      <c r="WQ91" s="55">
        <f t="shared" si="4290"/>
      </c>
      <c r="WR91" s="54">
        <f t="shared" si="4310"/>
      </c>
      <c r="WS91" s="55">
        <f t="shared" si="4290"/>
      </c>
      <c r="WT91" s="54">
        <f t="shared" si="4310"/>
      </c>
      <c r="WU91" s="55">
        <f t="shared" si="4290"/>
      </c>
      <c r="WV91" s="54">
        <f t="shared" si="4310"/>
      </c>
      <c r="WW91" s="55">
        <f t="shared" si="4550"/>
      </c>
      <c r="WX91" s="54">
        <f t="shared" si="4310"/>
      </c>
      <c r="WY91" s="55">
        <f t="shared" si="4550"/>
      </c>
      <c r="WZ91" s="54">
        <f t="shared" si="4310"/>
      </c>
      <c r="XA91" s="55">
        <f t="shared" si="4550"/>
      </c>
      <c r="XB91" s="54">
        <f t="shared" si="4310"/>
      </c>
      <c r="XC91" s="55">
        <f t="shared" si="4550"/>
      </c>
      <c r="XD91" s="54">
        <f t="shared" si="4310"/>
      </c>
      <c r="XE91" s="55">
        <f t="shared" si="4550"/>
      </c>
      <c r="XF91" s="54">
        <f t="shared" si="4310"/>
      </c>
      <c r="XG91" s="55">
        <f t="shared" si="4550"/>
      </c>
      <c r="XH91" s="54">
        <f t="shared" si="4310"/>
      </c>
      <c r="XI91" s="55">
        <f t="shared" si="4550"/>
      </c>
      <c r="XJ91" s="54">
        <f t="shared" si="4310"/>
      </c>
      <c r="XK91" s="55">
        <f t="shared" si="4550"/>
      </c>
      <c r="XL91" s="54">
        <f t="shared" si="4310"/>
      </c>
      <c r="XM91" s="55">
        <f t="shared" si="4550"/>
      </c>
      <c r="XN91" s="54">
        <f t="shared" si="4310"/>
      </c>
      <c r="XO91" s="55">
        <f t="shared" si="4550"/>
      </c>
      <c r="XP91" s="54">
        <f t="shared" si="4310"/>
      </c>
      <c r="XQ91" s="55">
        <f t="shared" si="4550"/>
      </c>
      <c r="XR91" s="54">
        <f t="shared" si="4310"/>
      </c>
      <c r="XS91" s="55">
        <f t="shared" si="4550"/>
      </c>
      <c r="XT91" s="54">
        <f t="shared" si="4310"/>
      </c>
      <c r="XU91" s="55">
        <f t="shared" si="4550"/>
      </c>
      <c r="XV91" s="54">
        <f t="shared" si="4310"/>
      </c>
      <c r="XW91" s="55">
        <f t="shared" si="4550"/>
      </c>
      <c r="XX91" s="54">
        <f t="shared" si="4310"/>
      </c>
      <c r="XY91" s="55">
        <f t="shared" si="4550"/>
      </c>
      <c r="XZ91" s="54">
        <f t="shared" si="4310"/>
      </c>
      <c r="YA91" s="55">
        <f t="shared" si="4550"/>
      </c>
      <c r="YB91" s="54">
        <f t="shared" si="4310"/>
      </c>
      <c r="YC91" s="55">
        <f t="shared" si="4550"/>
      </c>
      <c r="YD91" s="54">
        <f t="shared" si="4310"/>
      </c>
      <c r="YE91" s="55">
        <f t="shared" si="4550"/>
      </c>
      <c r="YF91" s="54">
        <f t="shared" si="4310"/>
      </c>
      <c r="YG91" s="55">
        <f t="shared" si="4550"/>
      </c>
      <c r="YH91" s="54">
        <f t="shared" si="4310"/>
      </c>
      <c r="YI91" s="55">
        <f t="shared" si="4550"/>
      </c>
      <c r="YJ91" s="54">
        <f t="shared" si="4342"/>
      </c>
      <c r="YK91" s="55">
        <f t="shared" si="4550"/>
      </c>
      <c r="YL91" s="54">
        <f t="shared" si="4342"/>
      </c>
      <c r="YM91" s="55">
        <f t="shared" si="4550"/>
      </c>
      <c r="YN91" s="54">
        <f t="shared" si="4342"/>
      </c>
      <c r="YO91" s="55">
        <f t="shared" si="4550"/>
      </c>
      <c r="YP91" s="54">
        <f t="shared" si="4342"/>
      </c>
      <c r="YQ91" s="55">
        <f t="shared" si="4550"/>
      </c>
      <c r="YR91" s="54">
        <f t="shared" si="4342"/>
      </c>
      <c r="YS91" s="55">
        <f t="shared" si="4550"/>
      </c>
      <c r="YT91" s="54">
        <f t="shared" si="4342"/>
      </c>
      <c r="YU91" s="55">
        <f t="shared" si="4550"/>
      </c>
      <c r="YV91" s="54">
        <f t="shared" si="4342"/>
      </c>
      <c r="YW91" s="55">
        <f t="shared" si="4550"/>
      </c>
      <c r="YX91" s="54">
        <f t="shared" si="4342"/>
      </c>
      <c r="YY91" s="55">
        <f t="shared" si="4550"/>
      </c>
      <c r="YZ91" s="54">
        <f t="shared" si="4342"/>
      </c>
      <c r="ZA91" s="55">
        <f t="shared" si="4550"/>
      </c>
      <c r="ZB91" s="54">
        <f t="shared" si="4342"/>
      </c>
      <c r="ZC91" s="55">
        <f t="shared" si="4550"/>
      </c>
      <c r="ZD91" s="54">
        <f t="shared" si="4342"/>
      </c>
      <c r="ZE91" s="55">
        <f t="shared" si="4550"/>
      </c>
      <c r="ZF91" s="54">
        <f t="shared" si="4342"/>
      </c>
      <c r="ZG91" s="55">
        <f t="shared" si="4550"/>
      </c>
      <c r="ZH91" s="54">
        <f t="shared" si="4342"/>
      </c>
      <c r="ZI91" s="55">
        <f t="shared" si="4546"/>
      </c>
      <c r="ZJ91" s="54">
        <f t="shared" si="4342"/>
      </c>
      <c r="ZK91" s="55">
        <f t="shared" si="4546"/>
      </c>
      <c r="ZL91" s="54">
        <f t="shared" si="4342"/>
      </c>
      <c r="ZM91" s="55">
        <f t="shared" si="4546"/>
      </c>
      <c r="ZN91" s="54">
        <f t="shared" si="4342"/>
      </c>
      <c r="ZO91" s="55">
        <f t="shared" si="4546"/>
      </c>
      <c r="ZP91" s="54">
        <f t="shared" si="4342"/>
      </c>
      <c r="ZQ91" s="55">
        <f t="shared" si="4546"/>
      </c>
      <c r="ZR91" s="54">
        <f t="shared" si="4342"/>
      </c>
      <c r="ZS91" s="55">
        <f t="shared" si="4355"/>
      </c>
      <c r="ZT91" s="54">
        <f t="shared" si="4342"/>
      </c>
      <c r="ZU91" s="55">
        <f t="shared" si="4355"/>
      </c>
      <c r="ZV91" s="54">
        <f t="shared" si="4342"/>
      </c>
      <c r="ZW91" s="55">
        <f t="shared" si="4355"/>
      </c>
      <c r="ZX91" s="54">
        <f t="shared" si="4342"/>
      </c>
      <c r="ZY91" s="55">
        <f t="shared" si="4355"/>
      </c>
      <c r="ZZ91" s="54">
        <f t="shared" si="4342"/>
      </c>
      <c r="AAA91" s="55">
        <f t="shared" si="4355"/>
      </c>
      <c r="AAB91" s="54">
        <f t="shared" si="4342"/>
      </c>
      <c r="AAC91" s="55">
        <f t="shared" si="4355"/>
      </c>
      <c r="AAD91" s="54">
        <f t="shared" si="4342"/>
      </c>
      <c r="AAE91" s="55">
        <f t="shared" si="4355"/>
      </c>
      <c r="AAF91" s="54">
        <f t="shared" si="4342"/>
      </c>
      <c r="AAG91" s="55">
        <f t="shared" si="4355"/>
      </c>
      <c r="AAH91" s="54">
        <f t="shared" si="4342"/>
      </c>
      <c r="AAI91" s="55">
        <f t="shared" si="4355"/>
      </c>
      <c r="AAJ91" s="54">
        <f t="shared" si="4342"/>
      </c>
      <c r="AAK91" s="55">
        <f t="shared" si="4355"/>
      </c>
      <c r="AAL91" s="54">
        <f t="shared" si="4342"/>
      </c>
      <c r="AAM91" s="55">
        <f t="shared" si="4355"/>
      </c>
      <c r="AAN91" s="54">
        <f t="shared" si="4342"/>
      </c>
      <c r="AAO91" s="55">
        <f t="shared" si="4355"/>
      </c>
      <c r="AAP91" s="54">
        <f t="shared" si="4342"/>
      </c>
      <c r="AAQ91" s="55">
        <f t="shared" si="4355"/>
      </c>
      <c r="AAR91" s="54">
        <f t="shared" si="4342"/>
      </c>
      <c r="AAS91" s="55">
        <f t="shared" si="4355"/>
      </c>
      <c r="AAT91" s="54">
        <f t="shared" si="4342"/>
      </c>
      <c r="AAU91" s="55">
        <f t="shared" si="4355"/>
      </c>
      <c r="AAV91" s="54">
        <f t="shared" si="4375"/>
      </c>
      <c r="AAW91" s="55">
        <f t="shared" si="4355"/>
      </c>
      <c r="AAX91" s="54">
        <f t="shared" si="4375"/>
      </c>
      <c r="AAY91" s="55">
        <f t="shared" si="4355"/>
      </c>
      <c r="AAZ91" s="54">
        <f t="shared" si="4375"/>
      </c>
      <c r="ABA91" s="55">
        <f t="shared" si="4355"/>
      </c>
      <c r="ABB91" s="54">
        <f t="shared" si="4375"/>
      </c>
      <c r="ABC91" s="55">
        <f t="shared" si="4355"/>
      </c>
      <c r="ABD91" s="54">
        <f t="shared" si="4375"/>
      </c>
      <c r="ABE91" s="55">
        <f t="shared" si="4355"/>
      </c>
      <c r="ABF91" s="54">
        <f t="shared" si="4375"/>
      </c>
      <c r="ABG91" s="55">
        <f t="shared" si="4355"/>
      </c>
      <c r="ABH91" s="54">
        <f t="shared" si="4375"/>
      </c>
      <c r="ABI91" s="55">
        <f t="shared" si="4355"/>
      </c>
      <c r="ABJ91" s="54">
        <f t="shared" si="4375"/>
      </c>
      <c r="ABK91" s="55">
        <f t="shared" si="4355"/>
      </c>
      <c r="ABL91" s="54">
        <f t="shared" si="4375"/>
      </c>
      <c r="ABM91" s="55">
        <f t="shared" si="4355"/>
      </c>
      <c r="ABN91" s="54">
        <f t="shared" si="4375"/>
      </c>
      <c r="ABO91" s="55">
        <f t="shared" si="4355"/>
      </c>
      <c r="ABP91" s="54">
        <f t="shared" si="4375"/>
      </c>
      <c r="ABQ91" s="55">
        <f t="shared" si="4355"/>
      </c>
      <c r="ABR91" s="54">
        <f t="shared" si="4375"/>
      </c>
      <c r="ABS91" s="55">
        <f t="shared" si="4355"/>
      </c>
      <c r="ABT91" s="54">
        <f t="shared" si="4375"/>
      </c>
      <c r="ABU91" s="55">
        <f t="shared" si="3093"/>
      </c>
      <c r="ABV91" s="54">
        <f t="shared" si="4375"/>
      </c>
      <c r="ABW91" s="55">
        <f t="shared" si="3093"/>
      </c>
      <c r="ABX91" s="54">
        <f t="shared" si="4375"/>
      </c>
      <c r="ABY91" s="55">
        <f t="shared" si="3093"/>
      </c>
      <c r="ABZ91" s="54">
        <f t="shared" si="4375"/>
      </c>
      <c r="ACA91" s="55">
        <f t="shared" si="3093"/>
      </c>
      <c r="ACB91" s="54">
        <f t="shared" si="4375"/>
      </c>
      <c r="ACC91" s="55">
        <f t="shared" si="3093"/>
      </c>
      <c r="ACD91" s="54">
        <f t="shared" si="4375"/>
      </c>
      <c r="ACE91" s="55">
        <f t="shared" si="3093"/>
      </c>
      <c r="ACF91" s="54">
        <f t="shared" si="4375"/>
      </c>
      <c r="ACG91" s="55">
        <f t="shared" si="3093"/>
      </c>
      <c r="ACH91" s="54">
        <f t="shared" si="4375"/>
      </c>
      <c r="ACI91" s="55">
        <f t="shared" si="3093"/>
      </c>
      <c r="ACJ91" s="54">
        <f t="shared" si="4375"/>
      </c>
      <c r="ACK91" s="55">
        <f t="shared" si="3093"/>
      </c>
      <c r="ACL91" s="54">
        <f t="shared" si="4375"/>
      </c>
      <c r="ACM91" s="55">
        <f t="shared" si="3093"/>
      </c>
      <c r="ACN91" s="54">
        <f t="shared" si="4375"/>
      </c>
      <c r="ACO91" s="55">
        <f t="shared" si="3093"/>
      </c>
      <c r="ACP91" s="54">
        <f t="shared" si="4375"/>
      </c>
      <c r="ACQ91" s="55">
        <f t="shared" si="3093"/>
      </c>
      <c r="ACR91" s="54">
        <f t="shared" si="4375"/>
      </c>
      <c r="ACS91" s="55">
        <f t="shared" si="3093"/>
      </c>
      <c r="ACT91" s="54">
        <f t="shared" si="4375"/>
      </c>
      <c r="ACU91" s="55">
        <f t="shared" si="3093"/>
      </c>
      <c r="ACV91" s="54">
        <f t="shared" si="4375"/>
      </c>
      <c r="ACW91" s="55">
        <f t="shared" si="3093"/>
      </c>
      <c r="ACX91" s="54">
        <f t="shared" si="4375"/>
      </c>
      <c r="ACY91" s="55">
        <f t="shared" si="3093"/>
      </c>
      <c r="ACZ91" s="54">
        <f t="shared" si="4375"/>
      </c>
      <c r="ADA91" s="55">
        <f t="shared" si="3093"/>
      </c>
      <c r="ADB91" s="54">
        <f t="shared" si="4375"/>
      </c>
      <c r="ADC91" s="55">
        <f t="shared" si="3093"/>
      </c>
      <c r="ADD91" s="54">
        <f t="shared" si="4375"/>
      </c>
      <c r="ADE91" s="55">
        <f t="shared" si="3093"/>
      </c>
      <c r="ADF91" s="54">
        <f t="shared" si="4375"/>
      </c>
      <c r="ADG91" s="55">
        <f t="shared" si="3093"/>
      </c>
    </row>
    <row r="92" spans="1:787" ht="20.25" hidden="1" customHeight="1">
      <c r="A92" s="112">
        <v>20</v>
      </c>
      <c r="B92" s="115">
        <f>学年と名前を結合するシート!D21</f>
      </c>
      <c r="C92" s="113"/>
      <c r="D92" s="54">
        <f t="shared" si="533"/>
      </c>
      <c r="E92" s="55">
        <f t="shared" si="534"/>
      </c>
      <c r="F92" s="54">
        <f t="shared" si="4551"/>
      </c>
      <c r="G92" s="55">
        <f t="shared" si="4407"/>
      </c>
      <c r="H92" s="54">
        <f t="shared" si="4551"/>
      </c>
      <c r="I92" s="55">
        <f t="shared" si="4408"/>
      </c>
      <c r="J92" s="54">
        <f t="shared" si="4551"/>
      </c>
      <c r="K92" s="55">
        <f t="shared" si="4409"/>
      </c>
      <c r="L92" s="54">
        <f t="shared" si="4551"/>
      </c>
      <c r="M92" s="55">
        <f t="shared" si="4410"/>
      </c>
      <c r="N92" s="54">
        <f t="shared" si="4551"/>
      </c>
      <c r="O92" s="55">
        <f t="shared" si="4411"/>
      </c>
      <c r="P92" s="54">
        <f t="shared" si="4551"/>
      </c>
      <c r="Q92" s="55">
        <f t="shared" si="4412"/>
      </c>
      <c r="R92" s="54">
        <f t="shared" si="4551"/>
      </c>
      <c r="S92" s="55">
        <f t="shared" si="4413"/>
      </c>
      <c r="T92" s="54">
        <f t="shared" si="4551"/>
      </c>
      <c r="U92" s="55">
        <f t="shared" si="4414"/>
      </c>
      <c r="V92" s="54">
        <f t="shared" si="4551"/>
      </c>
      <c r="W92" s="55">
        <f t="shared" si="4415"/>
      </c>
      <c r="X92" s="54">
        <f t="shared" si="4551"/>
      </c>
      <c r="Y92" s="55">
        <f t="shared" si="4416"/>
      </c>
      <c r="Z92" s="54">
        <f t="shared" si="4551"/>
      </c>
      <c r="AA92" s="55">
        <f t="shared" si="4417"/>
      </c>
      <c r="AB92" s="54">
        <f t="shared" si="4551"/>
      </c>
      <c r="AC92" s="55">
        <f t="shared" si="4418"/>
      </c>
      <c r="AD92" s="54">
        <f t="shared" si="4551"/>
      </c>
      <c r="AE92" s="55">
        <f t="shared" si="4419"/>
      </c>
      <c r="AF92" s="54">
        <f t="shared" si="4551"/>
      </c>
      <c r="AG92" s="55">
        <f t="shared" si="4420"/>
      </c>
      <c r="AH92" s="54">
        <f t="shared" si="4551"/>
      </c>
      <c r="AI92" s="55">
        <f t="shared" si="4421"/>
      </c>
      <c r="AJ92" s="54">
        <f t="shared" si="4551"/>
      </c>
      <c r="AK92" s="55">
        <f t="shared" si="4422"/>
      </c>
      <c r="AL92" s="54">
        <f t="shared" si="4551"/>
      </c>
      <c r="AM92" s="55">
        <f t="shared" si="4423"/>
      </c>
      <c r="AN92" s="54">
        <f t="shared" si="4551"/>
      </c>
      <c r="AO92" s="55">
        <f t="shared" si="4424"/>
      </c>
      <c r="AP92" s="54">
        <f t="shared" si="4551"/>
      </c>
      <c r="AQ92" s="55">
        <f t="shared" si="4425"/>
      </c>
      <c r="AR92" s="54">
        <f t="shared" si="4551"/>
      </c>
      <c r="AS92" s="55">
        <f t="shared" si="4426"/>
      </c>
      <c r="AT92" s="54">
        <f t="shared" si="4551"/>
      </c>
      <c r="AU92" s="55">
        <f t="shared" si="4427"/>
      </c>
      <c r="AV92" s="54">
        <f t="shared" si="4551"/>
      </c>
      <c r="AW92" s="55">
        <f t="shared" si="4428"/>
      </c>
      <c r="AX92" s="54">
        <f t="shared" si="4551"/>
      </c>
      <c r="AY92" s="55">
        <f t="shared" si="4429"/>
      </c>
      <c r="AZ92" s="54">
        <f t="shared" si="4551"/>
      </c>
      <c r="BA92" s="55">
        <f t="shared" si="4430"/>
      </c>
      <c r="BB92" s="54">
        <f t="shared" si="4551"/>
      </c>
      <c r="BC92" s="55">
        <f t="shared" si="4431"/>
      </c>
      <c r="BD92" s="54">
        <f t="shared" si="4551"/>
      </c>
      <c r="BE92" s="55">
        <f t="shared" si="4432"/>
      </c>
      <c r="BF92" s="54">
        <f t="shared" si="4551"/>
      </c>
      <c r="BG92" s="55">
        <f t="shared" si="4433"/>
      </c>
      <c r="BH92" s="54">
        <f t="shared" si="4551"/>
      </c>
      <c r="BI92" s="55">
        <f t="shared" si="4434"/>
      </c>
      <c r="BJ92" s="54">
        <f t="shared" si="4551"/>
      </c>
      <c r="BK92" s="55">
        <f t="shared" si="4435"/>
      </c>
      <c r="BL92" s="54">
        <f t="shared" si="4551"/>
      </c>
      <c r="BM92" s="55">
        <f t="shared" si="4436"/>
      </c>
      <c r="BN92" s="54">
        <f t="shared" si="4551"/>
      </c>
      <c r="BO92" s="55">
        <f t="shared" si="4437"/>
      </c>
      <c r="BP92" s="54">
        <f t="shared" si="4551"/>
      </c>
      <c r="BQ92" s="55">
        <f t="shared" si="4438"/>
      </c>
      <c r="BR92" s="54">
        <f t="shared" si="4547"/>
      </c>
      <c r="BS92" s="55">
        <f t="shared" si="4439"/>
      </c>
      <c r="BT92" s="54">
        <f t="shared" si="4547"/>
      </c>
      <c r="BU92" s="55">
        <f t="shared" si="4440"/>
      </c>
      <c r="BV92" s="54">
        <f t="shared" si="4547"/>
      </c>
      <c r="BW92" s="55">
        <f t="shared" si="4441"/>
      </c>
      <c r="BX92" s="54">
        <f t="shared" si="4547"/>
      </c>
      <c r="BY92" s="55">
        <f t="shared" si="4442"/>
      </c>
      <c r="BZ92" s="54">
        <f t="shared" si="4547"/>
      </c>
      <c r="CA92" s="55">
        <f t="shared" si="4443"/>
      </c>
      <c r="CB92" s="54">
        <f t="shared" si="4547"/>
      </c>
      <c r="CC92" s="55">
        <f t="shared" si="4444"/>
      </c>
      <c r="CD92" s="54">
        <f t="shared" si="4547"/>
      </c>
      <c r="CE92" s="55">
        <f t="shared" si="4445"/>
      </c>
      <c r="CF92" s="54">
        <f t="shared" si="4547"/>
      </c>
      <c r="CG92" s="55">
        <f t="shared" si="4446"/>
      </c>
      <c r="CH92" s="54">
        <f t="shared" si="4547"/>
      </c>
      <c r="CI92" s="55">
        <f t="shared" si="4447"/>
      </c>
      <c r="CJ92" s="54">
        <f t="shared" si="4547"/>
      </c>
      <c r="CK92" s="55">
        <f t="shared" si="4448"/>
      </c>
      <c r="CL92" s="54">
        <f t="shared" si="4547"/>
      </c>
      <c r="CM92" s="55">
        <f t="shared" si="4449"/>
      </c>
      <c r="CN92" s="54">
        <f t="shared" si="4547"/>
      </c>
      <c r="CO92" s="55">
        <f t="shared" si="4450"/>
      </c>
      <c r="CP92" s="54">
        <f t="shared" si="4547"/>
      </c>
      <c r="CQ92" s="55">
        <f t="shared" si="4451"/>
      </c>
      <c r="CR92" s="54">
        <f t="shared" si="4547"/>
      </c>
      <c r="CS92" s="55">
        <f t="shared" si="4452"/>
      </c>
      <c r="CT92" s="54">
        <f t="shared" si="4547"/>
      </c>
      <c r="CU92" s="55">
        <f t="shared" si="4453"/>
      </c>
      <c r="CV92" s="54">
        <f t="shared" si="4547"/>
      </c>
      <c r="CW92" s="55">
        <f t="shared" si="4454"/>
      </c>
      <c r="CX92" s="54">
        <f t="shared" si="4547"/>
      </c>
      <c r="CY92" s="55">
        <f t="shared" si="4455"/>
      </c>
      <c r="CZ92" s="54">
        <f t="shared" si="4547"/>
      </c>
      <c r="DA92" s="55">
        <f t="shared" si="4456"/>
      </c>
      <c r="DB92" s="54">
        <f t="shared" si="4547"/>
      </c>
      <c r="DC92" s="55">
        <f t="shared" si="4457"/>
      </c>
      <c r="DD92" s="54">
        <f t="shared" si="4547"/>
      </c>
      <c r="DE92" s="55">
        <f t="shared" si="4458"/>
      </c>
      <c r="DF92" s="54">
        <f t="shared" si="4547"/>
      </c>
      <c r="DG92" s="55">
        <f t="shared" si="4459"/>
      </c>
      <c r="DH92" s="54">
        <f t="shared" si="4547"/>
      </c>
      <c r="DI92" s="55">
        <f t="shared" si="4460"/>
      </c>
      <c r="DJ92" s="54">
        <f t="shared" si="4547"/>
      </c>
      <c r="DK92" s="55">
        <f t="shared" si="4461"/>
      </c>
      <c r="DL92" s="54">
        <f t="shared" si="4547"/>
      </c>
      <c r="DM92" s="55">
        <f t="shared" si="4462"/>
      </c>
      <c r="DN92" s="54">
        <f t="shared" si="4547"/>
      </c>
      <c r="DO92" s="55">
        <f t="shared" si="4463"/>
      </c>
      <c r="DP92" s="54">
        <f t="shared" si="4547"/>
      </c>
      <c r="DQ92" s="55">
        <f t="shared" si="4464"/>
      </c>
      <c r="DR92" s="54">
        <f t="shared" si="4547"/>
      </c>
      <c r="DS92" s="55">
        <f t="shared" si="4465"/>
      </c>
      <c r="DT92" s="54">
        <f t="shared" si="4547"/>
      </c>
      <c r="DU92" s="55">
        <f t="shared" si="4466"/>
      </c>
      <c r="DV92" s="54">
        <f t="shared" si="4547"/>
      </c>
      <c r="DW92" s="55">
        <f t="shared" si="4467"/>
      </c>
      <c r="DX92" s="54">
        <f t="shared" si="4547"/>
      </c>
      <c r="DY92" s="55">
        <f t="shared" si="4468"/>
      </c>
      <c r="DZ92" s="54">
        <f t="shared" si="4547"/>
      </c>
      <c r="EA92" s="55">
        <f t="shared" si="4469"/>
      </c>
      <c r="EB92" s="54">
        <f t="shared" si="4470"/>
      </c>
      <c r="EC92" s="55">
        <f t="shared" si="4471"/>
      </c>
      <c r="ED92" s="54">
        <f t="shared" si="4470"/>
      </c>
      <c r="EE92" s="55">
        <f t="shared" si="4472"/>
      </c>
      <c r="EF92" s="54">
        <f t="shared" si="4470"/>
      </c>
      <c r="EG92" s="55">
        <f t="shared" si="4473"/>
      </c>
      <c r="EH92" s="54">
        <f t="shared" si="4470"/>
      </c>
      <c r="EI92" s="55">
        <f t="shared" si="4474"/>
      </c>
      <c r="EJ92" s="54">
        <f t="shared" si="4470"/>
      </c>
      <c r="EK92" s="55">
        <f t="shared" si="4475"/>
      </c>
      <c r="EL92" s="54">
        <f t="shared" si="4470"/>
      </c>
      <c r="EM92" s="55">
        <f t="shared" si="4476"/>
      </c>
      <c r="EN92" s="54">
        <f t="shared" si="4470"/>
      </c>
      <c r="EO92" s="55">
        <f t="shared" si="4477"/>
      </c>
      <c r="EP92" s="54">
        <f t="shared" si="4470"/>
      </c>
      <c r="EQ92" s="55">
        <f t="shared" si="4478"/>
      </c>
      <c r="ER92" s="54">
        <f t="shared" si="4470"/>
      </c>
      <c r="ES92" s="55">
        <f t="shared" si="4479"/>
      </c>
      <c r="ET92" s="54">
        <f t="shared" si="4470"/>
      </c>
      <c r="EU92" s="55">
        <f t="shared" si="4480"/>
      </c>
      <c r="EV92" s="54">
        <f t="shared" si="4470"/>
      </c>
      <c r="EW92" s="55">
        <f t="shared" si="4481"/>
      </c>
      <c r="EX92" s="54">
        <f t="shared" si="4470"/>
      </c>
      <c r="EY92" s="55">
        <f t="shared" si="4482"/>
      </c>
      <c r="EZ92" s="54">
        <f t="shared" si="4470"/>
      </c>
      <c r="FA92" s="55">
        <f t="shared" si="4483"/>
      </c>
      <c r="FB92" s="54">
        <f t="shared" si="4470"/>
      </c>
      <c r="FC92" s="55">
        <f t="shared" si="4484"/>
      </c>
      <c r="FD92" s="54">
        <f t="shared" si="4470"/>
      </c>
      <c r="FE92" s="55">
        <f t="shared" si="4485"/>
      </c>
      <c r="FF92" s="54">
        <f t="shared" si="4470"/>
      </c>
      <c r="FG92" s="55">
        <f t="shared" si="4486"/>
      </c>
      <c r="FH92" s="54">
        <f t="shared" si="4470"/>
      </c>
      <c r="FI92" s="55">
        <f t="shared" si="4487"/>
      </c>
      <c r="FJ92" s="54">
        <f t="shared" si="4470"/>
      </c>
      <c r="FK92" s="55">
        <f t="shared" si="4488"/>
      </c>
      <c r="FL92" s="54">
        <f t="shared" si="4470"/>
      </c>
      <c r="FM92" s="55">
        <f t="shared" si="4489"/>
      </c>
      <c r="FN92" s="54">
        <f t="shared" si="4470"/>
      </c>
      <c r="FO92" s="55">
        <f t="shared" si="4490"/>
      </c>
      <c r="FP92" s="54">
        <f t="shared" si="4470"/>
      </c>
      <c r="FQ92" s="55">
        <f t="shared" si="4491"/>
      </c>
      <c r="FR92" s="54">
        <f t="shared" si="4470"/>
      </c>
      <c r="FS92" s="55">
        <f t="shared" si="4492"/>
      </c>
      <c r="FT92" s="54">
        <f t="shared" si="4470"/>
      </c>
      <c r="FU92" s="55">
        <f t="shared" si="4493"/>
      </c>
      <c r="FV92" s="54">
        <f t="shared" si="4470"/>
      </c>
      <c r="FW92" s="55">
        <f t="shared" si="4494"/>
      </c>
      <c r="FX92" s="54">
        <f t="shared" si="4470"/>
      </c>
      <c r="FY92" s="55">
        <f t="shared" si="4495"/>
      </c>
      <c r="FZ92" s="54">
        <f t="shared" si="4470"/>
      </c>
      <c r="GA92" s="55">
        <f t="shared" si="4496"/>
      </c>
      <c r="GB92" s="54">
        <f t="shared" si="4470"/>
      </c>
      <c r="GC92" s="55">
        <f t="shared" si="4497"/>
      </c>
      <c r="GD92" s="54">
        <f t="shared" si="4470"/>
      </c>
      <c r="GE92" s="55">
        <f t="shared" si="4498"/>
      </c>
      <c r="GF92" s="54">
        <f t="shared" si="4470"/>
      </c>
      <c r="GG92" s="55">
        <f t="shared" si="4499"/>
      </c>
      <c r="GH92" s="54">
        <f t="shared" si="4470"/>
      </c>
      <c r="GI92" s="55">
        <f t="shared" si="4500"/>
      </c>
      <c r="GJ92" s="54">
        <f t="shared" si="4470"/>
      </c>
      <c r="GK92" s="55">
        <f t="shared" si="4501"/>
      </c>
      <c r="GL92" s="54">
        <f t="shared" si="4470"/>
      </c>
      <c r="GM92" s="55">
        <f t="shared" si="4502"/>
      </c>
      <c r="GN92" s="54">
        <f t="shared" si="4503"/>
      </c>
      <c r="GO92" s="55">
        <f t="shared" si="4504"/>
      </c>
      <c r="GP92" s="54">
        <f t="shared" si="4503"/>
      </c>
      <c r="GQ92" s="55">
        <f t="shared" si="4505"/>
      </c>
      <c r="GR92" s="54">
        <f t="shared" si="4503"/>
      </c>
      <c r="GS92" s="55">
        <f t="shared" si="4506"/>
      </c>
      <c r="GT92" s="54">
        <f t="shared" si="4503"/>
      </c>
      <c r="GU92" s="55">
        <f t="shared" si="4507"/>
      </c>
      <c r="GV92" s="54">
        <f t="shared" si="4503"/>
      </c>
      <c r="GW92" s="55">
        <f t="shared" si="4508"/>
      </c>
      <c r="GX92" s="54">
        <f t="shared" si="4503"/>
      </c>
      <c r="GY92" s="55">
        <f t="shared" si="4509"/>
      </c>
      <c r="GZ92" s="54">
        <f t="shared" si="4503"/>
      </c>
      <c r="HA92" s="55">
        <f t="shared" si="4510"/>
      </c>
      <c r="HB92" s="54">
        <f t="shared" si="4503"/>
      </c>
      <c r="HC92" s="55">
        <f t="shared" si="4511"/>
      </c>
      <c r="HD92" s="54">
        <f t="shared" si="4503"/>
      </c>
      <c r="HE92" s="55">
        <f t="shared" si="4512"/>
      </c>
      <c r="HF92" s="54">
        <f t="shared" si="4503"/>
      </c>
      <c r="HG92" s="55">
        <f t="shared" si="4513"/>
      </c>
      <c r="HH92" s="54">
        <f t="shared" si="4503"/>
      </c>
      <c r="HI92" s="55">
        <f t="shared" si="4514"/>
      </c>
      <c r="HJ92" s="54">
        <f t="shared" si="4503"/>
      </c>
      <c r="HK92" s="55">
        <f t="shared" si="4515"/>
      </c>
      <c r="HL92" s="54">
        <f t="shared" si="4503"/>
      </c>
      <c r="HM92" s="55">
        <f t="shared" si="4516"/>
      </c>
      <c r="HN92" s="54">
        <f t="shared" si="4503"/>
      </c>
      <c r="HO92" s="55">
        <f t="shared" si="4517"/>
      </c>
      <c r="HP92" s="54">
        <f t="shared" si="4503"/>
      </c>
      <c r="HQ92" s="55">
        <f t="shared" si="4518"/>
      </c>
      <c r="HR92" s="54">
        <f t="shared" si="4503"/>
      </c>
      <c r="HS92" s="55">
        <f t="shared" si="4519"/>
      </c>
      <c r="HT92" s="54">
        <f t="shared" si="4503"/>
      </c>
      <c r="HU92" s="55">
        <f t="shared" si="4520"/>
      </c>
      <c r="HV92" s="54">
        <f t="shared" si="4503"/>
      </c>
      <c r="HW92" s="55">
        <f t="shared" si="4521"/>
      </c>
      <c r="HX92" s="54">
        <f t="shared" si="4503"/>
      </c>
      <c r="HY92" s="55">
        <f t="shared" si="4522"/>
      </c>
      <c r="HZ92" s="54">
        <f t="shared" si="4503"/>
      </c>
      <c r="IA92" s="55">
        <f t="shared" si="4523"/>
      </c>
      <c r="IB92" s="54">
        <f t="shared" si="4503"/>
      </c>
      <c r="IC92" s="55">
        <f t="shared" si="4524"/>
      </c>
      <c r="ID92" s="54">
        <f t="shared" si="4503"/>
      </c>
      <c r="IE92" s="55">
        <f t="shared" si="4525"/>
      </c>
      <c r="IF92" s="54">
        <f t="shared" si="4503"/>
      </c>
      <c r="IG92" s="55">
        <f t="shared" si="4526"/>
      </c>
      <c r="IH92" s="54">
        <f t="shared" si="4503"/>
      </c>
      <c r="II92" s="55">
        <f t="shared" si="4527"/>
      </c>
      <c r="IJ92" s="54">
        <f t="shared" si="4503"/>
      </c>
      <c r="IK92" s="55">
        <f t="shared" si="4528"/>
      </c>
      <c r="IL92" s="54">
        <f t="shared" si="4503"/>
      </c>
      <c r="IM92" s="55">
        <f t="shared" si="4529"/>
      </c>
      <c r="IN92" s="54">
        <f t="shared" si="4503"/>
      </c>
      <c r="IO92" s="55">
        <f t="shared" si="4530"/>
      </c>
      <c r="IP92" s="54">
        <f t="shared" si="4503"/>
      </c>
      <c r="IQ92" s="55">
        <f t="shared" si="4531"/>
      </c>
      <c r="IR92" s="54">
        <f t="shared" si="4503"/>
      </c>
      <c r="IS92" s="55">
        <f t="shared" si="4532"/>
      </c>
      <c r="IT92" s="54">
        <f t="shared" si="4503"/>
      </c>
      <c r="IU92" s="55">
        <f t="shared" si="4533"/>
      </c>
      <c r="IV92" s="54">
        <f t="shared" si="4503"/>
      </c>
      <c r="IW92" s="55">
        <f t="shared" si="4534"/>
      </c>
      <c r="IX92" s="54">
        <f t="shared" si="4503"/>
      </c>
      <c r="IY92" s="55">
        <f t="shared" si="4535"/>
      </c>
      <c r="IZ92" s="54">
        <f t="shared" si="4536"/>
      </c>
      <c r="JA92" s="55">
        <f t="shared" si="4537"/>
      </c>
      <c r="JB92" s="54">
        <f t="shared" si="4536"/>
      </c>
      <c r="JC92" s="55">
        <f t="shared" si="4538"/>
      </c>
      <c r="JD92" s="54">
        <f t="shared" si="4536"/>
      </c>
      <c r="JE92" s="55">
        <f t="shared" si="4539"/>
      </c>
      <c r="JF92" s="54">
        <f t="shared" si="4536"/>
      </c>
      <c r="JG92" s="55">
        <f t="shared" si="4540"/>
      </c>
      <c r="JH92" s="54">
        <f t="shared" si="4536"/>
      </c>
      <c r="JI92" s="55">
        <f t="shared" si="4541"/>
      </c>
      <c r="JJ92" s="54">
        <f t="shared" si="4536"/>
      </c>
      <c r="JK92" s="55">
        <f t="shared" si="4542"/>
      </c>
      <c r="JL92" s="54">
        <f t="shared" si="4536"/>
      </c>
      <c r="JM92" s="55">
        <f t="shared" si="267"/>
      </c>
      <c r="JN92" s="54">
        <f t="shared" si="4548"/>
      </c>
      <c r="JO92" s="55">
        <f t="shared" si="4549"/>
      </c>
      <c r="JP92" s="54">
        <f t="shared" si="4548"/>
      </c>
      <c r="JQ92" s="55">
        <f t="shared" si="4549"/>
      </c>
      <c r="JR92" s="54">
        <f t="shared" si="4548"/>
      </c>
      <c r="JS92" s="55">
        <f t="shared" si="4549"/>
      </c>
      <c r="JT92" s="54">
        <f t="shared" si="4548"/>
      </c>
      <c r="JU92" s="55">
        <f t="shared" si="4549"/>
      </c>
      <c r="JV92" s="54">
        <f t="shared" si="4548"/>
      </c>
      <c r="JW92" s="55">
        <f t="shared" si="4549"/>
      </c>
      <c r="JX92" s="54">
        <f t="shared" si="4548"/>
      </c>
      <c r="JY92" s="55">
        <f t="shared" si="4549"/>
      </c>
      <c r="JZ92" s="54">
        <f t="shared" si="4548"/>
      </c>
      <c r="KA92" s="55">
        <f t="shared" si="4549"/>
      </c>
      <c r="KB92" s="54">
        <f t="shared" si="4548"/>
      </c>
      <c r="KC92" s="55">
        <f t="shared" si="4549"/>
      </c>
      <c r="KD92" s="54">
        <f t="shared" si="4548"/>
      </c>
      <c r="KE92" s="55">
        <f t="shared" si="4549"/>
      </c>
      <c r="KF92" s="54">
        <f t="shared" si="4548"/>
      </c>
      <c r="KG92" s="55">
        <f t="shared" si="4549"/>
      </c>
      <c r="KH92" s="54">
        <f t="shared" si="4548"/>
      </c>
      <c r="KI92" s="55">
        <f t="shared" si="4549"/>
      </c>
      <c r="KJ92" s="54">
        <f t="shared" si="4548"/>
      </c>
      <c r="KK92" s="55">
        <f t="shared" si="4549"/>
      </c>
      <c r="KL92" s="54">
        <f t="shared" si="4548"/>
      </c>
      <c r="KM92" s="55">
        <f t="shared" si="4549"/>
      </c>
      <c r="KN92" s="54">
        <f t="shared" si="4548"/>
      </c>
      <c r="KO92" s="55">
        <f t="shared" si="4549"/>
      </c>
      <c r="KP92" s="54">
        <f t="shared" si="4548"/>
      </c>
      <c r="KQ92" s="55">
        <f t="shared" si="4549"/>
      </c>
      <c r="KR92" s="54">
        <f t="shared" si="4548"/>
      </c>
      <c r="KS92" s="55">
        <f t="shared" si="4549"/>
      </c>
      <c r="KT92" s="54">
        <f t="shared" si="4548"/>
      </c>
      <c r="KU92" s="55">
        <f t="shared" si="4549"/>
      </c>
      <c r="KV92" s="54">
        <f t="shared" si="4548"/>
      </c>
      <c r="KW92" s="55">
        <f t="shared" si="4549"/>
      </c>
      <c r="KX92" s="54">
        <f t="shared" si="4548"/>
      </c>
      <c r="KY92" s="55">
        <f t="shared" si="4549"/>
      </c>
      <c r="KZ92" s="54">
        <f t="shared" si="4548"/>
      </c>
      <c r="LA92" s="55">
        <f t="shared" si="4549"/>
      </c>
      <c r="LB92" s="54">
        <f t="shared" si="4548"/>
      </c>
      <c r="LC92" s="55">
        <f t="shared" si="4549"/>
      </c>
      <c r="LD92" s="54">
        <f t="shared" si="4548"/>
      </c>
      <c r="LE92" s="55">
        <f t="shared" si="4549"/>
      </c>
      <c r="LF92" s="54">
        <f t="shared" si="4548"/>
      </c>
      <c r="LG92" s="55">
        <f t="shared" si="4549"/>
      </c>
      <c r="LH92" s="54">
        <f t="shared" si="4548"/>
      </c>
      <c r="LI92" s="55">
        <f t="shared" si="4549"/>
      </c>
      <c r="LJ92" s="54">
        <f t="shared" si="4548"/>
      </c>
      <c r="LK92" s="55">
        <f t="shared" si="4549"/>
      </c>
      <c r="LL92" s="54">
        <f t="shared" si="4548"/>
      </c>
      <c r="LM92" s="55">
        <f t="shared" si="4549"/>
      </c>
      <c r="LN92" s="54">
        <f t="shared" si="4548"/>
      </c>
      <c r="LO92" s="55">
        <f t="shared" si="4549"/>
      </c>
      <c r="LP92" s="54">
        <f t="shared" si="4548"/>
      </c>
      <c r="LQ92" s="55">
        <f t="shared" si="4549"/>
      </c>
      <c r="LR92" s="54">
        <f t="shared" si="4548"/>
      </c>
      <c r="LS92" s="55">
        <f t="shared" si="4549"/>
      </c>
      <c r="LT92" s="54">
        <f t="shared" si="4548"/>
      </c>
      <c r="LU92" s="55">
        <f t="shared" si="4549"/>
      </c>
      <c r="LV92" s="54">
        <f t="shared" si="4548"/>
      </c>
      <c r="LW92" s="55">
        <f t="shared" si="4549"/>
      </c>
      <c r="LX92" s="54">
        <f t="shared" si="4548"/>
      </c>
      <c r="LY92" s="55">
        <f t="shared" si="4549"/>
      </c>
      <c r="LZ92" s="54">
        <f t="shared" si="4148"/>
      </c>
      <c r="MA92" s="55">
        <f t="shared" si="4543"/>
      </c>
      <c r="MB92" s="54">
        <f t="shared" si="4180"/>
      </c>
      <c r="MC92" s="55">
        <f t="shared" si="4543"/>
      </c>
      <c r="MD92" s="54">
        <f t="shared" si="4180"/>
      </c>
      <c r="ME92" s="55">
        <f t="shared" si="4543"/>
      </c>
      <c r="MF92" s="54">
        <f t="shared" si="4180"/>
      </c>
      <c r="MG92" s="55">
        <f t="shared" si="4543"/>
      </c>
      <c r="MH92" s="54">
        <f t="shared" si="4180"/>
      </c>
      <c r="MI92" s="55">
        <f t="shared" si="4543"/>
      </c>
      <c r="MJ92" s="54">
        <f t="shared" si="4180"/>
      </c>
      <c r="MK92" s="55">
        <f t="shared" si="4543"/>
      </c>
      <c r="ML92" s="54">
        <f t="shared" si="4180"/>
      </c>
      <c r="MM92" s="55">
        <f t="shared" si="4543"/>
      </c>
      <c r="MN92" s="54">
        <f t="shared" si="4180"/>
      </c>
      <c r="MO92" s="55">
        <f t="shared" si="4543"/>
      </c>
      <c r="MP92" s="54">
        <f t="shared" si="4180"/>
      </c>
      <c r="MQ92" s="55">
        <f t="shared" si="4543"/>
      </c>
      <c r="MR92" s="54">
        <f t="shared" si="4180"/>
      </c>
      <c r="MS92" s="55">
        <f t="shared" si="4543"/>
      </c>
      <c r="MT92" s="54">
        <f t="shared" si="4180"/>
      </c>
      <c r="MU92" s="55">
        <f t="shared" si="4543"/>
      </c>
      <c r="MV92" s="54">
        <f t="shared" si="4180"/>
      </c>
      <c r="MW92" s="55">
        <f t="shared" si="4543"/>
      </c>
      <c r="MX92" s="54">
        <f t="shared" si="4180"/>
      </c>
      <c r="MY92" s="55">
        <f t="shared" si="4543"/>
      </c>
      <c r="MZ92" s="54">
        <f t="shared" si="4180"/>
      </c>
      <c r="NA92" s="55">
        <f t="shared" si="4543"/>
      </c>
      <c r="NB92" s="54">
        <f t="shared" si="4180"/>
      </c>
      <c r="NC92" s="55">
        <f t="shared" si="4543"/>
      </c>
      <c r="ND92" s="54">
        <f t="shared" si="4180"/>
      </c>
      <c r="NE92" s="55">
        <f t="shared" si="4543"/>
      </c>
      <c r="NF92" s="54">
        <f t="shared" si="4180"/>
      </c>
      <c r="NG92" s="55">
        <f t="shared" si="4543"/>
      </c>
      <c r="NH92" s="54">
        <f t="shared" si="4180"/>
      </c>
      <c r="NI92" s="55">
        <f t="shared" si="4543"/>
      </c>
      <c r="NJ92" s="54">
        <f t="shared" si="4180"/>
      </c>
      <c r="NK92" s="55">
        <f t="shared" si="4543"/>
      </c>
      <c r="NL92" s="54">
        <f t="shared" si="4180"/>
      </c>
      <c r="NM92" s="55">
        <f t="shared" si="4543"/>
      </c>
      <c r="NN92" s="54">
        <f t="shared" si="4180"/>
      </c>
      <c r="NO92" s="55">
        <f t="shared" si="4543"/>
      </c>
      <c r="NP92" s="54">
        <f t="shared" si="4180"/>
      </c>
      <c r="NQ92" s="55">
        <f t="shared" si="4543"/>
      </c>
      <c r="NR92" s="54">
        <f t="shared" si="4180"/>
      </c>
      <c r="NS92" s="55">
        <f t="shared" si="4543"/>
      </c>
      <c r="NT92" s="54">
        <f t="shared" si="4180"/>
      </c>
      <c r="NU92" s="55">
        <f t="shared" si="4543"/>
      </c>
      <c r="NV92" s="54">
        <f t="shared" si="4180"/>
      </c>
      <c r="NW92" s="55">
        <f t="shared" si="4543"/>
      </c>
      <c r="NX92" s="54">
        <f t="shared" si="4180"/>
      </c>
      <c r="NY92" s="55">
        <f t="shared" si="4543"/>
      </c>
      <c r="NZ92" s="54">
        <f t="shared" si="4180"/>
      </c>
      <c r="OA92" s="55">
        <f t="shared" si="4543"/>
      </c>
      <c r="OB92" s="54">
        <f t="shared" si="4180"/>
      </c>
      <c r="OC92" s="55">
        <f t="shared" si="4543"/>
      </c>
      <c r="OD92" s="54">
        <f t="shared" si="4180"/>
      </c>
      <c r="OE92" s="55">
        <f t="shared" si="4543"/>
      </c>
      <c r="OF92" s="54">
        <f t="shared" si="4180"/>
      </c>
      <c r="OG92" s="55">
        <f t="shared" si="4543"/>
      </c>
      <c r="OH92" s="54">
        <f t="shared" si="4180"/>
      </c>
      <c r="OI92" s="55">
        <f t="shared" si="4543"/>
      </c>
      <c r="OJ92" s="54">
        <f t="shared" si="4180"/>
      </c>
      <c r="OK92" s="55">
        <f t="shared" si="4544"/>
      </c>
      <c r="OL92" s="54">
        <f t="shared" si="4180"/>
      </c>
      <c r="OM92" s="55">
        <f t="shared" si="4544"/>
      </c>
      <c r="ON92" s="54">
        <f t="shared" si="4212"/>
      </c>
      <c r="OO92" s="55">
        <f t="shared" si="4544"/>
      </c>
      <c r="OP92" s="54">
        <f t="shared" si="4212"/>
      </c>
      <c r="OQ92" s="55">
        <f t="shared" si="4544"/>
      </c>
      <c r="OR92" s="54">
        <f t="shared" si="4212"/>
      </c>
      <c r="OS92" s="55">
        <f t="shared" si="4544"/>
      </c>
      <c r="OT92" s="54">
        <f t="shared" si="4212"/>
      </c>
      <c r="OU92" s="55">
        <f t="shared" si="4544"/>
      </c>
      <c r="OV92" s="54">
        <f t="shared" si="4212"/>
      </c>
      <c r="OW92" s="55">
        <f t="shared" si="4544"/>
      </c>
      <c r="OX92" s="54">
        <f t="shared" si="4212"/>
      </c>
      <c r="OY92" s="55">
        <f t="shared" si="4544"/>
      </c>
      <c r="OZ92" s="54">
        <f t="shared" si="4212"/>
      </c>
      <c r="PA92" s="55">
        <f t="shared" si="4544"/>
      </c>
      <c r="PB92" s="54">
        <f t="shared" si="4212"/>
      </c>
      <c r="PC92" s="55">
        <f t="shared" si="4544"/>
      </c>
      <c r="PD92" s="54">
        <f t="shared" si="4212"/>
      </c>
      <c r="PE92" s="55">
        <f t="shared" si="4544"/>
      </c>
      <c r="PF92" s="54">
        <f t="shared" si="4212"/>
      </c>
      <c r="PG92" s="55">
        <f t="shared" si="4544"/>
      </c>
      <c r="PH92" s="54">
        <f t="shared" si="4212"/>
      </c>
      <c r="PI92" s="55">
        <f t="shared" si="4544"/>
      </c>
      <c r="PJ92" s="54">
        <f t="shared" si="4212"/>
      </c>
      <c r="PK92" s="55">
        <f t="shared" si="4544"/>
      </c>
      <c r="PL92" s="54">
        <f t="shared" si="4212"/>
      </c>
      <c r="PM92" s="55">
        <f t="shared" si="4544"/>
      </c>
      <c r="PN92" s="54">
        <f t="shared" si="4212"/>
      </c>
      <c r="PO92" s="55">
        <f t="shared" si="4544"/>
      </c>
      <c r="PP92" s="54">
        <f t="shared" si="4212"/>
      </c>
      <c r="PQ92" s="55">
        <f t="shared" si="4544"/>
      </c>
      <c r="PR92" s="54">
        <f t="shared" si="4212"/>
      </c>
      <c r="PS92" s="55">
        <f t="shared" si="4544"/>
      </c>
      <c r="PT92" s="54">
        <f t="shared" si="4212"/>
      </c>
      <c r="PU92" s="55">
        <f t="shared" si="4544"/>
      </c>
      <c r="PV92" s="54">
        <f t="shared" si="4212"/>
      </c>
      <c r="PW92" s="55">
        <f t="shared" si="4544"/>
      </c>
      <c r="PX92" s="54">
        <f t="shared" si="4212"/>
      </c>
      <c r="PY92" s="55">
        <f t="shared" si="4544"/>
      </c>
      <c r="PZ92" s="54">
        <f t="shared" si="4212"/>
      </c>
      <c r="QA92" s="55">
        <f t="shared" si="4544"/>
      </c>
      <c r="QB92" s="54">
        <f t="shared" si="4212"/>
      </c>
      <c r="QC92" s="55">
        <f t="shared" si="4544"/>
      </c>
      <c r="QD92" s="54">
        <f t="shared" si="4212"/>
      </c>
      <c r="QE92" s="55">
        <f t="shared" si="4544"/>
      </c>
      <c r="QF92" s="54">
        <f t="shared" si="4212"/>
      </c>
      <c r="QG92" s="55">
        <f t="shared" si="4544"/>
      </c>
      <c r="QH92" s="54">
        <f t="shared" si="4212"/>
      </c>
      <c r="QI92" s="55">
        <f t="shared" si="4544"/>
      </c>
      <c r="QJ92" s="54">
        <f t="shared" si="4212"/>
      </c>
      <c r="QK92" s="55">
        <f t="shared" si="4544"/>
      </c>
      <c r="QL92" s="54">
        <f t="shared" si="4212"/>
      </c>
      <c r="QM92" s="55">
        <f t="shared" si="4544"/>
      </c>
      <c r="QN92" s="54">
        <f t="shared" si="4212"/>
      </c>
      <c r="QO92" s="55">
        <f t="shared" si="4544"/>
      </c>
      <c r="QP92" s="54">
        <f t="shared" si="4212"/>
      </c>
      <c r="QQ92" s="55">
        <f t="shared" si="4544"/>
      </c>
      <c r="QR92" s="54">
        <f t="shared" si="4212"/>
      </c>
      <c r="QS92" s="55">
        <f t="shared" si="4544"/>
      </c>
      <c r="QT92" s="54">
        <f t="shared" si="4212"/>
      </c>
      <c r="QU92" s="55">
        <f t="shared" si="4544"/>
      </c>
      <c r="QV92" s="54">
        <f t="shared" si="4212"/>
      </c>
      <c r="QW92" s="55">
        <f t="shared" si="4242"/>
      </c>
      <c r="QX92" s="54">
        <f t="shared" si="4212"/>
      </c>
      <c r="QY92" s="55">
        <f t="shared" si="4242"/>
      </c>
      <c r="QZ92" s="54">
        <f t="shared" si="4245"/>
      </c>
      <c r="RA92" s="55">
        <f t="shared" si="4242"/>
      </c>
      <c r="RB92" s="54">
        <f t="shared" si="4245"/>
      </c>
      <c r="RC92" s="55">
        <f t="shared" si="4242"/>
      </c>
      <c r="RD92" s="54">
        <f t="shared" si="4245"/>
      </c>
      <c r="RE92" s="55">
        <f t="shared" si="4242"/>
      </c>
      <c r="RF92" s="54">
        <f t="shared" si="4245"/>
      </c>
      <c r="RG92" s="55">
        <f t="shared" si="4242"/>
      </c>
      <c r="RH92" s="54">
        <f t="shared" si="4245"/>
      </c>
      <c r="RI92" s="55">
        <f t="shared" si="4242"/>
      </c>
      <c r="RJ92" s="54">
        <f t="shared" si="4245"/>
      </c>
      <c r="RK92" s="55">
        <f t="shared" si="4242"/>
      </c>
      <c r="RL92" s="54">
        <f t="shared" si="4245"/>
      </c>
      <c r="RM92" s="55">
        <f t="shared" si="4242"/>
      </c>
      <c r="RN92" s="54">
        <f t="shared" si="4245"/>
      </c>
      <c r="RO92" s="55">
        <f t="shared" si="4242"/>
      </c>
      <c r="RP92" s="54">
        <f t="shared" si="4245"/>
      </c>
      <c r="RQ92" s="55">
        <f t="shared" si="4242"/>
      </c>
      <c r="RR92" s="54">
        <f t="shared" si="4245"/>
      </c>
      <c r="RS92" s="55">
        <f t="shared" si="4242"/>
      </c>
      <c r="RT92" s="54">
        <f t="shared" si="4245"/>
      </c>
      <c r="RU92" s="55">
        <f t="shared" si="4242"/>
      </c>
      <c r="RV92" s="54">
        <f t="shared" si="4245"/>
      </c>
      <c r="RW92" s="55">
        <f t="shared" si="4242"/>
      </c>
      <c r="RX92" s="54">
        <f t="shared" si="4245"/>
      </c>
      <c r="RY92" s="55">
        <f t="shared" si="4242"/>
      </c>
      <c r="RZ92" s="54">
        <f t="shared" si="4245"/>
      </c>
      <c r="SA92" s="55">
        <f t="shared" si="4242"/>
      </c>
      <c r="SB92" s="54">
        <f t="shared" si="4245"/>
      </c>
      <c r="SC92" s="55">
        <f t="shared" si="4242"/>
      </c>
      <c r="SD92" s="54">
        <f t="shared" si="4245"/>
      </c>
      <c r="SE92" s="55">
        <f t="shared" si="4242"/>
      </c>
      <c r="SF92" s="54">
        <f t="shared" si="4245"/>
      </c>
      <c r="SG92" s="55">
        <f t="shared" si="4242"/>
      </c>
      <c r="SH92" s="54">
        <f t="shared" si="4245"/>
      </c>
      <c r="SI92" s="55">
        <f t="shared" si="4242"/>
      </c>
      <c r="SJ92" s="54">
        <f t="shared" si="4245"/>
      </c>
      <c r="SK92" s="55">
        <f t="shared" si="4242"/>
      </c>
      <c r="SL92" s="54">
        <f t="shared" si="4245"/>
      </c>
      <c r="SM92" s="55">
        <f t="shared" si="4242"/>
      </c>
      <c r="SN92" s="54">
        <f t="shared" si="4245"/>
      </c>
      <c r="SO92" s="55">
        <f t="shared" si="4242"/>
      </c>
      <c r="SP92" s="54">
        <f t="shared" si="4245"/>
      </c>
      <c r="SQ92" s="55">
        <f t="shared" si="4242"/>
      </c>
      <c r="SR92" s="54">
        <f t="shared" si="4245"/>
      </c>
      <c r="SS92" s="55">
        <f t="shared" si="4242"/>
      </c>
      <c r="ST92" s="54">
        <f t="shared" si="4245"/>
      </c>
      <c r="SU92" s="55">
        <f t="shared" si="4242"/>
      </c>
      <c r="SV92" s="54">
        <f t="shared" si="4245"/>
      </c>
      <c r="SW92" s="55">
        <f t="shared" si="4242"/>
      </c>
      <c r="SX92" s="54">
        <f t="shared" si="4245"/>
      </c>
      <c r="SY92" s="55">
        <f t="shared" si="4242"/>
      </c>
      <c r="SZ92" s="54">
        <f t="shared" si="4245"/>
      </c>
      <c r="TA92" s="55">
        <f t="shared" si="4242"/>
      </c>
      <c r="TB92" s="54">
        <f t="shared" si="4245"/>
      </c>
      <c r="TC92" s="55">
        <f t="shared" si="4242"/>
      </c>
      <c r="TD92" s="54">
        <f t="shared" si="4245"/>
      </c>
      <c r="TE92" s="55">
        <f t="shared" si="4242"/>
      </c>
      <c r="TF92" s="54">
        <f t="shared" si="4245"/>
      </c>
      <c r="TG92" s="55">
        <f t="shared" ref="TG92:VQ99" si="4553">IFERROR(
    IF(
        LEFT(VLOOKUP($B92,TF$4:TG$71,2,FALSE),1)="0",
        "",
        IF(
            LEFT(VLOOKUP($B92,TF$4:TG$71,2,FALSE),1)="講",
            "講習",
            IF(
                LEFT(VLOOKUP($B92,TF$4:TG$71,2,FALSE),1)="追",
                "追加",
                "通常"
            )
        )
    ),
    ""
)</f>
      </c>
      <c r="TH92" s="54">
        <f t="shared" si="4245"/>
      </c>
      <c r="TI92" s="55">
        <f t="shared" si="4553"/>
      </c>
      <c r="TJ92" s="54">
        <f t="shared" si="4245"/>
      </c>
      <c r="TK92" s="55">
        <f t="shared" si="4553"/>
      </c>
      <c r="TL92" s="54">
        <f t="shared" si="4277"/>
      </c>
      <c r="TM92" s="55">
        <f t="shared" si="4553"/>
      </c>
      <c r="TN92" s="54">
        <f t="shared" si="4277"/>
      </c>
      <c r="TO92" s="55">
        <f t="shared" si="4553"/>
      </c>
      <c r="TP92" s="54">
        <f t="shared" si="4277"/>
      </c>
      <c r="TQ92" s="55">
        <f t="shared" si="4553"/>
      </c>
      <c r="TR92" s="54">
        <f t="shared" si="4277"/>
      </c>
      <c r="TS92" s="55">
        <f t="shared" si="4553"/>
      </c>
      <c r="TT92" s="54">
        <f t="shared" si="4277"/>
      </c>
      <c r="TU92" s="55">
        <f t="shared" si="4553"/>
      </c>
      <c r="TV92" s="54">
        <f t="shared" si="4277"/>
      </c>
      <c r="TW92" s="55">
        <f t="shared" si="4553"/>
      </c>
      <c r="TX92" s="54">
        <f t="shared" si="4277"/>
      </c>
      <c r="TY92" s="55">
        <f t="shared" si="4553"/>
      </c>
      <c r="TZ92" s="54">
        <f t="shared" si="4277"/>
      </c>
      <c r="UA92" s="55">
        <f t="shared" si="4553"/>
      </c>
      <c r="UB92" s="54">
        <f t="shared" si="4277"/>
      </c>
      <c r="UC92" s="55">
        <f t="shared" si="4553"/>
      </c>
      <c r="UD92" s="54">
        <f t="shared" si="4277"/>
      </c>
      <c r="UE92" s="55">
        <f t="shared" si="4553"/>
      </c>
      <c r="UF92" s="54">
        <f t="shared" si="4277"/>
      </c>
      <c r="UG92" s="55">
        <f t="shared" si="4553"/>
      </c>
      <c r="UH92" s="54">
        <f t="shared" si="4277"/>
      </c>
      <c r="UI92" s="55">
        <f t="shared" si="4553"/>
      </c>
      <c r="UJ92" s="54">
        <f t="shared" si="4277"/>
      </c>
      <c r="UK92" s="55">
        <f t="shared" si="4553"/>
      </c>
      <c r="UL92" s="54">
        <f t="shared" si="4277"/>
      </c>
      <c r="UM92" s="55">
        <f t="shared" si="4553"/>
      </c>
      <c r="UN92" s="54">
        <f t="shared" si="4277"/>
      </c>
      <c r="UO92" s="55">
        <f t="shared" si="4553"/>
      </c>
      <c r="UP92" s="54">
        <f t="shared" si="4277"/>
      </c>
      <c r="UQ92" s="55">
        <f t="shared" si="4553"/>
      </c>
      <c r="UR92" s="54">
        <f t="shared" si="4277"/>
      </c>
      <c r="US92" s="55">
        <f t="shared" si="4553"/>
      </c>
      <c r="UT92" s="54">
        <f t="shared" si="4277"/>
      </c>
      <c r="UU92" s="55">
        <f t="shared" si="4553"/>
      </c>
      <c r="UV92" s="54">
        <f t="shared" si="4277"/>
      </c>
      <c r="UW92" s="55">
        <f t="shared" si="4553"/>
      </c>
      <c r="UX92" s="54">
        <f t="shared" si="4277"/>
      </c>
      <c r="UY92" s="55">
        <f t="shared" si="4553"/>
      </c>
      <c r="UZ92" s="54">
        <f t="shared" si="4277"/>
      </c>
      <c r="VA92" s="55">
        <f t="shared" si="4553"/>
      </c>
      <c r="VB92" s="54">
        <f t="shared" si="4277"/>
      </c>
      <c r="VC92" s="55">
        <f t="shared" si="4553"/>
      </c>
      <c r="VD92" s="54">
        <f t="shared" si="4277"/>
      </c>
      <c r="VE92" s="55">
        <f t="shared" si="4553"/>
      </c>
      <c r="VF92" s="54">
        <f t="shared" si="4277"/>
      </c>
      <c r="VG92" s="55">
        <f t="shared" si="4553"/>
      </c>
      <c r="VH92" s="54">
        <f t="shared" si="4277"/>
      </c>
      <c r="VI92" s="55">
        <f t="shared" si="4553"/>
      </c>
      <c r="VJ92" s="54">
        <f t="shared" si="4277"/>
      </c>
      <c r="VK92" s="55">
        <f t="shared" si="4553"/>
      </c>
      <c r="VL92" s="54">
        <f t="shared" si="4277"/>
      </c>
      <c r="VM92" s="55">
        <f t="shared" si="4553"/>
      </c>
      <c r="VN92" s="54">
        <f t="shared" si="4277"/>
      </c>
      <c r="VO92" s="55">
        <f t="shared" si="4553"/>
      </c>
      <c r="VP92" s="54">
        <f t="shared" si="4277"/>
      </c>
      <c r="VQ92" s="55">
        <f t="shared" si="4553"/>
      </c>
      <c r="VR92" s="54">
        <f t="shared" si="4277"/>
      </c>
      <c r="VS92" s="55">
        <f t="shared" si="4552"/>
      </c>
      <c r="VT92" s="54">
        <f t="shared" si="4277"/>
      </c>
      <c r="VU92" s="55">
        <f t="shared" si="4552"/>
      </c>
      <c r="VV92" s="54">
        <f t="shared" si="4277"/>
      </c>
      <c r="VW92" s="55">
        <f t="shared" si="4552"/>
      </c>
      <c r="VX92" s="54">
        <f t="shared" si="4310"/>
      </c>
      <c r="VY92" s="55">
        <f t="shared" si="4552"/>
      </c>
      <c r="VZ92" s="54">
        <f t="shared" si="4310"/>
      </c>
      <c r="WA92" s="55">
        <f t="shared" si="4545"/>
      </c>
      <c r="WB92" s="54">
        <f t="shared" si="4310"/>
      </c>
      <c r="WC92" s="55">
        <f t="shared" si="4545"/>
      </c>
      <c r="WD92" s="54">
        <f t="shared" si="4310"/>
      </c>
      <c r="WE92" s="55">
        <f t="shared" si="4545"/>
      </c>
      <c r="WF92" s="54">
        <f t="shared" si="4310"/>
      </c>
      <c r="WG92" s="55">
        <f t="shared" si="4545"/>
      </c>
      <c r="WH92" s="54">
        <f t="shared" si="4310"/>
      </c>
      <c r="WI92" s="55">
        <f t="shared" si="4545"/>
      </c>
      <c r="WJ92" s="54">
        <f t="shared" si="4310"/>
      </c>
      <c r="WK92" s="55">
        <f t="shared" si="4290"/>
      </c>
      <c r="WL92" s="54">
        <f t="shared" si="4310"/>
      </c>
      <c r="WM92" s="55">
        <f t="shared" si="4290"/>
      </c>
      <c r="WN92" s="54">
        <f t="shared" si="4310"/>
      </c>
      <c r="WO92" s="55">
        <f t="shared" si="4290"/>
      </c>
      <c r="WP92" s="54">
        <f t="shared" si="4310"/>
      </c>
      <c r="WQ92" s="55">
        <f t="shared" si="4290"/>
      </c>
      <c r="WR92" s="54">
        <f t="shared" si="4310"/>
      </c>
      <c r="WS92" s="55">
        <f t="shared" si="4290"/>
      </c>
      <c r="WT92" s="54">
        <f t="shared" si="4310"/>
      </c>
      <c r="WU92" s="55">
        <f t="shared" si="4290"/>
      </c>
      <c r="WV92" s="54">
        <f t="shared" si="4310"/>
      </c>
      <c r="WW92" s="55">
        <f t="shared" si="4550"/>
      </c>
      <c r="WX92" s="54">
        <f t="shared" si="4310"/>
      </c>
      <c r="WY92" s="55">
        <f t="shared" si="4550"/>
      </c>
      <c r="WZ92" s="54">
        <f t="shared" si="4310"/>
      </c>
      <c r="XA92" s="55">
        <f t="shared" si="4550"/>
      </c>
      <c r="XB92" s="54">
        <f t="shared" si="4310"/>
      </c>
      <c r="XC92" s="55">
        <f t="shared" si="4550"/>
      </c>
      <c r="XD92" s="54">
        <f t="shared" si="4310"/>
      </c>
      <c r="XE92" s="55">
        <f t="shared" si="4550"/>
      </c>
      <c r="XF92" s="54">
        <f t="shared" si="4310"/>
      </c>
      <c r="XG92" s="55">
        <f t="shared" si="4550"/>
      </c>
      <c r="XH92" s="54">
        <f t="shared" si="4310"/>
      </c>
      <c r="XI92" s="55">
        <f t="shared" si="4550"/>
      </c>
      <c r="XJ92" s="54">
        <f t="shared" si="4310"/>
      </c>
      <c r="XK92" s="55">
        <f t="shared" si="4550"/>
      </c>
      <c r="XL92" s="54">
        <f t="shared" si="4310"/>
      </c>
      <c r="XM92" s="55">
        <f t="shared" si="4550"/>
      </c>
      <c r="XN92" s="54">
        <f t="shared" si="4310"/>
      </c>
      <c r="XO92" s="55">
        <f t="shared" si="4550"/>
      </c>
      <c r="XP92" s="54">
        <f t="shared" si="4310"/>
      </c>
      <c r="XQ92" s="55">
        <f t="shared" si="4550"/>
      </c>
      <c r="XR92" s="54">
        <f t="shared" si="4310"/>
      </c>
      <c r="XS92" s="55">
        <f t="shared" si="4550"/>
      </c>
      <c r="XT92" s="54">
        <f t="shared" si="4310"/>
      </c>
      <c r="XU92" s="55">
        <f t="shared" si="4550"/>
      </c>
      <c r="XV92" s="54">
        <f t="shared" si="4310"/>
      </c>
      <c r="XW92" s="55">
        <f t="shared" si="4550"/>
      </c>
      <c r="XX92" s="54">
        <f t="shared" si="4310"/>
      </c>
      <c r="XY92" s="55">
        <f t="shared" si="4550"/>
      </c>
      <c r="XZ92" s="54">
        <f t="shared" si="4310"/>
      </c>
      <c r="YA92" s="55">
        <f t="shared" si="4550"/>
      </c>
      <c r="YB92" s="54">
        <f t="shared" si="4310"/>
      </c>
      <c r="YC92" s="55">
        <f t="shared" si="4550"/>
      </c>
      <c r="YD92" s="54">
        <f t="shared" si="4310"/>
      </c>
      <c r="YE92" s="55">
        <f t="shared" si="4550"/>
      </c>
      <c r="YF92" s="54">
        <f t="shared" si="4310"/>
      </c>
      <c r="YG92" s="55">
        <f t="shared" si="4550"/>
      </c>
      <c r="YH92" s="54">
        <f t="shared" si="4310"/>
      </c>
      <c r="YI92" s="55">
        <f t="shared" si="4550"/>
      </c>
      <c r="YJ92" s="54">
        <f t="shared" si="4342"/>
      </c>
      <c r="YK92" s="55">
        <f t="shared" si="4550"/>
      </c>
      <c r="YL92" s="54">
        <f t="shared" si="4342"/>
      </c>
      <c r="YM92" s="55">
        <f t="shared" si="4550"/>
      </c>
      <c r="YN92" s="54">
        <f t="shared" si="4342"/>
      </c>
      <c r="YO92" s="55">
        <f t="shared" si="4550"/>
      </c>
      <c r="YP92" s="54">
        <f t="shared" si="4342"/>
      </c>
      <c r="YQ92" s="55">
        <f t="shared" si="4550"/>
      </c>
      <c r="YR92" s="54">
        <f t="shared" si="4342"/>
      </c>
      <c r="YS92" s="55">
        <f t="shared" si="4550"/>
      </c>
      <c r="YT92" s="54">
        <f t="shared" si="4342"/>
      </c>
      <c r="YU92" s="55">
        <f t="shared" si="4550"/>
      </c>
      <c r="YV92" s="54">
        <f t="shared" si="4342"/>
      </c>
      <c r="YW92" s="55">
        <f t="shared" si="4550"/>
      </c>
      <c r="YX92" s="54">
        <f t="shared" si="4342"/>
      </c>
      <c r="YY92" s="55">
        <f t="shared" si="4550"/>
      </c>
      <c r="YZ92" s="54">
        <f t="shared" si="4342"/>
      </c>
      <c r="ZA92" s="55">
        <f t="shared" si="4550"/>
      </c>
      <c r="ZB92" s="54">
        <f t="shared" si="4342"/>
      </c>
      <c r="ZC92" s="55">
        <f t="shared" si="4550"/>
      </c>
      <c r="ZD92" s="54">
        <f t="shared" si="4342"/>
      </c>
      <c r="ZE92" s="55">
        <f t="shared" si="4550"/>
      </c>
      <c r="ZF92" s="54">
        <f t="shared" si="4342"/>
      </c>
      <c r="ZG92" s="55">
        <f t="shared" si="4550"/>
      </c>
      <c r="ZH92" s="54">
        <f t="shared" si="4342"/>
      </c>
      <c r="ZI92" s="55">
        <f t="shared" si="4546"/>
      </c>
      <c r="ZJ92" s="54">
        <f t="shared" si="4342"/>
      </c>
      <c r="ZK92" s="55">
        <f t="shared" si="4546"/>
      </c>
      <c r="ZL92" s="54">
        <f t="shared" si="4342"/>
      </c>
      <c r="ZM92" s="55">
        <f t="shared" si="4546"/>
      </c>
      <c r="ZN92" s="54">
        <f t="shared" si="4342"/>
      </c>
      <c r="ZO92" s="55">
        <f t="shared" si="4546"/>
      </c>
      <c r="ZP92" s="54">
        <f t="shared" si="4342"/>
      </c>
      <c r="ZQ92" s="55">
        <f t="shared" si="4546"/>
      </c>
      <c r="ZR92" s="54">
        <f t="shared" si="4342"/>
      </c>
      <c r="ZS92" s="55">
        <f t="shared" si="4355"/>
      </c>
      <c r="ZT92" s="54">
        <f t="shared" si="4342"/>
      </c>
      <c r="ZU92" s="55">
        <f t="shared" si="4355"/>
      </c>
      <c r="ZV92" s="54">
        <f t="shared" si="4342"/>
      </c>
      <c r="ZW92" s="55">
        <f t="shared" si="4355"/>
      </c>
      <c r="ZX92" s="54">
        <f t="shared" si="4342"/>
      </c>
      <c r="ZY92" s="55">
        <f t="shared" si="4355"/>
      </c>
      <c r="ZZ92" s="54">
        <f t="shared" si="4342"/>
      </c>
      <c r="AAA92" s="55">
        <f t="shared" si="4355"/>
      </c>
      <c r="AAB92" s="54">
        <f t="shared" si="4342"/>
      </c>
      <c r="AAC92" s="55">
        <f t="shared" si="4355"/>
      </c>
      <c r="AAD92" s="54">
        <f t="shared" si="4342"/>
      </c>
      <c r="AAE92" s="55">
        <f t="shared" si="4355"/>
      </c>
      <c r="AAF92" s="54">
        <f t="shared" si="4342"/>
      </c>
      <c r="AAG92" s="55">
        <f t="shared" si="4355"/>
      </c>
      <c r="AAH92" s="54">
        <f t="shared" si="4342"/>
      </c>
      <c r="AAI92" s="55">
        <f t="shared" si="4355"/>
      </c>
      <c r="AAJ92" s="54">
        <f t="shared" si="4342"/>
      </c>
      <c r="AAK92" s="55">
        <f t="shared" si="4355"/>
      </c>
      <c r="AAL92" s="54">
        <f t="shared" si="4342"/>
      </c>
      <c r="AAM92" s="55">
        <f t="shared" si="4355"/>
      </c>
      <c r="AAN92" s="54">
        <f t="shared" si="4342"/>
      </c>
      <c r="AAO92" s="55">
        <f t="shared" si="4355"/>
      </c>
      <c r="AAP92" s="54">
        <f t="shared" si="4342"/>
      </c>
      <c r="AAQ92" s="55">
        <f t="shared" si="4355"/>
      </c>
      <c r="AAR92" s="54">
        <f t="shared" si="4342"/>
      </c>
      <c r="AAS92" s="55">
        <f t="shared" si="4355"/>
      </c>
      <c r="AAT92" s="54">
        <f t="shared" si="4342"/>
      </c>
      <c r="AAU92" s="55">
        <f t="shared" si="4355"/>
      </c>
      <c r="AAV92" s="54">
        <f t="shared" si="4375"/>
      </c>
      <c r="AAW92" s="55">
        <f t="shared" si="4355"/>
      </c>
      <c r="AAX92" s="54">
        <f t="shared" si="4375"/>
      </c>
      <c r="AAY92" s="55">
        <f t="shared" si="4355"/>
      </c>
      <c r="AAZ92" s="54">
        <f t="shared" si="4375"/>
      </c>
      <c r="ABA92" s="55">
        <f t="shared" si="4355"/>
      </c>
      <c r="ABB92" s="54">
        <f t="shared" si="4375"/>
      </c>
      <c r="ABC92" s="55">
        <f t="shared" si="4355"/>
      </c>
      <c r="ABD92" s="54">
        <f t="shared" si="4375"/>
      </c>
      <c r="ABE92" s="55">
        <f t="shared" si="4355"/>
      </c>
      <c r="ABF92" s="54">
        <f t="shared" si="4375"/>
      </c>
      <c r="ABG92" s="55">
        <f t="shared" si="4355"/>
      </c>
      <c r="ABH92" s="54">
        <f t="shared" si="4375"/>
      </c>
      <c r="ABI92" s="55">
        <f t="shared" si="4355"/>
      </c>
      <c r="ABJ92" s="54">
        <f t="shared" si="4375"/>
      </c>
      <c r="ABK92" s="55">
        <f t="shared" si="4355"/>
      </c>
      <c r="ABL92" s="54">
        <f t="shared" si="4375"/>
      </c>
      <c r="ABM92" s="55">
        <f t="shared" si="4355"/>
      </c>
      <c r="ABN92" s="54">
        <f t="shared" si="4375"/>
      </c>
      <c r="ABO92" s="55">
        <f t="shared" si="4355"/>
      </c>
      <c r="ABP92" s="54">
        <f t="shared" si="4375"/>
      </c>
      <c r="ABQ92" s="55">
        <f t="shared" si="4355"/>
      </c>
      <c r="ABR92" s="54">
        <f t="shared" si="4375"/>
      </c>
      <c r="ABS92" s="55">
        <f t="shared" si="4355"/>
      </c>
      <c r="ABT92" s="54">
        <f t="shared" si="4375"/>
      </c>
      <c r="ABU92" s="55">
        <f t="shared" si="3093"/>
      </c>
      <c r="ABV92" s="54">
        <f t="shared" si="4375"/>
      </c>
      <c r="ABW92" s="55">
        <f t="shared" si="3093"/>
      </c>
      <c r="ABX92" s="54">
        <f t="shared" si="4375"/>
      </c>
      <c r="ABY92" s="55">
        <f t="shared" si="3093"/>
      </c>
      <c r="ABZ92" s="54">
        <f t="shared" si="4375"/>
      </c>
      <c r="ACA92" s="55">
        <f t="shared" si="3093"/>
      </c>
      <c r="ACB92" s="54">
        <f t="shared" si="4375"/>
      </c>
      <c r="ACC92" s="55">
        <f t="shared" si="3093"/>
      </c>
      <c r="ACD92" s="54">
        <f t="shared" si="4375"/>
      </c>
      <c r="ACE92" s="55">
        <f t="shared" si="3093"/>
      </c>
      <c r="ACF92" s="54">
        <f t="shared" si="4375"/>
      </c>
      <c r="ACG92" s="55">
        <f t="shared" si="3093"/>
      </c>
      <c r="ACH92" s="54">
        <f t="shared" si="4375"/>
      </c>
      <c r="ACI92" s="55">
        <f t="shared" si="3093"/>
      </c>
      <c r="ACJ92" s="54">
        <f t="shared" si="4375"/>
      </c>
      <c r="ACK92" s="55">
        <f t="shared" si="3093"/>
      </c>
      <c r="ACL92" s="54">
        <f t="shared" si="4375"/>
      </c>
      <c r="ACM92" s="55">
        <f t="shared" si="3093"/>
      </c>
      <c r="ACN92" s="54">
        <f t="shared" si="4375"/>
      </c>
      <c r="ACO92" s="55">
        <f t="shared" si="3093"/>
      </c>
      <c r="ACP92" s="54">
        <f t="shared" si="4375"/>
      </c>
      <c r="ACQ92" s="55">
        <f t="shared" si="3093"/>
      </c>
      <c r="ACR92" s="54">
        <f t="shared" si="4375"/>
      </c>
      <c r="ACS92" s="55">
        <f t="shared" si="3093"/>
      </c>
      <c r="ACT92" s="54">
        <f t="shared" si="4375"/>
      </c>
      <c r="ACU92" s="55">
        <f t="shared" si="3093"/>
      </c>
      <c r="ACV92" s="54">
        <f t="shared" si="4375"/>
      </c>
      <c r="ACW92" s="55">
        <f t="shared" si="3093"/>
      </c>
      <c r="ACX92" s="54">
        <f t="shared" si="4375"/>
      </c>
      <c r="ACY92" s="55">
        <f t="shared" si="3093"/>
      </c>
      <c r="ACZ92" s="54">
        <f t="shared" si="4375"/>
      </c>
      <c r="ADA92" s="55">
        <f t="shared" si="3093"/>
      </c>
      <c r="ADB92" s="54">
        <f t="shared" si="4375"/>
      </c>
      <c r="ADC92" s="55">
        <f t="shared" si="3093"/>
      </c>
      <c r="ADD92" s="54">
        <f t="shared" si="4375"/>
      </c>
      <c r="ADE92" s="55">
        <f t="shared" si="3093"/>
      </c>
      <c r="ADF92" s="54">
        <f t="shared" si="4375"/>
      </c>
      <c r="ADG92" s="55">
        <f t="shared" si="3093"/>
      </c>
    </row>
    <row r="93" spans="1:787" ht="20.25" hidden="1" customHeight="1">
      <c r="A93" s="112">
        <v>21</v>
      </c>
      <c r="B93" s="115">
        <f>学年と名前を結合するシート!D22</f>
      </c>
      <c r="C93" s="113"/>
      <c r="D93" s="54">
        <f t="shared" si="533"/>
      </c>
      <c r="E93" s="55">
        <f t="shared" si="534"/>
      </c>
      <c r="F93" s="54">
        <f t="shared" si="4551"/>
      </c>
      <c r="G93" s="55">
        <f t="shared" si="4407"/>
      </c>
      <c r="H93" s="54">
        <f t="shared" si="4551"/>
      </c>
      <c r="I93" s="55">
        <f t="shared" si="4408"/>
      </c>
      <c r="J93" s="54">
        <f t="shared" si="4551"/>
      </c>
      <c r="K93" s="55">
        <f t="shared" si="4409"/>
      </c>
      <c r="L93" s="54">
        <f t="shared" si="4551"/>
      </c>
      <c r="M93" s="55">
        <f t="shared" si="4410"/>
      </c>
      <c r="N93" s="54">
        <f t="shared" si="4551"/>
      </c>
      <c r="O93" s="55">
        <f t="shared" si="4411"/>
      </c>
      <c r="P93" s="54">
        <f t="shared" si="4551"/>
      </c>
      <c r="Q93" s="55">
        <f t="shared" si="4412"/>
      </c>
      <c r="R93" s="54">
        <f t="shared" si="4551"/>
      </c>
      <c r="S93" s="55">
        <f t="shared" si="4413"/>
      </c>
      <c r="T93" s="54">
        <f t="shared" si="4551"/>
      </c>
      <c r="U93" s="55">
        <f t="shared" si="4414"/>
      </c>
      <c r="V93" s="54">
        <f t="shared" si="4551"/>
      </c>
      <c r="W93" s="55">
        <f t="shared" si="4415"/>
      </c>
      <c r="X93" s="54">
        <f t="shared" si="4551"/>
      </c>
      <c r="Y93" s="55">
        <f t="shared" si="4416"/>
      </c>
      <c r="Z93" s="54">
        <f t="shared" si="4551"/>
      </c>
      <c r="AA93" s="55">
        <f t="shared" si="4417"/>
      </c>
      <c r="AB93" s="54">
        <f t="shared" si="4551"/>
      </c>
      <c r="AC93" s="55">
        <f t="shared" si="4418"/>
      </c>
      <c r="AD93" s="54">
        <f t="shared" si="4551"/>
      </c>
      <c r="AE93" s="55">
        <f t="shared" si="4419"/>
      </c>
      <c r="AF93" s="54">
        <f t="shared" si="4551"/>
      </c>
      <c r="AG93" s="55">
        <f t="shared" si="4420"/>
      </c>
      <c r="AH93" s="54">
        <f t="shared" si="4551"/>
      </c>
      <c r="AI93" s="55">
        <f t="shared" si="4421"/>
      </c>
      <c r="AJ93" s="54">
        <f t="shared" si="4551"/>
      </c>
      <c r="AK93" s="55">
        <f t="shared" si="4422"/>
      </c>
      <c r="AL93" s="54">
        <f t="shared" si="4551"/>
      </c>
      <c r="AM93" s="55">
        <f t="shared" si="4423"/>
      </c>
      <c r="AN93" s="54">
        <f t="shared" si="4551"/>
      </c>
      <c r="AO93" s="55">
        <f t="shared" si="4424"/>
      </c>
      <c r="AP93" s="54">
        <f t="shared" si="4551"/>
      </c>
      <c r="AQ93" s="55">
        <f t="shared" si="4425"/>
      </c>
      <c r="AR93" s="54">
        <f t="shared" si="4551"/>
      </c>
      <c r="AS93" s="55">
        <f t="shared" si="4426"/>
      </c>
      <c r="AT93" s="54">
        <f t="shared" si="4551"/>
      </c>
      <c r="AU93" s="55">
        <f t="shared" si="4427"/>
      </c>
      <c r="AV93" s="54">
        <f t="shared" si="4551"/>
      </c>
      <c r="AW93" s="55">
        <f t="shared" si="4428"/>
      </c>
      <c r="AX93" s="54">
        <f t="shared" si="4551"/>
      </c>
      <c r="AY93" s="55">
        <f t="shared" si="4429"/>
      </c>
      <c r="AZ93" s="54">
        <f t="shared" si="4551"/>
      </c>
      <c r="BA93" s="55">
        <f t="shared" si="4430"/>
      </c>
      <c r="BB93" s="54">
        <f t="shared" si="4551"/>
      </c>
      <c r="BC93" s="55">
        <f t="shared" si="4431"/>
      </c>
      <c r="BD93" s="54">
        <f t="shared" si="4551"/>
      </c>
      <c r="BE93" s="55">
        <f t="shared" si="4432"/>
      </c>
      <c r="BF93" s="54">
        <f t="shared" si="4551"/>
      </c>
      <c r="BG93" s="55">
        <f t="shared" si="4433"/>
      </c>
      <c r="BH93" s="54">
        <f t="shared" si="4551"/>
      </c>
      <c r="BI93" s="55">
        <f t="shared" si="4434"/>
      </c>
      <c r="BJ93" s="54">
        <f t="shared" si="4551"/>
      </c>
      <c r="BK93" s="55">
        <f t="shared" si="4435"/>
      </c>
      <c r="BL93" s="54">
        <f t="shared" si="4551"/>
      </c>
      <c r="BM93" s="55">
        <f t="shared" si="4436"/>
      </c>
      <c r="BN93" s="54">
        <f t="shared" si="4551"/>
      </c>
      <c r="BO93" s="55">
        <f t="shared" si="4437"/>
      </c>
      <c r="BP93" s="54">
        <f t="shared" si="4551"/>
      </c>
      <c r="BQ93" s="55">
        <f t="shared" si="4438"/>
      </c>
      <c r="BR93" s="54">
        <f t="shared" si="4547"/>
      </c>
      <c r="BS93" s="55">
        <f t="shared" si="4439"/>
      </c>
      <c r="BT93" s="54">
        <f t="shared" si="4547"/>
      </c>
      <c r="BU93" s="55">
        <f t="shared" si="4440"/>
      </c>
      <c r="BV93" s="54">
        <f t="shared" si="4547"/>
      </c>
      <c r="BW93" s="55">
        <f t="shared" si="4441"/>
      </c>
      <c r="BX93" s="54">
        <f t="shared" si="4547"/>
      </c>
      <c r="BY93" s="55">
        <f t="shared" si="4442"/>
      </c>
      <c r="BZ93" s="54">
        <f t="shared" si="4547"/>
      </c>
      <c r="CA93" s="55">
        <f t="shared" si="4443"/>
      </c>
      <c r="CB93" s="54">
        <f t="shared" si="4547"/>
      </c>
      <c r="CC93" s="55">
        <f t="shared" si="4444"/>
      </c>
      <c r="CD93" s="54">
        <f t="shared" si="4547"/>
      </c>
      <c r="CE93" s="55">
        <f t="shared" si="4445"/>
      </c>
      <c r="CF93" s="54">
        <f t="shared" si="4547"/>
      </c>
      <c r="CG93" s="55">
        <f t="shared" si="4446"/>
      </c>
      <c r="CH93" s="54">
        <f t="shared" si="4547"/>
      </c>
      <c r="CI93" s="55">
        <f t="shared" si="4447"/>
      </c>
      <c r="CJ93" s="54">
        <f t="shared" si="4547"/>
      </c>
      <c r="CK93" s="55">
        <f t="shared" si="4448"/>
      </c>
      <c r="CL93" s="54">
        <f t="shared" si="4547"/>
      </c>
      <c r="CM93" s="55">
        <f t="shared" si="4449"/>
      </c>
      <c r="CN93" s="54">
        <f t="shared" si="4547"/>
      </c>
      <c r="CO93" s="55">
        <f t="shared" si="4450"/>
      </c>
      <c r="CP93" s="54">
        <f t="shared" si="4547"/>
      </c>
      <c r="CQ93" s="55">
        <f t="shared" si="4451"/>
      </c>
      <c r="CR93" s="54">
        <f t="shared" si="4547"/>
      </c>
      <c r="CS93" s="55">
        <f t="shared" si="4452"/>
      </c>
      <c r="CT93" s="54">
        <f t="shared" si="4547"/>
      </c>
      <c r="CU93" s="55">
        <f t="shared" si="4453"/>
      </c>
      <c r="CV93" s="54">
        <f t="shared" si="4547"/>
      </c>
      <c r="CW93" s="55">
        <f t="shared" si="4454"/>
      </c>
      <c r="CX93" s="54">
        <f t="shared" si="4547"/>
      </c>
      <c r="CY93" s="55">
        <f t="shared" si="4455"/>
      </c>
      <c r="CZ93" s="54">
        <f t="shared" si="4547"/>
      </c>
      <c r="DA93" s="55">
        <f t="shared" si="4456"/>
      </c>
      <c r="DB93" s="54">
        <f t="shared" si="4547"/>
      </c>
      <c r="DC93" s="55">
        <f t="shared" si="4457"/>
      </c>
      <c r="DD93" s="54">
        <f t="shared" si="4547"/>
      </c>
      <c r="DE93" s="55">
        <f t="shared" si="4458"/>
      </c>
      <c r="DF93" s="54">
        <f t="shared" si="4547"/>
      </c>
      <c r="DG93" s="55">
        <f t="shared" si="4459"/>
      </c>
      <c r="DH93" s="54">
        <f t="shared" si="4547"/>
      </c>
      <c r="DI93" s="55">
        <f t="shared" si="4460"/>
      </c>
      <c r="DJ93" s="54">
        <f t="shared" si="4547"/>
      </c>
      <c r="DK93" s="55">
        <f t="shared" si="4461"/>
      </c>
      <c r="DL93" s="54">
        <f t="shared" si="4547"/>
      </c>
      <c r="DM93" s="55">
        <f t="shared" si="4462"/>
      </c>
      <c r="DN93" s="54">
        <f t="shared" si="4547"/>
      </c>
      <c r="DO93" s="55">
        <f t="shared" si="4463"/>
      </c>
      <c r="DP93" s="54">
        <f t="shared" si="4547"/>
      </c>
      <c r="DQ93" s="55">
        <f t="shared" si="4464"/>
      </c>
      <c r="DR93" s="54">
        <f t="shared" si="4547"/>
      </c>
      <c r="DS93" s="55">
        <f t="shared" si="4465"/>
      </c>
      <c r="DT93" s="54">
        <f t="shared" si="4547"/>
      </c>
      <c r="DU93" s="55">
        <f t="shared" si="4466"/>
      </c>
      <c r="DV93" s="54">
        <f t="shared" si="4547"/>
      </c>
      <c r="DW93" s="55">
        <f t="shared" si="4467"/>
      </c>
      <c r="DX93" s="54">
        <f t="shared" si="4547"/>
      </c>
      <c r="DY93" s="55">
        <f t="shared" si="4468"/>
      </c>
      <c r="DZ93" s="54">
        <f t="shared" si="4547"/>
      </c>
      <c r="EA93" s="55">
        <f t="shared" si="4469"/>
      </c>
      <c r="EB93" s="54">
        <f t="shared" si="4470"/>
      </c>
      <c r="EC93" s="55">
        <f t="shared" si="4471"/>
      </c>
      <c r="ED93" s="54">
        <f t="shared" si="4470"/>
      </c>
      <c r="EE93" s="55">
        <f t="shared" si="4472"/>
      </c>
      <c r="EF93" s="54">
        <f t="shared" si="4470"/>
      </c>
      <c r="EG93" s="55">
        <f t="shared" si="4473"/>
      </c>
      <c r="EH93" s="54">
        <f t="shared" si="4470"/>
      </c>
      <c r="EI93" s="55">
        <f t="shared" si="4474"/>
      </c>
      <c r="EJ93" s="54">
        <f t="shared" si="4470"/>
      </c>
      <c r="EK93" s="55">
        <f t="shared" si="4475"/>
      </c>
      <c r="EL93" s="54">
        <f t="shared" si="4470"/>
      </c>
      <c r="EM93" s="55">
        <f t="shared" si="4476"/>
      </c>
      <c r="EN93" s="54">
        <f t="shared" si="4470"/>
      </c>
      <c r="EO93" s="55">
        <f t="shared" si="4477"/>
      </c>
      <c r="EP93" s="54">
        <f t="shared" si="4470"/>
      </c>
      <c r="EQ93" s="55">
        <f t="shared" si="4478"/>
      </c>
      <c r="ER93" s="54">
        <f t="shared" si="4470"/>
      </c>
      <c r="ES93" s="55">
        <f t="shared" si="4479"/>
      </c>
      <c r="ET93" s="54">
        <f t="shared" si="4470"/>
      </c>
      <c r="EU93" s="55">
        <f t="shared" si="4480"/>
      </c>
      <c r="EV93" s="54">
        <f t="shared" si="4470"/>
      </c>
      <c r="EW93" s="55">
        <f t="shared" si="4481"/>
      </c>
      <c r="EX93" s="54">
        <f t="shared" si="4470"/>
      </c>
      <c r="EY93" s="55">
        <f t="shared" si="4482"/>
      </c>
      <c r="EZ93" s="54">
        <f t="shared" si="4470"/>
      </c>
      <c r="FA93" s="55">
        <f t="shared" si="4483"/>
      </c>
      <c r="FB93" s="54">
        <f t="shared" si="4470"/>
      </c>
      <c r="FC93" s="55">
        <f t="shared" si="4484"/>
      </c>
      <c r="FD93" s="54">
        <f t="shared" si="4470"/>
      </c>
      <c r="FE93" s="55">
        <f t="shared" si="4485"/>
      </c>
      <c r="FF93" s="54">
        <f t="shared" si="4470"/>
      </c>
      <c r="FG93" s="55">
        <f t="shared" si="4486"/>
      </c>
      <c r="FH93" s="54">
        <f t="shared" si="4470"/>
      </c>
      <c r="FI93" s="55">
        <f t="shared" si="4487"/>
      </c>
      <c r="FJ93" s="54">
        <f t="shared" si="4470"/>
      </c>
      <c r="FK93" s="55">
        <f t="shared" si="4488"/>
      </c>
      <c r="FL93" s="54">
        <f t="shared" si="4470"/>
      </c>
      <c r="FM93" s="55">
        <f t="shared" si="4489"/>
      </c>
      <c r="FN93" s="54">
        <f t="shared" si="4470"/>
      </c>
      <c r="FO93" s="55">
        <f t="shared" si="4490"/>
      </c>
      <c r="FP93" s="54">
        <f t="shared" si="4470"/>
      </c>
      <c r="FQ93" s="55">
        <f t="shared" si="4491"/>
      </c>
      <c r="FR93" s="54">
        <f t="shared" si="4470"/>
      </c>
      <c r="FS93" s="55">
        <f t="shared" si="4492"/>
      </c>
      <c r="FT93" s="54">
        <f t="shared" si="4470"/>
      </c>
      <c r="FU93" s="55">
        <f t="shared" si="4493"/>
      </c>
      <c r="FV93" s="54">
        <f t="shared" si="4470"/>
      </c>
      <c r="FW93" s="55">
        <f t="shared" si="4494"/>
      </c>
      <c r="FX93" s="54">
        <f t="shared" si="4470"/>
      </c>
      <c r="FY93" s="55">
        <f t="shared" si="4495"/>
      </c>
      <c r="FZ93" s="54">
        <f t="shared" si="4470"/>
      </c>
      <c r="GA93" s="55">
        <f t="shared" si="4496"/>
      </c>
      <c r="GB93" s="54">
        <f t="shared" si="4470"/>
      </c>
      <c r="GC93" s="55">
        <f t="shared" si="4497"/>
      </c>
      <c r="GD93" s="54">
        <f t="shared" si="4470"/>
      </c>
      <c r="GE93" s="55">
        <f t="shared" si="4498"/>
      </c>
      <c r="GF93" s="54">
        <f t="shared" si="4470"/>
      </c>
      <c r="GG93" s="55">
        <f t="shared" si="4499"/>
      </c>
      <c r="GH93" s="54">
        <f t="shared" si="4470"/>
      </c>
      <c r="GI93" s="55">
        <f t="shared" si="4500"/>
      </c>
      <c r="GJ93" s="54">
        <f t="shared" si="4470"/>
      </c>
      <c r="GK93" s="55">
        <f t="shared" si="4501"/>
      </c>
      <c r="GL93" s="54">
        <f t="shared" si="4470"/>
      </c>
      <c r="GM93" s="55">
        <f t="shared" si="4502"/>
      </c>
      <c r="GN93" s="54">
        <f t="shared" si="4503"/>
      </c>
      <c r="GO93" s="55">
        <f t="shared" si="4504"/>
      </c>
      <c r="GP93" s="54">
        <f t="shared" si="4503"/>
      </c>
      <c r="GQ93" s="55">
        <f t="shared" si="4505"/>
      </c>
      <c r="GR93" s="54">
        <f t="shared" si="4503"/>
      </c>
      <c r="GS93" s="55">
        <f t="shared" si="4506"/>
      </c>
      <c r="GT93" s="54">
        <f t="shared" si="4503"/>
      </c>
      <c r="GU93" s="55">
        <f t="shared" si="4507"/>
      </c>
      <c r="GV93" s="54">
        <f t="shared" si="4503"/>
      </c>
      <c r="GW93" s="55">
        <f t="shared" si="4508"/>
      </c>
      <c r="GX93" s="54">
        <f t="shared" si="4503"/>
      </c>
      <c r="GY93" s="55">
        <f t="shared" si="4509"/>
      </c>
      <c r="GZ93" s="54">
        <f t="shared" si="4503"/>
      </c>
      <c r="HA93" s="55">
        <f t="shared" si="4510"/>
      </c>
      <c r="HB93" s="54">
        <f t="shared" si="4503"/>
      </c>
      <c r="HC93" s="55">
        <f t="shared" si="4511"/>
      </c>
      <c r="HD93" s="54">
        <f t="shared" si="4503"/>
      </c>
      <c r="HE93" s="55">
        <f t="shared" si="4512"/>
      </c>
      <c r="HF93" s="54">
        <f t="shared" si="4503"/>
      </c>
      <c r="HG93" s="55">
        <f t="shared" si="4513"/>
      </c>
      <c r="HH93" s="54">
        <f t="shared" si="4503"/>
      </c>
      <c r="HI93" s="55">
        <f t="shared" si="4514"/>
      </c>
      <c r="HJ93" s="54">
        <f t="shared" si="4503"/>
      </c>
      <c r="HK93" s="55">
        <f t="shared" si="4515"/>
      </c>
      <c r="HL93" s="54">
        <f t="shared" si="4503"/>
      </c>
      <c r="HM93" s="55">
        <f t="shared" si="4516"/>
      </c>
      <c r="HN93" s="54">
        <f t="shared" si="4503"/>
      </c>
      <c r="HO93" s="55">
        <f t="shared" si="4517"/>
      </c>
      <c r="HP93" s="54">
        <f t="shared" si="4503"/>
      </c>
      <c r="HQ93" s="55">
        <f t="shared" si="4518"/>
      </c>
      <c r="HR93" s="54">
        <f t="shared" si="4503"/>
      </c>
      <c r="HS93" s="55">
        <f t="shared" si="4519"/>
      </c>
      <c r="HT93" s="54">
        <f t="shared" si="4503"/>
      </c>
      <c r="HU93" s="55">
        <f t="shared" si="4520"/>
      </c>
      <c r="HV93" s="54">
        <f t="shared" si="4503"/>
      </c>
      <c r="HW93" s="55">
        <f t="shared" si="4521"/>
      </c>
      <c r="HX93" s="54">
        <f t="shared" si="4503"/>
      </c>
      <c r="HY93" s="55">
        <f t="shared" si="4522"/>
      </c>
      <c r="HZ93" s="54">
        <f t="shared" si="4503"/>
      </c>
      <c r="IA93" s="55">
        <f t="shared" si="4523"/>
      </c>
      <c r="IB93" s="54">
        <f t="shared" si="4503"/>
      </c>
      <c r="IC93" s="55">
        <f t="shared" si="4524"/>
      </c>
      <c r="ID93" s="54">
        <f t="shared" si="4503"/>
      </c>
      <c r="IE93" s="55">
        <f t="shared" si="4525"/>
      </c>
      <c r="IF93" s="54">
        <f t="shared" si="4503"/>
      </c>
      <c r="IG93" s="55">
        <f t="shared" si="4526"/>
      </c>
      <c r="IH93" s="54">
        <f t="shared" si="4503"/>
      </c>
      <c r="II93" s="55">
        <f t="shared" si="4527"/>
      </c>
      <c r="IJ93" s="54">
        <f t="shared" si="4503"/>
      </c>
      <c r="IK93" s="55">
        <f t="shared" si="4528"/>
      </c>
      <c r="IL93" s="54">
        <f t="shared" si="4503"/>
      </c>
      <c r="IM93" s="55">
        <f t="shared" si="4529"/>
      </c>
      <c r="IN93" s="54">
        <f t="shared" si="4503"/>
      </c>
      <c r="IO93" s="55">
        <f t="shared" si="4530"/>
      </c>
      <c r="IP93" s="54">
        <f t="shared" si="4503"/>
      </c>
      <c r="IQ93" s="55">
        <f t="shared" si="4531"/>
      </c>
      <c r="IR93" s="54">
        <f t="shared" si="4503"/>
      </c>
      <c r="IS93" s="55">
        <f t="shared" si="4532"/>
      </c>
      <c r="IT93" s="54">
        <f t="shared" si="4503"/>
      </c>
      <c r="IU93" s="55">
        <f t="shared" si="4533"/>
      </c>
      <c r="IV93" s="54">
        <f t="shared" si="4503"/>
      </c>
      <c r="IW93" s="55">
        <f t="shared" si="4534"/>
      </c>
      <c r="IX93" s="54">
        <f t="shared" si="4503"/>
      </c>
      <c r="IY93" s="55">
        <f t="shared" si="4535"/>
      </c>
      <c r="IZ93" s="54">
        <f t="shared" si="4536"/>
      </c>
      <c r="JA93" s="55">
        <f t="shared" si="4537"/>
      </c>
      <c r="JB93" s="54">
        <f t="shared" si="4536"/>
      </c>
      <c r="JC93" s="55">
        <f t="shared" si="4538"/>
      </c>
      <c r="JD93" s="54">
        <f t="shared" si="4536"/>
      </c>
      <c r="JE93" s="55">
        <f t="shared" si="4539"/>
      </c>
      <c r="JF93" s="54">
        <f t="shared" si="4536"/>
      </c>
      <c r="JG93" s="55">
        <f t="shared" si="4540"/>
      </c>
      <c r="JH93" s="54">
        <f t="shared" si="4536"/>
      </c>
      <c r="JI93" s="55">
        <f t="shared" si="4541"/>
      </c>
      <c r="JJ93" s="54">
        <f t="shared" si="4536"/>
      </c>
      <c r="JK93" s="55">
        <f t="shared" si="4542"/>
      </c>
      <c r="JL93" s="54">
        <f t="shared" si="4536"/>
      </c>
      <c r="JM93" s="55">
        <f t="shared" si="267"/>
      </c>
      <c r="JN93" s="54">
        <f t="shared" si="4548"/>
      </c>
      <c r="JO93" s="55">
        <f t="shared" si="4549"/>
      </c>
      <c r="JP93" s="54">
        <f t="shared" si="4548"/>
      </c>
      <c r="JQ93" s="55">
        <f t="shared" si="4549"/>
      </c>
      <c r="JR93" s="54">
        <f t="shared" si="4548"/>
      </c>
      <c r="JS93" s="55">
        <f t="shared" si="4549"/>
      </c>
      <c r="JT93" s="54">
        <f t="shared" si="4548"/>
      </c>
      <c r="JU93" s="55">
        <f t="shared" si="4549"/>
      </c>
      <c r="JV93" s="54">
        <f t="shared" si="4548"/>
      </c>
      <c r="JW93" s="55">
        <f t="shared" si="4549"/>
      </c>
      <c r="JX93" s="54">
        <f t="shared" si="4548"/>
      </c>
      <c r="JY93" s="55">
        <f t="shared" si="4549"/>
      </c>
      <c r="JZ93" s="54">
        <f t="shared" si="4548"/>
      </c>
      <c r="KA93" s="55">
        <f t="shared" si="4549"/>
      </c>
      <c r="KB93" s="54">
        <f t="shared" si="4548"/>
      </c>
      <c r="KC93" s="55">
        <f t="shared" si="4549"/>
      </c>
      <c r="KD93" s="54">
        <f t="shared" si="4548"/>
      </c>
      <c r="KE93" s="55">
        <f t="shared" si="4549"/>
      </c>
      <c r="KF93" s="54">
        <f t="shared" si="4548"/>
      </c>
      <c r="KG93" s="55">
        <f t="shared" si="4549"/>
      </c>
      <c r="KH93" s="54">
        <f t="shared" si="4548"/>
      </c>
      <c r="KI93" s="55">
        <f t="shared" si="4549"/>
      </c>
      <c r="KJ93" s="54">
        <f t="shared" si="4548"/>
      </c>
      <c r="KK93" s="55">
        <f t="shared" si="4549"/>
      </c>
      <c r="KL93" s="54">
        <f t="shared" si="4548"/>
      </c>
      <c r="KM93" s="55">
        <f t="shared" si="4549"/>
      </c>
      <c r="KN93" s="54">
        <f t="shared" si="4548"/>
      </c>
      <c r="KO93" s="55">
        <f t="shared" si="4549"/>
      </c>
      <c r="KP93" s="54">
        <f t="shared" si="4548"/>
      </c>
      <c r="KQ93" s="55">
        <f t="shared" si="4549"/>
      </c>
      <c r="KR93" s="54">
        <f t="shared" si="4548"/>
      </c>
      <c r="KS93" s="55">
        <f t="shared" si="4549"/>
      </c>
      <c r="KT93" s="54">
        <f t="shared" si="4548"/>
      </c>
      <c r="KU93" s="55">
        <f t="shared" si="4549"/>
      </c>
      <c r="KV93" s="54">
        <f t="shared" si="4548"/>
      </c>
      <c r="KW93" s="55">
        <f t="shared" si="4549"/>
      </c>
      <c r="KX93" s="54">
        <f t="shared" si="4548"/>
      </c>
      <c r="KY93" s="55">
        <f t="shared" si="4549"/>
      </c>
      <c r="KZ93" s="54">
        <f t="shared" si="4548"/>
      </c>
      <c r="LA93" s="55">
        <f t="shared" si="4549"/>
      </c>
      <c r="LB93" s="54">
        <f t="shared" si="4548"/>
      </c>
      <c r="LC93" s="55">
        <f t="shared" si="4549"/>
      </c>
      <c r="LD93" s="54">
        <f t="shared" si="4548"/>
      </c>
      <c r="LE93" s="55">
        <f t="shared" si="4549"/>
      </c>
      <c r="LF93" s="54">
        <f t="shared" si="4548"/>
      </c>
      <c r="LG93" s="55">
        <f t="shared" si="4549"/>
      </c>
      <c r="LH93" s="54">
        <f t="shared" si="4548"/>
      </c>
      <c r="LI93" s="55">
        <f t="shared" si="4549"/>
      </c>
      <c r="LJ93" s="54">
        <f t="shared" si="4548"/>
      </c>
      <c r="LK93" s="55">
        <f t="shared" si="4549"/>
      </c>
      <c r="LL93" s="54">
        <f t="shared" si="4548"/>
      </c>
      <c r="LM93" s="55">
        <f t="shared" si="4549"/>
      </c>
      <c r="LN93" s="54">
        <f t="shared" si="4548"/>
      </c>
      <c r="LO93" s="55">
        <f t="shared" si="4549"/>
      </c>
      <c r="LP93" s="54">
        <f t="shared" si="4548"/>
      </c>
      <c r="LQ93" s="55">
        <f t="shared" si="4549"/>
      </c>
      <c r="LR93" s="54">
        <f t="shared" si="4548"/>
      </c>
      <c r="LS93" s="55">
        <f t="shared" si="4549"/>
      </c>
      <c r="LT93" s="54">
        <f t="shared" si="4548"/>
      </c>
      <c r="LU93" s="55">
        <f t="shared" si="4549"/>
      </c>
      <c r="LV93" s="54">
        <f t="shared" si="4548"/>
      </c>
      <c r="LW93" s="55">
        <f t="shared" si="4549"/>
      </c>
      <c r="LX93" s="54">
        <f t="shared" si="4548"/>
      </c>
      <c r="LY93" s="55">
        <f t="shared" si="4549"/>
      </c>
      <c r="LZ93" s="54">
        <f t="shared" si="4148"/>
      </c>
      <c r="MA93" s="55">
        <f t="shared" si="4543"/>
      </c>
      <c r="MB93" s="54">
        <f t="shared" si="4180"/>
      </c>
      <c r="MC93" s="55">
        <f t="shared" si="4543"/>
      </c>
      <c r="MD93" s="54">
        <f t="shared" si="4180"/>
      </c>
      <c r="ME93" s="55">
        <f t="shared" si="4543"/>
      </c>
      <c r="MF93" s="54">
        <f t="shared" si="4180"/>
      </c>
      <c r="MG93" s="55">
        <f t="shared" si="4543"/>
      </c>
      <c r="MH93" s="54">
        <f t="shared" si="4180"/>
      </c>
      <c r="MI93" s="55">
        <f t="shared" si="4543"/>
      </c>
      <c r="MJ93" s="54">
        <f t="shared" si="4180"/>
      </c>
      <c r="MK93" s="55">
        <f t="shared" si="4543"/>
      </c>
      <c r="ML93" s="54">
        <f t="shared" si="4180"/>
      </c>
      <c r="MM93" s="55">
        <f t="shared" si="4543"/>
      </c>
      <c r="MN93" s="54">
        <f t="shared" si="4180"/>
      </c>
      <c r="MO93" s="55">
        <f t="shared" si="4543"/>
      </c>
      <c r="MP93" s="54">
        <f t="shared" si="4180"/>
      </c>
      <c r="MQ93" s="55">
        <f t="shared" si="4543"/>
      </c>
      <c r="MR93" s="54">
        <f t="shared" si="4180"/>
      </c>
      <c r="MS93" s="55">
        <f t="shared" si="4543"/>
      </c>
      <c r="MT93" s="54">
        <f t="shared" si="4180"/>
      </c>
      <c r="MU93" s="55">
        <f t="shared" si="4543"/>
      </c>
      <c r="MV93" s="54">
        <f t="shared" si="4180"/>
      </c>
      <c r="MW93" s="55">
        <f t="shared" si="4543"/>
      </c>
      <c r="MX93" s="54">
        <f t="shared" si="4180"/>
      </c>
      <c r="MY93" s="55">
        <f t="shared" si="4543"/>
      </c>
      <c r="MZ93" s="54">
        <f t="shared" si="4180"/>
      </c>
      <c r="NA93" s="55">
        <f t="shared" si="4543"/>
      </c>
      <c r="NB93" s="54">
        <f t="shared" si="4180"/>
      </c>
      <c r="NC93" s="55">
        <f t="shared" si="4543"/>
      </c>
      <c r="ND93" s="54">
        <f t="shared" si="4180"/>
      </c>
      <c r="NE93" s="55">
        <f t="shared" si="4543"/>
      </c>
      <c r="NF93" s="54">
        <f t="shared" si="4180"/>
      </c>
      <c r="NG93" s="55">
        <f t="shared" si="4543"/>
      </c>
      <c r="NH93" s="54">
        <f t="shared" si="4180"/>
      </c>
      <c r="NI93" s="55">
        <f t="shared" si="4543"/>
      </c>
      <c r="NJ93" s="54">
        <f t="shared" si="4180"/>
      </c>
      <c r="NK93" s="55">
        <f t="shared" si="4543"/>
      </c>
      <c r="NL93" s="54">
        <f t="shared" si="4180"/>
      </c>
      <c r="NM93" s="55">
        <f t="shared" si="4543"/>
      </c>
      <c r="NN93" s="54">
        <f t="shared" si="4180"/>
      </c>
      <c r="NO93" s="55">
        <f t="shared" si="4543"/>
      </c>
      <c r="NP93" s="54">
        <f t="shared" si="4180"/>
      </c>
      <c r="NQ93" s="55">
        <f t="shared" si="4543"/>
      </c>
      <c r="NR93" s="54">
        <f t="shared" si="4180"/>
      </c>
      <c r="NS93" s="55">
        <f t="shared" si="4543"/>
      </c>
      <c r="NT93" s="54">
        <f t="shared" si="4180"/>
      </c>
      <c r="NU93" s="55">
        <f t="shared" si="4543"/>
      </c>
      <c r="NV93" s="54">
        <f t="shared" si="4180"/>
      </c>
      <c r="NW93" s="55">
        <f t="shared" si="4543"/>
      </c>
      <c r="NX93" s="54">
        <f t="shared" si="4180"/>
      </c>
      <c r="NY93" s="55">
        <f t="shared" si="4543"/>
      </c>
      <c r="NZ93" s="54">
        <f t="shared" si="4180"/>
      </c>
      <c r="OA93" s="55">
        <f t="shared" si="4543"/>
      </c>
      <c r="OB93" s="54">
        <f t="shared" si="4180"/>
      </c>
      <c r="OC93" s="55">
        <f t="shared" si="4543"/>
      </c>
      <c r="OD93" s="54">
        <f t="shared" si="4180"/>
      </c>
      <c r="OE93" s="55">
        <f t="shared" si="4543"/>
      </c>
      <c r="OF93" s="54">
        <f t="shared" si="4180"/>
      </c>
      <c r="OG93" s="55">
        <f t="shared" si="4543"/>
      </c>
      <c r="OH93" s="54">
        <f t="shared" si="4180"/>
      </c>
      <c r="OI93" s="55">
        <f t="shared" si="4543"/>
      </c>
      <c r="OJ93" s="54">
        <f t="shared" si="4180"/>
      </c>
      <c r="OK93" s="55">
        <f t="shared" si="4544"/>
      </c>
      <c r="OL93" s="54">
        <f t="shared" si="4180"/>
      </c>
      <c r="OM93" s="55">
        <f t="shared" si="4544"/>
      </c>
      <c r="ON93" s="54">
        <f t="shared" si="4212"/>
      </c>
      <c r="OO93" s="55">
        <f t="shared" si="4544"/>
      </c>
      <c r="OP93" s="54">
        <f t="shared" si="4212"/>
      </c>
      <c r="OQ93" s="55">
        <f t="shared" si="4544"/>
      </c>
      <c r="OR93" s="54">
        <f t="shared" si="4212"/>
      </c>
      <c r="OS93" s="55">
        <f t="shared" si="4544"/>
      </c>
      <c r="OT93" s="54">
        <f t="shared" si="4212"/>
      </c>
      <c r="OU93" s="55">
        <f t="shared" si="4544"/>
      </c>
      <c r="OV93" s="54">
        <f t="shared" si="4212"/>
      </c>
      <c r="OW93" s="55">
        <f t="shared" si="4544"/>
      </c>
      <c r="OX93" s="54">
        <f t="shared" si="4212"/>
      </c>
      <c r="OY93" s="55">
        <f t="shared" si="4544"/>
      </c>
      <c r="OZ93" s="54">
        <f t="shared" si="4212"/>
      </c>
      <c r="PA93" s="55">
        <f t="shared" si="4544"/>
      </c>
      <c r="PB93" s="54">
        <f t="shared" si="4212"/>
      </c>
      <c r="PC93" s="55">
        <f t="shared" si="4544"/>
      </c>
      <c r="PD93" s="54">
        <f t="shared" si="4212"/>
      </c>
      <c r="PE93" s="55">
        <f t="shared" si="4544"/>
      </c>
      <c r="PF93" s="54">
        <f t="shared" si="4212"/>
      </c>
      <c r="PG93" s="55">
        <f t="shared" si="4544"/>
      </c>
      <c r="PH93" s="54">
        <f t="shared" si="4212"/>
      </c>
      <c r="PI93" s="55">
        <f t="shared" si="4544"/>
      </c>
      <c r="PJ93" s="54">
        <f t="shared" si="4212"/>
      </c>
      <c r="PK93" s="55">
        <f t="shared" si="4544"/>
      </c>
      <c r="PL93" s="54">
        <f t="shared" si="4212"/>
      </c>
      <c r="PM93" s="55">
        <f t="shared" si="4544"/>
      </c>
      <c r="PN93" s="54">
        <f t="shared" si="4212"/>
      </c>
      <c r="PO93" s="55">
        <f t="shared" si="4544"/>
      </c>
      <c r="PP93" s="54">
        <f t="shared" si="4212"/>
      </c>
      <c r="PQ93" s="55">
        <f t="shared" si="4544"/>
      </c>
      <c r="PR93" s="54">
        <f t="shared" si="4212"/>
      </c>
      <c r="PS93" s="55">
        <f t="shared" si="4544"/>
      </c>
      <c r="PT93" s="54">
        <f t="shared" si="4212"/>
      </c>
      <c r="PU93" s="55">
        <f t="shared" si="4544"/>
      </c>
      <c r="PV93" s="54">
        <f t="shared" si="4212"/>
      </c>
      <c r="PW93" s="55">
        <f t="shared" si="4544"/>
      </c>
      <c r="PX93" s="54">
        <f t="shared" si="4212"/>
      </c>
      <c r="PY93" s="55">
        <f t="shared" si="4544"/>
      </c>
      <c r="PZ93" s="54">
        <f t="shared" si="4212"/>
      </c>
      <c r="QA93" s="55">
        <f t="shared" si="4544"/>
      </c>
      <c r="QB93" s="54">
        <f t="shared" si="4212"/>
      </c>
      <c r="QC93" s="55">
        <f t="shared" si="4544"/>
      </c>
      <c r="QD93" s="54">
        <f t="shared" si="4212"/>
      </c>
      <c r="QE93" s="55">
        <f t="shared" si="4544"/>
      </c>
      <c r="QF93" s="54">
        <f t="shared" si="4212"/>
      </c>
      <c r="QG93" s="55">
        <f t="shared" si="4544"/>
      </c>
      <c r="QH93" s="54">
        <f t="shared" si="4212"/>
      </c>
      <c r="QI93" s="55">
        <f t="shared" si="4544"/>
      </c>
      <c r="QJ93" s="54">
        <f t="shared" si="4212"/>
      </c>
      <c r="QK93" s="55">
        <f t="shared" si="4544"/>
      </c>
      <c r="QL93" s="54">
        <f t="shared" si="4212"/>
      </c>
      <c r="QM93" s="55">
        <f t="shared" si="4544"/>
      </c>
      <c r="QN93" s="54">
        <f t="shared" si="4212"/>
      </c>
      <c r="QO93" s="55">
        <f t="shared" si="4544"/>
      </c>
      <c r="QP93" s="54">
        <f t="shared" si="4212"/>
      </c>
      <c r="QQ93" s="55">
        <f t="shared" si="4544"/>
      </c>
      <c r="QR93" s="54">
        <f t="shared" si="4212"/>
      </c>
      <c r="QS93" s="55">
        <f t="shared" si="4544"/>
      </c>
      <c r="QT93" s="54">
        <f t="shared" si="4212"/>
      </c>
      <c r="QU93" s="55">
        <f t="shared" si="4544"/>
      </c>
      <c r="QV93" s="54">
        <f t="shared" si="4212"/>
      </c>
      <c r="QW93" s="55">
        <f t="shared" si="4242"/>
      </c>
      <c r="QX93" s="54">
        <f t="shared" si="4212"/>
      </c>
      <c r="QY93" s="55">
        <f t="shared" si="4242"/>
      </c>
      <c r="QZ93" s="54">
        <f t="shared" si="4245"/>
      </c>
      <c r="RA93" s="55">
        <f t="shared" si="4242"/>
      </c>
      <c r="RB93" s="54">
        <f t="shared" si="4245"/>
      </c>
      <c r="RC93" s="55">
        <f t="shared" si="4242"/>
      </c>
      <c r="RD93" s="54">
        <f t="shared" si="4245"/>
      </c>
      <c r="RE93" s="55">
        <f t="shared" si="4242"/>
      </c>
      <c r="RF93" s="54">
        <f t="shared" si="4245"/>
      </c>
      <c r="RG93" s="55">
        <f t="shared" si="4242"/>
      </c>
      <c r="RH93" s="54">
        <f t="shared" si="4245"/>
      </c>
      <c r="RI93" s="55">
        <f t="shared" si="4242"/>
      </c>
      <c r="RJ93" s="54">
        <f t="shared" si="4245"/>
      </c>
      <c r="RK93" s="55">
        <f t="shared" si="4242"/>
      </c>
      <c r="RL93" s="54">
        <f t="shared" si="4245"/>
      </c>
      <c r="RM93" s="55">
        <f t="shared" si="4242"/>
      </c>
      <c r="RN93" s="54">
        <f t="shared" si="4245"/>
      </c>
      <c r="RO93" s="55">
        <f t="shared" si="4242"/>
      </c>
      <c r="RP93" s="54">
        <f t="shared" si="4245"/>
      </c>
      <c r="RQ93" s="55">
        <f t="shared" si="4242"/>
      </c>
      <c r="RR93" s="54">
        <f t="shared" si="4245"/>
      </c>
      <c r="RS93" s="55">
        <f t="shared" si="4242"/>
      </c>
      <c r="RT93" s="54">
        <f t="shared" si="4245"/>
      </c>
      <c r="RU93" s="55">
        <f t="shared" si="4242"/>
      </c>
      <c r="RV93" s="54">
        <f t="shared" si="4245"/>
      </c>
      <c r="RW93" s="55">
        <f t="shared" si="4242"/>
      </c>
      <c r="RX93" s="54">
        <f t="shared" si="4245"/>
      </c>
      <c r="RY93" s="55">
        <f t="shared" si="4242"/>
      </c>
      <c r="RZ93" s="54">
        <f t="shared" si="4245"/>
      </c>
      <c r="SA93" s="55">
        <f t="shared" si="4242"/>
      </c>
      <c r="SB93" s="54">
        <f t="shared" si="4245"/>
      </c>
      <c r="SC93" s="55">
        <f t="shared" si="4242"/>
      </c>
      <c r="SD93" s="54">
        <f t="shared" si="4245"/>
      </c>
      <c r="SE93" s="55">
        <f t="shared" si="4242"/>
      </c>
      <c r="SF93" s="54">
        <f t="shared" si="4245"/>
      </c>
      <c r="SG93" s="55">
        <f t="shared" si="4242"/>
      </c>
      <c r="SH93" s="54">
        <f t="shared" si="4245"/>
      </c>
      <c r="SI93" s="55">
        <f t="shared" si="4242"/>
      </c>
      <c r="SJ93" s="54">
        <f t="shared" si="4245"/>
      </c>
      <c r="SK93" s="55">
        <f t="shared" si="4242"/>
      </c>
      <c r="SL93" s="54">
        <f t="shared" si="4245"/>
      </c>
      <c r="SM93" s="55">
        <f t="shared" si="4242"/>
      </c>
      <c r="SN93" s="54">
        <f t="shared" si="4245"/>
      </c>
      <c r="SO93" s="55">
        <f t="shared" si="4242"/>
      </c>
      <c r="SP93" s="54">
        <f t="shared" si="4245"/>
      </c>
      <c r="SQ93" s="55">
        <f t="shared" si="4242"/>
      </c>
      <c r="SR93" s="54">
        <f t="shared" si="4245"/>
      </c>
      <c r="SS93" s="55">
        <f t="shared" si="4242"/>
      </c>
      <c r="ST93" s="54">
        <f t="shared" si="4245"/>
      </c>
      <c r="SU93" s="55">
        <f t="shared" si="4242"/>
      </c>
      <c r="SV93" s="54">
        <f t="shared" si="4245"/>
      </c>
      <c r="SW93" s="55">
        <f t="shared" si="4242"/>
      </c>
      <c r="SX93" s="54">
        <f t="shared" si="4245"/>
      </c>
      <c r="SY93" s="55">
        <f t="shared" si="4242"/>
      </c>
      <c r="SZ93" s="54">
        <f t="shared" si="4245"/>
      </c>
      <c r="TA93" s="55">
        <f t="shared" si="4242"/>
      </c>
      <c r="TB93" s="54">
        <f t="shared" si="4245"/>
      </c>
      <c r="TC93" s="55">
        <f t="shared" si="4242"/>
      </c>
      <c r="TD93" s="54">
        <f t="shared" si="4245"/>
      </c>
      <c r="TE93" s="55">
        <f t="shared" si="4242"/>
      </c>
      <c r="TF93" s="54">
        <f t="shared" si="4245"/>
      </c>
      <c r="TG93" s="55">
        <f t="shared" si="4553"/>
      </c>
      <c r="TH93" s="54">
        <f t="shared" si="4245"/>
      </c>
      <c r="TI93" s="55">
        <f t="shared" si="4553"/>
      </c>
      <c r="TJ93" s="54">
        <f t="shared" si="4245"/>
      </c>
      <c r="TK93" s="55">
        <f t="shared" si="4553"/>
      </c>
      <c r="TL93" s="54">
        <f t="shared" si="4277"/>
      </c>
      <c r="TM93" s="55">
        <f t="shared" si="4553"/>
      </c>
      <c r="TN93" s="54">
        <f t="shared" si="4277"/>
      </c>
      <c r="TO93" s="55">
        <f t="shared" si="4553"/>
      </c>
      <c r="TP93" s="54">
        <f t="shared" si="4277"/>
      </c>
      <c r="TQ93" s="55">
        <f t="shared" si="4553"/>
      </c>
      <c r="TR93" s="54">
        <f t="shared" si="4277"/>
      </c>
      <c r="TS93" s="55">
        <f t="shared" si="4553"/>
      </c>
      <c r="TT93" s="54">
        <f t="shared" si="4277"/>
      </c>
      <c r="TU93" s="55">
        <f t="shared" si="4553"/>
      </c>
      <c r="TV93" s="54">
        <f t="shared" si="4277"/>
      </c>
      <c r="TW93" s="55">
        <f t="shared" si="4553"/>
      </c>
      <c r="TX93" s="54">
        <f t="shared" si="4277"/>
      </c>
      <c r="TY93" s="55">
        <f t="shared" si="4553"/>
      </c>
      <c r="TZ93" s="54">
        <f t="shared" si="4277"/>
      </c>
      <c r="UA93" s="55">
        <f t="shared" si="4553"/>
      </c>
      <c r="UB93" s="54">
        <f t="shared" si="4277"/>
      </c>
      <c r="UC93" s="55">
        <f t="shared" si="4553"/>
      </c>
      <c r="UD93" s="54">
        <f t="shared" si="4277"/>
      </c>
      <c r="UE93" s="55">
        <f t="shared" si="4553"/>
      </c>
      <c r="UF93" s="54">
        <f t="shared" si="4277"/>
      </c>
      <c r="UG93" s="55">
        <f t="shared" si="4553"/>
      </c>
      <c r="UH93" s="54">
        <f t="shared" si="4277"/>
      </c>
      <c r="UI93" s="55">
        <f t="shared" si="4553"/>
      </c>
      <c r="UJ93" s="54">
        <f t="shared" si="4277"/>
      </c>
      <c r="UK93" s="55">
        <f t="shared" si="4553"/>
      </c>
      <c r="UL93" s="54">
        <f t="shared" si="4277"/>
      </c>
      <c r="UM93" s="55">
        <f t="shared" si="4553"/>
      </c>
      <c r="UN93" s="54">
        <f t="shared" si="4277"/>
      </c>
      <c r="UO93" s="55">
        <f t="shared" si="4553"/>
      </c>
      <c r="UP93" s="54">
        <f t="shared" si="4277"/>
      </c>
      <c r="UQ93" s="55">
        <f t="shared" si="4553"/>
      </c>
      <c r="UR93" s="54">
        <f t="shared" si="4277"/>
      </c>
      <c r="US93" s="55">
        <f t="shared" si="4553"/>
      </c>
      <c r="UT93" s="54">
        <f t="shared" si="4277"/>
      </c>
      <c r="UU93" s="55">
        <f t="shared" si="4553"/>
      </c>
      <c r="UV93" s="54">
        <f t="shared" si="4277"/>
      </c>
      <c r="UW93" s="55">
        <f t="shared" si="4553"/>
      </c>
      <c r="UX93" s="54">
        <f t="shared" si="4277"/>
      </c>
      <c r="UY93" s="55">
        <f t="shared" si="4553"/>
      </c>
      <c r="UZ93" s="54">
        <f t="shared" si="4277"/>
      </c>
      <c r="VA93" s="55">
        <f t="shared" si="4553"/>
      </c>
      <c r="VB93" s="54">
        <f t="shared" si="4277"/>
      </c>
      <c r="VC93" s="55">
        <f t="shared" si="4553"/>
      </c>
      <c r="VD93" s="54">
        <f t="shared" si="4277"/>
      </c>
      <c r="VE93" s="55">
        <f t="shared" si="4553"/>
      </c>
      <c r="VF93" s="54">
        <f t="shared" si="4277"/>
      </c>
      <c r="VG93" s="55">
        <f t="shared" si="4553"/>
      </c>
      <c r="VH93" s="54">
        <f t="shared" si="4277"/>
      </c>
      <c r="VI93" s="55">
        <f t="shared" si="4553"/>
      </c>
      <c r="VJ93" s="54">
        <f t="shared" si="4277"/>
      </c>
      <c r="VK93" s="55">
        <f t="shared" si="4553"/>
      </c>
      <c r="VL93" s="54">
        <f t="shared" si="4277"/>
      </c>
      <c r="VM93" s="55">
        <f t="shared" si="4553"/>
      </c>
      <c r="VN93" s="54">
        <f t="shared" si="4277"/>
      </c>
      <c r="VO93" s="55">
        <f t="shared" si="4553"/>
      </c>
      <c r="VP93" s="54">
        <f t="shared" si="4277"/>
      </c>
      <c r="VQ93" s="55">
        <f t="shared" si="4553"/>
      </c>
      <c r="VR93" s="54">
        <f t="shared" si="4277"/>
      </c>
      <c r="VS93" s="55">
        <f t="shared" si="4552"/>
      </c>
      <c r="VT93" s="54">
        <f t="shared" si="4277"/>
      </c>
      <c r="VU93" s="55">
        <f t="shared" si="4552"/>
      </c>
      <c r="VV93" s="54">
        <f t="shared" si="4277"/>
      </c>
      <c r="VW93" s="55">
        <f t="shared" si="4552"/>
      </c>
      <c r="VX93" s="54">
        <f t="shared" si="4310"/>
      </c>
      <c r="VY93" s="55">
        <f t="shared" si="4552"/>
      </c>
      <c r="VZ93" s="54">
        <f t="shared" si="4310"/>
      </c>
      <c r="WA93" s="55">
        <f t="shared" si="4545"/>
      </c>
      <c r="WB93" s="54">
        <f t="shared" si="4310"/>
      </c>
      <c r="WC93" s="55">
        <f t="shared" si="4545"/>
      </c>
      <c r="WD93" s="54">
        <f t="shared" si="4310"/>
      </c>
      <c r="WE93" s="55">
        <f t="shared" si="4545"/>
      </c>
      <c r="WF93" s="54">
        <f t="shared" si="4310"/>
      </c>
      <c r="WG93" s="55">
        <f t="shared" si="4545"/>
      </c>
      <c r="WH93" s="54">
        <f t="shared" si="4310"/>
      </c>
      <c r="WI93" s="55">
        <f t="shared" si="4545"/>
      </c>
      <c r="WJ93" s="54">
        <f t="shared" si="4310"/>
      </c>
      <c r="WK93" s="55">
        <f t="shared" si="4290"/>
      </c>
      <c r="WL93" s="54">
        <f t="shared" si="4310"/>
      </c>
      <c r="WM93" s="55">
        <f t="shared" si="4290"/>
      </c>
      <c r="WN93" s="54">
        <f t="shared" si="4310"/>
      </c>
      <c r="WO93" s="55">
        <f t="shared" si="4290"/>
      </c>
      <c r="WP93" s="54">
        <f t="shared" si="4310"/>
      </c>
      <c r="WQ93" s="55">
        <f t="shared" si="4290"/>
      </c>
      <c r="WR93" s="54">
        <f t="shared" si="4310"/>
      </c>
      <c r="WS93" s="55">
        <f t="shared" si="4290"/>
      </c>
      <c r="WT93" s="54">
        <f t="shared" si="4310"/>
      </c>
      <c r="WU93" s="55">
        <f t="shared" si="4290"/>
      </c>
      <c r="WV93" s="54">
        <f t="shared" si="4310"/>
      </c>
      <c r="WW93" s="55">
        <f t="shared" si="4550"/>
      </c>
      <c r="WX93" s="54">
        <f t="shared" si="4310"/>
      </c>
      <c r="WY93" s="55">
        <f t="shared" si="4550"/>
      </c>
      <c r="WZ93" s="54">
        <f t="shared" si="4310"/>
      </c>
      <c r="XA93" s="55">
        <f t="shared" si="4550"/>
      </c>
      <c r="XB93" s="54">
        <f t="shared" si="4310"/>
      </c>
      <c r="XC93" s="55">
        <f t="shared" si="4550"/>
      </c>
      <c r="XD93" s="54">
        <f t="shared" si="4310"/>
      </c>
      <c r="XE93" s="55">
        <f t="shared" si="4550"/>
      </c>
      <c r="XF93" s="54">
        <f t="shared" si="4310"/>
      </c>
      <c r="XG93" s="55">
        <f t="shared" si="4550"/>
      </c>
      <c r="XH93" s="54">
        <f t="shared" si="4310"/>
      </c>
      <c r="XI93" s="55">
        <f t="shared" si="4550"/>
      </c>
      <c r="XJ93" s="54">
        <f t="shared" si="4310"/>
      </c>
      <c r="XK93" s="55">
        <f t="shared" si="4550"/>
      </c>
      <c r="XL93" s="54">
        <f t="shared" si="4310"/>
      </c>
      <c r="XM93" s="55">
        <f t="shared" si="4550"/>
      </c>
      <c r="XN93" s="54">
        <f t="shared" si="4310"/>
      </c>
      <c r="XO93" s="55">
        <f t="shared" si="4550"/>
      </c>
      <c r="XP93" s="54">
        <f t="shared" si="4310"/>
      </c>
      <c r="XQ93" s="55">
        <f t="shared" si="4550"/>
      </c>
      <c r="XR93" s="54">
        <f t="shared" si="4310"/>
      </c>
      <c r="XS93" s="55">
        <f t="shared" si="4550"/>
      </c>
      <c r="XT93" s="54">
        <f t="shared" si="4310"/>
      </c>
      <c r="XU93" s="55">
        <f t="shared" si="4550"/>
      </c>
      <c r="XV93" s="54">
        <f t="shared" si="4310"/>
      </c>
      <c r="XW93" s="55">
        <f t="shared" si="4550"/>
      </c>
      <c r="XX93" s="54">
        <f t="shared" si="4310"/>
      </c>
      <c r="XY93" s="55">
        <f t="shared" si="4550"/>
      </c>
      <c r="XZ93" s="54">
        <f t="shared" si="4310"/>
      </c>
      <c r="YA93" s="55">
        <f t="shared" si="4550"/>
      </c>
      <c r="YB93" s="54">
        <f t="shared" si="4310"/>
      </c>
      <c r="YC93" s="55">
        <f t="shared" si="4550"/>
      </c>
      <c r="YD93" s="54">
        <f t="shared" si="4310"/>
      </c>
      <c r="YE93" s="55">
        <f t="shared" si="4550"/>
      </c>
      <c r="YF93" s="54">
        <f t="shared" si="4310"/>
      </c>
      <c r="YG93" s="55">
        <f t="shared" si="4550"/>
      </c>
      <c r="YH93" s="54">
        <f t="shared" si="4310"/>
      </c>
      <c r="YI93" s="55">
        <f t="shared" si="4550"/>
      </c>
      <c r="YJ93" s="54">
        <f t="shared" si="4342"/>
      </c>
      <c r="YK93" s="55">
        <f t="shared" si="4550"/>
      </c>
      <c r="YL93" s="54">
        <f t="shared" si="4342"/>
      </c>
      <c r="YM93" s="55">
        <f t="shared" si="4550"/>
      </c>
      <c r="YN93" s="54">
        <f t="shared" si="4342"/>
      </c>
      <c r="YO93" s="55">
        <f t="shared" si="4550"/>
      </c>
      <c r="YP93" s="54">
        <f t="shared" si="4342"/>
      </c>
      <c r="YQ93" s="55">
        <f t="shared" si="4550"/>
      </c>
      <c r="YR93" s="54">
        <f t="shared" si="4342"/>
      </c>
      <c r="YS93" s="55">
        <f t="shared" si="4550"/>
      </c>
      <c r="YT93" s="54">
        <f t="shared" si="4342"/>
      </c>
      <c r="YU93" s="55">
        <f t="shared" si="4550"/>
      </c>
      <c r="YV93" s="54">
        <f t="shared" si="4342"/>
      </c>
      <c r="YW93" s="55">
        <f t="shared" si="4550"/>
      </c>
      <c r="YX93" s="54">
        <f t="shared" si="4342"/>
      </c>
      <c r="YY93" s="55">
        <f t="shared" si="4550"/>
      </c>
      <c r="YZ93" s="54">
        <f t="shared" si="4342"/>
      </c>
      <c r="ZA93" s="55">
        <f t="shared" si="4550"/>
      </c>
      <c r="ZB93" s="54">
        <f t="shared" si="4342"/>
      </c>
      <c r="ZC93" s="55">
        <f t="shared" si="4550"/>
      </c>
      <c r="ZD93" s="54">
        <f t="shared" si="4342"/>
      </c>
      <c r="ZE93" s="55">
        <f t="shared" si="4550"/>
      </c>
      <c r="ZF93" s="54">
        <f t="shared" si="4342"/>
      </c>
      <c r="ZG93" s="55">
        <f t="shared" si="4550"/>
      </c>
      <c r="ZH93" s="54">
        <f t="shared" si="4342"/>
      </c>
      <c r="ZI93" s="55">
        <f t="shared" si="4546"/>
      </c>
      <c r="ZJ93" s="54">
        <f t="shared" si="4342"/>
      </c>
      <c r="ZK93" s="55">
        <f t="shared" si="4546"/>
      </c>
      <c r="ZL93" s="54">
        <f t="shared" si="4342"/>
      </c>
      <c r="ZM93" s="55">
        <f t="shared" si="4546"/>
      </c>
      <c r="ZN93" s="54">
        <f t="shared" si="4342"/>
      </c>
      <c r="ZO93" s="55">
        <f t="shared" si="4546"/>
      </c>
      <c r="ZP93" s="54">
        <f t="shared" si="4342"/>
      </c>
      <c r="ZQ93" s="55">
        <f t="shared" si="4546"/>
      </c>
      <c r="ZR93" s="54">
        <f t="shared" si="4342"/>
      </c>
      <c r="ZS93" s="55">
        <f t="shared" si="4355"/>
      </c>
      <c r="ZT93" s="54">
        <f t="shared" si="4342"/>
      </c>
      <c r="ZU93" s="55">
        <f t="shared" si="4355"/>
      </c>
      <c r="ZV93" s="54">
        <f t="shared" si="4342"/>
      </c>
      <c r="ZW93" s="55">
        <f t="shared" si="4355"/>
      </c>
      <c r="ZX93" s="54">
        <f t="shared" si="4342"/>
      </c>
      <c r="ZY93" s="55">
        <f t="shared" si="4355"/>
      </c>
      <c r="ZZ93" s="54">
        <f t="shared" si="4342"/>
      </c>
      <c r="AAA93" s="55">
        <f t="shared" si="4355"/>
      </c>
      <c r="AAB93" s="54">
        <f t="shared" si="4342"/>
      </c>
      <c r="AAC93" s="55">
        <f t="shared" si="4355"/>
      </c>
      <c r="AAD93" s="54">
        <f t="shared" si="4342"/>
      </c>
      <c r="AAE93" s="55">
        <f t="shared" si="4355"/>
      </c>
      <c r="AAF93" s="54">
        <f t="shared" si="4342"/>
      </c>
      <c r="AAG93" s="55">
        <f t="shared" si="4355"/>
      </c>
      <c r="AAH93" s="54">
        <f t="shared" si="4342"/>
      </c>
      <c r="AAI93" s="55">
        <f t="shared" si="4355"/>
      </c>
      <c r="AAJ93" s="54">
        <f t="shared" si="4342"/>
      </c>
      <c r="AAK93" s="55">
        <f t="shared" si="4355"/>
      </c>
      <c r="AAL93" s="54">
        <f t="shared" si="4342"/>
      </c>
      <c r="AAM93" s="55">
        <f t="shared" si="4355"/>
      </c>
      <c r="AAN93" s="54">
        <f t="shared" si="4342"/>
      </c>
      <c r="AAO93" s="55">
        <f t="shared" si="4355"/>
      </c>
      <c r="AAP93" s="54">
        <f t="shared" si="4342"/>
      </c>
      <c r="AAQ93" s="55">
        <f t="shared" si="4355"/>
      </c>
      <c r="AAR93" s="54">
        <f t="shared" si="4342"/>
      </c>
      <c r="AAS93" s="55">
        <f t="shared" si="4355"/>
      </c>
      <c r="AAT93" s="54">
        <f t="shared" si="4342"/>
      </c>
      <c r="AAU93" s="55">
        <f t="shared" si="4355"/>
      </c>
      <c r="AAV93" s="54">
        <f t="shared" si="4375"/>
      </c>
      <c r="AAW93" s="55">
        <f t="shared" si="4355"/>
      </c>
      <c r="AAX93" s="54">
        <f t="shared" si="4375"/>
      </c>
      <c r="AAY93" s="55">
        <f t="shared" si="4355"/>
      </c>
      <c r="AAZ93" s="54">
        <f t="shared" si="4375"/>
      </c>
      <c r="ABA93" s="55">
        <f t="shared" si="4355"/>
      </c>
      <c r="ABB93" s="54">
        <f t="shared" si="4375"/>
      </c>
      <c r="ABC93" s="55">
        <f t="shared" si="4355"/>
      </c>
      <c r="ABD93" s="54">
        <f t="shared" si="4375"/>
      </c>
      <c r="ABE93" s="55">
        <f t="shared" si="4355"/>
      </c>
      <c r="ABF93" s="54">
        <f t="shared" si="4375"/>
      </c>
      <c r="ABG93" s="55">
        <f t="shared" si="4355"/>
      </c>
      <c r="ABH93" s="54">
        <f t="shared" si="4375"/>
      </c>
      <c r="ABI93" s="55">
        <f t="shared" si="4355"/>
      </c>
      <c r="ABJ93" s="54">
        <f t="shared" si="4375"/>
      </c>
      <c r="ABK93" s="55">
        <f t="shared" si="4355"/>
      </c>
      <c r="ABL93" s="54">
        <f t="shared" si="4375"/>
      </c>
      <c r="ABM93" s="55">
        <f t="shared" si="4355"/>
      </c>
      <c r="ABN93" s="54">
        <f t="shared" si="4375"/>
      </c>
      <c r="ABO93" s="55">
        <f t="shared" si="4355"/>
      </c>
      <c r="ABP93" s="54">
        <f t="shared" si="4375"/>
      </c>
      <c r="ABQ93" s="55">
        <f t="shared" si="4355"/>
      </c>
      <c r="ABR93" s="54">
        <f t="shared" si="4375"/>
      </c>
      <c r="ABS93" s="55">
        <f t="shared" si="4355"/>
      </c>
      <c r="ABT93" s="54">
        <f t="shared" si="4375"/>
      </c>
      <c r="ABU93" s="55">
        <f t="shared" si="3093"/>
      </c>
      <c r="ABV93" s="54">
        <f t="shared" si="4375"/>
      </c>
      <c r="ABW93" s="55">
        <f t="shared" si="3093"/>
      </c>
      <c r="ABX93" s="54">
        <f t="shared" si="4375"/>
      </c>
      <c r="ABY93" s="55">
        <f t="shared" si="3093"/>
      </c>
      <c r="ABZ93" s="54">
        <f t="shared" si="4375"/>
      </c>
      <c r="ACA93" s="55">
        <f t="shared" si="3093"/>
      </c>
      <c r="ACB93" s="54">
        <f t="shared" si="4375"/>
      </c>
      <c r="ACC93" s="55">
        <f t="shared" si="3093"/>
      </c>
      <c r="ACD93" s="54">
        <f t="shared" si="4375"/>
      </c>
      <c r="ACE93" s="55">
        <f t="shared" si="3093"/>
      </c>
      <c r="ACF93" s="54">
        <f t="shared" si="4375"/>
      </c>
      <c r="ACG93" s="55">
        <f t="shared" si="3093"/>
      </c>
      <c r="ACH93" s="54">
        <f t="shared" si="4375"/>
      </c>
      <c r="ACI93" s="55">
        <f t="shared" si="3093"/>
      </c>
      <c r="ACJ93" s="54">
        <f t="shared" si="4375"/>
      </c>
      <c r="ACK93" s="55">
        <f t="shared" si="3093"/>
      </c>
      <c r="ACL93" s="54">
        <f t="shared" si="4375"/>
      </c>
      <c r="ACM93" s="55">
        <f t="shared" si="3093"/>
      </c>
      <c r="ACN93" s="54">
        <f t="shared" si="4375"/>
      </c>
      <c r="ACO93" s="55">
        <f t="shared" si="3093"/>
      </c>
      <c r="ACP93" s="54">
        <f t="shared" si="4375"/>
      </c>
      <c r="ACQ93" s="55">
        <f t="shared" si="3093"/>
      </c>
      <c r="ACR93" s="54">
        <f t="shared" si="4375"/>
      </c>
      <c r="ACS93" s="55">
        <f t="shared" si="3093"/>
      </c>
      <c r="ACT93" s="54">
        <f t="shared" si="4375"/>
      </c>
      <c r="ACU93" s="55">
        <f t="shared" si="3093"/>
      </c>
      <c r="ACV93" s="54">
        <f t="shared" si="4375"/>
      </c>
      <c r="ACW93" s="55">
        <f t="shared" si="3093"/>
      </c>
      <c r="ACX93" s="54">
        <f t="shared" si="4375"/>
      </c>
      <c r="ACY93" s="55">
        <f t="shared" si="3093"/>
      </c>
      <c r="ACZ93" s="54">
        <f t="shared" si="4375"/>
      </c>
      <c r="ADA93" s="55">
        <f t="shared" si="3093"/>
      </c>
      <c r="ADB93" s="54">
        <f t="shared" si="4375"/>
      </c>
      <c r="ADC93" s="55">
        <f t="shared" si="3093"/>
      </c>
      <c r="ADD93" s="54">
        <f t="shared" si="4375"/>
      </c>
      <c r="ADE93" s="55">
        <f t="shared" si="3093"/>
      </c>
      <c r="ADF93" s="54">
        <f t="shared" si="4375"/>
      </c>
      <c r="ADG93" s="55">
        <f t="shared" si="3093"/>
      </c>
    </row>
    <row r="94" spans="1:787" ht="20.25" hidden="1" customHeight="1">
      <c r="A94" s="112">
        <v>22</v>
      </c>
      <c r="B94" s="115">
        <f>学年と名前を結合するシート!D23</f>
      </c>
      <c r="C94" s="113"/>
      <c r="D94" s="54">
        <f t="shared" si="533"/>
      </c>
      <c r="E94" s="55">
        <f t="shared" si="534"/>
      </c>
      <c r="F94" s="54">
        <f t="shared" si="4551"/>
      </c>
      <c r="G94" s="55">
        <f t="shared" si="4407"/>
      </c>
      <c r="H94" s="54">
        <f t="shared" si="4551"/>
      </c>
      <c r="I94" s="55">
        <f t="shared" si="4408"/>
      </c>
      <c r="J94" s="54">
        <f t="shared" si="4551"/>
      </c>
      <c r="K94" s="55">
        <f t="shared" si="4409"/>
      </c>
      <c r="L94" s="54">
        <f t="shared" si="4551"/>
      </c>
      <c r="M94" s="55">
        <f t="shared" si="4410"/>
      </c>
      <c r="N94" s="54">
        <f t="shared" si="4551"/>
      </c>
      <c r="O94" s="55">
        <f t="shared" si="4411"/>
      </c>
      <c r="P94" s="54">
        <f t="shared" si="4551"/>
      </c>
      <c r="Q94" s="55">
        <f t="shared" si="4412"/>
      </c>
      <c r="R94" s="54">
        <f t="shared" si="4551"/>
      </c>
      <c r="S94" s="55">
        <f t="shared" si="4413"/>
      </c>
      <c r="T94" s="54">
        <f t="shared" si="4551"/>
      </c>
      <c r="U94" s="55">
        <f t="shared" si="4414"/>
      </c>
      <c r="V94" s="54">
        <f t="shared" si="4551"/>
      </c>
      <c r="W94" s="55">
        <f t="shared" si="4415"/>
      </c>
      <c r="X94" s="54">
        <f t="shared" si="4551"/>
      </c>
      <c r="Y94" s="55">
        <f t="shared" si="4416"/>
      </c>
      <c r="Z94" s="54">
        <f t="shared" si="4551"/>
      </c>
      <c r="AA94" s="55">
        <f t="shared" si="4417"/>
      </c>
      <c r="AB94" s="54">
        <f t="shared" si="4551"/>
      </c>
      <c r="AC94" s="55">
        <f t="shared" si="4418"/>
      </c>
      <c r="AD94" s="54">
        <f t="shared" si="4551"/>
      </c>
      <c r="AE94" s="55">
        <f t="shared" si="4419"/>
      </c>
      <c r="AF94" s="54">
        <f t="shared" si="4551"/>
      </c>
      <c r="AG94" s="55">
        <f t="shared" si="4420"/>
      </c>
      <c r="AH94" s="54">
        <f t="shared" si="4551"/>
      </c>
      <c r="AI94" s="55">
        <f t="shared" si="4421"/>
      </c>
      <c r="AJ94" s="54">
        <f t="shared" si="4551"/>
      </c>
      <c r="AK94" s="55">
        <f t="shared" si="4422"/>
      </c>
      <c r="AL94" s="54">
        <f t="shared" si="4551"/>
      </c>
      <c r="AM94" s="55">
        <f t="shared" si="4423"/>
      </c>
      <c r="AN94" s="54">
        <f t="shared" si="4551"/>
      </c>
      <c r="AO94" s="55">
        <f t="shared" si="4424"/>
      </c>
      <c r="AP94" s="54">
        <f t="shared" si="4551"/>
      </c>
      <c r="AQ94" s="55">
        <f t="shared" si="4425"/>
      </c>
      <c r="AR94" s="54">
        <f t="shared" si="4551"/>
      </c>
      <c r="AS94" s="55">
        <f t="shared" si="4426"/>
      </c>
      <c r="AT94" s="54">
        <f t="shared" si="4551"/>
      </c>
      <c r="AU94" s="55">
        <f t="shared" si="4427"/>
      </c>
      <c r="AV94" s="54">
        <f t="shared" si="4551"/>
      </c>
      <c r="AW94" s="55">
        <f t="shared" si="4428"/>
      </c>
      <c r="AX94" s="54">
        <f t="shared" si="4551"/>
      </c>
      <c r="AY94" s="55">
        <f t="shared" si="4429"/>
      </c>
      <c r="AZ94" s="54">
        <f t="shared" si="4551"/>
      </c>
      <c r="BA94" s="55">
        <f t="shared" si="4430"/>
      </c>
      <c r="BB94" s="54">
        <f t="shared" si="4551"/>
      </c>
      <c r="BC94" s="55">
        <f t="shared" si="4431"/>
      </c>
      <c r="BD94" s="54">
        <f t="shared" si="4551"/>
      </c>
      <c r="BE94" s="55">
        <f t="shared" si="4432"/>
      </c>
      <c r="BF94" s="54">
        <f t="shared" si="4551"/>
      </c>
      <c r="BG94" s="55">
        <f t="shared" si="4433"/>
      </c>
      <c r="BH94" s="54">
        <f t="shared" si="4551"/>
      </c>
      <c r="BI94" s="55">
        <f t="shared" si="4434"/>
      </c>
      <c r="BJ94" s="54">
        <f t="shared" si="4551"/>
      </c>
      <c r="BK94" s="55">
        <f t="shared" si="4435"/>
      </c>
      <c r="BL94" s="54">
        <f t="shared" si="4551"/>
      </c>
      <c r="BM94" s="55">
        <f t="shared" si="4436"/>
      </c>
      <c r="BN94" s="54">
        <f t="shared" si="4551"/>
      </c>
      <c r="BO94" s="55">
        <f t="shared" si="4437"/>
      </c>
      <c r="BP94" s="54">
        <f t="shared" si="4551"/>
      </c>
      <c r="BQ94" s="55">
        <f t="shared" si="4438"/>
      </c>
      <c r="BR94" s="54">
        <f t="shared" si="4547"/>
      </c>
      <c r="BS94" s="55">
        <f t="shared" si="4439"/>
      </c>
      <c r="BT94" s="54">
        <f t="shared" si="4547"/>
      </c>
      <c r="BU94" s="55">
        <f t="shared" si="4440"/>
      </c>
      <c r="BV94" s="54">
        <f t="shared" si="4547"/>
      </c>
      <c r="BW94" s="55">
        <f t="shared" si="4441"/>
      </c>
      <c r="BX94" s="54">
        <f t="shared" si="4547"/>
      </c>
      <c r="BY94" s="55">
        <f t="shared" si="4442"/>
      </c>
      <c r="BZ94" s="54">
        <f t="shared" si="4547"/>
      </c>
      <c r="CA94" s="55">
        <f t="shared" si="4443"/>
      </c>
      <c r="CB94" s="54">
        <f t="shared" si="4547"/>
      </c>
      <c r="CC94" s="55">
        <f t="shared" si="4444"/>
      </c>
      <c r="CD94" s="54">
        <f t="shared" si="4547"/>
      </c>
      <c r="CE94" s="55">
        <f t="shared" si="4445"/>
      </c>
      <c r="CF94" s="54">
        <f t="shared" si="4547"/>
      </c>
      <c r="CG94" s="55">
        <f t="shared" si="4446"/>
      </c>
      <c r="CH94" s="54">
        <f t="shared" si="4547"/>
      </c>
      <c r="CI94" s="55">
        <f t="shared" si="4447"/>
      </c>
      <c r="CJ94" s="54">
        <f t="shared" si="4547"/>
      </c>
      <c r="CK94" s="55">
        <f t="shared" si="4448"/>
      </c>
      <c r="CL94" s="54">
        <f t="shared" si="4547"/>
      </c>
      <c r="CM94" s="55">
        <f t="shared" si="4449"/>
      </c>
      <c r="CN94" s="54">
        <f t="shared" si="4547"/>
      </c>
      <c r="CO94" s="55">
        <f t="shared" si="4450"/>
      </c>
      <c r="CP94" s="54">
        <f t="shared" si="4547"/>
      </c>
      <c r="CQ94" s="55">
        <f t="shared" si="4451"/>
      </c>
      <c r="CR94" s="54">
        <f t="shared" si="4547"/>
      </c>
      <c r="CS94" s="55">
        <f t="shared" si="4452"/>
      </c>
      <c r="CT94" s="54">
        <f t="shared" si="4547"/>
      </c>
      <c r="CU94" s="55">
        <f t="shared" si="4453"/>
      </c>
      <c r="CV94" s="54">
        <f t="shared" si="4547"/>
      </c>
      <c r="CW94" s="55">
        <f t="shared" si="4454"/>
      </c>
      <c r="CX94" s="54">
        <f t="shared" si="4547"/>
      </c>
      <c r="CY94" s="55">
        <f t="shared" si="4455"/>
      </c>
      <c r="CZ94" s="54">
        <f t="shared" si="4547"/>
      </c>
      <c r="DA94" s="55">
        <f t="shared" si="4456"/>
      </c>
      <c r="DB94" s="54">
        <f t="shared" si="4547"/>
      </c>
      <c r="DC94" s="55">
        <f t="shared" si="4457"/>
      </c>
      <c r="DD94" s="54">
        <f t="shared" si="4547"/>
      </c>
      <c r="DE94" s="55">
        <f t="shared" si="4458"/>
      </c>
      <c r="DF94" s="54">
        <f t="shared" si="4547"/>
      </c>
      <c r="DG94" s="55">
        <f t="shared" si="4459"/>
      </c>
      <c r="DH94" s="54">
        <f t="shared" si="4547"/>
      </c>
      <c r="DI94" s="55">
        <f t="shared" si="4460"/>
      </c>
      <c r="DJ94" s="54">
        <f t="shared" si="4547"/>
      </c>
      <c r="DK94" s="55">
        <f t="shared" si="4461"/>
      </c>
      <c r="DL94" s="54">
        <f t="shared" si="4547"/>
      </c>
      <c r="DM94" s="55">
        <f t="shared" si="4462"/>
      </c>
      <c r="DN94" s="54">
        <f t="shared" si="4547"/>
      </c>
      <c r="DO94" s="55">
        <f t="shared" si="4463"/>
      </c>
      <c r="DP94" s="54">
        <f t="shared" si="4547"/>
      </c>
      <c r="DQ94" s="55">
        <f t="shared" si="4464"/>
      </c>
      <c r="DR94" s="54">
        <f t="shared" si="4547"/>
      </c>
      <c r="DS94" s="55">
        <f t="shared" si="4465"/>
      </c>
      <c r="DT94" s="54">
        <f t="shared" si="4547"/>
      </c>
      <c r="DU94" s="55">
        <f t="shared" si="4466"/>
      </c>
      <c r="DV94" s="54">
        <f t="shared" si="4547"/>
      </c>
      <c r="DW94" s="55">
        <f t="shared" si="4467"/>
      </c>
      <c r="DX94" s="54">
        <f t="shared" si="4547"/>
      </c>
      <c r="DY94" s="55">
        <f t="shared" si="4468"/>
      </c>
      <c r="DZ94" s="54">
        <f t="shared" si="4547"/>
      </c>
      <c r="EA94" s="55">
        <f t="shared" si="4469"/>
      </c>
      <c r="EB94" s="54">
        <f t="shared" si="4470"/>
      </c>
      <c r="EC94" s="55">
        <f t="shared" si="4471"/>
      </c>
      <c r="ED94" s="54">
        <f t="shared" si="4470"/>
      </c>
      <c r="EE94" s="55">
        <f t="shared" si="4472"/>
      </c>
      <c r="EF94" s="54">
        <f t="shared" si="4470"/>
      </c>
      <c r="EG94" s="55">
        <f t="shared" si="4473"/>
      </c>
      <c r="EH94" s="54">
        <f t="shared" si="4470"/>
      </c>
      <c r="EI94" s="55">
        <f t="shared" si="4474"/>
      </c>
      <c r="EJ94" s="54">
        <f t="shared" si="4470"/>
      </c>
      <c r="EK94" s="55">
        <f t="shared" si="4475"/>
      </c>
      <c r="EL94" s="54">
        <f t="shared" si="4470"/>
      </c>
      <c r="EM94" s="55">
        <f t="shared" si="4476"/>
      </c>
      <c r="EN94" s="54">
        <f t="shared" si="4470"/>
      </c>
      <c r="EO94" s="55">
        <f t="shared" si="4477"/>
      </c>
      <c r="EP94" s="54">
        <f t="shared" si="4470"/>
      </c>
      <c r="EQ94" s="55">
        <f t="shared" si="4478"/>
      </c>
      <c r="ER94" s="54">
        <f t="shared" si="4470"/>
      </c>
      <c r="ES94" s="55">
        <f t="shared" si="4479"/>
      </c>
      <c r="ET94" s="54">
        <f t="shared" si="4470"/>
      </c>
      <c r="EU94" s="55">
        <f t="shared" si="4480"/>
      </c>
      <c r="EV94" s="54">
        <f t="shared" si="4470"/>
      </c>
      <c r="EW94" s="55">
        <f t="shared" si="4481"/>
      </c>
      <c r="EX94" s="54">
        <f t="shared" si="4470"/>
      </c>
      <c r="EY94" s="55">
        <f t="shared" si="4482"/>
      </c>
      <c r="EZ94" s="54">
        <f t="shared" si="4470"/>
      </c>
      <c r="FA94" s="55">
        <f t="shared" si="4483"/>
      </c>
      <c r="FB94" s="54">
        <f t="shared" si="4470"/>
      </c>
      <c r="FC94" s="55">
        <f t="shared" si="4484"/>
      </c>
      <c r="FD94" s="54">
        <f t="shared" si="4470"/>
      </c>
      <c r="FE94" s="55">
        <f t="shared" si="4485"/>
      </c>
      <c r="FF94" s="54">
        <f t="shared" si="4470"/>
      </c>
      <c r="FG94" s="55">
        <f t="shared" si="4486"/>
      </c>
      <c r="FH94" s="54">
        <f t="shared" si="4470"/>
      </c>
      <c r="FI94" s="55">
        <f t="shared" si="4487"/>
      </c>
      <c r="FJ94" s="54">
        <f t="shared" si="4470"/>
      </c>
      <c r="FK94" s="55">
        <f t="shared" si="4488"/>
      </c>
      <c r="FL94" s="54">
        <f t="shared" si="4470"/>
      </c>
      <c r="FM94" s="55">
        <f t="shared" si="4489"/>
      </c>
      <c r="FN94" s="54">
        <f t="shared" si="4470"/>
      </c>
      <c r="FO94" s="55">
        <f t="shared" si="4490"/>
      </c>
      <c r="FP94" s="54">
        <f t="shared" si="4470"/>
      </c>
      <c r="FQ94" s="55">
        <f t="shared" si="4491"/>
      </c>
      <c r="FR94" s="54">
        <f t="shared" si="4470"/>
      </c>
      <c r="FS94" s="55">
        <f t="shared" si="4492"/>
      </c>
      <c r="FT94" s="54">
        <f t="shared" si="4470"/>
      </c>
      <c r="FU94" s="55">
        <f t="shared" si="4493"/>
      </c>
      <c r="FV94" s="54">
        <f t="shared" si="4470"/>
      </c>
      <c r="FW94" s="55">
        <f t="shared" si="4494"/>
      </c>
      <c r="FX94" s="54">
        <f t="shared" si="4470"/>
      </c>
      <c r="FY94" s="55">
        <f t="shared" si="4495"/>
      </c>
      <c r="FZ94" s="54">
        <f t="shared" si="4470"/>
      </c>
      <c r="GA94" s="55">
        <f t="shared" si="4496"/>
      </c>
      <c r="GB94" s="54">
        <f t="shared" si="4470"/>
      </c>
      <c r="GC94" s="55">
        <f t="shared" si="4497"/>
      </c>
      <c r="GD94" s="54">
        <f t="shared" si="4470"/>
      </c>
      <c r="GE94" s="55">
        <f t="shared" si="4498"/>
      </c>
      <c r="GF94" s="54">
        <f t="shared" si="4470"/>
      </c>
      <c r="GG94" s="55">
        <f t="shared" si="4499"/>
      </c>
      <c r="GH94" s="54">
        <f t="shared" si="4470"/>
      </c>
      <c r="GI94" s="55">
        <f t="shared" si="4500"/>
      </c>
      <c r="GJ94" s="54">
        <f t="shared" si="4470"/>
      </c>
      <c r="GK94" s="55">
        <f t="shared" si="4501"/>
      </c>
      <c r="GL94" s="54">
        <f t="shared" si="4470"/>
      </c>
      <c r="GM94" s="55">
        <f t="shared" si="4502"/>
      </c>
      <c r="GN94" s="54">
        <f t="shared" si="4503"/>
      </c>
      <c r="GO94" s="55">
        <f t="shared" si="4504"/>
      </c>
      <c r="GP94" s="54">
        <f t="shared" si="4503"/>
      </c>
      <c r="GQ94" s="55">
        <f t="shared" si="4505"/>
      </c>
      <c r="GR94" s="54">
        <f t="shared" si="4503"/>
      </c>
      <c r="GS94" s="55">
        <f t="shared" si="4506"/>
      </c>
      <c r="GT94" s="54">
        <f t="shared" si="4503"/>
      </c>
      <c r="GU94" s="55">
        <f t="shared" si="4507"/>
      </c>
      <c r="GV94" s="54">
        <f t="shared" si="4503"/>
      </c>
      <c r="GW94" s="55">
        <f t="shared" si="4508"/>
      </c>
      <c r="GX94" s="54">
        <f t="shared" si="4503"/>
      </c>
      <c r="GY94" s="55">
        <f t="shared" si="4509"/>
      </c>
      <c r="GZ94" s="54">
        <f t="shared" si="4503"/>
      </c>
      <c r="HA94" s="55">
        <f t="shared" si="4510"/>
      </c>
      <c r="HB94" s="54">
        <f t="shared" si="4503"/>
      </c>
      <c r="HC94" s="55">
        <f t="shared" si="4511"/>
      </c>
      <c r="HD94" s="54">
        <f t="shared" si="4503"/>
      </c>
      <c r="HE94" s="55">
        <f t="shared" si="4512"/>
      </c>
      <c r="HF94" s="54">
        <f t="shared" si="4503"/>
      </c>
      <c r="HG94" s="55">
        <f t="shared" si="4513"/>
      </c>
      <c r="HH94" s="54">
        <f t="shared" si="4503"/>
      </c>
      <c r="HI94" s="55">
        <f t="shared" si="4514"/>
      </c>
      <c r="HJ94" s="54">
        <f t="shared" si="4503"/>
      </c>
      <c r="HK94" s="55">
        <f t="shared" si="4515"/>
      </c>
      <c r="HL94" s="54">
        <f t="shared" si="4503"/>
      </c>
      <c r="HM94" s="55">
        <f t="shared" si="4516"/>
      </c>
      <c r="HN94" s="54">
        <f t="shared" si="4503"/>
      </c>
      <c r="HO94" s="55">
        <f t="shared" si="4517"/>
      </c>
      <c r="HP94" s="54">
        <f t="shared" si="4503"/>
      </c>
      <c r="HQ94" s="55">
        <f t="shared" si="4518"/>
      </c>
      <c r="HR94" s="54">
        <f t="shared" si="4503"/>
      </c>
      <c r="HS94" s="55">
        <f t="shared" si="4519"/>
      </c>
      <c r="HT94" s="54">
        <f t="shared" si="4503"/>
      </c>
      <c r="HU94" s="55">
        <f t="shared" si="4520"/>
      </c>
      <c r="HV94" s="54">
        <f t="shared" si="4503"/>
      </c>
      <c r="HW94" s="55">
        <f t="shared" si="4521"/>
      </c>
      <c r="HX94" s="54">
        <f t="shared" si="4503"/>
      </c>
      <c r="HY94" s="55">
        <f t="shared" si="4522"/>
      </c>
      <c r="HZ94" s="54">
        <f t="shared" si="4503"/>
      </c>
      <c r="IA94" s="55">
        <f t="shared" si="4523"/>
      </c>
      <c r="IB94" s="54">
        <f t="shared" si="4503"/>
      </c>
      <c r="IC94" s="55">
        <f t="shared" si="4524"/>
      </c>
      <c r="ID94" s="54">
        <f t="shared" si="4503"/>
      </c>
      <c r="IE94" s="55">
        <f t="shared" si="4525"/>
      </c>
      <c r="IF94" s="54">
        <f t="shared" si="4503"/>
      </c>
      <c r="IG94" s="55">
        <f t="shared" si="4526"/>
      </c>
      <c r="IH94" s="54">
        <f t="shared" si="4503"/>
      </c>
      <c r="II94" s="55">
        <f t="shared" si="4527"/>
      </c>
      <c r="IJ94" s="54">
        <f t="shared" si="4503"/>
      </c>
      <c r="IK94" s="55">
        <f t="shared" si="4528"/>
      </c>
      <c r="IL94" s="54">
        <f t="shared" si="4503"/>
      </c>
      <c r="IM94" s="55">
        <f t="shared" si="4529"/>
      </c>
      <c r="IN94" s="54">
        <f t="shared" si="4503"/>
      </c>
      <c r="IO94" s="55">
        <f t="shared" si="4530"/>
      </c>
      <c r="IP94" s="54">
        <f t="shared" si="4503"/>
      </c>
      <c r="IQ94" s="55">
        <f t="shared" si="4531"/>
      </c>
      <c r="IR94" s="54">
        <f t="shared" si="4503"/>
      </c>
      <c r="IS94" s="55">
        <f t="shared" si="4532"/>
      </c>
      <c r="IT94" s="54">
        <f t="shared" si="4503"/>
      </c>
      <c r="IU94" s="55">
        <f t="shared" si="4533"/>
      </c>
      <c r="IV94" s="54">
        <f t="shared" si="4503"/>
      </c>
      <c r="IW94" s="55">
        <f t="shared" si="4534"/>
      </c>
      <c r="IX94" s="54">
        <f t="shared" si="4503"/>
      </c>
      <c r="IY94" s="55">
        <f t="shared" si="4535"/>
      </c>
      <c r="IZ94" s="54">
        <f t="shared" si="4536"/>
      </c>
      <c r="JA94" s="55">
        <f t="shared" si="4537"/>
      </c>
      <c r="JB94" s="54">
        <f t="shared" si="4536"/>
      </c>
      <c r="JC94" s="55">
        <f t="shared" si="4538"/>
      </c>
      <c r="JD94" s="54">
        <f t="shared" si="4536"/>
      </c>
      <c r="JE94" s="55">
        <f t="shared" si="4539"/>
      </c>
      <c r="JF94" s="54">
        <f t="shared" si="4536"/>
      </c>
      <c r="JG94" s="55">
        <f t="shared" si="4540"/>
      </c>
      <c r="JH94" s="54">
        <f t="shared" si="4536"/>
      </c>
      <c r="JI94" s="55">
        <f t="shared" si="4541"/>
      </c>
      <c r="JJ94" s="54">
        <f t="shared" si="4536"/>
      </c>
      <c r="JK94" s="55">
        <f t="shared" si="4542"/>
      </c>
      <c r="JL94" s="54">
        <f t="shared" si="4536"/>
      </c>
      <c r="JM94" s="55">
        <f t="shared" si="267"/>
      </c>
      <c r="JN94" s="54">
        <f t="shared" si="4548"/>
      </c>
      <c r="JO94" s="55">
        <f t="shared" si="4549"/>
      </c>
      <c r="JP94" s="54">
        <f t="shared" si="4548"/>
      </c>
      <c r="JQ94" s="55">
        <f t="shared" si="4549"/>
      </c>
      <c r="JR94" s="54">
        <f t="shared" si="4548"/>
      </c>
      <c r="JS94" s="55">
        <f t="shared" si="4549"/>
      </c>
      <c r="JT94" s="54">
        <f t="shared" si="4548"/>
      </c>
      <c r="JU94" s="55">
        <f t="shared" si="4549"/>
      </c>
      <c r="JV94" s="54">
        <f t="shared" si="4548"/>
      </c>
      <c r="JW94" s="55">
        <f t="shared" si="4549"/>
      </c>
      <c r="JX94" s="54">
        <f t="shared" si="4548"/>
      </c>
      <c r="JY94" s="55">
        <f t="shared" si="4549"/>
      </c>
      <c r="JZ94" s="54">
        <f t="shared" si="4548"/>
      </c>
      <c r="KA94" s="55">
        <f t="shared" si="4549"/>
      </c>
      <c r="KB94" s="54">
        <f t="shared" si="4548"/>
      </c>
      <c r="KC94" s="55">
        <f t="shared" si="4549"/>
      </c>
      <c r="KD94" s="54">
        <f t="shared" si="4548"/>
      </c>
      <c r="KE94" s="55">
        <f t="shared" si="4549"/>
      </c>
      <c r="KF94" s="54">
        <f t="shared" si="4548"/>
      </c>
      <c r="KG94" s="55">
        <f t="shared" si="4549"/>
      </c>
      <c r="KH94" s="54">
        <f t="shared" si="4548"/>
      </c>
      <c r="KI94" s="55">
        <f t="shared" si="4549"/>
      </c>
      <c r="KJ94" s="54">
        <f t="shared" si="4548"/>
      </c>
      <c r="KK94" s="55">
        <f t="shared" si="4549"/>
      </c>
      <c r="KL94" s="54">
        <f t="shared" si="4548"/>
      </c>
      <c r="KM94" s="55">
        <f t="shared" si="4549"/>
      </c>
      <c r="KN94" s="54">
        <f t="shared" si="4548"/>
      </c>
      <c r="KO94" s="55">
        <f t="shared" si="4549"/>
      </c>
      <c r="KP94" s="54">
        <f t="shared" si="4548"/>
      </c>
      <c r="KQ94" s="55">
        <f t="shared" si="4549"/>
      </c>
      <c r="KR94" s="54">
        <f t="shared" si="4548"/>
      </c>
      <c r="KS94" s="55">
        <f t="shared" si="4549"/>
      </c>
      <c r="KT94" s="54">
        <f t="shared" si="4548"/>
      </c>
      <c r="KU94" s="55">
        <f t="shared" si="4549"/>
      </c>
      <c r="KV94" s="54">
        <f t="shared" si="4548"/>
      </c>
      <c r="KW94" s="55">
        <f t="shared" si="4549"/>
      </c>
      <c r="KX94" s="54">
        <f t="shared" si="4548"/>
      </c>
      <c r="KY94" s="55">
        <f t="shared" si="4549"/>
      </c>
      <c r="KZ94" s="54">
        <f t="shared" si="4548"/>
      </c>
      <c r="LA94" s="55">
        <f t="shared" si="4549"/>
      </c>
      <c r="LB94" s="54">
        <f t="shared" si="4548"/>
      </c>
      <c r="LC94" s="55">
        <f t="shared" si="4549"/>
      </c>
      <c r="LD94" s="54">
        <f t="shared" si="4548"/>
      </c>
      <c r="LE94" s="55">
        <f t="shared" si="4549"/>
      </c>
      <c r="LF94" s="54">
        <f t="shared" si="4548"/>
      </c>
      <c r="LG94" s="55">
        <f t="shared" si="4549"/>
      </c>
      <c r="LH94" s="54">
        <f t="shared" si="4548"/>
      </c>
      <c r="LI94" s="55">
        <f t="shared" si="4549"/>
      </c>
      <c r="LJ94" s="54">
        <f t="shared" si="4548"/>
      </c>
      <c r="LK94" s="55">
        <f t="shared" si="4549"/>
      </c>
      <c r="LL94" s="54">
        <f t="shared" si="4548"/>
      </c>
      <c r="LM94" s="55">
        <f t="shared" si="4549"/>
      </c>
      <c r="LN94" s="54">
        <f t="shared" si="4548"/>
      </c>
      <c r="LO94" s="55">
        <f t="shared" si="4549"/>
      </c>
      <c r="LP94" s="54">
        <f t="shared" si="4548"/>
      </c>
      <c r="LQ94" s="55">
        <f t="shared" si="4549"/>
      </c>
      <c r="LR94" s="54">
        <f t="shared" si="4548"/>
      </c>
      <c r="LS94" s="55">
        <f t="shared" si="4549"/>
      </c>
      <c r="LT94" s="54">
        <f t="shared" si="4548"/>
      </c>
      <c r="LU94" s="55">
        <f t="shared" si="4549"/>
      </c>
      <c r="LV94" s="54">
        <f t="shared" si="4548"/>
      </c>
      <c r="LW94" s="55">
        <f t="shared" si="4549"/>
      </c>
      <c r="LX94" s="54">
        <f t="shared" si="4548"/>
      </c>
      <c r="LY94" s="55">
        <f t="shared" si="4549"/>
      </c>
      <c r="LZ94" s="54">
        <f t="shared" si="4148"/>
      </c>
      <c r="MA94" s="55">
        <f t="shared" si="4543"/>
      </c>
      <c r="MB94" s="54">
        <f t="shared" si="4180"/>
      </c>
      <c r="MC94" s="55">
        <f t="shared" si="4543"/>
      </c>
      <c r="MD94" s="54">
        <f t="shared" si="4180"/>
      </c>
      <c r="ME94" s="55">
        <f t="shared" si="4543"/>
      </c>
      <c r="MF94" s="54">
        <f t="shared" si="4180"/>
      </c>
      <c r="MG94" s="55">
        <f t="shared" si="4543"/>
      </c>
      <c r="MH94" s="54">
        <f t="shared" si="4180"/>
      </c>
      <c r="MI94" s="55">
        <f t="shared" si="4543"/>
      </c>
      <c r="MJ94" s="54">
        <f t="shared" si="4180"/>
      </c>
      <c r="MK94" s="55">
        <f t="shared" si="4543"/>
      </c>
      <c r="ML94" s="54">
        <f t="shared" si="4180"/>
      </c>
      <c r="MM94" s="55">
        <f t="shared" si="4543"/>
      </c>
      <c r="MN94" s="54">
        <f t="shared" si="4180"/>
      </c>
      <c r="MO94" s="55">
        <f t="shared" si="4543"/>
      </c>
      <c r="MP94" s="54">
        <f t="shared" si="4180"/>
      </c>
      <c r="MQ94" s="55">
        <f t="shared" si="4543"/>
      </c>
      <c r="MR94" s="54">
        <f t="shared" si="4180"/>
      </c>
      <c r="MS94" s="55">
        <f t="shared" si="4543"/>
      </c>
      <c r="MT94" s="54">
        <f t="shared" si="4180"/>
      </c>
      <c r="MU94" s="55">
        <f t="shared" si="4543"/>
      </c>
      <c r="MV94" s="54">
        <f t="shared" si="4180"/>
      </c>
      <c r="MW94" s="55">
        <f t="shared" si="4543"/>
      </c>
      <c r="MX94" s="54">
        <f t="shared" si="4180"/>
      </c>
      <c r="MY94" s="55">
        <f t="shared" si="4543"/>
      </c>
      <c r="MZ94" s="54">
        <f t="shared" si="4180"/>
      </c>
      <c r="NA94" s="55">
        <f t="shared" si="4543"/>
      </c>
      <c r="NB94" s="54">
        <f t="shared" si="4180"/>
      </c>
      <c r="NC94" s="55">
        <f t="shared" si="4543"/>
      </c>
      <c r="ND94" s="54">
        <f t="shared" si="4180"/>
      </c>
      <c r="NE94" s="55">
        <f t="shared" si="4543"/>
      </c>
      <c r="NF94" s="54">
        <f t="shared" si="4180"/>
      </c>
      <c r="NG94" s="55">
        <f t="shared" si="4543"/>
      </c>
      <c r="NH94" s="54">
        <f t="shared" si="4180"/>
      </c>
      <c r="NI94" s="55">
        <f t="shared" si="4543"/>
      </c>
      <c r="NJ94" s="54">
        <f t="shared" si="4180"/>
      </c>
      <c r="NK94" s="55">
        <f t="shared" si="4543"/>
      </c>
      <c r="NL94" s="54">
        <f t="shared" si="4180"/>
      </c>
      <c r="NM94" s="55">
        <f t="shared" si="4543"/>
      </c>
      <c r="NN94" s="54">
        <f t="shared" si="4180"/>
      </c>
      <c r="NO94" s="55">
        <f t="shared" si="4543"/>
      </c>
      <c r="NP94" s="54">
        <f t="shared" si="4180"/>
      </c>
      <c r="NQ94" s="55">
        <f t="shared" si="4543"/>
      </c>
      <c r="NR94" s="54">
        <f t="shared" si="4180"/>
      </c>
      <c r="NS94" s="55">
        <f t="shared" si="4543"/>
      </c>
      <c r="NT94" s="54">
        <f t="shared" si="4180"/>
      </c>
      <c r="NU94" s="55">
        <f t="shared" si="4543"/>
      </c>
      <c r="NV94" s="54">
        <f t="shared" si="4180"/>
      </c>
      <c r="NW94" s="55">
        <f t="shared" si="4543"/>
      </c>
      <c r="NX94" s="54">
        <f t="shared" si="4180"/>
      </c>
      <c r="NY94" s="55">
        <f t="shared" si="4543"/>
      </c>
      <c r="NZ94" s="54">
        <f t="shared" si="4180"/>
      </c>
      <c r="OA94" s="55">
        <f t="shared" si="4543"/>
      </c>
      <c r="OB94" s="54">
        <f t="shared" si="4180"/>
      </c>
      <c r="OC94" s="55">
        <f t="shared" si="4543"/>
      </c>
      <c r="OD94" s="54">
        <f t="shared" si="4180"/>
      </c>
      <c r="OE94" s="55">
        <f t="shared" si="4543"/>
      </c>
      <c r="OF94" s="54">
        <f t="shared" si="4180"/>
      </c>
      <c r="OG94" s="55">
        <f t="shared" si="4543"/>
      </c>
      <c r="OH94" s="54">
        <f t="shared" si="4180"/>
      </c>
      <c r="OI94" s="55">
        <f t="shared" si="4543"/>
      </c>
      <c r="OJ94" s="54">
        <f t="shared" si="4180"/>
      </c>
      <c r="OK94" s="55">
        <f t="shared" si="4544"/>
      </c>
      <c r="OL94" s="54">
        <f t="shared" si="4180"/>
      </c>
      <c r="OM94" s="55">
        <f t="shared" si="4544"/>
      </c>
      <c r="ON94" s="54">
        <f t="shared" si="4212"/>
      </c>
      <c r="OO94" s="55">
        <f t="shared" si="4544"/>
      </c>
      <c r="OP94" s="54">
        <f t="shared" si="4212"/>
      </c>
      <c r="OQ94" s="55">
        <f t="shared" si="4544"/>
      </c>
      <c r="OR94" s="54">
        <f t="shared" si="4212"/>
      </c>
      <c r="OS94" s="55">
        <f t="shared" si="4544"/>
      </c>
      <c r="OT94" s="54">
        <f t="shared" si="4212"/>
      </c>
      <c r="OU94" s="55">
        <f t="shared" si="4544"/>
      </c>
      <c r="OV94" s="54">
        <f t="shared" si="4212"/>
      </c>
      <c r="OW94" s="55">
        <f t="shared" si="4544"/>
      </c>
      <c r="OX94" s="54">
        <f t="shared" si="4212"/>
      </c>
      <c r="OY94" s="55">
        <f t="shared" si="4544"/>
      </c>
      <c r="OZ94" s="54">
        <f t="shared" si="4212"/>
      </c>
      <c r="PA94" s="55">
        <f t="shared" si="4544"/>
      </c>
      <c r="PB94" s="54">
        <f t="shared" si="4212"/>
      </c>
      <c r="PC94" s="55">
        <f t="shared" si="4544"/>
      </c>
      <c r="PD94" s="54">
        <f t="shared" si="4212"/>
      </c>
      <c r="PE94" s="55">
        <f t="shared" si="4544"/>
      </c>
      <c r="PF94" s="54">
        <f t="shared" si="4212"/>
      </c>
      <c r="PG94" s="55">
        <f t="shared" si="4544"/>
      </c>
      <c r="PH94" s="54">
        <f t="shared" si="4212"/>
      </c>
      <c r="PI94" s="55">
        <f t="shared" si="4544"/>
      </c>
      <c r="PJ94" s="54">
        <f t="shared" si="4212"/>
      </c>
      <c r="PK94" s="55">
        <f t="shared" si="4544"/>
      </c>
      <c r="PL94" s="54">
        <f t="shared" si="4212"/>
      </c>
      <c r="PM94" s="55">
        <f t="shared" si="4544"/>
      </c>
      <c r="PN94" s="54">
        <f t="shared" si="4212"/>
      </c>
      <c r="PO94" s="55">
        <f t="shared" si="4544"/>
      </c>
      <c r="PP94" s="54">
        <f t="shared" si="4212"/>
      </c>
      <c r="PQ94" s="55">
        <f t="shared" si="4544"/>
      </c>
      <c r="PR94" s="54">
        <f t="shared" si="4212"/>
      </c>
      <c r="PS94" s="55">
        <f t="shared" si="4544"/>
      </c>
      <c r="PT94" s="54">
        <f t="shared" si="4212"/>
      </c>
      <c r="PU94" s="55">
        <f t="shared" si="4544"/>
      </c>
      <c r="PV94" s="54">
        <f t="shared" si="4212"/>
      </c>
      <c r="PW94" s="55">
        <f t="shared" si="4544"/>
      </c>
      <c r="PX94" s="54">
        <f t="shared" si="4212"/>
      </c>
      <c r="PY94" s="55">
        <f t="shared" si="4544"/>
      </c>
      <c r="PZ94" s="54">
        <f t="shared" si="4212"/>
      </c>
      <c r="QA94" s="55">
        <f t="shared" si="4544"/>
      </c>
      <c r="QB94" s="54">
        <f t="shared" si="4212"/>
      </c>
      <c r="QC94" s="55">
        <f t="shared" si="4544"/>
      </c>
      <c r="QD94" s="54">
        <f t="shared" si="4212"/>
      </c>
      <c r="QE94" s="55">
        <f t="shared" si="4544"/>
      </c>
      <c r="QF94" s="54">
        <f t="shared" si="4212"/>
      </c>
      <c r="QG94" s="55">
        <f t="shared" si="4544"/>
      </c>
      <c r="QH94" s="54">
        <f t="shared" si="4212"/>
      </c>
      <c r="QI94" s="55">
        <f t="shared" si="4544"/>
      </c>
      <c r="QJ94" s="54">
        <f t="shared" si="4212"/>
      </c>
      <c r="QK94" s="55">
        <f t="shared" si="4544"/>
      </c>
      <c r="QL94" s="54">
        <f t="shared" si="4212"/>
      </c>
      <c r="QM94" s="55">
        <f t="shared" si="4544"/>
      </c>
      <c r="QN94" s="54">
        <f t="shared" si="4212"/>
      </c>
      <c r="QO94" s="55">
        <f t="shared" si="4544"/>
      </c>
      <c r="QP94" s="54">
        <f t="shared" si="4212"/>
      </c>
      <c r="QQ94" s="55">
        <f t="shared" si="4544"/>
      </c>
      <c r="QR94" s="54">
        <f t="shared" si="4212"/>
      </c>
      <c r="QS94" s="55">
        <f t="shared" si="4544"/>
      </c>
      <c r="QT94" s="54">
        <f t="shared" si="4212"/>
      </c>
      <c r="QU94" s="55">
        <f t="shared" si="4544"/>
      </c>
      <c r="QV94" s="54">
        <f t="shared" si="4212"/>
      </c>
      <c r="QW94" s="55">
        <f t="shared" si="4242"/>
      </c>
      <c r="QX94" s="54">
        <f t="shared" si="4212"/>
      </c>
      <c r="QY94" s="55">
        <f t="shared" si="4242"/>
      </c>
      <c r="QZ94" s="54">
        <f t="shared" si="4245"/>
      </c>
      <c r="RA94" s="55">
        <f t="shared" si="4242"/>
      </c>
      <c r="RB94" s="54">
        <f t="shared" si="4245"/>
      </c>
      <c r="RC94" s="55">
        <f t="shared" si="4242"/>
      </c>
      <c r="RD94" s="54">
        <f t="shared" si="4245"/>
      </c>
      <c r="RE94" s="55">
        <f t="shared" si="4242"/>
      </c>
      <c r="RF94" s="54">
        <f t="shared" si="4245"/>
      </c>
      <c r="RG94" s="55">
        <f t="shared" si="4242"/>
      </c>
      <c r="RH94" s="54">
        <f t="shared" si="4245"/>
      </c>
      <c r="RI94" s="55">
        <f t="shared" si="4242"/>
      </c>
      <c r="RJ94" s="54">
        <f t="shared" si="4245"/>
      </c>
      <c r="RK94" s="55">
        <f t="shared" si="4242"/>
      </c>
      <c r="RL94" s="54">
        <f t="shared" si="4245"/>
      </c>
      <c r="RM94" s="55">
        <f t="shared" si="4242"/>
      </c>
      <c r="RN94" s="54">
        <f t="shared" si="4245"/>
      </c>
      <c r="RO94" s="55">
        <f t="shared" si="4242"/>
      </c>
      <c r="RP94" s="54">
        <f t="shared" si="4245"/>
      </c>
      <c r="RQ94" s="55">
        <f t="shared" si="4242"/>
      </c>
      <c r="RR94" s="54">
        <f t="shared" si="4245"/>
      </c>
      <c r="RS94" s="55">
        <f t="shared" si="4242"/>
      </c>
      <c r="RT94" s="54">
        <f t="shared" si="4245"/>
      </c>
      <c r="RU94" s="55">
        <f t="shared" si="4242"/>
      </c>
      <c r="RV94" s="54">
        <f t="shared" si="4245"/>
      </c>
      <c r="RW94" s="55">
        <f t="shared" si="4242"/>
      </c>
      <c r="RX94" s="54">
        <f t="shared" si="4245"/>
      </c>
      <c r="RY94" s="55">
        <f t="shared" si="4242"/>
      </c>
      <c r="RZ94" s="54">
        <f t="shared" si="4245"/>
      </c>
      <c r="SA94" s="55">
        <f t="shared" si="4242"/>
      </c>
      <c r="SB94" s="54">
        <f t="shared" si="4245"/>
      </c>
      <c r="SC94" s="55">
        <f t="shared" si="4242"/>
      </c>
      <c r="SD94" s="54">
        <f t="shared" si="4245"/>
      </c>
      <c r="SE94" s="55">
        <f t="shared" si="4242"/>
      </c>
      <c r="SF94" s="54">
        <f t="shared" si="4245"/>
      </c>
      <c r="SG94" s="55">
        <f t="shared" si="4242"/>
      </c>
      <c r="SH94" s="54">
        <f t="shared" si="4245"/>
      </c>
      <c r="SI94" s="55">
        <f t="shared" si="4242"/>
      </c>
      <c r="SJ94" s="54">
        <f t="shared" si="4245"/>
      </c>
      <c r="SK94" s="55">
        <f t="shared" si="4242"/>
      </c>
      <c r="SL94" s="54">
        <f t="shared" si="4245"/>
      </c>
      <c r="SM94" s="55">
        <f t="shared" si="4242"/>
      </c>
      <c r="SN94" s="54">
        <f t="shared" si="4245"/>
      </c>
      <c r="SO94" s="55">
        <f t="shared" si="4242"/>
      </c>
      <c r="SP94" s="54">
        <f t="shared" si="4245"/>
      </c>
      <c r="SQ94" s="55">
        <f t="shared" si="4242"/>
      </c>
      <c r="SR94" s="54">
        <f t="shared" si="4245"/>
      </c>
      <c r="SS94" s="55">
        <f t="shared" si="4242"/>
      </c>
      <c r="ST94" s="54">
        <f t="shared" si="4245"/>
      </c>
      <c r="SU94" s="55">
        <f t="shared" si="4242"/>
      </c>
      <c r="SV94" s="54">
        <f t="shared" si="4245"/>
      </c>
      <c r="SW94" s="55">
        <f t="shared" si="4242"/>
      </c>
      <c r="SX94" s="54">
        <f t="shared" si="4245"/>
      </c>
      <c r="SY94" s="55">
        <f t="shared" si="4242"/>
      </c>
      <c r="SZ94" s="54">
        <f t="shared" si="4245"/>
      </c>
      <c r="TA94" s="55">
        <f t="shared" si="4242"/>
      </c>
      <c r="TB94" s="54">
        <f t="shared" si="4245"/>
      </c>
      <c r="TC94" s="55">
        <f t="shared" si="4242"/>
      </c>
      <c r="TD94" s="54">
        <f t="shared" si="4245"/>
      </c>
      <c r="TE94" s="55">
        <f t="shared" si="4242"/>
      </c>
      <c r="TF94" s="54">
        <f t="shared" si="4245"/>
      </c>
      <c r="TG94" s="55">
        <f t="shared" si="4553"/>
      </c>
      <c r="TH94" s="54">
        <f t="shared" si="4245"/>
      </c>
      <c r="TI94" s="55">
        <f t="shared" si="4553"/>
      </c>
      <c r="TJ94" s="54">
        <f t="shared" si="4245"/>
      </c>
      <c r="TK94" s="55">
        <f t="shared" si="4553"/>
      </c>
      <c r="TL94" s="54">
        <f t="shared" si="4277"/>
      </c>
      <c r="TM94" s="55">
        <f t="shared" si="4553"/>
      </c>
      <c r="TN94" s="54">
        <f t="shared" si="4277"/>
      </c>
      <c r="TO94" s="55">
        <f t="shared" si="4553"/>
      </c>
      <c r="TP94" s="54">
        <f t="shared" si="4277"/>
      </c>
      <c r="TQ94" s="55">
        <f t="shared" si="4553"/>
      </c>
      <c r="TR94" s="54">
        <f t="shared" si="4277"/>
      </c>
      <c r="TS94" s="55">
        <f t="shared" si="4553"/>
      </c>
      <c r="TT94" s="54">
        <f t="shared" si="4277"/>
      </c>
      <c r="TU94" s="55">
        <f t="shared" si="4553"/>
      </c>
      <c r="TV94" s="54">
        <f t="shared" si="4277"/>
      </c>
      <c r="TW94" s="55">
        <f t="shared" si="4553"/>
      </c>
      <c r="TX94" s="54">
        <f t="shared" si="4277"/>
      </c>
      <c r="TY94" s="55">
        <f t="shared" si="4553"/>
      </c>
      <c r="TZ94" s="54">
        <f t="shared" si="4277"/>
      </c>
      <c r="UA94" s="55">
        <f t="shared" si="4553"/>
      </c>
      <c r="UB94" s="54">
        <f t="shared" si="4277"/>
      </c>
      <c r="UC94" s="55">
        <f t="shared" si="4553"/>
      </c>
      <c r="UD94" s="54">
        <f t="shared" si="4277"/>
      </c>
      <c r="UE94" s="55">
        <f t="shared" si="4553"/>
      </c>
      <c r="UF94" s="54">
        <f t="shared" si="4277"/>
      </c>
      <c r="UG94" s="55">
        <f t="shared" si="4553"/>
      </c>
      <c r="UH94" s="54">
        <f t="shared" si="4277"/>
      </c>
      <c r="UI94" s="55">
        <f t="shared" si="4553"/>
      </c>
      <c r="UJ94" s="54">
        <f t="shared" si="4277"/>
      </c>
      <c r="UK94" s="55">
        <f t="shared" si="4553"/>
      </c>
      <c r="UL94" s="54">
        <f t="shared" si="4277"/>
      </c>
      <c r="UM94" s="55">
        <f t="shared" si="4553"/>
      </c>
      <c r="UN94" s="54">
        <f t="shared" si="4277"/>
      </c>
      <c r="UO94" s="55">
        <f t="shared" si="4553"/>
      </c>
      <c r="UP94" s="54">
        <f t="shared" si="4277"/>
      </c>
      <c r="UQ94" s="55">
        <f t="shared" si="4553"/>
      </c>
      <c r="UR94" s="54">
        <f t="shared" si="4277"/>
      </c>
      <c r="US94" s="55">
        <f t="shared" si="4553"/>
      </c>
      <c r="UT94" s="54">
        <f t="shared" si="4277"/>
      </c>
      <c r="UU94" s="55">
        <f t="shared" si="4553"/>
      </c>
      <c r="UV94" s="54">
        <f t="shared" si="4277"/>
      </c>
      <c r="UW94" s="55">
        <f t="shared" si="4553"/>
      </c>
      <c r="UX94" s="54">
        <f t="shared" si="4277"/>
      </c>
      <c r="UY94" s="55">
        <f t="shared" si="4553"/>
      </c>
      <c r="UZ94" s="54">
        <f t="shared" si="4277"/>
      </c>
      <c r="VA94" s="55">
        <f t="shared" si="4553"/>
      </c>
      <c r="VB94" s="54">
        <f t="shared" si="4277"/>
      </c>
      <c r="VC94" s="55">
        <f t="shared" si="4553"/>
      </c>
      <c r="VD94" s="54">
        <f t="shared" si="4277"/>
      </c>
      <c r="VE94" s="55">
        <f t="shared" si="4553"/>
      </c>
      <c r="VF94" s="54">
        <f t="shared" si="4277"/>
      </c>
      <c r="VG94" s="55">
        <f t="shared" si="4553"/>
      </c>
      <c r="VH94" s="54">
        <f t="shared" si="4277"/>
      </c>
      <c r="VI94" s="55">
        <f t="shared" si="4553"/>
      </c>
      <c r="VJ94" s="54">
        <f t="shared" si="4277"/>
      </c>
      <c r="VK94" s="55">
        <f t="shared" si="4553"/>
      </c>
      <c r="VL94" s="54">
        <f t="shared" si="4277"/>
      </c>
      <c r="VM94" s="55">
        <f t="shared" si="4553"/>
      </c>
      <c r="VN94" s="54">
        <f t="shared" si="4277"/>
      </c>
      <c r="VO94" s="55">
        <f t="shared" si="4553"/>
      </c>
      <c r="VP94" s="54">
        <f t="shared" si="4277"/>
      </c>
      <c r="VQ94" s="55">
        <f t="shared" si="4553"/>
      </c>
      <c r="VR94" s="54">
        <f t="shared" si="4277"/>
      </c>
      <c r="VS94" s="55">
        <f t="shared" si="4552"/>
      </c>
      <c r="VT94" s="54">
        <f t="shared" si="4277"/>
      </c>
      <c r="VU94" s="55">
        <f t="shared" si="4552"/>
      </c>
      <c r="VV94" s="54">
        <f t="shared" si="4277"/>
      </c>
      <c r="VW94" s="55">
        <f t="shared" si="4552"/>
      </c>
      <c r="VX94" s="54">
        <f t="shared" si="4310"/>
      </c>
      <c r="VY94" s="55">
        <f t="shared" si="4552"/>
      </c>
      <c r="VZ94" s="54">
        <f t="shared" si="4310"/>
      </c>
      <c r="WA94" s="55">
        <f t="shared" si="4545"/>
      </c>
      <c r="WB94" s="54">
        <f t="shared" si="4310"/>
      </c>
      <c r="WC94" s="55">
        <f t="shared" si="4545"/>
      </c>
      <c r="WD94" s="54">
        <f t="shared" si="4310"/>
      </c>
      <c r="WE94" s="55">
        <f t="shared" si="4545"/>
      </c>
      <c r="WF94" s="54">
        <f t="shared" si="4310"/>
      </c>
      <c r="WG94" s="55">
        <f t="shared" si="4545"/>
      </c>
      <c r="WH94" s="54">
        <f t="shared" si="4310"/>
      </c>
      <c r="WI94" s="55">
        <f t="shared" si="4545"/>
      </c>
      <c r="WJ94" s="54">
        <f t="shared" si="4310"/>
      </c>
      <c r="WK94" s="55">
        <f t="shared" si="4290"/>
      </c>
      <c r="WL94" s="54">
        <f t="shared" si="4310"/>
      </c>
      <c r="WM94" s="55">
        <f t="shared" si="4290"/>
      </c>
      <c r="WN94" s="54">
        <f t="shared" si="4310"/>
      </c>
      <c r="WO94" s="55">
        <f t="shared" si="4290"/>
      </c>
      <c r="WP94" s="54">
        <f t="shared" si="4310"/>
      </c>
      <c r="WQ94" s="55">
        <f t="shared" si="4290"/>
      </c>
      <c r="WR94" s="54">
        <f t="shared" si="4310"/>
      </c>
      <c r="WS94" s="55">
        <f t="shared" si="4290"/>
      </c>
      <c r="WT94" s="54">
        <f t="shared" si="4310"/>
      </c>
      <c r="WU94" s="55">
        <f t="shared" si="4290"/>
      </c>
      <c r="WV94" s="54">
        <f t="shared" si="4310"/>
      </c>
      <c r="WW94" s="55">
        <f t="shared" si="4550"/>
      </c>
      <c r="WX94" s="54">
        <f t="shared" si="4310"/>
      </c>
      <c r="WY94" s="55">
        <f t="shared" si="4550"/>
      </c>
      <c r="WZ94" s="54">
        <f t="shared" si="4310"/>
      </c>
      <c r="XA94" s="55">
        <f t="shared" si="4550"/>
      </c>
      <c r="XB94" s="54">
        <f t="shared" si="4310"/>
      </c>
      <c r="XC94" s="55">
        <f t="shared" si="4550"/>
      </c>
      <c r="XD94" s="54">
        <f t="shared" si="4310"/>
      </c>
      <c r="XE94" s="55">
        <f t="shared" si="4550"/>
      </c>
      <c r="XF94" s="54">
        <f t="shared" si="4310"/>
      </c>
      <c r="XG94" s="55">
        <f t="shared" si="4550"/>
      </c>
      <c r="XH94" s="54">
        <f t="shared" si="4310"/>
      </c>
      <c r="XI94" s="55">
        <f t="shared" si="4550"/>
      </c>
      <c r="XJ94" s="54">
        <f t="shared" si="4310"/>
      </c>
      <c r="XK94" s="55">
        <f t="shared" si="4550"/>
      </c>
      <c r="XL94" s="54">
        <f t="shared" si="4310"/>
      </c>
      <c r="XM94" s="55">
        <f t="shared" si="4550"/>
      </c>
      <c r="XN94" s="54">
        <f t="shared" si="4310"/>
      </c>
      <c r="XO94" s="55">
        <f t="shared" si="4550"/>
      </c>
      <c r="XP94" s="54">
        <f t="shared" si="4310"/>
      </c>
      <c r="XQ94" s="55">
        <f t="shared" si="4550"/>
      </c>
      <c r="XR94" s="54">
        <f t="shared" si="4310"/>
      </c>
      <c r="XS94" s="55">
        <f t="shared" si="4550"/>
      </c>
      <c r="XT94" s="54">
        <f t="shared" si="4310"/>
      </c>
      <c r="XU94" s="55">
        <f t="shared" si="4550"/>
      </c>
      <c r="XV94" s="54">
        <f t="shared" si="4310"/>
      </c>
      <c r="XW94" s="55">
        <f t="shared" si="4550"/>
      </c>
      <c r="XX94" s="54">
        <f t="shared" si="4310"/>
      </c>
      <c r="XY94" s="55">
        <f t="shared" si="4550"/>
      </c>
      <c r="XZ94" s="54">
        <f t="shared" si="4310"/>
      </c>
      <c r="YA94" s="55">
        <f t="shared" si="4550"/>
      </c>
      <c r="YB94" s="54">
        <f t="shared" si="4310"/>
      </c>
      <c r="YC94" s="55">
        <f t="shared" si="4550"/>
      </c>
      <c r="YD94" s="54">
        <f t="shared" si="4310"/>
      </c>
      <c r="YE94" s="55">
        <f t="shared" si="4550"/>
      </c>
      <c r="YF94" s="54">
        <f t="shared" si="4310"/>
      </c>
      <c r="YG94" s="55">
        <f t="shared" si="4550"/>
      </c>
      <c r="YH94" s="54">
        <f t="shared" si="4310"/>
      </c>
      <c r="YI94" s="55">
        <f t="shared" si="4550"/>
      </c>
      <c r="YJ94" s="54">
        <f t="shared" si="4342"/>
      </c>
      <c r="YK94" s="55">
        <f t="shared" si="4550"/>
      </c>
      <c r="YL94" s="54">
        <f t="shared" si="4342"/>
      </c>
      <c r="YM94" s="55">
        <f t="shared" si="4550"/>
      </c>
      <c r="YN94" s="54">
        <f t="shared" si="4342"/>
      </c>
      <c r="YO94" s="55">
        <f t="shared" si="4550"/>
      </c>
      <c r="YP94" s="54">
        <f t="shared" si="4342"/>
      </c>
      <c r="YQ94" s="55">
        <f t="shared" si="4550"/>
      </c>
      <c r="YR94" s="54">
        <f t="shared" si="4342"/>
      </c>
      <c r="YS94" s="55">
        <f t="shared" si="4550"/>
      </c>
      <c r="YT94" s="54">
        <f t="shared" si="4342"/>
      </c>
      <c r="YU94" s="55">
        <f t="shared" si="4550"/>
      </c>
      <c r="YV94" s="54">
        <f t="shared" si="4342"/>
      </c>
      <c r="YW94" s="55">
        <f t="shared" si="4550"/>
      </c>
      <c r="YX94" s="54">
        <f t="shared" si="4342"/>
      </c>
      <c r="YY94" s="55">
        <f t="shared" si="4550"/>
      </c>
      <c r="YZ94" s="54">
        <f t="shared" si="4342"/>
      </c>
      <c r="ZA94" s="55">
        <f t="shared" si="4550"/>
      </c>
      <c r="ZB94" s="54">
        <f t="shared" si="4342"/>
      </c>
      <c r="ZC94" s="55">
        <f t="shared" si="4550"/>
      </c>
      <c r="ZD94" s="54">
        <f t="shared" si="4342"/>
      </c>
      <c r="ZE94" s="55">
        <f t="shared" si="4550"/>
      </c>
      <c r="ZF94" s="54">
        <f t="shared" si="4342"/>
      </c>
      <c r="ZG94" s="55">
        <f t="shared" si="4550"/>
      </c>
      <c r="ZH94" s="54">
        <f t="shared" si="4342"/>
      </c>
      <c r="ZI94" s="55">
        <f t="shared" si="4546"/>
      </c>
      <c r="ZJ94" s="54">
        <f t="shared" si="4342"/>
      </c>
      <c r="ZK94" s="55">
        <f t="shared" si="4546"/>
      </c>
      <c r="ZL94" s="54">
        <f t="shared" si="4342"/>
      </c>
      <c r="ZM94" s="55">
        <f t="shared" si="4546"/>
      </c>
      <c r="ZN94" s="54">
        <f t="shared" si="4342"/>
      </c>
      <c r="ZO94" s="55">
        <f t="shared" si="4546"/>
      </c>
      <c r="ZP94" s="54">
        <f t="shared" si="4342"/>
      </c>
      <c r="ZQ94" s="55">
        <f t="shared" si="4546"/>
      </c>
      <c r="ZR94" s="54">
        <f t="shared" si="4342"/>
      </c>
      <c r="ZS94" s="55">
        <f t="shared" si="4355"/>
      </c>
      <c r="ZT94" s="54">
        <f t="shared" si="4342"/>
      </c>
      <c r="ZU94" s="55">
        <f t="shared" si="4355"/>
      </c>
      <c r="ZV94" s="54">
        <f t="shared" si="4342"/>
      </c>
      <c r="ZW94" s="55">
        <f t="shared" si="4355"/>
      </c>
      <c r="ZX94" s="54">
        <f t="shared" si="4342"/>
      </c>
      <c r="ZY94" s="55">
        <f t="shared" si="4355"/>
      </c>
      <c r="ZZ94" s="54">
        <f t="shared" si="4342"/>
      </c>
      <c r="AAA94" s="55">
        <f t="shared" si="4355"/>
      </c>
      <c r="AAB94" s="54">
        <f t="shared" si="4342"/>
      </c>
      <c r="AAC94" s="55">
        <f t="shared" si="4355"/>
      </c>
      <c r="AAD94" s="54">
        <f t="shared" si="4342"/>
      </c>
      <c r="AAE94" s="55">
        <f t="shared" si="4355"/>
      </c>
      <c r="AAF94" s="54">
        <f t="shared" si="4342"/>
      </c>
      <c r="AAG94" s="55">
        <f t="shared" si="4355"/>
      </c>
      <c r="AAH94" s="54">
        <f t="shared" si="4342"/>
      </c>
      <c r="AAI94" s="55">
        <f t="shared" si="4355"/>
      </c>
      <c r="AAJ94" s="54">
        <f t="shared" si="4342"/>
      </c>
      <c r="AAK94" s="55">
        <f t="shared" si="4355"/>
      </c>
      <c r="AAL94" s="54">
        <f t="shared" si="4342"/>
      </c>
      <c r="AAM94" s="55">
        <f t="shared" si="4355"/>
      </c>
      <c r="AAN94" s="54">
        <f t="shared" si="4342"/>
      </c>
      <c r="AAO94" s="55">
        <f t="shared" si="4355"/>
      </c>
      <c r="AAP94" s="54">
        <f t="shared" si="4342"/>
      </c>
      <c r="AAQ94" s="55">
        <f t="shared" si="4355"/>
      </c>
      <c r="AAR94" s="54">
        <f t="shared" si="4342"/>
      </c>
      <c r="AAS94" s="55">
        <f t="shared" si="4355"/>
      </c>
      <c r="AAT94" s="54">
        <f t="shared" si="4342"/>
      </c>
      <c r="AAU94" s="55">
        <f t="shared" si="4355"/>
      </c>
      <c r="AAV94" s="54">
        <f t="shared" si="4375"/>
      </c>
      <c r="AAW94" s="55">
        <f t="shared" si="4355"/>
      </c>
      <c r="AAX94" s="54">
        <f t="shared" si="4375"/>
      </c>
      <c r="AAY94" s="55">
        <f t="shared" si="4355"/>
      </c>
      <c r="AAZ94" s="54">
        <f t="shared" si="4375"/>
      </c>
      <c r="ABA94" s="55">
        <f t="shared" si="4355"/>
      </c>
      <c r="ABB94" s="54">
        <f t="shared" si="4375"/>
      </c>
      <c r="ABC94" s="55">
        <f t="shared" si="4355"/>
      </c>
      <c r="ABD94" s="54">
        <f t="shared" si="4375"/>
      </c>
      <c r="ABE94" s="55">
        <f t="shared" si="4355"/>
      </c>
      <c r="ABF94" s="54">
        <f t="shared" si="4375"/>
      </c>
      <c r="ABG94" s="55">
        <f t="shared" si="4355"/>
      </c>
      <c r="ABH94" s="54">
        <f t="shared" si="4375"/>
      </c>
      <c r="ABI94" s="55">
        <f t="shared" si="4355"/>
      </c>
      <c r="ABJ94" s="54">
        <f t="shared" si="4375"/>
      </c>
      <c r="ABK94" s="55">
        <f t="shared" si="4355"/>
      </c>
      <c r="ABL94" s="54">
        <f t="shared" si="4375"/>
      </c>
      <c r="ABM94" s="55">
        <f t="shared" si="4355"/>
      </c>
      <c r="ABN94" s="54">
        <f t="shared" si="4375"/>
      </c>
      <c r="ABO94" s="55">
        <f t="shared" si="4355"/>
      </c>
      <c r="ABP94" s="54">
        <f t="shared" si="4375"/>
      </c>
      <c r="ABQ94" s="55">
        <f t="shared" si="4355"/>
      </c>
      <c r="ABR94" s="54">
        <f t="shared" si="4375"/>
      </c>
      <c r="ABS94" s="55">
        <f t="shared" si="4355"/>
      </c>
      <c r="ABT94" s="54">
        <f t="shared" si="4375"/>
      </c>
      <c r="ABU94" s="55">
        <f t="shared" si="3093"/>
      </c>
      <c r="ABV94" s="54">
        <f t="shared" si="4375"/>
      </c>
      <c r="ABW94" s="55">
        <f t="shared" si="3093"/>
      </c>
      <c r="ABX94" s="54">
        <f t="shared" si="4375"/>
      </c>
      <c r="ABY94" s="55">
        <f t="shared" si="3093"/>
      </c>
      <c r="ABZ94" s="54">
        <f t="shared" si="4375"/>
      </c>
      <c r="ACA94" s="55">
        <f t="shared" si="3093"/>
      </c>
      <c r="ACB94" s="54">
        <f t="shared" si="4375"/>
      </c>
      <c r="ACC94" s="55">
        <f t="shared" si="3093"/>
      </c>
      <c r="ACD94" s="54">
        <f t="shared" si="4375"/>
      </c>
      <c r="ACE94" s="55">
        <f t="shared" ref="ACE94:ADG94" si="4554">IFERROR(
    IF(
        LEFT(VLOOKUP($B94,ACD$4:ACE$71,2,FALSE),1)="0",
        "",
        IF(
            LEFT(VLOOKUP($B94,ACD$4:ACE$71,2,FALSE),1)="講",
            "講習",
            IF(
                LEFT(VLOOKUP($B94,ACD$4:ACE$71,2,FALSE),1)="追",
                "追加",
                "通常"
            )
        )
    ),
    ""
)</f>
      </c>
      <c r="ACF94" s="54">
        <f t="shared" si="4375"/>
      </c>
      <c r="ACG94" s="55">
        <f t="shared" si="4554"/>
      </c>
      <c r="ACH94" s="54">
        <f t="shared" si="4375"/>
      </c>
      <c r="ACI94" s="55">
        <f t="shared" si="4554"/>
      </c>
      <c r="ACJ94" s="54">
        <f t="shared" si="4375"/>
      </c>
      <c r="ACK94" s="55">
        <f t="shared" si="4554"/>
      </c>
      <c r="ACL94" s="54">
        <f t="shared" si="4375"/>
      </c>
      <c r="ACM94" s="55">
        <f t="shared" si="4554"/>
      </c>
      <c r="ACN94" s="54">
        <f t="shared" si="4375"/>
      </c>
      <c r="ACO94" s="55">
        <f t="shared" si="4554"/>
      </c>
      <c r="ACP94" s="54">
        <f t="shared" si="4375"/>
      </c>
      <c r="ACQ94" s="55">
        <f t="shared" si="4554"/>
      </c>
      <c r="ACR94" s="54">
        <f t="shared" si="4375"/>
      </c>
      <c r="ACS94" s="55">
        <f t="shared" si="4554"/>
      </c>
      <c r="ACT94" s="54">
        <f t="shared" si="4375"/>
      </c>
      <c r="ACU94" s="55">
        <f t="shared" si="4554"/>
      </c>
      <c r="ACV94" s="54">
        <f t="shared" si="4375"/>
      </c>
      <c r="ACW94" s="55">
        <f t="shared" si="4554"/>
      </c>
      <c r="ACX94" s="54">
        <f t="shared" si="4375"/>
      </c>
      <c r="ACY94" s="55">
        <f t="shared" si="4554"/>
      </c>
      <c r="ACZ94" s="54">
        <f t="shared" si="4375"/>
      </c>
      <c r="ADA94" s="55">
        <f t="shared" si="4554"/>
      </c>
      <c r="ADB94" s="54">
        <f t="shared" si="4375"/>
      </c>
      <c r="ADC94" s="55">
        <f t="shared" si="4554"/>
      </c>
      <c r="ADD94" s="54">
        <f t="shared" si="4375"/>
      </c>
      <c r="ADE94" s="55">
        <f t="shared" si="4554"/>
      </c>
      <c r="ADF94" s="54">
        <f t="shared" si="4375"/>
      </c>
      <c r="ADG94" s="55">
        <f t="shared" si="4554"/>
      </c>
    </row>
    <row r="95" spans="1:787" ht="20.25" hidden="1" customHeight="1">
      <c r="A95" s="112">
        <v>23</v>
      </c>
      <c r="B95" s="115">
        <f>学年と名前を結合するシート!D24</f>
      </c>
      <c r="C95" s="113"/>
      <c r="D95" s="54">
        <f t="shared" si="533"/>
      </c>
      <c r="E95" s="55">
        <f t="shared" si="534"/>
      </c>
      <c r="F95" s="54">
        <f t="shared" si="4551"/>
      </c>
      <c r="G95" s="55">
        <f t="shared" si="4407"/>
      </c>
      <c r="H95" s="54">
        <f t="shared" si="4551"/>
      </c>
      <c r="I95" s="55">
        <f t="shared" si="4408"/>
      </c>
      <c r="J95" s="54">
        <f t="shared" si="4551"/>
      </c>
      <c r="K95" s="55">
        <f t="shared" si="4409"/>
      </c>
      <c r="L95" s="54">
        <f t="shared" si="4551"/>
      </c>
      <c r="M95" s="55">
        <f t="shared" si="4410"/>
      </c>
      <c r="N95" s="54">
        <f t="shared" si="4551"/>
      </c>
      <c r="O95" s="55">
        <f t="shared" si="4411"/>
      </c>
      <c r="P95" s="54">
        <f t="shared" si="4551"/>
      </c>
      <c r="Q95" s="55">
        <f t="shared" si="4412"/>
      </c>
      <c r="R95" s="54">
        <f t="shared" si="4551"/>
      </c>
      <c r="S95" s="55">
        <f t="shared" si="4413"/>
      </c>
      <c r="T95" s="54">
        <f t="shared" si="4551"/>
      </c>
      <c r="U95" s="55">
        <f t="shared" si="4414"/>
      </c>
      <c r="V95" s="54">
        <f t="shared" si="4551"/>
      </c>
      <c r="W95" s="55">
        <f t="shared" si="4415"/>
      </c>
      <c r="X95" s="54">
        <f t="shared" si="4551"/>
      </c>
      <c r="Y95" s="55">
        <f t="shared" si="4416"/>
      </c>
      <c r="Z95" s="54">
        <f t="shared" si="4551"/>
      </c>
      <c r="AA95" s="55">
        <f t="shared" si="4417"/>
      </c>
      <c r="AB95" s="54">
        <f t="shared" si="4551"/>
      </c>
      <c r="AC95" s="55">
        <f t="shared" si="4418"/>
      </c>
      <c r="AD95" s="54">
        <f t="shared" si="4551"/>
      </c>
      <c r="AE95" s="55">
        <f t="shared" si="4419"/>
      </c>
      <c r="AF95" s="54">
        <f t="shared" si="4551"/>
      </c>
      <c r="AG95" s="55">
        <f t="shared" si="4420"/>
      </c>
      <c r="AH95" s="54">
        <f t="shared" si="4551"/>
      </c>
      <c r="AI95" s="55">
        <f t="shared" si="4421"/>
      </c>
      <c r="AJ95" s="54">
        <f t="shared" si="4551"/>
      </c>
      <c r="AK95" s="55">
        <f t="shared" si="4422"/>
      </c>
      <c r="AL95" s="54">
        <f t="shared" si="4551"/>
      </c>
      <c r="AM95" s="55">
        <f t="shared" si="4423"/>
      </c>
      <c r="AN95" s="54">
        <f t="shared" si="4551"/>
      </c>
      <c r="AO95" s="55">
        <f t="shared" si="4424"/>
      </c>
      <c r="AP95" s="54">
        <f t="shared" si="4551"/>
      </c>
      <c r="AQ95" s="55">
        <f t="shared" si="4425"/>
      </c>
      <c r="AR95" s="54">
        <f t="shared" si="4551"/>
      </c>
      <c r="AS95" s="55">
        <f t="shared" si="4426"/>
      </c>
      <c r="AT95" s="54">
        <f t="shared" si="4551"/>
      </c>
      <c r="AU95" s="55">
        <f t="shared" si="4427"/>
      </c>
      <c r="AV95" s="54">
        <f t="shared" si="4551"/>
      </c>
      <c r="AW95" s="55">
        <f t="shared" si="4428"/>
      </c>
      <c r="AX95" s="54">
        <f t="shared" si="4551"/>
      </c>
      <c r="AY95" s="55">
        <f t="shared" si="4429"/>
      </c>
      <c r="AZ95" s="54">
        <f t="shared" si="4551"/>
      </c>
      <c r="BA95" s="55">
        <f t="shared" si="4430"/>
      </c>
      <c r="BB95" s="54">
        <f t="shared" si="4551"/>
      </c>
      <c r="BC95" s="55">
        <f t="shared" si="4431"/>
      </c>
      <c r="BD95" s="54">
        <f t="shared" si="4551"/>
      </c>
      <c r="BE95" s="55">
        <f t="shared" si="4432"/>
      </c>
      <c r="BF95" s="54">
        <f t="shared" si="4551"/>
      </c>
      <c r="BG95" s="55">
        <f t="shared" si="4433"/>
      </c>
      <c r="BH95" s="54">
        <f t="shared" si="4551"/>
      </c>
      <c r="BI95" s="55">
        <f t="shared" si="4434"/>
      </c>
      <c r="BJ95" s="54">
        <f t="shared" si="4551"/>
      </c>
      <c r="BK95" s="55">
        <f t="shared" si="4435"/>
      </c>
      <c r="BL95" s="54">
        <f t="shared" si="4551"/>
      </c>
      <c r="BM95" s="55">
        <f t="shared" si="4436"/>
      </c>
      <c r="BN95" s="54">
        <f t="shared" si="4551"/>
      </c>
      <c r="BO95" s="55">
        <f t="shared" si="4437"/>
      </c>
      <c r="BP95" s="54">
        <f t="shared" si="4551"/>
      </c>
      <c r="BQ95" s="55">
        <f t="shared" si="4438"/>
      </c>
      <c r="BR95" s="54">
        <f t="shared" si="4547"/>
      </c>
      <c r="BS95" s="55">
        <f t="shared" si="4439"/>
      </c>
      <c r="BT95" s="54">
        <f t="shared" si="4547"/>
      </c>
      <c r="BU95" s="55">
        <f t="shared" si="4440"/>
      </c>
      <c r="BV95" s="54">
        <f t="shared" si="4547"/>
      </c>
      <c r="BW95" s="55">
        <f t="shared" si="4441"/>
      </c>
      <c r="BX95" s="54">
        <f t="shared" si="4547"/>
      </c>
      <c r="BY95" s="55">
        <f t="shared" si="4442"/>
      </c>
      <c r="BZ95" s="54">
        <f t="shared" si="4547"/>
      </c>
      <c r="CA95" s="55">
        <f t="shared" si="4443"/>
      </c>
      <c r="CB95" s="54">
        <f t="shared" si="4547"/>
      </c>
      <c r="CC95" s="55">
        <f t="shared" si="4444"/>
      </c>
      <c r="CD95" s="54">
        <f t="shared" si="4547"/>
      </c>
      <c r="CE95" s="55">
        <f t="shared" si="4445"/>
      </c>
      <c r="CF95" s="54">
        <f t="shared" si="4547"/>
      </c>
      <c r="CG95" s="55">
        <f t="shared" si="4446"/>
      </c>
      <c r="CH95" s="54">
        <f t="shared" si="4547"/>
      </c>
      <c r="CI95" s="55">
        <f t="shared" si="4447"/>
      </c>
      <c r="CJ95" s="54">
        <f t="shared" si="4547"/>
      </c>
      <c r="CK95" s="55">
        <f t="shared" si="4448"/>
      </c>
      <c r="CL95" s="54">
        <f t="shared" si="4547"/>
      </c>
      <c r="CM95" s="55">
        <f t="shared" si="4449"/>
      </c>
      <c r="CN95" s="54">
        <f t="shared" si="4547"/>
      </c>
      <c r="CO95" s="55">
        <f t="shared" si="4450"/>
      </c>
      <c r="CP95" s="54">
        <f t="shared" si="4547"/>
      </c>
      <c r="CQ95" s="55">
        <f t="shared" si="4451"/>
      </c>
      <c r="CR95" s="54">
        <f t="shared" si="4547"/>
      </c>
      <c r="CS95" s="55">
        <f t="shared" si="4452"/>
      </c>
      <c r="CT95" s="54">
        <f t="shared" si="4547"/>
      </c>
      <c r="CU95" s="55">
        <f t="shared" si="4453"/>
      </c>
      <c r="CV95" s="54">
        <f t="shared" si="4547"/>
      </c>
      <c r="CW95" s="55">
        <f t="shared" si="4454"/>
      </c>
      <c r="CX95" s="54">
        <f t="shared" si="4547"/>
      </c>
      <c r="CY95" s="55">
        <f t="shared" si="4455"/>
      </c>
      <c r="CZ95" s="54">
        <f t="shared" si="4547"/>
      </c>
      <c r="DA95" s="55">
        <f t="shared" si="4456"/>
      </c>
      <c r="DB95" s="54">
        <f t="shared" si="4547"/>
      </c>
      <c r="DC95" s="55">
        <f t="shared" si="4457"/>
      </c>
      <c r="DD95" s="54">
        <f t="shared" si="4547"/>
      </c>
      <c r="DE95" s="55">
        <f t="shared" si="4458"/>
      </c>
      <c r="DF95" s="54">
        <f t="shared" si="4547"/>
      </c>
      <c r="DG95" s="55">
        <f t="shared" si="4459"/>
      </c>
      <c r="DH95" s="54">
        <f t="shared" si="4547"/>
      </c>
      <c r="DI95" s="55">
        <f t="shared" si="4460"/>
      </c>
      <c r="DJ95" s="54">
        <f t="shared" si="4547"/>
      </c>
      <c r="DK95" s="55">
        <f t="shared" si="4461"/>
      </c>
      <c r="DL95" s="54">
        <f t="shared" si="4547"/>
      </c>
      <c r="DM95" s="55">
        <f t="shared" si="4462"/>
      </c>
      <c r="DN95" s="54">
        <f t="shared" si="4547"/>
      </c>
      <c r="DO95" s="55">
        <f t="shared" si="4463"/>
      </c>
      <c r="DP95" s="54">
        <f t="shared" si="4547"/>
      </c>
      <c r="DQ95" s="55">
        <f t="shared" si="4464"/>
      </c>
      <c r="DR95" s="54">
        <f t="shared" si="4547"/>
      </c>
      <c r="DS95" s="55">
        <f t="shared" si="4465"/>
      </c>
      <c r="DT95" s="54">
        <f t="shared" si="4547"/>
      </c>
      <c r="DU95" s="55">
        <f t="shared" si="4466"/>
      </c>
      <c r="DV95" s="54">
        <f t="shared" si="4547"/>
      </c>
      <c r="DW95" s="55">
        <f t="shared" si="4467"/>
      </c>
      <c r="DX95" s="54">
        <f t="shared" si="4547"/>
      </c>
      <c r="DY95" s="55">
        <f t="shared" si="4468"/>
      </c>
      <c r="DZ95" s="54">
        <f t="shared" si="4547"/>
      </c>
      <c r="EA95" s="55">
        <f t="shared" si="4469"/>
      </c>
      <c r="EB95" s="54">
        <f t="shared" si="4470"/>
      </c>
      <c r="EC95" s="55">
        <f t="shared" si="4471"/>
      </c>
      <c r="ED95" s="54">
        <f t="shared" si="4470"/>
      </c>
      <c r="EE95" s="55">
        <f t="shared" si="4472"/>
      </c>
      <c r="EF95" s="54">
        <f t="shared" si="4470"/>
      </c>
      <c r="EG95" s="55">
        <f t="shared" si="4473"/>
      </c>
      <c r="EH95" s="54">
        <f t="shared" si="4470"/>
      </c>
      <c r="EI95" s="55">
        <f t="shared" si="4474"/>
      </c>
      <c r="EJ95" s="54">
        <f t="shared" si="4470"/>
      </c>
      <c r="EK95" s="55">
        <f t="shared" si="4475"/>
      </c>
      <c r="EL95" s="54">
        <f t="shared" si="4470"/>
      </c>
      <c r="EM95" s="55">
        <f t="shared" si="4476"/>
      </c>
      <c r="EN95" s="54">
        <f t="shared" si="4470"/>
      </c>
      <c r="EO95" s="55">
        <f t="shared" si="4477"/>
      </c>
      <c r="EP95" s="54">
        <f t="shared" si="4470"/>
      </c>
      <c r="EQ95" s="55">
        <f t="shared" si="4478"/>
      </c>
      <c r="ER95" s="54">
        <f t="shared" si="4470"/>
      </c>
      <c r="ES95" s="55">
        <f t="shared" si="4479"/>
      </c>
      <c r="ET95" s="54">
        <f t="shared" si="4470"/>
      </c>
      <c r="EU95" s="55">
        <f t="shared" si="4480"/>
      </c>
      <c r="EV95" s="54">
        <f t="shared" si="4470"/>
      </c>
      <c r="EW95" s="55">
        <f t="shared" si="4481"/>
      </c>
      <c r="EX95" s="54">
        <f t="shared" si="4470"/>
      </c>
      <c r="EY95" s="55">
        <f t="shared" si="4482"/>
      </c>
      <c r="EZ95" s="54">
        <f t="shared" si="4470"/>
      </c>
      <c r="FA95" s="55">
        <f t="shared" si="4483"/>
      </c>
      <c r="FB95" s="54">
        <f t="shared" si="4470"/>
      </c>
      <c r="FC95" s="55">
        <f t="shared" si="4484"/>
      </c>
      <c r="FD95" s="54">
        <f t="shared" si="4470"/>
      </c>
      <c r="FE95" s="55">
        <f t="shared" si="4485"/>
      </c>
      <c r="FF95" s="54">
        <f t="shared" si="4470"/>
      </c>
      <c r="FG95" s="55">
        <f t="shared" si="4486"/>
      </c>
      <c r="FH95" s="54">
        <f t="shared" si="4470"/>
      </c>
      <c r="FI95" s="55">
        <f t="shared" si="4487"/>
      </c>
      <c r="FJ95" s="54">
        <f t="shared" si="4470"/>
      </c>
      <c r="FK95" s="55">
        <f t="shared" si="4488"/>
      </c>
      <c r="FL95" s="54">
        <f t="shared" si="4470"/>
      </c>
      <c r="FM95" s="55">
        <f t="shared" si="4489"/>
      </c>
      <c r="FN95" s="54">
        <f t="shared" si="4470"/>
      </c>
      <c r="FO95" s="55">
        <f t="shared" si="4490"/>
      </c>
      <c r="FP95" s="54">
        <f t="shared" si="4470"/>
      </c>
      <c r="FQ95" s="55">
        <f t="shared" si="4491"/>
      </c>
      <c r="FR95" s="54">
        <f t="shared" si="4470"/>
      </c>
      <c r="FS95" s="55">
        <f t="shared" si="4492"/>
      </c>
      <c r="FT95" s="54">
        <f t="shared" si="4470"/>
      </c>
      <c r="FU95" s="55">
        <f t="shared" si="4493"/>
      </c>
      <c r="FV95" s="54">
        <f t="shared" si="4470"/>
      </c>
      <c r="FW95" s="55">
        <f t="shared" si="4494"/>
      </c>
      <c r="FX95" s="54">
        <f t="shared" si="4470"/>
      </c>
      <c r="FY95" s="55">
        <f t="shared" si="4495"/>
      </c>
      <c r="FZ95" s="54">
        <f t="shared" si="4470"/>
      </c>
      <c r="GA95" s="55">
        <f t="shared" si="4496"/>
      </c>
      <c r="GB95" s="54">
        <f t="shared" si="4470"/>
      </c>
      <c r="GC95" s="55">
        <f t="shared" si="4497"/>
      </c>
      <c r="GD95" s="54">
        <f t="shared" si="4470"/>
      </c>
      <c r="GE95" s="55">
        <f t="shared" si="4498"/>
      </c>
      <c r="GF95" s="54">
        <f t="shared" si="4470"/>
      </c>
      <c r="GG95" s="55">
        <f t="shared" si="4499"/>
      </c>
      <c r="GH95" s="54">
        <f t="shared" si="4470"/>
      </c>
      <c r="GI95" s="55">
        <f t="shared" si="4500"/>
      </c>
      <c r="GJ95" s="54">
        <f t="shared" si="4470"/>
      </c>
      <c r="GK95" s="55">
        <f t="shared" si="4501"/>
      </c>
      <c r="GL95" s="54">
        <f t="shared" si="4470"/>
      </c>
      <c r="GM95" s="55">
        <f t="shared" si="4502"/>
      </c>
      <c r="GN95" s="54">
        <f t="shared" si="4503"/>
      </c>
      <c r="GO95" s="55">
        <f t="shared" si="4504"/>
      </c>
      <c r="GP95" s="54">
        <f t="shared" si="4503"/>
      </c>
      <c r="GQ95" s="55">
        <f t="shared" si="4505"/>
      </c>
      <c r="GR95" s="54">
        <f t="shared" si="4503"/>
      </c>
      <c r="GS95" s="55">
        <f t="shared" si="4506"/>
      </c>
      <c r="GT95" s="54">
        <f t="shared" si="4503"/>
      </c>
      <c r="GU95" s="55">
        <f t="shared" si="4507"/>
      </c>
      <c r="GV95" s="54">
        <f t="shared" si="4503"/>
      </c>
      <c r="GW95" s="55">
        <f t="shared" si="4508"/>
      </c>
      <c r="GX95" s="54">
        <f t="shared" si="4503"/>
      </c>
      <c r="GY95" s="55">
        <f t="shared" si="4509"/>
      </c>
      <c r="GZ95" s="54">
        <f t="shared" si="4503"/>
      </c>
      <c r="HA95" s="55">
        <f t="shared" si="4510"/>
      </c>
      <c r="HB95" s="54">
        <f t="shared" si="4503"/>
      </c>
      <c r="HC95" s="55">
        <f t="shared" si="4511"/>
      </c>
      <c r="HD95" s="54">
        <f t="shared" si="4503"/>
      </c>
      <c r="HE95" s="55">
        <f t="shared" si="4512"/>
      </c>
      <c r="HF95" s="54">
        <f t="shared" si="4503"/>
      </c>
      <c r="HG95" s="55">
        <f t="shared" si="4513"/>
      </c>
      <c r="HH95" s="54">
        <f t="shared" si="4503"/>
      </c>
      <c r="HI95" s="55">
        <f t="shared" si="4514"/>
      </c>
      <c r="HJ95" s="54">
        <f t="shared" si="4503"/>
      </c>
      <c r="HK95" s="55">
        <f t="shared" si="4515"/>
      </c>
      <c r="HL95" s="54">
        <f t="shared" si="4503"/>
      </c>
      <c r="HM95" s="55">
        <f t="shared" si="4516"/>
      </c>
      <c r="HN95" s="54">
        <f t="shared" si="4503"/>
      </c>
      <c r="HO95" s="55">
        <f t="shared" si="4517"/>
      </c>
      <c r="HP95" s="54">
        <f t="shared" si="4503"/>
      </c>
      <c r="HQ95" s="55">
        <f t="shared" si="4518"/>
      </c>
      <c r="HR95" s="54">
        <f t="shared" si="4503"/>
      </c>
      <c r="HS95" s="55">
        <f t="shared" si="4519"/>
      </c>
      <c r="HT95" s="54">
        <f t="shared" si="4503"/>
      </c>
      <c r="HU95" s="55">
        <f t="shared" si="4520"/>
      </c>
      <c r="HV95" s="54">
        <f t="shared" si="4503"/>
      </c>
      <c r="HW95" s="55">
        <f t="shared" si="4521"/>
      </c>
      <c r="HX95" s="54">
        <f t="shared" si="4503"/>
      </c>
      <c r="HY95" s="55">
        <f t="shared" si="4522"/>
      </c>
      <c r="HZ95" s="54">
        <f t="shared" si="4503"/>
      </c>
      <c r="IA95" s="55">
        <f t="shared" si="4523"/>
      </c>
      <c r="IB95" s="54">
        <f t="shared" si="4503"/>
      </c>
      <c r="IC95" s="55">
        <f t="shared" si="4524"/>
      </c>
      <c r="ID95" s="54">
        <f t="shared" si="4503"/>
      </c>
      <c r="IE95" s="55">
        <f t="shared" si="4525"/>
      </c>
      <c r="IF95" s="54">
        <f t="shared" si="4503"/>
      </c>
      <c r="IG95" s="55">
        <f t="shared" si="4526"/>
      </c>
      <c r="IH95" s="54">
        <f t="shared" si="4503"/>
      </c>
      <c r="II95" s="55">
        <f t="shared" si="4527"/>
      </c>
      <c r="IJ95" s="54">
        <f t="shared" si="4503"/>
      </c>
      <c r="IK95" s="55">
        <f t="shared" si="4528"/>
      </c>
      <c r="IL95" s="54">
        <f t="shared" si="4503"/>
      </c>
      <c r="IM95" s="55">
        <f t="shared" si="4529"/>
      </c>
      <c r="IN95" s="54">
        <f t="shared" si="4503"/>
      </c>
      <c r="IO95" s="55">
        <f t="shared" si="4530"/>
      </c>
      <c r="IP95" s="54">
        <f t="shared" si="4503"/>
      </c>
      <c r="IQ95" s="55">
        <f t="shared" si="4531"/>
      </c>
      <c r="IR95" s="54">
        <f t="shared" si="4503"/>
      </c>
      <c r="IS95" s="55">
        <f t="shared" si="4532"/>
      </c>
      <c r="IT95" s="54">
        <f t="shared" si="4503"/>
      </c>
      <c r="IU95" s="55">
        <f t="shared" si="4533"/>
      </c>
      <c r="IV95" s="54">
        <f t="shared" si="4503"/>
      </c>
      <c r="IW95" s="55">
        <f t="shared" si="4534"/>
      </c>
      <c r="IX95" s="54">
        <f t="shared" si="4503"/>
      </c>
      <c r="IY95" s="55">
        <f t="shared" si="4535"/>
      </c>
      <c r="IZ95" s="54">
        <f t="shared" si="4536"/>
      </c>
      <c r="JA95" s="55">
        <f t="shared" si="4537"/>
      </c>
      <c r="JB95" s="54">
        <f t="shared" si="4536"/>
      </c>
      <c r="JC95" s="55">
        <f t="shared" si="4538"/>
      </c>
      <c r="JD95" s="54">
        <f t="shared" si="4536"/>
      </c>
      <c r="JE95" s="55">
        <f t="shared" si="4539"/>
      </c>
      <c r="JF95" s="54">
        <f t="shared" si="4536"/>
      </c>
      <c r="JG95" s="55">
        <f t="shared" si="4540"/>
      </c>
      <c r="JH95" s="54">
        <f t="shared" si="4536"/>
      </c>
      <c r="JI95" s="55">
        <f t="shared" si="4541"/>
      </c>
      <c r="JJ95" s="54">
        <f t="shared" si="4536"/>
      </c>
      <c r="JK95" s="55">
        <f t="shared" si="4542"/>
      </c>
      <c r="JL95" s="54">
        <f t="shared" si="4536"/>
      </c>
      <c r="JM95" s="55">
        <f t="shared" si="267"/>
      </c>
      <c r="JN95" s="54">
        <f t="shared" si="4548"/>
      </c>
      <c r="JO95" s="55">
        <f t="shared" si="4549"/>
      </c>
      <c r="JP95" s="54">
        <f t="shared" si="4548"/>
      </c>
      <c r="JQ95" s="55">
        <f t="shared" si="4549"/>
      </c>
      <c r="JR95" s="54">
        <f t="shared" si="4548"/>
      </c>
      <c r="JS95" s="55">
        <f t="shared" si="4549"/>
      </c>
      <c r="JT95" s="54">
        <f t="shared" si="4548"/>
      </c>
      <c r="JU95" s="55">
        <f t="shared" si="4549"/>
      </c>
      <c r="JV95" s="54">
        <f t="shared" si="4548"/>
      </c>
      <c r="JW95" s="55">
        <f t="shared" si="4549"/>
      </c>
      <c r="JX95" s="54">
        <f t="shared" si="4548"/>
      </c>
      <c r="JY95" s="55">
        <f t="shared" si="4549"/>
      </c>
      <c r="JZ95" s="54">
        <f t="shared" si="4548"/>
      </c>
      <c r="KA95" s="55">
        <f t="shared" si="4549"/>
      </c>
      <c r="KB95" s="54">
        <f t="shared" si="4548"/>
      </c>
      <c r="KC95" s="55">
        <f t="shared" si="4549"/>
      </c>
      <c r="KD95" s="54">
        <f t="shared" si="4548"/>
      </c>
      <c r="KE95" s="55">
        <f t="shared" si="4549"/>
      </c>
      <c r="KF95" s="54">
        <f t="shared" si="4548"/>
      </c>
      <c r="KG95" s="55">
        <f t="shared" si="4549"/>
      </c>
      <c r="KH95" s="54">
        <f t="shared" si="4548"/>
      </c>
      <c r="KI95" s="55">
        <f t="shared" si="4549"/>
      </c>
      <c r="KJ95" s="54">
        <f t="shared" si="4548"/>
      </c>
      <c r="KK95" s="55">
        <f t="shared" si="4549"/>
      </c>
      <c r="KL95" s="54">
        <f t="shared" si="4548"/>
      </c>
      <c r="KM95" s="55">
        <f t="shared" si="4549"/>
      </c>
      <c r="KN95" s="54">
        <f t="shared" si="4548"/>
      </c>
      <c r="KO95" s="55">
        <f t="shared" si="4549"/>
      </c>
      <c r="KP95" s="54">
        <f t="shared" si="4548"/>
      </c>
      <c r="KQ95" s="55">
        <f t="shared" si="4549"/>
      </c>
      <c r="KR95" s="54">
        <f t="shared" si="4548"/>
      </c>
      <c r="KS95" s="55">
        <f t="shared" si="4549"/>
      </c>
      <c r="KT95" s="54">
        <f t="shared" si="4548"/>
      </c>
      <c r="KU95" s="55">
        <f t="shared" si="4549"/>
      </c>
      <c r="KV95" s="54">
        <f t="shared" si="4548"/>
      </c>
      <c r="KW95" s="55">
        <f t="shared" si="4549"/>
      </c>
      <c r="KX95" s="54">
        <f t="shared" si="4548"/>
      </c>
      <c r="KY95" s="55">
        <f t="shared" si="4549"/>
      </c>
      <c r="KZ95" s="54">
        <f t="shared" si="4548"/>
      </c>
      <c r="LA95" s="55">
        <f t="shared" si="4549"/>
      </c>
      <c r="LB95" s="54">
        <f t="shared" si="4548"/>
      </c>
      <c r="LC95" s="55">
        <f t="shared" si="4549"/>
      </c>
      <c r="LD95" s="54">
        <f t="shared" si="4548"/>
      </c>
      <c r="LE95" s="55">
        <f t="shared" si="4549"/>
      </c>
      <c r="LF95" s="54">
        <f t="shared" si="4548"/>
      </c>
      <c r="LG95" s="55">
        <f t="shared" si="4549"/>
      </c>
      <c r="LH95" s="54">
        <f t="shared" si="4548"/>
      </c>
      <c r="LI95" s="55">
        <f t="shared" si="4549"/>
      </c>
      <c r="LJ95" s="54">
        <f t="shared" si="4548"/>
      </c>
      <c r="LK95" s="55">
        <f t="shared" si="4549"/>
      </c>
      <c r="LL95" s="54">
        <f t="shared" si="4548"/>
      </c>
      <c r="LM95" s="55">
        <f t="shared" si="4549"/>
      </c>
      <c r="LN95" s="54">
        <f t="shared" si="4548"/>
      </c>
      <c r="LO95" s="55">
        <f t="shared" si="4549"/>
      </c>
      <c r="LP95" s="54">
        <f t="shared" si="4548"/>
      </c>
      <c r="LQ95" s="55">
        <f t="shared" si="4549"/>
      </c>
      <c r="LR95" s="54">
        <f t="shared" si="4548"/>
      </c>
      <c r="LS95" s="55">
        <f t="shared" si="4549"/>
      </c>
      <c r="LT95" s="54">
        <f t="shared" si="4548"/>
      </c>
      <c r="LU95" s="55">
        <f t="shared" si="4549"/>
      </c>
      <c r="LV95" s="54">
        <f t="shared" si="4548"/>
      </c>
      <c r="LW95" s="55">
        <f t="shared" si="4549"/>
      </c>
      <c r="LX95" s="54">
        <f t="shared" si="4548"/>
      </c>
      <c r="LY95" s="55">
        <f t="shared" si="4549"/>
      </c>
      <c r="LZ95" s="54">
        <f t="shared" si="4148"/>
      </c>
      <c r="MA95" s="55">
        <f t="shared" si="4543"/>
      </c>
      <c r="MB95" s="54">
        <f t="shared" si="4180"/>
      </c>
      <c r="MC95" s="55">
        <f t="shared" si="4543"/>
      </c>
      <c r="MD95" s="54">
        <f t="shared" si="4180"/>
      </c>
      <c r="ME95" s="55">
        <f t="shared" si="4543"/>
      </c>
      <c r="MF95" s="54">
        <f t="shared" si="4180"/>
      </c>
      <c r="MG95" s="55">
        <f t="shared" si="4543"/>
      </c>
      <c r="MH95" s="54">
        <f t="shared" si="4180"/>
      </c>
      <c r="MI95" s="55">
        <f t="shared" si="4543"/>
      </c>
      <c r="MJ95" s="54">
        <f t="shared" si="4180"/>
      </c>
      <c r="MK95" s="55">
        <f t="shared" si="4543"/>
      </c>
      <c r="ML95" s="54">
        <f t="shared" si="4180"/>
      </c>
      <c r="MM95" s="55">
        <f t="shared" si="4543"/>
      </c>
      <c r="MN95" s="54">
        <f t="shared" si="4180"/>
      </c>
      <c r="MO95" s="55">
        <f t="shared" si="4543"/>
      </c>
      <c r="MP95" s="54">
        <f t="shared" si="4180"/>
      </c>
      <c r="MQ95" s="55">
        <f t="shared" si="4543"/>
      </c>
      <c r="MR95" s="54">
        <f t="shared" si="4180"/>
      </c>
      <c r="MS95" s="55">
        <f t="shared" si="4543"/>
      </c>
      <c r="MT95" s="54">
        <f t="shared" si="4180"/>
      </c>
      <c r="MU95" s="55">
        <f t="shared" si="4543"/>
      </c>
      <c r="MV95" s="54">
        <f t="shared" si="4180"/>
      </c>
      <c r="MW95" s="55">
        <f t="shared" si="4543"/>
      </c>
      <c r="MX95" s="54">
        <f t="shared" si="4180"/>
      </c>
      <c r="MY95" s="55">
        <f t="shared" si="4543"/>
      </c>
      <c r="MZ95" s="54">
        <f t="shared" si="4180"/>
      </c>
      <c r="NA95" s="55">
        <f t="shared" si="4543"/>
      </c>
      <c r="NB95" s="54">
        <f t="shared" si="4180"/>
      </c>
      <c r="NC95" s="55">
        <f t="shared" si="4543"/>
      </c>
      <c r="ND95" s="54">
        <f t="shared" si="4180"/>
      </c>
      <c r="NE95" s="55">
        <f t="shared" si="4543"/>
      </c>
      <c r="NF95" s="54">
        <f t="shared" si="4180"/>
      </c>
      <c r="NG95" s="55">
        <f t="shared" si="4543"/>
      </c>
      <c r="NH95" s="54">
        <f t="shared" si="4180"/>
      </c>
      <c r="NI95" s="55">
        <f t="shared" si="4543"/>
      </c>
      <c r="NJ95" s="54">
        <f t="shared" si="4180"/>
      </c>
      <c r="NK95" s="55">
        <f t="shared" si="4543"/>
      </c>
      <c r="NL95" s="54">
        <f t="shared" si="4180"/>
      </c>
      <c r="NM95" s="55">
        <f t="shared" si="4543"/>
      </c>
      <c r="NN95" s="54">
        <f t="shared" si="4180"/>
      </c>
      <c r="NO95" s="55">
        <f t="shared" si="4543"/>
      </c>
      <c r="NP95" s="54">
        <f t="shared" si="4180"/>
      </c>
      <c r="NQ95" s="55">
        <f t="shared" si="4543"/>
      </c>
      <c r="NR95" s="54">
        <f t="shared" si="4180"/>
      </c>
      <c r="NS95" s="55">
        <f t="shared" si="4543"/>
      </c>
      <c r="NT95" s="54">
        <f t="shared" si="4180"/>
      </c>
      <c r="NU95" s="55">
        <f t="shared" si="4543"/>
      </c>
      <c r="NV95" s="54">
        <f t="shared" si="4180"/>
      </c>
      <c r="NW95" s="55">
        <f t="shared" si="4543"/>
      </c>
      <c r="NX95" s="54">
        <f t="shared" si="4180"/>
      </c>
      <c r="NY95" s="55">
        <f t="shared" si="4543"/>
      </c>
      <c r="NZ95" s="54">
        <f t="shared" si="4180"/>
      </c>
      <c r="OA95" s="55">
        <f t="shared" si="4543"/>
      </c>
      <c r="OB95" s="54">
        <f t="shared" si="4180"/>
      </c>
      <c r="OC95" s="55">
        <f t="shared" si="4543"/>
      </c>
      <c r="OD95" s="54">
        <f t="shared" si="4180"/>
      </c>
      <c r="OE95" s="55">
        <f t="shared" si="4543"/>
      </c>
      <c r="OF95" s="54">
        <f t="shared" si="4180"/>
      </c>
      <c r="OG95" s="55">
        <f t="shared" si="4543"/>
      </c>
      <c r="OH95" s="54">
        <f t="shared" si="4180"/>
      </c>
      <c r="OI95" s="55">
        <f t="shared" si="4543"/>
      </c>
      <c r="OJ95" s="54">
        <f t="shared" si="4180"/>
      </c>
      <c r="OK95" s="55">
        <f t="shared" si="4544"/>
      </c>
      <c r="OL95" s="54">
        <f t="shared" si="4180"/>
      </c>
      <c r="OM95" s="55">
        <f t="shared" si="4544"/>
      </c>
      <c r="ON95" s="54">
        <f t="shared" si="4212"/>
      </c>
      <c r="OO95" s="55">
        <f t="shared" si="4544"/>
      </c>
      <c r="OP95" s="54">
        <f t="shared" si="4212"/>
      </c>
      <c r="OQ95" s="55">
        <f t="shared" si="4544"/>
      </c>
      <c r="OR95" s="54">
        <f t="shared" si="4212"/>
      </c>
      <c r="OS95" s="55">
        <f t="shared" si="4544"/>
      </c>
      <c r="OT95" s="54">
        <f t="shared" si="4212"/>
      </c>
      <c r="OU95" s="55">
        <f t="shared" si="4544"/>
      </c>
      <c r="OV95" s="54">
        <f t="shared" si="4212"/>
      </c>
      <c r="OW95" s="55">
        <f t="shared" si="4544"/>
      </c>
      <c r="OX95" s="54">
        <f t="shared" si="4212"/>
      </c>
      <c r="OY95" s="55">
        <f t="shared" si="4544"/>
      </c>
      <c r="OZ95" s="54">
        <f t="shared" si="4212"/>
      </c>
      <c r="PA95" s="55">
        <f t="shared" si="4544"/>
      </c>
      <c r="PB95" s="54">
        <f t="shared" si="4212"/>
      </c>
      <c r="PC95" s="55">
        <f t="shared" si="4544"/>
      </c>
      <c r="PD95" s="54">
        <f t="shared" si="4212"/>
      </c>
      <c r="PE95" s="55">
        <f t="shared" si="4544"/>
      </c>
      <c r="PF95" s="54">
        <f t="shared" si="4212"/>
      </c>
      <c r="PG95" s="55">
        <f t="shared" si="4544"/>
      </c>
      <c r="PH95" s="54">
        <f t="shared" si="4212"/>
      </c>
      <c r="PI95" s="55">
        <f t="shared" si="4544"/>
      </c>
      <c r="PJ95" s="54">
        <f t="shared" si="4212"/>
      </c>
      <c r="PK95" s="55">
        <f t="shared" si="4544"/>
      </c>
      <c r="PL95" s="54">
        <f t="shared" si="4212"/>
      </c>
      <c r="PM95" s="55">
        <f t="shared" si="4544"/>
      </c>
      <c r="PN95" s="54">
        <f t="shared" si="4212"/>
      </c>
      <c r="PO95" s="55">
        <f t="shared" si="4544"/>
      </c>
      <c r="PP95" s="54">
        <f t="shared" si="4212"/>
      </c>
      <c r="PQ95" s="55">
        <f t="shared" si="4544"/>
      </c>
      <c r="PR95" s="54">
        <f t="shared" si="4212"/>
      </c>
      <c r="PS95" s="55">
        <f t="shared" si="4544"/>
      </c>
      <c r="PT95" s="54">
        <f t="shared" si="4212"/>
      </c>
      <c r="PU95" s="55">
        <f t="shared" si="4544"/>
      </c>
      <c r="PV95" s="54">
        <f t="shared" si="4212"/>
      </c>
      <c r="PW95" s="55">
        <f t="shared" si="4544"/>
      </c>
      <c r="PX95" s="54">
        <f t="shared" si="4212"/>
      </c>
      <c r="PY95" s="55">
        <f t="shared" si="4544"/>
      </c>
      <c r="PZ95" s="54">
        <f t="shared" si="4212"/>
      </c>
      <c r="QA95" s="55">
        <f t="shared" si="4544"/>
      </c>
      <c r="QB95" s="54">
        <f t="shared" si="4212"/>
      </c>
      <c r="QC95" s="55">
        <f t="shared" si="4544"/>
      </c>
      <c r="QD95" s="54">
        <f t="shared" si="4212"/>
      </c>
      <c r="QE95" s="55">
        <f t="shared" si="4544"/>
      </c>
      <c r="QF95" s="54">
        <f t="shared" si="4212"/>
      </c>
      <c r="QG95" s="55">
        <f t="shared" si="4544"/>
      </c>
      <c r="QH95" s="54">
        <f t="shared" si="4212"/>
      </c>
      <c r="QI95" s="55">
        <f t="shared" si="4544"/>
      </c>
      <c r="QJ95" s="54">
        <f t="shared" si="4212"/>
      </c>
      <c r="QK95" s="55">
        <f t="shared" si="4544"/>
      </c>
      <c r="QL95" s="54">
        <f t="shared" si="4212"/>
      </c>
      <c r="QM95" s="55">
        <f t="shared" si="4544"/>
      </c>
      <c r="QN95" s="54">
        <f t="shared" si="4212"/>
      </c>
      <c r="QO95" s="55">
        <f t="shared" si="4544"/>
      </c>
      <c r="QP95" s="54">
        <f t="shared" si="4212"/>
      </c>
      <c r="QQ95" s="55">
        <f t="shared" si="4544"/>
      </c>
      <c r="QR95" s="54">
        <f t="shared" si="4212"/>
      </c>
      <c r="QS95" s="55">
        <f t="shared" si="4544"/>
      </c>
      <c r="QT95" s="54">
        <f t="shared" si="4212"/>
      </c>
      <c r="QU95" s="55">
        <f t="shared" si="4544"/>
      </c>
      <c r="QV95" s="54">
        <f t="shared" si="4212"/>
      </c>
      <c r="QW95" s="55">
        <f t="shared" si="4242"/>
      </c>
      <c r="QX95" s="54">
        <f t="shared" si="4212"/>
      </c>
      <c r="QY95" s="55">
        <f t="shared" si="4242"/>
      </c>
      <c r="QZ95" s="54">
        <f t="shared" si="4245"/>
      </c>
      <c r="RA95" s="55">
        <f t="shared" si="4242"/>
      </c>
      <c r="RB95" s="54">
        <f t="shared" si="4245"/>
      </c>
      <c r="RC95" s="55">
        <f t="shared" si="4242"/>
      </c>
      <c r="RD95" s="54">
        <f t="shared" si="4245"/>
      </c>
      <c r="RE95" s="55">
        <f t="shared" si="4242"/>
      </c>
      <c r="RF95" s="54">
        <f t="shared" si="4245"/>
      </c>
      <c r="RG95" s="55">
        <f t="shared" si="4242"/>
      </c>
      <c r="RH95" s="54">
        <f t="shared" si="4245"/>
      </c>
      <c r="RI95" s="55">
        <f t="shared" si="4242"/>
      </c>
      <c r="RJ95" s="54">
        <f t="shared" si="4245"/>
      </c>
      <c r="RK95" s="55">
        <f t="shared" si="4242"/>
      </c>
      <c r="RL95" s="54">
        <f t="shared" si="4245"/>
      </c>
      <c r="RM95" s="55">
        <f t="shared" si="4242"/>
      </c>
      <c r="RN95" s="54">
        <f t="shared" si="4245"/>
      </c>
      <c r="RO95" s="55">
        <f t="shared" si="4242"/>
      </c>
      <c r="RP95" s="54">
        <f t="shared" si="4245"/>
      </c>
      <c r="RQ95" s="55">
        <f t="shared" si="4242"/>
      </c>
      <c r="RR95" s="54">
        <f t="shared" si="4245"/>
      </c>
      <c r="RS95" s="55">
        <f t="shared" si="4242"/>
      </c>
      <c r="RT95" s="54">
        <f t="shared" si="4245"/>
      </c>
      <c r="RU95" s="55">
        <f t="shared" si="4242"/>
      </c>
      <c r="RV95" s="54">
        <f t="shared" si="4245"/>
      </c>
      <c r="RW95" s="55">
        <f t="shared" si="4242"/>
      </c>
      <c r="RX95" s="54">
        <f t="shared" si="4245"/>
      </c>
      <c r="RY95" s="55">
        <f t="shared" si="4242"/>
      </c>
      <c r="RZ95" s="54">
        <f t="shared" si="4245"/>
      </c>
      <c r="SA95" s="55">
        <f t="shared" si="4242"/>
      </c>
      <c r="SB95" s="54">
        <f t="shared" si="4245"/>
      </c>
      <c r="SC95" s="55">
        <f t="shared" si="4242"/>
      </c>
      <c r="SD95" s="54">
        <f t="shared" si="4245"/>
      </c>
      <c r="SE95" s="55">
        <f t="shared" si="4242"/>
      </c>
      <c r="SF95" s="54">
        <f t="shared" si="4245"/>
      </c>
      <c r="SG95" s="55">
        <f t="shared" si="4242"/>
      </c>
      <c r="SH95" s="54">
        <f t="shared" si="4245"/>
      </c>
      <c r="SI95" s="55">
        <f t="shared" si="4242"/>
      </c>
      <c r="SJ95" s="54">
        <f t="shared" si="4245"/>
      </c>
      <c r="SK95" s="55">
        <f t="shared" si="4242"/>
      </c>
      <c r="SL95" s="54">
        <f t="shared" si="4245"/>
      </c>
      <c r="SM95" s="55">
        <f t="shared" si="4242"/>
      </c>
      <c r="SN95" s="54">
        <f t="shared" si="4245"/>
      </c>
      <c r="SO95" s="55">
        <f t="shared" si="4242"/>
      </c>
      <c r="SP95" s="54">
        <f t="shared" si="4245"/>
      </c>
      <c r="SQ95" s="55">
        <f t="shared" si="4242"/>
      </c>
      <c r="SR95" s="54">
        <f t="shared" si="4245"/>
      </c>
      <c r="SS95" s="55">
        <f t="shared" si="4242"/>
      </c>
      <c r="ST95" s="54">
        <f t="shared" si="4245"/>
      </c>
      <c r="SU95" s="55">
        <f t="shared" si="4242"/>
      </c>
      <c r="SV95" s="54">
        <f t="shared" si="4245"/>
      </c>
      <c r="SW95" s="55">
        <f t="shared" si="4242"/>
      </c>
      <c r="SX95" s="54">
        <f t="shared" si="4245"/>
      </c>
      <c r="SY95" s="55">
        <f t="shared" si="4242"/>
      </c>
      <c r="SZ95" s="54">
        <f t="shared" si="4245"/>
      </c>
      <c r="TA95" s="55">
        <f t="shared" si="4242"/>
      </c>
      <c r="TB95" s="54">
        <f t="shared" si="4245"/>
      </c>
      <c r="TC95" s="55">
        <f t="shared" si="4242"/>
      </c>
      <c r="TD95" s="54">
        <f t="shared" si="4245"/>
      </c>
      <c r="TE95" s="55">
        <f t="shared" si="4242"/>
      </c>
      <c r="TF95" s="54">
        <f t="shared" si="4245"/>
      </c>
      <c r="TG95" s="55">
        <f t="shared" si="4553"/>
      </c>
      <c r="TH95" s="54">
        <f t="shared" si="4245"/>
      </c>
      <c r="TI95" s="55">
        <f t="shared" si="4553"/>
      </c>
      <c r="TJ95" s="54">
        <f t="shared" si="4245"/>
      </c>
      <c r="TK95" s="55">
        <f t="shared" si="4553"/>
      </c>
      <c r="TL95" s="54">
        <f t="shared" si="4277"/>
      </c>
      <c r="TM95" s="55">
        <f t="shared" si="4553"/>
      </c>
      <c r="TN95" s="54">
        <f t="shared" si="4277"/>
      </c>
      <c r="TO95" s="55">
        <f t="shared" si="4553"/>
      </c>
      <c r="TP95" s="54">
        <f t="shared" si="4277"/>
      </c>
      <c r="TQ95" s="55">
        <f t="shared" si="4553"/>
      </c>
      <c r="TR95" s="54">
        <f t="shared" si="4277"/>
      </c>
      <c r="TS95" s="55">
        <f t="shared" si="4553"/>
      </c>
      <c r="TT95" s="54">
        <f t="shared" si="4277"/>
      </c>
      <c r="TU95" s="55">
        <f t="shared" si="4553"/>
      </c>
      <c r="TV95" s="54">
        <f t="shared" si="4277"/>
      </c>
      <c r="TW95" s="55">
        <f t="shared" si="4553"/>
      </c>
      <c r="TX95" s="54">
        <f t="shared" si="4277"/>
      </c>
      <c r="TY95" s="55">
        <f t="shared" si="4553"/>
      </c>
      <c r="TZ95" s="54">
        <f t="shared" si="4277"/>
      </c>
      <c r="UA95" s="55">
        <f t="shared" si="4553"/>
      </c>
      <c r="UB95" s="54">
        <f t="shared" si="4277"/>
      </c>
      <c r="UC95" s="55">
        <f t="shared" si="4553"/>
      </c>
      <c r="UD95" s="54">
        <f t="shared" si="4277"/>
      </c>
      <c r="UE95" s="55">
        <f t="shared" si="4553"/>
      </c>
      <c r="UF95" s="54">
        <f t="shared" si="4277"/>
      </c>
      <c r="UG95" s="55">
        <f t="shared" si="4553"/>
      </c>
      <c r="UH95" s="54">
        <f t="shared" si="4277"/>
      </c>
      <c r="UI95" s="55">
        <f t="shared" si="4553"/>
      </c>
      <c r="UJ95" s="54">
        <f t="shared" si="4277"/>
      </c>
      <c r="UK95" s="55">
        <f t="shared" si="4553"/>
      </c>
      <c r="UL95" s="54">
        <f t="shared" si="4277"/>
      </c>
      <c r="UM95" s="55">
        <f t="shared" si="4553"/>
      </c>
      <c r="UN95" s="54">
        <f t="shared" si="4277"/>
      </c>
      <c r="UO95" s="55">
        <f t="shared" si="4553"/>
      </c>
      <c r="UP95" s="54">
        <f t="shared" si="4277"/>
      </c>
      <c r="UQ95" s="55">
        <f t="shared" si="4553"/>
      </c>
      <c r="UR95" s="54">
        <f t="shared" si="4277"/>
      </c>
      <c r="US95" s="55">
        <f t="shared" si="4553"/>
      </c>
      <c r="UT95" s="54">
        <f t="shared" si="4277"/>
      </c>
      <c r="UU95" s="55">
        <f t="shared" si="4553"/>
      </c>
      <c r="UV95" s="54">
        <f t="shared" si="4277"/>
      </c>
      <c r="UW95" s="55">
        <f t="shared" si="4553"/>
      </c>
      <c r="UX95" s="54">
        <f t="shared" si="4277"/>
      </c>
      <c r="UY95" s="55">
        <f t="shared" si="4553"/>
      </c>
      <c r="UZ95" s="54">
        <f t="shared" si="4277"/>
      </c>
      <c r="VA95" s="55">
        <f t="shared" si="4553"/>
      </c>
      <c r="VB95" s="54">
        <f t="shared" si="4277"/>
      </c>
      <c r="VC95" s="55">
        <f t="shared" si="4553"/>
      </c>
      <c r="VD95" s="54">
        <f t="shared" si="4277"/>
      </c>
      <c r="VE95" s="55">
        <f t="shared" si="4553"/>
      </c>
      <c r="VF95" s="54">
        <f t="shared" si="4277"/>
      </c>
      <c r="VG95" s="55">
        <f t="shared" si="4553"/>
      </c>
      <c r="VH95" s="54">
        <f t="shared" si="4277"/>
      </c>
      <c r="VI95" s="55">
        <f t="shared" si="4553"/>
      </c>
      <c r="VJ95" s="54">
        <f t="shared" si="4277"/>
      </c>
      <c r="VK95" s="55">
        <f t="shared" si="4553"/>
      </c>
      <c r="VL95" s="54">
        <f t="shared" si="4277"/>
      </c>
      <c r="VM95" s="55">
        <f t="shared" si="4553"/>
      </c>
      <c r="VN95" s="54">
        <f t="shared" si="4277"/>
      </c>
      <c r="VO95" s="55">
        <f t="shared" si="4553"/>
      </c>
      <c r="VP95" s="54">
        <f t="shared" si="4277"/>
      </c>
      <c r="VQ95" s="55">
        <f t="shared" si="4553"/>
      </c>
      <c r="VR95" s="54">
        <f t="shared" si="4277"/>
      </c>
      <c r="VS95" s="55">
        <f t="shared" si="4552"/>
      </c>
      <c r="VT95" s="54">
        <f t="shared" si="4277"/>
      </c>
      <c r="VU95" s="55">
        <f t="shared" si="4552"/>
      </c>
      <c r="VV95" s="54">
        <f t="shared" si="4277"/>
      </c>
      <c r="VW95" s="55">
        <f t="shared" si="4552"/>
      </c>
      <c r="VX95" s="54">
        <f t="shared" si="4310"/>
      </c>
      <c r="VY95" s="55">
        <f t="shared" si="4552"/>
      </c>
      <c r="VZ95" s="54">
        <f t="shared" si="4310"/>
      </c>
      <c r="WA95" s="55">
        <f t="shared" si="4545"/>
      </c>
      <c r="WB95" s="54">
        <f t="shared" si="4310"/>
      </c>
      <c r="WC95" s="55">
        <f t="shared" si="4545"/>
      </c>
      <c r="WD95" s="54">
        <f t="shared" si="4310"/>
      </c>
      <c r="WE95" s="55">
        <f t="shared" si="4545"/>
      </c>
      <c r="WF95" s="54">
        <f t="shared" si="4310"/>
      </c>
      <c r="WG95" s="55">
        <f t="shared" si="4545"/>
      </c>
      <c r="WH95" s="54">
        <f t="shared" si="4310"/>
      </c>
      <c r="WI95" s="55">
        <f t="shared" si="4545"/>
      </c>
      <c r="WJ95" s="54">
        <f t="shared" si="4310"/>
      </c>
      <c r="WK95" s="55">
        <f t="shared" si="4290"/>
      </c>
      <c r="WL95" s="54">
        <f t="shared" si="4310"/>
      </c>
      <c r="WM95" s="55">
        <f t="shared" si="4290"/>
      </c>
      <c r="WN95" s="54">
        <f t="shared" si="4310"/>
      </c>
      <c r="WO95" s="55">
        <f t="shared" si="4290"/>
      </c>
      <c r="WP95" s="54">
        <f t="shared" si="4310"/>
      </c>
      <c r="WQ95" s="55">
        <f t="shared" si="4290"/>
      </c>
      <c r="WR95" s="54">
        <f t="shared" si="4310"/>
      </c>
      <c r="WS95" s="55">
        <f t="shared" si="4290"/>
      </c>
      <c r="WT95" s="54">
        <f t="shared" si="4310"/>
      </c>
      <c r="WU95" s="55">
        <f t="shared" si="4290"/>
      </c>
      <c r="WV95" s="54">
        <f t="shared" si="4310"/>
      </c>
      <c r="WW95" s="55">
        <f t="shared" si="4550"/>
      </c>
      <c r="WX95" s="54">
        <f t="shared" si="4310"/>
      </c>
      <c r="WY95" s="55">
        <f t="shared" si="4550"/>
      </c>
      <c r="WZ95" s="54">
        <f t="shared" si="4310"/>
      </c>
      <c r="XA95" s="55">
        <f t="shared" si="4550"/>
      </c>
      <c r="XB95" s="54">
        <f t="shared" si="4310"/>
      </c>
      <c r="XC95" s="55">
        <f t="shared" si="4550"/>
      </c>
      <c r="XD95" s="54">
        <f t="shared" si="4310"/>
      </c>
      <c r="XE95" s="55">
        <f t="shared" si="4550"/>
      </c>
      <c r="XF95" s="54">
        <f t="shared" si="4310"/>
      </c>
      <c r="XG95" s="55">
        <f t="shared" si="4550"/>
      </c>
      <c r="XH95" s="54">
        <f t="shared" si="4310"/>
      </c>
      <c r="XI95" s="55">
        <f t="shared" si="4550"/>
      </c>
      <c r="XJ95" s="54">
        <f t="shared" si="4310"/>
      </c>
      <c r="XK95" s="55">
        <f t="shared" si="4550"/>
      </c>
      <c r="XL95" s="54">
        <f t="shared" si="4310"/>
      </c>
      <c r="XM95" s="55">
        <f t="shared" si="4550"/>
      </c>
      <c r="XN95" s="54">
        <f t="shared" si="4310"/>
      </c>
      <c r="XO95" s="55">
        <f t="shared" si="4550"/>
      </c>
      <c r="XP95" s="54">
        <f t="shared" si="4310"/>
      </c>
      <c r="XQ95" s="55">
        <f t="shared" si="4550"/>
      </c>
      <c r="XR95" s="54">
        <f t="shared" si="4310"/>
      </c>
      <c r="XS95" s="55">
        <f t="shared" si="4550"/>
      </c>
      <c r="XT95" s="54">
        <f t="shared" si="4310"/>
      </c>
      <c r="XU95" s="55">
        <f t="shared" si="4550"/>
      </c>
      <c r="XV95" s="54">
        <f t="shared" si="4310"/>
      </c>
      <c r="XW95" s="55">
        <f t="shared" si="4550"/>
      </c>
      <c r="XX95" s="54">
        <f t="shared" si="4310"/>
      </c>
      <c r="XY95" s="55">
        <f t="shared" si="4550"/>
      </c>
      <c r="XZ95" s="54">
        <f t="shared" si="4310"/>
      </c>
      <c r="YA95" s="55">
        <f t="shared" si="4550"/>
      </c>
      <c r="YB95" s="54">
        <f t="shared" si="4310"/>
      </c>
      <c r="YC95" s="55">
        <f t="shared" si="4550"/>
      </c>
      <c r="YD95" s="54">
        <f t="shared" si="4310"/>
      </c>
      <c r="YE95" s="55">
        <f t="shared" si="4550"/>
      </c>
      <c r="YF95" s="54">
        <f t="shared" si="4310"/>
      </c>
      <c r="YG95" s="55">
        <f t="shared" si="4550"/>
      </c>
      <c r="YH95" s="54">
        <f t="shared" si="4310"/>
      </c>
      <c r="YI95" s="55">
        <f t="shared" si="4550"/>
      </c>
      <c r="YJ95" s="54">
        <f t="shared" si="4342"/>
      </c>
      <c r="YK95" s="55">
        <f t="shared" si="4550"/>
      </c>
      <c r="YL95" s="54">
        <f t="shared" si="4342"/>
      </c>
      <c r="YM95" s="55">
        <f t="shared" si="4550"/>
      </c>
      <c r="YN95" s="54">
        <f t="shared" si="4342"/>
      </c>
      <c r="YO95" s="55">
        <f t="shared" si="4550"/>
      </c>
      <c r="YP95" s="54">
        <f t="shared" si="4342"/>
      </c>
      <c r="YQ95" s="55">
        <f t="shared" si="4550"/>
      </c>
      <c r="YR95" s="54">
        <f t="shared" si="4342"/>
      </c>
      <c r="YS95" s="55">
        <f t="shared" si="4550"/>
      </c>
      <c r="YT95" s="54">
        <f t="shared" si="4342"/>
      </c>
      <c r="YU95" s="55">
        <f t="shared" si="4550"/>
      </c>
      <c r="YV95" s="54">
        <f t="shared" si="4342"/>
      </c>
      <c r="YW95" s="55">
        <f t="shared" si="4550"/>
      </c>
      <c r="YX95" s="54">
        <f t="shared" si="4342"/>
      </c>
      <c r="YY95" s="55">
        <f t="shared" si="4550"/>
      </c>
      <c r="YZ95" s="54">
        <f t="shared" si="4342"/>
      </c>
      <c r="ZA95" s="55">
        <f t="shared" si="4550"/>
      </c>
      <c r="ZB95" s="54">
        <f t="shared" si="4342"/>
      </c>
      <c r="ZC95" s="55">
        <f t="shared" si="4550"/>
      </c>
      <c r="ZD95" s="54">
        <f t="shared" si="4342"/>
      </c>
      <c r="ZE95" s="55">
        <f t="shared" si="4550"/>
      </c>
      <c r="ZF95" s="54">
        <f t="shared" si="4342"/>
      </c>
      <c r="ZG95" s="55">
        <f t="shared" si="4550"/>
      </c>
      <c r="ZH95" s="54">
        <f t="shared" si="4342"/>
      </c>
      <c r="ZI95" s="55">
        <f t="shared" si="4546"/>
      </c>
      <c r="ZJ95" s="54">
        <f t="shared" si="4342"/>
      </c>
      <c r="ZK95" s="55">
        <f t="shared" si="4546"/>
      </c>
      <c r="ZL95" s="54">
        <f t="shared" si="4342"/>
      </c>
      <c r="ZM95" s="55">
        <f t="shared" si="4546"/>
      </c>
      <c r="ZN95" s="54">
        <f t="shared" si="4342"/>
      </c>
      <c r="ZO95" s="55">
        <f t="shared" si="4546"/>
      </c>
      <c r="ZP95" s="54">
        <f t="shared" si="4342"/>
      </c>
      <c r="ZQ95" s="55">
        <f t="shared" si="4546"/>
      </c>
      <c r="ZR95" s="54">
        <f t="shared" si="4342"/>
      </c>
      <c r="ZS95" s="55">
        <f t="shared" si="4355"/>
      </c>
      <c r="ZT95" s="54">
        <f t="shared" si="4342"/>
      </c>
      <c r="ZU95" s="55">
        <f t="shared" si="4355"/>
      </c>
      <c r="ZV95" s="54">
        <f t="shared" si="4342"/>
      </c>
      <c r="ZW95" s="55">
        <f t="shared" si="4355"/>
      </c>
      <c r="ZX95" s="54">
        <f t="shared" si="4342"/>
      </c>
      <c r="ZY95" s="55">
        <f t="shared" si="4355"/>
      </c>
      <c r="ZZ95" s="54">
        <f t="shared" si="4342"/>
      </c>
      <c r="AAA95" s="55">
        <f t="shared" si="4355"/>
      </c>
      <c r="AAB95" s="54">
        <f t="shared" si="4342"/>
      </c>
      <c r="AAC95" s="55">
        <f t="shared" si="4355"/>
      </c>
      <c r="AAD95" s="54">
        <f t="shared" si="4342"/>
      </c>
      <c r="AAE95" s="55">
        <f t="shared" si="4355"/>
      </c>
      <c r="AAF95" s="54">
        <f t="shared" si="4342"/>
      </c>
      <c r="AAG95" s="55">
        <f t="shared" si="4355"/>
      </c>
      <c r="AAH95" s="54">
        <f t="shared" si="4342"/>
      </c>
      <c r="AAI95" s="55">
        <f t="shared" si="4355"/>
      </c>
      <c r="AAJ95" s="54">
        <f t="shared" si="4342"/>
      </c>
      <c r="AAK95" s="55">
        <f t="shared" si="4355"/>
      </c>
      <c r="AAL95" s="54">
        <f t="shared" si="4342"/>
      </c>
      <c r="AAM95" s="55">
        <f t="shared" si="4355"/>
      </c>
      <c r="AAN95" s="54">
        <f t="shared" si="4342"/>
      </c>
      <c r="AAO95" s="55">
        <f t="shared" si="4355"/>
      </c>
      <c r="AAP95" s="54">
        <f t="shared" si="4342"/>
      </c>
      <c r="AAQ95" s="55">
        <f t="shared" si="4355"/>
      </c>
      <c r="AAR95" s="54">
        <f t="shared" si="4342"/>
      </c>
      <c r="AAS95" s="55">
        <f t="shared" si="4355"/>
      </c>
      <c r="AAT95" s="54">
        <f t="shared" si="4342"/>
      </c>
      <c r="AAU95" s="55">
        <f t="shared" si="4355"/>
      </c>
      <c r="AAV95" s="54">
        <f t="shared" si="4375"/>
      </c>
      <c r="AAW95" s="55">
        <f t="shared" si="4355"/>
      </c>
      <c r="AAX95" s="54">
        <f t="shared" si="4375"/>
      </c>
      <c r="AAY95" s="55">
        <f t="shared" si="4355"/>
      </c>
      <c r="AAZ95" s="54">
        <f t="shared" si="4375"/>
      </c>
      <c r="ABA95" s="55">
        <f t="shared" si="4355"/>
      </c>
      <c r="ABB95" s="54">
        <f t="shared" si="4375"/>
      </c>
      <c r="ABC95" s="55">
        <f t="shared" si="4355"/>
      </c>
      <c r="ABD95" s="54">
        <f t="shared" si="4375"/>
      </c>
      <c r="ABE95" s="55">
        <f t="shared" si="4355"/>
      </c>
      <c r="ABF95" s="54">
        <f t="shared" si="4375"/>
      </c>
      <c r="ABG95" s="55">
        <f t="shared" si="4355"/>
      </c>
      <c r="ABH95" s="54">
        <f t="shared" si="4375"/>
      </c>
      <c r="ABI95" s="55">
        <f t="shared" si="4355"/>
      </c>
      <c r="ABJ95" s="54">
        <f t="shared" si="4375"/>
      </c>
      <c r="ABK95" s="55">
        <f t="shared" si="4355"/>
      </c>
      <c r="ABL95" s="54">
        <f t="shared" si="4375"/>
      </c>
      <c r="ABM95" s="55">
        <f t="shared" si="4355"/>
      </c>
      <c r="ABN95" s="54">
        <f t="shared" si="4375"/>
      </c>
      <c r="ABO95" s="55">
        <f t="shared" si="4355"/>
      </c>
      <c r="ABP95" s="54">
        <f t="shared" si="4375"/>
      </c>
      <c r="ABQ95" s="55">
        <f t="shared" si="4355"/>
      </c>
      <c r="ABR95" s="54">
        <f t="shared" si="4375"/>
      </c>
      <c r="ABS95" s="55">
        <f t="shared" si="4355"/>
      </c>
      <c r="ABT95" s="54">
        <f t="shared" si="4375"/>
      </c>
      <c r="ABU95" s="55">
        <f t="shared" ref="ABU95:ADG103" si="4555">IFERROR(
    IF(
        LEFT(VLOOKUP($B95,ABT$4:ABU$71,2,FALSE),1)="0",
        "",
        IF(
            LEFT(VLOOKUP($B95,ABT$4:ABU$71,2,FALSE),1)="講",
            "講習",
            IF(
                LEFT(VLOOKUP($B95,ABT$4:ABU$71,2,FALSE),1)="追",
                "追加",
                "通常"
            )
        )
    ),
    ""
)</f>
      </c>
      <c r="ABV95" s="54">
        <f t="shared" si="4375"/>
      </c>
      <c r="ABW95" s="55">
        <f t="shared" si="4555"/>
      </c>
      <c r="ABX95" s="54">
        <f t="shared" si="4375"/>
      </c>
      <c r="ABY95" s="55">
        <f t="shared" si="4555"/>
      </c>
      <c r="ABZ95" s="54">
        <f t="shared" si="4375"/>
      </c>
      <c r="ACA95" s="55">
        <f t="shared" si="4555"/>
      </c>
      <c r="ACB95" s="54">
        <f t="shared" si="4375"/>
      </c>
      <c r="ACC95" s="55">
        <f t="shared" si="4555"/>
      </c>
      <c r="ACD95" s="54">
        <f t="shared" si="4375"/>
      </c>
      <c r="ACE95" s="55">
        <f t="shared" si="4555"/>
      </c>
      <c r="ACF95" s="54">
        <f t="shared" si="4375"/>
      </c>
      <c r="ACG95" s="55">
        <f t="shared" si="4555"/>
      </c>
      <c r="ACH95" s="54">
        <f t="shared" si="4375"/>
      </c>
      <c r="ACI95" s="55">
        <f t="shared" si="4555"/>
      </c>
      <c r="ACJ95" s="54">
        <f t="shared" si="4375"/>
      </c>
      <c r="ACK95" s="55">
        <f t="shared" si="4555"/>
      </c>
      <c r="ACL95" s="54">
        <f t="shared" si="4375"/>
      </c>
      <c r="ACM95" s="55">
        <f t="shared" si="4555"/>
      </c>
      <c r="ACN95" s="54">
        <f t="shared" si="4375"/>
      </c>
      <c r="ACO95" s="55">
        <f t="shared" si="4555"/>
      </c>
      <c r="ACP95" s="54">
        <f t="shared" si="4375"/>
      </c>
      <c r="ACQ95" s="55">
        <f t="shared" si="4555"/>
      </c>
      <c r="ACR95" s="54">
        <f t="shared" si="4375"/>
      </c>
      <c r="ACS95" s="55">
        <f t="shared" si="4555"/>
      </c>
      <c r="ACT95" s="54">
        <f t="shared" si="4375"/>
      </c>
      <c r="ACU95" s="55">
        <f t="shared" si="4555"/>
      </c>
      <c r="ACV95" s="54">
        <f t="shared" si="4375"/>
      </c>
      <c r="ACW95" s="55">
        <f t="shared" si="4555"/>
      </c>
      <c r="ACX95" s="54">
        <f t="shared" si="4375"/>
      </c>
      <c r="ACY95" s="55">
        <f t="shared" si="4555"/>
      </c>
      <c r="ACZ95" s="54">
        <f t="shared" si="4375"/>
      </c>
      <c r="ADA95" s="55">
        <f t="shared" si="4555"/>
      </c>
      <c r="ADB95" s="54">
        <f t="shared" si="4375"/>
      </c>
      <c r="ADC95" s="55">
        <f t="shared" si="4555"/>
      </c>
      <c r="ADD95" s="54">
        <f t="shared" si="4375"/>
      </c>
      <c r="ADE95" s="55">
        <f t="shared" si="4555"/>
      </c>
      <c r="ADF95" s="54">
        <f t="shared" si="4375"/>
      </c>
      <c r="ADG95" s="55">
        <f t="shared" si="4555"/>
      </c>
    </row>
    <row r="96" spans="1:787" ht="20.25" hidden="1" customHeight="1">
      <c r="A96" s="112">
        <v>24</v>
      </c>
      <c r="B96" s="115">
        <f>学年と名前を結合するシート!D25</f>
      </c>
      <c r="C96" s="113"/>
      <c r="D96" s="54">
        <f t="shared" si="533"/>
      </c>
      <c r="E96" s="55">
        <f t="shared" si="534"/>
      </c>
      <c r="F96" s="54">
        <f t="shared" si="4551"/>
      </c>
      <c r="G96" s="55">
        <f t="shared" si="4407"/>
      </c>
      <c r="H96" s="54">
        <f t="shared" si="4551"/>
      </c>
      <c r="I96" s="55">
        <f t="shared" si="4408"/>
      </c>
      <c r="J96" s="54">
        <f t="shared" si="4551"/>
      </c>
      <c r="K96" s="55">
        <f t="shared" si="4409"/>
      </c>
      <c r="L96" s="54">
        <f t="shared" si="4551"/>
      </c>
      <c r="M96" s="55">
        <f t="shared" si="4410"/>
      </c>
      <c r="N96" s="54">
        <f t="shared" si="4551"/>
      </c>
      <c r="O96" s="55">
        <f t="shared" si="4411"/>
      </c>
      <c r="P96" s="54">
        <f t="shared" si="4551"/>
      </c>
      <c r="Q96" s="55">
        <f t="shared" si="4412"/>
      </c>
      <c r="R96" s="54">
        <f t="shared" si="4551"/>
      </c>
      <c r="S96" s="55">
        <f t="shared" si="4413"/>
      </c>
      <c r="T96" s="54">
        <f t="shared" si="4551"/>
      </c>
      <c r="U96" s="55">
        <f t="shared" si="4414"/>
      </c>
      <c r="V96" s="54">
        <f t="shared" si="4551"/>
      </c>
      <c r="W96" s="55">
        <f t="shared" si="4415"/>
      </c>
      <c r="X96" s="54">
        <f t="shared" si="4551"/>
      </c>
      <c r="Y96" s="55">
        <f t="shared" si="4416"/>
      </c>
      <c r="Z96" s="54">
        <f t="shared" si="4551"/>
      </c>
      <c r="AA96" s="55">
        <f t="shared" si="4417"/>
      </c>
      <c r="AB96" s="54">
        <f t="shared" si="4551"/>
      </c>
      <c r="AC96" s="55">
        <f t="shared" si="4418"/>
      </c>
      <c r="AD96" s="54">
        <f t="shared" si="4551"/>
      </c>
      <c r="AE96" s="55">
        <f t="shared" si="4419"/>
      </c>
      <c r="AF96" s="54">
        <f t="shared" si="4551"/>
      </c>
      <c r="AG96" s="55">
        <f t="shared" si="4420"/>
      </c>
      <c r="AH96" s="54">
        <f t="shared" si="4551"/>
      </c>
      <c r="AI96" s="55">
        <f t="shared" si="4421"/>
      </c>
      <c r="AJ96" s="54">
        <f t="shared" si="4551"/>
      </c>
      <c r="AK96" s="55">
        <f t="shared" si="4422"/>
      </c>
      <c r="AL96" s="54">
        <f t="shared" si="4551"/>
      </c>
      <c r="AM96" s="55">
        <f t="shared" si="4423"/>
      </c>
      <c r="AN96" s="54">
        <f t="shared" si="4551"/>
      </c>
      <c r="AO96" s="55">
        <f t="shared" si="4424"/>
      </c>
      <c r="AP96" s="54">
        <f t="shared" si="4551"/>
      </c>
      <c r="AQ96" s="55">
        <f t="shared" si="4425"/>
      </c>
      <c r="AR96" s="54">
        <f t="shared" si="4551"/>
      </c>
      <c r="AS96" s="55">
        <f t="shared" si="4426"/>
      </c>
      <c r="AT96" s="54">
        <f t="shared" si="4551"/>
      </c>
      <c r="AU96" s="55">
        <f t="shared" si="4427"/>
      </c>
      <c r="AV96" s="54">
        <f t="shared" si="4551"/>
      </c>
      <c r="AW96" s="55">
        <f t="shared" si="4428"/>
      </c>
      <c r="AX96" s="54">
        <f t="shared" si="4551"/>
      </c>
      <c r="AY96" s="55">
        <f t="shared" si="4429"/>
      </c>
      <c r="AZ96" s="54">
        <f t="shared" si="4551"/>
      </c>
      <c r="BA96" s="55">
        <f t="shared" si="4430"/>
      </c>
      <c r="BB96" s="54">
        <f t="shared" si="4551"/>
      </c>
      <c r="BC96" s="55">
        <f t="shared" si="4431"/>
      </c>
      <c r="BD96" s="54">
        <f t="shared" si="4551"/>
      </c>
      <c r="BE96" s="55">
        <f t="shared" si="4432"/>
      </c>
      <c r="BF96" s="54">
        <f t="shared" si="4551"/>
      </c>
      <c r="BG96" s="55">
        <f t="shared" si="4433"/>
      </c>
      <c r="BH96" s="54">
        <f t="shared" si="4551"/>
      </c>
      <c r="BI96" s="55">
        <f t="shared" si="4434"/>
      </c>
      <c r="BJ96" s="54">
        <f t="shared" si="4551"/>
      </c>
      <c r="BK96" s="55">
        <f t="shared" si="4435"/>
      </c>
      <c r="BL96" s="54">
        <f t="shared" si="4551"/>
      </c>
      <c r="BM96" s="55">
        <f t="shared" si="4436"/>
      </c>
      <c r="BN96" s="54">
        <f t="shared" si="4551"/>
      </c>
      <c r="BO96" s="55">
        <f t="shared" si="4437"/>
      </c>
      <c r="BP96" s="54">
        <f t="shared" si="4551"/>
      </c>
      <c r="BQ96" s="55">
        <f t="shared" si="4438"/>
      </c>
      <c r="BR96" s="54">
        <f t="shared" si="4547"/>
      </c>
      <c r="BS96" s="55">
        <f t="shared" si="4439"/>
      </c>
      <c r="BT96" s="54">
        <f t="shared" si="4547"/>
      </c>
      <c r="BU96" s="55">
        <f t="shared" si="4440"/>
      </c>
      <c r="BV96" s="54">
        <f t="shared" si="4547"/>
      </c>
      <c r="BW96" s="55">
        <f t="shared" si="4441"/>
      </c>
      <c r="BX96" s="54">
        <f t="shared" si="4547"/>
      </c>
      <c r="BY96" s="55">
        <f t="shared" si="4442"/>
      </c>
      <c r="BZ96" s="54">
        <f t="shared" si="4547"/>
      </c>
      <c r="CA96" s="55">
        <f t="shared" si="4443"/>
      </c>
      <c r="CB96" s="54">
        <f t="shared" si="4547"/>
      </c>
      <c r="CC96" s="55">
        <f t="shared" si="4444"/>
      </c>
      <c r="CD96" s="54">
        <f t="shared" si="4547"/>
      </c>
      <c r="CE96" s="55">
        <f t="shared" si="4445"/>
      </c>
      <c r="CF96" s="54">
        <f t="shared" si="4547"/>
      </c>
      <c r="CG96" s="55">
        <f t="shared" si="4446"/>
      </c>
      <c r="CH96" s="54">
        <f t="shared" si="4547"/>
      </c>
      <c r="CI96" s="55">
        <f t="shared" si="4447"/>
      </c>
      <c r="CJ96" s="54">
        <f t="shared" si="4547"/>
      </c>
      <c r="CK96" s="55">
        <f t="shared" si="4448"/>
      </c>
      <c r="CL96" s="54">
        <f t="shared" si="4547"/>
      </c>
      <c r="CM96" s="55">
        <f t="shared" si="4449"/>
      </c>
      <c r="CN96" s="54">
        <f t="shared" si="4547"/>
      </c>
      <c r="CO96" s="55">
        <f t="shared" si="4450"/>
      </c>
      <c r="CP96" s="54">
        <f t="shared" si="4547"/>
      </c>
      <c r="CQ96" s="55">
        <f t="shared" si="4451"/>
      </c>
      <c r="CR96" s="54">
        <f t="shared" si="4547"/>
      </c>
      <c r="CS96" s="55">
        <f t="shared" si="4452"/>
      </c>
      <c r="CT96" s="54">
        <f t="shared" si="4547"/>
      </c>
      <c r="CU96" s="55">
        <f t="shared" si="4453"/>
      </c>
      <c r="CV96" s="54">
        <f t="shared" si="4547"/>
      </c>
      <c r="CW96" s="55">
        <f t="shared" si="4454"/>
      </c>
      <c r="CX96" s="54">
        <f t="shared" si="4547"/>
      </c>
      <c r="CY96" s="55">
        <f t="shared" si="4455"/>
      </c>
      <c r="CZ96" s="54">
        <f t="shared" si="4547"/>
      </c>
      <c r="DA96" s="55">
        <f t="shared" si="4456"/>
      </c>
      <c r="DB96" s="54">
        <f t="shared" si="4547"/>
      </c>
      <c r="DC96" s="55">
        <f t="shared" si="4457"/>
      </c>
      <c r="DD96" s="54">
        <f t="shared" si="4547"/>
      </c>
      <c r="DE96" s="55">
        <f t="shared" si="4458"/>
      </c>
      <c r="DF96" s="54">
        <f t="shared" si="4547"/>
      </c>
      <c r="DG96" s="55">
        <f t="shared" si="4459"/>
      </c>
      <c r="DH96" s="54">
        <f t="shared" si="4547"/>
      </c>
      <c r="DI96" s="55">
        <f t="shared" si="4460"/>
      </c>
      <c r="DJ96" s="54">
        <f t="shared" si="4547"/>
      </c>
      <c r="DK96" s="55">
        <f t="shared" si="4461"/>
      </c>
      <c r="DL96" s="54">
        <f t="shared" si="4547"/>
      </c>
      <c r="DM96" s="55">
        <f t="shared" si="4462"/>
      </c>
      <c r="DN96" s="54">
        <f t="shared" si="4547"/>
      </c>
      <c r="DO96" s="55">
        <f t="shared" si="4463"/>
      </c>
      <c r="DP96" s="54">
        <f t="shared" si="4547"/>
      </c>
      <c r="DQ96" s="55">
        <f t="shared" si="4464"/>
      </c>
      <c r="DR96" s="54">
        <f t="shared" si="4547"/>
      </c>
      <c r="DS96" s="55">
        <f t="shared" si="4465"/>
      </c>
      <c r="DT96" s="54">
        <f t="shared" si="4547"/>
      </c>
      <c r="DU96" s="55">
        <f t="shared" si="4466"/>
      </c>
      <c r="DV96" s="54">
        <f t="shared" si="4547"/>
      </c>
      <c r="DW96" s="55">
        <f t="shared" si="4467"/>
      </c>
      <c r="DX96" s="54">
        <f t="shared" si="4547"/>
      </c>
      <c r="DY96" s="55">
        <f t="shared" si="4468"/>
      </c>
      <c r="DZ96" s="54">
        <f t="shared" si="4547"/>
      </c>
      <c r="EA96" s="55">
        <f t="shared" si="4469"/>
      </c>
      <c r="EB96" s="54">
        <f t="shared" si="4470"/>
      </c>
      <c r="EC96" s="55">
        <f t="shared" si="4471"/>
      </c>
      <c r="ED96" s="54">
        <f t="shared" si="4470"/>
      </c>
      <c r="EE96" s="55">
        <f t="shared" si="4472"/>
      </c>
      <c r="EF96" s="54">
        <f t="shared" si="4470"/>
      </c>
      <c r="EG96" s="55">
        <f t="shared" si="4473"/>
      </c>
      <c r="EH96" s="54">
        <f t="shared" si="4470"/>
      </c>
      <c r="EI96" s="55">
        <f t="shared" si="4474"/>
      </c>
      <c r="EJ96" s="54">
        <f t="shared" si="4470"/>
      </c>
      <c r="EK96" s="55">
        <f t="shared" si="4475"/>
      </c>
      <c r="EL96" s="54">
        <f t="shared" si="4470"/>
      </c>
      <c r="EM96" s="55">
        <f t="shared" si="4476"/>
      </c>
      <c r="EN96" s="54">
        <f t="shared" si="4470"/>
      </c>
      <c r="EO96" s="55">
        <f t="shared" si="4477"/>
      </c>
      <c r="EP96" s="54">
        <f t="shared" si="4470"/>
      </c>
      <c r="EQ96" s="55">
        <f t="shared" si="4478"/>
      </c>
      <c r="ER96" s="54">
        <f t="shared" si="4470"/>
      </c>
      <c r="ES96" s="55">
        <f t="shared" si="4479"/>
      </c>
      <c r="ET96" s="54">
        <f t="shared" si="4470"/>
      </c>
      <c r="EU96" s="55">
        <f t="shared" si="4480"/>
      </c>
      <c r="EV96" s="54">
        <f t="shared" si="4470"/>
      </c>
      <c r="EW96" s="55">
        <f t="shared" si="4481"/>
      </c>
      <c r="EX96" s="54">
        <f t="shared" si="4470"/>
      </c>
      <c r="EY96" s="55">
        <f t="shared" si="4482"/>
      </c>
      <c r="EZ96" s="54">
        <f t="shared" si="4470"/>
      </c>
      <c r="FA96" s="55">
        <f t="shared" si="4483"/>
      </c>
      <c r="FB96" s="54">
        <f t="shared" si="4470"/>
      </c>
      <c r="FC96" s="55">
        <f t="shared" si="4484"/>
      </c>
      <c r="FD96" s="54">
        <f t="shared" si="4470"/>
      </c>
      <c r="FE96" s="55">
        <f t="shared" si="4485"/>
      </c>
      <c r="FF96" s="54">
        <f t="shared" si="4470"/>
      </c>
      <c r="FG96" s="55">
        <f t="shared" si="4486"/>
      </c>
      <c r="FH96" s="54">
        <f t="shared" si="4470"/>
      </c>
      <c r="FI96" s="55">
        <f t="shared" si="4487"/>
      </c>
      <c r="FJ96" s="54">
        <f t="shared" si="4470"/>
      </c>
      <c r="FK96" s="55">
        <f t="shared" si="4488"/>
      </c>
      <c r="FL96" s="54">
        <f t="shared" si="4470"/>
      </c>
      <c r="FM96" s="55">
        <f t="shared" si="4489"/>
      </c>
      <c r="FN96" s="54">
        <f t="shared" si="4470"/>
      </c>
      <c r="FO96" s="55">
        <f t="shared" si="4490"/>
      </c>
      <c r="FP96" s="54">
        <f t="shared" si="4470"/>
      </c>
      <c r="FQ96" s="55">
        <f t="shared" si="4491"/>
      </c>
      <c r="FR96" s="54">
        <f t="shared" si="4470"/>
      </c>
      <c r="FS96" s="55">
        <f t="shared" si="4492"/>
      </c>
      <c r="FT96" s="54">
        <f t="shared" si="4470"/>
      </c>
      <c r="FU96" s="55">
        <f t="shared" si="4493"/>
      </c>
      <c r="FV96" s="54">
        <f t="shared" si="4470"/>
      </c>
      <c r="FW96" s="55">
        <f t="shared" si="4494"/>
      </c>
      <c r="FX96" s="54">
        <f t="shared" si="4470"/>
      </c>
      <c r="FY96" s="55">
        <f t="shared" si="4495"/>
      </c>
      <c r="FZ96" s="54">
        <f t="shared" si="4470"/>
      </c>
      <c r="GA96" s="55">
        <f t="shared" si="4496"/>
      </c>
      <c r="GB96" s="54">
        <f t="shared" si="4470"/>
      </c>
      <c r="GC96" s="55">
        <f t="shared" si="4497"/>
      </c>
      <c r="GD96" s="54">
        <f t="shared" si="4470"/>
      </c>
      <c r="GE96" s="55">
        <f t="shared" si="4498"/>
      </c>
      <c r="GF96" s="54">
        <f t="shared" si="4470"/>
      </c>
      <c r="GG96" s="55">
        <f t="shared" si="4499"/>
      </c>
      <c r="GH96" s="54">
        <f t="shared" si="4470"/>
      </c>
      <c r="GI96" s="55">
        <f t="shared" si="4500"/>
      </c>
      <c r="GJ96" s="54">
        <f t="shared" si="4470"/>
      </c>
      <c r="GK96" s="55">
        <f t="shared" si="4501"/>
      </c>
      <c r="GL96" s="54">
        <f t="shared" ref="GL96:IV103" si="4556">RIGHT(IFERROR(VLOOKUP($B96,GL$4:GM$71,2,FALSE),""),2)</f>
      </c>
      <c r="GM96" s="55">
        <f t="shared" si="4502"/>
      </c>
      <c r="GN96" s="54">
        <f t="shared" si="4556"/>
      </c>
      <c r="GO96" s="55">
        <f t="shared" si="4504"/>
      </c>
      <c r="GP96" s="54">
        <f t="shared" si="4556"/>
      </c>
      <c r="GQ96" s="55">
        <f t="shared" si="4505"/>
      </c>
      <c r="GR96" s="54">
        <f t="shared" si="4556"/>
      </c>
      <c r="GS96" s="55">
        <f t="shared" si="4506"/>
      </c>
      <c r="GT96" s="54">
        <f t="shared" si="4556"/>
      </c>
      <c r="GU96" s="55">
        <f t="shared" si="4507"/>
      </c>
      <c r="GV96" s="54">
        <f t="shared" si="4556"/>
      </c>
      <c r="GW96" s="55">
        <f t="shared" si="4508"/>
      </c>
      <c r="GX96" s="54">
        <f t="shared" si="4556"/>
      </c>
      <c r="GY96" s="55">
        <f t="shared" si="4509"/>
      </c>
      <c r="GZ96" s="54">
        <f t="shared" si="4556"/>
      </c>
      <c r="HA96" s="55">
        <f t="shared" si="4510"/>
      </c>
      <c r="HB96" s="54">
        <f t="shared" si="4556"/>
      </c>
      <c r="HC96" s="55">
        <f t="shared" si="4511"/>
      </c>
      <c r="HD96" s="54">
        <f t="shared" si="4556"/>
      </c>
      <c r="HE96" s="55">
        <f t="shared" si="4512"/>
      </c>
      <c r="HF96" s="54">
        <f t="shared" si="4556"/>
      </c>
      <c r="HG96" s="55">
        <f t="shared" si="4513"/>
      </c>
      <c r="HH96" s="54">
        <f t="shared" si="4556"/>
      </c>
      <c r="HI96" s="55">
        <f t="shared" si="4514"/>
      </c>
      <c r="HJ96" s="54">
        <f t="shared" si="4556"/>
      </c>
      <c r="HK96" s="55">
        <f t="shared" si="4515"/>
      </c>
      <c r="HL96" s="54">
        <f t="shared" si="4556"/>
      </c>
      <c r="HM96" s="55">
        <f t="shared" si="4516"/>
      </c>
      <c r="HN96" s="54">
        <f t="shared" si="4556"/>
      </c>
      <c r="HO96" s="55">
        <f t="shared" si="4517"/>
      </c>
      <c r="HP96" s="54">
        <f t="shared" si="4556"/>
      </c>
      <c r="HQ96" s="55">
        <f t="shared" si="4518"/>
      </c>
      <c r="HR96" s="54">
        <f t="shared" si="4556"/>
      </c>
      <c r="HS96" s="55">
        <f t="shared" si="4519"/>
      </c>
      <c r="HT96" s="54">
        <f t="shared" si="4556"/>
      </c>
      <c r="HU96" s="55">
        <f t="shared" si="4520"/>
      </c>
      <c r="HV96" s="54">
        <f t="shared" si="4556"/>
      </c>
      <c r="HW96" s="55">
        <f t="shared" si="4521"/>
      </c>
      <c r="HX96" s="54">
        <f t="shared" si="4556"/>
      </c>
      <c r="HY96" s="55">
        <f t="shared" si="4522"/>
      </c>
      <c r="HZ96" s="54">
        <f t="shared" si="4556"/>
      </c>
      <c r="IA96" s="55">
        <f t="shared" si="4523"/>
      </c>
      <c r="IB96" s="54">
        <f t="shared" si="4556"/>
      </c>
      <c r="IC96" s="55">
        <f t="shared" si="4524"/>
      </c>
      <c r="ID96" s="54">
        <f t="shared" si="4556"/>
      </c>
      <c r="IE96" s="55">
        <f t="shared" si="4525"/>
      </c>
      <c r="IF96" s="54">
        <f t="shared" si="4556"/>
      </c>
      <c r="IG96" s="55">
        <f t="shared" si="4526"/>
      </c>
      <c r="IH96" s="54">
        <f t="shared" si="4556"/>
      </c>
      <c r="II96" s="55">
        <f t="shared" si="4527"/>
      </c>
      <c r="IJ96" s="54">
        <f t="shared" si="4556"/>
      </c>
      <c r="IK96" s="55">
        <f t="shared" si="4528"/>
      </c>
      <c r="IL96" s="54">
        <f t="shared" si="4556"/>
      </c>
      <c r="IM96" s="55">
        <f t="shared" si="4529"/>
      </c>
      <c r="IN96" s="54">
        <f t="shared" si="4556"/>
      </c>
      <c r="IO96" s="55">
        <f t="shared" si="4530"/>
      </c>
      <c r="IP96" s="54">
        <f t="shared" si="4556"/>
      </c>
      <c r="IQ96" s="55">
        <f t="shared" si="4531"/>
      </c>
      <c r="IR96" s="54">
        <f t="shared" si="4556"/>
      </c>
      <c r="IS96" s="55">
        <f t="shared" si="4532"/>
      </c>
      <c r="IT96" s="54">
        <f t="shared" si="4556"/>
      </c>
      <c r="IU96" s="55">
        <f t="shared" si="4533"/>
      </c>
      <c r="IV96" s="54">
        <f t="shared" si="4556"/>
      </c>
      <c r="IW96" s="55">
        <f t="shared" si="4534"/>
      </c>
      <c r="IX96" s="54">
        <f t="shared" si="4503"/>
      </c>
      <c r="IY96" s="55">
        <f t="shared" si="4535"/>
      </c>
      <c r="IZ96" s="54">
        <f t="shared" si="4536"/>
      </c>
      <c r="JA96" s="55">
        <f t="shared" si="4537"/>
      </c>
      <c r="JB96" s="54">
        <f t="shared" si="4536"/>
      </c>
      <c r="JC96" s="55">
        <f t="shared" si="4538"/>
      </c>
      <c r="JD96" s="54">
        <f t="shared" si="4536"/>
      </c>
      <c r="JE96" s="55">
        <f t="shared" si="4539"/>
      </c>
      <c r="JF96" s="54">
        <f t="shared" si="4536"/>
      </c>
      <c r="JG96" s="55">
        <f t="shared" si="4540"/>
      </c>
      <c r="JH96" s="54">
        <f t="shared" si="4536"/>
      </c>
      <c r="JI96" s="55">
        <f t="shared" si="4541"/>
      </c>
      <c r="JJ96" s="54">
        <f t="shared" si="4536"/>
      </c>
      <c r="JK96" s="55">
        <f t="shared" si="4542"/>
      </c>
      <c r="JL96" s="54">
        <f t="shared" si="4536"/>
      </c>
      <c r="JM96" s="55">
        <f t="shared" si="267"/>
      </c>
      <c r="JN96" s="54">
        <f t="shared" si="4548"/>
      </c>
      <c r="JO96" s="55">
        <f t="shared" si="4549"/>
      </c>
      <c r="JP96" s="54">
        <f t="shared" si="4548"/>
      </c>
      <c r="JQ96" s="55">
        <f t="shared" si="4549"/>
      </c>
      <c r="JR96" s="54">
        <f t="shared" si="4548"/>
      </c>
      <c r="JS96" s="55">
        <f t="shared" si="4549"/>
      </c>
      <c r="JT96" s="54">
        <f t="shared" si="4548"/>
      </c>
      <c r="JU96" s="55">
        <f t="shared" si="4549"/>
      </c>
      <c r="JV96" s="54">
        <f t="shared" si="4548"/>
      </c>
      <c r="JW96" s="55">
        <f t="shared" si="4549"/>
      </c>
      <c r="JX96" s="54">
        <f t="shared" si="4548"/>
      </c>
      <c r="JY96" s="55">
        <f t="shared" si="4549"/>
      </c>
      <c r="JZ96" s="54">
        <f t="shared" si="4548"/>
      </c>
      <c r="KA96" s="55">
        <f t="shared" si="4549"/>
      </c>
      <c r="KB96" s="54">
        <f t="shared" si="4548"/>
      </c>
      <c r="KC96" s="55">
        <f t="shared" si="4549"/>
      </c>
      <c r="KD96" s="54">
        <f t="shared" si="4548"/>
      </c>
      <c r="KE96" s="55">
        <f t="shared" si="4549"/>
      </c>
      <c r="KF96" s="54">
        <f t="shared" si="4548"/>
      </c>
      <c r="KG96" s="55">
        <f t="shared" si="4549"/>
      </c>
      <c r="KH96" s="54">
        <f t="shared" si="4548"/>
      </c>
      <c r="KI96" s="55">
        <f t="shared" si="4549"/>
      </c>
      <c r="KJ96" s="54">
        <f t="shared" si="4548"/>
      </c>
      <c r="KK96" s="55">
        <f t="shared" si="4549"/>
      </c>
      <c r="KL96" s="54">
        <f t="shared" si="4548"/>
      </c>
      <c r="KM96" s="55">
        <f t="shared" si="4549"/>
      </c>
      <c r="KN96" s="54">
        <f t="shared" si="4548"/>
      </c>
      <c r="KO96" s="55">
        <f t="shared" si="4549"/>
      </c>
      <c r="KP96" s="54">
        <f t="shared" si="4548"/>
      </c>
      <c r="KQ96" s="55">
        <f t="shared" si="4549"/>
      </c>
      <c r="KR96" s="54">
        <f t="shared" si="4548"/>
      </c>
      <c r="KS96" s="55">
        <f t="shared" si="4549"/>
      </c>
      <c r="KT96" s="54">
        <f t="shared" si="4548"/>
      </c>
      <c r="KU96" s="55">
        <f t="shared" si="4549"/>
      </c>
      <c r="KV96" s="54">
        <f t="shared" si="4548"/>
      </c>
      <c r="KW96" s="55">
        <f t="shared" si="4549"/>
      </c>
      <c r="KX96" s="54">
        <f t="shared" si="4548"/>
      </c>
      <c r="KY96" s="55">
        <f t="shared" si="4549"/>
      </c>
      <c r="KZ96" s="54">
        <f t="shared" si="4548"/>
      </c>
      <c r="LA96" s="55">
        <f t="shared" si="4549"/>
      </c>
      <c r="LB96" s="54">
        <f t="shared" si="4548"/>
      </c>
      <c r="LC96" s="55">
        <f t="shared" si="4549"/>
      </c>
      <c r="LD96" s="54">
        <f t="shared" si="4548"/>
      </c>
      <c r="LE96" s="55">
        <f t="shared" si="4549"/>
      </c>
      <c r="LF96" s="54">
        <f t="shared" si="4548"/>
      </c>
      <c r="LG96" s="55">
        <f t="shared" si="4549"/>
      </c>
      <c r="LH96" s="54">
        <f t="shared" si="4548"/>
      </c>
      <c r="LI96" s="55">
        <f t="shared" si="4549"/>
      </c>
      <c r="LJ96" s="54">
        <f t="shared" si="4548"/>
      </c>
      <c r="LK96" s="55">
        <f t="shared" si="4549"/>
      </c>
      <c r="LL96" s="54">
        <f t="shared" si="4548"/>
      </c>
      <c r="LM96" s="55">
        <f t="shared" si="4549"/>
      </c>
      <c r="LN96" s="54">
        <f t="shared" si="4548"/>
      </c>
      <c r="LO96" s="55">
        <f t="shared" si="4549"/>
      </c>
      <c r="LP96" s="54">
        <f t="shared" si="4548"/>
      </c>
      <c r="LQ96" s="55">
        <f t="shared" si="4549"/>
      </c>
      <c r="LR96" s="54">
        <f t="shared" si="4548"/>
      </c>
      <c r="LS96" s="55">
        <f t="shared" si="4549"/>
      </c>
      <c r="LT96" s="54">
        <f t="shared" si="4548"/>
      </c>
      <c r="LU96" s="55">
        <f t="shared" si="4549"/>
      </c>
      <c r="LV96" s="54">
        <f t="shared" si="4548"/>
      </c>
      <c r="LW96" s="55">
        <f t="shared" si="4549"/>
      </c>
      <c r="LX96" s="54">
        <f t="shared" si="4548"/>
      </c>
      <c r="LY96" s="55">
        <f t="shared" si="4549"/>
      </c>
      <c r="LZ96" s="54">
        <f t="shared" si="4148"/>
      </c>
      <c r="MA96" s="55">
        <f t="shared" si="4543"/>
      </c>
      <c r="MB96" s="54">
        <f t="shared" si="4180"/>
      </c>
      <c r="MC96" s="55">
        <f t="shared" si="4543"/>
      </c>
      <c r="MD96" s="54">
        <f t="shared" si="4180"/>
      </c>
      <c r="ME96" s="55">
        <f t="shared" si="4543"/>
      </c>
      <c r="MF96" s="54">
        <f t="shared" si="4180"/>
      </c>
      <c r="MG96" s="55">
        <f t="shared" si="4543"/>
      </c>
      <c r="MH96" s="54">
        <f t="shared" si="4180"/>
      </c>
      <c r="MI96" s="55">
        <f t="shared" si="4543"/>
      </c>
      <c r="MJ96" s="54">
        <f t="shared" si="4180"/>
      </c>
      <c r="MK96" s="55">
        <f t="shared" si="4543"/>
      </c>
      <c r="ML96" s="54">
        <f t="shared" si="4180"/>
      </c>
      <c r="MM96" s="55">
        <f t="shared" si="4543"/>
      </c>
      <c r="MN96" s="54">
        <f t="shared" si="4180"/>
      </c>
      <c r="MO96" s="55">
        <f t="shared" si="4543"/>
      </c>
      <c r="MP96" s="54">
        <f t="shared" si="4180"/>
      </c>
      <c r="MQ96" s="55">
        <f t="shared" si="4543"/>
      </c>
      <c r="MR96" s="54">
        <f t="shared" si="4180"/>
      </c>
      <c r="MS96" s="55">
        <f t="shared" si="4543"/>
      </c>
      <c r="MT96" s="54">
        <f t="shared" si="4180"/>
      </c>
      <c r="MU96" s="55">
        <f t="shared" si="4543"/>
      </c>
      <c r="MV96" s="54">
        <f t="shared" si="4180"/>
      </c>
      <c r="MW96" s="55">
        <f t="shared" si="4543"/>
      </c>
      <c r="MX96" s="54">
        <f t="shared" si="4180"/>
      </c>
      <c r="MY96" s="55">
        <f t="shared" si="4543"/>
      </c>
      <c r="MZ96" s="54">
        <f t="shared" si="4180"/>
      </c>
      <c r="NA96" s="55">
        <f t="shared" si="4543"/>
      </c>
      <c r="NB96" s="54">
        <f t="shared" si="4180"/>
      </c>
      <c r="NC96" s="55">
        <f t="shared" si="4543"/>
      </c>
      <c r="ND96" s="54">
        <f t="shared" si="4180"/>
      </c>
      <c r="NE96" s="55">
        <f t="shared" si="4543"/>
      </c>
      <c r="NF96" s="54">
        <f t="shared" si="4180"/>
      </c>
      <c r="NG96" s="55">
        <f t="shared" si="4543"/>
      </c>
      <c r="NH96" s="54">
        <f t="shared" si="4180"/>
      </c>
      <c r="NI96" s="55">
        <f t="shared" si="4543"/>
      </c>
      <c r="NJ96" s="54">
        <f t="shared" si="4180"/>
      </c>
      <c r="NK96" s="55">
        <f t="shared" si="4543"/>
      </c>
      <c r="NL96" s="54">
        <f t="shared" si="4180"/>
      </c>
      <c r="NM96" s="55">
        <f t="shared" si="4543"/>
      </c>
      <c r="NN96" s="54">
        <f t="shared" si="4180"/>
      </c>
      <c r="NO96" s="55">
        <f t="shared" si="4543"/>
      </c>
      <c r="NP96" s="54">
        <f t="shared" si="4180"/>
      </c>
      <c r="NQ96" s="55">
        <f t="shared" si="4543"/>
      </c>
      <c r="NR96" s="54">
        <f t="shared" si="4180"/>
      </c>
      <c r="NS96" s="55">
        <f t="shared" si="4543"/>
      </c>
      <c r="NT96" s="54">
        <f t="shared" si="4180"/>
      </c>
      <c r="NU96" s="55">
        <f t="shared" si="4543"/>
      </c>
      <c r="NV96" s="54">
        <f t="shared" si="4180"/>
      </c>
      <c r="NW96" s="55">
        <f t="shared" si="4543"/>
      </c>
      <c r="NX96" s="54">
        <f t="shared" si="4180"/>
      </c>
      <c r="NY96" s="55">
        <f t="shared" si="4543"/>
      </c>
      <c r="NZ96" s="54">
        <f t="shared" si="4180"/>
      </c>
      <c r="OA96" s="55">
        <f t="shared" si="4543"/>
      </c>
      <c r="OB96" s="54">
        <f t="shared" si="4180"/>
      </c>
      <c r="OC96" s="55">
        <f t="shared" si="4543"/>
      </c>
      <c r="OD96" s="54">
        <f t="shared" si="4180"/>
      </c>
      <c r="OE96" s="55">
        <f t="shared" si="4543"/>
      </c>
      <c r="OF96" s="54">
        <f t="shared" si="4180"/>
      </c>
      <c r="OG96" s="55">
        <f t="shared" si="4543"/>
      </c>
      <c r="OH96" s="54">
        <f t="shared" si="4180"/>
      </c>
      <c r="OI96" s="55">
        <f t="shared" si="4543"/>
      </c>
      <c r="OJ96" s="54">
        <f t="shared" ref="OJ96:QT103" si="4557">RIGHT(IFERROR(VLOOKUP($B96,OJ$4:OK$71,2,FALSE),""),2)</f>
      </c>
      <c r="OK96" s="55">
        <f t="shared" si="4544"/>
      </c>
      <c r="OL96" s="54">
        <f t="shared" si="4557"/>
      </c>
      <c r="OM96" s="55">
        <f t="shared" si="4544"/>
      </c>
      <c r="ON96" s="54">
        <f t="shared" si="4557"/>
      </c>
      <c r="OO96" s="55">
        <f t="shared" si="4544"/>
      </c>
      <c r="OP96" s="54">
        <f t="shared" si="4557"/>
      </c>
      <c r="OQ96" s="55">
        <f t="shared" si="4544"/>
      </c>
      <c r="OR96" s="54">
        <f t="shared" si="4557"/>
      </c>
      <c r="OS96" s="55">
        <f t="shared" si="4544"/>
      </c>
      <c r="OT96" s="54">
        <f t="shared" si="4557"/>
      </c>
      <c r="OU96" s="55">
        <f t="shared" si="4544"/>
      </c>
      <c r="OV96" s="54">
        <f t="shared" si="4557"/>
      </c>
      <c r="OW96" s="55">
        <f t="shared" si="4544"/>
      </c>
      <c r="OX96" s="54">
        <f t="shared" si="4557"/>
      </c>
      <c r="OY96" s="55">
        <f t="shared" si="4544"/>
      </c>
      <c r="OZ96" s="54">
        <f t="shared" si="4557"/>
      </c>
      <c r="PA96" s="55">
        <f t="shared" si="4544"/>
      </c>
      <c r="PB96" s="54">
        <f t="shared" si="4557"/>
      </c>
      <c r="PC96" s="55">
        <f t="shared" si="4544"/>
      </c>
      <c r="PD96" s="54">
        <f t="shared" si="4557"/>
      </c>
      <c r="PE96" s="55">
        <f t="shared" si="4544"/>
      </c>
      <c r="PF96" s="54">
        <f t="shared" si="4557"/>
      </c>
      <c r="PG96" s="55">
        <f t="shared" si="4544"/>
      </c>
      <c r="PH96" s="54">
        <f t="shared" si="4557"/>
      </c>
      <c r="PI96" s="55">
        <f t="shared" si="4544"/>
      </c>
      <c r="PJ96" s="54">
        <f t="shared" si="4557"/>
      </c>
      <c r="PK96" s="55">
        <f t="shared" si="4544"/>
      </c>
      <c r="PL96" s="54">
        <f t="shared" si="4557"/>
      </c>
      <c r="PM96" s="55">
        <f t="shared" si="4544"/>
      </c>
      <c r="PN96" s="54">
        <f t="shared" si="4557"/>
      </c>
      <c r="PO96" s="55">
        <f t="shared" si="4544"/>
      </c>
      <c r="PP96" s="54">
        <f t="shared" si="4557"/>
      </c>
      <c r="PQ96" s="55">
        <f t="shared" si="4544"/>
      </c>
      <c r="PR96" s="54">
        <f t="shared" si="4557"/>
      </c>
      <c r="PS96" s="55">
        <f t="shared" si="4544"/>
      </c>
      <c r="PT96" s="54">
        <f t="shared" si="4557"/>
      </c>
      <c r="PU96" s="55">
        <f t="shared" si="4544"/>
      </c>
      <c r="PV96" s="54">
        <f t="shared" si="4557"/>
      </c>
      <c r="PW96" s="55">
        <f t="shared" si="4544"/>
      </c>
      <c r="PX96" s="54">
        <f t="shared" si="4557"/>
      </c>
      <c r="PY96" s="55">
        <f t="shared" si="4544"/>
      </c>
      <c r="PZ96" s="54">
        <f t="shared" si="4557"/>
      </c>
      <c r="QA96" s="55">
        <f t="shared" si="4544"/>
      </c>
      <c r="QB96" s="54">
        <f t="shared" si="4557"/>
      </c>
      <c r="QC96" s="55">
        <f t="shared" si="4544"/>
      </c>
      <c r="QD96" s="54">
        <f t="shared" si="4557"/>
      </c>
      <c r="QE96" s="55">
        <f t="shared" si="4544"/>
      </c>
      <c r="QF96" s="54">
        <f t="shared" si="4557"/>
      </c>
      <c r="QG96" s="55">
        <f t="shared" si="4544"/>
      </c>
      <c r="QH96" s="54">
        <f t="shared" si="4557"/>
      </c>
      <c r="QI96" s="55">
        <f t="shared" si="4544"/>
      </c>
      <c r="QJ96" s="54">
        <f t="shared" si="4557"/>
      </c>
      <c r="QK96" s="55">
        <f t="shared" si="4544"/>
      </c>
      <c r="QL96" s="54">
        <f t="shared" si="4557"/>
      </c>
      <c r="QM96" s="55">
        <f t="shared" si="4544"/>
      </c>
      <c r="QN96" s="54">
        <f t="shared" si="4557"/>
      </c>
      <c r="QO96" s="55">
        <f t="shared" si="4544"/>
      </c>
      <c r="QP96" s="54">
        <f t="shared" si="4557"/>
      </c>
      <c r="QQ96" s="55">
        <f t="shared" si="4544"/>
      </c>
      <c r="QR96" s="54">
        <f t="shared" si="4557"/>
      </c>
      <c r="QS96" s="55">
        <f t="shared" si="4544"/>
      </c>
      <c r="QT96" s="54">
        <f t="shared" si="4557"/>
      </c>
      <c r="QU96" s="55">
        <f t="shared" ref="QU96:TE103" si="4558">IFERROR(
    IF(
        LEFT(VLOOKUP($B96,QT$4:QU$71,2,FALSE),1)="0",
        "",
        IF(
            LEFT(VLOOKUP($B96,QT$4:QU$71,2,FALSE),1)="講",
            "講習",
            IF(
                LEFT(VLOOKUP($B96,QT$4:QU$71,2,FALSE),1)="追",
                "追加",
                "通常"
            )
        )
    ),
    ""
)</f>
      </c>
      <c r="QV96" s="54">
        <f t="shared" si="4212"/>
      </c>
      <c r="QW96" s="55">
        <f t="shared" si="4558"/>
      </c>
      <c r="QX96" s="54">
        <f t="shared" si="4212"/>
      </c>
      <c r="QY96" s="55">
        <f t="shared" si="4558"/>
      </c>
      <c r="QZ96" s="54">
        <f t="shared" si="4245"/>
      </c>
      <c r="RA96" s="55">
        <f t="shared" si="4558"/>
      </c>
      <c r="RB96" s="54">
        <f t="shared" si="4245"/>
      </c>
      <c r="RC96" s="55">
        <f t="shared" si="4558"/>
      </c>
      <c r="RD96" s="54">
        <f t="shared" si="4245"/>
      </c>
      <c r="RE96" s="55">
        <f t="shared" si="4558"/>
      </c>
      <c r="RF96" s="54">
        <f t="shared" si="4245"/>
      </c>
      <c r="RG96" s="55">
        <f t="shared" si="4558"/>
      </c>
      <c r="RH96" s="54">
        <f t="shared" si="4245"/>
      </c>
      <c r="RI96" s="55">
        <f t="shared" si="4558"/>
      </c>
      <c r="RJ96" s="54">
        <f t="shared" si="4245"/>
      </c>
      <c r="RK96" s="55">
        <f t="shared" si="4558"/>
      </c>
      <c r="RL96" s="54">
        <f t="shared" si="4245"/>
      </c>
      <c r="RM96" s="55">
        <f t="shared" si="4558"/>
      </c>
      <c r="RN96" s="54">
        <f t="shared" si="4245"/>
      </c>
      <c r="RO96" s="55">
        <f t="shared" si="4558"/>
      </c>
      <c r="RP96" s="54">
        <f t="shared" si="4245"/>
      </c>
      <c r="RQ96" s="55">
        <f t="shared" si="4558"/>
      </c>
      <c r="RR96" s="54">
        <f t="shared" si="4245"/>
      </c>
      <c r="RS96" s="55">
        <f t="shared" si="4558"/>
      </c>
      <c r="RT96" s="54">
        <f t="shared" si="4245"/>
      </c>
      <c r="RU96" s="55">
        <f t="shared" si="4558"/>
      </c>
      <c r="RV96" s="54">
        <f t="shared" si="4245"/>
      </c>
      <c r="RW96" s="55">
        <f t="shared" si="4558"/>
      </c>
      <c r="RX96" s="54">
        <f t="shared" si="4245"/>
      </c>
      <c r="RY96" s="55">
        <f t="shared" si="4558"/>
      </c>
      <c r="RZ96" s="54">
        <f t="shared" si="4245"/>
      </c>
      <c r="SA96" s="55">
        <f t="shared" si="4558"/>
      </c>
      <c r="SB96" s="54">
        <f t="shared" si="4245"/>
      </c>
      <c r="SC96" s="55">
        <f t="shared" si="4558"/>
      </c>
      <c r="SD96" s="54">
        <f t="shared" si="4245"/>
      </c>
      <c r="SE96" s="55">
        <f t="shared" si="4558"/>
      </c>
      <c r="SF96" s="54">
        <f t="shared" si="4245"/>
      </c>
      <c r="SG96" s="55">
        <f t="shared" si="4558"/>
      </c>
      <c r="SH96" s="54">
        <f t="shared" si="4245"/>
      </c>
      <c r="SI96" s="55">
        <f t="shared" si="4558"/>
      </c>
      <c r="SJ96" s="54">
        <f t="shared" si="4245"/>
      </c>
      <c r="SK96" s="55">
        <f t="shared" si="4558"/>
      </c>
      <c r="SL96" s="54">
        <f t="shared" si="4245"/>
      </c>
      <c r="SM96" s="55">
        <f t="shared" si="4558"/>
      </c>
      <c r="SN96" s="54">
        <f t="shared" si="4245"/>
      </c>
      <c r="SO96" s="55">
        <f t="shared" si="4558"/>
      </c>
      <c r="SP96" s="54">
        <f t="shared" si="4245"/>
      </c>
      <c r="SQ96" s="55">
        <f t="shared" si="4558"/>
      </c>
      <c r="SR96" s="54">
        <f t="shared" si="4245"/>
      </c>
      <c r="SS96" s="55">
        <f t="shared" si="4558"/>
      </c>
      <c r="ST96" s="54">
        <f t="shared" si="4245"/>
      </c>
      <c r="SU96" s="55">
        <f t="shared" si="4558"/>
      </c>
      <c r="SV96" s="54">
        <f t="shared" si="4245"/>
      </c>
      <c r="SW96" s="55">
        <f t="shared" si="4558"/>
      </c>
      <c r="SX96" s="54">
        <f t="shared" si="4245"/>
      </c>
      <c r="SY96" s="55">
        <f t="shared" si="4558"/>
      </c>
      <c r="SZ96" s="54">
        <f t="shared" si="4245"/>
      </c>
      <c r="TA96" s="55">
        <f t="shared" si="4558"/>
      </c>
      <c r="TB96" s="54">
        <f t="shared" si="4245"/>
      </c>
      <c r="TC96" s="55">
        <f t="shared" si="4558"/>
      </c>
      <c r="TD96" s="54">
        <f t="shared" si="4245"/>
      </c>
      <c r="TE96" s="55">
        <f t="shared" si="4558"/>
      </c>
      <c r="TF96" s="54">
        <f t="shared" si="4245"/>
      </c>
      <c r="TG96" s="55">
        <f t="shared" si="4553"/>
      </c>
      <c r="TH96" s="54">
        <f t="shared" ref="TH96:VR104" si="4559">RIGHT(IFERROR(VLOOKUP($B96,TH$4:TI$71,2,FALSE),""),2)</f>
      </c>
      <c r="TI96" s="55">
        <f t="shared" si="4553"/>
      </c>
      <c r="TJ96" s="54">
        <f t="shared" si="4559"/>
      </c>
      <c r="TK96" s="55">
        <f t="shared" si="4553"/>
      </c>
      <c r="TL96" s="54">
        <f t="shared" si="4559"/>
      </c>
      <c r="TM96" s="55">
        <f t="shared" si="4553"/>
      </c>
      <c r="TN96" s="54">
        <f t="shared" si="4559"/>
      </c>
      <c r="TO96" s="55">
        <f t="shared" si="4553"/>
      </c>
      <c r="TP96" s="54">
        <f t="shared" si="4559"/>
      </c>
      <c r="TQ96" s="55">
        <f t="shared" si="4553"/>
      </c>
      <c r="TR96" s="54">
        <f t="shared" si="4559"/>
      </c>
      <c r="TS96" s="55">
        <f t="shared" si="4553"/>
      </c>
      <c r="TT96" s="54">
        <f t="shared" si="4559"/>
      </c>
      <c r="TU96" s="55">
        <f t="shared" si="4553"/>
      </c>
      <c r="TV96" s="54">
        <f t="shared" si="4559"/>
      </c>
      <c r="TW96" s="55">
        <f t="shared" si="4553"/>
      </c>
      <c r="TX96" s="54">
        <f t="shared" si="4559"/>
      </c>
      <c r="TY96" s="55">
        <f t="shared" si="4553"/>
      </c>
      <c r="TZ96" s="54">
        <f t="shared" si="4559"/>
      </c>
      <c r="UA96" s="55">
        <f t="shared" si="4553"/>
      </c>
      <c r="UB96" s="54">
        <f t="shared" si="4559"/>
      </c>
      <c r="UC96" s="55">
        <f t="shared" si="4553"/>
      </c>
      <c r="UD96" s="54">
        <f t="shared" si="4559"/>
      </c>
      <c r="UE96" s="55">
        <f t="shared" si="4553"/>
      </c>
      <c r="UF96" s="54">
        <f t="shared" si="4559"/>
      </c>
      <c r="UG96" s="55">
        <f t="shared" si="4553"/>
      </c>
      <c r="UH96" s="54">
        <f t="shared" si="4559"/>
      </c>
      <c r="UI96" s="55">
        <f t="shared" si="4553"/>
      </c>
      <c r="UJ96" s="54">
        <f t="shared" si="4559"/>
      </c>
      <c r="UK96" s="55">
        <f t="shared" si="4553"/>
      </c>
      <c r="UL96" s="54">
        <f t="shared" si="4559"/>
      </c>
      <c r="UM96" s="55">
        <f t="shared" si="4553"/>
      </c>
      <c r="UN96" s="54">
        <f t="shared" si="4559"/>
      </c>
      <c r="UO96" s="55">
        <f t="shared" si="4553"/>
      </c>
      <c r="UP96" s="54">
        <f t="shared" si="4559"/>
      </c>
      <c r="UQ96" s="55">
        <f t="shared" si="4553"/>
      </c>
      <c r="UR96" s="54">
        <f t="shared" si="4559"/>
      </c>
      <c r="US96" s="55">
        <f t="shared" si="4553"/>
      </c>
      <c r="UT96" s="54">
        <f t="shared" si="4559"/>
      </c>
      <c r="UU96" s="55">
        <f t="shared" si="4553"/>
      </c>
      <c r="UV96" s="54">
        <f t="shared" si="4559"/>
      </c>
      <c r="UW96" s="55">
        <f t="shared" si="4553"/>
      </c>
      <c r="UX96" s="54">
        <f t="shared" si="4559"/>
      </c>
      <c r="UY96" s="55">
        <f t="shared" si="4553"/>
      </c>
      <c r="UZ96" s="54">
        <f t="shared" si="4559"/>
      </c>
      <c r="VA96" s="55">
        <f t="shared" si="4553"/>
      </c>
      <c r="VB96" s="54">
        <f t="shared" si="4559"/>
      </c>
      <c r="VC96" s="55">
        <f t="shared" si="4553"/>
      </c>
      <c r="VD96" s="54">
        <f t="shared" si="4559"/>
      </c>
      <c r="VE96" s="55">
        <f t="shared" si="4553"/>
      </c>
      <c r="VF96" s="54">
        <f t="shared" si="4559"/>
      </c>
      <c r="VG96" s="55">
        <f t="shared" si="4553"/>
      </c>
      <c r="VH96" s="54">
        <f t="shared" si="4559"/>
      </c>
      <c r="VI96" s="55">
        <f t="shared" si="4553"/>
      </c>
      <c r="VJ96" s="54">
        <f t="shared" si="4559"/>
      </c>
      <c r="VK96" s="55">
        <f t="shared" si="4553"/>
      </c>
      <c r="VL96" s="54">
        <f t="shared" si="4559"/>
      </c>
      <c r="VM96" s="55">
        <f t="shared" si="4553"/>
      </c>
      <c r="VN96" s="54">
        <f t="shared" si="4559"/>
      </c>
      <c r="VO96" s="55">
        <f t="shared" si="4553"/>
      </c>
      <c r="VP96" s="54">
        <f t="shared" si="4559"/>
      </c>
      <c r="VQ96" s="55">
        <f t="shared" si="4553"/>
      </c>
      <c r="VR96" s="54">
        <f t="shared" si="4559"/>
      </c>
      <c r="VS96" s="55">
        <f t="shared" si="4552"/>
      </c>
      <c r="VT96" s="54">
        <f t="shared" si="4277"/>
      </c>
      <c r="VU96" s="55">
        <f t="shared" si="4552"/>
      </c>
      <c r="VV96" s="54">
        <f t="shared" si="4277"/>
      </c>
      <c r="VW96" s="55">
        <f t="shared" si="4552"/>
      </c>
      <c r="VX96" s="54">
        <f t="shared" si="4310"/>
      </c>
      <c r="VY96" s="55">
        <f t="shared" si="4552"/>
      </c>
      <c r="VZ96" s="54">
        <f t="shared" si="4310"/>
      </c>
      <c r="WA96" s="55">
        <f t="shared" si="4545"/>
      </c>
      <c r="WB96" s="54">
        <f t="shared" si="4310"/>
      </c>
      <c r="WC96" s="55">
        <f t="shared" si="4545"/>
      </c>
      <c r="WD96" s="54">
        <f t="shared" si="4310"/>
      </c>
      <c r="WE96" s="55">
        <f t="shared" si="4545"/>
      </c>
      <c r="WF96" s="54">
        <f t="shared" si="4310"/>
      </c>
      <c r="WG96" s="55">
        <f t="shared" si="4545"/>
      </c>
      <c r="WH96" s="54">
        <f t="shared" si="4310"/>
      </c>
      <c r="WI96" s="55">
        <f t="shared" si="4545"/>
      </c>
      <c r="WJ96" s="54">
        <f t="shared" si="4310"/>
      </c>
      <c r="WK96" s="55">
        <f t="shared" si="4290"/>
      </c>
      <c r="WL96" s="54">
        <f t="shared" si="4310"/>
      </c>
      <c r="WM96" s="55">
        <f t="shared" si="4290"/>
      </c>
      <c r="WN96" s="54">
        <f t="shared" si="4310"/>
      </c>
      <c r="WO96" s="55">
        <f t="shared" si="4290"/>
      </c>
      <c r="WP96" s="54">
        <f t="shared" si="4310"/>
      </c>
      <c r="WQ96" s="55">
        <f t="shared" si="4290"/>
      </c>
      <c r="WR96" s="54">
        <f t="shared" si="4310"/>
      </c>
      <c r="WS96" s="55">
        <f t="shared" si="4290"/>
      </c>
      <c r="WT96" s="54">
        <f t="shared" si="4310"/>
      </c>
      <c r="WU96" s="55">
        <f t="shared" si="4290"/>
      </c>
      <c r="WV96" s="54">
        <f t="shared" si="4310"/>
      </c>
      <c r="WW96" s="55">
        <f t="shared" si="4550"/>
      </c>
      <c r="WX96" s="54">
        <f t="shared" si="4310"/>
      </c>
      <c r="WY96" s="55">
        <f t="shared" si="4550"/>
      </c>
      <c r="WZ96" s="54">
        <f t="shared" si="4310"/>
      </c>
      <c r="XA96" s="55">
        <f t="shared" si="4550"/>
      </c>
      <c r="XB96" s="54">
        <f t="shared" si="4310"/>
      </c>
      <c r="XC96" s="55">
        <f t="shared" si="4550"/>
      </c>
      <c r="XD96" s="54">
        <f t="shared" si="4310"/>
      </c>
      <c r="XE96" s="55">
        <f t="shared" si="4550"/>
      </c>
      <c r="XF96" s="54">
        <f t="shared" si="4310"/>
      </c>
      <c r="XG96" s="55">
        <f t="shared" si="4550"/>
      </c>
      <c r="XH96" s="54">
        <f t="shared" si="4310"/>
      </c>
      <c r="XI96" s="55">
        <f t="shared" si="4550"/>
      </c>
      <c r="XJ96" s="54">
        <f t="shared" si="4310"/>
      </c>
      <c r="XK96" s="55">
        <f t="shared" si="4550"/>
      </c>
      <c r="XL96" s="54">
        <f t="shared" si="4310"/>
      </c>
      <c r="XM96" s="55">
        <f t="shared" si="4550"/>
      </c>
      <c r="XN96" s="54">
        <f t="shared" si="4310"/>
      </c>
      <c r="XO96" s="55">
        <f t="shared" si="4550"/>
      </c>
      <c r="XP96" s="54">
        <f t="shared" si="4310"/>
      </c>
      <c r="XQ96" s="55">
        <f t="shared" si="4550"/>
      </c>
      <c r="XR96" s="54">
        <f t="shared" si="4310"/>
      </c>
      <c r="XS96" s="55">
        <f t="shared" si="4550"/>
      </c>
      <c r="XT96" s="54">
        <f t="shared" si="4310"/>
      </c>
      <c r="XU96" s="55">
        <f t="shared" si="4550"/>
      </c>
      <c r="XV96" s="54">
        <f t="shared" si="4310"/>
      </c>
      <c r="XW96" s="55">
        <f t="shared" si="4550"/>
      </c>
      <c r="XX96" s="54">
        <f t="shared" si="4310"/>
      </c>
      <c r="XY96" s="55">
        <f t="shared" si="4550"/>
      </c>
      <c r="XZ96" s="54">
        <f t="shared" si="4310"/>
      </c>
      <c r="YA96" s="55">
        <f t="shared" si="4550"/>
      </c>
      <c r="YB96" s="54">
        <f t="shared" si="4310"/>
      </c>
      <c r="YC96" s="55">
        <f t="shared" si="4550"/>
      </c>
      <c r="YD96" s="54">
        <f t="shared" si="4310"/>
      </c>
      <c r="YE96" s="55">
        <f t="shared" si="4550"/>
      </c>
      <c r="YF96" s="54">
        <f t="shared" ref="YF96:AAP104" si="4560">RIGHT(IFERROR(VLOOKUP($B96,YF$4:YG$71,2,FALSE),""),2)</f>
      </c>
      <c r="YG96" s="55">
        <f t="shared" si="4550"/>
      </c>
      <c r="YH96" s="54">
        <f t="shared" si="4560"/>
      </c>
      <c r="YI96" s="55">
        <f t="shared" si="4550"/>
      </c>
      <c r="YJ96" s="54">
        <f t="shared" si="4560"/>
      </c>
      <c r="YK96" s="55">
        <f t="shared" si="4550"/>
      </c>
      <c r="YL96" s="54">
        <f t="shared" si="4560"/>
      </c>
      <c r="YM96" s="55">
        <f t="shared" si="4550"/>
      </c>
      <c r="YN96" s="54">
        <f t="shared" si="4560"/>
      </c>
      <c r="YO96" s="55">
        <f t="shared" si="4550"/>
      </c>
      <c r="YP96" s="54">
        <f t="shared" si="4560"/>
      </c>
      <c r="YQ96" s="55">
        <f t="shared" si="4550"/>
      </c>
      <c r="YR96" s="54">
        <f t="shared" si="4560"/>
      </c>
      <c r="YS96" s="55">
        <f t="shared" si="4550"/>
      </c>
      <c r="YT96" s="54">
        <f t="shared" si="4560"/>
      </c>
      <c r="YU96" s="55">
        <f t="shared" si="4550"/>
      </c>
      <c r="YV96" s="54">
        <f t="shared" si="4560"/>
      </c>
      <c r="YW96" s="55">
        <f t="shared" si="4550"/>
      </c>
      <c r="YX96" s="54">
        <f t="shared" si="4560"/>
      </c>
      <c r="YY96" s="55">
        <f t="shared" si="4550"/>
      </c>
      <c r="YZ96" s="54">
        <f t="shared" si="4560"/>
      </c>
      <c r="ZA96" s="55">
        <f t="shared" si="4550"/>
      </c>
      <c r="ZB96" s="54">
        <f t="shared" si="4560"/>
      </c>
      <c r="ZC96" s="55">
        <f t="shared" si="4550"/>
      </c>
      <c r="ZD96" s="54">
        <f t="shared" si="4560"/>
      </c>
      <c r="ZE96" s="55">
        <f t="shared" si="4550"/>
      </c>
      <c r="ZF96" s="54">
        <f t="shared" si="4560"/>
      </c>
      <c r="ZG96" s="55">
        <f t="shared" si="4550"/>
      </c>
      <c r="ZH96" s="54">
        <f t="shared" si="4560"/>
      </c>
      <c r="ZI96" s="55">
        <f t="shared" si="4546"/>
      </c>
      <c r="ZJ96" s="54">
        <f t="shared" si="4560"/>
      </c>
      <c r="ZK96" s="55">
        <f t="shared" si="4546"/>
      </c>
      <c r="ZL96" s="54">
        <f t="shared" si="4560"/>
      </c>
      <c r="ZM96" s="55">
        <f t="shared" si="4546"/>
      </c>
      <c r="ZN96" s="54">
        <f t="shared" si="4560"/>
      </c>
      <c r="ZO96" s="55">
        <f t="shared" si="4546"/>
      </c>
      <c r="ZP96" s="54">
        <f t="shared" si="4560"/>
      </c>
      <c r="ZQ96" s="55">
        <f t="shared" si="4546"/>
      </c>
      <c r="ZR96" s="54">
        <f t="shared" si="4560"/>
      </c>
      <c r="ZS96" s="55">
        <f t="shared" si="4355"/>
      </c>
      <c r="ZT96" s="54">
        <f t="shared" si="4560"/>
      </c>
      <c r="ZU96" s="55">
        <f t="shared" si="4355"/>
      </c>
      <c r="ZV96" s="54">
        <f t="shared" si="4560"/>
      </c>
      <c r="ZW96" s="55">
        <f t="shared" si="4355"/>
      </c>
      <c r="ZX96" s="54">
        <f t="shared" si="4560"/>
      </c>
      <c r="ZY96" s="55">
        <f t="shared" si="4355"/>
      </c>
      <c r="ZZ96" s="54">
        <f t="shared" si="4560"/>
      </c>
      <c r="AAA96" s="55">
        <f t="shared" si="4355"/>
      </c>
      <c r="AAB96" s="54">
        <f t="shared" si="4560"/>
      </c>
      <c r="AAC96" s="55">
        <f t="shared" si="4355"/>
      </c>
      <c r="AAD96" s="54">
        <f t="shared" si="4560"/>
      </c>
      <c r="AAE96" s="55">
        <f t="shared" si="4355"/>
      </c>
      <c r="AAF96" s="54">
        <f t="shared" si="4560"/>
      </c>
      <c r="AAG96" s="55">
        <f t="shared" si="4355"/>
      </c>
      <c r="AAH96" s="54">
        <f t="shared" si="4560"/>
      </c>
      <c r="AAI96" s="55">
        <f t="shared" si="4355"/>
      </c>
      <c r="AAJ96" s="54">
        <f t="shared" si="4560"/>
      </c>
      <c r="AAK96" s="55">
        <f t="shared" si="4355"/>
      </c>
      <c r="AAL96" s="54">
        <f t="shared" si="4560"/>
      </c>
      <c r="AAM96" s="55">
        <f t="shared" si="4355"/>
      </c>
      <c r="AAN96" s="54">
        <f t="shared" si="4560"/>
      </c>
      <c r="AAO96" s="55">
        <f t="shared" si="4355"/>
      </c>
      <c r="AAP96" s="54">
        <f t="shared" si="4560"/>
      </c>
      <c r="AAQ96" s="55">
        <f t="shared" si="4355"/>
      </c>
      <c r="AAR96" s="54">
        <f t="shared" si="4342"/>
      </c>
      <c r="AAS96" s="55">
        <f t="shared" si="4355"/>
      </c>
      <c r="AAT96" s="54">
        <f t="shared" si="4342"/>
      </c>
      <c r="AAU96" s="55">
        <f t="shared" si="4355"/>
      </c>
      <c r="AAV96" s="54">
        <f t="shared" si="4375"/>
      </c>
      <c r="AAW96" s="55">
        <f t="shared" si="4355"/>
      </c>
      <c r="AAX96" s="54">
        <f t="shared" si="4375"/>
      </c>
      <c r="AAY96" s="55">
        <f t="shared" si="4355"/>
      </c>
      <c r="AAZ96" s="54">
        <f t="shared" si="4375"/>
      </c>
      <c r="ABA96" s="55">
        <f t="shared" si="4355"/>
      </c>
      <c r="ABB96" s="54">
        <f t="shared" si="4375"/>
      </c>
      <c r="ABC96" s="55">
        <f t="shared" si="4355"/>
      </c>
      <c r="ABD96" s="54">
        <f t="shared" si="4375"/>
      </c>
      <c r="ABE96" s="55">
        <f t="shared" si="4355"/>
      </c>
      <c r="ABF96" s="54">
        <f t="shared" si="4375"/>
      </c>
      <c r="ABG96" s="55">
        <f t="shared" si="4355"/>
      </c>
      <c r="ABH96" s="54">
        <f t="shared" si="4375"/>
      </c>
      <c r="ABI96" s="55">
        <f t="shared" si="4355"/>
      </c>
      <c r="ABJ96" s="54">
        <f t="shared" si="4375"/>
      </c>
      <c r="ABK96" s="55">
        <f t="shared" si="4355"/>
      </c>
      <c r="ABL96" s="54">
        <f t="shared" si="4375"/>
      </c>
      <c r="ABM96" s="55">
        <f t="shared" si="4355"/>
      </c>
      <c r="ABN96" s="54">
        <f t="shared" si="4375"/>
      </c>
      <c r="ABO96" s="55">
        <f t="shared" si="4355"/>
      </c>
      <c r="ABP96" s="54">
        <f t="shared" si="4375"/>
      </c>
      <c r="ABQ96" s="55">
        <f t="shared" si="4355"/>
      </c>
      <c r="ABR96" s="54">
        <f t="shared" si="4375"/>
      </c>
      <c r="ABS96" s="55">
        <f t="shared" si="4355"/>
      </c>
      <c r="ABT96" s="54">
        <f t="shared" si="4375"/>
      </c>
      <c r="ABU96" s="55">
        <f t="shared" si="4555"/>
      </c>
      <c r="ABV96" s="54">
        <f t="shared" si="4375"/>
      </c>
      <c r="ABW96" s="55">
        <f t="shared" si="4555"/>
      </c>
      <c r="ABX96" s="54">
        <f t="shared" si="4375"/>
      </c>
      <c r="ABY96" s="55">
        <f t="shared" si="4555"/>
      </c>
      <c r="ABZ96" s="54">
        <f t="shared" si="4375"/>
      </c>
      <c r="ACA96" s="55">
        <f t="shared" si="4555"/>
      </c>
      <c r="ACB96" s="54">
        <f t="shared" si="4375"/>
      </c>
      <c r="ACC96" s="55">
        <f t="shared" si="4555"/>
      </c>
      <c r="ACD96" s="54">
        <f t="shared" si="4375"/>
      </c>
      <c r="ACE96" s="55">
        <f t="shared" si="4555"/>
      </c>
      <c r="ACF96" s="54">
        <f t="shared" si="4375"/>
      </c>
      <c r="ACG96" s="55">
        <f t="shared" si="4555"/>
      </c>
      <c r="ACH96" s="54">
        <f t="shared" si="4375"/>
      </c>
      <c r="ACI96" s="55">
        <f t="shared" si="4555"/>
      </c>
      <c r="ACJ96" s="54">
        <f t="shared" si="4375"/>
      </c>
      <c r="ACK96" s="55">
        <f t="shared" si="4555"/>
      </c>
      <c r="ACL96" s="54">
        <f t="shared" si="4375"/>
      </c>
      <c r="ACM96" s="55">
        <f t="shared" si="4555"/>
      </c>
      <c r="ACN96" s="54">
        <f t="shared" si="4375"/>
      </c>
      <c r="ACO96" s="55">
        <f t="shared" si="4555"/>
      </c>
      <c r="ACP96" s="54">
        <f t="shared" si="4375"/>
      </c>
      <c r="ACQ96" s="55">
        <f t="shared" si="4555"/>
      </c>
      <c r="ACR96" s="54">
        <f t="shared" si="4375"/>
      </c>
      <c r="ACS96" s="55">
        <f t="shared" si="4555"/>
      </c>
      <c r="ACT96" s="54">
        <f t="shared" si="4375"/>
      </c>
      <c r="ACU96" s="55">
        <f t="shared" si="4555"/>
      </c>
      <c r="ACV96" s="54">
        <f t="shared" si="4375"/>
      </c>
      <c r="ACW96" s="55">
        <f t="shared" si="4555"/>
      </c>
      <c r="ACX96" s="54">
        <f t="shared" si="4375"/>
      </c>
      <c r="ACY96" s="55">
        <f t="shared" si="4555"/>
      </c>
      <c r="ACZ96" s="54">
        <f t="shared" si="4375"/>
      </c>
      <c r="ADA96" s="55">
        <f t="shared" si="4555"/>
      </c>
      <c r="ADB96" s="54">
        <f t="shared" si="4375"/>
      </c>
      <c r="ADC96" s="55">
        <f t="shared" si="4555"/>
      </c>
      <c r="ADD96" s="54">
        <f t="shared" ref="ADD96:ADF96" si="4561">RIGHT(IFERROR(VLOOKUP($B96,ADD$4:ADE$71,2,FALSE),""),2)</f>
      </c>
      <c r="ADE96" s="55">
        <f t="shared" si="4555"/>
      </c>
      <c r="ADF96" s="54">
        <f t="shared" si="4561"/>
      </c>
      <c r="ADG96" s="55">
        <f t="shared" si="4555"/>
      </c>
    </row>
    <row r="97" spans="1:787" ht="20.25" hidden="1" customHeight="1">
      <c r="A97" s="112">
        <v>25</v>
      </c>
      <c r="B97" s="115">
        <f>学年と名前を結合するシート!D26</f>
      </c>
      <c r="C97" s="113"/>
      <c r="D97" s="54">
        <f t="shared" si="533"/>
      </c>
      <c r="E97" s="55">
        <f t="shared" si="534"/>
      </c>
      <c r="F97" s="54">
        <f t="shared" si="4551"/>
      </c>
      <c r="G97" s="55">
        <f t="shared" si="4407"/>
      </c>
      <c r="H97" s="54">
        <f t="shared" si="4551"/>
      </c>
      <c r="I97" s="55">
        <f t="shared" si="4408"/>
      </c>
      <c r="J97" s="54">
        <f t="shared" si="4551"/>
      </c>
      <c r="K97" s="55">
        <f t="shared" si="4409"/>
      </c>
      <c r="L97" s="54">
        <f t="shared" si="4551"/>
      </c>
      <c r="M97" s="55">
        <f t="shared" si="4410"/>
      </c>
      <c r="N97" s="54">
        <f t="shared" si="4551"/>
      </c>
      <c r="O97" s="55">
        <f t="shared" si="4411"/>
      </c>
      <c r="P97" s="54">
        <f t="shared" si="4551"/>
      </c>
      <c r="Q97" s="55">
        <f t="shared" si="4412"/>
      </c>
      <c r="R97" s="54">
        <f t="shared" si="4551"/>
      </c>
      <c r="S97" s="55">
        <f t="shared" si="4413"/>
      </c>
      <c r="T97" s="54">
        <f t="shared" si="4551"/>
      </c>
      <c r="U97" s="55">
        <f t="shared" si="4414"/>
      </c>
      <c r="V97" s="54">
        <f t="shared" si="4551"/>
      </c>
      <c r="W97" s="55">
        <f t="shared" si="4415"/>
      </c>
      <c r="X97" s="54">
        <f t="shared" si="4551"/>
      </c>
      <c r="Y97" s="55">
        <f t="shared" si="4416"/>
      </c>
      <c r="Z97" s="54">
        <f t="shared" si="4551"/>
      </c>
      <c r="AA97" s="55">
        <f t="shared" si="4417"/>
      </c>
      <c r="AB97" s="54">
        <f t="shared" si="4551"/>
      </c>
      <c r="AC97" s="55">
        <f t="shared" si="4418"/>
      </c>
      <c r="AD97" s="54">
        <f t="shared" si="4551"/>
      </c>
      <c r="AE97" s="55">
        <f t="shared" si="4419"/>
      </c>
      <c r="AF97" s="54">
        <f t="shared" si="4551"/>
      </c>
      <c r="AG97" s="55">
        <f t="shared" si="4420"/>
      </c>
      <c r="AH97" s="54">
        <f t="shared" si="4551"/>
      </c>
      <c r="AI97" s="55">
        <f t="shared" si="4421"/>
      </c>
      <c r="AJ97" s="54">
        <f t="shared" si="4551"/>
      </c>
      <c r="AK97" s="55">
        <f t="shared" si="4422"/>
      </c>
      <c r="AL97" s="54">
        <f t="shared" si="4551"/>
      </c>
      <c r="AM97" s="55">
        <f t="shared" si="4423"/>
      </c>
      <c r="AN97" s="54">
        <f t="shared" si="4551"/>
      </c>
      <c r="AO97" s="55">
        <f t="shared" si="4424"/>
      </c>
      <c r="AP97" s="54">
        <f t="shared" si="4551"/>
      </c>
      <c r="AQ97" s="55">
        <f t="shared" si="4425"/>
      </c>
      <c r="AR97" s="54">
        <f t="shared" si="4551"/>
      </c>
      <c r="AS97" s="55">
        <f t="shared" si="4426"/>
      </c>
      <c r="AT97" s="54">
        <f t="shared" si="4551"/>
      </c>
      <c r="AU97" s="55">
        <f t="shared" si="4427"/>
      </c>
      <c r="AV97" s="54">
        <f t="shared" si="4551"/>
      </c>
      <c r="AW97" s="55">
        <f t="shared" si="4428"/>
      </c>
      <c r="AX97" s="54">
        <f t="shared" si="4551"/>
      </c>
      <c r="AY97" s="55">
        <f t="shared" si="4429"/>
      </c>
      <c r="AZ97" s="54">
        <f t="shared" si="4551"/>
      </c>
      <c r="BA97" s="55">
        <f t="shared" si="4430"/>
      </c>
      <c r="BB97" s="54">
        <f t="shared" si="4551"/>
      </c>
      <c r="BC97" s="55">
        <f t="shared" si="4431"/>
      </c>
      <c r="BD97" s="54">
        <f t="shared" si="4551"/>
      </c>
      <c r="BE97" s="55">
        <f t="shared" si="4432"/>
      </c>
      <c r="BF97" s="54">
        <f t="shared" si="4551"/>
      </c>
      <c r="BG97" s="55">
        <f t="shared" si="4433"/>
      </c>
      <c r="BH97" s="54">
        <f t="shared" si="4551"/>
      </c>
      <c r="BI97" s="55">
        <f t="shared" si="4434"/>
      </c>
      <c r="BJ97" s="54">
        <f t="shared" si="4551"/>
      </c>
      <c r="BK97" s="55">
        <f t="shared" si="4435"/>
      </c>
      <c r="BL97" s="54">
        <f t="shared" si="4551"/>
      </c>
      <c r="BM97" s="55">
        <f t="shared" si="4436"/>
      </c>
      <c r="BN97" s="54">
        <f t="shared" si="4551"/>
      </c>
      <c r="BO97" s="55">
        <f t="shared" si="4437"/>
      </c>
      <c r="BP97" s="54">
        <f t="shared" si="4551"/>
      </c>
      <c r="BQ97" s="55">
        <f t="shared" si="4438"/>
      </c>
      <c r="BR97" s="54">
        <f t="shared" si="4547"/>
      </c>
      <c r="BS97" s="55">
        <f t="shared" si="4439"/>
      </c>
      <c r="BT97" s="54">
        <f t="shared" si="4547"/>
      </c>
      <c r="BU97" s="55">
        <f t="shared" si="4440"/>
      </c>
      <c r="BV97" s="54">
        <f t="shared" si="4547"/>
      </c>
      <c r="BW97" s="55">
        <f t="shared" si="4441"/>
      </c>
      <c r="BX97" s="54">
        <f t="shared" si="4547"/>
      </c>
      <c r="BY97" s="55">
        <f t="shared" si="4442"/>
      </c>
      <c r="BZ97" s="54">
        <f t="shared" si="4547"/>
      </c>
      <c r="CA97" s="55">
        <f t="shared" si="4443"/>
      </c>
      <c r="CB97" s="54">
        <f t="shared" si="4547"/>
      </c>
      <c r="CC97" s="55">
        <f t="shared" si="4444"/>
      </c>
      <c r="CD97" s="54">
        <f t="shared" si="4547"/>
      </c>
      <c r="CE97" s="55">
        <f t="shared" si="4445"/>
      </c>
      <c r="CF97" s="54">
        <f t="shared" si="4547"/>
      </c>
      <c r="CG97" s="55">
        <f t="shared" si="4446"/>
      </c>
      <c r="CH97" s="54">
        <f t="shared" si="4547"/>
      </c>
      <c r="CI97" s="55">
        <f t="shared" si="4447"/>
      </c>
      <c r="CJ97" s="54">
        <f t="shared" si="4547"/>
      </c>
      <c r="CK97" s="55">
        <f t="shared" si="4448"/>
      </c>
      <c r="CL97" s="54">
        <f t="shared" si="4547"/>
      </c>
      <c r="CM97" s="55">
        <f t="shared" si="4449"/>
      </c>
      <c r="CN97" s="54">
        <f t="shared" si="4547"/>
      </c>
      <c r="CO97" s="55">
        <f t="shared" si="4450"/>
      </c>
      <c r="CP97" s="54">
        <f t="shared" si="4547"/>
      </c>
      <c r="CQ97" s="55">
        <f t="shared" si="4451"/>
      </c>
      <c r="CR97" s="54">
        <f t="shared" si="4547"/>
      </c>
      <c r="CS97" s="55">
        <f t="shared" si="4452"/>
      </c>
      <c r="CT97" s="54">
        <f t="shared" si="4547"/>
      </c>
      <c r="CU97" s="55">
        <f t="shared" si="4453"/>
      </c>
      <c r="CV97" s="54">
        <f t="shared" si="4547"/>
      </c>
      <c r="CW97" s="55">
        <f t="shared" si="4454"/>
      </c>
      <c r="CX97" s="54">
        <f t="shared" si="4547"/>
      </c>
      <c r="CY97" s="55">
        <f t="shared" si="4455"/>
      </c>
      <c r="CZ97" s="54">
        <f t="shared" si="4547"/>
      </c>
      <c r="DA97" s="55">
        <f t="shared" si="4456"/>
      </c>
      <c r="DB97" s="54">
        <f t="shared" si="4547"/>
      </c>
      <c r="DC97" s="55">
        <f t="shared" si="4457"/>
      </c>
      <c r="DD97" s="54">
        <f t="shared" si="4547"/>
      </c>
      <c r="DE97" s="55">
        <f t="shared" si="4458"/>
      </c>
      <c r="DF97" s="54">
        <f t="shared" si="4547"/>
      </c>
      <c r="DG97" s="55">
        <f t="shared" si="4459"/>
      </c>
      <c r="DH97" s="54">
        <f t="shared" si="4547"/>
      </c>
      <c r="DI97" s="55">
        <f t="shared" si="4460"/>
      </c>
      <c r="DJ97" s="54">
        <f t="shared" si="4547"/>
      </c>
      <c r="DK97" s="55">
        <f t="shared" si="4461"/>
      </c>
      <c r="DL97" s="54">
        <f t="shared" si="4547"/>
      </c>
      <c r="DM97" s="55">
        <f t="shared" si="4462"/>
      </c>
      <c r="DN97" s="54">
        <f t="shared" si="4547"/>
      </c>
      <c r="DO97" s="55">
        <f t="shared" si="4463"/>
      </c>
      <c r="DP97" s="54">
        <f t="shared" si="4547"/>
      </c>
      <c r="DQ97" s="55">
        <f t="shared" si="4464"/>
      </c>
      <c r="DR97" s="54">
        <f t="shared" si="4547"/>
      </c>
      <c r="DS97" s="55">
        <f t="shared" si="4465"/>
      </c>
      <c r="DT97" s="54">
        <f t="shared" si="4547"/>
      </c>
      <c r="DU97" s="55">
        <f t="shared" si="4466"/>
      </c>
      <c r="DV97" s="54">
        <f t="shared" si="4547"/>
      </c>
      <c r="DW97" s="55">
        <f t="shared" si="4467"/>
      </c>
      <c r="DX97" s="54">
        <f t="shared" si="4547"/>
      </c>
      <c r="DY97" s="55">
        <f t="shared" si="4468"/>
      </c>
      <c r="DZ97" s="54">
        <f t="shared" si="4547"/>
      </c>
      <c r="EA97" s="55">
        <f t="shared" si="4469"/>
      </c>
      <c r="EB97" s="54">
        <f t="shared" ref="EB97:GL104" si="4562">RIGHT(IFERROR(VLOOKUP($B97,EB$4:EC$71,2,FALSE),""),2)</f>
      </c>
      <c r="EC97" s="55">
        <f t="shared" si="4471"/>
      </c>
      <c r="ED97" s="54">
        <f t="shared" si="4562"/>
      </c>
      <c r="EE97" s="55">
        <f t="shared" si="4472"/>
      </c>
      <c r="EF97" s="54">
        <f t="shared" si="4562"/>
      </c>
      <c r="EG97" s="55">
        <f t="shared" si="4473"/>
      </c>
      <c r="EH97" s="54">
        <f t="shared" si="4562"/>
      </c>
      <c r="EI97" s="55">
        <f t="shared" si="4474"/>
      </c>
      <c r="EJ97" s="54">
        <f t="shared" si="4562"/>
      </c>
      <c r="EK97" s="55">
        <f t="shared" si="4475"/>
      </c>
      <c r="EL97" s="54">
        <f t="shared" si="4562"/>
      </c>
      <c r="EM97" s="55">
        <f t="shared" si="4476"/>
      </c>
      <c r="EN97" s="54">
        <f t="shared" si="4562"/>
      </c>
      <c r="EO97" s="55">
        <f t="shared" si="4477"/>
      </c>
      <c r="EP97" s="54">
        <f t="shared" si="4562"/>
      </c>
      <c r="EQ97" s="55">
        <f t="shared" si="4478"/>
      </c>
      <c r="ER97" s="54">
        <f t="shared" si="4562"/>
      </c>
      <c r="ES97" s="55">
        <f t="shared" si="4479"/>
      </c>
      <c r="ET97" s="54">
        <f t="shared" si="4562"/>
      </c>
      <c r="EU97" s="55">
        <f t="shared" si="4480"/>
      </c>
      <c r="EV97" s="54">
        <f t="shared" si="4562"/>
      </c>
      <c r="EW97" s="55">
        <f t="shared" si="4481"/>
      </c>
      <c r="EX97" s="54">
        <f t="shared" si="4562"/>
      </c>
      <c r="EY97" s="55">
        <f t="shared" si="4482"/>
      </c>
      <c r="EZ97" s="54">
        <f t="shared" si="4562"/>
      </c>
      <c r="FA97" s="55">
        <f t="shared" si="4483"/>
      </c>
      <c r="FB97" s="54">
        <f t="shared" si="4562"/>
      </c>
      <c r="FC97" s="55">
        <f t="shared" si="4484"/>
      </c>
      <c r="FD97" s="54">
        <f t="shared" si="4562"/>
      </c>
      <c r="FE97" s="55">
        <f t="shared" si="4485"/>
      </c>
      <c r="FF97" s="54">
        <f t="shared" si="4562"/>
      </c>
      <c r="FG97" s="55">
        <f t="shared" si="4486"/>
      </c>
      <c r="FH97" s="54">
        <f t="shared" si="4562"/>
      </c>
      <c r="FI97" s="55">
        <f t="shared" si="4487"/>
      </c>
      <c r="FJ97" s="54">
        <f t="shared" si="4562"/>
      </c>
      <c r="FK97" s="55">
        <f t="shared" si="4488"/>
      </c>
      <c r="FL97" s="54">
        <f t="shared" si="4562"/>
      </c>
      <c r="FM97" s="55">
        <f t="shared" si="4489"/>
      </c>
      <c r="FN97" s="54">
        <f t="shared" si="4562"/>
      </c>
      <c r="FO97" s="55">
        <f t="shared" si="4490"/>
      </c>
      <c r="FP97" s="54">
        <f t="shared" si="4562"/>
      </c>
      <c r="FQ97" s="55">
        <f t="shared" si="4491"/>
      </c>
      <c r="FR97" s="54">
        <f t="shared" si="4562"/>
      </c>
      <c r="FS97" s="55">
        <f t="shared" si="4492"/>
      </c>
      <c r="FT97" s="54">
        <f t="shared" si="4562"/>
      </c>
      <c r="FU97" s="55">
        <f t="shared" si="4493"/>
      </c>
      <c r="FV97" s="54">
        <f t="shared" si="4562"/>
      </c>
      <c r="FW97" s="55">
        <f t="shared" si="4494"/>
      </c>
      <c r="FX97" s="54">
        <f t="shared" si="4562"/>
      </c>
      <c r="FY97" s="55">
        <f t="shared" si="4495"/>
      </c>
      <c r="FZ97" s="54">
        <f t="shared" si="4562"/>
      </c>
      <c r="GA97" s="55">
        <f t="shared" si="4496"/>
      </c>
      <c r="GB97" s="54">
        <f t="shared" si="4562"/>
      </c>
      <c r="GC97" s="55">
        <f t="shared" si="4497"/>
      </c>
      <c r="GD97" s="54">
        <f t="shared" si="4562"/>
      </c>
      <c r="GE97" s="55">
        <f t="shared" si="4498"/>
      </c>
      <c r="GF97" s="54">
        <f t="shared" si="4562"/>
      </c>
      <c r="GG97" s="55">
        <f t="shared" si="4499"/>
      </c>
      <c r="GH97" s="54">
        <f t="shared" si="4562"/>
      </c>
      <c r="GI97" s="55">
        <f t="shared" si="4500"/>
      </c>
      <c r="GJ97" s="54">
        <f t="shared" si="4562"/>
      </c>
      <c r="GK97" s="55">
        <f t="shared" si="4501"/>
      </c>
      <c r="GL97" s="54">
        <f t="shared" si="4562"/>
      </c>
      <c r="GM97" s="55">
        <f t="shared" si="4502"/>
      </c>
      <c r="GN97" s="54">
        <f t="shared" si="4556"/>
      </c>
      <c r="GO97" s="55">
        <f t="shared" si="4504"/>
      </c>
      <c r="GP97" s="54">
        <f t="shared" si="4556"/>
      </c>
      <c r="GQ97" s="55">
        <f t="shared" si="4505"/>
      </c>
      <c r="GR97" s="54">
        <f t="shared" si="4556"/>
      </c>
      <c r="GS97" s="55">
        <f t="shared" si="4506"/>
      </c>
      <c r="GT97" s="54">
        <f t="shared" si="4556"/>
      </c>
      <c r="GU97" s="55">
        <f t="shared" si="4507"/>
      </c>
      <c r="GV97" s="54">
        <f t="shared" si="4556"/>
      </c>
      <c r="GW97" s="55">
        <f t="shared" si="4508"/>
      </c>
      <c r="GX97" s="54">
        <f t="shared" si="4556"/>
      </c>
      <c r="GY97" s="55">
        <f t="shared" si="4509"/>
      </c>
      <c r="GZ97" s="54">
        <f t="shared" si="4556"/>
      </c>
      <c r="HA97" s="55">
        <f t="shared" si="4510"/>
      </c>
      <c r="HB97" s="54">
        <f t="shared" si="4556"/>
      </c>
      <c r="HC97" s="55">
        <f t="shared" si="4511"/>
      </c>
      <c r="HD97" s="54">
        <f t="shared" si="4556"/>
      </c>
      <c r="HE97" s="55">
        <f t="shared" si="4512"/>
      </c>
      <c r="HF97" s="54">
        <f t="shared" si="4556"/>
      </c>
      <c r="HG97" s="55">
        <f t="shared" si="4513"/>
      </c>
      <c r="HH97" s="54">
        <f t="shared" si="4556"/>
      </c>
      <c r="HI97" s="55">
        <f t="shared" si="4514"/>
      </c>
      <c r="HJ97" s="54">
        <f t="shared" si="4556"/>
      </c>
      <c r="HK97" s="55">
        <f t="shared" si="4515"/>
      </c>
      <c r="HL97" s="54">
        <f t="shared" si="4556"/>
      </c>
      <c r="HM97" s="55">
        <f t="shared" si="4516"/>
      </c>
      <c r="HN97" s="54">
        <f t="shared" si="4556"/>
      </c>
      <c r="HO97" s="55">
        <f t="shared" si="4517"/>
      </c>
      <c r="HP97" s="54">
        <f t="shared" si="4556"/>
      </c>
      <c r="HQ97" s="55">
        <f t="shared" si="4518"/>
      </c>
      <c r="HR97" s="54">
        <f t="shared" si="4556"/>
      </c>
      <c r="HS97" s="55">
        <f t="shared" si="4519"/>
      </c>
      <c r="HT97" s="54">
        <f t="shared" si="4556"/>
      </c>
      <c r="HU97" s="55">
        <f t="shared" si="4520"/>
      </c>
      <c r="HV97" s="54">
        <f t="shared" si="4556"/>
      </c>
      <c r="HW97" s="55">
        <f t="shared" si="4521"/>
      </c>
      <c r="HX97" s="54">
        <f t="shared" si="4556"/>
      </c>
      <c r="HY97" s="55">
        <f t="shared" si="4522"/>
      </c>
      <c r="HZ97" s="54">
        <f t="shared" si="4556"/>
      </c>
      <c r="IA97" s="55">
        <f t="shared" si="4523"/>
      </c>
      <c r="IB97" s="54">
        <f t="shared" si="4556"/>
      </c>
      <c r="IC97" s="55">
        <f t="shared" si="4524"/>
      </c>
      <c r="ID97" s="54">
        <f t="shared" si="4556"/>
      </c>
      <c r="IE97" s="55">
        <f t="shared" si="4525"/>
      </c>
      <c r="IF97" s="54">
        <f t="shared" si="4556"/>
      </c>
      <c r="IG97" s="55">
        <f t="shared" si="4526"/>
      </c>
      <c r="IH97" s="54">
        <f t="shared" si="4556"/>
      </c>
      <c r="II97" s="55">
        <f t="shared" si="4527"/>
      </c>
      <c r="IJ97" s="54">
        <f t="shared" si="4556"/>
      </c>
      <c r="IK97" s="55">
        <f t="shared" si="4528"/>
      </c>
      <c r="IL97" s="54">
        <f t="shared" si="4556"/>
      </c>
      <c r="IM97" s="55">
        <f t="shared" si="4529"/>
      </c>
      <c r="IN97" s="54">
        <f t="shared" si="4556"/>
      </c>
      <c r="IO97" s="55">
        <f t="shared" si="4530"/>
      </c>
      <c r="IP97" s="54">
        <f t="shared" si="4556"/>
      </c>
      <c r="IQ97" s="55">
        <f t="shared" si="4531"/>
      </c>
      <c r="IR97" s="54">
        <f t="shared" si="4556"/>
      </c>
      <c r="IS97" s="55">
        <f t="shared" si="4532"/>
      </c>
      <c r="IT97" s="54">
        <f t="shared" si="4556"/>
      </c>
      <c r="IU97" s="55">
        <f t="shared" si="4533"/>
      </c>
      <c r="IV97" s="54">
        <f t="shared" si="4556"/>
      </c>
      <c r="IW97" s="55">
        <f t="shared" si="4534"/>
      </c>
      <c r="IX97" s="54">
        <f t="shared" si="4503"/>
      </c>
      <c r="IY97" s="55">
        <f t="shared" si="4535"/>
      </c>
      <c r="IZ97" s="54">
        <f t="shared" si="4536"/>
      </c>
      <c r="JA97" s="55">
        <f t="shared" si="4537"/>
      </c>
      <c r="JB97" s="54">
        <f t="shared" si="4536"/>
      </c>
      <c r="JC97" s="55">
        <f t="shared" si="4538"/>
      </c>
      <c r="JD97" s="54">
        <f t="shared" si="4536"/>
      </c>
      <c r="JE97" s="55">
        <f t="shared" si="4539"/>
      </c>
      <c r="JF97" s="54">
        <f t="shared" si="4536"/>
      </c>
      <c r="JG97" s="55">
        <f t="shared" si="4540"/>
      </c>
      <c r="JH97" s="54">
        <f t="shared" si="4536"/>
      </c>
      <c r="JI97" s="55">
        <f t="shared" si="4541"/>
      </c>
      <c r="JJ97" s="54">
        <f t="shared" si="4536"/>
      </c>
      <c r="JK97" s="55">
        <f t="shared" si="4542"/>
      </c>
      <c r="JL97" s="54">
        <f t="shared" si="4536"/>
      </c>
      <c r="JM97" s="55">
        <f t="shared" si="267"/>
      </c>
      <c r="JN97" s="54">
        <f t="shared" si="4548"/>
      </c>
      <c r="JO97" s="55">
        <f t="shared" si="4549"/>
      </c>
      <c r="JP97" s="54">
        <f t="shared" si="4548"/>
      </c>
      <c r="JQ97" s="55">
        <f t="shared" si="4549"/>
      </c>
      <c r="JR97" s="54">
        <f t="shared" si="4548"/>
      </c>
      <c r="JS97" s="55">
        <f t="shared" si="4549"/>
      </c>
      <c r="JT97" s="54">
        <f t="shared" si="4548"/>
      </c>
      <c r="JU97" s="55">
        <f t="shared" si="4549"/>
      </c>
      <c r="JV97" s="54">
        <f t="shared" si="4548"/>
      </c>
      <c r="JW97" s="55">
        <f t="shared" si="4549"/>
      </c>
      <c r="JX97" s="54">
        <f t="shared" si="4548"/>
      </c>
      <c r="JY97" s="55">
        <f t="shared" si="4549"/>
      </c>
      <c r="JZ97" s="54">
        <f t="shared" si="4548"/>
      </c>
      <c r="KA97" s="55">
        <f t="shared" si="4549"/>
      </c>
      <c r="KB97" s="54">
        <f t="shared" si="4548"/>
      </c>
      <c r="KC97" s="55">
        <f t="shared" si="4549"/>
      </c>
      <c r="KD97" s="54">
        <f t="shared" si="4548"/>
      </c>
      <c r="KE97" s="55">
        <f t="shared" si="4549"/>
      </c>
      <c r="KF97" s="54">
        <f t="shared" si="4548"/>
      </c>
      <c r="KG97" s="55">
        <f t="shared" si="4549"/>
      </c>
      <c r="KH97" s="54">
        <f t="shared" si="4548"/>
      </c>
      <c r="KI97" s="55">
        <f t="shared" si="4549"/>
      </c>
      <c r="KJ97" s="54">
        <f t="shared" si="4548"/>
      </c>
      <c r="KK97" s="55">
        <f t="shared" si="4549"/>
      </c>
      <c r="KL97" s="54">
        <f t="shared" si="4548"/>
      </c>
      <c r="KM97" s="55">
        <f t="shared" si="4549"/>
      </c>
      <c r="KN97" s="54">
        <f t="shared" si="4548"/>
      </c>
      <c r="KO97" s="55">
        <f t="shared" si="4549"/>
      </c>
      <c r="KP97" s="54">
        <f t="shared" si="4548"/>
      </c>
      <c r="KQ97" s="55">
        <f t="shared" si="4549"/>
      </c>
      <c r="KR97" s="54">
        <f t="shared" si="4548"/>
      </c>
      <c r="KS97" s="55">
        <f t="shared" si="4549"/>
      </c>
      <c r="KT97" s="54">
        <f t="shared" si="4548"/>
      </c>
      <c r="KU97" s="55">
        <f t="shared" si="4549"/>
      </c>
      <c r="KV97" s="54">
        <f t="shared" si="4548"/>
      </c>
      <c r="KW97" s="55">
        <f t="shared" si="4549"/>
      </c>
      <c r="KX97" s="54">
        <f t="shared" si="4548"/>
      </c>
      <c r="KY97" s="55">
        <f t="shared" si="4549"/>
      </c>
      <c r="KZ97" s="54">
        <f t="shared" si="4548"/>
      </c>
      <c r="LA97" s="55">
        <f t="shared" si="4549"/>
      </c>
      <c r="LB97" s="54">
        <f t="shared" si="4548"/>
      </c>
      <c r="LC97" s="55">
        <f t="shared" si="4549"/>
      </c>
      <c r="LD97" s="54">
        <f t="shared" si="4548"/>
      </c>
      <c r="LE97" s="55">
        <f t="shared" si="4549"/>
      </c>
      <c r="LF97" s="54">
        <f t="shared" si="4548"/>
      </c>
      <c r="LG97" s="55">
        <f t="shared" si="4549"/>
      </c>
      <c r="LH97" s="54">
        <f t="shared" si="4548"/>
      </c>
      <c r="LI97" s="55">
        <f t="shared" si="4549"/>
      </c>
      <c r="LJ97" s="54">
        <f t="shared" si="4548"/>
      </c>
      <c r="LK97" s="55">
        <f t="shared" si="4549"/>
      </c>
      <c r="LL97" s="54">
        <f t="shared" si="4548"/>
      </c>
      <c r="LM97" s="55">
        <f t="shared" si="4549"/>
      </c>
      <c r="LN97" s="54">
        <f t="shared" si="4548"/>
      </c>
      <c r="LO97" s="55">
        <f t="shared" si="4549"/>
      </c>
      <c r="LP97" s="54">
        <f t="shared" si="4548"/>
      </c>
      <c r="LQ97" s="55">
        <f t="shared" si="4549"/>
      </c>
      <c r="LR97" s="54">
        <f t="shared" si="4548"/>
      </c>
      <c r="LS97" s="55">
        <f t="shared" si="4549"/>
      </c>
      <c r="LT97" s="54">
        <f t="shared" si="4548"/>
      </c>
      <c r="LU97" s="55">
        <f t="shared" si="4549"/>
      </c>
      <c r="LV97" s="54">
        <f t="shared" si="4548"/>
      </c>
      <c r="LW97" s="55">
        <f t="shared" si="4549"/>
      </c>
      <c r="LX97" s="54">
        <f t="shared" ref="LX97:OH105" si="4563">RIGHT(IFERROR(VLOOKUP($B97,LX$4:LY$71,2,FALSE),""),2)</f>
      </c>
      <c r="LY97" s="55">
        <f t="shared" ref="LY97:OI104" si="4564">IFERROR(
    IF(
        LEFT(VLOOKUP($B97,LX$4:LY$71,2,FALSE),1)="0",
        "",
        IF(
            LEFT(VLOOKUP($B97,LX$4:LY$71,2,FALSE),1)="講",
            "講習",
            IF(
                LEFT(VLOOKUP($B97,LX$4:LY$71,2,FALSE),1)="追",
                "追加",
                "通常"
            )
        )
    ),
    ""
)</f>
      </c>
      <c r="LZ97" s="54">
        <f t="shared" si="4563"/>
      </c>
      <c r="MA97" s="55">
        <f t="shared" si="4564"/>
      </c>
      <c r="MB97" s="54">
        <f t="shared" si="4563"/>
      </c>
      <c r="MC97" s="55">
        <f t="shared" si="4564"/>
      </c>
      <c r="MD97" s="54">
        <f t="shared" si="4563"/>
      </c>
      <c r="ME97" s="55">
        <f t="shared" si="4564"/>
      </c>
      <c r="MF97" s="54">
        <f t="shared" si="4563"/>
      </c>
      <c r="MG97" s="55">
        <f t="shared" si="4564"/>
      </c>
      <c r="MH97" s="54">
        <f t="shared" si="4563"/>
      </c>
      <c r="MI97" s="55">
        <f t="shared" si="4564"/>
      </c>
      <c r="MJ97" s="54">
        <f t="shared" si="4563"/>
      </c>
      <c r="MK97" s="55">
        <f t="shared" si="4564"/>
      </c>
      <c r="ML97" s="54">
        <f t="shared" si="4563"/>
      </c>
      <c r="MM97" s="55">
        <f t="shared" si="4564"/>
      </c>
      <c r="MN97" s="54">
        <f t="shared" si="4563"/>
      </c>
      <c r="MO97" s="55">
        <f t="shared" si="4564"/>
      </c>
      <c r="MP97" s="54">
        <f t="shared" si="4563"/>
      </c>
      <c r="MQ97" s="55">
        <f t="shared" si="4564"/>
      </c>
      <c r="MR97" s="54">
        <f t="shared" si="4563"/>
      </c>
      <c r="MS97" s="55">
        <f t="shared" si="4564"/>
      </c>
      <c r="MT97" s="54">
        <f t="shared" si="4563"/>
      </c>
      <c r="MU97" s="55">
        <f t="shared" si="4564"/>
      </c>
      <c r="MV97" s="54">
        <f t="shared" si="4563"/>
      </c>
      <c r="MW97" s="55">
        <f t="shared" si="4564"/>
      </c>
      <c r="MX97" s="54">
        <f t="shared" si="4563"/>
      </c>
      <c r="MY97" s="55">
        <f t="shared" si="4564"/>
      </c>
      <c r="MZ97" s="54">
        <f t="shared" si="4563"/>
      </c>
      <c r="NA97" s="55">
        <f t="shared" si="4564"/>
      </c>
      <c r="NB97" s="54">
        <f t="shared" si="4563"/>
      </c>
      <c r="NC97" s="55">
        <f t="shared" si="4564"/>
      </c>
      <c r="ND97" s="54">
        <f t="shared" si="4563"/>
      </c>
      <c r="NE97" s="55">
        <f t="shared" si="4564"/>
      </c>
      <c r="NF97" s="54">
        <f t="shared" si="4563"/>
      </c>
      <c r="NG97" s="55">
        <f t="shared" si="4564"/>
      </c>
      <c r="NH97" s="54">
        <f t="shared" si="4563"/>
      </c>
      <c r="NI97" s="55">
        <f t="shared" si="4564"/>
      </c>
      <c r="NJ97" s="54">
        <f t="shared" si="4563"/>
      </c>
      <c r="NK97" s="55">
        <f t="shared" si="4564"/>
      </c>
      <c r="NL97" s="54">
        <f t="shared" si="4563"/>
      </c>
      <c r="NM97" s="55">
        <f t="shared" si="4564"/>
      </c>
      <c r="NN97" s="54">
        <f t="shared" si="4563"/>
      </c>
      <c r="NO97" s="55">
        <f t="shared" si="4564"/>
      </c>
      <c r="NP97" s="54">
        <f t="shared" si="4563"/>
      </c>
      <c r="NQ97" s="55">
        <f t="shared" si="4564"/>
      </c>
      <c r="NR97" s="54">
        <f t="shared" si="4563"/>
      </c>
      <c r="NS97" s="55">
        <f t="shared" si="4564"/>
      </c>
      <c r="NT97" s="54">
        <f t="shared" si="4563"/>
      </c>
      <c r="NU97" s="55">
        <f t="shared" si="4564"/>
      </c>
      <c r="NV97" s="54">
        <f t="shared" si="4563"/>
      </c>
      <c r="NW97" s="55">
        <f t="shared" si="4564"/>
      </c>
      <c r="NX97" s="54">
        <f t="shared" si="4563"/>
      </c>
      <c r="NY97" s="55">
        <f t="shared" si="4564"/>
      </c>
      <c r="NZ97" s="54">
        <f t="shared" si="4563"/>
      </c>
      <c r="OA97" s="55">
        <f t="shared" si="4564"/>
      </c>
      <c r="OB97" s="54">
        <f t="shared" si="4563"/>
      </c>
      <c r="OC97" s="55">
        <f t="shared" si="4564"/>
      </c>
      <c r="OD97" s="54">
        <f t="shared" si="4563"/>
      </c>
      <c r="OE97" s="55">
        <f t="shared" si="4564"/>
      </c>
      <c r="OF97" s="54">
        <f t="shared" si="4563"/>
      </c>
      <c r="OG97" s="55">
        <f t="shared" si="4564"/>
      </c>
      <c r="OH97" s="54">
        <f t="shared" si="4563"/>
      </c>
      <c r="OI97" s="55">
        <f t="shared" si="4564"/>
      </c>
      <c r="OJ97" s="54">
        <f t="shared" si="4557"/>
      </c>
      <c r="OK97" s="55">
        <f t="shared" ref="OK97:QU104" si="4565">IFERROR(
    IF(
        LEFT(VLOOKUP($B97,OJ$4:OK$71,2,FALSE),1)="0",
        "",
        IF(
            LEFT(VLOOKUP($B97,OJ$4:OK$71,2,FALSE),1)="講",
            "講習",
            IF(
                LEFT(VLOOKUP($B97,OJ$4:OK$71,2,FALSE),1)="追",
                "追加",
                "通常"
            )
        )
    ),
    ""
)</f>
      </c>
      <c r="OL97" s="54">
        <f t="shared" si="4557"/>
      </c>
      <c r="OM97" s="55">
        <f t="shared" si="4565"/>
      </c>
      <c r="ON97" s="54">
        <f t="shared" si="4557"/>
      </c>
      <c r="OO97" s="55">
        <f t="shared" si="4565"/>
      </c>
      <c r="OP97" s="54">
        <f t="shared" si="4557"/>
      </c>
      <c r="OQ97" s="55">
        <f t="shared" si="4565"/>
      </c>
      <c r="OR97" s="54">
        <f t="shared" si="4557"/>
      </c>
      <c r="OS97" s="55">
        <f t="shared" si="4565"/>
      </c>
      <c r="OT97" s="54">
        <f t="shared" si="4557"/>
      </c>
      <c r="OU97" s="55">
        <f t="shared" si="4565"/>
      </c>
      <c r="OV97" s="54">
        <f t="shared" si="4557"/>
      </c>
      <c r="OW97" s="55">
        <f t="shared" si="4565"/>
      </c>
      <c r="OX97" s="54">
        <f t="shared" si="4557"/>
      </c>
      <c r="OY97" s="55">
        <f t="shared" si="4565"/>
      </c>
      <c r="OZ97" s="54">
        <f t="shared" si="4557"/>
      </c>
      <c r="PA97" s="55">
        <f t="shared" si="4565"/>
      </c>
      <c r="PB97" s="54">
        <f t="shared" si="4557"/>
      </c>
      <c r="PC97" s="55">
        <f t="shared" si="4565"/>
      </c>
      <c r="PD97" s="54">
        <f t="shared" si="4557"/>
      </c>
      <c r="PE97" s="55">
        <f t="shared" si="4565"/>
      </c>
      <c r="PF97" s="54">
        <f t="shared" si="4557"/>
      </c>
      <c r="PG97" s="55">
        <f t="shared" si="4565"/>
      </c>
      <c r="PH97" s="54">
        <f t="shared" si="4557"/>
      </c>
      <c r="PI97" s="55">
        <f t="shared" si="4565"/>
      </c>
      <c r="PJ97" s="54">
        <f t="shared" si="4557"/>
      </c>
      <c r="PK97" s="55">
        <f t="shared" si="4565"/>
      </c>
      <c r="PL97" s="54">
        <f t="shared" si="4557"/>
      </c>
      <c r="PM97" s="55">
        <f t="shared" si="4565"/>
      </c>
      <c r="PN97" s="54">
        <f t="shared" si="4557"/>
      </c>
      <c r="PO97" s="55">
        <f t="shared" si="4565"/>
      </c>
      <c r="PP97" s="54">
        <f t="shared" si="4557"/>
      </c>
      <c r="PQ97" s="55">
        <f t="shared" si="4565"/>
      </c>
      <c r="PR97" s="54">
        <f t="shared" si="4557"/>
      </c>
      <c r="PS97" s="55">
        <f t="shared" si="4565"/>
      </c>
      <c r="PT97" s="54">
        <f t="shared" si="4557"/>
      </c>
      <c r="PU97" s="55">
        <f t="shared" si="4565"/>
      </c>
      <c r="PV97" s="54">
        <f t="shared" si="4557"/>
      </c>
      <c r="PW97" s="55">
        <f t="shared" si="4565"/>
      </c>
      <c r="PX97" s="54">
        <f t="shared" si="4557"/>
      </c>
      <c r="PY97" s="55">
        <f t="shared" si="4565"/>
      </c>
      <c r="PZ97" s="54">
        <f t="shared" si="4557"/>
      </c>
      <c r="QA97" s="55">
        <f t="shared" si="4565"/>
      </c>
      <c r="QB97" s="54">
        <f t="shared" si="4557"/>
      </c>
      <c r="QC97" s="55">
        <f t="shared" si="4565"/>
      </c>
      <c r="QD97" s="54">
        <f t="shared" si="4557"/>
      </c>
      <c r="QE97" s="55">
        <f t="shared" si="4565"/>
      </c>
      <c r="QF97" s="54">
        <f t="shared" si="4557"/>
      </c>
      <c r="QG97" s="55">
        <f t="shared" si="4565"/>
      </c>
      <c r="QH97" s="54">
        <f t="shared" si="4557"/>
      </c>
      <c r="QI97" s="55">
        <f t="shared" si="4565"/>
      </c>
      <c r="QJ97" s="54">
        <f t="shared" si="4557"/>
      </c>
      <c r="QK97" s="55">
        <f t="shared" si="4565"/>
      </c>
      <c r="QL97" s="54">
        <f t="shared" si="4557"/>
      </c>
      <c r="QM97" s="55">
        <f t="shared" si="4565"/>
      </c>
      <c r="QN97" s="54">
        <f t="shared" si="4557"/>
      </c>
      <c r="QO97" s="55">
        <f t="shared" si="4565"/>
      </c>
      <c r="QP97" s="54">
        <f t="shared" si="4557"/>
      </c>
      <c r="QQ97" s="55">
        <f t="shared" si="4565"/>
      </c>
      <c r="QR97" s="54">
        <f t="shared" si="4557"/>
      </c>
      <c r="QS97" s="55">
        <f t="shared" si="4565"/>
      </c>
      <c r="QT97" s="54">
        <f t="shared" si="4557"/>
      </c>
      <c r="QU97" s="55">
        <f t="shared" si="4565"/>
      </c>
      <c r="QV97" s="54">
        <f t="shared" si="4212"/>
      </c>
      <c r="QW97" s="55">
        <f t="shared" si="4558"/>
      </c>
      <c r="QX97" s="54">
        <f t="shared" si="4212"/>
      </c>
      <c r="QY97" s="55">
        <f t="shared" si="4558"/>
      </c>
      <c r="QZ97" s="54">
        <f t="shared" ref="QZ97:TJ110" si="4566">RIGHT(IFERROR(VLOOKUP($B97,QZ$4:RA$71,2,FALSE),""),2)</f>
      </c>
      <c r="RA97" s="55">
        <f t="shared" si="4558"/>
      </c>
      <c r="RB97" s="54">
        <f t="shared" si="4566"/>
      </c>
      <c r="RC97" s="55">
        <f t="shared" si="4558"/>
      </c>
      <c r="RD97" s="54">
        <f t="shared" si="4566"/>
      </c>
      <c r="RE97" s="55">
        <f t="shared" si="4558"/>
      </c>
      <c r="RF97" s="54">
        <f t="shared" si="4566"/>
      </c>
      <c r="RG97" s="55">
        <f t="shared" si="4558"/>
      </c>
      <c r="RH97" s="54">
        <f t="shared" si="4566"/>
      </c>
      <c r="RI97" s="55">
        <f t="shared" si="4558"/>
      </c>
      <c r="RJ97" s="54">
        <f t="shared" si="4566"/>
      </c>
      <c r="RK97" s="55">
        <f t="shared" si="4558"/>
      </c>
      <c r="RL97" s="54">
        <f t="shared" si="4566"/>
      </c>
      <c r="RM97" s="55">
        <f t="shared" si="4558"/>
      </c>
      <c r="RN97" s="54">
        <f t="shared" si="4566"/>
      </c>
      <c r="RO97" s="55">
        <f t="shared" si="4558"/>
      </c>
      <c r="RP97" s="54">
        <f t="shared" si="4566"/>
      </c>
      <c r="RQ97" s="55">
        <f t="shared" si="4558"/>
      </c>
      <c r="RR97" s="54">
        <f t="shared" si="4566"/>
      </c>
      <c r="RS97" s="55">
        <f t="shared" si="4558"/>
      </c>
      <c r="RT97" s="54">
        <f t="shared" si="4566"/>
      </c>
      <c r="RU97" s="55">
        <f t="shared" si="4558"/>
      </c>
      <c r="RV97" s="54">
        <f t="shared" si="4566"/>
      </c>
      <c r="RW97" s="55">
        <f t="shared" si="4558"/>
      </c>
      <c r="RX97" s="54">
        <f t="shared" si="4566"/>
      </c>
      <c r="RY97" s="55">
        <f t="shared" si="4558"/>
      </c>
      <c r="RZ97" s="54">
        <f t="shared" si="4566"/>
      </c>
      <c r="SA97" s="55">
        <f t="shared" si="4558"/>
      </c>
      <c r="SB97" s="54">
        <f t="shared" si="4566"/>
      </c>
      <c r="SC97" s="55">
        <f t="shared" si="4558"/>
      </c>
      <c r="SD97" s="54">
        <f t="shared" si="4566"/>
      </c>
      <c r="SE97" s="55">
        <f t="shared" si="4558"/>
      </c>
      <c r="SF97" s="54">
        <f t="shared" si="4566"/>
      </c>
      <c r="SG97" s="55">
        <f t="shared" si="4558"/>
      </c>
      <c r="SH97" s="54">
        <f t="shared" si="4566"/>
      </c>
      <c r="SI97" s="55">
        <f t="shared" si="4558"/>
      </c>
      <c r="SJ97" s="54">
        <f t="shared" si="4566"/>
      </c>
      <c r="SK97" s="55">
        <f t="shared" si="4558"/>
      </c>
      <c r="SL97" s="54">
        <f t="shared" si="4566"/>
      </c>
      <c r="SM97" s="55">
        <f t="shared" si="4558"/>
      </c>
      <c r="SN97" s="54">
        <f t="shared" si="4566"/>
      </c>
      <c r="SO97" s="55">
        <f t="shared" si="4558"/>
      </c>
      <c r="SP97" s="54">
        <f t="shared" si="4566"/>
      </c>
      <c r="SQ97" s="55">
        <f t="shared" si="4558"/>
      </c>
      <c r="SR97" s="54">
        <f t="shared" si="4566"/>
      </c>
      <c r="SS97" s="55">
        <f t="shared" si="4558"/>
      </c>
      <c r="ST97" s="54">
        <f t="shared" si="4566"/>
      </c>
      <c r="SU97" s="55">
        <f t="shared" si="4558"/>
      </c>
      <c r="SV97" s="54">
        <f t="shared" si="4566"/>
      </c>
      <c r="SW97" s="55">
        <f t="shared" si="4558"/>
      </c>
      <c r="SX97" s="54">
        <f t="shared" si="4566"/>
      </c>
      <c r="SY97" s="55">
        <f t="shared" si="4558"/>
      </c>
      <c r="SZ97" s="54">
        <f t="shared" si="4566"/>
      </c>
      <c r="TA97" s="55">
        <f t="shared" si="4558"/>
      </c>
      <c r="TB97" s="54">
        <f t="shared" si="4566"/>
      </c>
      <c r="TC97" s="55">
        <f t="shared" si="4558"/>
      </c>
      <c r="TD97" s="54">
        <f t="shared" si="4566"/>
      </c>
      <c r="TE97" s="55">
        <f t="shared" si="4558"/>
      </c>
      <c r="TF97" s="54">
        <f t="shared" si="4566"/>
      </c>
      <c r="TG97" s="55">
        <f t="shared" si="4553"/>
      </c>
      <c r="TH97" s="54">
        <f t="shared" si="4566"/>
      </c>
      <c r="TI97" s="55">
        <f t="shared" si="4553"/>
      </c>
      <c r="TJ97" s="54">
        <f t="shared" si="4566"/>
      </c>
      <c r="TK97" s="55">
        <f t="shared" si="4553"/>
      </c>
      <c r="TL97" s="54">
        <f t="shared" si="4559"/>
      </c>
      <c r="TM97" s="55">
        <f t="shared" si="4553"/>
      </c>
      <c r="TN97" s="54">
        <f t="shared" si="4559"/>
      </c>
      <c r="TO97" s="55">
        <f t="shared" si="4553"/>
      </c>
      <c r="TP97" s="54">
        <f t="shared" si="4559"/>
      </c>
      <c r="TQ97" s="55">
        <f t="shared" si="4553"/>
      </c>
      <c r="TR97" s="54">
        <f t="shared" si="4559"/>
      </c>
      <c r="TS97" s="55">
        <f t="shared" si="4553"/>
      </c>
      <c r="TT97" s="54">
        <f t="shared" si="4559"/>
      </c>
      <c r="TU97" s="55">
        <f t="shared" si="4553"/>
      </c>
      <c r="TV97" s="54">
        <f t="shared" si="4559"/>
      </c>
      <c r="TW97" s="55">
        <f t="shared" si="4553"/>
      </c>
      <c r="TX97" s="54">
        <f t="shared" si="4559"/>
      </c>
      <c r="TY97" s="55">
        <f t="shared" si="4553"/>
      </c>
      <c r="TZ97" s="54">
        <f t="shared" si="4559"/>
      </c>
      <c r="UA97" s="55">
        <f t="shared" si="4553"/>
      </c>
      <c r="UB97" s="54">
        <f t="shared" si="4559"/>
      </c>
      <c r="UC97" s="55">
        <f t="shared" si="4553"/>
      </c>
      <c r="UD97" s="54">
        <f t="shared" si="4559"/>
      </c>
      <c r="UE97" s="55">
        <f t="shared" si="4553"/>
      </c>
      <c r="UF97" s="54">
        <f t="shared" si="4559"/>
      </c>
      <c r="UG97" s="55">
        <f t="shared" si="4553"/>
      </c>
      <c r="UH97" s="54">
        <f t="shared" si="4559"/>
      </c>
      <c r="UI97" s="55">
        <f t="shared" si="4553"/>
      </c>
      <c r="UJ97" s="54">
        <f t="shared" si="4559"/>
      </c>
      <c r="UK97" s="55">
        <f t="shared" si="4553"/>
      </c>
      <c r="UL97" s="54">
        <f t="shared" si="4559"/>
      </c>
      <c r="UM97" s="55">
        <f t="shared" si="4553"/>
      </c>
      <c r="UN97" s="54">
        <f t="shared" si="4559"/>
      </c>
      <c r="UO97" s="55">
        <f t="shared" si="4553"/>
      </c>
      <c r="UP97" s="54">
        <f t="shared" si="4559"/>
      </c>
      <c r="UQ97" s="55">
        <f t="shared" si="4553"/>
      </c>
      <c r="UR97" s="54">
        <f t="shared" si="4559"/>
      </c>
      <c r="US97" s="55">
        <f t="shared" si="4553"/>
      </c>
      <c r="UT97" s="54">
        <f t="shared" si="4559"/>
      </c>
      <c r="UU97" s="55">
        <f t="shared" si="4553"/>
      </c>
      <c r="UV97" s="54">
        <f t="shared" si="4559"/>
      </c>
      <c r="UW97" s="55">
        <f t="shared" si="4553"/>
      </c>
      <c r="UX97" s="54">
        <f t="shared" si="4559"/>
      </c>
      <c r="UY97" s="55">
        <f t="shared" si="4553"/>
      </c>
      <c r="UZ97" s="54">
        <f t="shared" si="4559"/>
      </c>
      <c r="VA97" s="55">
        <f t="shared" si="4553"/>
      </c>
      <c r="VB97" s="54">
        <f t="shared" si="4559"/>
      </c>
      <c r="VC97" s="55">
        <f t="shared" si="4553"/>
      </c>
      <c r="VD97" s="54">
        <f t="shared" si="4559"/>
      </c>
      <c r="VE97" s="55">
        <f t="shared" si="4553"/>
      </c>
      <c r="VF97" s="54">
        <f t="shared" si="4559"/>
      </c>
      <c r="VG97" s="55">
        <f t="shared" si="4553"/>
      </c>
      <c r="VH97" s="54">
        <f t="shared" si="4559"/>
      </c>
      <c r="VI97" s="55">
        <f t="shared" si="4553"/>
      </c>
      <c r="VJ97" s="54">
        <f t="shared" si="4559"/>
      </c>
      <c r="VK97" s="55">
        <f t="shared" si="4553"/>
      </c>
      <c r="VL97" s="54">
        <f t="shared" si="4559"/>
      </c>
      <c r="VM97" s="55">
        <f t="shared" si="4553"/>
      </c>
      <c r="VN97" s="54">
        <f t="shared" si="4559"/>
      </c>
      <c r="VO97" s="55">
        <f t="shared" si="4553"/>
      </c>
      <c r="VP97" s="54">
        <f t="shared" si="4559"/>
      </c>
      <c r="VQ97" s="55">
        <f t="shared" si="4553"/>
      </c>
      <c r="VR97" s="54">
        <f t="shared" si="4559"/>
      </c>
      <c r="VS97" s="55">
        <f t="shared" si="4552"/>
      </c>
      <c r="VT97" s="54">
        <f t="shared" si="4277"/>
      </c>
      <c r="VU97" s="55">
        <f t="shared" si="4552"/>
      </c>
      <c r="VV97" s="54">
        <f t="shared" si="4277"/>
      </c>
      <c r="VW97" s="55">
        <f t="shared" si="4552"/>
      </c>
      <c r="VX97" s="54">
        <f t="shared" ref="VX97:YH105" si="4567">RIGHT(IFERROR(VLOOKUP($B97,VX$4:VY$71,2,FALSE),""),2)</f>
      </c>
      <c r="VY97" s="55">
        <f t="shared" si="4552"/>
      </c>
      <c r="VZ97" s="54">
        <f t="shared" si="4567"/>
      </c>
      <c r="WA97" s="55">
        <f t="shared" si="4545"/>
      </c>
      <c r="WB97" s="54">
        <f t="shared" si="4567"/>
      </c>
      <c r="WC97" s="55">
        <f t="shared" si="4545"/>
      </c>
      <c r="WD97" s="54">
        <f t="shared" si="4567"/>
      </c>
      <c r="WE97" s="55">
        <f t="shared" si="4545"/>
      </c>
      <c r="WF97" s="54">
        <f t="shared" si="4567"/>
      </c>
      <c r="WG97" s="55">
        <f t="shared" si="4545"/>
      </c>
      <c r="WH97" s="54">
        <f t="shared" si="4567"/>
      </c>
      <c r="WI97" s="55">
        <f t="shared" si="4545"/>
      </c>
      <c r="WJ97" s="54">
        <f t="shared" si="4567"/>
      </c>
      <c r="WK97" s="55">
        <f t="shared" si="4290"/>
      </c>
      <c r="WL97" s="54">
        <f t="shared" si="4567"/>
      </c>
      <c r="WM97" s="55">
        <f t="shared" si="4290"/>
      </c>
      <c r="WN97" s="54">
        <f t="shared" si="4567"/>
      </c>
      <c r="WO97" s="55">
        <f t="shared" si="4290"/>
      </c>
      <c r="WP97" s="54">
        <f t="shared" si="4567"/>
      </c>
      <c r="WQ97" s="55">
        <f t="shared" si="4290"/>
      </c>
      <c r="WR97" s="54">
        <f t="shared" si="4567"/>
      </c>
      <c r="WS97" s="55">
        <f t="shared" si="4290"/>
      </c>
      <c r="WT97" s="54">
        <f t="shared" si="4567"/>
      </c>
      <c r="WU97" s="55">
        <f t="shared" si="4290"/>
      </c>
      <c r="WV97" s="54">
        <f t="shared" si="4567"/>
      </c>
      <c r="WW97" s="55">
        <f t="shared" si="4550"/>
      </c>
      <c r="WX97" s="54">
        <f t="shared" si="4567"/>
      </c>
      <c r="WY97" s="55">
        <f t="shared" si="4550"/>
      </c>
      <c r="WZ97" s="54">
        <f t="shared" si="4567"/>
      </c>
      <c r="XA97" s="55">
        <f t="shared" si="4550"/>
      </c>
      <c r="XB97" s="54">
        <f t="shared" si="4567"/>
      </c>
      <c r="XC97" s="55">
        <f t="shared" si="4550"/>
      </c>
      <c r="XD97" s="54">
        <f t="shared" si="4567"/>
      </c>
      <c r="XE97" s="55">
        <f t="shared" si="4550"/>
      </c>
      <c r="XF97" s="54">
        <f t="shared" si="4567"/>
      </c>
      <c r="XG97" s="55">
        <f t="shared" si="4550"/>
      </c>
      <c r="XH97" s="54">
        <f t="shared" si="4567"/>
      </c>
      <c r="XI97" s="55">
        <f t="shared" si="4550"/>
      </c>
      <c r="XJ97" s="54">
        <f t="shared" si="4567"/>
      </c>
      <c r="XK97" s="55">
        <f t="shared" si="4550"/>
      </c>
      <c r="XL97" s="54">
        <f t="shared" si="4567"/>
      </c>
      <c r="XM97" s="55">
        <f t="shared" si="4550"/>
      </c>
      <c r="XN97" s="54">
        <f t="shared" si="4567"/>
      </c>
      <c r="XO97" s="55">
        <f t="shared" si="4550"/>
      </c>
      <c r="XP97" s="54">
        <f t="shared" si="4567"/>
      </c>
      <c r="XQ97" s="55">
        <f t="shared" si="4550"/>
      </c>
      <c r="XR97" s="54">
        <f t="shared" si="4567"/>
      </c>
      <c r="XS97" s="55">
        <f t="shared" si="4550"/>
      </c>
      <c r="XT97" s="54">
        <f t="shared" si="4567"/>
      </c>
      <c r="XU97" s="55">
        <f t="shared" si="4550"/>
      </c>
      <c r="XV97" s="54">
        <f t="shared" si="4567"/>
      </c>
      <c r="XW97" s="55">
        <f t="shared" si="4550"/>
      </c>
      <c r="XX97" s="54">
        <f t="shared" si="4567"/>
      </c>
      <c r="XY97" s="55">
        <f t="shared" si="4550"/>
      </c>
      <c r="XZ97" s="54">
        <f t="shared" si="4567"/>
      </c>
      <c r="YA97" s="55">
        <f t="shared" si="4550"/>
      </c>
      <c r="YB97" s="54">
        <f t="shared" si="4567"/>
      </c>
      <c r="YC97" s="55">
        <f t="shared" si="4550"/>
      </c>
      <c r="YD97" s="54">
        <f t="shared" si="4567"/>
      </c>
      <c r="YE97" s="55">
        <f t="shared" si="4550"/>
      </c>
      <c r="YF97" s="54">
        <f t="shared" si="4567"/>
      </c>
      <c r="YG97" s="55">
        <f t="shared" si="4550"/>
      </c>
      <c r="YH97" s="54">
        <f t="shared" si="4567"/>
      </c>
      <c r="YI97" s="55">
        <f t="shared" si="4550"/>
      </c>
      <c r="YJ97" s="54">
        <f t="shared" si="4560"/>
      </c>
      <c r="YK97" s="55">
        <f t="shared" si="4550"/>
      </c>
      <c r="YL97" s="54">
        <f t="shared" si="4560"/>
      </c>
      <c r="YM97" s="55">
        <f t="shared" si="4550"/>
      </c>
      <c r="YN97" s="54">
        <f t="shared" si="4560"/>
      </c>
      <c r="YO97" s="55">
        <f t="shared" si="4550"/>
      </c>
      <c r="YP97" s="54">
        <f t="shared" si="4560"/>
      </c>
      <c r="YQ97" s="55">
        <f t="shared" si="4550"/>
      </c>
      <c r="YR97" s="54">
        <f t="shared" si="4560"/>
      </c>
      <c r="YS97" s="55">
        <f t="shared" si="4550"/>
      </c>
      <c r="YT97" s="54">
        <f t="shared" si="4560"/>
      </c>
      <c r="YU97" s="55">
        <f t="shared" si="4550"/>
      </c>
      <c r="YV97" s="54">
        <f t="shared" si="4560"/>
      </c>
      <c r="YW97" s="55">
        <f t="shared" si="4550"/>
      </c>
      <c r="YX97" s="54">
        <f t="shared" si="4560"/>
      </c>
      <c r="YY97" s="55">
        <f t="shared" si="4550"/>
      </c>
      <c r="YZ97" s="54">
        <f t="shared" si="4560"/>
      </c>
      <c r="ZA97" s="55">
        <f t="shared" si="4550"/>
      </c>
      <c r="ZB97" s="54">
        <f t="shared" si="4560"/>
      </c>
      <c r="ZC97" s="55">
        <f t="shared" si="4550"/>
      </c>
      <c r="ZD97" s="54">
        <f t="shared" si="4560"/>
      </c>
      <c r="ZE97" s="55">
        <f t="shared" si="4550"/>
      </c>
      <c r="ZF97" s="54">
        <f t="shared" si="4560"/>
      </c>
      <c r="ZG97" s="55">
        <f t="shared" ref="ZG97:ABQ105" si="4568">IFERROR(
    IF(
        LEFT(VLOOKUP($B97,ZF$4:ZG$71,2,FALSE),1)="0",
        "",
        IF(
            LEFT(VLOOKUP($B97,ZF$4:ZG$71,2,FALSE),1)="講",
            "講習",
            IF(
                LEFT(VLOOKUP($B97,ZF$4:ZG$71,2,FALSE),1)="追",
                "追加",
                "通常"
            )
        )
    ),
    ""
)</f>
      </c>
      <c r="ZH97" s="54">
        <f t="shared" si="4560"/>
      </c>
      <c r="ZI97" s="55">
        <f t="shared" si="4568"/>
      </c>
      <c r="ZJ97" s="54">
        <f t="shared" si="4560"/>
      </c>
      <c r="ZK97" s="55">
        <f t="shared" si="4568"/>
      </c>
      <c r="ZL97" s="54">
        <f t="shared" si="4560"/>
      </c>
      <c r="ZM97" s="55">
        <f t="shared" si="4568"/>
      </c>
      <c r="ZN97" s="54">
        <f t="shared" si="4560"/>
      </c>
      <c r="ZO97" s="55">
        <f t="shared" si="4568"/>
      </c>
      <c r="ZP97" s="54">
        <f t="shared" si="4560"/>
      </c>
      <c r="ZQ97" s="55">
        <f t="shared" si="4568"/>
      </c>
      <c r="ZR97" s="54">
        <f t="shared" si="4560"/>
      </c>
      <c r="ZS97" s="55">
        <f t="shared" si="4568"/>
      </c>
      <c r="ZT97" s="54">
        <f t="shared" si="4560"/>
      </c>
      <c r="ZU97" s="55">
        <f t="shared" si="4568"/>
      </c>
      <c r="ZV97" s="54">
        <f t="shared" si="4560"/>
      </c>
      <c r="ZW97" s="55">
        <f t="shared" si="4568"/>
      </c>
      <c r="ZX97" s="54">
        <f t="shared" si="4560"/>
      </c>
      <c r="ZY97" s="55">
        <f t="shared" si="4568"/>
      </c>
      <c r="ZZ97" s="54">
        <f t="shared" si="4560"/>
      </c>
      <c r="AAA97" s="55">
        <f t="shared" si="4568"/>
      </c>
      <c r="AAB97" s="54">
        <f t="shared" si="4560"/>
      </c>
      <c r="AAC97" s="55">
        <f t="shared" si="4568"/>
      </c>
      <c r="AAD97" s="54">
        <f t="shared" si="4560"/>
      </c>
      <c r="AAE97" s="55">
        <f t="shared" si="4568"/>
      </c>
      <c r="AAF97" s="54">
        <f t="shared" si="4560"/>
      </c>
      <c r="AAG97" s="55">
        <f t="shared" si="4568"/>
      </c>
      <c r="AAH97" s="54">
        <f t="shared" si="4560"/>
      </c>
      <c r="AAI97" s="55">
        <f t="shared" si="4568"/>
      </c>
      <c r="AAJ97" s="54">
        <f t="shared" si="4560"/>
      </c>
      <c r="AAK97" s="55">
        <f t="shared" si="4568"/>
      </c>
      <c r="AAL97" s="54">
        <f t="shared" si="4560"/>
      </c>
      <c r="AAM97" s="55">
        <f t="shared" si="4568"/>
      </c>
      <c r="AAN97" s="54">
        <f t="shared" si="4560"/>
      </c>
      <c r="AAO97" s="55">
        <f t="shared" si="4568"/>
      </c>
      <c r="AAP97" s="54">
        <f t="shared" si="4560"/>
      </c>
      <c r="AAQ97" s="55">
        <f t="shared" si="4568"/>
      </c>
      <c r="AAR97" s="54">
        <f t="shared" si="4342"/>
      </c>
      <c r="AAS97" s="55">
        <f t="shared" si="4568"/>
      </c>
      <c r="AAT97" s="54">
        <f t="shared" si="4342"/>
      </c>
      <c r="AAU97" s="55">
        <f t="shared" si="4568"/>
      </c>
      <c r="AAV97" s="54">
        <f t="shared" ref="AAV97:ADF105" si="4569">RIGHT(IFERROR(VLOOKUP($B97,AAV$4:AAW$71,2,FALSE),""),2)</f>
      </c>
      <c r="AAW97" s="55">
        <f t="shared" si="4568"/>
      </c>
      <c r="AAX97" s="54">
        <f t="shared" si="4569"/>
      </c>
      <c r="AAY97" s="55">
        <f t="shared" si="4568"/>
      </c>
      <c r="AAZ97" s="54">
        <f t="shared" si="4569"/>
      </c>
      <c r="ABA97" s="55">
        <f t="shared" si="4568"/>
      </c>
      <c r="ABB97" s="54">
        <f t="shared" si="4569"/>
      </c>
      <c r="ABC97" s="55">
        <f t="shared" si="4568"/>
      </c>
      <c r="ABD97" s="54">
        <f t="shared" si="4569"/>
      </c>
      <c r="ABE97" s="55">
        <f t="shared" si="4568"/>
      </c>
      <c r="ABF97" s="54">
        <f t="shared" si="4569"/>
      </c>
      <c r="ABG97" s="55">
        <f t="shared" si="4568"/>
      </c>
      <c r="ABH97" s="54">
        <f t="shared" si="4569"/>
      </c>
      <c r="ABI97" s="55">
        <f t="shared" si="4568"/>
      </c>
      <c r="ABJ97" s="54">
        <f t="shared" si="4569"/>
      </c>
      <c r="ABK97" s="55">
        <f t="shared" si="4568"/>
      </c>
      <c r="ABL97" s="54">
        <f t="shared" si="4569"/>
      </c>
      <c r="ABM97" s="55">
        <f t="shared" si="4568"/>
      </c>
      <c r="ABN97" s="54">
        <f t="shared" si="4569"/>
      </c>
      <c r="ABO97" s="55">
        <f t="shared" si="4568"/>
      </c>
      <c r="ABP97" s="54">
        <f t="shared" si="4569"/>
      </c>
      <c r="ABQ97" s="55">
        <f t="shared" si="4568"/>
      </c>
      <c r="ABR97" s="54">
        <f t="shared" si="4569"/>
      </c>
      <c r="ABS97" s="55">
        <f t="shared" si="4355"/>
      </c>
      <c r="ABT97" s="54">
        <f t="shared" si="4569"/>
      </c>
      <c r="ABU97" s="55">
        <f t="shared" si="4555"/>
      </c>
      <c r="ABV97" s="54">
        <f t="shared" si="4569"/>
      </c>
      <c r="ABW97" s="55">
        <f t="shared" si="4555"/>
      </c>
      <c r="ABX97" s="54">
        <f t="shared" si="4569"/>
      </c>
      <c r="ABY97" s="55">
        <f t="shared" si="4555"/>
      </c>
      <c r="ABZ97" s="54">
        <f t="shared" si="4569"/>
      </c>
      <c r="ACA97" s="55">
        <f t="shared" si="4555"/>
      </c>
      <c r="ACB97" s="54">
        <f t="shared" si="4569"/>
      </c>
      <c r="ACC97" s="55">
        <f t="shared" si="4555"/>
      </c>
      <c r="ACD97" s="54">
        <f t="shared" si="4569"/>
      </c>
      <c r="ACE97" s="55">
        <f t="shared" si="4555"/>
      </c>
      <c r="ACF97" s="54">
        <f t="shared" si="4569"/>
      </c>
      <c r="ACG97" s="55">
        <f t="shared" si="4555"/>
      </c>
      <c r="ACH97" s="54">
        <f t="shared" si="4569"/>
      </c>
      <c r="ACI97" s="55">
        <f t="shared" si="4555"/>
      </c>
      <c r="ACJ97" s="54">
        <f t="shared" si="4569"/>
      </c>
      <c r="ACK97" s="55">
        <f t="shared" si="4555"/>
      </c>
      <c r="ACL97" s="54">
        <f t="shared" si="4569"/>
      </c>
      <c r="ACM97" s="55">
        <f t="shared" si="4555"/>
      </c>
      <c r="ACN97" s="54">
        <f t="shared" si="4569"/>
      </c>
      <c r="ACO97" s="55">
        <f t="shared" si="4555"/>
      </c>
      <c r="ACP97" s="54">
        <f t="shared" si="4569"/>
      </c>
      <c r="ACQ97" s="55">
        <f t="shared" si="4555"/>
      </c>
      <c r="ACR97" s="54">
        <f t="shared" si="4569"/>
      </c>
      <c r="ACS97" s="55">
        <f t="shared" si="4555"/>
      </c>
      <c r="ACT97" s="54">
        <f t="shared" si="4569"/>
      </c>
      <c r="ACU97" s="55">
        <f t="shared" si="4555"/>
      </c>
      <c r="ACV97" s="54">
        <f t="shared" si="4569"/>
      </c>
      <c r="ACW97" s="55">
        <f t="shared" si="4555"/>
      </c>
      <c r="ACX97" s="54">
        <f t="shared" si="4569"/>
      </c>
      <c r="ACY97" s="55">
        <f t="shared" si="4555"/>
      </c>
      <c r="ACZ97" s="54">
        <f t="shared" si="4569"/>
      </c>
      <c r="ADA97" s="55">
        <f t="shared" si="4555"/>
      </c>
      <c r="ADB97" s="54">
        <f t="shared" si="4569"/>
      </c>
      <c r="ADC97" s="55">
        <f t="shared" si="4555"/>
      </c>
      <c r="ADD97" s="54">
        <f t="shared" si="4569"/>
      </c>
      <c r="ADE97" s="55">
        <f t="shared" si="4555"/>
      </c>
      <c r="ADF97" s="54">
        <f t="shared" si="4569"/>
      </c>
      <c r="ADG97" s="55">
        <f t="shared" si="4555"/>
      </c>
    </row>
    <row r="98" spans="1:787" ht="20.25" hidden="1" customHeight="1">
      <c r="A98" s="112">
        <v>26</v>
      </c>
      <c r="B98" s="115">
        <f>学年と名前を結合するシート!D27</f>
      </c>
      <c r="C98" s="113"/>
      <c r="D98" s="54">
        <f t="shared" si="533"/>
      </c>
      <c r="E98" s="55">
        <f t="shared" si="534"/>
      </c>
      <c r="F98" s="54">
        <f t="shared" si="4551"/>
      </c>
      <c r="G98" s="55">
        <f t="shared" si="4407"/>
      </c>
      <c r="H98" s="54">
        <f t="shared" si="4551"/>
      </c>
      <c r="I98" s="55">
        <f t="shared" si="4408"/>
      </c>
      <c r="J98" s="54">
        <f t="shared" si="4551"/>
      </c>
      <c r="K98" s="55">
        <f t="shared" si="4409"/>
      </c>
      <c r="L98" s="54">
        <f t="shared" si="4551"/>
      </c>
      <c r="M98" s="55">
        <f t="shared" si="4410"/>
      </c>
      <c r="N98" s="54">
        <f t="shared" si="4551"/>
      </c>
      <c r="O98" s="55">
        <f t="shared" si="4411"/>
      </c>
      <c r="P98" s="54">
        <f t="shared" si="4551"/>
      </c>
      <c r="Q98" s="55">
        <f t="shared" si="4412"/>
      </c>
      <c r="R98" s="54">
        <f t="shared" si="4551"/>
      </c>
      <c r="S98" s="55">
        <f t="shared" si="4413"/>
      </c>
      <c r="T98" s="54">
        <f t="shared" si="4551"/>
      </c>
      <c r="U98" s="55">
        <f t="shared" si="4414"/>
      </c>
      <c r="V98" s="54">
        <f t="shared" si="4551"/>
      </c>
      <c r="W98" s="55">
        <f t="shared" si="4415"/>
      </c>
      <c r="X98" s="54">
        <f t="shared" si="4551"/>
      </c>
      <c r="Y98" s="55">
        <f t="shared" si="4416"/>
      </c>
      <c r="Z98" s="54">
        <f t="shared" si="4551"/>
      </c>
      <c r="AA98" s="55">
        <f t="shared" si="4417"/>
      </c>
      <c r="AB98" s="54">
        <f t="shared" si="4551"/>
      </c>
      <c r="AC98" s="55">
        <f t="shared" si="4418"/>
      </c>
      <c r="AD98" s="54">
        <f t="shared" si="4551"/>
      </c>
      <c r="AE98" s="55">
        <f t="shared" si="4419"/>
      </c>
      <c r="AF98" s="54">
        <f t="shared" si="4551"/>
      </c>
      <c r="AG98" s="55">
        <f t="shared" si="4420"/>
      </c>
      <c r="AH98" s="54">
        <f t="shared" si="4551"/>
      </c>
      <c r="AI98" s="55">
        <f t="shared" si="4421"/>
      </c>
      <c r="AJ98" s="54">
        <f t="shared" si="4551"/>
      </c>
      <c r="AK98" s="55">
        <f t="shared" si="4422"/>
      </c>
      <c r="AL98" s="54">
        <f t="shared" si="4551"/>
      </c>
      <c r="AM98" s="55">
        <f t="shared" si="4423"/>
      </c>
      <c r="AN98" s="54">
        <f t="shared" si="4551"/>
      </c>
      <c r="AO98" s="55">
        <f t="shared" si="4424"/>
      </c>
      <c r="AP98" s="54">
        <f t="shared" si="4551"/>
      </c>
      <c r="AQ98" s="55">
        <f t="shared" si="4425"/>
      </c>
      <c r="AR98" s="54">
        <f t="shared" si="4551"/>
      </c>
      <c r="AS98" s="55">
        <f t="shared" si="4426"/>
      </c>
      <c r="AT98" s="54">
        <f t="shared" si="4551"/>
      </c>
      <c r="AU98" s="55">
        <f t="shared" si="4427"/>
      </c>
      <c r="AV98" s="54">
        <f t="shared" si="4551"/>
      </c>
      <c r="AW98" s="55">
        <f t="shared" si="4428"/>
      </c>
      <c r="AX98" s="54">
        <f t="shared" si="4551"/>
      </c>
      <c r="AY98" s="55">
        <f t="shared" si="4429"/>
      </c>
      <c r="AZ98" s="54">
        <f t="shared" si="4551"/>
      </c>
      <c r="BA98" s="55">
        <f t="shared" si="4430"/>
      </c>
      <c r="BB98" s="54">
        <f t="shared" si="4551"/>
      </c>
      <c r="BC98" s="55">
        <f t="shared" si="4431"/>
      </c>
      <c r="BD98" s="54">
        <f t="shared" si="4551"/>
      </c>
      <c r="BE98" s="55">
        <f t="shared" si="4432"/>
      </c>
      <c r="BF98" s="54">
        <f t="shared" si="4551"/>
      </c>
      <c r="BG98" s="55">
        <f t="shared" si="4433"/>
      </c>
      <c r="BH98" s="54">
        <f t="shared" si="4551"/>
      </c>
      <c r="BI98" s="55">
        <f t="shared" si="4434"/>
      </c>
      <c r="BJ98" s="54">
        <f t="shared" si="4551"/>
      </c>
      <c r="BK98" s="55">
        <f t="shared" si="4435"/>
      </c>
      <c r="BL98" s="54">
        <f t="shared" si="4551"/>
      </c>
      <c r="BM98" s="55">
        <f t="shared" si="4436"/>
      </c>
      <c r="BN98" s="54">
        <f t="shared" si="4551"/>
      </c>
      <c r="BO98" s="55">
        <f t="shared" si="4437"/>
      </c>
      <c r="BP98" s="54">
        <f t="shared" ref="BP98:DZ105" si="4570">RIGHT(IFERROR(VLOOKUP($B98,BP$4:BQ$71,2,FALSE),""),2)</f>
      </c>
      <c r="BQ98" s="55">
        <f t="shared" si="4438"/>
      </c>
      <c r="BR98" s="54">
        <f t="shared" si="4570"/>
      </c>
      <c r="BS98" s="55">
        <f t="shared" si="4439"/>
      </c>
      <c r="BT98" s="54">
        <f t="shared" si="4570"/>
      </c>
      <c r="BU98" s="55">
        <f t="shared" si="4440"/>
      </c>
      <c r="BV98" s="54">
        <f t="shared" si="4570"/>
      </c>
      <c r="BW98" s="55">
        <f t="shared" si="4441"/>
      </c>
      <c r="BX98" s="54">
        <f t="shared" si="4570"/>
      </c>
      <c r="BY98" s="55">
        <f t="shared" si="4442"/>
      </c>
      <c r="BZ98" s="54">
        <f t="shared" si="4570"/>
      </c>
      <c r="CA98" s="55">
        <f t="shared" si="4443"/>
      </c>
      <c r="CB98" s="54">
        <f t="shared" si="4570"/>
      </c>
      <c r="CC98" s="55">
        <f t="shared" si="4444"/>
      </c>
      <c r="CD98" s="54">
        <f t="shared" si="4570"/>
      </c>
      <c r="CE98" s="55">
        <f t="shared" si="4445"/>
      </c>
      <c r="CF98" s="54">
        <f t="shared" si="4570"/>
      </c>
      <c r="CG98" s="55">
        <f t="shared" si="4446"/>
      </c>
      <c r="CH98" s="54">
        <f t="shared" si="4570"/>
      </c>
      <c r="CI98" s="55">
        <f t="shared" si="4447"/>
      </c>
      <c r="CJ98" s="54">
        <f t="shared" si="4570"/>
      </c>
      <c r="CK98" s="55">
        <f t="shared" si="4448"/>
      </c>
      <c r="CL98" s="54">
        <f t="shared" si="4570"/>
      </c>
      <c r="CM98" s="55">
        <f t="shared" si="4449"/>
      </c>
      <c r="CN98" s="54">
        <f t="shared" si="4570"/>
      </c>
      <c r="CO98" s="55">
        <f t="shared" si="4450"/>
      </c>
      <c r="CP98" s="54">
        <f t="shared" si="4570"/>
      </c>
      <c r="CQ98" s="55">
        <f t="shared" si="4451"/>
      </c>
      <c r="CR98" s="54">
        <f t="shared" si="4570"/>
      </c>
      <c r="CS98" s="55">
        <f t="shared" si="4452"/>
      </c>
      <c r="CT98" s="54">
        <f t="shared" si="4570"/>
      </c>
      <c r="CU98" s="55">
        <f t="shared" si="4453"/>
      </c>
      <c r="CV98" s="54">
        <f t="shared" si="4570"/>
      </c>
      <c r="CW98" s="55">
        <f t="shared" si="4454"/>
      </c>
      <c r="CX98" s="54">
        <f t="shared" si="4570"/>
      </c>
      <c r="CY98" s="55">
        <f t="shared" si="4455"/>
      </c>
      <c r="CZ98" s="54">
        <f t="shared" si="4570"/>
      </c>
      <c r="DA98" s="55">
        <f t="shared" si="4456"/>
      </c>
      <c r="DB98" s="54">
        <f t="shared" si="4570"/>
      </c>
      <c r="DC98" s="55">
        <f t="shared" si="4457"/>
      </c>
      <c r="DD98" s="54">
        <f t="shared" si="4570"/>
      </c>
      <c r="DE98" s="55">
        <f t="shared" si="4458"/>
      </c>
      <c r="DF98" s="54">
        <f t="shared" si="4570"/>
      </c>
      <c r="DG98" s="55">
        <f t="shared" si="4459"/>
      </c>
      <c r="DH98" s="54">
        <f t="shared" si="4570"/>
      </c>
      <c r="DI98" s="55">
        <f t="shared" si="4460"/>
      </c>
      <c r="DJ98" s="54">
        <f t="shared" si="4570"/>
      </c>
      <c r="DK98" s="55">
        <f t="shared" si="4461"/>
      </c>
      <c r="DL98" s="54">
        <f t="shared" si="4570"/>
      </c>
      <c r="DM98" s="55">
        <f t="shared" si="4462"/>
      </c>
      <c r="DN98" s="54">
        <f t="shared" si="4570"/>
      </c>
      <c r="DO98" s="55">
        <f t="shared" si="4463"/>
      </c>
      <c r="DP98" s="54">
        <f t="shared" si="4570"/>
      </c>
      <c r="DQ98" s="55">
        <f t="shared" si="4464"/>
      </c>
      <c r="DR98" s="54">
        <f t="shared" si="4570"/>
      </c>
      <c r="DS98" s="55">
        <f t="shared" si="4465"/>
      </c>
      <c r="DT98" s="54">
        <f t="shared" si="4570"/>
      </c>
      <c r="DU98" s="55">
        <f t="shared" si="4466"/>
      </c>
      <c r="DV98" s="54">
        <f t="shared" si="4570"/>
      </c>
      <c r="DW98" s="55">
        <f t="shared" si="4467"/>
      </c>
      <c r="DX98" s="54">
        <f t="shared" si="4570"/>
      </c>
      <c r="DY98" s="55">
        <f t="shared" si="4468"/>
      </c>
      <c r="DZ98" s="54">
        <f t="shared" si="4570"/>
      </c>
      <c r="EA98" s="55">
        <f t="shared" si="4469"/>
      </c>
      <c r="EB98" s="54">
        <f t="shared" si="4562"/>
      </c>
      <c r="EC98" s="55">
        <f t="shared" si="4471"/>
      </c>
      <c r="ED98" s="54">
        <f t="shared" si="4562"/>
      </c>
      <c r="EE98" s="55">
        <f t="shared" si="4472"/>
      </c>
      <c r="EF98" s="54">
        <f t="shared" si="4562"/>
      </c>
      <c r="EG98" s="55">
        <f t="shared" si="4473"/>
      </c>
      <c r="EH98" s="54">
        <f t="shared" si="4562"/>
      </c>
      <c r="EI98" s="55">
        <f t="shared" si="4474"/>
      </c>
      <c r="EJ98" s="54">
        <f t="shared" si="4562"/>
      </c>
      <c r="EK98" s="55">
        <f t="shared" si="4475"/>
      </c>
      <c r="EL98" s="54">
        <f t="shared" si="4562"/>
      </c>
      <c r="EM98" s="55">
        <f t="shared" si="4476"/>
      </c>
      <c r="EN98" s="54">
        <f t="shared" si="4562"/>
      </c>
      <c r="EO98" s="55">
        <f t="shared" si="4477"/>
      </c>
      <c r="EP98" s="54">
        <f t="shared" si="4562"/>
      </c>
      <c r="EQ98" s="55">
        <f t="shared" si="4478"/>
      </c>
      <c r="ER98" s="54">
        <f t="shared" si="4562"/>
      </c>
      <c r="ES98" s="55">
        <f t="shared" si="4479"/>
      </c>
      <c r="ET98" s="54">
        <f t="shared" si="4562"/>
      </c>
      <c r="EU98" s="55">
        <f t="shared" si="4480"/>
      </c>
      <c r="EV98" s="54">
        <f t="shared" si="4562"/>
      </c>
      <c r="EW98" s="55">
        <f t="shared" si="4481"/>
      </c>
      <c r="EX98" s="54">
        <f t="shared" si="4562"/>
      </c>
      <c r="EY98" s="55">
        <f t="shared" si="4482"/>
      </c>
      <c r="EZ98" s="54">
        <f t="shared" si="4562"/>
      </c>
      <c r="FA98" s="55">
        <f t="shared" si="4483"/>
      </c>
      <c r="FB98" s="54">
        <f t="shared" si="4562"/>
      </c>
      <c r="FC98" s="55">
        <f t="shared" si="4484"/>
      </c>
      <c r="FD98" s="54">
        <f t="shared" si="4562"/>
      </c>
      <c r="FE98" s="55">
        <f t="shared" si="4485"/>
      </c>
      <c r="FF98" s="54">
        <f t="shared" si="4562"/>
      </c>
      <c r="FG98" s="55">
        <f t="shared" si="4486"/>
      </c>
      <c r="FH98" s="54">
        <f t="shared" si="4562"/>
      </c>
      <c r="FI98" s="55">
        <f t="shared" si="4487"/>
      </c>
      <c r="FJ98" s="54">
        <f t="shared" si="4562"/>
      </c>
      <c r="FK98" s="55">
        <f t="shared" si="4488"/>
      </c>
      <c r="FL98" s="54">
        <f t="shared" si="4562"/>
      </c>
      <c r="FM98" s="55">
        <f t="shared" si="4489"/>
      </c>
      <c r="FN98" s="54">
        <f t="shared" si="4562"/>
      </c>
      <c r="FO98" s="55">
        <f t="shared" si="4490"/>
      </c>
      <c r="FP98" s="54">
        <f t="shared" si="4562"/>
      </c>
      <c r="FQ98" s="55">
        <f t="shared" si="4491"/>
      </c>
      <c r="FR98" s="54">
        <f t="shared" si="4562"/>
      </c>
      <c r="FS98" s="55">
        <f t="shared" si="4492"/>
      </c>
      <c r="FT98" s="54">
        <f t="shared" si="4562"/>
      </c>
      <c r="FU98" s="55">
        <f t="shared" si="4493"/>
      </c>
      <c r="FV98" s="54">
        <f t="shared" si="4562"/>
      </c>
      <c r="FW98" s="55">
        <f t="shared" si="4494"/>
      </c>
      <c r="FX98" s="54">
        <f t="shared" si="4562"/>
      </c>
      <c r="FY98" s="55">
        <f t="shared" si="4495"/>
      </c>
      <c r="FZ98" s="54">
        <f t="shared" si="4562"/>
      </c>
      <c r="GA98" s="55">
        <f t="shared" si="4496"/>
      </c>
      <c r="GB98" s="54">
        <f t="shared" si="4562"/>
      </c>
      <c r="GC98" s="55">
        <f t="shared" si="4497"/>
      </c>
      <c r="GD98" s="54">
        <f t="shared" si="4562"/>
      </c>
      <c r="GE98" s="55">
        <f t="shared" si="4498"/>
      </c>
      <c r="GF98" s="54">
        <f t="shared" si="4562"/>
      </c>
      <c r="GG98" s="55">
        <f t="shared" si="4499"/>
      </c>
      <c r="GH98" s="54">
        <f t="shared" si="4562"/>
      </c>
      <c r="GI98" s="55">
        <f t="shared" si="4500"/>
      </c>
      <c r="GJ98" s="54">
        <f t="shared" si="4562"/>
      </c>
      <c r="GK98" s="55">
        <f t="shared" si="4501"/>
      </c>
      <c r="GL98" s="54">
        <f t="shared" si="4562"/>
      </c>
      <c r="GM98" s="55">
        <f t="shared" si="4502"/>
      </c>
      <c r="GN98" s="54">
        <f t="shared" si="4556"/>
      </c>
      <c r="GO98" s="55">
        <f t="shared" si="4504"/>
      </c>
      <c r="GP98" s="54">
        <f t="shared" si="4556"/>
      </c>
      <c r="GQ98" s="55">
        <f t="shared" si="4505"/>
      </c>
      <c r="GR98" s="54">
        <f t="shared" si="4556"/>
      </c>
      <c r="GS98" s="55">
        <f t="shared" si="4506"/>
      </c>
      <c r="GT98" s="54">
        <f t="shared" si="4556"/>
      </c>
      <c r="GU98" s="55">
        <f t="shared" si="4507"/>
      </c>
      <c r="GV98" s="54">
        <f t="shared" si="4556"/>
      </c>
      <c r="GW98" s="55">
        <f t="shared" si="4508"/>
      </c>
      <c r="GX98" s="54">
        <f t="shared" si="4556"/>
      </c>
      <c r="GY98" s="55">
        <f t="shared" si="4509"/>
      </c>
      <c r="GZ98" s="54">
        <f t="shared" si="4556"/>
      </c>
      <c r="HA98" s="55">
        <f t="shared" si="4510"/>
      </c>
      <c r="HB98" s="54">
        <f t="shared" si="4556"/>
      </c>
      <c r="HC98" s="55">
        <f t="shared" si="4511"/>
      </c>
      <c r="HD98" s="54">
        <f t="shared" si="4556"/>
      </c>
      <c r="HE98" s="55">
        <f t="shared" si="4512"/>
      </c>
      <c r="HF98" s="54">
        <f t="shared" si="4556"/>
      </c>
      <c r="HG98" s="55">
        <f t="shared" si="4513"/>
      </c>
      <c r="HH98" s="54">
        <f t="shared" si="4556"/>
      </c>
      <c r="HI98" s="55">
        <f t="shared" si="4514"/>
      </c>
      <c r="HJ98" s="54">
        <f t="shared" si="4556"/>
      </c>
      <c r="HK98" s="55">
        <f t="shared" si="4515"/>
      </c>
      <c r="HL98" s="54">
        <f t="shared" si="4556"/>
      </c>
      <c r="HM98" s="55">
        <f t="shared" si="4516"/>
      </c>
      <c r="HN98" s="54">
        <f t="shared" si="4556"/>
      </c>
      <c r="HO98" s="55">
        <f t="shared" si="4517"/>
      </c>
      <c r="HP98" s="54">
        <f t="shared" si="4556"/>
      </c>
      <c r="HQ98" s="55">
        <f t="shared" si="4518"/>
      </c>
      <c r="HR98" s="54">
        <f t="shared" si="4556"/>
      </c>
      <c r="HS98" s="55">
        <f t="shared" si="4519"/>
      </c>
      <c r="HT98" s="54">
        <f t="shared" si="4556"/>
      </c>
      <c r="HU98" s="55">
        <f t="shared" si="4520"/>
      </c>
      <c r="HV98" s="54">
        <f t="shared" si="4556"/>
      </c>
      <c r="HW98" s="55">
        <f t="shared" si="4521"/>
      </c>
      <c r="HX98" s="54">
        <f t="shared" si="4556"/>
      </c>
      <c r="HY98" s="55">
        <f t="shared" si="4522"/>
      </c>
      <c r="HZ98" s="54">
        <f t="shared" si="4556"/>
      </c>
      <c r="IA98" s="55">
        <f t="shared" si="4523"/>
      </c>
      <c r="IB98" s="54">
        <f t="shared" si="4556"/>
      </c>
      <c r="IC98" s="55">
        <f t="shared" si="4524"/>
      </c>
      <c r="ID98" s="54">
        <f t="shared" si="4556"/>
      </c>
      <c r="IE98" s="55">
        <f t="shared" si="4525"/>
      </c>
      <c r="IF98" s="54">
        <f t="shared" si="4556"/>
      </c>
      <c r="IG98" s="55">
        <f t="shared" si="4526"/>
      </c>
      <c r="IH98" s="54">
        <f t="shared" si="4556"/>
      </c>
      <c r="II98" s="55">
        <f t="shared" si="4527"/>
      </c>
      <c r="IJ98" s="54">
        <f t="shared" si="4556"/>
      </c>
      <c r="IK98" s="55">
        <f t="shared" si="4528"/>
      </c>
      <c r="IL98" s="54">
        <f t="shared" si="4556"/>
      </c>
      <c r="IM98" s="55">
        <f t="shared" si="4529"/>
      </c>
      <c r="IN98" s="54">
        <f t="shared" si="4556"/>
      </c>
      <c r="IO98" s="55">
        <f t="shared" si="4530"/>
      </c>
      <c r="IP98" s="54">
        <f t="shared" si="4556"/>
      </c>
      <c r="IQ98" s="55">
        <f t="shared" si="4531"/>
      </c>
      <c r="IR98" s="54">
        <f t="shared" si="4556"/>
      </c>
      <c r="IS98" s="55">
        <f t="shared" si="4532"/>
      </c>
      <c r="IT98" s="54">
        <f t="shared" si="4556"/>
      </c>
      <c r="IU98" s="55">
        <f t="shared" si="4533"/>
      </c>
      <c r="IV98" s="54">
        <f t="shared" si="4556"/>
      </c>
      <c r="IW98" s="55">
        <f t="shared" si="4534"/>
      </c>
      <c r="IX98" s="54">
        <f t="shared" si="4503"/>
      </c>
      <c r="IY98" s="55">
        <f t="shared" si="4535"/>
      </c>
      <c r="IZ98" s="54">
        <f t="shared" si="4536"/>
      </c>
      <c r="JA98" s="55">
        <f t="shared" si="4537"/>
      </c>
      <c r="JB98" s="54">
        <f t="shared" si="4536"/>
      </c>
      <c r="JC98" s="55">
        <f t="shared" si="4538"/>
      </c>
      <c r="JD98" s="54">
        <f t="shared" si="4536"/>
      </c>
      <c r="JE98" s="55">
        <f t="shared" si="4539"/>
      </c>
      <c r="JF98" s="54">
        <f t="shared" si="4536"/>
      </c>
      <c r="JG98" s="55">
        <f t="shared" si="4540"/>
      </c>
      <c r="JH98" s="54">
        <f t="shared" si="4536"/>
      </c>
      <c r="JI98" s="55">
        <f t="shared" si="4541"/>
      </c>
      <c r="JJ98" s="54">
        <f t="shared" si="4536"/>
      </c>
      <c r="JK98" s="55">
        <f t="shared" si="4542"/>
      </c>
      <c r="JL98" s="54">
        <f t="shared" si="4536"/>
      </c>
      <c r="JM98" s="55">
        <f t="shared" si="267"/>
      </c>
      <c r="JN98" s="54">
        <f t="shared" ref="JN98:LX105" si="4571">RIGHT(IFERROR(VLOOKUP($B98,JN$4:JO$71,2,FALSE),""),2)</f>
      </c>
      <c r="JO98" s="55">
        <f t="shared" ref="JO98:LY105" si="4572">IFERROR(
    IF(
        LEFT(VLOOKUP($B98,JN$4:JO$71,2,FALSE),1)="0",
        "",
        IF(
            LEFT(VLOOKUP($B98,JN$4:JO$71,2,FALSE),1)="講",
            "講習",
            IF(
                LEFT(VLOOKUP($B98,JN$4:JO$71,2,FALSE),1)="追",
                "追加",
                "通常"
            )
        )
    ),
    ""
)</f>
      </c>
      <c r="JP98" s="54">
        <f t="shared" si="4571"/>
      </c>
      <c r="JQ98" s="55">
        <f t="shared" si="4572"/>
      </c>
      <c r="JR98" s="54">
        <f t="shared" si="4571"/>
      </c>
      <c r="JS98" s="55">
        <f t="shared" si="4572"/>
      </c>
      <c r="JT98" s="54">
        <f t="shared" si="4571"/>
      </c>
      <c r="JU98" s="55">
        <f t="shared" si="4572"/>
      </c>
      <c r="JV98" s="54">
        <f t="shared" si="4571"/>
      </c>
      <c r="JW98" s="55">
        <f t="shared" si="4572"/>
      </c>
      <c r="JX98" s="54">
        <f t="shared" si="4571"/>
      </c>
      <c r="JY98" s="55">
        <f t="shared" si="4572"/>
      </c>
      <c r="JZ98" s="54">
        <f t="shared" si="4571"/>
      </c>
      <c r="KA98" s="55">
        <f t="shared" si="4572"/>
      </c>
      <c r="KB98" s="54">
        <f t="shared" si="4571"/>
      </c>
      <c r="KC98" s="55">
        <f t="shared" si="4572"/>
      </c>
      <c r="KD98" s="54">
        <f t="shared" si="4571"/>
      </c>
      <c r="KE98" s="55">
        <f t="shared" si="4572"/>
      </c>
      <c r="KF98" s="54">
        <f t="shared" si="4571"/>
      </c>
      <c r="KG98" s="55">
        <f t="shared" si="4572"/>
      </c>
      <c r="KH98" s="54">
        <f t="shared" si="4571"/>
      </c>
      <c r="KI98" s="55">
        <f t="shared" si="4572"/>
      </c>
      <c r="KJ98" s="54">
        <f t="shared" si="4571"/>
      </c>
      <c r="KK98" s="55">
        <f t="shared" si="4572"/>
      </c>
      <c r="KL98" s="54">
        <f t="shared" si="4571"/>
      </c>
      <c r="KM98" s="55">
        <f t="shared" si="4572"/>
      </c>
      <c r="KN98" s="54">
        <f t="shared" si="4571"/>
      </c>
      <c r="KO98" s="55">
        <f t="shared" si="4572"/>
      </c>
      <c r="KP98" s="54">
        <f t="shared" si="4571"/>
      </c>
      <c r="KQ98" s="55">
        <f t="shared" si="4572"/>
      </c>
      <c r="KR98" s="54">
        <f t="shared" si="4571"/>
      </c>
      <c r="KS98" s="55">
        <f t="shared" si="4572"/>
      </c>
      <c r="KT98" s="54">
        <f t="shared" si="4571"/>
      </c>
      <c r="KU98" s="55">
        <f t="shared" si="4572"/>
      </c>
      <c r="KV98" s="54">
        <f t="shared" si="4571"/>
      </c>
      <c r="KW98" s="55">
        <f t="shared" si="4572"/>
      </c>
      <c r="KX98" s="54">
        <f t="shared" si="4571"/>
      </c>
      <c r="KY98" s="55">
        <f t="shared" si="4572"/>
      </c>
      <c r="KZ98" s="54">
        <f t="shared" si="4571"/>
      </c>
      <c r="LA98" s="55">
        <f t="shared" si="4572"/>
      </c>
      <c r="LB98" s="54">
        <f t="shared" si="4571"/>
      </c>
      <c r="LC98" s="55">
        <f t="shared" si="4572"/>
      </c>
      <c r="LD98" s="54">
        <f t="shared" si="4571"/>
      </c>
      <c r="LE98" s="55">
        <f t="shared" si="4572"/>
      </c>
      <c r="LF98" s="54">
        <f t="shared" si="4571"/>
      </c>
      <c r="LG98" s="55">
        <f t="shared" si="4572"/>
      </c>
      <c r="LH98" s="54">
        <f t="shared" si="4571"/>
      </c>
      <c r="LI98" s="55">
        <f t="shared" si="4572"/>
      </c>
      <c r="LJ98" s="54">
        <f t="shared" si="4571"/>
      </c>
      <c r="LK98" s="55">
        <f t="shared" si="4572"/>
      </c>
      <c r="LL98" s="54">
        <f t="shared" si="4571"/>
      </c>
      <c r="LM98" s="55">
        <f t="shared" si="4572"/>
      </c>
      <c r="LN98" s="54">
        <f t="shared" si="4571"/>
      </c>
      <c r="LO98" s="55">
        <f t="shared" si="4572"/>
      </c>
      <c r="LP98" s="54">
        <f t="shared" si="4571"/>
      </c>
      <c r="LQ98" s="55">
        <f t="shared" si="4572"/>
      </c>
      <c r="LR98" s="54">
        <f t="shared" si="4571"/>
      </c>
      <c r="LS98" s="55">
        <f t="shared" si="4572"/>
      </c>
      <c r="LT98" s="54">
        <f t="shared" si="4571"/>
      </c>
      <c r="LU98" s="55">
        <f t="shared" si="4572"/>
      </c>
      <c r="LV98" s="54">
        <f t="shared" si="4571"/>
      </c>
      <c r="LW98" s="55">
        <f t="shared" si="4572"/>
      </c>
      <c r="LX98" s="54">
        <f t="shared" si="4571"/>
      </c>
      <c r="LY98" s="55">
        <f t="shared" si="4572"/>
      </c>
      <c r="LZ98" s="54">
        <f t="shared" si="4563"/>
      </c>
      <c r="MA98" s="55">
        <f t="shared" si="4564"/>
      </c>
      <c r="MB98" s="54">
        <f t="shared" si="4563"/>
      </c>
      <c r="MC98" s="55">
        <f t="shared" si="4564"/>
      </c>
      <c r="MD98" s="54">
        <f t="shared" si="4563"/>
      </c>
      <c r="ME98" s="55">
        <f t="shared" si="4564"/>
      </c>
      <c r="MF98" s="54">
        <f t="shared" si="4563"/>
      </c>
      <c r="MG98" s="55">
        <f t="shared" si="4564"/>
      </c>
      <c r="MH98" s="54">
        <f t="shared" si="4563"/>
      </c>
      <c r="MI98" s="55">
        <f t="shared" si="4564"/>
      </c>
      <c r="MJ98" s="54">
        <f t="shared" si="4563"/>
      </c>
      <c r="MK98" s="55">
        <f t="shared" si="4564"/>
      </c>
      <c r="ML98" s="54">
        <f t="shared" si="4563"/>
      </c>
      <c r="MM98" s="55">
        <f t="shared" si="4564"/>
      </c>
      <c r="MN98" s="54">
        <f t="shared" si="4563"/>
      </c>
      <c r="MO98" s="55">
        <f t="shared" si="4564"/>
      </c>
      <c r="MP98" s="54">
        <f t="shared" si="4563"/>
      </c>
      <c r="MQ98" s="55">
        <f t="shared" si="4564"/>
      </c>
      <c r="MR98" s="54">
        <f t="shared" si="4563"/>
      </c>
      <c r="MS98" s="55">
        <f t="shared" si="4564"/>
      </c>
      <c r="MT98" s="54">
        <f t="shared" si="4563"/>
      </c>
      <c r="MU98" s="55">
        <f t="shared" si="4564"/>
      </c>
      <c r="MV98" s="54">
        <f t="shared" si="4563"/>
      </c>
      <c r="MW98" s="55">
        <f t="shared" si="4564"/>
      </c>
      <c r="MX98" s="54">
        <f t="shared" si="4563"/>
      </c>
      <c r="MY98" s="55">
        <f t="shared" si="4564"/>
      </c>
      <c r="MZ98" s="54">
        <f t="shared" si="4563"/>
      </c>
      <c r="NA98" s="55">
        <f t="shared" si="4564"/>
      </c>
      <c r="NB98" s="54">
        <f t="shared" si="4563"/>
      </c>
      <c r="NC98" s="55">
        <f t="shared" si="4564"/>
      </c>
      <c r="ND98" s="54">
        <f t="shared" si="4563"/>
      </c>
      <c r="NE98" s="55">
        <f t="shared" si="4564"/>
      </c>
      <c r="NF98" s="54">
        <f t="shared" si="4563"/>
      </c>
      <c r="NG98" s="55">
        <f t="shared" si="4564"/>
      </c>
      <c r="NH98" s="54">
        <f t="shared" si="4563"/>
      </c>
      <c r="NI98" s="55">
        <f t="shared" si="4564"/>
      </c>
      <c r="NJ98" s="54">
        <f t="shared" si="4563"/>
      </c>
      <c r="NK98" s="55">
        <f t="shared" si="4564"/>
      </c>
      <c r="NL98" s="54">
        <f t="shared" si="4563"/>
      </c>
      <c r="NM98" s="55">
        <f t="shared" si="4564"/>
      </c>
      <c r="NN98" s="54">
        <f t="shared" si="4563"/>
      </c>
      <c r="NO98" s="55">
        <f t="shared" si="4564"/>
      </c>
      <c r="NP98" s="54">
        <f t="shared" si="4563"/>
      </c>
      <c r="NQ98" s="55">
        <f t="shared" si="4564"/>
      </c>
      <c r="NR98" s="54">
        <f t="shared" si="4563"/>
      </c>
      <c r="NS98" s="55">
        <f t="shared" si="4564"/>
      </c>
      <c r="NT98" s="54">
        <f t="shared" si="4563"/>
      </c>
      <c r="NU98" s="55">
        <f t="shared" si="4564"/>
      </c>
      <c r="NV98" s="54">
        <f t="shared" si="4563"/>
      </c>
      <c r="NW98" s="55">
        <f t="shared" si="4564"/>
      </c>
      <c r="NX98" s="54">
        <f t="shared" si="4563"/>
      </c>
      <c r="NY98" s="55">
        <f t="shared" si="4564"/>
      </c>
      <c r="NZ98" s="54">
        <f t="shared" si="4563"/>
      </c>
      <c r="OA98" s="55">
        <f t="shared" si="4564"/>
      </c>
      <c r="OB98" s="54">
        <f t="shared" si="4563"/>
      </c>
      <c r="OC98" s="55">
        <f t="shared" si="4564"/>
      </c>
      <c r="OD98" s="54">
        <f t="shared" si="4563"/>
      </c>
      <c r="OE98" s="55">
        <f t="shared" si="4564"/>
      </c>
      <c r="OF98" s="54">
        <f t="shared" si="4563"/>
      </c>
      <c r="OG98" s="55">
        <f t="shared" si="4564"/>
      </c>
      <c r="OH98" s="54">
        <f t="shared" si="4563"/>
      </c>
      <c r="OI98" s="55">
        <f t="shared" si="4564"/>
      </c>
      <c r="OJ98" s="54">
        <f t="shared" si="4557"/>
      </c>
      <c r="OK98" s="55">
        <f t="shared" si="4565"/>
      </c>
      <c r="OL98" s="54">
        <f t="shared" si="4557"/>
      </c>
      <c r="OM98" s="55">
        <f t="shared" si="4565"/>
      </c>
      <c r="ON98" s="54">
        <f t="shared" si="4557"/>
      </c>
      <c r="OO98" s="55">
        <f t="shared" si="4565"/>
      </c>
      <c r="OP98" s="54">
        <f t="shared" si="4557"/>
      </c>
      <c r="OQ98" s="55">
        <f t="shared" si="4565"/>
      </c>
      <c r="OR98" s="54">
        <f t="shared" si="4557"/>
      </c>
      <c r="OS98" s="55">
        <f t="shared" si="4565"/>
      </c>
      <c r="OT98" s="54">
        <f t="shared" si="4557"/>
      </c>
      <c r="OU98" s="55">
        <f t="shared" si="4565"/>
      </c>
      <c r="OV98" s="54">
        <f t="shared" si="4557"/>
      </c>
      <c r="OW98" s="55">
        <f t="shared" si="4565"/>
      </c>
      <c r="OX98" s="54">
        <f t="shared" si="4557"/>
      </c>
      <c r="OY98" s="55">
        <f t="shared" si="4565"/>
      </c>
      <c r="OZ98" s="54">
        <f t="shared" si="4557"/>
      </c>
      <c r="PA98" s="55">
        <f t="shared" si="4565"/>
      </c>
      <c r="PB98" s="54">
        <f t="shared" si="4557"/>
      </c>
      <c r="PC98" s="55">
        <f t="shared" si="4565"/>
      </c>
      <c r="PD98" s="54">
        <f t="shared" si="4557"/>
      </c>
      <c r="PE98" s="55">
        <f t="shared" si="4565"/>
      </c>
      <c r="PF98" s="54">
        <f t="shared" si="4557"/>
      </c>
      <c r="PG98" s="55">
        <f t="shared" si="4565"/>
      </c>
      <c r="PH98" s="54">
        <f t="shared" si="4557"/>
      </c>
      <c r="PI98" s="55">
        <f t="shared" si="4565"/>
      </c>
      <c r="PJ98" s="54">
        <f t="shared" si="4557"/>
      </c>
      <c r="PK98" s="55">
        <f t="shared" si="4565"/>
      </c>
      <c r="PL98" s="54">
        <f t="shared" si="4557"/>
      </c>
      <c r="PM98" s="55">
        <f t="shared" si="4565"/>
      </c>
      <c r="PN98" s="54">
        <f t="shared" si="4557"/>
      </c>
      <c r="PO98" s="55">
        <f t="shared" si="4565"/>
      </c>
      <c r="PP98" s="54">
        <f t="shared" si="4557"/>
      </c>
      <c r="PQ98" s="55">
        <f t="shared" si="4565"/>
      </c>
      <c r="PR98" s="54">
        <f t="shared" si="4557"/>
      </c>
      <c r="PS98" s="55">
        <f t="shared" si="4565"/>
      </c>
      <c r="PT98" s="54">
        <f t="shared" si="4557"/>
      </c>
      <c r="PU98" s="55">
        <f t="shared" si="4565"/>
      </c>
      <c r="PV98" s="54">
        <f t="shared" si="4557"/>
      </c>
      <c r="PW98" s="55">
        <f t="shared" si="4565"/>
      </c>
      <c r="PX98" s="54">
        <f t="shared" si="4557"/>
      </c>
      <c r="PY98" s="55">
        <f t="shared" si="4565"/>
      </c>
      <c r="PZ98" s="54">
        <f t="shared" si="4557"/>
      </c>
      <c r="QA98" s="55">
        <f t="shared" si="4565"/>
      </c>
      <c r="QB98" s="54">
        <f t="shared" si="4557"/>
      </c>
      <c r="QC98" s="55">
        <f t="shared" si="4565"/>
      </c>
      <c r="QD98" s="54">
        <f t="shared" si="4557"/>
      </c>
      <c r="QE98" s="55">
        <f t="shared" si="4565"/>
      </c>
      <c r="QF98" s="54">
        <f t="shared" si="4557"/>
      </c>
      <c r="QG98" s="55">
        <f t="shared" si="4565"/>
      </c>
      <c r="QH98" s="54">
        <f t="shared" si="4557"/>
      </c>
      <c r="QI98" s="55">
        <f t="shared" si="4565"/>
      </c>
      <c r="QJ98" s="54">
        <f t="shared" si="4557"/>
      </c>
      <c r="QK98" s="55">
        <f t="shared" si="4565"/>
      </c>
      <c r="QL98" s="54">
        <f t="shared" si="4557"/>
      </c>
      <c r="QM98" s="55">
        <f t="shared" si="4565"/>
      </c>
      <c r="QN98" s="54">
        <f t="shared" si="4557"/>
      </c>
      <c r="QO98" s="55">
        <f t="shared" si="4565"/>
      </c>
      <c r="QP98" s="54">
        <f t="shared" si="4557"/>
      </c>
      <c r="QQ98" s="55">
        <f t="shared" si="4565"/>
      </c>
      <c r="QR98" s="54">
        <f t="shared" si="4557"/>
      </c>
      <c r="QS98" s="55">
        <f t="shared" si="4565"/>
      </c>
      <c r="QT98" s="54">
        <f t="shared" si="4557"/>
      </c>
      <c r="QU98" s="55">
        <f t="shared" si="4565"/>
      </c>
      <c r="QV98" s="54">
        <f t="shared" si="4212"/>
      </c>
      <c r="QW98" s="55">
        <f t="shared" si="4558"/>
      </c>
      <c r="QX98" s="54">
        <f t="shared" si="4212"/>
      </c>
      <c r="QY98" s="55">
        <f t="shared" si="4558"/>
      </c>
      <c r="QZ98" s="54">
        <f t="shared" si="4566"/>
      </c>
      <c r="RA98" s="55">
        <f t="shared" si="4558"/>
      </c>
      <c r="RB98" s="54">
        <f t="shared" si="4566"/>
      </c>
      <c r="RC98" s="55">
        <f t="shared" si="4558"/>
      </c>
      <c r="RD98" s="54">
        <f t="shared" si="4566"/>
      </c>
      <c r="RE98" s="55">
        <f t="shared" si="4558"/>
      </c>
      <c r="RF98" s="54">
        <f t="shared" si="4566"/>
      </c>
      <c r="RG98" s="55">
        <f t="shared" si="4558"/>
      </c>
      <c r="RH98" s="54">
        <f t="shared" si="4566"/>
      </c>
      <c r="RI98" s="55">
        <f t="shared" si="4558"/>
      </c>
      <c r="RJ98" s="54">
        <f t="shared" si="4566"/>
      </c>
      <c r="RK98" s="55">
        <f t="shared" si="4558"/>
      </c>
      <c r="RL98" s="54">
        <f t="shared" si="4566"/>
      </c>
      <c r="RM98" s="55">
        <f t="shared" si="4558"/>
      </c>
      <c r="RN98" s="54">
        <f t="shared" si="4566"/>
      </c>
      <c r="RO98" s="55">
        <f t="shared" si="4558"/>
      </c>
      <c r="RP98" s="54">
        <f t="shared" si="4566"/>
      </c>
      <c r="RQ98" s="55">
        <f t="shared" si="4558"/>
      </c>
      <c r="RR98" s="54">
        <f t="shared" si="4566"/>
      </c>
      <c r="RS98" s="55">
        <f t="shared" si="4558"/>
      </c>
      <c r="RT98" s="54">
        <f t="shared" si="4566"/>
      </c>
      <c r="RU98" s="55">
        <f t="shared" si="4558"/>
      </c>
      <c r="RV98" s="54">
        <f t="shared" si="4566"/>
      </c>
      <c r="RW98" s="55">
        <f t="shared" si="4558"/>
      </c>
      <c r="RX98" s="54">
        <f t="shared" si="4566"/>
      </c>
      <c r="RY98" s="55">
        <f t="shared" si="4558"/>
      </c>
      <c r="RZ98" s="54">
        <f t="shared" si="4566"/>
      </c>
      <c r="SA98" s="55">
        <f t="shared" si="4558"/>
      </c>
      <c r="SB98" s="54">
        <f t="shared" si="4566"/>
      </c>
      <c r="SC98" s="55">
        <f t="shared" si="4558"/>
      </c>
      <c r="SD98" s="54">
        <f t="shared" si="4566"/>
      </c>
      <c r="SE98" s="55">
        <f t="shared" si="4558"/>
      </c>
      <c r="SF98" s="54">
        <f t="shared" si="4566"/>
      </c>
      <c r="SG98" s="55">
        <f t="shared" si="4558"/>
      </c>
      <c r="SH98" s="54">
        <f t="shared" si="4566"/>
      </c>
      <c r="SI98" s="55">
        <f t="shared" si="4558"/>
      </c>
      <c r="SJ98" s="54">
        <f t="shared" si="4566"/>
      </c>
      <c r="SK98" s="55">
        <f t="shared" si="4558"/>
      </c>
      <c r="SL98" s="54">
        <f t="shared" si="4566"/>
      </c>
      <c r="SM98" s="55">
        <f t="shared" si="4558"/>
      </c>
      <c r="SN98" s="54">
        <f t="shared" si="4566"/>
      </c>
      <c r="SO98" s="55">
        <f t="shared" si="4558"/>
      </c>
      <c r="SP98" s="54">
        <f t="shared" si="4566"/>
      </c>
      <c r="SQ98" s="55">
        <f t="shared" si="4558"/>
      </c>
      <c r="SR98" s="54">
        <f t="shared" si="4566"/>
      </c>
      <c r="SS98" s="55">
        <f t="shared" si="4558"/>
      </c>
      <c r="ST98" s="54">
        <f t="shared" si="4566"/>
      </c>
      <c r="SU98" s="55">
        <f t="shared" si="4558"/>
      </c>
      <c r="SV98" s="54">
        <f t="shared" si="4566"/>
      </c>
      <c r="SW98" s="55">
        <f t="shared" si="4558"/>
      </c>
      <c r="SX98" s="54">
        <f t="shared" si="4566"/>
      </c>
      <c r="SY98" s="55">
        <f t="shared" si="4558"/>
      </c>
      <c r="SZ98" s="54">
        <f t="shared" si="4566"/>
      </c>
      <c r="TA98" s="55">
        <f t="shared" si="4558"/>
      </c>
      <c r="TB98" s="54">
        <f t="shared" si="4566"/>
      </c>
      <c r="TC98" s="55">
        <f t="shared" si="4558"/>
      </c>
      <c r="TD98" s="54">
        <f t="shared" si="4566"/>
      </c>
      <c r="TE98" s="55">
        <f t="shared" si="4558"/>
      </c>
      <c r="TF98" s="54">
        <f t="shared" si="4566"/>
      </c>
      <c r="TG98" s="55">
        <f t="shared" si="4553"/>
      </c>
      <c r="TH98" s="54">
        <f t="shared" si="4566"/>
      </c>
      <c r="TI98" s="55">
        <f t="shared" si="4553"/>
      </c>
      <c r="TJ98" s="54">
        <f t="shared" si="4566"/>
      </c>
      <c r="TK98" s="55">
        <f t="shared" si="4553"/>
      </c>
      <c r="TL98" s="54">
        <f t="shared" si="4559"/>
      </c>
      <c r="TM98" s="55">
        <f t="shared" si="4553"/>
      </c>
      <c r="TN98" s="54">
        <f t="shared" si="4559"/>
      </c>
      <c r="TO98" s="55">
        <f t="shared" si="4553"/>
      </c>
      <c r="TP98" s="54">
        <f t="shared" si="4559"/>
      </c>
      <c r="TQ98" s="55">
        <f t="shared" si="4553"/>
      </c>
      <c r="TR98" s="54">
        <f t="shared" si="4559"/>
      </c>
      <c r="TS98" s="55">
        <f t="shared" si="4553"/>
      </c>
      <c r="TT98" s="54">
        <f t="shared" si="4559"/>
      </c>
      <c r="TU98" s="55">
        <f t="shared" si="4553"/>
      </c>
      <c r="TV98" s="54">
        <f t="shared" si="4559"/>
      </c>
      <c r="TW98" s="55">
        <f t="shared" si="4553"/>
      </c>
      <c r="TX98" s="54">
        <f t="shared" si="4559"/>
      </c>
      <c r="TY98" s="55">
        <f t="shared" si="4553"/>
      </c>
      <c r="TZ98" s="54">
        <f t="shared" si="4559"/>
      </c>
      <c r="UA98" s="55">
        <f t="shared" si="4553"/>
      </c>
      <c r="UB98" s="54">
        <f t="shared" si="4559"/>
      </c>
      <c r="UC98" s="55">
        <f t="shared" si="4553"/>
      </c>
      <c r="UD98" s="54">
        <f t="shared" si="4559"/>
      </c>
      <c r="UE98" s="55">
        <f t="shared" si="4553"/>
      </c>
      <c r="UF98" s="54">
        <f t="shared" si="4559"/>
      </c>
      <c r="UG98" s="55">
        <f t="shared" si="4553"/>
      </c>
      <c r="UH98" s="54">
        <f t="shared" si="4559"/>
      </c>
      <c r="UI98" s="55">
        <f t="shared" si="4553"/>
      </c>
      <c r="UJ98" s="54">
        <f t="shared" si="4559"/>
      </c>
      <c r="UK98" s="55">
        <f t="shared" si="4553"/>
      </c>
      <c r="UL98" s="54">
        <f t="shared" si="4559"/>
      </c>
      <c r="UM98" s="55">
        <f t="shared" si="4553"/>
      </c>
      <c r="UN98" s="54">
        <f t="shared" si="4559"/>
      </c>
      <c r="UO98" s="55">
        <f t="shared" si="4553"/>
      </c>
      <c r="UP98" s="54">
        <f t="shared" si="4559"/>
      </c>
      <c r="UQ98" s="55">
        <f t="shared" si="4553"/>
      </c>
      <c r="UR98" s="54">
        <f t="shared" si="4559"/>
      </c>
      <c r="US98" s="55">
        <f t="shared" si="4553"/>
      </c>
      <c r="UT98" s="54">
        <f t="shared" si="4559"/>
      </c>
      <c r="UU98" s="55">
        <f t="shared" si="4553"/>
      </c>
      <c r="UV98" s="54">
        <f t="shared" si="4559"/>
      </c>
      <c r="UW98" s="55">
        <f t="shared" si="4553"/>
      </c>
      <c r="UX98" s="54">
        <f t="shared" si="4559"/>
      </c>
      <c r="UY98" s="55">
        <f t="shared" si="4553"/>
      </c>
      <c r="UZ98" s="54">
        <f t="shared" si="4559"/>
      </c>
      <c r="VA98" s="55">
        <f t="shared" si="4553"/>
      </c>
      <c r="VB98" s="54">
        <f t="shared" si="4559"/>
      </c>
      <c r="VC98" s="55">
        <f t="shared" si="4553"/>
      </c>
      <c r="VD98" s="54">
        <f t="shared" si="4559"/>
      </c>
      <c r="VE98" s="55">
        <f t="shared" si="4553"/>
      </c>
      <c r="VF98" s="54">
        <f t="shared" si="4559"/>
      </c>
      <c r="VG98" s="55">
        <f t="shared" si="4553"/>
      </c>
      <c r="VH98" s="54">
        <f t="shared" si="4559"/>
      </c>
      <c r="VI98" s="55">
        <f t="shared" si="4553"/>
      </c>
      <c r="VJ98" s="54">
        <f t="shared" si="4559"/>
      </c>
      <c r="VK98" s="55">
        <f t="shared" si="4553"/>
      </c>
      <c r="VL98" s="54">
        <f t="shared" si="4559"/>
      </c>
      <c r="VM98" s="55">
        <f t="shared" si="4553"/>
      </c>
      <c r="VN98" s="54">
        <f t="shared" si="4559"/>
      </c>
      <c r="VO98" s="55">
        <f t="shared" si="4553"/>
      </c>
      <c r="VP98" s="54">
        <f t="shared" si="4559"/>
      </c>
      <c r="VQ98" s="55">
        <f t="shared" si="4553"/>
      </c>
      <c r="VR98" s="54">
        <f t="shared" si="4559"/>
      </c>
      <c r="VS98" s="55">
        <f t="shared" si="4552"/>
      </c>
      <c r="VT98" s="54">
        <f t="shared" si="4277"/>
      </c>
      <c r="VU98" s="55">
        <f t="shared" si="4552"/>
      </c>
      <c r="VV98" s="54">
        <f t="shared" si="4277"/>
      </c>
      <c r="VW98" s="55">
        <f t="shared" si="4552"/>
      </c>
      <c r="VX98" s="54">
        <f t="shared" si="4567"/>
      </c>
      <c r="VY98" s="55">
        <f t="shared" si="4552"/>
      </c>
      <c r="VZ98" s="54">
        <f t="shared" si="4567"/>
      </c>
      <c r="WA98" s="55">
        <f t="shared" si="4545"/>
      </c>
      <c r="WB98" s="54">
        <f t="shared" si="4567"/>
      </c>
      <c r="WC98" s="55">
        <f t="shared" si="4545"/>
      </c>
      <c r="WD98" s="54">
        <f t="shared" si="4567"/>
      </c>
      <c r="WE98" s="55">
        <f t="shared" si="4545"/>
      </c>
      <c r="WF98" s="54">
        <f t="shared" si="4567"/>
      </c>
      <c r="WG98" s="55">
        <f t="shared" si="4545"/>
      </c>
      <c r="WH98" s="54">
        <f t="shared" si="4567"/>
      </c>
      <c r="WI98" s="55">
        <f t="shared" si="4545"/>
      </c>
      <c r="WJ98" s="54">
        <f t="shared" si="4567"/>
      </c>
      <c r="WK98" s="55">
        <f t="shared" si="4290"/>
      </c>
      <c r="WL98" s="54">
        <f t="shared" si="4567"/>
      </c>
      <c r="WM98" s="55">
        <f t="shared" si="4290"/>
      </c>
      <c r="WN98" s="54">
        <f t="shared" si="4567"/>
      </c>
      <c r="WO98" s="55">
        <f t="shared" si="4290"/>
      </c>
      <c r="WP98" s="54">
        <f t="shared" si="4567"/>
      </c>
      <c r="WQ98" s="55">
        <f t="shared" si="4290"/>
      </c>
      <c r="WR98" s="54">
        <f t="shared" si="4567"/>
      </c>
      <c r="WS98" s="55">
        <f t="shared" si="4290"/>
      </c>
      <c r="WT98" s="54">
        <f t="shared" si="4567"/>
      </c>
      <c r="WU98" s="55">
        <f t="shared" si="4290"/>
      </c>
      <c r="WV98" s="54">
        <f t="shared" si="4567"/>
      </c>
      <c r="WW98" s="55">
        <f t="shared" ref="WW98:ZG112" si="4573">IFERROR(
    IF(
        LEFT(VLOOKUP($B98,WV$4:WW$71,2,FALSE),1)="0",
        "",
        IF(
            LEFT(VLOOKUP($B98,WV$4:WW$71,2,FALSE),1)="講",
            "講習",
            IF(
                LEFT(VLOOKUP($B98,WV$4:WW$71,2,FALSE),1)="追",
                "追加",
                "通常"
            )
        )
    ),
    ""
)</f>
      </c>
      <c r="WX98" s="54">
        <f t="shared" si="4567"/>
      </c>
      <c r="WY98" s="55">
        <f t="shared" si="4573"/>
      </c>
      <c r="WZ98" s="54">
        <f t="shared" si="4567"/>
      </c>
      <c r="XA98" s="55">
        <f t="shared" si="4573"/>
      </c>
      <c r="XB98" s="54">
        <f t="shared" si="4567"/>
      </c>
      <c r="XC98" s="55">
        <f t="shared" si="4573"/>
      </c>
      <c r="XD98" s="54">
        <f t="shared" si="4567"/>
      </c>
      <c r="XE98" s="55">
        <f t="shared" si="4573"/>
      </c>
      <c r="XF98" s="54">
        <f t="shared" si="4567"/>
      </c>
      <c r="XG98" s="55">
        <f t="shared" si="4573"/>
      </c>
      <c r="XH98" s="54">
        <f t="shared" si="4567"/>
      </c>
      <c r="XI98" s="55">
        <f t="shared" si="4573"/>
      </c>
      <c r="XJ98" s="54">
        <f t="shared" si="4567"/>
      </c>
      <c r="XK98" s="55">
        <f t="shared" si="4573"/>
      </c>
      <c r="XL98" s="54">
        <f t="shared" si="4567"/>
      </c>
      <c r="XM98" s="55">
        <f t="shared" si="4573"/>
      </c>
      <c r="XN98" s="54">
        <f t="shared" si="4567"/>
      </c>
      <c r="XO98" s="55">
        <f t="shared" si="4573"/>
      </c>
      <c r="XP98" s="54">
        <f t="shared" si="4567"/>
      </c>
      <c r="XQ98" s="55">
        <f t="shared" si="4573"/>
      </c>
      <c r="XR98" s="54">
        <f t="shared" si="4567"/>
      </c>
      <c r="XS98" s="55">
        <f t="shared" si="4573"/>
      </c>
      <c r="XT98" s="54">
        <f t="shared" si="4567"/>
      </c>
      <c r="XU98" s="55">
        <f t="shared" si="4573"/>
      </c>
      <c r="XV98" s="54">
        <f t="shared" si="4567"/>
      </c>
      <c r="XW98" s="55">
        <f t="shared" si="4573"/>
      </c>
      <c r="XX98" s="54">
        <f t="shared" si="4567"/>
      </c>
      <c r="XY98" s="55">
        <f t="shared" si="4573"/>
      </c>
      <c r="XZ98" s="54">
        <f t="shared" si="4567"/>
      </c>
      <c r="YA98" s="55">
        <f t="shared" si="4573"/>
      </c>
      <c r="YB98" s="54">
        <f t="shared" si="4567"/>
      </c>
      <c r="YC98" s="55">
        <f t="shared" si="4573"/>
      </c>
      <c r="YD98" s="54">
        <f t="shared" si="4567"/>
      </c>
      <c r="YE98" s="55">
        <f t="shared" si="4573"/>
      </c>
      <c r="YF98" s="54">
        <f t="shared" si="4567"/>
      </c>
      <c r="YG98" s="55">
        <f t="shared" si="4573"/>
      </c>
      <c r="YH98" s="54">
        <f t="shared" si="4567"/>
      </c>
      <c r="YI98" s="55">
        <f t="shared" si="4573"/>
      </c>
      <c r="YJ98" s="54">
        <f t="shared" si="4560"/>
      </c>
      <c r="YK98" s="55">
        <f t="shared" si="4573"/>
      </c>
      <c r="YL98" s="54">
        <f t="shared" si="4560"/>
      </c>
      <c r="YM98" s="55">
        <f t="shared" si="4573"/>
      </c>
      <c r="YN98" s="54">
        <f t="shared" si="4560"/>
      </c>
      <c r="YO98" s="55">
        <f t="shared" si="4573"/>
      </c>
      <c r="YP98" s="54">
        <f t="shared" si="4560"/>
      </c>
      <c r="YQ98" s="55">
        <f t="shared" si="4573"/>
      </c>
      <c r="YR98" s="54">
        <f t="shared" si="4560"/>
      </c>
      <c r="YS98" s="55">
        <f t="shared" si="4573"/>
      </c>
      <c r="YT98" s="54">
        <f t="shared" si="4560"/>
      </c>
      <c r="YU98" s="55">
        <f t="shared" si="4573"/>
      </c>
      <c r="YV98" s="54">
        <f t="shared" si="4560"/>
      </c>
      <c r="YW98" s="55">
        <f t="shared" si="4573"/>
      </c>
      <c r="YX98" s="54">
        <f t="shared" si="4560"/>
      </c>
      <c r="YY98" s="55">
        <f t="shared" si="4573"/>
      </c>
      <c r="YZ98" s="54">
        <f t="shared" si="4560"/>
      </c>
      <c r="ZA98" s="55">
        <f t="shared" si="4573"/>
      </c>
      <c r="ZB98" s="54">
        <f t="shared" si="4560"/>
      </c>
      <c r="ZC98" s="55">
        <f t="shared" si="4573"/>
      </c>
      <c r="ZD98" s="54">
        <f t="shared" si="4560"/>
      </c>
      <c r="ZE98" s="55">
        <f t="shared" si="4573"/>
      </c>
      <c r="ZF98" s="54">
        <f t="shared" si="4560"/>
      </c>
      <c r="ZG98" s="55">
        <f t="shared" si="4573"/>
      </c>
      <c r="ZH98" s="54">
        <f t="shared" si="4560"/>
      </c>
      <c r="ZI98" s="55">
        <f t="shared" si="4568"/>
      </c>
      <c r="ZJ98" s="54">
        <f t="shared" si="4560"/>
      </c>
      <c r="ZK98" s="55">
        <f t="shared" si="4568"/>
      </c>
      <c r="ZL98" s="54">
        <f t="shared" si="4560"/>
      </c>
      <c r="ZM98" s="55">
        <f t="shared" si="4568"/>
      </c>
      <c r="ZN98" s="54">
        <f t="shared" si="4560"/>
      </c>
      <c r="ZO98" s="55">
        <f t="shared" si="4568"/>
      </c>
      <c r="ZP98" s="54">
        <f t="shared" si="4560"/>
      </c>
      <c r="ZQ98" s="55">
        <f t="shared" si="4568"/>
      </c>
      <c r="ZR98" s="54">
        <f t="shared" si="4560"/>
      </c>
      <c r="ZS98" s="55">
        <f t="shared" si="4568"/>
      </c>
      <c r="ZT98" s="54">
        <f t="shared" si="4560"/>
      </c>
      <c r="ZU98" s="55">
        <f t="shared" si="4568"/>
      </c>
      <c r="ZV98" s="54">
        <f t="shared" si="4560"/>
      </c>
      <c r="ZW98" s="55">
        <f t="shared" si="4568"/>
      </c>
      <c r="ZX98" s="54">
        <f t="shared" si="4560"/>
      </c>
      <c r="ZY98" s="55">
        <f t="shared" si="4568"/>
      </c>
      <c r="ZZ98" s="54">
        <f t="shared" si="4560"/>
      </c>
      <c r="AAA98" s="55">
        <f t="shared" si="4568"/>
      </c>
      <c r="AAB98" s="54">
        <f t="shared" si="4560"/>
      </c>
      <c r="AAC98" s="55">
        <f t="shared" si="4568"/>
      </c>
      <c r="AAD98" s="54">
        <f t="shared" si="4560"/>
      </c>
      <c r="AAE98" s="55">
        <f t="shared" si="4568"/>
      </c>
      <c r="AAF98" s="54">
        <f t="shared" si="4560"/>
      </c>
      <c r="AAG98" s="55">
        <f t="shared" si="4568"/>
      </c>
      <c r="AAH98" s="54">
        <f t="shared" si="4560"/>
      </c>
      <c r="AAI98" s="55">
        <f t="shared" si="4568"/>
      </c>
      <c r="AAJ98" s="54">
        <f t="shared" si="4560"/>
      </c>
      <c r="AAK98" s="55">
        <f t="shared" si="4568"/>
      </c>
      <c r="AAL98" s="54">
        <f t="shared" si="4560"/>
      </c>
      <c r="AAM98" s="55">
        <f t="shared" si="4568"/>
      </c>
      <c r="AAN98" s="54">
        <f t="shared" si="4560"/>
      </c>
      <c r="AAO98" s="55">
        <f t="shared" si="4568"/>
      </c>
      <c r="AAP98" s="54">
        <f t="shared" si="4560"/>
      </c>
      <c r="AAQ98" s="55">
        <f t="shared" si="4568"/>
      </c>
      <c r="AAR98" s="54">
        <f t="shared" si="4342"/>
      </c>
      <c r="AAS98" s="55">
        <f t="shared" si="4568"/>
      </c>
      <c r="AAT98" s="54">
        <f t="shared" si="4342"/>
      </c>
      <c r="AAU98" s="55">
        <f t="shared" si="4568"/>
      </c>
      <c r="AAV98" s="54">
        <f t="shared" si="4569"/>
      </c>
      <c r="AAW98" s="55">
        <f t="shared" si="4568"/>
      </c>
      <c r="AAX98" s="54">
        <f t="shared" si="4569"/>
      </c>
      <c r="AAY98" s="55">
        <f t="shared" si="4568"/>
      </c>
      <c r="AAZ98" s="54">
        <f t="shared" si="4569"/>
      </c>
      <c r="ABA98" s="55">
        <f t="shared" si="4568"/>
      </c>
      <c r="ABB98" s="54">
        <f t="shared" si="4569"/>
      </c>
      <c r="ABC98" s="55">
        <f t="shared" si="4568"/>
      </c>
      <c r="ABD98" s="54">
        <f t="shared" si="4569"/>
      </c>
      <c r="ABE98" s="55">
        <f t="shared" si="4568"/>
      </c>
      <c r="ABF98" s="54">
        <f t="shared" si="4569"/>
      </c>
      <c r="ABG98" s="55">
        <f t="shared" si="4568"/>
      </c>
      <c r="ABH98" s="54">
        <f t="shared" si="4569"/>
      </c>
      <c r="ABI98" s="55">
        <f t="shared" si="4568"/>
      </c>
      <c r="ABJ98" s="54">
        <f t="shared" si="4569"/>
      </c>
      <c r="ABK98" s="55">
        <f t="shared" si="4568"/>
      </c>
      <c r="ABL98" s="54">
        <f t="shared" si="4569"/>
      </c>
      <c r="ABM98" s="55">
        <f t="shared" si="4568"/>
      </c>
      <c r="ABN98" s="54">
        <f t="shared" si="4569"/>
      </c>
      <c r="ABO98" s="55">
        <f t="shared" si="4568"/>
      </c>
      <c r="ABP98" s="54">
        <f t="shared" si="4569"/>
      </c>
      <c r="ABQ98" s="55">
        <f t="shared" si="4568"/>
      </c>
      <c r="ABR98" s="54">
        <f t="shared" si="4569"/>
      </c>
      <c r="ABS98" s="55">
        <f t="shared" si="4355"/>
      </c>
      <c r="ABT98" s="54">
        <f t="shared" si="4569"/>
      </c>
      <c r="ABU98" s="55">
        <f t="shared" si="4555"/>
      </c>
      <c r="ABV98" s="54">
        <f t="shared" si="4569"/>
      </c>
      <c r="ABW98" s="55">
        <f t="shared" si="4555"/>
      </c>
      <c r="ABX98" s="54">
        <f t="shared" si="4569"/>
      </c>
      <c r="ABY98" s="55">
        <f t="shared" si="4555"/>
      </c>
      <c r="ABZ98" s="54">
        <f t="shared" si="4569"/>
      </c>
      <c r="ACA98" s="55">
        <f t="shared" si="4555"/>
      </c>
      <c r="ACB98" s="54">
        <f t="shared" si="4569"/>
      </c>
      <c r="ACC98" s="55">
        <f t="shared" si="4555"/>
      </c>
      <c r="ACD98" s="54">
        <f t="shared" si="4569"/>
      </c>
      <c r="ACE98" s="55">
        <f t="shared" si="4555"/>
      </c>
      <c r="ACF98" s="54">
        <f t="shared" si="4569"/>
      </c>
      <c r="ACG98" s="55">
        <f t="shared" si="4555"/>
      </c>
      <c r="ACH98" s="54">
        <f t="shared" si="4569"/>
      </c>
      <c r="ACI98" s="55">
        <f t="shared" si="4555"/>
      </c>
      <c r="ACJ98" s="54">
        <f t="shared" si="4569"/>
      </c>
      <c r="ACK98" s="55">
        <f t="shared" si="4555"/>
      </c>
      <c r="ACL98" s="54">
        <f t="shared" si="4569"/>
      </c>
      <c r="ACM98" s="55">
        <f t="shared" si="4555"/>
      </c>
      <c r="ACN98" s="54">
        <f t="shared" si="4569"/>
      </c>
      <c r="ACO98" s="55">
        <f t="shared" si="4555"/>
      </c>
      <c r="ACP98" s="54">
        <f t="shared" si="4569"/>
      </c>
      <c r="ACQ98" s="55">
        <f t="shared" si="4555"/>
      </c>
      <c r="ACR98" s="54">
        <f t="shared" si="4569"/>
      </c>
      <c r="ACS98" s="55">
        <f t="shared" si="4555"/>
      </c>
      <c r="ACT98" s="54">
        <f t="shared" si="4569"/>
      </c>
      <c r="ACU98" s="55">
        <f t="shared" si="4555"/>
      </c>
      <c r="ACV98" s="54">
        <f t="shared" si="4569"/>
      </c>
      <c r="ACW98" s="55">
        <f t="shared" si="4555"/>
      </c>
      <c r="ACX98" s="54">
        <f t="shared" si="4569"/>
      </c>
      <c r="ACY98" s="55">
        <f t="shared" si="4555"/>
      </c>
      <c r="ACZ98" s="54">
        <f t="shared" si="4569"/>
      </c>
      <c r="ADA98" s="55">
        <f t="shared" si="4555"/>
      </c>
      <c r="ADB98" s="54">
        <f t="shared" si="4569"/>
      </c>
      <c r="ADC98" s="55">
        <f t="shared" si="4555"/>
      </c>
      <c r="ADD98" s="54">
        <f t="shared" si="4569"/>
      </c>
      <c r="ADE98" s="55">
        <f t="shared" si="4555"/>
      </c>
      <c r="ADF98" s="54">
        <f t="shared" si="4569"/>
      </c>
      <c r="ADG98" s="55">
        <f t="shared" si="4555"/>
      </c>
    </row>
    <row r="99" spans="1:787" ht="20.25" hidden="1" customHeight="1">
      <c r="A99" s="112">
        <v>27</v>
      </c>
      <c r="B99" s="115">
        <f>学年と名前を結合するシート!D28</f>
      </c>
      <c r="C99" s="113"/>
      <c r="D99" s="54">
        <f t="shared" si="533"/>
      </c>
      <c r="E99" s="55">
        <f t="shared" si="534"/>
      </c>
      <c r="F99" s="54">
        <f t="shared" ref="F99:BP106" si="4574">RIGHT(IFERROR(VLOOKUP($B99,F$4:G$71,2,FALSE),""),2)</f>
      </c>
      <c r="G99" s="55">
        <f t="shared" si="4407"/>
      </c>
      <c r="H99" s="54">
        <f t="shared" si="4574"/>
      </c>
      <c r="I99" s="55">
        <f t="shared" si="4408"/>
      </c>
      <c r="J99" s="54">
        <f t="shared" si="4574"/>
      </c>
      <c r="K99" s="55">
        <f t="shared" si="4409"/>
      </c>
      <c r="L99" s="54">
        <f t="shared" si="4574"/>
      </c>
      <c r="M99" s="55">
        <f t="shared" si="4410"/>
      </c>
      <c r="N99" s="54">
        <f t="shared" si="4574"/>
      </c>
      <c r="O99" s="55">
        <f t="shared" si="4411"/>
      </c>
      <c r="P99" s="54">
        <f t="shared" si="4574"/>
      </c>
      <c r="Q99" s="55">
        <f t="shared" si="4412"/>
      </c>
      <c r="R99" s="54">
        <f t="shared" si="4574"/>
      </c>
      <c r="S99" s="55">
        <f t="shared" si="4413"/>
      </c>
      <c r="T99" s="54">
        <f t="shared" si="4574"/>
      </c>
      <c r="U99" s="55">
        <f t="shared" si="4414"/>
      </c>
      <c r="V99" s="54">
        <f t="shared" si="4574"/>
      </c>
      <c r="W99" s="55">
        <f t="shared" si="4415"/>
      </c>
      <c r="X99" s="54">
        <f t="shared" si="4574"/>
      </c>
      <c r="Y99" s="55">
        <f t="shared" si="4416"/>
      </c>
      <c r="Z99" s="54">
        <f t="shared" si="4574"/>
      </c>
      <c r="AA99" s="55">
        <f t="shared" si="4417"/>
      </c>
      <c r="AB99" s="54">
        <f t="shared" si="4574"/>
      </c>
      <c r="AC99" s="55">
        <f t="shared" si="4418"/>
      </c>
      <c r="AD99" s="54">
        <f t="shared" si="4574"/>
      </c>
      <c r="AE99" s="55">
        <f t="shared" si="4419"/>
      </c>
      <c r="AF99" s="54">
        <f t="shared" si="4574"/>
      </c>
      <c r="AG99" s="55">
        <f t="shared" si="4420"/>
      </c>
      <c r="AH99" s="54">
        <f t="shared" si="4574"/>
      </c>
      <c r="AI99" s="55">
        <f t="shared" si="4421"/>
      </c>
      <c r="AJ99" s="54">
        <f t="shared" si="4574"/>
      </c>
      <c r="AK99" s="55">
        <f t="shared" si="4422"/>
      </c>
      <c r="AL99" s="54">
        <f t="shared" si="4574"/>
      </c>
      <c r="AM99" s="55">
        <f t="shared" si="4423"/>
      </c>
      <c r="AN99" s="54">
        <f t="shared" si="4574"/>
      </c>
      <c r="AO99" s="55">
        <f t="shared" si="4424"/>
      </c>
      <c r="AP99" s="54">
        <f t="shared" si="4574"/>
      </c>
      <c r="AQ99" s="55">
        <f t="shared" si="4425"/>
      </c>
      <c r="AR99" s="54">
        <f t="shared" si="4574"/>
      </c>
      <c r="AS99" s="55">
        <f t="shared" si="4426"/>
      </c>
      <c r="AT99" s="54">
        <f t="shared" si="4574"/>
      </c>
      <c r="AU99" s="55">
        <f t="shared" si="4427"/>
      </c>
      <c r="AV99" s="54">
        <f t="shared" si="4574"/>
      </c>
      <c r="AW99" s="55">
        <f t="shared" si="4428"/>
      </c>
      <c r="AX99" s="54">
        <f t="shared" si="4574"/>
      </c>
      <c r="AY99" s="55">
        <f t="shared" si="4429"/>
      </c>
      <c r="AZ99" s="54">
        <f t="shared" si="4574"/>
      </c>
      <c r="BA99" s="55">
        <f t="shared" si="4430"/>
      </c>
      <c r="BB99" s="54">
        <f t="shared" si="4574"/>
      </c>
      <c r="BC99" s="55">
        <f t="shared" si="4431"/>
      </c>
      <c r="BD99" s="54">
        <f t="shared" si="4574"/>
      </c>
      <c r="BE99" s="55">
        <f t="shared" si="4432"/>
      </c>
      <c r="BF99" s="54">
        <f t="shared" si="4574"/>
      </c>
      <c r="BG99" s="55">
        <f t="shared" si="4433"/>
      </c>
      <c r="BH99" s="54">
        <f t="shared" si="4574"/>
      </c>
      <c r="BI99" s="55">
        <f t="shared" si="4434"/>
      </c>
      <c r="BJ99" s="54">
        <f t="shared" si="4574"/>
      </c>
      <c r="BK99" s="55">
        <f t="shared" si="4435"/>
      </c>
      <c r="BL99" s="54">
        <f t="shared" si="4574"/>
      </c>
      <c r="BM99" s="55">
        <f t="shared" si="4436"/>
      </c>
      <c r="BN99" s="54">
        <f t="shared" si="4574"/>
      </c>
      <c r="BO99" s="55">
        <f t="shared" si="4437"/>
      </c>
      <c r="BP99" s="54">
        <f t="shared" si="4574"/>
      </c>
      <c r="BQ99" s="55">
        <f t="shared" si="4438"/>
      </c>
      <c r="BR99" s="54">
        <f t="shared" si="4570"/>
      </c>
      <c r="BS99" s="55">
        <f t="shared" si="4439"/>
      </c>
      <c r="BT99" s="54">
        <f t="shared" si="4570"/>
      </c>
      <c r="BU99" s="55">
        <f t="shared" si="4440"/>
      </c>
      <c r="BV99" s="54">
        <f t="shared" si="4570"/>
      </c>
      <c r="BW99" s="55">
        <f t="shared" si="4441"/>
      </c>
      <c r="BX99" s="54">
        <f t="shared" si="4570"/>
      </c>
      <c r="BY99" s="55">
        <f t="shared" si="4442"/>
      </c>
      <c r="BZ99" s="54">
        <f t="shared" si="4570"/>
      </c>
      <c r="CA99" s="55">
        <f t="shared" si="4443"/>
      </c>
      <c r="CB99" s="54">
        <f t="shared" si="4570"/>
      </c>
      <c r="CC99" s="55">
        <f t="shared" si="4444"/>
      </c>
      <c r="CD99" s="54">
        <f t="shared" si="4570"/>
      </c>
      <c r="CE99" s="55">
        <f t="shared" si="4445"/>
      </c>
      <c r="CF99" s="54">
        <f t="shared" si="4570"/>
      </c>
      <c r="CG99" s="55">
        <f t="shared" si="4446"/>
      </c>
      <c r="CH99" s="54">
        <f t="shared" si="4570"/>
      </c>
      <c r="CI99" s="55">
        <f t="shared" si="4447"/>
      </c>
      <c r="CJ99" s="54">
        <f t="shared" si="4570"/>
      </c>
      <c r="CK99" s="55">
        <f t="shared" si="4448"/>
      </c>
      <c r="CL99" s="54">
        <f t="shared" si="4570"/>
      </c>
      <c r="CM99" s="55">
        <f t="shared" si="4449"/>
      </c>
      <c r="CN99" s="54">
        <f t="shared" si="4570"/>
      </c>
      <c r="CO99" s="55">
        <f t="shared" si="4450"/>
      </c>
      <c r="CP99" s="54">
        <f t="shared" si="4570"/>
      </c>
      <c r="CQ99" s="55">
        <f t="shared" si="4451"/>
      </c>
      <c r="CR99" s="54">
        <f t="shared" si="4570"/>
      </c>
      <c r="CS99" s="55">
        <f t="shared" si="4452"/>
      </c>
      <c r="CT99" s="54">
        <f t="shared" si="4570"/>
      </c>
      <c r="CU99" s="55">
        <f t="shared" si="4453"/>
      </c>
      <c r="CV99" s="54">
        <f t="shared" si="4570"/>
      </c>
      <c r="CW99" s="55">
        <f t="shared" si="4454"/>
      </c>
      <c r="CX99" s="54">
        <f t="shared" si="4570"/>
      </c>
      <c r="CY99" s="55">
        <f t="shared" si="4455"/>
      </c>
      <c r="CZ99" s="54">
        <f t="shared" si="4570"/>
      </c>
      <c r="DA99" s="55">
        <f t="shared" si="4456"/>
      </c>
      <c r="DB99" s="54">
        <f t="shared" si="4570"/>
      </c>
      <c r="DC99" s="55">
        <f t="shared" si="4457"/>
      </c>
      <c r="DD99" s="54">
        <f t="shared" si="4570"/>
      </c>
      <c r="DE99" s="55">
        <f t="shared" si="4458"/>
      </c>
      <c r="DF99" s="54">
        <f t="shared" si="4570"/>
      </c>
      <c r="DG99" s="55">
        <f t="shared" si="4459"/>
      </c>
      <c r="DH99" s="54">
        <f t="shared" si="4570"/>
      </c>
      <c r="DI99" s="55">
        <f t="shared" si="4460"/>
      </c>
      <c r="DJ99" s="54">
        <f t="shared" si="4570"/>
      </c>
      <c r="DK99" s="55">
        <f t="shared" si="4461"/>
      </c>
      <c r="DL99" s="54">
        <f t="shared" si="4570"/>
      </c>
      <c r="DM99" s="55">
        <f t="shared" si="4462"/>
      </c>
      <c r="DN99" s="54">
        <f t="shared" si="4570"/>
      </c>
      <c r="DO99" s="55">
        <f t="shared" si="4463"/>
      </c>
      <c r="DP99" s="54">
        <f t="shared" si="4570"/>
      </c>
      <c r="DQ99" s="55">
        <f t="shared" si="4464"/>
      </c>
      <c r="DR99" s="54">
        <f t="shared" si="4570"/>
      </c>
      <c r="DS99" s="55">
        <f t="shared" si="4465"/>
      </c>
      <c r="DT99" s="54">
        <f t="shared" si="4570"/>
      </c>
      <c r="DU99" s="55">
        <f t="shared" si="4466"/>
      </c>
      <c r="DV99" s="54">
        <f t="shared" si="4570"/>
      </c>
      <c r="DW99" s="55">
        <f t="shared" si="4467"/>
      </c>
      <c r="DX99" s="54">
        <f t="shared" si="4570"/>
      </c>
      <c r="DY99" s="55">
        <f t="shared" si="4468"/>
      </c>
      <c r="DZ99" s="54">
        <f t="shared" si="4570"/>
      </c>
      <c r="EA99" s="55">
        <f t="shared" si="4469"/>
      </c>
      <c r="EB99" s="54">
        <f t="shared" si="4562"/>
      </c>
      <c r="EC99" s="55">
        <f t="shared" si="4471"/>
      </c>
      <c r="ED99" s="54">
        <f t="shared" si="4562"/>
      </c>
      <c r="EE99" s="55">
        <f t="shared" si="4472"/>
      </c>
      <c r="EF99" s="54">
        <f t="shared" si="4562"/>
      </c>
      <c r="EG99" s="55">
        <f t="shared" si="4473"/>
      </c>
      <c r="EH99" s="54">
        <f t="shared" si="4562"/>
      </c>
      <c r="EI99" s="55">
        <f t="shared" si="4474"/>
      </c>
      <c r="EJ99" s="54">
        <f t="shared" si="4562"/>
      </c>
      <c r="EK99" s="55">
        <f t="shared" si="4475"/>
      </c>
      <c r="EL99" s="54">
        <f t="shared" si="4562"/>
      </c>
      <c r="EM99" s="55">
        <f t="shared" si="4476"/>
      </c>
      <c r="EN99" s="54">
        <f t="shared" si="4562"/>
      </c>
      <c r="EO99" s="55">
        <f t="shared" si="4477"/>
      </c>
      <c r="EP99" s="54">
        <f t="shared" si="4562"/>
      </c>
      <c r="EQ99" s="55">
        <f t="shared" si="4478"/>
      </c>
      <c r="ER99" s="54">
        <f t="shared" si="4562"/>
      </c>
      <c r="ES99" s="55">
        <f t="shared" si="4479"/>
      </c>
      <c r="ET99" s="54">
        <f t="shared" si="4562"/>
      </c>
      <c r="EU99" s="55">
        <f t="shared" si="4480"/>
      </c>
      <c r="EV99" s="54">
        <f t="shared" si="4562"/>
      </c>
      <c r="EW99" s="55">
        <f t="shared" si="4481"/>
      </c>
      <c r="EX99" s="54">
        <f t="shared" si="4562"/>
      </c>
      <c r="EY99" s="55">
        <f t="shared" si="4482"/>
      </c>
      <c r="EZ99" s="54">
        <f t="shared" si="4562"/>
      </c>
      <c r="FA99" s="55">
        <f t="shared" si="4483"/>
      </c>
      <c r="FB99" s="54">
        <f t="shared" si="4562"/>
      </c>
      <c r="FC99" s="55">
        <f t="shared" si="4484"/>
      </c>
      <c r="FD99" s="54">
        <f t="shared" si="4562"/>
      </c>
      <c r="FE99" s="55">
        <f t="shared" si="4485"/>
      </c>
      <c r="FF99" s="54">
        <f t="shared" si="4562"/>
      </c>
      <c r="FG99" s="55">
        <f t="shared" si="4486"/>
      </c>
      <c r="FH99" s="54">
        <f t="shared" si="4562"/>
      </c>
      <c r="FI99" s="55">
        <f t="shared" si="4487"/>
      </c>
      <c r="FJ99" s="54">
        <f t="shared" si="4562"/>
      </c>
      <c r="FK99" s="55">
        <f t="shared" si="4488"/>
      </c>
      <c r="FL99" s="54">
        <f t="shared" si="4562"/>
      </c>
      <c r="FM99" s="55">
        <f t="shared" si="4489"/>
      </c>
      <c r="FN99" s="54">
        <f t="shared" si="4562"/>
      </c>
      <c r="FO99" s="55">
        <f t="shared" si="4490"/>
      </c>
      <c r="FP99" s="54">
        <f t="shared" si="4562"/>
      </c>
      <c r="FQ99" s="55">
        <f t="shared" si="4491"/>
      </c>
      <c r="FR99" s="54">
        <f t="shared" si="4562"/>
      </c>
      <c r="FS99" s="55">
        <f t="shared" si="4492"/>
      </c>
      <c r="FT99" s="54">
        <f t="shared" si="4562"/>
      </c>
      <c r="FU99" s="55">
        <f t="shared" si="4493"/>
      </c>
      <c r="FV99" s="54">
        <f t="shared" si="4562"/>
      </c>
      <c r="FW99" s="55">
        <f t="shared" si="4494"/>
      </c>
      <c r="FX99" s="54">
        <f t="shared" si="4562"/>
      </c>
      <c r="FY99" s="55">
        <f t="shared" si="4495"/>
      </c>
      <c r="FZ99" s="54">
        <f t="shared" si="4562"/>
      </c>
      <c r="GA99" s="55">
        <f t="shared" si="4496"/>
      </c>
      <c r="GB99" s="54">
        <f t="shared" si="4562"/>
      </c>
      <c r="GC99" s="55">
        <f t="shared" si="4497"/>
      </c>
      <c r="GD99" s="54">
        <f t="shared" si="4562"/>
      </c>
      <c r="GE99" s="55">
        <f t="shared" si="4498"/>
      </c>
      <c r="GF99" s="54">
        <f t="shared" si="4562"/>
      </c>
      <c r="GG99" s="55">
        <f t="shared" si="4499"/>
      </c>
      <c r="GH99" s="54">
        <f t="shared" si="4562"/>
      </c>
      <c r="GI99" s="55">
        <f t="shared" si="4500"/>
      </c>
      <c r="GJ99" s="54">
        <f t="shared" si="4562"/>
      </c>
      <c r="GK99" s="55">
        <f t="shared" si="4501"/>
      </c>
      <c r="GL99" s="54">
        <f t="shared" si="4562"/>
      </c>
      <c r="GM99" s="55">
        <f t="shared" si="4502"/>
      </c>
      <c r="GN99" s="54">
        <f t="shared" si="4556"/>
      </c>
      <c r="GO99" s="55">
        <f t="shared" si="4504"/>
      </c>
      <c r="GP99" s="54">
        <f t="shared" si="4556"/>
      </c>
      <c r="GQ99" s="55">
        <f t="shared" si="4505"/>
      </c>
      <c r="GR99" s="54">
        <f t="shared" si="4556"/>
      </c>
      <c r="GS99" s="55">
        <f t="shared" si="4506"/>
      </c>
      <c r="GT99" s="54">
        <f t="shared" si="4556"/>
      </c>
      <c r="GU99" s="55">
        <f t="shared" si="4507"/>
      </c>
      <c r="GV99" s="54">
        <f t="shared" si="4556"/>
      </c>
      <c r="GW99" s="55">
        <f t="shared" si="4508"/>
      </c>
      <c r="GX99" s="54">
        <f t="shared" si="4556"/>
      </c>
      <c r="GY99" s="55">
        <f t="shared" si="4509"/>
      </c>
      <c r="GZ99" s="54">
        <f t="shared" si="4556"/>
      </c>
      <c r="HA99" s="55">
        <f t="shared" si="4510"/>
      </c>
      <c r="HB99" s="54">
        <f t="shared" si="4556"/>
      </c>
      <c r="HC99" s="55">
        <f t="shared" si="4511"/>
      </c>
      <c r="HD99" s="54">
        <f t="shared" si="4556"/>
      </c>
      <c r="HE99" s="55">
        <f t="shared" si="4512"/>
      </c>
      <c r="HF99" s="54">
        <f t="shared" si="4556"/>
      </c>
      <c r="HG99" s="55">
        <f t="shared" si="4513"/>
      </c>
      <c r="HH99" s="54">
        <f t="shared" si="4556"/>
      </c>
      <c r="HI99" s="55">
        <f t="shared" si="4514"/>
      </c>
      <c r="HJ99" s="54">
        <f t="shared" si="4556"/>
      </c>
      <c r="HK99" s="55">
        <f t="shared" si="4515"/>
      </c>
      <c r="HL99" s="54">
        <f t="shared" si="4556"/>
      </c>
      <c r="HM99" s="55">
        <f t="shared" si="4516"/>
      </c>
      <c r="HN99" s="54">
        <f t="shared" si="4556"/>
      </c>
      <c r="HO99" s="55">
        <f t="shared" si="4517"/>
      </c>
      <c r="HP99" s="54">
        <f t="shared" si="4556"/>
      </c>
      <c r="HQ99" s="55">
        <f t="shared" si="4518"/>
      </c>
      <c r="HR99" s="54">
        <f t="shared" si="4556"/>
      </c>
      <c r="HS99" s="55">
        <f t="shared" si="4519"/>
      </c>
      <c r="HT99" s="54">
        <f t="shared" si="4556"/>
      </c>
      <c r="HU99" s="55">
        <f t="shared" si="4520"/>
      </c>
      <c r="HV99" s="54">
        <f t="shared" si="4556"/>
      </c>
      <c r="HW99" s="55">
        <f t="shared" si="4521"/>
      </c>
      <c r="HX99" s="54">
        <f t="shared" si="4556"/>
      </c>
      <c r="HY99" s="55">
        <f t="shared" si="4522"/>
      </c>
      <c r="HZ99" s="54">
        <f t="shared" si="4556"/>
      </c>
      <c r="IA99" s="55">
        <f t="shared" si="4523"/>
      </c>
      <c r="IB99" s="54">
        <f t="shared" si="4556"/>
      </c>
      <c r="IC99" s="55">
        <f t="shared" si="4524"/>
      </c>
      <c r="ID99" s="54">
        <f t="shared" si="4556"/>
      </c>
      <c r="IE99" s="55">
        <f t="shared" si="4525"/>
      </c>
      <c r="IF99" s="54">
        <f t="shared" si="4556"/>
      </c>
      <c r="IG99" s="55">
        <f t="shared" si="4526"/>
      </c>
      <c r="IH99" s="54">
        <f t="shared" si="4556"/>
      </c>
      <c r="II99" s="55">
        <f t="shared" si="4527"/>
      </c>
      <c r="IJ99" s="54">
        <f t="shared" si="4556"/>
      </c>
      <c r="IK99" s="55">
        <f t="shared" si="4528"/>
      </c>
      <c r="IL99" s="54">
        <f t="shared" si="4556"/>
      </c>
      <c r="IM99" s="55">
        <f t="shared" si="4529"/>
      </c>
      <c r="IN99" s="54">
        <f t="shared" si="4556"/>
      </c>
      <c r="IO99" s="55">
        <f t="shared" si="4530"/>
      </c>
      <c r="IP99" s="54">
        <f t="shared" si="4556"/>
      </c>
      <c r="IQ99" s="55">
        <f t="shared" si="4531"/>
      </c>
      <c r="IR99" s="54">
        <f t="shared" si="4556"/>
      </c>
      <c r="IS99" s="55">
        <f t="shared" si="4532"/>
      </c>
      <c r="IT99" s="54">
        <f t="shared" si="4556"/>
      </c>
      <c r="IU99" s="55">
        <f t="shared" si="4533"/>
      </c>
      <c r="IV99" s="54">
        <f t="shared" si="4556"/>
      </c>
      <c r="IW99" s="55">
        <f t="shared" si="4534"/>
      </c>
      <c r="IX99" s="54">
        <f t="shared" si="4503"/>
      </c>
      <c r="IY99" s="55">
        <f t="shared" si="4535"/>
      </c>
      <c r="IZ99" s="54">
        <f t="shared" si="4536"/>
      </c>
      <c r="JA99" s="55">
        <f t="shared" si="4537"/>
      </c>
      <c r="JB99" s="54">
        <f t="shared" si="4536"/>
      </c>
      <c r="JC99" s="55">
        <f t="shared" si="4538"/>
      </c>
      <c r="JD99" s="54">
        <f t="shared" si="4536"/>
      </c>
      <c r="JE99" s="55">
        <f t="shared" si="4539"/>
      </c>
      <c r="JF99" s="54">
        <f t="shared" si="4536"/>
      </c>
      <c r="JG99" s="55">
        <f t="shared" si="4540"/>
      </c>
      <c r="JH99" s="54">
        <f t="shared" si="4536"/>
      </c>
      <c r="JI99" s="55">
        <f t="shared" si="4541"/>
      </c>
      <c r="JJ99" s="54">
        <f t="shared" si="4536"/>
      </c>
      <c r="JK99" s="55">
        <f t="shared" si="4542"/>
      </c>
      <c r="JL99" s="54">
        <f t="shared" si="4536"/>
      </c>
      <c r="JM99" s="55">
        <f t="shared" si="267"/>
      </c>
      <c r="JN99" s="54">
        <f t="shared" si="4571"/>
      </c>
      <c r="JO99" s="55">
        <f t="shared" si="4572"/>
      </c>
      <c r="JP99" s="54">
        <f t="shared" si="4571"/>
      </c>
      <c r="JQ99" s="55">
        <f t="shared" si="4572"/>
      </c>
      <c r="JR99" s="54">
        <f t="shared" si="4571"/>
      </c>
      <c r="JS99" s="55">
        <f t="shared" si="4572"/>
      </c>
      <c r="JT99" s="54">
        <f t="shared" si="4571"/>
      </c>
      <c r="JU99" s="55">
        <f t="shared" si="4572"/>
      </c>
      <c r="JV99" s="54">
        <f t="shared" si="4571"/>
      </c>
      <c r="JW99" s="55">
        <f t="shared" si="4572"/>
      </c>
      <c r="JX99" s="54">
        <f t="shared" si="4571"/>
      </c>
      <c r="JY99" s="55">
        <f t="shared" si="4572"/>
      </c>
      <c r="JZ99" s="54">
        <f t="shared" si="4571"/>
      </c>
      <c r="KA99" s="55">
        <f t="shared" si="4572"/>
      </c>
      <c r="KB99" s="54">
        <f t="shared" si="4571"/>
      </c>
      <c r="KC99" s="55">
        <f t="shared" si="4572"/>
      </c>
      <c r="KD99" s="54">
        <f t="shared" si="4571"/>
      </c>
      <c r="KE99" s="55">
        <f t="shared" si="4572"/>
      </c>
      <c r="KF99" s="54">
        <f t="shared" si="4571"/>
      </c>
      <c r="KG99" s="55">
        <f t="shared" si="4572"/>
      </c>
      <c r="KH99" s="54">
        <f t="shared" si="4571"/>
      </c>
      <c r="KI99" s="55">
        <f t="shared" si="4572"/>
      </c>
      <c r="KJ99" s="54">
        <f t="shared" si="4571"/>
      </c>
      <c r="KK99" s="55">
        <f t="shared" si="4572"/>
      </c>
      <c r="KL99" s="54">
        <f t="shared" si="4571"/>
      </c>
      <c r="KM99" s="55">
        <f t="shared" si="4572"/>
      </c>
      <c r="KN99" s="54">
        <f t="shared" si="4571"/>
      </c>
      <c r="KO99" s="55">
        <f t="shared" si="4572"/>
      </c>
      <c r="KP99" s="54">
        <f t="shared" si="4571"/>
      </c>
      <c r="KQ99" s="55">
        <f t="shared" si="4572"/>
      </c>
      <c r="KR99" s="54">
        <f t="shared" si="4571"/>
      </c>
      <c r="KS99" s="55">
        <f t="shared" si="4572"/>
      </c>
      <c r="KT99" s="54">
        <f t="shared" si="4571"/>
      </c>
      <c r="KU99" s="55">
        <f t="shared" si="4572"/>
      </c>
      <c r="KV99" s="54">
        <f t="shared" si="4571"/>
      </c>
      <c r="KW99" s="55">
        <f t="shared" si="4572"/>
      </c>
      <c r="KX99" s="54">
        <f t="shared" si="4571"/>
      </c>
      <c r="KY99" s="55">
        <f t="shared" si="4572"/>
      </c>
      <c r="KZ99" s="54">
        <f t="shared" si="4571"/>
      </c>
      <c r="LA99" s="55">
        <f t="shared" si="4572"/>
      </c>
      <c r="LB99" s="54">
        <f t="shared" si="4571"/>
      </c>
      <c r="LC99" s="55">
        <f t="shared" si="4572"/>
      </c>
      <c r="LD99" s="54">
        <f t="shared" si="4571"/>
      </c>
      <c r="LE99" s="55">
        <f t="shared" si="4572"/>
      </c>
      <c r="LF99" s="54">
        <f t="shared" si="4571"/>
      </c>
      <c r="LG99" s="55">
        <f t="shared" si="4572"/>
      </c>
      <c r="LH99" s="54">
        <f t="shared" si="4571"/>
      </c>
      <c r="LI99" s="55">
        <f t="shared" si="4572"/>
      </c>
      <c r="LJ99" s="54">
        <f t="shared" si="4571"/>
      </c>
      <c r="LK99" s="55">
        <f t="shared" si="4572"/>
      </c>
      <c r="LL99" s="54">
        <f t="shared" si="4571"/>
      </c>
      <c r="LM99" s="55">
        <f t="shared" si="4572"/>
      </c>
      <c r="LN99" s="54">
        <f t="shared" si="4571"/>
      </c>
      <c r="LO99" s="55">
        <f t="shared" si="4572"/>
      </c>
      <c r="LP99" s="54">
        <f t="shared" si="4571"/>
      </c>
      <c r="LQ99" s="55">
        <f t="shared" si="4572"/>
      </c>
      <c r="LR99" s="54">
        <f t="shared" si="4571"/>
      </c>
      <c r="LS99" s="55">
        <f t="shared" si="4572"/>
      </c>
      <c r="LT99" s="54">
        <f t="shared" si="4571"/>
      </c>
      <c r="LU99" s="55">
        <f t="shared" si="4572"/>
      </c>
      <c r="LV99" s="54">
        <f t="shared" si="4571"/>
      </c>
      <c r="LW99" s="55">
        <f t="shared" si="4572"/>
      </c>
      <c r="LX99" s="54">
        <f t="shared" si="4571"/>
      </c>
      <c r="LY99" s="55">
        <f t="shared" si="4572"/>
      </c>
      <c r="LZ99" s="54">
        <f t="shared" si="4563"/>
      </c>
      <c r="MA99" s="55">
        <f t="shared" si="4564"/>
      </c>
      <c r="MB99" s="54">
        <f t="shared" si="4563"/>
      </c>
      <c r="MC99" s="55">
        <f t="shared" si="4564"/>
      </c>
      <c r="MD99" s="54">
        <f t="shared" si="4563"/>
      </c>
      <c r="ME99" s="55">
        <f t="shared" si="4564"/>
      </c>
      <c r="MF99" s="54">
        <f t="shared" si="4563"/>
      </c>
      <c r="MG99" s="55">
        <f t="shared" si="4564"/>
      </c>
      <c r="MH99" s="54">
        <f t="shared" si="4563"/>
      </c>
      <c r="MI99" s="55">
        <f t="shared" si="4564"/>
      </c>
      <c r="MJ99" s="54">
        <f t="shared" si="4563"/>
      </c>
      <c r="MK99" s="55">
        <f t="shared" si="4564"/>
      </c>
      <c r="ML99" s="54">
        <f t="shared" si="4563"/>
      </c>
      <c r="MM99" s="55">
        <f t="shared" si="4564"/>
      </c>
      <c r="MN99" s="54">
        <f t="shared" si="4563"/>
      </c>
      <c r="MO99" s="55">
        <f t="shared" si="4564"/>
      </c>
      <c r="MP99" s="54">
        <f t="shared" si="4563"/>
      </c>
      <c r="MQ99" s="55">
        <f t="shared" si="4564"/>
      </c>
      <c r="MR99" s="54">
        <f t="shared" si="4563"/>
      </c>
      <c r="MS99" s="55">
        <f t="shared" si="4564"/>
      </c>
      <c r="MT99" s="54">
        <f t="shared" si="4563"/>
      </c>
      <c r="MU99" s="55">
        <f t="shared" si="4564"/>
      </c>
      <c r="MV99" s="54">
        <f t="shared" si="4563"/>
      </c>
      <c r="MW99" s="55">
        <f t="shared" si="4564"/>
      </c>
      <c r="MX99" s="54">
        <f t="shared" si="4563"/>
      </c>
      <c r="MY99" s="55">
        <f t="shared" si="4564"/>
      </c>
      <c r="MZ99" s="54">
        <f t="shared" si="4563"/>
      </c>
      <c r="NA99" s="55">
        <f t="shared" si="4564"/>
      </c>
      <c r="NB99" s="54">
        <f t="shared" si="4563"/>
      </c>
      <c r="NC99" s="55">
        <f t="shared" si="4564"/>
      </c>
      <c r="ND99" s="54">
        <f t="shared" si="4563"/>
      </c>
      <c r="NE99" s="55">
        <f t="shared" si="4564"/>
      </c>
      <c r="NF99" s="54">
        <f t="shared" si="4563"/>
      </c>
      <c r="NG99" s="55">
        <f t="shared" si="4564"/>
      </c>
      <c r="NH99" s="54">
        <f t="shared" si="4563"/>
      </c>
      <c r="NI99" s="55">
        <f t="shared" si="4564"/>
      </c>
      <c r="NJ99" s="54">
        <f t="shared" si="4563"/>
      </c>
      <c r="NK99" s="55">
        <f t="shared" si="4564"/>
      </c>
      <c r="NL99" s="54">
        <f t="shared" si="4563"/>
      </c>
      <c r="NM99" s="55">
        <f t="shared" si="4564"/>
      </c>
      <c r="NN99" s="54">
        <f t="shared" si="4563"/>
      </c>
      <c r="NO99" s="55">
        <f t="shared" si="4564"/>
      </c>
      <c r="NP99" s="54">
        <f t="shared" si="4563"/>
      </c>
      <c r="NQ99" s="55">
        <f t="shared" si="4564"/>
      </c>
      <c r="NR99" s="54">
        <f t="shared" si="4563"/>
      </c>
      <c r="NS99" s="55">
        <f t="shared" si="4564"/>
      </c>
      <c r="NT99" s="54">
        <f t="shared" si="4563"/>
      </c>
      <c r="NU99" s="55">
        <f t="shared" si="4564"/>
      </c>
      <c r="NV99" s="54">
        <f t="shared" si="4563"/>
      </c>
      <c r="NW99" s="55">
        <f t="shared" si="4564"/>
      </c>
      <c r="NX99" s="54">
        <f t="shared" si="4563"/>
      </c>
      <c r="NY99" s="55">
        <f t="shared" si="4564"/>
      </c>
      <c r="NZ99" s="54">
        <f t="shared" si="4563"/>
      </c>
      <c r="OA99" s="55">
        <f t="shared" si="4564"/>
      </c>
      <c r="OB99" s="54">
        <f t="shared" si="4563"/>
      </c>
      <c r="OC99" s="55">
        <f t="shared" si="4564"/>
      </c>
      <c r="OD99" s="54">
        <f t="shared" si="4563"/>
      </c>
      <c r="OE99" s="55">
        <f t="shared" si="4564"/>
      </c>
      <c r="OF99" s="54">
        <f t="shared" si="4563"/>
      </c>
      <c r="OG99" s="55">
        <f t="shared" si="4564"/>
      </c>
      <c r="OH99" s="54">
        <f t="shared" si="4563"/>
      </c>
      <c r="OI99" s="55">
        <f t="shared" si="4564"/>
      </c>
      <c r="OJ99" s="54">
        <f t="shared" si="4557"/>
      </c>
      <c r="OK99" s="55">
        <f t="shared" si="4565"/>
      </c>
      <c r="OL99" s="54">
        <f t="shared" si="4557"/>
      </c>
      <c r="OM99" s="55">
        <f t="shared" si="4565"/>
      </c>
      <c r="ON99" s="54">
        <f t="shared" si="4557"/>
      </c>
      <c r="OO99" s="55">
        <f t="shared" si="4565"/>
      </c>
      <c r="OP99" s="54">
        <f t="shared" si="4557"/>
      </c>
      <c r="OQ99" s="55">
        <f t="shared" si="4565"/>
      </c>
      <c r="OR99" s="54">
        <f t="shared" si="4557"/>
      </c>
      <c r="OS99" s="55">
        <f t="shared" si="4565"/>
      </c>
      <c r="OT99" s="54">
        <f t="shared" si="4557"/>
      </c>
      <c r="OU99" s="55">
        <f t="shared" si="4565"/>
      </c>
      <c r="OV99" s="54">
        <f t="shared" si="4557"/>
      </c>
      <c r="OW99" s="55">
        <f t="shared" si="4565"/>
      </c>
      <c r="OX99" s="54">
        <f t="shared" si="4557"/>
      </c>
      <c r="OY99" s="55">
        <f t="shared" si="4565"/>
      </c>
      <c r="OZ99" s="54">
        <f t="shared" si="4557"/>
      </c>
      <c r="PA99" s="55">
        <f t="shared" si="4565"/>
      </c>
      <c r="PB99" s="54">
        <f t="shared" si="4557"/>
      </c>
      <c r="PC99" s="55">
        <f t="shared" si="4565"/>
      </c>
      <c r="PD99" s="54">
        <f t="shared" si="4557"/>
      </c>
      <c r="PE99" s="55">
        <f t="shared" si="4565"/>
      </c>
      <c r="PF99" s="54">
        <f t="shared" si="4557"/>
      </c>
      <c r="PG99" s="55">
        <f t="shared" si="4565"/>
      </c>
      <c r="PH99" s="54">
        <f t="shared" si="4557"/>
      </c>
      <c r="PI99" s="55">
        <f t="shared" si="4565"/>
      </c>
      <c r="PJ99" s="54">
        <f t="shared" si="4557"/>
      </c>
      <c r="PK99" s="55">
        <f t="shared" si="4565"/>
      </c>
      <c r="PL99" s="54">
        <f t="shared" si="4557"/>
      </c>
      <c r="PM99" s="55">
        <f t="shared" si="4565"/>
      </c>
      <c r="PN99" s="54">
        <f t="shared" si="4557"/>
      </c>
      <c r="PO99" s="55">
        <f t="shared" si="4565"/>
      </c>
      <c r="PP99" s="54">
        <f t="shared" si="4557"/>
      </c>
      <c r="PQ99" s="55">
        <f t="shared" si="4565"/>
      </c>
      <c r="PR99" s="54">
        <f t="shared" si="4557"/>
      </c>
      <c r="PS99" s="55">
        <f t="shared" si="4565"/>
      </c>
      <c r="PT99" s="54">
        <f t="shared" si="4557"/>
      </c>
      <c r="PU99" s="55">
        <f t="shared" si="4565"/>
      </c>
      <c r="PV99" s="54">
        <f t="shared" si="4557"/>
      </c>
      <c r="PW99" s="55">
        <f t="shared" si="4565"/>
      </c>
      <c r="PX99" s="54">
        <f t="shared" si="4557"/>
      </c>
      <c r="PY99" s="55">
        <f t="shared" si="4565"/>
      </c>
      <c r="PZ99" s="54">
        <f t="shared" si="4557"/>
      </c>
      <c r="QA99" s="55">
        <f t="shared" si="4565"/>
      </c>
      <c r="QB99" s="54">
        <f t="shared" si="4557"/>
      </c>
      <c r="QC99" s="55">
        <f t="shared" si="4565"/>
      </c>
      <c r="QD99" s="54">
        <f t="shared" si="4557"/>
      </c>
      <c r="QE99" s="55">
        <f t="shared" si="4565"/>
      </c>
      <c r="QF99" s="54">
        <f t="shared" si="4557"/>
      </c>
      <c r="QG99" s="55">
        <f t="shared" si="4565"/>
      </c>
      <c r="QH99" s="54">
        <f t="shared" si="4557"/>
      </c>
      <c r="QI99" s="55">
        <f t="shared" si="4565"/>
      </c>
      <c r="QJ99" s="54">
        <f t="shared" si="4557"/>
      </c>
      <c r="QK99" s="55">
        <f t="shared" si="4565"/>
      </c>
      <c r="QL99" s="54">
        <f t="shared" si="4557"/>
      </c>
      <c r="QM99" s="55">
        <f t="shared" si="4565"/>
      </c>
      <c r="QN99" s="54">
        <f t="shared" si="4557"/>
      </c>
      <c r="QO99" s="55">
        <f t="shared" si="4565"/>
      </c>
      <c r="QP99" s="54">
        <f t="shared" si="4557"/>
      </c>
      <c r="QQ99" s="55">
        <f t="shared" si="4565"/>
      </c>
      <c r="QR99" s="54">
        <f t="shared" si="4557"/>
      </c>
      <c r="QS99" s="55">
        <f t="shared" si="4565"/>
      </c>
      <c r="QT99" s="54">
        <f t="shared" si="4557"/>
      </c>
      <c r="QU99" s="55">
        <f t="shared" si="4565"/>
      </c>
      <c r="QV99" s="54">
        <f t="shared" si="4212"/>
      </c>
      <c r="QW99" s="55">
        <f t="shared" si="4558"/>
      </c>
      <c r="QX99" s="54">
        <f t="shared" si="4212"/>
      </c>
      <c r="QY99" s="55">
        <f t="shared" si="4558"/>
      </c>
      <c r="QZ99" s="54">
        <f t="shared" si="4566"/>
      </c>
      <c r="RA99" s="55">
        <f t="shared" si="4558"/>
      </c>
      <c r="RB99" s="54">
        <f t="shared" si="4566"/>
      </c>
      <c r="RC99" s="55">
        <f t="shared" si="4558"/>
      </c>
      <c r="RD99" s="54">
        <f t="shared" si="4566"/>
      </c>
      <c r="RE99" s="55">
        <f t="shared" si="4558"/>
      </c>
      <c r="RF99" s="54">
        <f t="shared" si="4566"/>
      </c>
      <c r="RG99" s="55">
        <f t="shared" si="4558"/>
      </c>
      <c r="RH99" s="54">
        <f t="shared" si="4566"/>
      </c>
      <c r="RI99" s="55">
        <f t="shared" si="4558"/>
      </c>
      <c r="RJ99" s="54">
        <f t="shared" si="4566"/>
      </c>
      <c r="RK99" s="55">
        <f t="shared" si="4558"/>
      </c>
      <c r="RL99" s="54">
        <f t="shared" si="4566"/>
      </c>
      <c r="RM99" s="55">
        <f t="shared" si="4558"/>
      </c>
      <c r="RN99" s="54">
        <f t="shared" si="4566"/>
      </c>
      <c r="RO99" s="55">
        <f t="shared" si="4558"/>
      </c>
      <c r="RP99" s="54">
        <f t="shared" si="4566"/>
      </c>
      <c r="RQ99" s="55">
        <f t="shared" si="4558"/>
      </c>
      <c r="RR99" s="54">
        <f t="shared" si="4566"/>
      </c>
      <c r="RS99" s="55">
        <f t="shared" si="4558"/>
      </c>
      <c r="RT99" s="54">
        <f t="shared" si="4566"/>
      </c>
      <c r="RU99" s="55">
        <f t="shared" si="4558"/>
      </c>
      <c r="RV99" s="54">
        <f t="shared" si="4566"/>
      </c>
      <c r="RW99" s="55">
        <f t="shared" si="4558"/>
      </c>
      <c r="RX99" s="54">
        <f t="shared" si="4566"/>
      </c>
      <c r="RY99" s="55">
        <f t="shared" si="4558"/>
      </c>
      <c r="RZ99" s="54">
        <f t="shared" si="4566"/>
      </c>
      <c r="SA99" s="55">
        <f t="shared" si="4558"/>
      </c>
      <c r="SB99" s="54">
        <f t="shared" si="4566"/>
      </c>
      <c r="SC99" s="55">
        <f t="shared" si="4558"/>
      </c>
      <c r="SD99" s="54">
        <f t="shared" si="4566"/>
      </c>
      <c r="SE99" s="55">
        <f t="shared" si="4558"/>
      </c>
      <c r="SF99" s="54">
        <f t="shared" si="4566"/>
      </c>
      <c r="SG99" s="55">
        <f t="shared" si="4558"/>
      </c>
      <c r="SH99" s="54">
        <f t="shared" si="4566"/>
      </c>
      <c r="SI99" s="55">
        <f t="shared" si="4558"/>
      </c>
      <c r="SJ99" s="54">
        <f t="shared" si="4566"/>
      </c>
      <c r="SK99" s="55">
        <f t="shared" si="4558"/>
      </c>
      <c r="SL99" s="54">
        <f t="shared" si="4566"/>
      </c>
      <c r="SM99" s="55">
        <f t="shared" si="4558"/>
      </c>
      <c r="SN99" s="54">
        <f t="shared" si="4566"/>
      </c>
      <c r="SO99" s="55">
        <f t="shared" si="4558"/>
      </c>
      <c r="SP99" s="54">
        <f t="shared" si="4566"/>
      </c>
      <c r="SQ99" s="55">
        <f t="shared" si="4558"/>
      </c>
      <c r="SR99" s="54">
        <f t="shared" si="4566"/>
      </c>
      <c r="SS99" s="55">
        <f t="shared" si="4558"/>
      </c>
      <c r="ST99" s="54">
        <f t="shared" si="4566"/>
      </c>
      <c r="SU99" s="55">
        <f t="shared" si="4558"/>
      </c>
      <c r="SV99" s="54">
        <f t="shared" si="4566"/>
      </c>
      <c r="SW99" s="55">
        <f t="shared" si="4558"/>
      </c>
      <c r="SX99" s="54">
        <f t="shared" si="4566"/>
      </c>
      <c r="SY99" s="55">
        <f t="shared" si="4558"/>
      </c>
      <c r="SZ99" s="54">
        <f t="shared" si="4566"/>
      </c>
      <c r="TA99" s="55">
        <f t="shared" si="4558"/>
      </c>
      <c r="TB99" s="54">
        <f t="shared" si="4566"/>
      </c>
      <c r="TC99" s="55">
        <f t="shared" si="4558"/>
      </c>
      <c r="TD99" s="54">
        <f t="shared" si="4566"/>
      </c>
      <c r="TE99" s="55">
        <f t="shared" si="4558"/>
      </c>
      <c r="TF99" s="54">
        <f t="shared" si="4566"/>
      </c>
      <c r="TG99" s="55">
        <f t="shared" si="4553"/>
      </c>
      <c r="TH99" s="54">
        <f t="shared" si="4566"/>
      </c>
      <c r="TI99" s="55">
        <f t="shared" si="4553"/>
      </c>
      <c r="TJ99" s="54">
        <f t="shared" si="4566"/>
      </c>
      <c r="TK99" s="55">
        <f t="shared" si="4553"/>
      </c>
      <c r="TL99" s="54">
        <f t="shared" si="4559"/>
      </c>
      <c r="TM99" s="55">
        <f t="shared" si="4553"/>
      </c>
      <c r="TN99" s="54">
        <f t="shared" si="4559"/>
      </c>
      <c r="TO99" s="55">
        <f t="shared" si="4553"/>
      </c>
      <c r="TP99" s="54">
        <f t="shared" si="4559"/>
      </c>
      <c r="TQ99" s="55">
        <f t="shared" si="4553"/>
      </c>
      <c r="TR99" s="54">
        <f t="shared" si="4559"/>
      </c>
      <c r="TS99" s="55">
        <f t="shared" si="4553"/>
      </c>
      <c r="TT99" s="54">
        <f t="shared" si="4559"/>
      </c>
      <c r="TU99" s="55">
        <f t="shared" si="4553"/>
      </c>
      <c r="TV99" s="54">
        <f t="shared" si="4559"/>
      </c>
      <c r="TW99" s="55">
        <f t="shared" si="4553"/>
      </c>
      <c r="TX99" s="54">
        <f t="shared" si="4559"/>
      </c>
      <c r="TY99" s="55">
        <f t="shared" si="4553"/>
      </c>
      <c r="TZ99" s="54">
        <f t="shared" si="4559"/>
      </c>
      <c r="UA99" s="55">
        <f t="shared" si="4553"/>
      </c>
      <c r="UB99" s="54">
        <f t="shared" si="4559"/>
      </c>
      <c r="UC99" s="55">
        <f t="shared" si="4553"/>
      </c>
      <c r="UD99" s="54">
        <f t="shared" si="4559"/>
      </c>
      <c r="UE99" s="55">
        <f t="shared" si="4553"/>
      </c>
      <c r="UF99" s="54">
        <f t="shared" si="4559"/>
      </c>
      <c r="UG99" s="55">
        <f t="shared" si="4553"/>
      </c>
      <c r="UH99" s="54">
        <f t="shared" si="4559"/>
      </c>
      <c r="UI99" s="55">
        <f t="shared" si="4553"/>
      </c>
      <c r="UJ99" s="54">
        <f t="shared" si="4559"/>
      </c>
      <c r="UK99" s="55">
        <f t="shared" si="4553"/>
      </c>
      <c r="UL99" s="54">
        <f t="shared" si="4559"/>
      </c>
      <c r="UM99" s="55">
        <f t="shared" si="4553"/>
      </c>
      <c r="UN99" s="54">
        <f t="shared" si="4559"/>
      </c>
      <c r="UO99" s="55">
        <f t="shared" si="4553"/>
      </c>
      <c r="UP99" s="54">
        <f t="shared" si="4559"/>
      </c>
      <c r="UQ99" s="55">
        <f t="shared" si="4553"/>
      </c>
      <c r="UR99" s="54">
        <f t="shared" si="4559"/>
      </c>
      <c r="US99" s="55">
        <f t="shared" si="4553"/>
      </c>
      <c r="UT99" s="54">
        <f t="shared" si="4559"/>
      </c>
      <c r="UU99" s="55">
        <f t="shared" si="4553"/>
      </c>
      <c r="UV99" s="54">
        <f t="shared" si="4559"/>
      </c>
      <c r="UW99" s="55">
        <f t="shared" si="4553"/>
      </c>
      <c r="UX99" s="54">
        <f t="shared" si="4559"/>
      </c>
      <c r="UY99" s="55">
        <f t="shared" si="4553"/>
      </c>
      <c r="UZ99" s="54">
        <f t="shared" si="4559"/>
      </c>
      <c r="VA99" s="55">
        <f t="shared" si="4553"/>
      </c>
      <c r="VB99" s="54">
        <f t="shared" si="4559"/>
      </c>
      <c r="VC99" s="55">
        <f t="shared" si="4553"/>
      </c>
      <c r="VD99" s="54">
        <f t="shared" si="4559"/>
      </c>
      <c r="VE99" s="55">
        <f t="shared" si="4553"/>
      </c>
      <c r="VF99" s="54">
        <f t="shared" si="4559"/>
      </c>
      <c r="VG99" s="55">
        <f t="shared" si="4553"/>
      </c>
      <c r="VH99" s="54">
        <f t="shared" si="4559"/>
      </c>
      <c r="VI99" s="55">
        <f t="shared" si="4553"/>
      </c>
      <c r="VJ99" s="54">
        <f t="shared" si="4559"/>
      </c>
      <c r="VK99" s="55">
        <f t="shared" si="4553"/>
      </c>
      <c r="VL99" s="54">
        <f t="shared" si="4559"/>
      </c>
      <c r="VM99" s="55">
        <f t="shared" si="4553"/>
      </c>
      <c r="VN99" s="54">
        <f t="shared" si="4559"/>
      </c>
      <c r="VO99" s="55">
        <f t="shared" si="4553"/>
      </c>
      <c r="VP99" s="54">
        <f t="shared" si="4559"/>
      </c>
      <c r="VQ99" s="55">
        <f t="shared" ref="VQ99:YA106" si="4575">IFERROR(
    IF(
        LEFT(VLOOKUP($B99,VP$4:VQ$71,2,FALSE),1)="0",
        "",
        IF(
            LEFT(VLOOKUP($B99,VP$4:VQ$71,2,FALSE),1)="講",
            "講習",
            IF(
                LEFT(VLOOKUP($B99,VP$4:VQ$71,2,FALSE),1)="追",
                "追加",
                "通常"
            )
        )
    ),
    ""
)</f>
      </c>
      <c r="VR99" s="54">
        <f t="shared" si="4559"/>
      </c>
      <c r="VS99" s="55">
        <f t="shared" si="4575"/>
      </c>
      <c r="VT99" s="54">
        <f t="shared" si="4277"/>
      </c>
      <c r="VU99" s="55">
        <f t="shared" si="4575"/>
      </c>
      <c r="VV99" s="54">
        <f t="shared" si="4277"/>
      </c>
      <c r="VW99" s="55">
        <f t="shared" si="4575"/>
      </c>
      <c r="VX99" s="54">
        <f t="shared" si="4567"/>
      </c>
      <c r="VY99" s="55">
        <f t="shared" si="4575"/>
      </c>
      <c r="VZ99" s="54">
        <f t="shared" si="4567"/>
      </c>
      <c r="WA99" s="55">
        <f t="shared" si="4575"/>
      </c>
      <c r="WB99" s="54">
        <f t="shared" si="4567"/>
      </c>
      <c r="WC99" s="55">
        <f t="shared" si="4575"/>
      </c>
      <c r="WD99" s="54">
        <f t="shared" si="4567"/>
      </c>
      <c r="WE99" s="55">
        <f t="shared" si="4575"/>
      </c>
      <c r="WF99" s="54">
        <f t="shared" si="4567"/>
      </c>
      <c r="WG99" s="55">
        <f t="shared" si="4575"/>
      </c>
      <c r="WH99" s="54">
        <f t="shared" si="4567"/>
      </c>
      <c r="WI99" s="55">
        <f t="shared" si="4575"/>
      </c>
      <c r="WJ99" s="54">
        <f t="shared" si="4567"/>
      </c>
      <c r="WK99" s="55">
        <f t="shared" si="4575"/>
      </c>
      <c r="WL99" s="54">
        <f t="shared" si="4567"/>
      </c>
      <c r="WM99" s="55">
        <f t="shared" si="4575"/>
      </c>
      <c r="WN99" s="54">
        <f t="shared" si="4567"/>
      </c>
      <c r="WO99" s="55">
        <f t="shared" si="4575"/>
      </c>
      <c r="WP99" s="54">
        <f t="shared" si="4567"/>
      </c>
      <c r="WQ99" s="55">
        <f t="shared" si="4575"/>
      </c>
      <c r="WR99" s="54">
        <f t="shared" si="4567"/>
      </c>
      <c r="WS99" s="55">
        <f t="shared" si="4575"/>
      </c>
      <c r="WT99" s="54">
        <f t="shared" si="4567"/>
      </c>
      <c r="WU99" s="55">
        <f t="shared" si="4575"/>
      </c>
      <c r="WV99" s="54">
        <f t="shared" si="4567"/>
      </c>
      <c r="WW99" s="55">
        <f t="shared" si="4575"/>
      </c>
      <c r="WX99" s="54">
        <f t="shared" si="4567"/>
      </c>
      <c r="WY99" s="55">
        <f t="shared" si="4575"/>
      </c>
      <c r="WZ99" s="54">
        <f t="shared" si="4567"/>
      </c>
      <c r="XA99" s="55">
        <f t="shared" si="4575"/>
      </c>
      <c r="XB99" s="54">
        <f t="shared" si="4567"/>
      </c>
      <c r="XC99" s="55">
        <f t="shared" si="4575"/>
      </c>
      <c r="XD99" s="54">
        <f t="shared" si="4567"/>
      </c>
      <c r="XE99" s="55">
        <f t="shared" si="4575"/>
      </c>
      <c r="XF99" s="54">
        <f t="shared" si="4567"/>
      </c>
      <c r="XG99" s="55">
        <f t="shared" si="4575"/>
      </c>
      <c r="XH99" s="54">
        <f t="shared" si="4567"/>
      </c>
      <c r="XI99" s="55">
        <f t="shared" si="4575"/>
      </c>
      <c r="XJ99" s="54">
        <f t="shared" si="4567"/>
      </c>
      <c r="XK99" s="55">
        <f t="shared" si="4575"/>
      </c>
      <c r="XL99" s="54">
        <f t="shared" si="4567"/>
      </c>
      <c r="XM99" s="55">
        <f t="shared" si="4575"/>
      </c>
      <c r="XN99" s="54">
        <f t="shared" si="4567"/>
      </c>
      <c r="XO99" s="55">
        <f t="shared" si="4575"/>
      </c>
      <c r="XP99" s="54">
        <f t="shared" si="4567"/>
      </c>
      <c r="XQ99" s="55">
        <f t="shared" si="4575"/>
      </c>
      <c r="XR99" s="54">
        <f t="shared" si="4567"/>
      </c>
      <c r="XS99" s="55">
        <f t="shared" si="4575"/>
      </c>
      <c r="XT99" s="54">
        <f t="shared" si="4567"/>
      </c>
      <c r="XU99" s="55">
        <f t="shared" si="4575"/>
      </c>
      <c r="XV99" s="54">
        <f t="shared" si="4567"/>
      </c>
      <c r="XW99" s="55">
        <f t="shared" si="4575"/>
      </c>
      <c r="XX99" s="54">
        <f t="shared" si="4567"/>
      </c>
      <c r="XY99" s="55">
        <f t="shared" si="4575"/>
      </c>
      <c r="XZ99" s="54">
        <f t="shared" si="4567"/>
      </c>
      <c r="YA99" s="55">
        <f t="shared" si="4575"/>
      </c>
      <c r="YB99" s="54">
        <f t="shared" si="4567"/>
      </c>
      <c r="YC99" s="55">
        <f t="shared" si="4573"/>
      </c>
      <c r="YD99" s="54">
        <f t="shared" si="4567"/>
      </c>
      <c r="YE99" s="55">
        <f t="shared" si="4573"/>
      </c>
      <c r="YF99" s="54">
        <f t="shared" si="4567"/>
      </c>
      <c r="YG99" s="55">
        <f t="shared" si="4573"/>
      </c>
      <c r="YH99" s="54">
        <f t="shared" si="4567"/>
      </c>
      <c r="YI99" s="55">
        <f t="shared" si="4573"/>
      </c>
      <c r="YJ99" s="54">
        <f t="shared" si="4560"/>
      </c>
      <c r="YK99" s="55">
        <f t="shared" si="4573"/>
      </c>
      <c r="YL99" s="54">
        <f t="shared" si="4560"/>
      </c>
      <c r="YM99" s="55">
        <f t="shared" si="4573"/>
      </c>
      <c r="YN99" s="54">
        <f t="shared" si="4560"/>
      </c>
      <c r="YO99" s="55">
        <f t="shared" si="4573"/>
      </c>
      <c r="YP99" s="54">
        <f t="shared" si="4560"/>
      </c>
      <c r="YQ99" s="55">
        <f t="shared" si="4573"/>
      </c>
      <c r="YR99" s="54">
        <f t="shared" si="4560"/>
      </c>
      <c r="YS99" s="55">
        <f t="shared" si="4573"/>
      </c>
      <c r="YT99" s="54">
        <f t="shared" si="4560"/>
      </c>
      <c r="YU99" s="55">
        <f t="shared" si="4573"/>
      </c>
      <c r="YV99" s="54">
        <f t="shared" si="4560"/>
      </c>
      <c r="YW99" s="55">
        <f t="shared" si="4573"/>
      </c>
      <c r="YX99" s="54">
        <f t="shared" si="4560"/>
      </c>
      <c r="YY99" s="55">
        <f t="shared" si="4573"/>
      </c>
      <c r="YZ99" s="54">
        <f t="shared" si="4560"/>
      </c>
      <c r="ZA99" s="55">
        <f t="shared" si="4573"/>
      </c>
      <c r="ZB99" s="54">
        <f t="shared" si="4560"/>
      </c>
      <c r="ZC99" s="55">
        <f t="shared" si="4573"/>
      </c>
      <c r="ZD99" s="54">
        <f t="shared" si="4560"/>
      </c>
      <c r="ZE99" s="55">
        <f t="shared" si="4573"/>
      </c>
      <c r="ZF99" s="54">
        <f t="shared" si="4560"/>
      </c>
      <c r="ZG99" s="55">
        <f t="shared" si="4573"/>
      </c>
      <c r="ZH99" s="54">
        <f t="shared" si="4560"/>
      </c>
      <c r="ZI99" s="55">
        <f t="shared" si="4568"/>
      </c>
      <c r="ZJ99" s="54">
        <f t="shared" si="4560"/>
      </c>
      <c r="ZK99" s="55">
        <f t="shared" si="4568"/>
      </c>
      <c r="ZL99" s="54">
        <f t="shared" si="4560"/>
      </c>
      <c r="ZM99" s="55">
        <f t="shared" si="4568"/>
      </c>
      <c r="ZN99" s="54">
        <f t="shared" si="4560"/>
      </c>
      <c r="ZO99" s="55">
        <f t="shared" si="4568"/>
      </c>
      <c r="ZP99" s="54">
        <f t="shared" si="4560"/>
      </c>
      <c r="ZQ99" s="55">
        <f t="shared" si="4568"/>
      </c>
      <c r="ZR99" s="54">
        <f t="shared" si="4560"/>
      </c>
      <c r="ZS99" s="55">
        <f t="shared" si="4568"/>
      </c>
      <c r="ZT99" s="54">
        <f t="shared" si="4560"/>
      </c>
      <c r="ZU99" s="55">
        <f t="shared" si="4568"/>
      </c>
      <c r="ZV99" s="54">
        <f t="shared" si="4560"/>
      </c>
      <c r="ZW99" s="55">
        <f t="shared" si="4568"/>
      </c>
      <c r="ZX99" s="54">
        <f t="shared" si="4560"/>
      </c>
      <c r="ZY99" s="55">
        <f t="shared" si="4568"/>
      </c>
      <c r="ZZ99" s="54">
        <f t="shared" si="4560"/>
      </c>
      <c r="AAA99" s="55">
        <f t="shared" si="4568"/>
      </c>
      <c r="AAB99" s="54">
        <f t="shared" si="4560"/>
      </c>
      <c r="AAC99" s="55">
        <f t="shared" si="4568"/>
      </c>
      <c r="AAD99" s="54">
        <f t="shared" si="4560"/>
      </c>
      <c r="AAE99" s="55">
        <f t="shared" si="4568"/>
      </c>
      <c r="AAF99" s="54">
        <f t="shared" si="4560"/>
      </c>
      <c r="AAG99" s="55">
        <f t="shared" si="4568"/>
      </c>
      <c r="AAH99" s="54">
        <f t="shared" si="4560"/>
      </c>
      <c r="AAI99" s="55">
        <f t="shared" si="4568"/>
      </c>
      <c r="AAJ99" s="54">
        <f t="shared" si="4560"/>
      </c>
      <c r="AAK99" s="55">
        <f t="shared" si="4568"/>
      </c>
      <c r="AAL99" s="54">
        <f t="shared" si="4560"/>
      </c>
      <c r="AAM99" s="55">
        <f t="shared" si="4568"/>
      </c>
      <c r="AAN99" s="54">
        <f t="shared" si="4560"/>
      </c>
      <c r="AAO99" s="55">
        <f t="shared" si="4568"/>
      </c>
      <c r="AAP99" s="54">
        <f t="shared" si="4560"/>
      </c>
      <c r="AAQ99" s="55">
        <f t="shared" si="4568"/>
      </c>
      <c r="AAR99" s="54">
        <f t="shared" si="4342"/>
      </c>
      <c r="AAS99" s="55">
        <f t="shared" si="4568"/>
      </c>
      <c r="AAT99" s="54">
        <f t="shared" si="4342"/>
      </c>
      <c r="AAU99" s="55">
        <f t="shared" si="4568"/>
      </c>
      <c r="AAV99" s="54">
        <f t="shared" si="4569"/>
      </c>
      <c r="AAW99" s="55">
        <f t="shared" si="4568"/>
      </c>
      <c r="AAX99" s="54">
        <f t="shared" si="4569"/>
      </c>
      <c r="AAY99" s="55">
        <f t="shared" si="4568"/>
      </c>
      <c r="AAZ99" s="54">
        <f t="shared" si="4569"/>
      </c>
      <c r="ABA99" s="55">
        <f t="shared" si="4568"/>
      </c>
      <c r="ABB99" s="54">
        <f t="shared" si="4569"/>
      </c>
      <c r="ABC99" s="55">
        <f t="shared" si="4568"/>
      </c>
      <c r="ABD99" s="54">
        <f t="shared" si="4569"/>
      </c>
      <c r="ABE99" s="55">
        <f t="shared" si="4568"/>
      </c>
      <c r="ABF99" s="54">
        <f t="shared" si="4569"/>
      </c>
      <c r="ABG99" s="55">
        <f t="shared" si="4568"/>
      </c>
      <c r="ABH99" s="54">
        <f t="shared" si="4569"/>
      </c>
      <c r="ABI99" s="55">
        <f t="shared" si="4568"/>
      </c>
      <c r="ABJ99" s="54">
        <f t="shared" si="4569"/>
      </c>
      <c r="ABK99" s="55">
        <f t="shared" si="4568"/>
      </c>
      <c r="ABL99" s="54">
        <f t="shared" si="4569"/>
      </c>
      <c r="ABM99" s="55">
        <f t="shared" si="4568"/>
      </c>
      <c r="ABN99" s="54">
        <f t="shared" si="4569"/>
      </c>
      <c r="ABO99" s="55">
        <f t="shared" si="4568"/>
      </c>
      <c r="ABP99" s="54">
        <f t="shared" si="4569"/>
      </c>
      <c r="ABQ99" s="55">
        <f t="shared" si="4568"/>
      </c>
      <c r="ABR99" s="54">
        <f t="shared" si="4569"/>
      </c>
      <c r="ABS99" s="55">
        <f t="shared" si="4355"/>
      </c>
      <c r="ABT99" s="54">
        <f t="shared" si="4569"/>
      </c>
      <c r="ABU99" s="55">
        <f t="shared" si="4555"/>
      </c>
      <c r="ABV99" s="54">
        <f t="shared" si="4569"/>
      </c>
      <c r="ABW99" s="55">
        <f t="shared" si="4555"/>
      </c>
      <c r="ABX99" s="54">
        <f t="shared" si="4569"/>
      </c>
      <c r="ABY99" s="55">
        <f t="shared" si="4555"/>
      </c>
      <c r="ABZ99" s="54">
        <f t="shared" si="4569"/>
      </c>
      <c r="ACA99" s="55">
        <f t="shared" si="4555"/>
      </c>
      <c r="ACB99" s="54">
        <f t="shared" si="4569"/>
      </c>
      <c r="ACC99" s="55">
        <f t="shared" si="4555"/>
      </c>
      <c r="ACD99" s="54">
        <f t="shared" si="4569"/>
      </c>
      <c r="ACE99" s="55">
        <f t="shared" si="4555"/>
      </c>
      <c r="ACF99" s="54">
        <f t="shared" si="4569"/>
      </c>
      <c r="ACG99" s="55">
        <f t="shared" si="4555"/>
      </c>
      <c r="ACH99" s="54">
        <f t="shared" si="4569"/>
      </c>
      <c r="ACI99" s="55">
        <f t="shared" si="4555"/>
      </c>
      <c r="ACJ99" s="54">
        <f t="shared" si="4569"/>
      </c>
      <c r="ACK99" s="55">
        <f t="shared" si="4555"/>
      </c>
      <c r="ACL99" s="54">
        <f t="shared" si="4569"/>
      </c>
      <c r="ACM99" s="55">
        <f t="shared" si="4555"/>
      </c>
      <c r="ACN99" s="54">
        <f t="shared" si="4569"/>
      </c>
      <c r="ACO99" s="55">
        <f t="shared" si="4555"/>
      </c>
      <c r="ACP99" s="54">
        <f t="shared" si="4569"/>
      </c>
      <c r="ACQ99" s="55">
        <f t="shared" si="4555"/>
      </c>
      <c r="ACR99" s="54">
        <f t="shared" si="4569"/>
      </c>
      <c r="ACS99" s="55">
        <f t="shared" si="4555"/>
      </c>
      <c r="ACT99" s="54">
        <f t="shared" si="4569"/>
      </c>
      <c r="ACU99" s="55">
        <f t="shared" si="4555"/>
      </c>
      <c r="ACV99" s="54">
        <f t="shared" si="4569"/>
      </c>
      <c r="ACW99" s="55">
        <f t="shared" si="4555"/>
      </c>
      <c r="ACX99" s="54">
        <f t="shared" si="4569"/>
      </c>
      <c r="ACY99" s="55">
        <f t="shared" si="4555"/>
      </c>
      <c r="ACZ99" s="54">
        <f t="shared" si="4569"/>
      </c>
      <c r="ADA99" s="55">
        <f t="shared" si="4555"/>
      </c>
      <c r="ADB99" s="54">
        <f t="shared" si="4569"/>
      </c>
      <c r="ADC99" s="55">
        <f t="shared" si="4555"/>
      </c>
      <c r="ADD99" s="54">
        <f t="shared" si="4569"/>
      </c>
      <c r="ADE99" s="55">
        <f t="shared" si="4555"/>
      </c>
      <c r="ADF99" s="54">
        <f t="shared" si="4569"/>
      </c>
      <c r="ADG99" s="55">
        <f t="shared" si="4555"/>
      </c>
    </row>
    <row r="100" spans="1:787" ht="20.25" hidden="1" customHeight="1">
      <c r="A100" s="112">
        <v>28</v>
      </c>
      <c r="B100" s="115">
        <f>学年と名前を結合するシート!D29</f>
      </c>
      <c r="C100" s="113"/>
      <c r="D100" s="54">
        <f t="shared" si="533"/>
      </c>
      <c r="E100" s="55">
        <f t="shared" si="534"/>
      </c>
      <c r="F100" s="54">
        <f t="shared" si="4574"/>
      </c>
      <c r="G100" s="55">
        <f t="shared" si="4407"/>
      </c>
      <c r="H100" s="54">
        <f t="shared" si="4574"/>
      </c>
      <c r="I100" s="55">
        <f t="shared" si="4408"/>
      </c>
      <c r="J100" s="54">
        <f t="shared" si="4574"/>
      </c>
      <c r="K100" s="55">
        <f t="shared" si="4409"/>
      </c>
      <c r="L100" s="54">
        <f t="shared" si="4574"/>
      </c>
      <c r="M100" s="55">
        <f t="shared" si="4410"/>
      </c>
      <c r="N100" s="54">
        <f t="shared" si="4574"/>
      </c>
      <c r="O100" s="55">
        <f t="shared" si="4411"/>
      </c>
      <c r="P100" s="54">
        <f t="shared" si="4574"/>
      </c>
      <c r="Q100" s="55">
        <f t="shared" si="4412"/>
      </c>
      <c r="R100" s="54">
        <f t="shared" si="4574"/>
      </c>
      <c r="S100" s="55">
        <f t="shared" si="4413"/>
      </c>
      <c r="T100" s="54">
        <f t="shared" si="4574"/>
      </c>
      <c r="U100" s="55">
        <f t="shared" si="4414"/>
      </c>
      <c r="V100" s="54">
        <f t="shared" si="4574"/>
      </c>
      <c r="W100" s="55">
        <f t="shared" si="4415"/>
      </c>
      <c r="X100" s="54">
        <f t="shared" si="4574"/>
      </c>
      <c r="Y100" s="55">
        <f t="shared" si="4416"/>
      </c>
      <c r="Z100" s="54">
        <f t="shared" si="4574"/>
      </c>
      <c r="AA100" s="55">
        <f t="shared" si="4417"/>
      </c>
      <c r="AB100" s="54">
        <f t="shared" si="4574"/>
      </c>
      <c r="AC100" s="55">
        <f t="shared" si="4418"/>
      </c>
      <c r="AD100" s="54">
        <f t="shared" si="4574"/>
      </c>
      <c r="AE100" s="55">
        <f t="shared" si="4419"/>
      </c>
      <c r="AF100" s="54">
        <f t="shared" si="4574"/>
      </c>
      <c r="AG100" s="55">
        <f t="shared" si="4420"/>
      </c>
      <c r="AH100" s="54">
        <f t="shared" si="4574"/>
      </c>
      <c r="AI100" s="55">
        <f t="shared" si="4421"/>
      </c>
      <c r="AJ100" s="54">
        <f t="shared" si="4574"/>
      </c>
      <c r="AK100" s="55">
        <f t="shared" si="4422"/>
      </c>
      <c r="AL100" s="54">
        <f t="shared" si="4574"/>
      </c>
      <c r="AM100" s="55">
        <f t="shared" si="4423"/>
      </c>
      <c r="AN100" s="54">
        <f t="shared" si="4574"/>
      </c>
      <c r="AO100" s="55">
        <f t="shared" si="4424"/>
      </c>
      <c r="AP100" s="54">
        <f t="shared" si="4574"/>
      </c>
      <c r="AQ100" s="55">
        <f t="shared" si="4425"/>
      </c>
      <c r="AR100" s="54">
        <f t="shared" si="4574"/>
      </c>
      <c r="AS100" s="55">
        <f t="shared" si="4426"/>
      </c>
      <c r="AT100" s="54">
        <f t="shared" si="4574"/>
      </c>
      <c r="AU100" s="55">
        <f t="shared" si="4427"/>
      </c>
      <c r="AV100" s="54">
        <f t="shared" si="4574"/>
      </c>
      <c r="AW100" s="55">
        <f t="shared" si="4428"/>
      </c>
      <c r="AX100" s="54">
        <f t="shared" si="4574"/>
      </c>
      <c r="AY100" s="55">
        <f t="shared" si="4429"/>
      </c>
      <c r="AZ100" s="54">
        <f t="shared" si="4574"/>
      </c>
      <c r="BA100" s="55">
        <f t="shared" si="4430"/>
      </c>
      <c r="BB100" s="54">
        <f t="shared" si="4574"/>
      </c>
      <c r="BC100" s="55">
        <f t="shared" si="4431"/>
      </c>
      <c r="BD100" s="54">
        <f t="shared" si="4574"/>
      </c>
      <c r="BE100" s="55">
        <f t="shared" si="4432"/>
      </c>
      <c r="BF100" s="54">
        <f t="shared" si="4574"/>
      </c>
      <c r="BG100" s="55">
        <f t="shared" si="4433"/>
      </c>
      <c r="BH100" s="54">
        <f t="shared" si="4574"/>
      </c>
      <c r="BI100" s="55">
        <f t="shared" si="4434"/>
      </c>
      <c r="BJ100" s="54">
        <f t="shared" si="4574"/>
      </c>
      <c r="BK100" s="55">
        <f t="shared" si="4435"/>
      </c>
      <c r="BL100" s="54">
        <f t="shared" si="4574"/>
      </c>
      <c r="BM100" s="55">
        <f t="shared" si="4436"/>
      </c>
      <c r="BN100" s="54">
        <f t="shared" si="4574"/>
      </c>
      <c r="BO100" s="55">
        <f t="shared" si="4437"/>
      </c>
      <c r="BP100" s="54">
        <f t="shared" si="4574"/>
      </c>
      <c r="BQ100" s="55">
        <f t="shared" si="4438"/>
      </c>
      <c r="BR100" s="54">
        <f t="shared" si="4570"/>
      </c>
      <c r="BS100" s="55">
        <f t="shared" si="4439"/>
      </c>
      <c r="BT100" s="54">
        <f t="shared" si="4570"/>
      </c>
      <c r="BU100" s="55">
        <f t="shared" si="4440"/>
      </c>
      <c r="BV100" s="54">
        <f t="shared" si="4570"/>
      </c>
      <c r="BW100" s="55">
        <f t="shared" si="4441"/>
      </c>
      <c r="BX100" s="54">
        <f t="shared" si="4570"/>
      </c>
      <c r="BY100" s="55">
        <f t="shared" si="4442"/>
      </c>
      <c r="BZ100" s="54">
        <f t="shared" si="4570"/>
      </c>
      <c r="CA100" s="55">
        <f t="shared" si="4443"/>
      </c>
      <c r="CB100" s="54">
        <f t="shared" si="4570"/>
      </c>
      <c r="CC100" s="55">
        <f t="shared" si="4444"/>
      </c>
      <c r="CD100" s="54">
        <f t="shared" si="4570"/>
      </c>
      <c r="CE100" s="55">
        <f t="shared" si="4445"/>
      </c>
      <c r="CF100" s="54">
        <f t="shared" si="4570"/>
      </c>
      <c r="CG100" s="55">
        <f t="shared" si="4446"/>
      </c>
      <c r="CH100" s="54">
        <f t="shared" si="4570"/>
      </c>
      <c r="CI100" s="55">
        <f t="shared" si="4447"/>
      </c>
      <c r="CJ100" s="54">
        <f t="shared" si="4570"/>
      </c>
      <c r="CK100" s="55">
        <f t="shared" si="4448"/>
      </c>
      <c r="CL100" s="54">
        <f t="shared" si="4570"/>
      </c>
      <c r="CM100" s="55">
        <f t="shared" si="4449"/>
      </c>
      <c r="CN100" s="54">
        <f t="shared" si="4570"/>
      </c>
      <c r="CO100" s="55">
        <f t="shared" si="4450"/>
      </c>
      <c r="CP100" s="54">
        <f t="shared" si="4570"/>
      </c>
      <c r="CQ100" s="55">
        <f t="shared" si="4451"/>
      </c>
      <c r="CR100" s="54">
        <f t="shared" si="4570"/>
      </c>
      <c r="CS100" s="55">
        <f t="shared" si="4452"/>
      </c>
      <c r="CT100" s="54">
        <f t="shared" si="4570"/>
      </c>
      <c r="CU100" s="55">
        <f t="shared" si="4453"/>
      </c>
      <c r="CV100" s="54">
        <f t="shared" si="4570"/>
      </c>
      <c r="CW100" s="55">
        <f t="shared" si="4454"/>
      </c>
      <c r="CX100" s="54">
        <f t="shared" si="4570"/>
      </c>
      <c r="CY100" s="55">
        <f t="shared" si="4455"/>
      </c>
      <c r="CZ100" s="54">
        <f t="shared" si="4570"/>
      </c>
      <c r="DA100" s="55">
        <f t="shared" si="4456"/>
      </c>
      <c r="DB100" s="54">
        <f t="shared" si="4570"/>
      </c>
      <c r="DC100" s="55">
        <f t="shared" si="4457"/>
      </c>
      <c r="DD100" s="54">
        <f t="shared" si="4570"/>
      </c>
      <c r="DE100" s="55">
        <f t="shared" si="4458"/>
      </c>
      <c r="DF100" s="54">
        <f t="shared" si="4570"/>
      </c>
      <c r="DG100" s="55">
        <f t="shared" si="4459"/>
      </c>
      <c r="DH100" s="54">
        <f t="shared" si="4570"/>
      </c>
      <c r="DI100" s="55">
        <f t="shared" si="4460"/>
      </c>
      <c r="DJ100" s="54">
        <f t="shared" si="4570"/>
      </c>
      <c r="DK100" s="55">
        <f t="shared" si="4461"/>
      </c>
      <c r="DL100" s="54">
        <f t="shared" si="4570"/>
      </c>
      <c r="DM100" s="55">
        <f t="shared" si="4462"/>
      </c>
      <c r="DN100" s="54">
        <f t="shared" si="4570"/>
      </c>
      <c r="DO100" s="55">
        <f t="shared" si="4463"/>
      </c>
      <c r="DP100" s="54">
        <f t="shared" si="4570"/>
      </c>
      <c r="DQ100" s="55">
        <f t="shared" si="4464"/>
      </c>
      <c r="DR100" s="54">
        <f t="shared" si="4570"/>
      </c>
      <c r="DS100" s="55">
        <f t="shared" si="4465"/>
      </c>
      <c r="DT100" s="54">
        <f t="shared" si="4570"/>
      </c>
      <c r="DU100" s="55">
        <f t="shared" si="4466"/>
      </c>
      <c r="DV100" s="54">
        <f t="shared" si="4570"/>
      </c>
      <c r="DW100" s="55">
        <f t="shared" si="4467"/>
      </c>
      <c r="DX100" s="54">
        <f t="shared" si="4570"/>
      </c>
      <c r="DY100" s="55">
        <f t="shared" si="4468"/>
      </c>
      <c r="DZ100" s="54">
        <f t="shared" si="4570"/>
      </c>
      <c r="EA100" s="55">
        <f t="shared" si="4469"/>
      </c>
      <c r="EB100" s="54">
        <f t="shared" si="4562"/>
      </c>
      <c r="EC100" s="55">
        <f t="shared" si="4471"/>
      </c>
      <c r="ED100" s="54">
        <f t="shared" si="4562"/>
      </c>
      <c r="EE100" s="55">
        <f t="shared" si="4472"/>
      </c>
      <c r="EF100" s="54">
        <f t="shared" si="4562"/>
      </c>
      <c r="EG100" s="55">
        <f t="shared" si="4473"/>
      </c>
      <c r="EH100" s="54">
        <f t="shared" si="4562"/>
      </c>
      <c r="EI100" s="55">
        <f t="shared" si="4474"/>
      </c>
      <c r="EJ100" s="54">
        <f t="shared" si="4562"/>
      </c>
      <c r="EK100" s="55">
        <f t="shared" si="4475"/>
      </c>
      <c r="EL100" s="54">
        <f t="shared" si="4562"/>
      </c>
      <c r="EM100" s="55">
        <f t="shared" si="4476"/>
      </c>
      <c r="EN100" s="54">
        <f t="shared" si="4562"/>
      </c>
      <c r="EO100" s="55">
        <f t="shared" si="4477"/>
      </c>
      <c r="EP100" s="54">
        <f t="shared" si="4562"/>
      </c>
      <c r="EQ100" s="55">
        <f t="shared" si="4478"/>
      </c>
      <c r="ER100" s="54">
        <f t="shared" si="4562"/>
      </c>
      <c r="ES100" s="55">
        <f t="shared" si="4479"/>
      </c>
      <c r="ET100" s="54">
        <f t="shared" si="4562"/>
      </c>
      <c r="EU100" s="55">
        <f t="shared" si="4480"/>
      </c>
      <c r="EV100" s="54">
        <f t="shared" si="4562"/>
      </c>
      <c r="EW100" s="55">
        <f t="shared" si="4481"/>
      </c>
      <c r="EX100" s="54">
        <f t="shared" si="4562"/>
      </c>
      <c r="EY100" s="55">
        <f t="shared" si="4482"/>
      </c>
      <c r="EZ100" s="54">
        <f t="shared" si="4562"/>
      </c>
      <c r="FA100" s="55">
        <f t="shared" si="4483"/>
      </c>
      <c r="FB100" s="54">
        <f t="shared" si="4562"/>
      </c>
      <c r="FC100" s="55">
        <f t="shared" si="4484"/>
      </c>
      <c r="FD100" s="54">
        <f t="shared" si="4562"/>
      </c>
      <c r="FE100" s="55">
        <f t="shared" si="4485"/>
      </c>
      <c r="FF100" s="54">
        <f t="shared" si="4562"/>
      </c>
      <c r="FG100" s="55">
        <f t="shared" si="4486"/>
      </c>
      <c r="FH100" s="54">
        <f t="shared" si="4562"/>
      </c>
      <c r="FI100" s="55">
        <f t="shared" si="4487"/>
      </c>
      <c r="FJ100" s="54">
        <f t="shared" si="4562"/>
      </c>
      <c r="FK100" s="55">
        <f t="shared" si="4488"/>
      </c>
      <c r="FL100" s="54">
        <f t="shared" si="4562"/>
      </c>
      <c r="FM100" s="55">
        <f t="shared" si="4489"/>
      </c>
      <c r="FN100" s="54">
        <f t="shared" si="4562"/>
      </c>
      <c r="FO100" s="55">
        <f t="shared" si="4490"/>
      </c>
      <c r="FP100" s="54">
        <f t="shared" si="4562"/>
      </c>
      <c r="FQ100" s="55">
        <f t="shared" si="4491"/>
      </c>
      <c r="FR100" s="54">
        <f t="shared" si="4562"/>
      </c>
      <c r="FS100" s="55">
        <f t="shared" si="4492"/>
      </c>
      <c r="FT100" s="54">
        <f t="shared" si="4562"/>
      </c>
      <c r="FU100" s="55">
        <f t="shared" si="4493"/>
      </c>
      <c r="FV100" s="54">
        <f t="shared" si="4562"/>
      </c>
      <c r="FW100" s="55">
        <f t="shared" si="4494"/>
      </c>
      <c r="FX100" s="54">
        <f t="shared" si="4562"/>
      </c>
      <c r="FY100" s="55">
        <f t="shared" si="4495"/>
      </c>
      <c r="FZ100" s="54">
        <f t="shared" si="4562"/>
      </c>
      <c r="GA100" s="55">
        <f t="shared" si="4496"/>
      </c>
      <c r="GB100" s="54">
        <f t="shared" si="4562"/>
      </c>
      <c r="GC100" s="55">
        <f t="shared" si="4497"/>
      </c>
      <c r="GD100" s="54">
        <f t="shared" si="4562"/>
      </c>
      <c r="GE100" s="55">
        <f t="shared" si="4498"/>
      </c>
      <c r="GF100" s="54">
        <f t="shared" si="4562"/>
      </c>
      <c r="GG100" s="55">
        <f t="shared" si="4499"/>
      </c>
      <c r="GH100" s="54">
        <f t="shared" si="4562"/>
      </c>
      <c r="GI100" s="55">
        <f t="shared" si="4500"/>
      </c>
      <c r="GJ100" s="54">
        <f t="shared" si="4562"/>
      </c>
      <c r="GK100" s="55">
        <f t="shared" si="4501"/>
      </c>
      <c r="GL100" s="54">
        <f t="shared" si="4562"/>
      </c>
      <c r="GM100" s="55">
        <f t="shared" si="4502"/>
      </c>
      <c r="GN100" s="54">
        <f t="shared" si="4556"/>
      </c>
      <c r="GO100" s="55">
        <f t="shared" si="4504"/>
      </c>
      <c r="GP100" s="54">
        <f t="shared" si="4556"/>
      </c>
      <c r="GQ100" s="55">
        <f t="shared" si="4505"/>
      </c>
      <c r="GR100" s="54">
        <f t="shared" si="4556"/>
      </c>
      <c r="GS100" s="55">
        <f t="shared" si="4506"/>
      </c>
      <c r="GT100" s="54">
        <f t="shared" si="4556"/>
      </c>
      <c r="GU100" s="55">
        <f t="shared" si="4507"/>
      </c>
      <c r="GV100" s="54">
        <f t="shared" si="4556"/>
      </c>
      <c r="GW100" s="55">
        <f t="shared" si="4508"/>
      </c>
      <c r="GX100" s="54">
        <f t="shared" si="4556"/>
      </c>
      <c r="GY100" s="55">
        <f t="shared" si="4509"/>
      </c>
      <c r="GZ100" s="54">
        <f t="shared" si="4556"/>
      </c>
      <c r="HA100" s="55">
        <f t="shared" si="4510"/>
      </c>
      <c r="HB100" s="54">
        <f t="shared" si="4556"/>
      </c>
      <c r="HC100" s="55">
        <f t="shared" si="4511"/>
      </c>
      <c r="HD100" s="54">
        <f t="shared" si="4556"/>
      </c>
      <c r="HE100" s="55">
        <f t="shared" si="4512"/>
      </c>
      <c r="HF100" s="54">
        <f t="shared" si="4556"/>
      </c>
      <c r="HG100" s="55">
        <f t="shared" si="4513"/>
      </c>
      <c r="HH100" s="54">
        <f t="shared" si="4556"/>
      </c>
      <c r="HI100" s="55">
        <f t="shared" si="4514"/>
      </c>
      <c r="HJ100" s="54">
        <f t="shared" si="4556"/>
      </c>
      <c r="HK100" s="55">
        <f t="shared" si="4515"/>
      </c>
      <c r="HL100" s="54">
        <f t="shared" si="4556"/>
      </c>
      <c r="HM100" s="55">
        <f t="shared" si="4516"/>
      </c>
      <c r="HN100" s="54">
        <f t="shared" si="4556"/>
      </c>
      <c r="HO100" s="55">
        <f t="shared" si="4517"/>
      </c>
      <c r="HP100" s="54">
        <f t="shared" si="4556"/>
      </c>
      <c r="HQ100" s="55">
        <f t="shared" si="4518"/>
      </c>
      <c r="HR100" s="54">
        <f t="shared" si="4556"/>
      </c>
      <c r="HS100" s="55">
        <f t="shared" si="4519"/>
      </c>
      <c r="HT100" s="54">
        <f t="shared" si="4556"/>
      </c>
      <c r="HU100" s="55">
        <f t="shared" si="4520"/>
      </c>
      <c r="HV100" s="54">
        <f t="shared" si="4556"/>
      </c>
      <c r="HW100" s="55">
        <f t="shared" si="4521"/>
      </c>
      <c r="HX100" s="54">
        <f t="shared" si="4556"/>
      </c>
      <c r="HY100" s="55">
        <f t="shared" si="4522"/>
      </c>
      <c r="HZ100" s="54">
        <f t="shared" si="4556"/>
      </c>
      <c r="IA100" s="55">
        <f t="shared" si="4523"/>
      </c>
      <c r="IB100" s="54">
        <f t="shared" si="4556"/>
      </c>
      <c r="IC100" s="55">
        <f t="shared" si="4524"/>
      </c>
      <c r="ID100" s="54">
        <f t="shared" si="4556"/>
      </c>
      <c r="IE100" s="55">
        <f t="shared" si="4525"/>
      </c>
      <c r="IF100" s="54">
        <f t="shared" si="4556"/>
      </c>
      <c r="IG100" s="55">
        <f t="shared" si="4526"/>
      </c>
      <c r="IH100" s="54">
        <f t="shared" si="4556"/>
      </c>
      <c r="II100" s="55">
        <f t="shared" si="4527"/>
      </c>
      <c r="IJ100" s="54">
        <f t="shared" si="4556"/>
      </c>
      <c r="IK100" s="55">
        <f t="shared" si="4528"/>
      </c>
      <c r="IL100" s="54">
        <f t="shared" si="4556"/>
      </c>
      <c r="IM100" s="55">
        <f t="shared" si="4529"/>
      </c>
      <c r="IN100" s="54">
        <f t="shared" si="4556"/>
      </c>
      <c r="IO100" s="55">
        <f t="shared" si="4530"/>
      </c>
      <c r="IP100" s="54">
        <f t="shared" si="4556"/>
      </c>
      <c r="IQ100" s="55">
        <f t="shared" si="4531"/>
      </c>
      <c r="IR100" s="54">
        <f t="shared" si="4556"/>
      </c>
      <c r="IS100" s="55">
        <f t="shared" si="4532"/>
      </c>
      <c r="IT100" s="54">
        <f t="shared" si="4556"/>
      </c>
      <c r="IU100" s="55">
        <f t="shared" si="4533"/>
      </c>
      <c r="IV100" s="54">
        <f t="shared" si="4556"/>
      </c>
      <c r="IW100" s="55">
        <f t="shared" si="4534"/>
      </c>
      <c r="IX100" s="54">
        <f t="shared" si="4503"/>
      </c>
      <c r="IY100" s="55">
        <f t="shared" si="4535"/>
      </c>
      <c r="IZ100" s="54">
        <f t="shared" si="4536"/>
      </c>
      <c r="JA100" s="55">
        <f t="shared" si="4537"/>
      </c>
      <c r="JB100" s="54">
        <f t="shared" si="4536"/>
      </c>
      <c r="JC100" s="55">
        <f t="shared" si="4538"/>
      </c>
      <c r="JD100" s="54">
        <f t="shared" si="4536"/>
      </c>
      <c r="JE100" s="55">
        <f t="shared" si="4539"/>
      </c>
      <c r="JF100" s="54">
        <f t="shared" si="4536"/>
      </c>
      <c r="JG100" s="55">
        <f t="shared" si="4540"/>
      </c>
      <c r="JH100" s="54">
        <f t="shared" si="4536"/>
      </c>
      <c r="JI100" s="55">
        <f t="shared" si="4541"/>
      </c>
      <c r="JJ100" s="54">
        <f t="shared" si="4536"/>
      </c>
      <c r="JK100" s="55">
        <f t="shared" si="4542"/>
      </c>
      <c r="JL100" s="54">
        <f t="shared" si="4536"/>
      </c>
      <c r="JM100" s="55">
        <f t="shared" si="267"/>
      </c>
      <c r="JN100" s="54">
        <f t="shared" si="4571"/>
      </c>
      <c r="JO100" s="55">
        <f t="shared" si="4572"/>
      </c>
      <c r="JP100" s="54">
        <f t="shared" si="4571"/>
      </c>
      <c r="JQ100" s="55">
        <f t="shared" si="4572"/>
      </c>
      <c r="JR100" s="54">
        <f t="shared" si="4571"/>
      </c>
      <c r="JS100" s="55">
        <f t="shared" si="4572"/>
      </c>
      <c r="JT100" s="54">
        <f t="shared" si="4571"/>
      </c>
      <c r="JU100" s="55">
        <f t="shared" si="4572"/>
      </c>
      <c r="JV100" s="54">
        <f t="shared" si="4571"/>
      </c>
      <c r="JW100" s="55">
        <f t="shared" si="4572"/>
      </c>
      <c r="JX100" s="54">
        <f t="shared" si="4571"/>
      </c>
      <c r="JY100" s="55">
        <f t="shared" si="4572"/>
      </c>
      <c r="JZ100" s="54">
        <f t="shared" si="4571"/>
      </c>
      <c r="KA100" s="55">
        <f t="shared" si="4572"/>
      </c>
      <c r="KB100" s="54">
        <f t="shared" si="4571"/>
      </c>
      <c r="KC100" s="55">
        <f t="shared" si="4572"/>
      </c>
      <c r="KD100" s="54">
        <f t="shared" si="4571"/>
      </c>
      <c r="KE100" s="55">
        <f t="shared" si="4572"/>
      </c>
      <c r="KF100" s="54">
        <f t="shared" si="4571"/>
      </c>
      <c r="KG100" s="55">
        <f t="shared" si="4572"/>
      </c>
      <c r="KH100" s="54">
        <f t="shared" si="4571"/>
      </c>
      <c r="KI100" s="55">
        <f t="shared" si="4572"/>
      </c>
      <c r="KJ100" s="54">
        <f t="shared" si="4571"/>
      </c>
      <c r="KK100" s="55">
        <f t="shared" si="4572"/>
      </c>
      <c r="KL100" s="54">
        <f t="shared" si="4571"/>
      </c>
      <c r="KM100" s="55">
        <f t="shared" si="4572"/>
      </c>
      <c r="KN100" s="54">
        <f t="shared" si="4571"/>
      </c>
      <c r="KO100" s="55">
        <f t="shared" si="4572"/>
      </c>
      <c r="KP100" s="54">
        <f t="shared" si="4571"/>
      </c>
      <c r="KQ100" s="55">
        <f t="shared" si="4572"/>
      </c>
      <c r="KR100" s="54">
        <f t="shared" si="4571"/>
      </c>
      <c r="KS100" s="55">
        <f t="shared" si="4572"/>
      </c>
      <c r="KT100" s="54">
        <f t="shared" si="4571"/>
      </c>
      <c r="KU100" s="55">
        <f t="shared" si="4572"/>
      </c>
      <c r="KV100" s="54">
        <f t="shared" si="4571"/>
      </c>
      <c r="KW100" s="55">
        <f t="shared" si="4572"/>
      </c>
      <c r="KX100" s="54">
        <f t="shared" si="4571"/>
      </c>
      <c r="KY100" s="55">
        <f t="shared" si="4572"/>
      </c>
      <c r="KZ100" s="54">
        <f t="shared" si="4571"/>
      </c>
      <c r="LA100" s="55">
        <f t="shared" si="4572"/>
      </c>
      <c r="LB100" s="54">
        <f t="shared" si="4571"/>
      </c>
      <c r="LC100" s="55">
        <f t="shared" si="4572"/>
      </c>
      <c r="LD100" s="54">
        <f t="shared" si="4571"/>
      </c>
      <c r="LE100" s="55">
        <f t="shared" si="4572"/>
      </c>
      <c r="LF100" s="54">
        <f t="shared" si="4571"/>
      </c>
      <c r="LG100" s="55">
        <f t="shared" si="4572"/>
      </c>
      <c r="LH100" s="54">
        <f t="shared" si="4571"/>
      </c>
      <c r="LI100" s="55">
        <f t="shared" si="4572"/>
      </c>
      <c r="LJ100" s="54">
        <f t="shared" si="4571"/>
      </c>
      <c r="LK100" s="55">
        <f t="shared" si="4572"/>
      </c>
      <c r="LL100" s="54">
        <f t="shared" si="4571"/>
      </c>
      <c r="LM100" s="55">
        <f t="shared" si="4572"/>
      </c>
      <c r="LN100" s="54">
        <f t="shared" si="4571"/>
      </c>
      <c r="LO100" s="55">
        <f t="shared" si="4572"/>
      </c>
      <c r="LP100" s="54">
        <f t="shared" si="4571"/>
      </c>
      <c r="LQ100" s="55">
        <f t="shared" si="4572"/>
      </c>
      <c r="LR100" s="54">
        <f t="shared" si="4571"/>
      </c>
      <c r="LS100" s="55">
        <f t="shared" si="4572"/>
      </c>
      <c r="LT100" s="54">
        <f t="shared" si="4571"/>
      </c>
      <c r="LU100" s="55">
        <f t="shared" si="4572"/>
      </c>
      <c r="LV100" s="54">
        <f t="shared" si="4571"/>
      </c>
      <c r="LW100" s="55">
        <f t="shared" si="4572"/>
      </c>
      <c r="LX100" s="54">
        <f t="shared" si="4571"/>
      </c>
      <c r="LY100" s="55">
        <f t="shared" si="4572"/>
      </c>
      <c r="LZ100" s="54">
        <f t="shared" si="4563"/>
      </c>
      <c r="MA100" s="55">
        <f t="shared" si="4564"/>
      </c>
      <c r="MB100" s="54">
        <f t="shared" si="4563"/>
      </c>
      <c r="MC100" s="55">
        <f t="shared" si="4564"/>
      </c>
      <c r="MD100" s="54">
        <f t="shared" si="4563"/>
      </c>
      <c r="ME100" s="55">
        <f t="shared" si="4564"/>
      </c>
      <c r="MF100" s="54">
        <f t="shared" si="4563"/>
      </c>
      <c r="MG100" s="55">
        <f t="shared" si="4564"/>
      </c>
      <c r="MH100" s="54">
        <f t="shared" si="4563"/>
      </c>
      <c r="MI100" s="55">
        <f t="shared" si="4564"/>
      </c>
      <c r="MJ100" s="54">
        <f t="shared" si="4563"/>
      </c>
      <c r="MK100" s="55">
        <f t="shared" si="4564"/>
      </c>
      <c r="ML100" s="54">
        <f t="shared" si="4563"/>
      </c>
      <c r="MM100" s="55">
        <f t="shared" si="4564"/>
      </c>
      <c r="MN100" s="54">
        <f t="shared" si="4563"/>
      </c>
      <c r="MO100" s="55">
        <f t="shared" si="4564"/>
      </c>
      <c r="MP100" s="54">
        <f t="shared" si="4563"/>
      </c>
      <c r="MQ100" s="55">
        <f t="shared" si="4564"/>
      </c>
      <c r="MR100" s="54">
        <f t="shared" si="4563"/>
      </c>
      <c r="MS100" s="55">
        <f t="shared" si="4564"/>
      </c>
      <c r="MT100" s="54">
        <f t="shared" si="4563"/>
      </c>
      <c r="MU100" s="55">
        <f t="shared" si="4564"/>
      </c>
      <c r="MV100" s="54">
        <f t="shared" si="4563"/>
      </c>
      <c r="MW100" s="55">
        <f t="shared" si="4564"/>
      </c>
      <c r="MX100" s="54">
        <f t="shared" si="4563"/>
      </c>
      <c r="MY100" s="55">
        <f t="shared" si="4564"/>
      </c>
      <c r="MZ100" s="54">
        <f t="shared" si="4563"/>
      </c>
      <c r="NA100" s="55">
        <f t="shared" si="4564"/>
      </c>
      <c r="NB100" s="54">
        <f t="shared" si="4563"/>
      </c>
      <c r="NC100" s="55">
        <f t="shared" si="4564"/>
      </c>
      <c r="ND100" s="54">
        <f t="shared" si="4563"/>
      </c>
      <c r="NE100" s="55">
        <f t="shared" si="4564"/>
      </c>
      <c r="NF100" s="54">
        <f t="shared" si="4563"/>
      </c>
      <c r="NG100" s="55">
        <f t="shared" si="4564"/>
      </c>
      <c r="NH100" s="54">
        <f t="shared" si="4563"/>
      </c>
      <c r="NI100" s="55">
        <f t="shared" si="4564"/>
      </c>
      <c r="NJ100" s="54">
        <f t="shared" si="4563"/>
      </c>
      <c r="NK100" s="55">
        <f t="shared" si="4564"/>
      </c>
      <c r="NL100" s="54">
        <f t="shared" si="4563"/>
      </c>
      <c r="NM100" s="55">
        <f t="shared" si="4564"/>
      </c>
      <c r="NN100" s="54">
        <f t="shared" si="4563"/>
      </c>
      <c r="NO100" s="55">
        <f t="shared" si="4564"/>
      </c>
      <c r="NP100" s="54">
        <f t="shared" si="4563"/>
      </c>
      <c r="NQ100" s="55">
        <f t="shared" si="4564"/>
      </c>
      <c r="NR100" s="54">
        <f t="shared" si="4563"/>
      </c>
      <c r="NS100" s="55">
        <f t="shared" si="4564"/>
      </c>
      <c r="NT100" s="54">
        <f t="shared" si="4563"/>
      </c>
      <c r="NU100" s="55">
        <f t="shared" si="4564"/>
      </c>
      <c r="NV100" s="54">
        <f t="shared" si="4563"/>
      </c>
      <c r="NW100" s="55">
        <f t="shared" si="4564"/>
      </c>
      <c r="NX100" s="54">
        <f t="shared" si="4563"/>
      </c>
      <c r="NY100" s="55">
        <f t="shared" si="4564"/>
      </c>
      <c r="NZ100" s="54">
        <f t="shared" si="4563"/>
      </c>
      <c r="OA100" s="55">
        <f t="shared" si="4564"/>
      </c>
      <c r="OB100" s="54">
        <f t="shared" si="4563"/>
      </c>
      <c r="OC100" s="55">
        <f t="shared" si="4564"/>
      </c>
      <c r="OD100" s="54">
        <f t="shared" si="4563"/>
      </c>
      <c r="OE100" s="55">
        <f t="shared" si="4564"/>
      </c>
      <c r="OF100" s="54">
        <f t="shared" si="4563"/>
      </c>
      <c r="OG100" s="55">
        <f t="shared" si="4564"/>
      </c>
      <c r="OH100" s="54">
        <f t="shared" si="4563"/>
      </c>
      <c r="OI100" s="55">
        <f t="shared" si="4564"/>
      </c>
      <c r="OJ100" s="54">
        <f t="shared" si="4557"/>
      </c>
      <c r="OK100" s="55">
        <f t="shared" si="4565"/>
      </c>
      <c r="OL100" s="54">
        <f t="shared" si="4557"/>
      </c>
      <c r="OM100" s="55">
        <f t="shared" si="4565"/>
      </c>
      <c r="ON100" s="54">
        <f t="shared" si="4557"/>
      </c>
      <c r="OO100" s="55">
        <f t="shared" si="4565"/>
      </c>
      <c r="OP100" s="54">
        <f t="shared" si="4557"/>
      </c>
      <c r="OQ100" s="55">
        <f t="shared" si="4565"/>
      </c>
      <c r="OR100" s="54">
        <f t="shared" si="4557"/>
      </c>
      <c r="OS100" s="55">
        <f t="shared" si="4565"/>
      </c>
      <c r="OT100" s="54">
        <f t="shared" si="4557"/>
      </c>
      <c r="OU100" s="55">
        <f t="shared" si="4565"/>
      </c>
      <c r="OV100" s="54">
        <f t="shared" si="4557"/>
      </c>
      <c r="OW100" s="55">
        <f t="shared" si="4565"/>
      </c>
      <c r="OX100" s="54">
        <f t="shared" si="4557"/>
      </c>
      <c r="OY100" s="55">
        <f t="shared" si="4565"/>
      </c>
      <c r="OZ100" s="54">
        <f t="shared" si="4557"/>
      </c>
      <c r="PA100" s="55">
        <f t="shared" si="4565"/>
      </c>
      <c r="PB100" s="54">
        <f t="shared" si="4557"/>
      </c>
      <c r="PC100" s="55">
        <f t="shared" si="4565"/>
      </c>
      <c r="PD100" s="54">
        <f t="shared" si="4557"/>
      </c>
      <c r="PE100" s="55">
        <f t="shared" si="4565"/>
      </c>
      <c r="PF100" s="54">
        <f t="shared" si="4557"/>
      </c>
      <c r="PG100" s="55">
        <f t="shared" si="4565"/>
      </c>
      <c r="PH100" s="54">
        <f t="shared" si="4557"/>
      </c>
      <c r="PI100" s="55">
        <f t="shared" si="4565"/>
      </c>
      <c r="PJ100" s="54">
        <f t="shared" si="4557"/>
      </c>
      <c r="PK100" s="55">
        <f t="shared" si="4565"/>
      </c>
      <c r="PL100" s="54">
        <f t="shared" si="4557"/>
      </c>
      <c r="PM100" s="55">
        <f t="shared" si="4565"/>
      </c>
      <c r="PN100" s="54">
        <f t="shared" si="4557"/>
      </c>
      <c r="PO100" s="55">
        <f t="shared" si="4565"/>
      </c>
      <c r="PP100" s="54">
        <f t="shared" si="4557"/>
      </c>
      <c r="PQ100" s="55">
        <f t="shared" si="4565"/>
      </c>
      <c r="PR100" s="54">
        <f t="shared" si="4557"/>
      </c>
      <c r="PS100" s="55">
        <f t="shared" si="4565"/>
      </c>
      <c r="PT100" s="54">
        <f t="shared" si="4557"/>
      </c>
      <c r="PU100" s="55">
        <f t="shared" si="4565"/>
      </c>
      <c r="PV100" s="54">
        <f t="shared" si="4557"/>
      </c>
      <c r="PW100" s="55">
        <f t="shared" si="4565"/>
      </c>
      <c r="PX100" s="54">
        <f t="shared" si="4557"/>
      </c>
      <c r="PY100" s="55">
        <f t="shared" si="4565"/>
      </c>
      <c r="PZ100" s="54">
        <f t="shared" si="4557"/>
      </c>
      <c r="QA100" s="55">
        <f t="shared" si="4565"/>
      </c>
      <c r="QB100" s="54">
        <f t="shared" si="4557"/>
      </c>
      <c r="QC100" s="55">
        <f t="shared" si="4565"/>
      </c>
      <c r="QD100" s="54">
        <f t="shared" si="4557"/>
      </c>
      <c r="QE100" s="55">
        <f t="shared" si="4565"/>
      </c>
      <c r="QF100" s="54">
        <f t="shared" si="4557"/>
      </c>
      <c r="QG100" s="55">
        <f t="shared" si="4565"/>
      </c>
      <c r="QH100" s="54">
        <f t="shared" si="4557"/>
      </c>
      <c r="QI100" s="55">
        <f t="shared" si="4565"/>
      </c>
      <c r="QJ100" s="54">
        <f t="shared" si="4557"/>
      </c>
      <c r="QK100" s="55">
        <f t="shared" si="4565"/>
      </c>
      <c r="QL100" s="54">
        <f t="shared" si="4557"/>
      </c>
      <c r="QM100" s="55">
        <f t="shared" si="4565"/>
      </c>
      <c r="QN100" s="54">
        <f t="shared" si="4557"/>
      </c>
      <c r="QO100" s="55">
        <f t="shared" si="4565"/>
      </c>
      <c r="QP100" s="54">
        <f t="shared" si="4557"/>
      </c>
      <c r="QQ100" s="55">
        <f t="shared" si="4565"/>
      </c>
      <c r="QR100" s="54">
        <f t="shared" si="4557"/>
      </c>
      <c r="QS100" s="55">
        <f t="shared" si="4565"/>
      </c>
      <c r="QT100" s="54">
        <f t="shared" si="4557"/>
      </c>
      <c r="QU100" s="55">
        <f t="shared" si="4565"/>
      </c>
      <c r="QV100" s="54">
        <f t="shared" si="4212"/>
      </c>
      <c r="QW100" s="55">
        <f t="shared" si="4558"/>
      </c>
      <c r="QX100" s="54">
        <f t="shared" si="4212"/>
      </c>
      <c r="QY100" s="55">
        <f t="shared" si="4558"/>
      </c>
      <c r="QZ100" s="54">
        <f t="shared" si="4566"/>
      </c>
      <c r="RA100" s="55">
        <f t="shared" si="4558"/>
      </c>
      <c r="RB100" s="54">
        <f t="shared" si="4566"/>
      </c>
      <c r="RC100" s="55">
        <f t="shared" si="4558"/>
      </c>
      <c r="RD100" s="54">
        <f t="shared" si="4566"/>
      </c>
      <c r="RE100" s="55">
        <f t="shared" si="4558"/>
      </c>
      <c r="RF100" s="54">
        <f t="shared" si="4566"/>
      </c>
      <c r="RG100" s="55">
        <f t="shared" si="4558"/>
      </c>
      <c r="RH100" s="54">
        <f t="shared" si="4566"/>
      </c>
      <c r="RI100" s="55">
        <f t="shared" si="4558"/>
      </c>
      <c r="RJ100" s="54">
        <f t="shared" si="4566"/>
      </c>
      <c r="RK100" s="55">
        <f t="shared" si="4558"/>
      </c>
      <c r="RL100" s="54">
        <f t="shared" si="4566"/>
      </c>
      <c r="RM100" s="55">
        <f t="shared" si="4558"/>
      </c>
      <c r="RN100" s="54">
        <f t="shared" si="4566"/>
      </c>
      <c r="RO100" s="55">
        <f t="shared" si="4558"/>
      </c>
      <c r="RP100" s="54">
        <f t="shared" si="4566"/>
      </c>
      <c r="RQ100" s="55">
        <f t="shared" si="4558"/>
      </c>
      <c r="RR100" s="54">
        <f t="shared" si="4566"/>
      </c>
      <c r="RS100" s="55">
        <f t="shared" si="4558"/>
      </c>
      <c r="RT100" s="54">
        <f t="shared" si="4566"/>
      </c>
      <c r="RU100" s="55">
        <f t="shared" si="4558"/>
      </c>
      <c r="RV100" s="54">
        <f t="shared" si="4566"/>
      </c>
      <c r="RW100" s="55">
        <f t="shared" si="4558"/>
      </c>
      <c r="RX100" s="54">
        <f t="shared" si="4566"/>
      </c>
      <c r="RY100" s="55">
        <f t="shared" si="4558"/>
      </c>
      <c r="RZ100" s="54">
        <f t="shared" si="4566"/>
      </c>
      <c r="SA100" s="55">
        <f t="shared" si="4558"/>
      </c>
      <c r="SB100" s="54">
        <f t="shared" si="4566"/>
      </c>
      <c r="SC100" s="55">
        <f t="shared" si="4558"/>
      </c>
      <c r="SD100" s="54">
        <f t="shared" si="4566"/>
      </c>
      <c r="SE100" s="55">
        <f t="shared" si="4558"/>
      </c>
      <c r="SF100" s="54">
        <f t="shared" si="4566"/>
      </c>
      <c r="SG100" s="55">
        <f t="shared" si="4558"/>
      </c>
      <c r="SH100" s="54">
        <f t="shared" si="4566"/>
      </c>
      <c r="SI100" s="55">
        <f t="shared" si="4558"/>
      </c>
      <c r="SJ100" s="54">
        <f t="shared" si="4566"/>
      </c>
      <c r="SK100" s="55">
        <f t="shared" si="4558"/>
      </c>
      <c r="SL100" s="54">
        <f t="shared" si="4566"/>
      </c>
      <c r="SM100" s="55">
        <f t="shared" si="4558"/>
      </c>
      <c r="SN100" s="54">
        <f t="shared" si="4566"/>
      </c>
      <c r="SO100" s="55">
        <f t="shared" si="4558"/>
      </c>
      <c r="SP100" s="54">
        <f t="shared" si="4566"/>
      </c>
      <c r="SQ100" s="55">
        <f t="shared" si="4558"/>
      </c>
      <c r="SR100" s="54">
        <f t="shared" si="4566"/>
      </c>
      <c r="SS100" s="55">
        <f t="shared" si="4558"/>
      </c>
      <c r="ST100" s="54">
        <f t="shared" si="4566"/>
      </c>
      <c r="SU100" s="55">
        <f t="shared" si="4558"/>
      </c>
      <c r="SV100" s="54">
        <f t="shared" si="4566"/>
      </c>
      <c r="SW100" s="55">
        <f t="shared" si="4558"/>
      </c>
      <c r="SX100" s="54">
        <f t="shared" si="4566"/>
      </c>
      <c r="SY100" s="55">
        <f t="shared" si="4558"/>
      </c>
      <c r="SZ100" s="54">
        <f t="shared" si="4566"/>
      </c>
      <c r="TA100" s="55">
        <f t="shared" si="4558"/>
      </c>
      <c r="TB100" s="54">
        <f t="shared" si="4566"/>
      </c>
      <c r="TC100" s="55">
        <f t="shared" si="4558"/>
      </c>
      <c r="TD100" s="54">
        <f t="shared" si="4566"/>
      </c>
      <c r="TE100" s="55">
        <f t="shared" si="4558"/>
      </c>
      <c r="TF100" s="54">
        <f t="shared" si="4566"/>
      </c>
      <c r="TG100" s="55">
        <f t="shared" ref="TG100:VQ107" si="4576">IFERROR(
    IF(
        LEFT(VLOOKUP($B100,TF$4:TG$71,2,FALSE),1)="0",
        "",
        IF(
            LEFT(VLOOKUP($B100,TF$4:TG$71,2,FALSE),1)="講",
            "講習",
            IF(
                LEFT(VLOOKUP($B100,TF$4:TG$71,2,FALSE),1)="追",
                "追加",
                "通常"
            )
        )
    ),
    ""
)</f>
      </c>
      <c r="TH100" s="54">
        <f t="shared" si="4566"/>
      </c>
      <c r="TI100" s="55">
        <f t="shared" si="4576"/>
      </c>
      <c r="TJ100" s="54">
        <f t="shared" si="4566"/>
      </c>
      <c r="TK100" s="55">
        <f t="shared" si="4576"/>
      </c>
      <c r="TL100" s="54">
        <f t="shared" si="4559"/>
      </c>
      <c r="TM100" s="55">
        <f t="shared" si="4576"/>
      </c>
      <c r="TN100" s="54">
        <f t="shared" si="4559"/>
      </c>
      <c r="TO100" s="55">
        <f t="shared" si="4576"/>
      </c>
      <c r="TP100" s="54">
        <f t="shared" si="4559"/>
      </c>
      <c r="TQ100" s="55">
        <f t="shared" si="4576"/>
      </c>
      <c r="TR100" s="54">
        <f t="shared" si="4559"/>
      </c>
      <c r="TS100" s="55">
        <f t="shared" si="4576"/>
      </c>
      <c r="TT100" s="54">
        <f t="shared" si="4559"/>
      </c>
      <c r="TU100" s="55">
        <f t="shared" si="4576"/>
      </c>
      <c r="TV100" s="54">
        <f t="shared" si="4559"/>
      </c>
      <c r="TW100" s="55">
        <f t="shared" si="4576"/>
      </c>
      <c r="TX100" s="54">
        <f t="shared" si="4559"/>
      </c>
      <c r="TY100" s="55">
        <f t="shared" si="4576"/>
      </c>
      <c r="TZ100" s="54">
        <f t="shared" si="4559"/>
      </c>
      <c r="UA100" s="55">
        <f t="shared" si="4576"/>
      </c>
      <c r="UB100" s="54">
        <f t="shared" si="4559"/>
      </c>
      <c r="UC100" s="55">
        <f t="shared" si="4576"/>
      </c>
      <c r="UD100" s="54">
        <f t="shared" si="4559"/>
      </c>
      <c r="UE100" s="55">
        <f t="shared" si="4576"/>
      </c>
      <c r="UF100" s="54">
        <f t="shared" si="4559"/>
      </c>
      <c r="UG100" s="55">
        <f t="shared" si="4576"/>
      </c>
      <c r="UH100" s="54">
        <f t="shared" si="4559"/>
      </c>
      <c r="UI100" s="55">
        <f t="shared" si="4576"/>
      </c>
      <c r="UJ100" s="54">
        <f t="shared" si="4559"/>
      </c>
      <c r="UK100" s="55">
        <f t="shared" si="4576"/>
      </c>
      <c r="UL100" s="54">
        <f t="shared" si="4559"/>
      </c>
      <c r="UM100" s="55">
        <f t="shared" si="4576"/>
      </c>
      <c r="UN100" s="54">
        <f t="shared" si="4559"/>
      </c>
      <c r="UO100" s="55">
        <f t="shared" si="4576"/>
      </c>
      <c r="UP100" s="54">
        <f t="shared" si="4559"/>
      </c>
      <c r="UQ100" s="55">
        <f t="shared" si="4576"/>
      </c>
      <c r="UR100" s="54">
        <f t="shared" si="4559"/>
      </c>
      <c r="US100" s="55">
        <f t="shared" si="4576"/>
      </c>
      <c r="UT100" s="54">
        <f t="shared" si="4559"/>
      </c>
      <c r="UU100" s="55">
        <f t="shared" si="4576"/>
      </c>
      <c r="UV100" s="54">
        <f t="shared" si="4559"/>
      </c>
      <c r="UW100" s="55">
        <f t="shared" si="4576"/>
      </c>
      <c r="UX100" s="54">
        <f t="shared" si="4559"/>
      </c>
      <c r="UY100" s="55">
        <f t="shared" si="4576"/>
      </c>
      <c r="UZ100" s="54">
        <f t="shared" si="4559"/>
      </c>
      <c r="VA100" s="55">
        <f t="shared" si="4576"/>
      </c>
      <c r="VB100" s="54">
        <f t="shared" si="4559"/>
      </c>
      <c r="VC100" s="55">
        <f t="shared" si="4576"/>
      </c>
      <c r="VD100" s="54">
        <f t="shared" si="4559"/>
      </c>
      <c r="VE100" s="55">
        <f t="shared" si="4576"/>
      </c>
      <c r="VF100" s="54">
        <f t="shared" si="4559"/>
      </c>
      <c r="VG100" s="55">
        <f t="shared" si="4576"/>
      </c>
      <c r="VH100" s="54">
        <f t="shared" si="4559"/>
      </c>
      <c r="VI100" s="55">
        <f t="shared" si="4576"/>
      </c>
      <c r="VJ100" s="54">
        <f t="shared" si="4559"/>
      </c>
      <c r="VK100" s="55">
        <f t="shared" si="4576"/>
      </c>
      <c r="VL100" s="54">
        <f t="shared" si="4559"/>
      </c>
      <c r="VM100" s="55">
        <f t="shared" si="4576"/>
      </c>
      <c r="VN100" s="54">
        <f t="shared" si="4559"/>
      </c>
      <c r="VO100" s="55">
        <f t="shared" si="4576"/>
      </c>
      <c r="VP100" s="54">
        <f t="shared" si="4559"/>
      </c>
      <c r="VQ100" s="55">
        <f t="shared" si="4576"/>
      </c>
      <c r="VR100" s="54">
        <f t="shared" si="4559"/>
      </c>
      <c r="VS100" s="55">
        <f t="shared" si="4575"/>
      </c>
      <c r="VT100" s="54">
        <f t="shared" si="4277"/>
      </c>
      <c r="VU100" s="55">
        <f t="shared" si="4575"/>
      </c>
      <c r="VV100" s="54">
        <f t="shared" si="4277"/>
      </c>
      <c r="VW100" s="55">
        <f t="shared" si="4575"/>
      </c>
      <c r="VX100" s="54">
        <f t="shared" si="4567"/>
      </c>
      <c r="VY100" s="55">
        <f t="shared" si="4575"/>
      </c>
      <c r="VZ100" s="54">
        <f t="shared" si="4567"/>
      </c>
      <c r="WA100" s="55">
        <f t="shared" si="4575"/>
      </c>
      <c r="WB100" s="54">
        <f t="shared" si="4567"/>
      </c>
      <c r="WC100" s="55">
        <f t="shared" si="4575"/>
      </c>
      <c r="WD100" s="54">
        <f t="shared" si="4567"/>
      </c>
      <c r="WE100" s="55">
        <f t="shared" si="4575"/>
      </c>
      <c r="WF100" s="54">
        <f t="shared" si="4567"/>
      </c>
      <c r="WG100" s="55">
        <f t="shared" si="4575"/>
      </c>
      <c r="WH100" s="54">
        <f t="shared" si="4567"/>
      </c>
      <c r="WI100" s="55">
        <f t="shared" si="4575"/>
      </c>
      <c r="WJ100" s="54">
        <f t="shared" si="4567"/>
      </c>
      <c r="WK100" s="55">
        <f t="shared" si="4575"/>
      </c>
      <c r="WL100" s="54">
        <f t="shared" si="4567"/>
      </c>
      <c r="WM100" s="55">
        <f t="shared" si="4575"/>
      </c>
      <c r="WN100" s="54">
        <f t="shared" si="4567"/>
      </c>
      <c r="WO100" s="55">
        <f t="shared" si="4575"/>
      </c>
      <c r="WP100" s="54">
        <f t="shared" si="4567"/>
      </c>
      <c r="WQ100" s="55">
        <f t="shared" si="4575"/>
      </c>
      <c r="WR100" s="54">
        <f t="shared" si="4567"/>
      </c>
      <c r="WS100" s="55">
        <f t="shared" si="4575"/>
      </c>
      <c r="WT100" s="54">
        <f t="shared" si="4567"/>
      </c>
      <c r="WU100" s="55">
        <f t="shared" si="4575"/>
      </c>
      <c r="WV100" s="54">
        <f t="shared" si="4567"/>
      </c>
      <c r="WW100" s="55">
        <f t="shared" si="4575"/>
      </c>
      <c r="WX100" s="54">
        <f t="shared" si="4567"/>
      </c>
      <c r="WY100" s="55">
        <f t="shared" si="4575"/>
      </c>
      <c r="WZ100" s="54">
        <f t="shared" si="4567"/>
      </c>
      <c r="XA100" s="55">
        <f t="shared" si="4575"/>
      </c>
      <c r="XB100" s="54">
        <f t="shared" si="4567"/>
      </c>
      <c r="XC100" s="55">
        <f t="shared" si="4575"/>
      </c>
      <c r="XD100" s="54">
        <f t="shared" si="4567"/>
      </c>
      <c r="XE100" s="55">
        <f t="shared" si="4575"/>
      </c>
      <c r="XF100" s="54">
        <f t="shared" si="4567"/>
      </c>
      <c r="XG100" s="55">
        <f t="shared" si="4575"/>
      </c>
      <c r="XH100" s="54">
        <f t="shared" si="4567"/>
      </c>
      <c r="XI100" s="55">
        <f t="shared" si="4575"/>
      </c>
      <c r="XJ100" s="54">
        <f t="shared" si="4567"/>
      </c>
      <c r="XK100" s="55">
        <f t="shared" si="4575"/>
      </c>
      <c r="XL100" s="54">
        <f t="shared" si="4567"/>
      </c>
      <c r="XM100" s="55">
        <f t="shared" si="4575"/>
      </c>
      <c r="XN100" s="54">
        <f t="shared" si="4567"/>
      </c>
      <c r="XO100" s="55">
        <f t="shared" si="4575"/>
      </c>
      <c r="XP100" s="54">
        <f t="shared" si="4567"/>
      </c>
      <c r="XQ100" s="55">
        <f t="shared" si="4575"/>
      </c>
      <c r="XR100" s="54">
        <f t="shared" si="4567"/>
      </c>
      <c r="XS100" s="55">
        <f t="shared" si="4575"/>
      </c>
      <c r="XT100" s="54">
        <f t="shared" si="4567"/>
      </c>
      <c r="XU100" s="55">
        <f t="shared" si="4575"/>
      </c>
      <c r="XV100" s="54">
        <f t="shared" si="4567"/>
      </c>
      <c r="XW100" s="55">
        <f t="shared" si="4575"/>
      </c>
      <c r="XX100" s="54">
        <f t="shared" si="4567"/>
      </c>
      <c r="XY100" s="55">
        <f t="shared" si="4575"/>
      </c>
      <c r="XZ100" s="54">
        <f t="shared" si="4567"/>
      </c>
      <c r="YA100" s="55">
        <f t="shared" si="4575"/>
      </c>
      <c r="YB100" s="54">
        <f t="shared" si="4567"/>
      </c>
      <c r="YC100" s="55">
        <f t="shared" si="4573"/>
      </c>
      <c r="YD100" s="54">
        <f t="shared" si="4567"/>
      </c>
      <c r="YE100" s="55">
        <f t="shared" si="4573"/>
      </c>
      <c r="YF100" s="54">
        <f t="shared" si="4567"/>
      </c>
      <c r="YG100" s="55">
        <f t="shared" si="4573"/>
      </c>
      <c r="YH100" s="54">
        <f t="shared" si="4567"/>
      </c>
      <c r="YI100" s="55">
        <f t="shared" si="4573"/>
      </c>
      <c r="YJ100" s="54">
        <f t="shared" si="4560"/>
      </c>
      <c r="YK100" s="55">
        <f t="shared" si="4573"/>
      </c>
      <c r="YL100" s="54">
        <f t="shared" si="4560"/>
      </c>
      <c r="YM100" s="55">
        <f t="shared" si="4573"/>
      </c>
      <c r="YN100" s="54">
        <f t="shared" si="4560"/>
      </c>
      <c r="YO100" s="55">
        <f t="shared" si="4573"/>
      </c>
      <c r="YP100" s="54">
        <f t="shared" si="4560"/>
      </c>
      <c r="YQ100" s="55">
        <f t="shared" si="4573"/>
      </c>
      <c r="YR100" s="54">
        <f t="shared" si="4560"/>
      </c>
      <c r="YS100" s="55">
        <f t="shared" si="4573"/>
      </c>
      <c r="YT100" s="54">
        <f t="shared" si="4560"/>
      </c>
      <c r="YU100" s="55">
        <f t="shared" si="4573"/>
      </c>
      <c r="YV100" s="54">
        <f t="shared" si="4560"/>
      </c>
      <c r="YW100" s="55">
        <f t="shared" si="4573"/>
      </c>
      <c r="YX100" s="54">
        <f t="shared" si="4560"/>
      </c>
      <c r="YY100" s="55">
        <f t="shared" si="4573"/>
      </c>
      <c r="YZ100" s="54">
        <f t="shared" si="4560"/>
      </c>
      <c r="ZA100" s="55">
        <f t="shared" si="4573"/>
      </c>
      <c r="ZB100" s="54">
        <f t="shared" si="4560"/>
      </c>
      <c r="ZC100" s="55">
        <f t="shared" si="4573"/>
      </c>
      <c r="ZD100" s="54">
        <f t="shared" si="4560"/>
      </c>
      <c r="ZE100" s="55">
        <f t="shared" si="4573"/>
      </c>
      <c r="ZF100" s="54">
        <f t="shared" si="4560"/>
      </c>
      <c r="ZG100" s="55">
        <f t="shared" si="4573"/>
      </c>
      <c r="ZH100" s="54">
        <f t="shared" si="4560"/>
      </c>
      <c r="ZI100" s="55">
        <f t="shared" si="4568"/>
      </c>
      <c r="ZJ100" s="54">
        <f t="shared" si="4560"/>
      </c>
      <c r="ZK100" s="55">
        <f t="shared" si="4568"/>
      </c>
      <c r="ZL100" s="54">
        <f t="shared" si="4560"/>
      </c>
      <c r="ZM100" s="55">
        <f t="shared" si="4568"/>
      </c>
      <c r="ZN100" s="54">
        <f t="shared" si="4560"/>
      </c>
      <c r="ZO100" s="55">
        <f t="shared" si="4568"/>
      </c>
      <c r="ZP100" s="54">
        <f t="shared" si="4560"/>
      </c>
      <c r="ZQ100" s="55">
        <f t="shared" si="4568"/>
      </c>
      <c r="ZR100" s="54">
        <f t="shared" si="4560"/>
      </c>
      <c r="ZS100" s="55">
        <f t="shared" si="4568"/>
      </c>
      <c r="ZT100" s="54">
        <f t="shared" si="4560"/>
      </c>
      <c r="ZU100" s="55">
        <f t="shared" si="4568"/>
      </c>
      <c r="ZV100" s="54">
        <f t="shared" si="4560"/>
      </c>
      <c r="ZW100" s="55">
        <f t="shared" si="4568"/>
      </c>
      <c r="ZX100" s="54">
        <f t="shared" si="4560"/>
      </c>
      <c r="ZY100" s="55">
        <f t="shared" si="4568"/>
      </c>
      <c r="ZZ100" s="54">
        <f t="shared" si="4560"/>
      </c>
      <c r="AAA100" s="55">
        <f t="shared" si="4568"/>
      </c>
      <c r="AAB100" s="54">
        <f t="shared" si="4560"/>
      </c>
      <c r="AAC100" s="55">
        <f t="shared" si="4568"/>
      </c>
      <c r="AAD100" s="54">
        <f t="shared" si="4560"/>
      </c>
      <c r="AAE100" s="55">
        <f t="shared" si="4568"/>
      </c>
      <c r="AAF100" s="54">
        <f t="shared" si="4560"/>
      </c>
      <c r="AAG100" s="55">
        <f t="shared" si="4568"/>
      </c>
      <c r="AAH100" s="54">
        <f t="shared" si="4560"/>
      </c>
      <c r="AAI100" s="55">
        <f t="shared" si="4568"/>
      </c>
      <c r="AAJ100" s="54">
        <f t="shared" si="4560"/>
      </c>
      <c r="AAK100" s="55">
        <f t="shared" si="4568"/>
      </c>
      <c r="AAL100" s="54">
        <f t="shared" si="4560"/>
      </c>
      <c r="AAM100" s="55">
        <f t="shared" si="4568"/>
      </c>
      <c r="AAN100" s="54">
        <f t="shared" si="4560"/>
      </c>
      <c r="AAO100" s="55">
        <f t="shared" si="4568"/>
      </c>
      <c r="AAP100" s="54">
        <f t="shared" si="4560"/>
      </c>
      <c r="AAQ100" s="55">
        <f t="shared" si="4568"/>
      </c>
      <c r="AAR100" s="54">
        <f t="shared" si="4342"/>
      </c>
      <c r="AAS100" s="55">
        <f t="shared" si="4568"/>
      </c>
      <c r="AAT100" s="54">
        <f t="shared" si="4342"/>
      </c>
      <c r="AAU100" s="55">
        <f t="shared" si="4568"/>
      </c>
      <c r="AAV100" s="54">
        <f t="shared" si="4569"/>
      </c>
      <c r="AAW100" s="55">
        <f t="shared" si="4568"/>
      </c>
      <c r="AAX100" s="54">
        <f t="shared" si="4569"/>
      </c>
      <c r="AAY100" s="55">
        <f t="shared" si="4568"/>
      </c>
      <c r="AAZ100" s="54">
        <f t="shared" si="4569"/>
      </c>
      <c r="ABA100" s="55">
        <f t="shared" si="4568"/>
      </c>
      <c r="ABB100" s="54">
        <f t="shared" si="4569"/>
      </c>
      <c r="ABC100" s="55">
        <f t="shared" si="4568"/>
      </c>
      <c r="ABD100" s="54">
        <f t="shared" si="4569"/>
      </c>
      <c r="ABE100" s="55">
        <f t="shared" si="4568"/>
      </c>
      <c r="ABF100" s="54">
        <f t="shared" si="4569"/>
      </c>
      <c r="ABG100" s="55">
        <f t="shared" si="4568"/>
      </c>
      <c r="ABH100" s="54">
        <f t="shared" si="4569"/>
      </c>
      <c r="ABI100" s="55">
        <f t="shared" si="4568"/>
      </c>
      <c r="ABJ100" s="54">
        <f t="shared" si="4569"/>
      </c>
      <c r="ABK100" s="55">
        <f t="shared" si="4568"/>
      </c>
      <c r="ABL100" s="54">
        <f t="shared" si="4569"/>
      </c>
      <c r="ABM100" s="55">
        <f t="shared" si="4568"/>
      </c>
      <c r="ABN100" s="54">
        <f t="shared" si="4569"/>
      </c>
      <c r="ABO100" s="55">
        <f t="shared" si="4568"/>
      </c>
      <c r="ABP100" s="54">
        <f t="shared" si="4569"/>
      </c>
      <c r="ABQ100" s="55">
        <f t="shared" si="4568"/>
      </c>
      <c r="ABR100" s="54">
        <f t="shared" si="4569"/>
      </c>
      <c r="ABS100" s="55">
        <f t="shared" si="4355"/>
      </c>
      <c r="ABT100" s="54">
        <f t="shared" si="4569"/>
      </c>
      <c r="ABU100" s="55">
        <f t="shared" si="4555"/>
      </c>
      <c r="ABV100" s="54">
        <f t="shared" si="4569"/>
      </c>
      <c r="ABW100" s="55">
        <f t="shared" si="4555"/>
      </c>
      <c r="ABX100" s="54">
        <f t="shared" si="4569"/>
      </c>
      <c r="ABY100" s="55">
        <f t="shared" si="4555"/>
      </c>
      <c r="ABZ100" s="54">
        <f t="shared" si="4569"/>
      </c>
      <c r="ACA100" s="55">
        <f t="shared" si="4555"/>
      </c>
      <c r="ACB100" s="54">
        <f t="shared" si="4569"/>
      </c>
      <c r="ACC100" s="55">
        <f t="shared" si="4555"/>
      </c>
      <c r="ACD100" s="54">
        <f t="shared" si="4569"/>
      </c>
      <c r="ACE100" s="55">
        <f t="shared" si="4555"/>
      </c>
      <c r="ACF100" s="54">
        <f t="shared" si="4569"/>
      </c>
      <c r="ACG100" s="55">
        <f t="shared" si="4555"/>
      </c>
      <c r="ACH100" s="54">
        <f t="shared" si="4569"/>
      </c>
      <c r="ACI100" s="55">
        <f t="shared" si="4555"/>
      </c>
      <c r="ACJ100" s="54">
        <f t="shared" si="4569"/>
      </c>
      <c r="ACK100" s="55">
        <f t="shared" si="4555"/>
      </c>
      <c r="ACL100" s="54">
        <f t="shared" si="4569"/>
      </c>
      <c r="ACM100" s="55">
        <f t="shared" si="4555"/>
      </c>
      <c r="ACN100" s="54">
        <f t="shared" si="4569"/>
      </c>
      <c r="ACO100" s="55">
        <f t="shared" si="4555"/>
      </c>
      <c r="ACP100" s="54">
        <f t="shared" si="4569"/>
      </c>
      <c r="ACQ100" s="55">
        <f t="shared" si="4555"/>
      </c>
      <c r="ACR100" s="54">
        <f t="shared" si="4569"/>
      </c>
      <c r="ACS100" s="55">
        <f t="shared" si="4555"/>
      </c>
      <c r="ACT100" s="54">
        <f t="shared" si="4569"/>
      </c>
      <c r="ACU100" s="55">
        <f t="shared" si="4555"/>
      </c>
      <c r="ACV100" s="54">
        <f t="shared" si="4569"/>
      </c>
      <c r="ACW100" s="55">
        <f t="shared" si="4555"/>
      </c>
      <c r="ACX100" s="54">
        <f t="shared" si="4569"/>
      </c>
      <c r="ACY100" s="55">
        <f t="shared" si="4555"/>
      </c>
      <c r="ACZ100" s="54">
        <f t="shared" si="4569"/>
      </c>
      <c r="ADA100" s="55">
        <f t="shared" si="4555"/>
      </c>
      <c r="ADB100" s="54">
        <f t="shared" si="4569"/>
      </c>
      <c r="ADC100" s="55">
        <f t="shared" si="4555"/>
      </c>
      <c r="ADD100" s="54">
        <f t="shared" si="4569"/>
      </c>
      <c r="ADE100" s="55">
        <f t="shared" si="4555"/>
      </c>
      <c r="ADF100" s="54">
        <f t="shared" si="4569"/>
      </c>
      <c r="ADG100" s="55">
        <f t="shared" si="4555"/>
      </c>
    </row>
    <row r="101" spans="1:787" ht="20.25" hidden="1" customHeight="1">
      <c r="A101" s="112">
        <v>29</v>
      </c>
      <c r="B101" s="115">
        <f>学年と名前を結合するシート!D30</f>
      </c>
      <c r="C101" s="113"/>
      <c r="D101" s="54">
        <f t="shared" si="533"/>
      </c>
      <c r="E101" s="55">
        <f t="shared" si="534"/>
      </c>
      <c r="F101" s="54">
        <f t="shared" si="4574"/>
      </c>
      <c r="G101" s="55">
        <f t="shared" si="4407"/>
      </c>
      <c r="H101" s="54">
        <f t="shared" si="4574"/>
      </c>
      <c r="I101" s="55">
        <f t="shared" si="4408"/>
      </c>
      <c r="J101" s="54">
        <f t="shared" si="4574"/>
      </c>
      <c r="K101" s="55">
        <f t="shared" si="4409"/>
      </c>
      <c r="L101" s="54">
        <f t="shared" si="4574"/>
      </c>
      <c r="M101" s="55">
        <f t="shared" si="4410"/>
      </c>
      <c r="N101" s="54">
        <f t="shared" si="4574"/>
      </c>
      <c r="O101" s="55">
        <f t="shared" si="4411"/>
      </c>
      <c r="P101" s="54">
        <f t="shared" si="4574"/>
      </c>
      <c r="Q101" s="55">
        <f t="shared" si="4412"/>
      </c>
      <c r="R101" s="54">
        <f t="shared" si="4574"/>
      </c>
      <c r="S101" s="55">
        <f t="shared" si="4413"/>
      </c>
      <c r="T101" s="54">
        <f t="shared" si="4574"/>
      </c>
      <c r="U101" s="55">
        <f t="shared" si="4414"/>
      </c>
      <c r="V101" s="54">
        <f t="shared" si="4574"/>
      </c>
      <c r="W101" s="55">
        <f t="shared" si="4415"/>
      </c>
      <c r="X101" s="54">
        <f t="shared" si="4574"/>
      </c>
      <c r="Y101" s="55">
        <f t="shared" si="4416"/>
      </c>
      <c r="Z101" s="54">
        <f t="shared" si="4574"/>
      </c>
      <c r="AA101" s="55">
        <f t="shared" si="4417"/>
      </c>
      <c r="AB101" s="54">
        <f t="shared" si="4574"/>
      </c>
      <c r="AC101" s="55">
        <f t="shared" si="4418"/>
      </c>
      <c r="AD101" s="54">
        <f t="shared" si="4574"/>
      </c>
      <c r="AE101" s="55">
        <f t="shared" si="4419"/>
      </c>
      <c r="AF101" s="54">
        <f t="shared" si="4574"/>
      </c>
      <c r="AG101" s="55">
        <f t="shared" si="4420"/>
      </c>
      <c r="AH101" s="54">
        <f t="shared" si="4574"/>
      </c>
      <c r="AI101" s="55">
        <f t="shared" si="4421"/>
      </c>
      <c r="AJ101" s="54">
        <f t="shared" si="4574"/>
      </c>
      <c r="AK101" s="55">
        <f t="shared" si="4422"/>
      </c>
      <c r="AL101" s="54">
        <f t="shared" si="4574"/>
      </c>
      <c r="AM101" s="55">
        <f t="shared" si="4423"/>
      </c>
      <c r="AN101" s="54">
        <f t="shared" si="4574"/>
      </c>
      <c r="AO101" s="55">
        <f t="shared" si="4424"/>
      </c>
      <c r="AP101" s="54">
        <f t="shared" si="4574"/>
      </c>
      <c r="AQ101" s="55">
        <f t="shared" si="4425"/>
      </c>
      <c r="AR101" s="54">
        <f t="shared" si="4574"/>
      </c>
      <c r="AS101" s="55">
        <f t="shared" si="4426"/>
      </c>
      <c r="AT101" s="54">
        <f t="shared" si="4574"/>
      </c>
      <c r="AU101" s="55">
        <f t="shared" si="4427"/>
      </c>
      <c r="AV101" s="54">
        <f t="shared" si="4574"/>
      </c>
      <c r="AW101" s="55">
        <f t="shared" si="4428"/>
      </c>
      <c r="AX101" s="54">
        <f t="shared" si="4574"/>
      </c>
      <c r="AY101" s="55">
        <f t="shared" si="4429"/>
      </c>
      <c r="AZ101" s="54">
        <f t="shared" si="4574"/>
      </c>
      <c r="BA101" s="55">
        <f t="shared" si="4430"/>
      </c>
      <c r="BB101" s="54">
        <f t="shared" si="4574"/>
      </c>
      <c r="BC101" s="55">
        <f t="shared" si="4431"/>
      </c>
      <c r="BD101" s="54">
        <f t="shared" si="4574"/>
      </c>
      <c r="BE101" s="55">
        <f t="shared" si="4432"/>
      </c>
      <c r="BF101" s="54">
        <f t="shared" si="4574"/>
      </c>
      <c r="BG101" s="55">
        <f t="shared" si="4433"/>
      </c>
      <c r="BH101" s="54">
        <f t="shared" si="4574"/>
      </c>
      <c r="BI101" s="55">
        <f t="shared" si="4434"/>
      </c>
      <c r="BJ101" s="54">
        <f t="shared" si="4574"/>
      </c>
      <c r="BK101" s="55">
        <f t="shared" si="4435"/>
      </c>
      <c r="BL101" s="54">
        <f t="shared" si="4574"/>
      </c>
      <c r="BM101" s="55">
        <f t="shared" si="4436"/>
      </c>
      <c r="BN101" s="54">
        <f t="shared" si="4574"/>
      </c>
      <c r="BO101" s="55">
        <f t="shared" si="4437"/>
      </c>
      <c r="BP101" s="54">
        <f t="shared" si="4574"/>
      </c>
      <c r="BQ101" s="55">
        <f t="shared" si="4438"/>
      </c>
      <c r="BR101" s="54">
        <f t="shared" si="4570"/>
      </c>
      <c r="BS101" s="55">
        <f t="shared" si="4439"/>
      </c>
      <c r="BT101" s="54">
        <f t="shared" si="4570"/>
      </c>
      <c r="BU101" s="55">
        <f t="shared" si="4440"/>
      </c>
      <c r="BV101" s="54">
        <f t="shared" si="4570"/>
      </c>
      <c r="BW101" s="55">
        <f t="shared" si="4441"/>
      </c>
      <c r="BX101" s="54">
        <f t="shared" si="4570"/>
      </c>
      <c r="BY101" s="55">
        <f t="shared" si="4442"/>
      </c>
      <c r="BZ101" s="54">
        <f t="shared" si="4570"/>
      </c>
      <c r="CA101" s="55">
        <f t="shared" si="4443"/>
      </c>
      <c r="CB101" s="54">
        <f t="shared" si="4570"/>
      </c>
      <c r="CC101" s="55">
        <f t="shared" si="4444"/>
      </c>
      <c r="CD101" s="54">
        <f t="shared" si="4570"/>
      </c>
      <c r="CE101" s="55">
        <f t="shared" si="4445"/>
      </c>
      <c r="CF101" s="54">
        <f t="shared" si="4570"/>
      </c>
      <c r="CG101" s="55">
        <f t="shared" si="4446"/>
      </c>
      <c r="CH101" s="54">
        <f t="shared" si="4570"/>
      </c>
      <c r="CI101" s="55">
        <f t="shared" si="4447"/>
      </c>
      <c r="CJ101" s="54">
        <f t="shared" si="4570"/>
      </c>
      <c r="CK101" s="55">
        <f t="shared" si="4448"/>
      </c>
      <c r="CL101" s="54">
        <f t="shared" si="4570"/>
      </c>
      <c r="CM101" s="55">
        <f t="shared" si="4449"/>
      </c>
      <c r="CN101" s="54">
        <f t="shared" si="4570"/>
      </c>
      <c r="CO101" s="55">
        <f t="shared" si="4450"/>
      </c>
      <c r="CP101" s="54">
        <f t="shared" si="4570"/>
      </c>
      <c r="CQ101" s="55">
        <f t="shared" si="4451"/>
      </c>
      <c r="CR101" s="54">
        <f t="shared" si="4570"/>
      </c>
      <c r="CS101" s="55">
        <f t="shared" si="4452"/>
      </c>
      <c r="CT101" s="54">
        <f t="shared" si="4570"/>
      </c>
      <c r="CU101" s="55">
        <f t="shared" si="4453"/>
      </c>
      <c r="CV101" s="54">
        <f t="shared" si="4570"/>
      </c>
      <c r="CW101" s="55">
        <f t="shared" si="4454"/>
      </c>
      <c r="CX101" s="54">
        <f t="shared" si="4570"/>
      </c>
      <c r="CY101" s="55">
        <f t="shared" si="4455"/>
      </c>
      <c r="CZ101" s="54">
        <f t="shared" si="4570"/>
      </c>
      <c r="DA101" s="55">
        <f t="shared" si="4456"/>
      </c>
      <c r="DB101" s="54">
        <f t="shared" si="4570"/>
      </c>
      <c r="DC101" s="55">
        <f t="shared" si="4457"/>
      </c>
      <c r="DD101" s="54">
        <f t="shared" si="4570"/>
      </c>
      <c r="DE101" s="55">
        <f t="shared" si="4458"/>
      </c>
      <c r="DF101" s="54">
        <f t="shared" si="4570"/>
      </c>
      <c r="DG101" s="55">
        <f t="shared" si="4459"/>
      </c>
      <c r="DH101" s="54">
        <f t="shared" si="4570"/>
      </c>
      <c r="DI101" s="55">
        <f t="shared" si="4460"/>
      </c>
      <c r="DJ101" s="54">
        <f t="shared" si="4570"/>
      </c>
      <c r="DK101" s="55">
        <f t="shared" si="4461"/>
      </c>
      <c r="DL101" s="54">
        <f t="shared" si="4570"/>
      </c>
      <c r="DM101" s="55">
        <f t="shared" si="4462"/>
      </c>
      <c r="DN101" s="54">
        <f t="shared" si="4570"/>
      </c>
      <c r="DO101" s="55">
        <f t="shared" si="4463"/>
      </c>
      <c r="DP101" s="54">
        <f t="shared" si="4570"/>
      </c>
      <c r="DQ101" s="55">
        <f t="shared" si="4464"/>
      </c>
      <c r="DR101" s="54">
        <f t="shared" si="4570"/>
      </c>
      <c r="DS101" s="55">
        <f t="shared" si="4465"/>
      </c>
      <c r="DT101" s="54">
        <f t="shared" si="4570"/>
      </c>
      <c r="DU101" s="55">
        <f t="shared" si="4466"/>
      </c>
      <c r="DV101" s="54">
        <f t="shared" si="4570"/>
      </c>
      <c r="DW101" s="55">
        <f t="shared" si="4467"/>
      </c>
      <c r="DX101" s="54">
        <f t="shared" si="4570"/>
      </c>
      <c r="DY101" s="55">
        <f t="shared" si="4468"/>
      </c>
      <c r="DZ101" s="54">
        <f t="shared" si="4570"/>
      </c>
      <c r="EA101" s="55">
        <f t="shared" si="4469"/>
      </c>
      <c r="EB101" s="54">
        <f t="shared" si="4562"/>
      </c>
      <c r="EC101" s="55">
        <f t="shared" si="4471"/>
      </c>
      <c r="ED101" s="54">
        <f t="shared" si="4562"/>
      </c>
      <c r="EE101" s="55">
        <f t="shared" si="4472"/>
      </c>
      <c r="EF101" s="54">
        <f t="shared" si="4562"/>
      </c>
      <c r="EG101" s="55">
        <f t="shared" si="4473"/>
      </c>
      <c r="EH101" s="54">
        <f t="shared" si="4562"/>
      </c>
      <c r="EI101" s="55">
        <f t="shared" si="4474"/>
      </c>
      <c r="EJ101" s="54">
        <f t="shared" si="4562"/>
      </c>
      <c r="EK101" s="55">
        <f t="shared" si="4475"/>
      </c>
      <c r="EL101" s="54">
        <f t="shared" si="4562"/>
      </c>
      <c r="EM101" s="55">
        <f t="shared" si="4476"/>
      </c>
      <c r="EN101" s="54">
        <f t="shared" si="4562"/>
      </c>
      <c r="EO101" s="55">
        <f t="shared" si="4477"/>
      </c>
      <c r="EP101" s="54">
        <f t="shared" si="4562"/>
      </c>
      <c r="EQ101" s="55">
        <f t="shared" si="4478"/>
      </c>
      <c r="ER101" s="54">
        <f t="shared" si="4562"/>
      </c>
      <c r="ES101" s="55">
        <f t="shared" si="4479"/>
      </c>
      <c r="ET101" s="54">
        <f t="shared" si="4562"/>
      </c>
      <c r="EU101" s="55">
        <f t="shared" si="4480"/>
      </c>
      <c r="EV101" s="54">
        <f t="shared" si="4562"/>
      </c>
      <c r="EW101" s="55">
        <f t="shared" si="4481"/>
      </c>
      <c r="EX101" s="54">
        <f t="shared" si="4562"/>
      </c>
      <c r="EY101" s="55">
        <f t="shared" si="4482"/>
      </c>
      <c r="EZ101" s="54">
        <f t="shared" si="4562"/>
      </c>
      <c r="FA101" s="55">
        <f t="shared" si="4483"/>
      </c>
      <c r="FB101" s="54">
        <f t="shared" si="4562"/>
      </c>
      <c r="FC101" s="55">
        <f t="shared" si="4484"/>
      </c>
      <c r="FD101" s="54">
        <f t="shared" si="4562"/>
      </c>
      <c r="FE101" s="55">
        <f t="shared" si="4485"/>
      </c>
      <c r="FF101" s="54">
        <f t="shared" si="4562"/>
      </c>
      <c r="FG101" s="55">
        <f t="shared" si="4486"/>
      </c>
      <c r="FH101" s="54">
        <f t="shared" si="4562"/>
      </c>
      <c r="FI101" s="55">
        <f t="shared" si="4487"/>
      </c>
      <c r="FJ101" s="54">
        <f t="shared" si="4562"/>
      </c>
      <c r="FK101" s="55">
        <f t="shared" si="4488"/>
      </c>
      <c r="FL101" s="54">
        <f t="shared" si="4562"/>
      </c>
      <c r="FM101" s="55">
        <f t="shared" si="4489"/>
      </c>
      <c r="FN101" s="54">
        <f t="shared" si="4562"/>
      </c>
      <c r="FO101" s="55">
        <f t="shared" si="4490"/>
      </c>
      <c r="FP101" s="54">
        <f t="shared" si="4562"/>
      </c>
      <c r="FQ101" s="55">
        <f t="shared" si="4491"/>
      </c>
      <c r="FR101" s="54">
        <f t="shared" si="4562"/>
      </c>
      <c r="FS101" s="55">
        <f t="shared" si="4492"/>
      </c>
      <c r="FT101" s="54">
        <f t="shared" si="4562"/>
      </c>
      <c r="FU101" s="55">
        <f t="shared" si="4493"/>
      </c>
      <c r="FV101" s="54">
        <f t="shared" si="4562"/>
      </c>
      <c r="FW101" s="55">
        <f t="shared" si="4494"/>
      </c>
      <c r="FX101" s="54">
        <f t="shared" si="4562"/>
      </c>
      <c r="FY101" s="55">
        <f t="shared" si="4495"/>
      </c>
      <c r="FZ101" s="54">
        <f t="shared" si="4562"/>
      </c>
      <c r="GA101" s="55">
        <f t="shared" si="4496"/>
      </c>
      <c r="GB101" s="54">
        <f t="shared" si="4562"/>
      </c>
      <c r="GC101" s="55">
        <f t="shared" si="4497"/>
      </c>
      <c r="GD101" s="54">
        <f t="shared" si="4562"/>
      </c>
      <c r="GE101" s="55">
        <f t="shared" si="4498"/>
      </c>
      <c r="GF101" s="54">
        <f t="shared" si="4562"/>
      </c>
      <c r="GG101" s="55">
        <f t="shared" si="4499"/>
      </c>
      <c r="GH101" s="54">
        <f t="shared" si="4562"/>
      </c>
      <c r="GI101" s="55">
        <f t="shared" si="4500"/>
      </c>
      <c r="GJ101" s="54">
        <f t="shared" si="4562"/>
      </c>
      <c r="GK101" s="55">
        <f t="shared" si="4501"/>
      </c>
      <c r="GL101" s="54">
        <f t="shared" si="4562"/>
      </c>
      <c r="GM101" s="55">
        <f t="shared" si="4502"/>
      </c>
      <c r="GN101" s="54">
        <f t="shared" si="4556"/>
      </c>
      <c r="GO101" s="55">
        <f t="shared" si="4504"/>
      </c>
      <c r="GP101" s="54">
        <f t="shared" si="4556"/>
      </c>
      <c r="GQ101" s="55">
        <f t="shared" si="4505"/>
      </c>
      <c r="GR101" s="54">
        <f t="shared" si="4556"/>
      </c>
      <c r="GS101" s="55">
        <f t="shared" si="4506"/>
      </c>
      <c r="GT101" s="54">
        <f t="shared" si="4556"/>
      </c>
      <c r="GU101" s="55">
        <f t="shared" si="4507"/>
      </c>
      <c r="GV101" s="54">
        <f t="shared" si="4556"/>
      </c>
      <c r="GW101" s="55">
        <f t="shared" si="4508"/>
      </c>
      <c r="GX101" s="54">
        <f t="shared" si="4556"/>
      </c>
      <c r="GY101" s="55">
        <f t="shared" si="4509"/>
      </c>
      <c r="GZ101" s="54">
        <f t="shared" si="4556"/>
      </c>
      <c r="HA101" s="55">
        <f t="shared" si="4510"/>
      </c>
      <c r="HB101" s="54">
        <f t="shared" si="4556"/>
      </c>
      <c r="HC101" s="55">
        <f t="shared" si="4511"/>
      </c>
      <c r="HD101" s="54">
        <f t="shared" si="4556"/>
      </c>
      <c r="HE101" s="55">
        <f t="shared" si="4512"/>
      </c>
      <c r="HF101" s="54">
        <f t="shared" si="4556"/>
      </c>
      <c r="HG101" s="55">
        <f t="shared" si="4513"/>
      </c>
      <c r="HH101" s="54">
        <f t="shared" si="4556"/>
      </c>
      <c r="HI101" s="55">
        <f t="shared" si="4514"/>
      </c>
      <c r="HJ101" s="54">
        <f t="shared" si="4556"/>
      </c>
      <c r="HK101" s="55">
        <f t="shared" si="4515"/>
      </c>
      <c r="HL101" s="54">
        <f t="shared" si="4556"/>
      </c>
      <c r="HM101" s="55">
        <f t="shared" si="4516"/>
      </c>
      <c r="HN101" s="54">
        <f t="shared" si="4556"/>
      </c>
      <c r="HO101" s="55">
        <f t="shared" si="4517"/>
      </c>
      <c r="HP101" s="54">
        <f t="shared" si="4556"/>
      </c>
      <c r="HQ101" s="55">
        <f t="shared" si="4518"/>
      </c>
      <c r="HR101" s="54">
        <f t="shared" si="4556"/>
      </c>
      <c r="HS101" s="55">
        <f t="shared" si="4519"/>
      </c>
      <c r="HT101" s="54">
        <f t="shared" si="4556"/>
      </c>
      <c r="HU101" s="55">
        <f t="shared" si="4520"/>
      </c>
      <c r="HV101" s="54">
        <f t="shared" si="4556"/>
      </c>
      <c r="HW101" s="55">
        <f t="shared" si="4521"/>
      </c>
      <c r="HX101" s="54">
        <f t="shared" si="4556"/>
      </c>
      <c r="HY101" s="55">
        <f t="shared" si="4522"/>
      </c>
      <c r="HZ101" s="54">
        <f t="shared" si="4556"/>
      </c>
      <c r="IA101" s="55">
        <f t="shared" si="4523"/>
      </c>
      <c r="IB101" s="54">
        <f t="shared" si="4556"/>
      </c>
      <c r="IC101" s="55">
        <f t="shared" si="4524"/>
      </c>
      <c r="ID101" s="54">
        <f t="shared" si="4556"/>
      </c>
      <c r="IE101" s="55">
        <f t="shared" si="4525"/>
      </c>
      <c r="IF101" s="54">
        <f t="shared" si="4556"/>
      </c>
      <c r="IG101" s="55">
        <f t="shared" si="4526"/>
      </c>
      <c r="IH101" s="54">
        <f t="shared" si="4556"/>
      </c>
      <c r="II101" s="55">
        <f t="shared" si="4527"/>
      </c>
      <c r="IJ101" s="54">
        <f t="shared" si="4556"/>
      </c>
      <c r="IK101" s="55">
        <f t="shared" si="4528"/>
      </c>
      <c r="IL101" s="54">
        <f t="shared" si="4556"/>
      </c>
      <c r="IM101" s="55">
        <f t="shared" si="4529"/>
      </c>
      <c r="IN101" s="54">
        <f t="shared" si="4556"/>
      </c>
      <c r="IO101" s="55">
        <f t="shared" si="4530"/>
      </c>
      <c r="IP101" s="54">
        <f t="shared" si="4556"/>
      </c>
      <c r="IQ101" s="55">
        <f t="shared" si="4531"/>
      </c>
      <c r="IR101" s="54">
        <f t="shared" si="4556"/>
      </c>
      <c r="IS101" s="55">
        <f t="shared" si="4532"/>
      </c>
      <c r="IT101" s="54">
        <f t="shared" si="4556"/>
      </c>
      <c r="IU101" s="55">
        <f t="shared" si="4533"/>
      </c>
      <c r="IV101" s="54">
        <f t="shared" si="4556"/>
      </c>
      <c r="IW101" s="55">
        <f t="shared" si="4534"/>
      </c>
      <c r="IX101" s="54">
        <f t="shared" si="4503"/>
      </c>
      <c r="IY101" s="55">
        <f t="shared" si="4535"/>
      </c>
      <c r="IZ101" s="54">
        <f t="shared" si="4536"/>
      </c>
      <c r="JA101" s="55">
        <f t="shared" si="4537"/>
      </c>
      <c r="JB101" s="54">
        <f t="shared" si="4536"/>
      </c>
      <c r="JC101" s="55">
        <f t="shared" si="4538"/>
      </c>
      <c r="JD101" s="54">
        <f t="shared" si="4536"/>
      </c>
      <c r="JE101" s="55">
        <f t="shared" si="4539"/>
      </c>
      <c r="JF101" s="54">
        <f t="shared" si="4536"/>
      </c>
      <c r="JG101" s="55">
        <f t="shared" si="4540"/>
      </c>
      <c r="JH101" s="54">
        <f t="shared" si="4536"/>
      </c>
      <c r="JI101" s="55">
        <f t="shared" si="4541"/>
      </c>
      <c r="JJ101" s="54">
        <f t="shared" si="4536"/>
      </c>
      <c r="JK101" s="55">
        <f t="shared" si="4542"/>
      </c>
      <c r="JL101" s="54">
        <f t="shared" si="4536"/>
      </c>
      <c r="JM101" s="55">
        <f t="shared" si="267"/>
      </c>
      <c r="JN101" s="54">
        <f t="shared" si="4571"/>
      </c>
      <c r="JO101" s="55">
        <f t="shared" si="4572"/>
      </c>
      <c r="JP101" s="54">
        <f t="shared" si="4571"/>
      </c>
      <c r="JQ101" s="55">
        <f t="shared" si="4572"/>
      </c>
      <c r="JR101" s="54">
        <f t="shared" si="4571"/>
      </c>
      <c r="JS101" s="55">
        <f t="shared" si="4572"/>
      </c>
      <c r="JT101" s="54">
        <f t="shared" si="4571"/>
      </c>
      <c r="JU101" s="55">
        <f t="shared" si="4572"/>
      </c>
      <c r="JV101" s="54">
        <f t="shared" si="4571"/>
      </c>
      <c r="JW101" s="55">
        <f t="shared" si="4572"/>
      </c>
      <c r="JX101" s="54">
        <f t="shared" si="4571"/>
      </c>
      <c r="JY101" s="55">
        <f t="shared" si="4572"/>
      </c>
      <c r="JZ101" s="54">
        <f t="shared" si="4571"/>
      </c>
      <c r="KA101" s="55">
        <f t="shared" si="4572"/>
      </c>
      <c r="KB101" s="54">
        <f t="shared" si="4571"/>
      </c>
      <c r="KC101" s="55">
        <f t="shared" si="4572"/>
      </c>
      <c r="KD101" s="54">
        <f t="shared" si="4571"/>
      </c>
      <c r="KE101" s="55">
        <f t="shared" si="4572"/>
      </c>
      <c r="KF101" s="54">
        <f t="shared" si="4571"/>
      </c>
      <c r="KG101" s="55">
        <f t="shared" si="4572"/>
      </c>
      <c r="KH101" s="54">
        <f t="shared" si="4571"/>
      </c>
      <c r="KI101" s="55">
        <f t="shared" si="4572"/>
      </c>
      <c r="KJ101" s="54">
        <f t="shared" si="4571"/>
      </c>
      <c r="KK101" s="55">
        <f t="shared" si="4572"/>
      </c>
      <c r="KL101" s="54">
        <f t="shared" si="4571"/>
      </c>
      <c r="KM101" s="55">
        <f t="shared" si="4572"/>
      </c>
      <c r="KN101" s="54">
        <f t="shared" si="4571"/>
      </c>
      <c r="KO101" s="55">
        <f t="shared" si="4572"/>
      </c>
      <c r="KP101" s="54">
        <f t="shared" si="4571"/>
      </c>
      <c r="KQ101" s="55">
        <f t="shared" si="4572"/>
      </c>
      <c r="KR101" s="54">
        <f t="shared" si="4571"/>
      </c>
      <c r="KS101" s="55">
        <f t="shared" si="4572"/>
      </c>
      <c r="KT101" s="54">
        <f t="shared" si="4571"/>
      </c>
      <c r="KU101" s="55">
        <f t="shared" si="4572"/>
      </c>
      <c r="KV101" s="54">
        <f t="shared" si="4571"/>
      </c>
      <c r="KW101" s="55">
        <f t="shared" si="4572"/>
      </c>
      <c r="KX101" s="54">
        <f t="shared" si="4571"/>
      </c>
      <c r="KY101" s="55">
        <f t="shared" si="4572"/>
      </c>
      <c r="KZ101" s="54">
        <f t="shared" si="4571"/>
      </c>
      <c r="LA101" s="55">
        <f t="shared" si="4572"/>
      </c>
      <c r="LB101" s="54">
        <f t="shared" si="4571"/>
      </c>
      <c r="LC101" s="55">
        <f t="shared" si="4572"/>
      </c>
      <c r="LD101" s="54">
        <f t="shared" si="4571"/>
      </c>
      <c r="LE101" s="55">
        <f t="shared" si="4572"/>
      </c>
      <c r="LF101" s="54">
        <f t="shared" si="4571"/>
      </c>
      <c r="LG101" s="55">
        <f t="shared" si="4572"/>
      </c>
      <c r="LH101" s="54">
        <f t="shared" si="4571"/>
      </c>
      <c r="LI101" s="55">
        <f t="shared" si="4572"/>
      </c>
      <c r="LJ101" s="54">
        <f t="shared" si="4571"/>
      </c>
      <c r="LK101" s="55">
        <f t="shared" si="4572"/>
      </c>
      <c r="LL101" s="54">
        <f t="shared" si="4571"/>
      </c>
      <c r="LM101" s="55">
        <f t="shared" si="4572"/>
      </c>
      <c r="LN101" s="54">
        <f t="shared" si="4571"/>
      </c>
      <c r="LO101" s="55">
        <f t="shared" si="4572"/>
      </c>
      <c r="LP101" s="54">
        <f t="shared" si="4571"/>
      </c>
      <c r="LQ101" s="55">
        <f t="shared" si="4572"/>
      </c>
      <c r="LR101" s="54">
        <f t="shared" si="4571"/>
      </c>
      <c r="LS101" s="55">
        <f t="shared" si="4572"/>
      </c>
      <c r="LT101" s="54">
        <f t="shared" si="4571"/>
      </c>
      <c r="LU101" s="55">
        <f t="shared" si="4572"/>
      </c>
      <c r="LV101" s="54">
        <f t="shared" si="4571"/>
      </c>
      <c r="LW101" s="55">
        <f t="shared" si="4572"/>
      </c>
      <c r="LX101" s="54">
        <f t="shared" si="4571"/>
      </c>
      <c r="LY101" s="55">
        <f t="shared" si="4572"/>
      </c>
      <c r="LZ101" s="54">
        <f t="shared" si="4563"/>
      </c>
      <c r="MA101" s="55">
        <f t="shared" si="4564"/>
      </c>
      <c r="MB101" s="54">
        <f t="shared" si="4563"/>
      </c>
      <c r="MC101" s="55">
        <f t="shared" si="4564"/>
      </c>
      <c r="MD101" s="54">
        <f t="shared" si="4563"/>
      </c>
      <c r="ME101" s="55">
        <f t="shared" si="4564"/>
      </c>
      <c r="MF101" s="54">
        <f t="shared" si="4563"/>
      </c>
      <c r="MG101" s="55">
        <f t="shared" si="4564"/>
      </c>
      <c r="MH101" s="54">
        <f t="shared" si="4563"/>
      </c>
      <c r="MI101" s="55">
        <f t="shared" si="4564"/>
      </c>
      <c r="MJ101" s="54">
        <f t="shared" si="4563"/>
      </c>
      <c r="MK101" s="55">
        <f t="shared" si="4564"/>
      </c>
      <c r="ML101" s="54">
        <f t="shared" si="4563"/>
      </c>
      <c r="MM101" s="55">
        <f t="shared" si="4564"/>
      </c>
      <c r="MN101" s="54">
        <f t="shared" si="4563"/>
      </c>
      <c r="MO101" s="55">
        <f t="shared" si="4564"/>
      </c>
      <c r="MP101" s="54">
        <f t="shared" si="4563"/>
      </c>
      <c r="MQ101" s="55">
        <f t="shared" si="4564"/>
      </c>
      <c r="MR101" s="54">
        <f t="shared" si="4563"/>
      </c>
      <c r="MS101" s="55">
        <f t="shared" si="4564"/>
      </c>
      <c r="MT101" s="54">
        <f t="shared" si="4563"/>
      </c>
      <c r="MU101" s="55">
        <f t="shared" si="4564"/>
      </c>
      <c r="MV101" s="54">
        <f t="shared" si="4563"/>
      </c>
      <c r="MW101" s="55">
        <f t="shared" si="4564"/>
      </c>
      <c r="MX101" s="54">
        <f t="shared" si="4563"/>
      </c>
      <c r="MY101" s="55">
        <f t="shared" si="4564"/>
      </c>
      <c r="MZ101" s="54">
        <f t="shared" si="4563"/>
      </c>
      <c r="NA101" s="55">
        <f t="shared" si="4564"/>
      </c>
      <c r="NB101" s="54">
        <f t="shared" si="4563"/>
      </c>
      <c r="NC101" s="55">
        <f t="shared" si="4564"/>
      </c>
      <c r="ND101" s="54">
        <f t="shared" si="4563"/>
      </c>
      <c r="NE101" s="55">
        <f t="shared" si="4564"/>
      </c>
      <c r="NF101" s="54">
        <f t="shared" si="4563"/>
      </c>
      <c r="NG101" s="55">
        <f t="shared" si="4564"/>
      </c>
      <c r="NH101" s="54">
        <f t="shared" si="4563"/>
      </c>
      <c r="NI101" s="55">
        <f t="shared" si="4564"/>
      </c>
      <c r="NJ101" s="54">
        <f t="shared" si="4563"/>
      </c>
      <c r="NK101" s="55">
        <f t="shared" si="4564"/>
      </c>
      <c r="NL101" s="54">
        <f t="shared" si="4563"/>
      </c>
      <c r="NM101" s="55">
        <f t="shared" si="4564"/>
      </c>
      <c r="NN101" s="54">
        <f t="shared" si="4563"/>
      </c>
      <c r="NO101" s="55">
        <f t="shared" si="4564"/>
      </c>
      <c r="NP101" s="54">
        <f t="shared" si="4563"/>
      </c>
      <c r="NQ101" s="55">
        <f t="shared" si="4564"/>
      </c>
      <c r="NR101" s="54">
        <f t="shared" si="4563"/>
      </c>
      <c r="NS101" s="55">
        <f t="shared" si="4564"/>
      </c>
      <c r="NT101" s="54">
        <f t="shared" si="4563"/>
      </c>
      <c r="NU101" s="55">
        <f t="shared" si="4564"/>
      </c>
      <c r="NV101" s="54">
        <f t="shared" si="4563"/>
      </c>
      <c r="NW101" s="55">
        <f t="shared" si="4564"/>
      </c>
      <c r="NX101" s="54">
        <f t="shared" si="4563"/>
      </c>
      <c r="NY101" s="55">
        <f t="shared" si="4564"/>
      </c>
      <c r="NZ101" s="54">
        <f t="shared" si="4563"/>
      </c>
      <c r="OA101" s="55">
        <f t="shared" si="4564"/>
      </c>
      <c r="OB101" s="54">
        <f t="shared" si="4563"/>
      </c>
      <c r="OC101" s="55">
        <f t="shared" si="4564"/>
      </c>
      <c r="OD101" s="54">
        <f t="shared" si="4563"/>
      </c>
      <c r="OE101" s="55">
        <f t="shared" si="4564"/>
      </c>
      <c r="OF101" s="54">
        <f t="shared" si="4563"/>
      </c>
      <c r="OG101" s="55">
        <f t="shared" si="4564"/>
      </c>
      <c r="OH101" s="54">
        <f t="shared" si="4563"/>
      </c>
      <c r="OI101" s="55">
        <f t="shared" si="4564"/>
      </c>
      <c r="OJ101" s="54">
        <f t="shared" si="4557"/>
      </c>
      <c r="OK101" s="55">
        <f t="shared" si="4565"/>
      </c>
      <c r="OL101" s="54">
        <f t="shared" si="4557"/>
      </c>
      <c r="OM101" s="55">
        <f t="shared" si="4565"/>
      </c>
      <c r="ON101" s="54">
        <f t="shared" si="4557"/>
      </c>
      <c r="OO101" s="55">
        <f t="shared" si="4565"/>
      </c>
      <c r="OP101" s="54">
        <f t="shared" si="4557"/>
      </c>
      <c r="OQ101" s="55">
        <f t="shared" si="4565"/>
      </c>
      <c r="OR101" s="54">
        <f t="shared" si="4557"/>
      </c>
      <c r="OS101" s="55">
        <f t="shared" si="4565"/>
      </c>
      <c r="OT101" s="54">
        <f t="shared" si="4557"/>
      </c>
      <c r="OU101" s="55">
        <f t="shared" si="4565"/>
      </c>
      <c r="OV101" s="54">
        <f t="shared" si="4557"/>
      </c>
      <c r="OW101" s="55">
        <f t="shared" si="4565"/>
      </c>
      <c r="OX101" s="54">
        <f t="shared" si="4557"/>
      </c>
      <c r="OY101" s="55">
        <f t="shared" si="4565"/>
      </c>
      <c r="OZ101" s="54">
        <f t="shared" si="4557"/>
      </c>
      <c r="PA101" s="55">
        <f t="shared" si="4565"/>
      </c>
      <c r="PB101" s="54">
        <f t="shared" si="4557"/>
      </c>
      <c r="PC101" s="55">
        <f t="shared" si="4565"/>
      </c>
      <c r="PD101" s="54">
        <f t="shared" si="4557"/>
      </c>
      <c r="PE101" s="55">
        <f t="shared" si="4565"/>
      </c>
      <c r="PF101" s="54">
        <f t="shared" si="4557"/>
      </c>
      <c r="PG101" s="55">
        <f t="shared" si="4565"/>
      </c>
      <c r="PH101" s="54">
        <f t="shared" si="4557"/>
      </c>
      <c r="PI101" s="55">
        <f t="shared" si="4565"/>
      </c>
      <c r="PJ101" s="54">
        <f t="shared" si="4557"/>
      </c>
      <c r="PK101" s="55">
        <f t="shared" si="4565"/>
      </c>
      <c r="PL101" s="54">
        <f t="shared" si="4557"/>
      </c>
      <c r="PM101" s="55">
        <f t="shared" si="4565"/>
      </c>
      <c r="PN101" s="54">
        <f t="shared" si="4557"/>
      </c>
      <c r="PO101" s="55">
        <f t="shared" si="4565"/>
      </c>
      <c r="PP101" s="54">
        <f t="shared" si="4557"/>
      </c>
      <c r="PQ101" s="55">
        <f t="shared" si="4565"/>
      </c>
      <c r="PR101" s="54">
        <f t="shared" si="4557"/>
      </c>
      <c r="PS101" s="55">
        <f t="shared" si="4565"/>
      </c>
      <c r="PT101" s="54">
        <f t="shared" si="4557"/>
      </c>
      <c r="PU101" s="55">
        <f t="shared" si="4565"/>
      </c>
      <c r="PV101" s="54">
        <f t="shared" si="4557"/>
      </c>
      <c r="PW101" s="55">
        <f t="shared" si="4565"/>
      </c>
      <c r="PX101" s="54">
        <f t="shared" si="4557"/>
      </c>
      <c r="PY101" s="55">
        <f t="shared" si="4565"/>
      </c>
      <c r="PZ101" s="54">
        <f t="shared" si="4557"/>
      </c>
      <c r="QA101" s="55">
        <f t="shared" si="4565"/>
      </c>
      <c r="QB101" s="54">
        <f t="shared" si="4557"/>
      </c>
      <c r="QC101" s="55">
        <f t="shared" si="4565"/>
      </c>
      <c r="QD101" s="54">
        <f t="shared" si="4557"/>
      </c>
      <c r="QE101" s="55">
        <f t="shared" si="4565"/>
      </c>
      <c r="QF101" s="54">
        <f t="shared" si="4557"/>
      </c>
      <c r="QG101" s="55">
        <f t="shared" si="4565"/>
      </c>
      <c r="QH101" s="54">
        <f t="shared" si="4557"/>
      </c>
      <c r="QI101" s="55">
        <f t="shared" si="4565"/>
      </c>
      <c r="QJ101" s="54">
        <f t="shared" si="4557"/>
      </c>
      <c r="QK101" s="55">
        <f t="shared" si="4565"/>
      </c>
      <c r="QL101" s="54">
        <f t="shared" si="4557"/>
      </c>
      <c r="QM101" s="55">
        <f t="shared" si="4565"/>
      </c>
      <c r="QN101" s="54">
        <f t="shared" si="4557"/>
      </c>
      <c r="QO101" s="55">
        <f t="shared" si="4565"/>
      </c>
      <c r="QP101" s="54">
        <f t="shared" si="4557"/>
      </c>
      <c r="QQ101" s="55">
        <f t="shared" si="4565"/>
      </c>
      <c r="QR101" s="54">
        <f t="shared" si="4557"/>
      </c>
      <c r="QS101" s="55">
        <f t="shared" si="4565"/>
      </c>
      <c r="QT101" s="54">
        <f t="shared" si="4557"/>
      </c>
      <c r="QU101" s="55">
        <f t="shared" si="4565"/>
      </c>
      <c r="QV101" s="54">
        <f t="shared" si="4212"/>
      </c>
      <c r="QW101" s="55">
        <f t="shared" si="4558"/>
      </c>
      <c r="QX101" s="54">
        <f t="shared" si="4212"/>
      </c>
      <c r="QY101" s="55">
        <f t="shared" si="4558"/>
      </c>
      <c r="QZ101" s="54">
        <f t="shared" si="4566"/>
      </c>
      <c r="RA101" s="55">
        <f t="shared" si="4558"/>
      </c>
      <c r="RB101" s="54">
        <f t="shared" si="4566"/>
      </c>
      <c r="RC101" s="55">
        <f t="shared" si="4558"/>
      </c>
      <c r="RD101" s="54">
        <f t="shared" si="4566"/>
      </c>
      <c r="RE101" s="55">
        <f t="shared" si="4558"/>
      </c>
      <c r="RF101" s="54">
        <f t="shared" si="4566"/>
      </c>
      <c r="RG101" s="55">
        <f t="shared" si="4558"/>
      </c>
      <c r="RH101" s="54">
        <f t="shared" si="4566"/>
      </c>
      <c r="RI101" s="55">
        <f t="shared" si="4558"/>
      </c>
      <c r="RJ101" s="54">
        <f t="shared" si="4566"/>
      </c>
      <c r="RK101" s="55">
        <f t="shared" si="4558"/>
      </c>
      <c r="RL101" s="54">
        <f t="shared" si="4566"/>
      </c>
      <c r="RM101" s="55">
        <f t="shared" si="4558"/>
      </c>
      <c r="RN101" s="54">
        <f t="shared" si="4566"/>
      </c>
      <c r="RO101" s="55">
        <f t="shared" si="4558"/>
      </c>
      <c r="RP101" s="54">
        <f t="shared" si="4566"/>
      </c>
      <c r="RQ101" s="55">
        <f t="shared" si="4558"/>
      </c>
      <c r="RR101" s="54">
        <f t="shared" si="4566"/>
      </c>
      <c r="RS101" s="55">
        <f t="shared" si="4558"/>
      </c>
      <c r="RT101" s="54">
        <f t="shared" si="4566"/>
      </c>
      <c r="RU101" s="55">
        <f t="shared" si="4558"/>
      </c>
      <c r="RV101" s="54">
        <f t="shared" si="4566"/>
      </c>
      <c r="RW101" s="55">
        <f t="shared" si="4558"/>
      </c>
      <c r="RX101" s="54">
        <f t="shared" si="4566"/>
      </c>
      <c r="RY101" s="55">
        <f t="shared" si="4558"/>
      </c>
      <c r="RZ101" s="54">
        <f t="shared" si="4566"/>
      </c>
      <c r="SA101" s="55">
        <f t="shared" si="4558"/>
      </c>
      <c r="SB101" s="54">
        <f t="shared" si="4566"/>
      </c>
      <c r="SC101" s="55">
        <f t="shared" si="4558"/>
      </c>
      <c r="SD101" s="54">
        <f t="shared" si="4566"/>
      </c>
      <c r="SE101" s="55">
        <f t="shared" si="4558"/>
      </c>
      <c r="SF101" s="54">
        <f t="shared" si="4566"/>
      </c>
      <c r="SG101" s="55">
        <f t="shared" si="4558"/>
      </c>
      <c r="SH101" s="54">
        <f t="shared" si="4566"/>
      </c>
      <c r="SI101" s="55">
        <f t="shared" si="4558"/>
      </c>
      <c r="SJ101" s="54">
        <f t="shared" si="4566"/>
      </c>
      <c r="SK101" s="55">
        <f t="shared" si="4558"/>
      </c>
      <c r="SL101" s="54">
        <f t="shared" si="4566"/>
      </c>
      <c r="SM101" s="55">
        <f t="shared" si="4558"/>
      </c>
      <c r="SN101" s="54">
        <f t="shared" si="4566"/>
      </c>
      <c r="SO101" s="55">
        <f t="shared" si="4558"/>
      </c>
      <c r="SP101" s="54">
        <f t="shared" si="4566"/>
      </c>
      <c r="SQ101" s="55">
        <f t="shared" si="4558"/>
      </c>
      <c r="SR101" s="54">
        <f t="shared" si="4566"/>
      </c>
      <c r="SS101" s="55">
        <f t="shared" si="4558"/>
      </c>
      <c r="ST101" s="54">
        <f t="shared" si="4566"/>
      </c>
      <c r="SU101" s="55">
        <f t="shared" si="4558"/>
      </c>
      <c r="SV101" s="54">
        <f t="shared" si="4566"/>
      </c>
      <c r="SW101" s="55">
        <f t="shared" si="4558"/>
      </c>
      <c r="SX101" s="54">
        <f t="shared" si="4566"/>
      </c>
      <c r="SY101" s="55">
        <f t="shared" si="4558"/>
      </c>
      <c r="SZ101" s="54">
        <f t="shared" si="4566"/>
      </c>
      <c r="TA101" s="55">
        <f t="shared" si="4558"/>
      </c>
      <c r="TB101" s="54">
        <f t="shared" si="4566"/>
      </c>
      <c r="TC101" s="55">
        <f t="shared" si="4558"/>
      </c>
      <c r="TD101" s="54">
        <f t="shared" si="4566"/>
      </c>
      <c r="TE101" s="55">
        <f t="shared" si="4558"/>
      </c>
      <c r="TF101" s="54">
        <f t="shared" si="4566"/>
      </c>
      <c r="TG101" s="55">
        <f t="shared" si="4576"/>
      </c>
      <c r="TH101" s="54">
        <f t="shared" si="4566"/>
      </c>
      <c r="TI101" s="55">
        <f t="shared" si="4576"/>
      </c>
      <c r="TJ101" s="54">
        <f t="shared" si="4566"/>
      </c>
      <c r="TK101" s="55">
        <f t="shared" si="4576"/>
      </c>
      <c r="TL101" s="54">
        <f t="shared" si="4559"/>
      </c>
      <c r="TM101" s="55">
        <f t="shared" si="4576"/>
      </c>
      <c r="TN101" s="54">
        <f t="shared" si="4559"/>
      </c>
      <c r="TO101" s="55">
        <f t="shared" si="4576"/>
      </c>
      <c r="TP101" s="54">
        <f t="shared" si="4559"/>
      </c>
      <c r="TQ101" s="55">
        <f t="shared" si="4576"/>
      </c>
      <c r="TR101" s="54">
        <f t="shared" si="4559"/>
      </c>
      <c r="TS101" s="55">
        <f t="shared" si="4576"/>
      </c>
      <c r="TT101" s="54">
        <f t="shared" si="4559"/>
      </c>
      <c r="TU101" s="55">
        <f t="shared" si="4576"/>
      </c>
      <c r="TV101" s="54">
        <f t="shared" si="4559"/>
      </c>
      <c r="TW101" s="55">
        <f t="shared" si="4576"/>
      </c>
      <c r="TX101" s="54">
        <f t="shared" si="4559"/>
      </c>
      <c r="TY101" s="55">
        <f t="shared" si="4576"/>
      </c>
      <c r="TZ101" s="54">
        <f t="shared" si="4559"/>
      </c>
      <c r="UA101" s="55">
        <f t="shared" si="4576"/>
      </c>
      <c r="UB101" s="54">
        <f t="shared" si="4559"/>
      </c>
      <c r="UC101" s="55">
        <f t="shared" si="4576"/>
      </c>
      <c r="UD101" s="54">
        <f t="shared" si="4559"/>
      </c>
      <c r="UE101" s="55">
        <f t="shared" si="4576"/>
      </c>
      <c r="UF101" s="54">
        <f t="shared" si="4559"/>
      </c>
      <c r="UG101" s="55">
        <f t="shared" si="4576"/>
      </c>
      <c r="UH101" s="54">
        <f t="shared" si="4559"/>
      </c>
      <c r="UI101" s="55">
        <f t="shared" si="4576"/>
      </c>
      <c r="UJ101" s="54">
        <f t="shared" si="4559"/>
      </c>
      <c r="UK101" s="55">
        <f t="shared" si="4576"/>
      </c>
      <c r="UL101" s="54">
        <f t="shared" si="4559"/>
      </c>
      <c r="UM101" s="55">
        <f t="shared" si="4576"/>
      </c>
      <c r="UN101" s="54">
        <f t="shared" si="4559"/>
      </c>
      <c r="UO101" s="55">
        <f t="shared" si="4576"/>
      </c>
      <c r="UP101" s="54">
        <f t="shared" si="4559"/>
      </c>
      <c r="UQ101" s="55">
        <f t="shared" si="4576"/>
      </c>
      <c r="UR101" s="54">
        <f t="shared" si="4559"/>
      </c>
      <c r="US101" s="55">
        <f t="shared" si="4576"/>
      </c>
      <c r="UT101" s="54">
        <f t="shared" si="4559"/>
      </c>
      <c r="UU101" s="55">
        <f t="shared" si="4576"/>
      </c>
      <c r="UV101" s="54">
        <f t="shared" si="4559"/>
      </c>
      <c r="UW101" s="55">
        <f t="shared" si="4576"/>
      </c>
      <c r="UX101" s="54">
        <f t="shared" si="4559"/>
      </c>
      <c r="UY101" s="55">
        <f t="shared" si="4576"/>
      </c>
      <c r="UZ101" s="54">
        <f t="shared" si="4559"/>
      </c>
      <c r="VA101" s="55">
        <f t="shared" si="4576"/>
      </c>
      <c r="VB101" s="54">
        <f t="shared" si="4559"/>
      </c>
      <c r="VC101" s="55">
        <f t="shared" si="4576"/>
      </c>
      <c r="VD101" s="54">
        <f t="shared" si="4559"/>
      </c>
      <c r="VE101" s="55">
        <f t="shared" si="4576"/>
      </c>
      <c r="VF101" s="54">
        <f t="shared" si="4559"/>
      </c>
      <c r="VG101" s="55">
        <f t="shared" si="4576"/>
      </c>
      <c r="VH101" s="54">
        <f t="shared" si="4559"/>
      </c>
      <c r="VI101" s="55">
        <f t="shared" si="4576"/>
      </c>
      <c r="VJ101" s="54">
        <f t="shared" si="4559"/>
      </c>
      <c r="VK101" s="55">
        <f t="shared" si="4576"/>
      </c>
      <c r="VL101" s="54">
        <f t="shared" si="4559"/>
      </c>
      <c r="VM101" s="55">
        <f t="shared" si="4576"/>
      </c>
      <c r="VN101" s="54">
        <f t="shared" si="4559"/>
      </c>
      <c r="VO101" s="55">
        <f t="shared" si="4576"/>
      </c>
      <c r="VP101" s="54">
        <f t="shared" si="4559"/>
      </c>
      <c r="VQ101" s="55">
        <f t="shared" si="4576"/>
      </c>
      <c r="VR101" s="54">
        <f t="shared" si="4559"/>
      </c>
      <c r="VS101" s="55">
        <f t="shared" si="4575"/>
      </c>
      <c r="VT101" s="54">
        <f t="shared" si="4277"/>
      </c>
      <c r="VU101" s="55">
        <f t="shared" si="4575"/>
      </c>
      <c r="VV101" s="54">
        <f t="shared" si="4277"/>
      </c>
      <c r="VW101" s="55">
        <f t="shared" si="4575"/>
      </c>
      <c r="VX101" s="54">
        <f t="shared" si="4567"/>
      </c>
      <c r="VY101" s="55">
        <f t="shared" si="4575"/>
      </c>
      <c r="VZ101" s="54">
        <f t="shared" si="4567"/>
      </c>
      <c r="WA101" s="55">
        <f t="shared" si="4575"/>
      </c>
      <c r="WB101" s="54">
        <f t="shared" si="4567"/>
      </c>
      <c r="WC101" s="55">
        <f t="shared" si="4575"/>
      </c>
      <c r="WD101" s="54">
        <f t="shared" si="4567"/>
      </c>
      <c r="WE101" s="55">
        <f t="shared" si="4575"/>
      </c>
      <c r="WF101" s="54">
        <f t="shared" si="4567"/>
      </c>
      <c r="WG101" s="55">
        <f t="shared" si="4575"/>
      </c>
      <c r="WH101" s="54">
        <f t="shared" si="4567"/>
      </c>
      <c r="WI101" s="55">
        <f t="shared" si="4575"/>
      </c>
      <c r="WJ101" s="54">
        <f t="shared" si="4567"/>
      </c>
      <c r="WK101" s="55">
        <f t="shared" si="4575"/>
      </c>
      <c r="WL101" s="54">
        <f t="shared" si="4567"/>
      </c>
      <c r="WM101" s="55">
        <f t="shared" si="4575"/>
      </c>
      <c r="WN101" s="54">
        <f t="shared" si="4567"/>
      </c>
      <c r="WO101" s="55">
        <f t="shared" si="4575"/>
      </c>
      <c r="WP101" s="54">
        <f t="shared" si="4567"/>
      </c>
      <c r="WQ101" s="55">
        <f t="shared" si="4575"/>
      </c>
      <c r="WR101" s="54">
        <f t="shared" si="4567"/>
      </c>
      <c r="WS101" s="55">
        <f t="shared" si="4575"/>
      </c>
      <c r="WT101" s="54">
        <f t="shared" si="4567"/>
      </c>
      <c r="WU101" s="55">
        <f t="shared" si="4575"/>
      </c>
      <c r="WV101" s="54">
        <f t="shared" si="4567"/>
      </c>
      <c r="WW101" s="55">
        <f t="shared" si="4575"/>
      </c>
      <c r="WX101" s="54">
        <f t="shared" si="4567"/>
      </c>
      <c r="WY101" s="55">
        <f t="shared" si="4575"/>
      </c>
      <c r="WZ101" s="54">
        <f t="shared" si="4567"/>
      </c>
      <c r="XA101" s="55">
        <f t="shared" si="4575"/>
      </c>
      <c r="XB101" s="54">
        <f t="shared" si="4567"/>
      </c>
      <c r="XC101" s="55">
        <f t="shared" si="4575"/>
      </c>
      <c r="XD101" s="54">
        <f t="shared" si="4567"/>
      </c>
      <c r="XE101" s="55">
        <f t="shared" si="4575"/>
      </c>
      <c r="XF101" s="54">
        <f t="shared" si="4567"/>
      </c>
      <c r="XG101" s="55">
        <f t="shared" si="4575"/>
      </c>
      <c r="XH101" s="54">
        <f t="shared" si="4567"/>
      </c>
      <c r="XI101" s="55">
        <f t="shared" si="4575"/>
      </c>
      <c r="XJ101" s="54">
        <f t="shared" si="4567"/>
      </c>
      <c r="XK101" s="55">
        <f t="shared" si="4575"/>
      </c>
      <c r="XL101" s="54">
        <f t="shared" si="4567"/>
      </c>
      <c r="XM101" s="55">
        <f t="shared" si="4575"/>
      </c>
      <c r="XN101" s="54">
        <f t="shared" si="4567"/>
      </c>
      <c r="XO101" s="55">
        <f t="shared" si="4575"/>
      </c>
      <c r="XP101" s="54">
        <f t="shared" si="4567"/>
      </c>
      <c r="XQ101" s="55">
        <f t="shared" si="4575"/>
      </c>
      <c r="XR101" s="54">
        <f t="shared" si="4567"/>
      </c>
      <c r="XS101" s="55">
        <f t="shared" si="4575"/>
      </c>
      <c r="XT101" s="54">
        <f t="shared" si="4567"/>
      </c>
      <c r="XU101" s="55">
        <f t="shared" si="4575"/>
      </c>
      <c r="XV101" s="54">
        <f t="shared" si="4567"/>
      </c>
      <c r="XW101" s="55">
        <f t="shared" si="4575"/>
      </c>
      <c r="XX101" s="54">
        <f t="shared" si="4567"/>
      </c>
      <c r="XY101" s="55">
        <f t="shared" si="4575"/>
      </c>
      <c r="XZ101" s="54">
        <f t="shared" si="4567"/>
      </c>
      <c r="YA101" s="55">
        <f t="shared" si="4575"/>
      </c>
      <c r="YB101" s="54">
        <f t="shared" si="4567"/>
      </c>
      <c r="YC101" s="55">
        <f t="shared" si="4573"/>
      </c>
      <c r="YD101" s="54">
        <f t="shared" si="4567"/>
      </c>
      <c r="YE101" s="55">
        <f t="shared" si="4573"/>
      </c>
      <c r="YF101" s="54">
        <f t="shared" si="4567"/>
      </c>
      <c r="YG101" s="55">
        <f t="shared" si="4573"/>
      </c>
      <c r="YH101" s="54">
        <f t="shared" si="4567"/>
      </c>
      <c r="YI101" s="55">
        <f t="shared" si="4573"/>
      </c>
      <c r="YJ101" s="54">
        <f t="shared" si="4560"/>
      </c>
      <c r="YK101" s="55">
        <f t="shared" si="4573"/>
      </c>
      <c r="YL101" s="54">
        <f t="shared" si="4560"/>
      </c>
      <c r="YM101" s="55">
        <f t="shared" si="4573"/>
      </c>
      <c r="YN101" s="54">
        <f t="shared" si="4560"/>
      </c>
      <c r="YO101" s="55">
        <f t="shared" si="4573"/>
      </c>
      <c r="YP101" s="54">
        <f t="shared" si="4560"/>
      </c>
      <c r="YQ101" s="55">
        <f t="shared" si="4573"/>
      </c>
      <c r="YR101" s="54">
        <f t="shared" si="4560"/>
      </c>
      <c r="YS101" s="55">
        <f t="shared" si="4573"/>
      </c>
      <c r="YT101" s="54">
        <f t="shared" si="4560"/>
      </c>
      <c r="YU101" s="55">
        <f t="shared" si="4573"/>
      </c>
      <c r="YV101" s="54">
        <f t="shared" si="4560"/>
      </c>
      <c r="YW101" s="55">
        <f t="shared" si="4573"/>
      </c>
      <c r="YX101" s="54">
        <f t="shared" si="4560"/>
      </c>
      <c r="YY101" s="55">
        <f t="shared" si="4573"/>
      </c>
      <c r="YZ101" s="54">
        <f t="shared" si="4560"/>
      </c>
      <c r="ZA101" s="55">
        <f t="shared" si="4573"/>
      </c>
      <c r="ZB101" s="54">
        <f t="shared" si="4560"/>
      </c>
      <c r="ZC101" s="55">
        <f t="shared" si="4573"/>
      </c>
      <c r="ZD101" s="54">
        <f t="shared" si="4560"/>
      </c>
      <c r="ZE101" s="55">
        <f t="shared" si="4573"/>
      </c>
      <c r="ZF101" s="54">
        <f t="shared" si="4560"/>
      </c>
      <c r="ZG101" s="55">
        <f t="shared" si="4573"/>
      </c>
      <c r="ZH101" s="54">
        <f t="shared" si="4560"/>
      </c>
      <c r="ZI101" s="55">
        <f t="shared" si="4568"/>
      </c>
      <c r="ZJ101" s="54">
        <f t="shared" si="4560"/>
      </c>
      <c r="ZK101" s="55">
        <f t="shared" si="4568"/>
      </c>
      <c r="ZL101" s="54">
        <f t="shared" si="4560"/>
      </c>
      <c r="ZM101" s="55">
        <f t="shared" si="4568"/>
      </c>
      <c r="ZN101" s="54">
        <f t="shared" si="4560"/>
      </c>
      <c r="ZO101" s="55">
        <f t="shared" si="4568"/>
      </c>
      <c r="ZP101" s="54">
        <f t="shared" si="4560"/>
      </c>
      <c r="ZQ101" s="55">
        <f t="shared" si="4568"/>
      </c>
      <c r="ZR101" s="54">
        <f t="shared" si="4560"/>
      </c>
      <c r="ZS101" s="55">
        <f t="shared" si="4568"/>
      </c>
      <c r="ZT101" s="54">
        <f t="shared" si="4560"/>
      </c>
      <c r="ZU101" s="55">
        <f t="shared" si="4568"/>
      </c>
      <c r="ZV101" s="54">
        <f t="shared" si="4560"/>
      </c>
      <c r="ZW101" s="55">
        <f t="shared" si="4568"/>
      </c>
      <c r="ZX101" s="54">
        <f t="shared" si="4560"/>
      </c>
      <c r="ZY101" s="55">
        <f t="shared" si="4568"/>
      </c>
      <c r="ZZ101" s="54">
        <f t="shared" si="4560"/>
      </c>
      <c r="AAA101" s="55">
        <f t="shared" si="4568"/>
      </c>
      <c r="AAB101" s="54">
        <f t="shared" si="4560"/>
      </c>
      <c r="AAC101" s="55">
        <f t="shared" si="4568"/>
      </c>
      <c r="AAD101" s="54">
        <f t="shared" si="4560"/>
      </c>
      <c r="AAE101" s="55">
        <f t="shared" si="4568"/>
      </c>
      <c r="AAF101" s="54">
        <f t="shared" si="4560"/>
      </c>
      <c r="AAG101" s="55">
        <f t="shared" si="4568"/>
      </c>
      <c r="AAH101" s="54">
        <f t="shared" si="4560"/>
      </c>
      <c r="AAI101" s="55">
        <f t="shared" si="4568"/>
      </c>
      <c r="AAJ101" s="54">
        <f t="shared" si="4560"/>
      </c>
      <c r="AAK101" s="55">
        <f t="shared" si="4568"/>
      </c>
      <c r="AAL101" s="54">
        <f t="shared" si="4560"/>
      </c>
      <c r="AAM101" s="55">
        <f t="shared" si="4568"/>
      </c>
      <c r="AAN101" s="54">
        <f t="shared" si="4560"/>
      </c>
      <c r="AAO101" s="55">
        <f t="shared" si="4568"/>
      </c>
      <c r="AAP101" s="54">
        <f t="shared" si="4560"/>
      </c>
      <c r="AAQ101" s="55">
        <f t="shared" si="4568"/>
      </c>
      <c r="AAR101" s="54">
        <f t="shared" si="4342"/>
      </c>
      <c r="AAS101" s="55">
        <f t="shared" si="4568"/>
      </c>
      <c r="AAT101" s="54">
        <f t="shared" si="4342"/>
      </c>
      <c r="AAU101" s="55">
        <f t="shared" si="4568"/>
      </c>
      <c r="AAV101" s="54">
        <f t="shared" si="4569"/>
      </c>
      <c r="AAW101" s="55">
        <f t="shared" si="4568"/>
      </c>
      <c r="AAX101" s="54">
        <f t="shared" si="4569"/>
      </c>
      <c r="AAY101" s="55">
        <f t="shared" si="4568"/>
      </c>
      <c r="AAZ101" s="54">
        <f t="shared" si="4569"/>
      </c>
      <c r="ABA101" s="55">
        <f t="shared" si="4568"/>
      </c>
      <c r="ABB101" s="54">
        <f t="shared" si="4569"/>
      </c>
      <c r="ABC101" s="55">
        <f t="shared" si="4568"/>
      </c>
      <c r="ABD101" s="54">
        <f t="shared" si="4569"/>
      </c>
      <c r="ABE101" s="55">
        <f t="shared" si="4568"/>
      </c>
      <c r="ABF101" s="54">
        <f t="shared" si="4569"/>
      </c>
      <c r="ABG101" s="55">
        <f t="shared" si="4568"/>
      </c>
      <c r="ABH101" s="54">
        <f t="shared" si="4569"/>
      </c>
      <c r="ABI101" s="55">
        <f t="shared" si="4568"/>
      </c>
      <c r="ABJ101" s="54">
        <f t="shared" si="4569"/>
      </c>
      <c r="ABK101" s="55">
        <f t="shared" si="4568"/>
      </c>
      <c r="ABL101" s="54">
        <f t="shared" si="4569"/>
      </c>
      <c r="ABM101" s="55">
        <f t="shared" si="4568"/>
      </c>
      <c r="ABN101" s="54">
        <f t="shared" si="4569"/>
      </c>
      <c r="ABO101" s="55">
        <f t="shared" si="4568"/>
      </c>
      <c r="ABP101" s="54">
        <f t="shared" si="4569"/>
      </c>
      <c r="ABQ101" s="55">
        <f t="shared" si="4568"/>
      </c>
      <c r="ABR101" s="54">
        <f t="shared" si="4569"/>
      </c>
      <c r="ABS101" s="55">
        <f t="shared" si="4355"/>
      </c>
      <c r="ABT101" s="54">
        <f t="shared" si="4569"/>
      </c>
      <c r="ABU101" s="55">
        <f t="shared" si="4555"/>
      </c>
      <c r="ABV101" s="54">
        <f t="shared" si="4569"/>
      </c>
      <c r="ABW101" s="55">
        <f t="shared" si="4555"/>
      </c>
      <c r="ABX101" s="54">
        <f t="shared" si="4569"/>
      </c>
      <c r="ABY101" s="55">
        <f t="shared" si="4555"/>
      </c>
      <c r="ABZ101" s="54">
        <f t="shared" si="4569"/>
      </c>
      <c r="ACA101" s="55">
        <f t="shared" si="4555"/>
      </c>
      <c r="ACB101" s="54">
        <f t="shared" si="4569"/>
      </c>
      <c r="ACC101" s="55">
        <f t="shared" si="4555"/>
      </c>
      <c r="ACD101" s="54">
        <f t="shared" si="4569"/>
      </c>
      <c r="ACE101" s="55">
        <f t="shared" si="4555"/>
      </c>
      <c r="ACF101" s="54">
        <f t="shared" si="4569"/>
      </c>
      <c r="ACG101" s="55">
        <f t="shared" si="4555"/>
      </c>
      <c r="ACH101" s="54">
        <f t="shared" si="4569"/>
      </c>
      <c r="ACI101" s="55">
        <f t="shared" si="4555"/>
      </c>
      <c r="ACJ101" s="54">
        <f t="shared" si="4569"/>
      </c>
      <c r="ACK101" s="55">
        <f t="shared" si="4555"/>
      </c>
      <c r="ACL101" s="54">
        <f t="shared" si="4569"/>
      </c>
      <c r="ACM101" s="55">
        <f t="shared" si="4555"/>
      </c>
      <c r="ACN101" s="54">
        <f t="shared" si="4569"/>
      </c>
      <c r="ACO101" s="55">
        <f t="shared" si="4555"/>
      </c>
      <c r="ACP101" s="54">
        <f t="shared" si="4569"/>
      </c>
      <c r="ACQ101" s="55">
        <f t="shared" si="4555"/>
      </c>
      <c r="ACR101" s="54">
        <f t="shared" si="4569"/>
      </c>
      <c r="ACS101" s="55">
        <f t="shared" si="4555"/>
      </c>
      <c r="ACT101" s="54">
        <f t="shared" si="4569"/>
      </c>
      <c r="ACU101" s="55">
        <f t="shared" si="4555"/>
      </c>
      <c r="ACV101" s="54">
        <f t="shared" si="4569"/>
      </c>
      <c r="ACW101" s="55">
        <f t="shared" si="4555"/>
      </c>
      <c r="ACX101" s="54">
        <f t="shared" si="4569"/>
      </c>
      <c r="ACY101" s="55">
        <f t="shared" si="4555"/>
      </c>
      <c r="ACZ101" s="54">
        <f t="shared" si="4569"/>
      </c>
      <c r="ADA101" s="55">
        <f t="shared" si="4555"/>
      </c>
      <c r="ADB101" s="54">
        <f t="shared" si="4569"/>
      </c>
      <c r="ADC101" s="55">
        <f t="shared" si="4555"/>
      </c>
      <c r="ADD101" s="54">
        <f t="shared" si="4569"/>
      </c>
      <c r="ADE101" s="55">
        <f t="shared" si="4555"/>
      </c>
      <c r="ADF101" s="54">
        <f t="shared" si="4569"/>
      </c>
      <c r="ADG101" s="55">
        <f t="shared" si="4555"/>
      </c>
    </row>
    <row r="102" spans="1:787" ht="20.25" hidden="1" customHeight="1">
      <c r="A102" s="112">
        <v>30</v>
      </c>
      <c r="B102" s="115">
        <f>学年と名前を結合するシート!D31</f>
      </c>
      <c r="C102" s="113"/>
      <c r="D102" s="54">
        <f t="shared" si="533"/>
      </c>
      <c r="E102" s="55">
        <f t="shared" si="534"/>
      </c>
      <c r="F102" s="54">
        <f t="shared" si="4574"/>
      </c>
      <c r="G102" s="55">
        <f t="shared" si="4407"/>
      </c>
      <c r="H102" s="54">
        <f t="shared" si="4574"/>
      </c>
      <c r="I102" s="55">
        <f t="shared" si="4408"/>
      </c>
      <c r="J102" s="54">
        <f t="shared" si="4574"/>
      </c>
      <c r="K102" s="55">
        <f t="shared" si="4409"/>
      </c>
      <c r="L102" s="54">
        <f t="shared" si="4574"/>
      </c>
      <c r="M102" s="55">
        <f t="shared" si="4410"/>
      </c>
      <c r="N102" s="54">
        <f t="shared" si="4574"/>
      </c>
      <c r="O102" s="55">
        <f t="shared" si="4411"/>
      </c>
      <c r="P102" s="54">
        <f t="shared" si="4574"/>
      </c>
      <c r="Q102" s="55">
        <f t="shared" si="4412"/>
      </c>
      <c r="R102" s="54">
        <f t="shared" si="4574"/>
      </c>
      <c r="S102" s="55">
        <f t="shared" si="4413"/>
      </c>
      <c r="T102" s="54">
        <f t="shared" si="4574"/>
      </c>
      <c r="U102" s="55">
        <f t="shared" si="4414"/>
      </c>
      <c r="V102" s="54">
        <f t="shared" si="4574"/>
      </c>
      <c r="W102" s="55">
        <f t="shared" si="4415"/>
      </c>
      <c r="X102" s="54">
        <f t="shared" si="4574"/>
      </c>
      <c r="Y102" s="55">
        <f t="shared" si="4416"/>
      </c>
      <c r="Z102" s="54">
        <f t="shared" si="4574"/>
      </c>
      <c r="AA102" s="55">
        <f t="shared" si="4417"/>
      </c>
      <c r="AB102" s="54">
        <f t="shared" si="4574"/>
      </c>
      <c r="AC102" s="55">
        <f t="shared" si="4418"/>
      </c>
      <c r="AD102" s="54">
        <f t="shared" si="4574"/>
      </c>
      <c r="AE102" s="55">
        <f t="shared" si="4419"/>
      </c>
      <c r="AF102" s="54">
        <f t="shared" si="4574"/>
      </c>
      <c r="AG102" s="55">
        <f t="shared" si="4420"/>
      </c>
      <c r="AH102" s="54">
        <f t="shared" si="4574"/>
      </c>
      <c r="AI102" s="55">
        <f t="shared" si="4421"/>
      </c>
      <c r="AJ102" s="54">
        <f t="shared" si="4574"/>
      </c>
      <c r="AK102" s="55">
        <f t="shared" si="4422"/>
      </c>
      <c r="AL102" s="54">
        <f t="shared" si="4574"/>
      </c>
      <c r="AM102" s="55">
        <f t="shared" si="4423"/>
      </c>
      <c r="AN102" s="54">
        <f t="shared" si="4574"/>
      </c>
      <c r="AO102" s="55">
        <f t="shared" si="4424"/>
      </c>
      <c r="AP102" s="54">
        <f t="shared" si="4574"/>
      </c>
      <c r="AQ102" s="55">
        <f t="shared" si="4425"/>
      </c>
      <c r="AR102" s="54">
        <f t="shared" si="4574"/>
      </c>
      <c r="AS102" s="55">
        <f t="shared" si="4426"/>
      </c>
      <c r="AT102" s="54">
        <f t="shared" si="4574"/>
      </c>
      <c r="AU102" s="55">
        <f t="shared" si="4427"/>
      </c>
      <c r="AV102" s="54">
        <f t="shared" si="4574"/>
      </c>
      <c r="AW102" s="55">
        <f t="shared" si="4428"/>
      </c>
      <c r="AX102" s="54">
        <f t="shared" si="4574"/>
      </c>
      <c r="AY102" s="55">
        <f t="shared" si="4429"/>
      </c>
      <c r="AZ102" s="54">
        <f t="shared" si="4574"/>
      </c>
      <c r="BA102" s="55">
        <f t="shared" si="4430"/>
      </c>
      <c r="BB102" s="54">
        <f t="shared" si="4574"/>
      </c>
      <c r="BC102" s="55">
        <f t="shared" si="4431"/>
      </c>
      <c r="BD102" s="54">
        <f t="shared" si="4574"/>
      </c>
      <c r="BE102" s="55">
        <f t="shared" si="4432"/>
      </c>
      <c r="BF102" s="54">
        <f t="shared" si="4574"/>
      </c>
      <c r="BG102" s="55">
        <f t="shared" si="4433"/>
      </c>
      <c r="BH102" s="54">
        <f t="shared" si="4574"/>
      </c>
      <c r="BI102" s="55">
        <f t="shared" si="4434"/>
      </c>
      <c r="BJ102" s="54">
        <f t="shared" si="4574"/>
      </c>
      <c r="BK102" s="55">
        <f t="shared" si="4435"/>
      </c>
      <c r="BL102" s="54">
        <f t="shared" si="4574"/>
      </c>
      <c r="BM102" s="55">
        <f t="shared" si="4436"/>
      </c>
      <c r="BN102" s="54">
        <f t="shared" si="4574"/>
      </c>
      <c r="BO102" s="55">
        <f t="shared" si="4437"/>
      </c>
      <c r="BP102" s="54">
        <f t="shared" si="4574"/>
      </c>
      <c r="BQ102" s="55">
        <f t="shared" si="4438"/>
      </c>
      <c r="BR102" s="54">
        <f t="shared" si="4570"/>
      </c>
      <c r="BS102" s="55">
        <f t="shared" si="4439"/>
      </c>
      <c r="BT102" s="54">
        <f t="shared" si="4570"/>
      </c>
      <c r="BU102" s="55">
        <f t="shared" si="4440"/>
      </c>
      <c r="BV102" s="54">
        <f t="shared" si="4570"/>
      </c>
      <c r="BW102" s="55">
        <f t="shared" si="4441"/>
      </c>
      <c r="BX102" s="54">
        <f t="shared" si="4570"/>
      </c>
      <c r="BY102" s="55">
        <f t="shared" si="4442"/>
      </c>
      <c r="BZ102" s="54">
        <f t="shared" si="4570"/>
      </c>
      <c r="CA102" s="55">
        <f t="shared" si="4443"/>
      </c>
      <c r="CB102" s="54">
        <f t="shared" si="4570"/>
      </c>
      <c r="CC102" s="55">
        <f t="shared" si="4444"/>
      </c>
      <c r="CD102" s="54">
        <f t="shared" si="4570"/>
      </c>
      <c r="CE102" s="55">
        <f t="shared" si="4445"/>
      </c>
      <c r="CF102" s="54">
        <f t="shared" si="4570"/>
      </c>
      <c r="CG102" s="55">
        <f t="shared" si="4446"/>
      </c>
      <c r="CH102" s="54">
        <f t="shared" si="4570"/>
      </c>
      <c r="CI102" s="55">
        <f t="shared" si="4447"/>
      </c>
      <c r="CJ102" s="54">
        <f t="shared" si="4570"/>
      </c>
      <c r="CK102" s="55">
        <f t="shared" si="4448"/>
      </c>
      <c r="CL102" s="54">
        <f t="shared" si="4570"/>
      </c>
      <c r="CM102" s="55">
        <f t="shared" si="4449"/>
      </c>
      <c r="CN102" s="54">
        <f t="shared" si="4570"/>
      </c>
      <c r="CO102" s="55">
        <f t="shared" si="4450"/>
      </c>
      <c r="CP102" s="54">
        <f t="shared" si="4570"/>
      </c>
      <c r="CQ102" s="55">
        <f t="shared" si="4451"/>
      </c>
      <c r="CR102" s="54">
        <f t="shared" si="4570"/>
      </c>
      <c r="CS102" s="55">
        <f t="shared" si="4452"/>
      </c>
      <c r="CT102" s="54">
        <f t="shared" si="4570"/>
      </c>
      <c r="CU102" s="55">
        <f t="shared" si="4453"/>
      </c>
      <c r="CV102" s="54">
        <f t="shared" si="4570"/>
      </c>
      <c r="CW102" s="55">
        <f t="shared" si="4454"/>
      </c>
      <c r="CX102" s="54">
        <f t="shared" si="4570"/>
      </c>
      <c r="CY102" s="55">
        <f t="shared" si="4455"/>
      </c>
      <c r="CZ102" s="54">
        <f t="shared" si="4570"/>
      </c>
      <c r="DA102" s="55">
        <f t="shared" si="4456"/>
      </c>
      <c r="DB102" s="54">
        <f t="shared" si="4570"/>
      </c>
      <c r="DC102" s="55">
        <f t="shared" si="4457"/>
      </c>
      <c r="DD102" s="54">
        <f t="shared" si="4570"/>
      </c>
      <c r="DE102" s="55">
        <f t="shared" si="4458"/>
      </c>
      <c r="DF102" s="54">
        <f t="shared" si="4570"/>
      </c>
      <c r="DG102" s="55">
        <f t="shared" si="4459"/>
      </c>
      <c r="DH102" s="54">
        <f t="shared" si="4570"/>
      </c>
      <c r="DI102" s="55">
        <f t="shared" si="4460"/>
      </c>
      <c r="DJ102" s="54">
        <f t="shared" si="4570"/>
      </c>
      <c r="DK102" s="55">
        <f t="shared" si="4461"/>
      </c>
      <c r="DL102" s="54">
        <f t="shared" si="4570"/>
      </c>
      <c r="DM102" s="55">
        <f t="shared" si="4462"/>
      </c>
      <c r="DN102" s="54">
        <f t="shared" si="4570"/>
      </c>
      <c r="DO102" s="55">
        <f t="shared" si="4463"/>
      </c>
      <c r="DP102" s="54">
        <f t="shared" si="4570"/>
      </c>
      <c r="DQ102" s="55">
        <f t="shared" si="4464"/>
      </c>
      <c r="DR102" s="54">
        <f t="shared" si="4570"/>
      </c>
      <c r="DS102" s="55">
        <f t="shared" si="4465"/>
      </c>
      <c r="DT102" s="54">
        <f t="shared" si="4570"/>
      </c>
      <c r="DU102" s="55">
        <f t="shared" si="4466"/>
      </c>
      <c r="DV102" s="54">
        <f t="shared" si="4570"/>
      </c>
      <c r="DW102" s="55">
        <f t="shared" si="4467"/>
      </c>
      <c r="DX102" s="54">
        <f t="shared" si="4570"/>
      </c>
      <c r="DY102" s="55">
        <f t="shared" si="4468"/>
      </c>
      <c r="DZ102" s="54">
        <f t="shared" si="4570"/>
      </c>
      <c r="EA102" s="55">
        <f t="shared" si="4469"/>
      </c>
      <c r="EB102" s="54">
        <f t="shared" si="4562"/>
      </c>
      <c r="EC102" s="55">
        <f t="shared" si="4471"/>
      </c>
      <c r="ED102" s="54">
        <f t="shared" si="4562"/>
      </c>
      <c r="EE102" s="55">
        <f t="shared" si="4472"/>
      </c>
      <c r="EF102" s="54">
        <f t="shared" si="4562"/>
      </c>
      <c r="EG102" s="55">
        <f t="shared" si="4473"/>
      </c>
      <c r="EH102" s="54">
        <f t="shared" si="4562"/>
      </c>
      <c r="EI102" s="55">
        <f t="shared" si="4474"/>
      </c>
      <c r="EJ102" s="54">
        <f t="shared" si="4562"/>
      </c>
      <c r="EK102" s="55">
        <f t="shared" si="4475"/>
      </c>
      <c r="EL102" s="54">
        <f t="shared" si="4562"/>
      </c>
      <c r="EM102" s="55">
        <f t="shared" si="4476"/>
      </c>
      <c r="EN102" s="54">
        <f t="shared" si="4562"/>
      </c>
      <c r="EO102" s="55">
        <f t="shared" si="4477"/>
      </c>
      <c r="EP102" s="54">
        <f t="shared" si="4562"/>
      </c>
      <c r="EQ102" s="55">
        <f t="shared" si="4478"/>
      </c>
      <c r="ER102" s="54">
        <f t="shared" si="4562"/>
      </c>
      <c r="ES102" s="55">
        <f t="shared" si="4479"/>
      </c>
      <c r="ET102" s="54">
        <f t="shared" si="4562"/>
      </c>
      <c r="EU102" s="55">
        <f t="shared" si="4480"/>
      </c>
      <c r="EV102" s="54">
        <f t="shared" si="4562"/>
      </c>
      <c r="EW102" s="55">
        <f t="shared" si="4481"/>
      </c>
      <c r="EX102" s="54">
        <f t="shared" si="4562"/>
      </c>
      <c r="EY102" s="55">
        <f t="shared" si="4482"/>
      </c>
      <c r="EZ102" s="54">
        <f t="shared" si="4562"/>
      </c>
      <c r="FA102" s="55">
        <f t="shared" si="4483"/>
      </c>
      <c r="FB102" s="54">
        <f t="shared" si="4562"/>
      </c>
      <c r="FC102" s="55">
        <f t="shared" si="4484"/>
      </c>
      <c r="FD102" s="54">
        <f t="shared" si="4562"/>
      </c>
      <c r="FE102" s="55">
        <f t="shared" si="4485"/>
      </c>
      <c r="FF102" s="54">
        <f t="shared" si="4562"/>
      </c>
      <c r="FG102" s="55">
        <f t="shared" si="4486"/>
      </c>
      <c r="FH102" s="54">
        <f t="shared" si="4562"/>
      </c>
      <c r="FI102" s="55">
        <f t="shared" si="4487"/>
      </c>
      <c r="FJ102" s="54">
        <f t="shared" si="4562"/>
      </c>
      <c r="FK102" s="55">
        <f t="shared" si="4488"/>
      </c>
      <c r="FL102" s="54">
        <f t="shared" si="4562"/>
      </c>
      <c r="FM102" s="55">
        <f t="shared" si="4489"/>
      </c>
      <c r="FN102" s="54">
        <f t="shared" si="4562"/>
      </c>
      <c r="FO102" s="55">
        <f t="shared" si="4490"/>
      </c>
      <c r="FP102" s="54">
        <f t="shared" si="4562"/>
      </c>
      <c r="FQ102" s="55">
        <f t="shared" si="4491"/>
      </c>
      <c r="FR102" s="54">
        <f t="shared" si="4562"/>
      </c>
      <c r="FS102" s="55">
        <f t="shared" si="4492"/>
      </c>
      <c r="FT102" s="54">
        <f t="shared" si="4562"/>
      </c>
      <c r="FU102" s="55">
        <f t="shared" si="4493"/>
      </c>
      <c r="FV102" s="54">
        <f t="shared" si="4562"/>
      </c>
      <c r="FW102" s="55">
        <f t="shared" si="4494"/>
      </c>
      <c r="FX102" s="54">
        <f t="shared" si="4562"/>
      </c>
      <c r="FY102" s="55">
        <f t="shared" si="4495"/>
      </c>
      <c r="FZ102" s="54">
        <f t="shared" si="4562"/>
      </c>
      <c r="GA102" s="55">
        <f t="shared" si="4496"/>
      </c>
      <c r="GB102" s="54">
        <f t="shared" si="4562"/>
      </c>
      <c r="GC102" s="55">
        <f t="shared" si="4497"/>
      </c>
      <c r="GD102" s="54">
        <f t="shared" si="4562"/>
      </c>
      <c r="GE102" s="55">
        <f t="shared" si="4498"/>
      </c>
      <c r="GF102" s="54">
        <f t="shared" si="4562"/>
      </c>
      <c r="GG102" s="55">
        <f t="shared" si="4499"/>
      </c>
      <c r="GH102" s="54">
        <f t="shared" si="4562"/>
      </c>
      <c r="GI102" s="55">
        <f t="shared" si="4500"/>
      </c>
      <c r="GJ102" s="54">
        <f t="shared" si="4562"/>
      </c>
      <c r="GK102" s="55">
        <f t="shared" si="4501"/>
      </c>
      <c r="GL102" s="54">
        <f t="shared" si="4562"/>
      </c>
      <c r="GM102" s="55">
        <f t="shared" si="4502"/>
      </c>
      <c r="GN102" s="54">
        <f t="shared" si="4556"/>
      </c>
      <c r="GO102" s="55">
        <f t="shared" si="4504"/>
      </c>
      <c r="GP102" s="54">
        <f t="shared" si="4556"/>
      </c>
      <c r="GQ102" s="55">
        <f t="shared" si="4505"/>
      </c>
      <c r="GR102" s="54">
        <f t="shared" si="4556"/>
      </c>
      <c r="GS102" s="55">
        <f t="shared" si="4506"/>
      </c>
      <c r="GT102" s="54">
        <f t="shared" si="4556"/>
      </c>
      <c r="GU102" s="55">
        <f t="shared" si="4507"/>
      </c>
      <c r="GV102" s="54">
        <f t="shared" si="4556"/>
      </c>
      <c r="GW102" s="55">
        <f t="shared" si="4508"/>
      </c>
      <c r="GX102" s="54">
        <f t="shared" si="4556"/>
      </c>
      <c r="GY102" s="55">
        <f t="shared" si="4509"/>
      </c>
      <c r="GZ102" s="54">
        <f t="shared" si="4556"/>
      </c>
      <c r="HA102" s="55">
        <f t="shared" si="4510"/>
      </c>
      <c r="HB102" s="54">
        <f t="shared" si="4556"/>
      </c>
      <c r="HC102" s="55">
        <f t="shared" si="4511"/>
      </c>
      <c r="HD102" s="54">
        <f t="shared" si="4556"/>
      </c>
      <c r="HE102" s="55">
        <f t="shared" si="4512"/>
      </c>
      <c r="HF102" s="54">
        <f t="shared" si="4556"/>
      </c>
      <c r="HG102" s="55">
        <f t="shared" si="4513"/>
      </c>
      <c r="HH102" s="54">
        <f t="shared" si="4556"/>
      </c>
      <c r="HI102" s="55">
        <f t="shared" si="4514"/>
      </c>
      <c r="HJ102" s="54">
        <f t="shared" si="4556"/>
      </c>
      <c r="HK102" s="55">
        <f t="shared" si="4515"/>
      </c>
      <c r="HL102" s="54">
        <f t="shared" si="4556"/>
      </c>
      <c r="HM102" s="55">
        <f t="shared" si="4516"/>
      </c>
      <c r="HN102" s="54">
        <f t="shared" si="4556"/>
      </c>
      <c r="HO102" s="55">
        <f t="shared" si="4517"/>
      </c>
      <c r="HP102" s="54">
        <f t="shared" si="4556"/>
      </c>
      <c r="HQ102" s="55">
        <f t="shared" si="4518"/>
      </c>
      <c r="HR102" s="54">
        <f t="shared" si="4556"/>
      </c>
      <c r="HS102" s="55">
        <f t="shared" si="4519"/>
      </c>
      <c r="HT102" s="54">
        <f t="shared" si="4556"/>
      </c>
      <c r="HU102" s="55">
        <f t="shared" si="4520"/>
      </c>
      <c r="HV102" s="54">
        <f t="shared" si="4556"/>
      </c>
      <c r="HW102" s="55">
        <f t="shared" si="4521"/>
      </c>
      <c r="HX102" s="54">
        <f t="shared" si="4556"/>
      </c>
      <c r="HY102" s="55">
        <f t="shared" si="4522"/>
      </c>
      <c r="HZ102" s="54">
        <f t="shared" si="4556"/>
      </c>
      <c r="IA102" s="55">
        <f t="shared" si="4523"/>
      </c>
      <c r="IB102" s="54">
        <f t="shared" si="4556"/>
      </c>
      <c r="IC102" s="55">
        <f t="shared" si="4524"/>
      </c>
      <c r="ID102" s="54">
        <f t="shared" si="4556"/>
      </c>
      <c r="IE102" s="55">
        <f t="shared" si="4525"/>
      </c>
      <c r="IF102" s="54">
        <f t="shared" si="4556"/>
      </c>
      <c r="IG102" s="55">
        <f t="shared" si="4526"/>
      </c>
      <c r="IH102" s="54">
        <f t="shared" si="4556"/>
      </c>
      <c r="II102" s="55">
        <f t="shared" si="4527"/>
      </c>
      <c r="IJ102" s="54">
        <f t="shared" si="4556"/>
      </c>
      <c r="IK102" s="55">
        <f t="shared" si="4528"/>
      </c>
      <c r="IL102" s="54">
        <f t="shared" si="4556"/>
      </c>
      <c r="IM102" s="55">
        <f t="shared" si="4529"/>
      </c>
      <c r="IN102" s="54">
        <f t="shared" si="4556"/>
      </c>
      <c r="IO102" s="55">
        <f t="shared" si="4530"/>
      </c>
      <c r="IP102" s="54">
        <f t="shared" si="4556"/>
      </c>
      <c r="IQ102" s="55">
        <f t="shared" si="4531"/>
      </c>
      <c r="IR102" s="54">
        <f t="shared" si="4556"/>
      </c>
      <c r="IS102" s="55">
        <f t="shared" si="4532"/>
      </c>
      <c r="IT102" s="54">
        <f t="shared" si="4556"/>
      </c>
      <c r="IU102" s="55">
        <f t="shared" si="4533"/>
      </c>
      <c r="IV102" s="54">
        <f t="shared" si="4556"/>
      </c>
      <c r="IW102" s="55">
        <f t="shared" si="4534"/>
      </c>
      <c r="IX102" s="54">
        <f t="shared" si="4503"/>
      </c>
      <c r="IY102" s="55">
        <f t="shared" si="4535"/>
      </c>
      <c r="IZ102" s="54">
        <f t="shared" si="4536"/>
      </c>
      <c r="JA102" s="55">
        <f t="shared" si="4537"/>
      </c>
      <c r="JB102" s="54">
        <f t="shared" si="4536"/>
      </c>
      <c r="JC102" s="55">
        <f t="shared" si="4538"/>
      </c>
      <c r="JD102" s="54">
        <f t="shared" si="4536"/>
      </c>
      <c r="JE102" s="55">
        <f t="shared" si="4539"/>
      </c>
      <c r="JF102" s="54">
        <f t="shared" si="4536"/>
      </c>
      <c r="JG102" s="55">
        <f t="shared" si="4540"/>
      </c>
      <c r="JH102" s="54">
        <f t="shared" si="4536"/>
      </c>
      <c r="JI102" s="55">
        <f t="shared" si="4541"/>
      </c>
      <c r="JJ102" s="54">
        <f t="shared" si="4536"/>
      </c>
      <c r="JK102" s="55">
        <f t="shared" si="4542"/>
      </c>
      <c r="JL102" s="54">
        <f t="shared" si="4536"/>
      </c>
      <c r="JM102" s="55">
        <f t="shared" si="267"/>
      </c>
      <c r="JN102" s="54">
        <f t="shared" si="4571"/>
      </c>
      <c r="JO102" s="55">
        <f t="shared" si="4572"/>
      </c>
      <c r="JP102" s="54">
        <f t="shared" si="4571"/>
      </c>
      <c r="JQ102" s="55">
        <f t="shared" si="4572"/>
      </c>
      <c r="JR102" s="54">
        <f t="shared" si="4571"/>
      </c>
      <c r="JS102" s="55">
        <f t="shared" si="4572"/>
      </c>
      <c r="JT102" s="54">
        <f t="shared" si="4571"/>
      </c>
      <c r="JU102" s="55">
        <f t="shared" si="4572"/>
      </c>
      <c r="JV102" s="54">
        <f t="shared" si="4571"/>
      </c>
      <c r="JW102" s="55">
        <f t="shared" si="4572"/>
      </c>
      <c r="JX102" s="54">
        <f t="shared" si="4571"/>
      </c>
      <c r="JY102" s="55">
        <f t="shared" si="4572"/>
      </c>
      <c r="JZ102" s="54">
        <f t="shared" si="4571"/>
      </c>
      <c r="KA102" s="55">
        <f t="shared" si="4572"/>
      </c>
      <c r="KB102" s="54">
        <f t="shared" si="4571"/>
      </c>
      <c r="KC102" s="55">
        <f t="shared" si="4572"/>
      </c>
      <c r="KD102" s="54">
        <f t="shared" si="4571"/>
      </c>
      <c r="KE102" s="55">
        <f t="shared" si="4572"/>
      </c>
      <c r="KF102" s="54">
        <f t="shared" si="4571"/>
      </c>
      <c r="KG102" s="55">
        <f t="shared" si="4572"/>
      </c>
      <c r="KH102" s="54">
        <f t="shared" si="4571"/>
      </c>
      <c r="KI102" s="55">
        <f t="shared" si="4572"/>
      </c>
      <c r="KJ102" s="54">
        <f t="shared" si="4571"/>
      </c>
      <c r="KK102" s="55">
        <f t="shared" si="4572"/>
      </c>
      <c r="KL102" s="54">
        <f t="shared" si="4571"/>
      </c>
      <c r="KM102" s="55">
        <f t="shared" si="4572"/>
      </c>
      <c r="KN102" s="54">
        <f t="shared" si="4571"/>
      </c>
      <c r="KO102" s="55">
        <f t="shared" si="4572"/>
      </c>
      <c r="KP102" s="54">
        <f t="shared" si="4571"/>
      </c>
      <c r="KQ102" s="55">
        <f t="shared" si="4572"/>
      </c>
      <c r="KR102" s="54">
        <f t="shared" si="4571"/>
      </c>
      <c r="KS102" s="55">
        <f t="shared" si="4572"/>
      </c>
      <c r="KT102" s="54">
        <f t="shared" si="4571"/>
      </c>
      <c r="KU102" s="55">
        <f t="shared" si="4572"/>
      </c>
      <c r="KV102" s="54">
        <f t="shared" si="4571"/>
      </c>
      <c r="KW102" s="55">
        <f t="shared" si="4572"/>
      </c>
      <c r="KX102" s="54">
        <f t="shared" si="4571"/>
      </c>
      <c r="KY102" s="55">
        <f t="shared" si="4572"/>
      </c>
      <c r="KZ102" s="54">
        <f t="shared" si="4571"/>
      </c>
      <c r="LA102" s="55">
        <f t="shared" si="4572"/>
      </c>
      <c r="LB102" s="54">
        <f t="shared" si="4571"/>
      </c>
      <c r="LC102" s="55">
        <f t="shared" si="4572"/>
      </c>
      <c r="LD102" s="54">
        <f t="shared" si="4571"/>
      </c>
      <c r="LE102" s="55">
        <f t="shared" si="4572"/>
      </c>
      <c r="LF102" s="54">
        <f t="shared" si="4571"/>
      </c>
      <c r="LG102" s="55">
        <f t="shared" si="4572"/>
      </c>
      <c r="LH102" s="54">
        <f t="shared" si="4571"/>
      </c>
      <c r="LI102" s="55">
        <f t="shared" si="4572"/>
      </c>
      <c r="LJ102" s="54">
        <f t="shared" si="4571"/>
      </c>
      <c r="LK102" s="55">
        <f t="shared" si="4572"/>
      </c>
      <c r="LL102" s="54">
        <f t="shared" si="4571"/>
      </c>
      <c r="LM102" s="55">
        <f t="shared" si="4572"/>
      </c>
      <c r="LN102" s="54">
        <f t="shared" si="4571"/>
      </c>
      <c r="LO102" s="55">
        <f t="shared" si="4572"/>
      </c>
      <c r="LP102" s="54">
        <f t="shared" si="4571"/>
      </c>
      <c r="LQ102" s="55">
        <f t="shared" si="4572"/>
      </c>
      <c r="LR102" s="54">
        <f t="shared" si="4571"/>
      </c>
      <c r="LS102" s="55">
        <f t="shared" si="4572"/>
      </c>
      <c r="LT102" s="54">
        <f t="shared" si="4571"/>
      </c>
      <c r="LU102" s="55">
        <f t="shared" si="4572"/>
      </c>
      <c r="LV102" s="54">
        <f t="shared" si="4571"/>
      </c>
      <c r="LW102" s="55">
        <f t="shared" si="4572"/>
      </c>
      <c r="LX102" s="54">
        <f t="shared" si="4571"/>
      </c>
      <c r="LY102" s="55">
        <f t="shared" si="4572"/>
      </c>
      <c r="LZ102" s="54">
        <f t="shared" si="4563"/>
      </c>
      <c r="MA102" s="55">
        <f t="shared" si="4564"/>
      </c>
      <c r="MB102" s="54">
        <f t="shared" si="4563"/>
      </c>
      <c r="MC102" s="55">
        <f t="shared" si="4564"/>
      </c>
      <c r="MD102" s="54">
        <f t="shared" si="4563"/>
      </c>
      <c r="ME102" s="55">
        <f t="shared" si="4564"/>
      </c>
      <c r="MF102" s="54">
        <f t="shared" si="4563"/>
      </c>
      <c r="MG102" s="55">
        <f t="shared" si="4564"/>
      </c>
      <c r="MH102" s="54">
        <f t="shared" si="4563"/>
      </c>
      <c r="MI102" s="55">
        <f t="shared" si="4564"/>
      </c>
      <c r="MJ102" s="54">
        <f t="shared" si="4563"/>
      </c>
      <c r="MK102" s="55">
        <f t="shared" si="4564"/>
      </c>
      <c r="ML102" s="54">
        <f t="shared" si="4563"/>
      </c>
      <c r="MM102" s="55">
        <f t="shared" si="4564"/>
      </c>
      <c r="MN102" s="54">
        <f t="shared" si="4563"/>
      </c>
      <c r="MO102" s="55">
        <f t="shared" si="4564"/>
      </c>
      <c r="MP102" s="54">
        <f t="shared" si="4563"/>
      </c>
      <c r="MQ102" s="55">
        <f t="shared" si="4564"/>
      </c>
      <c r="MR102" s="54">
        <f t="shared" si="4563"/>
      </c>
      <c r="MS102" s="55">
        <f t="shared" si="4564"/>
      </c>
      <c r="MT102" s="54">
        <f t="shared" si="4563"/>
      </c>
      <c r="MU102" s="55">
        <f t="shared" si="4564"/>
      </c>
      <c r="MV102" s="54">
        <f t="shared" si="4563"/>
      </c>
      <c r="MW102" s="55">
        <f t="shared" si="4564"/>
      </c>
      <c r="MX102" s="54">
        <f t="shared" si="4563"/>
      </c>
      <c r="MY102" s="55">
        <f t="shared" si="4564"/>
      </c>
      <c r="MZ102" s="54">
        <f t="shared" si="4563"/>
      </c>
      <c r="NA102" s="55">
        <f t="shared" si="4564"/>
      </c>
      <c r="NB102" s="54">
        <f t="shared" si="4563"/>
      </c>
      <c r="NC102" s="55">
        <f t="shared" si="4564"/>
      </c>
      <c r="ND102" s="54">
        <f t="shared" si="4563"/>
      </c>
      <c r="NE102" s="55">
        <f t="shared" si="4564"/>
      </c>
      <c r="NF102" s="54">
        <f t="shared" si="4563"/>
      </c>
      <c r="NG102" s="55">
        <f t="shared" si="4564"/>
      </c>
      <c r="NH102" s="54">
        <f t="shared" si="4563"/>
      </c>
      <c r="NI102" s="55">
        <f t="shared" si="4564"/>
      </c>
      <c r="NJ102" s="54">
        <f t="shared" si="4563"/>
      </c>
      <c r="NK102" s="55">
        <f t="shared" si="4564"/>
      </c>
      <c r="NL102" s="54">
        <f t="shared" si="4563"/>
      </c>
      <c r="NM102" s="55">
        <f t="shared" si="4564"/>
      </c>
      <c r="NN102" s="54">
        <f t="shared" si="4563"/>
      </c>
      <c r="NO102" s="55">
        <f t="shared" si="4564"/>
      </c>
      <c r="NP102" s="54">
        <f t="shared" si="4563"/>
      </c>
      <c r="NQ102" s="55">
        <f t="shared" si="4564"/>
      </c>
      <c r="NR102" s="54">
        <f t="shared" si="4563"/>
      </c>
      <c r="NS102" s="55">
        <f t="shared" si="4564"/>
      </c>
      <c r="NT102" s="54">
        <f t="shared" si="4563"/>
      </c>
      <c r="NU102" s="55">
        <f t="shared" si="4564"/>
      </c>
      <c r="NV102" s="54">
        <f t="shared" si="4563"/>
      </c>
      <c r="NW102" s="55">
        <f t="shared" si="4564"/>
      </c>
      <c r="NX102" s="54">
        <f t="shared" si="4563"/>
      </c>
      <c r="NY102" s="55">
        <f t="shared" si="4564"/>
      </c>
      <c r="NZ102" s="54">
        <f t="shared" si="4563"/>
      </c>
      <c r="OA102" s="55">
        <f t="shared" si="4564"/>
      </c>
      <c r="OB102" s="54">
        <f t="shared" si="4563"/>
      </c>
      <c r="OC102" s="55">
        <f t="shared" si="4564"/>
      </c>
      <c r="OD102" s="54">
        <f t="shared" si="4563"/>
      </c>
      <c r="OE102" s="55">
        <f t="shared" si="4564"/>
      </c>
      <c r="OF102" s="54">
        <f t="shared" si="4563"/>
      </c>
      <c r="OG102" s="55">
        <f t="shared" si="4564"/>
      </c>
      <c r="OH102" s="54">
        <f t="shared" si="4563"/>
      </c>
      <c r="OI102" s="55">
        <f t="shared" si="4564"/>
      </c>
      <c r="OJ102" s="54">
        <f t="shared" si="4557"/>
      </c>
      <c r="OK102" s="55">
        <f t="shared" si="4565"/>
      </c>
      <c r="OL102" s="54">
        <f t="shared" si="4557"/>
      </c>
      <c r="OM102" s="55">
        <f t="shared" si="4565"/>
      </c>
      <c r="ON102" s="54">
        <f t="shared" si="4557"/>
      </c>
      <c r="OO102" s="55">
        <f t="shared" si="4565"/>
      </c>
      <c r="OP102" s="54">
        <f t="shared" si="4557"/>
      </c>
      <c r="OQ102" s="55">
        <f t="shared" si="4565"/>
      </c>
      <c r="OR102" s="54">
        <f t="shared" si="4557"/>
      </c>
      <c r="OS102" s="55">
        <f t="shared" si="4565"/>
      </c>
      <c r="OT102" s="54">
        <f t="shared" si="4557"/>
      </c>
      <c r="OU102" s="55">
        <f t="shared" si="4565"/>
      </c>
      <c r="OV102" s="54">
        <f t="shared" si="4557"/>
      </c>
      <c r="OW102" s="55">
        <f t="shared" si="4565"/>
      </c>
      <c r="OX102" s="54">
        <f t="shared" si="4557"/>
      </c>
      <c r="OY102" s="55">
        <f t="shared" si="4565"/>
      </c>
      <c r="OZ102" s="54">
        <f t="shared" si="4557"/>
      </c>
      <c r="PA102" s="55">
        <f t="shared" si="4565"/>
      </c>
      <c r="PB102" s="54">
        <f t="shared" si="4557"/>
      </c>
      <c r="PC102" s="55">
        <f t="shared" si="4565"/>
      </c>
      <c r="PD102" s="54">
        <f t="shared" si="4557"/>
      </c>
      <c r="PE102" s="55">
        <f t="shared" si="4565"/>
      </c>
      <c r="PF102" s="54">
        <f t="shared" si="4557"/>
      </c>
      <c r="PG102" s="55">
        <f t="shared" si="4565"/>
      </c>
      <c r="PH102" s="54">
        <f t="shared" si="4557"/>
      </c>
      <c r="PI102" s="55">
        <f t="shared" si="4565"/>
      </c>
      <c r="PJ102" s="54">
        <f t="shared" si="4557"/>
      </c>
      <c r="PK102" s="55">
        <f t="shared" si="4565"/>
      </c>
      <c r="PL102" s="54">
        <f t="shared" si="4557"/>
      </c>
      <c r="PM102" s="55">
        <f t="shared" si="4565"/>
      </c>
      <c r="PN102" s="54">
        <f t="shared" si="4557"/>
      </c>
      <c r="PO102" s="55">
        <f t="shared" si="4565"/>
      </c>
      <c r="PP102" s="54">
        <f t="shared" si="4557"/>
      </c>
      <c r="PQ102" s="55">
        <f t="shared" si="4565"/>
      </c>
      <c r="PR102" s="54">
        <f t="shared" si="4557"/>
      </c>
      <c r="PS102" s="55">
        <f t="shared" si="4565"/>
      </c>
      <c r="PT102" s="54">
        <f t="shared" si="4557"/>
      </c>
      <c r="PU102" s="55">
        <f t="shared" si="4565"/>
      </c>
      <c r="PV102" s="54">
        <f t="shared" si="4557"/>
      </c>
      <c r="PW102" s="55">
        <f t="shared" si="4565"/>
      </c>
      <c r="PX102" s="54">
        <f t="shared" si="4557"/>
      </c>
      <c r="PY102" s="55">
        <f t="shared" si="4565"/>
      </c>
      <c r="PZ102" s="54">
        <f t="shared" si="4557"/>
      </c>
      <c r="QA102" s="55">
        <f t="shared" si="4565"/>
      </c>
      <c r="QB102" s="54">
        <f t="shared" si="4557"/>
      </c>
      <c r="QC102" s="55">
        <f t="shared" si="4565"/>
      </c>
      <c r="QD102" s="54">
        <f t="shared" si="4557"/>
      </c>
      <c r="QE102" s="55">
        <f t="shared" si="4565"/>
      </c>
      <c r="QF102" s="54">
        <f t="shared" si="4557"/>
      </c>
      <c r="QG102" s="55">
        <f t="shared" si="4565"/>
      </c>
      <c r="QH102" s="54">
        <f t="shared" si="4557"/>
      </c>
      <c r="QI102" s="55">
        <f t="shared" si="4565"/>
      </c>
      <c r="QJ102" s="54">
        <f t="shared" si="4557"/>
      </c>
      <c r="QK102" s="55">
        <f t="shared" si="4565"/>
      </c>
      <c r="QL102" s="54">
        <f t="shared" si="4557"/>
      </c>
      <c r="QM102" s="55">
        <f t="shared" si="4565"/>
      </c>
      <c r="QN102" s="54">
        <f t="shared" si="4557"/>
      </c>
      <c r="QO102" s="55">
        <f t="shared" si="4565"/>
      </c>
      <c r="QP102" s="54">
        <f t="shared" si="4557"/>
      </c>
      <c r="QQ102" s="55">
        <f t="shared" si="4565"/>
      </c>
      <c r="QR102" s="54">
        <f t="shared" si="4557"/>
      </c>
      <c r="QS102" s="55">
        <f t="shared" si="4565"/>
      </c>
      <c r="QT102" s="54">
        <f t="shared" si="4557"/>
      </c>
      <c r="QU102" s="55">
        <f t="shared" si="4565"/>
      </c>
      <c r="QV102" s="54">
        <f t="shared" si="4212"/>
      </c>
      <c r="QW102" s="55">
        <f t="shared" si="4558"/>
      </c>
      <c r="QX102" s="54">
        <f t="shared" si="4212"/>
      </c>
      <c r="QY102" s="55">
        <f t="shared" si="4558"/>
      </c>
      <c r="QZ102" s="54">
        <f t="shared" si="4566"/>
      </c>
      <c r="RA102" s="55">
        <f t="shared" si="4558"/>
      </c>
      <c r="RB102" s="54">
        <f t="shared" si="4566"/>
      </c>
      <c r="RC102" s="55">
        <f t="shared" si="4558"/>
      </c>
      <c r="RD102" s="54">
        <f t="shared" si="4566"/>
      </c>
      <c r="RE102" s="55">
        <f t="shared" si="4558"/>
      </c>
      <c r="RF102" s="54">
        <f t="shared" si="4566"/>
      </c>
      <c r="RG102" s="55">
        <f t="shared" si="4558"/>
      </c>
      <c r="RH102" s="54">
        <f t="shared" si="4566"/>
      </c>
      <c r="RI102" s="55">
        <f t="shared" si="4558"/>
      </c>
      <c r="RJ102" s="54">
        <f t="shared" si="4566"/>
      </c>
      <c r="RK102" s="55">
        <f t="shared" si="4558"/>
      </c>
      <c r="RL102" s="54">
        <f t="shared" si="4566"/>
      </c>
      <c r="RM102" s="55">
        <f t="shared" si="4558"/>
      </c>
      <c r="RN102" s="54">
        <f t="shared" si="4566"/>
      </c>
      <c r="RO102" s="55">
        <f t="shared" si="4558"/>
      </c>
      <c r="RP102" s="54">
        <f t="shared" si="4566"/>
      </c>
      <c r="RQ102" s="55">
        <f t="shared" si="4558"/>
      </c>
      <c r="RR102" s="54">
        <f t="shared" si="4566"/>
      </c>
      <c r="RS102" s="55">
        <f t="shared" si="4558"/>
      </c>
      <c r="RT102" s="54">
        <f t="shared" si="4566"/>
      </c>
      <c r="RU102" s="55">
        <f t="shared" si="4558"/>
      </c>
      <c r="RV102" s="54">
        <f t="shared" si="4566"/>
      </c>
      <c r="RW102" s="55">
        <f t="shared" si="4558"/>
      </c>
      <c r="RX102" s="54">
        <f t="shared" si="4566"/>
      </c>
      <c r="RY102" s="55">
        <f t="shared" si="4558"/>
      </c>
      <c r="RZ102" s="54">
        <f t="shared" si="4566"/>
      </c>
      <c r="SA102" s="55">
        <f t="shared" si="4558"/>
      </c>
      <c r="SB102" s="54">
        <f t="shared" si="4566"/>
      </c>
      <c r="SC102" s="55">
        <f t="shared" si="4558"/>
      </c>
      <c r="SD102" s="54">
        <f t="shared" si="4566"/>
      </c>
      <c r="SE102" s="55">
        <f t="shared" si="4558"/>
      </c>
      <c r="SF102" s="54">
        <f t="shared" si="4566"/>
      </c>
      <c r="SG102" s="55">
        <f t="shared" si="4558"/>
      </c>
      <c r="SH102" s="54">
        <f t="shared" si="4566"/>
      </c>
      <c r="SI102" s="55">
        <f t="shared" si="4558"/>
      </c>
      <c r="SJ102" s="54">
        <f t="shared" si="4566"/>
      </c>
      <c r="SK102" s="55">
        <f t="shared" si="4558"/>
      </c>
      <c r="SL102" s="54">
        <f t="shared" si="4566"/>
      </c>
      <c r="SM102" s="55">
        <f t="shared" si="4558"/>
      </c>
      <c r="SN102" s="54">
        <f t="shared" si="4566"/>
      </c>
      <c r="SO102" s="55">
        <f t="shared" si="4558"/>
      </c>
      <c r="SP102" s="54">
        <f t="shared" si="4566"/>
      </c>
      <c r="SQ102" s="55">
        <f t="shared" si="4558"/>
      </c>
      <c r="SR102" s="54">
        <f t="shared" si="4566"/>
      </c>
      <c r="SS102" s="55">
        <f t="shared" si="4558"/>
      </c>
      <c r="ST102" s="54">
        <f t="shared" si="4566"/>
      </c>
      <c r="SU102" s="55">
        <f t="shared" si="4558"/>
      </c>
      <c r="SV102" s="54">
        <f t="shared" si="4566"/>
      </c>
      <c r="SW102" s="55">
        <f t="shared" si="4558"/>
      </c>
      <c r="SX102" s="54">
        <f t="shared" si="4566"/>
      </c>
      <c r="SY102" s="55">
        <f t="shared" si="4558"/>
      </c>
      <c r="SZ102" s="54">
        <f t="shared" si="4566"/>
      </c>
      <c r="TA102" s="55">
        <f t="shared" si="4558"/>
      </c>
      <c r="TB102" s="54">
        <f t="shared" si="4566"/>
      </c>
      <c r="TC102" s="55">
        <f t="shared" si="4558"/>
      </c>
      <c r="TD102" s="54">
        <f t="shared" si="4566"/>
      </c>
      <c r="TE102" s="55">
        <f t="shared" si="4558"/>
      </c>
      <c r="TF102" s="54">
        <f t="shared" si="4566"/>
      </c>
      <c r="TG102" s="55">
        <f t="shared" si="4576"/>
      </c>
      <c r="TH102" s="54">
        <f t="shared" si="4566"/>
      </c>
      <c r="TI102" s="55">
        <f t="shared" si="4576"/>
      </c>
      <c r="TJ102" s="54">
        <f t="shared" si="4566"/>
      </c>
      <c r="TK102" s="55">
        <f t="shared" si="4576"/>
      </c>
      <c r="TL102" s="54">
        <f t="shared" si="4559"/>
      </c>
      <c r="TM102" s="55">
        <f t="shared" si="4576"/>
      </c>
      <c r="TN102" s="54">
        <f t="shared" si="4559"/>
      </c>
      <c r="TO102" s="55">
        <f t="shared" si="4576"/>
      </c>
      <c r="TP102" s="54">
        <f t="shared" si="4559"/>
      </c>
      <c r="TQ102" s="55">
        <f t="shared" si="4576"/>
      </c>
      <c r="TR102" s="54">
        <f t="shared" si="4559"/>
      </c>
      <c r="TS102" s="55">
        <f t="shared" si="4576"/>
      </c>
      <c r="TT102" s="54">
        <f t="shared" si="4559"/>
      </c>
      <c r="TU102" s="55">
        <f t="shared" si="4576"/>
      </c>
      <c r="TV102" s="54">
        <f t="shared" si="4559"/>
      </c>
      <c r="TW102" s="55">
        <f t="shared" si="4576"/>
      </c>
      <c r="TX102" s="54">
        <f t="shared" si="4559"/>
      </c>
      <c r="TY102" s="55">
        <f t="shared" si="4576"/>
      </c>
      <c r="TZ102" s="54">
        <f t="shared" si="4559"/>
      </c>
      <c r="UA102" s="55">
        <f t="shared" si="4576"/>
      </c>
      <c r="UB102" s="54">
        <f t="shared" si="4559"/>
      </c>
      <c r="UC102" s="55">
        <f t="shared" si="4576"/>
      </c>
      <c r="UD102" s="54">
        <f t="shared" si="4559"/>
      </c>
      <c r="UE102" s="55">
        <f t="shared" si="4576"/>
      </c>
      <c r="UF102" s="54">
        <f t="shared" si="4559"/>
      </c>
      <c r="UG102" s="55">
        <f t="shared" si="4576"/>
      </c>
      <c r="UH102" s="54">
        <f t="shared" si="4559"/>
      </c>
      <c r="UI102" s="55">
        <f t="shared" si="4576"/>
      </c>
      <c r="UJ102" s="54">
        <f t="shared" si="4559"/>
      </c>
      <c r="UK102" s="55">
        <f t="shared" si="4576"/>
      </c>
      <c r="UL102" s="54">
        <f t="shared" si="4559"/>
      </c>
      <c r="UM102" s="55">
        <f t="shared" si="4576"/>
      </c>
      <c r="UN102" s="54">
        <f t="shared" si="4559"/>
      </c>
      <c r="UO102" s="55">
        <f t="shared" si="4576"/>
      </c>
      <c r="UP102" s="54">
        <f t="shared" si="4559"/>
      </c>
      <c r="UQ102" s="55">
        <f t="shared" si="4576"/>
      </c>
      <c r="UR102" s="54">
        <f t="shared" si="4559"/>
      </c>
      <c r="US102" s="55">
        <f t="shared" si="4576"/>
      </c>
      <c r="UT102" s="54">
        <f t="shared" si="4559"/>
      </c>
      <c r="UU102" s="55">
        <f t="shared" si="4576"/>
      </c>
      <c r="UV102" s="54">
        <f t="shared" si="4559"/>
      </c>
      <c r="UW102" s="55">
        <f t="shared" si="4576"/>
      </c>
      <c r="UX102" s="54">
        <f t="shared" si="4559"/>
      </c>
      <c r="UY102" s="55">
        <f t="shared" si="4576"/>
      </c>
      <c r="UZ102" s="54">
        <f t="shared" si="4559"/>
      </c>
      <c r="VA102" s="55">
        <f t="shared" si="4576"/>
      </c>
      <c r="VB102" s="54">
        <f t="shared" si="4559"/>
      </c>
      <c r="VC102" s="55">
        <f t="shared" si="4576"/>
      </c>
      <c r="VD102" s="54">
        <f t="shared" si="4559"/>
      </c>
      <c r="VE102" s="55">
        <f t="shared" si="4576"/>
      </c>
      <c r="VF102" s="54">
        <f t="shared" si="4559"/>
      </c>
      <c r="VG102" s="55">
        <f t="shared" si="4576"/>
      </c>
      <c r="VH102" s="54">
        <f t="shared" si="4559"/>
      </c>
      <c r="VI102" s="55">
        <f t="shared" si="4576"/>
      </c>
      <c r="VJ102" s="54">
        <f t="shared" si="4559"/>
      </c>
      <c r="VK102" s="55">
        <f t="shared" si="4576"/>
      </c>
      <c r="VL102" s="54">
        <f t="shared" si="4559"/>
      </c>
      <c r="VM102" s="55">
        <f t="shared" si="4576"/>
      </c>
      <c r="VN102" s="54">
        <f t="shared" si="4559"/>
      </c>
      <c r="VO102" s="55">
        <f t="shared" si="4576"/>
      </c>
      <c r="VP102" s="54">
        <f t="shared" si="4559"/>
      </c>
      <c r="VQ102" s="55">
        <f t="shared" si="4576"/>
      </c>
      <c r="VR102" s="54">
        <f t="shared" si="4559"/>
      </c>
      <c r="VS102" s="55">
        <f t="shared" si="4575"/>
      </c>
      <c r="VT102" s="54">
        <f t="shared" si="4277"/>
      </c>
      <c r="VU102" s="55">
        <f t="shared" si="4575"/>
      </c>
      <c r="VV102" s="54">
        <f t="shared" si="4277"/>
      </c>
      <c r="VW102" s="55">
        <f t="shared" si="4575"/>
      </c>
      <c r="VX102" s="54">
        <f t="shared" si="4567"/>
      </c>
      <c r="VY102" s="55">
        <f t="shared" si="4575"/>
      </c>
      <c r="VZ102" s="54">
        <f t="shared" si="4567"/>
      </c>
      <c r="WA102" s="55">
        <f t="shared" si="4575"/>
      </c>
      <c r="WB102" s="54">
        <f t="shared" si="4567"/>
      </c>
      <c r="WC102" s="55">
        <f t="shared" si="4575"/>
      </c>
      <c r="WD102" s="54">
        <f t="shared" si="4567"/>
      </c>
      <c r="WE102" s="55">
        <f t="shared" si="4575"/>
      </c>
      <c r="WF102" s="54">
        <f t="shared" si="4567"/>
      </c>
      <c r="WG102" s="55">
        <f t="shared" si="4575"/>
      </c>
      <c r="WH102" s="54">
        <f t="shared" si="4567"/>
      </c>
      <c r="WI102" s="55">
        <f t="shared" si="4575"/>
      </c>
      <c r="WJ102" s="54">
        <f t="shared" si="4567"/>
      </c>
      <c r="WK102" s="55">
        <f t="shared" si="4575"/>
      </c>
      <c r="WL102" s="54">
        <f t="shared" si="4567"/>
      </c>
      <c r="WM102" s="55">
        <f t="shared" si="4575"/>
      </c>
      <c r="WN102" s="54">
        <f t="shared" si="4567"/>
      </c>
      <c r="WO102" s="55">
        <f t="shared" si="4575"/>
      </c>
      <c r="WP102" s="54">
        <f t="shared" si="4567"/>
      </c>
      <c r="WQ102" s="55">
        <f t="shared" si="4575"/>
      </c>
      <c r="WR102" s="54">
        <f t="shared" si="4567"/>
      </c>
      <c r="WS102" s="55">
        <f t="shared" si="4575"/>
      </c>
      <c r="WT102" s="54">
        <f t="shared" si="4567"/>
      </c>
      <c r="WU102" s="55">
        <f t="shared" si="4575"/>
      </c>
      <c r="WV102" s="54">
        <f t="shared" si="4567"/>
      </c>
      <c r="WW102" s="55">
        <f t="shared" si="4575"/>
      </c>
      <c r="WX102" s="54">
        <f t="shared" si="4567"/>
      </c>
      <c r="WY102" s="55">
        <f t="shared" si="4575"/>
      </c>
      <c r="WZ102" s="54">
        <f t="shared" si="4567"/>
      </c>
      <c r="XA102" s="55">
        <f t="shared" si="4575"/>
      </c>
      <c r="XB102" s="54">
        <f t="shared" si="4567"/>
      </c>
      <c r="XC102" s="55">
        <f t="shared" si="4575"/>
      </c>
      <c r="XD102" s="54">
        <f t="shared" si="4567"/>
      </c>
      <c r="XE102" s="55">
        <f t="shared" si="4575"/>
      </c>
      <c r="XF102" s="54">
        <f t="shared" si="4567"/>
      </c>
      <c r="XG102" s="55">
        <f t="shared" si="4575"/>
      </c>
      <c r="XH102" s="54">
        <f t="shared" si="4567"/>
      </c>
      <c r="XI102" s="55">
        <f t="shared" si="4575"/>
      </c>
      <c r="XJ102" s="54">
        <f t="shared" si="4567"/>
      </c>
      <c r="XK102" s="55">
        <f t="shared" si="4575"/>
      </c>
      <c r="XL102" s="54">
        <f t="shared" si="4567"/>
      </c>
      <c r="XM102" s="55">
        <f t="shared" si="4575"/>
      </c>
      <c r="XN102" s="54">
        <f t="shared" si="4567"/>
      </c>
      <c r="XO102" s="55">
        <f t="shared" si="4575"/>
      </c>
      <c r="XP102" s="54">
        <f t="shared" si="4567"/>
      </c>
      <c r="XQ102" s="55">
        <f t="shared" si="4575"/>
      </c>
      <c r="XR102" s="54">
        <f t="shared" si="4567"/>
      </c>
      <c r="XS102" s="55">
        <f t="shared" si="4575"/>
      </c>
      <c r="XT102" s="54">
        <f t="shared" si="4567"/>
      </c>
      <c r="XU102" s="55">
        <f t="shared" si="4575"/>
      </c>
      <c r="XV102" s="54">
        <f t="shared" si="4567"/>
      </c>
      <c r="XW102" s="55">
        <f t="shared" si="4575"/>
      </c>
      <c r="XX102" s="54">
        <f t="shared" si="4567"/>
      </c>
      <c r="XY102" s="55">
        <f t="shared" si="4575"/>
      </c>
      <c r="XZ102" s="54">
        <f t="shared" si="4567"/>
      </c>
      <c r="YA102" s="55">
        <f t="shared" si="4575"/>
      </c>
      <c r="YB102" s="54">
        <f t="shared" si="4567"/>
      </c>
      <c r="YC102" s="55">
        <f t="shared" si="4573"/>
      </c>
      <c r="YD102" s="54">
        <f t="shared" si="4567"/>
      </c>
      <c r="YE102" s="55">
        <f t="shared" si="4573"/>
      </c>
      <c r="YF102" s="54">
        <f t="shared" si="4567"/>
      </c>
      <c r="YG102" s="55">
        <f t="shared" si="4573"/>
      </c>
      <c r="YH102" s="54">
        <f t="shared" si="4567"/>
      </c>
      <c r="YI102" s="55">
        <f t="shared" si="4573"/>
      </c>
      <c r="YJ102" s="54">
        <f t="shared" si="4560"/>
      </c>
      <c r="YK102" s="55">
        <f t="shared" si="4573"/>
      </c>
      <c r="YL102" s="54">
        <f t="shared" si="4560"/>
      </c>
      <c r="YM102" s="55">
        <f t="shared" si="4573"/>
      </c>
      <c r="YN102" s="54">
        <f t="shared" si="4560"/>
      </c>
      <c r="YO102" s="55">
        <f t="shared" si="4573"/>
      </c>
      <c r="YP102" s="54">
        <f t="shared" si="4560"/>
      </c>
      <c r="YQ102" s="55">
        <f t="shared" si="4573"/>
      </c>
      <c r="YR102" s="54">
        <f t="shared" si="4560"/>
      </c>
      <c r="YS102" s="55">
        <f t="shared" si="4573"/>
      </c>
      <c r="YT102" s="54">
        <f t="shared" si="4560"/>
      </c>
      <c r="YU102" s="55">
        <f t="shared" si="4573"/>
      </c>
      <c r="YV102" s="54">
        <f t="shared" si="4560"/>
      </c>
      <c r="YW102" s="55">
        <f t="shared" si="4573"/>
      </c>
      <c r="YX102" s="54">
        <f t="shared" si="4560"/>
      </c>
      <c r="YY102" s="55">
        <f t="shared" si="4573"/>
      </c>
      <c r="YZ102" s="54">
        <f t="shared" si="4560"/>
      </c>
      <c r="ZA102" s="55">
        <f t="shared" si="4573"/>
      </c>
      <c r="ZB102" s="54">
        <f t="shared" si="4560"/>
      </c>
      <c r="ZC102" s="55">
        <f t="shared" si="4573"/>
      </c>
      <c r="ZD102" s="54">
        <f t="shared" si="4560"/>
      </c>
      <c r="ZE102" s="55">
        <f t="shared" si="4573"/>
      </c>
      <c r="ZF102" s="54">
        <f t="shared" si="4560"/>
      </c>
      <c r="ZG102" s="55">
        <f t="shared" si="4573"/>
      </c>
      <c r="ZH102" s="54">
        <f t="shared" si="4560"/>
      </c>
      <c r="ZI102" s="55">
        <f t="shared" si="4568"/>
      </c>
      <c r="ZJ102" s="54">
        <f t="shared" si="4560"/>
      </c>
      <c r="ZK102" s="55">
        <f t="shared" si="4568"/>
      </c>
      <c r="ZL102" s="54">
        <f t="shared" si="4560"/>
      </c>
      <c r="ZM102" s="55">
        <f t="shared" si="4568"/>
      </c>
      <c r="ZN102" s="54">
        <f t="shared" si="4560"/>
      </c>
      <c r="ZO102" s="55">
        <f t="shared" si="4568"/>
      </c>
      <c r="ZP102" s="54">
        <f t="shared" si="4560"/>
      </c>
      <c r="ZQ102" s="55">
        <f t="shared" si="4568"/>
      </c>
      <c r="ZR102" s="54">
        <f t="shared" si="4560"/>
      </c>
      <c r="ZS102" s="55">
        <f t="shared" si="4568"/>
      </c>
      <c r="ZT102" s="54">
        <f t="shared" si="4560"/>
      </c>
      <c r="ZU102" s="55">
        <f t="shared" si="4568"/>
      </c>
      <c r="ZV102" s="54">
        <f t="shared" si="4560"/>
      </c>
      <c r="ZW102" s="55">
        <f t="shared" si="4568"/>
      </c>
      <c r="ZX102" s="54">
        <f t="shared" si="4560"/>
      </c>
      <c r="ZY102" s="55">
        <f t="shared" si="4568"/>
      </c>
      <c r="ZZ102" s="54">
        <f t="shared" si="4560"/>
      </c>
      <c r="AAA102" s="55">
        <f t="shared" si="4568"/>
      </c>
      <c r="AAB102" s="54">
        <f t="shared" si="4560"/>
      </c>
      <c r="AAC102" s="55">
        <f t="shared" si="4568"/>
      </c>
      <c r="AAD102" s="54">
        <f t="shared" si="4560"/>
      </c>
      <c r="AAE102" s="55">
        <f t="shared" si="4568"/>
      </c>
      <c r="AAF102" s="54">
        <f t="shared" si="4560"/>
      </c>
      <c r="AAG102" s="55">
        <f t="shared" si="4568"/>
      </c>
      <c r="AAH102" s="54">
        <f t="shared" si="4560"/>
      </c>
      <c r="AAI102" s="55">
        <f t="shared" si="4568"/>
      </c>
      <c r="AAJ102" s="54">
        <f t="shared" si="4560"/>
      </c>
      <c r="AAK102" s="55">
        <f t="shared" si="4568"/>
      </c>
      <c r="AAL102" s="54">
        <f t="shared" si="4560"/>
      </c>
      <c r="AAM102" s="55">
        <f t="shared" si="4568"/>
      </c>
      <c r="AAN102" s="54">
        <f t="shared" si="4560"/>
      </c>
      <c r="AAO102" s="55">
        <f t="shared" si="4568"/>
      </c>
      <c r="AAP102" s="54">
        <f t="shared" si="4560"/>
      </c>
      <c r="AAQ102" s="55">
        <f t="shared" si="4568"/>
      </c>
      <c r="AAR102" s="54">
        <f t="shared" si="4342"/>
      </c>
      <c r="AAS102" s="55">
        <f t="shared" si="4568"/>
      </c>
      <c r="AAT102" s="54">
        <f t="shared" si="4342"/>
      </c>
      <c r="AAU102" s="55">
        <f t="shared" si="4568"/>
      </c>
      <c r="AAV102" s="54">
        <f t="shared" si="4569"/>
      </c>
      <c r="AAW102" s="55">
        <f t="shared" si="4568"/>
      </c>
      <c r="AAX102" s="54">
        <f t="shared" si="4569"/>
      </c>
      <c r="AAY102" s="55">
        <f t="shared" si="4568"/>
      </c>
      <c r="AAZ102" s="54">
        <f t="shared" si="4569"/>
      </c>
      <c r="ABA102" s="55">
        <f t="shared" si="4568"/>
      </c>
      <c r="ABB102" s="54">
        <f t="shared" si="4569"/>
      </c>
      <c r="ABC102" s="55">
        <f t="shared" si="4568"/>
      </c>
      <c r="ABD102" s="54">
        <f t="shared" si="4569"/>
      </c>
      <c r="ABE102" s="55">
        <f t="shared" si="4568"/>
      </c>
      <c r="ABF102" s="54">
        <f t="shared" si="4569"/>
      </c>
      <c r="ABG102" s="55">
        <f t="shared" si="4568"/>
      </c>
      <c r="ABH102" s="54">
        <f t="shared" si="4569"/>
      </c>
      <c r="ABI102" s="55">
        <f t="shared" si="4568"/>
      </c>
      <c r="ABJ102" s="54">
        <f t="shared" si="4569"/>
      </c>
      <c r="ABK102" s="55">
        <f t="shared" si="4568"/>
      </c>
      <c r="ABL102" s="54">
        <f t="shared" si="4569"/>
      </c>
      <c r="ABM102" s="55">
        <f t="shared" si="4568"/>
      </c>
      <c r="ABN102" s="54">
        <f t="shared" si="4569"/>
      </c>
      <c r="ABO102" s="55">
        <f t="shared" si="4568"/>
      </c>
      <c r="ABP102" s="54">
        <f t="shared" si="4569"/>
      </c>
      <c r="ABQ102" s="55">
        <f t="shared" si="4568"/>
      </c>
      <c r="ABR102" s="54">
        <f t="shared" si="4569"/>
      </c>
      <c r="ABS102" s="55">
        <f t="shared" si="4355"/>
      </c>
      <c r="ABT102" s="54">
        <f t="shared" si="4569"/>
      </c>
      <c r="ABU102" s="55">
        <f t="shared" si="4555"/>
      </c>
      <c r="ABV102" s="54">
        <f t="shared" si="4569"/>
      </c>
      <c r="ABW102" s="55">
        <f t="shared" si="4555"/>
      </c>
      <c r="ABX102" s="54">
        <f t="shared" si="4569"/>
      </c>
      <c r="ABY102" s="55">
        <f t="shared" si="4555"/>
      </c>
      <c r="ABZ102" s="54">
        <f t="shared" si="4569"/>
      </c>
      <c r="ACA102" s="55">
        <f t="shared" si="4555"/>
      </c>
      <c r="ACB102" s="54">
        <f t="shared" si="4569"/>
      </c>
      <c r="ACC102" s="55">
        <f t="shared" si="4555"/>
      </c>
      <c r="ACD102" s="54">
        <f t="shared" si="4569"/>
      </c>
      <c r="ACE102" s="55">
        <f t="shared" si="4555"/>
      </c>
      <c r="ACF102" s="54">
        <f t="shared" si="4569"/>
      </c>
      <c r="ACG102" s="55">
        <f t="shared" si="4555"/>
      </c>
      <c r="ACH102" s="54">
        <f t="shared" si="4569"/>
      </c>
      <c r="ACI102" s="55">
        <f t="shared" si="4555"/>
      </c>
      <c r="ACJ102" s="54">
        <f t="shared" si="4569"/>
      </c>
      <c r="ACK102" s="55">
        <f t="shared" si="4555"/>
      </c>
      <c r="ACL102" s="54">
        <f t="shared" si="4569"/>
      </c>
      <c r="ACM102" s="55">
        <f t="shared" si="4555"/>
      </c>
      <c r="ACN102" s="54">
        <f t="shared" si="4569"/>
      </c>
      <c r="ACO102" s="55">
        <f t="shared" si="4555"/>
      </c>
      <c r="ACP102" s="54">
        <f t="shared" si="4569"/>
      </c>
      <c r="ACQ102" s="55">
        <f t="shared" si="4555"/>
      </c>
      <c r="ACR102" s="54">
        <f t="shared" si="4569"/>
      </c>
      <c r="ACS102" s="55">
        <f t="shared" si="4555"/>
      </c>
      <c r="ACT102" s="54">
        <f t="shared" si="4569"/>
      </c>
      <c r="ACU102" s="55">
        <f t="shared" si="4555"/>
      </c>
      <c r="ACV102" s="54">
        <f t="shared" si="4569"/>
      </c>
      <c r="ACW102" s="55">
        <f t="shared" si="4555"/>
      </c>
      <c r="ACX102" s="54">
        <f t="shared" si="4569"/>
      </c>
      <c r="ACY102" s="55">
        <f t="shared" si="4555"/>
      </c>
      <c r="ACZ102" s="54">
        <f t="shared" si="4569"/>
      </c>
      <c r="ADA102" s="55">
        <f t="shared" si="4555"/>
      </c>
      <c r="ADB102" s="54">
        <f t="shared" si="4569"/>
      </c>
      <c r="ADC102" s="55">
        <f t="shared" si="4555"/>
      </c>
      <c r="ADD102" s="54">
        <f t="shared" si="4569"/>
      </c>
      <c r="ADE102" s="55">
        <f t="shared" si="4555"/>
      </c>
      <c r="ADF102" s="54">
        <f t="shared" si="4569"/>
      </c>
      <c r="ADG102" s="55">
        <f t="shared" si="4555"/>
      </c>
    </row>
    <row r="103" spans="1:787" ht="20.25" hidden="1" customHeight="1">
      <c r="A103" s="112">
        <v>31</v>
      </c>
      <c r="B103" s="115">
        <f>学年と名前を結合するシート!D32</f>
      </c>
      <c r="C103" s="113"/>
      <c r="D103" s="54">
        <f t="shared" si="533"/>
      </c>
      <c r="E103" s="55">
        <f t="shared" si="534"/>
      </c>
      <c r="F103" s="54">
        <f t="shared" si="4574"/>
      </c>
      <c r="G103" s="55">
        <f t="shared" si="4407"/>
      </c>
      <c r="H103" s="54">
        <f t="shared" si="4574"/>
      </c>
      <c r="I103" s="55">
        <f t="shared" si="4408"/>
      </c>
      <c r="J103" s="54">
        <f t="shared" si="4574"/>
      </c>
      <c r="K103" s="55">
        <f t="shared" si="4409"/>
      </c>
      <c r="L103" s="54">
        <f t="shared" si="4574"/>
      </c>
      <c r="M103" s="55">
        <f t="shared" si="4410"/>
      </c>
      <c r="N103" s="54">
        <f t="shared" si="4574"/>
      </c>
      <c r="O103" s="55">
        <f t="shared" si="4411"/>
      </c>
      <c r="P103" s="54">
        <f t="shared" si="4574"/>
      </c>
      <c r="Q103" s="55">
        <f t="shared" si="4412"/>
      </c>
      <c r="R103" s="54">
        <f t="shared" si="4574"/>
      </c>
      <c r="S103" s="55">
        <f t="shared" si="4413"/>
      </c>
      <c r="T103" s="54">
        <f t="shared" si="4574"/>
      </c>
      <c r="U103" s="55">
        <f t="shared" si="4414"/>
      </c>
      <c r="V103" s="54">
        <f t="shared" si="4574"/>
      </c>
      <c r="W103" s="55">
        <f t="shared" si="4415"/>
      </c>
      <c r="X103" s="54">
        <f t="shared" si="4574"/>
      </c>
      <c r="Y103" s="55">
        <f t="shared" si="4416"/>
      </c>
      <c r="Z103" s="54">
        <f t="shared" si="4574"/>
      </c>
      <c r="AA103" s="55">
        <f t="shared" si="4417"/>
      </c>
      <c r="AB103" s="54">
        <f t="shared" si="4574"/>
      </c>
      <c r="AC103" s="55">
        <f t="shared" si="4418"/>
      </c>
      <c r="AD103" s="54">
        <f t="shared" si="4574"/>
      </c>
      <c r="AE103" s="55">
        <f t="shared" si="4419"/>
      </c>
      <c r="AF103" s="54">
        <f t="shared" si="4574"/>
      </c>
      <c r="AG103" s="55">
        <f t="shared" si="4420"/>
      </c>
      <c r="AH103" s="54">
        <f t="shared" si="4574"/>
      </c>
      <c r="AI103" s="55">
        <f t="shared" si="4421"/>
      </c>
      <c r="AJ103" s="54">
        <f t="shared" si="4574"/>
      </c>
      <c r="AK103" s="55">
        <f t="shared" si="4422"/>
      </c>
      <c r="AL103" s="54">
        <f t="shared" si="4574"/>
      </c>
      <c r="AM103" s="55">
        <f t="shared" si="4423"/>
      </c>
      <c r="AN103" s="54">
        <f t="shared" si="4574"/>
      </c>
      <c r="AO103" s="55">
        <f t="shared" si="4424"/>
      </c>
      <c r="AP103" s="54">
        <f t="shared" si="4574"/>
      </c>
      <c r="AQ103" s="55">
        <f t="shared" si="4425"/>
      </c>
      <c r="AR103" s="54">
        <f t="shared" si="4574"/>
      </c>
      <c r="AS103" s="55">
        <f t="shared" si="4426"/>
      </c>
      <c r="AT103" s="54">
        <f t="shared" si="4574"/>
      </c>
      <c r="AU103" s="55">
        <f t="shared" si="4427"/>
      </c>
      <c r="AV103" s="54">
        <f t="shared" si="4574"/>
      </c>
      <c r="AW103" s="55">
        <f t="shared" si="4428"/>
      </c>
      <c r="AX103" s="54">
        <f t="shared" si="4574"/>
      </c>
      <c r="AY103" s="55">
        <f t="shared" si="4429"/>
      </c>
      <c r="AZ103" s="54">
        <f t="shared" si="4574"/>
      </c>
      <c r="BA103" s="55">
        <f t="shared" si="4430"/>
      </c>
      <c r="BB103" s="54">
        <f t="shared" si="4574"/>
      </c>
      <c r="BC103" s="55">
        <f t="shared" si="4431"/>
      </c>
      <c r="BD103" s="54">
        <f t="shared" si="4574"/>
      </c>
      <c r="BE103" s="55">
        <f t="shared" si="4432"/>
      </c>
      <c r="BF103" s="54">
        <f t="shared" si="4574"/>
      </c>
      <c r="BG103" s="55">
        <f t="shared" si="4433"/>
      </c>
      <c r="BH103" s="54">
        <f t="shared" si="4574"/>
      </c>
      <c r="BI103" s="55">
        <f t="shared" si="4434"/>
      </c>
      <c r="BJ103" s="54">
        <f t="shared" si="4574"/>
      </c>
      <c r="BK103" s="55">
        <f t="shared" si="4435"/>
      </c>
      <c r="BL103" s="54">
        <f t="shared" si="4574"/>
      </c>
      <c r="BM103" s="55">
        <f t="shared" si="4436"/>
      </c>
      <c r="BN103" s="54">
        <f t="shared" si="4574"/>
      </c>
      <c r="BO103" s="55">
        <f t="shared" si="4437"/>
      </c>
      <c r="BP103" s="54">
        <f t="shared" si="4574"/>
      </c>
      <c r="BQ103" s="55">
        <f t="shared" si="4438"/>
      </c>
      <c r="BR103" s="54">
        <f t="shared" si="4570"/>
      </c>
      <c r="BS103" s="55">
        <f t="shared" si="4439"/>
      </c>
      <c r="BT103" s="54">
        <f t="shared" si="4570"/>
      </c>
      <c r="BU103" s="55">
        <f t="shared" si="4440"/>
      </c>
      <c r="BV103" s="54">
        <f t="shared" si="4570"/>
      </c>
      <c r="BW103" s="55">
        <f t="shared" si="4441"/>
      </c>
      <c r="BX103" s="54">
        <f t="shared" si="4570"/>
      </c>
      <c r="BY103" s="55">
        <f t="shared" si="4442"/>
      </c>
      <c r="BZ103" s="54">
        <f t="shared" si="4570"/>
      </c>
      <c r="CA103" s="55">
        <f t="shared" si="4443"/>
      </c>
      <c r="CB103" s="54">
        <f t="shared" si="4570"/>
      </c>
      <c r="CC103" s="55">
        <f t="shared" si="4444"/>
      </c>
      <c r="CD103" s="54">
        <f t="shared" si="4570"/>
      </c>
      <c r="CE103" s="55">
        <f t="shared" si="4445"/>
      </c>
      <c r="CF103" s="54">
        <f t="shared" si="4570"/>
      </c>
      <c r="CG103" s="55">
        <f t="shared" si="4446"/>
      </c>
      <c r="CH103" s="54">
        <f t="shared" si="4570"/>
      </c>
      <c r="CI103" s="55">
        <f t="shared" si="4447"/>
      </c>
      <c r="CJ103" s="54">
        <f t="shared" si="4570"/>
      </c>
      <c r="CK103" s="55">
        <f t="shared" si="4448"/>
      </c>
      <c r="CL103" s="54">
        <f t="shared" si="4570"/>
      </c>
      <c r="CM103" s="55">
        <f t="shared" si="4449"/>
      </c>
      <c r="CN103" s="54">
        <f t="shared" si="4570"/>
      </c>
      <c r="CO103" s="55">
        <f t="shared" si="4450"/>
      </c>
      <c r="CP103" s="54">
        <f t="shared" si="4570"/>
      </c>
      <c r="CQ103" s="55">
        <f t="shared" si="4451"/>
      </c>
      <c r="CR103" s="54">
        <f t="shared" si="4570"/>
      </c>
      <c r="CS103" s="55">
        <f t="shared" si="4452"/>
      </c>
      <c r="CT103" s="54">
        <f t="shared" si="4570"/>
      </c>
      <c r="CU103" s="55">
        <f t="shared" si="4453"/>
      </c>
      <c r="CV103" s="54">
        <f t="shared" si="4570"/>
      </c>
      <c r="CW103" s="55">
        <f t="shared" si="4454"/>
      </c>
      <c r="CX103" s="54">
        <f t="shared" si="4570"/>
      </c>
      <c r="CY103" s="55">
        <f t="shared" si="4455"/>
      </c>
      <c r="CZ103" s="54">
        <f t="shared" si="4570"/>
      </c>
      <c r="DA103" s="55">
        <f t="shared" si="4456"/>
      </c>
      <c r="DB103" s="54">
        <f t="shared" si="4570"/>
      </c>
      <c r="DC103" s="55">
        <f t="shared" si="4457"/>
      </c>
      <c r="DD103" s="54">
        <f t="shared" si="4570"/>
      </c>
      <c r="DE103" s="55">
        <f t="shared" si="4458"/>
      </c>
      <c r="DF103" s="54">
        <f t="shared" si="4570"/>
      </c>
      <c r="DG103" s="55">
        <f t="shared" si="4459"/>
      </c>
      <c r="DH103" s="54">
        <f t="shared" si="4570"/>
      </c>
      <c r="DI103" s="55">
        <f t="shared" si="4460"/>
      </c>
      <c r="DJ103" s="54">
        <f t="shared" si="4570"/>
      </c>
      <c r="DK103" s="55">
        <f t="shared" si="4461"/>
      </c>
      <c r="DL103" s="54">
        <f t="shared" si="4570"/>
      </c>
      <c r="DM103" s="55">
        <f t="shared" si="4462"/>
      </c>
      <c r="DN103" s="54">
        <f t="shared" si="4570"/>
      </c>
      <c r="DO103" s="55">
        <f t="shared" si="4463"/>
      </c>
      <c r="DP103" s="54">
        <f t="shared" si="4570"/>
      </c>
      <c r="DQ103" s="55">
        <f t="shared" si="4464"/>
      </c>
      <c r="DR103" s="54">
        <f t="shared" si="4570"/>
      </c>
      <c r="DS103" s="55">
        <f t="shared" si="4465"/>
      </c>
      <c r="DT103" s="54">
        <f t="shared" si="4570"/>
      </c>
      <c r="DU103" s="55">
        <f t="shared" si="4466"/>
      </c>
      <c r="DV103" s="54">
        <f t="shared" si="4570"/>
      </c>
      <c r="DW103" s="55">
        <f t="shared" si="4467"/>
      </c>
      <c r="DX103" s="54">
        <f t="shared" si="4570"/>
      </c>
      <c r="DY103" s="55">
        <f t="shared" si="4468"/>
      </c>
      <c r="DZ103" s="54">
        <f t="shared" si="4570"/>
      </c>
      <c r="EA103" s="55">
        <f t="shared" si="4469"/>
      </c>
      <c r="EB103" s="54">
        <f t="shared" si="4562"/>
      </c>
      <c r="EC103" s="55">
        <f t="shared" si="4471"/>
      </c>
      <c r="ED103" s="54">
        <f t="shared" si="4562"/>
      </c>
      <c r="EE103" s="55">
        <f t="shared" si="4472"/>
      </c>
      <c r="EF103" s="54">
        <f t="shared" si="4562"/>
      </c>
      <c r="EG103" s="55">
        <f t="shared" si="4473"/>
      </c>
      <c r="EH103" s="54">
        <f t="shared" si="4562"/>
      </c>
      <c r="EI103" s="55">
        <f t="shared" si="4474"/>
      </c>
      <c r="EJ103" s="54">
        <f t="shared" si="4562"/>
      </c>
      <c r="EK103" s="55">
        <f t="shared" si="4475"/>
      </c>
      <c r="EL103" s="54">
        <f t="shared" si="4562"/>
      </c>
      <c r="EM103" s="55">
        <f t="shared" si="4476"/>
      </c>
      <c r="EN103" s="54">
        <f t="shared" si="4562"/>
      </c>
      <c r="EO103" s="55">
        <f t="shared" si="4477"/>
      </c>
      <c r="EP103" s="54">
        <f t="shared" si="4562"/>
      </c>
      <c r="EQ103" s="55">
        <f t="shared" si="4478"/>
      </c>
      <c r="ER103" s="54">
        <f t="shared" si="4562"/>
      </c>
      <c r="ES103" s="55">
        <f t="shared" si="4479"/>
      </c>
      <c r="ET103" s="54">
        <f t="shared" si="4562"/>
      </c>
      <c r="EU103" s="55">
        <f t="shared" si="4480"/>
      </c>
      <c r="EV103" s="54">
        <f t="shared" si="4562"/>
      </c>
      <c r="EW103" s="55">
        <f t="shared" si="4481"/>
      </c>
      <c r="EX103" s="54">
        <f t="shared" si="4562"/>
      </c>
      <c r="EY103" s="55">
        <f t="shared" si="4482"/>
      </c>
      <c r="EZ103" s="54">
        <f t="shared" si="4562"/>
      </c>
      <c r="FA103" s="55">
        <f t="shared" si="4483"/>
      </c>
      <c r="FB103" s="54">
        <f t="shared" si="4562"/>
      </c>
      <c r="FC103" s="55">
        <f t="shared" si="4484"/>
      </c>
      <c r="FD103" s="54">
        <f t="shared" si="4562"/>
      </c>
      <c r="FE103" s="55">
        <f t="shared" si="4485"/>
      </c>
      <c r="FF103" s="54">
        <f t="shared" si="4562"/>
      </c>
      <c r="FG103" s="55">
        <f t="shared" si="4486"/>
      </c>
      <c r="FH103" s="54">
        <f t="shared" si="4562"/>
      </c>
      <c r="FI103" s="55">
        <f t="shared" si="4487"/>
      </c>
      <c r="FJ103" s="54">
        <f t="shared" si="4562"/>
      </c>
      <c r="FK103" s="55">
        <f t="shared" si="4488"/>
      </c>
      <c r="FL103" s="54">
        <f t="shared" si="4562"/>
      </c>
      <c r="FM103" s="55">
        <f t="shared" si="4489"/>
      </c>
      <c r="FN103" s="54">
        <f t="shared" si="4562"/>
      </c>
      <c r="FO103" s="55">
        <f t="shared" si="4490"/>
      </c>
      <c r="FP103" s="54">
        <f t="shared" si="4562"/>
      </c>
      <c r="FQ103" s="55">
        <f t="shared" si="4491"/>
      </c>
      <c r="FR103" s="54">
        <f t="shared" si="4562"/>
      </c>
      <c r="FS103" s="55">
        <f t="shared" si="4492"/>
      </c>
      <c r="FT103" s="54">
        <f t="shared" si="4562"/>
      </c>
      <c r="FU103" s="55">
        <f t="shared" si="4493"/>
      </c>
      <c r="FV103" s="54">
        <f t="shared" si="4562"/>
      </c>
      <c r="FW103" s="55">
        <f t="shared" si="4494"/>
      </c>
      <c r="FX103" s="54">
        <f t="shared" si="4562"/>
      </c>
      <c r="FY103" s="55">
        <f t="shared" si="4495"/>
      </c>
      <c r="FZ103" s="54">
        <f t="shared" si="4562"/>
      </c>
      <c r="GA103" s="55">
        <f t="shared" si="4496"/>
      </c>
      <c r="GB103" s="54">
        <f t="shared" si="4562"/>
      </c>
      <c r="GC103" s="55">
        <f t="shared" si="4497"/>
      </c>
      <c r="GD103" s="54">
        <f t="shared" si="4562"/>
      </c>
      <c r="GE103" s="55">
        <f t="shared" si="4498"/>
      </c>
      <c r="GF103" s="54">
        <f t="shared" si="4562"/>
      </c>
      <c r="GG103" s="55">
        <f t="shared" si="4499"/>
      </c>
      <c r="GH103" s="54">
        <f t="shared" si="4562"/>
      </c>
      <c r="GI103" s="55">
        <f t="shared" si="4500"/>
      </c>
      <c r="GJ103" s="54">
        <f t="shared" si="4562"/>
      </c>
      <c r="GK103" s="55">
        <f t="shared" si="4501"/>
      </c>
      <c r="GL103" s="54">
        <f t="shared" si="4562"/>
      </c>
      <c r="GM103" s="55">
        <f t="shared" si="4502"/>
      </c>
      <c r="GN103" s="54">
        <f t="shared" si="4556"/>
      </c>
      <c r="GO103" s="55">
        <f t="shared" si="4504"/>
      </c>
      <c r="GP103" s="54">
        <f t="shared" si="4556"/>
      </c>
      <c r="GQ103" s="55">
        <f t="shared" si="4505"/>
      </c>
      <c r="GR103" s="54">
        <f t="shared" si="4556"/>
      </c>
      <c r="GS103" s="55">
        <f t="shared" si="4506"/>
      </c>
      <c r="GT103" s="54">
        <f t="shared" si="4556"/>
      </c>
      <c r="GU103" s="55">
        <f t="shared" si="4507"/>
      </c>
      <c r="GV103" s="54">
        <f t="shared" si="4556"/>
      </c>
      <c r="GW103" s="55">
        <f t="shared" si="4508"/>
      </c>
      <c r="GX103" s="54">
        <f t="shared" si="4556"/>
      </c>
      <c r="GY103" s="55">
        <f t="shared" si="4509"/>
      </c>
      <c r="GZ103" s="54">
        <f t="shared" si="4556"/>
      </c>
      <c r="HA103" s="55">
        <f t="shared" si="4510"/>
      </c>
      <c r="HB103" s="54">
        <f t="shared" si="4556"/>
      </c>
      <c r="HC103" s="55">
        <f t="shared" si="4511"/>
      </c>
      <c r="HD103" s="54">
        <f t="shared" si="4556"/>
      </c>
      <c r="HE103" s="55">
        <f t="shared" si="4512"/>
      </c>
      <c r="HF103" s="54">
        <f t="shared" si="4556"/>
      </c>
      <c r="HG103" s="55">
        <f t="shared" si="4513"/>
      </c>
      <c r="HH103" s="54">
        <f t="shared" si="4556"/>
      </c>
      <c r="HI103" s="55">
        <f t="shared" si="4514"/>
      </c>
      <c r="HJ103" s="54">
        <f t="shared" si="4556"/>
      </c>
      <c r="HK103" s="55">
        <f t="shared" si="4515"/>
      </c>
      <c r="HL103" s="54">
        <f t="shared" si="4556"/>
      </c>
      <c r="HM103" s="55">
        <f t="shared" si="4516"/>
      </c>
      <c r="HN103" s="54">
        <f t="shared" si="4556"/>
      </c>
      <c r="HO103" s="55">
        <f t="shared" si="4517"/>
      </c>
      <c r="HP103" s="54">
        <f t="shared" si="4556"/>
      </c>
      <c r="HQ103" s="55">
        <f t="shared" si="4518"/>
      </c>
      <c r="HR103" s="54">
        <f t="shared" si="4556"/>
      </c>
      <c r="HS103" s="55">
        <f t="shared" si="4519"/>
      </c>
      <c r="HT103" s="54">
        <f t="shared" si="4556"/>
      </c>
      <c r="HU103" s="55">
        <f t="shared" si="4520"/>
      </c>
      <c r="HV103" s="54">
        <f t="shared" si="4556"/>
      </c>
      <c r="HW103" s="55">
        <f t="shared" si="4521"/>
      </c>
      <c r="HX103" s="54">
        <f t="shared" si="4556"/>
      </c>
      <c r="HY103" s="55">
        <f t="shared" si="4522"/>
      </c>
      <c r="HZ103" s="54">
        <f t="shared" si="4556"/>
      </c>
      <c r="IA103" s="55">
        <f t="shared" si="4523"/>
      </c>
      <c r="IB103" s="54">
        <f t="shared" si="4556"/>
      </c>
      <c r="IC103" s="55">
        <f t="shared" si="4524"/>
      </c>
      <c r="ID103" s="54">
        <f t="shared" si="4556"/>
      </c>
      <c r="IE103" s="55">
        <f t="shared" si="4525"/>
      </c>
      <c r="IF103" s="54">
        <f t="shared" si="4556"/>
      </c>
      <c r="IG103" s="55">
        <f t="shared" si="4526"/>
      </c>
      <c r="IH103" s="54">
        <f t="shared" si="4556"/>
      </c>
      <c r="II103" s="55">
        <f t="shared" si="4527"/>
      </c>
      <c r="IJ103" s="54">
        <f t="shared" si="4556"/>
      </c>
      <c r="IK103" s="55">
        <f t="shared" si="4528"/>
      </c>
      <c r="IL103" s="54">
        <f t="shared" si="4556"/>
      </c>
      <c r="IM103" s="55">
        <f t="shared" si="4529"/>
      </c>
      <c r="IN103" s="54">
        <f t="shared" si="4556"/>
      </c>
      <c r="IO103" s="55">
        <f t="shared" si="4530"/>
      </c>
      <c r="IP103" s="54">
        <f t="shared" si="4556"/>
      </c>
      <c r="IQ103" s="55">
        <f t="shared" si="4531"/>
      </c>
      <c r="IR103" s="54">
        <f t="shared" si="4556"/>
      </c>
      <c r="IS103" s="55">
        <f t="shared" si="4532"/>
      </c>
      <c r="IT103" s="54">
        <f t="shared" si="4556"/>
      </c>
      <c r="IU103" s="55">
        <f t="shared" si="4533"/>
      </c>
      <c r="IV103" s="54">
        <f t="shared" si="4556"/>
      </c>
      <c r="IW103" s="55">
        <f t="shared" si="4534"/>
      </c>
      <c r="IX103" s="54">
        <f t="shared" si="4503"/>
      </c>
      <c r="IY103" s="55">
        <f t="shared" si="4535"/>
      </c>
      <c r="IZ103" s="54">
        <f t="shared" si="4536"/>
      </c>
      <c r="JA103" s="55">
        <f t="shared" si="4537"/>
      </c>
      <c r="JB103" s="54">
        <f t="shared" si="4536"/>
      </c>
      <c r="JC103" s="55">
        <f t="shared" si="4538"/>
      </c>
      <c r="JD103" s="54">
        <f t="shared" si="4536"/>
      </c>
      <c r="JE103" s="55">
        <f t="shared" si="4539"/>
      </c>
      <c r="JF103" s="54">
        <f t="shared" si="4536"/>
      </c>
      <c r="JG103" s="55">
        <f t="shared" si="4540"/>
      </c>
      <c r="JH103" s="54">
        <f t="shared" si="4536"/>
      </c>
      <c r="JI103" s="55">
        <f t="shared" si="4541"/>
      </c>
      <c r="JJ103" s="54">
        <f t="shared" si="4536"/>
      </c>
      <c r="JK103" s="55">
        <f t="shared" si="4542"/>
      </c>
      <c r="JL103" s="54">
        <f t="shared" si="4536"/>
      </c>
      <c r="JM103" s="55">
        <f t="shared" si="267"/>
      </c>
      <c r="JN103" s="54">
        <f t="shared" si="4571"/>
      </c>
      <c r="JO103" s="55">
        <f t="shared" si="4572"/>
      </c>
      <c r="JP103" s="54">
        <f t="shared" si="4571"/>
      </c>
      <c r="JQ103" s="55">
        <f t="shared" si="4572"/>
      </c>
      <c r="JR103" s="54">
        <f t="shared" si="4571"/>
      </c>
      <c r="JS103" s="55">
        <f t="shared" si="4572"/>
      </c>
      <c r="JT103" s="54">
        <f t="shared" si="4571"/>
      </c>
      <c r="JU103" s="55">
        <f t="shared" si="4572"/>
      </c>
      <c r="JV103" s="54">
        <f t="shared" si="4571"/>
      </c>
      <c r="JW103" s="55">
        <f t="shared" si="4572"/>
      </c>
      <c r="JX103" s="54">
        <f t="shared" si="4571"/>
      </c>
      <c r="JY103" s="55">
        <f t="shared" si="4572"/>
      </c>
      <c r="JZ103" s="54">
        <f t="shared" si="4571"/>
      </c>
      <c r="KA103" s="55">
        <f t="shared" si="4572"/>
      </c>
      <c r="KB103" s="54">
        <f t="shared" si="4571"/>
      </c>
      <c r="KC103" s="55">
        <f t="shared" si="4572"/>
      </c>
      <c r="KD103" s="54">
        <f t="shared" si="4571"/>
      </c>
      <c r="KE103" s="55">
        <f t="shared" si="4572"/>
      </c>
      <c r="KF103" s="54">
        <f t="shared" si="4571"/>
      </c>
      <c r="KG103" s="55">
        <f t="shared" si="4572"/>
      </c>
      <c r="KH103" s="54">
        <f t="shared" si="4571"/>
      </c>
      <c r="KI103" s="55">
        <f t="shared" si="4572"/>
      </c>
      <c r="KJ103" s="54">
        <f t="shared" si="4571"/>
      </c>
      <c r="KK103" s="55">
        <f t="shared" si="4572"/>
      </c>
      <c r="KL103" s="54">
        <f t="shared" si="4571"/>
      </c>
      <c r="KM103" s="55">
        <f t="shared" si="4572"/>
      </c>
      <c r="KN103" s="54">
        <f t="shared" si="4571"/>
      </c>
      <c r="KO103" s="55">
        <f t="shared" si="4572"/>
      </c>
      <c r="KP103" s="54">
        <f t="shared" si="4571"/>
      </c>
      <c r="KQ103" s="55">
        <f t="shared" si="4572"/>
      </c>
      <c r="KR103" s="54">
        <f t="shared" si="4571"/>
      </c>
      <c r="KS103" s="55">
        <f t="shared" si="4572"/>
      </c>
      <c r="KT103" s="54">
        <f t="shared" si="4571"/>
      </c>
      <c r="KU103" s="55">
        <f t="shared" si="4572"/>
      </c>
      <c r="KV103" s="54">
        <f t="shared" si="4571"/>
      </c>
      <c r="KW103" s="55">
        <f t="shared" si="4572"/>
      </c>
      <c r="KX103" s="54">
        <f t="shared" si="4571"/>
      </c>
      <c r="KY103" s="55">
        <f t="shared" si="4572"/>
      </c>
      <c r="KZ103" s="54">
        <f t="shared" si="4571"/>
      </c>
      <c r="LA103" s="55">
        <f t="shared" si="4572"/>
      </c>
      <c r="LB103" s="54">
        <f t="shared" si="4571"/>
      </c>
      <c r="LC103" s="55">
        <f t="shared" si="4572"/>
      </c>
      <c r="LD103" s="54">
        <f t="shared" si="4571"/>
      </c>
      <c r="LE103" s="55">
        <f t="shared" si="4572"/>
      </c>
      <c r="LF103" s="54">
        <f t="shared" si="4571"/>
      </c>
      <c r="LG103" s="55">
        <f t="shared" si="4572"/>
      </c>
      <c r="LH103" s="54">
        <f t="shared" si="4571"/>
      </c>
      <c r="LI103" s="55">
        <f t="shared" si="4572"/>
      </c>
      <c r="LJ103" s="54">
        <f t="shared" si="4571"/>
      </c>
      <c r="LK103" s="55">
        <f t="shared" si="4572"/>
      </c>
      <c r="LL103" s="54">
        <f t="shared" si="4571"/>
      </c>
      <c r="LM103" s="55">
        <f t="shared" si="4572"/>
      </c>
      <c r="LN103" s="54">
        <f t="shared" si="4571"/>
      </c>
      <c r="LO103" s="55">
        <f t="shared" si="4572"/>
      </c>
      <c r="LP103" s="54">
        <f t="shared" si="4571"/>
      </c>
      <c r="LQ103" s="55">
        <f t="shared" si="4572"/>
      </c>
      <c r="LR103" s="54">
        <f t="shared" si="4571"/>
      </c>
      <c r="LS103" s="55">
        <f t="shared" si="4572"/>
      </c>
      <c r="LT103" s="54">
        <f t="shared" si="4571"/>
      </c>
      <c r="LU103" s="55">
        <f t="shared" si="4572"/>
      </c>
      <c r="LV103" s="54">
        <f t="shared" si="4571"/>
      </c>
      <c r="LW103" s="55">
        <f t="shared" si="4572"/>
      </c>
      <c r="LX103" s="54">
        <f t="shared" si="4571"/>
      </c>
      <c r="LY103" s="55">
        <f t="shared" si="4572"/>
      </c>
      <c r="LZ103" s="54">
        <f t="shared" si="4563"/>
      </c>
      <c r="MA103" s="55">
        <f t="shared" si="4564"/>
      </c>
      <c r="MB103" s="54">
        <f t="shared" si="4563"/>
      </c>
      <c r="MC103" s="55">
        <f t="shared" si="4564"/>
      </c>
      <c r="MD103" s="54">
        <f t="shared" si="4563"/>
      </c>
      <c r="ME103" s="55">
        <f t="shared" si="4564"/>
      </c>
      <c r="MF103" s="54">
        <f t="shared" si="4563"/>
      </c>
      <c r="MG103" s="55">
        <f t="shared" si="4564"/>
      </c>
      <c r="MH103" s="54">
        <f t="shared" si="4563"/>
      </c>
      <c r="MI103" s="55">
        <f t="shared" si="4564"/>
      </c>
      <c r="MJ103" s="54">
        <f t="shared" si="4563"/>
      </c>
      <c r="MK103" s="55">
        <f t="shared" si="4564"/>
      </c>
      <c r="ML103" s="54">
        <f t="shared" si="4563"/>
      </c>
      <c r="MM103" s="55">
        <f t="shared" si="4564"/>
      </c>
      <c r="MN103" s="54">
        <f t="shared" si="4563"/>
      </c>
      <c r="MO103" s="55">
        <f t="shared" si="4564"/>
      </c>
      <c r="MP103" s="54">
        <f t="shared" si="4563"/>
      </c>
      <c r="MQ103" s="55">
        <f t="shared" si="4564"/>
      </c>
      <c r="MR103" s="54">
        <f t="shared" si="4563"/>
      </c>
      <c r="MS103" s="55">
        <f t="shared" si="4564"/>
      </c>
      <c r="MT103" s="54">
        <f t="shared" si="4563"/>
      </c>
      <c r="MU103" s="55">
        <f t="shared" si="4564"/>
      </c>
      <c r="MV103" s="54">
        <f t="shared" si="4563"/>
      </c>
      <c r="MW103" s="55">
        <f t="shared" si="4564"/>
      </c>
      <c r="MX103" s="54">
        <f t="shared" si="4563"/>
      </c>
      <c r="MY103" s="55">
        <f t="shared" si="4564"/>
      </c>
      <c r="MZ103" s="54">
        <f t="shared" si="4563"/>
      </c>
      <c r="NA103" s="55">
        <f t="shared" si="4564"/>
      </c>
      <c r="NB103" s="54">
        <f t="shared" si="4563"/>
      </c>
      <c r="NC103" s="55">
        <f t="shared" si="4564"/>
      </c>
      <c r="ND103" s="54">
        <f t="shared" si="4563"/>
      </c>
      <c r="NE103" s="55">
        <f t="shared" si="4564"/>
      </c>
      <c r="NF103" s="54">
        <f t="shared" si="4563"/>
      </c>
      <c r="NG103" s="55">
        <f t="shared" si="4564"/>
      </c>
      <c r="NH103" s="54">
        <f t="shared" si="4563"/>
      </c>
      <c r="NI103" s="55">
        <f t="shared" si="4564"/>
      </c>
      <c r="NJ103" s="54">
        <f t="shared" si="4563"/>
      </c>
      <c r="NK103" s="55">
        <f t="shared" si="4564"/>
      </c>
      <c r="NL103" s="54">
        <f t="shared" si="4563"/>
      </c>
      <c r="NM103" s="55">
        <f t="shared" si="4564"/>
      </c>
      <c r="NN103" s="54">
        <f t="shared" si="4563"/>
      </c>
      <c r="NO103" s="55">
        <f t="shared" si="4564"/>
      </c>
      <c r="NP103" s="54">
        <f t="shared" si="4563"/>
      </c>
      <c r="NQ103" s="55">
        <f t="shared" si="4564"/>
      </c>
      <c r="NR103" s="54">
        <f t="shared" si="4563"/>
      </c>
      <c r="NS103" s="55">
        <f t="shared" si="4564"/>
      </c>
      <c r="NT103" s="54">
        <f t="shared" si="4563"/>
      </c>
      <c r="NU103" s="55">
        <f t="shared" si="4564"/>
      </c>
      <c r="NV103" s="54">
        <f t="shared" si="4563"/>
      </c>
      <c r="NW103" s="55">
        <f t="shared" si="4564"/>
      </c>
      <c r="NX103" s="54">
        <f t="shared" si="4563"/>
      </c>
      <c r="NY103" s="55">
        <f t="shared" si="4564"/>
      </c>
      <c r="NZ103" s="54">
        <f t="shared" si="4563"/>
      </c>
      <c r="OA103" s="55">
        <f t="shared" si="4564"/>
      </c>
      <c r="OB103" s="54">
        <f t="shared" si="4563"/>
      </c>
      <c r="OC103" s="55">
        <f t="shared" si="4564"/>
      </c>
      <c r="OD103" s="54">
        <f t="shared" si="4563"/>
      </c>
      <c r="OE103" s="55">
        <f t="shared" si="4564"/>
      </c>
      <c r="OF103" s="54">
        <f t="shared" si="4563"/>
      </c>
      <c r="OG103" s="55">
        <f t="shared" si="4564"/>
      </c>
      <c r="OH103" s="54">
        <f t="shared" si="4563"/>
      </c>
      <c r="OI103" s="55">
        <f t="shared" si="4564"/>
      </c>
      <c r="OJ103" s="54">
        <f t="shared" si="4557"/>
      </c>
      <c r="OK103" s="55">
        <f t="shared" si="4565"/>
      </c>
      <c r="OL103" s="54">
        <f t="shared" si="4557"/>
      </c>
      <c r="OM103" s="55">
        <f t="shared" si="4565"/>
      </c>
      <c r="ON103" s="54">
        <f t="shared" si="4557"/>
      </c>
      <c r="OO103" s="55">
        <f t="shared" si="4565"/>
      </c>
      <c r="OP103" s="54">
        <f t="shared" si="4557"/>
      </c>
      <c r="OQ103" s="55">
        <f t="shared" si="4565"/>
      </c>
      <c r="OR103" s="54">
        <f t="shared" si="4557"/>
      </c>
      <c r="OS103" s="55">
        <f t="shared" si="4565"/>
      </c>
      <c r="OT103" s="54">
        <f t="shared" si="4557"/>
      </c>
      <c r="OU103" s="55">
        <f t="shared" si="4565"/>
      </c>
      <c r="OV103" s="54">
        <f t="shared" si="4557"/>
      </c>
      <c r="OW103" s="55">
        <f t="shared" si="4565"/>
      </c>
      <c r="OX103" s="54">
        <f t="shared" si="4557"/>
      </c>
      <c r="OY103" s="55">
        <f t="shared" si="4565"/>
      </c>
      <c r="OZ103" s="54">
        <f t="shared" si="4557"/>
      </c>
      <c r="PA103" s="55">
        <f t="shared" si="4565"/>
      </c>
      <c r="PB103" s="54">
        <f t="shared" si="4557"/>
      </c>
      <c r="PC103" s="55">
        <f t="shared" si="4565"/>
      </c>
      <c r="PD103" s="54">
        <f t="shared" si="4557"/>
      </c>
      <c r="PE103" s="55">
        <f t="shared" si="4565"/>
      </c>
      <c r="PF103" s="54">
        <f t="shared" si="4557"/>
      </c>
      <c r="PG103" s="55">
        <f t="shared" si="4565"/>
      </c>
      <c r="PH103" s="54">
        <f t="shared" si="4557"/>
      </c>
      <c r="PI103" s="55">
        <f t="shared" si="4565"/>
      </c>
      <c r="PJ103" s="54">
        <f t="shared" si="4557"/>
      </c>
      <c r="PK103" s="55">
        <f t="shared" si="4565"/>
      </c>
      <c r="PL103" s="54">
        <f t="shared" si="4557"/>
      </c>
      <c r="PM103" s="55">
        <f t="shared" si="4565"/>
      </c>
      <c r="PN103" s="54">
        <f t="shared" si="4557"/>
      </c>
      <c r="PO103" s="55">
        <f t="shared" si="4565"/>
      </c>
      <c r="PP103" s="54">
        <f t="shared" si="4557"/>
      </c>
      <c r="PQ103" s="55">
        <f t="shared" si="4565"/>
      </c>
      <c r="PR103" s="54">
        <f t="shared" si="4557"/>
      </c>
      <c r="PS103" s="55">
        <f t="shared" si="4565"/>
      </c>
      <c r="PT103" s="54">
        <f t="shared" si="4557"/>
      </c>
      <c r="PU103" s="55">
        <f t="shared" si="4565"/>
      </c>
      <c r="PV103" s="54">
        <f t="shared" si="4557"/>
      </c>
      <c r="PW103" s="55">
        <f t="shared" si="4565"/>
      </c>
      <c r="PX103" s="54">
        <f t="shared" si="4557"/>
      </c>
      <c r="PY103" s="55">
        <f t="shared" si="4565"/>
      </c>
      <c r="PZ103" s="54">
        <f t="shared" si="4557"/>
      </c>
      <c r="QA103" s="55">
        <f t="shared" si="4565"/>
      </c>
      <c r="QB103" s="54">
        <f t="shared" si="4557"/>
      </c>
      <c r="QC103" s="55">
        <f t="shared" si="4565"/>
      </c>
      <c r="QD103" s="54">
        <f t="shared" si="4557"/>
      </c>
      <c r="QE103" s="55">
        <f t="shared" si="4565"/>
      </c>
      <c r="QF103" s="54">
        <f t="shared" si="4557"/>
      </c>
      <c r="QG103" s="55">
        <f t="shared" si="4565"/>
      </c>
      <c r="QH103" s="54">
        <f t="shared" si="4557"/>
      </c>
      <c r="QI103" s="55">
        <f t="shared" si="4565"/>
      </c>
      <c r="QJ103" s="54">
        <f t="shared" si="4557"/>
      </c>
      <c r="QK103" s="55">
        <f t="shared" si="4565"/>
      </c>
      <c r="QL103" s="54">
        <f t="shared" si="4557"/>
      </c>
      <c r="QM103" s="55">
        <f t="shared" si="4565"/>
      </c>
      <c r="QN103" s="54">
        <f t="shared" si="4557"/>
      </c>
      <c r="QO103" s="55">
        <f t="shared" si="4565"/>
      </c>
      <c r="QP103" s="54">
        <f t="shared" si="4557"/>
      </c>
      <c r="QQ103" s="55">
        <f t="shared" si="4565"/>
      </c>
      <c r="QR103" s="54">
        <f t="shared" si="4557"/>
      </c>
      <c r="QS103" s="55">
        <f t="shared" si="4565"/>
      </c>
      <c r="QT103" s="54">
        <f t="shared" ref="QT103:TD111" si="4577">RIGHT(IFERROR(VLOOKUP($B103,QT$4:QU$71,2,FALSE),""),2)</f>
      </c>
      <c r="QU103" s="55">
        <f t="shared" si="4565"/>
      </c>
      <c r="QV103" s="54">
        <f t="shared" si="4577"/>
      </c>
      <c r="QW103" s="55">
        <f t="shared" si="4558"/>
      </c>
      <c r="QX103" s="54">
        <f t="shared" si="4577"/>
      </c>
      <c r="QY103" s="55">
        <f t="shared" si="4558"/>
      </c>
      <c r="QZ103" s="54">
        <f t="shared" si="4577"/>
      </c>
      <c r="RA103" s="55">
        <f t="shared" si="4558"/>
      </c>
      <c r="RB103" s="54">
        <f t="shared" si="4577"/>
      </c>
      <c r="RC103" s="55">
        <f t="shared" si="4558"/>
      </c>
      <c r="RD103" s="54">
        <f t="shared" si="4577"/>
      </c>
      <c r="RE103" s="55">
        <f t="shared" si="4558"/>
      </c>
      <c r="RF103" s="54">
        <f t="shared" si="4577"/>
      </c>
      <c r="RG103" s="55">
        <f t="shared" si="4558"/>
      </c>
      <c r="RH103" s="54">
        <f t="shared" si="4577"/>
      </c>
      <c r="RI103" s="55">
        <f t="shared" si="4558"/>
      </c>
      <c r="RJ103" s="54">
        <f t="shared" si="4577"/>
      </c>
      <c r="RK103" s="55">
        <f t="shared" si="4558"/>
      </c>
      <c r="RL103" s="54">
        <f t="shared" si="4577"/>
      </c>
      <c r="RM103" s="55">
        <f t="shared" si="4558"/>
      </c>
      <c r="RN103" s="54">
        <f t="shared" si="4577"/>
      </c>
      <c r="RO103" s="55">
        <f t="shared" si="4558"/>
      </c>
      <c r="RP103" s="54">
        <f t="shared" si="4577"/>
      </c>
      <c r="RQ103" s="55">
        <f t="shared" si="4558"/>
      </c>
      <c r="RR103" s="54">
        <f t="shared" si="4577"/>
      </c>
      <c r="RS103" s="55">
        <f t="shared" si="4558"/>
      </c>
      <c r="RT103" s="54">
        <f t="shared" si="4577"/>
      </c>
      <c r="RU103" s="55">
        <f t="shared" si="4558"/>
      </c>
      <c r="RV103" s="54">
        <f t="shared" si="4577"/>
      </c>
      <c r="RW103" s="55">
        <f t="shared" si="4558"/>
      </c>
      <c r="RX103" s="54">
        <f t="shared" si="4577"/>
      </c>
      <c r="RY103" s="55">
        <f t="shared" si="4558"/>
      </c>
      <c r="RZ103" s="54">
        <f t="shared" si="4577"/>
      </c>
      <c r="SA103" s="55">
        <f t="shared" si="4558"/>
      </c>
      <c r="SB103" s="54">
        <f t="shared" si="4577"/>
      </c>
      <c r="SC103" s="55">
        <f t="shared" si="4558"/>
      </c>
      <c r="SD103" s="54">
        <f t="shared" si="4577"/>
      </c>
      <c r="SE103" s="55">
        <f t="shared" si="4558"/>
      </c>
      <c r="SF103" s="54">
        <f t="shared" si="4577"/>
      </c>
      <c r="SG103" s="55">
        <f t="shared" si="4558"/>
      </c>
      <c r="SH103" s="54">
        <f t="shared" si="4577"/>
      </c>
      <c r="SI103" s="55">
        <f t="shared" si="4558"/>
      </c>
      <c r="SJ103" s="54">
        <f t="shared" si="4577"/>
      </c>
      <c r="SK103" s="55">
        <f t="shared" si="4558"/>
      </c>
      <c r="SL103" s="54">
        <f t="shared" si="4577"/>
      </c>
      <c r="SM103" s="55">
        <f t="shared" si="4558"/>
      </c>
      <c r="SN103" s="54">
        <f t="shared" si="4577"/>
      </c>
      <c r="SO103" s="55">
        <f t="shared" si="4558"/>
      </c>
      <c r="SP103" s="54">
        <f t="shared" si="4577"/>
      </c>
      <c r="SQ103" s="55">
        <f t="shared" si="4558"/>
      </c>
      <c r="SR103" s="54">
        <f t="shared" si="4577"/>
      </c>
      <c r="SS103" s="55">
        <f t="shared" si="4558"/>
      </c>
      <c r="ST103" s="54">
        <f t="shared" si="4577"/>
      </c>
      <c r="SU103" s="55">
        <f t="shared" si="4558"/>
      </c>
      <c r="SV103" s="54">
        <f t="shared" si="4577"/>
      </c>
      <c r="SW103" s="55">
        <f t="shared" si="4558"/>
      </c>
      <c r="SX103" s="54">
        <f t="shared" si="4577"/>
      </c>
      <c r="SY103" s="55">
        <f t="shared" si="4558"/>
      </c>
      <c r="SZ103" s="54">
        <f t="shared" si="4577"/>
      </c>
      <c r="TA103" s="55">
        <f t="shared" si="4558"/>
      </c>
      <c r="TB103" s="54">
        <f t="shared" si="4577"/>
      </c>
      <c r="TC103" s="55">
        <f t="shared" si="4558"/>
      </c>
      <c r="TD103" s="54">
        <f t="shared" si="4577"/>
      </c>
      <c r="TE103" s="55">
        <f t="shared" si="4558"/>
      </c>
      <c r="TF103" s="54">
        <f t="shared" si="4566"/>
      </c>
      <c r="TG103" s="55">
        <f t="shared" si="4576"/>
      </c>
      <c r="TH103" s="54">
        <f t="shared" si="4566"/>
      </c>
      <c r="TI103" s="55">
        <f t="shared" si="4576"/>
      </c>
      <c r="TJ103" s="54">
        <f t="shared" si="4566"/>
      </c>
      <c r="TK103" s="55">
        <f t="shared" si="4576"/>
      </c>
      <c r="TL103" s="54">
        <f t="shared" si="4559"/>
      </c>
      <c r="TM103" s="55">
        <f t="shared" si="4576"/>
      </c>
      <c r="TN103" s="54">
        <f t="shared" si="4559"/>
      </c>
      <c r="TO103" s="55">
        <f t="shared" si="4576"/>
      </c>
      <c r="TP103" s="54">
        <f t="shared" si="4559"/>
      </c>
      <c r="TQ103" s="55">
        <f t="shared" si="4576"/>
      </c>
      <c r="TR103" s="54">
        <f t="shared" si="4559"/>
      </c>
      <c r="TS103" s="55">
        <f t="shared" si="4576"/>
      </c>
      <c r="TT103" s="54">
        <f t="shared" si="4559"/>
      </c>
      <c r="TU103" s="55">
        <f t="shared" si="4576"/>
      </c>
      <c r="TV103" s="54">
        <f t="shared" si="4559"/>
      </c>
      <c r="TW103" s="55">
        <f t="shared" si="4576"/>
      </c>
      <c r="TX103" s="54">
        <f t="shared" si="4559"/>
      </c>
      <c r="TY103" s="55">
        <f t="shared" si="4576"/>
      </c>
      <c r="TZ103" s="54">
        <f t="shared" si="4559"/>
      </c>
      <c r="UA103" s="55">
        <f t="shared" si="4576"/>
      </c>
      <c r="UB103" s="54">
        <f t="shared" si="4559"/>
      </c>
      <c r="UC103" s="55">
        <f t="shared" si="4576"/>
      </c>
      <c r="UD103" s="54">
        <f t="shared" si="4559"/>
      </c>
      <c r="UE103" s="55">
        <f t="shared" si="4576"/>
      </c>
      <c r="UF103" s="54">
        <f t="shared" si="4559"/>
      </c>
      <c r="UG103" s="55">
        <f t="shared" si="4576"/>
      </c>
      <c r="UH103" s="54">
        <f t="shared" si="4559"/>
      </c>
      <c r="UI103" s="55">
        <f t="shared" si="4576"/>
      </c>
      <c r="UJ103" s="54">
        <f t="shared" si="4559"/>
      </c>
      <c r="UK103" s="55">
        <f t="shared" si="4576"/>
      </c>
      <c r="UL103" s="54">
        <f t="shared" si="4559"/>
      </c>
      <c r="UM103" s="55">
        <f t="shared" si="4576"/>
      </c>
      <c r="UN103" s="54">
        <f t="shared" si="4559"/>
      </c>
      <c r="UO103" s="55">
        <f t="shared" si="4576"/>
      </c>
      <c r="UP103" s="54">
        <f t="shared" si="4559"/>
      </c>
      <c r="UQ103" s="55">
        <f t="shared" si="4576"/>
      </c>
      <c r="UR103" s="54">
        <f t="shared" si="4559"/>
      </c>
      <c r="US103" s="55">
        <f t="shared" si="4576"/>
      </c>
      <c r="UT103" s="54">
        <f t="shared" si="4559"/>
      </c>
      <c r="UU103" s="55">
        <f t="shared" si="4576"/>
      </c>
      <c r="UV103" s="54">
        <f t="shared" si="4559"/>
      </c>
      <c r="UW103" s="55">
        <f t="shared" si="4576"/>
      </c>
      <c r="UX103" s="54">
        <f t="shared" si="4559"/>
      </c>
      <c r="UY103" s="55">
        <f t="shared" si="4576"/>
      </c>
      <c r="UZ103" s="54">
        <f t="shared" si="4559"/>
      </c>
      <c r="VA103" s="55">
        <f t="shared" si="4576"/>
      </c>
      <c r="VB103" s="54">
        <f t="shared" si="4559"/>
      </c>
      <c r="VC103" s="55">
        <f t="shared" si="4576"/>
      </c>
      <c r="VD103" s="54">
        <f t="shared" si="4559"/>
      </c>
      <c r="VE103" s="55">
        <f t="shared" si="4576"/>
      </c>
      <c r="VF103" s="54">
        <f t="shared" si="4559"/>
      </c>
      <c r="VG103" s="55">
        <f t="shared" si="4576"/>
      </c>
      <c r="VH103" s="54">
        <f t="shared" si="4559"/>
      </c>
      <c r="VI103" s="55">
        <f t="shared" si="4576"/>
      </c>
      <c r="VJ103" s="54">
        <f t="shared" si="4559"/>
      </c>
      <c r="VK103" s="55">
        <f t="shared" si="4576"/>
      </c>
      <c r="VL103" s="54">
        <f t="shared" si="4559"/>
      </c>
      <c r="VM103" s="55">
        <f t="shared" si="4576"/>
      </c>
      <c r="VN103" s="54">
        <f t="shared" si="4559"/>
      </c>
      <c r="VO103" s="55">
        <f t="shared" si="4576"/>
      </c>
      <c r="VP103" s="54">
        <f t="shared" si="4559"/>
      </c>
      <c r="VQ103" s="55">
        <f t="shared" si="4576"/>
      </c>
      <c r="VR103" s="54">
        <f t="shared" si="4559"/>
      </c>
      <c r="VS103" s="55">
        <f t="shared" si="4575"/>
      </c>
      <c r="VT103" s="54">
        <f t="shared" si="4277"/>
      </c>
      <c r="VU103" s="55">
        <f t="shared" si="4575"/>
      </c>
      <c r="VV103" s="54">
        <f t="shared" si="4277"/>
      </c>
      <c r="VW103" s="55">
        <f t="shared" si="4575"/>
      </c>
      <c r="VX103" s="54">
        <f t="shared" si="4567"/>
      </c>
      <c r="VY103" s="55">
        <f t="shared" si="4575"/>
      </c>
      <c r="VZ103" s="54">
        <f t="shared" si="4567"/>
      </c>
      <c r="WA103" s="55">
        <f t="shared" si="4575"/>
      </c>
      <c r="WB103" s="54">
        <f t="shared" si="4567"/>
      </c>
      <c r="WC103" s="55">
        <f t="shared" si="4575"/>
      </c>
      <c r="WD103" s="54">
        <f t="shared" si="4567"/>
      </c>
      <c r="WE103" s="55">
        <f t="shared" si="4575"/>
      </c>
      <c r="WF103" s="54">
        <f t="shared" si="4567"/>
      </c>
      <c r="WG103" s="55">
        <f t="shared" si="4575"/>
      </c>
      <c r="WH103" s="54">
        <f t="shared" si="4567"/>
      </c>
      <c r="WI103" s="55">
        <f t="shared" si="4575"/>
      </c>
      <c r="WJ103" s="54">
        <f t="shared" si="4567"/>
      </c>
      <c r="WK103" s="55">
        <f t="shared" si="4575"/>
      </c>
      <c r="WL103" s="54">
        <f t="shared" si="4567"/>
      </c>
      <c r="WM103" s="55">
        <f t="shared" si="4575"/>
      </c>
      <c r="WN103" s="54">
        <f t="shared" si="4567"/>
      </c>
      <c r="WO103" s="55">
        <f t="shared" si="4575"/>
      </c>
      <c r="WP103" s="54">
        <f t="shared" si="4567"/>
      </c>
      <c r="WQ103" s="55">
        <f t="shared" si="4575"/>
      </c>
      <c r="WR103" s="54">
        <f t="shared" si="4567"/>
      </c>
      <c r="WS103" s="55">
        <f t="shared" si="4575"/>
      </c>
      <c r="WT103" s="54">
        <f t="shared" si="4567"/>
      </c>
      <c r="WU103" s="55">
        <f t="shared" si="4575"/>
      </c>
      <c r="WV103" s="54">
        <f t="shared" si="4567"/>
      </c>
      <c r="WW103" s="55">
        <f t="shared" si="4575"/>
      </c>
      <c r="WX103" s="54">
        <f t="shared" si="4567"/>
      </c>
      <c r="WY103" s="55">
        <f t="shared" si="4575"/>
      </c>
      <c r="WZ103" s="54">
        <f t="shared" si="4567"/>
      </c>
      <c r="XA103" s="55">
        <f t="shared" si="4575"/>
      </c>
      <c r="XB103" s="54">
        <f t="shared" si="4567"/>
      </c>
      <c r="XC103" s="55">
        <f t="shared" si="4575"/>
      </c>
      <c r="XD103" s="54">
        <f t="shared" si="4567"/>
      </c>
      <c r="XE103" s="55">
        <f t="shared" si="4575"/>
      </c>
      <c r="XF103" s="54">
        <f t="shared" si="4567"/>
      </c>
      <c r="XG103" s="55">
        <f t="shared" si="4575"/>
      </c>
      <c r="XH103" s="54">
        <f t="shared" si="4567"/>
      </c>
      <c r="XI103" s="55">
        <f t="shared" si="4575"/>
      </c>
      <c r="XJ103" s="54">
        <f t="shared" si="4567"/>
      </c>
      <c r="XK103" s="55">
        <f t="shared" si="4575"/>
      </c>
      <c r="XL103" s="54">
        <f t="shared" si="4567"/>
      </c>
      <c r="XM103" s="55">
        <f t="shared" si="4575"/>
      </c>
      <c r="XN103" s="54">
        <f t="shared" si="4567"/>
      </c>
      <c r="XO103" s="55">
        <f t="shared" si="4575"/>
      </c>
      <c r="XP103" s="54">
        <f t="shared" si="4567"/>
      </c>
      <c r="XQ103" s="55">
        <f t="shared" si="4575"/>
      </c>
      <c r="XR103" s="54">
        <f t="shared" si="4567"/>
      </c>
      <c r="XS103" s="55">
        <f t="shared" si="4575"/>
      </c>
      <c r="XT103" s="54">
        <f t="shared" si="4567"/>
      </c>
      <c r="XU103" s="55">
        <f t="shared" si="4575"/>
      </c>
      <c r="XV103" s="54">
        <f t="shared" si="4567"/>
      </c>
      <c r="XW103" s="55">
        <f t="shared" si="4575"/>
      </c>
      <c r="XX103" s="54">
        <f t="shared" si="4567"/>
      </c>
      <c r="XY103" s="55">
        <f t="shared" si="4575"/>
      </c>
      <c r="XZ103" s="54">
        <f t="shared" si="4567"/>
      </c>
      <c r="YA103" s="55">
        <f t="shared" si="4575"/>
      </c>
      <c r="YB103" s="54">
        <f t="shared" si="4567"/>
      </c>
      <c r="YC103" s="55">
        <f t="shared" si="4573"/>
      </c>
      <c r="YD103" s="54">
        <f t="shared" si="4567"/>
      </c>
      <c r="YE103" s="55">
        <f t="shared" si="4573"/>
      </c>
      <c r="YF103" s="54">
        <f t="shared" si="4567"/>
      </c>
      <c r="YG103" s="55">
        <f t="shared" si="4573"/>
      </c>
      <c r="YH103" s="54">
        <f t="shared" si="4567"/>
      </c>
      <c r="YI103" s="55">
        <f t="shared" si="4573"/>
      </c>
      <c r="YJ103" s="54">
        <f t="shared" si="4560"/>
      </c>
      <c r="YK103" s="55">
        <f t="shared" si="4573"/>
      </c>
      <c r="YL103" s="54">
        <f t="shared" si="4560"/>
      </c>
      <c r="YM103" s="55">
        <f t="shared" si="4573"/>
      </c>
      <c r="YN103" s="54">
        <f t="shared" si="4560"/>
      </c>
      <c r="YO103" s="55">
        <f t="shared" si="4573"/>
      </c>
      <c r="YP103" s="54">
        <f t="shared" si="4560"/>
      </c>
      <c r="YQ103" s="55">
        <f t="shared" si="4573"/>
      </c>
      <c r="YR103" s="54">
        <f t="shared" si="4560"/>
      </c>
      <c r="YS103" s="55">
        <f t="shared" si="4573"/>
      </c>
      <c r="YT103" s="54">
        <f t="shared" si="4560"/>
      </c>
      <c r="YU103" s="55">
        <f t="shared" si="4573"/>
      </c>
      <c r="YV103" s="54">
        <f t="shared" si="4560"/>
      </c>
      <c r="YW103" s="55">
        <f t="shared" si="4573"/>
      </c>
      <c r="YX103" s="54">
        <f t="shared" si="4560"/>
      </c>
      <c r="YY103" s="55">
        <f t="shared" si="4573"/>
      </c>
      <c r="YZ103" s="54">
        <f t="shared" si="4560"/>
      </c>
      <c r="ZA103" s="55">
        <f t="shared" si="4573"/>
      </c>
      <c r="ZB103" s="54">
        <f t="shared" si="4560"/>
      </c>
      <c r="ZC103" s="55">
        <f t="shared" si="4573"/>
      </c>
      <c r="ZD103" s="54">
        <f t="shared" si="4560"/>
      </c>
      <c r="ZE103" s="55">
        <f t="shared" si="4573"/>
      </c>
      <c r="ZF103" s="54">
        <f t="shared" si="4560"/>
      </c>
      <c r="ZG103" s="55">
        <f t="shared" si="4573"/>
      </c>
      <c r="ZH103" s="54">
        <f t="shared" si="4560"/>
      </c>
      <c r="ZI103" s="55">
        <f t="shared" si="4568"/>
      </c>
      <c r="ZJ103" s="54">
        <f t="shared" si="4560"/>
      </c>
      <c r="ZK103" s="55">
        <f t="shared" si="4568"/>
      </c>
      <c r="ZL103" s="54">
        <f t="shared" si="4560"/>
      </c>
      <c r="ZM103" s="55">
        <f t="shared" si="4568"/>
      </c>
      <c r="ZN103" s="54">
        <f t="shared" si="4560"/>
      </c>
      <c r="ZO103" s="55">
        <f t="shared" si="4568"/>
      </c>
      <c r="ZP103" s="54">
        <f t="shared" si="4560"/>
      </c>
      <c r="ZQ103" s="55">
        <f t="shared" si="4568"/>
      </c>
      <c r="ZR103" s="54">
        <f t="shared" si="4560"/>
      </c>
      <c r="ZS103" s="55">
        <f t="shared" si="4568"/>
      </c>
      <c r="ZT103" s="54">
        <f t="shared" si="4560"/>
      </c>
      <c r="ZU103" s="55">
        <f t="shared" si="4568"/>
      </c>
      <c r="ZV103" s="54">
        <f t="shared" si="4560"/>
      </c>
      <c r="ZW103" s="55">
        <f t="shared" si="4568"/>
      </c>
      <c r="ZX103" s="54">
        <f t="shared" si="4560"/>
      </c>
      <c r="ZY103" s="55">
        <f t="shared" si="4568"/>
      </c>
      <c r="ZZ103" s="54">
        <f t="shared" si="4560"/>
      </c>
      <c r="AAA103" s="55">
        <f t="shared" si="4568"/>
      </c>
      <c r="AAB103" s="54">
        <f t="shared" si="4560"/>
      </c>
      <c r="AAC103" s="55">
        <f t="shared" si="4568"/>
      </c>
      <c r="AAD103" s="54">
        <f t="shared" si="4560"/>
      </c>
      <c r="AAE103" s="55">
        <f t="shared" si="4568"/>
      </c>
      <c r="AAF103" s="54">
        <f t="shared" si="4560"/>
      </c>
      <c r="AAG103" s="55">
        <f t="shared" si="4568"/>
      </c>
      <c r="AAH103" s="54">
        <f t="shared" si="4560"/>
      </c>
      <c r="AAI103" s="55">
        <f t="shared" si="4568"/>
      </c>
      <c r="AAJ103" s="54">
        <f t="shared" si="4560"/>
      </c>
      <c r="AAK103" s="55">
        <f t="shared" si="4568"/>
      </c>
      <c r="AAL103" s="54">
        <f t="shared" si="4560"/>
      </c>
      <c r="AAM103" s="55">
        <f t="shared" si="4568"/>
      </c>
      <c r="AAN103" s="54">
        <f t="shared" si="4560"/>
      </c>
      <c r="AAO103" s="55">
        <f t="shared" si="4568"/>
      </c>
      <c r="AAP103" s="54">
        <f t="shared" si="4560"/>
      </c>
      <c r="AAQ103" s="55">
        <f t="shared" si="4568"/>
      </c>
      <c r="AAR103" s="54">
        <f t="shared" si="4342"/>
      </c>
      <c r="AAS103" s="55">
        <f t="shared" si="4568"/>
      </c>
      <c r="AAT103" s="54">
        <f t="shared" si="4342"/>
      </c>
      <c r="AAU103" s="55">
        <f t="shared" si="4568"/>
      </c>
      <c r="AAV103" s="54">
        <f t="shared" si="4569"/>
      </c>
      <c r="AAW103" s="55">
        <f t="shared" si="4568"/>
      </c>
      <c r="AAX103" s="54">
        <f t="shared" si="4569"/>
      </c>
      <c r="AAY103" s="55">
        <f t="shared" si="4568"/>
      </c>
      <c r="AAZ103" s="54">
        <f t="shared" si="4569"/>
      </c>
      <c r="ABA103" s="55">
        <f t="shared" si="4568"/>
      </c>
      <c r="ABB103" s="54">
        <f t="shared" si="4569"/>
      </c>
      <c r="ABC103" s="55">
        <f t="shared" si="4568"/>
      </c>
      <c r="ABD103" s="54">
        <f t="shared" si="4569"/>
      </c>
      <c r="ABE103" s="55">
        <f t="shared" si="4568"/>
      </c>
      <c r="ABF103" s="54">
        <f t="shared" si="4569"/>
      </c>
      <c r="ABG103" s="55">
        <f t="shared" si="4568"/>
      </c>
      <c r="ABH103" s="54">
        <f t="shared" si="4569"/>
      </c>
      <c r="ABI103" s="55">
        <f t="shared" si="4568"/>
      </c>
      <c r="ABJ103" s="54">
        <f t="shared" si="4569"/>
      </c>
      <c r="ABK103" s="55">
        <f t="shared" si="4568"/>
      </c>
      <c r="ABL103" s="54">
        <f t="shared" si="4569"/>
      </c>
      <c r="ABM103" s="55">
        <f t="shared" si="4568"/>
      </c>
      <c r="ABN103" s="54">
        <f t="shared" si="4569"/>
      </c>
      <c r="ABO103" s="55">
        <f t="shared" si="4568"/>
      </c>
      <c r="ABP103" s="54">
        <f t="shared" si="4569"/>
      </c>
      <c r="ABQ103" s="55">
        <f t="shared" si="4568"/>
      </c>
      <c r="ABR103" s="54">
        <f t="shared" si="4569"/>
      </c>
      <c r="ABS103" s="55">
        <f t="shared" si="4355"/>
      </c>
      <c r="ABT103" s="54">
        <f t="shared" si="4569"/>
      </c>
      <c r="ABU103" s="55">
        <f t="shared" si="4555"/>
      </c>
      <c r="ABV103" s="54">
        <f t="shared" si="4569"/>
      </c>
      <c r="ABW103" s="55">
        <f t="shared" si="4555"/>
      </c>
      <c r="ABX103" s="54">
        <f t="shared" si="4569"/>
      </c>
      <c r="ABY103" s="55">
        <f t="shared" si="4555"/>
      </c>
      <c r="ABZ103" s="54">
        <f t="shared" si="4569"/>
      </c>
      <c r="ACA103" s="55">
        <f t="shared" si="4555"/>
      </c>
      <c r="ACB103" s="54">
        <f t="shared" si="4569"/>
      </c>
      <c r="ACC103" s="55">
        <f t="shared" si="4555"/>
      </c>
      <c r="ACD103" s="54">
        <f t="shared" si="4569"/>
      </c>
      <c r="ACE103" s="55">
        <f t="shared" si="4555"/>
      </c>
      <c r="ACF103" s="54">
        <f t="shared" si="4569"/>
      </c>
      <c r="ACG103" s="55">
        <f t="shared" si="4555"/>
      </c>
      <c r="ACH103" s="54">
        <f t="shared" si="4569"/>
      </c>
      <c r="ACI103" s="55">
        <f t="shared" si="4555"/>
      </c>
      <c r="ACJ103" s="54">
        <f t="shared" si="4569"/>
      </c>
      <c r="ACK103" s="55">
        <f t="shared" si="4555"/>
      </c>
      <c r="ACL103" s="54">
        <f t="shared" si="4569"/>
      </c>
      <c r="ACM103" s="55">
        <f t="shared" si="4555"/>
      </c>
      <c r="ACN103" s="54">
        <f t="shared" si="4569"/>
      </c>
      <c r="ACO103" s="55">
        <f t="shared" si="4555"/>
      </c>
      <c r="ACP103" s="54">
        <f t="shared" si="4569"/>
      </c>
      <c r="ACQ103" s="55">
        <f t="shared" si="4555"/>
      </c>
      <c r="ACR103" s="54">
        <f t="shared" si="4569"/>
      </c>
      <c r="ACS103" s="55">
        <f t="shared" si="4555"/>
      </c>
      <c r="ACT103" s="54">
        <f t="shared" si="4569"/>
      </c>
      <c r="ACU103" s="55">
        <f t="shared" si="4555"/>
      </c>
      <c r="ACV103" s="54">
        <f t="shared" si="4569"/>
      </c>
      <c r="ACW103" s="55">
        <f t="shared" si="4555"/>
      </c>
      <c r="ACX103" s="54">
        <f t="shared" si="4569"/>
      </c>
      <c r="ACY103" s="55">
        <f t="shared" si="4555"/>
      </c>
      <c r="ACZ103" s="54">
        <f t="shared" si="4569"/>
      </c>
      <c r="ADA103" s="55">
        <f t="shared" si="4555"/>
      </c>
      <c r="ADB103" s="54">
        <f t="shared" si="4569"/>
      </c>
      <c r="ADC103" s="55">
        <f t="shared" si="4555"/>
      </c>
      <c r="ADD103" s="54">
        <f t="shared" si="4569"/>
      </c>
      <c r="ADE103" s="55">
        <f t="shared" si="4555"/>
      </c>
      <c r="ADF103" s="54">
        <f t="shared" si="4569"/>
      </c>
      <c r="ADG103" s="55">
        <f t="shared" si="4555"/>
      </c>
    </row>
    <row r="104" spans="1:787" ht="20.25" hidden="1" customHeight="1">
      <c r="A104" s="112">
        <v>32</v>
      </c>
      <c r="B104" s="115">
        <f>学年と名前を結合するシート!D33</f>
      </c>
      <c r="C104" s="113"/>
      <c r="D104" s="54">
        <f t="shared" si="533"/>
      </c>
      <c r="E104" s="55">
        <f t="shared" si="534"/>
      </c>
      <c r="F104" s="54">
        <f t="shared" si="4574"/>
      </c>
      <c r="G104" s="55">
        <f t="shared" si="4407"/>
      </c>
      <c r="H104" s="54">
        <f t="shared" si="4574"/>
      </c>
      <c r="I104" s="55">
        <f t="shared" si="4408"/>
      </c>
      <c r="J104" s="54">
        <f t="shared" si="4574"/>
      </c>
      <c r="K104" s="55">
        <f t="shared" si="4409"/>
      </c>
      <c r="L104" s="54">
        <f t="shared" si="4574"/>
      </c>
      <c r="M104" s="55">
        <f t="shared" si="4410"/>
      </c>
      <c r="N104" s="54">
        <f t="shared" si="4574"/>
      </c>
      <c r="O104" s="55">
        <f t="shared" si="4411"/>
      </c>
      <c r="P104" s="54">
        <f t="shared" si="4574"/>
      </c>
      <c r="Q104" s="55">
        <f t="shared" si="4412"/>
      </c>
      <c r="R104" s="54">
        <f t="shared" si="4574"/>
      </c>
      <c r="S104" s="55">
        <f t="shared" si="4413"/>
      </c>
      <c r="T104" s="54">
        <f t="shared" si="4574"/>
      </c>
      <c r="U104" s="55">
        <f t="shared" si="4414"/>
      </c>
      <c r="V104" s="54">
        <f t="shared" si="4574"/>
      </c>
      <c r="W104" s="55">
        <f t="shared" si="4415"/>
      </c>
      <c r="X104" s="54">
        <f t="shared" si="4574"/>
      </c>
      <c r="Y104" s="55">
        <f t="shared" si="4416"/>
      </c>
      <c r="Z104" s="54">
        <f t="shared" si="4574"/>
      </c>
      <c r="AA104" s="55">
        <f t="shared" si="4417"/>
      </c>
      <c r="AB104" s="54">
        <f t="shared" si="4574"/>
      </c>
      <c r="AC104" s="55">
        <f t="shared" si="4418"/>
      </c>
      <c r="AD104" s="54">
        <f t="shared" si="4574"/>
      </c>
      <c r="AE104" s="55">
        <f t="shared" si="4419"/>
      </c>
      <c r="AF104" s="54">
        <f t="shared" si="4574"/>
      </c>
      <c r="AG104" s="55">
        <f t="shared" si="4420"/>
      </c>
      <c r="AH104" s="54">
        <f t="shared" si="4574"/>
      </c>
      <c r="AI104" s="55">
        <f t="shared" si="4421"/>
      </c>
      <c r="AJ104" s="54">
        <f t="shared" si="4574"/>
      </c>
      <c r="AK104" s="55">
        <f t="shared" si="4422"/>
      </c>
      <c r="AL104" s="54">
        <f t="shared" si="4574"/>
      </c>
      <c r="AM104" s="55">
        <f t="shared" si="4423"/>
      </c>
      <c r="AN104" s="54">
        <f t="shared" si="4574"/>
      </c>
      <c r="AO104" s="55">
        <f t="shared" si="4424"/>
      </c>
      <c r="AP104" s="54">
        <f t="shared" si="4574"/>
      </c>
      <c r="AQ104" s="55">
        <f t="shared" si="4425"/>
      </c>
      <c r="AR104" s="54">
        <f t="shared" si="4574"/>
      </c>
      <c r="AS104" s="55">
        <f t="shared" si="4426"/>
      </c>
      <c r="AT104" s="54">
        <f t="shared" si="4574"/>
      </c>
      <c r="AU104" s="55">
        <f t="shared" si="4427"/>
      </c>
      <c r="AV104" s="54">
        <f t="shared" si="4574"/>
      </c>
      <c r="AW104" s="55">
        <f t="shared" si="4428"/>
      </c>
      <c r="AX104" s="54">
        <f t="shared" si="4574"/>
      </c>
      <c r="AY104" s="55">
        <f t="shared" si="4429"/>
      </c>
      <c r="AZ104" s="54">
        <f t="shared" si="4574"/>
      </c>
      <c r="BA104" s="55">
        <f t="shared" si="4430"/>
      </c>
      <c r="BB104" s="54">
        <f t="shared" si="4574"/>
      </c>
      <c r="BC104" s="55">
        <f t="shared" si="4431"/>
      </c>
      <c r="BD104" s="54">
        <f t="shared" si="4574"/>
      </c>
      <c r="BE104" s="55">
        <f t="shared" si="4432"/>
      </c>
      <c r="BF104" s="54">
        <f t="shared" si="4574"/>
      </c>
      <c r="BG104" s="55">
        <f t="shared" si="4433"/>
      </c>
      <c r="BH104" s="54">
        <f t="shared" si="4574"/>
      </c>
      <c r="BI104" s="55">
        <f t="shared" si="4434"/>
      </c>
      <c r="BJ104" s="54">
        <f t="shared" si="4574"/>
      </c>
      <c r="BK104" s="55">
        <f t="shared" si="4435"/>
      </c>
      <c r="BL104" s="54">
        <f t="shared" si="4574"/>
      </c>
      <c r="BM104" s="55">
        <f t="shared" si="4436"/>
      </c>
      <c r="BN104" s="54">
        <f t="shared" si="4574"/>
      </c>
      <c r="BO104" s="55">
        <f t="shared" si="4437"/>
      </c>
      <c r="BP104" s="54">
        <f t="shared" si="4574"/>
      </c>
      <c r="BQ104" s="55">
        <f t="shared" si="4438"/>
      </c>
      <c r="BR104" s="54">
        <f t="shared" si="4570"/>
      </c>
      <c r="BS104" s="55">
        <f t="shared" si="4439"/>
      </c>
      <c r="BT104" s="54">
        <f t="shared" si="4570"/>
      </c>
      <c r="BU104" s="55">
        <f t="shared" si="4440"/>
      </c>
      <c r="BV104" s="54">
        <f t="shared" si="4570"/>
      </c>
      <c r="BW104" s="55">
        <f t="shared" si="4441"/>
      </c>
      <c r="BX104" s="54">
        <f t="shared" si="4570"/>
      </c>
      <c r="BY104" s="55">
        <f t="shared" si="4442"/>
      </c>
      <c r="BZ104" s="54">
        <f t="shared" si="4570"/>
      </c>
      <c r="CA104" s="55">
        <f t="shared" si="4443"/>
      </c>
      <c r="CB104" s="54">
        <f t="shared" si="4570"/>
      </c>
      <c r="CC104" s="55">
        <f t="shared" si="4444"/>
      </c>
      <c r="CD104" s="54">
        <f t="shared" si="4570"/>
      </c>
      <c r="CE104" s="55">
        <f t="shared" si="4445"/>
      </c>
      <c r="CF104" s="54">
        <f t="shared" si="4570"/>
      </c>
      <c r="CG104" s="55">
        <f t="shared" si="4446"/>
      </c>
      <c r="CH104" s="54">
        <f t="shared" si="4570"/>
      </c>
      <c r="CI104" s="55">
        <f t="shared" si="4447"/>
      </c>
      <c r="CJ104" s="54">
        <f t="shared" si="4570"/>
      </c>
      <c r="CK104" s="55">
        <f t="shared" si="4448"/>
      </c>
      <c r="CL104" s="54">
        <f t="shared" si="4570"/>
      </c>
      <c r="CM104" s="55">
        <f t="shared" si="4449"/>
      </c>
      <c r="CN104" s="54">
        <f t="shared" si="4570"/>
      </c>
      <c r="CO104" s="55">
        <f t="shared" si="4450"/>
      </c>
      <c r="CP104" s="54">
        <f t="shared" si="4570"/>
      </c>
      <c r="CQ104" s="55">
        <f t="shared" si="4451"/>
      </c>
      <c r="CR104" s="54">
        <f t="shared" si="4570"/>
      </c>
      <c r="CS104" s="55">
        <f t="shared" si="4452"/>
      </c>
      <c r="CT104" s="54">
        <f t="shared" si="4570"/>
      </c>
      <c r="CU104" s="55">
        <f t="shared" si="4453"/>
      </c>
      <c r="CV104" s="54">
        <f t="shared" si="4570"/>
      </c>
      <c r="CW104" s="55">
        <f t="shared" si="4454"/>
      </c>
      <c r="CX104" s="54">
        <f t="shared" si="4570"/>
      </c>
      <c r="CY104" s="55">
        <f t="shared" si="4455"/>
      </c>
      <c r="CZ104" s="54">
        <f t="shared" si="4570"/>
      </c>
      <c r="DA104" s="55">
        <f t="shared" si="4456"/>
      </c>
      <c r="DB104" s="54">
        <f t="shared" si="4570"/>
      </c>
      <c r="DC104" s="55">
        <f t="shared" si="4457"/>
      </c>
      <c r="DD104" s="54">
        <f t="shared" si="4570"/>
      </c>
      <c r="DE104" s="55">
        <f t="shared" si="4458"/>
      </c>
      <c r="DF104" s="54">
        <f t="shared" si="4570"/>
      </c>
      <c r="DG104" s="55">
        <f t="shared" si="4459"/>
      </c>
      <c r="DH104" s="54">
        <f t="shared" si="4570"/>
      </c>
      <c r="DI104" s="55">
        <f t="shared" si="4460"/>
      </c>
      <c r="DJ104" s="54">
        <f t="shared" si="4570"/>
      </c>
      <c r="DK104" s="55">
        <f t="shared" si="4461"/>
      </c>
      <c r="DL104" s="54">
        <f t="shared" si="4570"/>
      </c>
      <c r="DM104" s="55">
        <f t="shared" si="4462"/>
      </c>
      <c r="DN104" s="54">
        <f t="shared" si="4570"/>
      </c>
      <c r="DO104" s="55">
        <f t="shared" si="4463"/>
      </c>
      <c r="DP104" s="54">
        <f t="shared" si="4570"/>
      </c>
      <c r="DQ104" s="55">
        <f t="shared" si="4464"/>
      </c>
      <c r="DR104" s="54">
        <f t="shared" si="4570"/>
      </c>
      <c r="DS104" s="55">
        <f t="shared" si="4465"/>
      </c>
      <c r="DT104" s="54">
        <f t="shared" si="4570"/>
      </c>
      <c r="DU104" s="55">
        <f t="shared" si="4466"/>
      </c>
      <c r="DV104" s="54">
        <f t="shared" si="4570"/>
      </c>
      <c r="DW104" s="55">
        <f t="shared" si="4467"/>
      </c>
      <c r="DX104" s="54">
        <f t="shared" si="4570"/>
      </c>
      <c r="DY104" s="55">
        <f t="shared" si="4468"/>
      </c>
      <c r="DZ104" s="54">
        <f t="shared" si="4570"/>
      </c>
      <c r="EA104" s="55">
        <f t="shared" si="4469"/>
      </c>
      <c r="EB104" s="54">
        <f t="shared" si="4562"/>
      </c>
      <c r="EC104" s="55">
        <f t="shared" si="4471"/>
      </c>
      <c r="ED104" s="54">
        <f t="shared" si="4562"/>
      </c>
      <c r="EE104" s="55">
        <f t="shared" si="4472"/>
      </c>
      <c r="EF104" s="54">
        <f t="shared" si="4562"/>
      </c>
      <c r="EG104" s="55">
        <f t="shared" si="4473"/>
      </c>
      <c r="EH104" s="54">
        <f t="shared" si="4562"/>
      </c>
      <c r="EI104" s="55">
        <f t="shared" si="4474"/>
      </c>
      <c r="EJ104" s="54">
        <f t="shared" si="4562"/>
      </c>
      <c r="EK104" s="55">
        <f t="shared" si="4475"/>
      </c>
      <c r="EL104" s="54">
        <f t="shared" si="4562"/>
      </c>
      <c r="EM104" s="55">
        <f t="shared" si="4476"/>
      </c>
      <c r="EN104" s="54">
        <f t="shared" si="4562"/>
      </c>
      <c r="EO104" s="55">
        <f t="shared" si="4477"/>
      </c>
      <c r="EP104" s="54">
        <f t="shared" si="4562"/>
      </c>
      <c r="EQ104" s="55">
        <f t="shared" si="4478"/>
      </c>
      <c r="ER104" s="54">
        <f t="shared" si="4562"/>
      </c>
      <c r="ES104" s="55">
        <f t="shared" si="4479"/>
      </c>
      <c r="ET104" s="54">
        <f t="shared" si="4562"/>
      </c>
      <c r="EU104" s="55">
        <f t="shared" si="4480"/>
      </c>
      <c r="EV104" s="54">
        <f t="shared" si="4562"/>
      </c>
      <c r="EW104" s="55">
        <f t="shared" si="4481"/>
      </c>
      <c r="EX104" s="54">
        <f t="shared" si="4562"/>
      </c>
      <c r="EY104" s="55">
        <f t="shared" si="4482"/>
      </c>
      <c r="EZ104" s="54">
        <f t="shared" si="4562"/>
      </c>
      <c r="FA104" s="55">
        <f t="shared" si="4483"/>
      </c>
      <c r="FB104" s="54">
        <f t="shared" si="4562"/>
      </c>
      <c r="FC104" s="55">
        <f t="shared" si="4484"/>
      </c>
      <c r="FD104" s="54">
        <f t="shared" si="4562"/>
      </c>
      <c r="FE104" s="55">
        <f t="shared" si="4485"/>
      </c>
      <c r="FF104" s="54">
        <f t="shared" si="4562"/>
      </c>
      <c r="FG104" s="55">
        <f t="shared" si="4486"/>
      </c>
      <c r="FH104" s="54">
        <f t="shared" si="4562"/>
      </c>
      <c r="FI104" s="55">
        <f t="shared" si="4487"/>
      </c>
      <c r="FJ104" s="54">
        <f t="shared" si="4562"/>
      </c>
      <c r="FK104" s="55">
        <f t="shared" si="4488"/>
      </c>
      <c r="FL104" s="54">
        <f t="shared" si="4562"/>
      </c>
      <c r="FM104" s="55">
        <f t="shared" si="4489"/>
      </c>
      <c r="FN104" s="54">
        <f t="shared" si="4562"/>
      </c>
      <c r="FO104" s="55">
        <f t="shared" si="4490"/>
      </c>
      <c r="FP104" s="54">
        <f t="shared" si="4562"/>
      </c>
      <c r="FQ104" s="55">
        <f t="shared" si="4491"/>
      </c>
      <c r="FR104" s="54">
        <f t="shared" si="4562"/>
      </c>
      <c r="FS104" s="55">
        <f t="shared" si="4492"/>
      </c>
      <c r="FT104" s="54">
        <f t="shared" si="4562"/>
      </c>
      <c r="FU104" s="55">
        <f t="shared" si="4493"/>
      </c>
      <c r="FV104" s="54">
        <f t="shared" si="4562"/>
      </c>
      <c r="FW104" s="55">
        <f t="shared" si="4494"/>
      </c>
      <c r="FX104" s="54">
        <f t="shared" si="4562"/>
      </c>
      <c r="FY104" s="55">
        <f t="shared" si="4495"/>
      </c>
      <c r="FZ104" s="54">
        <f t="shared" si="4562"/>
      </c>
      <c r="GA104" s="55">
        <f t="shared" si="4496"/>
      </c>
      <c r="GB104" s="54">
        <f t="shared" si="4562"/>
      </c>
      <c r="GC104" s="55">
        <f t="shared" si="4497"/>
      </c>
      <c r="GD104" s="54">
        <f t="shared" si="4562"/>
      </c>
      <c r="GE104" s="55">
        <f t="shared" si="4498"/>
      </c>
      <c r="GF104" s="54">
        <f t="shared" si="4562"/>
      </c>
      <c r="GG104" s="55">
        <f t="shared" si="4499"/>
      </c>
      <c r="GH104" s="54">
        <f t="shared" si="4562"/>
      </c>
      <c r="GI104" s="55">
        <f t="shared" si="4500"/>
      </c>
      <c r="GJ104" s="54">
        <f t="shared" si="4562"/>
      </c>
      <c r="GK104" s="55">
        <f t="shared" si="4501"/>
      </c>
      <c r="GL104" s="54">
        <f t="shared" ref="GL104:IV111" si="4578">RIGHT(IFERROR(VLOOKUP($B104,GL$4:GM$71,2,FALSE),""),2)</f>
      </c>
      <c r="GM104" s="55">
        <f t="shared" si="4502"/>
      </c>
      <c r="GN104" s="54">
        <f t="shared" si="4578"/>
      </c>
      <c r="GO104" s="55">
        <f t="shared" si="4504"/>
      </c>
      <c r="GP104" s="54">
        <f t="shared" si="4578"/>
      </c>
      <c r="GQ104" s="55">
        <f t="shared" si="4505"/>
      </c>
      <c r="GR104" s="54">
        <f t="shared" si="4578"/>
      </c>
      <c r="GS104" s="55">
        <f t="shared" si="4506"/>
      </c>
      <c r="GT104" s="54">
        <f t="shared" si="4578"/>
      </c>
      <c r="GU104" s="55">
        <f t="shared" si="4507"/>
      </c>
      <c r="GV104" s="54">
        <f t="shared" si="4578"/>
      </c>
      <c r="GW104" s="55">
        <f t="shared" si="4508"/>
      </c>
      <c r="GX104" s="54">
        <f t="shared" si="4578"/>
      </c>
      <c r="GY104" s="55">
        <f t="shared" si="4509"/>
      </c>
      <c r="GZ104" s="54">
        <f t="shared" si="4578"/>
      </c>
      <c r="HA104" s="55">
        <f t="shared" si="4510"/>
      </c>
      <c r="HB104" s="54">
        <f t="shared" si="4578"/>
      </c>
      <c r="HC104" s="55">
        <f t="shared" si="4511"/>
      </c>
      <c r="HD104" s="54">
        <f t="shared" si="4578"/>
      </c>
      <c r="HE104" s="55">
        <f t="shared" si="4512"/>
      </c>
      <c r="HF104" s="54">
        <f t="shared" si="4578"/>
      </c>
      <c r="HG104" s="55">
        <f t="shared" si="4513"/>
      </c>
      <c r="HH104" s="54">
        <f t="shared" si="4578"/>
      </c>
      <c r="HI104" s="55">
        <f t="shared" si="4514"/>
      </c>
      <c r="HJ104" s="54">
        <f t="shared" si="4578"/>
      </c>
      <c r="HK104" s="55">
        <f t="shared" si="4515"/>
      </c>
      <c r="HL104" s="54">
        <f t="shared" si="4578"/>
      </c>
      <c r="HM104" s="55">
        <f t="shared" si="4516"/>
      </c>
      <c r="HN104" s="54">
        <f t="shared" si="4578"/>
      </c>
      <c r="HO104" s="55">
        <f t="shared" si="4517"/>
      </c>
      <c r="HP104" s="54">
        <f t="shared" si="4578"/>
      </c>
      <c r="HQ104" s="55">
        <f t="shared" si="4518"/>
      </c>
      <c r="HR104" s="54">
        <f t="shared" si="4578"/>
      </c>
      <c r="HS104" s="55">
        <f t="shared" si="4519"/>
      </c>
      <c r="HT104" s="54">
        <f t="shared" si="4578"/>
      </c>
      <c r="HU104" s="55">
        <f t="shared" si="4520"/>
      </c>
      <c r="HV104" s="54">
        <f t="shared" si="4578"/>
      </c>
      <c r="HW104" s="55">
        <f t="shared" si="4521"/>
      </c>
      <c r="HX104" s="54">
        <f t="shared" si="4578"/>
      </c>
      <c r="HY104" s="55">
        <f t="shared" si="4522"/>
      </c>
      <c r="HZ104" s="54">
        <f t="shared" si="4578"/>
      </c>
      <c r="IA104" s="55">
        <f t="shared" si="4523"/>
      </c>
      <c r="IB104" s="54">
        <f t="shared" si="4578"/>
      </c>
      <c r="IC104" s="55">
        <f t="shared" si="4524"/>
      </c>
      <c r="ID104" s="54">
        <f t="shared" si="4578"/>
      </c>
      <c r="IE104" s="55">
        <f t="shared" si="4525"/>
      </c>
      <c r="IF104" s="54">
        <f t="shared" si="4578"/>
      </c>
      <c r="IG104" s="55">
        <f t="shared" si="4526"/>
      </c>
      <c r="IH104" s="54">
        <f t="shared" si="4578"/>
      </c>
      <c r="II104" s="55">
        <f t="shared" si="4527"/>
      </c>
      <c r="IJ104" s="54">
        <f t="shared" si="4578"/>
      </c>
      <c r="IK104" s="55">
        <f t="shared" si="4528"/>
      </c>
      <c r="IL104" s="54">
        <f t="shared" si="4578"/>
      </c>
      <c r="IM104" s="55">
        <f t="shared" si="4529"/>
      </c>
      <c r="IN104" s="54">
        <f t="shared" si="4578"/>
      </c>
      <c r="IO104" s="55">
        <f t="shared" si="4530"/>
      </c>
      <c r="IP104" s="54">
        <f t="shared" si="4578"/>
      </c>
      <c r="IQ104" s="55">
        <f t="shared" si="4531"/>
      </c>
      <c r="IR104" s="54">
        <f t="shared" si="4578"/>
      </c>
      <c r="IS104" s="55">
        <f t="shared" si="4532"/>
      </c>
      <c r="IT104" s="54">
        <f t="shared" si="4578"/>
      </c>
      <c r="IU104" s="55">
        <f t="shared" si="4533"/>
      </c>
      <c r="IV104" s="54">
        <f t="shared" si="4578"/>
      </c>
      <c r="IW104" s="55">
        <f t="shared" si="4534"/>
      </c>
      <c r="IX104" s="54">
        <f t="shared" si="4503"/>
      </c>
      <c r="IY104" s="55">
        <f t="shared" si="4535"/>
      </c>
      <c r="IZ104" s="54">
        <f t="shared" si="4536"/>
      </c>
      <c r="JA104" s="55">
        <f t="shared" si="4537"/>
      </c>
      <c r="JB104" s="54">
        <f t="shared" si="4536"/>
      </c>
      <c r="JC104" s="55">
        <f t="shared" si="4538"/>
      </c>
      <c r="JD104" s="54">
        <f t="shared" si="4536"/>
      </c>
      <c r="JE104" s="55">
        <f t="shared" si="4539"/>
      </c>
      <c r="JF104" s="54">
        <f t="shared" si="4536"/>
      </c>
      <c r="JG104" s="55">
        <f t="shared" si="4540"/>
      </c>
      <c r="JH104" s="54">
        <f t="shared" si="4536"/>
      </c>
      <c r="JI104" s="55">
        <f t="shared" si="4541"/>
      </c>
      <c r="JJ104" s="54">
        <f t="shared" si="4536"/>
      </c>
      <c r="JK104" s="55">
        <f t="shared" si="4542"/>
      </c>
      <c r="JL104" s="54">
        <f t="shared" si="4536"/>
      </c>
      <c r="JM104" s="55">
        <f t="shared" si="267"/>
      </c>
      <c r="JN104" s="54">
        <f t="shared" si="4571"/>
      </c>
      <c r="JO104" s="55">
        <f t="shared" si="4572"/>
      </c>
      <c r="JP104" s="54">
        <f t="shared" si="4571"/>
      </c>
      <c r="JQ104" s="55">
        <f t="shared" si="4572"/>
      </c>
      <c r="JR104" s="54">
        <f t="shared" si="4571"/>
      </c>
      <c r="JS104" s="55">
        <f t="shared" si="4572"/>
      </c>
      <c r="JT104" s="54">
        <f t="shared" si="4571"/>
      </c>
      <c r="JU104" s="55">
        <f t="shared" si="4572"/>
      </c>
      <c r="JV104" s="54">
        <f t="shared" si="4571"/>
      </c>
      <c r="JW104" s="55">
        <f t="shared" si="4572"/>
      </c>
      <c r="JX104" s="54">
        <f t="shared" si="4571"/>
      </c>
      <c r="JY104" s="55">
        <f t="shared" si="4572"/>
      </c>
      <c r="JZ104" s="54">
        <f t="shared" si="4571"/>
      </c>
      <c r="KA104" s="55">
        <f t="shared" si="4572"/>
      </c>
      <c r="KB104" s="54">
        <f t="shared" si="4571"/>
      </c>
      <c r="KC104" s="55">
        <f t="shared" si="4572"/>
      </c>
      <c r="KD104" s="54">
        <f t="shared" si="4571"/>
      </c>
      <c r="KE104" s="55">
        <f t="shared" si="4572"/>
      </c>
      <c r="KF104" s="54">
        <f t="shared" si="4571"/>
      </c>
      <c r="KG104" s="55">
        <f t="shared" si="4572"/>
      </c>
      <c r="KH104" s="54">
        <f t="shared" si="4571"/>
      </c>
      <c r="KI104" s="55">
        <f t="shared" si="4572"/>
      </c>
      <c r="KJ104" s="54">
        <f t="shared" si="4571"/>
      </c>
      <c r="KK104" s="55">
        <f t="shared" si="4572"/>
      </c>
      <c r="KL104" s="54">
        <f t="shared" si="4571"/>
      </c>
      <c r="KM104" s="55">
        <f t="shared" si="4572"/>
      </c>
      <c r="KN104" s="54">
        <f t="shared" si="4571"/>
      </c>
      <c r="KO104" s="55">
        <f t="shared" si="4572"/>
      </c>
      <c r="KP104" s="54">
        <f t="shared" si="4571"/>
      </c>
      <c r="KQ104" s="55">
        <f t="shared" si="4572"/>
      </c>
      <c r="KR104" s="54">
        <f t="shared" si="4571"/>
      </c>
      <c r="KS104" s="55">
        <f t="shared" si="4572"/>
      </c>
      <c r="KT104" s="54">
        <f t="shared" si="4571"/>
      </c>
      <c r="KU104" s="55">
        <f t="shared" si="4572"/>
      </c>
      <c r="KV104" s="54">
        <f t="shared" si="4571"/>
      </c>
      <c r="KW104" s="55">
        <f t="shared" si="4572"/>
      </c>
      <c r="KX104" s="54">
        <f t="shared" si="4571"/>
      </c>
      <c r="KY104" s="55">
        <f t="shared" si="4572"/>
      </c>
      <c r="KZ104" s="54">
        <f t="shared" si="4571"/>
      </c>
      <c r="LA104" s="55">
        <f t="shared" si="4572"/>
      </c>
      <c r="LB104" s="54">
        <f t="shared" si="4571"/>
      </c>
      <c r="LC104" s="55">
        <f t="shared" si="4572"/>
      </c>
      <c r="LD104" s="54">
        <f t="shared" si="4571"/>
      </c>
      <c r="LE104" s="55">
        <f t="shared" si="4572"/>
      </c>
      <c r="LF104" s="54">
        <f t="shared" si="4571"/>
      </c>
      <c r="LG104" s="55">
        <f t="shared" si="4572"/>
      </c>
      <c r="LH104" s="54">
        <f t="shared" si="4571"/>
      </c>
      <c r="LI104" s="55">
        <f t="shared" si="4572"/>
      </c>
      <c r="LJ104" s="54">
        <f t="shared" si="4571"/>
      </c>
      <c r="LK104" s="55">
        <f t="shared" si="4572"/>
      </c>
      <c r="LL104" s="54">
        <f t="shared" si="4571"/>
      </c>
      <c r="LM104" s="55">
        <f t="shared" si="4572"/>
      </c>
      <c r="LN104" s="54">
        <f t="shared" si="4571"/>
      </c>
      <c r="LO104" s="55">
        <f t="shared" si="4572"/>
      </c>
      <c r="LP104" s="54">
        <f t="shared" si="4571"/>
      </c>
      <c r="LQ104" s="55">
        <f t="shared" si="4572"/>
      </c>
      <c r="LR104" s="54">
        <f t="shared" si="4571"/>
      </c>
      <c r="LS104" s="55">
        <f t="shared" si="4572"/>
      </c>
      <c r="LT104" s="54">
        <f t="shared" si="4571"/>
      </c>
      <c r="LU104" s="55">
        <f t="shared" si="4572"/>
      </c>
      <c r="LV104" s="54">
        <f t="shared" si="4571"/>
      </c>
      <c r="LW104" s="55">
        <f t="shared" si="4572"/>
      </c>
      <c r="LX104" s="54">
        <f t="shared" si="4571"/>
      </c>
      <c r="LY104" s="55">
        <f t="shared" si="4572"/>
      </c>
      <c r="LZ104" s="54">
        <f t="shared" si="4563"/>
      </c>
      <c r="MA104" s="55">
        <f t="shared" si="4564"/>
      </c>
      <c r="MB104" s="54">
        <f t="shared" si="4563"/>
      </c>
      <c r="MC104" s="55">
        <f t="shared" si="4564"/>
      </c>
      <c r="MD104" s="54">
        <f t="shared" si="4563"/>
      </c>
      <c r="ME104" s="55">
        <f t="shared" si="4564"/>
      </c>
      <c r="MF104" s="54">
        <f t="shared" si="4563"/>
      </c>
      <c r="MG104" s="55">
        <f t="shared" si="4564"/>
      </c>
      <c r="MH104" s="54">
        <f t="shared" si="4563"/>
      </c>
      <c r="MI104" s="55">
        <f t="shared" si="4564"/>
      </c>
      <c r="MJ104" s="54">
        <f t="shared" si="4563"/>
      </c>
      <c r="MK104" s="55">
        <f t="shared" si="4564"/>
      </c>
      <c r="ML104" s="54">
        <f t="shared" si="4563"/>
      </c>
      <c r="MM104" s="55">
        <f t="shared" si="4564"/>
      </c>
      <c r="MN104" s="54">
        <f t="shared" si="4563"/>
      </c>
      <c r="MO104" s="55">
        <f t="shared" si="4564"/>
      </c>
      <c r="MP104" s="54">
        <f t="shared" si="4563"/>
      </c>
      <c r="MQ104" s="55">
        <f t="shared" si="4564"/>
      </c>
      <c r="MR104" s="54">
        <f t="shared" si="4563"/>
      </c>
      <c r="MS104" s="55">
        <f t="shared" si="4564"/>
      </c>
      <c r="MT104" s="54">
        <f t="shared" si="4563"/>
      </c>
      <c r="MU104" s="55">
        <f t="shared" si="4564"/>
      </c>
      <c r="MV104" s="54">
        <f t="shared" si="4563"/>
      </c>
      <c r="MW104" s="55">
        <f t="shared" si="4564"/>
      </c>
      <c r="MX104" s="54">
        <f t="shared" si="4563"/>
      </c>
      <c r="MY104" s="55">
        <f t="shared" si="4564"/>
      </c>
      <c r="MZ104" s="54">
        <f t="shared" si="4563"/>
      </c>
      <c r="NA104" s="55">
        <f t="shared" si="4564"/>
      </c>
      <c r="NB104" s="54">
        <f t="shared" si="4563"/>
      </c>
      <c r="NC104" s="55">
        <f t="shared" si="4564"/>
      </c>
      <c r="ND104" s="54">
        <f t="shared" si="4563"/>
      </c>
      <c r="NE104" s="55">
        <f t="shared" si="4564"/>
      </c>
      <c r="NF104" s="54">
        <f t="shared" si="4563"/>
      </c>
      <c r="NG104" s="55">
        <f t="shared" si="4564"/>
      </c>
      <c r="NH104" s="54">
        <f t="shared" si="4563"/>
      </c>
      <c r="NI104" s="55">
        <f t="shared" si="4564"/>
      </c>
      <c r="NJ104" s="54">
        <f t="shared" si="4563"/>
      </c>
      <c r="NK104" s="55">
        <f t="shared" si="4564"/>
      </c>
      <c r="NL104" s="54">
        <f t="shared" si="4563"/>
      </c>
      <c r="NM104" s="55">
        <f t="shared" si="4564"/>
      </c>
      <c r="NN104" s="54">
        <f t="shared" si="4563"/>
      </c>
      <c r="NO104" s="55">
        <f t="shared" si="4564"/>
      </c>
      <c r="NP104" s="54">
        <f t="shared" si="4563"/>
      </c>
      <c r="NQ104" s="55">
        <f t="shared" si="4564"/>
      </c>
      <c r="NR104" s="54">
        <f t="shared" si="4563"/>
      </c>
      <c r="NS104" s="55">
        <f t="shared" si="4564"/>
      </c>
      <c r="NT104" s="54">
        <f t="shared" si="4563"/>
      </c>
      <c r="NU104" s="55">
        <f t="shared" si="4564"/>
      </c>
      <c r="NV104" s="54">
        <f t="shared" si="4563"/>
      </c>
      <c r="NW104" s="55">
        <f t="shared" si="4564"/>
      </c>
      <c r="NX104" s="54">
        <f t="shared" si="4563"/>
      </c>
      <c r="NY104" s="55">
        <f t="shared" si="4564"/>
      </c>
      <c r="NZ104" s="54">
        <f t="shared" si="4563"/>
      </c>
      <c r="OA104" s="55">
        <f t="shared" si="4564"/>
      </c>
      <c r="OB104" s="54">
        <f t="shared" si="4563"/>
      </c>
      <c r="OC104" s="55">
        <f t="shared" si="4564"/>
      </c>
      <c r="OD104" s="54">
        <f t="shared" si="4563"/>
      </c>
      <c r="OE104" s="55">
        <f t="shared" si="4564"/>
      </c>
      <c r="OF104" s="54">
        <f t="shared" si="4563"/>
      </c>
      <c r="OG104" s="55">
        <f t="shared" si="4564"/>
      </c>
      <c r="OH104" s="54">
        <f t="shared" si="4563"/>
      </c>
      <c r="OI104" s="55">
        <f t="shared" si="4564"/>
      </c>
      <c r="OJ104" s="54">
        <f t="shared" ref="OJ104:QT113" si="4579">RIGHT(IFERROR(VLOOKUP($B104,OJ$4:OK$71,2,FALSE),""),2)</f>
      </c>
      <c r="OK104" s="55">
        <f t="shared" si="4565"/>
      </c>
      <c r="OL104" s="54">
        <f t="shared" si="4579"/>
      </c>
      <c r="OM104" s="55">
        <f t="shared" si="4565"/>
      </c>
      <c r="ON104" s="54">
        <f t="shared" si="4579"/>
      </c>
      <c r="OO104" s="55">
        <f t="shared" si="4565"/>
      </c>
      <c r="OP104" s="54">
        <f t="shared" si="4579"/>
      </c>
      <c r="OQ104" s="55">
        <f t="shared" si="4565"/>
      </c>
      <c r="OR104" s="54">
        <f t="shared" si="4579"/>
      </c>
      <c r="OS104" s="55">
        <f t="shared" si="4565"/>
      </c>
      <c r="OT104" s="54">
        <f t="shared" si="4579"/>
      </c>
      <c r="OU104" s="55">
        <f t="shared" si="4565"/>
      </c>
      <c r="OV104" s="54">
        <f t="shared" si="4579"/>
      </c>
      <c r="OW104" s="55">
        <f t="shared" si="4565"/>
      </c>
      <c r="OX104" s="54">
        <f t="shared" si="4579"/>
      </c>
      <c r="OY104" s="55">
        <f t="shared" si="4565"/>
      </c>
      <c r="OZ104" s="54">
        <f t="shared" si="4579"/>
      </c>
      <c r="PA104" s="55">
        <f t="shared" si="4565"/>
      </c>
      <c r="PB104" s="54">
        <f t="shared" si="4579"/>
      </c>
      <c r="PC104" s="55">
        <f t="shared" si="4565"/>
      </c>
      <c r="PD104" s="54">
        <f t="shared" si="4579"/>
      </c>
      <c r="PE104" s="55">
        <f t="shared" si="4565"/>
      </c>
      <c r="PF104" s="54">
        <f t="shared" si="4579"/>
      </c>
      <c r="PG104" s="55">
        <f t="shared" si="4565"/>
      </c>
      <c r="PH104" s="54">
        <f t="shared" si="4579"/>
      </c>
      <c r="PI104" s="55">
        <f t="shared" si="4565"/>
      </c>
      <c r="PJ104" s="54">
        <f t="shared" si="4579"/>
      </c>
      <c r="PK104" s="55">
        <f t="shared" si="4565"/>
      </c>
      <c r="PL104" s="54">
        <f t="shared" si="4579"/>
      </c>
      <c r="PM104" s="55">
        <f t="shared" si="4565"/>
      </c>
      <c r="PN104" s="54">
        <f t="shared" si="4579"/>
      </c>
      <c r="PO104" s="55">
        <f t="shared" si="4565"/>
      </c>
      <c r="PP104" s="54">
        <f t="shared" si="4579"/>
      </c>
      <c r="PQ104" s="55">
        <f t="shared" si="4565"/>
      </c>
      <c r="PR104" s="54">
        <f t="shared" si="4579"/>
      </c>
      <c r="PS104" s="55">
        <f t="shared" si="4565"/>
      </c>
      <c r="PT104" s="54">
        <f t="shared" si="4579"/>
      </c>
      <c r="PU104" s="55">
        <f t="shared" si="4565"/>
      </c>
      <c r="PV104" s="54">
        <f t="shared" si="4579"/>
      </c>
      <c r="PW104" s="55">
        <f t="shared" si="4565"/>
      </c>
      <c r="PX104" s="54">
        <f t="shared" si="4579"/>
      </c>
      <c r="PY104" s="55">
        <f t="shared" si="4565"/>
      </c>
      <c r="PZ104" s="54">
        <f t="shared" si="4579"/>
      </c>
      <c r="QA104" s="55">
        <f t="shared" si="4565"/>
      </c>
      <c r="QB104" s="54">
        <f t="shared" si="4579"/>
      </c>
      <c r="QC104" s="55">
        <f t="shared" si="4565"/>
      </c>
      <c r="QD104" s="54">
        <f t="shared" si="4579"/>
      </c>
      <c r="QE104" s="55">
        <f t="shared" si="4565"/>
      </c>
      <c r="QF104" s="54">
        <f t="shared" si="4579"/>
      </c>
      <c r="QG104" s="55">
        <f t="shared" si="4565"/>
      </c>
      <c r="QH104" s="54">
        <f t="shared" si="4579"/>
      </c>
      <c r="QI104" s="55">
        <f t="shared" si="4565"/>
      </c>
      <c r="QJ104" s="54">
        <f t="shared" si="4579"/>
      </c>
      <c r="QK104" s="55">
        <f t="shared" si="4565"/>
      </c>
      <c r="QL104" s="54">
        <f t="shared" si="4579"/>
      </c>
      <c r="QM104" s="55">
        <f t="shared" si="4565"/>
      </c>
      <c r="QN104" s="54">
        <f t="shared" si="4579"/>
      </c>
      <c r="QO104" s="55">
        <f t="shared" si="4565"/>
      </c>
      <c r="QP104" s="54">
        <f t="shared" si="4579"/>
      </c>
      <c r="QQ104" s="55">
        <f t="shared" si="4565"/>
      </c>
      <c r="QR104" s="54">
        <f t="shared" si="4579"/>
      </c>
      <c r="QS104" s="55">
        <f t="shared" si="4565"/>
      </c>
      <c r="QT104" s="54">
        <f t="shared" si="4579"/>
      </c>
      <c r="QU104" s="55">
        <f t="shared" ref="QU104:TE111" si="4580">IFERROR(
    IF(
        LEFT(VLOOKUP($B104,QT$4:QU$71,2,FALSE),1)="0",
        "",
        IF(
            LEFT(VLOOKUP($B104,QT$4:QU$71,2,FALSE),1)="講",
            "講習",
            IF(
                LEFT(VLOOKUP($B104,QT$4:QU$71,2,FALSE),1)="追",
                "追加",
                "通常"
            )
        )
    ),
    ""
)</f>
      </c>
      <c r="QV104" s="54">
        <f t="shared" si="4577"/>
      </c>
      <c r="QW104" s="55">
        <f t="shared" si="4580"/>
      </c>
      <c r="QX104" s="54">
        <f t="shared" si="4577"/>
      </c>
      <c r="QY104" s="55">
        <f t="shared" si="4580"/>
      </c>
      <c r="QZ104" s="54">
        <f t="shared" si="4577"/>
      </c>
      <c r="RA104" s="55">
        <f t="shared" si="4580"/>
      </c>
      <c r="RB104" s="54">
        <f t="shared" si="4577"/>
      </c>
      <c r="RC104" s="55">
        <f t="shared" si="4580"/>
      </c>
      <c r="RD104" s="54">
        <f t="shared" si="4577"/>
      </c>
      <c r="RE104" s="55">
        <f t="shared" si="4580"/>
      </c>
      <c r="RF104" s="54">
        <f t="shared" si="4577"/>
      </c>
      <c r="RG104" s="55">
        <f t="shared" si="4580"/>
      </c>
      <c r="RH104" s="54">
        <f t="shared" si="4577"/>
      </c>
      <c r="RI104" s="55">
        <f t="shared" si="4580"/>
      </c>
      <c r="RJ104" s="54">
        <f t="shared" si="4577"/>
      </c>
      <c r="RK104" s="55">
        <f t="shared" si="4580"/>
      </c>
      <c r="RL104" s="54">
        <f t="shared" si="4577"/>
      </c>
      <c r="RM104" s="55">
        <f t="shared" si="4580"/>
      </c>
      <c r="RN104" s="54">
        <f t="shared" si="4577"/>
      </c>
      <c r="RO104" s="55">
        <f t="shared" si="4580"/>
      </c>
      <c r="RP104" s="54">
        <f t="shared" si="4577"/>
      </c>
      <c r="RQ104" s="55">
        <f t="shared" si="4580"/>
      </c>
      <c r="RR104" s="54">
        <f t="shared" si="4577"/>
      </c>
      <c r="RS104" s="55">
        <f t="shared" si="4580"/>
      </c>
      <c r="RT104" s="54">
        <f t="shared" si="4577"/>
      </c>
      <c r="RU104" s="55">
        <f t="shared" si="4580"/>
      </c>
      <c r="RV104" s="54">
        <f t="shared" si="4577"/>
      </c>
      <c r="RW104" s="55">
        <f t="shared" si="4580"/>
      </c>
      <c r="RX104" s="54">
        <f t="shared" si="4577"/>
      </c>
      <c r="RY104" s="55">
        <f t="shared" si="4580"/>
      </c>
      <c r="RZ104" s="54">
        <f t="shared" si="4577"/>
      </c>
      <c r="SA104" s="55">
        <f t="shared" si="4580"/>
      </c>
      <c r="SB104" s="54">
        <f t="shared" si="4577"/>
      </c>
      <c r="SC104" s="55">
        <f t="shared" si="4580"/>
      </c>
      <c r="SD104" s="54">
        <f t="shared" si="4577"/>
      </c>
      <c r="SE104" s="55">
        <f t="shared" si="4580"/>
      </c>
      <c r="SF104" s="54">
        <f t="shared" si="4577"/>
      </c>
      <c r="SG104" s="55">
        <f t="shared" si="4580"/>
      </c>
      <c r="SH104" s="54">
        <f t="shared" si="4577"/>
      </c>
      <c r="SI104" s="55">
        <f t="shared" si="4580"/>
      </c>
      <c r="SJ104" s="54">
        <f t="shared" si="4577"/>
      </c>
      <c r="SK104" s="55">
        <f t="shared" si="4580"/>
      </c>
      <c r="SL104" s="54">
        <f t="shared" si="4577"/>
      </c>
      <c r="SM104" s="55">
        <f t="shared" si="4580"/>
      </c>
      <c r="SN104" s="54">
        <f t="shared" si="4577"/>
      </c>
      <c r="SO104" s="55">
        <f t="shared" si="4580"/>
      </c>
      <c r="SP104" s="54">
        <f t="shared" si="4577"/>
      </c>
      <c r="SQ104" s="55">
        <f t="shared" si="4580"/>
      </c>
      <c r="SR104" s="54">
        <f t="shared" si="4577"/>
      </c>
      <c r="SS104" s="55">
        <f t="shared" si="4580"/>
      </c>
      <c r="ST104" s="54">
        <f t="shared" si="4577"/>
      </c>
      <c r="SU104" s="55">
        <f t="shared" si="4580"/>
      </c>
      <c r="SV104" s="54">
        <f t="shared" si="4577"/>
      </c>
      <c r="SW104" s="55">
        <f t="shared" si="4580"/>
      </c>
      <c r="SX104" s="54">
        <f t="shared" si="4577"/>
      </c>
      <c r="SY104" s="55">
        <f t="shared" si="4580"/>
      </c>
      <c r="SZ104" s="54">
        <f t="shared" si="4577"/>
      </c>
      <c r="TA104" s="55">
        <f t="shared" si="4580"/>
      </c>
      <c r="TB104" s="54">
        <f t="shared" si="4577"/>
      </c>
      <c r="TC104" s="55">
        <f t="shared" si="4580"/>
      </c>
      <c r="TD104" s="54">
        <f t="shared" si="4577"/>
      </c>
      <c r="TE104" s="55">
        <f t="shared" si="4580"/>
      </c>
      <c r="TF104" s="54">
        <f t="shared" si="4566"/>
      </c>
      <c r="TG104" s="55">
        <f t="shared" si="4576"/>
      </c>
      <c r="TH104" s="54">
        <f t="shared" si="4566"/>
      </c>
      <c r="TI104" s="55">
        <f t="shared" si="4576"/>
      </c>
      <c r="TJ104" s="54">
        <f t="shared" si="4566"/>
      </c>
      <c r="TK104" s="55">
        <f t="shared" si="4576"/>
      </c>
      <c r="TL104" s="54">
        <f t="shared" si="4559"/>
      </c>
      <c r="TM104" s="55">
        <f t="shared" si="4576"/>
      </c>
      <c r="TN104" s="54">
        <f t="shared" si="4559"/>
      </c>
      <c r="TO104" s="55">
        <f t="shared" si="4576"/>
      </c>
      <c r="TP104" s="54">
        <f t="shared" si="4559"/>
      </c>
      <c r="TQ104" s="55">
        <f t="shared" si="4576"/>
      </c>
      <c r="TR104" s="54">
        <f t="shared" si="4559"/>
      </c>
      <c r="TS104" s="55">
        <f t="shared" si="4576"/>
      </c>
      <c r="TT104" s="54">
        <f t="shared" si="4559"/>
      </c>
      <c r="TU104" s="55">
        <f t="shared" si="4576"/>
      </c>
      <c r="TV104" s="54">
        <f t="shared" si="4559"/>
      </c>
      <c r="TW104" s="55">
        <f t="shared" si="4576"/>
      </c>
      <c r="TX104" s="54">
        <f t="shared" si="4559"/>
      </c>
      <c r="TY104" s="55">
        <f t="shared" si="4576"/>
      </c>
      <c r="TZ104" s="54">
        <f t="shared" si="4559"/>
      </c>
      <c r="UA104" s="55">
        <f t="shared" si="4576"/>
      </c>
      <c r="UB104" s="54">
        <f t="shared" si="4559"/>
      </c>
      <c r="UC104" s="55">
        <f t="shared" si="4576"/>
      </c>
      <c r="UD104" s="54">
        <f t="shared" si="4559"/>
      </c>
      <c r="UE104" s="55">
        <f t="shared" si="4576"/>
      </c>
      <c r="UF104" s="54">
        <f t="shared" si="4559"/>
      </c>
      <c r="UG104" s="55">
        <f t="shared" si="4576"/>
      </c>
      <c r="UH104" s="54">
        <f t="shared" si="4559"/>
      </c>
      <c r="UI104" s="55">
        <f t="shared" si="4576"/>
      </c>
      <c r="UJ104" s="54">
        <f t="shared" si="4559"/>
      </c>
      <c r="UK104" s="55">
        <f t="shared" si="4576"/>
      </c>
      <c r="UL104" s="54">
        <f t="shared" ref="UL104:WV119" si="4581">RIGHT(IFERROR(VLOOKUP($B104,UL$4:UM$71,2,FALSE),""),2)</f>
      </c>
      <c r="UM104" s="55">
        <f t="shared" si="4576"/>
      </c>
      <c r="UN104" s="54">
        <f t="shared" si="4581"/>
      </c>
      <c r="UO104" s="55">
        <f t="shared" si="4576"/>
      </c>
      <c r="UP104" s="54">
        <f t="shared" si="4581"/>
      </c>
      <c r="UQ104" s="55">
        <f t="shared" si="4576"/>
      </c>
      <c r="UR104" s="54">
        <f t="shared" si="4581"/>
      </c>
      <c r="US104" s="55">
        <f t="shared" si="4576"/>
      </c>
      <c r="UT104" s="54">
        <f t="shared" si="4581"/>
      </c>
      <c r="UU104" s="55">
        <f t="shared" si="4576"/>
      </c>
      <c r="UV104" s="54">
        <f t="shared" si="4581"/>
      </c>
      <c r="UW104" s="55">
        <f t="shared" si="4576"/>
      </c>
      <c r="UX104" s="54">
        <f t="shared" si="4581"/>
      </c>
      <c r="UY104" s="55">
        <f t="shared" si="4576"/>
      </c>
      <c r="UZ104" s="54">
        <f t="shared" si="4581"/>
      </c>
      <c r="VA104" s="55">
        <f t="shared" si="4576"/>
      </c>
      <c r="VB104" s="54">
        <f t="shared" si="4581"/>
      </c>
      <c r="VC104" s="55">
        <f t="shared" si="4576"/>
      </c>
      <c r="VD104" s="54">
        <f t="shared" si="4581"/>
      </c>
      <c r="VE104" s="55">
        <f t="shared" si="4576"/>
      </c>
      <c r="VF104" s="54">
        <f t="shared" si="4581"/>
      </c>
      <c r="VG104" s="55">
        <f t="shared" si="4576"/>
      </c>
      <c r="VH104" s="54">
        <f t="shared" si="4581"/>
      </c>
      <c r="VI104" s="55">
        <f t="shared" si="4576"/>
      </c>
      <c r="VJ104" s="54">
        <f t="shared" si="4581"/>
      </c>
      <c r="VK104" s="55">
        <f t="shared" si="4576"/>
      </c>
      <c r="VL104" s="54">
        <f t="shared" si="4581"/>
      </c>
      <c r="VM104" s="55">
        <f t="shared" si="4576"/>
      </c>
      <c r="VN104" s="54">
        <f t="shared" si="4581"/>
      </c>
      <c r="VO104" s="55">
        <f t="shared" si="4576"/>
      </c>
      <c r="VP104" s="54">
        <f t="shared" si="4581"/>
      </c>
      <c r="VQ104" s="55">
        <f t="shared" si="4576"/>
      </c>
      <c r="VR104" s="54">
        <f t="shared" si="4581"/>
      </c>
      <c r="VS104" s="55">
        <f t="shared" si="4575"/>
      </c>
      <c r="VT104" s="54">
        <f t="shared" si="4581"/>
      </c>
      <c r="VU104" s="55">
        <f t="shared" si="4575"/>
      </c>
      <c r="VV104" s="54">
        <f t="shared" si="4581"/>
      </c>
      <c r="VW104" s="55">
        <f t="shared" si="4575"/>
      </c>
      <c r="VX104" s="54">
        <f t="shared" si="4581"/>
      </c>
      <c r="VY104" s="55">
        <f t="shared" si="4575"/>
      </c>
      <c r="VZ104" s="54">
        <f t="shared" si="4581"/>
      </c>
      <c r="WA104" s="55">
        <f t="shared" si="4575"/>
      </c>
      <c r="WB104" s="54">
        <f t="shared" si="4581"/>
      </c>
      <c r="WC104" s="55">
        <f t="shared" si="4575"/>
      </c>
      <c r="WD104" s="54">
        <f t="shared" si="4581"/>
      </c>
      <c r="WE104" s="55">
        <f t="shared" si="4575"/>
      </c>
      <c r="WF104" s="54">
        <f t="shared" si="4581"/>
      </c>
      <c r="WG104" s="55">
        <f t="shared" si="4575"/>
      </c>
      <c r="WH104" s="54">
        <f t="shared" si="4581"/>
      </c>
      <c r="WI104" s="55">
        <f t="shared" si="4575"/>
      </c>
      <c r="WJ104" s="54">
        <f t="shared" si="4581"/>
      </c>
      <c r="WK104" s="55">
        <f t="shared" si="4575"/>
      </c>
      <c r="WL104" s="54">
        <f t="shared" si="4581"/>
      </c>
      <c r="WM104" s="55">
        <f t="shared" si="4575"/>
      </c>
      <c r="WN104" s="54">
        <f t="shared" si="4581"/>
      </c>
      <c r="WO104" s="55">
        <f t="shared" si="4575"/>
      </c>
      <c r="WP104" s="54">
        <f t="shared" si="4581"/>
      </c>
      <c r="WQ104" s="55">
        <f t="shared" si="4575"/>
      </c>
      <c r="WR104" s="54">
        <f t="shared" si="4581"/>
      </c>
      <c r="WS104" s="55">
        <f t="shared" si="4575"/>
      </c>
      <c r="WT104" s="54">
        <f t="shared" si="4581"/>
      </c>
      <c r="WU104" s="55">
        <f t="shared" si="4575"/>
      </c>
      <c r="WV104" s="54">
        <f t="shared" si="4581"/>
      </c>
      <c r="WW104" s="55">
        <f t="shared" si="4575"/>
      </c>
      <c r="WX104" s="54">
        <f t="shared" si="4567"/>
      </c>
      <c r="WY104" s="55">
        <f t="shared" si="4575"/>
      </c>
      <c r="WZ104" s="54">
        <f t="shared" si="4567"/>
      </c>
      <c r="XA104" s="55">
        <f t="shared" si="4575"/>
      </c>
      <c r="XB104" s="54">
        <f t="shared" si="4567"/>
      </c>
      <c r="XC104" s="55">
        <f t="shared" si="4575"/>
      </c>
      <c r="XD104" s="54">
        <f t="shared" si="4567"/>
      </c>
      <c r="XE104" s="55">
        <f t="shared" si="4575"/>
      </c>
      <c r="XF104" s="54">
        <f t="shared" si="4567"/>
      </c>
      <c r="XG104" s="55">
        <f t="shared" si="4575"/>
      </c>
      <c r="XH104" s="54">
        <f t="shared" si="4567"/>
      </c>
      <c r="XI104" s="55">
        <f t="shared" si="4575"/>
      </c>
      <c r="XJ104" s="54">
        <f t="shared" si="4567"/>
      </c>
      <c r="XK104" s="55">
        <f t="shared" si="4575"/>
      </c>
      <c r="XL104" s="54">
        <f t="shared" si="4567"/>
      </c>
      <c r="XM104" s="55">
        <f t="shared" si="4575"/>
      </c>
      <c r="XN104" s="54">
        <f t="shared" si="4567"/>
      </c>
      <c r="XO104" s="55">
        <f t="shared" si="4575"/>
      </c>
      <c r="XP104" s="54">
        <f t="shared" si="4567"/>
      </c>
      <c r="XQ104" s="55">
        <f t="shared" si="4575"/>
      </c>
      <c r="XR104" s="54">
        <f t="shared" si="4567"/>
      </c>
      <c r="XS104" s="55">
        <f t="shared" si="4575"/>
      </c>
      <c r="XT104" s="54">
        <f t="shared" si="4567"/>
      </c>
      <c r="XU104" s="55">
        <f t="shared" si="4575"/>
      </c>
      <c r="XV104" s="54">
        <f t="shared" si="4567"/>
      </c>
      <c r="XW104" s="55">
        <f t="shared" si="4575"/>
      </c>
      <c r="XX104" s="54">
        <f t="shared" si="4567"/>
      </c>
      <c r="XY104" s="55">
        <f t="shared" si="4575"/>
      </c>
      <c r="XZ104" s="54">
        <f t="shared" si="4567"/>
      </c>
      <c r="YA104" s="55">
        <f t="shared" si="4575"/>
      </c>
      <c r="YB104" s="54">
        <f t="shared" si="4567"/>
      </c>
      <c r="YC104" s="55">
        <f t="shared" si="4573"/>
      </c>
      <c r="YD104" s="54">
        <f t="shared" si="4567"/>
      </c>
      <c r="YE104" s="55">
        <f t="shared" si="4573"/>
      </c>
      <c r="YF104" s="54">
        <f t="shared" si="4567"/>
      </c>
      <c r="YG104" s="55">
        <f t="shared" si="4573"/>
      </c>
      <c r="YH104" s="54">
        <f t="shared" si="4567"/>
      </c>
      <c r="YI104" s="55">
        <f t="shared" si="4573"/>
      </c>
      <c r="YJ104" s="54">
        <f t="shared" si="4560"/>
      </c>
      <c r="YK104" s="55">
        <f t="shared" si="4573"/>
      </c>
      <c r="YL104" s="54">
        <f t="shared" si="4560"/>
      </c>
      <c r="YM104" s="55">
        <f t="shared" si="4573"/>
      </c>
      <c r="YN104" s="54">
        <f t="shared" si="4560"/>
      </c>
      <c r="YO104" s="55">
        <f t="shared" si="4573"/>
      </c>
      <c r="YP104" s="54">
        <f t="shared" si="4560"/>
      </c>
      <c r="YQ104" s="55">
        <f t="shared" si="4573"/>
      </c>
      <c r="YR104" s="54">
        <f t="shared" si="4560"/>
      </c>
      <c r="YS104" s="55">
        <f t="shared" si="4573"/>
      </c>
      <c r="YT104" s="54">
        <f t="shared" si="4560"/>
      </c>
      <c r="YU104" s="55">
        <f t="shared" si="4573"/>
      </c>
      <c r="YV104" s="54">
        <f t="shared" si="4560"/>
      </c>
      <c r="YW104" s="55">
        <f t="shared" si="4573"/>
      </c>
      <c r="YX104" s="54">
        <f t="shared" si="4560"/>
      </c>
      <c r="YY104" s="55">
        <f t="shared" si="4573"/>
      </c>
      <c r="YZ104" s="54">
        <f t="shared" si="4560"/>
      </c>
      <c r="ZA104" s="55">
        <f t="shared" si="4573"/>
      </c>
      <c r="ZB104" s="54">
        <f t="shared" si="4560"/>
      </c>
      <c r="ZC104" s="55">
        <f t="shared" si="4573"/>
      </c>
      <c r="ZD104" s="54">
        <f t="shared" si="4560"/>
      </c>
      <c r="ZE104" s="55">
        <f t="shared" si="4573"/>
      </c>
      <c r="ZF104" s="54">
        <f t="shared" si="4560"/>
      </c>
      <c r="ZG104" s="55">
        <f t="shared" si="4573"/>
      </c>
      <c r="ZH104" s="54">
        <f t="shared" si="4560"/>
      </c>
      <c r="ZI104" s="55">
        <f t="shared" si="4568"/>
      </c>
      <c r="ZJ104" s="54">
        <f t="shared" ref="ZJ104:ABT119" si="4582">RIGHT(IFERROR(VLOOKUP($B104,ZJ$4:ZK$71,2,FALSE),""),2)</f>
      </c>
      <c r="ZK104" s="55">
        <f t="shared" si="4568"/>
      </c>
      <c r="ZL104" s="54">
        <f t="shared" si="4582"/>
      </c>
      <c r="ZM104" s="55">
        <f t="shared" si="4568"/>
      </c>
      <c r="ZN104" s="54">
        <f t="shared" si="4582"/>
      </c>
      <c r="ZO104" s="55">
        <f t="shared" si="4568"/>
      </c>
      <c r="ZP104" s="54">
        <f t="shared" si="4582"/>
      </c>
      <c r="ZQ104" s="55">
        <f t="shared" si="4568"/>
      </c>
      <c r="ZR104" s="54">
        <f t="shared" si="4582"/>
      </c>
      <c r="ZS104" s="55">
        <f t="shared" si="4568"/>
      </c>
      <c r="ZT104" s="54">
        <f t="shared" si="4582"/>
      </c>
      <c r="ZU104" s="55">
        <f t="shared" si="4568"/>
      </c>
      <c r="ZV104" s="54">
        <f t="shared" si="4582"/>
      </c>
      <c r="ZW104" s="55">
        <f t="shared" si="4568"/>
      </c>
      <c r="ZX104" s="54">
        <f t="shared" si="4582"/>
      </c>
      <c r="ZY104" s="55">
        <f t="shared" si="4568"/>
      </c>
      <c r="ZZ104" s="54">
        <f t="shared" si="4582"/>
      </c>
      <c r="AAA104" s="55">
        <f t="shared" si="4568"/>
      </c>
      <c r="AAB104" s="54">
        <f t="shared" si="4582"/>
      </c>
      <c r="AAC104" s="55">
        <f t="shared" si="4568"/>
      </c>
      <c r="AAD104" s="54">
        <f t="shared" si="4582"/>
      </c>
      <c r="AAE104" s="55">
        <f t="shared" si="4568"/>
      </c>
      <c r="AAF104" s="54">
        <f t="shared" si="4582"/>
      </c>
      <c r="AAG104" s="55">
        <f t="shared" si="4568"/>
      </c>
      <c r="AAH104" s="54">
        <f t="shared" si="4582"/>
      </c>
      <c r="AAI104" s="55">
        <f t="shared" si="4568"/>
      </c>
      <c r="AAJ104" s="54">
        <f t="shared" si="4582"/>
      </c>
      <c r="AAK104" s="55">
        <f t="shared" si="4568"/>
      </c>
      <c r="AAL104" s="54">
        <f t="shared" si="4582"/>
      </c>
      <c r="AAM104" s="55">
        <f t="shared" si="4568"/>
      </c>
      <c r="AAN104" s="54">
        <f t="shared" si="4582"/>
      </c>
      <c r="AAO104" s="55">
        <f t="shared" si="4568"/>
      </c>
      <c r="AAP104" s="54">
        <f t="shared" si="4582"/>
      </c>
      <c r="AAQ104" s="55">
        <f t="shared" si="4568"/>
      </c>
      <c r="AAR104" s="54">
        <f t="shared" si="4582"/>
      </c>
      <c r="AAS104" s="55">
        <f t="shared" si="4568"/>
      </c>
      <c r="AAT104" s="54">
        <f t="shared" si="4582"/>
      </c>
      <c r="AAU104" s="55">
        <f t="shared" si="4568"/>
      </c>
      <c r="AAV104" s="54">
        <f t="shared" si="4582"/>
      </c>
      <c r="AAW104" s="55">
        <f t="shared" si="4568"/>
      </c>
      <c r="AAX104" s="54">
        <f t="shared" si="4582"/>
      </c>
      <c r="AAY104" s="55">
        <f t="shared" si="4568"/>
      </c>
      <c r="AAZ104" s="54">
        <f t="shared" si="4582"/>
      </c>
      <c r="ABA104" s="55">
        <f t="shared" si="4568"/>
      </c>
      <c r="ABB104" s="54">
        <f t="shared" si="4582"/>
      </c>
      <c r="ABC104" s="55">
        <f t="shared" si="4568"/>
      </c>
      <c r="ABD104" s="54">
        <f t="shared" si="4582"/>
      </c>
      <c r="ABE104" s="55">
        <f t="shared" si="4568"/>
      </c>
      <c r="ABF104" s="54">
        <f t="shared" si="4582"/>
      </c>
      <c r="ABG104" s="55">
        <f t="shared" si="4568"/>
      </c>
      <c r="ABH104" s="54">
        <f t="shared" si="4582"/>
      </c>
      <c r="ABI104" s="55">
        <f t="shared" si="4568"/>
      </c>
      <c r="ABJ104" s="54">
        <f t="shared" si="4582"/>
      </c>
      <c r="ABK104" s="55">
        <f t="shared" si="4568"/>
      </c>
      <c r="ABL104" s="54">
        <f t="shared" si="4582"/>
      </c>
      <c r="ABM104" s="55">
        <f t="shared" si="4568"/>
      </c>
      <c r="ABN104" s="54">
        <f t="shared" si="4582"/>
      </c>
      <c r="ABO104" s="55">
        <f t="shared" si="4568"/>
      </c>
      <c r="ABP104" s="54">
        <f t="shared" si="4582"/>
      </c>
      <c r="ABQ104" s="55">
        <f t="shared" si="4568"/>
      </c>
      <c r="ABR104" s="54">
        <f t="shared" si="4582"/>
      </c>
      <c r="ABS104" s="55">
        <f t="shared" ref="ABS104:ADG119" si="4583">IFERROR(
    IF(
        LEFT(VLOOKUP($B104,ABR$4:ABS$71,2,FALSE),1)="0",
        "",
        IF(
            LEFT(VLOOKUP($B104,ABR$4:ABS$71,2,FALSE),1)="講",
            "講習",
            IF(
                LEFT(VLOOKUP($B104,ABR$4:ABS$71,2,FALSE),1)="追",
                "追加",
                "通常"
            )
        )
    ),
    ""
)</f>
      </c>
      <c r="ABT104" s="54">
        <f t="shared" si="4582"/>
      </c>
      <c r="ABU104" s="55">
        <f t="shared" si="4583"/>
      </c>
      <c r="ABV104" s="54">
        <f t="shared" si="4569"/>
      </c>
      <c r="ABW104" s="55">
        <f t="shared" si="4583"/>
      </c>
      <c r="ABX104" s="54">
        <f t="shared" si="4569"/>
      </c>
      <c r="ABY104" s="55">
        <f t="shared" si="4583"/>
      </c>
      <c r="ABZ104" s="54">
        <f t="shared" si="4569"/>
      </c>
      <c r="ACA104" s="55">
        <f t="shared" si="4583"/>
      </c>
      <c r="ACB104" s="54">
        <f t="shared" si="4569"/>
      </c>
      <c r="ACC104" s="55">
        <f t="shared" si="4583"/>
      </c>
      <c r="ACD104" s="54">
        <f t="shared" si="4569"/>
      </c>
      <c r="ACE104" s="55">
        <f t="shared" si="4583"/>
      </c>
      <c r="ACF104" s="54">
        <f t="shared" si="4569"/>
      </c>
      <c r="ACG104" s="55">
        <f t="shared" si="4583"/>
      </c>
      <c r="ACH104" s="54">
        <f t="shared" si="4569"/>
      </c>
      <c r="ACI104" s="55">
        <f t="shared" si="4583"/>
      </c>
      <c r="ACJ104" s="54">
        <f t="shared" si="4569"/>
      </c>
      <c r="ACK104" s="55">
        <f t="shared" si="4583"/>
      </c>
      <c r="ACL104" s="54">
        <f t="shared" si="4569"/>
      </c>
      <c r="ACM104" s="55">
        <f t="shared" si="4583"/>
      </c>
      <c r="ACN104" s="54">
        <f t="shared" si="4569"/>
      </c>
      <c r="ACO104" s="55">
        <f t="shared" si="4583"/>
      </c>
      <c r="ACP104" s="54">
        <f t="shared" si="4569"/>
      </c>
      <c r="ACQ104" s="55">
        <f t="shared" si="4583"/>
      </c>
      <c r="ACR104" s="54">
        <f t="shared" si="4569"/>
      </c>
      <c r="ACS104" s="55">
        <f t="shared" si="4583"/>
      </c>
      <c r="ACT104" s="54">
        <f t="shared" si="4569"/>
      </c>
      <c r="ACU104" s="55">
        <f t="shared" si="4583"/>
      </c>
      <c r="ACV104" s="54">
        <f t="shared" si="4569"/>
      </c>
      <c r="ACW104" s="55">
        <f t="shared" si="4583"/>
      </c>
      <c r="ACX104" s="54">
        <f t="shared" si="4569"/>
      </c>
      <c r="ACY104" s="55">
        <f t="shared" si="4583"/>
      </c>
      <c r="ACZ104" s="54">
        <f t="shared" si="4569"/>
      </c>
      <c r="ADA104" s="55">
        <f t="shared" si="4583"/>
      </c>
      <c r="ADB104" s="54">
        <f t="shared" si="4569"/>
      </c>
      <c r="ADC104" s="55">
        <f t="shared" si="4583"/>
      </c>
      <c r="ADD104" s="54">
        <f t="shared" si="4569"/>
      </c>
      <c r="ADE104" s="55">
        <f t="shared" si="4583"/>
      </c>
      <c r="ADF104" s="54">
        <f t="shared" si="4569"/>
      </c>
      <c r="ADG104" s="55">
        <f t="shared" si="4583"/>
      </c>
    </row>
    <row r="105" spans="1:787" ht="20.25" hidden="1" customHeight="1">
      <c r="A105" s="112">
        <v>33</v>
      </c>
      <c r="B105" s="115">
        <f>学年と名前を結合するシート!D34</f>
      </c>
      <c r="C105" s="113"/>
      <c r="D105" s="54">
        <f t="shared" si="533"/>
      </c>
      <c r="E105" s="55">
        <f t="shared" si="534"/>
      </c>
      <c r="F105" s="54">
        <f t="shared" si="4574"/>
      </c>
      <c r="G105" s="55">
        <f t="shared" si="4407"/>
      </c>
      <c r="H105" s="54">
        <f t="shared" si="4574"/>
      </c>
      <c r="I105" s="55">
        <f t="shared" si="4408"/>
      </c>
      <c r="J105" s="54">
        <f t="shared" si="4574"/>
      </c>
      <c r="K105" s="55">
        <f t="shared" si="4409"/>
      </c>
      <c r="L105" s="54">
        <f t="shared" si="4574"/>
      </c>
      <c r="M105" s="55">
        <f t="shared" si="4410"/>
      </c>
      <c r="N105" s="54">
        <f t="shared" si="4574"/>
      </c>
      <c r="O105" s="55">
        <f t="shared" si="4411"/>
      </c>
      <c r="P105" s="54">
        <f t="shared" si="4574"/>
      </c>
      <c r="Q105" s="55">
        <f t="shared" si="4412"/>
      </c>
      <c r="R105" s="54">
        <f t="shared" si="4574"/>
      </c>
      <c r="S105" s="55">
        <f t="shared" si="4413"/>
      </c>
      <c r="T105" s="54">
        <f t="shared" si="4574"/>
      </c>
      <c r="U105" s="55">
        <f t="shared" si="4414"/>
      </c>
      <c r="V105" s="54">
        <f t="shared" si="4574"/>
      </c>
      <c r="W105" s="55">
        <f t="shared" si="4415"/>
      </c>
      <c r="X105" s="54">
        <f t="shared" si="4574"/>
      </c>
      <c r="Y105" s="55">
        <f t="shared" si="4416"/>
      </c>
      <c r="Z105" s="54">
        <f t="shared" si="4574"/>
      </c>
      <c r="AA105" s="55">
        <f t="shared" si="4417"/>
      </c>
      <c r="AB105" s="54">
        <f t="shared" si="4574"/>
      </c>
      <c r="AC105" s="55">
        <f t="shared" si="4418"/>
      </c>
      <c r="AD105" s="54">
        <f t="shared" si="4574"/>
      </c>
      <c r="AE105" s="55">
        <f t="shared" si="4419"/>
      </c>
      <c r="AF105" s="54">
        <f t="shared" si="4574"/>
      </c>
      <c r="AG105" s="55">
        <f t="shared" si="4420"/>
      </c>
      <c r="AH105" s="54">
        <f t="shared" si="4574"/>
      </c>
      <c r="AI105" s="55">
        <f t="shared" si="4421"/>
      </c>
      <c r="AJ105" s="54">
        <f t="shared" si="4574"/>
      </c>
      <c r="AK105" s="55">
        <f t="shared" si="4422"/>
      </c>
      <c r="AL105" s="54">
        <f t="shared" si="4574"/>
      </c>
      <c r="AM105" s="55">
        <f t="shared" si="4423"/>
      </c>
      <c r="AN105" s="54">
        <f t="shared" si="4574"/>
      </c>
      <c r="AO105" s="55">
        <f t="shared" si="4424"/>
      </c>
      <c r="AP105" s="54">
        <f t="shared" si="4574"/>
      </c>
      <c r="AQ105" s="55">
        <f t="shared" si="4425"/>
      </c>
      <c r="AR105" s="54">
        <f t="shared" si="4574"/>
      </c>
      <c r="AS105" s="55">
        <f t="shared" si="4426"/>
      </c>
      <c r="AT105" s="54">
        <f t="shared" si="4574"/>
      </c>
      <c r="AU105" s="55">
        <f t="shared" si="4427"/>
      </c>
      <c r="AV105" s="54">
        <f t="shared" si="4574"/>
      </c>
      <c r="AW105" s="55">
        <f t="shared" si="4428"/>
      </c>
      <c r="AX105" s="54">
        <f t="shared" si="4574"/>
      </c>
      <c r="AY105" s="55">
        <f t="shared" si="4429"/>
      </c>
      <c r="AZ105" s="54">
        <f t="shared" si="4574"/>
      </c>
      <c r="BA105" s="55">
        <f t="shared" si="4430"/>
      </c>
      <c r="BB105" s="54">
        <f t="shared" si="4574"/>
      </c>
      <c r="BC105" s="55">
        <f t="shared" si="4431"/>
      </c>
      <c r="BD105" s="54">
        <f t="shared" si="4574"/>
      </c>
      <c r="BE105" s="55">
        <f t="shared" si="4432"/>
      </c>
      <c r="BF105" s="54">
        <f t="shared" si="4574"/>
      </c>
      <c r="BG105" s="55">
        <f t="shared" si="4433"/>
      </c>
      <c r="BH105" s="54">
        <f t="shared" si="4574"/>
      </c>
      <c r="BI105" s="55">
        <f t="shared" si="4434"/>
      </c>
      <c r="BJ105" s="54">
        <f t="shared" si="4574"/>
      </c>
      <c r="BK105" s="55">
        <f t="shared" si="4435"/>
      </c>
      <c r="BL105" s="54">
        <f t="shared" si="4574"/>
      </c>
      <c r="BM105" s="55">
        <f t="shared" si="4436"/>
      </c>
      <c r="BN105" s="54">
        <f t="shared" si="4574"/>
      </c>
      <c r="BO105" s="55">
        <f t="shared" si="4437"/>
      </c>
      <c r="BP105" s="54">
        <f t="shared" si="4574"/>
      </c>
      <c r="BQ105" s="55">
        <f t="shared" si="4438"/>
      </c>
      <c r="BR105" s="54">
        <f t="shared" si="4570"/>
      </c>
      <c r="BS105" s="55">
        <f t="shared" si="4439"/>
      </c>
      <c r="BT105" s="54">
        <f t="shared" si="4570"/>
      </c>
      <c r="BU105" s="55">
        <f t="shared" si="4440"/>
      </c>
      <c r="BV105" s="54">
        <f t="shared" si="4570"/>
      </c>
      <c r="BW105" s="55">
        <f t="shared" si="4441"/>
      </c>
      <c r="BX105" s="54">
        <f t="shared" si="4570"/>
      </c>
      <c r="BY105" s="55">
        <f t="shared" si="4442"/>
      </c>
      <c r="BZ105" s="54">
        <f t="shared" si="4570"/>
      </c>
      <c r="CA105" s="55">
        <f t="shared" si="4443"/>
      </c>
      <c r="CB105" s="54">
        <f t="shared" si="4570"/>
      </c>
      <c r="CC105" s="55">
        <f t="shared" si="4444"/>
      </c>
      <c r="CD105" s="54">
        <f t="shared" si="4570"/>
      </c>
      <c r="CE105" s="55">
        <f t="shared" si="4445"/>
      </c>
      <c r="CF105" s="54">
        <f t="shared" si="4570"/>
      </c>
      <c r="CG105" s="55">
        <f t="shared" si="4446"/>
      </c>
      <c r="CH105" s="54">
        <f t="shared" si="4570"/>
      </c>
      <c r="CI105" s="55">
        <f t="shared" si="4447"/>
      </c>
      <c r="CJ105" s="54">
        <f t="shared" si="4570"/>
      </c>
      <c r="CK105" s="55">
        <f t="shared" si="4448"/>
      </c>
      <c r="CL105" s="54">
        <f t="shared" si="4570"/>
      </c>
      <c r="CM105" s="55">
        <f t="shared" si="4449"/>
      </c>
      <c r="CN105" s="54">
        <f t="shared" si="4570"/>
      </c>
      <c r="CO105" s="55">
        <f t="shared" si="4450"/>
      </c>
      <c r="CP105" s="54">
        <f t="shared" si="4570"/>
      </c>
      <c r="CQ105" s="55">
        <f t="shared" si="4451"/>
      </c>
      <c r="CR105" s="54">
        <f t="shared" si="4570"/>
      </c>
      <c r="CS105" s="55">
        <f t="shared" si="4452"/>
      </c>
      <c r="CT105" s="54">
        <f t="shared" si="4570"/>
      </c>
      <c r="CU105" s="55">
        <f t="shared" si="4453"/>
      </c>
      <c r="CV105" s="54">
        <f t="shared" si="4570"/>
      </c>
      <c r="CW105" s="55">
        <f t="shared" si="4454"/>
      </c>
      <c r="CX105" s="54">
        <f t="shared" si="4570"/>
      </c>
      <c r="CY105" s="55">
        <f t="shared" si="4455"/>
      </c>
      <c r="CZ105" s="54">
        <f t="shared" si="4570"/>
      </c>
      <c r="DA105" s="55">
        <f t="shared" si="4456"/>
      </c>
      <c r="DB105" s="54">
        <f t="shared" si="4570"/>
      </c>
      <c r="DC105" s="55">
        <f t="shared" si="4457"/>
      </c>
      <c r="DD105" s="54">
        <f t="shared" si="4570"/>
      </c>
      <c r="DE105" s="55">
        <f t="shared" si="4458"/>
      </c>
      <c r="DF105" s="54">
        <f t="shared" si="4570"/>
      </c>
      <c r="DG105" s="55">
        <f t="shared" si="4459"/>
      </c>
      <c r="DH105" s="54">
        <f t="shared" si="4570"/>
      </c>
      <c r="DI105" s="55">
        <f t="shared" si="4460"/>
      </c>
      <c r="DJ105" s="54">
        <f t="shared" si="4570"/>
      </c>
      <c r="DK105" s="55">
        <f t="shared" si="4461"/>
      </c>
      <c r="DL105" s="54">
        <f t="shared" si="4570"/>
      </c>
      <c r="DM105" s="55">
        <f t="shared" si="4462"/>
      </c>
      <c r="DN105" s="54">
        <f t="shared" si="4570"/>
      </c>
      <c r="DO105" s="55">
        <f t="shared" si="4463"/>
      </c>
      <c r="DP105" s="54">
        <f t="shared" si="4570"/>
      </c>
      <c r="DQ105" s="55">
        <f t="shared" si="4464"/>
      </c>
      <c r="DR105" s="54">
        <f t="shared" si="4570"/>
      </c>
      <c r="DS105" s="55">
        <f t="shared" si="4465"/>
      </c>
      <c r="DT105" s="54">
        <f t="shared" si="4570"/>
      </c>
      <c r="DU105" s="55">
        <f t="shared" si="4466"/>
      </c>
      <c r="DV105" s="54">
        <f t="shared" si="4570"/>
      </c>
      <c r="DW105" s="55">
        <f t="shared" si="4467"/>
      </c>
      <c r="DX105" s="54">
        <f t="shared" si="4570"/>
      </c>
      <c r="DY105" s="55">
        <f t="shared" si="4468"/>
      </c>
      <c r="DZ105" s="54">
        <f t="shared" si="4570"/>
      </c>
      <c r="EA105" s="55">
        <f t="shared" si="4469"/>
      </c>
      <c r="EB105" s="54">
        <f t="shared" ref="EB105:GL112" si="4584">RIGHT(IFERROR(VLOOKUP($B105,EB$4:EC$71,2,FALSE),""),2)</f>
      </c>
      <c r="EC105" s="55">
        <f t="shared" si="4471"/>
      </c>
      <c r="ED105" s="54">
        <f t="shared" si="4584"/>
      </c>
      <c r="EE105" s="55">
        <f t="shared" si="4472"/>
      </c>
      <c r="EF105" s="54">
        <f t="shared" si="4584"/>
      </c>
      <c r="EG105" s="55">
        <f t="shared" si="4473"/>
      </c>
      <c r="EH105" s="54">
        <f t="shared" si="4584"/>
      </c>
      <c r="EI105" s="55">
        <f t="shared" si="4474"/>
      </c>
      <c r="EJ105" s="54">
        <f t="shared" si="4584"/>
      </c>
      <c r="EK105" s="55">
        <f t="shared" si="4475"/>
      </c>
      <c r="EL105" s="54">
        <f t="shared" si="4584"/>
      </c>
      <c r="EM105" s="55">
        <f t="shared" si="4476"/>
      </c>
      <c r="EN105" s="54">
        <f t="shared" si="4584"/>
      </c>
      <c r="EO105" s="55">
        <f t="shared" si="4477"/>
      </c>
      <c r="EP105" s="54">
        <f t="shared" si="4584"/>
      </c>
      <c r="EQ105" s="55">
        <f t="shared" si="4478"/>
      </c>
      <c r="ER105" s="54">
        <f t="shared" si="4584"/>
      </c>
      <c r="ES105" s="55">
        <f t="shared" si="4479"/>
      </c>
      <c r="ET105" s="54">
        <f t="shared" si="4584"/>
      </c>
      <c r="EU105" s="55">
        <f t="shared" si="4480"/>
      </c>
      <c r="EV105" s="54">
        <f t="shared" si="4584"/>
      </c>
      <c r="EW105" s="55">
        <f t="shared" si="4481"/>
      </c>
      <c r="EX105" s="54">
        <f t="shared" si="4584"/>
      </c>
      <c r="EY105" s="55">
        <f t="shared" si="4482"/>
      </c>
      <c r="EZ105" s="54">
        <f t="shared" si="4584"/>
      </c>
      <c r="FA105" s="55">
        <f t="shared" si="4483"/>
      </c>
      <c r="FB105" s="54">
        <f t="shared" si="4584"/>
      </c>
      <c r="FC105" s="55">
        <f t="shared" si="4484"/>
      </c>
      <c r="FD105" s="54">
        <f t="shared" si="4584"/>
      </c>
      <c r="FE105" s="55">
        <f t="shared" si="4485"/>
      </c>
      <c r="FF105" s="54">
        <f t="shared" si="4584"/>
      </c>
      <c r="FG105" s="55">
        <f t="shared" si="4486"/>
      </c>
      <c r="FH105" s="54">
        <f t="shared" si="4584"/>
      </c>
      <c r="FI105" s="55">
        <f t="shared" si="4487"/>
      </c>
      <c r="FJ105" s="54">
        <f t="shared" si="4584"/>
      </c>
      <c r="FK105" s="55">
        <f t="shared" si="4488"/>
      </c>
      <c r="FL105" s="54">
        <f t="shared" si="4584"/>
      </c>
      <c r="FM105" s="55">
        <f t="shared" si="4489"/>
      </c>
      <c r="FN105" s="54">
        <f t="shared" si="4584"/>
      </c>
      <c r="FO105" s="55">
        <f t="shared" si="4490"/>
      </c>
      <c r="FP105" s="54">
        <f t="shared" si="4584"/>
      </c>
      <c r="FQ105" s="55">
        <f t="shared" si="4491"/>
      </c>
      <c r="FR105" s="54">
        <f t="shared" si="4584"/>
      </c>
      <c r="FS105" s="55">
        <f t="shared" si="4492"/>
      </c>
      <c r="FT105" s="54">
        <f t="shared" si="4584"/>
      </c>
      <c r="FU105" s="55">
        <f t="shared" si="4493"/>
      </c>
      <c r="FV105" s="54">
        <f t="shared" si="4584"/>
      </c>
      <c r="FW105" s="55">
        <f t="shared" si="4494"/>
      </c>
      <c r="FX105" s="54">
        <f t="shared" si="4584"/>
      </c>
      <c r="FY105" s="55">
        <f t="shared" si="4495"/>
      </c>
      <c r="FZ105" s="54">
        <f t="shared" si="4584"/>
      </c>
      <c r="GA105" s="55">
        <f t="shared" si="4496"/>
      </c>
      <c r="GB105" s="54">
        <f t="shared" si="4584"/>
      </c>
      <c r="GC105" s="55">
        <f t="shared" si="4497"/>
      </c>
      <c r="GD105" s="54">
        <f t="shared" si="4584"/>
      </c>
      <c r="GE105" s="55">
        <f t="shared" si="4498"/>
      </c>
      <c r="GF105" s="54">
        <f t="shared" si="4584"/>
      </c>
      <c r="GG105" s="55">
        <f t="shared" si="4499"/>
      </c>
      <c r="GH105" s="54">
        <f t="shared" si="4584"/>
      </c>
      <c r="GI105" s="55">
        <f t="shared" si="4500"/>
      </c>
      <c r="GJ105" s="54">
        <f t="shared" si="4584"/>
      </c>
      <c r="GK105" s="55">
        <f t="shared" si="4501"/>
      </c>
      <c r="GL105" s="54">
        <f t="shared" si="4584"/>
      </c>
      <c r="GM105" s="55">
        <f t="shared" si="4502"/>
      </c>
      <c r="GN105" s="54">
        <f t="shared" si="4578"/>
      </c>
      <c r="GO105" s="55">
        <f t="shared" si="4504"/>
      </c>
      <c r="GP105" s="54">
        <f t="shared" si="4578"/>
      </c>
      <c r="GQ105" s="55">
        <f t="shared" si="4505"/>
      </c>
      <c r="GR105" s="54">
        <f t="shared" si="4578"/>
      </c>
      <c r="GS105" s="55">
        <f t="shared" si="4506"/>
      </c>
      <c r="GT105" s="54">
        <f t="shared" si="4578"/>
      </c>
      <c r="GU105" s="55">
        <f t="shared" si="4507"/>
      </c>
      <c r="GV105" s="54">
        <f t="shared" si="4578"/>
      </c>
      <c r="GW105" s="55">
        <f t="shared" si="4508"/>
      </c>
      <c r="GX105" s="54">
        <f t="shared" si="4578"/>
      </c>
      <c r="GY105" s="55">
        <f t="shared" si="4509"/>
      </c>
      <c r="GZ105" s="54">
        <f t="shared" si="4578"/>
      </c>
      <c r="HA105" s="55">
        <f t="shared" si="4510"/>
      </c>
      <c r="HB105" s="54">
        <f t="shared" si="4578"/>
      </c>
      <c r="HC105" s="55">
        <f t="shared" si="4511"/>
      </c>
      <c r="HD105" s="54">
        <f t="shared" si="4578"/>
      </c>
      <c r="HE105" s="55">
        <f t="shared" si="4512"/>
      </c>
      <c r="HF105" s="54">
        <f t="shared" si="4578"/>
      </c>
      <c r="HG105" s="55">
        <f t="shared" si="4513"/>
      </c>
      <c r="HH105" s="54">
        <f t="shared" si="4578"/>
      </c>
      <c r="HI105" s="55">
        <f t="shared" si="4514"/>
      </c>
      <c r="HJ105" s="54">
        <f t="shared" si="4578"/>
      </c>
      <c r="HK105" s="55">
        <f t="shared" si="4515"/>
      </c>
      <c r="HL105" s="54">
        <f t="shared" si="4578"/>
      </c>
      <c r="HM105" s="55">
        <f t="shared" si="4516"/>
      </c>
      <c r="HN105" s="54">
        <f t="shared" si="4578"/>
      </c>
      <c r="HO105" s="55">
        <f t="shared" si="4517"/>
      </c>
      <c r="HP105" s="54">
        <f t="shared" si="4578"/>
      </c>
      <c r="HQ105" s="55">
        <f t="shared" si="4518"/>
      </c>
      <c r="HR105" s="54">
        <f t="shared" si="4578"/>
      </c>
      <c r="HS105" s="55">
        <f t="shared" si="4519"/>
      </c>
      <c r="HT105" s="54">
        <f t="shared" si="4578"/>
      </c>
      <c r="HU105" s="55">
        <f t="shared" si="4520"/>
      </c>
      <c r="HV105" s="54">
        <f t="shared" si="4578"/>
      </c>
      <c r="HW105" s="55">
        <f t="shared" si="4521"/>
      </c>
      <c r="HX105" s="54">
        <f t="shared" si="4578"/>
      </c>
      <c r="HY105" s="55">
        <f t="shared" si="4522"/>
      </c>
      <c r="HZ105" s="54">
        <f t="shared" si="4578"/>
      </c>
      <c r="IA105" s="55">
        <f t="shared" si="4523"/>
      </c>
      <c r="IB105" s="54">
        <f t="shared" si="4578"/>
      </c>
      <c r="IC105" s="55">
        <f t="shared" si="4524"/>
      </c>
      <c r="ID105" s="54">
        <f t="shared" si="4578"/>
      </c>
      <c r="IE105" s="55">
        <f t="shared" si="4525"/>
      </c>
      <c r="IF105" s="54">
        <f t="shared" si="4578"/>
      </c>
      <c r="IG105" s="55">
        <f t="shared" si="4526"/>
      </c>
      <c r="IH105" s="54">
        <f t="shared" si="4578"/>
      </c>
      <c r="II105" s="55">
        <f t="shared" si="4527"/>
      </c>
      <c r="IJ105" s="54">
        <f t="shared" si="4578"/>
      </c>
      <c r="IK105" s="55">
        <f t="shared" si="4528"/>
      </c>
      <c r="IL105" s="54">
        <f t="shared" si="4578"/>
      </c>
      <c r="IM105" s="55">
        <f t="shared" si="4529"/>
      </c>
      <c r="IN105" s="54">
        <f t="shared" si="4578"/>
      </c>
      <c r="IO105" s="55">
        <f t="shared" si="4530"/>
      </c>
      <c r="IP105" s="54">
        <f t="shared" si="4578"/>
      </c>
      <c r="IQ105" s="55">
        <f t="shared" si="4531"/>
      </c>
      <c r="IR105" s="54">
        <f t="shared" si="4578"/>
      </c>
      <c r="IS105" s="55">
        <f t="shared" si="4532"/>
      </c>
      <c r="IT105" s="54">
        <f t="shared" si="4578"/>
      </c>
      <c r="IU105" s="55">
        <f t="shared" si="4533"/>
      </c>
      <c r="IV105" s="54">
        <f t="shared" si="4578"/>
      </c>
      <c r="IW105" s="55">
        <f t="shared" si="4534"/>
      </c>
      <c r="IX105" s="54">
        <f t="shared" ref="IX105:JN120" si="4585">RIGHT(IFERROR(VLOOKUP($B105,IX$4:IY$71,2,FALSE),""),2)</f>
      </c>
      <c r="IY105" s="55">
        <f t="shared" si="4535"/>
      </c>
      <c r="IZ105" s="54">
        <f t="shared" si="4585"/>
      </c>
      <c r="JA105" s="55">
        <f t="shared" si="4537"/>
      </c>
      <c r="JB105" s="54">
        <f t="shared" si="4585"/>
      </c>
      <c r="JC105" s="55">
        <f t="shared" si="4538"/>
      </c>
      <c r="JD105" s="54">
        <f t="shared" si="4585"/>
      </c>
      <c r="JE105" s="55">
        <f t="shared" si="4539"/>
      </c>
      <c r="JF105" s="54">
        <f t="shared" si="4585"/>
      </c>
      <c r="JG105" s="55">
        <f t="shared" si="4540"/>
      </c>
      <c r="JH105" s="54">
        <f t="shared" si="4585"/>
      </c>
      <c r="JI105" s="55">
        <f t="shared" si="4541"/>
      </c>
      <c r="JJ105" s="54">
        <f t="shared" si="4585"/>
      </c>
      <c r="JK105" s="55">
        <f t="shared" si="4542"/>
      </c>
      <c r="JL105" s="54">
        <f t="shared" si="4585"/>
      </c>
      <c r="JM105" s="55">
        <f t="shared" si="267"/>
      </c>
      <c r="JN105" s="54">
        <f t="shared" si="4585"/>
      </c>
      <c r="JO105" s="55">
        <f t="shared" si="4572"/>
      </c>
      <c r="JP105" s="54">
        <f t="shared" si="4571"/>
      </c>
      <c r="JQ105" s="55">
        <f t="shared" si="4572"/>
      </c>
      <c r="JR105" s="54">
        <f t="shared" si="4571"/>
      </c>
      <c r="JS105" s="55">
        <f t="shared" si="4572"/>
      </c>
      <c r="JT105" s="54">
        <f t="shared" si="4571"/>
      </c>
      <c r="JU105" s="55">
        <f t="shared" si="4572"/>
      </c>
      <c r="JV105" s="54">
        <f t="shared" si="4571"/>
      </c>
      <c r="JW105" s="55">
        <f t="shared" si="4572"/>
      </c>
      <c r="JX105" s="54">
        <f t="shared" si="4571"/>
      </c>
      <c r="JY105" s="55">
        <f t="shared" si="4572"/>
      </c>
      <c r="JZ105" s="54">
        <f t="shared" si="4571"/>
      </c>
      <c r="KA105" s="55">
        <f t="shared" si="4572"/>
      </c>
      <c r="KB105" s="54">
        <f t="shared" si="4571"/>
      </c>
      <c r="KC105" s="55">
        <f t="shared" si="4572"/>
      </c>
      <c r="KD105" s="54">
        <f t="shared" si="4571"/>
      </c>
      <c r="KE105" s="55">
        <f t="shared" si="4572"/>
      </c>
      <c r="KF105" s="54">
        <f t="shared" si="4571"/>
      </c>
      <c r="KG105" s="55">
        <f t="shared" si="4572"/>
      </c>
      <c r="KH105" s="54">
        <f t="shared" si="4571"/>
      </c>
      <c r="KI105" s="55">
        <f t="shared" si="4572"/>
      </c>
      <c r="KJ105" s="54">
        <f t="shared" si="4571"/>
      </c>
      <c r="KK105" s="55">
        <f t="shared" si="4572"/>
      </c>
      <c r="KL105" s="54">
        <f t="shared" si="4571"/>
      </c>
      <c r="KM105" s="55">
        <f t="shared" si="4572"/>
      </c>
      <c r="KN105" s="54">
        <f t="shared" si="4571"/>
      </c>
      <c r="KO105" s="55">
        <f t="shared" si="4572"/>
      </c>
      <c r="KP105" s="54">
        <f t="shared" si="4571"/>
      </c>
      <c r="KQ105" s="55">
        <f t="shared" si="4572"/>
      </c>
      <c r="KR105" s="54">
        <f t="shared" si="4571"/>
      </c>
      <c r="KS105" s="55">
        <f t="shared" si="4572"/>
      </c>
      <c r="KT105" s="54">
        <f t="shared" si="4571"/>
      </c>
      <c r="KU105" s="55">
        <f t="shared" si="4572"/>
      </c>
      <c r="KV105" s="54">
        <f t="shared" si="4571"/>
      </c>
      <c r="KW105" s="55">
        <f t="shared" si="4572"/>
      </c>
      <c r="KX105" s="54">
        <f t="shared" si="4571"/>
      </c>
      <c r="KY105" s="55">
        <f t="shared" si="4572"/>
      </c>
      <c r="KZ105" s="54">
        <f t="shared" si="4571"/>
      </c>
      <c r="LA105" s="55">
        <f t="shared" si="4572"/>
      </c>
      <c r="LB105" s="54">
        <f t="shared" si="4571"/>
      </c>
      <c r="LC105" s="55">
        <f t="shared" si="4572"/>
      </c>
      <c r="LD105" s="54">
        <f t="shared" si="4571"/>
      </c>
      <c r="LE105" s="55">
        <f t="shared" si="4572"/>
      </c>
      <c r="LF105" s="54">
        <f t="shared" si="4571"/>
      </c>
      <c r="LG105" s="55">
        <f t="shared" si="4572"/>
      </c>
      <c r="LH105" s="54">
        <f t="shared" si="4571"/>
      </c>
      <c r="LI105" s="55">
        <f t="shared" si="4572"/>
      </c>
      <c r="LJ105" s="54">
        <f t="shared" si="4571"/>
      </c>
      <c r="LK105" s="55">
        <f t="shared" si="4572"/>
      </c>
      <c r="LL105" s="54">
        <f t="shared" si="4571"/>
      </c>
      <c r="LM105" s="55">
        <f t="shared" si="4572"/>
      </c>
      <c r="LN105" s="54">
        <f t="shared" si="4571"/>
      </c>
      <c r="LO105" s="55">
        <f t="shared" si="4572"/>
      </c>
      <c r="LP105" s="54">
        <f t="shared" si="4571"/>
      </c>
      <c r="LQ105" s="55">
        <f t="shared" si="4572"/>
      </c>
      <c r="LR105" s="54">
        <f t="shared" si="4571"/>
      </c>
      <c r="LS105" s="55">
        <f t="shared" si="4572"/>
      </c>
      <c r="LT105" s="54">
        <f t="shared" si="4571"/>
      </c>
      <c r="LU105" s="55">
        <f t="shared" si="4572"/>
      </c>
      <c r="LV105" s="54">
        <f t="shared" si="4571"/>
      </c>
      <c r="LW105" s="55">
        <f t="shared" si="4572"/>
      </c>
      <c r="LX105" s="54">
        <f t="shared" si="4571"/>
      </c>
      <c r="LY105" s="55">
        <f t="shared" ref="LY105:OI112" si="4586">IFERROR(
    IF(
        LEFT(VLOOKUP($B105,LX$4:LY$71,2,FALSE),1)="0",
        "",
        IF(
            LEFT(VLOOKUP($B105,LX$4:LY$71,2,FALSE),1)="講",
            "講習",
            IF(
                LEFT(VLOOKUP($B105,LX$4:LY$71,2,FALSE),1)="追",
                "追加",
                "通常"
            )
        )
    ),
    ""
)</f>
      </c>
      <c r="LZ105" s="54">
        <f t="shared" si="4563"/>
      </c>
      <c r="MA105" s="55">
        <f t="shared" si="4586"/>
      </c>
      <c r="MB105" s="54">
        <f t="shared" si="4563"/>
      </c>
      <c r="MC105" s="55">
        <f t="shared" si="4586"/>
      </c>
      <c r="MD105" s="54">
        <f t="shared" si="4563"/>
      </c>
      <c r="ME105" s="55">
        <f t="shared" si="4586"/>
      </c>
      <c r="MF105" s="54">
        <f t="shared" si="4563"/>
      </c>
      <c r="MG105" s="55">
        <f t="shared" si="4586"/>
      </c>
      <c r="MH105" s="54">
        <f t="shared" si="4563"/>
      </c>
      <c r="MI105" s="55">
        <f t="shared" si="4586"/>
      </c>
      <c r="MJ105" s="54">
        <f t="shared" si="4563"/>
      </c>
      <c r="MK105" s="55">
        <f t="shared" si="4586"/>
      </c>
      <c r="ML105" s="54">
        <f t="shared" ref="ML105:OV120" si="4587">RIGHT(IFERROR(VLOOKUP($B105,ML$4:MM$71,2,FALSE),""),2)</f>
      </c>
      <c r="MM105" s="55">
        <f t="shared" si="4586"/>
      </c>
      <c r="MN105" s="54">
        <f t="shared" si="4587"/>
      </c>
      <c r="MO105" s="55">
        <f t="shared" si="4586"/>
      </c>
      <c r="MP105" s="54">
        <f t="shared" si="4587"/>
      </c>
      <c r="MQ105" s="55">
        <f t="shared" si="4586"/>
      </c>
      <c r="MR105" s="54">
        <f t="shared" si="4587"/>
      </c>
      <c r="MS105" s="55">
        <f t="shared" si="4586"/>
      </c>
      <c r="MT105" s="54">
        <f t="shared" si="4587"/>
      </c>
      <c r="MU105" s="55">
        <f t="shared" si="4586"/>
      </c>
      <c r="MV105" s="54">
        <f t="shared" si="4587"/>
      </c>
      <c r="MW105" s="55">
        <f t="shared" si="4586"/>
      </c>
      <c r="MX105" s="54">
        <f t="shared" si="4587"/>
      </c>
      <c r="MY105" s="55">
        <f t="shared" si="4586"/>
      </c>
      <c r="MZ105" s="54">
        <f t="shared" si="4587"/>
      </c>
      <c r="NA105" s="55">
        <f t="shared" si="4586"/>
      </c>
      <c r="NB105" s="54">
        <f t="shared" si="4587"/>
      </c>
      <c r="NC105" s="55">
        <f t="shared" si="4586"/>
      </c>
      <c r="ND105" s="54">
        <f t="shared" si="4587"/>
      </c>
      <c r="NE105" s="55">
        <f t="shared" si="4586"/>
      </c>
      <c r="NF105" s="54">
        <f t="shared" si="4587"/>
      </c>
      <c r="NG105" s="55">
        <f t="shared" si="4586"/>
      </c>
      <c r="NH105" s="54">
        <f t="shared" si="4587"/>
      </c>
      <c r="NI105" s="55">
        <f t="shared" si="4586"/>
      </c>
      <c r="NJ105" s="54">
        <f t="shared" si="4587"/>
      </c>
      <c r="NK105" s="55">
        <f t="shared" si="4586"/>
      </c>
      <c r="NL105" s="54">
        <f t="shared" si="4587"/>
      </c>
      <c r="NM105" s="55">
        <f t="shared" si="4586"/>
      </c>
      <c r="NN105" s="54">
        <f t="shared" si="4587"/>
      </c>
      <c r="NO105" s="55">
        <f t="shared" si="4586"/>
      </c>
      <c r="NP105" s="54">
        <f t="shared" si="4587"/>
      </c>
      <c r="NQ105" s="55">
        <f t="shared" si="4586"/>
      </c>
      <c r="NR105" s="54">
        <f t="shared" si="4587"/>
      </c>
      <c r="NS105" s="55">
        <f t="shared" si="4586"/>
      </c>
      <c r="NT105" s="54">
        <f t="shared" si="4587"/>
      </c>
      <c r="NU105" s="55">
        <f t="shared" si="4586"/>
      </c>
      <c r="NV105" s="54">
        <f t="shared" si="4587"/>
      </c>
      <c r="NW105" s="55">
        <f t="shared" si="4586"/>
      </c>
      <c r="NX105" s="54">
        <f t="shared" si="4587"/>
      </c>
      <c r="NY105" s="55">
        <f t="shared" si="4586"/>
      </c>
      <c r="NZ105" s="54">
        <f t="shared" si="4587"/>
      </c>
      <c r="OA105" s="55">
        <f t="shared" si="4586"/>
      </c>
      <c r="OB105" s="54">
        <f t="shared" si="4587"/>
      </c>
      <c r="OC105" s="55">
        <f t="shared" si="4586"/>
      </c>
      <c r="OD105" s="54">
        <f t="shared" si="4587"/>
      </c>
      <c r="OE105" s="55">
        <f t="shared" si="4586"/>
      </c>
      <c r="OF105" s="54">
        <f t="shared" si="4587"/>
      </c>
      <c r="OG105" s="55">
        <f t="shared" si="4586"/>
      </c>
      <c r="OH105" s="54">
        <f t="shared" si="4587"/>
      </c>
      <c r="OI105" s="55">
        <f t="shared" si="4586"/>
      </c>
      <c r="OJ105" s="54">
        <f t="shared" si="4587"/>
      </c>
      <c r="OK105" s="55">
        <f t="shared" ref="OK105:QU112" si="4588">IFERROR(
    IF(
        LEFT(VLOOKUP($B105,OJ$4:OK$71,2,FALSE),1)="0",
        "",
        IF(
            LEFT(VLOOKUP($B105,OJ$4:OK$71,2,FALSE),1)="講",
            "講習",
            IF(
                LEFT(VLOOKUP($B105,OJ$4:OK$71,2,FALSE),1)="追",
                "追加",
                "通常"
            )
        )
    ),
    ""
)</f>
      </c>
      <c r="OL105" s="54">
        <f t="shared" si="4587"/>
      </c>
      <c r="OM105" s="55">
        <f t="shared" si="4588"/>
      </c>
      <c r="ON105" s="54">
        <f t="shared" si="4587"/>
      </c>
      <c r="OO105" s="55">
        <f t="shared" si="4588"/>
      </c>
      <c r="OP105" s="54">
        <f t="shared" si="4587"/>
      </c>
      <c r="OQ105" s="55">
        <f t="shared" si="4588"/>
      </c>
      <c r="OR105" s="54">
        <f t="shared" si="4587"/>
      </c>
      <c r="OS105" s="55">
        <f t="shared" si="4588"/>
      </c>
      <c r="OT105" s="54">
        <f t="shared" si="4587"/>
      </c>
      <c r="OU105" s="55">
        <f t="shared" si="4588"/>
      </c>
      <c r="OV105" s="54">
        <f t="shared" si="4587"/>
      </c>
      <c r="OW105" s="55">
        <f t="shared" si="4588"/>
      </c>
      <c r="OX105" s="54">
        <f t="shared" si="4579"/>
      </c>
      <c r="OY105" s="55">
        <f t="shared" si="4588"/>
      </c>
      <c r="OZ105" s="54">
        <f t="shared" si="4579"/>
      </c>
      <c r="PA105" s="55">
        <f t="shared" si="4588"/>
      </c>
      <c r="PB105" s="54">
        <f t="shared" si="4579"/>
      </c>
      <c r="PC105" s="55">
        <f t="shared" si="4588"/>
      </c>
      <c r="PD105" s="54">
        <f t="shared" si="4579"/>
      </c>
      <c r="PE105" s="55">
        <f t="shared" si="4588"/>
      </c>
      <c r="PF105" s="54">
        <f t="shared" si="4579"/>
      </c>
      <c r="PG105" s="55">
        <f t="shared" si="4588"/>
      </c>
      <c r="PH105" s="54">
        <f t="shared" si="4579"/>
      </c>
      <c r="PI105" s="55">
        <f t="shared" si="4588"/>
      </c>
      <c r="PJ105" s="54">
        <f t="shared" si="4579"/>
      </c>
      <c r="PK105" s="55">
        <f t="shared" si="4588"/>
      </c>
      <c r="PL105" s="54">
        <f t="shared" si="4579"/>
      </c>
      <c r="PM105" s="55">
        <f t="shared" si="4588"/>
      </c>
      <c r="PN105" s="54">
        <f t="shared" si="4579"/>
      </c>
      <c r="PO105" s="55">
        <f t="shared" si="4588"/>
      </c>
      <c r="PP105" s="54">
        <f t="shared" si="4579"/>
      </c>
      <c r="PQ105" s="55">
        <f t="shared" si="4588"/>
      </c>
      <c r="PR105" s="54">
        <f t="shared" si="4579"/>
      </c>
      <c r="PS105" s="55">
        <f t="shared" si="4588"/>
      </c>
      <c r="PT105" s="54">
        <f t="shared" si="4579"/>
      </c>
      <c r="PU105" s="55">
        <f t="shared" si="4588"/>
      </c>
      <c r="PV105" s="54">
        <f t="shared" si="4579"/>
      </c>
      <c r="PW105" s="55">
        <f t="shared" si="4588"/>
      </c>
      <c r="PX105" s="54">
        <f t="shared" si="4579"/>
      </c>
      <c r="PY105" s="55">
        <f t="shared" si="4588"/>
      </c>
      <c r="PZ105" s="54">
        <f t="shared" si="4579"/>
      </c>
      <c r="QA105" s="55">
        <f t="shared" si="4588"/>
      </c>
      <c r="QB105" s="54">
        <f t="shared" si="4579"/>
      </c>
      <c r="QC105" s="55">
        <f t="shared" si="4588"/>
      </c>
      <c r="QD105" s="54">
        <f t="shared" si="4579"/>
      </c>
      <c r="QE105" s="55">
        <f t="shared" si="4588"/>
      </c>
      <c r="QF105" s="54">
        <f t="shared" si="4579"/>
      </c>
      <c r="QG105" s="55">
        <f t="shared" si="4588"/>
      </c>
      <c r="QH105" s="54">
        <f t="shared" si="4579"/>
      </c>
      <c r="QI105" s="55">
        <f t="shared" si="4588"/>
      </c>
      <c r="QJ105" s="54">
        <f t="shared" si="4579"/>
      </c>
      <c r="QK105" s="55">
        <f t="shared" si="4588"/>
      </c>
      <c r="QL105" s="54">
        <f t="shared" si="4579"/>
      </c>
      <c r="QM105" s="55">
        <f t="shared" si="4588"/>
      </c>
      <c r="QN105" s="54">
        <f t="shared" si="4579"/>
      </c>
      <c r="QO105" s="55">
        <f t="shared" si="4588"/>
      </c>
      <c r="QP105" s="54">
        <f t="shared" si="4579"/>
      </c>
      <c r="QQ105" s="55">
        <f t="shared" si="4588"/>
      </c>
      <c r="QR105" s="54">
        <f t="shared" si="4579"/>
      </c>
      <c r="QS105" s="55">
        <f t="shared" si="4588"/>
      </c>
      <c r="QT105" s="54">
        <f t="shared" si="4579"/>
      </c>
      <c r="QU105" s="55">
        <f t="shared" si="4588"/>
      </c>
      <c r="QV105" s="54">
        <f t="shared" si="4577"/>
      </c>
      <c r="QW105" s="55">
        <f t="shared" si="4580"/>
      </c>
      <c r="QX105" s="54">
        <f t="shared" si="4577"/>
      </c>
      <c r="QY105" s="55">
        <f t="shared" si="4580"/>
      </c>
      <c r="QZ105" s="54">
        <f t="shared" si="4577"/>
      </c>
      <c r="RA105" s="55">
        <f t="shared" si="4580"/>
      </c>
      <c r="RB105" s="54">
        <f t="shared" si="4577"/>
      </c>
      <c r="RC105" s="55">
        <f t="shared" si="4580"/>
      </c>
      <c r="RD105" s="54">
        <f t="shared" si="4577"/>
      </c>
      <c r="RE105" s="55">
        <f t="shared" si="4580"/>
      </c>
      <c r="RF105" s="54">
        <f t="shared" si="4577"/>
      </c>
      <c r="RG105" s="55">
        <f t="shared" si="4580"/>
      </c>
      <c r="RH105" s="54">
        <f t="shared" si="4577"/>
      </c>
      <c r="RI105" s="55">
        <f t="shared" si="4580"/>
      </c>
      <c r="RJ105" s="54">
        <f t="shared" si="4577"/>
      </c>
      <c r="RK105" s="55">
        <f t="shared" si="4580"/>
      </c>
      <c r="RL105" s="54">
        <f t="shared" si="4577"/>
      </c>
      <c r="RM105" s="55">
        <f t="shared" si="4580"/>
      </c>
      <c r="RN105" s="54">
        <f t="shared" si="4577"/>
      </c>
      <c r="RO105" s="55">
        <f t="shared" si="4580"/>
      </c>
      <c r="RP105" s="54">
        <f t="shared" si="4577"/>
      </c>
      <c r="RQ105" s="55">
        <f t="shared" si="4580"/>
      </c>
      <c r="RR105" s="54">
        <f t="shared" si="4577"/>
      </c>
      <c r="RS105" s="55">
        <f t="shared" si="4580"/>
      </c>
      <c r="RT105" s="54">
        <f t="shared" si="4577"/>
      </c>
      <c r="RU105" s="55">
        <f t="shared" si="4580"/>
      </c>
      <c r="RV105" s="54">
        <f t="shared" si="4577"/>
      </c>
      <c r="RW105" s="55">
        <f t="shared" si="4580"/>
      </c>
      <c r="RX105" s="54">
        <f t="shared" si="4577"/>
      </c>
      <c r="RY105" s="55">
        <f t="shared" si="4580"/>
      </c>
      <c r="RZ105" s="54">
        <f t="shared" si="4577"/>
      </c>
      <c r="SA105" s="55">
        <f t="shared" si="4580"/>
      </c>
      <c r="SB105" s="54">
        <f t="shared" si="4577"/>
      </c>
      <c r="SC105" s="55">
        <f t="shared" si="4580"/>
      </c>
      <c r="SD105" s="54">
        <f t="shared" si="4577"/>
      </c>
      <c r="SE105" s="55">
        <f t="shared" si="4580"/>
      </c>
      <c r="SF105" s="54">
        <f t="shared" si="4577"/>
      </c>
      <c r="SG105" s="55">
        <f t="shared" si="4580"/>
      </c>
      <c r="SH105" s="54">
        <f t="shared" si="4577"/>
      </c>
      <c r="SI105" s="55">
        <f t="shared" si="4580"/>
      </c>
      <c r="SJ105" s="54">
        <f t="shared" si="4577"/>
      </c>
      <c r="SK105" s="55">
        <f t="shared" si="4580"/>
      </c>
      <c r="SL105" s="54">
        <f t="shared" si="4577"/>
      </c>
      <c r="SM105" s="55">
        <f t="shared" si="4580"/>
      </c>
      <c r="SN105" s="54">
        <f t="shared" si="4577"/>
      </c>
      <c r="SO105" s="55">
        <f t="shared" si="4580"/>
      </c>
      <c r="SP105" s="54">
        <f t="shared" si="4577"/>
      </c>
      <c r="SQ105" s="55">
        <f t="shared" si="4580"/>
      </c>
      <c r="SR105" s="54">
        <f t="shared" si="4577"/>
      </c>
      <c r="SS105" s="55">
        <f t="shared" si="4580"/>
      </c>
      <c r="ST105" s="54">
        <f t="shared" si="4577"/>
      </c>
      <c r="SU105" s="55">
        <f t="shared" si="4580"/>
      </c>
      <c r="SV105" s="54">
        <f t="shared" si="4577"/>
      </c>
      <c r="SW105" s="55">
        <f t="shared" si="4580"/>
      </c>
      <c r="SX105" s="54">
        <f t="shared" si="4577"/>
      </c>
      <c r="SY105" s="55">
        <f t="shared" si="4580"/>
      </c>
      <c r="SZ105" s="54">
        <f t="shared" si="4577"/>
      </c>
      <c r="TA105" s="55">
        <f t="shared" si="4580"/>
      </c>
      <c r="TB105" s="54">
        <f t="shared" si="4577"/>
      </c>
      <c r="TC105" s="55">
        <f t="shared" si="4580"/>
      </c>
      <c r="TD105" s="54">
        <f t="shared" si="4577"/>
      </c>
      <c r="TE105" s="55">
        <f t="shared" si="4580"/>
      </c>
      <c r="TF105" s="54">
        <f t="shared" si="4566"/>
      </c>
      <c r="TG105" s="55">
        <f t="shared" si="4576"/>
      </c>
      <c r="TH105" s="54">
        <f t="shared" si="4566"/>
      </c>
      <c r="TI105" s="55">
        <f t="shared" si="4576"/>
      </c>
      <c r="TJ105" s="54">
        <f t="shared" si="4566"/>
      </c>
      <c r="TK105" s="55">
        <f t="shared" si="4576"/>
      </c>
      <c r="TL105" s="54">
        <f t="shared" ref="TL105:VV113" si="4589">RIGHT(IFERROR(VLOOKUP($B105,TL$4:TM$71,2,FALSE),""),2)</f>
      </c>
      <c r="TM105" s="55">
        <f t="shared" si="4576"/>
      </c>
      <c r="TN105" s="54">
        <f t="shared" si="4589"/>
      </c>
      <c r="TO105" s="55">
        <f t="shared" si="4576"/>
      </c>
      <c r="TP105" s="54">
        <f t="shared" si="4589"/>
      </c>
      <c r="TQ105" s="55">
        <f t="shared" si="4576"/>
      </c>
      <c r="TR105" s="54">
        <f t="shared" si="4589"/>
      </c>
      <c r="TS105" s="55">
        <f t="shared" si="4576"/>
      </c>
      <c r="TT105" s="54">
        <f t="shared" si="4589"/>
      </c>
      <c r="TU105" s="55">
        <f t="shared" si="4576"/>
      </c>
      <c r="TV105" s="54">
        <f t="shared" si="4589"/>
      </c>
      <c r="TW105" s="55">
        <f t="shared" si="4576"/>
      </c>
      <c r="TX105" s="54">
        <f t="shared" si="4589"/>
      </c>
      <c r="TY105" s="55">
        <f t="shared" si="4576"/>
      </c>
      <c r="TZ105" s="54">
        <f t="shared" si="4589"/>
      </c>
      <c r="UA105" s="55">
        <f t="shared" si="4576"/>
      </c>
      <c r="UB105" s="54">
        <f t="shared" si="4589"/>
      </c>
      <c r="UC105" s="55">
        <f t="shared" si="4576"/>
      </c>
      <c r="UD105" s="54">
        <f t="shared" si="4589"/>
      </c>
      <c r="UE105" s="55">
        <f t="shared" si="4576"/>
      </c>
      <c r="UF105" s="54">
        <f t="shared" si="4589"/>
      </c>
      <c r="UG105" s="55">
        <f t="shared" si="4576"/>
      </c>
      <c r="UH105" s="54">
        <f t="shared" si="4589"/>
      </c>
      <c r="UI105" s="55">
        <f t="shared" si="4576"/>
      </c>
      <c r="UJ105" s="54">
        <f t="shared" si="4589"/>
      </c>
      <c r="UK105" s="55">
        <f t="shared" si="4576"/>
      </c>
      <c r="UL105" s="54">
        <f t="shared" si="4589"/>
      </c>
      <c r="UM105" s="55">
        <f t="shared" si="4576"/>
      </c>
      <c r="UN105" s="54">
        <f t="shared" si="4589"/>
      </c>
      <c r="UO105" s="55">
        <f t="shared" si="4576"/>
      </c>
      <c r="UP105" s="54">
        <f t="shared" si="4589"/>
      </c>
      <c r="UQ105" s="55">
        <f t="shared" si="4576"/>
      </c>
      <c r="UR105" s="54">
        <f t="shared" si="4589"/>
      </c>
      <c r="US105" s="55">
        <f t="shared" si="4576"/>
      </c>
      <c r="UT105" s="54">
        <f t="shared" si="4589"/>
      </c>
      <c r="UU105" s="55">
        <f t="shared" si="4576"/>
      </c>
      <c r="UV105" s="54">
        <f t="shared" si="4589"/>
      </c>
      <c r="UW105" s="55">
        <f t="shared" si="4576"/>
      </c>
      <c r="UX105" s="54">
        <f t="shared" si="4589"/>
      </c>
      <c r="UY105" s="55">
        <f t="shared" si="4576"/>
      </c>
      <c r="UZ105" s="54">
        <f t="shared" si="4589"/>
      </c>
      <c r="VA105" s="55">
        <f t="shared" si="4576"/>
      </c>
      <c r="VB105" s="54">
        <f t="shared" si="4589"/>
      </c>
      <c r="VC105" s="55">
        <f t="shared" si="4576"/>
      </c>
      <c r="VD105" s="54">
        <f t="shared" si="4589"/>
      </c>
      <c r="VE105" s="55">
        <f t="shared" si="4576"/>
      </c>
      <c r="VF105" s="54">
        <f t="shared" si="4589"/>
      </c>
      <c r="VG105" s="55">
        <f t="shared" si="4576"/>
      </c>
      <c r="VH105" s="54">
        <f t="shared" si="4589"/>
      </c>
      <c r="VI105" s="55">
        <f t="shared" si="4576"/>
      </c>
      <c r="VJ105" s="54">
        <f t="shared" si="4589"/>
      </c>
      <c r="VK105" s="55">
        <f t="shared" si="4576"/>
      </c>
      <c r="VL105" s="54">
        <f t="shared" si="4589"/>
      </c>
      <c r="VM105" s="55">
        <f t="shared" si="4576"/>
      </c>
      <c r="VN105" s="54">
        <f t="shared" si="4589"/>
      </c>
      <c r="VO105" s="55">
        <f t="shared" si="4576"/>
      </c>
      <c r="VP105" s="54">
        <f t="shared" si="4589"/>
      </c>
      <c r="VQ105" s="55">
        <f t="shared" si="4576"/>
      </c>
      <c r="VR105" s="54">
        <f t="shared" si="4589"/>
      </c>
      <c r="VS105" s="55">
        <f t="shared" si="4575"/>
      </c>
      <c r="VT105" s="54">
        <f t="shared" si="4589"/>
      </c>
      <c r="VU105" s="55">
        <f t="shared" si="4575"/>
      </c>
      <c r="VV105" s="54">
        <f t="shared" si="4589"/>
      </c>
      <c r="VW105" s="55">
        <f t="shared" si="4575"/>
      </c>
      <c r="VX105" s="54">
        <f t="shared" si="4581"/>
      </c>
      <c r="VY105" s="55">
        <f t="shared" si="4575"/>
      </c>
      <c r="VZ105" s="54">
        <f t="shared" si="4581"/>
      </c>
      <c r="WA105" s="55">
        <f t="shared" si="4575"/>
      </c>
      <c r="WB105" s="54">
        <f t="shared" si="4581"/>
      </c>
      <c r="WC105" s="55">
        <f t="shared" si="4575"/>
      </c>
      <c r="WD105" s="54">
        <f t="shared" si="4581"/>
      </c>
      <c r="WE105" s="55">
        <f t="shared" si="4575"/>
      </c>
      <c r="WF105" s="54">
        <f t="shared" si="4581"/>
      </c>
      <c r="WG105" s="55">
        <f t="shared" si="4575"/>
      </c>
      <c r="WH105" s="54">
        <f t="shared" si="4581"/>
      </c>
      <c r="WI105" s="55">
        <f t="shared" si="4575"/>
      </c>
      <c r="WJ105" s="54">
        <f t="shared" si="4581"/>
      </c>
      <c r="WK105" s="55">
        <f t="shared" si="4575"/>
      </c>
      <c r="WL105" s="54">
        <f t="shared" si="4581"/>
      </c>
      <c r="WM105" s="55">
        <f t="shared" si="4575"/>
      </c>
      <c r="WN105" s="54">
        <f t="shared" si="4581"/>
      </c>
      <c r="WO105" s="55">
        <f t="shared" si="4575"/>
      </c>
      <c r="WP105" s="54">
        <f t="shared" si="4581"/>
      </c>
      <c r="WQ105" s="55">
        <f t="shared" si="4575"/>
      </c>
      <c r="WR105" s="54">
        <f t="shared" si="4581"/>
      </c>
      <c r="WS105" s="55">
        <f t="shared" si="4575"/>
      </c>
      <c r="WT105" s="54">
        <f t="shared" si="4581"/>
      </c>
      <c r="WU105" s="55">
        <f t="shared" si="4575"/>
      </c>
      <c r="WV105" s="54">
        <f t="shared" si="4581"/>
      </c>
      <c r="WW105" s="55">
        <f t="shared" si="4575"/>
      </c>
      <c r="WX105" s="54">
        <f t="shared" si="4567"/>
      </c>
      <c r="WY105" s="55">
        <f t="shared" si="4575"/>
      </c>
      <c r="WZ105" s="54">
        <f t="shared" si="4567"/>
      </c>
      <c r="XA105" s="55">
        <f t="shared" si="4575"/>
      </c>
      <c r="XB105" s="54">
        <f t="shared" si="4567"/>
      </c>
      <c r="XC105" s="55">
        <f t="shared" si="4575"/>
      </c>
      <c r="XD105" s="54">
        <f t="shared" si="4567"/>
      </c>
      <c r="XE105" s="55">
        <f t="shared" si="4575"/>
      </c>
      <c r="XF105" s="54">
        <f t="shared" si="4567"/>
      </c>
      <c r="XG105" s="55">
        <f t="shared" si="4575"/>
      </c>
      <c r="XH105" s="54">
        <f t="shared" si="4567"/>
      </c>
      <c r="XI105" s="55">
        <f t="shared" si="4575"/>
      </c>
      <c r="XJ105" s="54">
        <f t="shared" si="4567"/>
      </c>
      <c r="XK105" s="55">
        <f t="shared" si="4575"/>
      </c>
      <c r="XL105" s="54">
        <f t="shared" si="4567"/>
      </c>
      <c r="XM105" s="55">
        <f t="shared" si="4575"/>
      </c>
      <c r="XN105" s="54">
        <f t="shared" si="4567"/>
      </c>
      <c r="XO105" s="55">
        <f t="shared" si="4575"/>
      </c>
      <c r="XP105" s="54">
        <f t="shared" si="4567"/>
      </c>
      <c r="XQ105" s="55">
        <f t="shared" si="4575"/>
      </c>
      <c r="XR105" s="54">
        <f t="shared" si="4567"/>
      </c>
      <c r="XS105" s="55">
        <f t="shared" si="4575"/>
      </c>
      <c r="XT105" s="54">
        <f t="shared" si="4567"/>
      </c>
      <c r="XU105" s="55">
        <f t="shared" si="4575"/>
      </c>
      <c r="XV105" s="54">
        <f t="shared" ref="XV105:AAF112" si="4590">RIGHT(IFERROR(VLOOKUP($B105,XV$4:XW$71,2,FALSE),""),2)</f>
      </c>
      <c r="XW105" s="55">
        <f t="shared" si="4575"/>
      </c>
      <c r="XX105" s="54">
        <f t="shared" si="4590"/>
      </c>
      <c r="XY105" s="55">
        <f t="shared" si="4575"/>
      </c>
      <c r="XZ105" s="54">
        <f t="shared" si="4590"/>
      </c>
      <c r="YA105" s="55">
        <f t="shared" si="4575"/>
      </c>
      <c r="YB105" s="54">
        <f t="shared" si="4590"/>
      </c>
      <c r="YC105" s="55">
        <f t="shared" si="4573"/>
      </c>
      <c r="YD105" s="54">
        <f t="shared" si="4590"/>
      </c>
      <c r="YE105" s="55">
        <f t="shared" si="4573"/>
      </c>
      <c r="YF105" s="54">
        <f t="shared" si="4590"/>
      </c>
      <c r="YG105" s="55">
        <f t="shared" si="4573"/>
      </c>
      <c r="YH105" s="54">
        <f t="shared" si="4590"/>
      </c>
      <c r="YI105" s="55">
        <f t="shared" si="4573"/>
      </c>
      <c r="YJ105" s="54">
        <f t="shared" si="4590"/>
      </c>
      <c r="YK105" s="55">
        <f t="shared" si="4573"/>
      </c>
      <c r="YL105" s="54">
        <f t="shared" si="4590"/>
      </c>
      <c r="YM105" s="55">
        <f t="shared" si="4573"/>
      </c>
      <c r="YN105" s="54">
        <f t="shared" si="4590"/>
      </c>
      <c r="YO105" s="55">
        <f t="shared" si="4573"/>
      </c>
      <c r="YP105" s="54">
        <f t="shared" si="4590"/>
      </c>
      <c r="YQ105" s="55">
        <f t="shared" si="4573"/>
      </c>
      <c r="YR105" s="54">
        <f t="shared" si="4590"/>
      </c>
      <c r="YS105" s="55">
        <f t="shared" si="4573"/>
      </c>
      <c r="YT105" s="54">
        <f t="shared" si="4590"/>
      </c>
      <c r="YU105" s="55">
        <f t="shared" si="4573"/>
      </c>
      <c r="YV105" s="54">
        <f t="shared" si="4590"/>
      </c>
      <c r="YW105" s="55">
        <f t="shared" si="4573"/>
      </c>
      <c r="YX105" s="54">
        <f t="shared" si="4590"/>
      </c>
      <c r="YY105" s="55">
        <f t="shared" si="4573"/>
      </c>
      <c r="YZ105" s="54">
        <f t="shared" si="4590"/>
      </c>
      <c r="ZA105" s="55">
        <f t="shared" si="4573"/>
      </c>
      <c r="ZB105" s="54">
        <f t="shared" si="4590"/>
      </c>
      <c r="ZC105" s="55">
        <f t="shared" si="4573"/>
      </c>
      <c r="ZD105" s="54">
        <f t="shared" si="4590"/>
      </c>
      <c r="ZE105" s="55">
        <f t="shared" si="4573"/>
      </c>
      <c r="ZF105" s="54">
        <f t="shared" si="4590"/>
      </c>
      <c r="ZG105" s="55">
        <f t="shared" si="4573"/>
      </c>
      <c r="ZH105" s="54">
        <f t="shared" si="4590"/>
      </c>
      <c r="ZI105" s="55">
        <f t="shared" si="4568"/>
      </c>
      <c r="ZJ105" s="54">
        <f t="shared" si="4590"/>
      </c>
      <c r="ZK105" s="55">
        <f t="shared" si="4568"/>
      </c>
      <c r="ZL105" s="54">
        <f t="shared" si="4590"/>
      </c>
      <c r="ZM105" s="55">
        <f t="shared" si="4568"/>
      </c>
      <c r="ZN105" s="54">
        <f t="shared" si="4590"/>
      </c>
      <c r="ZO105" s="55">
        <f t="shared" si="4568"/>
      </c>
      <c r="ZP105" s="54">
        <f t="shared" si="4590"/>
      </c>
      <c r="ZQ105" s="55">
        <f t="shared" si="4568"/>
      </c>
      <c r="ZR105" s="54">
        <f t="shared" si="4590"/>
      </c>
      <c r="ZS105" s="55">
        <f t="shared" si="4568"/>
      </c>
      <c r="ZT105" s="54">
        <f t="shared" si="4590"/>
      </c>
      <c r="ZU105" s="55">
        <f t="shared" ref="ZU105:ACE119" si="4591">IFERROR(
    IF(
        LEFT(VLOOKUP($B105,ZT$4:ZU$71,2,FALSE),1)="0",
        "",
        IF(
            LEFT(VLOOKUP($B105,ZT$4:ZU$71,2,FALSE),1)="講",
            "講習",
            IF(
                LEFT(VLOOKUP($B105,ZT$4:ZU$71,2,FALSE),1)="追",
                "追加",
                "通常"
            )
        )
    ),
    ""
)</f>
      </c>
      <c r="ZV105" s="54">
        <f t="shared" si="4590"/>
      </c>
      <c r="ZW105" s="55">
        <f t="shared" si="4591"/>
      </c>
      <c r="ZX105" s="54">
        <f t="shared" si="4590"/>
      </c>
      <c r="ZY105" s="55">
        <f t="shared" si="4591"/>
      </c>
      <c r="ZZ105" s="54">
        <f t="shared" si="4590"/>
      </c>
      <c r="AAA105" s="55">
        <f t="shared" si="4591"/>
      </c>
      <c r="AAB105" s="54">
        <f t="shared" si="4590"/>
      </c>
      <c r="AAC105" s="55">
        <f t="shared" si="4591"/>
      </c>
      <c r="AAD105" s="54">
        <f t="shared" si="4590"/>
      </c>
      <c r="AAE105" s="55">
        <f t="shared" si="4591"/>
      </c>
      <c r="AAF105" s="54">
        <f t="shared" si="4590"/>
      </c>
      <c r="AAG105" s="55">
        <f t="shared" si="4591"/>
      </c>
      <c r="AAH105" s="54">
        <f t="shared" si="4582"/>
      </c>
      <c r="AAI105" s="55">
        <f t="shared" si="4591"/>
      </c>
      <c r="AAJ105" s="54">
        <f t="shared" si="4582"/>
      </c>
      <c r="AAK105" s="55">
        <f t="shared" si="4591"/>
      </c>
      <c r="AAL105" s="54">
        <f t="shared" si="4582"/>
      </c>
      <c r="AAM105" s="55">
        <f t="shared" si="4591"/>
      </c>
      <c r="AAN105" s="54">
        <f t="shared" si="4582"/>
      </c>
      <c r="AAO105" s="55">
        <f t="shared" si="4591"/>
      </c>
      <c r="AAP105" s="54">
        <f t="shared" si="4582"/>
      </c>
      <c r="AAQ105" s="55">
        <f t="shared" si="4591"/>
      </c>
      <c r="AAR105" s="54">
        <f t="shared" si="4582"/>
      </c>
      <c r="AAS105" s="55">
        <f t="shared" si="4591"/>
      </c>
      <c r="AAT105" s="54">
        <f t="shared" si="4582"/>
      </c>
      <c r="AAU105" s="55">
        <f t="shared" si="4591"/>
      </c>
      <c r="AAV105" s="54">
        <f t="shared" si="4582"/>
      </c>
      <c r="AAW105" s="55">
        <f t="shared" si="4591"/>
      </c>
      <c r="AAX105" s="54">
        <f t="shared" si="4582"/>
      </c>
      <c r="AAY105" s="55">
        <f t="shared" si="4591"/>
      </c>
      <c r="AAZ105" s="54">
        <f t="shared" si="4582"/>
      </c>
      <c r="ABA105" s="55">
        <f t="shared" si="4591"/>
      </c>
      <c r="ABB105" s="54">
        <f t="shared" si="4582"/>
      </c>
      <c r="ABC105" s="55">
        <f t="shared" si="4591"/>
      </c>
      <c r="ABD105" s="54">
        <f t="shared" si="4582"/>
      </c>
      <c r="ABE105" s="55">
        <f t="shared" si="4591"/>
      </c>
      <c r="ABF105" s="54">
        <f t="shared" si="4582"/>
      </c>
      <c r="ABG105" s="55">
        <f t="shared" si="4591"/>
      </c>
      <c r="ABH105" s="54">
        <f t="shared" si="4582"/>
      </c>
      <c r="ABI105" s="55">
        <f t="shared" si="4591"/>
      </c>
      <c r="ABJ105" s="54">
        <f t="shared" si="4582"/>
      </c>
      <c r="ABK105" s="55">
        <f t="shared" si="4591"/>
      </c>
      <c r="ABL105" s="54">
        <f t="shared" si="4582"/>
      </c>
      <c r="ABM105" s="55">
        <f t="shared" si="4591"/>
      </c>
      <c r="ABN105" s="54">
        <f t="shared" si="4582"/>
      </c>
      <c r="ABO105" s="55">
        <f t="shared" si="4591"/>
      </c>
      <c r="ABP105" s="54">
        <f t="shared" si="4582"/>
      </c>
      <c r="ABQ105" s="55">
        <f t="shared" si="4591"/>
      </c>
      <c r="ABR105" s="54">
        <f t="shared" si="4582"/>
      </c>
      <c r="ABS105" s="55">
        <f t="shared" si="4591"/>
      </c>
      <c r="ABT105" s="54">
        <f t="shared" si="4582"/>
      </c>
      <c r="ABU105" s="55">
        <f t="shared" si="4591"/>
      </c>
      <c r="ABV105" s="54">
        <f t="shared" si="4569"/>
      </c>
      <c r="ABW105" s="55">
        <f t="shared" si="4591"/>
      </c>
      <c r="ABX105" s="54">
        <f t="shared" si="4569"/>
      </c>
      <c r="ABY105" s="55">
        <f t="shared" si="4591"/>
      </c>
      <c r="ABZ105" s="54">
        <f t="shared" si="4569"/>
      </c>
      <c r="ACA105" s="55">
        <f t="shared" si="4591"/>
      </c>
      <c r="ACB105" s="54">
        <f t="shared" si="4569"/>
      </c>
      <c r="ACC105" s="55">
        <f t="shared" si="4591"/>
      </c>
      <c r="ACD105" s="54">
        <f t="shared" si="4569"/>
      </c>
      <c r="ACE105" s="55">
        <f t="shared" si="4591"/>
      </c>
      <c r="ACF105" s="54">
        <f t="shared" si="4569"/>
      </c>
      <c r="ACG105" s="55">
        <f t="shared" si="4583"/>
      </c>
      <c r="ACH105" s="54">
        <f t="shared" si="4569"/>
      </c>
      <c r="ACI105" s="55">
        <f t="shared" si="4583"/>
      </c>
      <c r="ACJ105" s="54">
        <f t="shared" si="4569"/>
      </c>
      <c r="ACK105" s="55">
        <f t="shared" si="4583"/>
      </c>
      <c r="ACL105" s="54">
        <f t="shared" si="4569"/>
      </c>
      <c r="ACM105" s="55">
        <f t="shared" si="4583"/>
      </c>
      <c r="ACN105" s="54">
        <f t="shared" si="4569"/>
      </c>
      <c r="ACO105" s="55">
        <f t="shared" si="4583"/>
      </c>
      <c r="ACP105" s="54">
        <f t="shared" si="4569"/>
      </c>
      <c r="ACQ105" s="55">
        <f t="shared" si="4583"/>
      </c>
      <c r="ACR105" s="54">
        <f t="shared" si="4569"/>
      </c>
      <c r="ACS105" s="55">
        <f t="shared" si="4583"/>
      </c>
      <c r="ACT105" s="54">
        <f t="shared" ref="ACT105:ADF105" si="4592">RIGHT(IFERROR(VLOOKUP($B105,ACT$4:ACU$71,2,FALSE),""),2)</f>
      </c>
      <c r="ACU105" s="55">
        <f t="shared" si="4583"/>
      </c>
      <c r="ACV105" s="54">
        <f t="shared" si="4592"/>
      </c>
      <c r="ACW105" s="55">
        <f t="shared" si="4583"/>
      </c>
      <c r="ACX105" s="54">
        <f t="shared" si="4592"/>
      </c>
      <c r="ACY105" s="55">
        <f t="shared" si="4583"/>
      </c>
      <c r="ACZ105" s="54">
        <f t="shared" si="4592"/>
      </c>
      <c r="ADA105" s="55">
        <f t="shared" si="4583"/>
      </c>
      <c r="ADB105" s="54">
        <f t="shared" si="4592"/>
      </c>
      <c r="ADC105" s="55">
        <f t="shared" si="4583"/>
      </c>
      <c r="ADD105" s="54">
        <f t="shared" si="4592"/>
      </c>
      <c r="ADE105" s="55">
        <f t="shared" si="4583"/>
      </c>
      <c r="ADF105" s="54">
        <f t="shared" si="4592"/>
      </c>
      <c r="ADG105" s="55">
        <f t="shared" si="4583"/>
      </c>
    </row>
    <row r="106" spans="1:787" ht="20.25" hidden="1" customHeight="1">
      <c r="A106" s="112">
        <v>34</v>
      </c>
      <c r="B106" s="115">
        <f>学年と名前を結合するシート!D35</f>
      </c>
      <c r="C106" s="113"/>
      <c r="D106" s="54">
        <f t="shared" si="533"/>
      </c>
      <c r="E106" s="55">
        <f t="shared" si="534"/>
      </c>
      <c r="F106" s="54">
        <f t="shared" si="4574"/>
      </c>
      <c r="G106" s="55">
        <f t="shared" si="4407"/>
      </c>
      <c r="H106" s="54">
        <f t="shared" si="4574"/>
      </c>
      <c r="I106" s="55">
        <f t="shared" si="4408"/>
      </c>
      <c r="J106" s="54">
        <f t="shared" si="4574"/>
      </c>
      <c r="K106" s="55">
        <f t="shared" si="4409"/>
      </c>
      <c r="L106" s="54">
        <f t="shared" si="4574"/>
      </c>
      <c r="M106" s="55">
        <f t="shared" si="4410"/>
      </c>
      <c r="N106" s="54">
        <f t="shared" si="4574"/>
      </c>
      <c r="O106" s="55">
        <f t="shared" si="4411"/>
      </c>
      <c r="P106" s="54">
        <f t="shared" si="4574"/>
      </c>
      <c r="Q106" s="55">
        <f t="shared" si="4412"/>
      </c>
      <c r="R106" s="54">
        <f t="shared" si="4574"/>
      </c>
      <c r="S106" s="55">
        <f t="shared" si="4413"/>
      </c>
      <c r="T106" s="54">
        <f t="shared" si="4574"/>
      </c>
      <c r="U106" s="55">
        <f t="shared" si="4414"/>
      </c>
      <c r="V106" s="54">
        <f t="shared" si="4574"/>
      </c>
      <c r="W106" s="55">
        <f t="shared" si="4415"/>
      </c>
      <c r="X106" s="54">
        <f t="shared" si="4574"/>
      </c>
      <c r="Y106" s="55">
        <f t="shared" si="4416"/>
      </c>
      <c r="Z106" s="54">
        <f t="shared" si="4574"/>
      </c>
      <c r="AA106" s="55">
        <f t="shared" si="4417"/>
      </c>
      <c r="AB106" s="54">
        <f t="shared" si="4574"/>
      </c>
      <c r="AC106" s="55">
        <f t="shared" si="4418"/>
      </c>
      <c r="AD106" s="54">
        <f t="shared" si="4574"/>
      </c>
      <c r="AE106" s="55">
        <f t="shared" si="4419"/>
      </c>
      <c r="AF106" s="54">
        <f t="shared" si="4574"/>
      </c>
      <c r="AG106" s="55">
        <f t="shared" si="4420"/>
      </c>
      <c r="AH106" s="54">
        <f t="shared" si="4574"/>
      </c>
      <c r="AI106" s="55">
        <f t="shared" si="4421"/>
      </c>
      <c r="AJ106" s="54">
        <f t="shared" si="4574"/>
      </c>
      <c r="AK106" s="55">
        <f t="shared" si="4422"/>
      </c>
      <c r="AL106" s="54">
        <f t="shared" si="4574"/>
      </c>
      <c r="AM106" s="55">
        <f t="shared" si="4423"/>
      </c>
      <c r="AN106" s="54">
        <f t="shared" si="4574"/>
      </c>
      <c r="AO106" s="55">
        <f t="shared" si="4424"/>
      </c>
      <c r="AP106" s="54">
        <f t="shared" si="4574"/>
      </c>
      <c r="AQ106" s="55">
        <f t="shared" si="4425"/>
      </c>
      <c r="AR106" s="54">
        <f t="shared" si="4574"/>
      </c>
      <c r="AS106" s="55">
        <f t="shared" si="4426"/>
      </c>
      <c r="AT106" s="54">
        <f t="shared" si="4574"/>
      </c>
      <c r="AU106" s="55">
        <f t="shared" si="4427"/>
      </c>
      <c r="AV106" s="54">
        <f t="shared" si="4574"/>
      </c>
      <c r="AW106" s="55">
        <f t="shared" si="4428"/>
      </c>
      <c r="AX106" s="54">
        <f t="shared" si="4574"/>
      </c>
      <c r="AY106" s="55">
        <f t="shared" si="4429"/>
      </c>
      <c r="AZ106" s="54">
        <f t="shared" si="4574"/>
      </c>
      <c r="BA106" s="55">
        <f t="shared" si="4430"/>
      </c>
      <c r="BB106" s="54">
        <f t="shared" si="4574"/>
      </c>
      <c r="BC106" s="55">
        <f t="shared" si="4431"/>
      </c>
      <c r="BD106" s="54">
        <f t="shared" si="4574"/>
      </c>
      <c r="BE106" s="55">
        <f t="shared" si="4432"/>
      </c>
      <c r="BF106" s="54">
        <f t="shared" si="4574"/>
      </c>
      <c r="BG106" s="55">
        <f t="shared" si="4433"/>
      </c>
      <c r="BH106" s="54">
        <f t="shared" si="4574"/>
      </c>
      <c r="BI106" s="55">
        <f t="shared" si="4434"/>
      </c>
      <c r="BJ106" s="54">
        <f t="shared" si="4574"/>
      </c>
      <c r="BK106" s="55">
        <f t="shared" si="4435"/>
      </c>
      <c r="BL106" s="54">
        <f t="shared" si="4574"/>
      </c>
      <c r="BM106" s="55">
        <f t="shared" si="4436"/>
      </c>
      <c r="BN106" s="54">
        <f t="shared" si="4574"/>
      </c>
      <c r="BO106" s="55">
        <f t="shared" si="4437"/>
      </c>
      <c r="BP106" s="54">
        <f t="shared" ref="BP106:DZ113" si="4593">RIGHT(IFERROR(VLOOKUP($B106,BP$4:BQ$71,2,FALSE),""),2)</f>
      </c>
      <c r="BQ106" s="55">
        <f t="shared" si="4438"/>
      </c>
      <c r="BR106" s="54">
        <f t="shared" si="4593"/>
      </c>
      <c r="BS106" s="55">
        <f t="shared" si="4439"/>
      </c>
      <c r="BT106" s="54">
        <f t="shared" si="4593"/>
      </c>
      <c r="BU106" s="55">
        <f t="shared" si="4440"/>
      </c>
      <c r="BV106" s="54">
        <f t="shared" si="4593"/>
      </c>
      <c r="BW106" s="55">
        <f t="shared" si="4441"/>
      </c>
      <c r="BX106" s="54">
        <f t="shared" si="4593"/>
      </c>
      <c r="BY106" s="55">
        <f t="shared" si="4442"/>
      </c>
      <c r="BZ106" s="54">
        <f t="shared" si="4593"/>
      </c>
      <c r="CA106" s="55">
        <f t="shared" si="4443"/>
      </c>
      <c r="CB106" s="54">
        <f t="shared" si="4593"/>
      </c>
      <c r="CC106" s="55">
        <f t="shared" si="4444"/>
      </c>
      <c r="CD106" s="54">
        <f t="shared" si="4593"/>
      </c>
      <c r="CE106" s="55">
        <f t="shared" si="4445"/>
      </c>
      <c r="CF106" s="54">
        <f t="shared" si="4593"/>
      </c>
      <c r="CG106" s="55">
        <f t="shared" si="4446"/>
      </c>
      <c r="CH106" s="54">
        <f t="shared" si="4593"/>
      </c>
      <c r="CI106" s="55">
        <f t="shared" si="4447"/>
      </c>
      <c r="CJ106" s="54">
        <f t="shared" si="4593"/>
      </c>
      <c r="CK106" s="55">
        <f t="shared" si="4448"/>
      </c>
      <c r="CL106" s="54">
        <f t="shared" si="4593"/>
      </c>
      <c r="CM106" s="55">
        <f t="shared" si="4449"/>
      </c>
      <c r="CN106" s="54">
        <f t="shared" si="4593"/>
      </c>
      <c r="CO106" s="55">
        <f t="shared" si="4450"/>
      </c>
      <c r="CP106" s="54">
        <f t="shared" si="4593"/>
      </c>
      <c r="CQ106" s="55">
        <f t="shared" si="4451"/>
      </c>
      <c r="CR106" s="54">
        <f t="shared" si="4593"/>
      </c>
      <c r="CS106" s="55">
        <f t="shared" si="4452"/>
      </c>
      <c r="CT106" s="54">
        <f t="shared" si="4593"/>
      </c>
      <c r="CU106" s="55">
        <f t="shared" si="4453"/>
      </c>
      <c r="CV106" s="54">
        <f t="shared" si="4593"/>
      </c>
      <c r="CW106" s="55">
        <f t="shared" si="4454"/>
      </c>
      <c r="CX106" s="54">
        <f t="shared" si="4593"/>
      </c>
      <c r="CY106" s="55">
        <f t="shared" si="4455"/>
      </c>
      <c r="CZ106" s="54">
        <f t="shared" si="4593"/>
      </c>
      <c r="DA106" s="55">
        <f t="shared" si="4456"/>
      </c>
      <c r="DB106" s="54">
        <f t="shared" si="4593"/>
      </c>
      <c r="DC106" s="55">
        <f t="shared" si="4457"/>
      </c>
      <c r="DD106" s="54">
        <f t="shared" si="4593"/>
      </c>
      <c r="DE106" s="55">
        <f t="shared" si="4458"/>
      </c>
      <c r="DF106" s="54">
        <f t="shared" si="4593"/>
      </c>
      <c r="DG106" s="55">
        <f t="shared" si="4459"/>
      </c>
      <c r="DH106" s="54">
        <f t="shared" si="4593"/>
      </c>
      <c r="DI106" s="55">
        <f t="shared" si="4460"/>
      </c>
      <c r="DJ106" s="54">
        <f t="shared" si="4593"/>
      </c>
      <c r="DK106" s="55">
        <f t="shared" si="4461"/>
      </c>
      <c r="DL106" s="54">
        <f t="shared" si="4593"/>
      </c>
      <c r="DM106" s="55">
        <f t="shared" si="4462"/>
      </c>
      <c r="DN106" s="54">
        <f t="shared" si="4593"/>
      </c>
      <c r="DO106" s="55">
        <f t="shared" si="4463"/>
      </c>
      <c r="DP106" s="54">
        <f t="shared" si="4593"/>
      </c>
      <c r="DQ106" s="55">
        <f t="shared" si="4464"/>
      </c>
      <c r="DR106" s="54">
        <f t="shared" si="4593"/>
      </c>
      <c r="DS106" s="55">
        <f t="shared" si="4465"/>
      </c>
      <c r="DT106" s="54">
        <f t="shared" si="4593"/>
      </c>
      <c r="DU106" s="55">
        <f t="shared" si="4466"/>
      </c>
      <c r="DV106" s="54">
        <f t="shared" si="4593"/>
      </c>
      <c r="DW106" s="55">
        <f t="shared" si="4467"/>
      </c>
      <c r="DX106" s="54">
        <f t="shared" si="4593"/>
      </c>
      <c r="DY106" s="55">
        <f t="shared" si="4468"/>
      </c>
      <c r="DZ106" s="54">
        <f t="shared" si="4593"/>
      </c>
      <c r="EA106" s="55">
        <f t="shared" si="4469"/>
      </c>
      <c r="EB106" s="54">
        <f t="shared" si="4584"/>
      </c>
      <c r="EC106" s="55">
        <f t="shared" si="4471"/>
      </c>
      <c r="ED106" s="54">
        <f t="shared" si="4584"/>
      </c>
      <c r="EE106" s="55">
        <f t="shared" si="4472"/>
      </c>
      <c r="EF106" s="54">
        <f t="shared" si="4584"/>
      </c>
      <c r="EG106" s="55">
        <f t="shared" si="4473"/>
      </c>
      <c r="EH106" s="54">
        <f t="shared" si="4584"/>
      </c>
      <c r="EI106" s="55">
        <f t="shared" si="4474"/>
      </c>
      <c r="EJ106" s="54">
        <f t="shared" si="4584"/>
      </c>
      <c r="EK106" s="55">
        <f t="shared" si="4475"/>
      </c>
      <c r="EL106" s="54">
        <f t="shared" si="4584"/>
      </c>
      <c r="EM106" s="55">
        <f t="shared" si="4476"/>
      </c>
      <c r="EN106" s="54">
        <f t="shared" si="4584"/>
      </c>
      <c r="EO106" s="55">
        <f t="shared" si="4477"/>
      </c>
      <c r="EP106" s="54">
        <f t="shared" si="4584"/>
      </c>
      <c r="EQ106" s="55">
        <f t="shared" si="4478"/>
      </c>
      <c r="ER106" s="54">
        <f t="shared" si="4584"/>
      </c>
      <c r="ES106" s="55">
        <f t="shared" si="4479"/>
      </c>
      <c r="ET106" s="54">
        <f t="shared" si="4584"/>
      </c>
      <c r="EU106" s="55">
        <f t="shared" si="4480"/>
      </c>
      <c r="EV106" s="54">
        <f t="shared" si="4584"/>
      </c>
      <c r="EW106" s="55">
        <f t="shared" si="4481"/>
      </c>
      <c r="EX106" s="54">
        <f t="shared" si="4584"/>
      </c>
      <c r="EY106" s="55">
        <f t="shared" si="4482"/>
      </c>
      <c r="EZ106" s="54">
        <f t="shared" si="4584"/>
      </c>
      <c r="FA106" s="55">
        <f t="shared" si="4483"/>
      </c>
      <c r="FB106" s="54">
        <f t="shared" si="4584"/>
      </c>
      <c r="FC106" s="55">
        <f t="shared" si="4484"/>
      </c>
      <c r="FD106" s="54">
        <f t="shared" si="4584"/>
      </c>
      <c r="FE106" s="55">
        <f t="shared" si="4485"/>
      </c>
      <c r="FF106" s="54">
        <f t="shared" si="4584"/>
      </c>
      <c r="FG106" s="55">
        <f t="shared" si="4486"/>
      </c>
      <c r="FH106" s="54">
        <f t="shared" si="4584"/>
      </c>
      <c r="FI106" s="55">
        <f t="shared" si="4487"/>
      </c>
      <c r="FJ106" s="54">
        <f t="shared" si="4584"/>
      </c>
      <c r="FK106" s="55">
        <f t="shared" si="4488"/>
      </c>
      <c r="FL106" s="54">
        <f t="shared" si="4584"/>
      </c>
      <c r="FM106" s="55">
        <f t="shared" si="4489"/>
      </c>
      <c r="FN106" s="54">
        <f t="shared" si="4584"/>
      </c>
      <c r="FO106" s="55">
        <f t="shared" si="4490"/>
      </c>
      <c r="FP106" s="54">
        <f t="shared" si="4584"/>
      </c>
      <c r="FQ106" s="55">
        <f t="shared" si="4491"/>
      </c>
      <c r="FR106" s="54">
        <f t="shared" si="4584"/>
      </c>
      <c r="FS106" s="55">
        <f t="shared" si="4492"/>
      </c>
      <c r="FT106" s="54">
        <f t="shared" si="4584"/>
      </c>
      <c r="FU106" s="55">
        <f t="shared" si="4493"/>
      </c>
      <c r="FV106" s="54">
        <f t="shared" si="4584"/>
      </c>
      <c r="FW106" s="55">
        <f t="shared" si="4494"/>
      </c>
      <c r="FX106" s="54">
        <f t="shared" si="4584"/>
      </c>
      <c r="FY106" s="55">
        <f t="shared" si="4495"/>
      </c>
      <c r="FZ106" s="54">
        <f t="shared" si="4584"/>
      </c>
      <c r="GA106" s="55">
        <f t="shared" si="4496"/>
      </c>
      <c r="GB106" s="54">
        <f t="shared" si="4584"/>
      </c>
      <c r="GC106" s="55">
        <f t="shared" si="4497"/>
      </c>
      <c r="GD106" s="54">
        <f t="shared" si="4584"/>
      </c>
      <c r="GE106" s="55">
        <f t="shared" si="4498"/>
      </c>
      <c r="GF106" s="54">
        <f t="shared" si="4584"/>
      </c>
      <c r="GG106" s="55">
        <f t="shared" si="4499"/>
      </c>
      <c r="GH106" s="54">
        <f t="shared" si="4584"/>
      </c>
      <c r="GI106" s="55">
        <f t="shared" si="4500"/>
      </c>
      <c r="GJ106" s="54">
        <f t="shared" si="4584"/>
      </c>
      <c r="GK106" s="55">
        <f t="shared" si="4501"/>
      </c>
      <c r="GL106" s="54">
        <f t="shared" si="4584"/>
      </c>
      <c r="GM106" s="55">
        <f t="shared" si="4502"/>
      </c>
      <c r="GN106" s="54">
        <f t="shared" si="4578"/>
      </c>
      <c r="GO106" s="55">
        <f t="shared" si="4504"/>
      </c>
      <c r="GP106" s="54">
        <f t="shared" si="4578"/>
      </c>
      <c r="GQ106" s="55">
        <f t="shared" si="4505"/>
      </c>
      <c r="GR106" s="54">
        <f t="shared" si="4578"/>
      </c>
      <c r="GS106" s="55">
        <f t="shared" si="4506"/>
      </c>
      <c r="GT106" s="54">
        <f t="shared" si="4578"/>
      </c>
      <c r="GU106" s="55">
        <f t="shared" si="4507"/>
      </c>
      <c r="GV106" s="54">
        <f t="shared" si="4578"/>
      </c>
      <c r="GW106" s="55">
        <f t="shared" si="4508"/>
      </c>
      <c r="GX106" s="54">
        <f t="shared" si="4578"/>
      </c>
      <c r="GY106" s="55">
        <f t="shared" si="4509"/>
      </c>
      <c r="GZ106" s="54">
        <f t="shared" si="4578"/>
      </c>
      <c r="HA106" s="55">
        <f t="shared" si="4510"/>
      </c>
      <c r="HB106" s="54">
        <f t="shared" si="4578"/>
      </c>
      <c r="HC106" s="55">
        <f t="shared" si="4511"/>
      </c>
      <c r="HD106" s="54">
        <f t="shared" si="4578"/>
      </c>
      <c r="HE106" s="55">
        <f t="shared" si="4512"/>
      </c>
      <c r="HF106" s="54">
        <f t="shared" si="4578"/>
      </c>
      <c r="HG106" s="55">
        <f t="shared" si="4513"/>
      </c>
      <c r="HH106" s="54">
        <f t="shared" si="4578"/>
      </c>
      <c r="HI106" s="55">
        <f t="shared" si="4514"/>
      </c>
      <c r="HJ106" s="54">
        <f t="shared" si="4578"/>
      </c>
      <c r="HK106" s="55">
        <f t="shared" si="4515"/>
      </c>
      <c r="HL106" s="54">
        <f t="shared" si="4578"/>
      </c>
      <c r="HM106" s="55">
        <f t="shared" si="4516"/>
      </c>
      <c r="HN106" s="54">
        <f t="shared" si="4578"/>
      </c>
      <c r="HO106" s="55">
        <f t="shared" si="4517"/>
      </c>
      <c r="HP106" s="54">
        <f t="shared" si="4578"/>
      </c>
      <c r="HQ106" s="55">
        <f t="shared" si="4518"/>
      </c>
      <c r="HR106" s="54">
        <f t="shared" si="4578"/>
      </c>
      <c r="HS106" s="55">
        <f t="shared" si="4519"/>
      </c>
      <c r="HT106" s="54">
        <f t="shared" si="4578"/>
      </c>
      <c r="HU106" s="55">
        <f t="shared" si="4520"/>
      </c>
      <c r="HV106" s="54">
        <f t="shared" si="4578"/>
      </c>
      <c r="HW106" s="55">
        <f t="shared" si="4521"/>
      </c>
      <c r="HX106" s="54">
        <f t="shared" si="4578"/>
      </c>
      <c r="HY106" s="55">
        <f t="shared" si="4522"/>
      </c>
      <c r="HZ106" s="54">
        <f t="shared" si="4578"/>
      </c>
      <c r="IA106" s="55">
        <f t="shared" si="4523"/>
      </c>
      <c r="IB106" s="54">
        <f t="shared" si="4578"/>
      </c>
      <c r="IC106" s="55">
        <f t="shared" si="4524"/>
      </c>
      <c r="ID106" s="54">
        <f t="shared" si="4578"/>
      </c>
      <c r="IE106" s="55">
        <f t="shared" si="4525"/>
      </c>
      <c r="IF106" s="54">
        <f t="shared" si="4578"/>
      </c>
      <c r="IG106" s="55">
        <f t="shared" si="4526"/>
      </c>
      <c r="IH106" s="54">
        <f t="shared" si="4578"/>
      </c>
      <c r="II106" s="55">
        <f t="shared" si="4527"/>
      </c>
      <c r="IJ106" s="54">
        <f t="shared" si="4578"/>
      </c>
      <c r="IK106" s="55">
        <f t="shared" si="4528"/>
      </c>
      <c r="IL106" s="54">
        <f t="shared" si="4578"/>
      </c>
      <c r="IM106" s="55">
        <f t="shared" si="4529"/>
      </c>
      <c r="IN106" s="54">
        <f t="shared" si="4578"/>
      </c>
      <c r="IO106" s="55">
        <f t="shared" si="4530"/>
      </c>
      <c r="IP106" s="54">
        <f t="shared" si="4578"/>
      </c>
      <c r="IQ106" s="55">
        <f t="shared" si="4531"/>
      </c>
      <c r="IR106" s="54">
        <f t="shared" si="4578"/>
      </c>
      <c r="IS106" s="55">
        <f t="shared" si="4532"/>
      </c>
      <c r="IT106" s="54">
        <f t="shared" si="4578"/>
      </c>
      <c r="IU106" s="55">
        <f t="shared" si="4533"/>
      </c>
      <c r="IV106" s="54">
        <f t="shared" si="4578"/>
      </c>
      <c r="IW106" s="55">
        <f t="shared" si="4534"/>
      </c>
      <c r="IX106" s="54">
        <f t="shared" si="4585"/>
      </c>
      <c r="IY106" s="55">
        <f t="shared" si="4535"/>
      </c>
      <c r="IZ106" s="54">
        <f t="shared" si="4585"/>
      </c>
      <c r="JA106" s="55">
        <f t="shared" si="4537"/>
      </c>
      <c r="JB106" s="54">
        <f t="shared" si="4585"/>
      </c>
      <c r="JC106" s="55">
        <f t="shared" si="4538"/>
      </c>
      <c r="JD106" s="54">
        <f t="shared" si="4585"/>
      </c>
      <c r="JE106" s="55">
        <f t="shared" si="4539"/>
      </c>
      <c r="JF106" s="54">
        <f t="shared" si="4585"/>
      </c>
      <c r="JG106" s="55">
        <f t="shared" si="4540"/>
      </c>
      <c r="JH106" s="54">
        <f t="shared" si="4585"/>
      </c>
      <c r="JI106" s="55">
        <f t="shared" si="4541"/>
      </c>
      <c r="JJ106" s="54">
        <f t="shared" si="4585"/>
      </c>
      <c r="JK106" s="55">
        <f t="shared" si="4542"/>
      </c>
      <c r="JL106" s="54">
        <f t="shared" si="4585"/>
      </c>
      <c r="JM106" s="55">
        <f t="shared" si="267"/>
      </c>
      <c r="JN106" s="54">
        <f t="shared" ref="JN106:LX113" si="4594">RIGHT(IFERROR(VLOOKUP($B106,JN$4:JO$71,2,FALSE),""),2)</f>
      </c>
      <c r="JO106" s="55">
        <f t="shared" ref="JO106:LY113" si="4595">IFERROR(
    IF(
        LEFT(VLOOKUP($B106,JN$4:JO$71,2,FALSE),1)="0",
        "",
        IF(
            LEFT(VLOOKUP($B106,JN$4:JO$71,2,FALSE),1)="講",
            "講習",
            IF(
                LEFT(VLOOKUP($B106,JN$4:JO$71,2,FALSE),1)="追",
                "追加",
                "通常"
            )
        )
    ),
    ""
)</f>
      </c>
      <c r="JP106" s="54">
        <f t="shared" si="4594"/>
      </c>
      <c r="JQ106" s="55">
        <f t="shared" si="4595"/>
      </c>
      <c r="JR106" s="54">
        <f t="shared" si="4594"/>
      </c>
      <c r="JS106" s="55">
        <f t="shared" si="4595"/>
      </c>
      <c r="JT106" s="54">
        <f t="shared" si="4594"/>
      </c>
      <c r="JU106" s="55">
        <f t="shared" si="4595"/>
      </c>
      <c r="JV106" s="54">
        <f t="shared" si="4594"/>
      </c>
      <c r="JW106" s="55">
        <f t="shared" si="4595"/>
      </c>
      <c r="JX106" s="54">
        <f t="shared" si="4594"/>
      </c>
      <c r="JY106" s="55">
        <f t="shared" si="4595"/>
      </c>
      <c r="JZ106" s="54">
        <f t="shared" si="4594"/>
      </c>
      <c r="KA106" s="55">
        <f t="shared" si="4595"/>
      </c>
      <c r="KB106" s="54">
        <f t="shared" si="4594"/>
      </c>
      <c r="KC106" s="55">
        <f t="shared" si="4595"/>
      </c>
      <c r="KD106" s="54">
        <f t="shared" si="4594"/>
      </c>
      <c r="KE106" s="55">
        <f t="shared" si="4595"/>
      </c>
      <c r="KF106" s="54">
        <f t="shared" si="4594"/>
      </c>
      <c r="KG106" s="55">
        <f t="shared" si="4595"/>
      </c>
      <c r="KH106" s="54">
        <f t="shared" si="4594"/>
      </c>
      <c r="KI106" s="55">
        <f t="shared" si="4595"/>
      </c>
      <c r="KJ106" s="54">
        <f t="shared" si="4594"/>
      </c>
      <c r="KK106" s="55">
        <f t="shared" si="4595"/>
      </c>
      <c r="KL106" s="54">
        <f t="shared" si="4594"/>
      </c>
      <c r="KM106" s="55">
        <f t="shared" si="4595"/>
      </c>
      <c r="KN106" s="54">
        <f t="shared" si="4594"/>
      </c>
      <c r="KO106" s="55">
        <f t="shared" si="4595"/>
      </c>
      <c r="KP106" s="54">
        <f t="shared" si="4594"/>
      </c>
      <c r="KQ106" s="55">
        <f t="shared" si="4595"/>
      </c>
      <c r="KR106" s="54">
        <f t="shared" si="4594"/>
      </c>
      <c r="KS106" s="55">
        <f t="shared" si="4595"/>
      </c>
      <c r="KT106" s="54">
        <f t="shared" si="4594"/>
      </c>
      <c r="KU106" s="55">
        <f t="shared" si="4595"/>
      </c>
      <c r="KV106" s="54">
        <f t="shared" si="4594"/>
      </c>
      <c r="KW106" s="55">
        <f t="shared" si="4595"/>
      </c>
      <c r="KX106" s="54">
        <f t="shared" si="4594"/>
      </c>
      <c r="KY106" s="55">
        <f t="shared" si="4595"/>
      </c>
      <c r="KZ106" s="54">
        <f t="shared" si="4594"/>
      </c>
      <c r="LA106" s="55">
        <f t="shared" si="4595"/>
      </c>
      <c r="LB106" s="54">
        <f t="shared" si="4594"/>
      </c>
      <c r="LC106" s="55">
        <f t="shared" si="4595"/>
      </c>
      <c r="LD106" s="54">
        <f t="shared" si="4594"/>
      </c>
      <c r="LE106" s="55">
        <f t="shared" si="4595"/>
      </c>
      <c r="LF106" s="54">
        <f t="shared" si="4594"/>
      </c>
      <c r="LG106" s="55">
        <f t="shared" si="4595"/>
      </c>
      <c r="LH106" s="54">
        <f t="shared" si="4594"/>
      </c>
      <c r="LI106" s="55">
        <f t="shared" si="4595"/>
      </c>
      <c r="LJ106" s="54">
        <f t="shared" si="4594"/>
      </c>
      <c r="LK106" s="55">
        <f t="shared" si="4595"/>
      </c>
      <c r="LL106" s="54">
        <f t="shared" si="4594"/>
      </c>
      <c r="LM106" s="55">
        <f t="shared" si="4595"/>
      </c>
      <c r="LN106" s="54">
        <f t="shared" si="4594"/>
      </c>
      <c r="LO106" s="55">
        <f t="shared" si="4595"/>
      </c>
      <c r="LP106" s="54">
        <f t="shared" si="4594"/>
      </c>
      <c r="LQ106" s="55">
        <f t="shared" si="4595"/>
      </c>
      <c r="LR106" s="54">
        <f t="shared" si="4594"/>
      </c>
      <c r="LS106" s="55">
        <f t="shared" si="4595"/>
      </c>
      <c r="LT106" s="54">
        <f t="shared" si="4594"/>
      </c>
      <c r="LU106" s="55">
        <f t="shared" si="4595"/>
      </c>
      <c r="LV106" s="54">
        <f t="shared" si="4594"/>
      </c>
      <c r="LW106" s="55">
        <f t="shared" si="4595"/>
      </c>
      <c r="LX106" s="54">
        <f t="shared" si="4594"/>
      </c>
      <c r="LY106" s="55">
        <f t="shared" si="4595"/>
      </c>
      <c r="LZ106" s="54">
        <f t="shared" ref="LZ106:OJ120" si="4596">RIGHT(IFERROR(VLOOKUP($B106,LZ$4:MA$71,2,FALSE),""),2)</f>
      </c>
      <c r="MA106" s="55">
        <f t="shared" si="4586"/>
      </c>
      <c r="MB106" s="54">
        <f t="shared" si="4596"/>
      </c>
      <c r="MC106" s="55">
        <f t="shared" si="4586"/>
      </c>
      <c r="MD106" s="54">
        <f t="shared" si="4596"/>
      </c>
      <c r="ME106" s="55">
        <f t="shared" si="4586"/>
      </c>
      <c r="MF106" s="54">
        <f t="shared" si="4596"/>
      </c>
      <c r="MG106" s="55">
        <f t="shared" si="4586"/>
      </c>
      <c r="MH106" s="54">
        <f t="shared" si="4596"/>
      </c>
      <c r="MI106" s="55">
        <f t="shared" si="4586"/>
      </c>
      <c r="MJ106" s="54">
        <f t="shared" si="4596"/>
      </c>
      <c r="MK106" s="55">
        <f t="shared" si="4586"/>
      </c>
      <c r="ML106" s="54">
        <f t="shared" si="4596"/>
      </c>
      <c r="MM106" s="55">
        <f t="shared" si="4586"/>
      </c>
      <c r="MN106" s="54">
        <f t="shared" si="4596"/>
      </c>
      <c r="MO106" s="55">
        <f t="shared" si="4586"/>
      </c>
      <c r="MP106" s="54">
        <f t="shared" si="4596"/>
      </c>
      <c r="MQ106" s="55">
        <f t="shared" si="4586"/>
      </c>
      <c r="MR106" s="54">
        <f t="shared" si="4596"/>
      </c>
      <c r="MS106" s="55">
        <f t="shared" si="4586"/>
      </c>
      <c r="MT106" s="54">
        <f t="shared" si="4596"/>
      </c>
      <c r="MU106" s="55">
        <f t="shared" si="4586"/>
      </c>
      <c r="MV106" s="54">
        <f t="shared" si="4596"/>
      </c>
      <c r="MW106" s="55">
        <f t="shared" si="4586"/>
      </c>
      <c r="MX106" s="54">
        <f t="shared" si="4596"/>
      </c>
      <c r="MY106" s="55">
        <f t="shared" si="4586"/>
      </c>
      <c r="MZ106" s="54">
        <f t="shared" si="4596"/>
      </c>
      <c r="NA106" s="55">
        <f t="shared" si="4586"/>
      </c>
      <c r="NB106" s="54">
        <f t="shared" si="4596"/>
      </c>
      <c r="NC106" s="55">
        <f t="shared" si="4586"/>
      </c>
      <c r="ND106" s="54">
        <f t="shared" si="4596"/>
      </c>
      <c r="NE106" s="55">
        <f t="shared" si="4586"/>
      </c>
      <c r="NF106" s="54">
        <f t="shared" si="4596"/>
      </c>
      <c r="NG106" s="55">
        <f t="shared" si="4586"/>
      </c>
      <c r="NH106" s="54">
        <f t="shared" si="4596"/>
      </c>
      <c r="NI106" s="55">
        <f t="shared" si="4586"/>
      </c>
      <c r="NJ106" s="54">
        <f t="shared" si="4596"/>
      </c>
      <c r="NK106" s="55">
        <f t="shared" si="4586"/>
      </c>
      <c r="NL106" s="54">
        <f t="shared" si="4596"/>
      </c>
      <c r="NM106" s="55">
        <f t="shared" si="4586"/>
      </c>
      <c r="NN106" s="54">
        <f t="shared" si="4596"/>
      </c>
      <c r="NO106" s="55">
        <f t="shared" si="4586"/>
      </c>
      <c r="NP106" s="54">
        <f t="shared" si="4596"/>
      </c>
      <c r="NQ106" s="55">
        <f t="shared" si="4586"/>
      </c>
      <c r="NR106" s="54">
        <f t="shared" si="4596"/>
      </c>
      <c r="NS106" s="55">
        <f t="shared" si="4586"/>
      </c>
      <c r="NT106" s="54">
        <f t="shared" si="4596"/>
      </c>
      <c r="NU106" s="55">
        <f t="shared" si="4586"/>
      </c>
      <c r="NV106" s="54">
        <f t="shared" si="4596"/>
      </c>
      <c r="NW106" s="55">
        <f t="shared" si="4586"/>
      </c>
      <c r="NX106" s="54">
        <f t="shared" si="4596"/>
      </c>
      <c r="NY106" s="55">
        <f t="shared" si="4586"/>
      </c>
      <c r="NZ106" s="54">
        <f t="shared" si="4596"/>
      </c>
      <c r="OA106" s="55">
        <f t="shared" si="4586"/>
      </c>
      <c r="OB106" s="54">
        <f t="shared" si="4596"/>
      </c>
      <c r="OC106" s="55">
        <f t="shared" si="4586"/>
      </c>
      <c r="OD106" s="54">
        <f t="shared" si="4596"/>
      </c>
      <c r="OE106" s="55">
        <f t="shared" si="4586"/>
      </c>
      <c r="OF106" s="54">
        <f t="shared" si="4596"/>
      </c>
      <c r="OG106" s="55">
        <f t="shared" si="4586"/>
      </c>
      <c r="OH106" s="54">
        <f t="shared" si="4596"/>
      </c>
      <c r="OI106" s="55">
        <f t="shared" si="4586"/>
      </c>
      <c r="OJ106" s="54">
        <f t="shared" si="4596"/>
      </c>
      <c r="OK106" s="55">
        <f t="shared" si="4588"/>
      </c>
      <c r="OL106" s="54">
        <f t="shared" si="4587"/>
      </c>
      <c r="OM106" s="55">
        <f t="shared" si="4588"/>
      </c>
      <c r="ON106" s="54">
        <f t="shared" si="4587"/>
      </c>
      <c r="OO106" s="55">
        <f t="shared" si="4588"/>
      </c>
      <c r="OP106" s="54">
        <f t="shared" si="4587"/>
      </c>
      <c r="OQ106" s="55">
        <f t="shared" si="4588"/>
      </c>
      <c r="OR106" s="54">
        <f t="shared" si="4587"/>
      </c>
      <c r="OS106" s="55">
        <f t="shared" si="4588"/>
      </c>
      <c r="OT106" s="54">
        <f t="shared" si="4587"/>
      </c>
      <c r="OU106" s="55">
        <f t="shared" si="4588"/>
      </c>
      <c r="OV106" s="54">
        <f t="shared" si="4587"/>
      </c>
      <c r="OW106" s="55">
        <f t="shared" si="4588"/>
      </c>
      <c r="OX106" s="54">
        <f t="shared" si="4579"/>
      </c>
      <c r="OY106" s="55">
        <f t="shared" si="4588"/>
      </c>
      <c r="OZ106" s="54">
        <f t="shared" si="4579"/>
      </c>
      <c r="PA106" s="55">
        <f t="shared" si="4588"/>
      </c>
      <c r="PB106" s="54">
        <f t="shared" si="4579"/>
      </c>
      <c r="PC106" s="55">
        <f t="shared" si="4588"/>
      </c>
      <c r="PD106" s="54">
        <f t="shared" si="4579"/>
      </c>
      <c r="PE106" s="55">
        <f t="shared" si="4588"/>
      </c>
      <c r="PF106" s="54">
        <f t="shared" si="4579"/>
      </c>
      <c r="PG106" s="55">
        <f t="shared" si="4588"/>
      </c>
      <c r="PH106" s="54">
        <f t="shared" si="4579"/>
      </c>
      <c r="PI106" s="55">
        <f t="shared" si="4588"/>
      </c>
      <c r="PJ106" s="54">
        <f t="shared" si="4579"/>
      </c>
      <c r="PK106" s="55">
        <f t="shared" si="4588"/>
      </c>
      <c r="PL106" s="54">
        <f t="shared" si="4579"/>
      </c>
      <c r="PM106" s="55">
        <f t="shared" si="4588"/>
      </c>
      <c r="PN106" s="54">
        <f t="shared" si="4579"/>
      </c>
      <c r="PO106" s="55">
        <f t="shared" si="4588"/>
      </c>
      <c r="PP106" s="54">
        <f t="shared" si="4579"/>
      </c>
      <c r="PQ106" s="55">
        <f t="shared" si="4588"/>
      </c>
      <c r="PR106" s="54">
        <f t="shared" si="4579"/>
      </c>
      <c r="PS106" s="55">
        <f t="shared" si="4588"/>
      </c>
      <c r="PT106" s="54">
        <f t="shared" si="4579"/>
      </c>
      <c r="PU106" s="55">
        <f t="shared" si="4588"/>
      </c>
      <c r="PV106" s="54">
        <f t="shared" si="4579"/>
      </c>
      <c r="PW106" s="55">
        <f t="shared" si="4588"/>
      </c>
      <c r="PX106" s="54">
        <f t="shared" si="4579"/>
      </c>
      <c r="PY106" s="55">
        <f t="shared" si="4588"/>
      </c>
      <c r="PZ106" s="54">
        <f t="shared" si="4579"/>
      </c>
      <c r="QA106" s="55">
        <f t="shared" si="4588"/>
      </c>
      <c r="QB106" s="54">
        <f t="shared" si="4579"/>
      </c>
      <c r="QC106" s="55">
        <f t="shared" si="4588"/>
      </c>
      <c r="QD106" s="54">
        <f t="shared" si="4579"/>
      </c>
      <c r="QE106" s="55">
        <f t="shared" si="4588"/>
      </c>
      <c r="QF106" s="54">
        <f t="shared" si="4579"/>
      </c>
      <c r="QG106" s="55">
        <f t="shared" si="4588"/>
      </c>
      <c r="QH106" s="54">
        <f t="shared" si="4579"/>
      </c>
      <c r="QI106" s="55">
        <f t="shared" si="4588"/>
      </c>
      <c r="QJ106" s="54">
        <f t="shared" si="4579"/>
      </c>
      <c r="QK106" s="55">
        <f t="shared" si="4588"/>
      </c>
      <c r="QL106" s="54">
        <f t="shared" si="4579"/>
      </c>
      <c r="QM106" s="55">
        <f t="shared" si="4588"/>
      </c>
      <c r="QN106" s="54">
        <f t="shared" si="4579"/>
      </c>
      <c r="QO106" s="55">
        <f t="shared" si="4588"/>
      </c>
      <c r="QP106" s="54">
        <f t="shared" si="4579"/>
      </c>
      <c r="QQ106" s="55">
        <f t="shared" si="4588"/>
      </c>
      <c r="QR106" s="54">
        <f t="shared" si="4579"/>
      </c>
      <c r="QS106" s="55">
        <f t="shared" si="4588"/>
      </c>
      <c r="QT106" s="54">
        <f t="shared" si="4579"/>
      </c>
      <c r="QU106" s="55">
        <f t="shared" si="4588"/>
      </c>
      <c r="QV106" s="54">
        <f t="shared" si="4577"/>
      </c>
      <c r="QW106" s="55">
        <f t="shared" si="4580"/>
      </c>
      <c r="QX106" s="54">
        <f t="shared" si="4577"/>
      </c>
      <c r="QY106" s="55">
        <f t="shared" si="4580"/>
      </c>
      <c r="QZ106" s="54">
        <f t="shared" si="4577"/>
      </c>
      <c r="RA106" s="55">
        <f t="shared" si="4580"/>
      </c>
      <c r="RB106" s="54">
        <f t="shared" si="4577"/>
      </c>
      <c r="RC106" s="55">
        <f t="shared" si="4580"/>
      </c>
      <c r="RD106" s="54">
        <f t="shared" si="4577"/>
      </c>
      <c r="RE106" s="55">
        <f t="shared" si="4580"/>
      </c>
      <c r="RF106" s="54">
        <f t="shared" si="4577"/>
      </c>
      <c r="RG106" s="55">
        <f t="shared" si="4580"/>
      </c>
      <c r="RH106" s="54">
        <f t="shared" si="4577"/>
      </c>
      <c r="RI106" s="55">
        <f t="shared" si="4580"/>
      </c>
      <c r="RJ106" s="54">
        <f t="shared" si="4577"/>
      </c>
      <c r="RK106" s="55">
        <f t="shared" si="4580"/>
      </c>
      <c r="RL106" s="54">
        <f t="shared" si="4577"/>
      </c>
      <c r="RM106" s="55">
        <f t="shared" si="4580"/>
      </c>
      <c r="RN106" s="54">
        <f t="shared" si="4577"/>
      </c>
      <c r="RO106" s="55">
        <f t="shared" si="4580"/>
      </c>
      <c r="RP106" s="54">
        <f t="shared" si="4577"/>
      </c>
      <c r="RQ106" s="55">
        <f t="shared" si="4580"/>
      </c>
      <c r="RR106" s="54">
        <f t="shared" si="4577"/>
      </c>
      <c r="RS106" s="55">
        <f t="shared" si="4580"/>
      </c>
      <c r="RT106" s="54">
        <f t="shared" si="4577"/>
      </c>
      <c r="RU106" s="55">
        <f t="shared" si="4580"/>
      </c>
      <c r="RV106" s="54">
        <f t="shared" si="4577"/>
      </c>
      <c r="RW106" s="55">
        <f t="shared" si="4580"/>
      </c>
      <c r="RX106" s="54">
        <f t="shared" si="4577"/>
      </c>
      <c r="RY106" s="55">
        <f t="shared" si="4580"/>
      </c>
      <c r="RZ106" s="54">
        <f t="shared" si="4577"/>
      </c>
      <c r="SA106" s="55">
        <f t="shared" si="4580"/>
      </c>
      <c r="SB106" s="54">
        <f t="shared" si="4577"/>
      </c>
      <c r="SC106" s="55">
        <f t="shared" si="4580"/>
      </c>
      <c r="SD106" s="54">
        <f t="shared" si="4577"/>
      </c>
      <c r="SE106" s="55">
        <f t="shared" si="4580"/>
      </c>
      <c r="SF106" s="54">
        <f t="shared" si="4577"/>
      </c>
      <c r="SG106" s="55">
        <f t="shared" si="4580"/>
      </c>
      <c r="SH106" s="54">
        <f t="shared" si="4577"/>
      </c>
      <c r="SI106" s="55">
        <f t="shared" si="4580"/>
      </c>
      <c r="SJ106" s="54">
        <f t="shared" si="4577"/>
      </c>
      <c r="SK106" s="55">
        <f t="shared" si="4580"/>
      </c>
      <c r="SL106" s="54">
        <f t="shared" si="4577"/>
      </c>
      <c r="SM106" s="55">
        <f t="shared" si="4580"/>
      </c>
      <c r="SN106" s="54">
        <f t="shared" si="4577"/>
      </c>
      <c r="SO106" s="55">
        <f t="shared" si="4580"/>
      </c>
      <c r="SP106" s="54">
        <f t="shared" si="4577"/>
      </c>
      <c r="SQ106" s="55">
        <f t="shared" si="4580"/>
      </c>
      <c r="SR106" s="54">
        <f t="shared" si="4577"/>
      </c>
      <c r="SS106" s="55">
        <f t="shared" si="4580"/>
      </c>
      <c r="ST106" s="54">
        <f t="shared" si="4577"/>
      </c>
      <c r="SU106" s="55">
        <f t="shared" si="4580"/>
      </c>
      <c r="SV106" s="54">
        <f t="shared" si="4577"/>
      </c>
      <c r="SW106" s="55">
        <f t="shared" si="4580"/>
      </c>
      <c r="SX106" s="54">
        <f t="shared" si="4577"/>
      </c>
      <c r="SY106" s="55">
        <f t="shared" si="4580"/>
      </c>
      <c r="SZ106" s="54">
        <f t="shared" si="4577"/>
      </c>
      <c r="TA106" s="55">
        <f t="shared" si="4580"/>
      </c>
      <c r="TB106" s="54">
        <f t="shared" si="4577"/>
      </c>
      <c r="TC106" s="55">
        <f t="shared" si="4580"/>
      </c>
      <c r="TD106" s="54">
        <f t="shared" si="4577"/>
      </c>
      <c r="TE106" s="55">
        <f t="shared" si="4580"/>
      </c>
      <c r="TF106" s="54">
        <f t="shared" si="4566"/>
      </c>
      <c r="TG106" s="55">
        <f t="shared" si="4576"/>
      </c>
      <c r="TH106" s="54">
        <f t="shared" si="4566"/>
      </c>
      <c r="TI106" s="55">
        <f t="shared" si="4576"/>
      </c>
      <c r="TJ106" s="54">
        <f t="shared" si="4566"/>
      </c>
      <c r="TK106" s="55">
        <f t="shared" si="4576"/>
      </c>
      <c r="TL106" s="54">
        <f t="shared" si="4589"/>
      </c>
      <c r="TM106" s="55">
        <f t="shared" si="4576"/>
      </c>
      <c r="TN106" s="54">
        <f t="shared" si="4589"/>
      </c>
      <c r="TO106" s="55">
        <f t="shared" si="4576"/>
      </c>
      <c r="TP106" s="54">
        <f t="shared" si="4589"/>
      </c>
      <c r="TQ106" s="55">
        <f t="shared" si="4576"/>
      </c>
      <c r="TR106" s="54">
        <f t="shared" si="4589"/>
      </c>
      <c r="TS106" s="55">
        <f t="shared" si="4576"/>
      </c>
      <c r="TT106" s="54">
        <f t="shared" si="4589"/>
      </c>
      <c r="TU106" s="55">
        <f t="shared" si="4576"/>
      </c>
      <c r="TV106" s="54">
        <f t="shared" si="4589"/>
      </c>
      <c r="TW106" s="55">
        <f t="shared" si="4576"/>
      </c>
      <c r="TX106" s="54">
        <f t="shared" si="4589"/>
      </c>
      <c r="TY106" s="55">
        <f t="shared" si="4576"/>
      </c>
      <c r="TZ106" s="54">
        <f t="shared" si="4589"/>
      </c>
      <c r="UA106" s="55">
        <f t="shared" si="4576"/>
      </c>
      <c r="UB106" s="54">
        <f t="shared" si="4589"/>
      </c>
      <c r="UC106" s="55">
        <f t="shared" si="4576"/>
      </c>
      <c r="UD106" s="54">
        <f t="shared" si="4589"/>
      </c>
      <c r="UE106" s="55">
        <f t="shared" si="4576"/>
      </c>
      <c r="UF106" s="54">
        <f t="shared" si="4589"/>
      </c>
      <c r="UG106" s="55">
        <f t="shared" si="4576"/>
      </c>
      <c r="UH106" s="54">
        <f t="shared" si="4589"/>
      </c>
      <c r="UI106" s="55">
        <f t="shared" si="4576"/>
      </c>
      <c r="UJ106" s="54">
        <f t="shared" si="4589"/>
      </c>
      <c r="UK106" s="55">
        <f t="shared" si="4576"/>
      </c>
      <c r="UL106" s="54">
        <f t="shared" si="4589"/>
      </c>
      <c r="UM106" s="55">
        <f t="shared" si="4576"/>
      </c>
      <c r="UN106" s="54">
        <f t="shared" si="4589"/>
      </c>
      <c r="UO106" s="55">
        <f t="shared" si="4576"/>
      </c>
      <c r="UP106" s="54">
        <f t="shared" si="4589"/>
      </c>
      <c r="UQ106" s="55">
        <f t="shared" si="4576"/>
      </c>
      <c r="UR106" s="54">
        <f t="shared" si="4589"/>
      </c>
      <c r="US106" s="55">
        <f t="shared" si="4576"/>
      </c>
      <c r="UT106" s="54">
        <f t="shared" si="4589"/>
      </c>
      <c r="UU106" s="55">
        <f t="shared" si="4576"/>
      </c>
      <c r="UV106" s="54">
        <f t="shared" si="4589"/>
      </c>
      <c r="UW106" s="55">
        <f t="shared" si="4576"/>
      </c>
      <c r="UX106" s="54">
        <f t="shared" si="4589"/>
      </c>
      <c r="UY106" s="55">
        <f t="shared" si="4576"/>
      </c>
      <c r="UZ106" s="54">
        <f t="shared" si="4589"/>
      </c>
      <c r="VA106" s="55">
        <f t="shared" si="4576"/>
      </c>
      <c r="VB106" s="54">
        <f t="shared" si="4589"/>
      </c>
      <c r="VC106" s="55">
        <f t="shared" si="4576"/>
      </c>
      <c r="VD106" s="54">
        <f t="shared" si="4589"/>
      </c>
      <c r="VE106" s="55">
        <f t="shared" si="4576"/>
      </c>
      <c r="VF106" s="54">
        <f t="shared" si="4589"/>
      </c>
      <c r="VG106" s="55">
        <f t="shared" si="4576"/>
      </c>
      <c r="VH106" s="54">
        <f t="shared" si="4589"/>
      </c>
      <c r="VI106" s="55">
        <f t="shared" si="4576"/>
      </c>
      <c r="VJ106" s="54">
        <f t="shared" si="4589"/>
      </c>
      <c r="VK106" s="55">
        <f t="shared" si="4576"/>
      </c>
      <c r="VL106" s="54">
        <f t="shared" si="4589"/>
      </c>
      <c r="VM106" s="55">
        <f t="shared" si="4576"/>
      </c>
      <c r="VN106" s="54">
        <f t="shared" si="4589"/>
      </c>
      <c r="VO106" s="55">
        <f t="shared" si="4576"/>
      </c>
      <c r="VP106" s="54">
        <f t="shared" si="4589"/>
      </c>
      <c r="VQ106" s="55">
        <f t="shared" si="4576"/>
      </c>
      <c r="VR106" s="54">
        <f t="shared" si="4589"/>
      </c>
      <c r="VS106" s="55">
        <f t="shared" si="4575"/>
      </c>
      <c r="VT106" s="54">
        <f t="shared" si="4589"/>
      </c>
      <c r="VU106" s="55">
        <f t="shared" si="4575"/>
      </c>
      <c r="VV106" s="54">
        <f t="shared" si="4589"/>
      </c>
      <c r="VW106" s="55">
        <f t="shared" si="4575"/>
      </c>
      <c r="VX106" s="54">
        <f t="shared" si="4581"/>
      </c>
      <c r="VY106" s="55">
        <f t="shared" si="4575"/>
      </c>
      <c r="VZ106" s="54">
        <f t="shared" si="4581"/>
      </c>
      <c r="WA106" s="55">
        <f t="shared" si="4575"/>
      </c>
      <c r="WB106" s="54">
        <f t="shared" si="4581"/>
      </c>
      <c r="WC106" s="55">
        <f t="shared" si="4575"/>
      </c>
      <c r="WD106" s="54">
        <f t="shared" si="4581"/>
      </c>
      <c r="WE106" s="55">
        <f t="shared" si="4575"/>
      </c>
      <c r="WF106" s="54">
        <f t="shared" si="4581"/>
      </c>
      <c r="WG106" s="55">
        <f t="shared" si="4575"/>
      </c>
      <c r="WH106" s="54">
        <f t="shared" si="4581"/>
      </c>
      <c r="WI106" s="55">
        <f t="shared" si="4575"/>
      </c>
      <c r="WJ106" s="54">
        <f t="shared" si="4581"/>
      </c>
      <c r="WK106" s="55">
        <f t="shared" si="4575"/>
      </c>
      <c r="WL106" s="54">
        <f t="shared" si="4581"/>
      </c>
      <c r="WM106" s="55">
        <f t="shared" si="4575"/>
      </c>
      <c r="WN106" s="54">
        <f t="shared" si="4581"/>
      </c>
      <c r="WO106" s="55">
        <f t="shared" si="4575"/>
      </c>
      <c r="WP106" s="54">
        <f t="shared" si="4581"/>
      </c>
      <c r="WQ106" s="55">
        <f t="shared" si="4575"/>
      </c>
      <c r="WR106" s="54">
        <f t="shared" si="4581"/>
      </c>
      <c r="WS106" s="55">
        <f t="shared" si="4575"/>
      </c>
      <c r="WT106" s="54">
        <f t="shared" si="4581"/>
      </c>
      <c r="WU106" s="55">
        <f t="shared" si="4575"/>
      </c>
      <c r="WV106" s="54">
        <f t="shared" si="4581"/>
      </c>
      <c r="WW106" s="55">
        <f t="shared" si="4575"/>
      </c>
      <c r="WX106" s="54">
        <f t="shared" ref="WX106:ZH113" si="4597">RIGHT(IFERROR(VLOOKUP($B106,WX$4:WY$71,2,FALSE),""),2)</f>
      </c>
      <c r="WY106" s="55">
        <f t="shared" si="4575"/>
      </c>
      <c r="WZ106" s="54">
        <f t="shared" si="4597"/>
      </c>
      <c r="XA106" s="55">
        <f t="shared" si="4575"/>
      </c>
      <c r="XB106" s="54">
        <f t="shared" si="4597"/>
      </c>
      <c r="XC106" s="55">
        <f t="shared" si="4575"/>
      </c>
      <c r="XD106" s="54">
        <f t="shared" si="4597"/>
      </c>
      <c r="XE106" s="55">
        <f t="shared" si="4575"/>
      </c>
      <c r="XF106" s="54">
        <f t="shared" si="4597"/>
      </c>
      <c r="XG106" s="55">
        <f t="shared" si="4575"/>
      </c>
      <c r="XH106" s="54">
        <f t="shared" si="4597"/>
      </c>
      <c r="XI106" s="55">
        <f t="shared" si="4575"/>
      </c>
      <c r="XJ106" s="54">
        <f t="shared" si="4597"/>
      </c>
      <c r="XK106" s="55">
        <f t="shared" si="4575"/>
      </c>
      <c r="XL106" s="54">
        <f t="shared" si="4597"/>
      </c>
      <c r="XM106" s="55">
        <f t="shared" si="4575"/>
      </c>
      <c r="XN106" s="54">
        <f t="shared" si="4597"/>
      </c>
      <c r="XO106" s="55">
        <f t="shared" si="4575"/>
      </c>
      <c r="XP106" s="54">
        <f t="shared" si="4597"/>
      </c>
      <c r="XQ106" s="55">
        <f t="shared" si="4575"/>
      </c>
      <c r="XR106" s="54">
        <f t="shared" si="4597"/>
      </c>
      <c r="XS106" s="55">
        <f t="shared" si="4575"/>
      </c>
      <c r="XT106" s="54">
        <f t="shared" si="4597"/>
      </c>
      <c r="XU106" s="55">
        <f t="shared" si="4575"/>
      </c>
      <c r="XV106" s="54">
        <f t="shared" si="4597"/>
      </c>
      <c r="XW106" s="55">
        <f t="shared" si="4575"/>
      </c>
      <c r="XX106" s="54">
        <f t="shared" si="4597"/>
      </c>
      <c r="XY106" s="55">
        <f t="shared" si="4575"/>
      </c>
      <c r="XZ106" s="54">
        <f t="shared" si="4597"/>
      </c>
      <c r="YA106" s="55">
        <f t="shared" si="4575"/>
      </c>
      <c r="YB106" s="54">
        <f t="shared" si="4597"/>
      </c>
      <c r="YC106" s="55">
        <f t="shared" si="4573"/>
      </c>
      <c r="YD106" s="54">
        <f t="shared" si="4597"/>
      </c>
      <c r="YE106" s="55">
        <f t="shared" si="4573"/>
      </c>
      <c r="YF106" s="54">
        <f t="shared" si="4597"/>
      </c>
      <c r="YG106" s="55">
        <f t="shared" si="4573"/>
      </c>
      <c r="YH106" s="54">
        <f t="shared" si="4597"/>
      </c>
      <c r="YI106" s="55">
        <f t="shared" si="4573"/>
      </c>
      <c r="YJ106" s="54">
        <f t="shared" si="4597"/>
      </c>
      <c r="YK106" s="55">
        <f t="shared" si="4573"/>
      </c>
      <c r="YL106" s="54">
        <f t="shared" si="4597"/>
      </c>
      <c r="YM106" s="55">
        <f t="shared" si="4573"/>
      </c>
      <c r="YN106" s="54">
        <f t="shared" si="4597"/>
      </c>
      <c r="YO106" s="55">
        <f t="shared" si="4573"/>
      </c>
      <c r="YP106" s="54">
        <f t="shared" si="4597"/>
      </c>
      <c r="YQ106" s="55">
        <f t="shared" si="4573"/>
      </c>
      <c r="YR106" s="54">
        <f t="shared" si="4597"/>
      </c>
      <c r="YS106" s="55">
        <f t="shared" si="4573"/>
      </c>
      <c r="YT106" s="54">
        <f t="shared" si="4597"/>
      </c>
      <c r="YU106" s="55">
        <f t="shared" si="4573"/>
      </c>
      <c r="YV106" s="54">
        <f t="shared" si="4597"/>
      </c>
      <c r="YW106" s="55">
        <f t="shared" si="4573"/>
      </c>
      <c r="YX106" s="54">
        <f t="shared" si="4597"/>
      </c>
      <c r="YY106" s="55">
        <f t="shared" si="4573"/>
      </c>
      <c r="YZ106" s="54">
        <f t="shared" si="4597"/>
      </c>
      <c r="ZA106" s="55">
        <f t="shared" si="4573"/>
      </c>
      <c r="ZB106" s="54">
        <f t="shared" si="4597"/>
      </c>
      <c r="ZC106" s="55">
        <f t="shared" si="4573"/>
      </c>
      <c r="ZD106" s="54">
        <f t="shared" si="4597"/>
      </c>
      <c r="ZE106" s="55">
        <f t="shared" si="4573"/>
      </c>
      <c r="ZF106" s="54">
        <f t="shared" si="4597"/>
      </c>
      <c r="ZG106" s="55">
        <f t="shared" si="4573"/>
      </c>
      <c r="ZH106" s="54">
        <f t="shared" si="4597"/>
      </c>
      <c r="ZI106" s="55">
        <f t="shared" ref="ZI106:ABS119" si="4598">IFERROR(
    IF(
        LEFT(VLOOKUP($B106,ZH$4:ZI$71,2,FALSE),1)="0",
        "",
        IF(
            LEFT(VLOOKUP($B106,ZH$4:ZI$71,2,FALSE),1)="講",
            "講習",
            IF(
                LEFT(VLOOKUP($B106,ZH$4:ZI$71,2,FALSE),1)="追",
                "追加",
                "通常"
            )
        )
    ),
    ""
)</f>
      </c>
      <c r="ZJ106" s="54">
        <f t="shared" si="4590"/>
      </c>
      <c r="ZK106" s="55">
        <f t="shared" si="4598"/>
      </c>
      <c r="ZL106" s="54">
        <f t="shared" si="4590"/>
      </c>
      <c r="ZM106" s="55">
        <f t="shared" si="4598"/>
      </c>
      <c r="ZN106" s="54">
        <f t="shared" si="4590"/>
      </c>
      <c r="ZO106" s="55">
        <f t="shared" si="4598"/>
      </c>
      <c r="ZP106" s="54">
        <f t="shared" si="4590"/>
      </c>
      <c r="ZQ106" s="55">
        <f t="shared" si="4598"/>
      </c>
      <c r="ZR106" s="54">
        <f t="shared" si="4590"/>
      </c>
      <c r="ZS106" s="55">
        <f t="shared" si="4598"/>
      </c>
      <c r="ZT106" s="54">
        <f t="shared" si="4590"/>
      </c>
      <c r="ZU106" s="55">
        <f t="shared" si="4598"/>
      </c>
      <c r="ZV106" s="54">
        <f t="shared" si="4590"/>
      </c>
      <c r="ZW106" s="55">
        <f t="shared" si="4598"/>
      </c>
      <c r="ZX106" s="54">
        <f t="shared" si="4590"/>
      </c>
      <c r="ZY106" s="55">
        <f t="shared" si="4598"/>
      </c>
      <c r="ZZ106" s="54">
        <f t="shared" si="4590"/>
      </c>
      <c r="AAA106" s="55">
        <f t="shared" si="4598"/>
      </c>
      <c r="AAB106" s="54">
        <f t="shared" si="4590"/>
      </c>
      <c r="AAC106" s="55">
        <f t="shared" si="4598"/>
      </c>
      <c r="AAD106" s="54">
        <f t="shared" si="4590"/>
      </c>
      <c r="AAE106" s="55">
        <f t="shared" si="4598"/>
      </c>
      <c r="AAF106" s="54">
        <f t="shared" si="4590"/>
      </c>
      <c r="AAG106" s="55">
        <f t="shared" si="4598"/>
      </c>
      <c r="AAH106" s="54">
        <f t="shared" si="4582"/>
      </c>
      <c r="AAI106" s="55">
        <f t="shared" si="4598"/>
      </c>
      <c r="AAJ106" s="54">
        <f t="shared" si="4582"/>
      </c>
      <c r="AAK106" s="55">
        <f t="shared" si="4598"/>
      </c>
      <c r="AAL106" s="54">
        <f t="shared" si="4582"/>
      </c>
      <c r="AAM106" s="55">
        <f t="shared" si="4598"/>
      </c>
      <c r="AAN106" s="54">
        <f t="shared" si="4582"/>
      </c>
      <c r="AAO106" s="55">
        <f t="shared" si="4598"/>
      </c>
      <c r="AAP106" s="54">
        <f t="shared" si="4582"/>
      </c>
      <c r="AAQ106" s="55">
        <f t="shared" si="4598"/>
      </c>
      <c r="AAR106" s="54">
        <f t="shared" si="4582"/>
      </c>
      <c r="AAS106" s="55">
        <f t="shared" si="4598"/>
      </c>
      <c r="AAT106" s="54">
        <f t="shared" si="4582"/>
      </c>
      <c r="AAU106" s="55">
        <f t="shared" si="4598"/>
      </c>
      <c r="AAV106" s="54">
        <f t="shared" si="4582"/>
      </c>
      <c r="AAW106" s="55">
        <f t="shared" si="4598"/>
      </c>
      <c r="AAX106" s="54">
        <f t="shared" si="4582"/>
      </c>
      <c r="AAY106" s="55">
        <f t="shared" si="4598"/>
      </c>
      <c r="AAZ106" s="54">
        <f t="shared" si="4582"/>
      </c>
      <c r="ABA106" s="55">
        <f t="shared" si="4598"/>
      </c>
      <c r="ABB106" s="54">
        <f t="shared" si="4582"/>
      </c>
      <c r="ABC106" s="55">
        <f t="shared" si="4598"/>
      </c>
      <c r="ABD106" s="54">
        <f t="shared" si="4582"/>
      </c>
      <c r="ABE106" s="55">
        <f t="shared" si="4598"/>
      </c>
      <c r="ABF106" s="54">
        <f t="shared" si="4582"/>
      </c>
      <c r="ABG106" s="55">
        <f t="shared" si="4598"/>
      </c>
      <c r="ABH106" s="54">
        <f t="shared" si="4582"/>
      </c>
      <c r="ABI106" s="55">
        <f t="shared" si="4598"/>
      </c>
      <c r="ABJ106" s="54">
        <f t="shared" si="4582"/>
      </c>
      <c r="ABK106" s="55">
        <f t="shared" si="4598"/>
      </c>
      <c r="ABL106" s="54">
        <f t="shared" si="4582"/>
      </c>
      <c r="ABM106" s="55">
        <f t="shared" si="4598"/>
      </c>
      <c r="ABN106" s="54">
        <f t="shared" si="4582"/>
      </c>
      <c r="ABO106" s="55">
        <f t="shared" si="4598"/>
      </c>
      <c r="ABP106" s="54">
        <f t="shared" si="4582"/>
      </c>
      <c r="ABQ106" s="55">
        <f t="shared" si="4598"/>
      </c>
      <c r="ABR106" s="54">
        <f t="shared" si="4582"/>
      </c>
      <c r="ABS106" s="55">
        <f t="shared" si="4598"/>
      </c>
      <c r="ABT106" s="54">
        <f t="shared" si="4582"/>
      </c>
      <c r="ABU106" s="55">
        <f t="shared" si="4591"/>
      </c>
      <c r="ABV106" s="54">
        <f t="shared" ref="ABV106:ADF119" si="4599">RIGHT(IFERROR(VLOOKUP($B106,ABV$4:ABW$71,2,FALSE),""),2)</f>
      </c>
      <c r="ABW106" s="55">
        <f t="shared" si="4591"/>
      </c>
      <c r="ABX106" s="54">
        <f t="shared" si="4599"/>
      </c>
      <c r="ABY106" s="55">
        <f t="shared" si="4591"/>
      </c>
      <c r="ABZ106" s="54">
        <f t="shared" si="4599"/>
      </c>
      <c r="ACA106" s="55">
        <f t="shared" si="4591"/>
      </c>
      <c r="ACB106" s="54">
        <f t="shared" si="4599"/>
      </c>
      <c r="ACC106" s="55">
        <f t="shared" si="4591"/>
      </c>
      <c r="ACD106" s="54">
        <f t="shared" si="4599"/>
      </c>
      <c r="ACE106" s="55">
        <f t="shared" si="4591"/>
      </c>
      <c r="ACF106" s="54">
        <f t="shared" si="4599"/>
      </c>
      <c r="ACG106" s="55">
        <f t="shared" si="4583"/>
      </c>
      <c r="ACH106" s="54">
        <f t="shared" si="4599"/>
      </c>
      <c r="ACI106" s="55">
        <f t="shared" si="4583"/>
      </c>
      <c r="ACJ106" s="54">
        <f t="shared" si="4599"/>
      </c>
      <c r="ACK106" s="55">
        <f t="shared" si="4583"/>
      </c>
      <c r="ACL106" s="54">
        <f t="shared" si="4599"/>
      </c>
      <c r="ACM106" s="55">
        <f t="shared" si="4583"/>
      </c>
      <c r="ACN106" s="54">
        <f t="shared" si="4599"/>
      </c>
      <c r="ACO106" s="55">
        <f t="shared" si="4583"/>
      </c>
      <c r="ACP106" s="54">
        <f t="shared" si="4599"/>
      </c>
      <c r="ACQ106" s="55">
        <f t="shared" si="4583"/>
      </c>
      <c r="ACR106" s="54">
        <f t="shared" si="4599"/>
      </c>
      <c r="ACS106" s="55">
        <f t="shared" si="4583"/>
      </c>
      <c r="ACT106" s="54">
        <f t="shared" si="4599"/>
      </c>
      <c r="ACU106" s="55">
        <f t="shared" si="4583"/>
      </c>
      <c r="ACV106" s="54">
        <f t="shared" si="4599"/>
      </c>
      <c r="ACW106" s="55">
        <f t="shared" si="4583"/>
      </c>
      <c r="ACX106" s="54">
        <f t="shared" si="4599"/>
      </c>
      <c r="ACY106" s="55">
        <f t="shared" si="4583"/>
      </c>
      <c r="ACZ106" s="54">
        <f t="shared" si="4599"/>
      </c>
      <c r="ADA106" s="55">
        <f t="shared" si="4583"/>
      </c>
      <c r="ADB106" s="54">
        <f t="shared" si="4599"/>
      </c>
      <c r="ADC106" s="55">
        <f t="shared" si="4583"/>
      </c>
      <c r="ADD106" s="54">
        <f t="shared" si="4599"/>
      </c>
      <c r="ADE106" s="55">
        <f t="shared" si="4583"/>
      </c>
      <c r="ADF106" s="54">
        <f t="shared" si="4599"/>
      </c>
      <c r="ADG106" s="55">
        <f t="shared" si="4583"/>
      </c>
    </row>
    <row r="107" spans="1:787" ht="20.25" hidden="1" customHeight="1">
      <c r="A107" s="112">
        <v>35</v>
      </c>
      <c r="B107" s="115">
        <f>学年と名前を結合するシート!D36</f>
      </c>
      <c r="C107" s="113"/>
      <c r="D107" s="54">
        <f t="shared" si="533"/>
      </c>
      <c r="E107" s="55">
        <f t="shared" si="534"/>
      </c>
      <c r="F107" s="54">
        <f t="shared" ref="F107:BP114" si="4600">RIGHT(IFERROR(VLOOKUP($B107,F$4:G$71,2,FALSE),""),2)</f>
      </c>
      <c r="G107" s="55">
        <f t="shared" si="4407"/>
      </c>
      <c r="H107" s="54">
        <f t="shared" si="4600"/>
      </c>
      <c r="I107" s="55">
        <f t="shared" si="4408"/>
      </c>
      <c r="J107" s="54">
        <f t="shared" si="4600"/>
      </c>
      <c r="K107" s="55">
        <f t="shared" si="4409"/>
      </c>
      <c r="L107" s="54">
        <f t="shared" si="4600"/>
      </c>
      <c r="M107" s="55">
        <f t="shared" si="4410"/>
      </c>
      <c r="N107" s="54">
        <f t="shared" si="4600"/>
      </c>
      <c r="O107" s="55">
        <f t="shared" si="4411"/>
      </c>
      <c r="P107" s="54">
        <f t="shared" si="4600"/>
      </c>
      <c r="Q107" s="55">
        <f t="shared" si="4412"/>
      </c>
      <c r="R107" s="54">
        <f t="shared" si="4600"/>
      </c>
      <c r="S107" s="55">
        <f t="shared" si="4413"/>
      </c>
      <c r="T107" s="54">
        <f t="shared" si="4600"/>
      </c>
      <c r="U107" s="55">
        <f t="shared" si="4414"/>
      </c>
      <c r="V107" s="54">
        <f t="shared" si="4600"/>
      </c>
      <c r="W107" s="55">
        <f t="shared" si="4415"/>
      </c>
      <c r="X107" s="54">
        <f t="shared" si="4600"/>
      </c>
      <c r="Y107" s="55">
        <f t="shared" si="4416"/>
      </c>
      <c r="Z107" s="54">
        <f t="shared" si="4600"/>
      </c>
      <c r="AA107" s="55">
        <f t="shared" si="4417"/>
      </c>
      <c r="AB107" s="54">
        <f t="shared" si="4600"/>
      </c>
      <c r="AC107" s="55">
        <f t="shared" si="4418"/>
      </c>
      <c r="AD107" s="54">
        <f t="shared" si="4600"/>
      </c>
      <c r="AE107" s="55">
        <f t="shared" si="4419"/>
      </c>
      <c r="AF107" s="54">
        <f t="shared" si="4600"/>
      </c>
      <c r="AG107" s="55">
        <f t="shared" si="4420"/>
      </c>
      <c r="AH107" s="54">
        <f t="shared" si="4600"/>
      </c>
      <c r="AI107" s="55">
        <f t="shared" si="4421"/>
      </c>
      <c r="AJ107" s="54">
        <f t="shared" si="4600"/>
      </c>
      <c r="AK107" s="55">
        <f t="shared" si="4422"/>
      </c>
      <c r="AL107" s="54">
        <f t="shared" si="4600"/>
      </c>
      <c r="AM107" s="55">
        <f t="shared" si="4423"/>
      </c>
      <c r="AN107" s="54">
        <f t="shared" si="4600"/>
      </c>
      <c r="AO107" s="55">
        <f t="shared" si="4424"/>
      </c>
      <c r="AP107" s="54">
        <f t="shared" si="4600"/>
      </c>
      <c r="AQ107" s="55">
        <f t="shared" si="4425"/>
      </c>
      <c r="AR107" s="54">
        <f t="shared" si="4600"/>
      </c>
      <c r="AS107" s="55">
        <f t="shared" si="4426"/>
      </c>
      <c r="AT107" s="54">
        <f t="shared" si="4600"/>
      </c>
      <c r="AU107" s="55">
        <f t="shared" si="4427"/>
      </c>
      <c r="AV107" s="54">
        <f t="shared" si="4600"/>
      </c>
      <c r="AW107" s="55">
        <f t="shared" si="4428"/>
      </c>
      <c r="AX107" s="54">
        <f t="shared" si="4600"/>
      </c>
      <c r="AY107" s="55">
        <f t="shared" si="4429"/>
      </c>
      <c r="AZ107" s="54">
        <f t="shared" si="4600"/>
      </c>
      <c r="BA107" s="55">
        <f t="shared" si="4430"/>
      </c>
      <c r="BB107" s="54">
        <f t="shared" si="4600"/>
      </c>
      <c r="BC107" s="55">
        <f t="shared" si="4431"/>
      </c>
      <c r="BD107" s="54">
        <f t="shared" si="4600"/>
      </c>
      <c r="BE107" s="55">
        <f t="shared" si="4432"/>
      </c>
      <c r="BF107" s="54">
        <f t="shared" si="4600"/>
      </c>
      <c r="BG107" s="55">
        <f t="shared" si="4433"/>
      </c>
      <c r="BH107" s="54">
        <f t="shared" si="4600"/>
      </c>
      <c r="BI107" s="55">
        <f t="shared" si="4434"/>
      </c>
      <c r="BJ107" s="54">
        <f t="shared" si="4600"/>
      </c>
      <c r="BK107" s="55">
        <f t="shared" si="4435"/>
      </c>
      <c r="BL107" s="54">
        <f t="shared" si="4600"/>
      </c>
      <c r="BM107" s="55">
        <f t="shared" si="4436"/>
      </c>
      <c r="BN107" s="54">
        <f t="shared" si="4600"/>
      </c>
      <c r="BO107" s="55">
        <f t="shared" si="4437"/>
      </c>
      <c r="BP107" s="54">
        <f t="shared" si="4600"/>
      </c>
      <c r="BQ107" s="55">
        <f t="shared" si="4438"/>
      </c>
      <c r="BR107" s="54">
        <f t="shared" si="4593"/>
      </c>
      <c r="BS107" s="55">
        <f t="shared" si="4439"/>
      </c>
      <c r="BT107" s="54">
        <f t="shared" si="4593"/>
      </c>
      <c r="BU107" s="55">
        <f t="shared" si="4440"/>
      </c>
      <c r="BV107" s="54">
        <f t="shared" si="4593"/>
      </c>
      <c r="BW107" s="55">
        <f t="shared" si="4441"/>
      </c>
      <c r="BX107" s="54">
        <f t="shared" si="4593"/>
      </c>
      <c r="BY107" s="55">
        <f t="shared" si="4442"/>
      </c>
      <c r="BZ107" s="54">
        <f t="shared" si="4593"/>
      </c>
      <c r="CA107" s="55">
        <f t="shared" si="4443"/>
      </c>
      <c r="CB107" s="54">
        <f t="shared" si="4593"/>
      </c>
      <c r="CC107" s="55">
        <f t="shared" si="4444"/>
      </c>
      <c r="CD107" s="54">
        <f t="shared" si="4593"/>
      </c>
      <c r="CE107" s="55">
        <f t="shared" si="4445"/>
      </c>
      <c r="CF107" s="54">
        <f t="shared" si="4593"/>
      </c>
      <c r="CG107" s="55">
        <f t="shared" si="4446"/>
      </c>
      <c r="CH107" s="54">
        <f t="shared" si="4593"/>
      </c>
      <c r="CI107" s="55">
        <f t="shared" si="4447"/>
      </c>
      <c r="CJ107" s="54">
        <f t="shared" si="4593"/>
      </c>
      <c r="CK107" s="55">
        <f t="shared" si="4448"/>
      </c>
      <c r="CL107" s="54">
        <f t="shared" si="4593"/>
      </c>
      <c r="CM107" s="55">
        <f t="shared" si="4449"/>
      </c>
      <c r="CN107" s="54">
        <f t="shared" si="4593"/>
      </c>
      <c r="CO107" s="55">
        <f t="shared" si="4450"/>
      </c>
      <c r="CP107" s="54">
        <f t="shared" si="4593"/>
      </c>
      <c r="CQ107" s="55">
        <f t="shared" si="4451"/>
      </c>
      <c r="CR107" s="54">
        <f t="shared" si="4593"/>
      </c>
      <c r="CS107" s="55">
        <f t="shared" si="4452"/>
      </c>
      <c r="CT107" s="54">
        <f t="shared" si="4593"/>
      </c>
      <c r="CU107" s="55">
        <f t="shared" si="4453"/>
      </c>
      <c r="CV107" s="54">
        <f t="shared" si="4593"/>
      </c>
      <c r="CW107" s="55">
        <f t="shared" si="4454"/>
      </c>
      <c r="CX107" s="54">
        <f t="shared" si="4593"/>
      </c>
      <c r="CY107" s="55">
        <f t="shared" si="4455"/>
      </c>
      <c r="CZ107" s="54">
        <f t="shared" si="4593"/>
      </c>
      <c r="DA107" s="55">
        <f t="shared" si="4456"/>
      </c>
      <c r="DB107" s="54">
        <f t="shared" si="4593"/>
      </c>
      <c r="DC107" s="55">
        <f t="shared" si="4457"/>
      </c>
      <c r="DD107" s="54">
        <f t="shared" si="4593"/>
      </c>
      <c r="DE107" s="55">
        <f t="shared" si="4458"/>
      </c>
      <c r="DF107" s="54">
        <f t="shared" si="4593"/>
      </c>
      <c r="DG107" s="55">
        <f t="shared" si="4459"/>
      </c>
      <c r="DH107" s="54">
        <f t="shared" si="4593"/>
      </c>
      <c r="DI107" s="55">
        <f t="shared" si="4460"/>
      </c>
      <c r="DJ107" s="54">
        <f t="shared" si="4593"/>
      </c>
      <c r="DK107" s="55">
        <f t="shared" si="4461"/>
      </c>
      <c r="DL107" s="54">
        <f t="shared" si="4593"/>
      </c>
      <c r="DM107" s="55">
        <f t="shared" si="4462"/>
      </c>
      <c r="DN107" s="54">
        <f t="shared" si="4593"/>
      </c>
      <c r="DO107" s="55">
        <f t="shared" si="4463"/>
      </c>
      <c r="DP107" s="54">
        <f t="shared" si="4593"/>
      </c>
      <c r="DQ107" s="55">
        <f t="shared" si="4464"/>
      </c>
      <c r="DR107" s="54">
        <f t="shared" si="4593"/>
      </c>
      <c r="DS107" s="55">
        <f t="shared" si="4465"/>
      </c>
      <c r="DT107" s="54">
        <f t="shared" si="4593"/>
      </c>
      <c r="DU107" s="55">
        <f t="shared" si="4466"/>
      </c>
      <c r="DV107" s="54">
        <f t="shared" si="4593"/>
      </c>
      <c r="DW107" s="55">
        <f t="shared" si="4467"/>
      </c>
      <c r="DX107" s="54">
        <f t="shared" si="4593"/>
      </c>
      <c r="DY107" s="55">
        <f t="shared" si="4468"/>
      </c>
      <c r="DZ107" s="54">
        <f t="shared" si="4593"/>
      </c>
      <c r="EA107" s="55">
        <f t="shared" si="4469"/>
      </c>
      <c r="EB107" s="54">
        <f t="shared" si="4584"/>
      </c>
      <c r="EC107" s="55">
        <f t="shared" si="4471"/>
      </c>
      <c r="ED107" s="54">
        <f t="shared" si="4584"/>
      </c>
      <c r="EE107" s="55">
        <f t="shared" si="4472"/>
      </c>
      <c r="EF107" s="54">
        <f t="shared" si="4584"/>
      </c>
      <c r="EG107" s="55">
        <f t="shared" si="4473"/>
      </c>
      <c r="EH107" s="54">
        <f t="shared" si="4584"/>
      </c>
      <c r="EI107" s="55">
        <f t="shared" si="4474"/>
      </c>
      <c r="EJ107" s="54">
        <f t="shared" si="4584"/>
      </c>
      <c r="EK107" s="55">
        <f t="shared" si="4475"/>
      </c>
      <c r="EL107" s="54">
        <f t="shared" si="4584"/>
      </c>
      <c r="EM107" s="55">
        <f t="shared" si="4476"/>
      </c>
      <c r="EN107" s="54">
        <f t="shared" si="4584"/>
      </c>
      <c r="EO107" s="55">
        <f t="shared" si="4477"/>
      </c>
      <c r="EP107" s="54">
        <f t="shared" si="4584"/>
      </c>
      <c r="EQ107" s="55">
        <f t="shared" si="4478"/>
      </c>
      <c r="ER107" s="54">
        <f t="shared" si="4584"/>
      </c>
      <c r="ES107" s="55">
        <f t="shared" si="4479"/>
      </c>
      <c r="ET107" s="54">
        <f t="shared" si="4584"/>
      </c>
      <c r="EU107" s="55">
        <f t="shared" si="4480"/>
      </c>
      <c r="EV107" s="54">
        <f t="shared" si="4584"/>
      </c>
      <c r="EW107" s="55">
        <f t="shared" si="4481"/>
      </c>
      <c r="EX107" s="54">
        <f t="shared" si="4584"/>
      </c>
      <c r="EY107" s="55">
        <f t="shared" si="4482"/>
      </c>
      <c r="EZ107" s="54">
        <f t="shared" si="4584"/>
      </c>
      <c r="FA107" s="55">
        <f t="shared" si="4483"/>
      </c>
      <c r="FB107" s="54">
        <f t="shared" si="4584"/>
      </c>
      <c r="FC107" s="55">
        <f t="shared" si="4484"/>
      </c>
      <c r="FD107" s="54">
        <f t="shared" si="4584"/>
      </c>
      <c r="FE107" s="55">
        <f t="shared" si="4485"/>
      </c>
      <c r="FF107" s="54">
        <f t="shared" si="4584"/>
      </c>
      <c r="FG107" s="55">
        <f t="shared" si="4486"/>
      </c>
      <c r="FH107" s="54">
        <f t="shared" si="4584"/>
      </c>
      <c r="FI107" s="55">
        <f t="shared" si="4487"/>
      </c>
      <c r="FJ107" s="54">
        <f t="shared" si="4584"/>
      </c>
      <c r="FK107" s="55">
        <f t="shared" si="4488"/>
      </c>
      <c r="FL107" s="54">
        <f t="shared" si="4584"/>
      </c>
      <c r="FM107" s="55">
        <f t="shared" si="4489"/>
      </c>
      <c r="FN107" s="54">
        <f t="shared" si="4584"/>
      </c>
      <c r="FO107" s="55">
        <f t="shared" si="4490"/>
      </c>
      <c r="FP107" s="54">
        <f t="shared" si="4584"/>
      </c>
      <c r="FQ107" s="55">
        <f t="shared" si="4491"/>
      </c>
      <c r="FR107" s="54">
        <f t="shared" si="4584"/>
      </c>
      <c r="FS107" s="55">
        <f t="shared" si="4492"/>
      </c>
      <c r="FT107" s="54">
        <f t="shared" si="4584"/>
      </c>
      <c r="FU107" s="55">
        <f t="shared" si="4493"/>
      </c>
      <c r="FV107" s="54">
        <f t="shared" si="4584"/>
      </c>
      <c r="FW107" s="55">
        <f t="shared" si="4494"/>
      </c>
      <c r="FX107" s="54">
        <f t="shared" si="4584"/>
      </c>
      <c r="FY107" s="55">
        <f t="shared" si="4495"/>
      </c>
      <c r="FZ107" s="54">
        <f t="shared" si="4584"/>
      </c>
      <c r="GA107" s="55">
        <f t="shared" si="4496"/>
      </c>
      <c r="GB107" s="54">
        <f t="shared" si="4584"/>
      </c>
      <c r="GC107" s="55">
        <f t="shared" si="4497"/>
      </c>
      <c r="GD107" s="54">
        <f t="shared" si="4584"/>
      </c>
      <c r="GE107" s="55">
        <f t="shared" si="4498"/>
      </c>
      <c r="GF107" s="54">
        <f t="shared" si="4584"/>
      </c>
      <c r="GG107" s="55">
        <f t="shared" si="4499"/>
      </c>
      <c r="GH107" s="54">
        <f t="shared" si="4584"/>
      </c>
      <c r="GI107" s="55">
        <f t="shared" si="4500"/>
      </c>
      <c r="GJ107" s="54">
        <f t="shared" si="4584"/>
      </c>
      <c r="GK107" s="55">
        <f t="shared" si="4501"/>
      </c>
      <c r="GL107" s="54">
        <f t="shared" si="4584"/>
      </c>
      <c r="GM107" s="55">
        <f t="shared" si="4502"/>
      </c>
      <c r="GN107" s="54">
        <f t="shared" si="4578"/>
      </c>
      <c r="GO107" s="55">
        <f t="shared" si="4504"/>
      </c>
      <c r="GP107" s="54">
        <f t="shared" si="4578"/>
      </c>
      <c r="GQ107" s="55">
        <f t="shared" si="4505"/>
      </c>
      <c r="GR107" s="54">
        <f t="shared" si="4578"/>
      </c>
      <c r="GS107" s="55">
        <f t="shared" si="4506"/>
      </c>
      <c r="GT107" s="54">
        <f t="shared" si="4578"/>
      </c>
      <c r="GU107" s="55">
        <f t="shared" si="4507"/>
      </c>
      <c r="GV107" s="54">
        <f t="shared" si="4578"/>
      </c>
      <c r="GW107" s="55">
        <f t="shared" si="4508"/>
      </c>
      <c r="GX107" s="54">
        <f t="shared" si="4578"/>
      </c>
      <c r="GY107" s="55">
        <f t="shared" si="4509"/>
      </c>
      <c r="GZ107" s="54">
        <f t="shared" si="4578"/>
      </c>
      <c r="HA107" s="55">
        <f t="shared" si="4510"/>
      </c>
      <c r="HB107" s="54">
        <f t="shared" si="4578"/>
      </c>
      <c r="HC107" s="55">
        <f t="shared" si="4511"/>
      </c>
      <c r="HD107" s="54">
        <f t="shared" si="4578"/>
      </c>
      <c r="HE107" s="55">
        <f t="shared" si="4512"/>
      </c>
      <c r="HF107" s="54">
        <f t="shared" si="4578"/>
      </c>
      <c r="HG107" s="55">
        <f t="shared" si="4513"/>
      </c>
      <c r="HH107" s="54">
        <f t="shared" si="4578"/>
      </c>
      <c r="HI107" s="55">
        <f t="shared" si="4514"/>
      </c>
      <c r="HJ107" s="54">
        <f t="shared" si="4578"/>
      </c>
      <c r="HK107" s="55">
        <f t="shared" si="4515"/>
      </c>
      <c r="HL107" s="54">
        <f t="shared" si="4578"/>
      </c>
      <c r="HM107" s="55">
        <f t="shared" si="4516"/>
      </c>
      <c r="HN107" s="54">
        <f t="shared" si="4578"/>
      </c>
      <c r="HO107" s="55">
        <f t="shared" si="4517"/>
      </c>
      <c r="HP107" s="54">
        <f t="shared" si="4578"/>
      </c>
      <c r="HQ107" s="55">
        <f t="shared" si="4518"/>
      </c>
      <c r="HR107" s="54">
        <f t="shared" si="4578"/>
      </c>
      <c r="HS107" s="55">
        <f t="shared" si="4519"/>
      </c>
      <c r="HT107" s="54">
        <f t="shared" si="4578"/>
      </c>
      <c r="HU107" s="55">
        <f t="shared" si="4520"/>
      </c>
      <c r="HV107" s="54">
        <f t="shared" si="4578"/>
      </c>
      <c r="HW107" s="55">
        <f t="shared" si="4521"/>
      </c>
      <c r="HX107" s="54">
        <f t="shared" si="4578"/>
      </c>
      <c r="HY107" s="55">
        <f t="shared" si="4522"/>
      </c>
      <c r="HZ107" s="54">
        <f t="shared" si="4578"/>
      </c>
      <c r="IA107" s="55">
        <f t="shared" si="4523"/>
      </c>
      <c r="IB107" s="54">
        <f t="shared" si="4578"/>
      </c>
      <c r="IC107" s="55">
        <f t="shared" si="4524"/>
      </c>
      <c r="ID107" s="54">
        <f t="shared" si="4578"/>
      </c>
      <c r="IE107" s="55">
        <f t="shared" si="4525"/>
      </c>
      <c r="IF107" s="54">
        <f t="shared" si="4578"/>
      </c>
      <c r="IG107" s="55">
        <f t="shared" si="4526"/>
      </c>
      <c r="IH107" s="54">
        <f t="shared" si="4578"/>
      </c>
      <c r="II107" s="55">
        <f t="shared" si="4527"/>
      </c>
      <c r="IJ107" s="54">
        <f t="shared" si="4578"/>
      </c>
      <c r="IK107" s="55">
        <f t="shared" si="4528"/>
      </c>
      <c r="IL107" s="54">
        <f t="shared" si="4578"/>
      </c>
      <c r="IM107" s="55">
        <f t="shared" si="4529"/>
      </c>
      <c r="IN107" s="54">
        <f t="shared" si="4578"/>
      </c>
      <c r="IO107" s="55">
        <f t="shared" si="4530"/>
      </c>
      <c r="IP107" s="54">
        <f t="shared" si="4578"/>
      </c>
      <c r="IQ107" s="55">
        <f t="shared" si="4531"/>
      </c>
      <c r="IR107" s="54">
        <f t="shared" si="4578"/>
      </c>
      <c r="IS107" s="55">
        <f t="shared" si="4532"/>
      </c>
      <c r="IT107" s="54">
        <f t="shared" si="4578"/>
      </c>
      <c r="IU107" s="55">
        <f t="shared" si="4533"/>
      </c>
      <c r="IV107" s="54">
        <f t="shared" si="4578"/>
      </c>
      <c r="IW107" s="55">
        <f t="shared" si="4534"/>
      </c>
      <c r="IX107" s="54">
        <f t="shared" si="4585"/>
      </c>
      <c r="IY107" s="55">
        <f t="shared" si="4535"/>
      </c>
      <c r="IZ107" s="54">
        <f t="shared" si="4585"/>
      </c>
      <c r="JA107" s="55">
        <f t="shared" si="4537"/>
      </c>
      <c r="JB107" s="54">
        <f t="shared" si="4585"/>
      </c>
      <c r="JC107" s="55">
        <f t="shared" si="4538"/>
      </c>
      <c r="JD107" s="54">
        <f t="shared" si="4585"/>
      </c>
      <c r="JE107" s="55">
        <f t="shared" si="4539"/>
      </c>
      <c r="JF107" s="54">
        <f t="shared" si="4585"/>
      </c>
      <c r="JG107" s="55">
        <f t="shared" si="4540"/>
      </c>
      <c r="JH107" s="54">
        <f t="shared" si="4585"/>
      </c>
      <c r="JI107" s="55">
        <f t="shared" si="4541"/>
      </c>
      <c r="JJ107" s="54">
        <f t="shared" si="4585"/>
      </c>
      <c r="JK107" s="55">
        <f t="shared" si="4542"/>
      </c>
      <c r="JL107" s="54">
        <f t="shared" si="4585"/>
      </c>
      <c r="JM107" s="55">
        <f t="shared" si="267"/>
      </c>
      <c r="JN107" s="54">
        <f t="shared" si="4594"/>
      </c>
      <c r="JO107" s="55">
        <f t="shared" si="4595"/>
      </c>
      <c r="JP107" s="54">
        <f t="shared" si="4594"/>
      </c>
      <c r="JQ107" s="55">
        <f t="shared" si="4595"/>
      </c>
      <c r="JR107" s="54">
        <f t="shared" si="4594"/>
      </c>
      <c r="JS107" s="55">
        <f t="shared" si="4595"/>
      </c>
      <c r="JT107" s="54">
        <f t="shared" si="4594"/>
      </c>
      <c r="JU107" s="55">
        <f t="shared" si="4595"/>
      </c>
      <c r="JV107" s="54">
        <f t="shared" si="4594"/>
      </c>
      <c r="JW107" s="55">
        <f t="shared" si="4595"/>
      </c>
      <c r="JX107" s="54">
        <f t="shared" si="4594"/>
      </c>
      <c r="JY107" s="55">
        <f t="shared" si="4595"/>
      </c>
      <c r="JZ107" s="54">
        <f t="shared" si="4594"/>
      </c>
      <c r="KA107" s="55">
        <f t="shared" si="4595"/>
      </c>
      <c r="KB107" s="54">
        <f t="shared" si="4594"/>
      </c>
      <c r="KC107" s="55">
        <f t="shared" si="4595"/>
      </c>
      <c r="KD107" s="54">
        <f t="shared" si="4594"/>
      </c>
      <c r="KE107" s="55">
        <f t="shared" si="4595"/>
      </c>
      <c r="KF107" s="54">
        <f t="shared" si="4594"/>
      </c>
      <c r="KG107" s="55">
        <f t="shared" si="4595"/>
      </c>
      <c r="KH107" s="54">
        <f t="shared" si="4594"/>
      </c>
      <c r="KI107" s="55">
        <f t="shared" si="4595"/>
      </c>
      <c r="KJ107" s="54">
        <f t="shared" si="4594"/>
      </c>
      <c r="KK107" s="55">
        <f t="shared" si="4595"/>
      </c>
      <c r="KL107" s="54">
        <f t="shared" si="4594"/>
      </c>
      <c r="KM107" s="55">
        <f t="shared" si="4595"/>
      </c>
      <c r="KN107" s="54">
        <f t="shared" si="4594"/>
      </c>
      <c r="KO107" s="55">
        <f t="shared" si="4595"/>
      </c>
      <c r="KP107" s="54">
        <f t="shared" si="4594"/>
      </c>
      <c r="KQ107" s="55">
        <f t="shared" si="4595"/>
      </c>
      <c r="KR107" s="54">
        <f t="shared" si="4594"/>
      </c>
      <c r="KS107" s="55">
        <f t="shared" si="4595"/>
      </c>
      <c r="KT107" s="54">
        <f t="shared" si="4594"/>
      </c>
      <c r="KU107" s="55">
        <f t="shared" si="4595"/>
      </c>
      <c r="KV107" s="54">
        <f t="shared" si="4594"/>
      </c>
      <c r="KW107" s="55">
        <f t="shared" si="4595"/>
      </c>
      <c r="KX107" s="54">
        <f t="shared" si="4594"/>
      </c>
      <c r="KY107" s="55">
        <f t="shared" si="4595"/>
      </c>
      <c r="KZ107" s="54">
        <f t="shared" si="4594"/>
      </c>
      <c r="LA107" s="55">
        <f t="shared" si="4595"/>
      </c>
      <c r="LB107" s="54">
        <f t="shared" si="4594"/>
      </c>
      <c r="LC107" s="55">
        <f t="shared" si="4595"/>
      </c>
      <c r="LD107" s="54">
        <f t="shared" si="4594"/>
      </c>
      <c r="LE107" s="55">
        <f t="shared" si="4595"/>
      </c>
      <c r="LF107" s="54">
        <f t="shared" si="4594"/>
      </c>
      <c r="LG107" s="55">
        <f t="shared" si="4595"/>
      </c>
      <c r="LH107" s="54">
        <f t="shared" si="4594"/>
      </c>
      <c r="LI107" s="55">
        <f t="shared" si="4595"/>
      </c>
      <c r="LJ107" s="54">
        <f t="shared" si="4594"/>
      </c>
      <c r="LK107" s="55">
        <f t="shared" si="4595"/>
      </c>
      <c r="LL107" s="54">
        <f t="shared" si="4594"/>
      </c>
      <c r="LM107" s="55">
        <f t="shared" si="4595"/>
      </c>
      <c r="LN107" s="54">
        <f t="shared" si="4594"/>
      </c>
      <c r="LO107" s="55">
        <f t="shared" si="4595"/>
      </c>
      <c r="LP107" s="54">
        <f t="shared" si="4594"/>
      </c>
      <c r="LQ107" s="55">
        <f t="shared" si="4595"/>
      </c>
      <c r="LR107" s="54">
        <f t="shared" si="4594"/>
      </c>
      <c r="LS107" s="55">
        <f t="shared" si="4595"/>
      </c>
      <c r="LT107" s="54">
        <f t="shared" si="4594"/>
      </c>
      <c r="LU107" s="55">
        <f t="shared" si="4595"/>
      </c>
      <c r="LV107" s="54">
        <f t="shared" si="4594"/>
      </c>
      <c r="LW107" s="55">
        <f t="shared" si="4595"/>
      </c>
      <c r="LX107" s="54">
        <f t="shared" si="4594"/>
      </c>
      <c r="LY107" s="55">
        <f t="shared" si="4595"/>
      </c>
      <c r="LZ107" s="54">
        <f t="shared" si="4596"/>
      </c>
      <c r="MA107" s="55">
        <f t="shared" si="4586"/>
      </c>
      <c r="MB107" s="54">
        <f t="shared" si="4596"/>
      </c>
      <c r="MC107" s="55">
        <f t="shared" si="4586"/>
      </c>
      <c r="MD107" s="54">
        <f t="shared" si="4596"/>
      </c>
      <c r="ME107" s="55">
        <f t="shared" si="4586"/>
      </c>
      <c r="MF107" s="54">
        <f t="shared" si="4596"/>
      </c>
      <c r="MG107" s="55">
        <f t="shared" si="4586"/>
      </c>
      <c r="MH107" s="54">
        <f t="shared" si="4596"/>
      </c>
      <c r="MI107" s="55">
        <f t="shared" si="4586"/>
      </c>
      <c r="MJ107" s="54">
        <f t="shared" si="4596"/>
      </c>
      <c r="MK107" s="55">
        <f t="shared" si="4586"/>
      </c>
      <c r="ML107" s="54">
        <f t="shared" si="4596"/>
      </c>
      <c r="MM107" s="55">
        <f t="shared" si="4586"/>
      </c>
      <c r="MN107" s="54">
        <f t="shared" si="4596"/>
      </c>
      <c r="MO107" s="55">
        <f t="shared" si="4586"/>
      </c>
      <c r="MP107" s="54">
        <f t="shared" si="4596"/>
      </c>
      <c r="MQ107" s="55">
        <f t="shared" si="4586"/>
      </c>
      <c r="MR107" s="54">
        <f t="shared" si="4596"/>
      </c>
      <c r="MS107" s="55">
        <f t="shared" si="4586"/>
      </c>
      <c r="MT107" s="54">
        <f t="shared" si="4596"/>
      </c>
      <c r="MU107" s="55">
        <f t="shared" si="4586"/>
      </c>
      <c r="MV107" s="54">
        <f t="shared" si="4596"/>
      </c>
      <c r="MW107" s="55">
        <f t="shared" si="4586"/>
      </c>
      <c r="MX107" s="54">
        <f t="shared" si="4596"/>
      </c>
      <c r="MY107" s="55">
        <f t="shared" si="4586"/>
      </c>
      <c r="MZ107" s="54">
        <f t="shared" si="4596"/>
      </c>
      <c r="NA107" s="55">
        <f t="shared" si="4586"/>
      </c>
      <c r="NB107" s="54">
        <f t="shared" si="4596"/>
      </c>
      <c r="NC107" s="55">
        <f t="shared" si="4586"/>
      </c>
      <c r="ND107" s="54">
        <f t="shared" si="4596"/>
      </c>
      <c r="NE107" s="55">
        <f t="shared" si="4586"/>
      </c>
      <c r="NF107" s="54">
        <f t="shared" si="4596"/>
      </c>
      <c r="NG107" s="55">
        <f t="shared" si="4586"/>
      </c>
      <c r="NH107" s="54">
        <f t="shared" si="4596"/>
      </c>
      <c r="NI107" s="55">
        <f t="shared" si="4586"/>
      </c>
      <c r="NJ107" s="54">
        <f t="shared" si="4596"/>
      </c>
      <c r="NK107" s="55">
        <f t="shared" si="4586"/>
      </c>
      <c r="NL107" s="54">
        <f t="shared" si="4596"/>
      </c>
      <c r="NM107" s="55">
        <f t="shared" si="4586"/>
      </c>
      <c r="NN107" s="54">
        <f t="shared" si="4596"/>
      </c>
      <c r="NO107" s="55">
        <f t="shared" si="4586"/>
      </c>
      <c r="NP107" s="54">
        <f t="shared" si="4596"/>
      </c>
      <c r="NQ107" s="55">
        <f t="shared" si="4586"/>
      </c>
      <c r="NR107" s="54">
        <f t="shared" si="4596"/>
      </c>
      <c r="NS107" s="55">
        <f t="shared" si="4586"/>
      </c>
      <c r="NT107" s="54">
        <f t="shared" si="4596"/>
      </c>
      <c r="NU107" s="55">
        <f t="shared" si="4586"/>
      </c>
      <c r="NV107" s="54">
        <f t="shared" si="4596"/>
      </c>
      <c r="NW107" s="55">
        <f t="shared" si="4586"/>
      </c>
      <c r="NX107" s="54">
        <f t="shared" si="4596"/>
      </c>
      <c r="NY107" s="55">
        <f t="shared" si="4586"/>
      </c>
      <c r="NZ107" s="54">
        <f t="shared" si="4596"/>
      </c>
      <c r="OA107" s="55">
        <f t="shared" si="4586"/>
      </c>
      <c r="OB107" s="54">
        <f t="shared" si="4596"/>
      </c>
      <c r="OC107" s="55">
        <f t="shared" si="4586"/>
      </c>
      <c r="OD107" s="54">
        <f t="shared" si="4596"/>
      </c>
      <c r="OE107" s="55">
        <f t="shared" si="4586"/>
      </c>
      <c r="OF107" s="54">
        <f t="shared" si="4596"/>
      </c>
      <c r="OG107" s="55">
        <f t="shared" si="4586"/>
      </c>
      <c r="OH107" s="54">
        <f t="shared" si="4596"/>
      </c>
      <c r="OI107" s="55">
        <f t="shared" si="4586"/>
      </c>
      <c r="OJ107" s="54">
        <f t="shared" si="4596"/>
      </c>
      <c r="OK107" s="55">
        <f t="shared" si="4588"/>
      </c>
      <c r="OL107" s="54">
        <f t="shared" si="4587"/>
      </c>
      <c r="OM107" s="55">
        <f t="shared" si="4588"/>
      </c>
      <c r="ON107" s="54">
        <f t="shared" si="4587"/>
      </c>
      <c r="OO107" s="55">
        <f t="shared" si="4588"/>
      </c>
      <c r="OP107" s="54">
        <f t="shared" si="4587"/>
      </c>
      <c r="OQ107" s="55">
        <f t="shared" si="4588"/>
      </c>
      <c r="OR107" s="54">
        <f t="shared" si="4587"/>
      </c>
      <c r="OS107" s="55">
        <f t="shared" si="4588"/>
      </c>
      <c r="OT107" s="54">
        <f t="shared" si="4587"/>
      </c>
      <c r="OU107" s="55">
        <f t="shared" si="4588"/>
      </c>
      <c r="OV107" s="54">
        <f t="shared" si="4587"/>
      </c>
      <c r="OW107" s="55">
        <f t="shared" si="4588"/>
      </c>
      <c r="OX107" s="54">
        <f t="shared" si="4579"/>
      </c>
      <c r="OY107" s="55">
        <f t="shared" si="4588"/>
      </c>
      <c r="OZ107" s="54">
        <f t="shared" si="4579"/>
      </c>
      <c r="PA107" s="55">
        <f t="shared" si="4588"/>
      </c>
      <c r="PB107" s="54">
        <f t="shared" si="4579"/>
      </c>
      <c r="PC107" s="55">
        <f t="shared" si="4588"/>
      </c>
      <c r="PD107" s="54">
        <f t="shared" si="4579"/>
      </c>
      <c r="PE107" s="55">
        <f t="shared" si="4588"/>
      </c>
      <c r="PF107" s="54">
        <f t="shared" si="4579"/>
      </c>
      <c r="PG107" s="55">
        <f t="shared" si="4588"/>
      </c>
      <c r="PH107" s="54">
        <f t="shared" si="4579"/>
      </c>
      <c r="PI107" s="55">
        <f t="shared" si="4588"/>
      </c>
      <c r="PJ107" s="54">
        <f t="shared" si="4579"/>
      </c>
      <c r="PK107" s="55">
        <f t="shared" si="4588"/>
      </c>
      <c r="PL107" s="54">
        <f t="shared" si="4579"/>
      </c>
      <c r="PM107" s="55">
        <f t="shared" si="4588"/>
      </c>
      <c r="PN107" s="54">
        <f t="shared" si="4579"/>
      </c>
      <c r="PO107" s="55">
        <f t="shared" si="4588"/>
      </c>
      <c r="PP107" s="54">
        <f t="shared" si="4579"/>
      </c>
      <c r="PQ107" s="55">
        <f t="shared" si="4588"/>
      </c>
      <c r="PR107" s="54">
        <f t="shared" si="4579"/>
      </c>
      <c r="PS107" s="55">
        <f t="shared" si="4588"/>
      </c>
      <c r="PT107" s="54">
        <f t="shared" si="4579"/>
      </c>
      <c r="PU107" s="55">
        <f t="shared" si="4588"/>
      </c>
      <c r="PV107" s="54">
        <f t="shared" si="4579"/>
      </c>
      <c r="PW107" s="55">
        <f t="shared" si="4588"/>
      </c>
      <c r="PX107" s="54">
        <f t="shared" si="4579"/>
      </c>
      <c r="PY107" s="55">
        <f t="shared" si="4588"/>
      </c>
      <c r="PZ107" s="54">
        <f t="shared" si="4579"/>
      </c>
      <c r="QA107" s="55">
        <f t="shared" si="4588"/>
      </c>
      <c r="QB107" s="54">
        <f t="shared" si="4579"/>
      </c>
      <c r="QC107" s="55">
        <f t="shared" si="4588"/>
      </c>
      <c r="QD107" s="54">
        <f t="shared" si="4579"/>
      </c>
      <c r="QE107" s="55">
        <f t="shared" si="4588"/>
      </c>
      <c r="QF107" s="54">
        <f t="shared" si="4579"/>
      </c>
      <c r="QG107" s="55">
        <f t="shared" si="4588"/>
      </c>
      <c r="QH107" s="54">
        <f t="shared" si="4579"/>
      </c>
      <c r="QI107" s="55">
        <f t="shared" si="4588"/>
      </c>
      <c r="QJ107" s="54">
        <f t="shared" si="4579"/>
      </c>
      <c r="QK107" s="55">
        <f t="shared" si="4588"/>
      </c>
      <c r="QL107" s="54">
        <f t="shared" si="4579"/>
      </c>
      <c r="QM107" s="55">
        <f t="shared" si="4588"/>
      </c>
      <c r="QN107" s="54">
        <f t="shared" si="4579"/>
      </c>
      <c r="QO107" s="55">
        <f t="shared" si="4588"/>
      </c>
      <c r="QP107" s="54">
        <f t="shared" si="4579"/>
      </c>
      <c r="QQ107" s="55">
        <f t="shared" si="4588"/>
      </c>
      <c r="QR107" s="54">
        <f t="shared" si="4579"/>
      </c>
      <c r="QS107" s="55">
        <f t="shared" si="4588"/>
      </c>
      <c r="QT107" s="54">
        <f t="shared" si="4579"/>
      </c>
      <c r="QU107" s="55">
        <f t="shared" si="4588"/>
      </c>
      <c r="QV107" s="54">
        <f t="shared" si="4577"/>
      </c>
      <c r="QW107" s="55">
        <f t="shared" si="4580"/>
      </c>
      <c r="QX107" s="54">
        <f t="shared" si="4577"/>
      </c>
      <c r="QY107" s="55">
        <f t="shared" si="4580"/>
      </c>
      <c r="QZ107" s="54">
        <f t="shared" si="4577"/>
      </c>
      <c r="RA107" s="55">
        <f t="shared" si="4580"/>
      </c>
      <c r="RB107" s="54">
        <f t="shared" si="4577"/>
      </c>
      <c r="RC107" s="55">
        <f t="shared" si="4580"/>
      </c>
      <c r="RD107" s="54">
        <f t="shared" si="4577"/>
      </c>
      <c r="RE107" s="55">
        <f t="shared" si="4580"/>
      </c>
      <c r="RF107" s="54">
        <f t="shared" si="4577"/>
      </c>
      <c r="RG107" s="55">
        <f t="shared" si="4580"/>
      </c>
      <c r="RH107" s="54">
        <f t="shared" si="4577"/>
      </c>
      <c r="RI107" s="55">
        <f t="shared" si="4580"/>
      </c>
      <c r="RJ107" s="54">
        <f t="shared" si="4577"/>
      </c>
      <c r="RK107" s="55">
        <f t="shared" si="4580"/>
      </c>
      <c r="RL107" s="54">
        <f t="shared" si="4577"/>
      </c>
      <c r="RM107" s="55">
        <f t="shared" si="4580"/>
      </c>
      <c r="RN107" s="54">
        <f t="shared" si="4577"/>
      </c>
      <c r="RO107" s="55">
        <f t="shared" si="4580"/>
      </c>
      <c r="RP107" s="54">
        <f t="shared" si="4577"/>
      </c>
      <c r="RQ107" s="55">
        <f t="shared" si="4580"/>
      </c>
      <c r="RR107" s="54">
        <f t="shared" si="4577"/>
      </c>
      <c r="RS107" s="55">
        <f t="shared" si="4580"/>
      </c>
      <c r="RT107" s="54">
        <f t="shared" si="4577"/>
      </c>
      <c r="RU107" s="55">
        <f t="shared" si="4580"/>
      </c>
      <c r="RV107" s="54">
        <f t="shared" si="4577"/>
      </c>
      <c r="RW107" s="55">
        <f t="shared" si="4580"/>
      </c>
      <c r="RX107" s="54">
        <f t="shared" si="4577"/>
      </c>
      <c r="RY107" s="55">
        <f t="shared" si="4580"/>
      </c>
      <c r="RZ107" s="54">
        <f t="shared" si="4577"/>
      </c>
      <c r="SA107" s="55">
        <f t="shared" si="4580"/>
      </c>
      <c r="SB107" s="54">
        <f t="shared" si="4577"/>
      </c>
      <c r="SC107" s="55">
        <f t="shared" si="4580"/>
      </c>
      <c r="SD107" s="54">
        <f t="shared" si="4577"/>
      </c>
      <c r="SE107" s="55">
        <f t="shared" si="4580"/>
      </c>
      <c r="SF107" s="54">
        <f t="shared" si="4577"/>
      </c>
      <c r="SG107" s="55">
        <f t="shared" si="4580"/>
      </c>
      <c r="SH107" s="54">
        <f t="shared" si="4577"/>
      </c>
      <c r="SI107" s="55">
        <f t="shared" si="4580"/>
      </c>
      <c r="SJ107" s="54">
        <f t="shared" si="4577"/>
      </c>
      <c r="SK107" s="55">
        <f t="shared" si="4580"/>
      </c>
      <c r="SL107" s="54">
        <f t="shared" si="4577"/>
      </c>
      <c r="SM107" s="55">
        <f t="shared" si="4580"/>
      </c>
      <c r="SN107" s="54">
        <f t="shared" si="4577"/>
      </c>
      <c r="SO107" s="55">
        <f t="shared" si="4580"/>
      </c>
      <c r="SP107" s="54">
        <f t="shared" si="4577"/>
      </c>
      <c r="SQ107" s="55">
        <f t="shared" si="4580"/>
      </c>
      <c r="SR107" s="54">
        <f t="shared" si="4577"/>
      </c>
      <c r="SS107" s="55">
        <f t="shared" si="4580"/>
      </c>
      <c r="ST107" s="54">
        <f t="shared" si="4577"/>
      </c>
      <c r="SU107" s="55">
        <f t="shared" si="4580"/>
      </c>
      <c r="SV107" s="54">
        <f t="shared" si="4577"/>
      </c>
      <c r="SW107" s="55">
        <f t="shared" si="4580"/>
      </c>
      <c r="SX107" s="54">
        <f t="shared" si="4577"/>
      </c>
      <c r="SY107" s="55">
        <f t="shared" si="4580"/>
      </c>
      <c r="SZ107" s="54">
        <f t="shared" si="4577"/>
      </c>
      <c r="TA107" s="55">
        <f t="shared" si="4580"/>
      </c>
      <c r="TB107" s="54">
        <f t="shared" si="4577"/>
      </c>
      <c r="TC107" s="55">
        <f t="shared" si="4580"/>
      </c>
      <c r="TD107" s="54">
        <f t="shared" si="4577"/>
      </c>
      <c r="TE107" s="55">
        <f t="shared" si="4580"/>
      </c>
      <c r="TF107" s="54">
        <f t="shared" si="4566"/>
      </c>
      <c r="TG107" s="55">
        <f t="shared" si="4576"/>
      </c>
      <c r="TH107" s="54">
        <f t="shared" si="4566"/>
      </c>
      <c r="TI107" s="55">
        <f t="shared" si="4576"/>
      </c>
      <c r="TJ107" s="54">
        <f t="shared" si="4566"/>
      </c>
      <c r="TK107" s="55">
        <f t="shared" si="4576"/>
      </c>
      <c r="TL107" s="54">
        <f t="shared" si="4589"/>
      </c>
      <c r="TM107" s="55">
        <f t="shared" si="4576"/>
      </c>
      <c r="TN107" s="54">
        <f t="shared" si="4589"/>
      </c>
      <c r="TO107" s="55">
        <f t="shared" si="4576"/>
      </c>
      <c r="TP107" s="54">
        <f t="shared" si="4589"/>
      </c>
      <c r="TQ107" s="55">
        <f t="shared" si="4576"/>
      </c>
      <c r="TR107" s="54">
        <f t="shared" si="4589"/>
      </c>
      <c r="TS107" s="55">
        <f t="shared" si="4576"/>
      </c>
      <c r="TT107" s="54">
        <f t="shared" si="4589"/>
      </c>
      <c r="TU107" s="55">
        <f t="shared" si="4576"/>
      </c>
      <c r="TV107" s="54">
        <f t="shared" si="4589"/>
      </c>
      <c r="TW107" s="55">
        <f t="shared" si="4576"/>
      </c>
      <c r="TX107" s="54">
        <f t="shared" si="4589"/>
      </c>
      <c r="TY107" s="55">
        <f t="shared" si="4576"/>
      </c>
      <c r="TZ107" s="54">
        <f t="shared" si="4589"/>
      </c>
      <c r="UA107" s="55">
        <f t="shared" si="4576"/>
      </c>
      <c r="UB107" s="54">
        <f t="shared" si="4589"/>
      </c>
      <c r="UC107" s="55">
        <f t="shared" si="4576"/>
      </c>
      <c r="UD107" s="54">
        <f t="shared" si="4589"/>
      </c>
      <c r="UE107" s="55">
        <f t="shared" si="4576"/>
      </c>
      <c r="UF107" s="54">
        <f t="shared" si="4589"/>
      </c>
      <c r="UG107" s="55">
        <f t="shared" si="4576"/>
      </c>
      <c r="UH107" s="54">
        <f t="shared" si="4589"/>
      </c>
      <c r="UI107" s="55">
        <f t="shared" si="4576"/>
      </c>
      <c r="UJ107" s="54">
        <f t="shared" si="4589"/>
      </c>
      <c r="UK107" s="55">
        <f t="shared" si="4576"/>
      </c>
      <c r="UL107" s="54">
        <f t="shared" si="4589"/>
      </c>
      <c r="UM107" s="55">
        <f t="shared" si="4576"/>
      </c>
      <c r="UN107" s="54">
        <f t="shared" si="4589"/>
      </c>
      <c r="UO107" s="55">
        <f t="shared" si="4576"/>
      </c>
      <c r="UP107" s="54">
        <f t="shared" si="4589"/>
      </c>
      <c r="UQ107" s="55">
        <f t="shared" si="4576"/>
      </c>
      <c r="UR107" s="54">
        <f t="shared" si="4589"/>
      </c>
      <c r="US107" s="55">
        <f t="shared" si="4576"/>
      </c>
      <c r="UT107" s="54">
        <f t="shared" si="4589"/>
      </c>
      <c r="UU107" s="55">
        <f t="shared" si="4576"/>
      </c>
      <c r="UV107" s="54">
        <f t="shared" si="4589"/>
      </c>
      <c r="UW107" s="55">
        <f t="shared" si="4576"/>
      </c>
      <c r="UX107" s="54">
        <f t="shared" si="4589"/>
      </c>
      <c r="UY107" s="55">
        <f t="shared" si="4576"/>
      </c>
      <c r="UZ107" s="54">
        <f t="shared" si="4589"/>
      </c>
      <c r="VA107" s="55">
        <f t="shared" si="4576"/>
      </c>
      <c r="VB107" s="54">
        <f t="shared" si="4589"/>
      </c>
      <c r="VC107" s="55">
        <f t="shared" si="4576"/>
      </c>
      <c r="VD107" s="54">
        <f t="shared" si="4589"/>
      </c>
      <c r="VE107" s="55">
        <f t="shared" si="4576"/>
      </c>
      <c r="VF107" s="54">
        <f t="shared" si="4589"/>
      </c>
      <c r="VG107" s="55">
        <f t="shared" si="4576"/>
      </c>
      <c r="VH107" s="54">
        <f t="shared" si="4589"/>
      </c>
      <c r="VI107" s="55">
        <f t="shared" si="4576"/>
      </c>
      <c r="VJ107" s="54">
        <f t="shared" si="4589"/>
      </c>
      <c r="VK107" s="55">
        <f t="shared" si="4576"/>
      </c>
      <c r="VL107" s="54">
        <f t="shared" si="4589"/>
      </c>
      <c r="VM107" s="55">
        <f t="shared" si="4576"/>
      </c>
      <c r="VN107" s="54">
        <f t="shared" si="4589"/>
      </c>
      <c r="VO107" s="55">
        <f t="shared" si="4576"/>
      </c>
      <c r="VP107" s="54">
        <f t="shared" si="4589"/>
      </c>
      <c r="VQ107" s="55">
        <f t="shared" ref="VQ107:YA114" si="4601">IFERROR(
    IF(
        LEFT(VLOOKUP($B107,VP$4:VQ$71,2,FALSE),1)="0",
        "",
        IF(
            LEFT(VLOOKUP($B107,VP$4:VQ$71,2,FALSE),1)="講",
            "講習",
            IF(
                LEFT(VLOOKUP($B107,VP$4:VQ$71,2,FALSE),1)="追",
                "追加",
                "通常"
            )
        )
    ),
    ""
)</f>
      </c>
      <c r="VR107" s="54">
        <f t="shared" si="4589"/>
      </c>
      <c r="VS107" s="55">
        <f t="shared" si="4601"/>
      </c>
      <c r="VT107" s="54">
        <f t="shared" si="4589"/>
      </c>
      <c r="VU107" s="55">
        <f t="shared" si="4601"/>
      </c>
      <c r="VV107" s="54">
        <f t="shared" si="4589"/>
      </c>
      <c r="VW107" s="55">
        <f t="shared" si="4601"/>
      </c>
      <c r="VX107" s="54">
        <f t="shared" si="4581"/>
      </c>
      <c r="VY107" s="55">
        <f t="shared" si="4601"/>
      </c>
      <c r="VZ107" s="54">
        <f t="shared" si="4581"/>
      </c>
      <c r="WA107" s="55">
        <f t="shared" si="4601"/>
      </c>
      <c r="WB107" s="54">
        <f t="shared" si="4581"/>
      </c>
      <c r="WC107" s="55">
        <f t="shared" si="4601"/>
      </c>
      <c r="WD107" s="54">
        <f t="shared" si="4581"/>
      </c>
      <c r="WE107" s="55">
        <f t="shared" si="4601"/>
      </c>
      <c r="WF107" s="54">
        <f t="shared" si="4581"/>
      </c>
      <c r="WG107" s="55">
        <f t="shared" si="4601"/>
      </c>
      <c r="WH107" s="54">
        <f t="shared" si="4581"/>
      </c>
      <c r="WI107" s="55">
        <f t="shared" si="4601"/>
      </c>
      <c r="WJ107" s="54">
        <f t="shared" si="4581"/>
      </c>
      <c r="WK107" s="55">
        <f t="shared" si="4601"/>
      </c>
      <c r="WL107" s="54">
        <f t="shared" si="4581"/>
      </c>
      <c r="WM107" s="55">
        <f t="shared" si="4601"/>
      </c>
      <c r="WN107" s="54">
        <f t="shared" si="4581"/>
      </c>
      <c r="WO107" s="55">
        <f t="shared" si="4601"/>
      </c>
      <c r="WP107" s="54">
        <f t="shared" si="4581"/>
      </c>
      <c r="WQ107" s="55">
        <f t="shared" si="4601"/>
      </c>
      <c r="WR107" s="54">
        <f t="shared" si="4581"/>
      </c>
      <c r="WS107" s="55">
        <f t="shared" si="4601"/>
      </c>
      <c r="WT107" s="54">
        <f t="shared" si="4581"/>
      </c>
      <c r="WU107" s="55">
        <f t="shared" si="4601"/>
      </c>
      <c r="WV107" s="54">
        <f t="shared" si="4581"/>
      </c>
      <c r="WW107" s="55">
        <f t="shared" si="4601"/>
      </c>
      <c r="WX107" s="54">
        <f t="shared" si="4597"/>
      </c>
      <c r="WY107" s="55">
        <f t="shared" si="4601"/>
      </c>
      <c r="WZ107" s="54">
        <f t="shared" si="4597"/>
      </c>
      <c r="XA107" s="55">
        <f t="shared" si="4601"/>
      </c>
      <c r="XB107" s="54">
        <f t="shared" si="4597"/>
      </c>
      <c r="XC107" s="55">
        <f t="shared" si="4601"/>
      </c>
      <c r="XD107" s="54">
        <f t="shared" si="4597"/>
      </c>
      <c r="XE107" s="55">
        <f t="shared" si="4601"/>
      </c>
      <c r="XF107" s="54">
        <f t="shared" si="4597"/>
      </c>
      <c r="XG107" s="55">
        <f t="shared" si="4601"/>
      </c>
      <c r="XH107" s="54">
        <f t="shared" si="4597"/>
      </c>
      <c r="XI107" s="55">
        <f t="shared" si="4601"/>
      </c>
      <c r="XJ107" s="54">
        <f t="shared" si="4597"/>
      </c>
      <c r="XK107" s="55">
        <f t="shared" si="4601"/>
      </c>
      <c r="XL107" s="54">
        <f t="shared" si="4597"/>
      </c>
      <c r="XM107" s="55">
        <f t="shared" si="4601"/>
      </c>
      <c r="XN107" s="54">
        <f t="shared" si="4597"/>
      </c>
      <c r="XO107" s="55">
        <f t="shared" si="4601"/>
      </c>
      <c r="XP107" s="54">
        <f t="shared" si="4597"/>
      </c>
      <c r="XQ107" s="55">
        <f t="shared" si="4601"/>
      </c>
      <c r="XR107" s="54">
        <f t="shared" si="4597"/>
      </c>
      <c r="XS107" s="55">
        <f t="shared" si="4601"/>
      </c>
      <c r="XT107" s="54">
        <f t="shared" si="4597"/>
      </c>
      <c r="XU107" s="55">
        <f t="shared" si="4601"/>
      </c>
      <c r="XV107" s="54">
        <f t="shared" si="4597"/>
      </c>
      <c r="XW107" s="55">
        <f t="shared" si="4601"/>
      </c>
      <c r="XX107" s="54">
        <f t="shared" si="4597"/>
      </c>
      <c r="XY107" s="55">
        <f t="shared" si="4601"/>
      </c>
      <c r="XZ107" s="54">
        <f t="shared" si="4597"/>
      </c>
      <c r="YA107" s="55">
        <f t="shared" si="4601"/>
      </c>
      <c r="YB107" s="54">
        <f t="shared" si="4597"/>
      </c>
      <c r="YC107" s="55">
        <f t="shared" si="4573"/>
      </c>
      <c r="YD107" s="54">
        <f t="shared" si="4597"/>
      </c>
      <c r="YE107" s="55">
        <f t="shared" si="4573"/>
      </c>
      <c r="YF107" s="54">
        <f t="shared" si="4597"/>
      </c>
      <c r="YG107" s="55">
        <f t="shared" si="4573"/>
      </c>
      <c r="YH107" s="54">
        <f t="shared" si="4597"/>
      </c>
      <c r="YI107" s="55">
        <f t="shared" si="4573"/>
      </c>
      <c r="YJ107" s="54">
        <f t="shared" si="4597"/>
      </c>
      <c r="YK107" s="55">
        <f t="shared" si="4573"/>
      </c>
      <c r="YL107" s="54">
        <f t="shared" si="4597"/>
      </c>
      <c r="YM107" s="55">
        <f t="shared" si="4573"/>
      </c>
      <c r="YN107" s="54">
        <f t="shared" si="4597"/>
      </c>
      <c r="YO107" s="55">
        <f t="shared" si="4573"/>
      </c>
      <c r="YP107" s="54">
        <f t="shared" si="4597"/>
      </c>
      <c r="YQ107" s="55">
        <f t="shared" si="4573"/>
      </c>
      <c r="YR107" s="54">
        <f t="shared" si="4597"/>
      </c>
      <c r="YS107" s="55">
        <f t="shared" si="4573"/>
      </c>
      <c r="YT107" s="54">
        <f t="shared" si="4597"/>
      </c>
      <c r="YU107" s="55">
        <f t="shared" si="4573"/>
      </c>
      <c r="YV107" s="54">
        <f t="shared" si="4597"/>
      </c>
      <c r="YW107" s="55">
        <f t="shared" si="4573"/>
      </c>
      <c r="YX107" s="54">
        <f t="shared" si="4597"/>
      </c>
      <c r="YY107" s="55">
        <f t="shared" si="4573"/>
      </c>
      <c r="YZ107" s="54">
        <f t="shared" si="4597"/>
      </c>
      <c r="ZA107" s="55">
        <f t="shared" si="4573"/>
      </c>
      <c r="ZB107" s="54">
        <f t="shared" si="4597"/>
      </c>
      <c r="ZC107" s="55">
        <f t="shared" si="4573"/>
      </c>
      <c r="ZD107" s="54">
        <f t="shared" si="4597"/>
      </c>
      <c r="ZE107" s="55">
        <f t="shared" si="4573"/>
      </c>
      <c r="ZF107" s="54">
        <f t="shared" si="4597"/>
      </c>
      <c r="ZG107" s="55">
        <f t="shared" si="4573"/>
      </c>
      <c r="ZH107" s="54">
        <f t="shared" si="4597"/>
      </c>
      <c r="ZI107" s="55">
        <f t="shared" si="4598"/>
      </c>
      <c r="ZJ107" s="54">
        <f t="shared" si="4590"/>
      </c>
      <c r="ZK107" s="55">
        <f t="shared" si="4598"/>
      </c>
      <c r="ZL107" s="54">
        <f t="shared" si="4590"/>
      </c>
      <c r="ZM107" s="55">
        <f t="shared" si="4598"/>
      </c>
      <c r="ZN107" s="54">
        <f t="shared" si="4590"/>
      </c>
      <c r="ZO107" s="55">
        <f t="shared" si="4598"/>
      </c>
      <c r="ZP107" s="54">
        <f t="shared" si="4590"/>
      </c>
      <c r="ZQ107" s="55">
        <f t="shared" si="4598"/>
      </c>
      <c r="ZR107" s="54">
        <f t="shared" si="4590"/>
      </c>
      <c r="ZS107" s="55">
        <f t="shared" si="4598"/>
      </c>
      <c r="ZT107" s="54">
        <f t="shared" si="4590"/>
      </c>
      <c r="ZU107" s="55">
        <f t="shared" si="4598"/>
      </c>
      <c r="ZV107" s="54">
        <f t="shared" si="4590"/>
      </c>
      <c r="ZW107" s="55">
        <f t="shared" si="4598"/>
      </c>
      <c r="ZX107" s="54">
        <f t="shared" si="4590"/>
      </c>
      <c r="ZY107" s="55">
        <f t="shared" si="4598"/>
      </c>
      <c r="ZZ107" s="54">
        <f t="shared" si="4590"/>
      </c>
      <c r="AAA107" s="55">
        <f t="shared" si="4598"/>
      </c>
      <c r="AAB107" s="54">
        <f t="shared" si="4590"/>
      </c>
      <c r="AAC107" s="55">
        <f t="shared" si="4598"/>
      </c>
      <c r="AAD107" s="54">
        <f t="shared" si="4590"/>
      </c>
      <c r="AAE107" s="55">
        <f t="shared" si="4598"/>
      </c>
      <c r="AAF107" s="54">
        <f t="shared" si="4590"/>
      </c>
      <c r="AAG107" s="55">
        <f t="shared" si="4598"/>
      </c>
      <c r="AAH107" s="54">
        <f t="shared" si="4582"/>
      </c>
      <c r="AAI107" s="55">
        <f t="shared" si="4598"/>
      </c>
      <c r="AAJ107" s="54">
        <f t="shared" si="4582"/>
      </c>
      <c r="AAK107" s="55">
        <f t="shared" si="4598"/>
      </c>
      <c r="AAL107" s="54">
        <f t="shared" si="4582"/>
      </c>
      <c r="AAM107" s="55">
        <f t="shared" si="4598"/>
      </c>
      <c r="AAN107" s="54">
        <f t="shared" si="4582"/>
      </c>
      <c r="AAO107" s="55">
        <f t="shared" si="4598"/>
      </c>
      <c r="AAP107" s="54">
        <f t="shared" si="4582"/>
      </c>
      <c r="AAQ107" s="55">
        <f t="shared" si="4598"/>
      </c>
      <c r="AAR107" s="54">
        <f t="shared" si="4582"/>
      </c>
      <c r="AAS107" s="55">
        <f t="shared" si="4598"/>
      </c>
      <c r="AAT107" s="54">
        <f t="shared" si="4582"/>
      </c>
      <c r="AAU107" s="55">
        <f t="shared" si="4598"/>
      </c>
      <c r="AAV107" s="54">
        <f t="shared" si="4582"/>
      </c>
      <c r="AAW107" s="55">
        <f t="shared" si="4598"/>
      </c>
      <c r="AAX107" s="54">
        <f t="shared" si="4582"/>
      </c>
      <c r="AAY107" s="55">
        <f t="shared" si="4598"/>
      </c>
      <c r="AAZ107" s="54">
        <f t="shared" si="4582"/>
      </c>
      <c r="ABA107" s="55">
        <f t="shared" si="4598"/>
      </c>
      <c r="ABB107" s="54">
        <f t="shared" si="4582"/>
      </c>
      <c r="ABC107" s="55">
        <f t="shared" si="4598"/>
      </c>
      <c r="ABD107" s="54">
        <f t="shared" si="4582"/>
      </c>
      <c r="ABE107" s="55">
        <f t="shared" si="4598"/>
      </c>
      <c r="ABF107" s="54">
        <f t="shared" si="4582"/>
      </c>
      <c r="ABG107" s="55">
        <f t="shared" si="4598"/>
      </c>
      <c r="ABH107" s="54">
        <f t="shared" si="4582"/>
      </c>
      <c r="ABI107" s="55">
        <f t="shared" si="4598"/>
      </c>
      <c r="ABJ107" s="54">
        <f t="shared" si="4582"/>
      </c>
      <c r="ABK107" s="55">
        <f t="shared" si="4598"/>
      </c>
      <c r="ABL107" s="54">
        <f t="shared" si="4582"/>
      </c>
      <c r="ABM107" s="55">
        <f t="shared" si="4598"/>
      </c>
      <c r="ABN107" s="54">
        <f t="shared" si="4582"/>
      </c>
      <c r="ABO107" s="55">
        <f t="shared" si="4598"/>
      </c>
      <c r="ABP107" s="54">
        <f t="shared" si="4582"/>
      </c>
      <c r="ABQ107" s="55">
        <f t="shared" si="4598"/>
      </c>
      <c r="ABR107" s="54">
        <f t="shared" si="4582"/>
      </c>
      <c r="ABS107" s="55">
        <f t="shared" si="4598"/>
      </c>
      <c r="ABT107" s="54">
        <f t="shared" si="4582"/>
      </c>
      <c r="ABU107" s="55">
        <f t="shared" si="4591"/>
      </c>
      <c r="ABV107" s="54">
        <f t="shared" si="4599"/>
      </c>
      <c r="ABW107" s="55">
        <f t="shared" si="4591"/>
      </c>
      <c r="ABX107" s="54">
        <f t="shared" si="4599"/>
      </c>
      <c r="ABY107" s="55">
        <f t="shared" si="4591"/>
      </c>
      <c r="ABZ107" s="54">
        <f t="shared" si="4599"/>
      </c>
      <c r="ACA107" s="55">
        <f t="shared" si="4591"/>
      </c>
      <c r="ACB107" s="54">
        <f t="shared" si="4599"/>
      </c>
      <c r="ACC107" s="55">
        <f t="shared" si="4591"/>
      </c>
      <c r="ACD107" s="54">
        <f t="shared" si="4599"/>
      </c>
      <c r="ACE107" s="55">
        <f t="shared" si="4591"/>
      </c>
      <c r="ACF107" s="54">
        <f t="shared" si="4599"/>
      </c>
      <c r="ACG107" s="55">
        <f t="shared" si="4583"/>
      </c>
      <c r="ACH107" s="54">
        <f t="shared" si="4599"/>
      </c>
      <c r="ACI107" s="55">
        <f t="shared" si="4583"/>
      </c>
      <c r="ACJ107" s="54">
        <f t="shared" si="4599"/>
      </c>
      <c r="ACK107" s="55">
        <f t="shared" si="4583"/>
      </c>
      <c r="ACL107" s="54">
        <f t="shared" si="4599"/>
      </c>
      <c r="ACM107" s="55">
        <f t="shared" si="4583"/>
      </c>
      <c r="ACN107" s="54">
        <f t="shared" si="4599"/>
      </c>
      <c r="ACO107" s="55">
        <f t="shared" si="4583"/>
      </c>
      <c r="ACP107" s="54">
        <f t="shared" si="4599"/>
      </c>
      <c r="ACQ107" s="55">
        <f t="shared" si="4583"/>
      </c>
      <c r="ACR107" s="54">
        <f t="shared" si="4599"/>
      </c>
      <c r="ACS107" s="55">
        <f t="shared" si="4583"/>
      </c>
      <c r="ACT107" s="54">
        <f t="shared" si="4599"/>
      </c>
      <c r="ACU107" s="55">
        <f t="shared" si="4583"/>
      </c>
      <c r="ACV107" s="54">
        <f t="shared" si="4599"/>
      </c>
      <c r="ACW107" s="55">
        <f t="shared" si="4583"/>
      </c>
      <c r="ACX107" s="54">
        <f t="shared" si="4599"/>
      </c>
      <c r="ACY107" s="55">
        <f t="shared" si="4583"/>
      </c>
      <c r="ACZ107" s="54">
        <f t="shared" si="4599"/>
      </c>
      <c r="ADA107" s="55">
        <f t="shared" si="4583"/>
      </c>
      <c r="ADB107" s="54">
        <f t="shared" si="4599"/>
      </c>
      <c r="ADC107" s="55">
        <f t="shared" si="4583"/>
      </c>
      <c r="ADD107" s="54">
        <f t="shared" si="4599"/>
      </c>
      <c r="ADE107" s="55">
        <f t="shared" si="4583"/>
      </c>
      <c r="ADF107" s="54">
        <f t="shared" si="4599"/>
      </c>
      <c r="ADG107" s="55">
        <f t="shared" si="4583"/>
      </c>
    </row>
    <row r="108" spans="1:787" ht="20.25" hidden="1" customHeight="1">
      <c r="A108" s="112">
        <v>36</v>
      </c>
      <c r="B108" s="115">
        <f>学年と名前を結合するシート!D37</f>
      </c>
      <c r="C108" s="113"/>
      <c r="D108" s="54">
        <f t="shared" si="533"/>
      </c>
      <c r="E108" s="55">
        <f t="shared" si="534"/>
      </c>
      <c r="F108" s="54">
        <f t="shared" si="4600"/>
      </c>
      <c r="G108" s="55">
        <f t="shared" si="4407"/>
      </c>
      <c r="H108" s="54">
        <f t="shared" si="4600"/>
      </c>
      <c r="I108" s="55">
        <f t="shared" si="4408"/>
      </c>
      <c r="J108" s="54">
        <f t="shared" si="4600"/>
      </c>
      <c r="K108" s="55">
        <f t="shared" si="4409"/>
      </c>
      <c r="L108" s="54">
        <f t="shared" si="4600"/>
      </c>
      <c r="M108" s="55">
        <f t="shared" si="4410"/>
      </c>
      <c r="N108" s="54">
        <f t="shared" si="4600"/>
      </c>
      <c r="O108" s="55">
        <f t="shared" si="4411"/>
      </c>
      <c r="P108" s="54">
        <f t="shared" si="4600"/>
      </c>
      <c r="Q108" s="55">
        <f t="shared" si="4412"/>
      </c>
      <c r="R108" s="54">
        <f t="shared" si="4600"/>
      </c>
      <c r="S108" s="55">
        <f t="shared" si="4413"/>
      </c>
      <c r="T108" s="54">
        <f t="shared" si="4600"/>
      </c>
      <c r="U108" s="55">
        <f t="shared" si="4414"/>
      </c>
      <c r="V108" s="54">
        <f t="shared" si="4600"/>
      </c>
      <c r="W108" s="55">
        <f t="shared" si="4415"/>
      </c>
      <c r="X108" s="54">
        <f t="shared" si="4600"/>
      </c>
      <c r="Y108" s="55">
        <f t="shared" si="4416"/>
      </c>
      <c r="Z108" s="54">
        <f t="shared" si="4600"/>
      </c>
      <c r="AA108" s="55">
        <f t="shared" si="4417"/>
      </c>
      <c r="AB108" s="54">
        <f t="shared" si="4600"/>
      </c>
      <c r="AC108" s="55">
        <f t="shared" si="4418"/>
      </c>
      <c r="AD108" s="54">
        <f t="shared" si="4600"/>
      </c>
      <c r="AE108" s="55">
        <f t="shared" si="4419"/>
      </c>
      <c r="AF108" s="54">
        <f t="shared" si="4600"/>
      </c>
      <c r="AG108" s="55">
        <f t="shared" si="4420"/>
      </c>
      <c r="AH108" s="54">
        <f t="shared" si="4600"/>
      </c>
      <c r="AI108" s="55">
        <f t="shared" si="4421"/>
      </c>
      <c r="AJ108" s="54">
        <f t="shared" si="4600"/>
      </c>
      <c r="AK108" s="55">
        <f t="shared" si="4422"/>
      </c>
      <c r="AL108" s="54">
        <f t="shared" si="4600"/>
      </c>
      <c r="AM108" s="55">
        <f t="shared" si="4423"/>
      </c>
      <c r="AN108" s="54">
        <f t="shared" si="4600"/>
      </c>
      <c r="AO108" s="55">
        <f t="shared" si="4424"/>
      </c>
      <c r="AP108" s="54">
        <f t="shared" si="4600"/>
      </c>
      <c r="AQ108" s="55">
        <f t="shared" si="4425"/>
      </c>
      <c r="AR108" s="54">
        <f t="shared" si="4600"/>
      </c>
      <c r="AS108" s="55">
        <f t="shared" si="4426"/>
      </c>
      <c r="AT108" s="54">
        <f t="shared" si="4600"/>
      </c>
      <c r="AU108" s="55">
        <f t="shared" si="4427"/>
      </c>
      <c r="AV108" s="54">
        <f t="shared" si="4600"/>
      </c>
      <c r="AW108" s="55">
        <f t="shared" si="4428"/>
      </c>
      <c r="AX108" s="54">
        <f t="shared" si="4600"/>
      </c>
      <c r="AY108" s="55">
        <f t="shared" si="4429"/>
      </c>
      <c r="AZ108" s="54">
        <f t="shared" si="4600"/>
      </c>
      <c r="BA108" s="55">
        <f t="shared" si="4430"/>
      </c>
      <c r="BB108" s="54">
        <f t="shared" si="4600"/>
      </c>
      <c r="BC108" s="55">
        <f t="shared" si="4431"/>
      </c>
      <c r="BD108" s="54">
        <f t="shared" si="4600"/>
      </c>
      <c r="BE108" s="55">
        <f t="shared" si="4432"/>
      </c>
      <c r="BF108" s="54">
        <f t="shared" si="4600"/>
      </c>
      <c r="BG108" s="55">
        <f t="shared" si="4433"/>
      </c>
      <c r="BH108" s="54">
        <f t="shared" si="4600"/>
      </c>
      <c r="BI108" s="55">
        <f t="shared" si="4434"/>
      </c>
      <c r="BJ108" s="54">
        <f t="shared" si="4600"/>
      </c>
      <c r="BK108" s="55">
        <f t="shared" si="4435"/>
      </c>
      <c r="BL108" s="54">
        <f t="shared" si="4600"/>
      </c>
      <c r="BM108" s="55">
        <f t="shared" si="4436"/>
      </c>
      <c r="BN108" s="54">
        <f t="shared" si="4600"/>
      </c>
      <c r="BO108" s="55">
        <f t="shared" si="4437"/>
      </c>
      <c r="BP108" s="54">
        <f t="shared" si="4600"/>
      </c>
      <c r="BQ108" s="55">
        <f t="shared" si="4438"/>
      </c>
      <c r="BR108" s="54">
        <f t="shared" si="4593"/>
      </c>
      <c r="BS108" s="55">
        <f t="shared" si="4439"/>
      </c>
      <c r="BT108" s="54">
        <f t="shared" si="4593"/>
      </c>
      <c r="BU108" s="55">
        <f t="shared" si="4440"/>
      </c>
      <c r="BV108" s="54">
        <f t="shared" si="4593"/>
      </c>
      <c r="BW108" s="55">
        <f t="shared" si="4441"/>
      </c>
      <c r="BX108" s="54">
        <f t="shared" si="4593"/>
      </c>
      <c r="BY108" s="55">
        <f t="shared" si="4442"/>
      </c>
      <c r="BZ108" s="54">
        <f t="shared" si="4593"/>
      </c>
      <c r="CA108" s="55">
        <f t="shared" si="4443"/>
      </c>
      <c r="CB108" s="54">
        <f t="shared" si="4593"/>
      </c>
      <c r="CC108" s="55">
        <f t="shared" si="4444"/>
      </c>
      <c r="CD108" s="54">
        <f t="shared" si="4593"/>
      </c>
      <c r="CE108" s="55">
        <f t="shared" si="4445"/>
      </c>
      <c r="CF108" s="54">
        <f t="shared" si="4593"/>
      </c>
      <c r="CG108" s="55">
        <f t="shared" si="4446"/>
      </c>
      <c r="CH108" s="54">
        <f t="shared" si="4593"/>
      </c>
      <c r="CI108" s="55">
        <f t="shared" si="4447"/>
      </c>
      <c r="CJ108" s="54">
        <f t="shared" si="4593"/>
      </c>
      <c r="CK108" s="55">
        <f t="shared" si="4448"/>
      </c>
      <c r="CL108" s="54">
        <f t="shared" si="4593"/>
      </c>
      <c r="CM108" s="55">
        <f t="shared" si="4449"/>
      </c>
      <c r="CN108" s="54">
        <f t="shared" si="4593"/>
      </c>
      <c r="CO108" s="55">
        <f t="shared" si="4450"/>
      </c>
      <c r="CP108" s="54">
        <f t="shared" si="4593"/>
      </c>
      <c r="CQ108" s="55">
        <f t="shared" si="4451"/>
      </c>
      <c r="CR108" s="54">
        <f t="shared" si="4593"/>
      </c>
      <c r="CS108" s="55">
        <f t="shared" si="4452"/>
      </c>
      <c r="CT108" s="54">
        <f t="shared" si="4593"/>
      </c>
      <c r="CU108" s="55">
        <f t="shared" si="4453"/>
      </c>
      <c r="CV108" s="54">
        <f t="shared" si="4593"/>
      </c>
      <c r="CW108" s="55">
        <f t="shared" si="4454"/>
      </c>
      <c r="CX108" s="54">
        <f t="shared" si="4593"/>
      </c>
      <c r="CY108" s="55">
        <f t="shared" si="4455"/>
      </c>
      <c r="CZ108" s="54">
        <f t="shared" si="4593"/>
      </c>
      <c r="DA108" s="55">
        <f t="shared" si="4456"/>
      </c>
      <c r="DB108" s="54">
        <f t="shared" si="4593"/>
      </c>
      <c r="DC108" s="55">
        <f t="shared" si="4457"/>
      </c>
      <c r="DD108" s="54">
        <f t="shared" si="4593"/>
      </c>
      <c r="DE108" s="55">
        <f t="shared" si="4458"/>
      </c>
      <c r="DF108" s="54">
        <f t="shared" si="4593"/>
      </c>
      <c r="DG108" s="55">
        <f t="shared" si="4459"/>
      </c>
      <c r="DH108" s="54">
        <f t="shared" si="4593"/>
      </c>
      <c r="DI108" s="55">
        <f t="shared" si="4460"/>
      </c>
      <c r="DJ108" s="54">
        <f t="shared" si="4593"/>
      </c>
      <c r="DK108" s="55">
        <f t="shared" si="4461"/>
      </c>
      <c r="DL108" s="54">
        <f t="shared" si="4593"/>
      </c>
      <c r="DM108" s="55">
        <f t="shared" si="4462"/>
      </c>
      <c r="DN108" s="54">
        <f t="shared" si="4593"/>
      </c>
      <c r="DO108" s="55">
        <f t="shared" si="4463"/>
      </c>
      <c r="DP108" s="54">
        <f t="shared" si="4593"/>
      </c>
      <c r="DQ108" s="55">
        <f t="shared" si="4464"/>
      </c>
      <c r="DR108" s="54">
        <f t="shared" si="4593"/>
      </c>
      <c r="DS108" s="55">
        <f t="shared" si="4465"/>
      </c>
      <c r="DT108" s="54">
        <f t="shared" si="4593"/>
      </c>
      <c r="DU108" s="55">
        <f t="shared" si="4466"/>
      </c>
      <c r="DV108" s="54">
        <f t="shared" si="4593"/>
      </c>
      <c r="DW108" s="55">
        <f t="shared" si="4467"/>
      </c>
      <c r="DX108" s="54">
        <f t="shared" si="4593"/>
      </c>
      <c r="DY108" s="55">
        <f t="shared" si="4468"/>
      </c>
      <c r="DZ108" s="54">
        <f t="shared" si="4593"/>
      </c>
      <c r="EA108" s="55">
        <f t="shared" si="4469"/>
      </c>
      <c r="EB108" s="54">
        <f t="shared" si="4584"/>
      </c>
      <c r="EC108" s="55">
        <f t="shared" si="4471"/>
      </c>
      <c r="ED108" s="54">
        <f t="shared" si="4584"/>
      </c>
      <c r="EE108" s="55">
        <f t="shared" si="4472"/>
      </c>
      <c r="EF108" s="54">
        <f t="shared" si="4584"/>
      </c>
      <c r="EG108" s="55">
        <f t="shared" si="4473"/>
      </c>
      <c r="EH108" s="54">
        <f t="shared" si="4584"/>
      </c>
      <c r="EI108" s="55">
        <f t="shared" si="4474"/>
      </c>
      <c r="EJ108" s="54">
        <f t="shared" si="4584"/>
      </c>
      <c r="EK108" s="55">
        <f t="shared" si="4475"/>
      </c>
      <c r="EL108" s="54">
        <f t="shared" si="4584"/>
      </c>
      <c r="EM108" s="55">
        <f t="shared" si="4476"/>
      </c>
      <c r="EN108" s="54">
        <f t="shared" si="4584"/>
      </c>
      <c r="EO108" s="55">
        <f t="shared" si="4477"/>
      </c>
      <c r="EP108" s="54">
        <f t="shared" si="4584"/>
      </c>
      <c r="EQ108" s="55">
        <f t="shared" si="4478"/>
      </c>
      <c r="ER108" s="54">
        <f t="shared" si="4584"/>
      </c>
      <c r="ES108" s="55">
        <f t="shared" si="4479"/>
      </c>
      <c r="ET108" s="54">
        <f t="shared" si="4584"/>
      </c>
      <c r="EU108" s="55">
        <f t="shared" si="4480"/>
      </c>
      <c r="EV108" s="54">
        <f t="shared" si="4584"/>
      </c>
      <c r="EW108" s="55">
        <f t="shared" si="4481"/>
      </c>
      <c r="EX108" s="54">
        <f t="shared" si="4584"/>
      </c>
      <c r="EY108" s="55">
        <f t="shared" si="4482"/>
      </c>
      <c r="EZ108" s="54">
        <f t="shared" si="4584"/>
      </c>
      <c r="FA108" s="55">
        <f t="shared" si="4483"/>
      </c>
      <c r="FB108" s="54">
        <f t="shared" si="4584"/>
      </c>
      <c r="FC108" s="55">
        <f t="shared" si="4484"/>
      </c>
      <c r="FD108" s="54">
        <f t="shared" si="4584"/>
      </c>
      <c r="FE108" s="55">
        <f t="shared" si="4485"/>
      </c>
      <c r="FF108" s="54">
        <f t="shared" si="4584"/>
      </c>
      <c r="FG108" s="55">
        <f t="shared" si="4486"/>
      </c>
      <c r="FH108" s="54">
        <f t="shared" si="4584"/>
      </c>
      <c r="FI108" s="55">
        <f t="shared" si="4487"/>
      </c>
      <c r="FJ108" s="54">
        <f t="shared" si="4584"/>
      </c>
      <c r="FK108" s="55">
        <f t="shared" si="4488"/>
      </c>
      <c r="FL108" s="54">
        <f t="shared" si="4584"/>
      </c>
      <c r="FM108" s="55">
        <f t="shared" si="4489"/>
      </c>
      <c r="FN108" s="54">
        <f t="shared" si="4584"/>
      </c>
      <c r="FO108" s="55">
        <f t="shared" si="4490"/>
      </c>
      <c r="FP108" s="54">
        <f t="shared" si="4584"/>
      </c>
      <c r="FQ108" s="55">
        <f t="shared" si="4491"/>
      </c>
      <c r="FR108" s="54">
        <f t="shared" si="4584"/>
      </c>
      <c r="FS108" s="55">
        <f t="shared" si="4492"/>
      </c>
      <c r="FT108" s="54">
        <f t="shared" si="4584"/>
      </c>
      <c r="FU108" s="55">
        <f t="shared" si="4493"/>
      </c>
      <c r="FV108" s="54">
        <f t="shared" si="4584"/>
      </c>
      <c r="FW108" s="55">
        <f t="shared" si="4494"/>
      </c>
      <c r="FX108" s="54">
        <f t="shared" si="4584"/>
      </c>
      <c r="FY108" s="55">
        <f t="shared" si="4495"/>
      </c>
      <c r="FZ108" s="54">
        <f t="shared" si="4584"/>
      </c>
      <c r="GA108" s="55">
        <f t="shared" si="4496"/>
      </c>
      <c r="GB108" s="54">
        <f t="shared" si="4584"/>
      </c>
      <c r="GC108" s="55">
        <f t="shared" si="4497"/>
      </c>
      <c r="GD108" s="54">
        <f t="shared" si="4584"/>
      </c>
      <c r="GE108" s="55">
        <f t="shared" si="4498"/>
      </c>
      <c r="GF108" s="54">
        <f t="shared" si="4584"/>
      </c>
      <c r="GG108" s="55">
        <f t="shared" si="4499"/>
      </c>
      <c r="GH108" s="54">
        <f t="shared" si="4584"/>
      </c>
      <c r="GI108" s="55">
        <f t="shared" si="4500"/>
      </c>
      <c r="GJ108" s="54">
        <f t="shared" si="4584"/>
      </c>
      <c r="GK108" s="55">
        <f t="shared" si="4501"/>
      </c>
      <c r="GL108" s="54">
        <f t="shared" si="4584"/>
      </c>
      <c r="GM108" s="55">
        <f t="shared" si="4502"/>
      </c>
      <c r="GN108" s="54">
        <f t="shared" si="4578"/>
      </c>
      <c r="GO108" s="55">
        <f t="shared" si="4504"/>
      </c>
      <c r="GP108" s="54">
        <f t="shared" si="4578"/>
      </c>
      <c r="GQ108" s="55">
        <f t="shared" si="4505"/>
      </c>
      <c r="GR108" s="54">
        <f t="shared" si="4578"/>
      </c>
      <c r="GS108" s="55">
        <f t="shared" si="4506"/>
      </c>
      <c r="GT108" s="54">
        <f t="shared" si="4578"/>
      </c>
      <c r="GU108" s="55">
        <f t="shared" si="4507"/>
      </c>
      <c r="GV108" s="54">
        <f t="shared" si="4578"/>
      </c>
      <c r="GW108" s="55">
        <f t="shared" si="4508"/>
      </c>
      <c r="GX108" s="54">
        <f t="shared" si="4578"/>
      </c>
      <c r="GY108" s="55">
        <f t="shared" si="4509"/>
      </c>
      <c r="GZ108" s="54">
        <f t="shared" si="4578"/>
      </c>
      <c r="HA108" s="55">
        <f t="shared" si="4510"/>
      </c>
      <c r="HB108" s="54">
        <f t="shared" si="4578"/>
      </c>
      <c r="HC108" s="55">
        <f t="shared" si="4511"/>
      </c>
      <c r="HD108" s="54">
        <f t="shared" si="4578"/>
      </c>
      <c r="HE108" s="55">
        <f t="shared" si="4512"/>
      </c>
      <c r="HF108" s="54">
        <f t="shared" si="4578"/>
      </c>
      <c r="HG108" s="55">
        <f t="shared" si="4513"/>
      </c>
      <c r="HH108" s="54">
        <f t="shared" si="4578"/>
      </c>
      <c r="HI108" s="55">
        <f t="shared" si="4514"/>
      </c>
      <c r="HJ108" s="54">
        <f t="shared" si="4578"/>
      </c>
      <c r="HK108" s="55">
        <f t="shared" si="4515"/>
      </c>
      <c r="HL108" s="54">
        <f t="shared" si="4578"/>
      </c>
      <c r="HM108" s="55">
        <f t="shared" si="4516"/>
      </c>
      <c r="HN108" s="54">
        <f t="shared" si="4578"/>
      </c>
      <c r="HO108" s="55">
        <f t="shared" si="4517"/>
      </c>
      <c r="HP108" s="54">
        <f t="shared" si="4578"/>
      </c>
      <c r="HQ108" s="55">
        <f t="shared" si="4518"/>
      </c>
      <c r="HR108" s="54">
        <f t="shared" si="4578"/>
      </c>
      <c r="HS108" s="55">
        <f t="shared" si="4519"/>
      </c>
      <c r="HT108" s="54">
        <f t="shared" si="4578"/>
      </c>
      <c r="HU108" s="55">
        <f t="shared" si="4520"/>
      </c>
      <c r="HV108" s="54">
        <f t="shared" si="4578"/>
      </c>
      <c r="HW108" s="55">
        <f t="shared" si="4521"/>
      </c>
      <c r="HX108" s="54">
        <f t="shared" si="4578"/>
      </c>
      <c r="HY108" s="55">
        <f t="shared" si="4522"/>
      </c>
      <c r="HZ108" s="54">
        <f t="shared" si="4578"/>
      </c>
      <c r="IA108" s="55">
        <f t="shared" si="4523"/>
      </c>
      <c r="IB108" s="54">
        <f t="shared" si="4578"/>
      </c>
      <c r="IC108" s="55">
        <f t="shared" si="4524"/>
      </c>
      <c r="ID108" s="54">
        <f t="shared" si="4578"/>
      </c>
      <c r="IE108" s="55">
        <f t="shared" si="4525"/>
      </c>
      <c r="IF108" s="54">
        <f t="shared" si="4578"/>
      </c>
      <c r="IG108" s="55">
        <f t="shared" si="4526"/>
      </c>
      <c r="IH108" s="54">
        <f t="shared" si="4578"/>
      </c>
      <c r="II108" s="55">
        <f t="shared" si="4527"/>
      </c>
      <c r="IJ108" s="54">
        <f t="shared" si="4578"/>
      </c>
      <c r="IK108" s="55">
        <f t="shared" si="4528"/>
      </c>
      <c r="IL108" s="54">
        <f t="shared" si="4578"/>
      </c>
      <c r="IM108" s="55">
        <f t="shared" si="4529"/>
      </c>
      <c r="IN108" s="54">
        <f t="shared" si="4578"/>
      </c>
      <c r="IO108" s="55">
        <f t="shared" si="4530"/>
      </c>
      <c r="IP108" s="54">
        <f t="shared" si="4578"/>
      </c>
      <c r="IQ108" s="55">
        <f t="shared" si="4531"/>
      </c>
      <c r="IR108" s="54">
        <f t="shared" si="4578"/>
      </c>
      <c r="IS108" s="55">
        <f t="shared" si="4532"/>
      </c>
      <c r="IT108" s="54">
        <f t="shared" si="4578"/>
      </c>
      <c r="IU108" s="55">
        <f t="shared" si="4533"/>
      </c>
      <c r="IV108" s="54">
        <f t="shared" si="4578"/>
      </c>
      <c r="IW108" s="55">
        <f t="shared" si="4534"/>
      </c>
      <c r="IX108" s="54">
        <f t="shared" si="4585"/>
      </c>
      <c r="IY108" s="55">
        <f t="shared" si="4535"/>
      </c>
      <c r="IZ108" s="54">
        <f t="shared" si="4585"/>
      </c>
      <c r="JA108" s="55">
        <f t="shared" si="4537"/>
      </c>
      <c r="JB108" s="54">
        <f t="shared" si="4585"/>
      </c>
      <c r="JC108" s="55">
        <f t="shared" si="4538"/>
      </c>
      <c r="JD108" s="54">
        <f t="shared" si="4585"/>
      </c>
      <c r="JE108" s="55">
        <f t="shared" si="4539"/>
      </c>
      <c r="JF108" s="54">
        <f t="shared" si="4585"/>
      </c>
      <c r="JG108" s="55">
        <f t="shared" si="4540"/>
      </c>
      <c r="JH108" s="54">
        <f t="shared" si="4585"/>
      </c>
      <c r="JI108" s="55">
        <f t="shared" si="4541"/>
      </c>
      <c r="JJ108" s="54">
        <f t="shared" si="4585"/>
      </c>
      <c r="JK108" s="55">
        <f t="shared" si="4542"/>
      </c>
      <c r="JL108" s="54">
        <f t="shared" si="4585"/>
      </c>
      <c r="JM108" s="55">
        <f t="shared" si="267"/>
      </c>
      <c r="JN108" s="54">
        <f t="shared" si="4594"/>
      </c>
      <c r="JO108" s="55">
        <f t="shared" si="4595"/>
      </c>
      <c r="JP108" s="54">
        <f t="shared" si="4594"/>
      </c>
      <c r="JQ108" s="55">
        <f t="shared" si="4595"/>
      </c>
      <c r="JR108" s="54">
        <f t="shared" si="4594"/>
      </c>
      <c r="JS108" s="55">
        <f t="shared" si="4595"/>
      </c>
      <c r="JT108" s="54">
        <f t="shared" si="4594"/>
      </c>
      <c r="JU108" s="55">
        <f t="shared" si="4595"/>
      </c>
      <c r="JV108" s="54">
        <f t="shared" si="4594"/>
      </c>
      <c r="JW108" s="55">
        <f t="shared" si="4595"/>
      </c>
      <c r="JX108" s="54">
        <f t="shared" si="4594"/>
      </c>
      <c r="JY108" s="55">
        <f t="shared" si="4595"/>
      </c>
      <c r="JZ108" s="54">
        <f t="shared" si="4594"/>
      </c>
      <c r="KA108" s="55">
        <f t="shared" si="4595"/>
      </c>
      <c r="KB108" s="54">
        <f t="shared" si="4594"/>
      </c>
      <c r="KC108" s="55">
        <f t="shared" si="4595"/>
      </c>
      <c r="KD108" s="54">
        <f t="shared" si="4594"/>
      </c>
      <c r="KE108" s="55">
        <f t="shared" si="4595"/>
      </c>
      <c r="KF108" s="54">
        <f t="shared" si="4594"/>
      </c>
      <c r="KG108" s="55">
        <f t="shared" si="4595"/>
      </c>
      <c r="KH108" s="54">
        <f t="shared" si="4594"/>
      </c>
      <c r="KI108" s="55">
        <f t="shared" si="4595"/>
      </c>
      <c r="KJ108" s="54">
        <f t="shared" si="4594"/>
      </c>
      <c r="KK108" s="55">
        <f t="shared" si="4595"/>
      </c>
      <c r="KL108" s="54">
        <f t="shared" si="4594"/>
      </c>
      <c r="KM108" s="55">
        <f t="shared" si="4595"/>
      </c>
      <c r="KN108" s="54">
        <f t="shared" si="4594"/>
      </c>
      <c r="KO108" s="55">
        <f t="shared" si="4595"/>
      </c>
      <c r="KP108" s="54">
        <f t="shared" si="4594"/>
      </c>
      <c r="KQ108" s="55">
        <f t="shared" si="4595"/>
      </c>
      <c r="KR108" s="54">
        <f t="shared" si="4594"/>
      </c>
      <c r="KS108" s="55">
        <f t="shared" si="4595"/>
      </c>
      <c r="KT108" s="54">
        <f t="shared" si="4594"/>
      </c>
      <c r="KU108" s="55">
        <f t="shared" si="4595"/>
      </c>
      <c r="KV108" s="54">
        <f t="shared" si="4594"/>
      </c>
      <c r="KW108" s="55">
        <f t="shared" si="4595"/>
      </c>
      <c r="KX108" s="54">
        <f t="shared" si="4594"/>
      </c>
      <c r="KY108" s="55">
        <f t="shared" si="4595"/>
      </c>
      <c r="KZ108" s="54">
        <f t="shared" si="4594"/>
      </c>
      <c r="LA108" s="55">
        <f t="shared" si="4595"/>
      </c>
      <c r="LB108" s="54">
        <f t="shared" si="4594"/>
      </c>
      <c r="LC108" s="55">
        <f t="shared" si="4595"/>
      </c>
      <c r="LD108" s="54">
        <f t="shared" si="4594"/>
      </c>
      <c r="LE108" s="55">
        <f t="shared" si="4595"/>
      </c>
      <c r="LF108" s="54">
        <f t="shared" si="4594"/>
      </c>
      <c r="LG108" s="55">
        <f t="shared" si="4595"/>
      </c>
      <c r="LH108" s="54">
        <f t="shared" si="4594"/>
      </c>
      <c r="LI108" s="55">
        <f t="shared" si="4595"/>
      </c>
      <c r="LJ108" s="54">
        <f t="shared" si="4594"/>
      </c>
      <c r="LK108" s="55">
        <f t="shared" si="4595"/>
      </c>
      <c r="LL108" s="54">
        <f t="shared" si="4594"/>
      </c>
      <c r="LM108" s="55">
        <f t="shared" si="4595"/>
      </c>
      <c r="LN108" s="54">
        <f t="shared" si="4594"/>
      </c>
      <c r="LO108" s="55">
        <f t="shared" si="4595"/>
      </c>
      <c r="LP108" s="54">
        <f t="shared" si="4594"/>
      </c>
      <c r="LQ108" s="55">
        <f t="shared" si="4595"/>
      </c>
      <c r="LR108" s="54">
        <f t="shared" si="4594"/>
      </c>
      <c r="LS108" s="55">
        <f t="shared" si="4595"/>
      </c>
      <c r="LT108" s="54">
        <f t="shared" si="4594"/>
      </c>
      <c r="LU108" s="55">
        <f t="shared" si="4595"/>
      </c>
      <c r="LV108" s="54">
        <f t="shared" si="4594"/>
      </c>
      <c r="LW108" s="55">
        <f t="shared" si="4595"/>
      </c>
      <c r="LX108" s="54">
        <f t="shared" si="4594"/>
      </c>
      <c r="LY108" s="55">
        <f t="shared" si="4595"/>
      </c>
      <c r="LZ108" s="54">
        <f t="shared" si="4596"/>
      </c>
      <c r="MA108" s="55">
        <f t="shared" si="4586"/>
      </c>
      <c r="MB108" s="54">
        <f t="shared" si="4596"/>
      </c>
      <c r="MC108" s="55">
        <f t="shared" si="4586"/>
      </c>
      <c r="MD108" s="54">
        <f t="shared" si="4596"/>
      </c>
      <c r="ME108" s="55">
        <f t="shared" si="4586"/>
      </c>
      <c r="MF108" s="54">
        <f t="shared" si="4596"/>
      </c>
      <c r="MG108" s="55">
        <f t="shared" si="4586"/>
      </c>
      <c r="MH108" s="54">
        <f t="shared" si="4596"/>
      </c>
      <c r="MI108" s="55">
        <f t="shared" si="4586"/>
      </c>
      <c r="MJ108" s="54">
        <f t="shared" si="4596"/>
      </c>
      <c r="MK108" s="55">
        <f t="shared" si="4586"/>
      </c>
      <c r="ML108" s="54">
        <f t="shared" si="4596"/>
      </c>
      <c r="MM108" s="55">
        <f t="shared" si="4586"/>
      </c>
      <c r="MN108" s="54">
        <f t="shared" si="4596"/>
      </c>
      <c r="MO108" s="55">
        <f t="shared" si="4586"/>
      </c>
      <c r="MP108" s="54">
        <f t="shared" si="4596"/>
      </c>
      <c r="MQ108" s="55">
        <f t="shared" si="4586"/>
      </c>
      <c r="MR108" s="54">
        <f t="shared" si="4596"/>
      </c>
      <c r="MS108" s="55">
        <f t="shared" si="4586"/>
      </c>
      <c r="MT108" s="54">
        <f t="shared" si="4596"/>
      </c>
      <c r="MU108" s="55">
        <f t="shared" si="4586"/>
      </c>
      <c r="MV108" s="54">
        <f t="shared" si="4596"/>
      </c>
      <c r="MW108" s="55">
        <f t="shared" si="4586"/>
      </c>
      <c r="MX108" s="54">
        <f t="shared" si="4596"/>
      </c>
      <c r="MY108" s="55">
        <f t="shared" si="4586"/>
      </c>
      <c r="MZ108" s="54">
        <f t="shared" si="4596"/>
      </c>
      <c r="NA108" s="55">
        <f t="shared" si="4586"/>
      </c>
      <c r="NB108" s="54">
        <f t="shared" si="4596"/>
      </c>
      <c r="NC108" s="55">
        <f t="shared" si="4586"/>
      </c>
      <c r="ND108" s="54">
        <f t="shared" si="4596"/>
      </c>
      <c r="NE108" s="55">
        <f t="shared" si="4586"/>
      </c>
      <c r="NF108" s="54">
        <f t="shared" si="4596"/>
      </c>
      <c r="NG108" s="55">
        <f t="shared" si="4586"/>
      </c>
      <c r="NH108" s="54">
        <f t="shared" si="4596"/>
      </c>
      <c r="NI108" s="55">
        <f t="shared" si="4586"/>
      </c>
      <c r="NJ108" s="54">
        <f t="shared" si="4596"/>
      </c>
      <c r="NK108" s="55">
        <f t="shared" si="4586"/>
      </c>
      <c r="NL108" s="54">
        <f t="shared" si="4596"/>
      </c>
      <c r="NM108" s="55">
        <f t="shared" si="4586"/>
      </c>
      <c r="NN108" s="54">
        <f t="shared" si="4596"/>
      </c>
      <c r="NO108" s="55">
        <f t="shared" si="4586"/>
      </c>
      <c r="NP108" s="54">
        <f t="shared" si="4596"/>
      </c>
      <c r="NQ108" s="55">
        <f t="shared" si="4586"/>
      </c>
      <c r="NR108" s="54">
        <f t="shared" si="4596"/>
      </c>
      <c r="NS108" s="55">
        <f t="shared" si="4586"/>
      </c>
      <c r="NT108" s="54">
        <f t="shared" si="4596"/>
      </c>
      <c r="NU108" s="55">
        <f t="shared" si="4586"/>
      </c>
      <c r="NV108" s="54">
        <f t="shared" si="4596"/>
      </c>
      <c r="NW108" s="55">
        <f t="shared" si="4586"/>
      </c>
      <c r="NX108" s="54">
        <f t="shared" si="4596"/>
      </c>
      <c r="NY108" s="55">
        <f t="shared" si="4586"/>
      </c>
      <c r="NZ108" s="54">
        <f t="shared" si="4596"/>
      </c>
      <c r="OA108" s="55">
        <f t="shared" si="4586"/>
      </c>
      <c r="OB108" s="54">
        <f t="shared" si="4596"/>
      </c>
      <c r="OC108" s="55">
        <f t="shared" si="4586"/>
      </c>
      <c r="OD108" s="54">
        <f t="shared" si="4596"/>
      </c>
      <c r="OE108" s="55">
        <f t="shared" si="4586"/>
      </c>
      <c r="OF108" s="54">
        <f t="shared" si="4596"/>
      </c>
      <c r="OG108" s="55">
        <f t="shared" si="4586"/>
      </c>
      <c r="OH108" s="54">
        <f t="shared" si="4596"/>
      </c>
      <c r="OI108" s="55">
        <f t="shared" si="4586"/>
      </c>
      <c r="OJ108" s="54">
        <f t="shared" si="4596"/>
      </c>
      <c r="OK108" s="55">
        <f t="shared" si="4588"/>
      </c>
      <c r="OL108" s="54">
        <f t="shared" si="4587"/>
      </c>
      <c r="OM108" s="55">
        <f t="shared" si="4588"/>
      </c>
      <c r="ON108" s="54">
        <f t="shared" si="4587"/>
      </c>
      <c r="OO108" s="55">
        <f t="shared" si="4588"/>
      </c>
      <c r="OP108" s="54">
        <f t="shared" si="4587"/>
      </c>
      <c r="OQ108" s="55">
        <f t="shared" si="4588"/>
      </c>
      <c r="OR108" s="54">
        <f t="shared" si="4587"/>
      </c>
      <c r="OS108" s="55">
        <f t="shared" si="4588"/>
      </c>
      <c r="OT108" s="54">
        <f t="shared" si="4587"/>
      </c>
      <c r="OU108" s="55">
        <f t="shared" si="4588"/>
      </c>
      <c r="OV108" s="54">
        <f t="shared" si="4587"/>
      </c>
      <c r="OW108" s="55">
        <f t="shared" si="4588"/>
      </c>
      <c r="OX108" s="54">
        <f t="shared" si="4579"/>
      </c>
      <c r="OY108" s="55">
        <f t="shared" si="4588"/>
      </c>
      <c r="OZ108" s="54">
        <f t="shared" si="4579"/>
      </c>
      <c r="PA108" s="55">
        <f t="shared" si="4588"/>
      </c>
      <c r="PB108" s="54">
        <f t="shared" si="4579"/>
      </c>
      <c r="PC108" s="55">
        <f t="shared" si="4588"/>
      </c>
      <c r="PD108" s="54">
        <f t="shared" si="4579"/>
      </c>
      <c r="PE108" s="55">
        <f t="shared" si="4588"/>
      </c>
      <c r="PF108" s="54">
        <f t="shared" si="4579"/>
      </c>
      <c r="PG108" s="55">
        <f t="shared" si="4588"/>
      </c>
      <c r="PH108" s="54">
        <f t="shared" si="4579"/>
      </c>
      <c r="PI108" s="55">
        <f t="shared" si="4588"/>
      </c>
      <c r="PJ108" s="54">
        <f t="shared" si="4579"/>
      </c>
      <c r="PK108" s="55">
        <f t="shared" si="4588"/>
      </c>
      <c r="PL108" s="54">
        <f t="shared" si="4579"/>
      </c>
      <c r="PM108" s="55">
        <f t="shared" si="4588"/>
      </c>
      <c r="PN108" s="54">
        <f t="shared" si="4579"/>
      </c>
      <c r="PO108" s="55">
        <f t="shared" si="4588"/>
      </c>
      <c r="PP108" s="54">
        <f t="shared" si="4579"/>
      </c>
      <c r="PQ108" s="55">
        <f t="shared" si="4588"/>
      </c>
      <c r="PR108" s="54">
        <f t="shared" si="4579"/>
      </c>
      <c r="PS108" s="55">
        <f t="shared" si="4588"/>
      </c>
      <c r="PT108" s="54">
        <f t="shared" si="4579"/>
      </c>
      <c r="PU108" s="55">
        <f t="shared" si="4588"/>
      </c>
      <c r="PV108" s="54">
        <f t="shared" si="4579"/>
      </c>
      <c r="PW108" s="55">
        <f t="shared" si="4588"/>
      </c>
      <c r="PX108" s="54">
        <f t="shared" si="4579"/>
      </c>
      <c r="PY108" s="55">
        <f t="shared" si="4588"/>
      </c>
      <c r="PZ108" s="54">
        <f t="shared" si="4579"/>
      </c>
      <c r="QA108" s="55">
        <f t="shared" si="4588"/>
      </c>
      <c r="QB108" s="54">
        <f t="shared" si="4579"/>
      </c>
      <c r="QC108" s="55">
        <f t="shared" si="4588"/>
      </c>
      <c r="QD108" s="54">
        <f t="shared" si="4579"/>
      </c>
      <c r="QE108" s="55">
        <f t="shared" si="4588"/>
      </c>
      <c r="QF108" s="54">
        <f t="shared" si="4579"/>
      </c>
      <c r="QG108" s="55">
        <f t="shared" si="4588"/>
      </c>
      <c r="QH108" s="54">
        <f t="shared" si="4579"/>
      </c>
      <c r="QI108" s="55">
        <f t="shared" si="4588"/>
      </c>
      <c r="QJ108" s="54">
        <f t="shared" si="4579"/>
      </c>
      <c r="QK108" s="55">
        <f t="shared" si="4588"/>
      </c>
      <c r="QL108" s="54">
        <f t="shared" si="4579"/>
      </c>
      <c r="QM108" s="55">
        <f t="shared" si="4588"/>
      </c>
      <c r="QN108" s="54">
        <f t="shared" si="4579"/>
      </c>
      <c r="QO108" s="55">
        <f t="shared" si="4588"/>
      </c>
      <c r="QP108" s="54">
        <f t="shared" si="4579"/>
      </c>
      <c r="QQ108" s="55">
        <f t="shared" si="4588"/>
      </c>
      <c r="QR108" s="54">
        <f t="shared" si="4579"/>
      </c>
      <c r="QS108" s="55">
        <f t="shared" si="4588"/>
      </c>
      <c r="QT108" s="54">
        <f t="shared" si="4579"/>
      </c>
      <c r="QU108" s="55">
        <f t="shared" si="4588"/>
      </c>
      <c r="QV108" s="54">
        <f t="shared" si="4577"/>
      </c>
      <c r="QW108" s="55">
        <f t="shared" si="4580"/>
      </c>
      <c r="QX108" s="54">
        <f t="shared" si="4577"/>
      </c>
      <c r="QY108" s="55">
        <f t="shared" si="4580"/>
      </c>
      <c r="QZ108" s="54">
        <f t="shared" si="4577"/>
      </c>
      <c r="RA108" s="55">
        <f t="shared" si="4580"/>
      </c>
      <c r="RB108" s="54">
        <f t="shared" si="4577"/>
      </c>
      <c r="RC108" s="55">
        <f t="shared" si="4580"/>
      </c>
      <c r="RD108" s="54">
        <f t="shared" si="4577"/>
      </c>
      <c r="RE108" s="55">
        <f t="shared" si="4580"/>
      </c>
      <c r="RF108" s="54">
        <f t="shared" si="4577"/>
      </c>
      <c r="RG108" s="55">
        <f t="shared" si="4580"/>
      </c>
      <c r="RH108" s="54">
        <f t="shared" si="4577"/>
      </c>
      <c r="RI108" s="55">
        <f t="shared" si="4580"/>
      </c>
      <c r="RJ108" s="54">
        <f t="shared" si="4577"/>
      </c>
      <c r="RK108" s="55">
        <f t="shared" si="4580"/>
      </c>
      <c r="RL108" s="54">
        <f t="shared" si="4577"/>
      </c>
      <c r="RM108" s="55">
        <f t="shared" si="4580"/>
      </c>
      <c r="RN108" s="54">
        <f t="shared" si="4577"/>
      </c>
      <c r="RO108" s="55">
        <f t="shared" si="4580"/>
      </c>
      <c r="RP108" s="54">
        <f t="shared" si="4577"/>
      </c>
      <c r="RQ108" s="55">
        <f t="shared" si="4580"/>
      </c>
      <c r="RR108" s="54">
        <f t="shared" si="4577"/>
      </c>
      <c r="RS108" s="55">
        <f t="shared" si="4580"/>
      </c>
      <c r="RT108" s="54">
        <f t="shared" si="4577"/>
      </c>
      <c r="RU108" s="55">
        <f t="shared" si="4580"/>
      </c>
      <c r="RV108" s="54">
        <f t="shared" si="4577"/>
      </c>
      <c r="RW108" s="55">
        <f t="shared" si="4580"/>
      </c>
      <c r="RX108" s="54">
        <f t="shared" si="4577"/>
      </c>
      <c r="RY108" s="55">
        <f t="shared" si="4580"/>
      </c>
      <c r="RZ108" s="54">
        <f t="shared" si="4577"/>
      </c>
      <c r="SA108" s="55">
        <f t="shared" si="4580"/>
      </c>
      <c r="SB108" s="54">
        <f t="shared" si="4577"/>
      </c>
      <c r="SC108" s="55">
        <f t="shared" si="4580"/>
      </c>
      <c r="SD108" s="54">
        <f t="shared" si="4577"/>
      </c>
      <c r="SE108" s="55">
        <f t="shared" si="4580"/>
      </c>
      <c r="SF108" s="54">
        <f t="shared" si="4577"/>
      </c>
      <c r="SG108" s="55">
        <f t="shared" si="4580"/>
      </c>
      <c r="SH108" s="54">
        <f t="shared" si="4577"/>
      </c>
      <c r="SI108" s="55">
        <f t="shared" si="4580"/>
      </c>
      <c r="SJ108" s="54">
        <f t="shared" si="4577"/>
      </c>
      <c r="SK108" s="55">
        <f t="shared" si="4580"/>
      </c>
      <c r="SL108" s="54">
        <f t="shared" si="4577"/>
      </c>
      <c r="SM108" s="55">
        <f t="shared" si="4580"/>
      </c>
      <c r="SN108" s="54">
        <f t="shared" si="4577"/>
      </c>
      <c r="SO108" s="55">
        <f t="shared" si="4580"/>
      </c>
      <c r="SP108" s="54">
        <f t="shared" si="4577"/>
      </c>
      <c r="SQ108" s="55">
        <f t="shared" si="4580"/>
      </c>
      <c r="SR108" s="54">
        <f t="shared" si="4577"/>
      </c>
      <c r="SS108" s="55">
        <f t="shared" si="4580"/>
      </c>
      <c r="ST108" s="54">
        <f t="shared" si="4577"/>
      </c>
      <c r="SU108" s="55">
        <f t="shared" si="4580"/>
      </c>
      <c r="SV108" s="54">
        <f t="shared" si="4577"/>
      </c>
      <c r="SW108" s="55">
        <f t="shared" si="4580"/>
      </c>
      <c r="SX108" s="54">
        <f t="shared" si="4577"/>
      </c>
      <c r="SY108" s="55">
        <f t="shared" si="4580"/>
      </c>
      <c r="SZ108" s="54">
        <f t="shared" si="4577"/>
      </c>
      <c r="TA108" s="55">
        <f t="shared" si="4580"/>
      </c>
      <c r="TB108" s="54">
        <f t="shared" si="4577"/>
      </c>
      <c r="TC108" s="55">
        <f t="shared" si="4580"/>
      </c>
      <c r="TD108" s="54">
        <f t="shared" si="4577"/>
      </c>
      <c r="TE108" s="55">
        <f t="shared" si="4580"/>
      </c>
      <c r="TF108" s="54">
        <f t="shared" si="4566"/>
      </c>
      <c r="TG108" s="55">
        <f t="shared" ref="TG108:VQ115" si="4602">IFERROR(
    IF(
        LEFT(VLOOKUP($B108,TF$4:TG$71,2,FALSE),1)="0",
        "",
        IF(
            LEFT(VLOOKUP($B108,TF$4:TG$71,2,FALSE),1)="講",
            "講習",
            IF(
                LEFT(VLOOKUP($B108,TF$4:TG$71,2,FALSE),1)="追",
                "追加",
                "通常"
            )
        )
    ),
    ""
)</f>
      </c>
      <c r="TH108" s="54">
        <f t="shared" si="4566"/>
      </c>
      <c r="TI108" s="55">
        <f t="shared" si="4602"/>
      </c>
      <c r="TJ108" s="54">
        <f t="shared" si="4566"/>
      </c>
      <c r="TK108" s="55">
        <f t="shared" si="4602"/>
      </c>
      <c r="TL108" s="54">
        <f t="shared" si="4589"/>
      </c>
      <c r="TM108" s="55">
        <f t="shared" si="4602"/>
      </c>
      <c r="TN108" s="54">
        <f t="shared" si="4589"/>
      </c>
      <c r="TO108" s="55">
        <f t="shared" si="4602"/>
      </c>
      <c r="TP108" s="54">
        <f t="shared" si="4589"/>
      </c>
      <c r="TQ108" s="55">
        <f t="shared" si="4602"/>
      </c>
      <c r="TR108" s="54">
        <f t="shared" si="4589"/>
      </c>
      <c r="TS108" s="55">
        <f t="shared" si="4602"/>
      </c>
      <c r="TT108" s="54">
        <f t="shared" si="4589"/>
      </c>
      <c r="TU108" s="55">
        <f t="shared" si="4602"/>
      </c>
      <c r="TV108" s="54">
        <f t="shared" si="4589"/>
      </c>
      <c r="TW108" s="55">
        <f t="shared" si="4602"/>
      </c>
      <c r="TX108" s="54">
        <f t="shared" si="4589"/>
      </c>
      <c r="TY108" s="55">
        <f t="shared" si="4602"/>
      </c>
      <c r="TZ108" s="54">
        <f t="shared" si="4589"/>
      </c>
      <c r="UA108" s="55">
        <f t="shared" si="4602"/>
      </c>
      <c r="UB108" s="54">
        <f t="shared" si="4589"/>
      </c>
      <c r="UC108" s="55">
        <f t="shared" si="4602"/>
      </c>
      <c r="UD108" s="54">
        <f t="shared" si="4589"/>
      </c>
      <c r="UE108" s="55">
        <f t="shared" si="4602"/>
      </c>
      <c r="UF108" s="54">
        <f t="shared" si="4589"/>
      </c>
      <c r="UG108" s="55">
        <f t="shared" si="4602"/>
      </c>
      <c r="UH108" s="54">
        <f t="shared" si="4589"/>
      </c>
      <c r="UI108" s="55">
        <f t="shared" si="4602"/>
      </c>
      <c r="UJ108" s="54">
        <f t="shared" si="4589"/>
      </c>
      <c r="UK108" s="55">
        <f t="shared" si="4602"/>
      </c>
      <c r="UL108" s="54">
        <f t="shared" si="4589"/>
      </c>
      <c r="UM108" s="55">
        <f t="shared" si="4602"/>
      </c>
      <c r="UN108" s="54">
        <f t="shared" si="4589"/>
      </c>
      <c r="UO108" s="55">
        <f t="shared" si="4602"/>
      </c>
      <c r="UP108" s="54">
        <f t="shared" si="4589"/>
      </c>
      <c r="UQ108" s="55">
        <f t="shared" si="4602"/>
      </c>
      <c r="UR108" s="54">
        <f t="shared" si="4589"/>
      </c>
      <c r="US108" s="55">
        <f t="shared" si="4602"/>
      </c>
      <c r="UT108" s="54">
        <f t="shared" si="4589"/>
      </c>
      <c r="UU108" s="55">
        <f t="shared" si="4602"/>
      </c>
      <c r="UV108" s="54">
        <f t="shared" si="4589"/>
      </c>
      <c r="UW108" s="55">
        <f t="shared" si="4602"/>
      </c>
      <c r="UX108" s="54">
        <f t="shared" si="4589"/>
      </c>
      <c r="UY108" s="55">
        <f t="shared" si="4602"/>
      </c>
      <c r="UZ108" s="54">
        <f t="shared" si="4589"/>
      </c>
      <c r="VA108" s="55">
        <f t="shared" si="4602"/>
      </c>
      <c r="VB108" s="54">
        <f t="shared" si="4589"/>
      </c>
      <c r="VC108" s="55">
        <f t="shared" si="4602"/>
      </c>
      <c r="VD108" s="54">
        <f t="shared" si="4589"/>
      </c>
      <c r="VE108" s="55">
        <f t="shared" si="4602"/>
      </c>
      <c r="VF108" s="54">
        <f t="shared" si="4589"/>
      </c>
      <c r="VG108" s="55">
        <f t="shared" si="4602"/>
      </c>
      <c r="VH108" s="54">
        <f t="shared" si="4589"/>
      </c>
      <c r="VI108" s="55">
        <f t="shared" si="4602"/>
      </c>
      <c r="VJ108" s="54">
        <f t="shared" si="4589"/>
      </c>
      <c r="VK108" s="55">
        <f t="shared" si="4602"/>
      </c>
      <c r="VL108" s="54">
        <f t="shared" si="4589"/>
      </c>
      <c r="VM108" s="55">
        <f t="shared" si="4602"/>
      </c>
      <c r="VN108" s="54">
        <f t="shared" si="4589"/>
      </c>
      <c r="VO108" s="55">
        <f t="shared" si="4602"/>
      </c>
      <c r="VP108" s="54">
        <f t="shared" si="4589"/>
      </c>
      <c r="VQ108" s="55">
        <f t="shared" si="4602"/>
      </c>
      <c r="VR108" s="54">
        <f t="shared" si="4589"/>
      </c>
      <c r="VS108" s="55">
        <f t="shared" si="4601"/>
      </c>
      <c r="VT108" s="54">
        <f t="shared" si="4589"/>
      </c>
      <c r="VU108" s="55">
        <f t="shared" si="4601"/>
      </c>
      <c r="VV108" s="54">
        <f t="shared" si="4589"/>
      </c>
      <c r="VW108" s="55">
        <f t="shared" si="4601"/>
      </c>
      <c r="VX108" s="54">
        <f t="shared" si="4581"/>
      </c>
      <c r="VY108" s="55">
        <f t="shared" si="4601"/>
      </c>
      <c r="VZ108" s="54">
        <f t="shared" si="4581"/>
      </c>
      <c r="WA108" s="55">
        <f t="shared" si="4601"/>
      </c>
      <c r="WB108" s="54">
        <f t="shared" si="4581"/>
      </c>
      <c r="WC108" s="55">
        <f t="shared" si="4601"/>
      </c>
      <c r="WD108" s="54">
        <f t="shared" si="4581"/>
      </c>
      <c r="WE108" s="55">
        <f t="shared" si="4601"/>
      </c>
      <c r="WF108" s="54">
        <f t="shared" si="4581"/>
      </c>
      <c r="WG108" s="55">
        <f t="shared" si="4601"/>
      </c>
      <c r="WH108" s="54">
        <f t="shared" si="4581"/>
      </c>
      <c r="WI108" s="55">
        <f t="shared" si="4601"/>
      </c>
      <c r="WJ108" s="54">
        <f t="shared" si="4581"/>
      </c>
      <c r="WK108" s="55">
        <f t="shared" si="4601"/>
      </c>
      <c r="WL108" s="54">
        <f t="shared" si="4581"/>
      </c>
      <c r="WM108" s="55">
        <f t="shared" si="4601"/>
      </c>
      <c r="WN108" s="54">
        <f t="shared" si="4581"/>
      </c>
      <c r="WO108" s="55">
        <f t="shared" si="4601"/>
      </c>
      <c r="WP108" s="54">
        <f t="shared" si="4581"/>
      </c>
      <c r="WQ108" s="55">
        <f t="shared" si="4601"/>
      </c>
      <c r="WR108" s="54">
        <f t="shared" si="4581"/>
      </c>
      <c r="WS108" s="55">
        <f t="shared" si="4601"/>
      </c>
      <c r="WT108" s="54">
        <f t="shared" si="4581"/>
      </c>
      <c r="WU108" s="55">
        <f t="shared" si="4601"/>
      </c>
      <c r="WV108" s="54">
        <f t="shared" si="4581"/>
      </c>
      <c r="WW108" s="55">
        <f t="shared" si="4601"/>
      </c>
      <c r="WX108" s="54">
        <f t="shared" si="4597"/>
      </c>
      <c r="WY108" s="55">
        <f t="shared" si="4601"/>
      </c>
      <c r="WZ108" s="54">
        <f t="shared" si="4597"/>
      </c>
      <c r="XA108" s="55">
        <f t="shared" si="4601"/>
      </c>
      <c r="XB108" s="54">
        <f t="shared" si="4597"/>
      </c>
      <c r="XC108" s="55">
        <f t="shared" si="4601"/>
      </c>
      <c r="XD108" s="54">
        <f t="shared" si="4597"/>
      </c>
      <c r="XE108" s="55">
        <f t="shared" si="4601"/>
      </c>
      <c r="XF108" s="54">
        <f t="shared" si="4597"/>
      </c>
      <c r="XG108" s="55">
        <f t="shared" si="4601"/>
      </c>
      <c r="XH108" s="54">
        <f t="shared" si="4597"/>
      </c>
      <c r="XI108" s="55">
        <f t="shared" si="4601"/>
      </c>
      <c r="XJ108" s="54">
        <f t="shared" si="4597"/>
      </c>
      <c r="XK108" s="55">
        <f t="shared" si="4601"/>
      </c>
      <c r="XL108" s="54">
        <f t="shared" si="4597"/>
      </c>
      <c r="XM108" s="55">
        <f t="shared" si="4601"/>
      </c>
      <c r="XN108" s="54">
        <f t="shared" si="4597"/>
      </c>
      <c r="XO108" s="55">
        <f t="shared" si="4601"/>
      </c>
      <c r="XP108" s="54">
        <f t="shared" si="4597"/>
      </c>
      <c r="XQ108" s="55">
        <f t="shared" si="4601"/>
      </c>
      <c r="XR108" s="54">
        <f t="shared" si="4597"/>
      </c>
      <c r="XS108" s="55">
        <f t="shared" si="4601"/>
      </c>
      <c r="XT108" s="54">
        <f t="shared" si="4597"/>
      </c>
      <c r="XU108" s="55">
        <f t="shared" si="4601"/>
      </c>
      <c r="XV108" s="54">
        <f t="shared" si="4597"/>
      </c>
      <c r="XW108" s="55">
        <f t="shared" si="4601"/>
      </c>
      <c r="XX108" s="54">
        <f t="shared" si="4597"/>
      </c>
      <c r="XY108" s="55">
        <f t="shared" si="4601"/>
      </c>
      <c r="XZ108" s="54">
        <f t="shared" si="4597"/>
      </c>
      <c r="YA108" s="55">
        <f t="shared" si="4601"/>
      </c>
      <c r="YB108" s="54">
        <f t="shared" si="4597"/>
      </c>
      <c r="YC108" s="55">
        <f t="shared" si="4573"/>
      </c>
      <c r="YD108" s="54">
        <f t="shared" si="4597"/>
      </c>
      <c r="YE108" s="55">
        <f t="shared" si="4573"/>
      </c>
      <c r="YF108" s="54">
        <f t="shared" si="4597"/>
      </c>
      <c r="YG108" s="55">
        <f t="shared" si="4573"/>
      </c>
      <c r="YH108" s="54">
        <f t="shared" si="4597"/>
      </c>
      <c r="YI108" s="55">
        <f t="shared" si="4573"/>
      </c>
      <c r="YJ108" s="54">
        <f t="shared" si="4597"/>
      </c>
      <c r="YK108" s="55">
        <f t="shared" si="4573"/>
      </c>
      <c r="YL108" s="54">
        <f t="shared" si="4597"/>
      </c>
      <c r="YM108" s="55">
        <f t="shared" si="4573"/>
      </c>
      <c r="YN108" s="54">
        <f t="shared" si="4597"/>
      </c>
      <c r="YO108" s="55">
        <f t="shared" si="4573"/>
      </c>
      <c r="YP108" s="54">
        <f t="shared" si="4597"/>
      </c>
      <c r="YQ108" s="55">
        <f t="shared" si="4573"/>
      </c>
      <c r="YR108" s="54">
        <f t="shared" si="4597"/>
      </c>
      <c r="YS108" s="55">
        <f t="shared" si="4573"/>
      </c>
      <c r="YT108" s="54">
        <f t="shared" si="4597"/>
      </c>
      <c r="YU108" s="55">
        <f t="shared" si="4573"/>
      </c>
      <c r="YV108" s="54">
        <f t="shared" si="4597"/>
      </c>
      <c r="YW108" s="55">
        <f t="shared" si="4573"/>
      </c>
      <c r="YX108" s="54">
        <f t="shared" si="4597"/>
      </c>
      <c r="YY108" s="55">
        <f t="shared" si="4573"/>
      </c>
      <c r="YZ108" s="54">
        <f t="shared" si="4597"/>
      </c>
      <c r="ZA108" s="55">
        <f t="shared" si="4573"/>
      </c>
      <c r="ZB108" s="54">
        <f t="shared" si="4597"/>
      </c>
      <c r="ZC108" s="55">
        <f t="shared" si="4573"/>
      </c>
      <c r="ZD108" s="54">
        <f t="shared" si="4597"/>
      </c>
      <c r="ZE108" s="55">
        <f t="shared" si="4573"/>
      </c>
      <c r="ZF108" s="54">
        <f t="shared" si="4597"/>
      </c>
      <c r="ZG108" s="55">
        <f t="shared" si="4573"/>
      </c>
      <c r="ZH108" s="54">
        <f t="shared" si="4597"/>
      </c>
      <c r="ZI108" s="55">
        <f t="shared" si="4598"/>
      </c>
      <c r="ZJ108" s="54">
        <f t="shared" si="4590"/>
      </c>
      <c r="ZK108" s="55">
        <f t="shared" si="4598"/>
      </c>
      <c r="ZL108" s="54">
        <f t="shared" si="4590"/>
      </c>
      <c r="ZM108" s="55">
        <f t="shared" si="4598"/>
      </c>
      <c r="ZN108" s="54">
        <f t="shared" si="4590"/>
      </c>
      <c r="ZO108" s="55">
        <f t="shared" si="4598"/>
      </c>
      <c r="ZP108" s="54">
        <f t="shared" si="4590"/>
      </c>
      <c r="ZQ108" s="55">
        <f t="shared" si="4598"/>
      </c>
      <c r="ZR108" s="54">
        <f t="shared" si="4590"/>
      </c>
      <c r="ZS108" s="55">
        <f t="shared" si="4598"/>
      </c>
      <c r="ZT108" s="54">
        <f t="shared" si="4590"/>
      </c>
      <c r="ZU108" s="55">
        <f t="shared" si="4598"/>
      </c>
      <c r="ZV108" s="54">
        <f t="shared" si="4590"/>
      </c>
      <c r="ZW108" s="55">
        <f t="shared" si="4598"/>
      </c>
      <c r="ZX108" s="54">
        <f t="shared" si="4590"/>
      </c>
      <c r="ZY108" s="55">
        <f t="shared" si="4598"/>
      </c>
      <c r="ZZ108" s="54">
        <f t="shared" si="4590"/>
      </c>
      <c r="AAA108" s="55">
        <f t="shared" si="4598"/>
      </c>
      <c r="AAB108" s="54">
        <f t="shared" si="4590"/>
      </c>
      <c r="AAC108" s="55">
        <f t="shared" si="4598"/>
      </c>
      <c r="AAD108" s="54">
        <f t="shared" si="4590"/>
      </c>
      <c r="AAE108" s="55">
        <f t="shared" si="4598"/>
      </c>
      <c r="AAF108" s="54">
        <f t="shared" si="4590"/>
      </c>
      <c r="AAG108" s="55">
        <f t="shared" si="4598"/>
      </c>
      <c r="AAH108" s="54">
        <f t="shared" si="4582"/>
      </c>
      <c r="AAI108" s="55">
        <f t="shared" si="4598"/>
      </c>
      <c r="AAJ108" s="54">
        <f t="shared" si="4582"/>
      </c>
      <c r="AAK108" s="55">
        <f t="shared" si="4598"/>
      </c>
      <c r="AAL108" s="54">
        <f t="shared" si="4582"/>
      </c>
      <c r="AAM108" s="55">
        <f t="shared" si="4598"/>
      </c>
      <c r="AAN108" s="54">
        <f t="shared" si="4582"/>
      </c>
      <c r="AAO108" s="55">
        <f t="shared" si="4598"/>
      </c>
      <c r="AAP108" s="54">
        <f t="shared" si="4582"/>
      </c>
      <c r="AAQ108" s="55">
        <f t="shared" si="4598"/>
      </c>
      <c r="AAR108" s="54">
        <f t="shared" si="4582"/>
      </c>
      <c r="AAS108" s="55">
        <f t="shared" si="4598"/>
      </c>
      <c r="AAT108" s="54">
        <f t="shared" si="4582"/>
      </c>
      <c r="AAU108" s="55">
        <f t="shared" si="4598"/>
      </c>
      <c r="AAV108" s="54">
        <f t="shared" si="4582"/>
      </c>
      <c r="AAW108" s="55">
        <f t="shared" si="4598"/>
      </c>
      <c r="AAX108" s="54">
        <f t="shared" si="4582"/>
      </c>
      <c r="AAY108" s="55">
        <f t="shared" si="4598"/>
      </c>
      <c r="AAZ108" s="54">
        <f t="shared" si="4582"/>
      </c>
      <c r="ABA108" s="55">
        <f t="shared" si="4598"/>
      </c>
      <c r="ABB108" s="54">
        <f t="shared" si="4582"/>
      </c>
      <c r="ABC108" s="55">
        <f t="shared" si="4598"/>
      </c>
      <c r="ABD108" s="54">
        <f t="shared" si="4582"/>
      </c>
      <c r="ABE108" s="55">
        <f t="shared" si="4598"/>
      </c>
      <c r="ABF108" s="54">
        <f t="shared" si="4582"/>
      </c>
      <c r="ABG108" s="55">
        <f t="shared" si="4598"/>
      </c>
      <c r="ABH108" s="54">
        <f t="shared" si="4582"/>
      </c>
      <c r="ABI108" s="55">
        <f t="shared" si="4598"/>
      </c>
      <c r="ABJ108" s="54">
        <f t="shared" si="4582"/>
      </c>
      <c r="ABK108" s="55">
        <f t="shared" si="4598"/>
      </c>
      <c r="ABL108" s="54">
        <f t="shared" si="4582"/>
      </c>
      <c r="ABM108" s="55">
        <f t="shared" si="4598"/>
      </c>
      <c r="ABN108" s="54">
        <f t="shared" si="4582"/>
      </c>
      <c r="ABO108" s="55">
        <f t="shared" si="4598"/>
      </c>
      <c r="ABP108" s="54">
        <f t="shared" si="4582"/>
      </c>
      <c r="ABQ108" s="55">
        <f t="shared" si="4598"/>
      </c>
      <c r="ABR108" s="54">
        <f t="shared" si="4582"/>
      </c>
      <c r="ABS108" s="55">
        <f t="shared" si="4598"/>
      </c>
      <c r="ABT108" s="54">
        <f t="shared" si="4582"/>
      </c>
      <c r="ABU108" s="55">
        <f t="shared" si="4591"/>
      </c>
      <c r="ABV108" s="54">
        <f t="shared" si="4599"/>
      </c>
      <c r="ABW108" s="55">
        <f t="shared" si="4591"/>
      </c>
      <c r="ABX108" s="54">
        <f t="shared" si="4599"/>
      </c>
      <c r="ABY108" s="55">
        <f t="shared" si="4591"/>
      </c>
      <c r="ABZ108" s="54">
        <f t="shared" si="4599"/>
      </c>
      <c r="ACA108" s="55">
        <f t="shared" si="4591"/>
      </c>
      <c r="ACB108" s="54">
        <f t="shared" si="4599"/>
      </c>
      <c r="ACC108" s="55">
        <f t="shared" si="4591"/>
      </c>
      <c r="ACD108" s="54">
        <f t="shared" si="4599"/>
      </c>
      <c r="ACE108" s="55">
        <f t="shared" si="4591"/>
      </c>
      <c r="ACF108" s="54">
        <f t="shared" si="4599"/>
      </c>
      <c r="ACG108" s="55">
        <f t="shared" si="4583"/>
      </c>
      <c r="ACH108" s="54">
        <f t="shared" si="4599"/>
      </c>
      <c r="ACI108" s="55">
        <f t="shared" si="4583"/>
      </c>
      <c r="ACJ108" s="54">
        <f t="shared" si="4599"/>
      </c>
      <c r="ACK108" s="55">
        <f t="shared" si="4583"/>
      </c>
      <c r="ACL108" s="54">
        <f t="shared" si="4599"/>
      </c>
      <c r="ACM108" s="55">
        <f t="shared" si="4583"/>
      </c>
      <c r="ACN108" s="54">
        <f t="shared" si="4599"/>
      </c>
      <c r="ACO108" s="55">
        <f t="shared" si="4583"/>
      </c>
      <c r="ACP108" s="54">
        <f t="shared" si="4599"/>
      </c>
      <c r="ACQ108" s="55">
        <f t="shared" si="4583"/>
      </c>
      <c r="ACR108" s="54">
        <f t="shared" si="4599"/>
      </c>
      <c r="ACS108" s="55">
        <f t="shared" si="4583"/>
      </c>
      <c r="ACT108" s="54">
        <f t="shared" si="4599"/>
      </c>
      <c r="ACU108" s="55">
        <f t="shared" si="4583"/>
      </c>
      <c r="ACV108" s="54">
        <f t="shared" si="4599"/>
      </c>
      <c r="ACW108" s="55">
        <f t="shared" si="4583"/>
      </c>
      <c r="ACX108" s="54">
        <f t="shared" si="4599"/>
      </c>
      <c r="ACY108" s="55">
        <f t="shared" si="4583"/>
      </c>
      <c r="ACZ108" s="54">
        <f t="shared" si="4599"/>
      </c>
      <c r="ADA108" s="55">
        <f t="shared" si="4583"/>
      </c>
      <c r="ADB108" s="54">
        <f t="shared" si="4599"/>
      </c>
      <c r="ADC108" s="55">
        <f t="shared" si="4583"/>
      </c>
      <c r="ADD108" s="54">
        <f t="shared" si="4599"/>
      </c>
      <c r="ADE108" s="55">
        <f t="shared" si="4583"/>
      </c>
      <c r="ADF108" s="54">
        <f t="shared" si="4599"/>
      </c>
      <c r="ADG108" s="55">
        <f t="shared" si="4583"/>
      </c>
    </row>
    <row r="109" spans="1:787" ht="20.25" hidden="1" customHeight="1">
      <c r="A109" s="112">
        <v>37</v>
      </c>
      <c r="B109" s="115">
        <f>学年と名前を結合するシート!D38</f>
      </c>
      <c r="C109" s="113"/>
      <c r="D109" s="54">
        <f t="shared" si="533"/>
      </c>
      <c r="E109" s="55">
        <f t="shared" si="534"/>
      </c>
      <c r="F109" s="54">
        <f t="shared" si="4600"/>
      </c>
      <c r="G109" s="55">
        <f t="shared" si="4407"/>
      </c>
      <c r="H109" s="54">
        <f t="shared" si="4600"/>
      </c>
      <c r="I109" s="55">
        <f t="shared" si="4408"/>
      </c>
      <c r="J109" s="54">
        <f t="shared" si="4600"/>
      </c>
      <c r="K109" s="55">
        <f t="shared" si="4409"/>
      </c>
      <c r="L109" s="54">
        <f t="shared" si="4600"/>
      </c>
      <c r="M109" s="55">
        <f t="shared" si="4410"/>
      </c>
      <c r="N109" s="54">
        <f t="shared" si="4600"/>
      </c>
      <c r="O109" s="55">
        <f t="shared" si="4411"/>
      </c>
      <c r="P109" s="54">
        <f t="shared" si="4600"/>
      </c>
      <c r="Q109" s="55">
        <f t="shared" si="4412"/>
      </c>
      <c r="R109" s="54">
        <f t="shared" si="4600"/>
      </c>
      <c r="S109" s="55">
        <f t="shared" si="4413"/>
      </c>
      <c r="T109" s="54">
        <f t="shared" si="4600"/>
      </c>
      <c r="U109" s="55">
        <f t="shared" si="4414"/>
      </c>
      <c r="V109" s="54">
        <f t="shared" si="4600"/>
      </c>
      <c r="W109" s="55">
        <f t="shared" si="4415"/>
      </c>
      <c r="X109" s="54">
        <f t="shared" si="4600"/>
      </c>
      <c r="Y109" s="55">
        <f t="shared" si="4416"/>
      </c>
      <c r="Z109" s="54">
        <f t="shared" si="4600"/>
      </c>
      <c r="AA109" s="55">
        <f t="shared" si="4417"/>
      </c>
      <c r="AB109" s="54">
        <f t="shared" si="4600"/>
      </c>
      <c r="AC109" s="55">
        <f t="shared" si="4418"/>
      </c>
      <c r="AD109" s="54">
        <f t="shared" si="4600"/>
      </c>
      <c r="AE109" s="55">
        <f t="shared" si="4419"/>
      </c>
      <c r="AF109" s="54">
        <f t="shared" si="4600"/>
      </c>
      <c r="AG109" s="55">
        <f t="shared" si="4420"/>
      </c>
      <c r="AH109" s="54">
        <f t="shared" si="4600"/>
      </c>
      <c r="AI109" s="55">
        <f t="shared" si="4421"/>
      </c>
      <c r="AJ109" s="54">
        <f t="shared" si="4600"/>
      </c>
      <c r="AK109" s="55">
        <f t="shared" si="4422"/>
      </c>
      <c r="AL109" s="54">
        <f t="shared" si="4600"/>
      </c>
      <c r="AM109" s="55">
        <f t="shared" si="4423"/>
      </c>
      <c r="AN109" s="54">
        <f t="shared" si="4600"/>
      </c>
      <c r="AO109" s="55">
        <f t="shared" si="4424"/>
      </c>
      <c r="AP109" s="54">
        <f t="shared" si="4600"/>
      </c>
      <c r="AQ109" s="55">
        <f t="shared" si="4425"/>
      </c>
      <c r="AR109" s="54">
        <f t="shared" si="4600"/>
      </c>
      <c r="AS109" s="55">
        <f t="shared" si="4426"/>
      </c>
      <c r="AT109" s="54">
        <f t="shared" si="4600"/>
      </c>
      <c r="AU109" s="55">
        <f t="shared" si="4427"/>
      </c>
      <c r="AV109" s="54">
        <f t="shared" si="4600"/>
      </c>
      <c r="AW109" s="55">
        <f t="shared" si="4428"/>
      </c>
      <c r="AX109" s="54">
        <f t="shared" si="4600"/>
      </c>
      <c r="AY109" s="55">
        <f t="shared" si="4429"/>
      </c>
      <c r="AZ109" s="54">
        <f t="shared" si="4600"/>
      </c>
      <c r="BA109" s="55">
        <f t="shared" si="4430"/>
      </c>
      <c r="BB109" s="54">
        <f t="shared" si="4600"/>
      </c>
      <c r="BC109" s="55">
        <f t="shared" si="4431"/>
      </c>
      <c r="BD109" s="54">
        <f t="shared" si="4600"/>
      </c>
      <c r="BE109" s="55">
        <f t="shared" si="4432"/>
      </c>
      <c r="BF109" s="54">
        <f t="shared" si="4600"/>
      </c>
      <c r="BG109" s="55">
        <f t="shared" si="4433"/>
      </c>
      <c r="BH109" s="54">
        <f t="shared" si="4600"/>
      </c>
      <c r="BI109" s="55">
        <f t="shared" si="4434"/>
      </c>
      <c r="BJ109" s="54">
        <f t="shared" si="4600"/>
      </c>
      <c r="BK109" s="55">
        <f t="shared" si="4435"/>
      </c>
      <c r="BL109" s="54">
        <f t="shared" si="4600"/>
      </c>
      <c r="BM109" s="55">
        <f t="shared" si="4436"/>
      </c>
      <c r="BN109" s="54">
        <f t="shared" si="4600"/>
      </c>
      <c r="BO109" s="55">
        <f t="shared" si="4437"/>
      </c>
      <c r="BP109" s="54">
        <f t="shared" si="4600"/>
      </c>
      <c r="BQ109" s="55">
        <f t="shared" si="4438"/>
      </c>
      <c r="BR109" s="54">
        <f t="shared" si="4593"/>
      </c>
      <c r="BS109" s="55">
        <f t="shared" si="4439"/>
      </c>
      <c r="BT109" s="54">
        <f t="shared" si="4593"/>
      </c>
      <c r="BU109" s="55">
        <f t="shared" si="4440"/>
      </c>
      <c r="BV109" s="54">
        <f t="shared" si="4593"/>
      </c>
      <c r="BW109" s="55">
        <f t="shared" si="4441"/>
      </c>
      <c r="BX109" s="54">
        <f t="shared" si="4593"/>
      </c>
      <c r="BY109" s="55">
        <f t="shared" si="4442"/>
      </c>
      <c r="BZ109" s="54">
        <f t="shared" si="4593"/>
      </c>
      <c r="CA109" s="55">
        <f t="shared" si="4443"/>
      </c>
      <c r="CB109" s="54">
        <f t="shared" si="4593"/>
      </c>
      <c r="CC109" s="55">
        <f t="shared" si="4444"/>
      </c>
      <c r="CD109" s="54">
        <f t="shared" si="4593"/>
      </c>
      <c r="CE109" s="55">
        <f t="shared" si="4445"/>
      </c>
      <c r="CF109" s="54">
        <f t="shared" si="4593"/>
      </c>
      <c r="CG109" s="55">
        <f t="shared" si="4446"/>
      </c>
      <c r="CH109" s="54">
        <f t="shared" si="4593"/>
      </c>
      <c r="CI109" s="55">
        <f t="shared" si="4447"/>
      </c>
      <c r="CJ109" s="54">
        <f t="shared" si="4593"/>
      </c>
      <c r="CK109" s="55">
        <f t="shared" si="4448"/>
      </c>
      <c r="CL109" s="54">
        <f t="shared" si="4593"/>
      </c>
      <c r="CM109" s="55">
        <f t="shared" si="4449"/>
      </c>
      <c r="CN109" s="54">
        <f t="shared" si="4593"/>
      </c>
      <c r="CO109" s="55">
        <f t="shared" si="4450"/>
      </c>
      <c r="CP109" s="54">
        <f t="shared" si="4593"/>
      </c>
      <c r="CQ109" s="55">
        <f t="shared" si="4451"/>
      </c>
      <c r="CR109" s="54">
        <f t="shared" si="4593"/>
      </c>
      <c r="CS109" s="55">
        <f t="shared" si="4452"/>
      </c>
      <c r="CT109" s="54">
        <f t="shared" si="4593"/>
      </c>
      <c r="CU109" s="55">
        <f t="shared" si="4453"/>
      </c>
      <c r="CV109" s="54">
        <f t="shared" si="4593"/>
      </c>
      <c r="CW109" s="55">
        <f t="shared" si="4454"/>
      </c>
      <c r="CX109" s="54">
        <f t="shared" si="4593"/>
      </c>
      <c r="CY109" s="55">
        <f t="shared" si="4455"/>
      </c>
      <c r="CZ109" s="54">
        <f t="shared" si="4593"/>
      </c>
      <c r="DA109" s="55">
        <f t="shared" si="4456"/>
      </c>
      <c r="DB109" s="54">
        <f t="shared" si="4593"/>
      </c>
      <c r="DC109" s="55">
        <f t="shared" si="4457"/>
      </c>
      <c r="DD109" s="54">
        <f t="shared" si="4593"/>
      </c>
      <c r="DE109" s="55">
        <f t="shared" si="4458"/>
      </c>
      <c r="DF109" s="54">
        <f t="shared" si="4593"/>
      </c>
      <c r="DG109" s="55">
        <f t="shared" si="4459"/>
      </c>
      <c r="DH109" s="54">
        <f t="shared" si="4593"/>
      </c>
      <c r="DI109" s="55">
        <f t="shared" si="4460"/>
      </c>
      <c r="DJ109" s="54">
        <f t="shared" si="4593"/>
      </c>
      <c r="DK109" s="55">
        <f t="shared" si="4461"/>
      </c>
      <c r="DL109" s="54">
        <f t="shared" si="4593"/>
      </c>
      <c r="DM109" s="55">
        <f t="shared" si="4462"/>
      </c>
      <c r="DN109" s="54">
        <f t="shared" si="4593"/>
      </c>
      <c r="DO109" s="55">
        <f t="shared" si="4463"/>
      </c>
      <c r="DP109" s="54">
        <f t="shared" si="4593"/>
      </c>
      <c r="DQ109" s="55">
        <f t="shared" si="4464"/>
      </c>
      <c r="DR109" s="54">
        <f t="shared" si="4593"/>
      </c>
      <c r="DS109" s="55">
        <f t="shared" si="4465"/>
      </c>
      <c r="DT109" s="54">
        <f t="shared" si="4593"/>
      </c>
      <c r="DU109" s="55">
        <f t="shared" si="4466"/>
      </c>
      <c r="DV109" s="54">
        <f t="shared" si="4593"/>
      </c>
      <c r="DW109" s="55">
        <f t="shared" si="4467"/>
      </c>
      <c r="DX109" s="54">
        <f t="shared" si="4593"/>
      </c>
      <c r="DY109" s="55">
        <f t="shared" si="4468"/>
      </c>
      <c r="DZ109" s="54">
        <f t="shared" si="4593"/>
      </c>
      <c r="EA109" s="55">
        <f t="shared" si="4469"/>
      </c>
      <c r="EB109" s="54">
        <f t="shared" si="4584"/>
      </c>
      <c r="EC109" s="55">
        <f t="shared" si="4471"/>
      </c>
      <c r="ED109" s="54">
        <f t="shared" si="4584"/>
      </c>
      <c r="EE109" s="55">
        <f t="shared" si="4472"/>
      </c>
      <c r="EF109" s="54">
        <f t="shared" si="4584"/>
      </c>
      <c r="EG109" s="55">
        <f t="shared" si="4473"/>
      </c>
      <c r="EH109" s="54">
        <f t="shared" si="4584"/>
      </c>
      <c r="EI109" s="55">
        <f t="shared" si="4474"/>
      </c>
      <c r="EJ109" s="54">
        <f t="shared" si="4584"/>
      </c>
      <c r="EK109" s="55">
        <f t="shared" si="4475"/>
      </c>
      <c r="EL109" s="54">
        <f t="shared" si="4584"/>
      </c>
      <c r="EM109" s="55">
        <f t="shared" si="4476"/>
      </c>
      <c r="EN109" s="54">
        <f t="shared" si="4584"/>
      </c>
      <c r="EO109" s="55">
        <f t="shared" si="4477"/>
      </c>
      <c r="EP109" s="54">
        <f t="shared" si="4584"/>
      </c>
      <c r="EQ109" s="55">
        <f t="shared" si="4478"/>
      </c>
      <c r="ER109" s="54">
        <f t="shared" si="4584"/>
      </c>
      <c r="ES109" s="55">
        <f t="shared" si="4479"/>
      </c>
      <c r="ET109" s="54">
        <f t="shared" si="4584"/>
      </c>
      <c r="EU109" s="55">
        <f t="shared" si="4480"/>
      </c>
      <c r="EV109" s="54">
        <f t="shared" si="4584"/>
      </c>
      <c r="EW109" s="55">
        <f t="shared" si="4481"/>
      </c>
      <c r="EX109" s="54">
        <f t="shared" si="4584"/>
      </c>
      <c r="EY109" s="55">
        <f t="shared" si="4482"/>
      </c>
      <c r="EZ109" s="54">
        <f t="shared" si="4584"/>
      </c>
      <c r="FA109" s="55">
        <f t="shared" si="4483"/>
      </c>
      <c r="FB109" s="54">
        <f t="shared" si="4584"/>
      </c>
      <c r="FC109" s="55">
        <f t="shared" si="4484"/>
      </c>
      <c r="FD109" s="54">
        <f t="shared" si="4584"/>
      </c>
      <c r="FE109" s="55">
        <f t="shared" si="4485"/>
      </c>
      <c r="FF109" s="54">
        <f t="shared" si="4584"/>
      </c>
      <c r="FG109" s="55">
        <f t="shared" si="4486"/>
      </c>
      <c r="FH109" s="54">
        <f t="shared" si="4584"/>
      </c>
      <c r="FI109" s="55">
        <f t="shared" si="4487"/>
      </c>
      <c r="FJ109" s="54">
        <f t="shared" si="4584"/>
      </c>
      <c r="FK109" s="55">
        <f t="shared" si="4488"/>
      </c>
      <c r="FL109" s="54">
        <f t="shared" si="4584"/>
      </c>
      <c r="FM109" s="55">
        <f t="shared" si="4489"/>
      </c>
      <c r="FN109" s="54">
        <f t="shared" si="4584"/>
      </c>
      <c r="FO109" s="55">
        <f t="shared" si="4490"/>
      </c>
      <c r="FP109" s="54">
        <f t="shared" si="4584"/>
      </c>
      <c r="FQ109" s="55">
        <f t="shared" si="4491"/>
      </c>
      <c r="FR109" s="54">
        <f t="shared" si="4584"/>
      </c>
      <c r="FS109" s="55">
        <f t="shared" si="4492"/>
      </c>
      <c r="FT109" s="54">
        <f t="shared" si="4584"/>
      </c>
      <c r="FU109" s="55">
        <f t="shared" si="4493"/>
      </c>
      <c r="FV109" s="54">
        <f t="shared" si="4584"/>
      </c>
      <c r="FW109" s="55">
        <f t="shared" si="4494"/>
      </c>
      <c r="FX109" s="54">
        <f t="shared" si="4584"/>
      </c>
      <c r="FY109" s="55">
        <f t="shared" si="4495"/>
      </c>
      <c r="FZ109" s="54">
        <f t="shared" si="4584"/>
      </c>
      <c r="GA109" s="55">
        <f t="shared" si="4496"/>
      </c>
      <c r="GB109" s="54">
        <f t="shared" si="4584"/>
      </c>
      <c r="GC109" s="55">
        <f t="shared" si="4497"/>
      </c>
      <c r="GD109" s="54">
        <f t="shared" si="4584"/>
      </c>
      <c r="GE109" s="55">
        <f t="shared" si="4498"/>
      </c>
      <c r="GF109" s="54">
        <f t="shared" si="4584"/>
      </c>
      <c r="GG109" s="55">
        <f t="shared" si="4499"/>
      </c>
      <c r="GH109" s="54">
        <f t="shared" si="4584"/>
      </c>
      <c r="GI109" s="55">
        <f t="shared" si="4500"/>
      </c>
      <c r="GJ109" s="54">
        <f t="shared" si="4584"/>
      </c>
      <c r="GK109" s="55">
        <f t="shared" si="4501"/>
      </c>
      <c r="GL109" s="54">
        <f t="shared" si="4584"/>
      </c>
      <c r="GM109" s="55">
        <f t="shared" si="4502"/>
      </c>
      <c r="GN109" s="54">
        <f t="shared" si="4578"/>
      </c>
      <c r="GO109" s="55">
        <f t="shared" si="4504"/>
      </c>
      <c r="GP109" s="54">
        <f t="shared" si="4578"/>
      </c>
      <c r="GQ109" s="55">
        <f t="shared" si="4505"/>
      </c>
      <c r="GR109" s="54">
        <f t="shared" si="4578"/>
      </c>
      <c r="GS109" s="55">
        <f t="shared" si="4506"/>
      </c>
      <c r="GT109" s="54">
        <f t="shared" si="4578"/>
      </c>
      <c r="GU109" s="55">
        <f t="shared" si="4507"/>
      </c>
      <c r="GV109" s="54">
        <f t="shared" si="4578"/>
      </c>
      <c r="GW109" s="55">
        <f t="shared" si="4508"/>
      </c>
      <c r="GX109" s="54">
        <f t="shared" si="4578"/>
      </c>
      <c r="GY109" s="55">
        <f t="shared" si="4509"/>
      </c>
      <c r="GZ109" s="54">
        <f t="shared" si="4578"/>
      </c>
      <c r="HA109" s="55">
        <f t="shared" si="4510"/>
      </c>
      <c r="HB109" s="54">
        <f t="shared" si="4578"/>
      </c>
      <c r="HC109" s="55">
        <f t="shared" si="4511"/>
      </c>
      <c r="HD109" s="54">
        <f t="shared" si="4578"/>
      </c>
      <c r="HE109" s="55">
        <f t="shared" si="4512"/>
      </c>
      <c r="HF109" s="54">
        <f t="shared" si="4578"/>
      </c>
      <c r="HG109" s="55">
        <f t="shared" si="4513"/>
      </c>
      <c r="HH109" s="54">
        <f t="shared" si="4578"/>
      </c>
      <c r="HI109" s="55">
        <f t="shared" si="4514"/>
      </c>
      <c r="HJ109" s="54">
        <f t="shared" si="4578"/>
      </c>
      <c r="HK109" s="55">
        <f t="shared" si="4515"/>
      </c>
      <c r="HL109" s="54">
        <f t="shared" si="4578"/>
      </c>
      <c r="HM109" s="55">
        <f t="shared" si="4516"/>
      </c>
      <c r="HN109" s="54">
        <f t="shared" si="4578"/>
      </c>
      <c r="HO109" s="55">
        <f t="shared" si="4517"/>
      </c>
      <c r="HP109" s="54">
        <f t="shared" si="4578"/>
      </c>
      <c r="HQ109" s="55">
        <f t="shared" si="4518"/>
      </c>
      <c r="HR109" s="54">
        <f t="shared" si="4578"/>
      </c>
      <c r="HS109" s="55">
        <f t="shared" si="4519"/>
      </c>
      <c r="HT109" s="54">
        <f t="shared" si="4578"/>
      </c>
      <c r="HU109" s="55">
        <f t="shared" si="4520"/>
      </c>
      <c r="HV109" s="54">
        <f t="shared" si="4578"/>
      </c>
      <c r="HW109" s="55">
        <f t="shared" si="4521"/>
      </c>
      <c r="HX109" s="54">
        <f t="shared" si="4578"/>
      </c>
      <c r="HY109" s="55">
        <f t="shared" si="4522"/>
      </c>
      <c r="HZ109" s="54">
        <f t="shared" si="4578"/>
      </c>
      <c r="IA109" s="55">
        <f t="shared" si="4523"/>
      </c>
      <c r="IB109" s="54">
        <f t="shared" si="4578"/>
      </c>
      <c r="IC109" s="55">
        <f t="shared" si="4524"/>
      </c>
      <c r="ID109" s="54">
        <f t="shared" si="4578"/>
      </c>
      <c r="IE109" s="55">
        <f t="shared" si="4525"/>
      </c>
      <c r="IF109" s="54">
        <f t="shared" si="4578"/>
      </c>
      <c r="IG109" s="55">
        <f t="shared" si="4526"/>
      </c>
      <c r="IH109" s="54">
        <f t="shared" si="4578"/>
      </c>
      <c r="II109" s="55">
        <f t="shared" si="4527"/>
      </c>
      <c r="IJ109" s="54">
        <f t="shared" si="4578"/>
      </c>
      <c r="IK109" s="55">
        <f t="shared" si="4528"/>
      </c>
      <c r="IL109" s="54">
        <f t="shared" si="4578"/>
      </c>
      <c r="IM109" s="55">
        <f t="shared" si="4529"/>
      </c>
      <c r="IN109" s="54">
        <f t="shared" si="4578"/>
      </c>
      <c r="IO109" s="55">
        <f t="shared" si="4530"/>
      </c>
      <c r="IP109" s="54">
        <f t="shared" si="4578"/>
      </c>
      <c r="IQ109" s="55">
        <f t="shared" si="4531"/>
      </c>
      <c r="IR109" s="54">
        <f t="shared" si="4578"/>
      </c>
      <c r="IS109" s="55">
        <f t="shared" si="4532"/>
      </c>
      <c r="IT109" s="54">
        <f t="shared" si="4578"/>
      </c>
      <c r="IU109" s="55">
        <f t="shared" si="4533"/>
      </c>
      <c r="IV109" s="54">
        <f t="shared" si="4578"/>
      </c>
      <c r="IW109" s="55">
        <f t="shared" si="4534"/>
      </c>
      <c r="IX109" s="54">
        <f t="shared" si="4585"/>
      </c>
      <c r="IY109" s="55">
        <f t="shared" si="4535"/>
      </c>
      <c r="IZ109" s="54">
        <f t="shared" si="4585"/>
      </c>
      <c r="JA109" s="55">
        <f t="shared" si="4537"/>
      </c>
      <c r="JB109" s="54">
        <f t="shared" si="4585"/>
      </c>
      <c r="JC109" s="55">
        <f t="shared" si="4538"/>
      </c>
      <c r="JD109" s="54">
        <f t="shared" si="4585"/>
      </c>
      <c r="JE109" s="55">
        <f t="shared" si="4539"/>
      </c>
      <c r="JF109" s="54">
        <f t="shared" si="4585"/>
      </c>
      <c r="JG109" s="55">
        <f t="shared" si="4540"/>
      </c>
      <c r="JH109" s="54">
        <f t="shared" si="4585"/>
      </c>
      <c r="JI109" s="55">
        <f t="shared" si="4541"/>
      </c>
      <c r="JJ109" s="54">
        <f t="shared" si="4585"/>
      </c>
      <c r="JK109" s="55">
        <f t="shared" si="4542"/>
      </c>
      <c r="JL109" s="54">
        <f t="shared" si="4585"/>
      </c>
      <c r="JM109" s="55">
        <f t="shared" si="267"/>
      </c>
      <c r="JN109" s="54">
        <f t="shared" si="4594"/>
      </c>
      <c r="JO109" s="55">
        <f t="shared" si="4595"/>
      </c>
      <c r="JP109" s="54">
        <f t="shared" si="4594"/>
      </c>
      <c r="JQ109" s="55">
        <f t="shared" si="4595"/>
      </c>
      <c r="JR109" s="54">
        <f t="shared" si="4594"/>
      </c>
      <c r="JS109" s="55">
        <f t="shared" si="4595"/>
      </c>
      <c r="JT109" s="54">
        <f t="shared" si="4594"/>
      </c>
      <c r="JU109" s="55">
        <f t="shared" si="4595"/>
      </c>
      <c r="JV109" s="54">
        <f t="shared" si="4594"/>
      </c>
      <c r="JW109" s="55">
        <f t="shared" si="4595"/>
      </c>
      <c r="JX109" s="54">
        <f t="shared" si="4594"/>
      </c>
      <c r="JY109" s="55">
        <f t="shared" si="4595"/>
      </c>
      <c r="JZ109" s="54">
        <f t="shared" si="4594"/>
      </c>
      <c r="KA109" s="55">
        <f t="shared" si="4595"/>
      </c>
      <c r="KB109" s="54">
        <f t="shared" si="4594"/>
      </c>
      <c r="KC109" s="55">
        <f t="shared" si="4595"/>
      </c>
      <c r="KD109" s="54">
        <f t="shared" si="4594"/>
      </c>
      <c r="KE109" s="55">
        <f t="shared" si="4595"/>
      </c>
      <c r="KF109" s="54">
        <f t="shared" si="4594"/>
      </c>
      <c r="KG109" s="55">
        <f t="shared" si="4595"/>
      </c>
      <c r="KH109" s="54">
        <f t="shared" si="4594"/>
      </c>
      <c r="KI109" s="55">
        <f t="shared" si="4595"/>
      </c>
      <c r="KJ109" s="54">
        <f t="shared" si="4594"/>
      </c>
      <c r="KK109" s="55">
        <f t="shared" si="4595"/>
      </c>
      <c r="KL109" s="54">
        <f t="shared" si="4594"/>
      </c>
      <c r="KM109" s="55">
        <f t="shared" si="4595"/>
      </c>
      <c r="KN109" s="54">
        <f t="shared" si="4594"/>
      </c>
      <c r="KO109" s="55">
        <f t="shared" si="4595"/>
      </c>
      <c r="KP109" s="54">
        <f t="shared" si="4594"/>
      </c>
      <c r="KQ109" s="55">
        <f t="shared" si="4595"/>
      </c>
      <c r="KR109" s="54">
        <f t="shared" si="4594"/>
      </c>
      <c r="KS109" s="55">
        <f t="shared" si="4595"/>
      </c>
      <c r="KT109" s="54">
        <f t="shared" si="4594"/>
      </c>
      <c r="KU109" s="55">
        <f t="shared" si="4595"/>
      </c>
      <c r="KV109" s="54">
        <f t="shared" si="4594"/>
      </c>
      <c r="KW109" s="55">
        <f t="shared" si="4595"/>
      </c>
      <c r="KX109" s="54">
        <f t="shared" si="4594"/>
      </c>
      <c r="KY109" s="55">
        <f t="shared" si="4595"/>
      </c>
      <c r="KZ109" s="54">
        <f t="shared" si="4594"/>
      </c>
      <c r="LA109" s="55">
        <f t="shared" si="4595"/>
      </c>
      <c r="LB109" s="54">
        <f t="shared" si="4594"/>
      </c>
      <c r="LC109" s="55">
        <f t="shared" si="4595"/>
      </c>
      <c r="LD109" s="54">
        <f t="shared" si="4594"/>
      </c>
      <c r="LE109" s="55">
        <f t="shared" si="4595"/>
      </c>
      <c r="LF109" s="54">
        <f t="shared" si="4594"/>
      </c>
      <c r="LG109" s="55">
        <f t="shared" si="4595"/>
      </c>
      <c r="LH109" s="54">
        <f t="shared" si="4594"/>
      </c>
      <c r="LI109" s="55">
        <f t="shared" si="4595"/>
      </c>
      <c r="LJ109" s="54">
        <f t="shared" si="4594"/>
      </c>
      <c r="LK109" s="55">
        <f t="shared" si="4595"/>
      </c>
      <c r="LL109" s="54">
        <f t="shared" si="4594"/>
      </c>
      <c r="LM109" s="55">
        <f t="shared" si="4595"/>
      </c>
      <c r="LN109" s="54">
        <f t="shared" si="4594"/>
      </c>
      <c r="LO109" s="55">
        <f t="shared" si="4595"/>
      </c>
      <c r="LP109" s="54">
        <f t="shared" si="4594"/>
      </c>
      <c r="LQ109" s="55">
        <f t="shared" si="4595"/>
      </c>
      <c r="LR109" s="54">
        <f t="shared" si="4594"/>
      </c>
      <c r="LS109" s="55">
        <f t="shared" si="4595"/>
      </c>
      <c r="LT109" s="54">
        <f t="shared" si="4594"/>
      </c>
      <c r="LU109" s="55">
        <f t="shared" si="4595"/>
      </c>
      <c r="LV109" s="54">
        <f t="shared" si="4594"/>
      </c>
      <c r="LW109" s="55">
        <f t="shared" si="4595"/>
      </c>
      <c r="LX109" s="54">
        <f t="shared" si="4594"/>
      </c>
      <c r="LY109" s="55">
        <f t="shared" si="4595"/>
      </c>
      <c r="LZ109" s="54">
        <f t="shared" si="4596"/>
      </c>
      <c r="MA109" s="55">
        <f t="shared" si="4586"/>
      </c>
      <c r="MB109" s="54">
        <f t="shared" si="4596"/>
      </c>
      <c r="MC109" s="55">
        <f t="shared" si="4586"/>
      </c>
      <c r="MD109" s="54">
        <f t="shared" si="4596"/>
      </c>
      <c r="ME109" s="55">
        <f t="shared" si="4586"/>
      </c>
      <c r="MF109" s="54">
        <f t="shared" si="4596"/>
      </c>
      <c r="MG109" s="55">
        <f t="shared" si="4586"/>
      </c>
      <c r="MH109" s="54">
        <f t="shared" si="4596"/>
      </c>
      <c r="MI109" s="55">
        <f t="shared" si="4586"/>
      </c>
      <c r="MJ109" s="54">
        <f t="shared" si="4596"/>
      </c>
      <c r="MK109" s="55">
        <f t="shared" si="4586"/>
      </c>
      <c r="ML109" s="54">
        <f t="shared" si="4596"/>
      </c>
      <c r="MM109" s="55">
        <f t="shared" si="4586"/>
      </c>
      <c r="MN109" s="54">
        <f t="shared" si="4596"/>
      </c>
      <c r="MO109" s="55">
        <f t="shared" si="4586"/>
      </c>
      <c r="MP109" s="54">
        <f t="shared" si="4596"/>
      </c>
      <c r="MQ109" s="55">
        <f t="shared" si="4586"/>
      </c>
      <c r="MR109" s="54">
        <f t="shared" si="4596"/>
      </c>
      <c r="MS109" s="55">
        <f t="shared" si="4586"/>
      </c>
      <c r="MT109" s="54">
        <f t="shared" si="4596"/>
      </c>
      <c r="MU109" s="55">
        <f t="shared" si="4586"/>
      </c>
      <c r="MV109" s="54">
        <f t="shared" si="4596"/>
      </c>
      <c r="MW109" s="55">
        <f t="shared" si="4586"/>
      </c>
      <c r="MX109" s="54">
        <f t="shared" si="4596"/>
      </c>
      <c r="MY109" s="55">
        <f t="shared" si="4586"/>
      </c>
      <c r="MZ109" s="54">
        <f t="shared" si="4596"/>
      </c>
      <c r="NA109" s="55">
        <f t="shared" si="4586"/>
      </c>
      <c r="NB109" s="54">
        <f t="shared" si="4596"/>
      </c>
      <c r="NC109" s="55">
        <f t="shared" si="4586"/>
      </c>
      <c r="ND109" s="54">
        <f t="shared" si="4596"/>
      </c>
      <c r="NE109" s="55">
        <f t="shared" si="4586"/>
      </c>
      <c r="NF109" s="54">
        <f t="shared" si="4596"/>
      </c>
      <c r="NG109" s="55">
        <f t="shared" si="4586"/>
      </c>
      <c r="NH109" s="54">
        <f t="shared" si="4596"/>
      </c>
      <c r="NI109" s="55">
        <f t="shared" si="4586"/>
      </c>
      <c r="NJ109" s="54">
        <f t="shared" si="4596"/>
      </c>
      <c r="NK109" s="55">
        <f t="shared" si="4586"/>
      </c>
      <c r="NL109" s="54">
        <f t="shared" si="4596"/>
      </c>
      <c r="NM109" s="55">
        <f t="shared" si="4586"/>
      </c>
      <c r="NN109" s="54">
        <f t="shared" si="4596"/>
      </c>
      <c r="NO109" s="55">
        <f t="shared" si="4586"/>
      </c>
      <c r="NP109" s="54">
        <f t="shared" si="4596"/>
      </c>
      <c r="NQ109" s="55">
        <f t="shared" si="4586"/>
      </c>
      <c r="NR109" s="54">
        <f t="shared" si="4596"/>
      </c>
      <c r="NS109" s="55">
        <f t="shared" si="4586"/>
      </c>
      <c r="NT109" s="54">
        <f t="shared" si="4596"/>
      </c>
      <c r="NU109" s="55">
        <f t="shared" si="4586"/>
      </c>
      <c r="NV109" s="54">
        <f t="shared" si="4596"/>
      </c>
      <c r="NW109" s="55">
        <f t="shared" si="4586"/>
      </c>
      <c r="NX109" s="54">
        <f t="shared" si="4596"/>
      </c>
      <c r="NY109" s="55">
        <f t="shared" si="4586"/>
      </c>
      <c r="NZ109" s="54">
        <f t="shared" si="4596"/>
      </c>
      <c r="OA109" s="55">
        <f t="shared" si="4586"/>
      </c>
      <c r="OB109" s="54">
        <f t="shared" si="4596"/>
      </c>
      <c r="OC109" s="55">
        <f t="shared" si="4586"/>
      </c>
      <c r="OD109" s="54">
        <f t="shared" si="4596"/>
      </c>
      <c r="OE109" s="55">
        <f t="shared" si="4586"/>
      </c>
      <c r="OF109" s="54">
        <f t="shared" si="4596"/>
      </c>
      <c r="OG109" s="55">
        <f t="shared" si="4586"/>
      </c>
      <c r="OH109" s="54">
        <f t="shared" si="4596"/>
      </c>
      <c r="OI109" s="55">
        <f t="shared" si="4586"/>
      </c>
      <c r="OJ109" s="54">
        <f t="shared" si="4596"/>
      </c>
      <c r="OK109" s="55">
        <f t="shared" si="4588"/>
      </c>
      <c r="OL109" s="54">
        <f t="shared" si="4587"/>
      </c>
      <c r="OM109" s="55">
        <f t="shared" si="4588"/>
      </c>
      <c r="ON109" s="54">
        <f t="shared" si="4587"/>
      </c>
      <c r="OO109" s="55">
        <f t="shared" si="4588"/>
      </c>
      <c r="OP109" s="54">
        <f t="shared" si="4587"/>
      </c>
      <c r="OQ109" s="55">
        <f t="shared" si="4588"/>
      </c>
      <c r="OR109" s="54">
        <f t="shared" si="4587"/>
      </c>
      <c r="OS109" s="55">
        <f t="shared" si="4588"/>
      </c>
      <c r="OT109" s="54">
        <f t="shared" si="4587"/>
      </c>
      <c r="OU109" s="55">
        <f t="shared" si="4588"/>
      </c>
      <c r="OV109" s="54">
        <f t="shared" si="4587"/>
      </c>
      <c r="OW109" s="55">
        <f t="shared" si="4588"/>
      </c>
      <c r="OX109" s="54">
        <f t="shared" si="4579"/>
      </c>
      <c r="OY109" s="55">
        <f t="shared" si="4588"/>
      </c>
      <c r="OZ109" s="54">
        <f t="shared" si="4579"/>
      </c>
      <c r="PA109" s="55">
        <f t="shared" si="4588"/>
      </c>
      <c r="PB109" s="54">
        <f t="shared" si="4579"/>
      </c>
      <c r="PC109" s="55">
        <f t="shared" si="4588"/>
      </c>
      <c r="PD109" s="54">
        <f t="shared" si="4579"/>
      </c>
      <c r="PE109" s="55">
        <f t="shared" si="4588"/>
      </c>
      <c r="PF109" s="54">
        <f t="shared" si="4579"/>
      </c>
      <c r="PG109" s="55">
        <f t="shared" si="4588"/>
      </c>
      <c r="PH109" s="54">
        <f t="shared" si="4579"/>
      </c>
      <c r="PI109" s="55">
        <f t="shared" si="4588"/>
      </c>
      <c r="PJ109" s="54">
        <f t="shared" si="4579"/>
      </c>
      <c r="PK109" s="55">
        <f t="shared" si="4588"/>
      </c>
      <c r="PL109" s="54">
        <f t="shared" si="4579"/>
      </c>
      <c r="PM109" s="55">
        <f t="shared" si="4588"/>
      </c>
      <c r="PN109" s="54">
        <f t="shared" si="4579"/>
      </c>
      <c r="PO109" s="55">
        <f t="shared" si="4588"/>
      </c>
      <c r="PP109" s="54">
        <f t="shared" si="4579"/>
      </c>
      <c r="PQ109" s="55">
        <f t="shared" si="4588"/>
      </c>
      <c r="PR109" s="54">
        <f t="shared" si="4579"/>
      </c>
      <c r="PS109" s="55">
        <f t="shared" si="4588"/>
      </c>
      <c r="PT109" s="54">
        <f t="shared" si="4579"/>
      </c>
      <c r="PU109" s="55">
        <f t="shared" si="4588"/>
      </c>
      <c r="PV109" s="54">
        <f t="shared" si="4579"/>
      </c>
      <c r="PW109" s="55">
        <f t="shared" si="4588"/>
      </c>
      <c r="PX109" s="54">
        <f t="shared" si="4579"/>
      </c>
      <c r="PY109" s="55">
        <f t="shared" si="4588"/>
      </c>
      <c r="PZ109" s="54">
        <f t="shared" si="4579"/>
      </c>
      <c r="QA109" s="55">
        <f t="shared" si="4588"/>
      </c>
      <c r="QB109" s="54">
        <f t="shared" si="4579"/>
      </c>
      <c r="QC109" s="55">
        <f t="shared" si="4588"/>
      </c>
      <c r="QD109" s="54">
        <f t="shared" si="4579"/>
      </c>
      <c r="QE109" s="55">
        <f t="shared" si="4588"/>
      </c>
      <c r="QF109" s="54">
        <f t="shared" si="4579"/>
      </c>
      <c r="QG109" s="55">
        <f t="shared" si="4588"/>
      </c>
      <c r="QH109" s="54">
        <f t="shared" si="4579"/>
      </c>
      <c r="QI109" s="55">
        <f t="shared" si="4588"/>
      </c>
      <c r="QJ109" s="54">
        <f t="shared" si="4579"/>
      </c>
      <c r="QK109" s="55">
        <f t="shared" si="4588"/>
      </c>
      <c r="QL109" s="54">
        <f t="shared" si="4579"/>
      </c>
      <c r="QM109" s="55">
        <f t="shared" si="4588"/>
      </c>
      <c r="QN109" s="54">
        <f t="shared" si="4579"/>
      </c>
      <c r="QO109" s="55">
        <f t="shared" si="4588"/>
      </c>
      <c r="QP109" s="54">
        <f t="shared" si="4579"/>
      </c>
      <c r="QQ109" s="55">
        <f t="shared" si="4588"/>
      </c>
      <c r="QR109" s="54">
        <f t="shared" si="4579"/>
      </c>
      <c r="QS109" s="55">
        <f t="shared" si="4588"/>
      </c>
      <c r="QT109" s="54">
        <f t="shared" si="4579"/>
      </c>
      <c r="QU109" s="55">
        <f t="shared" si="4588"/>
      </c>
      <c r="QV109" s="54">
        <f t="shared" si="4577"/>
      </c>
      <c r="QW109" s="55">
        <f t="shared" si="4580"/>
      </c>
      <c r="QX109" s="54">
        <f t="shared" si="4577"/>
      </c>
      <c r="QY109" s="55">
        <f t="shared" si="4580"/>
      </c>
      <c r="QZ109" s="54">
        <f t="shared" si="4577"/>
      </c>
      <c r="RA109" s="55">
        <f t="shared" si="4580"/>
      </c>
      <c r="RB109" s="54">
        <f t="shared" si="4577"/>
      </c>
      <c r="RC109" s="55">
        <f t="shared" si="4580"/>
      </c>
      <c r="RD109" s="54">
        <f t="shared" si="4577"/>
      </c>
      <c r="RE109" s="55">
        <f t="shared" si="4580"/>
      </c>
      <c r="RF109" s="54">
        <f t="shared" si="4577"/>
      </c>
      <c r="RG109" s="55">
        <f t="shared" si="4580"/>
      </c>
      <c r="RH109" s="54">
        <f t="shared" si="4577"/>
      </c>
      <c r="RI109" s="55">
        <f t="shared" si="4580"/>
      </c>
      <c r="RJ109" s="54">
        <f t="shared" si="4577"/>
      </c>
      <c r="RK109" s="55">
        <f t="shared" si="4580"/>
      </c>
      <c r="RL109" s="54">
        <f t="shared" si="4577"/>
      </c>
      <c r="RM109" s="55">
        <f t="shared" si="4580"/>
      </c>
      <c r="RN109" s="54">
        <f t="shared" si="4577"/>
      </c>
      <c r="RO109" s="55">
        <f t="shared" si="4580"/>
      </c>
      <c r="RP109" s="54">
        <f t="shared" si="4577"/>
      </c>
      <c r="RQ109" s="55">
        <f t="shared" si="4580"/>
      </c>
      <c r="RR109" s="54">
        <f t="shared" si="4577"/>
      </c>
      <c r="RS109" s="55">
        <f t="shared" si="4580"/>
      </c>
      <c r="RT109" s="54">
        <f t="shared" si="4577"/>
      </c>
      <c r="RU109" s="55">
        <f t="shared" si="4580"/>
      </c>
      <c r="RV109" s="54">
        <f t="shared" si="4577"/>
      </c>
      <c r="RW109" s="55">
        <f t="shared" si="4580"/>
      </c>
      <c r="RX109" s="54">
        <f t="shared" si="4577"/>
      </c>
      <c r="RY109" s="55">
        <f t="shared" si="4580"/>
      </c>
      <c r="RZ109" s="54">
        <f t="shared" si="4577"/>
      </c>
      <c r="SA109" s="55">
        <f t="shared" si="4580"/>
      </c>
      <c r="SB109" s="54">
        <f t="shared" si="4577"/>
      </c>
      <c r="SC109" s="55">
        <f t="shared" si="4580"/>
      </c>
      <c r="SD109" s="54">
        <f t="shared" si="4577"/>
      </c>
      <c r="SE109" s="55">
        <f t="shared" si="4580"/>
      </c>
      <c r="SF109" s="54">
        <f t="shared" si="4577"/>
      </c>
      <c r="SG109" s="55">
        <f t="shared" si="4580"/>
      </c>
      <c r="SH109" s="54">
        <f t="shared" si="4577"/>
      </c>
      <c r="SI109" s="55">
        <f t="shared" si="4580"/>
      </c>
      <c r="SJ109" s="54">
        <f t="shared" si="4577"/>
      </c>
      <c r="SK109" s="55">
        <f t="shared" si="4580"/>
      </c>
      <c r="SL109" s="54">
        <f t="shared" si="4577"/>
      </c>
      <c r="SM109" s="55">
        <f t="shared" si="4580"/>
      </c>
      <c r="SN109" s="54">
        <f t="shared" si="4577"/>
      </c>
      <c r="SO109" s="55">
        <f t="shared" si="4580"/>
      </c>
      <c r="SP109" s="54">
        <f t="shared" si="4577"/>
      </c>
      <c r="SQ109" s="55">
        <f t="shared" si="4580"/>
      </c>
      <c r="SR109" s="54">
        <f t="shared" si="4577"/>
      </c>
      <c r="SS109" s="55">
        <f t="shared" si="4580"/>
      </c>
      <c r="ST109" s="54">
        <f t="shared" si="4577"/>
      </c>
      <c r="SU109" s="55">
        <f t="shared" si="4580"/>
      </c>
      <c r="SV109" s="54">
        <f t="shared" si="4577"/>
      </c>
      <c r="SW109" s="55">
        <f t="shared" si="4580"/>
      </c>
      <c r="SX109" s="54">
        <f t="shared" si="4577"/>
      </c>
      <c r="SY109" s="55">
        <f t="shared" si="4580"/>
      </c>
      <c r="SZ109" s="54">
        <f t="shared" si="4577"/>
      </c>
      <c r="TA109" s="55">
        <f t="shared" si="4580"/>
      </c>
      <c r="TB109" s="54">
        <f t="shared" si="4577"/>
      </c>
      <c r="TC109" s="55">
        <f t="shared" si="4580"/>
      </c>
      <c r="TD109" s="54">
        <f t="shared" si="4577"/>
      </c>
      <c r="TE109" s="55">
        <f t="shared" si="4580"/>
      </c>
      <c r="TF109" s="54">
        <f t="shared" si="4566"/>
      </c>
      <c r="TG109" s="55">
        <f t="shared" si="4602"/>
      </c>
      <c r="TH109" s="54">
        <f t="shared" si="4566"/>
      </c>
      <c r="TI109" s="55">
        <f t="shared" si="4602"/>
      </c>
      <c r="TJ109" s="54">
        <f t="shared" si="4566"/>
      </c>
      <c r="TK109" s="55">
        <f t="shared" si="4602"/>
      </c>
      <c r="TL109" s="54">
        <f t="shared" si="4589"/>
      </c>
      <c r="TM109" s="55">
        <f t="shared" si="4602"/>
      </c>
      <c r="TN109" s="54">
        <f t="shared" si="4589"/>
      </c>
      <c r="TO109" s="55">
        <f t="shared" si="4602"/>
      </c>
      <c r="TP109" s="54">
        <f t="shared" si="4589"/>
      </c>
      <c r="TQ109" s="55">
        <f t="shared" si="4602"/>
      </c>
      <c r="TR109" s="54">
        <f t="shared" si="4589"/>
      </c>
      <c r="TS109" s="55">
        <f t="shared" si="4602"/>
      </c>
      <c r="TT109" s="54">
        <f t="shared" si="4589"/>
      </c>
      <c r="TU109" s="55">
        <f t="shared" si="4602"/>
      </c>
      <c r="TV109" s="54">
        <f t="shared" si="4589"/>
      </c>
      <c r="TW109" s="55">
        <f t="shared" si="4602"/>
      </c>
      <c r="TX109" s="54">
        <f t="shared" si="4589"/>
      </c>
      <c r="TY109" s="55">
        <f t="shared" si="4602"/>
      </c>
      <c r="TZ109" s="54">
        <f t="shared" si="4589"/>
      </c>
      <c r="UA109" s="55">
        <f t="shared" si="4602"/>
      </c>
      <c r="UB109" s="54">
        <f t="shared" si="4589"/>
      </c>
      <c r="UC109" s="55">
        <f t="shared" si="4602"/>
      </c>
      <c r="UD109" s="54">
        <f t="shared" si="4589"/>
      </c>
      <c r="UE109" s="55">
        <f t="shared" si="4602"/>
      </c>
      <c r="UF109" s="54">
        <f t="shared" si="4589"/>
      </c>
      <c r="UG109" s="55">
        <f t="shared" si="4602"/>
      </c>
      <c r="UH109" s="54">
        <f t="shared" si="4589"/>
      </c>
      <c r="UI109" s="55">
        <f t="shared" si="4602"/>
      </c>
      <c r="UJ109" s="54">
        <f t="shared" si="4589"/>
      </c>
      <c r="UK109" s="55">
        <f t="shared" si="4602"/>
      </c>
      <c r="UL109" s="54">
        <f t="shared" si="4589"/>
      </c>
      <c r="UM109" s="55">
        <f t="shared" si="4602"/>
      </c>
      <c r="UN109" s="54">
        <f t="shared" si="4589"/>
      </c>
      <c r="UO109" s="55">
        <f t="shared" si="4602"/>
      </c>
      <c r="UP109" s="54">
        <f t="shared" si="4589"/>
      </c>
      <c r="UQ109" s="55">
        <f t="shared" si="4602"/>
      </c>
      <c r="UR109" s="54">
        <f t="shared" si="4589"/>
      </c>
      <c r="US109" s="55">
        <f t="shared" si="4602"/>
      </c>
      <c r="UT109" s="54">
        <f t="shared" si="4589"/>
      </c>
      <c r="UU109" s="55">
        <f t="shared" si="4602"/>
      </c>
      <c r="UV109" s="54">
        <f t="shared" si="4589"/>
      </c>
      <c r="UW109" s="55">
        <f t="shared" si="4602"/>
      </c>
      <c r="UX109" s="54">
        <f t="shared" si="4589"/>
      </c>
      <c r="UY109" s="55">
        <f t="shared" si="4602"/>
      </c>
      <c r="UZ109" s="54">
        <f t="shared" si="4589"/>
      </c>
      <c r="VA109" s="55">
        <f t="shared" si="4602"/>
      </c>
      <c r="VB109" s="54">
        <f t="shared" si="4589"/>
      </c>
      <c r="VC109" s="55">
        <f t="shared" si="4602"/>
      </c>
      <c r="VD109" s="54">
        <f t="shared" si="4589"/>
      </c>
      <c r="VE109" s="55">
        <f t="shared" si="4602"/>
      </c>
      <c r="VF109" s="54">
        <f t="shared" si="4589"/>
      </c>
      <c r="VG109" s="55">
        <f t="shared" si="4602"/>
      </c>
      <c r="VH109" s="54">
        <f t="shared" si="4589"/>
      </c>
      <c r="VI109" s="55">
        <f t="shared" si="4602"/>
      </c>
      <c r="VJ109" s="54">
        <f t="shared" si="4589"/>
      </c>
      <c r="VK109" s="55">
        <f t="shared" si="4602"/>
      </c>
      <c r="VL109" s="54">
        <f t="shared" si="4589"/>
      </c>
      <c r="VM109" s="55">
        <f t="shared" si="4602"/>
      </c>
      <c r="VN109" s="54">
        <f t="shared" si="4589"/>
      </c>
      <c r="VO109" s="55">
        <f t="shared" si="4602"/>
      </c>
      <c r="VP109" s="54">
        <f t="shared" si="4589"/>
      </c>
      <c r="VQ109" s="55">
        <f t="shared" si="4602"/>
      </c>
      <c r="VR109" s="54">
        <f t="shared" si="4589"/>
      </c>
      <c r="VS109" s="55">
        <f t="shared" si="4601"/>
      </c>
      <c r="VT109" s="54">
        <f t="shared" si="4589"/>
      </c>
      <c r="VU109" s="55">
        <f t="shared" si="4601"/>
      </c>
      <c r="VV109" s="54">
        <f t="shared" si="4589"/>
      </c>
      <c r="VW109" s="55">
        <f t="shared" si="4601"/>
      </c>
      <c r="VX109" s="54">
        <f t="shared" si="4581"/>
      </c>
      <c r="VY109" s="55">
        <f t="shared" si="4601"/>
      </c>
      <c r="VZ109" s="54">
        <f t="shared" si="4581"/>
      </c>
      <c r="WA109" s="55">
        <f t="shared" si="4601"/>
      </c>
      <c r="WB109" s="54">
        <f t="shared" si="4581"/>
      </c>
      <c r="WC109" s="55">
        <f t="shared" si="4601"/>
      </c>
      <c r="WD109" s="54">
        <f t="shared" si="4581"/>
      </c>
      <c r="WE109" s="55">
        <f t="shared" si="4601"/>
      </c>
      <c r="WF109" s="54">
        <f t="shared" si="4581"/>
      </c>
      <c r="WG109" s="55">
        <f t="shared" si="4601"/>
      </c>
      <c r="WH109" s="54">
        <f t="shared" si="4581"/>
      </c>
      <c r="WI109" s="55">
        <f t="shared" si="4601"/>
      </c>
      <c r="WJ109" s="54">
        <f t="shared" si="4581"/>
      </c>
      <c r="WK109" s="55">
        <f t="shared" si="4601"/>
      </c>
      <c r="WL109" s="54">
        <f t="shared" si="4581"/>
      </c>
      <c r="WM109" s="55">
        <f t="shared" si="4601"/>
      </c>
      <c r="WN109" s="54">
        <f t="shared" si="4581"/>
      </c>
      <c r="WO109" s="55">
        <f t="shared" si="4601"/>
      </c>
      <c r="WP109" s="54">
        <f t="shared" si="4581"/>
      </c>
      <c r="WQ109" s="55">
        <f t="shared" si="4601"/>
      </c>
      <c r="WR109" s="54">
        <f t="shared" si="4581"/>
      </c>
      <c r="WS109" s="55">
        <f t="shared" si="4601"/>
      </c>
      <c r="WT109" s="54">
        <f t="shared" si="4581"/>
      </c>
      <c r="WU109" s="55">
        <f t="shared" si="4601"/>
      </c>
      <c r="WV109" s="54">
        <f t="shared" si="4581"/>
      </c>
      <c r="WW109" s="55">
        <f t="shared" si="4601"/>
      </c>
      <c r="WX109" s="54">
        <f t="shared" si="4597"/>
      </c>
      <c r="WY109" s="55">
        <f t="shared" si="4601"/>
      </c>
      <c r="WZ109" s="54">
        <f t="shared" si="4597"/>
      </c>
      <c r="XA109" s="55">
        <f t="shared" si="4601"/>
      </c>
      <c r="XB109" s="54">
        <f t="shared" si="4597"/>
      </c>
      <c r="XC109" s="55">
        <f t="shared" si="4601"/>
      </c>
      <c r="XD109" s="54">
        <f t="shared" si="4597"/>
      </c>
      <c r="XE109" s="55">
        <f t="shared" si="4601"/>
      </c>
      <c r="XF109" s="54">
        <f t="shared" si="4597"/>
      </c>
      <c r="XG109" s="55">
        <f t="shared" si="4601"/>
      </c>
      <c r="XH109" s="54">
        <f t="shared" si="4597"/>
      </c>
      <c r="XI109" s="55">
        <f t="shared" si="4601"/>
      </c>
      <c r="XJ109" s="54">
        <f t="shared" si="4597"/>
      </c>
      <c r="XK109" s="55">
        <f t="shared" si="4601"/>
      </c>
      <c r="XL109" s="54">
        <f t="shared" si="4597"/>
      </c>
      <c r="XM109" s="55">
        <f t="shared" si="4601"/>
      </c>
      <c r="XN109" s="54">
        <f t="shared" si="4597"/>
      </c>
      <c r="XO109" s="55">
        <f t="shared" si="4601"/>
      </c>
      <c r="XP109" s="54">
        <f t="shared" si="4597"/>
      </c>
      <c r="XQ109" s="55">
        <f t="shared" si="4601"/>
      </c>
      <c r="XR109" s="54">
        <f t="shared" si="4597"/>
      </c>
      <c r="XS109" s="55">
        <f t="shared" si="4601"/>
      </c>
      <c r="XT109" s="54">
        <f t="shared" si="4597"/>
      </c>
      <c r="XU109" s="55">
        <f t="shared" si="4601"/>
      </c>
      <c r="XV109" s="54">
        <f t="shared" si="4597"/>
      </c>
      <c r="XW109" s="55">
        <f t="shared" si="4601"/>
      </c>
      <c r="XX109" s="54">
        <f t="shared" si="4597"/>
      </c>
      <c r="XY109" s="55">
        <f t="shared" si="4601"/>
      </c>
      <c r="XZ109" s="54">
        <f t="shared" si="4597"/>
      </c>
      <c r="YA109" s="55">
        <f t="shared" si="4601"/>
      </c>
      <c r="YB109" s="54">
        <f t="shared" si="4597"/>
      </c>
      <c r="YC109" s="55">
        <f t="shared" si="4573"/>
      </c>
      <c r="YD109" s="54">
        <f t="shared" si="4597"/>
      </c>
      <c r="YE109" s="55">
        <f t="shared" si="4573"/>
      </c>
      <c r="YF109" s="54">
        <f t="shared" si="4597"/>
      </c>
      <c r="YG109" s="55">
        <f t="shared" si="4573"/>
      </c>
      <c r="YH109" s="54">
        <f t="shared" si="4597"/>
      </c>
      <c r="YI109" s="55">
        <f t="shared" si="4573"/>
      </c>
      <c r="YJ109" s="54">
        <f t="shared" si="4597"/>
      </c>
      <c r="YK109" s="55">
        <f t="shared" si="4573"/>
      </c>
      <c r="YL109" s="54">
        <f t="shared" si="4597"/>
      </c>
      <c r="YM109" s="55">
        <f t="shared" si="4573"/>
      </c>
      <c r="YN109" s="54">
        <f t="shared" si="4597"/>
      </c>
      <c r="YO109" s="55">
        <f t="shared" si="4573"/>
      </c>
      <c r="YP109" s="54">
        <f t="shared" si="4597"/>
      </c>
      <c r="YQ109" s="55">
        <f t="shared" si="4573"/>
      </c>
      <c r="YR109" s="54">
        <f t="shared" si="4597"/>
      </c>
      <c r="YS109" s="55">
        <f t="shared" si="4573"/>
      </c>
      <c r="YT109" s="54">
        <f t="shared" si="4597"/>
      </c>
      <c r="YU109" s="55">
        <f t="shared" si="4573"/>
      </c>
      <c r="YV109" s="54">
        <f t="shared" si="4597"/>
      </c>
      <c r="YW109" s="55">
        <f t="shared" si="4573"/>
      </c>
      <c r="YX109" s="54">
        <f t="shared" si="4597"/>
      </c>
      <c r="YY109" s="55">
        <f t="shared" si="4573"/>
      </c>
      <c r="YZ109" s="54">
        <f t="shared" si="4597"/>
      </c>
      <c r="ZA109" s="55">
        <f t="shared" si="4573"/>
      </c>
      <c r="ZB109" s="54">
        <f t="shared" si="4597"/>
      </c>
      <c r="ZC109" s="55">
        <f t="shared" si="4573"/>
      </c>
      <c r="ZD109" s="54">
        <f t="shared" si="4597"/>
      </c>
      <c r="ZE109" s="55">
        <f t="shared" si="4573"/>
      </c>
      <c r="ZF109" s="54">
        <f t="shared" si="4597"/>
      </c>
      <c r="ZG109" s="55">
        <f t="shared" si="4573"/>
      </c>
      <c r="ZH109" s="54">
        <f t="shared" si="4597"/>
      </c>
      <c r="ZI109" s="55">
        <f t="shared" si="4598"/>
      </c>
      <c r="ZJ109" s="54">
        <f t="shared" si="4590"/>
      </c>
      <c r="ZK109" s="55">
        <f t="shared" si="4598"/>
      </c>
      <c r="ZL109" s="54">
        <f t="shared" si="4590"/>
      </c>
      <c r="ZM109" s="55">
        <f t="shared" si="4598"/>
      </c>
      <c r="ZN109" s="54">
        <f t="shared" si="4590"/>
      </c>
      <c r="ZO109" s="55">
        <f t="shared" si="4598"/>
      </c>
      <c r="ZP109" s="54">
        <f t="shared" si="4590"/>
      </c>
      <c r="ZQ109" s="55">
        <f t="shared" si="4598"/>
      </c>
      <c r="ZR109" s="54">
        <f t="shared" si="4590"/>
      </c>
      <c r="ZS109" s="55">
        <f t="shared" si="4598"/>
      </c>
      <c r="ZT109" s="54">
        <f t="shared" si="4590"/>
      </c>
      <c r="ZU109" s="55">
        <f t="shared" si="4598"/>
      </c>
      <c r="ZV109" s="54">
        <f t="shared" si="4590"/>
      </c>
      <c r="ZW109" s="55">
        <f t="shared" si="4598"/>
      </c>
      <c r="ZX109" s="54">
        <f t="shared" si="4590"/>
      </c>
      <c r="ZY109" s="55">
        <f t="shared" si="4598"/>
      </c>
      <c r="ZZ109" s="54">
        <f t="shared" si="4590"/>
      </c>
      <c r="AAA109" s="55">
        <f t="shared" si="4598"/>
      </c>
      <c r="AAB109" s="54">
        <f t="shared" si="4590"/>
      </c>
      <c r="AAC109" s="55">
        <f t="shared" si="4598"/>
      </c>
      <c r="AAD109" s="54">
        <f t="shared" si="4590"/>
      </c>
      <c r="AAE109" s="55">
        <f t="shared" si="4598"/>
      </c>
      <c r="AAF109" s="54">
        <f t="shared" si="4590"/>
      </c>
      <c r="AAG109" s="55">
        <f t="shared" si="4598"/>
      </c>
      <c r="AAH109" s="54">
        <f t="shared" si="4582"/>
      </c>
      <c r="AAI109" s="55">
        <f t="shared" si="4598"/>
      </c>
      <c r="AAJ109" s="54">
        <f t="shared" si="4582"/>
      </c>
      <c r="AAK109" s="55">
        <f t="shared" si="4598"/>
      </c>
      <c r="AAL109" s="54">
        <f t="shared" si="4582"/>
      </c>
      <c r="AAM109" s="55">
        <f t="shared" si="4598"/>
      </c>
      <c r="AAN109" s="54">
        <f t="shared" si="4582"/>
      </c>
      <c r="AAO109" s="55">
        <f t="shared" si="4598"/>
      </c>
      <c r="AAP109" s="54">
        <f t="shared" si="4582"/>
      </c>
      <c r="AAQ109" s="55">
        <f t="shared" si="4598"/>
      </c>
      <c r="AAR109" s="54">
        <f t="shared" si="4582"/>
      </c>
      <c r="AAS109" s="55">
        <f t="shared" si="4598"/>
      </c>
      <c r="AAT109" s="54">
        <f t="shared" si="4582"/>
      </c>
      <c r="AAU109" s="55">
        <f t="shared" si="4598"/>
      </c>
      <c r="AAV109" s="54">
        <f t="shared" si="4582"/>
      </c>
      <c r="AAW109" s="55">
        <f t="shared" si="4598"/>
      </c>
      <c r="AAX109" s="54">
        <f t="shared" si="4582"/>
      </c>
      <c r="AAY109" s="55">
        <f t="shared" si="4598"/>
      </c>
      <c r="AAZ109" s="54">
        <f t="shared" si="4582"/>
      </c>
      <c r="ABA109" s="55">
        <f t="shared" si="4598"/>
      </c>
      <c r="ABB109" s="54">
        <f t="shared" si="4582"/>
      </c>
      <c r="ABC109" s="55">
        <f t="shared" si="4598"/>
      </c>
      <c r="ABD109" s="54">
        <f t="shared" si="4582"/>
      </c>
      <c r="ABE109" s="55">
        <f t="shared" si="4598"/>
      </c>
      <c r="ABF109" s="54">
        <f t="shared" si="4582"/>
      </c>
      <c r="ABG109" s="55">
        <f t="shared" si="4598"/>
      </c>
      <c r="ABH109" s="54">
        <f t="shared" si="4582"/>
      </c>
      <c r="ABI109" s="55">
        <f t="shared" si="4598"/>
      </c>
      <c r="ABJ109" s="54">
        <f t="shared" si="4582"/>
      </c>
      <c r="ABK109" s="55">
        <f t="shared" si="4598"/>
      </c>
      <c r="ABL109" s="54">
        <f t="shared" si="4582"/>
      </c>
      <c r="ABM109" s="55">
        <f t="shared" si="4598"/>
      </c>
      <c r="ABN109" s="54">
        <f t="shared" si="4582"/>
      </c>
      <c r="ABO109" s="55">
        <f t="shared" si="4598"/>
      </c>
      <c r="ABP109" s="54">
        <f t="shared" si="4582"/>
      </c>
      <c r="ABQ109" s="55">
        <f t="shared" si="4598"/>
      </c>
      <c r="ABR109" s="54">
        <f t="shared" si="4582"/>
      </c>
      <c r="ABS109" s="55">
        <f t="shared" si="4598"/>
      </c>
      <c r="ABT109" s="54">
        <f t="shared" si="4582"/>
      </c>
      <c r="ABU109" s="55">
        <f t="shared" si="4591"/>
      </c>
      <c r="ABV109" s="54">
        <f t="shared" si="4599"/>
      </c>
      <c r="ABW109" s="55">
        <f t="shared" si="4591"/>
      </c>
      <c r="ABX109" s="54">
        <f t="shared" si="4599"/>
      </c>
      <c r="ABY109" s="55">
        <f t="shared" si="4591"/>
      </c>
      <c r="ABZ109" s="54">
        <f t="shared" si="4599"/>
      </c>
      <c r="ACA109" s="55">
        <f t="shared" si="4591"/>
      </c>
      <c r="ACB109" s="54">
        <f t="shared" si="4599"/>
      </c>
      <c r="ACC109" s="55">
        <f t="shared" si="4591"/>
      </c>
      <c r="ACD109" s="54">
        <f t="shared" si="4599"/>
      </c>
      <c r="ACE109" s="55">
        <f t="shared" si="4591"/>
      </c>
      <c r="ACF109" s="54">
        <f t="shared" si="4599"/>
      </c>
      <c r="ACG109" s="55">
        <f t="shared" si="4583"/>
      </c>
      <c r="ACH109" s="54">
        <f t="shared" si="4599"/>
      </c>
      <c r="ACI109" s="55">
        <f t="shared" si="4583"/>
      </c>
      <c r="ACJ109" s="54">
        <f t="shared" si="4599"/>
      </c>
      <c r="ACK109" s="55">
        <f t="shared" si="4583"/>
      </c>
      <c r="ACL109" s="54">
        <f t="shared" si="4599"/>
      </c>
      <c r="ACM109" s="55">
        <f t="shared" si="4583"/>
      </c>
      <c r="ACN109" s="54">
        <f t="shared" si="4599"/>
      </c>
      <c r="ACO109" s="55">
        <f t="shared" si="4583"/>
      </c>
      <c r="ACP109" s="54">
        <f t="shared" si="4599"/>
      </c>
      <c r="ACQ109" s="55">
        <f t="shared" si="4583"/>
      </c>
      <c r="ACR109" s="54">
        <f t="shared" si="4599"/>
      </c>
      <c r="ACS109" s="55">
        <f t="shared" si="4583"/>
      </c>
      <c r="ACT109" s="54">
        <f t="shared" si="4599"/>
      </c>
      <c r="ACU109" s="55">
        <f t="shared" si="4583"/>
      </c>
      <c r="ACV109" s="54">
        <f t="shared" si="4599"/>
      </c>
      <c r="ACW109" s="55">
        <f t="shared" si="4583"/>
      </c>
      <c r="ACX109" s="54">
        <f t="shared" si="4599"/>
      </c>
      <c r="ACY109" s="55">
        <f t="shared" si="4583"/>
      </c>
      <c r="ACZ109" s="54">
        <f t="shared" si="4599"/>
      </c>
      <c r="ADA109" s="55">
        <f t="shared" si="4583"/>
      </c>
      <c r="ADB109" s="54">
        <f t="shared" si="4599"/>
      </c>
      <c r="ADC109" s="55">
        <f t="shared" si="4583"/>
      </c>
      <c r="ADD109" s="54">
        <f t="shared" si="4599"/>
      </c>
      <c r="ADE109" s="55">
        <f t="shared" si="4583"/>
      </c>
      <c r="ADF109" s="54">
        <f t="shared" si="4599"/>
      </c>
      <c r="ADG109" s="55">
        <f t="shared" si="4583"/>
      </c>
    </row>
    <row r="110" spans="1:787" ht="20.25" hidden="1" customHeight="1">
      <c r="A110" s="112">
        <v>38</v>
      </c>
      <c r="B110" s="115">
        <f>学年と名前を結合するシート!D39</f>
      </c>
      <c r="C110" s="113"/>
      <c r="D110" s="54">
        <f t="shared" si="533"/>
      </c>
      <c r="E110" s="55">
        <f t="shared" si="534"/>
      </c>
      <c r="F110" s="54">
        <f t="shared" si="4600"/>
      </c>
      <c r="G110" s="55">
        <f t="shared" si="4407"/>
      </c>
      <c r="H110" s="54">
        <f t="shared" si="4600"/>
      </c>
      <c r="I110" s="55">
        <f t="shared" si="4408"/>
      </c>
      <c r="J110" s="54">
        <f t="shared" si="4600"/>
      </c>
      <c r="K110" s="55">
        <f t="shared" si="4409"/>
      </c>
      <c r="L110" s="54">
        <f t="shared" si="4600"/>
      </c>
      <c r="M110" s="55">
        <f t="shared" si="4410"/>
      </c>
      <c r="N110" s="54">
        <f t="shared" si="4600"/>
      </c>
      <c r="O110" s="55">
        <f t="shared" si="4411"/>
      </c>
      <c r="P110" s="54">
        <f t="shared" si="4600"/>
      </c>
      <c r="Q110" s="55">
        <f t="shared" si="4412"/>
      </c>
      <c r="R110" s="54">
        <f t="shared" si="4600"/>
      </c>
      <c r="S110" s="55">
        <f t="shared" si="4413"/>
      </c>
      <c r="T110" s="54">
        <f t="shared" si="4600"/>
      </c>
      <c r="U110" s="55">
        <f t="shared" si="4414"/>
      </c>
      <c r="V110" s="54">
        <f t="shared" si="4600"/>
      </c>
      <c r="W110" s="55">
        <f t="shared" si="4415"/>
      </c>
      <c r="X110" s="54">
        <f t="shared" si="4600"/>
      </c>
      <c r="Y110" s="55">
        <f t="shared" si="4416"/>
      </c>
      <c r="Z110" s="54">
        <f t="shared" si="4600"/>
      </c>
      <c r="AA110" s="55">
        <f t="shared" si="4417"/>
      </c>
      <c r="AB110" s="54">
        <f t="shared" si="4600"/>
      </c>
      <c r="AC110" s="55">
        <f t="shared" si="4418"/>
      </c>
      <c r="AD110" s="54">
        <f t="shared" si="4600"/>
      </c>
      <c r="AE110" s="55">
        <f t="shared" si="4419"/>
      </c>
      <c r="AF110" s="54">
        <f t="shared" si="4600"/>
      </c>
      <c r="AG110" s="55">
        <f t="shared" si="4420"/>
      </c>
      <c r="AH110" s="54">
        <f t="shared" si="4600"/>
      </c>
      <c r="AI110" s="55">
        <f t="shared" si="4421"/>
      </c>
      <c r="AJ110" s="54">
        <f t="shared" si="4600"/>
      </c>
      <c r="AK110" s="55">
        <f t="shared" si="4422"/>
      </c>
      <c r="AL110" s="54">
        <f t="shared" si="4600"/>
      </c>
      <c r="AM110" s="55">
        <f t="shared" si="4423"/>
      </c>
      <c r="AN110" s="54">
        <f t="shared" si="4600"/>
      </c>
      <c r="AO110" s="55">
        <f t="shared" si="4424"/>
      </c>
      <c r="AP110" s="54">
        <f t="shared" si="4600"/>
      </c>
      <c r="AQ110" s="55">
        <f t="shared" si="4425"/>
      </c>
      <c r="AR110" s="54">
        <f t="shared" si="4600"/>
      </c>
      <c r="AS110" s="55">
        <f t="shared" si="4426"/>
      </c>
      <c r="AT110" s="54">
        <f t="shared" si="4600"/>
      </c>
      <c r="AU110" s="55">
        <f t="shared" si="4427"/>
      </c>
      <c r="AV110" s="54">
        <f t="shared" si="4600"/>
      </c>
      <c r="AW110" s="55">
        <f t="shared" si="4428"/>
      </c>
      <c r="AX110" s="54">
        <f t="shared" si="4600"/>
      </c>
      <c r="AY110" s="55">
        <f t="shared" si="4429"/>
      </c>
      <c r="AZ110" s="54">
        <f t="shared" si="4600"/>
      </c>
      <c r="BA110" s="55">
        <f t="shared" si="4430"/>
      </c>
      <c r="BB110" s="54">
        <f t="shared" si="4600"/>
      </c>
      <c r="BC110" s="55">
        <f t="shared" si="4431"/>
      </c>
      <c r="BD110" s="54">
        <f t="shared" si="4600"/>
      </c>
      <c r="BE110" s="55">
        <f t="shared" si="4432"/>
      </c>
      <c r="BF110" s="54">
        <f t="shared" si="4600"/>
      </c>
      <c r="BG110" s="55">
        <f t="shared" si="4433"/>
      </c>
      <c r="BH110" s="54">
        <f t="shared" si="4600"/>
      </c>
      <c r="BI110" s="55">
        <f t="shared" si="4434"/>
      </c>
      <c r="BJ110" s="54">
        <f t="shared" si="4600"/>
      </c>
      <c r="BK110" s="55">
        <f t="shared" si="4435"/>
      </c>
      <c r="BL110" s="54">
        <f t="shared" si="4600"/>
      </c>
      <c r="BM110" s="55">
        <f t="shared" si="4436"/>
      </c>
      <c r="BN110" s="54">
        <f t="shared" si="4600"/>
      </c>
      <c r="BO110" s="55">
        <f t="shared" si="4437"/>
      </c>
      <c r="BP110" s="54">
        <f t="shared" si="4600"/>
      </c>
      <c r="BQ110" s="55">
        <f t="shared" si="4438"/>
      </c>
      <c r="BR110" s="54">
        <f t="shared" si="4593"/>
      </c>
      <c r="BS110" s="55">
        <f t="shared" si="4439"/>
      </c>
      <c r="BT110" s="54">
        <f t="shared" si="4593"/>
      </c>
      <c r="BU110" s="55">
        <f t="shared" si="4440"/>
      </c>
      <c r="BV110" s="54">
        <f t="shared" si="4593"/>
      </c>
      <c r="BW110" s="55">
        <f t="shared" si="4441"/>
      </c>
      <c r="BX110" s="54">
        <f t="shared" si="4593"/>
      </c>
      <c r="BY110" s="55">
        <f t="shared" si="4442"/>
      </c>
      <c r="BZ110" s="54">
        <f t="shared" si="4593"/>
      </c>
      <c r="CA110" s="55">
        <f t="shared" si="4443"/>
      </c>
      <c r="CB110" s="54">
        <f t="shared" si="4593"/>
      </c>
      <c r="CC110" s="55">
        <f t="shared" si="4444"/>
      </c>
      <c r="CD110" s="54">
        <f t="shared" si="4593"/>
      </c>
      <c r="CE110" s="55">
        <f t="shared" si="4445"/>
      </c>
      <c r="CF110" s="54">
        <f t="shared" si="4593"/>
      </c>
      <c r="CG110" s="55">
        <f t="shared" si="4446"/>
      </c>
      <c r="CH110" s="54">
        <f t="shared" si="4593"/>
      </c>
      <c r="CI110" s="55">
        <f t="shared" si="4447"/>
      </c>
      <c r="CJ110" s="54">
        <f t="shared" si="4593"/>
      </c>
      <c r="CK110" s="55">
        <f t="shared" si="4448"/>
      </c>
      <c r="CL110" s="54">
        <f t="shared" si="4593"/>
      </c>
      <c r="CM110" s="55">
        <f t="shared" si="4449"/>
      </c>
      <c r="CN110" s="54">
        <f t="shared" si="4593"/>
      </c>
      <c r="CO110" s="55">
        <f t="shared" si="4450"/>
      </c>
      <c r="CP110" s="54">
        <f t="shared" si="4593"/>
      </c>
      <c r="CQ110" s="55">
        <f t="shared" si="4451"/>
      </c>
      <c r="CR110" s="54">
        <f t="shared" si="4593"/>
      </c>
      <c r="CS110" s="55">
        <f t="shared" si="4452"/>
      </c>
      <c r="CT110" s="54">
        <f t="shared" si="4593"/>
      </c>
      <c r="CU110" s="55">
        <f t="shared" si="4453"/>
      </c>
      <c r="CV110" s="54">
        <f t="shared" si="4593"/>
      </c>
      <c r="CW110" s="55">
        <f t="shared" si="4454"/>
      </c>
      <c r="CX110" s="54">
        <f t="shared" si="4593"/>
      </c>
      <c r="CY110" s="55">
        <f t="shared" si="4455"/>
      </c>
      <c r="CZ110" s="54">
        <f t="shared" si="4593"/>
      </c>
      <c r="DA110" s="55">
        <f t="shared" si="4456"/>
      </c>
      <c r="DB110" s="54">
        <f t="shared" si="4593"/>
      </c>
      <c r="DC110" s="55">
        <f t="shared" si="4457"/>
      </c>
      <c r="DD110" s="54">
        <f t="shared" si="4593"/>
      </c>
      <c r="DE110" s="55">
        <f t="shared" si="4458"/>
      </c>
      <c r="DF110" s="54">
        <f t="shared" si="4593"/>
      </c>
      <c r="DG110" s="55">
        <f t="shared" si="4459"/>
      </c>
      <c r="DH110" s="54">
        <f t="shared" si="4593"/>
      </c>
      <c r="DI110" s="55">
        <f t="shared" si="4460"/>
      </c>
      <c r="DJ110" s="54">
        <f t="shared" si="4593"/>
      </c>
      <c r="DK110" s="55">
        <f t="shared" si="4461"/>
      </c>
      <c r="DL110" s="54">
        <f t="shared" si="4593"/>
      </c>
      <c r="DM110" s="55">
        <f t="shared" si="4462"/>
      </c>
      <c r="DN110" s="54">
        <f t="shared" si="4593"/>
      </c>
      <c r="DO110" s="55">
        <f t="shared" si="4463"/>
      </c>
      <c r="DP110" s="54">
        <f t="shared" si="4593"/>
      </c>
      <c r="DQ110" s="55">
        <f t="shared" si="4464"/>
      </c>
      <c r="DR110" s="54">
        <f t="shared" si="4593"/>
      </c>
      <c r="DS110" s="55">
        <f t="shared" si="4465"/>
      </c>
      <c r="DT110" s="54">
        <f t="shared" si="4593"/>
      </c>
      <c r="DU110" s="55">
        <f t="shared" si="4466"/>
      </c>
      <c r="DV110" s="54">
        <f t="shared" si="4593"/>
      </c>
      <c r="DW110" s="55">
        <f t="shared" si="4467"/>
      </c>
      <c r="DX110" s="54">
        <f t="shared" si="4593"/>
      </c>
      <c r="DY110" s="55">
        <f t="shared" si="4468"/>
      </c>
      <c r="DZ110" s="54">
        <f t="shared" si="4593"/>
      </c>
      <c r="EA110" s="55">
        <f t="shared" si="4469"/>
      </c>
      <c r="EB110" s="54">
        <f t="shared" si="4584"/>
      </c>
      <c r="EC110" s="55">
        <f t="shared" si="4471"/>
      </c>
      <c r="ED110" s="54">
        <f t="shared" si="4584"/>
      </c>
      <c r="EE110" s="55">
        <f t="shared" si="4472"/>
      </c>
      <c r="EF110" s="54">
        <f t="shared" si="4584"/>
      </c>
      <c r="EG110" s="55">
        <f t="shared" si="4473"/>
      </c>
      <c r="EH110" s="54">
        <f t="shared" si="4584"/>
      </c>
      <c r="EI110" s="55">
        <f t="shared" si="4474"/>
      </c>
      <c r="EJ110" s="54">
        <f t="shared" si="4584"/>
      </c>
      <c r="EK110" s="55">
        <f t="shared" si="4475"/>
      </c>
      <c r="EL110" s="54">
        <f t="shared" si="4584"/>
      </c>
      <c r="EM110" s="55">
        <f t="shared" si="4476"/>
      </c>
      <c r="EN110" s="54">
        <f t="shared" si="4584"/>
      </c>
      <c r="EO110" s="55">
        <f t="shared" si="4477"/>
      </c>
      <c r="EP110" s="54">
        <f t="shared" si="4584"/>
      </c>
      <c r="EQ110" s="55">
        <f t="shared" si="4478"/>
      </c>
      <c r="ER110" s="54">
        <f t="shared" si="4584"/>
      </c>
      <c r="ES110" s="55">
        <f t="shared" si="4479"/>
      </c>
      <c r="ET110" s="54">
        <f t="shared" si="4584"/>
      </c>
      <c r="EU110" s="55">
        <f t="shared" si="4480"/>
      </c>
      <c r="EV110" s="54">
        <f t="shared" si="4584"/>
      </c>
      <c r="EW110" s="55">
        <f t="shared" si="4481"/>
      </c>
      <c r="EX110" s="54">
        <f t="shared" si="4584"/>
      </c>
      <c r="EY110" s="55">
        <f t="shared" si="4482"/>
      </c>
      <c r="EZ110" s="54">
        <f t="shared" si="4584"/>
      </c>
      <c r="FA110" s="55">
        <f t="shared" si="4483"/>
      </c>
      <c r="FB110" s="54">
        <f t="shared" si="4584"/>
      </c>
      <c r="FC110" s="55">
        <f t="shared" si="4484"/>
      </c>
      <c r="FD110" s="54">
        <f t="shared" si="4584"/>
      </c>
      <c r="FE110" s="55">
        <f t="shared" si="4485"/>
      </c>
      <c r="FF110" s="54">
        <f t="shared" si="4584"/>
      </c>
      <c r="FG110" s="55">
        <f t="shared" si="4486"/>
      </c>
      <c r="FH110" s="54">
        <f t="shared" si="4584"/>
      </c>
      <c r="FI110" s="55">
        <f t="shared" si="4487"/>
      </c>
      <c r="FJ110" s="54">
        <f t="shared" si="4584"/>
      </c>
      <c r="FK110" s="55">
        <f t="shared" si="4488"/>
      </c>
      <c r="FL110" s="54">
        <f t="shared" si="4584"/>
      </c>
      <c r="FM110" s="55">
        <f t="shared" si="4489"/>
      </c>
      <c r="FN110" s="54">
        <f t="shared" si="4584"/>
      </c>
      <c r="FO110" s="55">
        <f t="shared" si="4490"/>
      </c>
      <c r="FP110" s="54">
        <f t="shared" si="4584"/>
      </c>
      <c r="FQ110" s="55">
        <f t="shared" si="4491"/>
      </c>
      <c r="FR110" s="54">
        <f t="shared" si="4584"/>
      </c>
      <c r="FS110" s="55">
        <f t="shared" si="4492"/>
      </c>
      <c r="FT110" s="54">
        <f t="shared" si="4584"/>
      </c>
      <c r="FU110" s="55">
        <f t="shared" si="4493"/>
      </c>
      <c r="FV110" s="54">
        <f t="shared" si="4584"/>
      </c>
      <c r="FW110" s="55">
        <f t="shared" si="4494"/>
      </c>
      <c r="FX110" s="54">
        <f t="shared" si="4584"/>
      </c>
      <c r="FY110" s="55">
        <f t="shared" si="4495"/>
      </c>
      <c r="FZ110" s="54">
        <f t="shared" si="4584"/>
      </c>
      <c r="GA110" s="55">
        <f t="shared" si="4496"/>
      </c>
      <c r="GB110" s="54">
        <f t="shared" si="4584"/>
      </c>
      <c r="GC110" s="55">
        <f t="shared" si="4497"/>
      </c>
      <c r="GD110" s="54">
        <f t="shared" si="4584"/>
      </c>
      <c r="GE110" s="55">
        <f t="shared" si="4498"/>
      </c>
      <c r="GF110" s="54">
        <f t="shared" si="4584"/>
      </c>
      <c r="GG110" s="55">
        <f t="shared" si="4499"/>
      </c>
      <c r="GH110" s="54">
        <f t="shared" si="4584"/>
      </c>
      <c r="GI110" s="55">
        <f t="shared" si="4500"/>
      </c>
      <c r="GJ110" s="54">
        <f t="shared" si="4584"/>
      </c>
      <c r="GK110" s="55">
        <f t="shared" si="4501"/>
      </c>
      <c r="GL110" s="54">
        <f t="shared" si="4584"/>
      </c>
      <c r="GM110" s="55">
        <f t="shared" si="4502"/>
      </c>
      <c r="GN110" s="54">
        <f t="shared" si="4578"/>
      </c>
      <c r="GO110" s="55">
        <f t="shared" si="4504"/>
      </c>
      <c r="GP110" s="54">
        <f t="shared" si="4578"/>
      </c>
      <c r="GQ110" s="55">
        <f t="shared" si="4505"/>
      </c>
      <c r="GR110" s="54">
        <f t="shared" si="4578"/>
      </c>
      <c r="GS110" s="55">
        <f t="shared" si="4506"/>
      </c>
      <c r="GT110" s="54">
        <f t="shared" si="4578"/>
      </c>
      <c r="GU110" s="55">
        <f t="shared" si="4507"/>
      </c>
      <c r="GV110" s="54">
        <f t="shared" si="4578"/>
      </c>
      <c r="GW110" s="55">
        <f t="shared" si="4508"/>
      </c>
      <c r="GX110" s="54">
        <f t="shared" si="4578"/>
      </c>
      <c r="GY110" s="55">
        <f t="shared" si="4509"/>
      </c>
      <c r="GZ110" s="54">
        <f t="shared" si="4578"/>
      </c>
      <c r="HA110" s="55">
        <f t="shared" si="4510"/>
      </c>
      <c r="HB110" s="54">
        <f t="shared" si="4578"/>
      </c>
      <c r="HC110" s="55">
        <f t="shared" si="4511"/>
      </c>
      <c r="HD110" s="54">
        <f t="shared" si="4578"/>
      </c>
      <c r="HE110" s="55">
        <f t="shared" si="4512"/>
      </c>
      <c r="HF110" s="54">
        <f t="shared" si="4578"/>
      </c>
      <c r="HG110" s="55">
        <f t="shared" si="4513"/>
      </c>
      <c r="HH110" s="54">
        <f t="shared" si="4578"/>
      </c>
      <c r="HI110" s="55">
        <f t="shared" si="4514"/>
      </c>
      <c r="HJ110" s="54">
        <f t="shared" si="4578"/>
      </c>
      <c r="HK110" s="55">
        <f t="shared" si="4515"/>
      </c>
      <c r="HL110" s="54">
        <f t="shared" si="4578"/>
      </c>
      <c r="HM110" s="55">
        <f t="shared" si="4516"/>
      </c>
      <c r="HN110" s="54">
        <f t="shared" si="4578"/>
      </c>
      <c r="HO110" s="55">
        <f t="shared" si="4517"/>
      </c>
      <c r="HP110" s="54">
        <f t="shared" si="4578"/>
      </c>
      <c r="HQ110" s="55">
        <f t="shared" si="4518"/>
      </c>
      <c r="HR110" s="54">
        <f t="shared" si="4578"/>
      </c>
      <c r="HS110" s="55">
        <f t="shared" si="4519"/>
      </c>
      <c r="HT110" s="54">
        <f t="shared" si="4578"/>
      </c>
      <c r="HU110" s="55">
        <f t="shared" si="4520"/>
      </c>
      <c r="HV110" s="54">
        <f t="shared" si="4578"/>
      </c>
      <c r="HW110" s="55">
        <f t="shared" si="4521"/>
      </c>
      <c r="HX110" s="54">
        <f t="shared" si="4578"/>
      </c>
      <c r="HY110" s="55">
        <f t="shared" si="4522"/>
      </c>
      <c r="HZ110" s="54">
        <f t="shared" si="4578"/>
      </c>
      <c r="IA110" s="55">
        <f t="shared" si="4523"/>
      </c>
      <c r="IB110" s="54">
        <f t="shared" si="4578"/>
      </c>
      <c r="IC110" s="55">
        <f t="shared" si="4524"/>
      </c>
      <c r="ID110" s="54">
        <f t="shared" si="4578"/>
      </c>
      <c r="IE110" s="55">
        <f t="shared" si="4525"/>
      </c>
      <c r="IF110" s="54">
        <f t="shared" si="4578"/>
      </c>
      <c r="IG110" s="55">
        <f t="shared" si="4526"/>
      </c>
      <c r="IH110" s="54">
        <f t="shared" si="4578"/>
      </c>
      <c r="II110" s="55">
        <f t="shared" si="4527"/>
      </c>
      <c r="IJ110" s="54">
        <f t="shared" si="4578"/>
      </c>
      <c r="IK110" s="55">
        <f t="shared" si="4528"/>
      </c>
      <c r="IL110" s="54">
        <f t="shared" si="4578"/>
      </c>
      <c r="IM110" s="55">
        <f t="shared" si="4529"/>
      </c>
      <c r="IN110" s="54">
        <f t="shared" si="4578"/>
      </c>
      <c r="IO110" s="55">
        <f t="shared" si="4530"/>
      </c>
      <c r="IP110" s="54">
        <f t="shared" si="4578"/>
      </c>
      <c r="IQ110" s="55">
        <f t="shared" si="4531"/>
      </c>
      <c r="IR110" s="54">
        <f t="shared" si="4578"/>
      </c>
      <c r="IS110" s="55">
        <f t="shared" si="4532"/>
      </c>
      <c r="IT110" s="54">
        <f t="shared" si="4578"/>
      </c>
      <c r="IU110" s="55">
        <f t="shared" si="4533"/>
      </c>
      <c r="IV110" s="54">
        <f t="shared" si="4578"/>
      </c>
      <c r="IW110" s="55">
        <f t="shared" si="4534"/>
      </c>
      <c r="IX110" s="54">
        <f t="shared" si="4585"/>
      </c>
      <c r="IY110" s="55">
        <f t="shared" si="4535"/>
      </c>
      <c r="IZ110" s="54">
        <f t="shared" si="4585"/>
      </c>
      <c r="JA110" s="55">
        <f t="shared" si="4537"/>
      </c>
      <c r="JB110" s="54">
        <f t="shared" si="4585"/>
      </c>
      <c r="JC110" s="55">
        <f t="shared" si="4538"/>
      </c>
      <c r="JD110" s="54">
        <f t="shared" si="4585"/>
      </c>
      <c r="JE110" s="55">
        <f t="shared" si="4539"/>
      </c>
      <c r="JF110" s="54">
        <f t="shared" si="4585"/>
      </c>
      <c r="JG110" s="55">
        <f t="shared" si="4540"/>
      </c>
      <c r="JH110" s="54">
        <f t="shared" si="4585"/>
      </c>
      <c r="JI110" s="55">
        <f t="shared" si="4541"/>
      </c>
      <c r="JJ110" s="54">
        <f t="shared" si="4585"/>
      </c>
      <c r="JK110" s="55">
        <f t="shared" si="4542"/>
      </c>
      <c r="JL110" s="54">
        <f t="shared" si="4585"/>
      </c>
      <c r="JM110" s="55">
        <f t="shared" si="267"/>
      </c>
      <c r="JN110" s="54">
        <f t="shared" si="4594"/>
      </c>
      <c r="JO110" s="55">
        <f t="shared" si="4595"/>
      </c>
      <c r="JP110" s="54">
        <f t="shared" si="4594"/>
      </c>
      <c r="JQ110" s="55">
        <f t="shared" si="4595"/>
      </c>
      <c r="JR110" s="54">
        <f t="shared" si="4594"/>
      </c>
      <c r="JS110" s="55">
        <f t="shared" si="4595"/>
      </c>
      <c r="JT110" s="54">
        <f t="shared" si="4594"/>
      </c>
      <c r="JU110" s="55">
        <f t="shared" si="4595"/>
      </c>
      <c r="JV110" s="54">
        <f t="shared" si="4594"/>
      </c>
      <c r="JW110" s="55">
        <f t="shared" si="4595"/>
      </c>
      <c r="JX110" s="54">
        <f t="shared" si="4594"/>
      </c>
      <c r="JY110" s="55">
        <f t="shared" si="4595"/>
      </c>
      <c r="JZ110" s="54">
        <f t="shared" si="4594"/>
      </c>
      <c r="KA110" s="55">
        <f t="shared" si="4595"/>
      </c>
      <c r="KB110" s="54">
        <f t="shared" si="4594"/>
      </c>
      <c r="KC110" s="55">
        <f t="shared" si="4595"/>
      </c>
      <c r="KD110" s="54">
        <f t="shared" si="4594"/>
      </c>
      <c r="KE110" s="55">
        <f t="shared" si="4595"/>
      </c>
      <c r="KF110" s="54">
        <f t="shared" si="4594"/>
      </c>
      <c r="KG110" s="55">
        <f t="shared" si="4595"/>
      </c>
      <c r="KH110" s="54">
        <f t="shared" si="4594"/>
      </c>
      <c r="KI110" s="55">
        <f t="shared" si="4595"/>
      </c>
      <c r="KJ110" s="54">
        <f t="shared" si="4594"/>
      </c>
      <c r="KK110" s="55">
        <f t="shared" si="4595"/>
      </c>
      <c r="KL110" s="54">
        <f t="shared" si="4594"/>
      </c>
      <c r="KM110" s="55">
        <f t="shared" si="4595"/>
      </c>
      <c r="KN110" s="54">
        <f t="shared" si="4594"/>
      </c>
      <c r="KO110" s="55">
        <f t="shared" si="4595"/>
      </c>
      <c r="KP110" s="54">
        <f t="shared" si="4594"/>
      </c>
      <c r="KQ110" s="55">
        <f t="shared" si="4595"/>
      </c>
      <c r="KR110" s="54">
        <f t="shared" si="4594"/>
      </c>
      <c r="KS110" s="55">
        <f t="shared" si="4595"/>
      </c>
      <c r="KT110" s="54">
        <f t="shared" si="4594"/>
      </c>
      <c r="KU110" s="55">
        <f t="shared" si="4595"/>
      </c>
      <c r="KV110" s="54">
        <f t="shared" si="4594"/>
      </c>
      <c r="KW110" s="55">
        <f t="shared" si="4595"/>
      </c>
      <c r="KX110" s="54">
        <f t="shared" si="4594"/>
      </c>
      <c r="KY110" s="55">
        <f t="shared" si="4595"/>
      </c>
      <c r="KZ110" s="54">
        <f t="shared" si="4594"/>
      </c>
      <c r="LA110" s="55">
        <f t="shared" si="4595"/>
      </c>
      <c r="LB110" s="54">
        <f t="shared" si="4594"/>
      </c>
      <c r="LC110" s="55">
        <f t="shared" si="4595"/>
      </c>
      <c r="LD110" s="54">
        <f t="shared" si="4594"/>
      </c>
      <c r="LE110" s="55">
        <f t="shared" si="4595"/>
      </c>
      <c r="LF110" s="54">
        <f t="shared" si="4594"/>
      </c>
      <c r="LG110" s="55">
        <f t="shared" si="4595"/>
      </c>
      <c r="LH110" s="54">
        <f t="shared" si="4594"/>
      </c>
      <c r="LI110" s="55">
        <f t="shared" si="4595"/>
      </c>
      <c r="LJ110" s="54">
        <f t="shared" si="4594"/>
      </c>
      <c r="LK110" s="55">
        <f t="shared" si="4595"/>
      </c>
      <c r="LL110" s="54">
        <f t="shared" si="4594"/>
      </c>
      <c r="LM110" s="55">
        <f t="shared" si="4595"/>
      </c>
      <c r="LN110" s="54">
        <f t="shared" si="4594"/>
      </c>
      <c r="LO110" s="55">
        <f t="shared" si="4595"/>
      </c>
      <c r="LP110" s="54">
        <f t="shared" si="4594"/>
      </c>
      <c r="LQ110" s="55">
        <f t="shared" si="4595"/>
      </c>
      <c r="LR110" s="54">
        <f t="shared" si="4594"/>
      </c>
      <c r="LS110" s="55">
        <f t="shared" si="4595"/>
      </c>
      <c r="LT110" s="54">
        <f t="shared" si="4594"/>
      </c>
      <c r="LU110" s="55">
        <f t="shared" si="4595"/>
      </c>
      <c r="LV110" s="54">
        <f t="shared" si="4594"/>
      </c>
      <c r="LW110" s="55">
        <f t="shared" si="4595"/>
      </c>
      <c r="LX110" s="54">
        <f t="shared" si="4594"/>
      </c>
      <c r="LY110" s="55">
        <f t="shared" si="4595"/>
      </c>
      <c r="LZ110" s="54">
        <f t="shared" si="4596"/>
      </c>
      <c r="MA110" s="55">
        <f t="shared" si="4586"/>
      </c>
      <c r="MB110" s="54">
        <f t="shared" si="4596"/>
      </c>
      <c r="MC110" s="55">
        <f t="shared" si="4586"/>
      </c>
      <c r="MD110" s="54">
        <f t="shared" si="4596"/>
      </c>
      <c r="ME110" s="55">
        <f t="shared" si="4586"/>
      </c>
      <c r="MF110" s="54">
        <f t="shared" si="4596"/>
      </c>
      <c r="MG110" s="55">
        <f t="shared" si="4586"/>
      </c>
      <c r="MH110" s="54">
        <f t="shared" si="4596"/>
      </c>
      <c r="MI110" s="55">
        <f t="shared" si="4586"/>
      </c>
      <c r="MJ110" s="54">
        <f t="shared" si="4596"/>
      </c>
      <c r="MK110" s="55">
        <f t="shared" si="4586"/>
      </c>
      <c r="ML110" s="54">
        <f t="shared" si="4596"/>
      </c>
      <c r="MM110" s="55">
        <f t="shared" si="4586"/>
      </c>
      <c r="MN110" s="54">
        <f t="shared" si="4596"/>
      </c>
      <c r="MO110" s="55">
        <f t="shared" si="4586"/>
      </c>
      <c r="MP110" s="54">
        <f t="shared" si="4596"/>
      </c>
      <c r="MQ110" s="55">
        <f t="shared" si="4586"/>
      </c>
      <c r="MR110" s="54">
        <f t="shared" si="4596"/>
      </c>
      <c r="MS110" s="55">
        <f t="shared" si="4586"/>
      </c>
      <c r="MT110" s="54">
        <f t="shared" si="4596"/>
      </c>
      <c r="MU110" s="55">
        <f t="shared" si="4586"/>
      </c>
      <c r="MV110" s="54">
        <f t="shared" si="4596"/>
      </c>
      <c r="MW110" s="55">
        <f t="shared" si="4586"/>
      </c>
      <c r="MX110" s="54">
        <f t="shared" si="4596"/>
      </c>
      <c r="MY110" s="55">
        <f t="shared" si="4586"/>
      </c>
      <c r="MZ110" s="54">
        <f t="shared" si="4596"/>
      </c>
      <c r="NA110" s="55">
        <f t="shared" si="4586"/>
      </c>
      <c r="NB110" s="54">
        <f t="shared" si="4596"/>
      </c>
      <c r="NC110" s="55">
        <f t="shared" si="4586"/>
      </c>
      <c r="ND110" s="54">
        <f t="shared" si="4596"/>
      </c>
      <c r="NE110" s="55">
        <f t="shared" si="4586"/>
      </c>
      <c r="NF110" s="54">
        <f t="shared" si="4596"/>
      </c>
      <c r="NG110" s="55">
        <f t="shared" si="4586"/>
      </c>
      <c r="NH110" s="54">
        <f t="shared" si="4596"/>
      </c>
      <c r="NI110" s="55">
        <f t="shared" si="4586"/>
      </c>
      <c r="NJ110" s="54">
        <f t="shared" si="4596"/>
      </c>
      <c r="NK110" s="55">
        <f t="shared" si="4586"/>
      </c>
      <c r="NL110" s="54">
        <f t="shared" si="4596"/>
      </c>
      <c r="NM110" s="55">
        <f t="shared" si="4586"/>
      </c>
      <c r="NN110" s="54">
        <f t="shared" si="4596"/>
      </c>
      <c r="NO110" s="55">
        <f t="shared" si="4586"/>
      </c>
      <c r="NP110" s="54">
        <f t="shared" si="4596"/>
      </c>
      <c r="NQ110" s="55">
        <f t="shared" si="4586"/>
      </c>
      <c r="NR110" s="54">
        <f t="shared" si="4596"/>
      </c>
      <c r="NS110" s="55">
        <f t="shared" si="4586"/>
      </c>
      <c r="NT110" s="54">
        <f t="shared" si="4596"/>
      </c>
      <c r="NU110" s="55">
        <f t="shared" si="4586"/>
      </c>
      <c r="NV110" s="54">
        <f t="shared" si="4596"/>
      </c>
      <c r="NW110" s="55">
        <f t="shared" si="4586"/>
      </c>
      <c r="NX110" s="54">
        <f t="shared" si="4596"/>
      </c>
      <c r="NY110" s="55">
        <f t="shared" si="4586"/>
      </c>
      <c r="NZ110" s="54">
        <f t="shared" si="4596"/>
      </c>
      <c r="OA110" s="55">
        <f t="shared" si="4586"/>
      </c>
      <c r="OB110" s="54">
        <f t="shared" si="4596"/>
      </c>
      <c r="OC110" s="55">
        <f t="shared" si="4586"/>
      </c>
      <c r="OD110" s="54">
        <f t="shared" si="4596"/>
      </c>
      <c r="OE110" s="55">
        <f t="shared" si="4586"/>
      </c>
      <c r="OF110" s="54">
        <f t="shared" si="4596"/>
      </c>
      <c r="OG110" s="55">
        <f t="shared" si="4586"/>
      </c>
      <c r="OH110" s="54">
        <f t="shared" si="4596"/>
      </c>
      <c r="OI110" s="55">
        <f t="shared" si="4586"/>
      </c>
      <c r="OJ110" s="54">
        <f t="shared" si="4596"/>
      </c>
      <c r="OK110" s="55">
        <f t="shared" si="4588"/>
      </c>
      <c r="OL110" s="54">
        <f t="shared" si="4587"/>
      </c>
      <c r="OM110" s="55">
        <f t="shared" si="4588"/>
      </c>
      <c r="ON110" s="54">
        <f t="shared" si="4587"/>
      </c>
      <c r="OO110" s="55">
        <f t="shared" si="4588"/>
      </c>
      <c r="OP110" s="54">
        <f t="shared" si="4587"/>
      </c>
      <c r="OQ110" s="55">
        <f t="shared" si="4588"/>
      </c>
      <c r="OR110" s="54">
        <f t="shared" si="4587"/>
      </c>
      <c r="OS110" s="55">
        <f t="shared" si="4588"/>
      </c>
      <c r="OT110" s="54">
        <f t="shared" si="4587"/>
      </c>
      <c r="OU110" s="55">
        <f t="shared" si="4588"/>
      </c>
      <c r="OV110" s="54">
        <f t="shared" si="4587"/>
      </c>
      <c r="OW110" s="55">
        <f t="shared" si="4588"/>
      </c>
      <c r="OX110" s="54">
        <f t="shared" si="4579"/>
      </c>
      <c r="OY110" s="55">
        <f t="shared" si="4588"/>
      </c>
      <c r="OZ110" s="54">
        <f t="shared" si="4579"/>
      </c>
      <c r="PA110" s="55">
        <f t="shared" si="4588"/>
      </c>
      <c r="PB110" s="54">
        <f t="shared" si="4579"/>
      </c>
      <c r="PC110" s="55">
        <f t="shared" si="4588"/>
      </c>
      <c r="PD110" s="54">
        <f t="shared" si="4579"/>
      </c>
      <c r="PE110" s="55">
        <f t="shared" si="4588"/>
      </c>
      <c r="PF110" s="54">
        <f t="shared" si="4579"/>
      </c>
      <c r="PG110" s="55">
        <f t="shared" si="4588"/>
      </c>
      <c r="PH110" s="54">
        <f t="shared" si="4579"/>
      </c>
      <c r="PI110" s="55">
        <f t="shared" si="4588"/>
      </c>
      <c r="PJ110" s="54">
        <f t="shared" si="4579"/>
      </c>
      <c r="PK110" s="55">
        <f t="shared" si="4588"/>
      </c>
      <c r="PL110" s="54">
        <f t="shared" si="4579"/>
      </c>
      <c r="PM110" s="55">
        <f t="shared" si="4588"/>
      </c>
      <c r="PN110" s="54">
        <f t="shared" si="4579"/>
      </c>
      <c r="PO110" s="55">
        <f t="shared" si="4588"/>
      </c>
      <c r="PP110" s="54">
        <f t="shared" si="4579"/>
      </c>
      <c r="PQ110" s="55">
        <f t="shared" si="4588"/>
      </c>
      <c r="PR110" s="54">
        <f t="shared" si="4579"/>
      </c>
      <c r="PS110" s="55">
        <f t="shared" si="4588"/>
      </c>
      <c r="PT110" s="54">
        <f t="shared" si="4579"/>
      </c>
      <c r="PU110" s="55">
        <f t="shared" si="4588"/>
      </c>
      <c r="PV110" s="54">
        <f t="shared" si="4579"/>
      </c>
      <c r="PW110" s="55">
        <f t="shared" si="4588"/>
      </c>
      <c r="PX110" s="54">
        <f t="shared" si="4579"/>
      </c>
      <c r="PY110" s="55">
        <f t="shared" si="4588"/>
      </c>
      <c r="PZ110" s="54">
        <f t="shared" si="4579"/>
      </c>
      <c r="QA110" s="55">
        <f t="shared" si="4588"/>
      </c>
      <c r="QB110" s="54">
        <f t="shared" si="4579"/>
      </c>
      <c r="QC110" s="55">
        <f t="shared" si="4588"/>
      </c>
      <c r="QD110" s="54">
        <f t="shared" si="4579"/>
      </c>
      <c r="QE110" s="55">
        <f t="shared" si="4588"/>
      </c>
      <c r="QF110" s="54">
        <f t="shared" si="4579"/>
      </c>
      <c r="QG110" s="55">
        <f t="shared" si="4588"/>
      </c>
      <c r="QH110" s="54">
        <f t="shared" si="4579"/>
      </c>
      <c r="QI110" s="55">
        <f t="shared" si="4588"/>
      </c>
      <c r="QJ110" s="54">
        <f t="shared" si="4579"/>
      </c>
      <c r="QK110" s="55">
        <f t="shared" si="4588"/>
      </c>
      <c r="QL110" s="54">
        <f t="shared" si="4579"/>
      </c>
      <c r="QM110" s="55">
        <f t="shared" si="4588"/>
      </c>
      <c r="QN110" s="54">
        <f t="shared" si="4579"/>
      </c>
      <c r="QO110" s="55">
        <f t="shared" si="4588"/>
      </c>
      <c r="QP110" s="54">
        <f t="shared" si="4579"/>
      </c>
      <c r="QQ110" s="55">
        <f t="shared" si="4588"/>
      </c>
      <c r="QR110" s="54">
        <f t="shared" si="4579"/>
      </c>
      <c r="QS110" s="55">
        <f t="shared" si="4588"/>
      </c>
      <c r="QT110" s="54">
        <f t="shared" si="4579"/>
      </c>
      <c r="QU110" s="55">
        <f t="shared" si="4588"/>
      </c>
      <c r="QV110" s="54">
        <f t="shared" si="4577"/>
      </c>
      <c r="QW110" s="55">
        <f t="shared" si="4580"/>
      </c>
      <c r="QX110" s="54">
        <f t="shared" si="4577"/>
      </c>
      <c r="QY110" s="55">
        <f t="shared" si="4580"/>
      </c>
      <c r="QZ110" s="54">
        <f t="shared" si="4577"/>
      </c>
      <c r="RA110" s="55">
        <f t="shared" si="4580"/>
      </c>
      <c r="RB110" s="54">
        <f t="shared" si="4577"/>
      </c>
      <c r="RC110" s="55">
        <f t="shared" si="4580"/>
      </c>
      <c r="RD110" s="54">
        <f t="shared" si="4577"/>
      </c>
      <c r="RE110" s="55">
        <f t="shared" si="4580"/>
      </c>
      <c r="RF110" s="54">
        <f t="shared" si="4577"/>
      </c>
      <c r="RG110" s="55">
        <f t="shared" si="4580"/>
      </c>
      <c r="RH110" s="54">
        <f t="shared" si="4577"/>
      </c>
      <c r="RI110" s="55">
        <f t="shared" si="4580"/>
      </c>
      <c r="RJ110" s="54">
        <f t="shared" si="4577"/>
      </c>
      <c r="RK110" s="55">
        <f t="shared" si="4580"/>
      </c>
      <c r="RL110" s="54">
        <f t="shared" si="4577"/>
      </c>
      <c r="RM110" s="55">
        <f t="shared" si="4580"/>
      </c>
      <c r="RN110" s="54">
        <f t="shared" si="4577"/>
      </c>
      <c r="RO110" s="55">
        <f t="shared" si="4580"/>
      </c>
      <c r="RP110" s="54">
        <f t="shared" si="4577"/>
      </c>
      <c r="RQ110" s="55">
        <f t="shared" si="4580"/>
      </c>
      <c r="RR110" s="54">
        <f t="shared" si="4577"/>
      </c>
      <c r="RS110" s="55">
        <f t="shared" si="4580"/>
      </c>
      <c r="RT110" s="54">
        <f t="shared" si="4577"/>
      </c>
      <c r="RU110" s="55">
        <f t="shared" si="4580"/>
      </c>
      <c r="RV110" s="54">
        <f t="shared" si="4577"/>
      </c>
      <c r="RW110" s="55">
        <f t="shared" si="4580"/>
      </c>
      <c r="RX110" s="54">
        <f t="shared" si="4577"/>
      </c>
      <c r="RY110" s="55">
        <f t="shared" si="4580"/>
      </c>
      <c r="RZ110" s="54">
        <f t="shared" si="4577"/>
      </c>
      <c r="SA110" s="55">
        <f t="shared" si="4580"/>
      </c>
      <c r="SB110" s="54">
        <f t="shared" si="4577"/>
      </c>
      <c r="SC110" s="55">
        <f t="shared" si="4580"/>
      </c>
      <c r="SD110" s="54">
        <f t="shared" si="4577"/>
      </c>
      <c r="SE110" s="55">
        <f t="shared" si="4580"/>
      </c>
      <c r="SF110" s="54">
        <f t="shared" si="4577"/>
      </c>
      <c r="SG110" s="55">
        <f t="shared" si="4580"/>
      </c>
      <c r="SH110" s="54">
        <f t="shared" si="4577"/>
      </c>
      <c r="SI110" s="55">
        <f t="shared" si="4580"/>
      </c>
      <c r="SJ110" s="54">
        <f t="shared" si="4577"/>
      </c>
      <c r="SK110" s="55">
        <f t="shared" si="4580"/>
      </c>
      <c r="SL110" s="54">
        <f t="shared" si="4577"/>
      </c>
      <c r="SM110" s="55">
        <f t="shared" si="4580"/>
      </c>
      <c r="SN110" s="54">
        <f t="shared" si="4577"/>
      </c>
      <c r="SO110" s="55">
        <f t="shared" si="4580"/>
      </c>
      <c r="SP110" s="54">
        <f t="shared" si="4577"/>
      </c>
      <c r="SQ110" s="55">
        <f t="shared" si="4580"/>
      </c>
      <c r="SR110" s="54">
        <f t="shared" si="4577"/>
      </c>
      <c r="SS110" s="55">
        <f t="shared" si="4580"/>
      </c>
      <c r="ST110" s="54">
        <f t="shared" si="4577"/>
      </c>
      <c r="SU110" s="55">
        <f t="shared" si="4580"/>
      </c>
      <c r="SV110" s="54">
        <f t="shared" si="4577"/>
      </c>
      <c r="SW110" s="55">
        <f t="shared" si="4580"/>
      </c>
      <c r="SX110" s="54">
        <f t="shared" si="4577"/>
      </c>
      <c r="SY110" s="55">
        <f t="shared" si="4580"/>
      </c>
      <c r="SZ110" s="54">
        <f t="shared" si="4577"/>
      </c>
      <c r="TA110" s="55">
        <f t="shared" si="4580"/>
      </c>
      <c r="TB110" s="54">
        <f t="shared" si="4577"/>
      </c>
      <c r="TC110" s="55">
        <f t="shared" si="4580"/>
      </c>
      <c r="TD110" s="54">
        <f t="shared" si="4577"/>
      </c>
      <c r="TE110" s="55">
        <f t="shared" si="4580"/>
      </c>
      <c r="TF110" s="54">
        <f t="shared" si="4566"/>
      </c>
      <c r="TG110" s="55">
        <f t="shared" si="4602"/>
      </c>
      <c r="TH110" s="54">
        <f t="shared" si="4566"/>
      </c>
      <c r="TI110" s="55">
        <f t="shared" si="4602"/>
      </c>
      <c r="TJ110" s="54">
        <f t="shared" si="4566"/>
      </c>
      <c r="TK110" s="55">
        <f t="shared" si="4602"/>
      </c>
      <c r="TL110" s="54">
        <f t="shared" si="4589"/>
      </c>
      <c r="TM110" s="55">
        <f t="shared" si="4602"/>
      </c>
      <c r="TN110" s="54">
        <f t="shared" si="4589"/>
      </c>
      <c r="TO110" s="55">
        <f t="shared" si="4602"/>
      </c>
      <c r="TP110" s="54">
        <f t="shared" si="4589"/>
      </c>
      <c r="TQ110" s="55">
        <f t="shared" si="4602"/>
      </c>
      <c r="TR110" s="54">
        <f t="shared" si="4589"/>
      </c>
      <c r="TS110" s="55">
        <f t="shared" si="4602"/>
      </c>
      <c r="TT110" s="54">
        <f t="shared" si="4589"/>
      </c>
      <c r="TU110" s="55">
        <f t="shared" si="4602"/>
      </c>
      <c r="TV110" s="54">
        <f t="shared" si="4589"/>
      </c>
      <c r="TW110" s="55">
        <f t="shared" si="4602"/>
      </c>
      <c r="TX110" s="54">
        <f t="shared" si="4589"/>
      </c>
      <c r="TY110" s="55">
        <f t="shared" si="4602"/>
      </c>
      <c r="TZ110" s="54">
        <f t="shared" si="4589"/>
      </c>
      <c r="UA110" s="55">
        <f t="shared" si="4602"/>
      </c>
      <c r="UB110" s="54">
        <f t="shared" si="4589"/>
      </c>
      <c r="UC110" s="55">
        <f t="shared" si="4602"/>
      </c>
      <c r="UD110" s="54">
        <f t="shared" si="4589"/>
      </c>
      <c r="UE110" s="55">
        <f t="shared" si="4602"/>
      </c>
      <c r="UF110" s="54">
        <f t="shared" si="4589"/>
      </c>
      <c r="UG110" s="55">
        <f t="shared" si="4602"/>
      </c>
      <c r="UH110" s="54">
        <f t="shared" si="4589"/>
      </c>
      <c r="UI110" s="55">
        <f t="shared" si="4602"/>
      </c>
      <c r="UJ110" s="54">
        <f t="shared" si="4589"/>
      </c>
      <c r="UK110" s="55">
        <f t="shared" si="4602"/>
      </c>
      <c r="UL110" s="54">
        <f t="shared" si="4589"/>
      </c>
      <c r="UM110" s="55">
        <f t="shared" si="4602"/>
      </c>
      <c r="UN110" s="54">
        <f t="shared" si="4589"/>
      </c>
      <c r="UO110" s="55">
        <f t="shared" si="4602"/>
      </c>
      <c r="UP110" s="54">
        <f t="shared" si="4589"/>
      </c>
      <c r="UQ110" s="55">
        <f t="shared" si="4602"/>
      </c>
      <c r="UR110" s="54">
        <f t="shared" si="4589"/>
      </c>
      <c r="US110" s="55">
        <f t="shared" si="4602"/>
      </c>
      <c r="UT110" s="54">
        <f t="shared" si="4589"/>
      </c>
      <c r="UU110" s="55">
        <f t="shared" si="4602"/>
      </c>
      <c r="UV110" s="54">
        <f t="shared" si="4589"/>
      </c>
      <c r="UW110" s="55">
        <f t="shared" si="4602"/>
      </c>
      <c r="UX110" s="54">
        <f t="shared" si="4589"/>
      </c>
      <c r="UY110" s="55">
        <f t="shared" si="4602"/>
      </c>
      <c r="UZ110" s="54">
        <f t="shared" si="4589"/>
      </c>
      <c r="VA110" s="55">
        <f t="shared" si="4602"/>
      </c>
      <c r="VB110" s="54">
        <f t="shared" si="4589"/>
      </c>
      <c r="VC110" s="55">
        <f t="shared" si="4602"/>
      </c>
      <c r="VD110" s="54">
        <f t="shared" si="4589"/>
      </c>
      <c r="VE110" s="55">
        <f t="shared" si="4602"/>
      </c>
      <c r="VF110" s="54">
        <f t="shared" si="4589"/>
      </c>
      <c r="VG110" s="55">
        <f t="shared" si="4602"/>
      </c>
      <c r="VH110" s="54">
        <f t="shared" si="4589"/>
      </c>
      <c r="VI110" s="55">
        <f t="shared" si="4602"/>
      </c>
      <c r="VJ110" s="54">
        <f t="shared" si="4589"/>
      </c>
      <c r="VK110" s="55">
        <f t="shared" si="4602"/>
      </c>
      <c r="VL110" s="54">
        <f t="shared" si="4589"/>
      </c>
      <c r="VM110" s="55">
        <f t="shared" si="4602"/>
      </c>
      <c r="VN110" s="54">
        <f t="shared" si="4589"/>
      </c>
      <c r="VO110" s="55">
        <f t="shared" si="4602"/>
      </c>
      <c r="VP110" s="54">
        <f t="shared" si="4589"/>
      </c>
      <c r="VQ110" s="55">
        <f t="shared" si="4602"/>
      </c>
      <c r="VR110" s="54">
        <f t="shared" si="4589"/>
      </c>
      <c r="VS110" s="55">
        <f t="shared" si="4601"/>
      </c>
      <c r="VT110" s="54">
        <f t="shared" si="4589"/>
      </c>
      <c r="VU110" s="55">
        <f t="shared" si="4601"/>
      </c>
      <c r="VV110" s="54">
        <f t="shared" si="4589"/>
      </c>
      <c r="VW110" s="55">
        <f t="shared" si="4601"/>
      </c>
      <c r="VX110" s="54">
        <f t="shared" si="4581"/>
      </c>
      <c r="VY110" s="55">
        <f t="shared" si="4601"/>
      </c>
      <c r="VZ110" s="54">
        <f t="shared" si="4581"/>
      </c>
      <c r="WA110" s="55">
        <f t="shared" si="4601"/>
      </c>
      <c r="WB110" s="54">
        <f t="shared" si="4581"/>
      </c>
      <c r="WC110" s="55">
        <f t="shared" si="4601"/>
      </c>
      <c r="WD110" s="54">
        <f t="shared" si="4581"/>
      </c>
      <c r="WE110" s="55">
        <f t="shared" si="4601"/>
      </c>
      <c r="WF110" s="54">
        <f t="shared" si="4581"/>
      </c>
      <c r="WG110" s="55">
        <f t="shared" si="4601"/>
      </c>
      <c r="WH110" s="54">
        <f t="shared" si="4581"/>
      </c>
      <c r="WI110" s="55">
        <f t="shared" si="4601"/>
      </c>
      <c r="WJ110" s="54">
        <f t="shared" si="4581"/>
      </c>
      <c r="WK110" s="55">
        <f t="shared" si="4601"/>
      </c>
      <c r="WL110" s="54">
        <f t="shared" si="4581"/>
      </c>
      <c r="WM110" s="55">
        <f t="shared" si="4601"/>
      </c>
      <c r="WN110" s="54">
        <f t="shared" si="4581"/>
      </c>
      <c r="WO110" s="55">
        <f t="shared" si="4601"/>
      </c>
      <c r="WP110" s="54">
        <f t="shared" si="4581"/>
      </c>
      <c r="WQ110" s="55">
        <f t="shared" si="4601"/>
      </c>
      <c r="WR110" s="54">
        <f t="shared" si="4581"/>
      </c>
      <c r="WS110" s="55">
        <f t="shared" si="4601"/>
      </c>
      <c r="WT110" s="54">
        <f t="shared" si="4581"/>
      </c>
      <c r="WU110" s="55">
        <f t="shared" si="4601"/>
      </c>
      <c r="WV110" s="54">
        <f t="shared" si="4581"/>
      </c>
      <c r="WW110" s="55">
        <f t="shared" si="4601"/>
      </c>
      <c r="WX110" s="54">
        <f t="shared" si="4597"/>
      </c>
      <c r="WY110" s="55">
        <f t="shared" si="4601"/>
      </c>
      <c r="WZ110" s="54">
        <f t="shared" si="4597"/>
      </c>
      <c r="XA110" s="55">
        <f t="shared" si="4601"/>
      </c>
      <c r="XB110" s="54">
        <f t="shared" si="4597"/>
      </c>
      <c r="XC110" s="55">
        <f t="shared" si="4601"/>
      </c>
      <c r="XD110" s="54">
        <f t="shared" si="4597"/>
      </c>
      <c r="XE110" s="55">
        <f t="shared" si="4601"/>
      </c>
      <c r="XF110" s="54">
        <f t="shared" si="4597"/>
      </c>
      <c r="XG110" s="55">
        <f t="shared" si="4601"/>
      </c>
      <c r="XH110" s="54">
        <f t="shared" si="4597"/>
      </c>
      <c r="XI110" s="55">
        <f t="shared" si="4601"/>
      </c>
      <c r="XJ110" s="54">
        <f t="shared" si="4597"/>
      </c>
      <c r="XK110" s="55">
        <f t="shared" si="4601"/>
      </c>
      <c r="XL110" s="54">
        <f t="shared" si="4597"/>
      </c>
      <c r="XM110" s="55">
        <f t="shared" si="4601"/>
      </c>
      <c r="XN110" s="54">
        <f t="shared" si="4597"/>
      </c>
      <c r="XO110" s="55">
        <f t="shared" si="4601"/>
      </c>
      <c r="XP110" s="54">
        <f t="shared" si="4597"/>
      </c>
      <c r="XQ110" s="55">
        <f t="shared" si="4601"/>
      </c>
      <c r="XR110" s="54">
        <f t="shared" si="4597"/>
      </c>
      <c r="XS110" s="55">
        <f t="shared" si="4601"/>
      </c>
      <c r="XT110" s="54">
        <f t="shared" si="4597"/>
      </c>
      <c r="XU110" s="55">
        <f t="shared" si="4601"/>
      </c>
      <c r="XV110" s="54">
        <f t="shared" si="4597"/>
      </c>
      <c r="XW110" s="55">
        <f t="shared" si="4601"/>
      </c>
      <c r="XX110" s="54">
        <f t="shared" si="4597"/>
      </c>
      <c r="XY110" s="55">
        <f t="shared" si="4601"/>
      </c>
      <c r="XZ110" s="54">
        <f t="shared" si="4597"/>
      </c>
      <c r="YA110" s="55">
        <f t="shared" si="4601"/>
      </c>
      <c r="YB110" s="54">
        <f t="shared" si="4597"/>
      </c>
      <c r="YC110" s="55">
        <f t="shared" si="4573"/>
      </c>
      <c r="YD110" s="54">
        <f t="shared" si="4597"/>
      </c>
      <c r="YE110" s="55">
        <f t="shared" si="4573"/>
      </c>
      <c r="YF110" s="54">
        <f t="shared" si="4597"/>
      </c>
      <c r="YG110" s="55">
        <f t="shared" si="4573"/>
      </c>
      <c r="YH110" s="54">
        <f t="shared" si="4597"/>
      </c>
      <c r="YI110" s="55">
        <f t="shared" si="4573"/>
      </c>
      <c r="YJ110" s="54">
        <f t="shared" si="4597"/>
      </c>
      <c r="YK110" s="55">
        <f t="shared" si="4573"/>
      </c>
      <c r="YL110" s="54">
        <f t="shared" si="4597"/>
      </c>
      <c r="YM110" s="55">
        <f t="shared" si="4573"/>
      </c>
      <c r="YN110" s="54">
        <f t="shared" si="4597"/>
      </c>
      <c r="YO110" s="55">
        <f t="shared" si="4573"/>
      </c>
      <c r="YP110" s="54">
        <f t="shared" si="4597"/>
      </c>
      <c r="YQ110" s="55">
        <f t="shared" si="4573"/>
      </c>
      <c r="YR110" s="54">
        <f t="shared" si="4597"/>
      </c>
      <c r="YS110" s="55">
        <f t="shared" si="4573"/>
      </c>
      <c r="YT110" s="54">
        <f t="shared" si="4597"/>
      </c>
      <c r="YU110" s="55">
        <f t="shared" si="4573"/>
      </c>
      <c r="YV110" s="54">
        <f t="shared" si="4597"/>
      </c>
      <c r="YW110" s="55">
        <f t="shared" si="4573"/>
      </c>
      <c r="YX110" s="54">
        <f t="shared" si="4597"/>
      </c>
      <c r="YY110" s="55">
        <f t="shared" si="4573"/>
      </c>
      <c r="YZ110" s="54">
        <f t="shared" si="4597"/>
      </c>
      <c r="ZA110" s="55">
        <f t="shared" si="4573"/>
      </c>
      <c r="ZB110" s="54">
        <f t="shared" si="4597"/>
      </c>
      <c r="ZC110" s="55">
        <f t="shared" si="4573"/>
      </c>
      <c r="ZD110" s="54">
        <f t="shared" si="4597"/>
      </c>
      <c r="ZE110" s="55">
        <f t="shared" si="4573"/>
      </c>
      <c r="ZF110" s="54">
        <f t="shared" si="4597"/>
      </c>
      <c r="ZG110" s="55">
        <f t="shared" si="4573"/>
      </c>
      <c r="ZH110" s="54">
        <f t="shared" si="4597"/>
      </c>
      <c r="ZI110" s="55">
        <f t="shared" si="4598"/>
      </c>
      <c r="ZJ110" s="54">
        <f t="shared" si="4590"/>
      </c>
      <c r="ZK110" s="55">
        <f t="shared" si="4598"/>
      </c>
      <c r="ZL110" s="54">
        <f t="shared" si="4590"/>
      </c>
      <c r="ZM110" s="55">
        <f t="shared" si="4598"/>
      </c>
      <c r="ZN110" s="54">
        <f t="shared" si="4590"/>
      </c>
      <c r="ZO110" s="55">
        <f t="shared" si="4598"/>
      </c>
      <c r="ZP110" s="54">
        <f t="shared" si="4590"/>
      </c>
      <c r="ZQ110" s="55">
        <f t="shared" si="4598"/>
      </c>
      <c r="ZR110" s="54">
        <f t="shared" si="4590"/>
      </c>
      <c r="ZS110" s="55">
        <f t="shared" si="4598"/>
      </c>
      <c r="ZT110" s="54">
        <f t="shared" si="4590"/>
      </c>
      <c r="ZU110" s="55">
        <f t="shared" si="4598"/>
      </c>
      <c r="ZV110" s="54">
        <f t="shared" si="4590"/>
      </c>
      <c r="ZW110" s="55">
        <f t="shared" si="4598"/>
      </c>
      <c r="ZX110" s="54">
        <f t="shared" si="4590"/>
      </c>
      <c r="ZY110" s="55">
        <f t="shared" si="4598"/>
      </c>
      <c r="ZZ110" s="54">
        <f t="shared" si="4590"/>
      </c>
      <c r="AAA110" s="55">
        <f t="shared" si="4598"/>
      </c>
      <c r="AAB110" s="54">
        <f t="shared" si="4590"/>
      </c>
      <c r="AAC110" s="55">
        <f t="shared" si="4598"/>
      </c>
      <c r="AAD110" s="54">
        <f t="shared" si="4590"/>
      </c>
      <c r="AAE110" s="55">
        <f t="shared" si="4598"/>
      </c>
      <c r="AAF110" s="54">
        <f t="shared" si="4590"/>
      </c>
      <c r="AAG110" s="55">
        <f t="shared" si="4598"/>
      </c>
      <c r="AAH110" s="54">
        <f t="shared" si="4582"/>
      </c>
      <c r="AAI110" s="55">
        <f t="shared" si="4598"/>
      </c>
      <c r="AAJ110" s="54">
        <f t="shared" si="4582"/>
      </c>
      <c r="AAK110" s="55">
        <f t="shared" si="4598"/>
      </c>
      <c r="AAL110" s="54">
        <f t="shared" si="4582"/>
      </c>
      <c r="AAM110" s="55">
        <f t="shared" si="4598"/>
      </c>
      <c r="AAN110" s="54">
        <f t="shared" si="4582"/>
      </c>
      <c r="AAO110" s="55">
        <f t="shared" si="4598"/>
      </c>
      <c r="AAP110" s="54">
        <f t="shared" si="4582"/>
      </c>
      <c r="AAQ110" s="55">
        <f t="shared" si="4598"/>
      </c>
      <c r="AAR110" s="54">
        <f t="shared" si="4582"/>
      </c>
      <c r="AAS110" s="55">
        <f t="shared" si="4598"/>
      </c>
      <c r="AAT110" s="54">
        <f t="shared" si="4582"/>
      </c>
      <c r="AAU110" s="55">
        <f t="shared" si="4598"/>
      </c>
      <c r="AAV110" s="54">
        <f t="shared" si="4582"/>
      </c>
      <c r="AAW110" s="55">
        <f t="shared" si="4598"/>
      </c>
      <c r="AAX110" s="54">
        <f t="shared" si="4582"/>
      </c>
      <c r="AAY110" s="55">
        <f t="shared" si="4598"/>
      </c>
      <c r="AAZ110" s="54">
        <f t="shared" si="4582"/>
      </c>
      <c r="ABA110" s="55">
        <f t="shared" si="4598"/>
      </c>
      <c r="ABB110" s="54">
        <f t="shared" si="4582"/>
      </c>
      <c r="ABC110" s="55">
        <f t="shared" si="4598"/>
      </c>
      <c r="ABD110" s="54">
        <f t="shared" si="4582"/>
      </c>
      <c r="ABE110" s="55">
        <f t="shared" si="4598"/>
      </c>
      <c r="ABF110" s="54">
        <f t="shared" si="4582"/>
      </c>
      <c r="ABG110" s="55">
        <f t="shared" si="4598"/>
      </c>
      <c r="ABH110" s="54">
        <f t="shared" si="4582"/>
      </c>
      <c r="ABI110" s="55">
        <f t="shared" si="4598"/>
      </c>
      <c r="ABJ110" s="54">
        <f t="shared" si="4582"/>
      </c>
      <c r="ABK110" s="55">
        <f t="shared" si="4598"/>
      </c>
      <c r="ABL110" s="54">
        <f t="shared" si="4582"/>
      </c>
      <c r="ABM110" s="55">
        <f t="shared" si="4598"/>
      </c>
      <c r="ABN110" s="54">
        <f t="shared" si="4582"/>
      </c>
      <c r="ABO110" s="55">
        <f t="shared" si="4598"/>
      </c>
      <c r="ABP110" s="54">
        <f t="shared" si="4582"/>
      </c>
      <c r="ABQ110" s="55">
        <f t="shared" si="4598"/>
      </c>
      <c r="ABR110" s="54">
        <f t="shared" si="4582"/>
      </c>
      <c r="ABS110" s="55">
        <f t="shared" si="4598"/>
      </c>
      <c r="ABT110" s="54">
        <f t="shared" si="4582"/>
      </c>
      <c r="ABU110" s="55">
        <f t="shared" si="4591"/>
      </c>
      <c r="ABV110" s="54">
        <f t="shared" si="4599"/>
      </c>
      <c r="ABW110" s="55">
        <f t="shared" si="4591"/>
      </c>
      <c r="ABX110" s="54">
        <f t="shared" si="4599"/>
      </c>
      <c r="ABY110" s="55">
        <f t="shared" si="4591"/>
      </c>
      <c r="ABZ110" s="54">
        <f t="shared" si="4599"/>
      </c>
      <c r="ACA110" s="55">
        <f t="shared" si="4591"/>
      </c>
      <c r="ACB110" s="54">
        <f t="shared" si="4599"/>
      </c>
      <c r="ACC110" s="55">
        <f t="shared" si="4591"/>
      </c>
      <c r="ACD110" s="54">
        <f t="shared" si="4599"/>
      </c>
      <c r="ACE110" s="55">
        <f t="shared" si="4591"/>
      </c>
      <c r="ACF110" s="54">
        <f t="shared" si="4599"/>
      </c>
      <c r="ACG110" s="55">
        <f t="shared" si="4583"/>
      </c>
      <c r="ACH110" s="54">
        <f t="shared" si="4599"/>
      </c>
      <c r="ACI110" s="55">
        <f t="shared" si="4583"/>
      </c>
      <c r="ACJ110" s="54">
        <f t="shared" si="4599"/>
      </c>
      <c r="ACK110" s="55">
        <f t="shared" si="4583"/>
      </c>
      <c r="ACL110" s="54">
        <f t="shared" si="4599"/>
      </c>
      <c r="ACM110" s="55">
        <f t="shared" si="4583"/>
      </c>
      <c r="ACN110" s="54">
        <f t="shared" si="4599"/>
      </c>
      <c r="ACO110" s="55">
        <f t="shared" si="4583"/>
      </c>
      <c r="ACP110" s="54">
        <f t="shared" si="4599"/>
      </c>
      <c r="ACQ110" s="55">
        <f t="shared" si="4583"/>
      </c>
      <c r="ACR110" s="54">
        <f t="shared" si="4599"/>
      </c>
      <c r="ACS110" s="55">
        <f t="shared" si="4583"/>
      </c>
      <c r="ACT110" s="54">
        <f t="shared" si="4599"/>
      </c>
      <c r="ACU110" s="55">
        <f t="shared" si="4583"/>
      </c>
      <c r="ACV110" s="54">
        <f t="shared" si="4599"/>
      </c>
      <c r="ACW110" s="55">
        <f t="shared" si="4583"/>
      </c>
      <c r="ACX110" s="54">
        <f t="shared" si="4599"/>
      </c>
      <c r="ACY110" s="55">
        <f t="shared" si="4583"/>
      </c>
      <c r="ACZ110" s="54">
        <f t="shared" si="4599"/>
      </c>
      <c r="ADA110" s="55">
        <f t="shared" si="4583"/>
      </c>
      <c r="ADB110" s="54">
        <f t="shared" si="4599"/>
      </c>
      <c r="ADC110" s="55">
        <f t="shared" si="4583"/>
      </c>
      <c r="ADD110" s="54">
        <f t="shared" si="4599"/>
      </c>
      <c r="ADE110" s="55">
        <f t="shared" si="4583"/>
      </c>
      <c r="ADF110" s="54">
        <f t="shared" si="4599"/>
      </c>
      <c r="ADG110" s="55">
        <f t="shared" si="4583"/>
      </c>
    </row>
    <row r="111" spans="1:787" ht="20.25" hidden="1" customHeight="1">
      <c r="A111" s="112">
        <v>39</v>
      </c>
      <c r="B111" s="115">
        <f>学年と名前を結合するシート!D40</f>
      </c>
      <c r="C111" s="113"/>
      <c r="D111" s="54">
        <f t="shared" si="533"/>
      </c>
      <c r="E111" s="55">
        <f t="shared" si="534"/>
      </c>
      <c r="F111" s="54">
        <f t="shared" si="4600"/>
      </c>
      <c r="G111" s="55">
        <f t="shared" si="4407"/>
      </c>
      <c r="H111" s="54">
        <f t="shared" si="4600"/>
      </c>
      <c r="I111" s="55">
        <f t="shared" si="4408"/>
      </c>
      <c r="J111" s="54">
        <f t="shared" si="4600"/>
      </c>
      <c r="K111" s="55">
        <f t="shared" si="4409"/>
      </c>
      <c r="L111" s="54">
        <f t="shared" si="4600"/>
      </c>
      <c r="M111" s="55">
        <f t="shared" si="4410"/>
      </c>
      <c r="N111" s="54">
        <f t="shared" si="4600"/>
      </c>
      <c r="O111" s="55">
        <f t="shared" si="4411"/>
      </c>
      <c r="P111" s="54">
        <f t="shared" si="4600"/>
      </c>
      <c r="Q111" s="55">
        <f t="shared" si="4412"/>
      </c>
      <c r="R111" s="54">
        <f t="shared" si="4600"/>
      </c>
      <c r="S111" s="55">
        <f t="shared" si="4413"/>
      </c>
      <c r="T111" s="54">
        <f t="shared" si="4600"/>
      </c>
      <c r="U111" s="55">
        <f t="shared" si="4414"/>
      </c>
      <c r="V111" s="54">
        <f t="shared" si="4600"/>
      </c>
      <c r="W111" s="55">
        <f t="shared" si="4415"/>
      </c>
      <c r="X111" s="54">
        <f t="shared" si="4600"/>
      </c>
      <c r="Y111" s="55">
        <f t="shared" si="4416"/>
      </c>
      <c r="Z111" s="54">
        <f t="shared" si="4600"/>
      </c>
      <c r="AA111" s="55">
        <f t="shared" si="4417"/>
      </c>
      <c r="AB111" s="54">
        <f t="shared" si="4600"/>
      </c>
      <c r="AC111" s="55">
        <f t="shared" si="4418"/>
      </c>
      <c r="AD111" s="54">
        <f t="shared" si="4600"/>
      </c>
      <c r="AE111" s="55">
        <f t="shared" si="4419"/>
      </c>
      <c r="AF111" s="54">
        <f t="shared" si="4600"/>
      </c>
      <c r="AG111" s="55">
        <f t="shared" si="4420"/>
      </c>
      <c r="AH111" s="54">
        <f t="shared" si="4600"/>
      </c>
      <c r="AI111" s="55">
        <f t="shared" si="4421"/>
      </c>
      <c r="AJ111" s="54">
        <f t="shared" si="4600"/>
      </c>
      <c r="AK111" s="55">
        <f t="shared" si="4422"/>
      </c>
      <c r="AL111" s="54">
        <f t="shared" si="4600"/>
      </c>
      <c r="AM111" s="55">
        <f t="shared" si="4423"/>
      </c>
      <c r="AN111" s="54">
        <f t="shared" si="4600"/>
      </c>
      <c r="AO111" s="55">
        <f t="shared" si="4424"/>
      </c>
      <c r="AP111" s="54">
        <f t="shared" si="4600"/>
      </c>
      <c r="AQ111" s="55">
        <f t="shared" si="4425"/>
      </c>
      <c r="AR111" s="54">
        <f t="shared" si="4600"/>
      </c>
      <c r="AS111" s="55">
        <f t="shared" si="4426"/>
      </c>
      <c r="AT111" s="54">
        <f t="shared" si="4600"/>
      </c>
      <c r="AU111" s="55">
        <f t="shared" si="4427"/>
      </c>
      <c r="AV111" s="54">
        <f t="shared" si="4600"/>
      </c>
      <c r="AW111" s="55">
        <f t="shared" si="4428"/>
      </c>
      <c r="AX111" s="54">
        <f t="shared" si="4600"/>
      </c>
      <c r="AY111" s="55">
        <f t="shared" si="4429"/>
      </c>
      <c r="AZ111" s="54">
        <f t="shared" si="4600"/>
      </c>
      <c r="BA111" s="55">
        <f t="shared" si="4430"/>
      </c>
      <c r="BB111" s="54">
        <f t="shared" si="4600"/>
      </c>
      <c r="BC111" s="55">
        <f t="shared" si="4431"/>
      </c>
      <c r="BD111" s="54">
        <f t="shared" si="4600"/>
      </c>
      <c r="BE111" s="55">
        <f t="shared" si="4432"/>
      </c>
      <c r="BF111" s="54">
        <f t="shared" si="4600"/>
      </c>
      <c r="BG111" s="55">
        <f t="shared" si="4433"/>
      </c>
      <c r="BH111" s="54">
        <f t="shared" si="4600"/>
      </c>
      <c r="BI111" s="55">
        <f t="shared" si="4434"/>
      </c>
      <c r="BJ111" s="54">
        <f t="shared" si="4600"/>
      </c>
      <c r="BK111" s="55">
        <f t="shared" si="4435"/>
      </c>
      <c r="BL111" s="54">
        <f t="shared" si="4600"/>
      </c>
      <c r="BM111" s="55">
        <f t="shared" si="4436"/>
      </c>
      <c r="BN111" s="54">
        <f t="shared" si="4600"/>
      </c>
      <c r="BO111" s="55">
        <f t="shared" si="4437"/>
      </c>
      <c r="BP111" s="54">
        <f t="shared" si="4600"/>
      </c>
      <c r="BQ111" s="55">
        <f t="shared" si="4438"/>
      </c>
      <c r="BR111" s="54">
        <f t="shared" si="4593"/>
      </c>
      <c r="BS111" s="55">
        <f t="shared" si="4439"/>
      </c>
      <c r="BT111" s="54">
        <f t="shared" si="4593"/>
      </c>
      <c r="BU111" s="55">
        <f t="shared" si="4440"/>
      </c>
      <c r="BV111" s="54">
        <f t="shared" si="4593"/>
      </c>
      <c r="BW111" s="55">
        <f t="shared" si="4441"/>
      </c>
      <c r="BX111" s="54">
        <f t="shared" si="4593"/>
      </c>
      <c r="BY111" s="55">
        <f t="shared" si="4442"/>
      </c>
      <c r="BZ111" s="54">
        <f t="shared" si="4593"/>
      </c>
      <c r="CA111" s="55">
        <f t="shared" si="4443"/>
      </c>
      <c r="CB111" s="54">
        <f t="shared" si="4593"/>
      </c>
      <c r="CC111" s="55">
        <f t="shared" si="4444"/>
      </c>
      <c r="CD111" s="54">
        <f t="shared" si="4593"/>
      </c>
      <c r="CE111" s="55">
        <f t="shared" si="4445"/>
      </c>
      <c r="CF111" s="54">
        <f t="shared" si="4593"/>
      </c>
      <c r="CG111" s="55">
        <f t="shared" si="4446"/>
      </c>
      <c r="CH111" s="54">
        <f t="shared" si="4593"/>
      </c>
      <c r="CI111" s="55">
        <f t="shared" si="4447"/>
      </c>
      <c r="CJ111" s="54">
        <f t="shared" si="4593"/>
      </c>
      <c r="CK111" s="55">
        <f t="shared" si="4448"/>
      </c>
      <c r="CL111" s="54">
        <f t="shared" si="4593"/>
      </c>
      <c r="CM111" s="55">
        <f t="shared" si="4449"/>
      </c>
      <c r="CN111" s="54">
        <f t="shared" si="4593"/>
      </c>
      <c r="CO111" s="55">
        <f t="shared" si="4450"/>
      </c>
      <c r="CP111" s="54">
        <f t="shared" si="4593"/>
      </c>
      <c r="CQ111" s="55">
        <f t="shared" si="4451"/>
      </c>
      <c r="CR111" s="54">
        <f t="shared" si="4593"/>
      </c>
      <c r="CS111" s="55">
        <f t="shared" si="4452"/>
      </c>
      <c r="CT111" s="54">
        <f t="shared" si="4593"/>
      </c>
      <c r="CU111" s="55">
        <f t="shared" si="4453"/>
      </c>
      <c r="CV111" s="54">
        <f t="shared" si="4593"/>
      </c>
      <c r="CW111" s="55">
        <f t="shared" si="4454"/>
      </c>
      <c r="CX111" s="54">
        <f t="shared" si="4593"/>
      </c>
      <c r="CY111" s="55">
        <f t="shared" si="4455"/>
      </c>
      <c r="CZ111" s="54">
        <f t="shared" si="4593"/>
      </c>
      <c r="DA111" s="55">
        <f t="shared" si="4456"/>
      </c>
      <c r="DB111" s="54">
        <f t="shared" si="4593"/>
      </c>
      <c r="DC111" s="55">
        <f t="shared" si="4457"/>
      </c>
      <c r="DD111" s="54">
        <f t="shared" si="4593"/>
      </c>
      <c r="DE111" s="55">
        <f t="shared" si="4458"/>
      </c>
      <c r="DF111" s="54">
        <f t="shared" si="4593"/>
      </c>
      <c r="DG111" s="55">
        <f t="shared" si="4459"/>
      </c>
      <c r="DH111" s="54">
        <f t="shared" si="4593"/>
      </c>
      <c r="DI111" s="55">
        <f t="shared" si="4460"/>
      </c>
      <c r="DJ111" s="54">
        <f t="shared" si="4593"/>
      </c>
      <c r="DK111" s="55">
        <f t="shared" si="4461"/>
      </c>
      <c r="DL111" s="54">
        <f t="shared" si="4593"/>
      </c>
      <c r="DM111" s="55">
        <f t="shared" si="4462"/>
      </c>
      <c r="DN111" s="54">
        <f t="shared" si="4593"/>
      </c>
      <c r="DO111" s="55">
        <f t="shared" si="4463"/>
      </c>
      <c r="DP111" s="54">
        <f t="shared" si="4593"/>
      </c>
      <c r="DQ111" s="55">
        <f t="shared" si="4464"/>
      </c>
      <c r="DR111" s="54">
        <f t="shared" si="4593"/>
      </c>
      <c r="DS111" s="55">
        <f t="shared" si="4465"/>
      </c>
      <c r="DT111" s="54">
        <f t="shared" si="4593"/>
      </c>
      <c r="DU111" s="55">
        <f t="shared" si="4466"/>
      </c>
      <c r="DV111" s="54">
        <f t="shared" si="4593"/>
      </c>
      <c r="DW111" s="55">
        <f t="shared" si="4467"/>
      </c>
      <c r="DX111" s="54">
        <f t="shared" si="4593"/>
      </c>
      <c r="DY111" s="55">
        <f t="shared" si="4468"/>
      </c>
      <c r="DZ111" s="54">
        <f t="shared" si="4593"/>
      </c>
      <c r="EA111" s="55">
        <f t="shared" si="4469"/>
      </c>
      <c r="EB111" s="54">
        <f t="shared" si="4584"/>
      </c>
      <c r="EC111" s="55">
        <f t="shared" si="4471"/>
      </c>
      <c r="ED111" s="54">
        <f t="shared" si="4584"/>
      </c>
      <c r="EE111" s="55">
        <f t="shared" si="4472"/>
      </c>
      <c r="EF111" s="54">
        <f t="shared" si="4584"/>
      </c>
      <c r="EG111" s="55">
        <f t="shared" si="4473"/>
      </c>
      <c r="EH111" s="54">
        <f t="shared" si="4584"/>
      </c>
      <c r="EI111" s="55">
        <f t="shared" si="4474"/>
      </c>
      <c r="EJ111" s="54">
        <f t="shared" si="4584"/>
      </c>
      <c r="EK111" s="55">
        <f t="shared" si="4475"/>
      </c>
      <c r="EL111" s="54">
        <f t="shared" si="4584"/>
      </c>
      <c r="EM111" s="55">
        <f t="shared" si="4476"/>
      </c>
      <c r="EN111" s="54">
        <f t="shared" si="4584"/>
      </c>
      <c r="EO111" s="55">
        <f t="shared" si="4477"/>
      </c>
      <c r="EP111" s="54">
        <f t="shared" si="4584"/>
      </c>
      <c r="EQ111" s="55">
        <f t="shared" si="4478"/>
      </c>
      <c r="ER111" s="54">
        <f t="shared" si="4584"/>
      </c>
      <c r="ES111" s="55">
        <f t="shared" si="4479"/>
      </c>
      <c r="ET111" s="54">
        <f t="shared" si="4584"/>
      </c>
      <c r="EU111" s="55">
        <f t="shared" si="4480"/>
      </c>
      <c r="EV111" s="54">
        <f t="shared" si="4584"/>
      </c>
      <c r="EW111" s="55">
        <f t="shared" si="4481"/>
      </c>
      <c r="EX111" s="54">
        <f t="shared" si="4584"/>
      </c>
      <c r="EY111" s="55">
        <f t="shared" si="4482"/>
      </c>
      <c r="EZ111" s="54">
        <f t="shared" si="4584"/>
      </c>
      <c r="FA111" s="55">
        <f t="shared" si="4483"/>
      </c>
      <c r="FB111" s="54">
        <f t="shared" si="4584"/>
      </c>
      <c r="FC111" s="55">
        <f t="shared" si="4484"/>
      </c>
      <c r="FD111" s="54">
        <f t="shared" si="4584"/>
      </c>
      <c r="FE111" s="55">
        <f t="shared" si="4485"/>
      </c>
      <c r="FF111" s="54">
        <f t="shared" si="4584"/>
      </c>
      <c r="FG111" s="55">
        <f t="shared" si="4486"/>
      </c>
      <c r="FH111" s="54">
        <f t="shared" si="4584"/>
      </c>
      <c r="FI111" s="55">
        <f t="shared" si="4487"/>
      </c>
      <c r="FJ111" s="54">
        <f t="shared" si="4584"/>
      </c>
      <c r="FK111" s="55">
        <f t="shared" si="4488"/>
      </c>
      <c r="FL111" s="54">
        <f t="shared" si="4584"/>
      </c>
      <c r="FM111" s="55">
        <f t="shared" si="4489"/>
      </c>
      <c r="FN111" s="54">
        <f t="shared" si="4584"/>
      </c>
      <c r="FO111" s="55">
        <f t="shared" si="4490"/>
      </c>
      <c r="FP111" s="54">
        <f t="shared" si="4584"/>
      </c>
      <c r="FQ111" s="55">
        <f t="shared" si="4491"/>
      </c>
      <c r="FR111" s="54">
        <f t="shared" si="4584"/>
      </c>
      <c r="FS111" s="55">
        <f t="shared" si="4492"/>
      </c>
      <c r="FT111" s="54">
        <f t="shared" si="4584"/>
      </c>
      <c r="FU111" s="55">
        <f t="shared" si="4493"/>
      </c>
      <c r="FV111" s="54">
        <f t="shared" si="4584"/>
      </c>
      <c r="FW111" s="55">
        <f t="shared" si="4494"/>
      </c>
      <c r="FX111" s="54">
        <f t="shared" si="4584"/>
      </c>
      <c r="FY111" s="55">
        <f t="shared" si="4495"/>
      </c>
      <c r="FZ111" s="54">
        <f t="shared" si="4584"/>
      </c>
      <c r="GA111" s="55">
        <f t="shared" si="4496"/>
      </c>
      <c r="GB111" s="54">
        <f t="shared" si="4584"/>
      </c>
      <c r="GC111" s="55">
        <f t="shared" si="4497"/>
      </c>
      <c r="GD111" s="54">
        <f t="shared" si="4584"/>
      </c>
      <c r="GE111" s="55">
        <f t="shared" si="4498"/>
      </c>
      <c r="GF111" s="54">
        <f t="shared" si="4584"/>
      </c>
      <c r="GG111" s="55">
        <f t="shared" si="4499"/>
      </c>
      <c r="GH111" s="54">
        <f t="shared" si="4584"/>
      </c>
      <c r="GI111" s="55">
        <f t="shared" si="4500"/>
      </c>
      <c r="GJ111" s="54">
        <f t="shared" si="4584"/>
      </c>
      <c r="GK111" s="55">
        <f t="shared" si="4501"/>
      </c>
      <c r="GL111" s="54">
        <f t="shared" si="4584"/>
      </c>
      <c r="GM111" s="55">
        <f t="shared" si="4502"/>
      </c>
      <c r="GN111" s="54">
        <f t="shared" si="4578"/>
      </c>
      <c r="GO111" s="55">
        <f t="shared" si="4504"/>
      </c>
      <c r="GP111" s="54">
        <f t="shared" si="4578"/>
      </c>
      <c r="GQ111" s="55">
        <f t="shared" si="4505"/>
      </c>
      <c r="GR111" s="54">
        <f t="shared" si="4578"/>
      </c>
      <c r="GS111" s="55">
        <f t="shared" si="4506"/>
      </c>
      <c r="GT111" s="54">
        <f t="shared" si="4578"/>
      </c>
      <c r="GU111" s="55">
        <f t="shared" si="4507"/>
      </c>
      <c r="GV111" s="54">
        <f t="shared" si="4578"/>
      </c>
      <c r="GW111" s="55">
        <f t="shared" si="4508"/>
      </c>
      <c r="GX111" s="54">
        <f t="shared" si="4578"/>
      </c>
      <c r="GY111" s="55">
        <f t="shared" si="4509"/>
      </c>
      <c r="GZ111" s="54">
        <f t="shared" si="4578"/>
      </c>
      <c r="HA111" s="55">
        <f t="shared" si="4510"/>
      </c>
      <c r="HB111" s="54">
        <f t="shared" si="4578"/>
      </c>
      <c r="HC111" s="55">
        <f t="shared" si="4511"/>
      </c>
      <c r="HD111" s="54">
        <f t="shared" si="4578"/>
      </c>
      <c r="HE111" s="55">
        <f t="shared" si="4512"/>
      </c>
      <c r="HF111" s="54">
        <f t="shared" si="4578"/>
      </c>
      <c r="HG111" s="55">
        <f t="shared" si="4513"/>
      </c>
      <c r="HH111" s="54">
        <f t="shared" si="4578"/>
      </c>
      <c r="HI111" s="55">
        <f t="shared" si="4514"/>
      </c>
      <c r="HJ111" s="54">
        <f t="shared" si="4578"/>
      </c>
      <c r="HK111" s="55">
        <f t="shared" si="4515"/>
      </c>
      <c r="HL111" s="54">
        <f t="shared" si="4578"/>
      </c>
      <c r="HM111" s="55">
        <f t="shared" si="4516"/>
      </c>
      <c r="HN111" s="54">
        <f t="shared" si="4578"/>
      </c>
      <c r="HO111" s="55">
        <f t="shared" si="4517"/>
      </c>
      <c r="HP111" s="54">
        <f t="shared" si="4578"/>
      </c>
      <c r="HQ111" s="55">
        <f t="shared" si="4518"/>
      </c>
      <c r="HR111" s="54">
        <f t="shared" si="4578"/>
      </c>
      <c r="HS111" s="55">
        <f t="shared" si="4519"/>
      </c>
      <c r="HT111" s="54">
        <f t="shared" si="4578"/>
      </c>
      <c r="HU111" s="55">
        <f t="shared" si="4520"/>
      </c>
      <c r="HV111" s="54">
        <f t="shared" si="4578"/>
      </c>
      <c r="HW111" s="55">
        <f t="shared" si="4521"/>
      </c>
      <c r="HX111" s="54">
        <f t="shared" si="4578"/>
      </c>
      <c r="HY111" s="55">
        <f t="shared" si="4522"/>
      </c>
      <c r="HZ111" s="54">
        <f t="shared" si="4578"/>
      </c>
      <c r="IA111" s="55">
        <f t="shared" si="4523"/>
      </c>
      <c r="IB111" s="54">
        <f t="shared" si="4578"/>
      </c>
      <c r="IC111" s="55">
        <f t="shared" si="4524"/>
      </c>
      <c r="ID111" s="54">
        <f t="shared" si="4578"/>
      </c>
      <c r="IE111" s="55">
        <f t="shared" si="4525"/>
      </c>
      <c r="IF111" s="54">
        <f t="shared" si="4578"/>
      </c>
      <c r="IG111" s="55">
        <f t="shared" si="4526"/>
      </c>
      <c r="IH111" s="54">
        <f t="shared" si="4578"/>
      </c>
      <c r="II111" s="55">
        <f t="shared" si="4527"/>
      </c>
      <c r="IJ111" s="54">
        <f t="shared" si="4578"/>
      </c>
      <c r="IK111" s="55">
        <f t="shared" si="4528"/>
      </c>
      <c r="IL111" s="54">
        <f t="shared" si="4578"/>
      </c>
      <c r="IM111" s="55">
        <f t="shared" si="4529"/>
      </c>
      <c r="IN111" s="54">
        <f t="shared" si="4578"/>
      </c>
      <c r="IO111" s="55">
        <f t="shared" si="4530"/>
      </c>
      <c r="IP111" s="54">
        <f t="shared" si="4578"/>
      </c>
      <c r="IQ111" s="55">
        <f t="shared" si="4531"/>
      </c>
      <c r="IR111" s="54">
        <f t="shared" si="4578"/>
      </c>
      <c r="IS111" s="55">
        <f t="shared" si="4532"/>
      </c>
      <c r="IT111" s="54">
        <f t="shared" si="4578"/>
      </c>
      <c r="IU111" s="55">
        <f t="shared" si="4533"/>
      </c>
      <c r="IV111" s="54">
        <f t="shared" si="4578"/>
      </c>
      <c r="IW111" s="55">
        <f t="shared" si="4534"/>
      </c>
      <c r="IX111" s="54">
        <f t="shared" si="4585"/>
      </c>
      <c r="IY111" s="55">
        <f t="shared" si="4535"/>
      </c>
      <c r="IZ111" s="54">
        <f t="shared" si="4585"/>
      </c>
      <c r="JA111" s="55">
        <f t="shared" si="4537"/>
      </c>
      <c r="JB111" s="54">
        <f t="shared" si="4585"/>
      </c>
      <c r="JC111" s="55">
        <f t="shared" si="4538"/>
      </c>
      <c r="JD111" s="54">
        <f t="shared" si="4585"/>
      </c>
      <c r="JE111" s="55">
        <f t="shared" si="4539"/>
      </c>
      <c r="JF111" s="54">
        <f t="shared" si="4585"/>
      </c>
      <c r="JG111" s="55">
        <f t="shared" si="4540"/>
      </c>
      <c r="JH111" s="54">
        <f t="shared" si="4585"/>
      </c>
      <c r="JI111" s="55">
        <f t="shared" si="4541"/>
      </c>
      <c r="JJ111" s="54">
        <f t="shared" si="4585"/>
      </c>
      <c r="JK111" s="55">
        <f t="shared" si="4542"/>
      </c>
      <c r="JL111" s="54">
        <f t="shared" si="4585"/>
      </c>
      <c r="JM111" s="55">
        <f t="shared" si="267"/>
      </c>
      <c r="JN111" s="54">
        <f t="shared" si="4594"/>
      </c>
      <c r="JO111" s="55">
        <f t="shared" si="4595"/>
      </c>
      <c r="JP111" s="54">
        <f t="shared" si="4594"/>
      </c>
      <c r="JQ111" s="55">
        <f t="shared" si="4595"/>
      </c>
      <c r="JR111" s="54">
        <f t="shared" si="4594"/>
      </c>
      <c r="JS111" s="55">
        <f t="shared" si="4595"/>
      </c>
      <c r="JT111" s="54">
        <f t="shared" si="4594"/>
      </c>
      <c r="JU111" s="55">
        <f t="shared" si="4595"/>
      </c>
      <c r="JV111" s="54">
        <f t="shared" si="4594"/>
      </c>
      <c r="JW111" s="55">
        <f t="shared" si="4595"/>
      </c>
      <c r="JX111" s="54">
        <f t="shared" si="4594"/>
      </c>
      <c r="JY111" s="55">
        <f t="shared" si="4595"/>
      </c>
      <c r="JZ111" s="54">
        <f t="shared" si="4594"/>
      </c>
      <c r="KA111" s="55">
        <f t="shared" si="4595"/>
      </c>
      <c r="KB111" s="54">
        <f t="shared" si="4594"/>
      </c>
      <c r="KC111" s="55">
        <f t="shared" si="4595"/>
      </c>
      <c r="KD111" s="54">
        <f t="shared" si="4594"/>
      </c>
      <c r="KE111" s="55">
        <f t="shared" si="4595"/>
      </c>
      <c r="KF111" s="54">
        <f t="shared" si="4594"/>
      </c>
      <c r="KG111" s="55">
        <f t="shared" si="4595"/>
      </c>
      <c r="KH111" s="54">
        <f t="shared" si="4594"/>
      </c>
      <c r="KI111" s="55">
        <f t="shared" si="4595"/>
      </c>
      <c r="KJ111" s="54">
        <f t="shared" si="4594"/>
      </c>
      <c r="KK111" s="55">
        <f t="shared" si="4595"/>
      </c>
      <c r="KL111" s="54">
        <f t="shared" si="4594"/>
      </c>
      <c r="KM111" s="55">
        <f t="shared" si="4595"/>
      </c>
      <c r="KN111" s="54">
        <f t="shared" si="4594"/>
      </c>
      <c r="KO111" s="55">
        <f t="shared" si="4595"/>
      </c>
      <c r="KP111" s="54">
        <f t="shared" si="4594"/>
      </c>
      <c r="KQ111" s="55">
        <f t="shared" si="4595"/>
      </c>
      <c r="KR111" s="54">
        <f t="shared" si="4594"/>
      </c>
      <c r="KS111" s="55">
        <f t="shared" si="4595"/>
      </c>
      <c r="KT111" s="54">
        <f t="shared" si="4594"/>
      </c>
      <c r="KU111" s="55">
        <f t="shared" si="4595"/>
      </c>
      <c r="KV111" s="54">
        <f t="shared" si="4594"/>
      </c>
      <c r="KW111" s="55">
        <f t="shared" si="4595"/>
      </c>
      <c r="KX111" s="54">
        <f t="shared" si="4594"/>
      </c>
      <c r="KY111" s="55">
        <f t="shared" si="4595"/>
      </c>
      <c r="KZ111" s="54">
        <f t="shared" si="4594"/>
      </c>
      <c r="LA111" s="55">
        <f t="shared" si="4595"/>
      </c>
      <c r="LB111" s="54">
        <f t="shared" si="4594"/>
      </c>
      <c r="LC111" s="55">
        <f t="shared" si="4595"/>
      </c>
      <c r="LD111" s="54">
        <f t="shared" si="4594"/>
      </c>
      <c r="LE111" s="55">
        <f t="shared" si="4595"/>
      </c>
      <c r="LF111" s="54">
        <f t="shared" si="4594"/>
      </c>
      <c r="LG111" s="55">
        <f t="shared" si="4595"/>
      </c>
      <c r="LH111" s="54">
        <f t="shared" si="4594"/>
      </c>
      <c r="LI111" s="55">
        <f t="shared" si="4595"/>
      </c>
      <c r="LJ111" s="54">
        <f t="shared" si="4594"/>
      </c>
      <c r="LK111" s="55">
        <f t="shared" si="4595"/>
      </c>
      <c r="LL111" s="54">
        <f t="shared" si="4594"/>
      </c>
      <c r="LM111" s="55">
        <f t="shared" si="4595"/>
      </c>
      <c r="LN111" s="54">
        <f t="shared" si="4594"/>
      </c>
      <c r="LO111" s="55">
        <f t="shared" si="4595"/>
      </c>
      <c r="LP111" s="54">
        <f t="shared" si="4594"/>
      </c>
      <c r="LQ111" s="55">
        <f t="shared" si="4595"/>
      </c>
      <c r="LR111" s="54">
        <f t="shared" si="4594"/>
      </c>
      <c r="LS111" s="55">
        <f t="shared" si="4595"/>
      </c>
      <c r="LT111" s="54">
        <f t="shared" si="4594"/>
      </c>
      <c r="LU111" s="55">
        <f t="shared" si="4595"/>
      </c>
      <c r="LV111" s="54">
        <f t="shared" si="4594"/>
      </c>
      <c r="LW111" s="55">
        <f t="shared" si="4595"/>
      </c>
      <c r="LX111" s="54">
        <f t="shared" si="4594"/>
      </c>
      <c r="LY111" s="55">
        <f t="shared" si="4595"/>
      </c>
      <c r="LZ111" s="54">
        <f t="shared" si="4596"/>
      </c>
      <c r="MA111" s="55">
        <f t="shared" si="4586"/>
      </c>
      <c r="MB111" s="54">
        <f t="shared" si="4596"/>
      </c>
      <c r="MC111" s="55">
        <f t="shared" si="4586"/>
      </c>
      <c r="MD111" s="54">
        <f t="shared" si="4596"/>
      </c>
      <c r="ME111" s="55">
        <f t="shared" si="4586"/>
      </c>
      <c r="MF111" s="54">
        <f t="shared" si="4596"/>
      </c>
      <c r="MG111" s="55">
        <f t="shared" si="4586"/>
      </c>
      <c r="MH111" s="54">
        <f t="shared" si="4596"/>
      </c>
      <c r="MI111" s="55">
        <f t="shared" si="4586"/>
      </c>
      <c r="MJ111" s="54">
        <f t="shared" si="4596"/>
      </c>
      <c r="MK111" s="55">
        <f t="shared" si="4586"/>
      </c>
      <c r="ML111" s="54">
        <f t="shared" si="4596"/>
      </c>
      <c r="MM111" s="55">
        <f t="shared" si="4586"/>
      </c>
      <c r="MN111" s="54">
        <f t="shared" si="4596"/>
      </c>
      <c r="MO111" s="55">
        <f t="shared" si="4586"/>
      </c>
      <c r="MP111" s="54">
        <f t="shared" si="4596"/>
      </c>
      <c r="MQ111" s="55">
        <f t="shared" si="4586"/>
      </c>
      <c r="MR111" s="54">
        <f t="shared" si="4596"/>
      </c>
      <c r="MS111" s="55">
        <f t="shared" si="4586"/>
      </c>
      <c r="MT111" s="54">
        <f t="shared" si="4596"/>
      </c>
      <c r="MU111" s="55">
        <f t="shared" si="4586"/>
      </c>
      <c r="MV111" s="54">
        <f t="shared" si="4596"/>
      </c>
      <c r="MW111" s="55">
        <f t="shared" si="4586"/>
      </c>
      <c r="MX111" s="54">
        <f t="shared" si="4596"/>
      </c>
      <c r="MY111" s="55">
        <f t="shared" si="4586"/>
      </c>
      <c r="MZ111" s="54">
        <f t="shared" si="4596"/>
      </c>
      <c r="NA111" s="55">
        <f t="shared" si="4586"/>
      </c>
      <c r="NB111" s="54">
        <f t="shared" si="4596"/>
      </c>
      <c r="NC111" s="55">
        <f t="shared" si="4586"/>
      </c>
      <c r="ND111" s="54">
        <f t="shared" si="4596"/>
      </c>
      <c r="NE111" s="55">
        <f t="shared" si="4586"/>
      </c>
      <c r="NF111" s="54">
        <f t="shared" si="4596"/>
      </c>
      <c r="NG111" s="55">
        <f t="shared" si="4586"/>
      </c>
      <c r="NH111" s="54">
        <f t="shared" si="4596"/>
      </c>
      <c r="NI111" s="55">
        <f t="shared" si="4586"/>
      </c>
      <c r="NJ111" s="54">
        <f t="shared" si="4596"/>
      </c>
      <c r="NK111" s="55">
        <f t="shared" si="4586"/>
      </c>
      <c r="NL111" s="54">
        <f t="shared" si="4596"/>
      </c>
      <c r="NM111" s="55">
        <f t="shared" si="4586"/>
      </c>
      <c r="NN111" s="54">
        <f t="shared" si="4596"/>
      </c>
      <c r="NO111" s="55">
        <f t="shared" si="4586"/>
      </c>
      <c r="NP111" s="54">
        <f t="shared" si="4596"/>
      </c>
      <c r="NQ111" s="55">
        <f t="shared" si="4586"/>
      </c>
      <c r="NR111" s="54">
        <f t="shared" si="4596"/>
      </c>
      <c r="NS111" s="55">
        <f t="shared" si="4586"/>
      </c>
      <c r="NT111" s="54">
        <f t="shared" si="4596"/>
      </c>
      <c r="NU111" s="55">
        <f t="shared" si="4586"/>
      </c>
      <c r="NV111" s="54">
        <f t="shared" si="4596"/>
      </c>
      <c r="NW111" s="55">
        <f t="shared" si="4586"/>
      </c>
      <c r="NX111" s="54">
        <f t="shared" si="4596"/>
      </c>
      <c r="NY111" s="55">
        <f t="shared" si="4586"/>
      </c>
      <c r="NZ111" s="54">
        <f t="shared" si="4596"/>
      </c>
      <c r="OA111" s="55">
        <f t="shared" si="4586"/>
      </c>
      <c r="OB111" s="54">
        <f t="shared" si="4596"/>
      </c>
      <c r="OC111" s="55">
        <f t="shared" si="4586"/>
      </c>
      <c r="OD111" s="54">
        <f t="shared" si="4596"/>
      </c>
      <c r="OE111" s="55">
        <f t="shared" si="4586"/>
      </c>
      <c r="OF111" s="54">
        <f t="shared" si="4596"/>
      </c>
      <c r="OG111" s="55">
        <f t="shared" si="4586"/>
      </c>
      <c r="OH111" s="54">
        <f t="shared" si="4596"/>
      </c>
      <c r="OI111" s="55">
        <f t="shared" si="4586"/>
      </c>
      <c r="OJ111" s="54">
        <f t="shared" si="4596"/>
      </c>
      <c r="OK111" s="55">
        <f t="shared" si="4588"/>
      </c>
      <c r="OL111" s="54">
        <f t="shared" si="4587"/>
      </c>
      <c r="OM111" s="55">
        <f t="shared" si="4588"/>
      </c>
      <c r="ON111" s="54">
        <f t="shared" si="4587"/>
      </c>
      <c r="OO111" s="55">
        <f t="shared" si="4588"/>
      </c>
      <c r="OP111" s="54">
        <f t="shared" si="4587"/>
      </c>
      <c r="OQ111" s="55">
        <f t="shared" si="4588"/>
      </c>
      <c r="OR111" s="54">
        <f t="shared" si="4587"/>
      </c>
      <c r="OS111" s="55">
        <f t="shared" si="4588"/>
      </c>
      <c r="OT111" s="54">
        <f t="shared" si="4587"/>
      </c>
      <c r="OU111" s="55">
        <f t="shared" si="4588"/>
      </c>
      <c r="OV111" s="54">
        <f t="shared" si="4587"/>
      </c>
      <c r="OW111" s="55">
        <f t="shared" si="4588"/>
      </c>
      <c r="OX111" s="54">
        <f t="shared" si="4579"/>
      </c>
      <c r="OY111" s="55">
        <f t="shared" si="4588"/>
      </c>
      <c r="OZ111" s="54">
        <f t="shared" si="4579"/>
      </c>
      <c r="PA111" s="55">
        <f t="shared" si="4588"/>
      </c>
      <c r="PB111" s="54">
        <f t="shared" si="4579"/>
      </c>
      <c r="PC111" s="55">
        <f t="shared" si="4588"/>
      </c>
      <c r="PD111" s="54">
        <f t="shared" si="4579"/>
      </c>
      <c r="PE111" s="55">
        <f t="shared" si="4588"/>
      </c>
      <c r="PF111" s="54">
        <f t="shared" si="4579"/>
      </c>
      <c r="PG111" s="55">
        <f t="shared" si="4588"/>
      </c>
      <c r="PH111" s="54">
        <f t="shared" si="4579"/>
      </c>
      <c r="PI111" s="55">
        <f t="shared" si="4588"/>
      </c>
      <c r="PJ111" s="54">
        <f t="shared" si="4579"/>
      </c>
      <c r="PK111" s="55">
        <f t="shared" si="4588"/>
      </c>
      <c r="PL111" s="54">
        <f t="shared" si="4579"/>
      </c>
      <c r="PM111" s="55">
        <f t="shared" si="4588"/>
      </c>
      <c r="PN111" s="54">
        <f t="shared" si="4579"/>
      </c>
      <c r="PO111" s="55">
        <f t="shared" si="4588"/>
      </c>
      <c r="PP111" s="54">
        <f t="shared" si="4579"/>
      </c>
      <c r="PQ111" s="55">
        <f t="shared" si="4588"/>
      </c>
      <c r="PR111" s="54">
        <f t="shared" si="4579"/>
      </c>
      <c r="PS111" s="55">
        <f t="shared" si="4588"/>
      </c>
      <c r="PT111" s="54">
        <f t="shared" si="4579"/>
      </c>
      <c r="PU111" s="55">
        <f t="shared" si="4588"/>
      </c>
      <c r="PV111" s="54">
        <f t="shared" si="4579"/>
      </c>
      <c r="PW111" s="55">
        <f t="shared" si="4588"/>
      </c>
      <c r="PX111" s="54">
        <f t="shared" si="4579"/>
      </c>
      <c r="PY111" s="55">
        <f t="shared" si="4588"/>
      </c>
      <c r="PZ111" s="54">
        <f t="shared" si="4579"/>
      </c>
      <c r="QA111" s="55">
        <f t="shared" si="4588"/>
      </c>
      <c r="QB111" s="54">
        <f t="shared" si="4579"/>
      </c>
      <c r="QC111" s="55">
        <f t="shared" si="4588"/>
      </c>
      <c r="QD111" s="54">
        <f t="shared" si="4579"/>
      </c>
      <c r="QE111" s="55">
        <f t="shared" si="4588"/>
      </c>
      <c r="QF111" s="54">
        <f t="shared" si="4579"/>
      </c>
      <c r="QG111" s="55">
        <f t="shared" si="4588"/>
      </c>
      <c r="QH111" s="54">
        <f t="shared" si="4579"/>
      </c>
      <c r="QI111" s="55">
        <f t="shared" si="4588"/>
      </c>
      <c r="QJ111" s="54">
        <f t="shared" si="4579"/>
      </c>
      <c r="QK111" s="55">
        <f t="shared" si="4588"/>
      </c>
      <c r="QL111" s="54">
        <f t="shared" si="4579"/>
      </c>
      <c r="QM111" s="55">
        <f t="shared" si="4588"/>
      </c>
      <c r="QN111" s="54">
        <f t="shared" si="4579"/>
      </c>
      <c r="QO111" s="55">
        <f t="shared" si="4588"/>
      </c>
      <c r="QP111" s="54">
        <f t="shared" si="4579"/>
      </c>
      <c r="QQ111" s="55">
        <f t="shared" si="4588"/>
      </c>
      <c r="QR111" s="54">
        <f t="shared" si="4579"/>
      </c>
      <c r="QS111" s="55">
        <f t="shared" si="4588"/>
      </c>
      <c r="QT111" s="54">
        <f t="shared" si="4579"/>
      </c>
      <c r="QU111" s="55">
        <f t="shared" si="4588"/>
      </c>
      <c r="QV111" s="54">
        <f t="shared" si="4577"/>
      </c>
      <c r="QW111" s="55">
        <f t="shared" si="4580"/>
      </c>
      <c r="QX111" s="54">
        <f t="shared" si="4577"/>
      </c>
      <c r="QY111" s="55">
        <f t="shared" si="4580"/>
      </c>
      <c r="QZ111" s="54">
        <f t="shared" si="4577"/>
      </c>
      <c r="RA111" s="55">
        <f t="shared" si="4580"/>
      </c>
      <c r="RB111" s="54">
        <f t="shared" si="4577"/>
      </c>
      <c r="RC111" s="55">
        <f t="shared" si="4580"/>
      </c>
      <c r="RD111" s="54">
        <f t="shared" si="4577"/>
      </c>
      <c r="RE111" s="55">
        <f t="shared" si="4580"/>
      </c>
      <c r="RF111" s="54">
        <f t="shared" si="4577"/>
      </c>
      <c r="RG111" s="55">
        <f t="shared" si="4580"/>
      </c>
      <c r="RH111" s="54">
        <f t="shared" ref="RH111:TR120" si="4603">RIGHT(IFERROR(VLOOKUP($B111,RH$4:RI$71,2,FALSE),""),2)</f>
      </c>
      <c r="RI111" s="55">
        <f t="shared" si="4580"/>
      </c>
      <c r="RJ111" s="54">
        <f t="shared" si="4603"/>
      </c>
      <c r="RK111" s="55">
        <f t="shared" si="4580"/>
      </c>
      <c r="RL111" s="54">
        <f t="shared" si="4603"/>
      </c>
      <c r="RM111" s="55">
        <f t="shared" si="4580"/>
      </c>
      <c r="RN111" s="54">
        <f t="shared" si="4603"/>
      </c>
      <c r="RO111" s="55">
        <f t="shared" si="4580"/>
      </c>
      <c r="RP111" s="54">
        <f t="shared" si="4603"/>
      </c>
      <c r="RQ111" s="55">
        <f t="shared" si="4580"/>
      </c>
      <c r="RR111" s="54">
        <f t="shared" si="4603"/>
      </c>
      <c r="RS111" s="55">
        <f t="shared" si="4580"/>
      </c>
      <c r="RT111" s="54">
        <f t="shared" si="4603"/>
      </c>
      <c r="RU111" s="55">
        <f t="shared" si="4580"/>
      </c>
      <c r="RV111" s="54">
        <f t="shared" si="4603"/>
      </c>
      <c r="RW111" s="55">
        <f t="shared" si="4580"/>
      </c>
      <c r="RX111" s="54">
        <f t="shared" si="4603"/>
      </c>
      <c r="RY111" s="55">
        <f t="shared" si="4580"/>
      </c>
      <c r="RZ111" s="54">
        <f t="shared" si="4603"/>
      </c>
      <c r="SA111" s="55">
        <f t="shared" si="4580"/>
      </c>
      <c r="SB111" s="54">
        <f t="shared" si="4603"/>
      </c>
      <c r="SC111" s="55">
        <f t="shared" si="4580"/>
      </c>
      <c r="SD111" s="54">
        <f t="shared" si="4603"/>
      </c>
      <c r="SE111" s="55">
        <f t="shared" si="4580"/>
      </c>
      <c r="SF111" s="54">
        <f t="shared" si="4603"/>
      </c>
      <c r="SG111" s="55">
        <f t="shared" si="4580"/>
      </c>
      <c r="SH111" s="54">
        <f t="shared" si="4603"/>
      </c>
      <c r="SI111" s="55">
        <f t="shared" si="4580"/>
      </c>
      <c r="SJ111" s="54">
        <f t="shared" si="4603"/>
      </c>
      <c r="SK111" s="55">
        <f t="shared" si="4580"/>
      </c>
      <c r="SL111" s="54">
        <f t="shared" si="4603"/>
      </c>
      <c r="SM111" s="55">
        <f t="shared" si="4580"/>
      </c>
      <c r="SN111" s="54">
        <f t="shared" si="4603"/>
      </c>
      <c r="SO111" s="55">
        <f t="shared" si="4580"/>
      </c>
      <c r="SP111" s="54">
        <f t="shared" si="4603"/>
      </c>
      <c r="SQ111" s="55">
        <f t="shared" si="4580"/>
      </c>
      <c r="SR111" s="54">
        <f t="shared" si="4603"/>
      </c>
      <c r="SS111" s="55">
        <f t="shared" si="4580"/>
      </c>
      <c r="ST111" s="54">
        <f t="shared" si="4603"/>
      </c>
      <c r="SU111" s="55">
        <f t="shared" si="4580"/>
      </c>
      <c r="SV111" s="54">
        <f t="shared" si="4603"/>
      </c>
      <c r="SW111" s="55">
        <f t="shared" si="4580"/>
      </c>
      <c r="SX111" s="54">
        <f t="shared" si="4603"/>
      </c>
      <c r="SY111" s="55">
        <f t="shared" si="4580"/>
      </c>
      <c r="SZ111" s="54">
        <f t="shared" si="4603"/>
      </c>
      <c r="TA111" s="55">
        <f t="shared" si="4580"/>
      </c>
      <c r="TB111" s="54">
        <f t="shared" si="4603"/>
      </c>
      <c r="TC111" s="55">
        <f t="shared" si="4580"/>
      </c>
      <c r="TD111" s="54">
        <f t="shared" si="4603"/>
      </c>
      <c r="TE111" s="55">
        <f t="shared" si="4580"/>
      </c>
      <c r="TF111" s="54">
        <f t="shared" si="4603"/>
      </c>
      <c r="TG111" s="55">
        <f t="shared" si="4602"/>
      </c>
      <c r="TH111" s="54">
        <f t="shared" si="4603"/>
      </c>
      <c r="TI111" s="55">
        <f t="shared" si="4602"/>
      </c>
      <c r="TJ111" s="54">
        <f t="shared" si="4603"/>
      </c>
      <c r="TK111" s="55">
        <f t="shared" si="4602"/>
      </c>
      <c r="TL111" s="54">
        <f t="shared" si="4603"/>
      </c>
      <c r="TM111" s="55">
        <f t="shared" si="4602"/>
      </c>
      <c r="TN111" s="54">
        <f t="shared" si="4603"/>
      </c>
      <c r="TO111" s="55">
        <f t="shared" si="4602"/>
      </c>
      <c r="TP111" s="54">
        <f t="shared" si="4603"/>
      </c>
      <c r="TQ111" s="55">
        <f t="shared" si="4602"/>
      </c>
      <c r="TR111" s="54">
        <f t="shared" si="4603"/>
      </c>
      <c r="TS111" s="55">
        <f t="shared" si="4602"/>
      </c>
      <c r="TT111" s="54">
        <f t="shared" si="4589"/>
      </c>
      <c r="TU111" s="55">
        <f t="shared" si="4602"/>
      </c>
      <c r="TV111" s="54">
        <f t="shared" si="4589"/>
      </c>
      <c r="TW111" s="55">
        <f t="shared" si="4602"/>
      </c>
      <c r="TX111" s="54">
        <f t="shared" si="4589"/>
      </c>
      <c r="TY111" s="55">
        <f t="shared" si="4602"/>
      </c>
      <c r="TZ111" s="54">
        <f t="shared" si="4589"/>
      </c>
      <c r="UA111" s="55">
        <f t="shared" si="4602"/>
      </c>
      <c r="UB111" s="54">
        <f t="shared" si="4589"/>
      </c>
      <c r="UC111" s="55">
        <f t="shared" si="4602"/>
      </c>
      <c r="UD111" s="54">
        <f t="shared" si="4589"/>
      </c>
      <c r="UE111" s="55">
        <f t="shared" si="4602"/>
      </c>
      <c r="UF111" s="54">
        <f t="shared" si="4589"/>
      </c>
      <c r="UG111" s="55">
        <f t="shared" si="4602"/>
      </c>
      <c r="UH111" s="54">
        <f t="shared" si="4589"/>
      </c>
      <c r="UI111" s="55">
        <f t="shared" si="4602"/>
      </c>
      <c r="UJ111" s="54">
        <f t="shared" si="4589"/>
      </c>
      <c r="UK111" s="55">
        <f t="shared" si="4602"/>
      </c>
      <c r="UL111" s="54">
        <f t="shared" si="4589"/>
      </c>
      <c r="UM111" s="55">
        <f t="shared" si="4602"/>
      </c>
      <c r="UN111" s="54">
        <f t="shared" si="4589"/>
      </c>
      <c r="UO111" s="55">
        <f t="shared" si="4602"/>
      </c>
      <c r="UP111" s="54">
        <f t="shared" si="4589"/>
      </c>
      <c r="UQ111" s="55">
        <f t="shared" si="4602"/>
      </c>
      <c r="UR111" s="54">
        <f t="shared" si="4589"/>
      </c>
      <c r="US111" s="55">
        <f t="shared" si="4602"/>
      </c>
      <c r="UT111" s="54">
        <f t="shared" si="4589"/>
      </c>
      <c r="UU111" s="55">
        <f t="shared" si="4602"/>
      </c>
      <c r="UV111" s="54">
        <f t="shared" si="4589"/>
      </c>
      <c r="UW111" s="55">
        <f t="shared" si="4602"/>
      </c>
      <c r="UX111" s="54">
        <f t="shared" si="4589"/>
      </c>
      <c r="UY111" s="55">
        <f t="shared" si="4602"/>
      </c>
      <c r="UZ111" s="54">
        <f t="shared" si="4589"/>
      </c>
      <c r="VA111" s="55">
        <f t="shared" si="4602"/>
      </c>
      <c r="VB111" s="54">
        <f t="shared" si="4589"/>
      </c>
      <c r="VC111" s="55">
        <f t="shared" si="4602"/>
      </c>
      <c r="VD111" s="54">
        <f t="shared" si="4589"/>
      </c>
      <c r="VE111" s="55">
        <f t="shared" si="4602"/>
      </c>
      <c r="VF111" s="54">
        <f t="shared" si="4589"/>
      </c>
      <c r="VG111" s="55">
        <f t="shared" si="4602"/>
      </c>
      <c r="VH111" s="54">
        <f t="shared" si="4589"/>
      </c>
      <c r="VI111" s="55">
        <f t="shared" si="4602"/>
      </c>
      <c r="VJ111" s="54">
        <f t="shared" si="4589"/>
      </c>
      <c r="VK111" s="55">
        <f t="shared" si="4602"/>
      </c>
      <c r="VL111" s="54">
        <f t="shared" si="4589"/>
      </c>
      <c r="VM111" s="55">
        <f t="shared" si="4602"/>
      </c>
      <c r="VN111" s="54">
        <f t="shared" si="4589"/>
      </c>
      <c r="VO111" s="55">
        <f t="shared" si="4602"/>
      </c>
      <c r="VP111" s="54">
        <f t="shared" si="4589"/>
      </c>
      <c r="VQ111" s="55">
        <f t="shared" si="4602"/>
      </c>
      <c r="VR111" s="54">
        <f t="shared" si="4589"/>
      </c>
      <c r="VS111" s="55">
        <f t="shared" si="4601"/>
      </c>
      <c r="VT111" s="54">
        <f t="shared" si="4589"/>
      </c>
      <c r="VU111" s="55">
        <f t="shared" si="4601"/>
      </c>
      <c r="VV111" s="54">
        <f t="shared" si="4589"/>
      </c>
      <c r="VW111" s="55">
        <f t="shared" si="4601"/>
      </c>
      <c r="VX111" s="54">
        <f t="shared" si="4581"/>
      </c>
      <c r="VY111" s="55">
        <f t="shared" si="4601"/>
      </c>
      <c r="VZ111" s="54">
        <f t="shared" si="4581"/>
      </c>
      <c r="WA111" s="55">
        <f t="shared" si="4601"/>
      </c>
      <c r="WB111" s="54">
        <f t="shared" si="4581"/>
      </c>
      <c r="WC111" s="55">
        <f t="shared" si="4601"/>
      </c>
      <c r="WD111" s="54">
        <f t="shared" si="4581"/>
      </c>
      <c r="WE111" s="55">
        <f t="shared" si="4601"/>
      </c>
      <c r="WF111" s="54">
        <f t="shared" si="4581"/>
      </c>
      <c r="WG111" s="55">
        <f t="shared" si="4601"/>
      </c>
      <c r="WH111" s="54">
        <f t="shared" si="4581"/>
      </c>
      <c r="WI111" s="55">
        <f t="shared" si="4601"/>
      </c>
      <c r="WJ111" s="54">
        <f t="shared" si="4581"/>
      </c>
      <c r="WK111" s="55">
        <f t="shared" si="4601"/>
      </c>
      <c r="WL111" s="54">
        <f t="shared" si="4581"/>
      </c>
      <c r="WM111" s="55">
        <f t="shared" si="4601"/>
      </c>
      <c r="WN111" s="54">
        <f t="shared" si="4581"/>
      </c>
      <c r="WO111" s="55">
        <f t="shared" si="4601"/>
      </c>
      <c r="WP111" s="54">
        <f t="shared" si="4581"/>
      </c>
      <c r="WQ111" s="55">
        <f t="shared" si="4601"/>
      </c>
      <c r="WR111" s="54">
        <f t="shared" si="4581"/>
      </c>
      <c r="WS111" s="55">
        <f t="shared" si="4601"/>
      </c>
      <c r="WT111" s="54">
        <f t="shared" si="4581"/>
      </c>
      <c r="WU111" s="55">
        <f t="shared" si="4601"/>
      </c>
      <c r="WV111" s="54">
        <f t="shared" si="4581"/>
      </c>
      <c r="WW111" s="55">
        <f t="shared" si="4601"/>
      </c>
      <c r="WX111" s="54">
        <f t="shared" si="4597"/>
      </c>
      <c r="WY111" s="55">
        <f t="shared" si="4601"/>
      </c>
      <c r="WZ111" s="54">
        <f t="shared" si="4597"/>
      </c>
      <c r="XA111" s="55">
        <f t="shared" si="4601"/>
      </c>
      <c r="XB111" s="54">
        <f t="shared" si="4597"/>
      </c>
      <c r="XC111" s="55">
        <f t="shared" si="4601"/>
      </c>
      <c r="XD111" s="54">
        <f t="shared" si="4597"/>
      </c>
      <c r="XE111" s="55">
        <f t="shared" si="4601"/>
      </c>
      <c r="XF111" s="54">
        <f t="shared" si="4597"/>
      </c>
      <c r="XG111" s="55">
        <f t="shared" si="4601"/>
      </c>
      <c r="XH111" s="54">
        <f t="shared" si="4597"/>
      </c>
      <c r="XI111" s="55">
        <f t="shared" si="4601"/>
      </c>
      <c r="XJ111" s="54">
        <f t="shared" si="4597"/>
      </c>
      <c r="XK111" s="55">
        <f t="shared" si="4601"/>
      </c>
      <c r="XL111" s="54">
        <f t="shared" si="4597"/>
      </c>
      <c r="XM111" s="55">
        <f t="shared" si="4601"/>
      </c>
      <c r="XN111" s="54">
        <f t="shared" si="4597"/>
      </c>
      <c r="XO111" s="55">
        <f t="shared" si="4601"/>
      </c>
      <c r="XP111" s="54">
        <f t="shared" si="4597"/>
      </c>
      <c r="XQ111" s="55">
        <f t="shared" si="4601"/>
      </c>
      <c r="XR111" s="54">
        <f t="shared" si="4597"/>
      </c>
      <c r="XS111" s="55">
        <f t="shared" si="4601"/>
      </c>
      <c r="XT111" s="54">
        <f t="shared" si="4597"/>
      </c>
      <c r="XU111" s="55">
        <f t="shared" si="4601"/>
      </c>
      <c r="XV111" s="54">
        <f t="shared" si="4597"/>
      </c>
      <c r="XW111" s="55">
        <f t="shared" si="4601"/>
      </c>
      <c r="XX111" s="54">
        <f t="shared" si="4597"/>
      </c>
      <c r="XY111" s="55">
        <f t="shared" si="4601"/>
      </c>
      <c r="XZ111" s="54">
        <f t="shared" si="4597"/>
      </c>
      <c r="YA111" s="55">
        <f t="shared" si="4601"/>
      </c>
      <c r="YB111" s="54">
        <f t="shared" si="4597"/>
      </c>
      <c r="YC111" s="55">
        <f t="shared" si="4573"/>
      </c>
      <c r="YD111" s="54">
        <f t="shared" si="4597"/>
      </c>
      <c r="YE111" s="55">
        <f t="shared" si="4573"/>
      </c>
      <c r="YF111" s="54">
        <f t="shared" si="4597"/>
      </c>
      <c r="YG111" s="55">
        <f t="shared" si="4573"/>
      </c>
      <c r="YH111" s="54">
        <f t="shared" si="4597"/>
      </c>
      <c r="YI111" s="55">
        <f t="shared" si="4573"/>
      </c>
      <c r="YJ111" s="54">
        <f t="shared" si="4597"/>
      </c>
      <c r="YK111" s="55">
        <f t="shared" si="4573"/>
      </c>
      <c r="YL111" s="54">
        <f t="shared" si="4597"/>
      </c>
      <c r="YM111" s="55">
        <f t="shared" si="4573"/>
      </c>
      <c r="YN111" s="54">
        <f t="shared" si="4597"/>
      </c>
      <c r="YO111" s="55">
        <f t="shared" si="4573"/>
      </c>
      <c r="YP111" s="54">
        <f t="shared" si="4597"/>
      </c>
      <c r="YQ111" s="55">
        <f t="shared" si="4573"/>
      </c>
      <c r="YR111" s="54">
        <f t="shared" si="4597"/>
      </c>
      <c r="YS111" s="55">
        <f t="shared" si="4573"/>
      </c>
      <c r="YT111" s="54">
        <f t="shared" si="4597"/>
      </c>
      <c r="YU111" s="55">
        <f t="shared" si="4573"/>
      </c>
      <c r="YV111" s="54">
        <f t="shared" si="4597"/>
      </c>
      <c r="YW111" s="55">
        <f t="shared" si="4573"/>
      </c>
      <c r="YX111" s="54">
        <f t="shared" si="4597"/>
      </c>
      <c r="YY111" s="55">
        <f t="shared" si="4573"/>
      </c>
      <c r="YZ111" s="54">
        <f t="shared" si="4597"/>
      </c>
      <c r="ZA111" s="55">
        <f t="shared" si="4573"/>
      </c>
      <c r="ZB111" s="54">
        <f t="shared" si="4597"/>
      </c>
      <c r="ZC111" s="55">
        <f t="shared" si="4573"/>
      </c>
      <c r="ZD111" s="54">
        <f t="shared" si="4597"/>
      </c>
      <c r="ZE111" s="55">
        <f t="shared" si="4573"/>
      </c>
      <c r="ZF111" s="54">
        <f t="shared" si="4597"/>
      </c>
      <c r="ZG111" s="55">
        <f t="shared" si="4573"/>
      </c>
      <c r="ZH111" s="54">
        <f t="shared" si="4597"/>
      </c>
      <c r="ZI111" s="55">
        <f t="shared" si="4598"/>
      </c>
      <c r="ZJ111" s="54">
        <f t="shared" si="4590"/>
      </c>
      <c r="ZK111" s="55">
        <f t="shared" si="4598"/>
      </c>
      <c r="ZL111" s="54">
        <f t="shared" si="4590"/>
      </c>
      <c r="ZM111" s="55">
        <f t="shared" si="4598"/>
      </c>
      <c r="ZN111" s="54">
        <f t="shared" si="4590"/>
      </c>
      <c r="ZO111" s="55">
        <f t="shared" si="4598"/>
      </c>
      <c r="ZP111" s="54">
        <f t="shared" si="4590"/>
      </c>
      <c r="ZQ111" s="55">
        <f t="shared" si="4598"/>
      </c>
      <c r="ZR111" s="54">
        <f t="shared" si="4590"/>
      </c>
      <c r="ZS111" s="55">
        <f t="shared" si="4598"/>
      </c>
      <c r="ZT111" s="54">
        <f t="shared" si="4590"/>
      </c>
      <c r="ZU111" s="55">
        <f t="shared" si="4598"/>
      </c>
      <c r="ZV111" s="54">
        <f t="shared" si="4590"/>
      </c>
      <c r="ZW111" s="55">
        <f t="shared" si="4598"/>
      </c>
      <c r="ZX111" s="54">
        <f t="shared" si="4590"/>
      </c>
      <c r="ZY111" s="55">
        <f t="shared" si="4598"/>
      </c>
      <c r="ZZ111" s="54">
        <f t="shared" si="4590"/>
      </c>
      <c r="AAA111" s="55">
        <f t="shared" si="4598"/>
      </c>
      <c r="AAB111" s="54">
        <f t="shared" si="4590"/>
      </c>
      <c r="AAC111" s="55">
        <f t="shared" si="4598"/>
      </c>
      <c r="AAD111" s="54">
        <f t="shared" si="4590"/>
      </c>
      <c r="AAE111" s="55">
        <f t="shared" si="4598"/>
      </c>
      <c r="AAF111" s="54">
        <f t="shared" si="4590"/>
      </c>
      <c r="AAG111" s="55">
        <f t="shared" si="4598"/>
      </c>
      <c r="AAH111" s="54">
        <f t="shared" si="4582"/>
      </c>
      <c r="AAI111" s="55">
        <f t="shared" si="4598"/>
      </c>
      <c r="AAJ111" s="54">
        <f t="shared" si="4582"/>
      </c>
      <c r="AAK111" s="55">
        <f t="shared" si="4598"/>
      </c>
      <c r="AAL111" s="54">
        <f t="shared" si="4582"/>
      </c>
      <c r="AAM111" s="55">
        <f t="shared" si="4598"/>
      </c>
      <c r="AAN111" s="54">
        <f t="shared" si="4582"/>
      </c>
      <c r="AAO111" s="55">
        <f t="shared" si="4598"/>
      </c>
      <c r="AAP111" s="54">
        <f t="shared" si="4582"/>
      </c>
      <c r="AAQ111" s="55">
        <f t="shared" si="4598"/>
      </c>
      <c r="AAR111" s="54">
        <f t="shared" si="4582"/>
      </c>
      <c r="AAS111" s="55">
        <f t="shared" si="4598"/>
      </c>
      <c r="AAT111" s="54">
        <f t="shared" si="4582"/>
      </c>
      <c r="AAU111" s="55">
        <f t="shared" si="4598"/>
      </c>
      <c r="AAV111" s="54">
        <f t="shared" si="4582"/>
      </c>
      <c r="AAW111" s="55">
        <f t="shared" si="4598"/>
      </c>
      <c r="AAX111" s="54">
        <f t="shared" si="4582"/>
      </c>
      <c r="AAY111" s="55">
        <f t="shared" si="4598"/>
      </c>
      <c r="AAZ111" s="54">
        <f t="shared" si="4582"/>
      </c>
      <c r="ABA111" s="55">
        <f t="shared" si="4598"/>
      </c>
      <c r="ABB111" s="54">
        <f t="shared" si="4582"/>
      </c>
      <c r="ABC111" s="55">
        <f t="shared" si="4598"/>
      </c>
      <c r="ABD111" s="54">
        <f t="shared" si="4582"/>
      </c>
      <c r="ABE111" s="55">
        <f t="shared" si="4598"/>
      </c>
      <c r="ABF111" s="54">
        <f t="shared" si="4582"/>
      </c>
      <c r="ABG111" s="55">
        <f t="shared" si="4598"/>
      </c>
      <c r="ABH111" s="54">
        <f t="shared" si="4582"/>
      </c>
      <c r="ABI111" s="55">
        <f t="shared" si="4598"/>
      </c>
      <c r="ABJ111" s="54">
        <f t="shared" si="4582"/>
      </c>
      <c r="ABK111" s="55">
        <f t="shared" si="4598"/>
      </c>
      <c r="ABL111" s="54">
        <f t="shared" si="4582"/>
      </c>
      <c r="ABM111" s="55">
        <f t="shared" si="4598"/>
      </c>
      <c r="ABN111" s="54">
        <f t="shared" si="4582"/>
      </c>
      <c r="ABO111" s="55">
        <f t="shared" si="4598"/>
      </c>
      <c r="ABP111" s="54">
        <f t="shared" si="4582"/>
      </c>
      <c r="ABQ111" s="55">
        <f t="shared" si="4598"/>
      </c>
      <c r="ABR111" s="54">
        <f t="shared" si="4582"/>
      </c>
      <c r="ABS111" s="55">
        <f t="shared" si="4598"/>
      </c>
      <c r="ABT111" s="54">
        <f t="shared" si="4582"/>
      </c>
      <c r="ABU111" s="55">
        <f t="shared" si="4591"/>
      </c>
      <c r="ABV111" s="54">
        <f t="shared" si="4599"/>
      </c>
      <c r="ABW111" s="55">
        <f t="shared" si="4591"/>
      </c>
      <c r="ABX111" s="54">
        <f t="shared" si="4599"/>
      </c>
      <c r="ABY111" s="55">
        <f t="shared" si="4591"/>
      </c>
      <c r="ABZ111" s="54">
        <f t="shared" si="4599"/>
      </c>
      <c r="ACA111" s="55">
        <f t="shared" si="4591"/>
      </c>
      <c r="ACB111" s="54">
        <f t="shared" si="4599"/>
      </c>
      <c r="ACC111" s="55">
        <f t="shared" si="4591"/>
      </c>
      <c r="ACD111" s="54">
        <f t="shared" si="4599"/>
      </c>
      <c r="ACE111" s="55">
        <f t="shared" si="4591"/>
      </c>
      <c r="ACF111" s="54">
        <f t="shared" si="4599"/>
      </c>
      <c r="ACG111" s="55">
        <f t="shared" si="4583"/>
      </c>
      <c r="ACH111" s="54">
        <f t="shared" si="4599"/>
      </c>
      <c r="ACI111" s="55">
        <f t="shared" si="4583"/>
      </c>
      <c r="ACJ111" s="54">
        <f t="shared" si="4599"/>
      </c>
      <c r="ACK111" s="55">
        <f t="shared" si="4583"/>
      </c>
      <c r="ACL111" s="54">
        <f t="shared" si="4599"/>
      </c>
      <c r="ACM111" s="55">
        <f t="shared" si="4583"/>
      </c>
      <c r="ACN111" s="54">
        <f t="shared" si="4599"/>
      </c>
      <c r="ACO111" s="55">
        <f t="shared" si="4583"/>
      </c>
      <c r="ACP111" s="54">
        <f t="shared" si="4599"/>
      </c>
      <c r="ACQ111" s="55">
        <f t="shared" si="4583"/>
      </c>
      <c r="ACR111" s="54">
        <f t="shared" si="4599"/>
      </c>
      <c r="ACS111" s="55">
        <f t="shared" si="4583"/>
      </c>
      <c r="ACT111" s="54">
        <f t="shared" si="4599"/>
      </c>
      <c r="ACU111" s="55">
        <f t="shared" si="4583"/>
      </c>
      <c r="ACV111" s="54">
        <f t="shared" si="4599"/>
      </c>
      <c r="ACW111" s="55">
        <f t="shared" si="4583"/>
      </c>
      <c r="ACX111" s="54">
        <f t="shared" si="4599"/>
      </c>
      <c r="ACY111" s="55">
        <f t="shared" si="4583"/>
      </c>
      <c r="ACZ111" s="54">
        <f t="shared" si="4599"/>
      </c>
      <c r="ADA111" s="55">
        <f t="shared" si="4583"/>
      </c>
      <c r="ADB111" s="54">
        <f t="shared" si="4599"/>
      </c>
      <c r="ADC111" s="55">
        <f t="shared" si="4583"/>
      </c>
      <c r="ADD111" s="54">
        <f t="shared" si="4599"/>
      </c>
      <c r="ADE111" s="55">
        <f t="shared" si="4583"/>
      </c>
      <c r="ADF111" s="54">
        <f t="shared" si="4599"/>
      </c>
      <c r="ADG111" s="55">
        <f t="shared" si="4583"/>
      </c>
    </row>
    <row r="112" spans="1:787" ht="20.25" hidden="1" customHeight="1">
      <c r="A112" s="112">
        <v>40</v>
      </c>
      <c r="B112" s="115">
        <f>学年と名前を結合するシート!D41</f>
      </c>
      <c r="C112" s="113"/>
      <c r="D112" s="54">
        <f t="shared" si="533"/>
      </c>
      <c r="E112" s="55">
        <f t="shared" si="534"/>
      </c>
      <c r="F112" s="54">
        <f t="shared" si="4600"/>
      </c>
      <c r="G112" s="55">
        <f t="shared" si="4407"/>
      </c>
      <c r="H112" s="54">
        <f t="shared" si="4600"/>
      </c>
      <c r="I112" s="55">
        <f t="shared" si="4408"/>
      </c>
      <c r="J112" s="54">
        <f t="shared" si="4600"/>
      </c>
      <c r="K112" s="55">
        <f t="shared" si="4409"/>
      </c>
      <c r="L112" s="54">
        <f t="shared" si="4600"/>
      </c>
      <c r="M112" s="55">
        <f t="shared" si="4410"/>
      </c>
      <c r="N112" s="54">
        <f t="shared" si="4600"/>
      </c>
      <c r="O112" s="55">
        <f t="shared" si="4411"/>
      </c>
      <c r="P112" s="54">
        <f t="shared" si="4600"/>
      </c>
      <c r="Q112" s="55">
        <f t="shared" si="4412"/>
      </c>
      <c r="R112" s="54">
        <f t="shared" si="4600"/>
      </c>
      <c r="S112" s="55">
        <f t="shared" si="4413"/>
      </c>
      <c r="T112" s="54">
        <f t="shared" si="4600"/>
      </c>
      <c r="U112" s="55">
        <f t="shared" si="4414"/>
      </c>
      <c r="V112" s="54">
        <f t="shared" si="4600"/>
      </c>
      <c r="W112" s="55">
        <f t="shared" si="4415"/>
      </c>
      <c r="X112" s="54">
        <f t="shared" si="4600"/>
      </c>
      <c r="Y112" s="55">
        <f t="shared" si="4416"/>
      </c>
      <c r="Z112" s="54">
        <f t="shared" si="4600"/>
      </c>
      <c r="AA112" s="55">
        <f t="shared" si="4417"/>
      </c>
      <c r="AB112" s="54">
        <f t="shared" si="4600"/>
      </c>
      <c r="AC112" s="55">
        <f t="shared" si="4418"/>
      </c>
      <c r="AD112" s="54">
        <f t="shared" si="4600"/>
      </c>
      <c r="AE112" s="55">
        <f t="shared" si="4419"/>
      </c>
      <c r="AF112" s="54">
        <f t="shared" si="4600"/>
      </c>
      <c r="AG112" s="55">
        <f t="shared" si="4420"/>
      </c>
      <c r="AH112" s="54">
        <f t="shared" si="4600"/>
      </c>
      <c r="AI112" s="55">
        <f t="shared" si="4421"/>
      </c>
      <c r="AJ112" s="54">
        <f t="shared" si="4600"/>
      </c>
      <c r="AK112" s="55">
        <f t="shared" si="4422"/>
      </c>
      <c r="AL112" s="54">
        <f t="shared" si="4600"/>
      </c>
      <c r="AM112" s="55">
        <f t="shared" si="4423"/>
      </c>
      <c r="AN112" s="54">
        <f t="shared" si="4600"/>
      </c>
      <c r="AO112" s="55">
        <f t="shared" si="4424"/>
      </c>
      <c r="AP112" s="54">
        <f t="shared" si="4600"/>
      </c>
      <c r="AQ112" s="55">
        <f t="shared" si="4425"/>
      </c>
      <c r="AR112" s="54">
        <f t="shared" si="4600"/>
      </c>
      <c r="AS112" s="55">
        <f t="shared" si="4426"/>
      </c>
      <c r="AT112" s="54">
        <f t="shared" si="4600"/>
      </c>
      <c r="AU112" s="55">
        <f t="shared" si="4427"/>
      </c>
      <c r="AV112" s="54">
        <f t="shared" si="4600"/>
      </c>
      <c r="AW112" s="55">
        <f t="shared" si="4428"/>
      </c>
      <c r="AX112" s="54">
        <f t="shared" si="4600"/>
      </c>
      <c r="AY112" s="55">
        <f t="shared" si="4429"/>
      </c>
      <c r="AZ112" s="54">
        <f t="shared" si="4600"/>
      </c>
      <c r="BA112" s="55">
        <f t="shared" si="4430"/>
      </c>
      <c r="BB112" s="54">
        <f t="shared" si="4600"/>
      </c>
      <c r="BC112" s="55">
        <f t="shared" si="4431"/>
      </c>
      <c r="BD112" s="54">
        <f t="shared" si="4600"/>
      </c>
      <c r="BE112" s="55">
        <f t="shared" si="4432"/>
      </c>
      <c r="BF112" s="54">
        <f t="shared" si="4600"/>
      </c>
      <c r="BG112" s="55">
        <f t="shared" si="4433"/>
      </c>
      <c r="BH112" s="54">
        <f t="shared" si="4600"/>
      </c>
      <c r="BI112" s="55">
        <f t="shared" si="4434"/>
      </c>
      <c r="BJ112" s="54">
        <f t="shared" si="4600"/>
      </c>
      <c r="BK112" s="55">
        <f t="shared" si="4435"/>
      </c>
      <c r="BL112" s="54">
        <f t="shared" si="4600"/>
      </c>
      <c r="BM112" s="55">
        <f t="shared" si="4436"/>
      </c>
      <c r="BN112" s="54">
        <f t="shared" si="4600"/>
      </c>
      <c r="BO112" s="55">
        <f t="shared" si="4437"/>
      </c>
      <c r="BP112" s="54">
        <f t="shared" si="4600"/>
      </c>
      <c r="BQ112" s="55">
        <f t="shared" si="4438"/>
      </c>
      <c r="BR112" s="54">
        <f t="shared" si="4593"/>
      </c>
      <c r="BS112" s="55">
        <f t="shared" si="4439"/>
      </c>
      <c r="BT112" s="54">
        <f t="shared" si="4593"/>
      </c>
      <c r="BU112" s="55">
        <f t="shared" si="4440"/>
      </c>
      <c r="BV112" s="54">
        <f t="shared" si="4593"/>
      </c>
      <c r="BW112" s="55">
        <f t="shared" si="4441"/>
      </c>
      <c r="BX112" s="54">
        <f t="shared" si="4593"/>
      </c>
      <c r="BY112" s="55">
        <f t="shared" si="4442"/>
      </c>
      <c r="BZ112" s="54">
        <f t="shared" si="4593"/>
      </c>
      <c r="CA112" s="55">
        <f t="shared" si="4443"/>
      </c>
      <c r="CB112" s="54">
        <f t="shared" si="4593"/>
      </c>
      <c r="CC112" s="55">
        <f t="shared" si="4444"/>
      </c>
      <c r="CD112" s="54">
        <f t="shared" si="4593"/>
      </c>
      <c r="CE112" s="55">
        <f t="shared" si="4445"/>
      </c>
      <c r="CF112" s="54">
        <f t="shared" si="4593"/>
      </c>
      <c r="CG112" s="55">
        <f t="shared" si="4446"/>
      </c>
      <c r="CH112" s="54">
        <f t="shared" si="4593"/>
      </c>
      <c r="CI112" s="55">
        <f t="shared" si="4447"/>
      </c>
      <c r="CJ112" s="54">
        <f t="shared" si="4593"/>
      </c>
      <c r="CK112" s="55">
        <f t="shared" si="4448"/>
      </c>
      <c r="CL112" s="54">
        <f t="shared" si="4593"/>
      </c>
      <c r="CM112" s="55">
        <f t="shared" si="4449"/>
      </c>
      <c r="CN112" s="54">
        <f t="shared" si="4593"/>
      </c>
      <c r="CO112" s="55">
        <f t="shared" si="4450"/>
      </c>
      <c r="CP112" s="54">
        <f t="shared" si="4593"/>
      </c>
      <c r="CQ112" s="55">
        <f t="shared" si="4451"/>
      </c>
      <c r="CR112" s="54">
        <f t="shared" si="4593"/>
      </c>
      <c r="CS112" s="55">
        <f t="shared" si="4452"/>
      </c>
      <c r="CT112" s="54">
        <f t="shared" si="4593"/>
      </c>
      <c r="CU112" s="55">
        <f t="shared" si="4453"/>
      </c>
      <c r="CV112" s="54">
        <f t="shared" si="4593"/>
      </c>
      <c r="CW112" s="55">
        <f t="shared" si="4454"/>
      </c>
      <c r="CX112" s="54">
        <f t="shared" si="4593"/>
      </c>
      <c r="CY112" s="55">
        <f t="shared" si="4455"/>
      </c>
      <c r="CZ112" s="54">
        <f t="shared" si="4593"/>
      </c>
      <c r="DA112" s="55">
        <f t="shared" si="4456"/>
      </c>
      <c r="DB112" s="54">
        <f t="shared" si="4593"/>
      </c>
      <c r="DC112" s="55">
        <f t="shared" si="4457"/>
      </c>
      <c r="DD112" s="54">
        <f t="shared" si="4593"/>
      </c>
      <c r="DE112" s="55">
        <f t="shared" si="4458"/>
      </c>
      <c r="DF112" s="54">
        <f t="shared" si="4593"/>
      </c>
      <c r="DG112" s="55">
        <f t="shared" si="4459"/>
      </c>
      <c r="DH112" s="54">
        <f t="shared" si="4593"/>
      </c>
      <c r="DI112" s="55">
        <f t="shared" si="4460"/>
      </c>
      <c r="DJ112" s="54">
        <f t="shared" si="4593"/>
      </c>
      <c r="DK112" s="55">
        <f t="shared" si="4461"/>
      </c>
      <c r="DL112" s="54">
        <f t="shared" si="4593"/>
      </c>
      <c r="DM112" s="55">
        <f t="shared" si="4462"/>
      </c>
      <c r="DN112" s="54">
        <f t="shared" si="4593"/>
      </c>
      <c r="DO112" s="55">
        <f t="shared" si="4463"/>
      </c>
      <c r="DP112" s="54">
        <f t="shared" si="4593"/>
      </c>
      <c r="DQ112" s="55">
        <f t="shared" si="4464"/>
      </c>
      <c r="DR112" s="54">
        <f t="shared" si="4593"/>
      </c>
      <c r="DS112" s="55">
        <f t="shared" si="4465"/>
      </c>
      <c r="DT112" s="54">
        <f t="shared" si="4593"/>
      </c>
      <c r="DU112" s="55">
        <f t="shared" si="4466"/>
      </c>
      <c r="DV112" s="54">
        <f t="shared" si="4593"/>
      </c>
      <c r="DW112" s="55">
        <f t="shared" si="4467"/>
      </c>
      <c r="DX112" s="54">
        <f t="shared" si="4593"/>
      </c>
      <c r="DY112" s="55">
        <f t="shared" si="4468"/>
      </c>
      <c r="DZ112" s="54">
        <f t="shared" si="4593"/>
      </c>
      <c r="EA112" s="55">
        <f t="shared" si="4469"/>
      </c>
      <c r="EB112" s="54">
        <f t="shared" si="4584"/>
      </c>
      <c r="EC112" s="55">
        <f t="shared" si="4471"/>
      </c>
      <c r="ED112" s="54">
        <f t="shared" si="4584"/>
      </c>
      <c r="EE112" s="55">
        <f t="shared" si="4472"/>
      </c>
      <c r="EF112" s="54">
        <f t="shared" si="4584"/>
      </c>
      <c r="EG112" s="55">
        <f t="shared" si="4473"/>
      </c>
      <c r="EH112" s="54">
        <f t="shared" si="4584"/>
      </c>
      <c r="EI112" s="55">
        <f t="shared" si="4474"/>
      </c>
      <c r="EJ112" s="54">
        <f t="shared" si="4584"/>
      </c>
      <c r="EK112" s="55">
        <f t="shared" si="4475"/>
      </c>
      <c r="EL112" s="54">
        <f t="shared" si="4584"/>
      </c>
      <c r="EM112" s="55">
        <f t="shared" si="4476"/>
      </c>
      <c r="EN112" s="54">
        <f t="shared" si="4584"/>
      </c>
      <c r="EO112" s="55">
        <f t="shared" si="4477"/>
      </c>
      <c r="EP112" s="54">
        <f t="shared" si="4584"/>
      </c>
      <c r="EQ112" s="55">
        <f t="shared" si="4478"/>
      </c>
      <c r="ER112" s="54">
        <f t="shared" si="4584"/>
      </c>
      <c r="ES112" s="55">
        <f t="shared" si="4479"/>
      </c>
      <c r="ET112" s="54">
        <f t="shared" si="4584"/>
      </c>
      <c r="EU112" s="55">
        <f t="shared" si="4480"/>
      </c>
      <c r="EV112" s="54">
        <f t="shared" si="4584"/>
      </c>
      <c r="EW112" s="55">
        <f t="shared" si="4481"/>
      </c>
      <c r="EX112" s="54">
        <f t="shared" si="4584"/>
      </c>
      <c r="EY112" s="55">
        <f t="shared" si="4482"/>
      </c>
      <c r="EZ112" s="54">
        <f t="shared" si="4584"/>
      </c>
      <c r="FA112" s="55">
        <f t="shared" si="4483"/>
      </c>
      <c r="FB112" s="54">
        <f t="shared" si="4584"/>
      </c>
      <c r="FC112" s="55">
        <f t="shared" si="4484"/>
      </c>
      <c r="FD112" s="54">
        <f t="shared" si="4584"/>
      </c>
      <c r="FE112" s="55">
        <f t="shared" si="4485"/>
      </c>
      <c r="FF112" s="54">
        <f t="shared" si="4584"/>
      </c>
      <c r="FG112" s="55">
        <f t="shared" si="4486"/>
      </c>
      <c r="FH112" s="54">
        <f t="shared" si="4584"/>
      </c>
      <c r="FI112" s="55">
        <f t="shared" si="4487"/>
      </c>
      <c r="FJ112" s="54">
        <f t="shared" si="4584"/>
      </c>
      <c r="FK112" s="55">
        <f t="shared" si="4488"/>
      </c>
      <c r="FL112" s="54">
        <f t="shared" si="4584"/>
      </c>
      <c r="FM112" s="55">
        <f t="shared" si="4489"/>
      </c>
      <c r="FN112" s="54">
        <f t="shared" si="4584"/>
      </c>
      <c r="FO112" s="55">
        <f t="shared" si="4490"/>
      </c>
      <c r="FP112" s="54">
        <f t="shared" si="4584"/>
      </c>
      <c r="FQ112" s="55">
        <f t="shared" si="4491"/>
      </c>
      <c r="FR112" s="54">
        <f t="shared" si="4584"/>
      </c>
      <c r="FS112" s="55">
        <f t="shared" si="4492"/>
      </c>
      <c r="FT112" s="54">
        <f t="shared" si="4584"/>
      </c>
      <c r="FU112" s="55">
        <f t="shared" si="4493"/>
      </c>
      <c r="FV112" s="54">
        <f t="shared" si="4584"/>
      </c>
      <c r="FW112" s="55">
        <f t="shared" si="4494"/>
      </c>
      <c r="FX112" s="54">
        <f t="shared" si="4584"/>
      </c>
      <c r="FY112" s="55">
        <f t="shared" si="4495"/>
      </c>
      <c r="FZ112" s="54">
        <f t="shared" si="4584"/>
      </c>
      <c r="GA112" s="55">
        <f t="shared" si="4496"/>
      </c>
      <c r="GB112" s="54">
        <f t="shared" si="4584"/>
      </c>
      <c r="GC112" s="55">
        <f t="shared" si="4497"/>
      </c>
      <c r="GD112" s="54">
        <f t="shared" si="4584"/>
      </c>
      <c r="GE112" s="55">
        <f t="shared" si="4498"/>
      </c>
      <c r="GF112" s="54">
        <f t="shared" si="4584"/>
      </c>
      <c r="GG112" s="55">
        <f t="shared" si="4499"/>
      </c>
      <c r="GH112" s="54">
        <f t="shared" si="4584"/>
      </c>
      <c r="GI112" s="55">
        <f t="shared" si="4500"/>
      </c>
      <c r="GJ112" s="54">
        <f t="shared" si="4584"/>
      </c>
      <c r="GK112" s="55">
        <f t="shared" si="4501"/>
      </c>
      <c r="GL112" s="54">
        <f t="shared" ref="GL112:IV119" si="4604">RIGHT(IFERROR(VLOOKUP($B112,GL$4:GM$71,2,FALSE),""),2)</f>
      </c>
      <c r="GM112" s="55">
        <f t="shared" si="4502"/>
      </c>
      <c r="GN112" s="54">
        <f t="shared" si="4604"/>
      </c>
      <c r="GO112" s="55">
        <f t="shared" si="4504"/>
      </c>
      <c r="GP112" s="54">
        <f t="shared" si="4604"/>
      </c>
      <c r="GQ112" s="55">
        <f t="shared" si="4505"/>
      </c>
      <c r="GR112" s="54">
        <f t="shared" si="4604"/>
      </c>
      <c r="GS112" s="55">
        <f t="shared" si="4506"/>
      </c>
      <c r="GT112" s="54">
        <f t="shared" si="4604"/>
      </c>
      <c r="GU112" s="55">
        <f t="shared" si="4507"/>
      </c>
      <c r="GV112" s="54">
        <f t="shared" si="4604"/>
      </c>
      <c r="GW112" s="55">
        <f t="shared" si="4508"/>
      </c>
      <c r="GX112" s="54">
        <f t="shared" si="4604"/>
      </c>
      <c r="GY112" s="55">
        <f t="shared" si="4509"/>
      </c>
      <c r="GZ112" s="54">
        <f t="shared" si="4604"/>
      </c>
      <c r="HA112" s="55">
        <f t="shared" si="4510"/>
      </c>
      <c r="HB112" s="54">
        <f t="shared" si="4604"/>
      </c>
      <c r="HC112" s="55">
        <f t="shared" si="4511"/>
      </c>
      <c r="HD112" s="54">
        <f t="shared" si="4604"/>
      </c>
      <c r="HE112" s="55">
        <f t="shared" si="4512"/>
      </c>
      <c r="HF112" s="54">
        <f t="shared" si="4604"/>
      </c>
      <c r="HG112" s="55">
        <f t="shared" si="4513"/>
      </c>
      <c r="HH112" s="54">
        <f t="shared" si="4604"/>
      </c>
      <c r="HI112" s="55">
        <f t="shared" si="4514"/>
      </c>
      <c r="HJ112" s="54">
        <f t="shared" si="4604"/>
      </c>
      <c r="HK112" s="55">
        <f t="shared" si="4515"/>
      </c>
      <c r="HL112" s="54">
        <f t="shared" si="4604"/>
      </c>
      <c r="HM112" s="55">
        <f t="shared" si="4516"/>
      </c>
      <c r="HN112" s="54">
        <f t="shared" si="4604"/>
      </c>
      <c r="HO112" s="55">
        <f t="shared" si="4517"/>
      </c>
      <c r="HP112" s="54">
        <f t="shared" si="4604"/>
      </c>
      <c r="HQ112" s="55">
        <f t="shared" si="4518"/>
      </c>
      <c r="HR112" s="54">
        <f t="shared" si="4604"/>
      </c>
      <c r="HS112" s="55">
        <f t="shared" si="4519"/>
      </c>
      <c r="HT112" s="54">
        <f t="shared" si="4604"/>
      </c>
      <c r="HU112" s="55">
        <f t="shared" si="4520"/>
      </c>
      <c r="HV112" s="54">
        <f t="shared" si="4604"/>
      </c>
      <c r="HW112" s="55">
        <f t="shared" si="4521"/>
      </c>
      <c r="HX112" s="54">
        <f t="shared" si="4604"/>
      </c>
      <c r="HY112" s="55">
        <f t="shared" si="4522"/>
      </c>
      <c r="HZ112" s="54">
        <f t="shared" si="4604"/>
      </c>
      <c r="IA112" s="55">
        <f t="shared" si="4523"/>
      </c>
      <c r="IB112" s="54">
        <f t="shared" si="4604"/>
      </c>
      <c r="IC112" s="55">
        <f t="shared" si="4524"/>
      </c>
      <c r="ID112" s="54">
        <f t="shared" si="4604"/>
      </c>
      <c r="IE112" s="55">
        <f t="shared" si="4525"/>
      </c>
      <c r="IF112" s="54">
        <f t="shared" si="4604"/>
      </c>
      <c r="IG112" s="55">
        <f t="shared" si="4526"/>
      </c>
      <c r="IH112" s="54">
        <f t="shared" si="4604"/>
      </c>
      <c r="II112" s="55">
        <f t="shared" si="4527"/>
      </c>
      <c r="IJ112" s="54">
        <f t="shared" si="4604"/>
      </c>
      <c r="IK112" s="55">
        <f t="shared" si="4528"/>
      </c>
      <c r="IL112" s="54">
        <f t="shared" si="4604"/>
      </c>
      <c r="IM112" s="55">
        <f t="shared" si="4529"/>
      </c>
      <c r="IN112" s="54">
        <f t="shared" si="4604"/>
      </c>
      <c r="IO112" s="55">
        <f t="shared" si="4530"/>
      </c>
      <c r="IP112" s="54">
        <f t="shared" si="4604"/>
      </c>
      <c r="IQ112" s="55">
        <f t="shared" si="4531"/>
      </c>
      <c r="IR112" s="54">
        <f t="shared" si="4604"/>
      </c>
      <c r="IS112" s="55">
        <f t="shared" si="4532"/>
      </c>
      <c r="IT112" s="54">
        <f t="shared" si="4604"/>
      </c>
      <c r="IU112" s="55">
        <f t="shared" si="4533"/>
      </c>
      <c r="IV112" s="54">
        <f t="shared" si="4604"/>
      </c>
      <c r="IW112" s="55">
        <f t="shared" si="4534"/>
      </c>
      <c r="IX112" s="54">
        <f t="shared" si="4585"/>
      </c>
      <c r="IY112" s="55">
        <f t="shared" si="4535"/>
      </c>
      <c r="IZ112" s="54">
        <f t="shared" si="4585"/>
      </c>
      <c r="JA112" s="55">
        <f t="shared" si="4537"/>
      </c>
      <c r="JB112" s="54">
        <f t="shared" si="4585"/>
      </c>
      <c r="JC112" s="55">
        <f t="shared" si="4538"/>
      </c>
      <c r="JD112" s="54">
        <f t="shared" si="4585"/>
      </c>
      <c r="JE112" s="55">
        <f t="shared" si="4539"/>
      </c>
      <c r="JF112" s="54">
        <f t="shared" si="4585"/>
      </c>
      <c r="JG112" s="55">
        <f t="shared" si="4540"/>
      </c>
      <c r="JH112" s="54">
        <f t="shared" si="4585"/>
      </c>
      <c r="JI112" s="55">
        <f t="shared" si="4541"/>
      </c>
      <c r="JJ112" s="54">
        <f t="shared" si="4585"/>
      </c>
      <c r="JK112" s="55">
        <f t="shared" si="4542"/>
      </c>
      <c r="JL112" s="54">
        <f t="shared" si="4585"/>
      </c>
      <c r="JM112" s="55">
        <f t="shared" si="267"/>
      </c>
      <c r="JN112" s="54">
        <f t="shared" si="4594"/>
      </c>
      <c r="JO112" s="55">
        <f t="shared" si="4595"/>
      </c>
      <c r="JP112" s="54">
        <f t="shared" si="4594"/>
      </c>
      <c r="JQ112" s="55">
        <f t="shared" si="4595"/>
      </c>
      <c r="JR112" s="54">
        <f t="shared" si="4594"/>
      </c>
      <c r="JS112" s="55">
        <f t="shared" si="4595"/>
      </c>
      <c r="JT112" s="54">
        <f t="shared" si="4594"/>
      </c>
      <c r="JU112" s="55">
        <f t="shared" si="4595"/>
      </c>
      <c r="JV112" s="54">
        <f t="shared" si="4594"/>
      </c>
      <c r="JW112" s="55">
        <f t="shared" si="4595"/>
      </c>
      <c r="JX112" s="54">
        <f t="shared" si="4594"/>
      </c>
      <c r="JY112" s="55">
        <f t="shared" si="4595"/>
      </c>
      <c r="JZ112" s="54">
        <f t="shared" si="4594"/>
      </c>
      <c r="KA112" s="55">
        <f t="shared" si="4595"/>
      </c>
      <c r="KB112" s="54">
        <f t="shared" si="4594"/>
      </c>
      <c r="KC112" s="55">
        <f t="shared" si="4595"/>
      </c>
      <c r="KD112" s="54">
        <f t="shared" si="4594"/>
      </c>
      <c r="KE112" s="55">
        <f t="shared" si="4595"/>
      </c>
      <c r="KF112" s="54">
        <f t="shared" si="4594"/>
      </c>
      <c r="KG112" s="55">
        <f t="shared" si="4595"/>
      </c>
      <c r="KH112" s="54">
        <f t="shared" si="4594"/>
      </c>
      <c r="KI112" s="55">
        <f t="shared" si="4595"/>
      </c>
      <c r="KJ112" s="54">
        <f t="shared" si="4594"/>
      </c>
      <c r="KK112" s="55">
        <f t="shared" si="4595"/>
      </c>
      <c r="KL112" s="54">
        <f t="shared" si="4594"/>
      </c>
      <c r="KM112" s="55">
        <f t="shared" si="4595"/>
      </c>
      <c r="KN112" s="54">
        <f t="shared" si="4594"/>
      </c>
      <c r="KO112" s="55">
        <f t="shared" si="4595"/>
      </c>
      <c r="KP112" s="54">
        <f t="shared" si="4594"/>
      </c>
      <c r="KQ112" s="55">
        <f t="shared" si="4595"/>
      </c>
      <c r="KR112" s="54">
        <f t="shared" si="4594"/>
      </c>
      <c r="KS112" s="55">
        <f t="shared" si="4595"/>
      </c>
      <c r="KT112" s="54">
        <f t="shared" si="4594"/>
      </c>
      <c r="KU112" s="55">
        <f t="shared" si="4595"/>
      </c>
      <c r="KV112" s="54">
        <f t="shared" si="4594"/>
      </c>
      <c r="KW112" s="55">
        <f t="shared" si="4595"/>
      </c>
      <c r="KX112" s="54">
        <f t="shared" si="4594"/>
      </c>
      <c r="KY112" s="55">
        <f t="shared" si="4595"/>
      </c>
      <c r="KZ112" s="54">
        <f t="shared" si="4594"/>
      </c>
      <c r="LA112" s="55">
        <f t="shared" si="4595"/>
      </c>
      <c r="LB112" s="54">
        <f t="shared" si="4594"/>
      </c>
      <c r="LC112" s="55">
        <f t="shared" si="4595"/>
      </c>
      <c r="LD112" s="54">
        <f t="shared" si="4594"/>
      </c>
      <c r="LE112" s="55">
        <f t="shared" si="4595"/>
      </c>
      <c r="LF112" s="54">
        <f t="shared" si="4594"/>
      </c>
      <c r="LG112" s="55">
        <f t="shared" si="4595"/>
      </c>
      <c r="LH112" s="54">
        <f t="shared" si="4594"/>
      </c>
      <c r="LI112" s="55">
        <f t="shared" si="4595"/>
      </c>
      <c r="LJ112" s="54">
        <f t="shared" si="4594"/>
      </c>
      <c r="LK112" s="55">
        <f t="shared" si="4595"/>
      </c>
      <c r="LL112" s="54">
        <f t="shared" si="4594"/>
      </c>
      <c r="LM112" s="55">
        <f t="shared" si="4595"/>
      </c>
      <c r="LN112" s="54">
        <f t="shared" si="4594"/>
      </c>
      <c r="LO112" s="55">
        <f t="shared" si="4595"/>
      </c>
      <c r="LP112" s="54">
        <f t="shared" si="4594"/>
      </c>
      <c r="LQ112" s="55">
        <f t="shared" si="4595"/>
      </c>
      <c r="LR112" s="54">
        <f t="shared" si="4594"/>
      </c>
      <c r="LS112" s="55">
        <f t="shared" si="4595"/>
      </c>
      <c r="LT112" s="54">
        <f t="shared" si="4594"/>
      </c>
      <c r="LU112" s="55">
        <f t="shared" si="4595"/>
      </c>
      <c r="LV112" s="54">
        <f t="shared" si="4594"/>
      </c>
      <c r="LW112" s="55">
        <f t="shared" si="4595"/>
      </c>
      <c r="LX112" s="54">
        <f t="shared" si="4594"/>
      </c>
      <c r="LY112" s="55">
        <f t="shared" si="4595"/>
      </c>
      <c r="LZ112" s="54">
        <f t="shared" si="4596"/>
      </c>
      <c r="MA112" s="55">
        <f t="shared" si="4586"/>
      </c>
      <c r="MB112" s="54">
        <f t="shared" si="4596"/>
      </c>
      <c r="MC112" s="55">
        <f t="shared" si="4586"/>
      </c>
      <c r="MD112" s="54">
        <f t="shared" si="4596"/>
      </c>
      <c r="ME112" s="55">
        <f t="shared" si="4586"/>
      </c>
      <c r="MF112" s="54">
        <f t="shared" si="4596"/>
      </c>
      <c r="MG112" s="55">
        <f t="shared" si="4586"/>
      </c>
      <c r="MH112" s="54">
        <f t="shared" si="4596"/>
      </c>
      <c r="MI112" s="55">
        <f t="shared" si="4586"/>
      </c>
      <c r="MJ112" s="54">
        <f t="shared" si="4596"/>
      </c>
      <c r="MK112" s="55">
        <f t="shared" si="4586"/>
      </c>
      <c r="ML112" s="54">
        <f t="shared" si="4596"/>
      </c>
      <c r="MM112" s="55">
        <f t="shared" si="4586"/>
      </c>
      <c r="MN112" s="54">
        <f t="shared" si="4596"/>
      </c>
      <c r="MO112" s="55">
        <f t="shared" si="4586"/>
      </c>
      <c r="MP112" s="54">
        <f t="shared" si="4596"/>
      </c>
      <c r="MQ112" s="55">
        <f t="shared" si="4586"/>
      </c>
      <c r="MR112" s="54">
        <f t="shared" si="4596"/>
      </c>
      <c r="MS112" s="55">
        <f t="shared" si="4586"/>
      </c>
      <c r="MT112" s="54">
        <f t="shared" si="4596"/>
      </c>
      <c r="MU112" s="55">
        <f t="shared" si="4586"/>
      </c>
      <c r="MV112" s="54">
        <f t="shared" si="4596"/>
      </c>
      <c r="MW112" s="55">
        <f t="shared" si="4586"/>
      </c>
      <c r="MX112" s="54">
        <f t="shared" si="4596"/>
      </c>
      <c r="MY112" s="55">
        <f t="shared" si="4586"/>
      </c>
      <c r="MZ112" s="54">
        <f t="shared" si="4596"/>
      </c>
      <c r="NA112" s="55">
        <f t="shared" si="4586"/>
      </c>
      <c r="NB112" s="54">
        <f t="shared" si="4596"/>
      </c>
      <c r="NC112" s="55">
        <f t="shared" si="4586"/>
      </c>
      <c r="ND112" s="54">
        <f t="shared" si="4596"/>
      </c>
      <c r="NE112" s="55">
        <f t="shared" si="4586"/>
      </c>
      <c r="NF112" s="54">
        <f t="shared" si="4596"/>
      </c>
      <c r="NG112" s="55">
        <f t="shared" si="4586"/>
      </c>
      <c r="NH112" s="54">
        <f t="shared" si="4596"/>
      </c>
      <c r="NI112" s="55">
        <f t="shared" si="4586"/>
      </c>
      <c r="NJ112" s="54">
        <f t="shared" si="4596"/>
      </c>
      <c r="NK112" s="55">
        <f t="shared" si="4586"/>
      </c>
      <c r="NL112" s="54">
        <f t="shared" si="4596"/>
      </c>
      <c r="NM112" s="55">
        <f t="shared" si="4586"/>
      </c>
      <c r="NN112" s="54">
        <f t="shared" si="4596"/>
      </c>
      <c r="NO112" s="55">
        <f t="shared" si="4586"/>
      </c>
      <c r="NP112" s="54">
        <f t="shared" si="4596"/>
      </c>
      <c r="NQ112" s="55">
        <f t="shared" si="4586"/>
      </c>
      <c r="NR112" s="54">
        <f t="shared" si="4596"/>
      </c>
      <c r="NS112" s="55">
        <f t="shared" si="4586"/>
      </c>
      <c r="NT112" s="54">
        <f t="shared" si="4596"/>
      </c>
      <c r="NU112" s="55">
        <f t="shared" si="4586"/>
      </c>
      <c r="NV112" s="54">
        <f t="shared" si="4596"/>
      </c>
      <c r="NW112" s="55">
        <f t="shared" si="4586"/>
      </c>
      <c r="NX112" s="54">
        <f t="shared" si="4596"/>
      </c>
      <c r="NY112" s="55">
        <f t="shared" si="4586"/>
      </c>
      <c r="NZ112" s="54">
        <f t="shared" si="4596"/>
      </c>
      <c r="OA112" s="55">
        <f t="shared" si="4586"/>
      </c>
      <c r="OB112" s="54">
        <f t="shared" si="4596"/>
      </c>
      <c r="OC112" s="55">
        <f t="shared" si="4586"/>
      </c>
      <c r="OD112" s="54">
        <f t="shared" si="4596"/>
      </c>
      <c r="OE112" s="55">
        <f t="shared" si="4586"/>
      </c>
      <c r="OF112" s="54">
        <f t="shared" si="4596"/>
      </c>
      <c r="OG112" s="55">
        <f t="shared" si="4586"/>
      </c>
      <c r="OH112" s="54">
        <f t="shared" si="4596"/>
      </c>
      <c r="OI112" s="55">
        <f t="shared" si="4586"/>
      </c>
      <c r="OJ112" s="54">
        <f t="shared" si="4596"/>
      </c>
      <c r="OK112" s="55">
        <f t="shared" si="4588"/>
      </c>
      <c r="OL112" s="54">
        <f t="shared" si="4587"/>
      </c>
      <c r="OM112" s="55">
        <f t="shared" si="4588"/>
      </c>
      <c r="ON112" s="54">
        <f t="shared" si="4587"/>
      </c>
      <c r="OO112" s="55">
        <f t="shared" si="4588"/>
      </c>
      <c r="OP112" s="54">
        <f t="shared" si="4587"/>
      </c>
      <c r="OQ112" s="55">
        <f t="shared" si="4588"/>
      </c>
      <c r="OR112" s="54">
        <f t="shared" si="4587"/>
      </c>
      <c r="OS112" s="55">
        <f t="shared" si="4588"/>
      </c>
      <c r="OT112" s="54">
        <f t="shared" si="4587"/>
      </c>
      <c r="OU112" s="55">
        <f t="shared" si="4588"/>
      </c>
      <c r="OV112" s="54">
        <f t="shared" si="4587"/>
      </c>
      <c r="OW112" s="55">
        <f t="shared" si="4588"/>
      </c>
      <c r="OX112" s="54">
        <f t="shared" si="4579"/>
      </c>
      <c r="OY112" s="55">
        <f t="shared" si="4588"/>
      </c>
      <c r="OZ112" s="54">
        <f t="shared" si="4579"/>
      </c>
      <c r="PA112" s="55">
        <f t="shared" si="4588"/>
      </c>
      <c r="PB112" s="54">
        <f t="shared" si="4579"/>
      </c>
      <c r="PC112" s="55">
        <f t="shared" si="4588"/>
      </c>
      <c r="PD112" s="54">
        <f t="shared" si="4579"/>
      </c>
      <c r="PE112" s="55">
        <f t="shared" si="4588"/>
      </c>
      <c r="PF112" s="54">
        <f t="shared" si="4579"/>
      </c>
      <c r="PG112" s="55">
        <f t="shared" si="4588"/>
      </c>
      <c r="PH112" s="54">
        <f t="shared" si="4579"/>
      </c>
      <c r="PI112" s="55">
        <f t="shared" si="4588"/>
      </c>
      <c r="PJ112" s="54">
        <f t="shared" si="4579"/>
      </c>
      <c r="PK112" s="55">
        <f t="shared" si="4588"/>
      </c>
      <c r="PL112" s="54">
        <f t="shared" si="4579"/>
      </c>
      <c r="PM112" s="55">
        <f t="shared" si="4588"/>
      </c>
      <c r="PN112" s="54">
        <f t="shared" si="4579"/>
      </c>
      <c r="PO112" s="55">
        <f t="shared" si="4588"/>
      </c>
      <c r="PP112" s="54">
        <f t="shared" si="4579"/>
      </c>
      <c r="PQ112" s="55">
        <f t="shared" si="4588"/>
      </c>
      <c r="PR112" s="54">
        <f t="shared" si="4579"/>
      </c>
      <c r="PS112" s="55">
        <f t="shared" si="4588"/>
      </c>
      <c r="PT112" s="54">
        <f t="shared" si="4579"/>
      </c>
      <c r="PU112" s="55">
        <f t="shared" si="4588"/>
      </c>
      <c r="PV112" s="54">
        <f t="shared" si="4579"/>
      </c>
      <c r="PW112" s="55">
        <f t="shared" si="4588"/>
      </c>
      <c r="PX112" s="54">
        <f t="shared" si="4579"/>
      </c>
      <c r="PY112" s="55">
        <f t="shared" si="4588"/>
      </c>
      <c r="PZ112" s="54">
        <f t="shared" si="4579"/>
      </c>
      <c r="QA112" s="55">
        <f t="shared" si="4588"/>
      </c>
      <c r="QB112" s="54">
        <f t="shared" si="4579"/>
      </c>
      <c r="QC112" s="55">
        <f t="shared" si="4588"/>
      </c>
      <c r="QD112" s="54">
        <f t="shared" si="4579"/>
      </c>
      <c r="QE112" s="55">
        <f t="shared" si="4588"/>
      </c>
      <c r="QF112" s="54">
        <f t="shared" si="4579"/>
      </c>
      <c r="QG112" s="55">
        <f t="shared" si="4588"/>
      </c>
      <c r="QH112" s="54">
        <f t="shared" si="4579"/>
      </c>
      <c r="QI112" s="55">
        <f t="shared" si="4588"/>
      </c>
      <c r="QJ112" s="54">
        <f t="shared" si="4579"/>
      </c>
      <c r="QK112" s="55">
        <f t="shared" si="4588"/>
      </c>
      <c r="QL112" s="54">
        <f t="shared" si="4579"/>
      </c>
      <c r="QM112" s="55">
        <f t="shared" si="4588"/>
      </c>
      <c r="QN112" s="54">
        <f t="shared" si="4579"/>
      </c>
      <c r="QO112" s="55">
        <f t="shared" si="4588"/>
      </c>
      <c r="QP112" s="54">
        <f t="shared" si="4579"/>
      </c>
      <c r="QQ112" s="55">
        <f t="shared" si="4588"/>
      </c>
      <c r="QR112" s="54">
        <f t="shared" si="4579"/>
      </c>
      <c r="QS112" s="55">
        <f t="shared" si="4588"/>
      </c>
      <c r="QT112" s="54">
        <f t="shared" si="4579"/>
      </c>
      <c r="QU112" s="55">
        <f t="shared" ref="QU112:TE119" si="4605">IFERROR(
    IF(
        LEFT(VLOOKUP($B112,QT$4:QU$71,2,FALSE),1)="0",
        "",
        IF(
            LEFT(VLOOKUP($B112,QT$4:QU$71,2,FALSE),1)="講",
            "講習",
            IF(
                LEFT(VLOOKUP($B112,QT$4:QU$71,2,FALSE),1)="追",
                "追加",
                "通常"
            )
        )
    ),
    ""
)</f>
      </c>
      <c r="QV112" s="54">
        <f t="shared" ref="QV112:TF120" si="4606">RIGHT(IFERROR(VLOOKUP($B112,QV$4:QW$71,2,FALSE),""),2)</f>
      </c>
      <c r="QW112" s="55">
        <f t="shared" si="4605"/>
      </c>
      <c r="QX112" s="54">
        <f t="shared" si="4606"/>
      </c>
      <c r="QY112" s="55">
        <f t="shared" si="4605"/>
      </c>
      <c r="QZ112" s="54">
        <f t="shared" si="4606"/>
      </c>
      <c r="RA112" s="55">
        <f t="shared" si="4605"/>
      </c>
      <c r="RB112" s="54">
        <f t="shared" si="4606"/>
      </c>
      <c r="RC112" s="55">
        <f t="shared" si="4605"/>
      </c>
      <c r="RD112" s="54">
        <f t="shared" si="4606"/>
      </c>
      <c r="RE112" s="55">
        <f t="shared" si="4605"/>
      </c>
      <c r="RF112" s="54">
        <f t="shared" si="4606"/>
      </c>
      <c r="RG112" s="55">
        <f t="shared" si="4605"/>
      </c>
      <c r="RH112" s="54">
        <f t="shared" si="4606"/>
      </c>
      <c r="RI112" s="55">
        <f t="shared" si="4605"/>
      </c>
      <c r="RJ112" s="54">
        <f t="shared" si="4606"/>
      </c>
      <c r="RK112" s="55">
        <f t="shared" si="4605"/>
      </c>
      <c r="RL112" s="54">
        <f t="shared" si="4606"/>
      </c>
      <c r="RM112" s="55">
        <f t="shared" si="4605"/>
      </c>
      <c r="RN112" s="54">
        <f t="shared" si="4606"/>
      </c>
      <c r="RO112" s="55">
        <f t="shared" si="4605"/>
      </c>
      <c r="RP112" s="54">
        <f t="shared" si="4606"/>
      </c>
      <c r="RQ112" s="55">
        <f t="shared" si="4605"/>
      </c>
      <c r="RR112" s="54">
        <f t="shared" si="4606"/>
      </c>
      <c r="RS112" s="55">
        <f t="shared" si="4605"/>
      </c>
      <c r="RT112" s="54">
        <f t="shared" si="4606"/>
      </c>
      <c r="RU112" s="55">
        <f t="shared" si="4605"/>
      </c>
      <c r="RV112" s="54">
        <f t="shared" si="4606"/>
      </c>
      <c r="RW112" s="55">
        <f t="shared" si="4605"/>
      </c>
      <c r="RX112" s="54">
        <f t="shared" si="4606"/>
      </c>
      <c r="RY112" s="55">
        <f t="shared" si="4605"/>
      </c>
      <c r="RZ112" s="54">
        <f t="shared" si="4606"/>
      </c>
      <c r="SA112" s="55">
        <f t="shared" si="4605"/>
      </c>
      <c r="SB112" s="54">
        <f t="shared" si="4606"/>
      </c>
      <c r="SC112" s="55">
        <f t="shared" si="4605"/>
      </c>
      <c r="SD112" s="54">
        <f t="shared" si="4606"/>
      </c>
      <c r="SE112" s="55">
        <f t="shared" si="4605"/>
      </c>
      <c r="SF112" s="54">
        <f t="shared" si="4606"/>
      </c>
      <c r="SG112" s="55">
        <f t="shared" si="4605"/>
      </c>
      <c r="SH112" s="54">
        <f t="shared" si="4606"/>
      </c>
      <c r="SI112" s="55">
        <f t="shared" si="4605"/>
      </c>
      <c r="SJ112" s="54">
        <f t="shared" si="4606"/>
      </c>
      <c r="SK112" s="55">
        <f t="shared" si="4605"/>
      </c>
      <c r="SL112" s="54">
        <f t="shared" si="4606"/>
      </c>
      <c r="SM112" s="55">
        <f t="shared" si="4605"/>
      </c>
      <c r="SN112" s="54">
        <f t="shared" si="4606"/>
      </c>
      <c r="SO112" s="55">
        <f t="shared" si="4605"/>
      </c>
      <c r="SP112" s="54">
        <f t="shared" si="4606"/>
      </c>
      <c r="SQ112" s="55">
        <f t="shared" si="4605"/>
      </c>
      <c r="SR112" s="54">
        <f t="shared" si="4606"/>
      </c>
      <c r="SS112" s="55">
        <f t="shared" si="4605"/>
      </c>
      <c r="ST112" s="54">
        <f t="shared" si="4606"/>
      </c>
      <c r="SU112" s="55">
        <f t="shared" si="4605"/>
      </c>
      <c r="SV112" s="54">
        <f t="shared" si="4606"/>
      </c>
      <c r="SW112" s="55">
        <f t="shared" si="4605"/>
      </c>
      <c r="SX112" s="54">
        <f t="shared" si="4606"/>
      </c>
      <c r="SY112" s="55">
        <f t="shared" si="4605"/>
      </c>
      <c r="SZ112" s="54">
        <f t="shared" si="4606"/>
      </c>
      <c r="TA112" s="55">
        <f t="shared" si="4605"/>
      </c>
      <c r="TB112" s="54">
        <f t="shared" si="4606"/>
      </c>
      <c r="TC112" s="55">
        <f t="shared" si="4605"/>
      </c>
      <c r="TD112" s="54">
        <f t="shared" si="4606"/>
      </c>
      <c r="TE112" s="55">
        <f t="shared" si="4605"/>
      </c>
      <c r="TF112" s="54">
        <f t="shared" si="4606"/>
      </c>
      <c r="TG112" s="55">
        <f t="shared" si="4602"/>
      </c>
      <c r="TH112" s="54">
        <f t="shared" si="4603"/>
      </c>
      <c r="TI112" s="55">
        <f t="shared" si="4602"/>
      </c>
      <c r="TJ112" s="54">
        <f t="shared" si="4603"/>
      </c>
      <c r="TK112" s="55">
        <f t="shared" si="4602"/>
      </c>
      <c r="TL112" s="54">
        <f t="shared" si="4603"/>
      </c>
      <c r="TM112" s="55">
        <f t="shared" si="4602"/>
      </c>
      <c r="TN112" s="54">
        <f t="shared" si="4603"/>
      </c>
      <c r="TO112" s="55">
        <f t="shared" si="4602"/>
      </c>
      <c r="TP112" s="54">
        <f t="shared" si="4603"/>
      </c>
      <c r="TQ112" s="55">
        <f t="shared" si="4602"/>
      </c>
      <c r="TR112" s="54">
        <f t="shared" si="4603"/>
      </c>
      <c r="TS112" s="55">
        <f t="shared" si="4602"/>
      </c>
      <c r="TT112" s="54">
        <f t="shared" si="4589"/>
      </c>
      <c r="TU112" s="55">
        <f t="shared" si="4602"/>
      </c>
      <c r="TV112" s="54">
        <f t="shared" si="4589"/>
      </c>
      <c r="TW112" s="55">
        <f t="shared" si="4602"/>
      </c>
      <c r="TX112" s="54">
        <f t="shared" si="4589"/>
      </c>
      <c r="TY112" s="55">
        <f t="shared" si="4602"/>
      </c>
      <c r="TZ112" s="54">
        <f t="shared" si="4589"/>
      </c>
      <c r="UA112" s="55">
        <f t="shared" si="4602"/>
      </c>
      <c r="UB112" s="54">
        <f t="shared" si="4589"/>
      </c>
      <c r="UC112" s="55">
        <f t="shared" si="4602"/>
      </c>
      <c r="UD112" s="54">
        <f t="shared" si="4589"/>
      </c>
      <c r="UE112" s="55">
        <f t="shared" si="4602"/>
      </c>
      <c r="UF112" s="54">
        <f t="shared" si="4589"/>
      </c>
      <c r="UG112" s="55">
        <f t="shared" si="4602"/>
      </c>
      <c r="UH112" s="54">
        <f t="shared" si="4589"/>
      </c>
      <c r="UI112" s="55">
        <f t="shared" si="4602"/>
      </c>
      <c r="UJ112" s="54">
        <f t="shared" si="4589"/>
      </c>
      <c r="UK112" s="55">
        <f t="shared" si="4602"/>
      </c>
      <c r="UL112" s="54">
        <f t="shared" si="4589"/>
      </c>
      <c r="UM112" s="55">
        <f t="shared" si="4602"/>
      </c>
      <c r="UN112" s="54">
        <f t="shared" si="4589"/>
      </c>
      <c r="UO112" s="55">
        <f t="shared" si="4602"/>
      </c>
      <c r="UP112" s="54">
        <f t="shared" si="4589"/>
      </c>
      <c r="UQ112" s="55">
        <f t="shared" si="4602"/>
      </c>
      <c r="UR112" s="54">
        <f t="shared" si="4589"/>
      </c>
      <c r="US112" s="55">
        <f t="shared" si="4602"/>
      </c>
      <c r="UT112" s="54">
        <f t="shared" si="4589"/>
      </c>
      <c r="UU112" s="55">
        <f t="shared" si="4602"/>
      </c>
      <c r="UV112" s="54">
        <f t="shared" si="4589"/>
      </c>
      <c r="UW112" s="55">
        <f t="shared" si="4602"/>
      </c>
      <c r="UX112" s="54">
        <f t="shared" si="4589"/>
      </c>
      <c r="UY112" s="55">
        <f t="shared" si="4602"/>
      </c>
      <c r="UZ112" s="54">
        <f t="shared" si="4589"/>
      </c>
      <c r="VA112" s="55">
        <f t="shared" si="4602"/>
      </c>
      <c r="VB112" s="54">
        <f t="shared" si="4589"/>
      </c>
      <c r="VC112" s="55">
        <f t="shared" si="4602"/>
      </c>
      <c r="VD112" s="54">
        <f t="shared" si="4589"/>
      </c>
      <c r="VE112" s="55">
        <f t="shared" si="4602"/>
      </c>
      <c r="VF112" s="54">
        <f t="shared" si="4589"/>
      </c>
      <c r="VG112" s="55">
        <f t="shared" si="4602"/>
      </c>
      <c r="VH112" s="54">
        <f t="shared" si="4589"/>
      </c>
      <c r="VI112" s="55">
        <f t="shared" si="4602"/>
      </c>
      <c r="VJ112" s="54">
        <f t="shared" si="4589"/>
      </c>
      <c r="VK112" s="55">
        <f t="shared" si="4602"/>
      </c>
      <c r="VL112" s="54">
        <f t="shared" si="4589"/>
      </c>
      <c r="VM112" s="55">
        <f t="shared" si="4602"/>
      </c>
      <c r="VN112" s="54">
        <f t="shared" si="4589"/>
      </c>
      <c r="VO112" s="55">
        <f t="shared" si="4602"/>
      </c>
      <c r="VP112" s="54">
        <f t="shared" si="4589"/>
      </c>
      <c r="VQ112" s="55">
        <f t="shared" si="4602"/>
      </c>
      <c r="VR112" s="54">
        <f t="shared" si="4589"/>
      </c>
      <c r="VS112" s="55">
        <f t="shared" si="4601"/>
      </c>
      <c r="VT112" s="54">
        <f t="shared" si="4589"/>
      </c>
      <c r="VU112" s="55">
        <f t="shared" si="4601"/>
      </c>
      <c r="VV112" s="54">
        <f t="shared" si="4589"/>
      </c>
      <c r="VW112" s="55">
        <f t="shared" si="4601"/>
      </c>
      <c r="VX112" s="54">
        <f t="shared" si="4581"/>
      </c>
      <c r="VY112" s="55">
        <f t="shared" si="4601"/>
      </c>
      <c r="VZ112" s="54">
        <f t="shared" si="4581"/>
      </c>
      <c r="WA112" s="55">
        <f t="shared" si="4601"/>
      </c>
      <c r="WB112" s="54">
        <f t="shared" si="4581"/>
      </c>
      <c r="WC112" s="55">
        <f t="shared" si="4601"/>
      </c>
      <c r="WD112" s="54">
        <f t="shared" si="4581"/>
      </c>
      <c r="WE112" s="55">
        <f t="shared" si="4601"/>
      </c>
      <c r="WF112" s="54">
        <f t="shared" si="4581"/>
      </c>
      <c r="WG112" s="55">
        <f t="shared" si="4601"/>
      </c>
      <c r="WH112" s="54">
        <f t="shared" si="4581"/>
      </c>
      <c r="WI112" s="55">
        <f t="shared" si="4601"/>
      </c>
      <c r="WJ112" s="54">
        <f t="shared" si="4581"/>
      </c>
      <c r="WK112" s="55">
        <f t="shared" si="4601"/>
      </c>
      <c r="WL112" s="54">
        <f t="shared" si="4581"/>
      </c>
      <c r="WM112" s="55">
        <f t="shared" si="4601"/>
      </c>
      <c r="WN112" s="54">
        <f t="shared" si="4581"/>
      </c>
      <c r="WO112" s="55">
        <f t="shared" si="4601"/>
      </c>
      <c r="WP112" s="54">
        <f t="shared" si="4581"/>
      </c>
      <c r="WQ112" s="55">
        <f t="shared" si="4601"/>
      </c>
      <c r="WR112" s="54">
        <f t="shared" si="4581"/>
      </c>
      <c r="WS112" s="55">
        <f t="shared" si="4601"/>
      </c>
      <c r="WT112" s="54">
        <f t="shared" si="4581"/>
      </c>
      <c r="WU112" s="55">
        <f t="shared" si="4601"/>
      </c>
      <c r="WV112" s="54">
        <f t="shared" si="4581"/>
      </c>
      <c r="WW112" s="55">
        <f t="shared" si="4601"/>
      </c>
      <c r="WX112" s="54">
        <f t="shared" si="4597"/>
      </c>
      <c r="WY112" s="55">
        <f t="shared" si="4601"/>
      </c>
      <c r="WZ112" s="54">
        <f t="shared" si="4597"/>
      </c>
      <c r="XA112" s="55">
        <f t="shared" si="4601"/>
      </c>
      <c r="XB112" s="54">
        <f t="shared" si="4597"/>
      </c>
      <c r="XC112" s="55">
        <f t="shared" si="4601"/>
      </c>
      <c r="XD112" s="54">
        <f t="shared" si="4597"/>
      </c>
      <c r="XE112" s="55">
        <f t="shared" si="4601"/>
      </c>
      <c r="XF112" s="54">
        <f t="shared" si="4597"/>
      </c>
      <c r="XG112" s="55">
        <f t="shared" si="4601"/>
      </c>
      <c r="XH112" s="54">
        <f t="shared" si="4597"/>
      </c>
      <c r="XI112" s="55">
        <f t="shared" si="4601"/>
      </c>
      <c r="XJ112" s="54">
        <f t="shared" si="4597"/>
      </c>
      <c r="XK112" s="55">
        <f t="shared" si="4601"/>
      </c>
      <c r="XL112" s="54">
        <f t="shared" si="4597"/>
      </c>
      <c r="XM112" s="55">
        <f t="shared" si="4601"/>
      </c>
      <c r="XN112" s="54">
        <f t="shared" si="4597"/>
      </c>
      <c r="XO112" s="55">
        <f t="shared" si="4601"/>
      </c>
      <c r="XP112" s="54">
        <f t="shared" si="4597"/>
      </c>
      <c r="XQ112" s="55">
        <f t="shared" si="4601"/>
      </c>
      <c r="XR112" s="54">
        <f t="shared" si="4597"/>
      </c>
      <c r="XS112" s="55">
        <f t="shared" si="4601"/>
      </c>
      <c r="XT112" s="54">
        <f t="shared" si="4597"/>
      </c>
      <c r="XU112" s="55">
        <f t="shared" si="4601"/>
      </c>
      <c r="XV112" s="54">
        <f t="shared" si="4597"/>
      </c>
      <c r="XW112" s="55">
        <f t="shared" si="4601"/>
      </c>
      <c r="XX112" s="54">
        <f t="shared" si="4597"/>
      </c>
      <c r="XY112" s="55">
        <f t="shared" si="4601"/>
      </c>
      <c r="XZ112" s="54">
        <f t="shared" si="4597"/>
      </c>
      <c r="YA112" s="55">
        <f t="shared" si="4601"/>
      </c>
      <c r="YB112" s="54">
        <f t="shared" si="4597"/>
      </c>
      <c r="YC112" s="55">
        <f t="shared" si="4573"/>
      </c>
      <c r="YD112" s="54">
        <f t="shared" si="4597"/>
      </c>
      <c r="YE112" s="55">
        <f t="shared" si="4573"/>
      </c>
      <c r="YF112" s="54">
        <f t="shared" si="4597"/>
      </c>
      <c r="YG112" s="55">
        <f t="shared" si="4573"/>
      </c>
      <c r="YH112" s="54">
        <f t="shared" si="4597"/>
      </c>
      <c r="YI112" s="55">
        <f t="shared" si="4573"/>
      </c>
      <c r="YJ112" s="54">
        <f t="shared" si="4597"/>
      </c>
      <c r="YK112" s="55">
        <f t="shared" si="4573"/>
      </c>
      <c r="YL112" s="54">
        <f t="shared" si="4597"/>
      </c>
      <c r="YM112" s="55">
        <f t="shared" si="4573"/>
      </c>
      <c r="YN112" s="54">
        <f t="shared" si="4597"/>
      </c>
      <c r="YO112" s="55">
        <f t="shared" si="4573"/>
      </c>
      <c r="YP112" s="54">
        <f t="shared" si="4597"/>
      </c>
      <c r="YQ112" s="55">
        <f t="shared" si="4573"/>
      </c>
      <c r="YR112" s="54">
        <f t="shared" si="4597"/>
      </c>
      <c r="YS112" s="55">
        <f t="shared" si="4573"/>
      </c>
      <c r="YT112" s="54">
        <f t="shared" si="4597"/>
      </c>
      <c r="YU112" s="55">
        <f t="shared" si="4573"/>
      </c>
      <c r="YV112" s="54">
        <f t="shared" si="4597"/>
      </c>
      <c r="YW112" s="55">
        <f t="shared" si="4573"/>
      </c>
      <c r="YX112" s="54">
        <f t="shared" si="4597"/>
      </c>
      <c r="YY112" s="55">
        <f t="shared" si="4573"/>
      </c>
      <c r="YZ112" s="54">
        <f t="shared" si="4597"/>
      </c>
      <c r="ZA112" s="55">
        <f t="shared" si="4573"/>
      </c>
      <c r="ZB112" s="54">
        <f t="shared" si="4597"/>
      </c>
      <c r="ZC112" s="55">
        <f t="shared" si="4573"/>
      </c>
      <c r="ZD112" s="54">
        <f t="shared" si="4597"/>
      </c>
      <c r="ZE112" s="55">
        <f t="shared" si="4573"/>
      </c>
      <c r="ZF112" s="54">
        <f t="shared" si="4597"/>
      </c>
      <c r="ZG112" s="55">
        <f t="shared" ref="ZG112:ABQ119" si="4607">IFERROR(
    IF(
        LEFT(VLOOKUP($B112,ZF$4:ZG$71,2,FALSE),1)="0",
        "",
        IF(
            LEFT(VLOOKUP($B112,ZF$4:ZG$71,2,FALSE),1)="講",
            "講習",
            IF(
                LEFT(VLOOKUP($B112,ZF$4:ZG$71,2,FALSE),1)="追",
                "追加",
                "通常"
            )
        )
    ),
    ""
)</f>
      </c>
      <c r="ZH112" s="54">
        <f t="shared" si="4597"/>
      </c>
      <c r="ZI112" s="55">
        <f t="shared" si="4607"/>
      </c>
      <c r="ZJ112" s="54">
        <f t="shared" si="4590"/>
      </c>
      <c r="ZK112" s="55">
        <f t="shared" si="4607"/>
      </c>
      <c r="ZL112" s="54">
        <f t="shared" si="4590"/>
      </c>
      <c r="ZM112" s="55">
        <f t="shared" si="4607"/>
      </c>
      <c r="ZN112" s="54">
        <f t="shared" si="4590"/>
      </c>
      <c r="ZO112" s="55">
        <f t="shared" si="4607"/>
      </c>
      <c r="ZP112" s="54">
        <f t="shared" si="4590"/>
      </c>
      <c r="ZQ112" s="55">
        <f t="shared" si="4607"/>
      </c>
      <c r="ZR112" s="54">
        <f t="shared" si="4590"/>
      </c>
      <c r="ZS112" s="55">
        <f t="shared" si="4607"/>
      </c>
      <c r="ZT112" s="54">
        <f t="shared" si="4590"/>
      </c>
      <c r="ZU112" s="55">
        <f t="shared" si="4607"/>
      </c>
      <c r="ZV112" s="54">
        <f t="shared" si="4590"/>
      </c>
      <c r="ZW112" s="55">
        <f t="shared" si="4607"/>
      </c>
      <c r="ZX112" s="54">
        <f t="shared" si="4590"/>
      </c>
      <c r="ZY112" s="55">
        <f t="shared" si="4607"/>
      </c>
      <c r="ZZ112" s="54">
        <f t="shared" si="4590"/>
      </c>
      <c r="AAA112" s="55">
        <f t="shared" si="4607"/>
      </c>
      <c r="AAB112" s="54">
        <f t="shared" si="4590"/>
      </c>
      <c r="AAC112" s="55">
        <f t="shared" si="4607"/>
      </c>
      <c r="AAD112" s="54">
        <f t="shared" si="4590"/>
      </c>
      <c r="AAE112" s="55">
        <f t="shared" si="4607"/>
      </c>
      <c r="AAF112" s="54">
        <f t="shared" si="4590"/>
      </c>
      <c r="AAG112" s="55">
        <f t="shared" si="4607"/>
      </c>
      <c r="AAH112" s="54">
        <f t="shared" si="4582"/>
      </c>
      <c r="AAI112" s="55">
        <f t="shared" si="4607"/>
      </c>
      <c r="AAJ112" s="54">
        <f t="shared" si="4582"/>
      </c>
      <c r="AAK112" s="55">
        <f t="shared" si="4607"/>
      </c>
      <c r="AAL112" s="54">
        <f t="shared" si="4582"/>
      </c>
      <c r="AAM112" s="55">
        <f t="shared" si="4607"/>
      </c>
      <c r="AAN112" s="54">
        <f t="shared" si="4582"/>
      </c>
      <c r="AAO112" s="55">
        <f t="shared" si="4607"/>
      </c>
      <c r="AAP112" s="54">
        <f t="shared" si="4582"/>
      </c>
      <c r="AAQ112" s="55">
        <f t="shared" si="4607"/>
      </c>
      <c r="AAR112" s="54">
        <f t="shared" si="4582"/>
      </c>
      <c r="AAS112" s="55">
        <f t="shared" si="4607"/>
      </c>
      <c r="AAT112" s="54">
        <f t="shared" si="4582"/>
      </c>
      <c r="AAU112" s="55">
        <f t="shared" si="4607"/>
      </c>
      <c r="AAV112" s="54">
        <f t="shared" si="4582"/>
      </c>
      <c r="AAW112" s="55">
        <f t="shared" si="4607"/>
      </c>
      <c r="AAX112" s="54">
        <f t="shared" si="4582"/>
      </c>
      <c r="AAY112" s="55">
        <f t="shared" si="4607"/>
      </c>
      <c r="AAZ112" s="54">
        <f t="shared" si="4582"/>
      </c>
      <c r="ABA112" s="55">
        <f t="shared" si="4607"/>
      </c>
      <c r="ABB112" s="54">
        <f t="shared" si="4582"/>
      </c>
      <c r="ABC112" s="55">
        <f t="shared" si="4607"/>
      </c>
      <c r="ABD112" s="54">
        <f t="shared" si="4582"/>
      </c>
      <c r="ABE112" s="55">
        <f t="shared" si="4607"/>
      </c>
      <c r="ABF112" s="54">
        <f t="shared" si="4582"/>
      </c>
      <c r="ABG112" s="55">
        <f t="shared" si="4607"/>
      </c>
      <c r="ABH112" s="54">
        <f t="shared" si="4582"/>
      </c>
      <c r="ABI112" s="55">
        <f t="shared" si="4607"/>
      </c>
      <c r="ABJ112" s="54">
        <f t="shared" si="4582"/>
      </c>
      <c r="ABK112" s="55">
        <f t="shared" si="4607"/>
      </c>
      <c r="ABL112" s="54">
        <f t="shared" si="4582"/>
      </c>
      <c r="ABM112" s="55">
        <f t="shared" si="4607"/>
      </c>
      <c r="ABN112" s="54">
        <f t="shared" si="4582"/>
      </c>
      <c r="ABO112" s="55">
        <f t="shared" si="4607"/>
      </c>
      <c r="ABP112" s="54">
        <f t="shared" si="4582"/>
      </c>
      <c r="ABQ112" s="55">
        <f t="shared" si="4607"/>
      </c>
      <c r="ABR112" s="54">
        <f t="shared" si="4582"/>
      </c>
      <c r="ABS112" s="55">
        <f t="shared" si="4598"/>
      </c>
      <c r="ABT112" s="54">
        <f t="shared" si="4582"/>
      </c>
      <c r="ABU112" s="55">
        <f t="shared" si="4591"/>
      </c>
      <c r="ABV112" s="54">
        <f t="shared" si="4599"/>
      </c>
      <c r="ABW112" s="55">
        <f t="shared" si="4591"/>
      </c>
      <c r="ABX112" s="54">
        <f t="shared" si="4599"/>
      </c>
      <c r="ABY112" s="55">
        <f t="shared" si="4591"/>
      </c>
      <c r="ABZ112" s="54">
        <f t="shared" si="4599"/>
      </c>
      <c r="ACA112" s="55">
        <f t="shared" si="4591"/>
      </c>
      <c r="ACB112" s="54">
        <f t="shared" si="4599"/>
      </c>
      <c r="ACC112" s="55">
        <f t="shared" si="4591"/>
      </c>
      <c r="ACD112" s="54">
        <f t="shared" si="4599"/>
      </c>
      <c r="ACE112" s="55">
        <f t="shared" si="4591"/>
      </c>
      <c r="ACF112" s="54">
        <f t="shared" si="4599"/>
      </c>
      <c r="ACG112" s="55">
        <f t="shared" si="4583"/>
      </c>
      <c r="ACH112" s="54">
        <f t="shared" si="4599"/>
      </c>
      <c r="ACI112" s="55">
        <f t="shared" si="4583"/>
      </c>
      <c r="ACJ112" s="54">
        <f t="shared" si="4599"/>
      </c>
      <c r="ACK112" s="55">
        <f t="shared" si="4583"/>
      </c>
      <c r="ACL112" s="54">
        <f t="shared" si="4599"/>
      </c>
      <c r="ACM112" s="55">
        <f t="shared" si="4583"/>
      </c>
      <c r="ACN112" s="54">
        <f t="shared" si="4599"/>
      </c>
      <c r="ACO112" s="55">
        <f t="shared" si="4583"/>
      </c>
      <c r="ACP112" s="54">
        <f t="shared" si="4599"/>
      </c>
      <c r="ACQ112" s="55">
        <f t="shared" si="4583"/>
      </c>
      <c r="ACR112" s="54">
        <f t="shared" si="4599"/>
      </c>
      <c r="ACS112" s="55">
        <f t="shared" si="4583"/>
      </c>
      <c r="ACT112" s="54">
        <f t="shared" si="4599"/>
      </c>
      <c r="ACU112" s="55">
        <f t="shared" si="4583"/>
      </c>
      <c r="ACV112" s="54">
        <f t="shared" si="4599"/>
      </c>
      <c r="ACW112" s="55">
        <f t="shared" si="4583"/>
      </c>
      <c r="ACX112" s="54">
        <f t="shared" si="4599"/>
      </c>
      <c r="ACY112" s="55">
        <f t="shared" si="4583"/>
      </c>
      <c r="ACZ112" s="54">
        <f t="shared" si="4599"/>
      </c>
      <c r="ADA112" s="55">
        <f t="shared" si="4583"/>
      </c>
      <c r="ADB112" s="54">
        <f t="shared" si="4599"/>
      </c>
      <c r="ADC112" s="55">
        <f t="shared" si="4583"/>
      </c>
      <c r="ADD112" s="54">
        <f t="shared" si="4599"/>
      </c>
      <c r="ADE112" s="55">
        <f t="shared" si="4583"/>
      </c>
      <c r="ADF112" s="54">
        <f t="shared" si="4599"/>
      </c>
      <c r="ADG112" s="55">
        <f t="shared" si="4583"/>
      </c>
    </row>
    <row r="113" spans="1:787" ht="20.25" hidden="1" customHeight="1">
      <c r="A113" s="112">
        <v>41</v>
      </c>
      <c r="B113" s="115">
        <f>学年と名前を結合するシート!D42</f>
      </c>
      <c r="C113" s="113"/>
      <c r="D113" s="54">
        <f t="shared" si="533"/>
      </c>
      <c r="E113" s="55">
        <f t="shared" si="534"/>
      </c>
      <c r="F113" s="54">
        <f t="shared" si="4600"/>
      </c>
      <c r="G113" s="55">
        <f t="shared" si="4407"/>
      </c>
      <c r="H113" s="54">
        <f t="shared" si="4600"/>
      </c>
      <c r="I113" s="55">
        <f t="shared" si="4408"/>
      </c>
      <c r="J113" s="54">
        <f t="shared" si="4600"/>
      </c>
      <c r="K113" s="55">
        <f t="shared" si="4409"/>
      </c>
      <c r="L113" s="54">
        <f t="shared" si="4600"/>
      </c>
      <c r="M113" s="55">
        <f t="shared" si="4410"/>
      </c>
      <c r="N113" s="54">
        <f t="shared" si="4600"/>
      </c>
      <c r="O113" s="55">
        <f t="shared" si="4411"/>
      </c>
      <c r="P113" s="54">
        <f t="shared" si="4600"/>
      </c>
      <c r="Q113" s="55">
        <f t="shared" si="4412"/>
      </c>
      <c r="R113" s="54">
        <f t="shared" si="4600"/>
      </c>
      <c r="S113" s="55">
        <f t="shared" si="4413"/>
      </c>
      <c r="T113" s="54">
        <f t="shared" si="4600"/>
      </c>
      <c r="U113" s="55">
        <f t="shared" si="4414"/>
      </c>
      <c r="V113" s="54">
        <f t="shared" si="4600"/>
      </c>
      <c r="W113" s="55">
        <f t="shared" si="4415"/>
      </c>
      <c r="X113" s="54">
        <f t="shared" si="4600"/>
      </c>
      <c r="Y113" s="55">
        <f t="shared" si="4416"/>
      </c>
      <c r="Z113" s="54">
        <f t="shared" si="4600"/>
      </c>
      <c r="AA113" s="55">
        <f t="shared" si="4417"/>
      </c>
      <c r="AB113" s="54">
        <f t="shared" si="4600"/>
      </c>
      <c r="AC113" s="55">
        <f t="shared" si="4418"/>
      </c>
      <c r="AD113" s="54">
        <f t="shared" si="4600"/>
      </c>
      <c r="AE113" s="55">
        <f t="shared" si="4419"/>
      </c>
      <c r="AF113" s="54">
        <f t="shared" si="4600"/>
      </c>
      <c r="AG113" s="55">
        <f t="shared" si="4420"/>
      </c>
      <c r="AH113" s="54">
        <f t="shared" si="4600"/>
      </c>
      <c r="AI113" s="55">
        <f t="shared" si="4421"/>
      </c>
      <c r="AJ113" s="54">
        <f t="shared" si="4600"/>
      </c>
      <c r="AK113" s="55">
        <f t="shared" si="4422"/>
      </c>
      <c r="AL113" s="54">
        <f t="shared" si="4600"/>
      </c>
      <c r="AM113" s="55">
        <f t="shared" si="4423"/>
      </c>
      <c r="AN113" s="54">
        <f t="shared" si="4600"/>
      </c>
      <c r="AO113" s="55">
        <f t="shared" si="4424"/>
      </c>
      <c r="AP113" s="54">
        <f t="shared" si="4600"/>
      </c>
      <c r="AQ113" s="55">
        <f t="shared" si="4425"/>
      </c>
      <c r="AR113" s="54">
        <f t="shared" si="4600"/>
      </c>
      <c r="AS113" s="55">
        <f t="shared" si="4426"/>
      </c>
      <c r="AT113" s="54">
        <f t="shared" si="4600"/>
      </c>
      <c r="AU113" s="55">
        <f t="shared" si="4427"/>
      </c>
      <c r="AV113" s="54">
        <f t="shared" si="4600"/>
      </c>
      <c r="AW113" s="55">
        <f t="shared" si="4428"/>
      </c>
      <c r="AX113" s="54">
        <f t="shared" si="4600"/>
      </c>
      <c r="AY113" s="55">
        <f t="shared" si="4429"/>
      </c>
      <c r="AZ113" s="54">
        <f t="shared" si="4600"/>
      </c>
      <c r="BA113" s="55">
        <f t="shared" si="4430"/>
      </c>
      <c r="BB113" s="54">
        <f t="shared" si="4600"/>
      </c>
      <c r="BC113" s="55">
        <f t="shared" si="4431"/>
      </c>
      <c r="BD113" s="54">
        <f t="shared" si="4600"/>
      </c>
      <c r="BE113" s="55">
        <f t="shared" si="4432"/>
      </c>
      <c r="BF113" s="54">
        <f t="shared" si="4600"/>
      </c>
      <c r="BG113" s="55">
        <f t="shared" si="4433"/>
      </c>
      <c r="BH113" s="54">
        <f t="shared" si="4600"/>
      </c>
      <c r="BI113" s="55">
        <f t="shared" si="4434"/>
      </c>
      <c r="BJ113" s="54">
        <f t="shared" si="4600"/>
      </c>
      <c r="BK113" s="55">
        <f t="shared" si="4435"/>
      </c>
      <c r="BL113" s="54">
        <f t="shared" si="4600"/>
      </c>
      <c r="BM113" s="55">
        <f t="shared" si="4436"/>
      </c>
      <c r="BN113" s="54">
        <f t="shared" si="4600"/>
      </c>
      <c r="BO113" s="55">
        <f t="shared" si="4437"/>
      </c>
      <c r="BP113" s="54">
        <f t="shared" si="4600"/>
      </c>
      <c r="BQ113" s="55">
        <f t="shared" si="4438"/>
      </c>
      <c r="BR113" s="54">
        <f t="shared" si="4593"/>
      </c>
      <c r="BS113" s="55">
        <f t="shared" si="4439"/>
      </c>
      <c r="BT113" s="54">
        <f t="shared" si="4593"/>
      </c>
      <c r="BU113" s="55">
        <f t="shared" si="4440"/>
      </c>
      <c r="BV113" s="54">
        <f t="shared" si="4593"/>
      </c>
      <c r="BW113" s="55">
        <f t="shared" si="4441"/>
      </c>
      <c r="BX113" s="54">
        <f t="shared" si="4593"/>
      </c>
      <c r="BY113" s="55">
        <f t="shared" si="4442"/>
      </c>
      <c r="BZ113" s="54">
        <f t="shared" si="4593"/>
      </c>
      <c r="CA113" s="55">
        <f t="shared" si="4443"/>
      </c>
      <c r="CB113" s="54">
        <f t="shared" si="4593"/>
      </c>
      <c r="CC113" s="55">
        <f t="shared" si="4444"/>
      </c>
      <c r="CD113" s="54">
        <f t="shared" si="4593"/>
      </c>
      <c r="CE113" s="55">
        <f t="shared" si="4445"/>
      </c>
      <c r="CF113" s="54">
        <f t="shared" si="4593"/>
      </c>
      <c r="CG113" s="55">
        <f t="shared" si="4446"/>
      </c>
      <c r="CH113" s="54">
        <f t="shared" si="4593"/>
      </c>
      <c r="CI113" s="55">
        <f t="shared" si="4447"/>
      </c>
      <c r="CJ113" s="54">
        <f t="shared" si="4593"/>
      </c>
      <c r="CK113" s="55">
        <f t="shared" si="4448"/>
      </c>
      <c r="CL113" s="54">
        <f t="shared" si="4593"/>
      </c>
      <c r="CM113" s="55">
        <f t="shared" si="4449"/>
      </c>
      <c r="CN113" s="54">
        <f t="shared" si="4593"/>
      </c>
      <c r="CO113" s="55">
        <f t="shared" si="4450"/>
      </c>
      <c r="CP113" s="54">
        <f t="shared" si="4593"/>
      </c>
      <c r="CQ113" s="55">
        <f t="shared" si="4451"/>
      </c>
      <c r="CR113" s="54">
        <f t="shared" si="4593"/>
      </c>
      <c r="CS113" s="55">
        <f t="shared" si="4452"/>
      </c>
      <c r="CT113" s="54">
        <f t="shared" si="4593"/>
      </c>
      <c r="CU113" s="55">
        <f t="shared" si="4453"/>
      </c>
      <c r="CV113" s="54">
        <f t="shared" si="4593"/>
      </c>
      <c r="CW113" s="55">
        <f t="shared" si="4454"/>
      </c>
      <c r="CX113" s="54">
        <f t="shared" si="4593"/>
      </c>
      <c r="CY113" s="55">
        <f t="shared" si="4455"/>
      </c>
      <c r="CZ113" s="54">
        <f t="shared" si="4593"/>
      </c>
      <c r="DA113" s="55">
        <f t="shared" si="4456"/>
      </c>
      <c r="DB113" s="54">
        <f t="shared" si="4593"/>
      </c>
      <c r="DC113" s="55">
        <f t="shared" si="4457"/>
      </c>
      <c r="DD113" s="54">
        <f t="shared" si="4593"/>
      </c>
      <c r="DE113" s="55">
        <f t="shared" si="4458"/>
      </c>
      <c r="DF113" s="54">
        <f t="shared" si="4593"/>
      </c>
      <c r="DG113" s="55">
        <f t="shared" si="4459"/>
      </c>
      <c r="DH113" s="54">
        <f t="shared" si="4593"/>
      </c>
      <c r="DI113" s="55">
        <f t="shared" si="4460"/>
      </c>
      <c r="DJ113" s="54">
        <f t="shared" si="4593"/>
      </c>
      <c r="DK113" s="55">
        <f t="shared" si="4461"/>
      </c>
      <c r="DL113" s="54">
        <f t="shared" si="4593"/>
      </c>
      <c r="DM113" s="55">
        <f t="shared" si="4462"/>
      </c>
      <c r="DN113" s="54">
        <f t="shared" si="4593"/>
      </c>
      <c r="DO113" s="55">
        <f t="shared" si="4463"/>
      </c>
      <c r="DP113" s="54">
        <f t="shared" si="4593"/>
      </c>
      <c r="DQ113" s="55">
        <f t="shared" si="4464"/>
      </c>
      <c r="DR113" s="54">
        <f t="shared" si="4593"/>
      </c>
      <c r="DS113" s="55">
        <f t="shared" si="4465"/>
      </c>
      <c r="DT113" s="54">
        <f t="shared" si="4593"/>
      </c>
      <c r="DU113" s="55">
        <f t="shared" si="4466"/>
      </c>
      <c r="DV113" s="54">
        <f t="shared" si="4593"/>
      </c>
      <c r="DW113" s="55">
        <f t="shared" si="4467"/>
      </c>
      <c r="DX113" s="54">
        <f t="shared" si="4593"/>
      </c>
      <c r="DY113" s="55">
        <f t="shared" si="4468"/>
      </c>
      <c r="DZ113" s="54">
        <f t="shared" si="4593"/>
      </c>
      <c r="EA113" s="55">
        <f t="shared" si="4469"/>
      </c>
      <c r="EB113" s="54">
        <f t="shared" ref="EB113:GL120" si="4608">RIGHT(IFERROR(VLOOKUP($B113,EB$4:EC$71,2,FALSE),""),2)</f>
      </c>
      <c r="EC113" s="55">
        <f t="shared" si="4471"/>
      </c>
      <c r="ED113" s="54">
        <f t="shared" si="4608"/>
      </c>
      <c r="EE113" s="55">
        <f t="shared" si="4472"/>
      </c>
      <c r="EF113" s="54">
        <f t="shared" si="4608"/>
      </c>
      <c r="EG113" s="55">
        <f t="shared" si="4473"/>
      </c>
      <c r="EH113" s="54">
        <f t="shared" si="4608"/>
      </c>
      <c r="EI113" s="55">
        <f t="shared" si="4474"/>
      </c>
      <c r="EJ113" s="54">
        <f t="shared" si="4608"/>
      </c>
      <c r="EK113" s="55">
        <f t="shared" si="4475"/>
      </c>
      <c r="EL113" s="54">
        <f t="shared" si="4608"/>
      </c>
      <c r="EM113" s="55">
        <f t="shared" si="4476"/>
      </c>
      <c r="EN113" s="54">
        <f t="shared" si="4608"/>
      </c>
      <c r="EO113" s="55">
        <f t="shared" si="4477"/>
      </c>
      <c r="EP113" s="54">
        <f t="shared" si="4608"/>
      </c>
      <c r="EQ113" s="55">
        <f t="shared" si="4478"/>
      </c>
      <c r="ER113" s="54">
        <f t="shared" si="4608"/>
      </c>
      <c r="ES113" s="55">
        <f t="shared" si="4479"/>
      </c>
      <c r="ET113" s="54">
        <f t="shared" si="4608"/>
      </c>
      <c r="EU113" s="55">
        <f t="shared" si="4480"/>
      </c>
      <c r="EV113" s="54">
        <f t="shared" si="4608"/>
      </c>
      <c r="EW113" s="55">
        <f t="shared" si="4481"/>
      </c>
      <c r="EX113" s="54">
        <f t="shared" si="4608"/>
      </c>
      <c r="EY113" s="55">
        <f t="shared" si="4482"/>
      </c>
      <c r="EZ113" s="54">
        <f t="shared" si="4608"/>
      </c>
      <c r="FA113" s="55">
        <f t="shared" si="4483"/>
      </c>
      <c r="FB113" s="54">
        <f t="shared" si="4608"/>
      </c>
      <c r="FC113" s="55">
        <f t="shared" si="4484"/>
      </c>
      <c r="FD113" s="54">
        <f t="shared" si="4608"/>
      </c>
      <c r="FE113" s="55">
        <f t="shared" si="4485"/>
      </c>
      <c r="FF113" s="54">
        <f t="shared" si="4608"/>
      </c>
      <c r="FG113" s="55">
        <f t="shared" si="4486"/>
      </c>
      <c r="FH113" s="54">
        <f t="shared" si="4608"/>
      </c>
      <c r="FI113" s="55">
        <f t="shared" si="4487"/>
      </c>
      <c r="FJ113" s="54">
        <f t="shared" si="4608"/>
      </c>
      <c r="FK113" s="55">
        <f t="shared" si="4488"/>
      </c>
      <c r="FL113" s="54">
        <f t="shared" si="4608"/>
      </c>
      <c r="FM113" s="55">
        <f t="shared" si="4489"/>
      </c>
      <c r="FN113" s="54">
        <f t="shared" si="4608"/>
      </c>
      <c r="FO113" s="55">
        <f t="shared" si="4490"/>
      </c>
      <c r="FP113" s="54">
        <f t="shared" si="4608"/>
      </c>
      <c r="FQ113" s="55">
        <f t="shared" si="4491"/>
      </c>
      <c r="FR113" s="54">
        <f t="shared" si="4608"/>
      </c>
      <c r="FS113" s="55">
        <f t="shared" si="4492"/>
      </c>
      <c r="FT113" s="54">
        <f t="shared" si="4608"/>
      </c>
      <c r="FU113" s="55">
        <f t="shared" si="4493"/>
      </c>
      <c r="FV113" s="54">
        <f t="shared" si="4608"/>
      </c>
      <c r="FW113" s="55">
        <f t="shared" si="4494"/>
      </c>
      <c r="FX113" s="54">
        <f t="shared" si="4608"/>
      </c>
      <c r="FY113" s="55">
        <f t="shared" si="4495"/>
      </c>
      <c r="FZ113" s="54">
        <f t="shared" si="4608"/>
      </c>
      <c r="GA113" s="55">
        <f t="shared" si="4496"/>
      </c>
      <c r="GB113" s="54">
        <f t="shared" si="4608"/>
      </c>
      <c r="GC113" s="55">
        <f t="shared" si="4497"/>
      </c>
      <c r="GD113" s="54">
        <f t="shared" si="4608"/>
      </c>
      <c r="GE113" s="55">
        <f t="shared" si="4498"/>
      </c>
      <c r="GF113" s="54">
        <f t="shared" si="4608"/>
      </c>
      <c r="GG113" s="55">
        <f t="shared" si="4499"/>
      </c>
      <c r="GH113" s="54">
        <f t="shared" si="4608"/>
      </c>
      <c r="GI113" s="55">
        <f t="shared" si="4500"/>
      </c>
      <c r="GJ113" s="54">
        <f t="shared" si="4608"/>
      </c>
      <c r="GK113" s="55">
        <f t="shared" si="4501"/>
      </c>
      <c r="GL113" s="54">
        <f t="shared" si="4608"/>
      </c>
      <c r="GM113" s="55">
        <f t="shared" si="4502"/>
      </c>
      <c r="GN113" s="54">
        <f t="shared" si="4604"/>
      </c>
      <c r="GO113" s="55">
        <f t="shared" si="4504"/>
      </c>
      <c r="GP113" s="54">
        <f t="shared" si="4604"/>
      </c>
      <c r="GQ113" s="55">
        <f t="shared" si="4505"/>
      </c>
      <c r="GR113" s="54">
        <f t="shared" si="4604"/>
      </c>
      <c r="GS113" s="55">
        <f t="shared" si="4506"/>
      </c>
      <c r="GT113" s="54">
        <f t="shared" si="4604"/>
      </c>
      <c r="GU113" s="55">
        <f t="shared" si="4507"/>
      </c>
      <c r="GV113" s="54">
        <f t="shared" si="4604"/>
      </c>
      <c r="GW113" s="55">
        <f t="shared" si="4508"/>
      </c>
      <c r="GX113" s="54">
        <f t="shared" si="4604"/>
      </c>
      <c r="GY113" s="55">
        <f t="shared" si="4509"/>
      </c>
      <c r="GZ113" s="54">
        <f t="shared" si="4604"/>
      </c>
      <c r="HA113" s="55">
        <f t="shared" si="4510"/>
      </c>
      <c r="HB113" s="54">
        <f t="shared" si="4604"/>
      </c>
      <c r="HC113" s="55">
        <f t="shared" si="4511"/>
      </c>
      <c r="HD113" s="54">
        <f t="shared" si="4604"/>
      </c>
      <c r="HE113" s="55">
        <f t="shared" si="4512"/>
      </c>
      <c r="HF113" s="54">
        <f t="shared" si="4604"/>
      </c>
      <c r="HG113" s="55">
        <f t="shared" si="4513"/>
      </c>
      <c r="HH113" s="54">
        <f t="shared" si="4604"/>
      </c>
      <c r="HI113" s="55">
        <f t="shared" si="4514"/>
      </c>
      <c r="HJ113" s="54">
        <f t="shared" si="4604"/>
      </c>
      <c r="HK113" s="55">
        <f t="shared" si="4515"/>
      </c>
      <c r="HL113" s="54">
        <f t="shared" si="4604"/>
      </c>
      <c r="HM113" s="55">
        <f t="shared" si="4516"/>
      </c>
      <c r="HN113" s="54">
        <f t="shared" si="4604"/>
      </c>
      <c r="HO113" s="55">
        <f t="shared" si="4517"/>
      </c>
      <c r="HP113" s="54">
        <f t="shared" si="4604"/>
      </c>
      <c r="HQ113" s="55">
        <f t="shared" si="4518"/>
      </c>
      <c r="HR113" s="54">
        <f t="shared" si="4604"/>
      </c>
      <c r="HS113" s="55">
        <f t="shared" si="4519"/>
      </c>
      <c r="HT113" s="54">
        <f t="shared" si="4604"/>
      </c>
      <c r="HU113" s="55">
        <f t="shared" si="4520"/>
      </c>
      <c r="HV113" s="54">
        <f t="shared" si="4604"/>
      </c>
      <c r="HW113" s="55">
        <f t="shared" si="4521"/>
      </c>
      <c r="HX113" s="54">
        <f t="shared" si="4604"/>
      </c>
      <c r="HY113" s="55">
        <f t="shared" si="4522"/>
      </c>
      <c r="HZ113" s="54">
        <f t="shared" si="4604"/>
      </c>
      <c r="IA113" s="55">
        <f t="shared" si="4523"/>
      </c>
      <c r="IB113" s="54">
        <f t="shared" si="4604"/>
      </c>
      <c r="IC113" s="55">
        <f t="shared" si="4524"/>
      </c>
      <c r="ID113" s="54">
        <f t="shared" si="4604"/>
      </c>
      <c r="IE113" s="55">
        <f t="shared" si="4525"/>
      </c>
      <c r="IF113" s="54">
        <f t="shared" si="4604"/>
      </c>
      <c r="IG113" s="55">
        <f t="shared" si="4526"/>
      </c>
      <c r="IH113" s="54">
        <f t="shared" si="4604"/>
      </c>
      <c r="II113" s="55">
        <f t="shared" si="4527"/>
      </c>
      <c r="IJ113" s="54">
        <f t="shared" si="4604"/>
      </c>
      <c r="IK113" s="55">
        <f t="shared" si="4528"/>
      </c>
      <c r="IL113" s="54">
        <f t="shared" si="4604"/>
      </c>
      <c r="IM113" s="55">
        <f t="shared" si="4529"/>
      </c>
      <c r="IN113" s="54">
        <f t="shared" si="4604"/>
      </c>
      <c r="IO113" s="55">
        <f t="shared" si="4530"/>
      </c>
      <c r="IP113" s="54">
        <f t="shared" si="4604"/>
      </c>
      <c r="IQ113" s="55">
        <f t="shared" si="4531"/>
      </c>
      <c r="IR113" s="54">
        <f t="shared" si="4604"/>
      </c>
      <c r="IS113" s="55">
        <f t="shared" si="4532"/>
      </c>
      <c r="IT113" s="54">
        <f t="shared" si="4604"/>
      </c>
      <c r="IU113" s="55">
        <f t="shared" si="4533"/>
      </c>
      <c r="IV113" s="54">
        <f t="shared" si="4604"/>
      </c>
      <c r="IW113" s="55">
        <f t="shared" si="4534"/>
      </c>
      <c r="IX113" s="54">
        <f t="shared" si="4585"/>
      </c>
      <c r="IY113" s="55">
        <f t="shared" si="4535"/>
      </c>
      <c r="IZ113" s="54">
        <f t="shared" si="4585"/>
      </c>
      <c r="JA113" s="55">
        <f t="shared" si="4537"/>
      </c>
      <c r="JB113" s="54">
        <f t="shared" si="4585"/>
      </c>
      <c r="JC113" s="55">
        <f t="shared" si="4538"/>
      </c>
      <c r="JD113" s="54">
        <f t="shared" si="4585"/>
      </c>
      <c r="JE113" s="55">
        <f t="shared" si="4539"/>
      </c>
      <c r="JF113" s="54">
        <f t="shared" si="4585"/>
      </c>
      <c r="JG113" s="55">
        <f t="shared" si="4540"/>
      </c>
      <c r="JH113" s="54">
        <f t="shared" si="4585"/>
      </c>
      <c r="JI113" s="55">
        <f t="shared" si="4541"/>
      </c>
      <c r="JJ113" s="54">
        <f t="shared" si="4585"/>
      </c>
      <c r="JK113" s="55">
        <f t="shared" si="4542"/>
      </c>
      <c r="JL113" s="54">
        <f t="shared" si="4585"/>
      </c>
      <c r="JM113" s="55">
        <f t="shared" si="267"/>
      </c>
      <c r="JN113" s="54">
        <f t="shared" si="4594"/>
      </c>
      <c r="JO113" s="55">
        <f t="shared" si="4595"/>
      </c>
      <c r="JP113" s="54">
        <f t="shared" si="4594"/>
      </c>
      <c r="JQ113" s="55">
        <f t="shared" si="4595"/>
      </c>
      <c r="JR113" s="54">
        <f t="shared" si="4594"/>
      </c>
      <c r="JS113" s="55">
        <f t="shared" si="4595"/>
      </c>
      <c r="JT113" s="54">
        <f t="shared" si="4594"/>
      </c>
      <c r="JU113" s="55">
        <f t="shared" si="4595"/>
      </c>
      <c r="JV113" s="54">
        <f t="shared" si="4594"/>
      </c>
      <c r="JW113" s="55">
        <f t="shared" si="4595"/>
      </c>
      <c r="JX113" s="54">
        <f t="shared" si="4594"/>
      </c>
      <c r="JY113" s="55">
        <f t="shared" si="4595"/>
      </c>
      <c r="JZ113" s="54">
        <f t="shared" si="4594"/>
      </c>
      <c r="KA113" s="55">
        <f t="shared" si="4595"/>
      </c>
      <c r="KB113" s="54">
        <f t="shared" si="4594"/>
      </c>
      <c r="KC113" s="55">
        <f t="shared" si="4595"/>
      </c>
      <c r="KD113" s="54">
        <f t="shared" si="4594"/>
      </c>
      <c r="KE113" s="55">
        <f t="shared" si="4595"/>
      </c>
      <c r="KF113" s="54">
        <f t="shared" si="4594"/>
      </c>
      <c r="KG113" s="55">
        <f t="shared" si="4595"/>
      </c>
      <c r="KH113" s="54">
        <f t="shared" si="4594"/>
      </c>
      <c r="KI113" s="55">
        <f t="shared" si="4595"/>
      </c>
      <c r="KJ113" s="54">
        <f t="shared" si="4594"/>
      </c>
      <c r="KK113" s="55">
        <f t="shared" si="4595"/>
      </c>
      <c r="KL113" s="54">
        <f t="shared" si="4594"/>
      </c>
      <c r="KM113" s="55">
        <f t="shared" si="4595"/>
      </c>
      <c r="KN113" s="54">
        <f t="shared" si="4594"/>
      </c>
      <c r="KO113" s="55">
        <f t="shared" si="4595"/>
      </c>
      <c r="KP113" s="54">
        <f t="shared" si="4594"/>
      </c>
      <c r="KQ113" s="55">
        <f t="shared" si="4595"/>
      </c>
      <c r="KR113" s="54">
        <f t="shared" si="4594"/>
      </c>
      <c r="KS113" s="55">
        <f t="shared" si="4595"/>
      </c>
      <c r="KT113" s="54">
        <f t="shared" si="4594"/>
      </c>
      <c r="KU113" s="55">
        <f t="shared" si="4595"/>
      </c>
      <c r="KV113" s="54">
        <f t="shared" si="4594"/>
      </c>
      <c r="KW113" s="55">
        <f t="shared" si="4595"/>
      </c>
      <c r="KX113" s="54">
        <f t="shared" si="4594"/>
      </c>
      <c r="KY113" s="55">
        <f t="shared" si="4595"/>
      </c>
      <c r="KZ113" s="54">
        <f t="shared" si="4594"/>
      </c>
      <c r="LA113" s="55">
        <f t="shared" si="4595"/>
      </c>
      <c r="LB113" s="54">
        <f t="shared" si="4594"/>
      </c>
      <c r="LC113" s="55">
        <f t="shared" si="4595"/>
      </c>
      <c r="LD113" s="54">
        <f t="shared" si="4594"/>
      </c>
      <c r="LE113" s="55">
        <f t="shared" si="4595"/>
      </c>
      <c r="LF113" s="54">
        <f t="shared" si="4594"/>
      </c>
      <c r="LG113" s="55">
        <f t="shared" si="4595"/>
      </c>
      <c r="LH113" s="54">
        <f t="shared" si="4594"/>
      </c>
      <c r="LI113" s="55">
        <f t="shared" si="4595"/>
      </c>
      <c r="LJ113" s="54">
        <f t="shared" si="4594"/>
      </c>
      <c r="LK113" s="55">
        <f t="shared" si="4595"/>
      </c>
      <c r="LL113" s="54">
        <f t="shared" si="4594"/>
      </c>
      <c r="LM113" s="55">
        <f t="shared" si="4595"/>
      </c>
      <c r="LN113" s="54">
        <f t="shared" si="4594"/>
      </c>
      <c r="LO113" s="55">
        <f t="shared" si="4595"/>
      </c>
      <c r="LP113" s="54">
        <f t="shared" si="4594"/>
      </c>
      <c r="LQ113" s="55">
        <f t="shared" si="4595"/>
      </c>
      <c r="LR113" s="54">
        <f t="shared" si="4594"/>
      </c>
      <c r="LS113" s="55">
        <f t="shared" si="4595"/>
      </c>
      <c r="LT113" s="54">
        <f t="shared" si="4594"/>
      </c>
      <c r="LU113" s="55">
        <f t="shared" si="4595"/>
      </c>
      <c r="LV113" s="54">
        <f t="shared" si="4594"/>
      </c>
      <c r="LW113" s="55">
        <f t="shared" si="4595"/>
      </c>
      <c r="LX113" s="54">
        <f t="shared" ref="LX113:OH121" si="4609">RIGHT(IFERROR(VLOOKUP($B113,LX$4:LY$71,2,FALSE),""),2)</f>
      </c>
      <c r="LY113" s="55">
        <f t="shared" ref="LY113:OI120" si="4610">IFERROR(
    IF(
        LEFT(VLOOKUP($B113,LX$4:LY$71,2,FALSE),1)="0",
        "",
        IF(
            LEFT(VLOOKUP($B113,LX$4:LY$71,2,FALSE),1)="講",
            "講習",
            IF(
                LEFT(VLOOKUP($B113,LX$4:LY$71,2,FALSE),1)="追",
                "追加",
                "通常"
            )
        )
    ),
    ""
)</f>
      </c>
      <c r="LZ113" s="54">
        <f t="shared" si="4609"/>
      </c>
      <c r="MA113" s="55">
        <f t="shared" si="4610"/>
      </c>
      <c r="MB113" s="54">
        <f t="shared" si="4609"/>
      </c>
      <c r="MC113" s="55">
        <f t="shared" si="4610"/>
      </c>
      <c r="MD113" s="54">
        <f t="shared" si="4609"/>
      </c>
      <c r="ME113" s="55">
        <f t="shared" si="4610"/>
      </c>
      <c r="MF113" s="54">
        <f t="shared" si="4609"/>
      </c>
      <c r="MG113" s="55">
        <f t="shared" si="4610"/>
      </c>
      <c r="MH113" s="54">
        <f t="shared" si="4609"/>
      </c>
      <c r="MI113" s="55">
        <f t="shared" si="4610"/>
      </c>
      <c r="MJ113" s="54">
        <f t="shared" si="4609"/>
      </c>
      <c r="MK113" s="55">
        <f t="shared" si="4610"/>
      </c>
      <c r="ML113" s="54">
        <f t="shared" si="4609"/>
      </c>
      <c r="MM113" s="55">
        <f t="shared" si="4610"/>
      </c>
      <c r="MN113" s="54">
        <f t="shared" si="4609"/>
      </c>
      <c r="MO113" s="55">
        <f t="shared" si="4610"/>
      </c>
      <c r="MP113" s="54">
        <f t="shared" si="4609"/>
      </c>
      <c r="MQ113" s="55">
        <f t="shared" si="4610"/>
      </c>
      <c r="MR113" s="54">
        <f t="shared" si="4609"/>
      </c>
      <c r="MS113" s="55">
        <f t="shared" si="4610"/>
      </c>
      <c r="MT113" s="54">
        <f t="shared" si="4609"/>
      </c>
      <c r="MU113" s="55">
        <f t="shared" si="4610"/>
      </c>
      <c r="MV113" s="54">
        <f t="shared" si="4609"/>
      </c>
      <c r="MW113" s="55">
        <f t="shared" si="4610"/>
      </c>
      <c r="MX113" s="54">
        <f t="shared" si="4609"/>
      </c>
      <c r="MY113" s="55">
        <f t="shared" si="4610"/>
      </c>
      <c r="MZ113" s="54">
        <f t="shared" si="4609"/>
      </c>
      <c r="NA113" s="55">
        <f t="shared" si="4610"/>
      </c>
      <c r="NB113" s="54">
        <f t="shared" si="4609"/>
      </c>
      <c r="NC113" s="55">
        <f t="shared" si="4610"/>
      </c>
      <c r="ND113" s="54">
        <f t="shared" si="4609"/>
      </c>
      <c r="NE113" s="55">
        <f t="shared" si="4610"/>
      </c>
      <c r="NF113" s="54">
        <f t="shared" si="4609"/>
      </c>
      <c r="NG113" s="55">
        <f t="shared" si="4610"/>
      </c>
      <c r="NH113" s="54">
        <f t="shared" si="4609"/>
      </c>
      <c r="NI113" s="55">
        <f t="shared" si="4610"/>
      </c>
      <c r="NJ113" s="54">
        <f t="shared" si="4609"/>
      </c>
      <c r="NK113" s="55">
        <f t="shared" si="4610"/>
      </c>
      <c r="NL113" s="54">
        <f t="shared" si="4609"/>
      </c>
      <c r="NM113" s="55">
        <f t="shared" si="4610"/>
      </c>
      <c r="NN113" s="54">
        <f t="shared" si="4609"/>
      </c>
      <c r="NO113" s="55">
        <f t="shared" si="4610"/>
      </c>
      <c r="NP113" s="54">
        <f t="shared" si="4609"/>
      </c>
      <c r="NQ113" s="55">
        <f t="shared" si="4610"/>
      </c>
      <c r="NR113" s="54">
        <f t="shared" si="4609"/>
      </c>
      <c r="NS113" s="55">
        <f t="shared" si="4610"/>
      </c>
      <c r="NT113" s="54">
        <f t="shared" si="4609"/>
      </c>
      <c r="NU113" s="55">
        <f t="shared" si="4610"/>
      </c>
      <c r="NV113" s="54">
        <f t="shared" si="4609"/>
      </c>
      <c r="NW113" s="55">
        <f t="shared" si="4610"/>
      </c>
      <c r="NX113" s="54">
        <f t="shared" si="4609"/>
      </c>
      <c r="NY113" s="55">
        <f t="shared" si="4610"/>
      </c>
      <c r="NZ113" s="54">
        <f t="shared" si="4609"/>
      </c>
      <c r="OA113" s="55">
        <f t="shared" si="4610"/>
      </c>
      <c r="OB113" s="54">
        <f t="shared" si="4609"/>
      </c>
      <c r="OC113" s="55">
        <f t="shared" si="4610"/>
      </c>
      <c r="OD113" s="54">
        <f t="shared" si="4609"/>
      </c>
      <c r="OE113" s="55">
        <f t="shared" si="4610"/>
      </c>
      <c r="OF113" s="54">
        <f t="shared" si="4609"/>
      </c>
      <c r="OG113" s="55">
        <f t="shared" si="4610"/>
      </c>
      <c r="OH113" s="54">
        <f t="shared" si="4609"/>
      </c>
      <c r="OI113" s="55">
        <f t="shared" si="4610"/>
      </c>
      <c r="OJ113" s="54">
        <f t="shared" si="4596"/>
      </c>
      <c r="OK113" s="55">
        <f t="shared" ref="OK113:QU120" si="4611">IFERROR(
    IF(
        LEFT(VLOOKUP($B113,OJ$4:OK$71,2,FALSE),1)="0",
        "",
        IF(
            LEFT(VLOOKUP($B113,OJ$4:OK$71,2,FALSE),1)="講",
            "講習",
            IF(
                LEFT(VLOOKUP($B113,OJ$4:OK$71,2,FALSE),1)="追",
                "追加",
                "通常"
            )
        )
    ),
    ""
)</f>
      </c>
      <c r="OL113" s="54">
        <f t="shared" si="4587"/>
      </c>
      <c r="OM113" s="55">
        <f t="shared" si="4611"/>
      </c>
      <c r="ON113" s="54">
        <f t="shared" si="4587"/>
      </c>
      <c r="OO113" s="55">
        <f t="shared" si="4611"/>
      </c>
      <c r="OP113" s="54">
        <f t="shared" si="4587"/>
      </c>
      <c r="OQ113" s="55">
        <f t="shared" si="4611"/>
      </c>
      <c r="OR113" s="54">
        <f t="shared" si="4587"/>
      </c>
      <c r="OS113" s="55">
        <f t="shared" si="4611"/>
      </c>
      <c r="OT113" s="54">
        <f t="shared" si="4587"/>
      </c>
      <c r="OU113" s="55">
        <f t="shared" si="4611"/>
      </c>
      <c r="OV113" s="54">
        <f t="shared" si="4587"/>
      </c>
      <c r="OW113" s="55">
        <f t="shared" si="4611"/>
      </c>
      <c r="OX113" s="54">
        <f t="shared" si="4579"/>
      </c>
      <c r="OY113" s="55">
        <f t="shared" si="4611"/>
      </c>
      <c r="OZ113" s="54">
        <f t="shared" si="4579"/>
      </c>
      <c r="PA113" s="55">
        <f t="shared" si="4611"/>
      </c>
      <c r="PB113" s="54">
        <f t="shared" si="4579"/>
      </c>
      <c r="PC113" s="55">
        <f t="shared" si="4611"/>
      </c>
      <c r="PD113" s="54">
        <f t="shared" si="4579"/>
      </c>
      <c r="PE113" s="55">
        <f t="shared" si="4611"/>
      </c>
      <c r="PF113" s="54">
        <f t="shared" si="4579"/>
      </c>
      <c r="PG113" s="55">
        <f t="shared" si="4611"/>
      </c>
      <c r="PH113" s="54">
        <f t="shared" si="4579"/>
      </c>
      <c r="PI113" s="55">
        <f t="shared" si="4611"/>
      </c>
      <c r="PJ113" s="54">
        <f t="shared" si="4579"/>
      </c>
      <c r="PK113" s="55">
        <f t="shared" si="4611"/>
      </c>
      <c r="PL113" s="54">
        <f t="shared" si="4579"/>
      </c>
      <c r="PM113" s="55">
        <f t="shared" si="4611"/>
      </c>
      <c r="PN113" s="54">
        <f t="shared" si="4579"/>
      </c>
      <c r="PO113" s="55">
        <f t="shared" si="4611"/>
      </c>
      <c r="PP113" s="54">
        <f t="shared" si="4579"/>
      </c>
      <c r="PQ113" s="55">
        <f t="shared" si="4611"/>
      </c>
      <c r="PR113" s="54">
        <f t="shared" si="4579"/>
      </c>
      <c r="PS113" s="55">
        <f t="shared" si="4611"/>
      </c>
      <c r="PT113" s="54">
        <f t="shared" si="4579"/>
      </c>
      <c r="PU113" s="55">
        <f t="shared" si="4611"/>
      </c>
      <c r="PV113" s="54">
        <f t="shared" si="4579"/>
      </c>
      <c r="PW113" s="55">
        <f t="shared" si="4611"/>
      </c>
      <c r="PX113" s="54">
        <f t="shared" si="4579"/>
      </c>
      <c r="PY113" s="55">
        <f t="shared" si="4611"/>
      </c>
      <c r="PZ113" s="54">
        <f t="shared" si="4579"/>
      </c>
      <c r="QA113" s="55">
        <f t="shared" si="4611"/>
      </c>
      <c r="QB113" s="54">
        <f t="shared" si="4579"/>
      </c>
      <c r="QC113" s="55">
        <f t="shared" si="4611"/>
      </c>
      <c r="QD113" s="54">
        <f t="shared" si="4579"/>
      </c>
      <c r="QE113" s="55">
        <f t="shared" si="4611"/>
      </c>
      <c r="QF113" s="54">
        <f t="shared" si="4579"/>
      </c>
      <c r="QG113" s="55">
        <f t="shared" si="4611"/>
      </c>
      <c r="QH113" s="54">
        <f t="shared" si="4579"/>
      </c>
      <c r="QI113" s="55">
        <f t="shared" si="4611"/>
      </c>
      <c r="QJ113" s="54">
        <f t="shared" si="4579"/>
      </c>
      <c r="QK113" s="55">
        <f t="shared" si="4611"/>
      </c>
      <c r="QL113" s="54">
        <f t="shared" si="4579"/>
      </c>
      <c r="QM113" s="55">
        <f t="shared" si="4611"/>
      </c>
      <c r="QN113" s="54">
        <f t="shared" si="4579"/>
      </c>
      <c r="QO113" s="55">
        <f t="shared" si="4611"/>
      </c>
      <c r="QP113" s="54">
        <f t="shared" si="4579"/>
      </c>
      <c r="QQ113" s="55">
        <f t="shared" si="4611"/>
      </c>
      <c r="QR113" s="54">
        <f t="shared" ref="QR113:TB120" si="4612">RIGHT(IFERROR(VLOOKUP($B113,QR$4:QS$71,2,FALSE),""),2)</f>
      </c>
      <c r="QS113" s="55">
        <f t="shared" si="4611"/>
      </c>
      <c r="QT113" s="54">
        <f t="shared" si="4612"/>
      </c>
      <c r="QU113" s="55">
        <f t="shared" si="4611"/>
      </c>
      <c r="QV113" s="54">
        <f t="shared" si="4612"/>
      </c>
      <c r="QW113" s="55">
        <f t="shared" si="4605"/>
      </c>
      <c r="QX113" s="54">
        <f t="shared" si="4612"/>
      </c>
      <c r="QY113" s="55">
        <f t="shared" si="4605"/>
      </c>
      <c r="QZ113" s="54">
        <f t="shared" si="4612"/>
      </c>
      <c r="RA113" s="55">
        <f t="shared" si="4605"/>
      </c>
      <c r="RB113" s="54">
        <f t="shared" si="4612"/>
      </c>
      <c r="RC113" s="55">
        <f t="shared" si="4605"/>
      </c>
      <c r="RD113" s="54">
        <f t="shared" si="4612"/>
      </c>
      <c r="RE113" s="55">
        <f t="shared" si="4605"/>
      </c>
      <c r="RF113" s="54">
        <f t="shared" si="4612"/>
      </c>
      <c r="RG113" s="55">
        <f t="shared" si="4605"/>
      </c>
      <c r="RH113" s="54">
        <f t="shared" si="4612"/>
      </c>
      <c r="RI113" s="55">
        <f t="shared" si="4605"/>
      </c>
      <c r="RJ113" s="54">
        <f t="shared" si="4612"/>
      </c>
      <c r="RK113" s="55">
        <f t="shared" si="4605"/>
      </c>
      <c r="RL113" s="54">
        <f t="shared" si="4612"/>
      </c>
      <c r="RM113" s="55">
        <f t="shared" si="4605"/>
      </c>
      <c r="RN113" s="54">
        <f t="shared" si="4612"/>
      </c>
      <c r="RO113" s="55">
        <f t="shared" si="4605"/>
      </c>
      <c r="RP113" s="54">
        <f t="shared" si="4612"/>
      </c>
      <c r="RQ113" s="55">
        <f t="shared" si="4605"/>
      </c>
      <c r="RR113" s="54">
        <f t="shared" si="4612"/>
      </c>
      <c r="RS113" s="55">
        <f t="shared" si="4605"/>
      </c>
      <c r="RT113" s="54">
        <f t="shared" si="4612"/>
      </c>
      <c r="RU113" s="55">
        <f t="shared" si="4605"/>
      </c>
      <c r="RV113" s="54">
        <f t="shared" si="4612"/>
      </c>
      <c r="RW113" s="55">
        <f t="shared" si="4605"/>
      </c>
      <c r="RX113" s="54">
        <f t="shared" si="4612"/>
      </c>
      <c r="RY113" s="55">
        <f t="shared" si="4605"/>
      </c>
      <c r="RZ113" s="54">
        <f t="shared" si="4612"/>
      </c>
      <c r="SA113" s="55">
        <f t="shared" si="4605"/>
      </c>
      <c r="SB113" s="54">
        <f t="shared" si="4612"/>
      </c>
      <c r="SC113" s="55">
        <f t="shared" si="4605"/>
      </c>
      <c r="SD113" s="54">
        <f t="shared" si="4612"/>
      </c>
      <c r="SE113" s="55">
        <f t="shared" si="4605"/>
      </c>
      <c r="SF113" s="54">
        <f t="shared" si="4612"/>
      </c>
      <c r="SG113" s="55">
        <f t="shared" si="4605"/>
      </c>
      <c r="SH113" s="54">
        <f t="shared" si="4612"/>
      </c>
      <c r="SI113" s="55">
        <f t="shared" si="4605"/>
      </c>
      <c r="SJ113" s="54">
        <f t="shared" si="4612"/>
      </c>
      <c r="SK113" s="55">
        <f t="shared" si="4605"/>
      </c>
      <c r="SL113" s="54">
        <f t="shared" si="4612"/>
      </c>
      <c r="SM113" s="55">
        <f t="shared" si="4605"/>
      </c>
      <c r="SN113" s="54">
        <f t="shared" si="4612"/>
      </c>
      <c r="SO113" s="55">
        <f t="shared" si="4605"/>
      </c>
      <c r="SP113" s="54">
        <f t="shared" si="4612"/>
      </c>
      <c r="SQ113" s="55">
        <f t="shared" si="4605"/>
      </c>
      <c r="SR113" s="54">
        <f t="shared" si="4612"/>
      </c>
      <c r="SS113" s="55">
        <f t="shared" si="4605"/>
      </c>
      <c r="ST113" s="54">
        <f t="shared" si="4612"/>
      </c>
      <c r="SU113" s="55">
        <f t="shared" si="4605"/>
      </c>
      <c r="SV113" s="54">
        <f t="shared" si="4612"/>
      </c>
      <c r="SW113" s="55">
        <f t="shared" si="4605"/>
      </c>
      <c r="SX113" s="54">
        <f t="shared" si="4612"/>
      </c>
      <c r="SY113" s="55">
        <f t="shared" si="4605"/>
      </c>
      <c r="SZ113" s="54">
        <f t="shared" si="4612"/>
      </c>
      <c r="TA113" s="55">
        <f t="shared" si="4605"/>
      </c>
      <c r="TB113" s="54">
        <f t="shared" si="4612"/>
      </c>
      <c r="TC113" s="55">
        <f t="shared" si="4605"/>
      </c>
      <c r="TD113" s="54">
        <f t="shared" si="4606"/>
      </c>
      <c r="TE113" s="55">
        <f t="shared" si="4605"/>
      </c>
      <c r="TF113" s="54">
        <f t="shared" si="4606"/>
      </c>
      <c r="TG113" s="55">
        <f t="shared" si="4602"/>
      </c>
      <c r="TH113" s="54">
        <f t="shared" si="4603"/>
      </c>
      <c r="TI113" s="55">
        <f t="shared" si="4602"/>
      </c>
      <c r="TJ113" s="54">
        <f t="shared" si="4603"/>
      </c>
      <c r="TK113" s="55">
        <f t="shared" si="4602"/>
      </c>
      <c r="TL113" s="54">
        <f t="shared" si="4603"/>
      </c>
      <c r="TM113" s="55">
        <f t="shared" si="4602"/>
      </c>
      <c r="TN113" s="54">
        <f t="shared" si="4603"/>
      </c>
      <c r="TO113" s="55">
        <f t="shared" si="4602"/>
      </c>
      <c r="TP113" s="54">
        <f t="shared" si="4603"/>
      </c>
      <c r="TQ113" s="55">
        <f t="shared" si="4602"/>
      </c>
      <c r="TR113" s="54">
        <f t="shared" si="4603"/>
      </c>
      <c r="TS113" s="55">
        <f t="shared" si="4602"/>
      </c>
      <c r="TT113" s="54">
        <f t="shared" si="4589"/>
      </c>
      <c r="TU113" s="55">
        <f t="shared" si="4602"/>
      </c>
      <c r="TV113" s="54">
        <f t="shared" si="4589"/>
      </c>
      <c r="TW113" s="55">
        <f t="shared" si="4602"/>
      </c>
      <c r="TX113" s="54">
        <f t="shared" si="4589"/>
      </c>
      <c r="TY113" s="55">
        <f t="shared" si="4602"/>
      </c>
      <c r="TZ113" s="54">
        <f t="shared" si="4589"/>
      </c>
      <c r="UA113" s="55">
        <f t="shared" si="4602"/>
      </c>
      <c r="UB113" s="54">
        <f t="shared" si="4589"/>
      </c>
      <c r="UC113" s="55">
        <f t="shared" si="4602"/>
      </c>
      <c r="UD113" s="54">
        <f t="shared" si="4589"/>
      </c>
      <c r="UE113" s="55">
        <f t="shared" si="4602"/>
      </c>
      <c r="UF113" s="54">
        <f t="shared" si="4589"/>
      </c>
      <c r="UG113" s="55">
        <f t="shared" si="4602"/>
      </c>
      <c r="UH113" s="54">
        <f t="shared" ref="UH113:WR120" si="4613">RIGHT(IFERROR(VLOOKUP($B113,UH$4:UI$71,2,FALSE),""),2)</f>
      </c>
      <c r="UI113" s="55">
        <f t="shared" si="4602"/>
      </c>
      <c r="UJ113" s="54">
        <f t="shared" si="4613"/>
      </c>
      <c r="UK113" s="55">
        <f t="shared" si="4602"/>
      </c>
      <c r="UL113" s="54">
        <f t="shared" si="4613"/>
      </c>
      <c r="UM113" s="55">
        <f t="shared" si="4602"/>
      </c>
      <c r="UN113" s="54">
        <f t="shared" si="4613"/>
      </c>
      <c r="UO113" s="55">
        <f t="shared" si="4602"/>
      </c>
      <c r="UP113" s="54">
        <f t="shared" si="4613"/>
      </c>
      <c r="UQ113" s="55">
        <f t="shared" si="4602"/>
      </c>
      <c r="UR113" s="54">
        <f t="shared" si="4613"/>
      </c>
      <c r="US113" s="55">
        <f t="shared" si="4602"/>
      </c>
      <c r="UT113" s="54">
        <f t="shared" si="4613"/>
      </c>
      <c r="UU113" s="55">
        <f t="shared" si="4602"/>
      </c>
      <c r="UV113" s="54">
        <f t="shared" si="4613"/>
      </c>
      <c r="UW113" s="55">
        <f t="shared" si="4602"/>
      </c>
      <c r="UX113" s="54">
        <f t="shared" si="4613"/>
      </c>
      <c r="UY113" s="55">
        <f t="shared" si="4602"/>
      </c>
      <c r="UZ113" s="54">
        <f t="shared" si="4613"/>
      </c>
      <c r="VA113" s="55">
        <f t="shared" si="4602"/>
      </c>
      <c r="VB113" s="54">
        <f t="shared" si="4613"/>
      </c>
      <c r="VC113" s="55">
        <f t="shared" si="4602"/>
      </c>
      <c r="VD113" s="54">
        <f t="shared" si="4613"/>
      </c>
      <c r="VE113" s="55">
        <f t="shared" si="4602"/>
      </c>
      <c r="VF113" s="54">
        <f t="shared" si="4613"/>
      </c>
      <c r="VG113" s="55">
        <f t="shared" si="4602"/>
      </c>
      <c r="VH113" s="54">
        <f t="shared" si="4613"/>
      </c>
      <c r="VI113" s="55">
        <f t="shared" si="4602"/>
      </c>
      <c r="VJ113" s="54">
        <f t="shared" si="4613"/>
      </c>
      <c r="VK113" s="55">
        <f t="shared" si="4602"/>
      </c>
      <c r="VL113" s="54">
        <f t="shared" si="4613"/>
      </c>
      <c r="VM113" s="55">
        <f t="shared" si="4602"/>
      </c>
      <c r="VN113" s="54">
        <f t="shared" si="4613"/>
      </c>
      <c r="VO113" s="55">
        <f t="shared" si="4602"/>
      </c>
      <c r="VP113" s="54">
        <f t="shared" si="4613"/>
      </c>
      <c r="VQ113" s="55">
        <f t="shared" si="4602"/>
      </c>
      <c r="VR113" s="54">
        <f t="shared" si="4613"/>
      </c>
      <c r="VS113" s="55">
        <f t="shared" si="4601"/>
      </c>
      <c r="VT113" s="54">
        <f t="shared" si="4613"/>
      </c>
      <c r="VU113" s="55">
        <f t="shared" si="4601"/>
      </c>
      <c r="VV113" s="54">
        <f t="shared" si="4613"/>
      </c>
      <c r="VW113" s="55">
        <f t="shared" si="4601"/>
      </c>
      <c r="VX113" s="54">
        <f t="shared" si="4613"/>
      </c>
      <c r="VY113" s="55">
        <f t="shared" si="4601"/>
      </c>
      <c r="VZ113" s="54">
        <f t="shared" si="4613"/>
      </c>
      <c r="WA113" s="55">
        <f t="shared" si="4601"/>
      </c>
      <c r="WB113" s="54">
        <f t="shared" si="4613"/>
      </c>
      <c r="WC113" s="55">
        <f t="shared" si="4601"/>
      </c>
      <c r="WD113" s="54">
        <f t="shared" si="4613"/>
      </c>
      <c r="WE113" s="55">
        <f t="shared" si="4601"/>
      </c>
      <c r="WF113" s="54">
        <f t="shared" si="4613"/>
      </c>
      <c r="WG113" s="55">
        <f t="shared" si="4601"/>
      </c>
      <c r="WH113" s="54">
        <f t="shared" si="4613"/>
      </c>
      <c r="WI113" s="55">
        <f t="shared" si="4601"/>
      </c>
      <c r="WJ113" s="54">
        <f t="shared" si="4613"/>
      </c>
      <c r="WK113" s="55">
        <f t="shared" si="4601"/>
      </c>
      <c r="WL113" s="54">
        <f t="shared" si="4613"/>
      </c>
      <c r="WM113" s="55">
        <f t="shared" si="4601"/>
      </c>
      <c r="WN113" s="54">
        <f t="shared" si="4613"/>
      </c>
      <c r="WO113" s="55">
        <f t="shared" si="4601"/>
      </c>
      <c r="WP113" s="54">
        <f t="shared" si="4613"/>
      </c>
      <c r="WQ113" s="55">
        <f t="shared" si="4601"/>
      </c>
      <c r="WR113" s="54">
        <f t="shared" si="4613"/>
      </c>
      <c r="WS113" s="55">
        <f t="shared" si="4601"/>
      </c>
      <c r="WT113" s="54">
        <f t="shared" si="4581"/>
      </c>
      <c r="WU113" s="55">
        <f t="shared" si="4601"/>
      </c>
      <c r="WV113" s="54">
        <f t="shared" si="4581"/>
      </c>
      <c r="WW113" s="55">
        <f t="shared" si="4601"/>
      </c>
      <c r="WX113" s="54">
        <f t="shared" si="4597"/>
      </c>
      <c r="WY113" s="55">
        <f t="shared" si="4601"/>
      </c>
      <c r="WZ113" s="54">
        <f t="shared" si="4597"/>
      </c>
      <c r="XA113" s="55">
        <f t="shared" si="4601"/>
      </c>
      <c r="XB113" s="54">
        <f t="shared" si="4597"/>
      </c>
      <c r="XC113" s="55">
        <f t="shared" si="4601"/>
      </c>
      <c r="XD113" s="54">
        <f t="shared" si="4597"/>
      </c>
      <c r="XE113" s="55">
        <f t="shared" si="4601"/>
      </c>
      <c r="XF113" s="54">
        <f t="shared" si="4597"/>
      </c>
      <c r="XG113" s="55">
        <f t="shared" si="4601"/>
      </c>
      <c r="XH113" s="54">
        <f t="shared" si="4597"/>
      </c>
      <c r="XI113" s="55">
        <f t="shared" si="4601"/>
      </c>
      <c r="XJ113" s="54">
        <f t="shared" si="4597"/>
      </c>
      <c r="XK113" s="55">
        <f t="shared" si="4601"/>
      </c>
      <c r="XL113" s="54">
        <f t="shared" si="4597"/>
      </c>
      <c r="XM113" s="55">
        <f t="shared" si="4601"/>
      </c>
      <c r="XN113" s="54">
        <f t="shared" si="4597"/>
      </c>
      <c r="XO113" s="55">
        <f t="shared" si="4601"/>
      </c>
      <c r="XP113" s="54">
        <f t="shared" si="4597"/>
      </c>
      <c r="XQ113" s="55">
        <f t="shared" si="4601"/>
      </c>
      <c r="XR113" s="54">
        <f t="shared" si="4597"/>
      </c>
      <c r="XS113" s="55">
        <f t="shared" si="4601"/>
      </c>
      <c r="XT113" s="54">
        <f t="shared" si="4597"/>
      </c>
      <c r="XU113" s="55">
        <f t="shared" si="4601"/>
      </c>
      <c r="XV113" s="54">
        <f t="shared" si="4597"/>
      </c>
      <c r="XW113" s="55">
        <f t="shared" si="4601"/>
      </c>
      <c r="XX113" s="54">
        <f t="shared" si="4597"/>
      </c>
      <c r="XY113" s="55">
        <f t="shared" si="4601"/>
      </c>
      <c r="XZ113" s="54">
        <f t="shared" si="4597"/>
      </c>
      <c r="YA113" s="55">
        <f t="shared" si="4601"/>
      </c>
      <c r="YB113" s="54">
        <f t="shared" si="4597"/>
      </c>
      <c r="YC113" s="55">
        <f t="shared" ref="YC113:AAM120" si="4614">IFERROR(
    IF(
        LEFT(VLOOKUP($B113,YB$4:YC$71,2,FALSE),1)="0",
        "",
        IF(
            LEFT(VLOOKUP($B113,YB$4:YC$71,2,FALSE),1)="講",
            "講習",
            IF(
                LEFT(VLOOKUP($B113,YB$4:YC$71,2,FALSE),1)="追",
                "追加",
                "通常"
            )
        )
    ),
    ""
)</f>
      </c>
      <c r="YD113" s="54">
        <f t="shared" si="4597"/>
      </c>
      <c r="YE113" s="55">
        <f t="shared" si="4614"/>
      </c>
      <c r="YF113" s="54">
        <f t="shared" si="4597"/>
      </c>
      <c r="YG113" s="55">
        <f t="shared" si="4614"/>
      </c>
      <c r="YH113" s="54">
        <f t="shared" si="4597"/>
      </c>
      <c r="YI113" s="55">
        <f t="shared" si="4614"/>
      </c>
      <c r="YJ113" s="54">
        <f t="shared" si="4597"/>
      </c>
      <c r="YK113" s="55">
        <f t="shared" si="4614"/>
      </c>
      <c r="YL113" s="54">
        <f t="shared" si="4597"/>
      </c>
      <c r="YM113" s="55">
        <f t="shared" si="4614"/>
      </c>
      <c r="YN113" s="54">
        <f t="shared" si="4597"/>
      </c>
      <c r="YO113" s="55">
        <f t="shared" si="4614"/>
      </c>
      <c r="YP113" s="54">
        <f t="shared" si="4597"/>
      </c>
      <c r="YQ113" s="55">
        <f t="shared" si="4614"/>
      </c>
      <c r="YR113" s="54">
        <f t="shared" si="4597"/>
      </c>
      <c r="YS113" s="55">
        <f t="shared" si="4614"/>
      </c>
      <c r="YT113" s="54">
        <f t="shared" si="4597"/>
      </c>
      <c r="YU113" s="55">
        <f t="shared" si="4614"/>
      </c>
      <c r="YV113" s="54">
        <f t="shared" si="4597"/>
      </c>
      <c r="YW113" s="55">
        <f t="shared" si="4614"/>
      </c>
      <c r="YX113" s="54">
        <f t="shared" si="4597"/>
      </c>
      <c r="YY113" s="55">
        <f t="shared" si="4614"/>
      </c>
      <c r="YZ113" s="54">
        <f t="shared" si="4597"/>
      </c>
      <c r="ZA113" s="55">
        <f t="shared" si="4614"/>
      </c>
      <c r="ZB113" s="54">
        <f t="shared" si="4597"/>
      </c>
      <c r="ZC113" s="55">
        <f t="shared" si="4614"/>
      </c>
      <c r="ZD113" s="54">
        <f t="shared" si="4597"/>
      </c>
      <c r="ZE113" s="55">
        <f t="shared" si="4614"/>
      </c>
      <c r="ZF113" s="54">
        <f t="shared" si="4597"/>
      </c>
      <c r="ZG113" s="55">
        <f t="shared" si="4614"/>
      </c>
      <c r="ZH113" s="54">
        <f t="shared" ref="ZH113:ABR121" si="4615">RIGHT(IFERROR(VLOOKUP($B113,ZH$4:ZI$71,2,FALSE),""),2)</f>
      </c>
      <c r="ZI113" s="55">
        <f t="shared" si="4614"/>
      </c>
      <c r="ZJ113" s="54">
        <f t="shared" si="4615"/>
      </c>
      <c r="ZK113" s="55">
        <f t="shared" si="4614"/>
      </c>
      <c r="ZL113" s="54">
        <f t="shared" si="4615"/>
      </c>
      <c r="ZM113" s="55">
        <f t="shared" si="4614"/>
      </c>
      <c r="ZN113" s="54">
        <f t="shared" si="4615"/>
      </c>
      <c r="ZO113" s="55">
        <f t="shared" si="4614"/>
      </c>
      <c r="ZP113" s="54">
        <f t="shared" si="4615"/>
      </c>
      <c r="ZQ113" s="55">
        <f t="shared" si="4614"/>
      </c>
      <c r="ZR113" s="54">
        <f t="shared" si="4615"/>
      </c>
      <c r="ZS113" s="55">
        <f t="shared" si="4614"/>
      </c>
      <c r="ZT113" s="54">
        <f t="shared" si="4615"/>
      </c>
      <c r="ZU113" s="55">
        <f t="shared" si="4614"/>
      </c>
      <c r="ZV113" s="54">
        <f t="shared" si="4615"/>
      </c>
      <c r="ZW113" s="55">
        <f t="shared" si="4614"/>
      </c>
      <c r="ZX113" s="54">
        <f t="shared" si="4615"/>
      </c>
      <c r="ZY113" s="55">
        <f t="shared" si="4614"/>
      </c>
      <c r="ZZ113" s="54">
        <f t="shared" si="4615"/>
      </c>
      <c r="AAA113" s="55">
        <f t="shared" si="4614"/>
      </c>
      <c r="AAB113" s="54">
        <f t="shared" si="4615"/>
      </c>
      <c r="AAC113" s="55">
        <f t="shared" si="4614"/>
      </c>
      <c r="AAD113" s="54">
        <f t="shared" si="4615"/>
      </c>
      <c r="AAE113" s="55">
        <f t="shared" si="4614"/>
      </c>
      <c r="AAF113" s="54">
        <f t="shared" si="4615"/>
      </c>
      <c r="AAG113" s="55">
        <f t="shared" si="4614"/>
      </c>
      <c r="AAH113" s="54">
        <f t="shared" si="4615"/>
      </c>
      <c r="AAI113" s="55">
        <f t="shared" si="4614"/>
      </c>
      <c r="AAJ113" s="54">
        <f t="shared" si="4615"/>
      </c>
      <c r="AAK113" s="55">
        <f t="shared" si="4614"/>
      </c>
      <c r="AAL113" s="54">
        <f t="shared" si="4615"/>
      </c>
      <c r="AAM113" s="55">
        <f t="shared" si="4614"/>
      </c>
      <c r="AAN113" s="54">
        <f t="shared" si="4615"/>
      </c>
      <c r="AAO113" s="55">
        <f t="shared" si="4607"/>
      </c>
      <c r="AAP113" s="54">
        <f t="shared" si="4615"/>
      </c>
      <c r="AAQ113" s="55">
        <f t="shared" si="4607"/>
      </c>
      <c r="AAR113" s="54">
        <f t="shared" si="4615"/>
      </c>
      <c r="AAS113" s="55">
        <f t="shared" si="4607"/>
      </c>
      <c r="AAT113" s="54">
        <f t="shared" si="4615"/>
      </c>
      <c r="AAU113" s="55">
        <f t="shared" si="4607"/>
      </c>
      <c r="AAV113" s="54">
        <f t="shared" si="4615"/>
      </c>
      <c r="AAW113" s="55">
        <f t="shared" si="4607"/>
      </c>
      <c r="AAX113" s="54">
        <f t="shared" si="4615"/>
      </c>
      <c r="AAY113" s="55">
        <f t="shared" si="4607"/>
      </c>
      <c r="AAZ113" s="54">
        <f t="shared" si="4615"/>
      </c>
      <c r="ABA113" s="55">
        <f t="shared" si="4607"/>
      </c>
      <c r="ABB113" s="54">
        <f t="shared" si="4615"/>
      </c>
      <c r="ABC113" s="55">
        <f t="shared" si="4607"/>
      </c>
      <c r="ABD113" s="54">
        <f t="shared" si="4615"/>
      </c>
      <c r="ABE113" s="55">
        <f t="shared" si="4607"/>
      </c>
      <c r="ABF113" s="54">
        <f t="shared" si="4615"/>
      </c>
      <c r="ABG113" s="55">
        <f t="shared" si="4607"/>
      </c>
      <c r="ABH113" s="54">
        <f t="shared" si="4615"/>
      </c>
      <c r="ABI113" s="55">
        <f t="shared" si="4607"/>
      </c>
      <c r="ABJ113" s="54">
        <f t="shared" si="4615"/>
      </c>
      <c r="ABK113" s="55">
        <f t="shared" si="4607"/>
      </c>
      <c r="ABL113" s="54">
        <f t="shared" si="4615"/>
      </c>
      <c r="ABM113" s="55">
        <f t="shared" si="4607"/>
      </c>
      <c r="ABN113" s="54">
        <f t="shared" si="4615"/>
      </c>
      <c r="ABO113" s="55">
        <f t="shared" si="4607"/>
      </c>
      <c r="ABP113" s="54">
        <f t="shared" si="4615"/>
      </c>
      <c r="ABQ113" s="55">
        <f t="shared" si="4607"/>
      </c>
      <c r="ABR113" s="54">
        <f t="shared" si="4615"/>
      </c>
      <c r="ABS113" s="55">
        <f t="shared" si="4598"/>
      </c>
      <c r="ABT113" s="54">
        <f t="shared" si="4582"/>
      </c>
      <c r="ABU113" s="55">
        <f t="shared" si="4591"/>
      </c>
      <c r="ABV113" s="54">
        <f t="shared" si="4599"/>
      </c>
      <c r="ABW113" s="55">
        <f t="shared" si="4591"/>
      </c>
      <c r="ABX113" s="54">
        <f t="shared" si="4599"/>
      </c>
      <c r="ABY113" s="55">
        <f t="shared" si="4591"/>
      </c>
      <c r="ABZ113" s="54">
        <f t="shared" si="4599"/>
      </c>
      <c r="ACA113" s="55">
        <f t="shared" si="4591"/>
      </c>
      <c r="ACB113" s="54">
        <f t="shared" si="4599"/>
      </c>
      <c r="ACC113" s="55">
        <f t="shared" si="4591"/>
      </c>
      <c r="ACD113" s="54">
        <f t="shared" si="4599"/>
      </c>
      <c r="ACE113" s="55">
        <f t="shared" si="4591"/>
      </c>
      <c r="ACF113" s="54">
        <f t="shared" si="4599"/>
      </c>
      <c r="ACG113" s="55">
        <f t="shared" si="4583"/>
      </c>
      <c r="ACH113" s="54">
        <f t="shared" si="4599"/>
      </c>
      <c r="ACI113" s="55">
        <f t="shared" si="4583"/>
      </c>
      <c r="ACJ113" s="54">
        <f t="shared" si="4599"/>
      </c>
      <c r="ACK113" s="55">
        <f t="shared" si="4583"/>
      </c>
      <c r="ACL113" s="54">
        <f t="shared" si="4599"/>
      </c>
      <c r="ACM113" s="55">
        <f t="shared" si="4583"/>
      </c>
      <c r="ACN113" s="54">
        <f t="shared" si="4599"/>
      </c>
      <c r="ACO113" s="55">
        <f t="shared" si="4583"/>
      </c>
      <c r="ACP113" s="54">
        <f t="shared" si="4599"/>
      </c>
      <c r="ACQ113" s="55">
        <f t="shared" si="4583"/>
      </c>
      <c r="ACR113" s="54">
        <f t="shared" si="4599"/>
      </c>
      <c r="ACS113" s="55">
        <f t="shared" si="4583"/>
      </c>
      <c r="ACT113" s="54">
        <f t="shared" si="4599"/>
      </c>
      <c r="ACU113" s="55">
        <f t="shared" si="4583"/>
      </c>
      <c r="ACV113" s="54">
        <f t="shared" si="4599"/>
      </c>
      <c r="ACW113" s="55">
        <f t="shared" si="4583"/>
      </c>
      <c r="ACX113" s="54">
        <f t="shared" si="4599"/>
      </c>
      <c r="ACY113" s="55">
        <f t="shared" si="4583"/>
      </c>
      <c r="ACZ113" s="54">
        <f t="shared" si="4599"/>
      </c>
      <c r="ADA113" s="55">
        <f t="shared" si="4583"/>
      </c>
      <c r="ADB113" s="54">
        <f t="shared" si="4599"/>
      </c>
      <c r="ADC113" s="55">
        <f t="shared" si="4583"/>
      </c>
      <c r="ADD113" s="54">
        <f t="shared" si="4599"/>
      </c>
      <c r="ADE113" s="55">
        <f t="shared" si="4583"/>
      </c>
      <c r="ADF113" s="54">
        <f t="shared" si="4599"/>
      </c>
      <c r="ADG113" s="55">
        <f t="shared" si="4583"/>
      </c>
    </row>
    <row r="114" spans="1:787" ht="20.25" hidden="1" customHeight="1">
      <c r="A114" s="112">
        <v>42</v>
      </c>
      <c r="B114" s="115">
        <f>学年と名前を結合するシート!D43</f>
      </c>
      <c r="C114" s="113"/>
      <c r="D114" s="54">
        <f t="shared" si="533"/>
      </c>
      <c r="E114" s="55">
        <f t="shared" si="534"/>
      </c>
      <c r="F114" s="54">
        <f t="shared" si="4600"/>
      </c>
      <c r="G114" s="55">
        <f t="shared" si="4407"/>
      </c>
      <c r="H114" s="54">
        <f t="shared" si="4600"/>
      </c>
      <c r="I114" s="55">
        <f t="shared" si="4408"/>
      </c>
      <c r="J114" s="54">
        <f t="shared" si="4600"/>
      </c>
      <c r="K114" s="55">
        <f t="shared" si="4409"/>
      </c>
      <c r="L114" s="54">
        <f t="shared" si="4600"/>
      </c>
      <c r="M114" s="55">
        <f t="shared" si="4410"/>
      </c>
      <c r="N114" s="54">
        <f t="shared" si="4600"/>
      </c>
      <c r="O114" s="55">
        <f t="shared" si="4411"/>
      </c>
      <c r="P114" s="54">
        <f t="shared" si="4600"/>
      </c>
      <c r="Q114" s="55">
        <f t="shared" si="4412"/>
      </c>
      <c r="R114" s="54">
        <f t="shared" si="4600"/>
      </c>
      <c r="S114" s="55">
        <f t="shared" si="4413"/>
      </c>
      <c r="T114" s="54">
        <f t="shared" si="4600"/>
      </c>
      <c r="U114" s="55">
        <f t="shared" si="4414"/>
      </c>
      <c r="V114" s="54">
        <f t="shared" si="4600"/>
      </c>
      <c r="W114" s="55">
        <f t="shared" si="4415"/>
      </c>
      <c r="X114" s="54">
        <f t="shared" si="4600"/>
      </c>
      <c r="Y114" s="55">
        <f t="shared" si="4416"/>
      </c>
      <c r="Z114" s="54">
        <f t="shared" si="4600"/>
      </c>
      <c r="AA114" s="55">
        <f t="shared" si="4417"/>
      </c>
      <c r="AB114" s="54">
        <f t="shared" si="4600"/>
      </c>
      <c r="AC114" s="55">
        <f t="shared" si="4418"/>
      </c>
      <c r="AD114" s="54">
        <f t="shared" si="4600"/>
      </c>
      <c r="AE114" s="55">
        <f t="shared" si="4419"/>
      </c>
      <c r="AF114" s="54">
        <f t="shared" si="4600"/>
      </c>
      <c r="AG114" s="55">
        <f t="shared" si="4420"/>
      </c>
      <c r="AH114" s="54">
        <f t="shared" si="4600"/>
      </c>
      <c r="AI114" s="55">
        <f t="shared" si="4421"/>
      </c>
      <c r="AJ114" s="54">
        <f t="shared" si="4600"/>
      </c>
      <c r="AK114" s="55">
        <f t="shared" si="4422"/>
      </c>
      <c r="AL114" s="54">
        <f t="shared" si="4600"/>
      </c>
      <c r="AM114" s="55">
        <f t="shared" si="4423"/>
      </c>
      <c r="AN114" s="54">
        <f t="shared" si="4600"/>
      </c>
      <c r="AO114" s="55">
        <f t="shared" si="4424"/>
      </c>
      <c r="AP114" s="54">
        <f t="shared" si="4600"/>
      </c>
      <c r="AQ114" s="55">
        <f t="shared" si="4425"/>
      </c>
      <c r="AR114" s="54">
        <f t="shared" si="4600"/>
      </c>
      <c r="AS114" s="55">
        <f t="shared" si="4426"/>
      </c>
      <c r="AT114" s="54">
        <f t="shared" si="4600"/>
      </c>
      <c r="AU114" s="55">
        <f t="shared" si="4427"/>
      </c>
      <c r="AV114" s="54">
        <f t="shared" si="4600"/>
      </c>
      <c r="AW114" s="55">
        <f t="shared" si="4428"/>
      </c>
      <c r="AX114" s="54">
        <f t="shared" si="4600"/>
      </c>
      <c r="AY114" s="55">
        <f t="shared" si="4429"/>
      </c>
      <c r="AZ114" s="54">
        <f t="shared" si="4600"/>
      </c>
      <c r="BA114" s="55">
        <f t="shared" si="4430"/>
      </c>
      <c r="BB114" s="54">
        <f t="shared" si="4600"/>
      </c>
      <c r="BC114" s="55">
        <f t="shared" si="4431"/>
      </c>
      <c r="BD114" s="54">
        <f t="shared" si="4600"/>
      </c>
      <c r="BE114" s="55">
        <f t="shared" si="4432"/>
      </c>
      <c r="BF114" s="54">
        <f t="shared" si="4600"/>
      </c>
      <c r="BG114" s="55">
        <f t="shared" si="4433"/>
      </c>
      <c r="BH114" s="54">
        <f t="shared" si="4600"/>
      </c>
      <c r="BI114" s="55">
        <f t="shared" si="4434"/>
      </c>
      <c r="BJ114" s="54">
        <f t="shared" si="4600"/>
      </c>
      <c r="BK114" s="55">
        <f t="shared" si="4435"/>
      </c>
      <c r="BL114" s="54">
        <f t="shared" si="4600"/>
      </c>
      <c r="BM114" s="55">
        <f t="shared" si="4436"/>
      </c>
      <c r="BN114" s="54">
        <f t="shared" si="4600"/>
      </c>
      <c r="BO114" s="55">
        <f t="shared" si="4437"/>
      </c>
      <c r="BP114" s="54">
        <f t="shared" ref="BP114:DZ121" si="4616">RIGHT(IFERROR(VLOOKUP($B114,BP$4:BQ$71,2,FALSE),""),2)</f>
      </c>
      <c r="BQ114" s="55">
        <f t="shared" si="4438"/>
      </c>
      <c r="BR114" s="54">
        <f t="shared" si="4616"/>
      </c>
      <c r="BS114" s="55">
        <f t="shared" si="4439"/>
      </c>
      <c r="BT114" s="54">
        <f t="shared" si="4616"/>
      </c>
      <c r="BU114" s="55">
        <f t="shared" si="4440"/>
      </c>
      <c r="BV114" s="54">
        <f t="shared" si="4616"/>
      </c>
      <c r="BW114" s="55">
        <f t="shared" si="4441"/>
      </c>
      <c r="BX114" s="54">
        <f t="shared" si="4616"/>
      </c>
      <c r="BY114" s="55">
        <f t="shared" si="4442"/>
      </c>
      <c r="BZ114" s="54">
        <f t="shared" si="4616"/>
      </c>
      <c r="CA114" s="55">
        <f t="shared" si="4443"/>
      </c>
      <c r="CB114" s="54">
        <f t="shared" si="4616"/>
      </c>
      <c r="CC114" s="55">
        <f t="shared" si="4444"/>
      </c>
      <c r="CD114" s="54">
        <f t="shared" si="4616"/>
      </c>
      <c r="CE114" s="55">
        <f t="shared" si="4445"/>
      </c>
      <c r="CF114" s="54">
        <f t="shared" si="4616"/>
      </c>
      <c r="CG114" s="55">
        <f t="shared" si="4446"/>
      </c>
      <c r="CH114" s="54">
        <f t="shared" si="4616"/>
      </c>
      <c r="CI114" s="55">
        <f t="shared" si="4447"/>
      </c>
      <c r="CJ114" s="54">
        <f t="shared" si="4616"/>
      </c>
      <c r="CK114" s="55">
        <f t="shared" si="4448"/>
      </c>
      <c r="CL114" s="54">
        <f t="shared" si="4616"/>
      </c>
      <c r="CM114" s="55">
        <f t="shared" si="4449"/>
      </c>
      <c r="CN114" s="54">
        <f t="shared" si="4616"/>
      </c>
      <c r="CO114" s="55">
        <f t="shared" si="4450"/>
      </c>
      <c r="CP114" s="54">
        <f t="shared" si="4616"/>
      </c>
      <c r="CQ114" s="55">
        <f t="shared" si="4451"/>
      </c>
      <c r="CR114" s="54">
        <f t="shared" si="4616"/>
      </c>
      <c r="CS114" s="55">
        <f t="shared" si="4452"/>
      </c>
      <c r="CT114" s="54">
        <f t="shared" si="4616"/>
      </c>
      <c r="CU114" s="55">
        <f t="shared" si="4453"/>
      </c>
      <c r="CV114" s="54">
        <f t="shared" si="4616"/>
      </c>
      <c r="CW114" s="55">
        <f t="shared" si="4454"/>
      </c>
      <c r="CX114" s="54">
        <f t="shared" si="4616"/>
      </c>
      <c r="CY114" s="55">
        <f t="shared" si="4455"/>
      </c>
      <c r="CZ114" s="54">
        <f t="shared" si="4616"/>
      </c>
      <c r="DA114" s="55">
        <f t="shared" si="4456"/>
      </c>
      <c r="DB114" s="54">
        <f t="shared" si="4616"/>
      </c>
      <c r="DC114" s="55">
        <f t="shared" si="4457"/>
      </c>
      <c r="DD114" s="54">
        <f t="shared" si="4616"/>
      </c>
      <c r="DE114" s="55">
        <f t="shared" si="4458"/>
      </c>
      <c r="DF114" s="54">
        <f t="shared" si="4616"/>
      </c>
      <c r="DG114" s="55">
        <f t="shared" si="4459"/>
      </c>
      <c r="DH114" s="54">
        <f t="shared" si="4616"/>
      </c>
      <c r="DI114" s="55">
        <f t="shared" si="4460"/>
      </c>
      <c r="DJ114" s="54">
        <f t="shared" si="4616"/>
      </c>
      <c r="DK114" s="55">
        <f t="shared" si="4461"/>
      </c>
      <c r="DL114" s="54">
        <f t="shared" si="4616"/>
      </c>
      <c r="DM114" s="55">
        <f t="shared" si="4462"/>
      </c>
      <c r="DN114" s="54">
        <f t="shared" si="4616"/>
      </c>
      <c r="DO114" s="55">
        <f t="shared" si="4463"/>
      </c>
      <c r="DP114" s="54">
        <f t="shared" si="4616"/>
      </c>
      <c r="DQ114" s="55">
        <f t="shared" si="4464"/>
      </c>
      <c r="DR114" s="54">
        <f t="shared" si="4616"/>
      </c>
      <c r="DS114" s="55">
        <f t="shared" si="4465"/>
      </c>
      <c r="DT114" s="54">
        <f t="shared" si="4616"/>
      </c>
      <c r="DU114" s="55">
        <f t="shared" si="4466"/>
      </c>
      <c r="DV114" s="54">
        <f t="shared" si="4616"/>
      </c>
      <c r="DW114" s="55">
        <f t="shared" si="4467"/>
      </c>
      <c r="DX114" s="54">
        <f t="shared" si="4616"/>
      </c>
      <c r="DY114" s="55">
        <f t="shared" si="4468"/>
      </c>
      <c r="DZ114" s="54">
        <f t="shared" si="4616"/>
      </c>
      <c r="EA114" s="55">
        <f t="shared" si="4469"/>
      </c>
      <c r="EB114" s="54">
        <f t="shared" si="4608"/>
      </c>
      <c r="EC114" s="55">
        <f t="shared" si="4471"/>
      </c>
      <c r="ED114" s="54">
        <f t="shared" si="4608"/>
      </c>
      <c r="EE114" s="55">
        <f t="shared" si="4472"/>
      </c>
      <c r="EF114" s="54">
        <f t="shared" si="4608"/>
      </c>
      <c r="EG114" s="55">
        <f t="shared" si="4473"/>
      </c>
      <c r="EH114" s="54">
        <f t="shared" si="4608"/>
      </c>
      <c r="EI114" s="55">
        <f t="shared" si="4474"/>
      </c>
      <c r="EJ114" s="54">
        <f t="shared" si="4608"/>
      </c>
      <c r="EK114" s="55">
        <f t="shared" si="4475"/>
      </c>
      <c r="EL114" s="54">
        <f t="shared" si="4608"/>
      </c>
      <c r="EM114" s="55">
        <f t="shared" si="4476"/>
      </c>
      <c r="EN114" s="54">
        <f t="shared" si="4608"/>
      </c>
      <c r="EO114" s="55">
        <f t="shared" si="4477"/>
      </c>
      <c r="EP114" s="54">
        <f t="shared" si="4608"/>
      </c>
      <c r="EQ114" s="55">
        <f t="shared" si="4478"/>
      </c>
      <c r="ER114" s="54">
        <f t="shared" si="4608"/>
      </c>
      <c r="ES114" s="55">
        <f t="shared" si="4479"/>
      </c>
      <c r="ET114" s="54">
        <f t="shared" si="4608"/>
      </c>
      <c r="EU114" s="55">
        <f t="shared" si="4480"/>
      </c>
      <c r="EV114" s="54">
        <f t="shared" si="4608"/>
      </c>
      <c r="EW114" s="55">
        <f t="shared" si="4481"/>
      </c>
      <c r="EX114" s="54">
        <f t="shared" si="4608"/>
      </c>
      <c r="EY114" s="55">
        <f t="shared" si="4482"/>
      </c>
      <c r="EZ114" s="54">
        <f t="shared" si="4608"/>
      </c>
      <c r="FA114" s="55">
        <f t="shared" si="4483"/>
      </c>
      <c r="FB114" s="54">
        <f t="shared" si="4608"/>
      </c>
      <c r="FC114" s="55">
        <f t="shared" si="4484"/>
      </c>
      <c r="FD114" s="54">
        <f t="shared" si="4608"/>
      </c>
      <c r="FE114" s="55">
        <f t="shared" si="4485"/>
      </c>
      <c r="FF114" s="54">
        <f t="shared" si="4608"/>
      </c>
      <c r="FG114" s="55">
        <f t="shared" si="4486"/>
      </c>
      <c r="FH114" s="54">
        <f t="shared" si="4608"/>
      </c>
      <c r="FI114" s="55">
        <f t="shared" si="4487"/>
      </c>
      <c r="FJ114" s="54">
        <f t="shared" si="4608"/>
      </c>
      <c r="FK114" s="55">
        <f t="shared" si="4488"/>
      </c>
      <c r="FL114" s="54">
        <f t="shared" si="4608"/>
      </c>
      <c r="FM114" s="55">
        <f t="shared" si="4489"/>
      </c>
      <c r="FN114" s="54">
        <f t="shared" si="4608"/>
      </c>
      <c r="FO114" s="55">
        <f t="shared" si="4490"/>
      </c>
      <c r="FP114" s="54">
        <f t="shared" si="4608"/>
      </c>
      <c r="FQ114" s="55">
        <f t="shared" si="4491"/>
      </c>
      <c r="FR114" s="54">
        <f t="shared" si="4608"/>
      </c>
      <c r="FS114" s="55">
        <f t="shared" si="4492"/>
      </c>
      <c r="FT114" s="54">
        <f t="shared" si="4608"/>
      </c>
      <c r="FU114" s="55">
        <f t="shared" si="4493"/>
      </c>
      <c r="FV114" s="54">
        <f t="shared" si="4608"/>
      </c>
      <c r="FW114" s="55">
        <f t="shared" si="4494"/>
      </c>
      <c r="FX114" s="54">
        <f t="shared" si="4608"/>
      </c>
      <c r="FY114" s="55">
        <f t="shared" si="4495"/>
      </c>
      <c r="FZ114" s="54">
        <f t="shared" si="4608"/>
      </c>
      <c r="GA114" s="55">
        <f t="shared" si="4496"/>
      </c>
      <c r="GB114" s="54">
        <f t="shared" si="4608"/>
      </c>
      <c r="GC114" s="55">
        <f t="shared" si="4497"/>
      </c>
      <c r="GD114" s="54">
        <f t="shared" si="4608"/>
      </c>
      <c r="GE114" s="55">
        <f t="shared" si="4498"/>
      </c>
      <c r="GF114" s="54">
        <f t="shared" si="4608"/>
      </c>
      <c r="GG114" s="55">
        <f t="shared" si="4499"/>
      </c>
      <c r="GH114" s="54">
        <f t="shared" si="4608"/>
      </c>
      <c r="GI114" s="55">
        <f t="shared" si="4500"/>
      </c>
      <c r="GJ114" s="54">
        <f t="shared" si="4608"/>
      </c>
      <c r="GK114" s="55">
        <f t="shared" si="4501"/>
      </c>
      <c r="GL114" s="54">
        <f t="shared" si="4608"/>
      </c>
      <c r="GM114" s="55">
        <f t="shared" si="4502"/>
      </c>
      <c r="GN114" s="54">
        <f t="shared" si="4604"/>
      </c>
      <c r="GO114" s="55">
        <f t="shared" si="4504"/>
      </c>
      <c r="GP114" s="54">
        <f t="shared" si="4604"/>
      </c>
      <c r="GQ114" s="55">
        <f t="shared" si="4505"/>
      </c>
      <c r="GR114" s="54">
        <f t="shared" si="4604"/>
      </c>
      <c r="GS114" s="55">
        <f t="shared" si="4506"/>
      </c>
      <c r="GT114" s="54">
        <f t="shared" si="4604"/>
      </c>
      <c r="GU114" s="55">
        <f t="shared" si="4507"/>
      </c>
      <c r="GV114" s="54">
        <f t="shared" si="4604"/>
      </c>
      <c r="GW114" s="55">
        <f t="shared" si="4508"/>
      </c>
      <c r="GX114" s="54">
        <f t="shared" si="4604"/>
      </c>
      <c r="GY114" s="55">
        <f t="shared" si="4509"/>
      </c>
      <c r="GZ114" s="54">
        <f t="shared" si="4604"/>
      </c>
      <c r="HA114" s="55">
        <f t="shared" si="4510"/>
      </c>
      <c r="HB114" s="54">
        <f t="shared" si="4604"/>
      </c>
      <c r="HC114" s="55">
        <f t="shared" si="4511"/>
      </c>
      <c r="HD114" s="54">
        <f t="shared" si="4604"/>
      </c>
      <c r="HE114" s="55">
        <f t="shared" si="4512"/>
      </c>
      <c r="HF114" s="54">
        <f t="shared" si="4604"/>
      </c>
      <c r="HG114" s="55">
        <f t="shared" si="4513"/>
      </c>
      <c r="HH114" s="54">
        <f t="shared" si="4604"/>
      </c>
      <c r="HI114" s="55">
        <f t="shared" si="4514"/>
      </c>
      <c r="HJ114" s="54">
        <f t="shared" si="4604"/>
      </c>
      <c r="HK114" s="55">
        <f t="shared" si="4515"/>
      </c>
      <c r="HL114" s="54">
        <f t="shared" si="4604"/>
      </c>
      <c r="HM114" s="55">
        <f t="shared" si="4516"/>
      </c>
      <c r="HN114" s="54">
        <f t="shared" si="4604"/>
      </c>
      <c r="HO114" s="55">
        <f t="shared" si="4517"/>
      </c>
      <c r="HP114" s="54">
        <f t="shared" si="4604"/>
      </c>
      <c r="HQ114" s="55">
        <f t="shared" si="4518"/>
      </c>
      <c r="HR114" s="54">
        <f t="shared" si="4604"/>
      </c>
      <c r="HS114" s="55">
        <f t="shared" si="4519"/>
      </c>
      <c r="HT114" s="54">
        <f t="shared" si="4604"/>
      </c>
      <c r="HU114" s="55">
        <f t="shared" si="4520"/>
      </c>
      <c r="HV114" s="54">
        <f t="shared" si="4604"/>
      </c>
      <c r="HW114" s="55">
        <f t="shared" si="4521"/>
      </c>
      <c r="HX114" s="54">
        <f t="shared" si="4604"/>
      </c>
      <c r="HY114" s="55">
        <f t="shared" si="4522"/>
      </c>
      <c r="HZ114" s="54">
        <f t="shared" si="4604"/>
      </c>
      <c r="IA114" s="55">
        <f t="shared" si="4523"/>
      </c>
      <c r="IB114" s="54">
        <f t="shared" si="4604"/>
      </c>
      <c r="IC114" s="55">
        <f t="shared" si="4524"/>
      </c>
      <c r="ID114" s="54">
        <f t="shared" si="4604"/>
      </c>
      <c r="IE114" s="55">
        <f t="shared" si="4525"/>
      </c>
      <c r="IF114" s="54">
        <f t="shared" si="4604"/>
      </c>
      <c r="IG114" s="55">
        <f t="shared" si="4526"/>
      </c>
      <c r="IH114" s="54">
        <f t="shared" si="4604"/>
      </c>
      <c r="II114" s="55">
        <f t="shared" si="4527"/>
      </c>
      <c r="IJ114" s="54">
        <f t="shared" si="4604"/>
      </c>
      <c r="IK114" s="55">
        <f t="shared" si="4528"/>
      </c>
      <c r="IL114" s="54">
        <f t="shared" si="4604"/>
      </c>
      <c r="IM114" s="55">
        <f t="shared" si="4529"/>
      </c>
      <c r="IN114" s="54">
        <f t="shared" si="4604"/>
      </c>
      <c r="IO114" s="55">
        <f t="shared" si="4530"/>
      </c>
      <c r="IP114" s="54">
        <f t="shared" si="4604"/>
      </c>
      <c r="IQ114" s="55">
        <f t="shared" si="4531"/>
      </c>
      <c r="IR114" s="54">
        <f t="shared" si="4604"/>
      </c>
      <c r="IS114" s="55">
        <f t="shared" si="4532"/>
      </c>
      <c r="IT114" s="54">
        <f t="shared" si="4604"/>
      </c>
      <c r="IU114" s="55">
        <f t="shared" si="4533"/>
      </c>
      <c r="IV114" s="54">
        <f t="shared" si="4604"/>
      </c>
      <c r="IW114" s="55">
        <f t="shared" si="4534"/>
      </c>
      <c r="IX114" s="54">
        <f t="shared" si="4585"/>
      </c>
      <c r="IY114" s="55">
        <f t="shared" si="4535"/>
      </c>
      <c r="IZ114" s="54">
        <f t="shared" si="4585"/>
      </c>
      <c r="JA114" s="55">
        <f t="shared" si="4537"/>
      </c>
      <c r="JB114" s="54">
        <f t="shared" si="4585"/>
      </c>
      <c r="JC114" s="55">
        <f t="shared" si="4538"/>
      </c>
      <c r="JD114" s="54">
        <f t="shared" si="4585"/>
      </c>
      <c r="JE114" s="55">
        <f t="shared" si="4539"/>
      </c>
      <c r="JF114" s="54">
        <f t="shared" si="4585"/>
      </c>
      <c r="JG114" s="55">
        <f t="shared" si="4540"/>
      </c>
      <c r="JH114" s="54">
        <f t="shared" si="4585"/>
      </c>
      <c r="JI114" s="55">
        <f t="shared" si="4541"/>
      </c>
      <c r="JJ114" s="54">
        <f t="shared" si="4585"/>
      </c>
      <c r="JK114" s="55">
        <f t="shared" si="4542"/>
      </c>
      <c r="JL114" s="54">
        <f t="shared" si="4585"/>
      </c>
      <c r="JM114" s="55">
        <f t="shared" si="267"/>
      </c>
      <c r="JN114" s="54">
        <f t="shared" ref="JN114:LX121" si="4617">RIGHT(IFERROR(VLOOKUP($B114,JN$4:JO$71,2,FALSE),""),2)</f>
      </c>
      <c r="JO114" s="55">
        <f t="shared" ref="JO114:LY121" si="4618">IFERROR(
    IF(
        LEFT(VLOOKUP($B114,JN$4:JO$71,2,FALSE),1)="0",
        "",
        IF(
            LEFT(VLOOKUP($B114,JN$4:JO$71,2,FALSE),1)="講",
            "講習",
            IF(
                LEFT(VLOOKUP($B114,JN$4:JO$71,2,FALSE),1)="追",
                "追加",
                "通常"
            )
        )
    ),
    ""
)</f>
      </c>
      <c r="JP114" s="54">
        <f t="shared" si="4617"/>
      </c>
      <c r="JQ114" s="55">
        <f t="shared" si="4618"/>
      </c>
      <c r="JR114" s="54">
        <f t="shared" si="4617"/>
      </c>
      <c r="JS114" s="55">
        <f t="shared" si="4618"/>
      </c>
      <c r="JT114" s="54">
        <f t="shared" si="4617"/>
      </c>
      <c r="JU114" s="55">
        <f t="shared" si="4618"/>
      </c>
      <c r="JV114" s="54">
        <f t="shared" si="4617"/>
      </c>
      <c r="JW114" s="55">
        <f t="shared" si="4618"/>
      </c>
      <c r="JX114" s="54">
        <f t="shared" si="4617"/>
      </c>
      <c r="JY114" s="55">
        <f t="shared" si="4618"/>
      </c>
      <c r="JZ114" s="54">
        <f t="shared" si="4617"/>
      </c>
      <c r="KA114" s="55">
        <f t="shared" si="4618"/>
      </c>
      <c r="KB114" s="54">
        <f t="shared" si="4617"/>
      </c>
      <c r="KC114" s="55">
        <f t="shared" si="4618"/>
      </c>
      <c r="KD114" s="54">
        <f t="shared" si="4617"/>
      </c>
      <c r="KE114" s="55">
        <f t="shared" si="4618"/>
      </c>
      <c r="KF114" s="54">
        <f t="shared" si="4617"/>
      </c>
      <c r="KG114" s="55">
        <f t="shared" si="4618"/>
      </c>
      <c r="KH114" s="54">
        <f t="shared" si="4617"/>
      </c>
      <c r="KI114" s="55">
        <f t="shared" si="4618"/>
      </c>
      <c r="KJ114" s="54">
        <f t="shared" si="4617"/>
      </c>
      <c r="KK114" s="55">
        <f t="shared" si="4618"/>
      </c>
      <c r="KL114" s="54">
        <f t="shared" si="4617"/>
      </c>
      <c r="KM114" s="55">
        <f t="shared" si="4618"/>
      </c>
      <c r="KN114" s="54">
        <f t="shared" si="4617"/>
      </c>
      <c r="KO114" s="55">
        <f t="shared" si="4618"/>
      </c>
      <c r="KP114" s="54">
        <f t="shared" si="4617"/>
      </c>
      <c r="KQ114" s="55">
        <f t="shared" si="4618"/>
      </c>
      <c r="KR114" s="54">
        <f t="shared" si="4617"/>
      </c>
      <c r="KS114" s="55">
        <f t="shared" si="4618"/>
      </c>
      <c r="KT114" s="54">
        <f t="shared" si="4617"/>
      </c>
      <c r="KU114" s="55">
        <f t="shared" si="4618"/>
      </c>
      <c r="KV114" s="54">
        <f t="shared" si="4617"/>
      </c>
      <c r="KW114" s="55">
        <f t="shared" si="4618"/>
      </c>
      <c r="KX114" s="54">
        <f t="shared" si="4617"/>
      </c>
      <c r="KY114" s="55">
        <f t="shared" si="4618"/>
      </c>
      <c r="KZ114" s="54">
        <f t="shared" si="4617"/>
      </c>
      <c r="LA114" s="55">
        <f t="shared" si="4618"/>
      </c>
      <c r="LB114" s="54">
        <f t="shared" si="4617"/>
      </c>
      <c r="LC114" s="55">
        <f t="shared" si="4618"/>
      </c>
      <c r="LD114" s="54">
        <f t="shared" si="4617"/>
      </c>
      <c r="LE114" s="55">
        <f t="shared" si="4618"/>
      </c>
      <c r="LF114" s="54">
        <f t="shared" si="4617"/>
      </c>
      <c r="LG114" s="55">
        <f t="shared" si="4618"/>
      </c>
      <c r="LH114" s="54">
        <f t="shared" si="4617"/>
      </c>
      <c r="LI114" s="55">
        <f t="shared" si="4618"/>
      </c>
      <c r="LJ114" s="54">
        <f t="shared" si="4617"/>
      </c>
      <c r="LK114" s="55">
        <f t="shared" si="4618"/>
      </c>
      <c r="LL114" s="54">
        <f t="shared" si="4617"/>
      </c>
      <c r="LM114" s="55">
        <f t="shared" si="4618"/>
      </c>
      <c r="LN114" s="54">
        <f t="shared" si="4617"/>
      </c>
      <c r="LO114" s="55">
        <f t="shared" si="4618"/>
      </c>
      <c r="LP114" s="54">
        <f t="shared" si="4617"/>
      </c>
      <c r="LQ114" s="55">
        <f t="shared" si="4618"/>
      </c>
      <c r="LR114" s="54">
        <f t="shared" si="4617"/>
      </c>
      <c r="LS114" s="55">
        <f t="shared" si="4618"/>
      </c>
      <c r="LT114" s="54">
        <f t="shared" si="4617"/>
      </c>
      <c r="LU114" s="55">
        <f t="shared" si="4618"/>
      </c>
      <c r="LV114" s="54">
        <f t="shared" si="4617"/>
      </c>
      <c r="LW114" s="55">
        <f t="shared" si="4618"/>
      </c>
      <c r="LX114" s="54">
        <f t="shared" si="4617"/>
      </c>
      <c r="LY114" s="55">
        <f t="shared" si="4618"/>
      </c>
      <c r="LZ114" s="54">
        <f t="shared" si="4609"/>
      </c>
      <c r="MA114" s="55">
        <f t="shared" si="4610"/>
      </c>
      <c r="MB114" s="54">
        <f t="shared" si="4609"/>
      </c>
      <c r="MC114" s="55">
        <f t="shared" si="4610"/>
      </c>
      <c r="MD114" s="54">
        <f t="shared" si="4609"/>
      </c>
      <c r="ME114" s="55">
        <f t="shared" si="4610"/>
      </c>
      <c r="MF114" s="54">
        <f t="shared" si="4609"/>
      </c>
      <c r="MG114" s="55">
        <f t="shared" si="4610"/>
      </c>
      <c r="MH114" s="54">
        <f t="shared" si="4609"/>
      </c>
      <c r="MI114" s="55">
        <f t="shared" si="4610"/>
      </c>
      <c r="MJ114" s="54">
        <f t="shared" si="4609"/>
      </c>
      <c r="MK114" s="55">
        <f t="shared" si="4610"/>
      </c>
      <c r="ML114" s="54">
        <f t="shared" si="4609"/>
      </c>
      <c r="MM114" s="55">
        <f t="shared" si="4610"/>
      </c>
      <c r="MN114" s="54">
        <f t="shared" si="4609"/>
      </c>
      <c r="MO114" s="55">
        <f t="shared" si="4610"/>
      </c>
      <c r="MP114" s="54">
        <f t="shared" si="4609"/>
      </c>
      <c r="MQ114" s="55">
        <f t="shared" si="4610"/>
      </c>
      <c r="MR114" s="54">
        <f t="shared" si="4609"/>
      </c>
      <c r="MS114" s="55">
        <f t="shared" si="4610"/>
      </c>
      <c r="MT114" s="54">
        <f t="shared" si="4609"/>
      </c>
      <c r="MU114" s="55">
        <f t="shared" si="4610"/>
      </c>
      <c r="MV114" s="54">
        <f t="shared" si="4609"/>
      </c>
      <c r="MW114" s="55">
        <f t="shared" si="4610"/>
      </c>
      <c r="MX114" s="54">
        <f t="shared" si="4609"/>
      </c>
      <c r="MY114" s="55">
        <f t="shared" si="4610"/>
      </c>
      <c r="MZ114" s="54">
        <f t="shared" si="4609"/>
      </c>
      <c r="NA114" s="55">
        <f t="shared" si="4610"/>
      </c>
      <c r="NB114" s="54">
        <f t="shared" si="4609"/>
      </c>
      <c r="NC114" s="55">
        <f t="shared" si="4610"/>
      </c>
      <c r="ND114" s="54">
        <f t="shared" si="4609"/>
      </c>
      <c r="NE114" s="55">
        <f t="shared" si="4610"/>
      </c>
      <c r="NF114" s="54">
        <f t="shared" si="4609"/>
      </c>
      <c r="NG114" s="55">
        <f t="shared" si="4610"/>
      </c>
      <c r="NH114" s="54">
        <f t="shared" si="4609"/>
      </c>
      <c r="NI114" s="55">
        <f t="shared" si="4610"/>
      </c>
      <c r="NJ114" s="54">
        <f t="shared" si="4609"/>
      </c>
      <c r="NK114" s="55">
        <f t="shared" si="4610"/>
      </c>
      <c r="NL114" s="54">
        <f t="shared" si="4609"/>
      </c>
      <c r="NM114" s="55">
        <f t="shared" si="4610"/>
      </c>
      <c r="NN114" s="54">
        <f t="shared" si="4609"/>
      </c>
      <c r="NO114" s="55">
        <f t="shared" si="4610"/>
      </c>
      <c r="NP114" s="54">
        <f t="shared" si="4609"/>
      </c>
      <c r="NQ114" s="55">
        <f t="shared" si="4610"/>
      </c>
      <c r="NR114" s="54">
        <f t="shared" si="4609"/>
      </c>
      <c r="NS114" s="55">
        <f t="shared" si="4610"/>
      </c>
      <c r="NT114" s="54">
        <f t="shared" si="4609"/>
      </c>
      <c r="NU114" s="55">
        <f t="shared" si="4610"/>
      </c>
      <c r="NV114" s="54">
        <f t="shared" si="4609"/>
      </c>
      <c r="NW114" s="55">
        <f t="shared" si="4610"/>
      </c>
      <c r="NX114" s="54">
        <f t="shared" si="4609"/>
      </c>
      <c r="NY114" s="55">
        <f t="shared" si="4610"/>
      </c>
      <c r="NZ114" s="54">
        <f t="shared" si="4609"/>
      </c>
      <c r="OA114" s="55">
        <f t="shared" si="4610"/>
      </c>
      <c r="OB114" s="54">
        <f t="shared" si="4609"/>
      </c>
      <c r="OC114" s="55">
        <f t="shared" si="4610"/>
      </c>
      <c r="OD114" s="54">
        <f t="shared" si="4609"/>
      </c>
      <c r="OE114" s="55">
        <f t="shared" si="4610"/>
      </c>
      <c r="OF114" s="54">
        <f t="shared" si="4609"/>
      </c>
      <c r="OG114" s="55">
        <f t="shared" si="4610"/>
      </c>
      <c r="OH114" s="54">
        <f t="shared" si="4609"/>
      </c>
      <c r="OI114" s="55">
        <f t="shared" si="4610"/>
      </c>
      <c r="OJ114" s="54">
        <f t="shared" si="4596"/>
      </c>
      <c r="OK114" s="55">
        <f t="shared" si="4611"/>
      </c>
      <c r="OL114" s="54">
        <f t="shared" si="4587"/>
      </c>
      <c r="OM114" s="55">
        <f t="shared" si="4611"/>
      </c>
      <c r="ON114" s="54">
        <f t="shared" si="4587"/>
      </c>
      <c r="OO114" s="55">
        <f t="shared" si="4611"/>
      </c>
      <c r="OP114" s="54">
        <f t="shared" si="4587"/>
      </c>
      <c r="OQ114" s="55">
        <f t="shared" si="4611"/>
      </c>
      <c r="OR114" s="54">
        <f t="shared" si="4587"/>
      </c>
      <c r="OS114" s="55">
        <f t="shared" si="4611"/>
      </c>
      <c r="OT114" s="54">
        <f t="shared" si="4587"/>
      </c>
      <c r="OU114" s="55">
        <f t="shared" si="4611"/>
      </c>
      <c r="OV114" s="54">
        <f t="shared" si="4587"/>
      </c>
      <c r="OW114" s="55">
        <f t="shared" si="4611"/>
      </c>
      <c r="OX114" s="54">
        <f t="shared" ref="OX114:RH121" si="4619">RIGHT(IFERROR(VLOOKUP($B114,OX$4:OY$71,2,FALSE),""),2)</f>
      </c>
      <c r="OY114" s="55">
        <f t="shared" si="4611"/>
      </c>
      <c r="OZ114" s="54">
        <f t="shared" si="4619"/>
      </c>
      <c r="PA114" s="55">
        <f t="shared" si="4611"/>
      </c>
      <c r="PB114" s="54">
        <f t="shared" si="4619"/>
      </c>
      <c r="PC114" s="55">
        <f t="shared" si="4611"/>
      </c>
      <c r="PD114" s="54">
        <f t="shared" si="4619"/>
      </c>
      <c r="PE114" s="55">
        <f t="shared" si="4611"/>
      </c>
      <c r="PF114" s="54">
        <f t="shared" si="4619"/>
      </c>
      <c r="PG114" s="55">
        <f t="shared" si="4611"/>
      </c>
      <c r="PH114" s="54">
        <f t="shared" si="4619"/>
      </c>
      <c r="PI114" s="55">
        <f t="shared" si="4611"/>
      </c>
      <c r="PJ114" s="54">
        <f t="shared" si="4619"/>
      </c>
      <c r="PK114" s="55">
        <f t="shared" si="4611"/>
      </c>
      <c r="PL114" s="54">
        <f t="shared" si="4619"/>
      </c>
      <c r="PM114" s="55">
        <f t="shared" si="4611"/>
      </c>
      <c r="PN114" s="54">
        <f t="shared" si="4619"/>
      </c>
      <c r="PO114" s="55">
        <f t="shared" si="4611"/>
      </c>
      <c r="PP114" s="54">
        <f t="shared" si="4619"/>
      </c>
      <c r="PQ114" s="55">
        <f t="shared" si="4611"/>
      </c>
      <c r="PR114" s="54">
        <f t="shared" si="4619"/>
      </c>
      <c r="PS114" s="55">
        <f t="shared" si="4611"/>
      </c>
      <c r="PT114" s="54">
        <f t="shared" si="4619"/>
      </c>
      <c r="PU114" s="55">
        <f t="shared" si="4611"/>
      </c>
      <c r="PV114" s="54">
        <f t="shared" si="4619"/>
      </c>
      <c r="PW114" s="55">
        <f t="shared" si="4611"/>
      </c>
      <c r="PX114" s="54">
        <f t="shared" si="4619"/>
      </c>
      <c r="PY114" s="55">
        <f t="shared" si="4611"/>
      </c>
      <c r="PZ114" s="54">
        <f t="shared" si="4619"/>
      </c>
      <c r="QA114" s="55">
        <f t="shared" si="4611"/>
      </c>
      <c r="QB114" s="54">
        <f t="shared" si="4619"/>
      </c>
      <c r="QC114" s="55">
        <f t="shared" si="4611"/>
      </c>
      <c r="QD114" s="54">
        <f t="shared" si="4619"/>
      </c>
      <c r="QE114" s="55">
        <f t="shared" si="4611"/>
      </c>
      <c r="QF114" s="54">
        <f t="shared" si="4619"/>
      </c>
      <c r="QG114" s="55">
        <f t="shared" si="4611"/>
      </c>
      <c r="QH114" s="54">
        <f t="shared" si="4619"/>
      </c>
      <c r="QI114" s="55">
        <f t="shared" si="4611"/>
      </c>
      <c r="QJ114" s="54">
        <f t="shared" si="4619"/>
      </c>
      <c r="QK114" s="55">
        <f t="shared" si="4611"/>
      </c>
      <c r="QL114" s="54">
        <f t="shared" si="4619"/>
      </c>
      <c r="QM114" s="55">
        <f t="shared" si="4611"/>
      </c>
      <c r="QN114" s="54">
        <f t="shared" si="4619"/>
      </c>
      <c r="QO114" s="55">
        <f t="shared" si="4611"/>
      </c>
      <c r="QP114" s="54">
        <f t="shared" si="4619"/>
      </c>
      <c r="QQ114" s="55">
        <f t="shared" si="4611"/>
      </c>
      <c r="QR114" s="54">
        <f t="shared" si="4619"/>
      </c>
      <c r="QS114" s="55">
        <f t="shared" si="4611"/>
      </c>
      <c r="QT114" s="54">
        <f t="shared" si="4619"/>
      </c>
      <c r="QU114" s="55">
        <f t="shared" si="4611"/>
      </c>
      <c r="QV114" s="54">
        <f t="shared" si="4619"/>
      </c>
      <c r="QW114" s="55">
        <f t="shared" si="4605"/>
      </c>
      <c r="QX114" s="54">
        <f t="shared" si="4619"/>
      </c>
      <c r="QY114" s="55">
        <f t="shared" si="4605"/>
      </c>
      <c r="QZ114" s="54">
        <f t="shared" si="4619"/>
      </c>
      <c r="RA114" s="55">
        <f t="shared" si="4605"/>
      </c>
      <c r="RB114" s="54">
        <f t="shared" si="4619"/>
      </c>
      <c r="RC114" s="55">
        <f t="shared" si="4605"/>
      </c>
      <c r="RD114" s="54">
        <f t="shared" si="4619"/>
      </c>
      <c r="RE114" s="55">
        <f t="shared" si="4605"/>
      </c>
      <c r="RF114" s="54">
        <f t="shared" si="4619"/>
      </c>
      <c r="RG114" s="55">
        <f t="shared" si="4605"/>
      </c>
      <c r="RH114" s="54">
        <f t="shared" si="4619"/>
      </c>
      <c r="RI114" s="55">
        <f t="shared" si="4605"/>
      </c>
      <c r="RJ114" s="54">
        <f t="shared" si="4612"/>
      </c>
      <c r="RK114" s="55">
        <f t="shared" si="4605"/>
      </c>
      <c r="RL114" s="54">
        <f t="shared" si="4612"/>
      </c>
      <c r="RM114" s="55">
        <f t="shared" si="4605"/>
      </c>
      <c r="RN114" s="54">
        <f t="shared" si="4612"/>
      </c>
      <c r="RO114" s="55">
        <f t="shared" si="4605"/>
      </c>
      <c r="RP114" s="54">
        <f t="shared" si="4612"/>
      </c>
      <c r="RQ114" s="55">
        <f t="shared" si="4605"/>
      </c>
      <c r="RR114" s="54">
        <f t="shared" si="4612"/>
      </c>
      <c r="RS114" s="55">
        <f t="shared" si="4605"/>
      </c>
      <c r="RT114" s="54">
        <f t="shared" si="4612"/>
      </c>
      <c r="RU114" s="55">
        <f t="shared" si="4605"/>
      </c>
      <c r="RV114" s="54">
        <f t="shared" si="4612"/>
      </c>
      <c r="RW114" s="55">
        <f t="shared" si="4605"/>
      </c>
      <c r="RX114" s="54">
        <f t="shared" si="4612"/>
      </c>
      <c r="RY114" s="55">
        <f t="shared" si="4605"/>
      </c>
      <c r="RZ114" s="54">
        <f t="shared" si="4612"/>
      </c>
      <c r="SA114" s="55">
        <f t="shared" si="4605"/>
      </c>
      <c r="SB114" s="54">
        <f t="shared" si="4612"/>
      </c>
      <c r="SC114" s="55">
        <f t="shared" si="4605"/>
      </c>
      <c r="SD114" s="54">
        <f t="shared" si="4612"/>
      </c>
      <c r="SE114" s="55">
        <f t="shared" si="4605"/>
      </c>
      <c r="SF114" s="54">
        <f t="shared" si="4612"/>
      </c>
      <c r="SG114" s="55">
        <f t="shared" si="4605"/>
      </c>
      <c r="SH114" s="54">
        <f t="shared" si="4612"/>
      </c>
      <c r="SI114" s="55">
        <f t="shared" si="4605"/>
      </c>
      <c r="SJ114" s="54">
        <f t="shared" si="4612"/>
      </c>
      <c r="SK114" s="55">
        <f t="shared" si="4605"/>
      </c>
      <c r="SL114" s="54">
        <f t="shared" si="4612"/>
      </c>
      <c r="SM114" s="55">
        <f t="shared" si="4605"/>
      </c>
      <c r="SN114" s="54">
        <f t="shared" si="4612"/>
      </c>
      <c r="SO114" s="55">
        <f t="shared" si="4605"/>
      </c>
      <c r="SP114" s="54">
        <f t="shared" si="4612"/>
      </c>
      <c r="SQ114" s="55">
        <f t="shared" si="4605"/>
      </c>
      <c r="SR114" s="54">
        <f t="shared" si="4612"/>
      </c>
      <c r="SS114" s="55">
        <f t="shared" si="4605"/>
      </c>
      <c r="ST114" s="54">
        <f t="shared" si="4612"/>
      </c>
      <c r="SU114" s="55">
        <f t="shared" si="4605"/>
      </c>
      <c r="SV114" s="54">
        <f t="shared" si="4612"/>
      </c>
      <c r="SW114" s="55">
        <f t="shared" si="4605"/>
      </c>
      <c r="SX114" s="54">
        <f t="shared" si="4612"/>
      </c>
      <c r="SY114" s="55">
        <f t="shared" si="4605"/>
      </c>
      <c r="SZ114" s="54">
        <f t="shared" si="4612"/>
      </c>
      <c r="TA114" s="55">
        <f t="shared" si="4605"/>
      </c>
      <c r="TB114" s="54">
        <f t="shared" si="4612"/>
      </c>
      <c r="TC114" s="55">
        <f t="shared" si="4605"/>
      </c>
      <c r="TD114" s="54">
        <f t="shared" si="4606"/>
      </c>
      <c r="TE114" s="55">
        <f t="shared" si="4605"/>
      </c>
      <c r="TF114" s="54">
        <f t="shared" si="4606"/>
      </c>
      <c r="TG114" s="55">
        <f t="shared" si="4602"/>
      </c>
      <c r="TH114" s="54">
        <f t="shared" si="4603"/>
      </c>
      <c r="TI114" s="55">
        <f t="shared" si="4602"/>
      </c>
      <c r="TJ114" s="54">
        <f t="shared" si="4603"/>
      </c>
      <c r="TK114" s="55">
        <f t="shared" si="4602"/>
      </c>
      <c r="TL114" s="54">
        <f t="shared" si="4603"/>
      </c>
      <c r="TM114" s="55">
        <f t="shared" si="4602"/>
      </c>
      <c r="TN114" s="54">
        <f t="shared" si="4603"/>
      </c>
      <c r="TO114" s="55">
        <f t="shared" si="4602"/>
      </c>
      <c r="TP114" s="54">
        <f t="shared" si="4603"/>
      </c>
      <c r="TQ114" s="55">
        <f t="shared" si="4602"/>
      </c>
      <c r="TR114" s="54">
        <f t="shared" si="4603"/>
      </c>
      <c r="TS114" s="55">
        <f t="shared" si="4602"/>
      </c>
      <c r="TT114" s="54">
        <f t="shared" ref="TT114:WD121" si="4620">RIGHT(IFERROR(VLOOKUP($B114,TT$4:TU$71,2,FALSE),""),2)</f>
      </c>
      <c r="TU114" s="55">
        <f t="shared" si="4602"/>
      </c>
      <c r="TV114" s="54">
        <f t="shared" si="4620"/>
      </c>
      <c r="TW114" s="55">
        <f t="shared" si="4602"/>
      </c>
      <c r="TX114" s="54">
        <f t="shared" si="4620"/>
      </c>
      <c r="TY114" s="55">
        <f t="shared" si="4602"/>
      </c>
      <c r="TZ114" s="54">
        <f t="shared" si="4620"/>
      </c>
      <c r="UA114" s="55">
        <f t="shared" si="4602"/>
      </c>
      <c r="UB114" s="54">
        <f t="shared" si="4620"/>
      </c>
      <c r="UC114" s="55">
        <f t="shared" si="4602"/>
      </c>
      <c r="UD114" s="54">
        <f t="shared" si="4620"/>
      </c>
      <c r="UE114" s="55">
        <f t="shared" si="4602"/>
      </c>
      <c r="UF114" s="54">
        <f t="shared" si="4620"/>
      </c>
      <c r="UG114" s="55">
        <f t="shared" si="4602"/>
      </c>
      <c r="UH114" s="54">
        <f t="shared" si="4620"/>
      </c>
      <c r="UI114" s="55">
        <f t="shared" si="4602"/>
      </c>
      <c r="UJ114" s="54">
        <f t="shared" si="4620"/>
      </c>
      <c r="UK114" s="55">
        <f t="shared" si="4602"/>
      </c>
      <c r="UL114" s="54">
        <f t="shared" si="4620"/>
      </c>
      <c r="UM114" s="55">
        <f t="shared" si="4602"/>
      </c>
      <c r="UN114" s="54">
        <f t="shared" si="4620"/>
      </c>
      <c r="UO114" s="55">
        <f t="shared" si="4602"/>
      </c>
      <c r="UP114" s="54">
        <f t="shared" si="4620"/>
      </c>
      <c r="UQ114" s="55">
        <f t="shared" si="4602"/>
      </c>
      <c r="UR114" s="54">
        <f t="shared" si="4620"/>
      </c>
      <c r="US114" s="55">
        <f t="shared" si="4602"/>
      </c>
      <c r="UT114" s="54">
        <f t="shared" si="4620"/>
      </c>
      <c r="UU114" s="55">
        <f t="shared" si="4602"/>
      </c>
      <c r="UV114" s="54">
        <f t="shared" si="4620"/>
      </c>
      <c r="UW114" s="55">
        <f t="shared" si="4602"/>
      </c>
      <c r="UX114" s="54">
        <f t="shared" si="4620"/>
      </c>
      <c r="UY114" s="55">
        <f t="shared" si="4602"/>
      </c>
      <c r="UZ114" s="54">
        <f t="shared" si="4620"/>
      </c>
      <c r="VA114" s="55">
        <f t="shared" si="4602"/>
      </c>
      <c r="VB114" s="54">
        <f t="shared" si="4620"/>
      </c>
      <c r="VC114" s="55">
        <f t="shared" si="4602"/>
      </c>
      <c r="VD114" s="54">
        <f t="shared" si="4620"/>
      </c>
      <c r="VE114" s="55">
        <f t="shared" si="4602"/>
      </c>
      <c r="VF114" s="54">
        <f t="shared" si="4620"/>
      </c>
      <c r="VG114" s="55">
        <f t="shared" si="4602"/>
      </c>
      <c r="VH114" s="54">
        <f t="shared" si="4620"/>
      </c>
      <c r="VI114" s="55">
        <f t="shared" si="4602"/>
      </c>
      <c r="VJ114" s="54">
        <f t="shared" si="4620"/>
      </c>
      <c r="VK114" s="55">
        <f t="shared" si="4602"/>
      </c>
      <c r="VL114" s="54">
        <f t="shared" si="4620"/>
      </c>
      <c r="VM114" s="55">
        <f t="shared" si="4602"/>
      </c>
      <c r="VN114" s="54">
        <f t="shared" si="4620"/>
      </c>
      <c r="VO114" s="55">
        <f t="shared" si="4602"/>
      </c>
      <c r="VP114" s="54">
        <f t="shared" si="4620"/>
      </c>
      <c r="VQ114" s="55">
        <f t="shared" si="4602"/>
      </c>
      <c r="VR114" s="54">
        <f t="shared" si="4620"/>
      </c>
      <c r="VS114" s="55">
        <f t="shared" si="4601"/>
      </c>
      <c r="VT114" s="54">
        <f t="shared" si="4620"/>
      </c>
      <c r="VU114" s="55">
        <f t="shared" si="4601"/>
      </c>
      <c r="VV114" s="54">
        <f t="shared" si="4620"/>
      </c>
      <c r="VW114" s="55">
        <f t="shared" si="4601"/>
      </c>
      <c r="VX114" s="54">
        <f t="shared" si="4620"/>
      </c>
      <c r="VY114" s="55">
        <f t="shared" si="4601"/>
      </c>
      <c r="VZ114" s="54">
        <f t="shared" si="4620"/>
      </c>
      <c r="WA114" s="55">
        <f t="shared" si="4601"/>
      </c>
      <c r="WB114" s="54">
        <f t="shared" si="4620"/>
      </c>
      <c r="WC114" s="55">
        <f t="shared" si="4601"/>
      </c>
      <c r="WD114" s="54">
        <f t="shared" si="4620"/>
      </c>
      <c r="WE114" s="55">
        <f t="shared" si="4601"/>
      </c>
      <c r="WF114" s="54">
        <f t="shared" si="4613"/>
      </c>
      <c r="WG114" s="55">
        <f t="shared" si="4601"/>
      </c>
      <c r="WH114" s="54">
        <f t="shared" si="4613"/>
      </c>
      <c r="WI114" s="55">
        <f t="shared" si="4601"/>
      </c>
      <c r="WJ114" s="54">
        <f t="shared" si="4613"/>
      </c>
      <c r="WK114" s="55">
        <f t="shared" si="4601"/>
      </c>
      <c r="WL114" s="54">
        <f t="shared" si="4613"/>
      </c>
      <c r="WM114" s="55">
        <f t="shared" si="4601"/>
      </c>
      <c r="WN114" s="54">
        <f t="shared" si="4613"/>
      </c>
      <c r="WO114" s="55">
        <f t="shared" si="4601"/>
      </c>
      <c r="WP114" s="54">
        <f t="shared" si="4613"/>
      </c>
      <c r="WQ114" s="55">
        <f t="shared" si="4601"/>
      </c>
      <c r="WR114" s="54">
        <f t="shared" si="4613"/>
      </c>
      <c r="WS114" s="55">
        <f t="shared" si="4601"/>
      </c>
      <c r="WT114" s="54">
        <f t="shared" si="4581"/>
      </c>
      <c r="WU114" s="55">
        <f t="shared" si="4601"/>
      </c>
      <c r="WV114" s="54">
        <f t="shared" si="4581"/>
      </c>
      <c r="WW114" s="55">
        <f t="shared" si="4601"/>
      </c>
      <c r="WX114" s="54">
        <f t="shared" ref="WX114:ZH129" si="4621">RIGHT(IFERROR(VLOOKUP($B114,WX$4:WY$71,2,FALSE),""),2)</f>
      </c>
      <c r="WY114" s="55">
        <f t="shared" si="4601"/>
      </c>
      <c r="WZ114" s="54">
        <f t="shared" si="4621"/>
      </c>
      <c r="XA114" s="55">
        <f t="shared" si="4601"/>
      </c>
      <c r="XB114" s="54">
        <f t="shared" si="4621"/>
      </c>
      <c r="XC114" s="55">
        <f t="shared" si="4601"/>
      </c>
      <c r="XD114" s="54">
        <f t="shared" si="4621"/>
      </c>
      <c r="XE114" s="55">
        <f t="shared" si="4601"/>
      </c>
      <c r="XF114" s="54">
        <f t="shared" si="4621"/>
      </c>
      <c r="XG114" s="55">
        <f t="shared" si="4601"/>
      </c>
      <c r="XH114" s="54">
        <f t="shared" si="4621"/>
      </c>
      <c r="XI114" s="55">
        <f t="shared" si="4601"/>
      </c>
      <c r="XJ114" s="54">
        <f t="shared" si="4621"/>
      </c>
      <c r="XK114" s="55">
        <f t="shared" si="4601"/>
      </c>
      <c r="XL114" s="54">
        <f t="shared" si="4621"/>
      </c>
      <c r="XM114" s="55">
        <f t="shared" si="4601"/>
      </c>
      <c r="XN114" s="54">
        <f t="shared" si="4621"/>
      </c>
      <c r="XO114" s="55">
        <f t="shared" si="4601"/>
      </c>
      <c r="XP114" s="54">
        <f t="shared" si="4621"/>
      </c>
      <c r="XQ114" s="55">
        <f t="shared" si="4601"/>
      </c>
      <c r="XR114" s="54">
        <f t="shared" si="4621"/>
      </c>
      <c r="XS114" s="55">
        <f t="shared" si="4601"/>
      </c>
      <c r="XT114" s="54">
        <f t="shared" si="4621"/>
      </c>
      <c r="XU114" s="55">
        <f t="shared" si="4601"/>
      </c>
      <c r="XV114" s="54">
        <f t="shared" si="4621"/>
      </c>
      <c r="XW114" s="55">
        <f t="shared" si="4601"/>
      </c>
      <c r="XX114" s="54">
        <f t="shared" si="4621"/>
      </c>
      <c r="XY114" s="55">
        <f t="shared" si="4601"/>
      </c>
      <c r="XZ114" s="54">
        <f t="shared" si="4621"/>
      </c>
      <c r="YA114" s="55">
        <f t="shared" si="4601"/>
      </c>
      <c r="YB114" s="54">
        <f t="shared" si="4621"/>
      </c>
      <c r="YC114" s="55">
        <f t="shared" si="4614"/>
      </c>
      <c r="YD114" s="54">
        <f t="shared" si="4621"/>
      </c>
      <c r="YE114" s="55">
        <f t="shared" si="4614"/>
      </c>
      <c r="YF114" s="54">
        <f t="shared" si="4621"/>
      </c>
      <c r="YG114" s="55">
        <f t="shared" si="4614"/>
      </c>
      <c r="YH114" s="54">
        <f t="shared" si="4621"/>
      </c>
      <c r="YI114" s="55">
        <f t="shared" si="4614"/>
      </c>
      <c r="YJ114" s="54">
        <f t="shared" si="4621"/>
      </c>
      <c r="YK114" s="55">
        <f t="shared" si="4614"/>
      </c>
      <c r="YL114" s="54">
        <f t="shared" si="4621"/>
      </c>
      <c r="YM114" s="55">
        <f t="shared" si="4614"/>
      </c>
      <c r="YN114" s="54">
        <f t="shared" si="4621"/>
      </c>
      <c r="YO114" s="55">
        <f t="shared" si="4614"/>
      </c>
      <c r="YP114" s="54">
        <f t="shared" si="4621"/>
      </c>
      <c r="YQ114" s="55">
        <f t="shared" si="4614"/>
      </c>
      <c r="YR114" s="54">
        <f t="shared" si="4621"/>
      </c>
      <c r="YS114" s="55">
        <f t="shared" si="4614"/>
      </c>
      <c r="YT114" s="54">
        <f t="shared" si="4621"/>
      </c>
      <c r="YU114" s="55">
        <f t="shared" si="4614"/>
      </c>
      <c r="YV114" s="54">
        <f t="shared" si="4621"/>
      </c>
      <c r="YW114" s="55">
        <f t="shared" si="4614"/>
      </c>
      <c r="YX114" s="54">
        <f t="shared" si="4621"/>
      </c>
      <c r="YY114" s="55">
        <f t="shared" si="4614"/>
      </c>
      <c r="YZ114" s="54">
        <f t="shared" si="4621"/>
      </c>
      <c r="ZA114" s="55">
        <f t="shared" si="4614"/>
      </c>
      <c r="ZB114" s="54">
        <f t="shared" si="4621"/>
      </c>
      <c r="ZC114" s="55">
        <f t="shared" si="4614"/>
      </c>
      <c r="ZD114" s="54">
        <f t="shared" si="4621"/>
      </c>
      <c r="ZE114" s="55">
        <f t="shared" si="4614"/>
      </c>
      <c r="ZF114" s="54">
        <f t="shared" si="4621"/>
      </c>
      <c r="ZG114" s="55">
        <f t="shared" si="4614"/>
      </c>
      <c r="ZH114" s="54">
        <f t="shared" si="4621"/>
      </c>
      <c r="ZI114" s="55">
        <f t="shared" si="4614"/>
      </c>
      <c r="ZJ114" s="54">
        <f t="shared" si="4615"/>
      </c>
      <c r="ZK114" s="55">
        <f t="shared" si="4614"/>
      </c>
      <c r="ZL114" s="54">
        <f t="shared" si="4615"/>
      </c>
      <c r="ZM114" s="55">
        <f t="shared" si="4614"/>
      </c>
      <c r="ZN114" s="54">
        <f t="shared" si="4615"/>
      </c>
      <c r="ZO114" s="55">
        <f t="shared" si="4614"/>
      </c>
      <c r="ZP114" s="54">
        <f t="shared" si="4615"/>
      </c>
      <c r="ZQ114" s="55">
        <f t="shared" si="4614"/>
      </c>
      <c r="ZR114" s="54">
        <f t="shared" si="4615"/>
      </c>
      <c r="ZS114" s="55">
        <f t="shared" si="4614"/>
      </c>
      <c r="ZT114" s="54">
        <f t="shared" si="4615"/>
      </c>
      <c r="ZU114" s="55">
        <f t="shared" si="4614"/>
      </c>
      <c r="ZV114" s="54">
        <f t="shared" si="4615"/>
      </c>
      <c r="ZW114" s="55">
        <f t="shared" si="4614"/>
      </c>
      <c r="ZX114" s="54">
        <f t="shared" si="4615"/>
      </c>
      <c r="ZY114" s="55">
        <f t="shared" si="4614"/>
      </c>
      <c r="ZZ114" s="54">
        <f t="shared" si="4615"/>
      </c>
      <c r="AAA114" s="55">
        <f t="shared" si="4614"/>
      </c>
      <c r="AAB114" s="54">
        <f t="shared" si="4615"/>
      </c>
      <c r="AAC114" s="55">
        <f t="shared" si="4614"/>
      </c>
      <c r="AAD114" s="54">
        <f t="shared" si="4615"/>
      </c>
      <c r="AAE114" s="55">
        <f t="shared" si="4614"/>
      </c>
      <c r="AAF114" s="54">
        <f t="shared" si="4615"/>
      </c>
      <c r="AAG114" s="55">
        <f t="shared" si="4614"/>
      </c>
      <c r="AAH114" s="54">
        <f t="shared" si="4615"/>
      </c>
      <c r="AAI114" s="55">
        <f t="shared" si="4614"/>
      </c>
      <c r="AAJ114" s="54">
        <f t="shared" si="4615"/>
      </c>
      <c r="AAK114" s="55">
        <f t="shared" si="4614"/>
      </c>
      <c r="AAL114" s="54">
        <f t="shared" si="4615"/>
      </c>
      <c r="AAM114" s="55">
        <f t="shared" si="4614"/>
      </c>
      <c r="AAN114" s="54">
        <f t="shared" si="4615"/>
      </c>
      <c r="AAO114" s="55">
        <f t="shared" si="4607"/>
      </c>
      <c r="AAP114" s="54">
        <f t="shared" si="4615"/>
      </c>
      <c r="AAQ114" s="55">
        <f t="shared" si="4607"/>
      </c>
      <c r="AAR114" s="54">
        <f t="shared" si="4615"/>
      </c>
      <c r="AAS114" s="55">
        <f t="shared" si="4607"/>
      </c>
      <c r="AAT114" s="54">
        <f t="shared" si="4615"/>
      </c>
      <c r="AAU114" s="55">
        <f t="shared" si="4607"/>
      </c>
      <c r="AAV114" s="54">
        <f t="shared" si="4615"/>
      </c>
      <c r="AAW114" s="55">
        <f t="shared" si="4607"/>
      </c>
      <c r="AAX114" s="54">
        <f t="shared" si="4615"/>
      </c>
      <c r="AAY114" s="55">
        <f t="shared" si="4607"/>
      </c>
      <c r="AAZ114" s="54">
        <f t="shared" si="4615"/>
      </c>
      <c r="ABA114" s="55">
        <f t="shared" si="4607"/>
      </c>
      <c r="ABB114" s="54">
        <f t="shared" si="4615"/>
      </c>
      <c r="ABC114" s="55">
        <f t="shared" si="4607"/>
      </c>
      <c r="ABD114" s="54">
        <f t="shared" si="4615"/>
      </c>
      <c r="ABE114" s="55">
        <f t="shared" si="4607"/>
      </c>
      <c r="ABF114" s="54">
        <f t="shared" si="4615"/>
      </c>
      <c r="ABG114" s="55">
        <f t="shared" si="4607"/>
      </c>
      <c r="ABH114" s="54">
        <f t="shared" si="4615"/>
      </c>
      <c r="ABI114" s="55">
        <f t="shared" si="4607"/>
      </c>
      <c r="ABJ114" s="54">
        <f t="shared" si="4615"/>
      </c>
      <c r="ABK114" s="55">
        <f t="shared" si="4607"/>
      </c>
      <c r="ABL114" s="54">
        <f t="shared" si="4615"/>
      </c>
      <c r="ABM114" s="55">
        <f t="shared" si="4607"/>
      </c>
      <c r="ABN114" s="54">
        <f t="shared" si="4615"/>
      </c>
      <c r="ABO114" s="55">
        <f t="shared" si="4607"/>
      </c>
      <c r="ABP114" s="54">
        <f t="shared" si="4615"/>
      </c>
      <c r="ABQ114" s="55">
        <f t="shared" si="4607"/>
      </c>
      <c r="ABR114" s="54">
        <f t="shared" si="4615"/>
      </c>
      <c r="ABS114" s="55">
        <f t="shared" si="4598"/>
      </c>
      <c r="ABT114" s="54">
        <f t="shared" si="4582"/>
      </c>
      <c r="ABU114" s="55">
        <f t="shared" si="4591"/>
      </c>
      <c r="ABV114" s="54">
        <f t="shared" si="4599"/>
      </c>
      <c r="ABW114" s="55">
        <f t="shared" si="4591"/>
      </c>
      <c r="ABX114" s="54">
        <f t="shared" si="4599"/>
      </c>
      <c r="ABY114" s="55">
        <f t="shared" si="4591"/>
      </c>
      <c r="ABZ114" s="54">
        <f t="shared" si="4599"/>
      </c>
      <c r="ACA114" s="55">
        <f t="shared" si="4591"/>
      </c>
      <c r="ACB114" s="54">
        <f t="shared" si="4599"/>
      </c>
      <c r="ACC114" s="55">
        <f t="shared" si="4591"/>
      </c>
      <c r="ACD114" s="54">
        <f t="shared" si="4599"/>
      </c>
      <c r="ACE114" s="55">
        <f t="shared" si="4591"/>
      </c>
      <c r="ACF114" s="54">
        <f t="shared" si="4599"/>
      </c>
      <c r="ACG114" s="55">
        <f t="shared" si="4583"/>
      </c>
      <c r="ACH114" s="54">
        <f t="shared" si="4599"/>
      </c>
      <c r="ACI114" s="55">
        <f t="shared" si="4583"/>
      </c>
      <c r="ACJ114" s="54">
        <f t="shared" si="4599"/>
      </c>
      <c r="ACK114" s="55">
        <f t="shared" si="4583"/>
      </c>
      <c r="ACL114" s="54">
        <f t="shared" si="4599"/>
      </c>
      <c r="ACM114" s="55">
        <f t="shared" si="4583"/>
      </c>
      <c r="ACN114" s="54">
        <f t="shared" si="4599"/>
      </c>
      <c r="ACO114" s="55">
        <f t="shared" si="4583"/>
      </c>
      <c r="ACP114" s="54">
        <f t="shared" si="4599"/>
      </c>
      <c r="ACQ114" s="55">
        <f t="shared" si="4583"/>
      </c>
      <c r="ACR114" s="54">
        <f t="shared" si="4599"/>
      </c>
      <c r="ACS114" s="55">
        <f t="shared" si="4583"/>
      </c>
      <c r="ACT114" s="54">
        <f t="shared" si="4599"/>
      </c>
      <c r="ACU114" s="55">
        <f t="shared" si="4583"/>
      </c>
      <c r="ACV114" s="54">
        <f t="shared" si="4599"/>
      </c>
      <c r="ACW114" s="55">
        <f t="shared" si="4583"/>
      </c>
      <c r="ACX114" s="54">
        <f t="shared" si="4599"/>
      </c>
      <c r="ACY114" s="55">
        <f t="shared" si="4583"/>
      </c>
      <c r="ACZ114" s="54">
        <f t="shared" si="4599"/>
      </c>
      <c r="ADA114" s="55">
        <f t="shared" si="4583"/>
      </c>
      <c r="ADB114" s="54">
        <f t="shared" si="4599"/>
      </c>
      <c r="ADC114" s="55">
        <f t="shared" si="4583"/>
      </c>
      <c r="ADD114" s="54">
        <f t="shared" si="4599"/>
      </c>
      <c r="ADE114" s="55">
        <f t="shared" si="4583"/>
      </c>
      <c r="ADF114" s="54">
        <f t="shared" si="4599"/>
      </c>
      <c r="ADG114" s="55">
        <f t="shared" si="4583"/>
      </c>
    </row>
    <row r="115" spans="1:787" ht="20.25" hidden="1" customHeight="1">
      <c r="A115" s="112">
        <v>43</v>
      </c>
      <c r="B115" s="115">
        <f>学年と名前を結合するシート!D44</f>
      </c>
      <c r="C115" s="113"/>
      <c r="D115" s="54">
        <f t="shared" si="533"/>
      </c>
      <c r="E115" s="55">
        <f t="shared" si="534"/>
      </c>
      <c r="F115" s="54">
        <f t="shared" ref="F115:BP122" si="4622">RIGHT(IFERROR(VLOOKUP($B115,F$4:G$71,2,FALSE),""),2)</f>
      </c>
      <c r="G115" s="55">
        <f t="shared" si="4407"/>
      </c>
      <c r="H115" s="54">
        <f t="shared" si="4622"/>
      </c>
      <c r="I115" s="55">
        <f t="shared" si="4408"/>
      </c>
      <c r="J115" s="54">
        <f t="shared" si="4622"/>
      </c>
      <c r="K115" s="55">
        <f t="shared" si="4409"/>
      </c>
      <c r="L115" s="54">
        <f t="shared" si="4622"/>
      </c>
      <c r="M115" s="55">
        <f t="shared" si="4410"/>
      </c>
      <c r="N115" s="54">
        <f t="shared" si="4622"/>
      </c>
      <c r="O115" s="55">
        <f t="shared" si="4411"/>
      </c>
      <c r="P115" s="54">
        <f t="shared" si="4622"/>
      </c>
      <c r="Q115" s="55">
        <f t="shared" si="4412"/>
      </c>
      <c r="R115" s="54">
        <f t="shared" si="4622"/>
      </c>
      <c r="S115" s="55">
        <f t="shared" si="4413"/>
      </c>
      <c r="T115" s="54">
        <f t="shared" si="4622"/>
      </c>
      <c r="U115" s="55">
        <f t="shared" si="4414"/>
      </c>
      <c r="V115" s="54">
        <f t="shared" si="4622"/>
      </c>
      <c r="W115" s="55">
        <f t="shared" si="4415"/>
      </c>
      <c r="X115" s="54">
        <f t="shared" si="4622"/>
      </c>
      <c r="Y115" s="55">
        <f t="shared" si="4416"/>
      </c>
      <c r="Z115" s="54">
        <f t="shared" si="4622"/>
      </c>
      <c r="AA115" s="55">
        <f t="shared" si="4417"/>
      </c>
      <c r="AB115" s="54">
        <f t="shared" si="4622"/>
      </c>
      <c r="AC115" s="55">
        <f t="shared" si="4418"/>
      </c>
      <c r="AD115" s="54">
        <f t="shared" si="4622"/>
      </c>
      <c r="AE115" s="55">
        <f t="shared" si="4419"/>
      </c>
      <c r="AF115" s="54">
        <f t="shared" si="4622"/>
      </c>
      <c r="AG115" s="55">
        <f t="shared" si="4420"/>
      </c>
      <c r="AH115" s="54">
        <f t="shared" si="4622"/>
      </c>
      <c r="AI115" s="55">
        <f t="shared" si="4421"/>
      </c>
      <c r="AJ115" s="54">
        <f t="shared" si="4622"/>
      </c>
      <c r="AK115" s="55">
        <f t="shared" si="4422"/>
      </c>
      <c r="AL115" s="54">
        <f t="shared" si="4622"/>
      </c>
      <c r="AM115" s="55">
        <f t="shared" si="4423"/>
      </c>
      <c r="AN115" s="54">
        <f t="shared" si="4622"/>
      </c>
      <c r="AO115" s="55">
        <f t="shared" si="4424"/>
      </c>
      <c r="AP115" s="54">
        <f t="shared" si="4622"/>
      </c>
      <c r="AQ115" s="55">
        <f t="shared" si="4425"/>
      </c>
      <c r="AR115" s="54">
        <f t="shared" si="4622"/>
      </c>
      <c r="AS115" s="55">
        <f t="shared" si="4426"/>
      </c>
      <c r="AT115" s="54">
        <f t="shared" si="4622"/>
      </c>
      <c r="AU115" s="55">
        <f t="shared" si="4427"/>
      </c>
      <c r="AV115" s="54">
        <f t="shared" si="4622"/>
      </c>
      <c r="AW115" s="55">
        <f t="shared" si="4428"/>
      </c>
      <c r="AX115" s="54">
        <f t="shared" si="4622"/>
      </c>
      <c r="AY115" s="55">
        <f t="shared" si="4429"/>
      </c>
      <c r="AZ115" s="54">
        <f t="shared" si="4622"/>
      </c>
      <c r="BA115" s="55">
        <f t="shared" si="4430"/>
      </c>
      <c r="BB115" s="54">
        <f t="shared" si="4622"/>
      </c>
      <c r="BC115" s="55">
        <f t="shared" si="4431"/>
      </c>
      <c r="BD115" s="54">
        <f t="shared" si="4622"/>
      </c>
      <c r="BE115" s="55">
        <f t="shared" si="4432"/>
      </c>
      <c r="BF115" s="54">
        <f t="shared" si="4622"/>
      </c>
      <c r="BG115" s="55">
        <f t="shared" si="4433"/>
      </c>
      <c r="BH115" s="54">
        <f t="shared" si="4622"/>
      </c>
      <c r="BI115" s="55">
        <f t="shared" si="4434"/>
      </c>
      <c r="BJ115" s="54">
        <f t="shared" si="4622"/>
      </c>
      <c r="BK115" s="55">
        <f t="shared" si="4435"/>
      </c>
      <c r="BL115" s="54">
        <f t="shared" si="4622"/>
      </c>
      <c r="BM115" s="55">
        <f t="shared" si="4436"/>
      </c>
      <c r="BN115" s="54">
        <f t="shared" si="4622"/>
      </c>
      <c r="BO115" s="55">
        <f t="shared" si="4437"/>
      </c>
      <c r="BP115" s="54">
        <f t="shared" si="4622"/>
      </c>
      <c r="BQ115" s="55">
        <f t="shared" si="4438"/>
      </c>
      <c r="BR115" s="54">
        <f t="shared" si="4616"/>
      </c>
      <c r="BS115" s="55">
        <f t="shared" si="4439"/>
      </c>
      <c r="BT115" s="54">
        <f t="shared" si="4616"/>
      </c>
      <c r="BU115" s="55">
        <f t="shared" si="4440"/>
      </c>
      <c r="BV115" s="54">
        <f t="shared" si="4616"/>
      </c>
      <c r="BW115" s="55">
        <f t="shared" si="4441"/>
      </c>
      <c r="BX115" s="54">
        <f t="shared" si="4616"/>
      </c>
      <c r="BY115" s="55">
        <f t="shared" si="4442"/>
      </c>
      <c r="BZ115" s="54">
        <f t="shared" si="4616"/>
      </c>
      <c r="CA115" s="55">
        <f t="shared" si="4443"/>
      </c>
      <c r="CB115" s="54">
        <f t="shared" si="4616"/>
      </c>
      <c r="CC115" s="55">
        <f t="shared" si="4444"/>
      </c>
      <c r="CD115" s="54">
        <f t="shared" si="4616"/>
      </c>
      <c r="CE115" s="55">
        <f t="shared" si="4445"/>
      </c>
      <c r="CF115" s="54">
        <f t="shared" si="4616"/>
      </c>
      <c r="CG115" s="55">
        <f t="shared" si="4446"/>
      </c>
      <c r="CH115" s="54">
        <f t="shared" si="4616"/>
      </c>
      <c r="CI115" s="55">
        <f t="shared" si="4447"/>
      </c>
      <c r="CJ115" s="54">
        <f t="shared" si="4616"/>
      </c>
      <c r="CK115" s="55">
        <f t="shared" si="4448"/>
      </c>
      <c r="CL115" s="54">
        <f t="shared" si="4616"/>
      </c>
      <c r="CM115" s="55">
        <f t="shared" si="4449"/>
      </c>
      <c r="CN115" s="54">
        <f t="shared" si="4616"/>
      </c>
      <c r="CO115" s="55">
        <f t="shared" si="4450"/>
      </c>
      <c r="CP115" s="54">
        <f t="shared" si="4616"/>
      </c>
      <c r="CQ115" s="55">
        <f t="shared" si="4451"/>
      </c>
      <c r="CR115" s="54">
        <f t="shared" si="4616"/>
      </c>
      <c r="CS115" s="55">
        <f t="shared" si="4452"/>
      </c>
      <c r="CT115" s="54">
        <f t="shared" si="4616"/>
      </c>
      <c r="CU115" s="55">
        <f t="shared" si="4453"/>
      </c>
      <c r="CV115" s="54">
        <f t="shared" si="4616"/>
      </c>
      <c r="CW115" s="55">
        <f t="shared" si="4454"/>
      </c>
      <c r="CX115" s="54">
        <f t="shared" si="4616"/>
      </c>
      <c r="CY115" s="55">
        <f t="shared" si="4455"/>
      </c>
      <c r="CZ115" s="54">
        <f t="shared" si="4616"/>
      </c>
      <c r="DA115" s="55">
        <f t="shared" si="4456"/>
      </c>
      <c r="DB115" s="54">
        <f t="shared" si="4616"/>
      </c>
      <c r="DC115" s="55">
        <f t="shared" si="4457"/>
      </c>
      <c r="DD115" s="54">
        <f t="shared" si="4616"/>
      </c>
      <c r="DE115" s="55">
        <f t="shared" si="4458"/>
      </c>
      <c r="DF115" s="54">
        <f t="shared" si="4616"/>
      </c>
      <c r="DG115" s="55">
        <f t="shared" si="4459"/>
      </c>
      <c r="DH115" s="54">
        <f t="shared" si="4616"/>
      </c>
      <c r="DI115" s="55">
        <f t="shared" si="4460"/>
      </c>
      <c r="DJ115" s="54">
        <f t="shared" si="4616"/>
      </c>
      <c r="DK115" s="55">
        <f t="shared" si="4461"/>
      </c>
      <c r="DL115" s="54">
        <f t="shared" si="4616"/>
      </c>
      <c r="DM115" s="55">
        <f t="shared" si="4462"/>
      </c>
      <c r="DN115" s="54">
        <f t="shared" si="4616"/>
      </c>
      <c r="DO115" s="55">
        <f t="shared" si="4463"/>
      </c>
      <c r="DP115" s="54">
        <f t="shared" si="4616"/>
      </c>
      <c r="DQ115" s="55">
        <f t="shared" si="4464"/>
      </c>
      <c r="DR115" s="54">
        <f t="shared" si="4616"/>
      </c>
      <c r="DS115" s="55">
        <f t="shared" si="4465"/>
      </c>
      <c r="DT115" s="54">
        <f t="shared" si="4616"/>
      </c>
      <c r="DU115" s="55">
        <f t="shared" si="4466"/>
      </c>
      <c r="DV115" s="54">
        <f t="shared" si="4616"/>
      </c>
      <c r="DW115" s="55">
        <f t="shared" si="4467"/>
      </c>
      <c r="DX115" s="54">
        <f t="shared" si="4616"/>
      </c>
      <c r="DY115" s="55">
        <f t="shared" si="4468"/>
      </c>
      <c r="DZ115" s="54">
        <f t="shared" si="4616"/>
      </c>
      <c r="EA115" s="55">
        <f t="shared" si="4469"/>
      </c>
      <c r="EB115" s="54">
        <f t="shared" si="4608"/>
      </c>
      <c r="EC115" s="55">
        <f t="shared" si="4471"/>
      </c>
      <c r="ED115" s="54">
        <f t="shared" si="4608"/>
      </c>
      <c r="EE115" s="55">
        <f t="shared" si="4472"/>
      </c>
      <c r="EF115" s="54">
        <f t="shared" si="4608"/>
      </c>
      <c r="EG115" s="55">
        <f t="shared" si="4473"/>
      </c>
      <c r="EH115" s="54">
        <f t="shared" si="4608"/>
      </c>
      <c r="EI115" s="55">
        <f t="shared" si="4474"/>
      </c>
      <c r="EJ115" s="54">
        <f t="shared" si="4608"/>
      </c>
      <c r="EK115" s="55">
        <f t="shared" si="4475"/>
      </c>
      <c r="EL115" s="54">
        <f t="shared" si="4608"/>
      </c>
      <c r="EM115" s="55">
        <f t="shared" si="4476"/>
      </c>
      <c r="EN115" s="54">
        <f t="shared" si="4608"/>
      </c>
      <c r="EO115" s="55">
        <f t="shared" si="4477"/>
      </c>
      <c r="EP115" s="54">
        <f t="shared" si="4608"/>
      </c>
      <c r="EQ115" s="55">
        <f t="shared" si="4478"/>
      </c>
      <c r="ER115" s="54">
        <f t="shared" si="4608"/>
      </c>
      <c r="ES115" s="55">
        <f t="shared" si="4479"/>
      </c>
      <c r="ET115" s="54">
        <f t="shared" si="4608"/>
      </c>
      <c r="EU115" s="55">
        <f t="shared" si="4480"/>
      </c>
      <c r="EV115" s="54">
        <f t="shared" si="4608"/>
      </c>
      <c r="EW115" s="55">
        <f t="shared" si="4481"/>
      </c>
      <c r="EX115" s="54">
        <f t="shared" si="4608"/>
      </c>
      <c r="EY115" s="55">
        <f t="shared" si="4482"/>
      </c>
      <c r="EZ115" s="54">
        <f t="shared" si="4608"/>
      </c>
      <c r="FA115" s="55">
        <f t="shared" si="4483"/>
      </c>
      <c r="FB115" s="54">
        <f t="shared" si="4608"/>
      </c>
      <c r="FC115" s="55">
        <f t="shared" si="4484"/>
      </c>
      <c r="FD115" s="54">
        <f t="shared" si="4608"/>
      </c>
      <c r="FE115" s="55">
        <f t="shared" si="4485"/>
      </c>
      <c r="FF115" s="54">
        <f t="shared" si="4608"/>
      </c>
      <c r="FG115" s="55">
        <f t="shared" si="4486"/>
      </c>
      <c r="FH115" s="54">
        <f t="shared" si="4608"/>
      </c>
      <c r="FI115" s="55">
        <f t="shared" si="4487"/>
      </c>
      <c r="FJ115" s="54">
        <f t="shared" si="4608"/>
      </c>
      <c r="FK115" s="55">
        <f t="shared" si="4488"/>
      </c>
      <c r="FL115" s="54">
        <f t="shared" si="4608"/>
      </c>
      <c r="FM115" s="55">
        <f t="shared" si="4489"/>
      </c>
      <c r="FN115" s="54">
        <f t="shared" si="4608"/>
      </c>
      <c r="FO115" s="55">
        <f t="shared" si="4490"/>
      </c>
      <c r="FP115" s="54">
        <f t="shared" si="4608"/>
      </c>
      <c r="FQ115" s="55">
        <f t="shared" si="4491"/>
      </c>
      <c r="FR115" s="54">
        <f t="shared" si="4608"/>
      </c>
      <c r="FS115" s="55">
        <f t="shared" si="4492"/>
      </c>
      <c r="FT115" s="54">
        <f t="shared" si="4608"/>
      </c>
      <c r="FU115" s="55">
        <f t="shared" si="4493"/>
      </c>
      <c r="FV115" s="54">
        <f t="shared" si="4608"/>
      </c>
      <c r="FW115" s="55">
        <f t="shared" si="4494"/>
      </c>
      <c r="FX115" s="54">
        <f t="shared" si="4608"/>
      </c>
      <c r="FY115" s="55">
        <f t="shared" si="4495"/>
      </c>
      <c r="FZ115" s="54">
        <f t="shared" si="4608"/>
      </c>
      <c r="GA115" s="55">
        <f t="shared" si="4496"/>
      </c>
      <c r="GB115" s="54">
        <f t="shared" si="4608"/>
      </c>
      <c r="GC115" s="55">
        <f t="shared" si="4497"/>
      </c>
      <c r="GD115" s="54">
        <f t="shared" si="4608"/>
      </c>
      <c r="GE115" s="55">
        <f t="shared" si="4498"/>
      </c>
      <c r="GF115" s="54">
        <f t="shared" si="4608"/>
      </c>
      <c r="GG115" s="55">
        <f t="shared" si="4499"/>
      </c>
      <c r="GH115" s="54">
        <f t="shared" si="4608"/>
      </c>
      <c r="GI115" s="55">
        <f t="shared" si="4500"/>
      </c>
      <c r="GJ115" s="54">
        <f t="shared" si="4608"/>
      </c>
      <c r="GK115" s="55">
        <f t="shared" si="4501"/>
      </c>
      <c r="GL115" s="54">
        <f t="shared" si="4608"/>
      </c>
      <c r="GM115" s="55">
        <f t="shared" si="4502"/>
      </c>
      <c r="GN115" s="54">
        <f t="shared" si="4604"/>
      </c>
      <c r="GO115" s="55">
        <f t="shared" si="4504"/>
      </c>
      <c r="GP115" s="54">
        <f t="shared" si="4604"/>
      </c>
      <c r="GQ115" s="55">
        <f t="shared" si="4505"/>
      </c>
      <c r="GR115" s="54">
        <f t="shared" si="4604"/>
      </c>
      <c r="GS115" s="55">
        <f t="shared" si="4506"/>
      </c>
      <c r="GT115" s="54">
        <f t="shared" si="4604"/>
      </c>
      <c r="GU115" s="55">
        <f t="shared" si="4507"/>
      </c>
      <c r="GV115" s="54">
        <f t="shared" si="4604"/>
      </c>
      <c r="GW115" s="55">
        <f t="shared" si="4508"/>
      </c>
      <c r="GX115" s="54">
        <f t="shared" si="4604"/>
      </c>
      <c r="GY115" s="55">
        <f t="shared" si="4509"/>
      </c>
      <c r="GZ115" s="54">
        <f t="shared" si="4604"/>
      </c>
      <c r="HA115" s="55">
        <f t="shared" si="4510"/>
      </c>
      <c r="HB115" s="54">
        <f t="shared" si="4604"/>
      </c>
      <c r="HC115" s="55">
        <f t="shared" si="4511"/>
      </c>
      <c r="HD115" s="54">
        <f t="shared" si="4604"/>
      </c>
      <c r="HE115" s="55">
        <f t="shared" si="4512"/>
      </c>
      <c r="HF115" s="54">
        <f t="shared" si="4604"/>
      </c>
      <c r="HG115" s="55">
        <f t="shared" si="4513"/>
      </c>
      <c r="HH115" s="54">
        <f t="shared" si="4604"/>
      </c>
      <c r="HI115" s="55">
        <f t="shared" si="4514"/>
      </c>
      <c r="HJ115" s="54">
        <f t="shared" si="4604"/>
      </c>
      <c r="HK115" s="55">
        <f t="shared" si="4515"/>
      </c>
      <c r="HL115" s="54">
        <f t="shared" si="4604"/>
      </c>
      <c r="HM115" s="55">
        <f t="shared" si="4516"/>
      </c>
      <c r="HN115" s="54">
        <f t="shared" si="4604"/>
      </c>
      <c r="HO115" s="55">
        <f t="shared" si="4517"/>
      </c>
      <c r="HP115" s="54">
        <f t="shared" si="4604"/>
      </c>
      <c r="HQ115" s="55">
        <f t="shared" si="4518"/>
      </c>
      <c r="HR115" s="54">
        <f t="shared" si="4604"/>
      </c>
      <c r="HS115" s="55">
        <f t="shared" si="4519"/>
      </c>
      <c r="HT115" s="54">
        <f t="shared" si="4604"/>
      </c>
      <c r="HU115" s="55">
        <f t="shared" si="4520"/>
      </c>
      <c r="HV115" s="54">
        <f t="shared" si="4604"/>
      </c>
      <c r="HW115" s="55">
        <f t="shared" si="4521"/>
      </c>
      <c r="HX115" s="54">
        <f t="shared" si="4604"/>
      </c>
      <c r="HY115" s="55">
        <f t="shared" si="4522"/>
      </c>
      <c r="HZ115" s="54">
        <f t="shared" si="4604"/>
      </c>
      <c r="IA115" s="55">
        <f t="shared" si="4523"/>
      </c>
      <c r="IB115" s="54">
        <f t="shared" si="4604"/>
      </c>
      <c r="IC115" s="55">
        <f t="shared" si="4524"/>
      </c>
      <c r="ID115" s="54">
        <f t="shared" si="4604"/>
      </c>
      <c r="IE115" s="55">
        <f t="shared" si="4525"/>
      </c>
      <c r="IF115" s="54">
        <f t="shared" si="4604"/>
      </c>
      <c r="IG115" s="55">
        <f t="shared" si="4526"/>
      </c>
      <c r="IH115" s="54">
        <f t="shared" si="4604"/>
      </c>
      <c r="II115" s="55">
        <f t="shared" si="4527"/>
      </c>
      <c r="IJ115" s="54">
        <f t="shared" si="4604"/>
      </c>
      <c r="IK115" s="55">
        <f t="shared" si="4528"/>
      </c>
      <c r="IL115" s="54">
        <f t="shared" si="4604"/>
      </c>
      <c r="IM115" s="55">
        <f t="shared" si="4529"/>
      </c>
      <c r="IN115" s="54">
        <f t="shared" si="4604"/>
      </c>
      <c r="IO115" s="55">
        <f t="shared" si="4530"/>
      </c>
      <c r="IP115" s="54">
        <f t="shared" si="4604"/>
      </c>
      <c r="IQ115" s="55">
        <f t="shared" si="4531"/>
      </c>
      <c r="IR115" s="54">
        <f t="shared" si="4604"/>
      </c>
      <c r="IS115" s="55">
        <f t="shared" si="4532"/>
      </c>
      <c r="IT115" s="54">
        <f t="shared" si="4604"/>
      </c>
      <c r="IU115" s="55">
        <f t="shared" si="4533"/>
      </c>
      <c r="IV115" s="54">
        <f t="shared" si="4604"/>
      </c>
      <c r="IW115" s="55">
        <f t="shared" si="4534"/>
      </c>
      <c r="IX115" s="54">
        <f t="shared" si="4585"/>
      </c>
      <c r="IY115" s="55">
        <f t="shared" si="4535"/>
      </c>
      <c r="IZ115" s="54">
        <f t="shared" si="4585"/>
      </c>
      <c r="JA115" s="55">
        <f t="shared" si="4537"/>
      </c>
      <c r="JB115" s="54">
        <f t="shared" si="4585"/>
      </c>
      <c r="JC115" s="55">
        <f t="shared" si="4538"/>
      </c>
      <c r="JD115" s="54">
        <f t="shared" si="4585"/>
      </c>
      <c r="JE115" s="55">
        <f t="shared" si="4539"/>
      </c>
      <c r="JF115" s="54">
        <f t="shared" si="4585"/>
      </c>
      <c r="JG115" s="55">
        <f t="shared" si="4540"/>
      </c>
      <c r="JH115" s="54">
        <f t="shared" si="4585"/>
      </c>
      <c r="JI115" s="55">
        <f t="shared" si="4541"/>
      </c>
      <c r="JJ115" s="54">
        <f t="shared" si="4585"/>
      </c>
      <c r="JK115" s="55">
        <f t="shared" si="4542"/>
      </c>
      <c r="JL115" s="54">
        <f t="shared" si="4585"/>
      </c>
      <c r="JM115" s="55">
        <f t="shared" si="267"/>
      </c>
      <c r="JN115" s="54">
        <f t="shared" si="4617"/>
      </c>
      <c r="JO115" s="55">
        <f t="shared" si="4618"/>
      </c>
      <c r="JP115" s="54">
        <f t="shared" si="4617"/>
      </c>
      <c r="JQ115" s="55">
        <f t="shared" si="4618"/>
      </c>
      <c r="JR115" s="54">
        <f t="shared" si="4617"/>
      </c>
      <c r="JS115" s="55">
        <f t="shared" si="4618"/>
      </c>
      <c r="JT115" s="54">
        <f t="shared" si="4617"/>
      </c>
      <c r="JU115" s="55">
        <f t="shared" si="4618"/>
      </c>
      <c r="JV115" s="54">
        <f t="shared" si="4617"/>
      </c>
      <c r="JW115" s="55">
        <f t="shared" si="4618"/>
      </c>
      <c r="JX115" s="54">
        <f t="shared" si="4617"/>
      </c>
      <c r="JY115" s="55">
        <f t="shared" si="4618"/>
      </c>
      <c r="JZ115" s="54">
        <f t="shared" si="4617"/>
      </c>
      <c r="KA115" s="55">
        <f t="shared" si="4618"/>
      </c>
      <c r="KB115" s="54">
        <f t="shared" si="4617"/>
      </c>
      <c r="KC115" s="55">
        <f t="shared" si="4618"/>
      </c>
      <c r="KD115" s="54">
        <f t="shared" si="4617"/>
      </c>
      <c r="KE115" s="55">
        <f t="shared" si="4618"/>
      </c>
      <c r="KF115" s="54">
        <f t="shared" si="4617"/>
      </c>
      <c r="KG115" s="55">
        <f t="shared" si="4618"/>
      </c>
      <c r="KH115" s="54">
        <f t="shared" si="4617"/>
      </c>
      <c r="KI115" s="55">
        <f t="shared" si="4618"/>
      </c>
      <c r="KJ115" s="54">
        <f t="shared" si="4617"/>
      </c>
      <c r="KK115" s="55">
        <f t="shared" si="4618"/>
      </c>
      <c r="KL115" s="54">
        <f t="shared" si="4617"/>
      </c>
      <c r="KM115" s="55">
        <f t="shared" si="4618"/>
      </c>
      <c r="KN115" s="54">
        <f t="shared" si="4617"/>
      </c>
      <c r="KO115" s="55">
        <f t="shared" si="4618"/>
      </c>
      <c r="KP115" s="54">
        <f t="shared" si="4617"/>
      </c>
      <c r="KQ115" s="55">
        <f t="shared" si="4618"/>
      </c>
      <c r="KR115" s="54">
        <f t="shared" si="4617"/>
      </c>
      <c r="KS115" s="55">
        <f t="shared" si="4618"/>
      </c>
      <c r="KT115" s="54">
        <f t="shared" si="4617"/>
      </c>
      <c r="KU115" s="55">
        <f t="shared" si="4618"/>
      </c>
      <c r="KV115" s="54">
        <f t="shared" si="4617"/>
      </c>
      <c r="KW115" s="55">
        <f t="shared" si="4618"/>
      </c>
      <c r="KX115" s="54">
        <f t="shared" si="4617"/>
      </c>
      <c r="KY115" s="55">
        <f t="shared" si="4618"/>
      </c>
      <c r="KZ115" s="54">
        <f t="shared" si="4617"/>
      </c>
      <c r="LA115" s="55">
        <f t="shared" si="4618"/>
      </c>
      <c r="LB115" s="54">
        <f t="shared" si="4617"/>
      </c>
      <c r="LC115" s="55">
        <f t="shared" si="4618"/>
      </c>
      <c r="LD115" s="54">
        <f t="shared" si="4617"/>
      </c>
      <c r="LE115" s="55">
        <f t="shared" si="4618"/>
      </c>
      <c r="LF115" s="54">
        <f t="shared" si="4617"/>
      </c>
      <c r="LG115" s="55">
        <f t="shared" si="4618"/>
      </c>
      <c r="LH115" s="54">
        <f t="shared" si="4617"/>
      </c>
      <c r="LI115" s="55">
        <f t="shared" si="4618"/>
      </c>
      <c r="LJ115" s="54">
        <f t="shared" si="4617"/>
      </c>
      <c r="LK115" s="55">
        <f t="shared" si="4618"/>
      </c>
      <c r="LL115" s="54">
        <f t="shared" si="4617"/>
      </c>
      <c r="LM115" s="55">
        <f t="shared" si="4618"/>
      </c>
      <c r="LN115" s="54">
        <f t="shared" si="4617"/>
      </c>
      <c r="LO115" s="55">
        <f t="shared" si="4618"/>
      </c>
      <c r="LP115" s="54">
        <f t="shared" si="4617"/>
      </c>
      <c r="LQ115" s="55">
        <f t="shared" si="4618"/>
      </c>
      <c r="LR115" s="54">
        <f t="shared" si="4617"/>
      </c>
      <c r="LS115" s="55">
        <f t="shared" si="4618"/>
      </c>
      <c r="LT115" s="54">
        <f t="shared" si="4617"/>
      </c>
      <c r="LU115" s="55">
        <f t="shared" si="4618"/>
      </c>
      <c r="LV115" s="54">
        <f t="shared" si="4617"/>
      </c>
      <c r="LW115" s="55">
        <f t="shared" si="4618"/>
      </c>
      <c r="LX115" s="54">
        <f t="shared" si="4617"/>
      </c>
      <c r="LY115" s="55">
        <f t="shared" si="4618"/>
      </c>
      <c r="LZ115" s="54">
        <f t="shared" si="4609"/>
      </c>
      <c r="MA115" s="55">
        <f t="shared" si="4610"/>
      </c>
      <c r="MB115" s="54">
        <f t="shared" si="4609"/>
      </c>
      <c r="MC115" s="55">
        <f t="shared" si="4610"/>
      </c>
      <c r="MD115" s="54">
        <f t="shared" si="4609"/>
      </c>
      <c r="ME115" s="55">
        <f t="shared" si="4610"/>
      </c>
      <c r="MF115" s="54">
        <f t="shared" si="4609"/>
      </c>
      <c r="MG115" s="55">
        <f t="shared" si="4610"/>
      </c>
      <c r="MH115" s="54">
        <f t="shared" si="4609"/>
      </c>
      <c r="MI115" s="55">
        <f t="shared" si="4610"/>
      </c>
      <c r="MJ115" s="54">
        <f t="shared" si="4609"/>
      </c>
      <c r="MK115" s="55">
        <f t="shared" si="4610"/>
      </c>
      <c r="ML115" s="54">
        <f t="shared" si="4609"/>
      </c>
      <c r="MM115" s="55">
        <f t="shared" si="4610"/>
      </c>
      <c r="MN115" s="54">
        <f t="shared" si="4609"/>
      </c>
      <c r="MO115" s="55">
        <f t="shared" si="4610"/>
      </c>
      <c r="MP115" s="54">
        <f t="shared" si="4609"/>
      </c>
      <c r="MQ115" s="55">
        <f t="shared" si="4610"/>
      </c>
      <c r="MR115" s="54">
        <f t="shared" si="4609"/>
      </c>
      <c r="MS115" s="55">
        <f t="shared" si="4610"/>
      </c>
      <c r="MT115" s="54">
        <f t="shared" si="4609"/>
      </c>
      <c r="MU115" s="55">
        <f t="shared" si="4610"/>
      </c>
      <c r="MV115" s="54">
        <f t="shared" si="4609"/>
      </c>
      <c r="MW115" s="55">
        <f t="shared" si="4610"/>
      </c>
      <c r="MX115" s="54">
        <f t="shared" si="4609"/>
      </c>
      <c r="MY115" s="55">
        <f t="shared" si="4610"/>
      </c>
      <c r="MZ115" s="54">
        <f t="shared" si="4609"/>
      </c>
      <c r="NA115" s="55">
        <f t="shared" si="4610"/>
      </c>
      <c r="NB115" s="54">
        <f t="shared" si="4609"/>
      </c>
      <c r="NC115" s="55">
        <f t="shared" si="4610"/>
      </c>
      <c r="ND115" s="54">
        <f t="shared" si="4609"/>
      </c>
      <c r="NE115" s="55">
        <f t="shared" si="4610"/>
      </c>
      <c r="NF115" s="54">
        <f t="shared" si="4609"/>
      </c>
      <c r="NG115" s="55">
        <f t="shared" si="4610"/>
      </c>
      <c r="NH115" s="54">
        <f t="shared" si="4609"/>
      </c>
      <c r="NI115" s="55">
        <f t="shared" si="4610"/>
      </c>
      <c r="NJ115" s="54">
        <f t="shared" si="4609"/>
      </c>
      <c r="NK115" s="55">
        <f t="shared" si="4610"/>
      </c>
      <c r="NL115" s="54">
        <f t="shared" si="4609"/>
      </c>
      <c r="NM115" s="55">
        <f t="shared" si="4610"/>
      </c>
      <c r="NN115" s="54">
        <f t="shared" si="4609"/>
      </c>
      <c r="NO115" s="55">
        <f t="shared" si="4610"/>
      </c>
      <c r="NP115" s="54">
        <f t="shared" si="4609"/>
      </c>
      <c r="NQ115" s="55">
        <f t="shared" si="4610"/>
      </c>
      <c r="NR115" s="54">
        <f t="shared" si="4609"/>
      </c>
      <c r="NS115" s="55">
        <f t="shared" si="4610"/>
      </c>
      <c r="NT115" s="54">
        <f t="shared" si="4609"/>
      </c>
      <c r="NU115" s="55">
        <f t="shared" si="4610"/>
      </c>
      <c r="NV115" s="54">
        <f t="shared" si="4609"/>
      </c>
      <c r="NW115" s="55">
        <f t="shared" si="4610"/>
      </c>
      <c r="NX115" s="54">
        <f t="shared" si="4609"/>
      </c>
      <c r="NY115" s="55">
        <f t="shared" si="4610"/>
      </c>
      <c r="NZ115" s="54">
        <f t="shared" si="4609"/>
      </c>
      <c r="OA115" s="55">
        <f t="shared" si="4610"/>
      </c>
      <c r="OB115" s="54">
        <f t="shared" si="4609"/>
      </c>
      <c r="OC115" s="55">
        <f t="shared" si="4610"/>
      </c>
      <c r="OD115" s="54">
        <f t="shared" si="4609"/>
      </c>
      <c r="OE115" s="55">
        <f t="shared" si="4610"/>
      </c>
      <c r="OF115" s="54">
        <f t="shared" si="4609"/>
      </c>
      <c r="OG115" s="55">
        <f t="shared" si="4610"/>
      </c>
      <c r="OH115" s="54">
        <f t="shared" si="4609"/>
      </c>
      <c r="OI115" s="55">
        <f t="shared" si="4610"/>
      </c>
      <c r="OJ115" s="54">
        <f t="shared" si="4596"/>
      </c>
      <c r="OK115" s="55">
        <f t="shared" si="4611"/>
      </c>
      <c r="OL115" s="54">
        <f t="shared" si="4587"/>
      </c>
      <c r="OM115" s="55">
        <f t="shared" si="4611"/>
      </c>
      <c r="ON115" s="54">
        <f t="shared" si="4587"/>
      </c>
      <c r="OO115" s="55">
        <f t="shared" si="4611"/>
      </c>
      <c r="OP115" s="54">
        <f t="shared" si="4587"/>
      </c>
      <c r="OQ115" s="55">
        <f t="shared" si="4611"/>
      </c>
      <c r="OR115" s="54">
        <f t="shared" si="4587"/>
      </c>
      <c r="OS115" s="55">
        <f t="shared" si="4611"/>
      </c>
      <c r="OT115" s="54">
        <f t="shared" si="4587"/>
      </c>
      <c r="OU115" s="55">
        <f t="shared" si="4611"/>
      </c>
      <c r="OV115" s="54">
        <f t="shared" si="4587"/>
      </c>
      <c r="OW115" s="55">
        <f t="shared" si="4611"/>
      </c>
      <c r="OX115" s="54">
        <f t="shared" si="4619"/>
      </c>
      <c r="OY115" s="55">
        <f t="shared" si="4611"/>
      </c>
      <c r="OZ115" s="54">
        <f t="shared" si="4619"/>
      </c>
      <c r="PA115" s="55">
        <f t="shared" si="4611"/>
      </c>
      <c r="PB115" s="54">
        <f t="shared" si="4619"/>
      </c>
      <c r="PC115" s="55">
        <f t="shared" si="4611"/>
      </c>
      <c r="PD115" s="54">
        <f t="shared" si="4619"/>
      </c>
      <c r="PE115" s="55">
        <f t="shared" si="4611"/>
      </c>
      <c r="PF115" s="54">
        <f t="shared" si="4619"/>
      </c>
      <c r="PG115" s="55">
        <f t="shared" si="4611"/>
      </c>
      <c r="PH115" s="54">
        <f t="shared" si="4619"/>
      </c>
      <c r="PI115" s="55">
        <f t="shared" si="4611"/>
      </c>
      <c r="PJ115" s="54">
        <f t="shared" si="4619"/>
      </c>
      <c r="PK115" s="55">
        <f t="shared" si="4611"/>
      </c>
      <c r="PL115" s="54">
        <f t="shared" si="4619"/>
      </c>
      <c r="PM115" s="55">
        <f t="shared" si="4611"/>
      </c>
      <c r="PN115" s="54">
        <f t="shared" si="4619"/>
      </c>
      <c r="PO115" s="55">
        <f t="shared" si="4611"/>
      </c>
      <c r="PP115" s="54">
        <f t="shared" si="4619"/>
      </c>
      <c r="PQ115" s="55">
        <f t="shared" si="4611"/>
      </c>
      <c r="PR115" s="54">
        <f t="shared" si="4619"/>
      </c>
      <c r="PS115" s="55">
        <f t="shared" si="4611"/>
      </c>
      <c r="PT115" s="54">
        <f t="shared" si="4619"/>
      </c>
      <c r="PU115" s="55">
        <f t="shared" si="4611"/>
      </c>
      <c r="PV115" s="54">
        <f t="shared" si="4619"/>
      </c>
      <c r="PW115" s="55">
        <f t="shared" si="4611"/>
      </c>
      <c r="PX115" s="54">
        <f t="shared" si="4619"/>
      </c>
      <c r="PY115" s="55">
        <f t="shared" si="4611"/>
      </c>
      <c r="PZ115" s="54">
        <f t="shared" si="4619"/>
      </c>
      <c r="QA115" s="55">
        <f t="shared" si="4611"/>
      </c>
      <c r="QB115" s="54">
        <f t="shared" si="4619"/>
      </c>
      <c r="QC115" s="55">
        <f t="shared" si="4611"/>
      </c>
      <c r="QD115" s="54">
        <f t="shared" si="4619"/>
      </c>
      <c r="QE115" s="55">
        <f t="shared" si="4611"/>
      </c>
      <c r="QF115" s="54">
        <f t="shared" si="4619"/>
      </c>
      <c r="QG115" s="55">
        <f t="shared" si="4611"/>
      </c>
      <c r="QH115" s="54">
        <f t="shared" si="4619"/>
      </c>
      <c r="QI115" s="55">
        <f t="shared" si="4611"/>
      </c>
      <c r="QJ115" s="54">
        <f t="shared" si="4619"/>
      </c>
      <c r="QK115" s="55">
        <f t="shared" si="4611"/>
      </c>
      <c r="QL115" s="54">
        <f t="shared" si="4619"/>
      </c>
      <c r="QM115" s="55">
        <f t="shared" si="4611"/>
      </c>
      <c r="QN115" s="54">
        <f t="shared" si="4619"/>
      </c>
      <c r="QO115" s="55">
        <f t="shared" si="4611"/>
      </c>
      <c r="QP115" s="54">
        <f t="shared" si="4619"/>
      </c>
      <c r="QQ115" s="55">
        <f t="shared" si="4611"/>
      </c>
      <c r="QR115" s="54">
        <f t="shared" si="4619"/>
      </c>
      <c r="QS115" s="55">
        <f t="shared" si="4611"/>
      </c>
      <c r="QT115" s="54">
        <f t="shared" si="4619"/>
      </c>
      <c r="QU115" s="55">
        <f t="shared" si="4611"/>
      </c>
      <c r="QV115" s="54">
        <f t="shared" si="4619"/>
      </c>
      <c r="QW115" s="55">
        <f t="shared" si="4605"/>
      </c>
      <c r="QX115" s="54">
        <f t="shared" si="4619"/>
      </c>
      <c r="QY115" s="55">
        <f t="shared" si="4605"/>
      </c>
      <c r="QZ115" s="54">
        <f t="shared" si="4619"/>
      </c>
      <c r="RA115" s="55">
        <f t="shared" si="4605"/>
      </c>
      <c r="RB115" s="54">
        <f t="shared" si="4619"/>
      </c>
      <c r="RC115" s="55">
        <f t="shared" si="4605"/>
      </c>
      <c r="RD115" s="54">
        <f t="shared" si="4619"/>
      </c>
      <c r="RE115" s="55">
        <f t="shared" si="4605"/>
      </c>
      <c r="RF115" s="54">
        <f t="shared" si="4619"/>
      </c>
      <c r="RG115" s="55">
        <f t="shared" si="4605"/>
      </c>
      <c r="RH115" s="54">
        <f t="shared" si="4619"/>
      </c>
      <c r="RI115" s="55">
        <f t="shared" si="4605"/>
      </c>
      <c r="RJ115" s="54">
        <f t="shared" si="4612"/>
      </c>
      <c r="RK115" s="55">
        <f t="shared" si="4605"/>
      </c>
      <c r="RL115" s="54">
        <f t="shared" si="4612"/>
      </c>
      <c r="RM115" s="55">
        <f t="shared" si="4605"/>
      </c>
      <c r="RN115" s="54">
        <f t="shared" si="4612"/>
      </c>
      <c r="RO115" s="55">
        <f t="shared" si="4605"/>
      </c>
      <c r="RP115" s="54">
        <f t="shared" si="4612"/>
      </c>
      <c r="RQ115" s="55">
        <f t="shared" si="4605"/>
      </c>
      <c r="RR115" s="54">
        <f t="shared" si="4612"/>
      </c>
      <c r="RS115" s="55">
        <f t="shared" si="4605"/>
      </c>
      <c r="RT115" s="54">
        <f t="shared" si="4612"/>
      </c>
      <c r="RU115" s="55">
        <f t="shared" si="4605"/>
      </c>
      <c r="RV115" s="54">
        <f t="shared" si="4612"/>
      </c>
      <c r="RW115" s="55">
        <f t="shared" si="4605"/>
      </c>
      <c r="RX115" s="54">
        <f t="shared" si="4612"/>
      </c>
      <c r="RY115" s="55">
        <f t="shared" si="4605"/>
      </c>
      <c r="RZ115" s="54">
        <f t="shared" si="4612"/>
      </c>
      <c r="SA115" s="55">
        <f t="shared" si="4605"/>
      </c>
      <c r="SB115" s="54">
        <f t="shared" si="4612"/>
      </c>
      <c r="SC115" s="55">
        <f t="shared" si="4605"/>
      </c>
      <c r="SD115" s="54">
        <f t="shared" si="4612"/>
      </c>
      <c r="SE115" s="55">
        <f t="shared" si="4605"/>
      </c>
      <c r="SF115" s="54">
        <f t="shared" si="4612"/>
      </c>
      <c r="SG115" s="55">
        <f t="shared" si="4605"/>
      </c>
      <c r="SH115" s="54">
        <f t="shared" si="4612"/>
      </c>
      <c r="SI115" s="55">
        <f t="shared" si="4605"/>
      </c>
      <c r="SJ115" s="54">
        <f t="shared" si="4612"/>
      </c>
      <c r="SK115" s="55">
        <f t="shared" si="4605"/>
      </c>
      <c r="SL115" s="54">
        <f t="shared" si="4612"/>
      </c>
      <c r="SM115" s="55">
        <f t="shared" si="4605"/>
      </c>
      <c r="SN115" s="54">
        <f t="shared" si="4612"/>
      </c>
      <c r="SO115" s="55">
        <f t="shared" si="4605"/>
      </c>
      <c r="SP115" s="54">
        <f t="shared" si="4612"/>
      </c>
      <c r="SQ115" s="55">
        <f t="shared" si="4605"/>
      </c>
      <c r="SR115" s="54">
        <f t="shared" si="4612"/>
      </c>
      <c r="SS115" s="55">
        <f t="shared" si="4605"/>
      </c>
      <c r="ST115" s="54">
        <f t="shared" si="4612"/>
      </c>
      <c r="SU115" s="55">
        <f t="shared" si="4605"/>
      </c>
      <c r="SV115" s="54">
        <f t="shared" si="4612"/>
      </c>
      <c r="SW115" s="55">
        <f t="shared" si="4605"/>
      </c>
      <c r="SX115" s="54">
        <f t="shared" si="4612"/>
      </c>
      <c r="SY115" s="55">
        <f t="shared" si="4605"/>
      </c>
      <c r="SZ115" s="54">
        <f t="shared" si="4612"/>
      </c>
      <c r="TA115" s="55">
        <f t="shared" si="4605"/>
      </c>
      <c r="TB115" s="54">
        <f t="shared" si="4612"/>
      </c>
      <c r="TC115" s="55">
        <f t="shared" si="4605"/>
      </c>
      <c r="TD115" s="54">
        <f t="shared" si="4606"/>
      </c>
      <c r="TE115" s="55">
        <f t="shared" si="4605"/>
      </c>
      <c r="TF115" s="54">
        <f t="shared" si="4606"/>
      </c>
      <c r="TG115" s="55">
        <f t="shared" si="4602"/>
      </c>
      <c r="TH115" s="54">
        <f t="shared" si="4603"/>
      </c>
      <c r="TI115" s="55">
        <f t="shared" si="4602"/>
      </c>
      <c r="TJ115" s="54">
        <f t="shared" si="4603"/>
      </c>
      <c r="TK115" s="55">
        <f t="shared" si="4602"/>
      </c>
      <c r="TL115" s="54">
        <f t="shared" si="4603"/>
      </c>
      <c r="TM115" s="55">
        <f t="shared" si="4602"/>
      </c>
      <c r="TN115" s="54">
        <f t="shared" si="4603"/>
      </c>
      <c r="TO115" s="55">
        <f t="shared" si="4602"/>
      </c>
      <c r="TP115" s="54">
        <f t="shared" si="4603"/>
      </c>
      <c r="TQ115" s="55">
        <f t="shared" si="4602"/>
      </c>
      <c r="TR115" s="54">
        <f t="shared" si="4603"/>
      </c>
      <c r="TS115" s="55">
        <f t="shared" si="4602"/>
      </c>
      <c r="TT115" s="54">
        <f t="shared" si="4620"/>
      </c>
      <c r="TU115" s="55">
        <f t="shared" si="4602"/>
      </c>
      <c r="TV115" s="54">
        <f t="shared" si="4620"/>
      </c>
      <c r="TW115" s="55">
        <f t="shared" si="4602"/>
      </c>
      <c r="TX115" s="54">
        <f t="shared" si="4620"/>
      </c>
      <c r="TY115" s="55">
        <f t="shared" si="4602"/>
      </c>
      <c r="TZ115" s="54">
        <f t="shared" si="4620"/>
      </c>
      <c r="UA115" s="55">
        <f t="shared" si="4602"/>
      </c>
      <c r="UB115" s="54">
        <f t="shared" si="4620"/>
      </c>
      <c r="UC115" s="55">
        <f t="shared" si="4602"/>
      </c>
      <c r="UD115" s="54">
        <f t="shared" si="4620"/>
      </c>
      <c r="UE115" s="55">
        <f t="shared" si="4602"/>
      </c>
      <c r="UF115" s="54">
        <f t="shared" si="4620"/>
      </c>
      <c r="UG115" s="55">
        <f t="shared" si="4602"/>
      </c>
      <c r="UH115" s="54">
        <f t="shared" si="4620"/>
      </c>
      <c r="UI115" s="55">
        <f t="shared" si="4602"/>
      </c>
      <c r="UJ115" s="54">
        <f t="shared" si="4620"/>
      </c>
      <c r="UK115" s="55">
        <f t="shared" si="4602"/>
      </c>
      <c r="UL115" s="54">
        <f t="shared" si="4620"/>
      </c>
      <c r="UM115" s="55">
        <f t="shared" si="4602"/>
      </c>
      <c r="UN115" s="54">
        <f t="shared" si="4620"/>
      </c>
      <c r="UO115" s="55">
        <f t="shared" si="4602"/>
      </c>
      <c r="UP115" s="54">
        <f t="shared" si="4620"/>
      </c>
      <c r="UQ115" s="55">
        <f t="shared" si="4602"/>
      </c>
      <c r="UR115" s="54">
        <f t="shared" si="4620"/>
      </c>
      <c r="US115" s="55">
        <f t="shared" si="4602"/>
      </c>
      <c r="UT115" s="54">
        <f t="shared" si="4620"/>
      </c>
      <c r="UU115" s="55">
        <f t="shared" si="4602"/>
      </c>
      <c r="UV115" s="54">
        <f t="shared" si="4620"/>
      </c>
      <c r="UW115" s="55">
        <f t="shared" si="4602"/>
      </c>
      <c r="UX115" s="54">
        <f t="shared" si="4620"/>
      </c>
      <c r="UY115" s="55">
        <f t="shared" si="4602"/>
      </c>
      <c r="UZ115" s="54">
        <f t="shared" si="4620"/>
      </c>
      <c r="VA115" s="55">
        <f t="shared" si="4602"/>
      </c>
      <c r="VB115" s="54">
        <f t="shared" si="4620"/>
      </c>
      <c r="VC115" s="55">
        <f t="shared" si="4602"/>
      </c>
      <c r="VD115" s="54">
        <f t="shared" si="4620"/>
      </c>
      <c r="VE115" s="55">
        <f t="shared" si="4602"/>
      </c>
      <c r="VF115" s="54">
        <f t="shared" si="4620"/>
      </c>
      <c r="VG115" s="55">
        <f t="shared" si="4602"/>
      </c>
      <c r="VH115" s="54">
        <f t="shared" si="4620"/>
      </c>
      <c r="VI115" s="55">
        <f t="shared" si="4602"/>
      </c>
      <c r="VJ115" s="54">
        <f t="shared" si="4620"/>
      </c>
      <c r="VK115" s="55">
        <f t="shared" si="4602"/>
      </c>
      <c r="VL115" s="54">
        <f t="shared" si="4620"/>
      </c>
      <c r="VM115" s="55">
        <f t="shared" si="4602"/>
      </c>
      <c r="VN115" s="54">
        <f t="shared" si="4620"/>
      </c>
      <c r="VO115" s="55">
        <f t="shared" si="4602"/>
      </c>
      <c r="VP115" s="54">
        <f t="shared" si="4620"/>
      </c>
      <c r="VQ115" s="55">
        <f t="shared" ref="VQ115:YA122" si="4623">IFERROR(
    IF(
        LEFT(VLOOKUP($B115,VP$4:VQ$71,2,FALSE),1)="0",
        "",
        IF(
            LEFT(VLOOKUP($B115,VP$4:VQ$71,2,FALSE),1)="講",
            "講習",
            IF(
                LEFT(VLOOKUP($B115,VP$4:VQ$71,2,FALSE),1)="追",
                "追加",
                "通常"
            )
        )
    ),
    ""
)</f>
      </c>
      <c r="VR115" s="54">
        <f t="shared" si="4620"/>
      </c>
      <c r="VS115" s="55">
        <f t="shared" si="4623"/>
      </c>
      <c r="VT115" s="54">
        <f t="shared" si="4620"/>
      </c>
      <c r="VU115" s="55">
        <f t="shared" si="4623"/>
      </c>
      <c r="VV115" s="54">
        <f t="shared" si="4620"/>
      </c>
      <c r="VW115" s="55">
        <f t="shared" si="4623"/>
      </c>
      <c r="VX115" s="54">
        <f t="shared" si="4620"/>
      </c>
      <c r="VY115" s="55">
        <f t="shared" si="4623"/>
      </c>
      <c r="VZ115" s="54">
        <f t="shared" si="4620"/>
      </c>
      <c r="WA115" s="55">
        <f t="shared" si="4623"/>
      </c>
      <c r="WB115" s="54">
        <f t="shared" si="4620"/>
      </c>
      <c r="WC115" s="55">
        <f t="shared" si="4623"/>
      </c>
      <c r="WD115" s="54">
        <f t="shared" si="4620"/>
      </c>
      <c r="WE115" s="55">
        <f t="shared" si="4623"/>
      </c>
      <c r="WF115" s="54">
        <f t="shared" si="4613"/>
      </c>
      <c r="WG115" s="55">
        <f t="shared" si="4623"/>
      </c>
      <c r="WH115" s="54">
        <f t="shared" si="4613"/>
      </c>
      <c r="WI115" s="55">
        <f t="shared" si="4623"/>
      </c>
      <c r="WJ115" s="54">
        <f t="shared" si="4613"/>
      </c>
      <c r="WK115" s="55">
        <f t="shared" si="4623"/>
      </c>
      <c r="WL115" s="54">
        <f t="shared" si="4613"/>
      </c>
      <c r="WM115" s="55">
        <f t="shared" si="4623"/>
      </c>
      <c r="WN115" s="54">
        <f t="shared" si="4613"/>
      </c>
      <c r="WO115" s="55">
        <f t="shared" si="4623"/>
      </c>
      <c r="WP115" s="54">
        <f t="shared" si="4613"/>
      </c>
      <c r="WQ115" s="55">
        <f t="shared" si="4623"/>
      </c>
      <c r="WR115" s="54">
        <f t="shared" si="4613"/>
      </c>
      <c r="WS115" s="55">
        <f t="shared" si="4623"/>
      </c>
      <c r="WT115" s="54">
        <f t="shared" si="4581"/>
      </c>
      <c r="WU115" s="55">
        <f t="shared" si="4623"/>
      </c>
      <c r="WV115" s="54">
        <f t="shared" si="4581"/>
      </c>
      <c r="WW115" s="55">
        <f t="shared" si="4623"/>
      </c>
      <c r="WX115" s="54">
        <f t="shared" si="4621"/>
      </c>
      <c r="WY115" s="55">
        <f t="shared" si="4623"/>
      </c>
      <c r="WZ115" s="54">
        <f t="shared" si="4621"/>
      </c>
      <c r="XA115" s="55">
        <f t="shared" si="4623"/>
      </c>
      <c r="XB115" s="54">
        <f t="shared" si="4621"/>
      </c>
      <c r="XC115" s="55">
        <f t="shared" si="4623"/>
      </c>
      <c r="XD115" s="54">
        <f t="shared" si="4621"/>
      </c>
      <c r="XE115" s="55">
        <f t="shared" si="4623"/>
      </c>
      <c r="XF115" s="54">
        <f t="shared" si="4621"/>
      </c>
      <c r="XG115" s="55">
        <f t="shared" si="4623"/>
      </c>
      <c r="XH115" s="54">
        <f t="shared" si="4621"/>
      </c>
      <c r="XI115" s="55">
        <f t="shared" si="4623"/>
      </c>
      <c r="XJ115" s="54">
        <f t="shared" si="4621"/>
      </c>
      <c r="XK115" s="55">
        <f t="shared" si="4623"/>
      </c>
      <c r="XL115" s="54">
        <f t="shared" si="4621"/>
      </c>
      <c r="XM115" s="55">
        <f t="shared" si="4623"/>
      </c>
      <c r="XN115" s="54">
        <f t="shared" si="4621"/>
      </c>
      <c r="XO115" s="55">
        <f t="shared" si="4623"/>
      </c>
      <c r="XP115" s="54">
        <f t="shared" si="4621"/>
      </c>
      <c r="XQ115" s="55">
        <f t="shared" si="4623"/>
      </c>
      <c r="XR115" s="54">
        <f t="shared" si="4621"/>
      </c>
      <c r="XS115" s="55">
        <f t="shared" si="4623"/>
      </c>
      <c r="XT115" s="54">
        <f t="shared" si="4621"/>
      </c>
      <c r="XU115" s="55">
        <f t="shared" si="4623"/>
      </c>
      <c r="XV115" s="54">
        <f t="shared" si="4621"/>
      </c>
      <c r="XW115" s="55">
        <f t="shared" si="4623"/>
      </c>
      <c r="XX115" s="54">
        <f t="shared" si="4621"/>
      </c>
      <c r="XY115" s="55">
        <f t="shared" si="4623"/>
      </c>
      <c r="XZ115" s="54">
        <f t="shared" si="4621"/>
      </c>
      <c r="YA115" s="55">
        <f t="shared" si="4623"/>
      </c>
      <c r="YB115" s="54">
        <f t="shared" si="4621"/>
      </c>
      <c r="YC115" s="55">
        <f t="shared" si="4614"/>
      </c>
      <c r="YD115" s="54">
        <f t="shared" si="4621"/>
      </c>
      <c r="YE115" s="55">
        <f t="shared" si="4614"/>
      </c>
      <c r="YF115" s="54">
        <f t="shared" si="4621"/>
      </c>
      <c r="YG115" s="55">
        <f t="shared" si="4614"/>
      </c>
      <c r="YH115" s="54">
        <f t="shared" si="4621"/>
      </c>
      <c r="YI115" s="55">
        <f t="shared" si="4614"/>
      </c>
      <c r="YJ115" s="54">
        <f t="shared" si="4621"/>
      </c>
      <c r="YK115" s="55">
        <f t="shared" si="4614"/>
      </c>
      <c r="YL115" s="54">
        <f t="shared" si="4621"/>
      </c>
      <c r="YM115" s="55">
        <f t="shared" si="4614"/>
      </c>
      <c r="YN115" s="54">
        <f t="shared" si="4621"/>
      </c>
      <c r="YO115" s="55">
        <f t="shared" si="4614"/>
      </c>
      <c r="YP115" s="54">
        <f t="shared" si="4621"/>
      </c>
      <c r="YQ115" s="55">
        <f t="shared" si="4614"/>
      </c>
      <c r="YR115" s="54">
        <f t="shared" si="4621"/>
      </c>
      <c r="YS115" s="55">
        <f t="shared" si="4614"/>
      </c>
      <c r="YT115" s="54">
        <f t="shared" si="4621"/>
      </c>
      <c r="YU115" s="55">
        <f t="shared" si="4614"/>
      </c>
      <c r="YV115" s="54">
        <f t="shared" si="4621"/>
      </c>
      <c r="YW115" s="55">
        <f t="shared" si="4614"/>
      </c>
      <c r="YX115" s="54">
        <f t="shared" si="4621"/>
      </c>
      <c r="YY115" s="55">
        <f t="shared" si="4614"/>
      </c>
      <c r="YZ115" s="54">
        <f t="shared" si="4621"/>
      </c>
      <c r="ZA115" s="55">
        <f t="shared" si="4614"/>
      </c>
      <c r="ZB115" s="54">
        <f t="shared" si="4621"/>
      </c>
      <c r="ZC115" s="55">
        <f t="shared" si="4614"/>
      </c>
      <c r="ZD115" s="54">
        <f t="shared" si="4621"/>
      </c>
      <c r="ZE115" s="55">
        <f t="shared" si="4614"/>
      </c>
      <c r="ZF115" s="54">
        <f t="shared" si="4621"/>
      </c>
      <c r="ZG115" s="55">
        <f t="shared" si="4614"/>
      </c>
      <c r="ZH115" s="54">
        <f t="shared" si="4621"/>
      </c>
      <c r="ZI115" s="55">
        <f t="shared" si="4614"/>
      </c>
      <c r="ZJ115" s="54">
        <f t="shared" si="4615"/>
      </c>
      <c r="ZK115" s="55">
        <f t="shared" si="4614"/>
      </c>
      <c r="ZL115" s="54">
        <f t="shared" si="4615"/>
      </c>
      <c r="ZM115" s="55">
        <f t="shared" si="4614"/>
      </c>
      <c r="ZN115" s="54">
        <f t="shared" si="4615"/>
      </c>
      <c r="ZO115" s="55">
        <f t="shared" si="4614"/>
      </c>
      <c r="ZP115" s="54">
        <f t="shared" si="4615"/>
      </c>
      <c r="ZQ115" s="55">
        <f t="shared" si="4614"/>
      </c>
      <c r="ZR115" s="54">
        <f t="shared" si="4615"/>
      </c>
      <c r="ZS115" s="55">
        <f t="shared" si="4614"/>
      </c>
      <c r="ZT115" s="54">
        <f t="shared" si="4615"/>
      </c>
      <c r="ZU115" s="55">
        <f t="shared" si="4614"/>
      </c>
      <c r="ZV115" s="54">
        <f t="shared" si="4615"/>
      </c>
      <c r="ZW115" s="55">
        <f t="shared" si="4614"/>
      </c>
      <c r="ZX115" s="54">
        <f t="shared" si="4615"/>
      </c>
      <c r="ZY115" s="55">
        <f t="shared" si="4614"/>
      </c>
      <c r="ZZ115" s="54">
        <f t="shared" si="4615"/>
      </c>
      <c r="AAA115" s="55">
        <f t="shared" si="4614"/>
      </c>
      <c r="AAB115" s="54">
        <f t="shared" si="4615"/>
      </c>
      <c r="AAC115" s="55">
        <f t="shared" si="4614"/>
      </c>
      <c r="AAD115" s="54">
        <f t="shared" si="4615"/>
      </c>
      <c r="AAE115" s="55">
        <f t="shared" si="4614"/>
      </c>
      <c r="AAF115" s="54">
        <f t="shared" si="4615"/>
      </c>
      <c r="AAG115" s="55">
        <f t="shared" si="4614"/>
      </c>
      <c r="AAH115" s="54">
        <f t="shared" si="4615"/>
      </c>
      <c r="AAI115" s="55">
        <f t="shared" si="4614"/>
      </c>
      <c r="AAJ115" s="54">
        <f t="shared" si="4615"/>
      </c>
      <c r="AAK115" s="55">
        <f t="shared" si="4614"/>
      </c>
      <c r="AAL115" s="54">
        <f t="shared" si="4615"/>
      </c>
      <c r="AAM115" s="55">
        <f t="shared" si="4614"/>
      </c>
      <c r="AAN115" s="54">
        <f t="shared" si="4615"/>
      </c>
      <c r="AAO115" s="55">
        <f t="shared" si="4607"/>
      </c>
      <c r="AAP115" s="54">
        <f t="shared" si="4615"/>
      </c>
      <c r="AAQ115" s="55">
        <f t="shared" si="4607"/>
      </c>
      <c r="AAR115" s="54">
        <f t="shared" si="4615"/>
      </c>
      <c r="AAS115" s="55">
        <f t="shared" si="4607"/>
      </c>
      <c r="AAT115" s="54">
        <f t="shared" si="4615"/>
      </c>
      <c r="AAU115" s="55">
        <f t="shared" si="4607"/>
      </c>
      <c r="AAV115" s="54">
        <f t="shared" si="4615"/>
      </c>
      <c r="AAW115" s="55">
        <f t="shared" si="4607"/>
      </c>
      <c r="AAX115" s="54">
        <f t="shared" si="4615"/>
      </c>
      <c r="AAY115" s="55">
        <f t="shared" si="4607"/>
      </c>
      <c r="AAZ115" s="54">
        <f t="shared" si="4615"/>
      </c>
      <c r="ABA115" s="55">
        <f t="shared" si="4607"/>
      </c>
      <c r="ABB115" s="54">
        <f t="shared" si="4615"/>
      </c>
      <c r="ABC115" s="55">
        <f t="shared" si="4607"/>
      </c>
      <c r="ABD115" s="54">
        <f t="shared" si="4615"/>
      </c>
      <c r="ABE115" s="55">
        <f t="shared" si="4607"/>
      </c>
      <c r="ABF115" s="54">
        <f t="shared" si="4615"/>
      </c>
      <c r="ABG115" s="55">
        <f t="shared" si="4607"/>
      </c>
      <c r="ABH115" s="54">
        <f t="shared" si="4615"/>
      </c>
      <c r="ABI115" s="55">
        <f t="shared" si="4607"/>
      </c>
      <c r="ABJ115" s="54">
        <f t="shared" si="4615"/>
      </c>
      <c r="ABK115" s="55">
        <f t="shared" si="4607"/>
      </c>
      <c r="ABL115" s="54">
        <f t="shared" si="4615"/>
      </c>
      <c r="ABM115" s="55">
        <f t="shared" si="4607"/>
      </c>
      <c r="ABN115" s="54">
        <f t="shared" si="4615"/>
      </c>
      <c r="ABO115" s="55">
        <f t="shared" si="4607"/>
      </c>
      <c r="ABP115" s="54">
        <f t="shared" si="4615"/>
      </c>
      <c r="ABQ115" s="55">
        <f t="shared" si="4607"/>
      </c>
      <c r="ABR115" s="54">
        <f t="shared" si="4615"/>
      </c>
      <c r="ABS115" s="55">
        <f t="shared" si="4598"/>
      </c>
      <c r="ABT115" s="54">
        <f t="shared" si="4582"/>
      </c>
      <c r="ABU115" s="55">
        <f t="shared" si="4591"/>
      </c>
      <c r="ABV115" s="54">
        <f t="shared" si="4599"/>
      </c>
      <c r="ABW115" s="55">
        <f t="shared" si="4591"/>
      </c>
      <c r="ABX115" s="54">
        <f t="shared" si="4599"/>
      </c>
      <c r="ABY115" s="55">
        <f t="shared" si="4591"/>
      </c>
      <c r="ABZ115" s="54">
        <f t="shared" si="4599"/>
      </c>
      <c r="ACA115" s="55">
        <f t="shared" si="4591"/>
      </c>
      <c r="ACB115" s="54">
        <f t="shared" si="4599"/>
      </c>
      <c r="ACC115" s="55">
        <f t="shared" si="4591"/>
      </c>
      <c r="ACD115" s="54">
        <f t="shared" si="4599"/>
      </c>
      <c r="ACE115" s="55">
        <f t="shared" si="4591"/>
      </c>
      <c r="ACF115" s="54">
        <f t="shared" si="4599"/>
      </c>
      <c r="ACG115" s="55">
        <f t="shared" si="4583"/>
      </c>
      <c r="ACH115" s="54">
        <f t="shared" si="4599"/>
      </c>
      <c r="ACI115" s="55">
        <f t="shared" si="4583"/>
      </c>
      <c r="ACJ115" s="54">
        <f t="shared" si="4599"/>
      </c>
      <c r="ACK115" s="55">
        <f t="shared" si="4583"/>
      </c>
      <c r="ACL115" s="54">
        <f t="shared" si="4599"/>
      </c>
      <c r="ACM115" s="55">
        <f t="shared" si="4583"/>
      </c>
      <c r="ACN115" s="54">
        <f t="shared" si="4599"/>
      </c>
      <c r="ACO115" s="55">
        <f t="shared" si="4583"/>
      </c>
      <c r="ACP115" s="54">
        <f t="shared" si="4599"/>
      </c>
      <c r="ACQ115" s="55">
        <f t="shared" si="4583"/>
      </c>
      <c r="ACR115" s="54">
        <f t="shared" si="4599"/>
      </c>
      <c r="ACS115" s="55">
        <f t="shared" si="4583"/>
      </c>
      <c r="ACT115" s="54">
        <f t="shared" si="4599"/>
      </c>
      <c r="ACU115" s="55">
        <f t="shared" si="4583"/>
      </c>
      <c r="ACV115" s="54">
        <f t="shared" si="4599"/>
      </c>
      <c r="ACW115" s="55">
        <f t="shared" si="4583"/>
      </c>
      <c r="ACX115" s="54">
        <f t="shared" si="4599"/>
      </c>
      <c r="ACY115" s="55">
        <f t="shared" si="4583"/>
      </c>
      <c r="ACZ115" s="54">
        <f t="shared" si="4599"/>
      </c>
      <c r="ADA115" s="55">
        <f t="shared" si="4583"/>
      </c>
      <c r="ADB115" s="54">
        <f t="shared" si="4599"/>
      </c>
      <c r="ADC115" s="55">
        <f t="shared" si="4583"/>
      </c>
      <c r="ADD115" s="54">
        <f t="shared" si="4599"/>
      </c>
      <c r="ADE115" s="55">
        <f t="shared" si="4583"/>
      </c>
      <c r="ADF115" s="54">
        <f t="shared" si="4599"/>
      </c>
      <c r="ADG115" s="55">
        <f t="shared" si="4583"/>
      </c>
    </row>
    <row r="116" spans="1:787" ht="20.25" hidden="1" customHeight="1">
      <c r="A116" s="112">
        <v>44</v>
      </c>
      <c r="B116" s="115">
        <f>学年と名前を結合するシート!D45</f>
      </c>
      <c r="C116" s="113"/>
      <c r="D116" s="54">
        <f t="shared" si="533"/>
      </c>
      <c r="E116" s="55">
        <f t="shared" si="534"/>
      </c>
      <c r="F116" s="54">
        <f t="shared" si="4622"/>
      </c>
      <c r="G116" s="55">
        <f t="shared" si="4407"/>
      </c>
      <c r="H116" s="54">
        <f t="shared" si="4622"/>
      </c>
      <c r="I116" s="55">
        <f t="shared" si="4408"/>
      </c>
      <c r="J116" s="54">
        <f t="shared" si="4622"/>
      </c>
      <c r="K116" s="55">
        <f t="shared" si="4409"/>
      </c>
      <c r="L116" s="54">
        <f t="shared" si="4622"/>
      </c>
      <c r="M116" s="55">
        <f t="shared" si="4410"/>
      </c>
      <c r="N116" s="54">
        <f t="shared" si="4622"/>
      </c>
      <c r="O116" s="55">
        <f t="shared" si="4411"/>
      </c>
      <c r="P116" s="54">
        <f t="shared" si="4622"/>
      </c>
      <c r="Q116" s="55">
        <f t="shared" si="4412"/>
      </c>
      <c r="R116" s="54">
        <f t="shared" si="4622"/>
      </c>
      <c r="S116" s="55">
        <f t="shared" si="4413"/>
      </c>
      <c r="T116" s="54">
        <f t="shared" si="4622"/>
      </c>
      <c r="U116" s="55">
        <f t="shared" si="4414"/>
      </c>
      <c r="V116" s="54">
        <f t="shared" si="4622"/>
      </c>
      <c r="W116" s="55">
        <f t="shared" si="4415"/>
      </c>
      <c r="X116" s="54">
        <f t="shared" si="4622"/>
      </c>
      <c r="Y116" s="55">
        <f t="shared" si="4416"/>
      </c>
      <c r="Z116" s="54">
        <f t="shared" si="4622"/>
      </c>
      <c r="AA116" s="55">
        <f t="shared" si="4417"/>
      </c>
      <c r="AB116" s="54">
        <f t="shared" si="4622"/>
      </c>
      <c r="AC116" s="55">
        <f t="shared" si="4418"/>
      </c>
      <c r="AD116" s="54">
        <f t="shared" si="4622"/>
      </c>
      <c r="AE116" s="55">
        <f t="shared" si="4419"/>
      </c>
      <c r="AF116" s="54">
        <f t="shared" si="4622"/>
      </c>
      <c r="AG116" s="55">
        <f t="shared" si="4420"/>
      </c>
      <c r="AH116" s="54">
        <f t="shared" si="4622"/>
      </c>
      <c r="AI116" s="55">
        <f t="shared" si="4421"/>
      </c>
      <c r="AJ116" s="54">
        <f t="shared" si="4622"/>
      </c>
      <c r="AK116" s="55">
        <f t="shared" si="4422"/>
      </c>
      <c r="AL116" s="54">
        <f t="shared" si="4622"/>
      </c>
      <c r="AM116" s="55">
        <f t="shared" si="4423"/>
      </c>
      <c r="AN116" s="54">
        <f t="shared" si="4622"/>
      </c>
      <c r="AO116" s="55">
        <f t="shared" si="4424"/>
      </c>
      <c r="AP116" s="54">
        <f t="shared" si="4622"/>
      </c>
      <c r="AQ116" s="55">
        <f t="shared" si="4425"/>
      </c>
      <c r="AR116" s="54">
        <f t="shared" si="4622"/>
      </c>
      <c r="AS116" s="55">
        <f t="shared" si="4426"/>
      </c>
      <c r="AT116" s="54">
        <f t="shared" si="4622"/>
      </c>
      <c r="AU116" s="55">
        <f t="shared" si="4427"/>
      </c>
      <c r="AV116" s="54">
        <f t="shared" si="4622"/>
      </c>
      <c r="AW116" s="55">
        <f t="shared" si="4428"/>
      </c>
      <c r="AX116" s="54">
        <f t="shared" si="4622"/>
      </c>
      <c r="AY116" s="55">
        <f t="shared" si="4429"/>
      </c>
      <c r="AZ116" s="54">
        <f t="shared" si="4622"/>
      </c>
      <c r="BA116" s="55">
        <f t="shared" si="4430"/>
      </c>
      <c r="BB116" s="54">
        <f t="shared" si="4622"/>
      </c>
      <c r="BC116" s="55">
        <f t="shared" si="4431"/>
      </c>
      <c r="BD116" s="54">
        <f t="shared" si="4622"/>
      </c>
      <c r="BE116" s="55">
        <f t="shared" si="4432"/>
      </c>
      <c r="BF116" s="54">
        <f t="shared" si="4622"/>
      </c>
      <c r="BG116" s="55">
        <f t="shared" si="4433"/>
      </c>
      <c r="BH116" s="54">
        <f t="shared" si="4622"/>
      </c>
      <c r="BI116" s="55">
        <f t="shared" si="4434"/>
      </c>
      <c r="BJ116" s="54">
        <f t="shared" si="4622"/>
      </c>
      <c r="BK116" s="55">
        <f t="shared" si="4435"/>
      </c>
      <c r="BL116" s="54">
        <f t="shared" si="4622"/>
      </c>
      <c r="BM116" s="55">
        <f t="shared" si="4436"/>
      </c>
      <c r="BN116" s="54">
        <f t="shared" si="4622"/>
      </c>
      <c r="BO116" s="55">
        <f t="shared" si="4437"/>
      </c>
      <c r="BP116" s="54">
        <f t="shared" si="4622"/>
      </c>
      <c r="BQ116" s="55">
        <f t="shared" si="4438"/>
      </c>
      <c r="BR116" s="54">
        <f t="shared" si="4616"/>
      </c>
      <c r="BS116" s="55">
        <f t="shared" si="4439"/>
      </c>
      <c r="BT116" s="54">
        <f t="shared" si="4616"/>
      </c>
      <c r="BU116" s="55">
        <f t="shared" si="4440"/>
      </c>
      <c r="BV116" s="54">
        <f t="shared" si="4616"/>
      </c>
      <c r="BW116" s="55">
        <f t="shared" si="4441"/>
      </c>
      <c r="BX116" s="54">
        <f t="shared" si="4616"/>
      </c>
      <c r="BY116" s="55">
        <f t="shared" si="4442"/>
      </c>
      <c r="BZ116" s="54">
        <f t="shared" si="4616"/>
      </c>
      <c r="CA116" s="55">
        <f t="shared" si="4443"/>
      </c>
      <c r="CB116" s="54">
        <f t="shared" si="4616"/>
      </c>
      <c r="CC116" s="55">
        <f t="shared" si="4444"/>
      </c>
      <c r="CD116" s="54">
        <f t="shared" si="4616"/>
      </c>
      <c r="CE116" s="55">
        <f t="shared" si="4445"/>
      </c>
      <c r="CF116" s="54">
        <f t="shared" si="4616"/>
      </c>
      <c r="CG116" s="55">
        <f t="shared" si="4446"/>
      </c>
      <c r="CH116" s="54">
        <f t="shared" si="4616"/>
      </c>
      <c r="CI116" s="55">
        <f t="shared" si="4447"/>
      </c>
      <c r="CJ116" s="54">
        <f t="shared" si="4616"/>
      </c>
      <c r="CK116" s="55">
        <f t="shared" si="4448"/>
      </c>
      <c r="CL116" s="54">
        <f t="shared" si="4616"/>
      </c>
      <c r="CM116" s="55">
        <f t="shared" si="4449"/>
      </c>
      <c r="CN116" s="54">
        <f t="shared" si="4616"/>
      </c>
      <c r="CO116" s="55">
        <f t="shared" si="4450"/>
      </c>
      <c r="CP116" s="54">
        <f t="shared" si="4616"/>
      </c>
      <c r="CQ116" s="55">
        <f t="shared" si="4451"/>
      </c>
      <c r="CR116" s="54">
        <f t="shared" si="4616"/>
      </c>
      <c r="CS116" s="55">
        <f t="shared" si="4452"/>
      </c>
      <c r="CT116" s="54">
        <f t="shared" si="4616"/>
      </c>
      <c r="CU116" s="55">
        <f t="shared" si="4453"/>
      </c>
      <c r="CV116" s="54">
        <f t="shared" si="4616"/>
      </c>
      <c r="CW116" s="55">
        <f t="shared" si="4454"/>
      </c>
      <c r="CX116" s="54">
        <f t="shared" si="4616"/>
      </c>
      <c r="CY116" s="55">
        <f t="shared" si="4455"/>
      </c>
      <c r="CZ116" s="54">
        <f t="shared" si="4616"/>
      </c>
      <c r="DA116" s="55">
        <f t="shared" si="4456"/>
      </c>
      <c r="DB116" s="54">
        <f t="shared" si="4616"/>
      </c>
      <c r="DC116" s="55">
        <f t="shared" si="4457"/>
      </c>
      <c r="DD116" s="54">
        <f t="shared" si="4616"/>
      </c>
      <c r="DE116" s="55">
        <f t="shared" si="4458"/>
      </c>
      <c r="DF116" s="54">
        <f t="shared" si="4616"/>
      </c>
      <c r="DG116" s="55">
        <f t="shared" si="4459"/>
      </c>
      <c r="DH116" s="54">
        <f t="shared" si="4616"/>
      </c>
      <c r="DI116" s="55">
        <f t="shared" si="4460"/>
      </c>
      <c r="DJ116" s="54">
        <f t="shared" si="4616"/>
      </c>
      <c r="DK116" s="55">
        <f t="shared" si="4461"/>
      </c>
      <c r="DL116" s="54">
        <f t="shared" si="4616"/>
      </c>
      <c r="DM116" s="55">
        <f t="shared" si="4462"/>
      </c>
      <c r="DN116" s="54">
        <f t="shared" si="4616"/>
      </c>
      <c r="DO116" s="55">
        <f t="shared" si="4463"/>
      </c>
      <c r="DP116" s="54">
        <f t="shared" si="4616"/>
      </c>
      <c r="DQ116" s="55">
        <f t="shared" si="4464"/>
      </c>
      <c r="DR116" s="54">
        <f t="shared" si="4616"/>
      </c>
      <c r="DS116" s="55">
        <f t="shared" si="4465"/>
      </c>
      <c r="DT116" s="54">
        <f t="shared" si="4616"/>
      </c>
      <c r="DU116" s="55">
        <f t="shared" si="4466"/>
      </c>
      <c r="DV116" s="54">
        <f t="shared" si="4616"/>
      </c>
      <c r="DW116" s="55">
        <f t="shared" si="4467"/>
      </c>
      <c r="DX116" s="54">
        <f t="shared" si="4616"/>
      </c>
      <c r="DY116" s="55">
        <f t="shared" si="4468"/>
      </c>
      <c r="DZ116" s="54">
        <f t="shared" si="4616"/>
      </c>
      <c r="EA116" s="55">
        <f t="shared" si="4469"/>
      </c>
      <c r="EB116" s="54">
        <f t="shared" si="4608"/>
      </c>
      <c r="EC116" s="55">
        <f t="shared" si="4471"/>
      </c>
      <c r="ED116" s="54">
        <f t="shared" si="4608"/>
      </c>
      <c r="EE116" s="55">
        <f t="shared" si="4472"/>
      </c>
      <c r="EF116" s="54">
        <f t="shared" si="4608"/>
      </c>
      <c r="EG116" s="55">
        <f t="shared" si="4473"/>
      </c>
      <c r="EH116" s="54">
        <f t="shared" si="4608"/>
      </c>
      <c r="EI116" s="55">
        <f t="shared" si="4474"/>
      </c>
      <c r="EJ116" s="54">
        <f t="shared" si="4608"/>
      </c>
      <c r="EK116" s="55">
        <f t="shared" si="4475"/>
      </c>
      <c r="EL116" s="54">
        <f t="shared" si="4608"/>
      </c>
      <c r="EM116" s="55">
        <f t="shared" si="4476"/>
      </c>
      <c r="EN116" s="54">
        <f t="shared" si="4608"/>
      </c>
      <c r="EO116" s="55">
        <f t="shared" si="4477"/>
      </c>
      <c r="EP116" s="54">
        <f t="shared" si="4608"/>
      </c>
      <c r="EQ116" s="55">
        <f t="shared" si="4478"/>
      </c>
      <c r="ER116" s="54">
        <f t="shared" si="4608"/>
      </c>
      <c r="ES116" s="55">
        <f t="shared" si="4479"/>
      </c>
      <c r="ET116" s="54">
        <f t="shared" si="4608"/>
      </c>
      <c r="EU116" s="55">
        <f t="shared" si="4480"/>
      </c>
      <c r="EV116" s="54">
        <f t="shared" si="4608"/>
      </c>
      <c r="EW116" s="55">
        <f t="shared" si="4481"/>
      </c>
      <c r="EX116" s="54">
        <f t="shared" si="4608"/>
      </c>
      <c r="EY116" s="55">
        <f t="shared" si="4482"/>
      </c>
      <c r="EZ116" s="54">
        <f t="shared" si="4608"/>
      </c>
      <c r="FA116" s="55">
        <f t="shared" si="4483"/>
      </c>
      <c r="FB116" s="54">
        <f t="shared" si="4608"/>
      </c>
      <c r="FC116" s="55">
        <f t="shared" si="4484"/>
      </c>
      <c r="FD116" s="54">
        <f t="shared" si="4608"/>
      </c>
      <c r="FE116" s="55">
        <f t="shared" si="4485"/>
      </c>
      <c r="FF116" s="54">
        <f t="shared" si="4608"/>
      </c>
      <c r="FG116" s="55">
        <f t="shared" si="4486"/>
      </c>
      <c r="FH116" s="54">
        <f t="shared" si="4608"/>
      </c>
      <c r="FI116" s="55">
        <f t="shared" si="4487"/>
      </c>
      <c r="FJ116" s="54">
        <f t="shared" si="4608"/>
      </c>
      <c r="FK116" s="55">
        <f t="shared" si="4488"/>
      </c>
      <c r="FL116" s="54">
        <f t="shared" si="4608"/>
      </c>
      <c r="FM116" s="55">
        <f t="shared" si="4489"/>
      </c>
      <c r="FN116" s="54">
        <f t="shared" si="4608"/>
      </c>
      <c r="FO116" s="55">
        <f t="shared" si="4490"/>
      </c>
      <c r="FP116" s="54">
        <f t="shared" si="4608"/>
      </c>
      <c r="FQ116" s="55">
        <f t="shared" si="4491"/>
      </c>
      <c r="FR116" s="54">
        <f t="shared" si="4608"/>
      </c>
      <c r="FS116" s="55">
        <f t="shared" si="4492"/>
      </c>
      <c r="FT116" s="54">
        <f t="shared" si="4608"/>
      </c>
      <c r="FU116" s="55">
        <f t="shared" si="4493"/>
      </c>
      <c r="FV116" s="54">
        <f t="shared" si="4608"/>
      </c>
      <c r="FW116" s="55">
        <f t="shared" si="4494"/>
      </c>
      <c r="FX116" s="54">
        <f t="shared" si="4608"/>
      </c>
      <c r="FY116" s="55">
        <f t="shared" si="4495"/>
      </c>
      <c r="FZ116" s="54">
        <f t="shared" si="4608"/>
      </c>
      <c r="GA116" s="55">
        <f t="shared" si="4496"/>
      </c>
      <c r="GB116" s="54">
        <f t="shared" si="4608"/>
      </c>
      <c r="GC116" s="55">
        <f t="shared" si="4497"/>
      </c>
      <c r="GD116" s="54">
        <f t="shared" si="4608"/>
      </c>
      <c r="GE116" s="55">
        <f t="shared" si="4498"/>
      </c>
      <c r="GF116" s="54">
        <f t="shared" si="4608"/>
      </c>
      <c r="GG116" s="55">
        <f t="shared" si="4499"/>
      </c>
      <c r="GH116" s="54">
        <f t="shared" si="4608"/>
      </c>
      <c r="GI116" s="55">
        <f t="shared" si="4500"/>
      </c>
      <c r="GJ116" s="54">
        <f t="shared" si="4608"/>
      </c>
      <c r="GK116" s="55">
        <f t="shared" si="4501"/>
      </c>
      <c r="GL116" s="54">
        <f t="shared" si="4608"/>
      </c>
      <c r="GM116" s="55">
        <f t="shared" si="4502"/>
      </c>
      <c r="GN116" s="54">
        <f t="shared" si="4604"/>
      </c>
      <c r="GO116" s="55">
        <f t="shared" si="4504"/>
      </c>
      <c r="GP116" s="54">
        <f t="shared" si="4604"/>
      </c>
      <c r="GQ116" s="55">
        <f t="shared" si="4505"/>
      </c>
      <c r="GR116" s="54">
        <f t="shared" si="4604"/>
      </c>
      <c r="GS116" s="55">
        <f t="shared" si="4506"/>
      </c>
      <c r="GT116" s="54">
        <f t="shared" si="4604"/>
      </c>
      <c r="GU116" s="55">
        <f t="shared" si="4507"/>
      </c>
      <c r="GV116" s="54">
        <f t="shared" si="4604"/>
      </c>
      <c r="GW116" s="55">
        <f t="shared" si="4508"/>
      </c>
      <c r="GX116" s="54">
        <f t="shared" si="4604"/>
      </c>
      <c r="GY116" s="55">
        <f t="shared" si="4509"/>
      </c>
      <c r="GZ116" s="54">
        <f t="shared" si="4604"/>
      </c>
      <c r="HA116" s="55">
        <f t="shared" si="4510"/>
      </c>
      <c r="HB116" s="54">
        <f t="shared" si="4604"/>
      </c>
      <c r="HC116" s="55">
        <f t="shared" si="4511"/>
      </c>
      <c r="HD116" s="54">
        <f t="shared" si="4604"/>
      </c>
      <c r="HE116" s="55">
        <f t="shared" si="4512"/>
      </c>
      <c r="HF116" s="54">
        <f t="shared" si="4604"/>
      </c>
      <c r="HG116" s="55">
        <f t="shared" si="4513"/>
      </c>
      <c r="HH116" s="54">
        <f t="shared" si="4604"/>
      </c>
      <c r="HI116" s="55">
        <f t="shared" si="4514"/>
      </c>
      <c r="HJ116" s="54">
        <f t="shared" si="4604"/>
      </c>
      <c r="HK116" s="55">
        <f t="shared" si="4515"/>
      </c>
      <c r="HL116" s="54">
        <f t="shared" si="4604"/>
      </c>
      <c r="HM116" s="55">
        <f t="shared" si="4516"/>
      </c>
      <c r="HN116" s="54">
        <f t="shared" si="4604"/>
      </c>
      <c r="HO116" s="55">
        <f t="shared" si="4517"/>
      </c>
      <c r="HP116" s="54">
        <f t="shared" si="4604"/>
      </c>
      <c r="HQ116" s="55">
        <f t="shared" si="4518"/>
      </c>
      <c r="HR116" s="54">
        <f t="shared" si="4604"/>
      </c>
      <c r="HS116" s="55">
        <f t="shared" si="4519"/>
      </c>
      <c r="HT116" s="54">
        <f t="shared" si="4604"/>
      </c>
      <c r="HU116" s="55">
        <f t="shared" si="4520"/>
      </c>
      <c r="HV116" s="54">
        <f t="shared" si="4604"/>
      </c>
      <c r="HW116" s="55">
        <f t="shared" si="4521"/>
      </c>
      <c r="HX116" s="54">
        <f t="shared" si="4604"/>
      </c>
      <c r="HY116" s="55">
        <f t="shared" si="4522"/>
      </c>
      <c r="HZ116" s="54">
        <f t="shared" si="4604"/>
      </c>
      <c r="IA116" s="55">
        <f t="shared" si="4523"/>
      </c>
      <c r="IB116" s="54">
        <f t="shared" si="4604"/>
      </c>
      <c r="IC116" s="55">
        <f t="shared" si="4524"/>
      </c>
      <c r="ID116" s="54">
        <f t="shared" si="4604"/>
      </c>
      <c r="IE116" s="55">
        <f t="shared" si="4525"/>
      </c>
      <c r="IF116" s="54">
        <f t="shared" si="4604"/>
      </c>
      <c r="IG116" s="55">
        <f t="shared" si="4526"/>
      </c>
      <c r="IH116" s="54">
        <f t="shared" si="4604"/>
      </c>
      <c r="II116" s="55">
        <f t="shared" si="4527"/>
      </c>
      <c r="IJ116" s="54">
        <f t="shared" si="4604"/>
      </c>
      <c r="IK116" s="55">
        <f t="shared" si="4528"/>
      </c>
      <c r="IL116" s="54">
        <f t="shared" si="4604"/>
      </c>
      <c r="IM116" s="55">
        <f t="shared" si="4529"/>
      </c>
      <c r="IN116" s="54">
        <f t="shared" si="4604"/>
      </c>
      <c r="IO116" s="55">
        <f t="shared" si="4530"/>
      </c>
      <c r="IP116" s="54">
        <f t="shared" si="4604"/>
      </c>
      <c r="IQ116" s="55">
        <f t="shared" si="4531"/>
      </c>
      <c r="IR116" s="54">
        <f t="shared" si="4604"/>
      </c>
      <c r="IS116" s="55">
        <f t="shared" si="4532"/>
      </c>
      <c r="IT116" s="54">
        <f t="shared" si="4604"/>
      </c>
      <c r="IU116" s="55">
        <f t="shared" si="4533"/>
      </c>
      <c r="IV116" s="54">
        <f t="shared" si="4604"/>
      </c>
      <c r="IW116" s="55">
        <f t="shared" si="4534"/>
      </c>
      <c r="IX116" s="54">
        <f t="shared" si="4585"/>
      </c>
      <c r="IY116" s="55">
        <f t="shared" si="4535"/>
      </c>
      <c r="IZ116" s="54">
        <f t="shared" si="4585"/>
      </c>
      <c r="JA116" s="55">
        <f t="shared" si="4537"/>
      </c>
      <c r="JB116" s="54">
        <f t="shared" si="4585"/>
      </c>
      <c r="JC116" s="55">
        <f t="shared" si="4538"/>
      </c>
      <c r="JD116" s="54">
        <f t="shared" si="4585"/>
      </c>
      <c r="JE116" s="55">
        <f t="shared" si="4539"/>
      </c>
      <c r="JF116" s="54">
        <f t="shared" si="4585"/>
      </c>
      <c r="JG116" s="55">
        <f t="shared" si="4540"/>
      </c>
      <c r="JH116" s="54">
        <f t="shared" si="4585"/>
      </c>
      <c r="JI116" s="55">
        <f t="shared" si="4541"/>
      </c>
      <c r="JJ116" s="54">
        <f t="shared" si="4585"/>
      </c>
      <c r="JK116" s="55">
        <f t="shared" si="4542"/>
      </c>
      <c r="JL116" s="54">
        <f t="shared" si="4585"/>
      </c>
      <c r="JM116" s="55">
        <f t="shared" si="267"/>
      </c>
      <c r="JN116" s="54">
        <f t="shared" si="4617"/>
      </c>
      <c r="JO116" s="55">
        <f t="shared" si="4618"/>
      </c>
      <c r="JP116" s="54">
        <f t="shared" si="4617"/>
      </c>
      <c r="JQ116" s="55">
        <f t="shared" si="4618"/>
      </c>
      <c r="JR116" s="54">
        <f t="shared" si="4617"/>
      </c>
      <c r="JS116" s="55">
        <f t="shared" si="4618"/>
      </c>
      <c r="JT116" s="54">
        <f t="shared" si="4617"/>
      </c>
      <c r="JU116" s="55">
        <f t="shared" si="4618"/>
      </c>
      <c r="JV116" s="54">
        <f t="shared" si="4617"/>
      </c>
      <c r="JW116" s="55">
        <f t="shared" si="4618"/>
      </c>
      <c r="JX116" s="54">
        <f t="shared" si="4617"/>
      </c>
      <c r="JY116" s="55">
        <f t="shared" si="4618"/>
      </c>
      <c r="JZ116" s="54">
        <f t="shared" si="4617"/>
      </c>
      <c r="KA116" s="55">
        <f t="shared" si="4618"/>
      </c>
      <c r="KB116" s="54">
        <f t="shared" si="4617"/>
      </c>
      <c r="KC116" s="55">
        <f t="shared" si="4618"/>
      </c>
      <c r="KD116" s="54">
        <f t="shared" si="4617"/>
      </c>
      <c r="KE116" s="55">
        <f t="shared" si="4618"/>
      </c>
      <c r="KF116" s="54">
        <f t="shared" si="4617"/>
      </c>
      <c r="KG116" s="55">
        <f t="shared" si="4618"/>
      </c>
      <c r="KH116" s="54">
        <f t="shared" si="4617"/>
      </c>
      <c r="KI116" s="55">
        <f t="shared" si="4618"/>
      </c>
      <c r="KJ116" s="54">
        <f t="shared" si="4617"/>
      </c>
      <c r="KK116" s="55">
        <f t="shared" si="4618"/>
      </c>
      <c r="KL116" s="54">
        <f t="shared" si="4617"/>
      </c>
      <c r="KM116" s="55">
        <f t="shared" si="4618"/>
      </c>
      <c r="KN116" s="54">
        <f t="shared" si="4617"/>
      </c>
      <c r="KO116" s="55">
        <f t="shared" si="4618"/>
      </c>
      <c r="KP116" s="54">
        <f t="shared" si="4617"/>
      </c>
      <c r="KQ116" s="55">
        <f t="shared" si="4618"/>
      </c>
      <c r="KR116" s="54">
        <f t="shared" si="4617"/>
      </c>
      <c r="KS116" s="55">
        <f t="shared" si="4618"/>
      </c>
      <c r="KT116" s="54">
        <f t="shared" si="4617"/>
      </c>
      <c r="KU116" s="55">
        <f t="shared" si="4618"/>
      </c>
      <c r="KV116" s="54">
        <f t="shared" si="4617"/>
      </c>
      <c r="KW116" s="55">
        <f t="shared" si="4618"/>
      </c>
      <c r="KX116" s="54">
        <f t="shared" si="4617"/>
      </c>
      <c r="KY116" s="55">
        <f t="shared" si="4618"/>
      </c>
      <c r="KZ116" s="54">
        <f t="shared" si="4617"/>
      </c>
      <c r="LA116" s="55">
        <f t="shared" si="4618"/>
      </c>
      <c r="LB116" s="54">
        <f t="shared" si="4617"/>
      </c>
      <c r="LC116" s="55">
        <f t="shared" si="4618"/>
      </c>
      <c r="LD116" s="54">
        <f t="shared" si="4617"/>
      </c>
      <c r="LE116" s="55">
        <f t="shared" si="4618"/>
      </c>
      <c r="LF116" s="54">
        <f t="shared" si="4617"/>
      </c>
      <c r="LG116" s="55">
        <f t="shared" si="4618"/>
      </c>
      <c r="LH116" s="54">
        <f t="shared" si="4617"/>
      </c>
      <c r="LI116" s="55">
        <f t="shared" si="4618"/>
      </c>
      <c r="LJ116" s="54">
        <f t="shared" si="4617"/>
      </c>
      <c r="LK116" s="55">
        <f t="shared" si="4618"/>
      </c>
      <c r="LL116" s="54">
        <f t="shared" si="4617"/>
      </c>
      <c r="LM116" s="55">
        <f t="shared" si="4618"/>
      </c>
      <c r="LN116" s="54">
        <f t="shared" si="4617"/>
      </c>
      <c r="LO116" s="55">
        <f t="shared" si="4618"/>
      </c>
      <c r="LP116" s="54">
        <f t="shared" si="4617"/>
      </c>
      <c r="LQ116" s="55">
        <f t="shared" si="4618"/>
      </c>
      <c r="LR116" s="54">
        <f t="shared" si="4617"/>
      </c>
      <c r="LS116" s="55">
        <f t="shared" si="4618"/>
      </c>
      <c r="LT116" s="54">
        <f t="shared" si="4617"/>
      </c>
      <c r="LU116" s="55">
        <f t="shared" si="4618"/>
      </c>
      <c r="LV116" s="54">
        <f t="shared" si="4617"/>
      </c>
      <c r="LW116" s="55">
        <f t="shared" si="4618"/>
      </c>
      <c r="LX116" s="54">
        <f t="shared" si="4617"/>
      </c>
      <c r="LY116" s="55">
        <f t="shared" si="4618"/>
      </c>
      <c r="LZ116" s="54">
        <f t="shared" si="4609"/>
      </c>
      <c r="MA116" s="55">
        <f t="shared" si="4610"/>
      </c>
      <c r="MB116" s="54">
        <f t="shared" si="4609"/>
      </c>
      <c r="MC116" s="55">
        <f t="shared" si="4610"/>
      </c>
      <c r="MD116" s="54">
        <f t="shared" si="4609"/>
      </c>
      <c r="ME116" s="55">
        <f t="shared" si="4610"/>
      </c>
      <c r="MF116" s="54">
        <f t="shared" si="4609"/>
      </c>
      <c r="MG116" s="55">
        <f t="shared" si="4610"/>
      </c>
      <c r="MH116" s="54">
        <f t="shared" si="4609"/>
      </c>
      <c r="MI116" s="55">
        <f t="shared" si="4610"/>
      </c>
      <c r="MJ116" s="54">
        <f t="shared" si="4609"/>
      </c>
      <c r="MK116" s="55">
        <f t="shared" si="4610"/>
      </c>
      <c r="ML116" s="54">
        <f t="shared" si="4609"/>
      </c>
      <c r="MM116" s="55">
        <f t="shared" si="4610"/>
      </c>
      <c r="MN116" s="54">
        <f t="shared" si="4609"/>
      </c>
      <c r="MO116" s="55">
        <f t="shared" si="4610"/>
      </c>
      <c r="MP116" s="54">
        <f t="shared" si="4609"/>
      </c>
      <c r="MQ116" s="55">
        <f t="shared" si="4610"/>
      </c>
      <c r="MR116" s="54">
        <f t="shared" si="4609"/>
      </c>
      <c r="MS116" s="55">
        <f t="shared" si="4610"/>
      </c>
      <c r="MT116" s="54">
        <f t="shared" si="4609"/>
      </c>
      <c r="MU116" s="55">
        <f t="shared" si="4610"/>
      </c>
      <c r="MV116" s="54">
        <f t="shared" si="4609"/>
      </c>
      <c r="MW116" s="55">
        <f t="shared" si="4610"/>
      </c>
      <c r="MX116" s="54">
        <f t="shared" si="4609"/>
      </c>
      <c r="MY116" s="55">
        <f t="shared" si="4610"/>
      </c>
      <c r="MZ116" s="54">
        <f t="shared" si="4609"/>
      </c>
      <c r="NA116" s="55">
        <f t="shared" si="4610"/>
      </c>
      <c r="NB116" s="54">
        <f t="shared" si="4609"/>
      </c>
      <c r="NC116" s="55">
        <f t="shared" si="4610"/>
      </c>
      <c r="ND116" s="54">
        <f t="shared" si="4609"/>
      </c>
      <c r="NE116" s="55">
        <f t="shared" si="4610"/>
      </c>
      <c r="NF116" s="54">
        <f t="shared" si="4609"/>
      </c>
      <c r="NG116" s="55">
        <f t="shared" si="4610"/>
      </c>
      <c r="NH116" s="54">
        <f t="shared" si="4609"/>
      </c>
      <c r="NI116" s="55">
        <f t="shared" si="4610"/>
      </c>
      <c r="NJ116" s="54">
        <f t="shared" si="4609"/>
      </c>
      <c r="NK116" s="55">
        <f t="shared" si="4610"/>
      </c>
      <c r="NL116" s="54">
        <f t="shared" si="4609"/>
      </c>
      <c r="NM116" s="55">
        <f t="shared" si="4610"/>
      </c>
      <c r="NN116" s="54">
        <f t="shared" si="4609"/>
      </c>
      <c r="NO116" s="55">
        <f t="shared" si="4610"/>
      </c>
      <c r="NP116" s="54">
        <f t="shared" si="4609"/>
      </c>
      <c r="NQ116" s="55">
        <f t="shared" si="4610"/>
      </c>
      <c r="NR116" s="54">
        <f t="shared" si="4609"/>
      </c>
      <c r="NS116" s="55">
        <f t="shared" si="4610"/>
      </c>
      <c r="NT116" s="54">
        <f t="shared" si="4609"/>
      </c>
      <c r="NU116" s="55">
        <f t="shared" si="4610"/>
      </c>
      <c r="NV116" s="54">
        <f t="shared" si="4609"/>
      </c>
      <c r="NW116" s="55">
        <f t="shared" si="4610"/>
      </c>
      <c r="NX116" s="54">
        <f t="shared" si="4609"/>
      </c>
      <c r="NY116" s="55">
        <f t="shared" si="4610"/>
      </c>
      <c r="NZ116" s="54">
        <f t="shared" si="4609"/>
      </c>
      <c r="OA116" s="55">
        <f t="shared" si="4610"/>
      </c>
      <c r="OB116" s="54">
        <f t="shared" si="4609"/>
      </c>
      <c r="OC116" s="55">
        <f t="shared" si="4610"/>
      </c>
      <c r="OD116" s="54">
        <f t="shared" si="4609"/>
      </c>
      <c r="OE116" s="55">
        <f t="shared" si="4610"/>
      </c>
      <c r="OF116" s="54">
        <f t="shared" si="4609"/>
      </c>
      <c r="OG116" s="55">
        <f t="shared" si="4610"/>
      </c>
      <c r="OH116" s="54">
        <f t="shared" si="4609"/>
      </c>
      <c r="OI116" s="55">
        <f t="shared" si="4610"/>
      </c>
      <c r="OJ116" s="54">
        <f t="shared" si="4596"/>
      </c>
      <c r="OK116" s="55">
        <f t="shared" si="4611"/>
      </c>
      <c r="OL116" s="54">
        <f t="shared" si="4587"/>
      </c>
      <c r="OM116" s="55">
        <f t="shared" si="4611"/>
      </c>
      <c r="ON116" s="54">
        <f t="shared" si="4587"/>
      </c>
      <c r="OO116" s="55">
        <f t="shared" si="4611"/>
      </c>
      <c r="OP116" s="54">
        <f t="shared" si="4587"/>
      </c>
      <c r="OQ116" s="55">
        <f t="shared" si="4611"/>
      </c>
      <c r="OR116" s="54">
        <f t="shared" si="4587"/>
      </c>
      <c r="OS116" s="55">
        <f t="shared" si="4611"/>
      </c>
      <c r="OT116" s="54">
        <f t="shared" si="4587"/>
      </c>
      <c r="OU116" s="55">
        <f t="shared" si="4611"/>
      </c>
      <c r="OV116" s="54">
        <f t="shared" si="4587"/>
      </c>
      <c r="OW116" s="55">
        <f t="shared" si="4611"/>
      </c>
      <c r="OX116" s="54">
        <f t="shared" si="4619"/>
      </c>
      <c r="OY116" s="55">
        <f t="shared" si="4611"/>
      </c>
      <c r="OZ116" s="54">
        <f t="shared" si="4619"/>
      </c>
      <c r="PA116" s="55">
        <f t="shared" si="4611"/>
      </c>
      <c r="PB116" s="54">
        <f t="shared" si="4619"/>
      </c>
      <c r="PC116" s="55">
        <f t="shared" si="4611"/>
      </c>
      <c r="PD116" s="54">
        <f t="shared" si="4619"/>
      </c>
      <c r="PE116" s="55">
        <f t="shared" si="4611"/>
      </c>
      <c r="PF116" s="54">
        <f t="shared" si="4619"/>
      </c>
      <c r="PG116" s="55">
        <f t="shared" si="4611"/>
      </c>
      <c r="PH116" s="54">
        <f t="shared" si="4619"/>
      </c>
      <c r="PI116" s="55">
        <f t="shared" si="4611"/>
      </c>
      <c r="PJ116" s="54">
        <f t="shared" si="4619"/>
      </c>
      <c r="PK116" s="55">
        <f t="shared" si="4611"/>
      </c>
      <c r="PL116" s="54">
        <f t="shared" si="4619"/>
      </c>
      <c r="PM116" s="55">
        <f t="shared" si="4611"/>
      </c>
      <c r="PN116" s="54">
        <f t="shared" si="4619"/>
      </c>
      <c r="PO116" s="55">
        <f t="shared" si="4611"/>
      </c>
      <c r="PP116" s="54">
        <f t="shared" si="4619"/>
      </c>
      <c r="PQ116" s="55">
        <f t="shared" si="4611"/>
      </c>
      <c r="PR116" s="54">
        <f t="shared" si="4619"/>
      </c>
      <c r="PS116" s="55">
        <f t="shared" si="4611"/>
      </c>
      <c r="PT116" s="54">
        <f t="shared" si="4619"/>
      </c>
      <c r="PU116" s="55">
        <f t="shared" si="4611"/>
      </c>
      <c r="PV116" s="54">
        <f t="shared" si="4619"/>
      </c>
      <c r="PW116" s="55">
        <f t="shared" si="4611"/>
      </c>
      <c r="PX116" s="54">
        <f t="shared" si="4619"/>
      </c>
      <c r="PY116" s="55">
        <f t="shared" si="4611"/>
      </c>
      <c r="PZ116" s="54">
        <f t="shared" si="4619"/>
      </c>
      <c r="QA116" s="55">
        <f t="shared" si="4611"/>
      </c>
      <c r="QB116" s="54">
        <f t="shared" si="4619"/>
      </c>
      <c r="QC116" s="55">
        <f t="shared" si="4611"/>
      </c>
      <c r="QD116" s="54">
        <f t="shared" si="4619"/>
      </c>
      <c r="QE116" s="55">
        <f t="shared" si="4611"/>
      </c>
      <c r="QF116" s="54">
        <f t="shared" si="4619"/>
      </c>
      <c r="QG116" s="55">
        <f t="shared" si="4611"/>
      </c>
      <c r="QH116" s="54">
        <f t="shared" si="4619"/>
      </c>
      <c r="QI116" s="55">
        <f t="shared" si="4611"/>
      </c>
      <c r="QJ116" s="54">
        <f t="shared" si="4619"/>
      </c>
      <c r="QK116" s="55">
        <f t="shared" si="4611"/>
      </c>
      <c r="QL116" s="54">
        <f t="shared" si="4619"/>
      </c>
      <c r="QM116" s="55">
        <f t="shared" si="4611"/>
      </c>
      <c r="QN116" s="54">
        <f t="shared" si="4619"/>
      </c>
      <c r="QO116" s="55">
        <f t="shared" si="4611"/>
      </c>
      <c r="QP116" s="54">
        <f t="shared" si="4619"/>
      </c>
      <c r="QQ116" s="55">
        <f t="shared" si="4611"/>
      </c>
      <c r="QR116" s="54">
        <f t="shared" si="4619"/>
      </c>
      <c r="QS116" s="55">
        <f t="shared" si="4611"/>
      </c>
      <c r="QT116" s="54">
        <f t="shared" si="4619"/>
      </c>
      <c r="QU116" s="55">
        <f t="shared" si="4611"/>
      </c>
      <c r="QV116" s="54">
        <f t="shared" si="4619"/>
      </c>
      <c r="QW116" s="55">
        <f t="shared" si="4605"/>
      </c>
      <c r="QX116" s="54">
        <f t="shared" si="4619"/>
      </c>
      <c r="QY116" s="55">
        <f t="shared" si="4605"/>
      </c>
      <c r="QZ116" s="54">
        <f t="shared" si="4619"/>
      </c>
      <c r="RA116" s="55">
        <f t="shared" si="4605"/>
      </c>
      <c r="RB116" s="54">
        <f t="shared" si="4619"/>
      </c>
      <c r="RC116" s="55">
        <f t="shared" si="4605"/>
      </c>
      <c r="RD116" s="54">
        <f t="shared" si="4619"/>
      </c>
      <c r="RE116" s="55">
        <f t="shared" si="4605"/>
      </c>
      <c r="RF116" s="54">
        <f t="shared" si="4619"/>
      </c>
      <c r="RG116" s="55">
        <f t="shared" si="4605"/>
      </c>
      <c r="RH116" s="54">
        <f t="shared" si="4619"/>
      </c>
      <c r="RI116" s="55">
        <f t="shared" si="4605"/>
      </c>
      <c r="RJ116" s="54">
        <f t="shared" si="4612"/>
      </c>
      <c r="RK116" s="55">
        <f t="shared" si="4605"/>
      </c>
      <c r="RL116" s="54">
        <f t="shared" si="4612"/>
      </c>
      <c r="RM116" s="55">
        <f t="shared" si="4605"/>
      </c>
      <c r="RN116" s="54">
        <f t="shared" si="4612"/>
      </c>
      <c r="RO116" s="55">
        <f t="shared" si="4605"/>
      </c>
      <c r="RP116" s="54">
        <f t="shared" si="4612"/>
      </c>
      <c r="RQ116" s="55">
        <f t="shared" si="4605"/>
      </c>
      <c r="RR116" s="54">
        <f t="shared" si="4612"/>
      </c>
      <c r="RS116" s="55">
        <f t="shared" si="4605"/>
      </c>
      <c r="RT116" s="54">
        <f t="shared" si="4612"/>
      </c>
      <c r="RU116" s="55">
        <f t="shared" si="4605"/>
      </c>
      <c r="RV116" s="54">
        <f t="shared" si="4612"/>
      </c>
      <c r="RW116" s="55">
        <f t="shared" si="4605"/>
      </c>
      <c r="RX116" s="54">
        <f t="shared" si="4612"/>
      </c>
      <c r="RY116" s="55">
        <f t="shared" si="4605"/>
      </c>
      <c r="RZ116" s="54">
        <f t="shared" si="4612"/>
      </c>
      <c r="SA116" s="55">
        <f t="shared" si="4605"/>
      </c>
      <c r="SB116" s="54">
        <f t="shared" si="4612"/>
      </c>
      <c r="SC116" s="55">
        <f t="shared" si="4605"/>
      </c>
      <c r="SD116" s="54">
        <f t="shared" si="4612"/>
      </c>
      <c r="SE116" s="55">
        <f t="shared" si="4605"/>
      </c>
      <c r="SF116" s="54">
        <f t="shared" si="4612"/>
      </c>
      <c r="SG116" s="55">
        <f t="shared" si="4605"/>
      </c>
      <c r="SH116" s="54">
        <f t="shared" si="4612"/>
      </c>
      <c r="SI116" s="55">
        <f t="shared" si="4605"/>
      </c>
      <c r="SJ116" s="54">
        <f t="shared" si="4612"/>
      </c>
      <c r="SK116" s="55">
        <f t="shared" si="4605"/>
      </c>
      <c r="SL116" s="54">
        <f t="shared" si="4612"/>
      </c>
      <c r="SM116" s="55">
        <f t="shared" si="4605"/>
      </c>
      <c r="SN116" s="54">
        <f t="shared" si="4612"/>
      </c>
      <c r="SO116" s="55">
        <f t="shared" si="4605"/>
      </c>
      <c r="SP116" s="54">
        <f t="shared" si="4612"/>
      </c>
      <c r="SQ116" s="55">
        <f t="shared" si="4605"/>
      </c>
      <c r="SR116" s="54">
        <f t="shared" si="4612"/>
      </c>
      <c r="SS116" s="55">
        <f t="shared" si="4605"/>
      </c>
      <c r="ST116" s="54">
        <f t="shared" si="4612"/>
      </c>
      <c r="SU116" s="55">
        <f t="shared" si="4605"/>
      </c>
      <c r="SV116" s="54">
        <f t="shared" si="4612"/>
      </c>
      <c r="SW116" s="55">
        <f t="shared" si="4605"/>
      </c>
      <c r="SX116" s="54">
        <f t="shared" si="4612"/>
      </c>
      <c r="SY116" s="55">
        <f t="shared" si="4605"/>
      </c>
      <c r="SZ116" s="54">
        <f t="shared" si="4612"/>
      </c>
      <c r="TA116" s="55">
        <f t="shared" si="4605"/>
      </c>
      <c r="TB116" s="54">
        <f t="shared" si="4612"/>
      </c>
      <c r="TC116" s="55">
        <f t="shared" si="4605"/>
      </c>
      <c r="TD116" s="54">
        <f t="shared" si="4606"/>
      </c>
      <c r="TE116" s="55">
        <f t="shared" si="4605"/>
      </c>
      <c r="TF116" s="54">
        <f t="shared" si="4606"/>
      </c>
      <c r="TG116" s="55">
        <f t="shared" ref="TG116:VQ123" si="4624">IFERROR(
    IF(
        LEFT(VLOOKUP($B116,TF$4:TG$71,2,FALSE),1)="0",
        "",
        IF(
            LEFT(VLOOKUP($B116,TF$4:TG$71,2,FALSE),1)="講",
            "講習",
            IF(
                LEFT(VLOOKUP($B116,TF$4:TG$71,2,FALSE),1)="追",
                "追加",
                "通常"
            )
        )
    ),
    ""
)</f>
      </c>
      <c r="TH116" s="54">
        <f t="shared" si="4603"/>
      </c>
      <c r="TI116" s="55">
        <f t="shared" si="4624"/>
      </c>
      <c r="TJ116" s="54">
        <f t="shared" si="4603"/>
      </c>
      <c r="TK116" s="55">
        <f t="shared" si="4624"/>
      </c>
      <c r="TL116" s="54">
        <f t="shared" si="4603"/>
      </c>
      <c r="TM116" s="55">
        <f t="shared" si="4624"/>
      </c>
      <c r="TN116" s="54">
        <f t="shared" si="4603"/>
      </c>
      <c r="TO116" s="55">
        <f t="shared" si="4624"/>
      </c>
      <c r="TP116" s="54">
        <f t="shared" si="4603"/>
      </c>
      <c r="TQ116" s="55">
        <f t="shared" si="4624"/>
      </c>
      <c r="TR116" s="54">
        <f t="shared" si="4603"/>
      </c>
      <c r="TS116" s="55">
        <f t="shared" si="4624"/>
      </c>
      <c r="TT116" s="54">
        <f t="shared" si="4620"/>
      </c>
      <c r="TU116" s="55">
        <f t="shared" si="4624"/>
      </c>
      <c r="TV116" s="54">
        <f t="shared" si="4620"/>
      </c>
      <c r="TW116" s="55">
        <f t="shared" si="4624"/>
      </c>
      <c r="TX116" s="54">
        <f t="shared" si="4620"/>
      </c>
      <c r="TY116" s="55">
        <f t="shared" si="4624"/>
      </c>
      <c r="TZ116" s="54">
        <f t="shared" si="4620"/>
      </c>
      <c r="UA116" s="55">
        <f t="shared" si="4624"/>
      </c>
      <c r="UB116" s="54">
        <f t="shared" si="4620"/>
      </c>
      <c r="UC116" s="55">
        <f t="shared" si="4624"/>
      </c>
      <c r="UD116" s="54">
        <f t="shared" si="4620"/>
      </c>
      <c r="UE116" s="55">
        <f t="shared" si="4624"/>
      </c>
      <c r="UF116" s="54">
        <f t="shared" si="4620"/>
      </c>
      <c r="UG116" s="55">
        <f t="shared" si="4624"/>
      </c>
      <c r="UH116" s="54">
        <f t="shared" si="4620"/>
      </c>
      <c r="UI116" s="55">
        <f t="shared" si="4624"/>
      </c>
      <c r="UJ116" s="54">
        <f t="shared" si="4620"/>
      </c>
      <c r="UK116" s="55">
        <f t="shared" si="4624"/>
      </c>
      <c r="UL116" s="54">
        <f t="shared" si="4620"/>
      </c>
      <c r="UM116" s="55">
        <f t="shared" si="4624"/>
      </c>
      <c r="UN116" s="54">
        <f t="shared" si="4620"/>
      </c>
      <c r="UO116" s="55">
        <f t="shared" si="4624"/>
      </c>
      <c r="UP116" s="54">
        <f t="shared" si="4620"/>
      </c>
      <c r="UQ116" s="55">
        <f t="shared" si="4624"/>
      </c>
      <c r="UR116" s="54">
        <f t="shared" si="4620"/>
      </c>
      <c r="US116" s="55">
        <f t="shared" si="4624"/>
      </c>
      <c r="UT116" s="54">
        <f t="shared" si="4620"/>
      </c>
      <c r="UU116" s="55">
        <f t="shared" si="4624"/>
      </c>
      <c r="UV116" s="54">
        <f t="shared" si="4620"/>
      </c>
      <c r="UW116" s="55">
        <f t="shared" si="4624"/>
      </c>
      <c r="UX116" s="54">
        <f t="shared" si="4620"/>
      </c>
      <c r="UY116" s="55">
        <f t="shared" si="4624"/>
      </c>
      <c r="UZ116" s="54">
        <f t="shared" si="4620"/>
      </c>
      <c r="VA116" s="55">
        <f t="shared" si="4624"/>
      </c>
      <c r="VB116" s="54">
        <f t="shared" si="4620"/>
      </c>
      <c r="VC116" s="55">
        <f t="shared" si="4624"/>
      </c>
      <c r="VD116" s="54">
        <f t="shared" si="4620"/>
      </c>
      <c r="VE116" s="55">
        <f t="shared" si="4624"/>
      </c>
      <c r="VF116" s="54">
        <f t="shared" si="4620"/>
      </c>
      <c r="VG116" s="55">
        <f t="shared" si="4624"/>
      </c>
      <c r="VH116" s="54">
        <f t="shared" si="4620"/>
      </c>
      <c r="VI116" s="55">
        <f t="shared" si="4624"/>
      </c>
      <c r="VJ116" s="54">
        <f t="shared" si="4620"/>
      </c>
      <c r="VK116" s="55">
        <f t="shared" si="4624"/>
      </c>
      <c r="VL116" s="54">
        <f t="shared" si="4620"/>
      </c>
      <c r="VM116" s="55">
        <f t="shared" si="4624"/>
      </c>
      <c r="VN116" s="54">
        <f t="shared" si="4620"/>
      </c>
      <c r="VO116" s="55">
        <f t="shared" si="4624"/>
      </c>
      <c r="VP116" s="54">
        <f t="shared" si="4620"/>
      </c>
      <c r="VQ116" s="55">
        <f t="shared" si="4624"/>
      </c>
      <c r="VR116" s="54">
        <f t="shared" si="4620"/>
      </c>
      <c r="VS116" s="55">
        <f t="shared" si="4623"/>
      </c>
      <c r="VT116" s="54">
        <f t="shared" si="4620"/>
      </c>
      <c r="VU116" s="55">
        <f t="shared" si="4623"/>
      </c>
      <c r="VV116" s="54">
        <f t="shared" si="4620"/>
      </c>
      <c r="VW116" s="55">
        <f t="shared" si="4623"/>
      </c>
      <c r="VX116" s="54">
        <f t="shared" si="4620"/>
      </c>
      <c r="VY116" s="55">
        <f t="shared" si="4623"/>
      </c>
      <c r="VZ116" s="54">
        <f t="shared" si="4620"/>
      </c>
      <c r="WA116" s="55">
        <f t="shared" si="4623"/>
      </c>
      <c r="WB116" s="54">
        <f t="shared" si="4620"/>
      </c>
      <c r="WC116" s="55">
        <f t="shared" si="4623"/>
      </c>
      <c r="WD116" s="54">
        <f t="shared" si="4620"/>
      </c>
      <c r="WE116" s="55">
        <f t="shared" si="4623"/>
      </c>
      <c r="WF116" s="54">
        <f t="shared" si="4613"/>
      </c>
      <c r="WG116" s="55">
        <f t="shared" si="4623"/>
      </c>
      <c r="WH116" s="54">
        <f t="shared" si="4613"/>
      </c>
      <c r="WI116" s="55">
        <f t="shared" si="4623"/>
      </c>
      <c r="WJ116" s="54">
        <f t="shared" si="4613"/>
      </c>
      <c r="WK116" s="55">
        <f t="shared" si="4623"/>
      </c>
      <c r="WL116" s="54">
        <f t="shared" si="4613"/>
      </c>
      <c r="WM116" s="55">
        <f t="shared" si="4623"/>
      </c>
      <c r="WN116" s="54">
        <f t="shared" si="4613"/>
      </c>
      <c r="WO116" s="55">
        <f t="shared" si="4623"/>
      </c>
      <c r="WP116" s="54">
        <f t="shared" si="4613"/>
      </c>
      <c r="WQ116" s="55">
        <f t="shared" si="4623"/>
      </c>
      <c r="WR116" s="54">
        <f t="shared" si="4613"/>
      </c>
      <c r="WS116" s="55">
        <f t="shared" si="4623"/>
      </c>
      <c r="WT116" s="54">
        <f t="shared" si="4581"/>
      </c>
      <c r="WU116" s="55">
        <f t="shared" si="4623"/>
      </c>
      <c r="WV116" s="54">
        <f t="shared" si="4581"/>
      </c>
      <c r="WW116" s="55">
        <f t="shared" si="4623"/>
      </c>
      <c r="WX116" s="54">
        <f t="shared" si="4621"/>
      </c>
      <c r="WY116" s="55">
        <f t="shared" si="4623"/>
      </c>
      <c r="WZ116" s="54">
        <f t="shared" si="4621"/>
      </c>
      <c r="XA116" s="55">
        <f t="shared" si="4623"/>
      </c>
      <c r="XB116" s="54">
        <f t="shared" si="4621"/>
      </c>
      <c r="XC116" s="55">
        <f t="shared" si="4623"/>
      </c>
      <c r="XD116" s="54">
        <f t="shared" si="4621"/>
      </c>
      <c r="XE116" s="55">
        <f t="shared" si="4623"/>
      </c>
      <c r="XF116" s="54">
        <f t="shared" si="4621"/>
      </c>
      <c r="XG116" s="55">
        <f t="shared" si="4623"/>
      </c>
      <c r="XH116" s="54">
        <f t="shared" si="4621"/>
      </c>
      <c r="XI116" s="55">
        <f t="shared" si="4623"/>
      </c>
      <c r="XJ116" s="54">
        <f t="shared" si="4621"/>
      </c>
      <c r="XK116" s="55">
        <f t="shared" si="4623"/>
      </c>
      <c r="XL116" s="54">
        <f t="shared" si="4621"/>
      </c>
      <c r="XM116" s="55">
        <f t="shared" si="4623"/>
      </c>
      <c r="XN116" s="54">
        <f t="shared" si="4621"/>
      </c>
      <c r="XO116" s="55">
        <f t="shared" si="4623"/>
      </c>
      <c r="XP116" s="54">
        <f t="shared" si="4621"/>
      </c>
      <c r="XQ116" s="55">
        <f t="shared" si="4623"/>
      </c>
      <c r="XR116" s="54">
        <f t="shared" si="4621"/>
      </c>
      <c r="XS116" s="55">
        <f t="shared" si="4623"/>
      </c>
      <c r="XT116" s="54">
        <f t="shared" si="4621"/>
      </c>
      <c r="XU116" s="55">
        <f t="shared" si="4623"/>
      </c>
      <c r="XV116" s="54">
        <f t="shared" si="4621"/>
      </c>
      <c r="XW116" s="55">
        <f t="shared" si="4623"/>
      </c>
      <c r="XX116" s="54">
        <f t="shared" si="4621"/>
      </c>
      <c r="XY116" s="55">
        <f t="shared" si="4623"/>
      </c>
      <c r="XZ116" s="54">
        <f t="shared" si="4621"/>
      </c>
      <c r="YA116" s="55">
        <f t="shared" si="4623"/>
      </c>
      <c r="YB116" s="54">
        <f t="shared" si="4621"/>
      </c>
      <c r="YC116" s="55">
        <f t="shared" si="4614"/>
      </c>
      <c r="YD116" s="54">
        <f t="shared" si="4621"/>
      </c>
      <c r="YE116" s="55">
        <f t="shared" si="4614"/>
      </c>
      <c r="YF116" s="54">
        <f t="shared" si="4621"/>
      </c>
      <c r="YG116" s="55">
        <f t="shared" si="4614"/>
      </c>
      <c r="YH116" s="54">
        <f t="shared" si="4621"/>
      </c>
      <c r="YI116" s="55">
        <f t="shared" si="4614"/>
      </c>
      <c r="YJ116" s="54">
        <f t="shared" si="4621"/>
      </c>
      <c r="YK116" s="55">
        <f t="shared" si="4614"/>
      </c>
      <c r="YL116" s="54">
        <f t="shared" si="4621"/>
      </c>
      <c r="YM116" s="55">
        <f t="shared" si="4614"/>
      </c>
      <c r="YN116" s="54">
        <f t="shared" si="4621"/>
      </c>
      <c r="YO116" s="55">
        <f t="shared" si="4614"/>
      </c>
      <c r="YP116" s="54">
        <f t="shared" si="4621"/>
      </c>
      <c r="YQ116" s="55">
        <f t="shared" si="4614"/>
      </c>
      <c r="YR116" s="54">
        <f t="shared" si="4621"/>
      </c>
      <c r="YS116" s="55">
        <f t="shared" si="4614"/>
      </c>
      <c r="YT116" s="54">
        <f t="shared" si="4621"/>
      </c>
      <c r="YU116" s="55">
        <f t="shared" si="4614"/>
      </c>
      <c r="YV116" s="54">
        <f t="shared" si="4621"/>
      </c>
      <c r="YW116" s="55">
        <f t="shared" si="4614"/>
      </c>
      <c r="YX116" s="54">
        <f t="shared" si="4621"/>
      </c>
      <c r="YY116" s="55">
        <f t="shared" si="4614"/>
      </c>
      <c r="YZ116" s="54">
        <f t="shared" si="4621"/>
      </c>
      <c r="ZA116" s="55">
        <f t="shared" si="4614"/>
      </c>
      <c r="ZB116" s="54">
        <f t="shared" si="4621"/>
      </c>
      <c r="ZC116" s="55">
        <f t="shared" si="4614"/>
      </c>
      <c r="ZD116" s="54">
        <f t="shared" si="4621"/>
      </c>
      <c r="ZE116" s="55">
        <f t="shared" si="4614"/>
      </c>
      <c r="ZF116" s="54">
        <f t="shared" si="4621"/>
      </c>
      <c r="ZG116" s="55">
        <f t="shared" si="4614"/>
      </c>
      <c r="ZH116" s="54">
        <f t="shared" si="4621"/>
      </c>
      <c r="ZI116" s="55">
        <f t="shared" si="4614"/>
      </c>
      <c r="ZJ116" s="54">
        <f t="shared" si="4615"/>
      </c>
      <c r="ZK116" s="55">
        <f t="shared" si="4614"/>
      </c>
      <c r="ZL116" s="54">
        <f t="shared" si="4615"/>
      </c>
      <c r="ZM116" s="55">
        <f t="shared" si="4614"/>
      </c>
      <c r="ZN116" s="54">
        <f t="shared" si="4615"/>
      </c>
      <c r="ZO116" s="55">
        <f t="shared" si="4614"/>
      </c>
      <c r="ZP116" s="54">
        <f t="shared" si="4615"/>
      </c>
      <c r="ZQ116" s="55">
        <f t="shared" si="4614"/>
      </c>
      <c r="ZR116" s="54">
        <f t="shared" si="4615"/>
      </c>
      <c r="ZS116" s="55">
        <f t="shared" si="4614"/>
      </c>
      <c r="ZT116" s="54">
        <f t="shared" si="4615"/>
      </c>
      <c r="ZU116" s="55">
        <f t="shared" si="4614"/>
      </c>
      <c r="ZV116" s="54">
        <f t="shared" si="4615"/>
      </c>
      <c r="ZW116" s="55">
        <f t="shared" si="4614"/>
      </c>
      <c r="ZX116" s="54">
        <f t="shared" si="4615"/>
      </c>
      <c r="ZY116" s="55">
        <f t="shared" si="4614"/>
      </c>
      <c r="ZZ116" s="54">
        <f t="shared" si="4615"/>
      </c>
      <c r="AAA116" s="55">
        <f t="shared" si="4614"/>
      </c>
      <c r="AAB116" s="54">
        <f t="shared" si="4615"/>
      </c>
      <c r="AAC116" s="55">
        <f t="shared" si="4614"/>
      </c>
      <c r="AAD116" s="54">
        <f t="shared" si="4615"/>
      </c>
      <c r="AAE116" s="55">
        <f t="shared" si="4614"/>
      </c>
      <c r="AAF116" s="54">
        <f t="shared" si="4615"/>
      </c>
      <c r="AAG116" s="55">
        <f t="shared" si="4614"/>
      </c>
      <c r="AAH116" s="54">
        <f t="shared" si="4615"/>
      </c>
      <c r="AAI116" s="55">
        <f t="shared" si="4614"/>
      </c>
      <c r="AAJ116" s="54">
        <f t="shared" si="4615"/>
      </c>
      <c r="AAK116" s="55">
        <f t="shared" si="4614"/>
      </c>
      <c r="AAL116" s="54">
        <f t="shared" si="4615"/>
      </c>
      <c r="AAM116" s="55">
        <f t="shared" si="4614"/>
      </c>
      <c r="AAN116" s="54">
        <f t="shared" si="4615"/>
      </c>
      <c r="AAO116" s="55">
        <f t="shared" si="4607"/>
      </c>
      <c r="AAP116" s="54">
        <f t="shared" si="4615"/>
      </c>
      <c r="AAQ116" s="55">
        <f t="shared" si="4607"/>
      </c>
      <c r="AAR116" s="54">
        <f t="shared" si="4615"/>
      </c>
      <c r="AAS116" s="55">
        <f t="shared" si="4607"/>
      </c>
      <c r="AAT116" s="54">
        <f t="shared" si="4615"/>
      </c>
      <c r="AAU116" s="55">
        <f t="shared" si="4607"/>
      </c>
      <c r="AAV116" s="54">
        <f t="shared" si="4615"/>
      </c>
      <c r="AAW116" s="55">
        <f t="shared" si="4607"/>
      </c>
      <c r="AAX116" s="54">
        <f t="shared" si="4615"/>
      </c>
      <c r="AAY116" s="55">
        <f t="shared" si="4607"/>
      </c>
      <c r="AAZ116" s="54">
        <f t="shared" si="4615"/>
      </c>
      <c r="ABA116" s="55">
        <f t="shared" si="4607"/>
      </c>
      <c r="ABB116" s="54">
        <f t="shared" si="4615"/>
      </c>
      <c r="ABC116" s="55">
        <f t="shared" si="4607"/>
      </c>
      <c r="ABD116" s="54">
        <f t="shared" si="4615"/>
      </c>
      <c r="ABE116" s="55">
        <f t="shared" si="4607"/>
      </c>
      <c r="ABF116" s="54">
        <f t="shared" si="4615"/>
      </c>
      <c r="ABG116" s="55">
        <f t="shared" si="4607"/>
      </c>
      <c r="ABH116" s="54">
        <f t="shared" si="4615"/>
      </c>
      <c r="ABI116" s="55">
        <f t="shared" si="4607"/>
      </c>
      <c r="ABJ116" s="54">
        <f t="shared" si="4615"/>
      </c>
      <c r="ABK116" s="55">
        <f t="shared" si="4607"/>
      </c>
      <c r="ABL116" s="54">
        <f t="shared" si="4615"/>
      </c>
      <c r="ABM116" s="55">
        <f t="shared" si="4607"/>
      </c>
      <c r="ABN116" s="54">
        <f t="shared" si="4615"/>
      </c>
      <c r="ABO116" s="55">
        <f t="shared" si="4607"/>
      </c>
      <c r="ABP116" s="54">
        <f t="shared" si="4615"/>
      </c>
      <c r="ABQ116" s="55">
        <f t="shared" si="4607"/>
      </c>
      <c r="ABR116" s="54">
        <f t="shared" si="4615"/>
      </c>
      <c r="ABS116" s="55">
        <f t="shared" si="4598"/>
      </c>
      <c r="ABT116" s="54">
        <f t="shared" si="4582"/>
      </c>
      <c r="ABU116" s="55">
        <f t="shared" si="4591"/>
      </c>
      <c r="ABV116" s="54">
        <f t="shared" si="4599"/>
      </c>
      <c r="ABW116" s="55">
        <f t="shared" si="4591"/>
      </c>
      <c r="ABX116" s="54">
        <f t="shared" si="4599"/>
      </c>
      <c r="ABY116" s="55">
        <f t="shared" si="4591"/>
      </c>
      <c r="ABZ116" s="54">
        <f t="shared" si="4599"/>
      </c>
      <c r="ACA116" s="55">
        <f t="shared" si="4591"/>
      </c>
      <c r="ACB116" s="54">
        <f t="shared" si="4599"/>
      </c>
      <c r="ACC116" s="55">
        <f t="shared" si="4591"/>
      </c>
      <c r="ACD116" s="54">
        <f t="shared" si="4599"/>
      </c>
      <c r="ACE116" s="55">
        <f t="shared" si="4591"/>
      </c>
      <c r="ACF116" s="54">
        <f t="shared" si="4599"/>
      </c>
      <c r="ACG116" s="55">
        <f t="shared" si="4583"/>
      </c>
      <c r="ACH116" s="54">
        <f t="shared" si="4599"/>
      </c>
      <c r="ACI116" s="55">
        <f t="shared" si="4583"/>
      </c>
      <c r="ACJ116" s="54">
        <f t="shared" si="4599"/>
      </c>
      <c r="ACK116" s="55">
        <f t="shared" si="4583"/>
      </c>
      <c r="ACL116" s="54">
        <f t="shared" si="4599"/>
      </c>
      <c r="ACM116" s="55">
        <f t="shared" si="4583"/>
      </c>
      <c r="ACN116" s="54">
        <f t="shared" si="4599"/>
      </c>
      <c r="ACO116" s="55">
        <f t="shared" si="4583"/>
      </c>
      <c r="ACP116" s="54">
        <f t="shared" si="4599"/>
      </c>
      <c r="ACQ116" s="55">
        <f t="shared" si="4583"/>
      </c>
      <c r="ACR116" s="54">
        <f t="shared" si="4599"/>
      </c>
      <c r="ACS116" s="55">
        <f t="shared" si="4583"/>
      </c>
      <c r="ACT116" s="54">
        <f t="shared" si="4599"/>
      </c>
      <c r="ACU116" s="55">
        <f t="shared" si="4583"/>
      </c>
      <c r="ACV116" s="54">
        <f t="shared" si="4599"/>
      </c>
      <c r="ACW116" s="55">
        <f t="shared" si="4583"/>
      </c>
      <c r="ACX116" s="54">
        <f t="shared" si="4599"/>
      </c>
      <c r="ACY116" s="55">
        <f t="shared" si="4583"/>
      </c>
      <c r="ACZ116" s="54">
        <f t="shared" si="4599"/>
      </c>
      <c r="ADA116" s="55">
        <f t="shared" si="4583"/>
      </c>
      <c r="ADB116" s="54">
        <f t="shared" si="4599"/>
      </c>
      <c r="ADC116" s="55">
        <f t="shared" si="4583"/>
      </c>
      <c r="ADD116" s="54">
        <f t="shared" si="4599"/>
      </c>
      <c r="ADE116" s="55">
        <f t="shared" si="4583"/>
      </c>
      <c r="ADF116" s="54">
        <f t="shared" si="4599"/>
      </c>
      <c r="ADG116" s="55">
        <f t="shared" si="4583"/>
      </c>
    </row>
    <row r="117" spans="1:787" ht="20.25" hidden="1" customHeight="1">
      <c r="A117" s="112">
        <v>45</v>
      </c>
      <c r="B117" s="115">
        <f>学年と名前を結合するシート!D46</f>
      </c>
      <c r="C117" s="113"/>
      <c r="D117" s="54">
        <f t="shared" si="533"/>
      </c>
      <c r="E117" s="55">
        <f t="shared" si="534"/>
      </c>
      <c r="F117" s="54">
        <f t="shared" si="4622"/>
      </c>
      <c r="G117" s="55">
        <f t="shared" si="4407"/>
      </c>
      <c r="H117" s="54">
        <f t="shared" si="4622"/>
      </c>
      <c r="I117" s="55">
        <f t="shared" si="4408"/>
      </c>
      <c r="J117" s="54">
        <f t="shared" si="4622"/>
      </c>
      <c r="K117" s="55">
        <f t="shared" si="4409"/>
      </c>
      <c r="L117" s="54">
        <f t="shared" si="4622"/>
      </c>
      <c r="M117" s="55">
        <f t="shared" si="4410"/>
      </c>
      <c r="N117" s="54">
        <f t="shared" si="4622"/>
      </c>
      <c r="O117" s="55">
        <f t="shared" si="4411"/>
      </c>
      <c r="P117" s="54">
        <f t="shared" si="4622"/>
      </c>
      <c r="Q117" s="55">
        <f t="shared" si="4412"/>
      </c>
      <c r="R117" s="54">
        <f t="shared" si="4622"/>
      </c>
      <c r="S117" s="55">
        <f t="shared" si="4413"/>
      </c>
      <c r="T117" s="54">
        <f t="shared" si="4622"/>
      </c>
      <c r="U117" s="55">
        <f t="shared" si="4414"/>
      </c>
      <c r="V117" s="54">
        <f t="shared" si="4622"/>
      </c>
      <c r="W117" s="55">
        <f t="shared" si="4415"/>
      </c>
      <c r="X117" s="54">
        <f t="shared" si="4622"/>
      </c>
      <c r="Y117" s="55">
        <f t="shared" si="4416"/>
      </c>
      <c r="Z117" s="54">
        <f t="shared" si="4622"/>
      </c>
      <c r="AA117" s="55">
        <f t="shared" si="4417"/>
      </c>
      <c r="AB117" s="54">
        <f t="shared" si="4622"/>
      </c>
      <c r="AC117" s="55">
        <f t="shared" si="4418"/>
      </c>
      <c r="AD117" s="54">
        <f t="shared" si="4622"/>
      </c>
      <c r="AE117" s="55">
        <f t="shared" si="4419"/>
      </c>
      <c r="AF117" s="54">
        <f t="shared" si="4622"/>
      </c>
      <c r="AG117" s="55">
        <f t="shared" si="4420"/>
      </c>
      <c r="AH117" s="54">
        <f t="shared" si="4622"/>
      </c>
      <c r="AI117" s="55">
        <f t="shared" si="4421"/>
      </c>
      <c r="AJ117" s="54">
        <f t="shared" si="4622"/>
      </c>
      <c r="AK117" s="55">
        <f t="shared" si="4422"/>
      </c>
      <c r="AL117" s="54">
        <f t="shared" si="4622"/>
      </c>
      <c r="AM117" s="55">
        <f t="shared" si="4423"/>
      </c>
      <c r="AN117" s="54">
        <f t="shared" si="4622"/>
      </c>
      <c r="AO117" s="55">
        <f t="shared" si="4424"/>
      </c>
      <c r="AP117" s="54">
        <f t="shared" si="4622"/>
      </c>
      <c r="AQ117" s="55">
        <f t="shared" si="4425"/>
      </c>
      <c r="AR117" s="54">
        <f t="shared" si="4622"/>
      </c>
      <c r="AS117" s="55">
        <f t="shared" si="4426"/>
      </c>
      <c r="AT117" s="54">
        <f t="shared" si="4622"/>
      </c>
      <c r="AU117" s="55">
        <f t="shared" si="4427"/>
      </c>
      <c r="AV117" s="54">
        <f t="shared" si="4622"/>
      </c>
      <c r="AW117" s="55">
        <f t="shared" si="4428"/>
      </c>
      <c r="AX117" s="54">
        <f t="shared" si="4622"/>
      </c>
      <c r="AY117" s="55">
        <f t="shared" si="4429"/>
      </c>
      <c r="AZ117" s="54">
        <f t="shared" si="4622"/>
      </c>
      <c r="BA117" s="55">
        <f t="shared" si="4430"/>
      </c>
      <c r="BB117" s="54">
        <f t="shared" si="4622"/>
      </c>
      <c r="BC117" s="55">
        <f t="shared" si="4431"/>
      </c>
      <c r="BD117" s="54">
        <f t="shared" si="4622"/>
      </c>
      <c r="BE117" s="55">
        <f t="shared" si="4432"/>
      </c>
      <c r="BF117" s="54">
        <f t="shared" si="4622"/>
      </c>
      <c r="BG117" s="55">
        <f t="shared" si="4433"/>
      </c>
      <c r="BH117" s="54">
        <f t="shared" si="4622"/>
      </c>
      <c r="BI117" s="55">
        <f t="shared" si="4434"/>
      </c>
      <c r="BJ117" s="54">
        <f t="shared" si="4622"/>
      </c>
      <c r="BK117" s="55">
        <f t="shared" si="4435"/>
      </c>
      <c r="BL117" s="54">
        <f t="shared" si="4622"/>
      </c>
      <c r="BM117" s="55">
        <f t="shared" si="4436"/>
      </c>
      <c r="BN117" s="54">
        <f t="shared" si="4622"/>
      </c>
      <c r="BO117" s="55">
        <f t="shared" si="4437"/>
      </c>
      <c r="BP117" s="54">
        <f t="shared" si="4622"/>
      </c>
      <c r="BQ117" s="55">
        <f t="shared" si="4438"/>
      </c>
      <c r="BR117" s="54">
        <f t="shared" si="4616"/>
      </c>
      <c r="BS117" s="55">
        <f t="shared" si="4439"/>
      </c>
      <c r="BT117" s="54">
        <f t="shared" si="4616"/>
      </c>
      <c r="BU117" s="55">
        <f t="shared" si="4440"/>
      </c>
      <c r="BV117" s="54">
        <f t="shared" si="4616"/>
      </c>
      <c r="BW117" s="55">
        <f t="shared" si="4441"/>
      </c>
      <c r="BX117" s="54">
        <f t="shared" si="4616"/>
      </c>
      <c r="BY117" s="55">
        <f t="shared" si="4442"/>
      </c>
      <c r="BZ117" s="54">
        <f t="shared" si="4616"/>
      </c>
      <c r="CA117" s="55">
        <f t="shared" si="4443"/>
      </c>
      <c r="CB117" s="54">
        <f t="shared" si="4616"/>
      </c>
      <c r="CC117" s="55">
        <f t="shared" si="4444"/>
      </c>
      <c r="CD117" s="54">
        <f t="shared" si="4616"/>
      </c>
      <c r="CE117" s="55">
        <f t="shared" si="4445"/>
      </c>
      <c r="CF117" s="54">
        <f t="shared" si="4616"/>
      </c>
      <c r="CG117" s="55">
        <f t="shared" si="4446"/>
      </c>
      <c r="CH117" s="54">
        <f t="shared" si="4616"/>
      </c>
      <c r="CI117" s="55">
        <f t="shared" si="4447"/>
      </c>
      <c r="CJ117" s="54">
        <f t="shared" si="4616"/>
      </c>
      <c r="CK117" s="55">
        <f t="shared" si="4448"/>
      </c>
      <c r="CL117" s="54">
        <f t="shared" si="4616"/>
      </c>
      <c r="CM117" s="55">
        <f t="shared" si="4449"/>
      </c>
      <c r="CN117" s="54">
        <f t="shared" si="4616"/>
      </c>
      <c r="CO117" s="55">
        <f t="shared" si="4450"/>
      </c>
      <c r="CP117" s="54">
        <f t="shared" si="4616"/>
      </c>
      <c r="CQ117" s="55">
        <f t="shared" si="4451"/>
      </c>
      <c r="CR117" s="54">
        <f t="shared" si="4616"/>
      </c>
      <c r="CS117" s="55">
        <f t="shared" si="4452"/>
      </c>
      <c r="CT117" s="54">
        <f t="shared" si="4616"/>
      </c>
      <c r="CU117" s="55">
        <f t="shared" si="4453"/>
      </c>
      <c r="CV117" s="54">
        <f t="shared" si="4616"/>
      </c>
      <c r="CW117" s="55">
        <f t="shared" si="4454"/>
      </c>
      <c r="CX117" s="54">
        <f t="shared" si="4616"/>
      </c>
      <c r="CY117" s="55">
        <f t="shared" si="4455"/>
      </c>
      <c r="CZ117" s="54">
        <f t="shared" si="4616"/>
      </c>
      <c r="DA117" s="55">
        <f t="shared" si="4456"/>
      </c>
      <c r="DB117" s="54">
        <f t="shared" si="4616"/>
      </c>
      <c r="DC117" s="55">
        <f t="shared" si="4457"/>
      </c>
      <c r="DD117" s="54">
        <f t="shared" si="4616"/>
      </c>
      <c r="DE117" s="55">
        <f t="shared" si="4458"/>
      </c>
      <c r="DF117" s="54">
        <f t="shared" si="4616"/>
      </c>
      <c r="DG117" s="55">
        <f t="shared" si="4459"/>
      </c>
      <c r="DH117" s="54">
        <f t="shared" si="4616"/>
      </c>
      <c r="DI117" s="55">
        <f t="shared" si="4460"/>
      </c>
      <c r="DJ117" s="54">
        <f t="shared" si="4616"/>
      </c>
      <c r="DK117" s="55">
        <f t="shared" si="4461"/>
      </c>
      <c r="DL117" s="54">
        <f t="shared" si="4616"/>
      </c>
      <c r="DM117" s="55">
        <f t="shared" si="4462"/>
      </c>
      <c r="DN117" s="54">
        <f t="shared" si="4616"/>
      </c>
      <c r="DO117" s="55">
        <f t="shared" si="4463"/>
      </c>
      <c r="DP117" s="54">
        <f t="shared" si="4616"/>
      </c>
      <c r="DQ117" s="55">
        <f t="shared" si="4464"/>
      </c>
      <c r="DR117" s="54">
        <f t="shared" si="4616"/>
      </c>
      <c r="DS117" s="55">
        <f t="shared" si="4465"/>
      </c>
      <c r="DT117" s="54">
        <f t="shared" si="4616"/>
      </c>
      <c r="DU117" s="55">
        <f t="shared" si="4466"/>
      </c>
      <c r="DV117" s="54">
        <f t="shared" si="4616"/>
      </c>
      <c r="DW117" s="55">
        <f t="shared" si="4467"/>
      </c>
      <c r="DX117" s="54">
        <f t="shared" si="4616"/>
      </c>
      <c r="DY117" s="55">
        <f t="shared" si="4468"/>
      </c>
      <c r="DZ117" s="54">
        <f t="shared" si="4616"/>
      </c>
      <c r="EA117" s="55">
        <f t="shared" si="4469"/>
      </c>
      <c r="EB117" s="54">
        <f t="shared" si="4608"/>
      </c>
      <c r="EC117" s="55">
        <f t="shared" si="4471"/>
      </c>
      <c r="ED117" s="54">
        <f t="shared" si="4608"/>
      </c>
      <c r="EE117" s="55">
        <f t="shared" si="4472"/>
      </c>
      <c r="EF117" s="54">
        <f t="shared" si="4608"/>
      </c>
      <c r="EG117" s="55">
        <f t="shared" si="4473"/>
      </c>
      <c r="EH117" s="54">
        <f t="shared" si="4608"/>
      </c>
      <c r="EI117" s="55">
        <f t="shared" si="4474"/>
      </c>
      <c r="EJ117" s="54">
        <f t="shared" si="4608"/>
      </c>
      <c r="EK117" s="55">
        <f t="shared" si="4475"/>
      </c>
      <c r="EL117" s="54">
        <f t="shared" si="4608"/>
      </c>
      <c r="EM117" s="55">
        <f t="shared" si="4476"/>
      </c>
      <c r="EN117" s="54">
        <f t="shared" si="4608"/>
      </c>
      <c r="EO117" s="55">
        <f t="shared" si="4477"/>
      </c>
      <c r="EP117" s="54">
        <f t="shared" si="4608"/>
      </c>
      <c r="EQ117" s="55">
        <f t="shared" si="4478"/>
      </c>
      <c r="ER117" s="54">
        <f t="shared" si="4608"/>
      </c>
      <c r="ES117" s="55">
        <f t="shared" si="4479"/>
      </c>
      <c r="ET117" s="54">
        <f t="shared" si="4608"/>
      </c>
      <c r="EU117" s="55">
        <f t="shared" si="4480"/>
      </c>
      <c r="EV117" s="54">
        <f t="shared" si="4608"/>
      </c>
      <c r="EW117" s="55">
        <f t="shared" si="4481"/>
      </c>
      <c r="EX117" s="54">
        <f t="shared" si="4608"/>
      </c>
      <c r="EY117" s="55">
        <f t="shared" si="4482"/>
      </c>
      <c r="EZ117" s="54">
        <f t="shared" si="4608"/>
      </c>
      <c r="FA117" s="55">
        <f t="shared" si="4483"/>
      </c>
      <c r="FB117" s="54">
        <f t="shared" si="4608"/>
      </c>
      <c r="FC117" s="55">
        <f t="shared" si="4484"/>
      </c>
      <c r="FD117" s="54">
        <f t="shared" si="4608"/>
      </c>
      <c r="FE117" s="55">
        <f t="shared" si="4485"/>
      </c>
      <c r="FF117" s="54">
        <f t="shared" si="4608"/>
      </c>
      <c r="FG117" s="55">
        <f t="shared" si="4486"/>
      </c>
      <c r="FH117" s="54">
        <f t="shared" si="4608"/>
      </c>
      <c r="FI117" s="55">
        <f t="shared" si="4487"/>
      </c>
      <c r="FJ117" s="54">
        <f t="shared" si="4608"/>
      </c>
      <c r="FK117" s="55">
        <f t="shared" si="4488"/>
      </c>
      <c r="FL117" s="54">
        <f t="shared" si="4608"/>
      </c>
      <c r="FM117" s="55">
        <f t="shared" si="4489"/>
      </c>
      <c r="FN117" s="54">
        <f t="shared" si="4608"/>
      </c>
      <c r="FO117" s="55">
        <f t="shared" si="4490"/>
      </c>
      <c r="FP117" s="54">
        <f t="shared" si="4608"/>
      </c>
      <c r="FQ117" s="55">
        <f t="shared" si="4491"/>
      </c>
      <c r="FR117" s="54">
        <f t="shared" si="4608"/>
      </c>
      <c r="FS117" s="55">
        <f t="shared" si="4492"/>
      </c>
      <c r="FT117" s="54">
        <f t="shared" si="4608"/>
      </c>
      <c r="FU117" s="55">
        <f t="shared" si="4493"/>
      </c>
      <c r="FV117" s="54">
        <f t="shared" si="4608"/>
      </c>
      <c r="FW117" s="55">
        <f t="shared" si="4494"/>
      </c>
      <c r="FX117" s="54">
        <f t="shared" si="4608"/>
      </c>
      <c r="FY117" s="55">
        <f t="shared" si="4495"/>
      </c>
      <c r="FZ117" s="54">
        <f t="shared" si="4608"/>
      </c>
      <c r="GA117" s="55">
        <f t="shared" si="4496"/>
      </c>
      <c r="GB117" s="54">
        <f t="shared" si="4608"/>
      </c>
      <c r="GC117" s="55">
        <f t="shared" si="4497"/>
      </c>
      <c r="GD117" s="54">
        <f t="shared" si="4608"/>
      </c>
      <c r="GE117" s="55">
        <f t="shared" si="4498"/>
      </c>
      <c r="GF117" s="54">
        <f t="shared" si="4608"/>
      </c>
      <c r="GG117" s="55">
        <f t="shared" si="4499"/>
      </c>
      <c r="GH117" s="54">
        <f t="shared" si="4608"/>
      </c>
      <c r="GI117" s="55">
        <f t="shared" si="4500"/>
      </c>
      <c r="GJ117" s="54">
        <f t="shared" si="4608"/>
      </c>
      <c r="GK117" s="55">
        <f t="shared" si="4501"/>
      </c>
      <c r="GL117" s="54">
        <f t="shared" si="4608"/>
      </c>
      <c r="GM117" s="55">
        <f t="shared" si="4502"/>
      </c>
      <c r="GN117" s="54">
        <f t="shared" si="4604"/>
      </c>
      <c r="GO117" s="55">
        <f t="shared" si="4504"/>
      </c>
      <c r="GP117" s="54">
        <f t="shared" si="4604"/>
      </c>
      <c r="GQ117" s="55">
        <f t="shared" si="4505"/>
      </c>
      <c r="GR117" s="54">
        <f t="shared" si="4604"/>
      </c>
      <c r="GS117" s="55">
        <f t="shared" si="4506"/>
      </c>
      <c r="GT117" s="54">
        <f t="shared" si="4604"/>
      </c>
      <c r="GU117" s="55">
        <f t="shared" si="4507"/>
      </c>
      <c r="GV117" s="54">
        <f t="shared" si="4604"/>
      </c>
      <c r="GW117" s="55">
        <f t="shared" si="4508"/>
      </c>
      <c r="GX117" s="54">
        <f t="shared" si="4604"/>
      </c>
      <c r="GY117" s="55">
        <f t="shared" si="4509"/>
      </c>
      <c r="GZ117" s="54">
        <f t="shared" si="4604"/>
      </c>
      <c r="HA117" s="55">
        <f t="shared" si="4510"/>
      </c>
      <c r="HB117" s="54">
        <f t="shared" si="4604"/>
      </c>
      <c r="HC117" s="55">
        <f t="shared" si="4511"/>
      </c>
      <c r="HD117" s="54">
        <f t="shared" si="4604"/>
      </c>
      <c r="HE117" s="55">
        <f t="shared" si="4512"/>
      </c>
      <c r="HF117" s="54">
        <f t="shared" si="4604"/>
      </c>
      <c r="HG117" s="55">
        <f t="shared" si="4513"/>
      </c>
      <c r="HH117" s="54">
        <f t="shared" si="4604"/>
      </c>
      <c r="HI117" s="55">
        <f t="shared" si="4514"/>
      </c>
      <c r="HJ117" s="54">
        <f t="shared" si="4604"/>
      </c>
      <c r="HK117" s="55">
        <f t="shared" si="4515"/>
      </c>
      <c r="HL117" s="54">
        <f t="shared" si="4604"/>
      </c>
      <c r="HM117" s="55">
        <f t="shared" si="4516"/>
      </c>
      <c r="HN117" s="54">
        <f t="shared" si="4604"/>
      </c>
      <c r="HO117" s="55">
        <f t="shared" si="4517"/>
      </c>
      <c r="HP117" s="54">
        <f t="shared" si="4604"/>
      </c>
      <c r="HQ117" s="55">
        <f t="shared" si="4518"/>
      </c>
      <c r="HR117" s="54">
        <f t="shared" si="4604"/>
      </c>
      <c r="HS117" s="55">
        <f t="shared" si="4519"/>
      </c>
      <c r="HT117" s="54">
        <f t="shared" si="4604"/>
      </c>
      <c r="HU117" s="55">
        <f t="shared" si="4520"/>
      </c>
      <c r="HV117" s="54">
        <f t="shared" si="4604"/>
      </c>
      <c r="HW117" s="55">
        <f t="shared" si="4521"/>
      </c>
      <c r="HX117" s="54">
        <f t="shared" si="4604"/>
      </c>
      <c r="HY117" s="55">
        <f t="shared" si="4522"/>
      </c>
      <c r="HZ117" s="54">
        <f t="shared" si="4604"/>
      </c>
      <c r="IA117" s="55">
        <f t="shared" si="4523"/>
      </c>
      <c r="IB117" s="54">
        <f t="shared" si="4604"/>
      </c>
      <c r="IC117" s="55">
        <f t="shared" si="4524"/>
      </c>
      <c r="ID117" s="54">
        <f t="shared" si="4604"/>
      </c>
      <c r="IE117" s="55">
        <f t="shared" si="4525"/>
      </c>
      <c r="IF117" s="54">
        <f t="shared" si="4604"/>
      </c>
      <c r="IG117" s="55">
        <f t="shared" si="4526"/>
      </c>
      <c r="IH117" s="54">
        <f t="shared" si="4604"/>
      </c>
      <c r="II117" s="55">
        <f t="shared" si="4527"/>
      </c>
      <c r="IJ117" s="54">
        <f t="shared" si="4604"/>
      </c>
      <c r="IK117" s="55">
        <f t="shared" si="4528"/>
      </c>
      <c r="IL117" s="54">
        <f t="shared" si="4604"/>
      </c>
      <c r="IM117" s="55">
        <f t="shared" si="4529"/>
      </c>
      <c r="IN117" s="54">
        <f t="shared" si="4604"/>
      </c>
      <c r="IO117" s="55">
        <f t="shared" si="4530"/>
      </c>
      <c r="IP117" s="54">
        <f t="shared" si="4604"/>
      </c>
      <c r="IQ117" s="55">
        <f t="shared" si="4531"/>
      </c>
      <c r="IR117" s="54">
        <f t="shared" si="4604"/>
      </c>
      <c r="IS117" s="55">
        <f t="shared" si="4532"/>
      </c>
      <c r="IT117" s="54">
        <f t="shared" si="4604"/>
      </c>
      <c r="IU117" s="55">
        <f t="shared" si="4533"/>
      </c>
      <c r="IV117" s="54">
        <f t="shared" si="4604"/>
      </c>
      <c r="IW117" s="55">
        <f t="shared" si="4534"/>
      </c>
      <c r="IX117" s="54">
        <f t="shared" si="4585"/>
      </c>
      <c r="IY117" s="55">
        <f t="shared" si="4535"/>
      </c>
      <c r="IZ117" s="54">
        <f t="shared" si="4585"/>
      </c>
      <c r="JA117" s="55">
        <f t="shared" si="4537"/>
      </c>
      <c r="JB117" s="54">
        <f t="shared" si="4585"/>
      </c>
      <c r="JC117" s="55">
        <f t="shared" si="4538"/>
      </c>
      <c r="JD117" s="54">
        <f t="shared" si="4585"/>
      </c>
      <c r="JE117" s="55">
        <f t="shared" si="4539"/>
      </c>
      <c r="JF117" s="54">
        <f t="shared" si="4585"/>
      </c>
      <c r="JG117" s="55">
        <f t="shared" si="4540"/>
      </c>
      <c r="JH117" s="54">
        <f t="shared" si="4585"/>
      </c>
      <c r="JI117" s="55">
        <f t="shared" si="4541"/>
      </c>
      <c r="JJ117" s="54">
        <f t="shared" si="4585"/>
      </c>
      <c r="JK117" s="55">
        <f t="shared" si="4542"/>
      </c>
      <c r="JL117" s="54">
        <f t="shared" si="4585"/>
      </c>
      <c r="JM117" s="55">
        <f t="shared" si="267"/>
      </c>
      <c r="JN117" s="54">
        <f t="shared" si="4617"/>
      </c>
      <c r="JO117" s="55">
        <f t="shared" si="4618"/>
      </c>
      <c r="JP117" s="54">
        <f t="shared" si="4617"/>
      </c>
      <c r="JQ117" s="55">
        <f t="shared" si="4618"/>
      </c>
      <c r="JR117" s="54">
        <f t="shared" si="4617"/>
      </c>
      <c r="JS117" s="55">
        <f t="shared" si="4618"/>
      </c>
      <c r="JT117" s="54">
        <f t="shared" si="4617"/>
      </c>
      <c r="JU117" s="55">
        <f t="shared" si="4618"/>
      </c>
      <c r="JV117" s="54">
        <f t="shared" si="4617"/>
      </c>
      <c r="JW117" s="55">
        <f t="shared" si="4618"/>
      </c>
      <c r="JX117" s="54">
        <f t="shared" si="4617"/>
      </c>
      <c r="JY117" s="55">
        <f t="shared" si="4618"/>
      </c>
      <c r="JZ117" s="54">
        <f t="shared" si="4617"/>
      </c>
      <c r="KA117" s="55">
        <f t="shared" si="4618"/>
      </c>
      <c r="KB117" s="54">
        <f t="shared" si="4617"/>
      </c>
      <c r="KC117" s="55">
        <f t="shared" si="4618"/>
      </c>
      <c r="KD117" s="54">
        <f t="shared" si="4617"/>
      </c>
      <c r="KE117" s="55">
        <f t="shared" si="4618"/>
      </c>
      <c r="KF117" s="54">
        <f t="shared" si="4617"/>
      </c>
      <c r="KG117" s="55">
        <f t="shared" si="4618"/>
      </c>
      <c r="KH117" s="54">
        <f t="shared" si="4617"/>
      </c>
      <c r="KI117" s="55">
        <f t="shared" si="4618"/>
      </c>
      <c r="KJ117" s="54">
        <f t="shared" si="4617"/>
      </c>
      <c r="KK117" s="55">
        <f t="shared" si="4618"/>
      </c>
      <c r="KL117" s="54">
        <f t="shared" si="4617"/>
      </c>
      <c r="KM117" s="55">
        <f t="shared" si="4618"/>
      </c>
      <c r="KN117" s="54">
        <f t="shared" si="4617"/>
      </c>
      <c r="KO117" s="55">
        <f t="shared" si="4618"/>
      </c>
      <c r="KP117" s="54">
        <f t="shared" si="4617"/>
      </c>
      <c r="KQ117" s="55">
        <f t="shared" si="4618"/>
      </c>
      <c r="KR117" s="54">
        <f t="shared" si="4617"/>
      </c>
      <c r="KS117" s="55">
        <f t="shared" si="4618"/>
      </c>
      <c r="KT117" s="54">
        <f t="shared" si="4617"/>
      </c>
      <c r="KU117" s="55">
        <f t="shared" si="4618"/>
      </c>
      <c r="KV117" s="54">
        <f t="shared" si="4617"/>
      </c>
      <c r="KW117" s="55">
        <f t="shared" si="4618"/>
      </c>
      <c r="KX117" s="54">
        <f t="shared" si="4617"/>
      </c>
      <c r="KY117" s="55">
        <f t="shared" si="4618"/>
      </c>
      <c r="KZ117" s="54">
        <f t="shared" si="4617"/>
      </c>
      <c r="LA117" s="55">
        <f t="shared" si="4618"/>
      </c>
      <c r="LB117" s="54">
        <f t="shared" si="4617"/>
      </c>
      <c r="LC117" s="55">
        <f t="shared" si="4618"/>
      </c>
      <c r="LD117" s="54">
        <f t="shared" si="4617"/>
      </c>
      <c r="LE117" s="55">
        <f t="shared" si="4618"/>
      </c>
      <c r="LF117" s="54">
        <f t="shared" si="4617"/>
      </c>
      <c r="LG117" s="55">
        <f t="shared" si="4618"/>
      </c>
      <c r="LH117" s="54">
        <f t="shared" si="4617"/>
      </c>
      <c r="LI117" s="55">
        <f t="shared" si="4618"/>
      </c>
      <c r="LJ117" s="54">
        <f t="shared" si="4617"/>
      </c>
      <c r="LK117" s="55">
        <f t="shared" si="4618"/>
      </c>
      <c r="LL117" s="54">
        <f t="shared" si="4617"/>
      </c>
      <c r="LM117" s="55">
        <f t="shared" si="4618"/>
      </c>
      <c r="LN117" s="54">
        <f t="shared" si="4617"/>
      </c>
      <c r="LO117" s="55">
        <f t="shared" si="4618"/>
      </c>
      <c r="LP117" s="54">
        <f t="shared" si="4617"/>
      </c>
      <c r="LQ117" s="55">
        <f t="shared" si="4618"/>
      </c>
      <c r="LR117" s="54">
        <f t="shared" si="4617"/>
      </c>
      <c r="LS117" s="55">
        <f t="shared" si="4618"/>
      </c>
      <c r="LT117" s="54">
        <f t="shared" si="4617"/>
      </c>
      <c r="LU117" s="55">
        <f t="shared" si="4618"/>
      </c>
      <c r="LV117" s="54">
        <f t="shared" si="4617"/>
      </c>
      <c r="LW117" s="55">
        <f t="shared" si="4618"/>
      </c>
      <c r="LX117" s="54">
        <f t="shared" si="4617"/>
      </c>
      <c r="LY117" s="55">
        <f t="shared" si="4618"/>
      </c>
      <c r="LZ117" s="54">
        <f t="shared" si="4609"/>
      </c>
      <c r="MA117" s="55">
        <f t="shared" si="4610"/>
      </c>
      <c r="MB117" s="54">
        <f t="shared" si="4609"/>
      </c>
      <c r="MC117" s="55">
        <f t="shared" si="4610"/>
      </c>
      <c r="MD117" s="54">
        <f t="shared" si="4609"/>
      </c>
      <c r="ME117" s="55">
        <f t="shared" si="4610"/>
      </c>
      <c r="MF117" s="54">
        <f t="shared" si="4609"/>
      </c>
      <c r="MG117" s="55">
        <f t="shared" si="4610"/>
      </c>
      <c r="MH117" s="54">
        <f t="shared" si="4609"/>
      </c>
      <c r="MI117" s="55">
        <f t="shared" si="4610"/>
      </c>
      <c r="MJ117" s="54">
        <f t="shared" si="4609"/>
      </c>
      <c r="MK117" s="55">
        <f t="shared" si="4610"/>
      </c>
      <c r="ML117" s="54">
        <f t="shared" si="4609"/>
      </c>
      <c r="MM117" s="55">
        <f t="shared" si="4610"/>
      </c>
      <c r="MN117" s="54">
        <f t="shared" si="4609"/>
      </c>
      <c r="MO117" s="55">
        <f t="shared" si="4610"/>
      </c>
      <c r="MP117" s="54">
        <f t="shared" si="4609"/>
      </c>
      <c r="MQ117" s="55">
        <f t="shared" si="4610"/>
      </c>
      <c r="MR117" s="54">
        <f t="shared" si="4609"/>
      </c>
      <c r="MS117" s="55">
        <f t="shared" si="4610"/>
      </c>
      <c r="MT117" s="54">
        <f t="shared" si="4609"/>
      </c>
      <c r="MU117" s="55">
        <f t="shared" si="4610"/>
      </c>
      <c r="MV117" s="54">
        <f t="shared" si="4609"/>
      </c>
      <c r="MW117" s="55">
        <f t="shared" si="4610"/>
      </c>
      <c r="MX117" s="54">
        <f t="shared" si="4609"/>
      </c>
      <c r="MY117" s="55">
        <f t="shared" si="4610"/>
      </c>
      <c r="MZ117" s="54">
        <f t="shared" si="4609"/>
      </c>
      <c r="NA117" s="55">
        <f t="shared" si="4610"/>
      </c>
      <c r="NB117" s="54">
        <f t="shared" si="4609"/>
      </c>
      <c r="NC117" s="55">
        <f t="shared" si="4610"/>
      </c>
      <c r="ND117" s="54">
        <f t="shared" si="4609"/>
      </c>
      <c r="NE117" s="55">
        <f t="shared" si="4610"/>
      </c>
      <c r="NF117" s="54">
        <f t="shared" si="4609"/>
      </c>
      <c r="NG117" s="55">
        <f t="shared" si="4610"/>
      </c>
      <c r="NH117" s="54">
        <f t="shared" si="4609"/>
      </c>
      <c r="NI117" s="55">
        <f t="shared" si="4610"/>
      </c>
      <c r="NJ117" s="54">
        <f t="shared" si="4609"/>
      </c>
      <c r="NK117" s="55">
        <f t="shared" si="4610"/>
      </c>
      <c r="NL117" s="54">
        <f t="shared" si="4609"/>
      </c>
      <c r="NM117" s="55">
        <f t="shared" si="4610"/>
      </c>
      <c r="NN117" s="54">
        <f t="shared" si="4609"/>
      </c>
      <c r="NO117" s="55">
        <f t="shared" si="4610"/>
      </c>
      <c r="NP117" s="54">
        <f t="shared" si="4609"/>
      </c>
      <c r="NQ117" s="55">
        <f t="shared" si="4610"/>
      </c>
      <c r="NR117" s="54">
        <f t="shared" si="4609"/>
      </c>
      <c r="NS117" s="55">
        <f t="shared" si="4610"/>
      </c>
      <c r="NT117" s="54">
        <f t="shared" si="4609"/>
      </c>
      <c r="NU117" s="55">
        <f t="shared" si="4610"/>
      </c>
      <c r="NV117" s="54">
        <f t="shared" si="4609"/>
      </c>
      <c r="NW117" s="55">
        <f t="shared" si="4610"/>
      </c>
      <c r="NX117" s="54">
        <f t="shared" si="4609"/>
      </c>
      <c r="NY117" s="55">
        <f t="shared" si="4610"/>
      </c>
      <c r="NZ117" s="54">
        <f t="shared" si="4609"/>
      </c>
      <c r="OA117" s="55">
        <f t="shared" si="4610"/>
      </c>
      <c r="OB117" s="54">
        <f t="shared" si="4609"/>
      </c>
      <c r="OC117" s="55">
        <f t="shared" si="4610"/>
      </c>
      <c r="OD117" s="54">
        <f t="shared" si="4609"/>
      </c>
      <c r="OE117" s="55">
        <f t="shared" si="4610"/>
      </c>
      <c r="OF117" s="54">
        <f t="shared" si="4609"/>
      </c>
      <c r="OG117" s="55">
        <f t="shared" si="4610"/>
      </c>
      <c r="OH117" s="54">
        <f t="shared" si="4609"/>
      </c>
      <c r="OI117" s="55">
        <f t="shared" si="4610"/>
      </c>
      <c r="OJ117" s="54">
        <f t="shared" si="4596"/>
      </c>
      <c r="OK117" s="55">
        <f t="shared" si="4611"/>
      </c>
      <c r="OL117" s="54">
        <f t="shared" si="4587"/>
      </c>
      <c r="OM117" s="55">
        <f t="shared" si="4611"/>
      </c>
      <c r="ON117" s="54">
        <f t="shared" si="4587"/>
      </c>
      <c r="OO117" s="55">
        <f t="shared" si="4611"/>
      </c>
      <c r="OP117" s="54">
        <f t="shared" si="4587"/>
      </c>
      <c r="OQ117" s="55">
        <f t="shared" si="4611"/>
      </c>
      <c r="OR117" s="54">
        <f t="shared" si="4587"/>
      </c>
      <c r="OS117" s="55">
        <f t="shared" si="4611"/>
      </c>
      <c r="OT117" s="54">
        <f t="shared" si="4587"/>
      </c>
      <c r="OU117" s="55">
        <f t="shared" si="4611"/>
      </c>
      <c r="OV117" s="54">
        <f t="shared" si="4587"/>
      </c>
      <c r="OW117" s="55">
        <f t="shared" si="4611"/>
      </c>
      <c r="OX117" s="54">
        <f t="shared" si="4619"/>
      </c>
      <c r="OY117" s="55">
        <f t="shared" si="4611"/>
      </c>
      <c r="OZ117" s="54">
        <f t="shared" si="4619"/>
      </c>
      <c r="PA117" s="55">
        <f t="shared" si="4611"/>
      </c>
      <c r="PB117" s="54">
        <f t="shared" si="4619"/>
      </c>
      <c r="PC117" s="55">
        <f t="shared" si="4611"/>
      </c>
      <c r="PD117" s="54">
        <f t="shared" si="4619"/>
      </c>
      <c r="PE117" s="55">
        <f t="shared" si="4611"/>
      </c>
      <c r="PF117" s="54">
        <f t="shared" si="4619"/>
      </c>
      <c r="PG117" s="55">
        <f t="shared" si="4611"/>
      </c>
      <c r="PH117" s="54">
        <f t="shared" si="4619"/>
      </c>
      <c r="PI117" s="55">
        <f t="shared" si="4611"/>
      </c>
      <c r="PJ117" s="54">
        <f t="shared" si="4619"/>
      </c>
      <c r="PK117" s="55">
        <f t="shared" si="4611"/>
      </c>
      <c r="PL117" s="54">
        <f t="shared" si="4619"/>
      </c>
      <c r="PM117" s="55">
        <f t="shared" si="4611"/>
      </c>
      <c r="PN117" s="54">
        <f t="shared" si="4619"/>
      </c>
      <c r="PO117" s="55">
        <f t="shared" si="4611"/>
      </c>
      <c r="PP117" s="54">
        <f t="shared" si="4619"/>
      </c>
      <c r="PQ117" s="55">
        <f t="shared" si="4611"/>
      </c>
      <c r="PR117" s="54">
        <f t="shared" si="4619"/>
      </c>
      <c r="PS117" s="55">
        <f t="shared" si="4611"/>
      </c>
      <c r="PT117" s="54">
        <f t="shared" si="4619"/>
      </c>
      <c r="PU117" s="55">
        <f t="shared" si="4611"/>
      </c>
      <c r="PV117" s="54">
        <f t="shared" si="4619"/>
      </c>
      <c r="PW117" s="55">
        <f t="shared" si="4611"/>
      </c>
      <c r="PX117" s="54">
        <f t="shared" si="4619"/>
      </c>
      <c r="PY117" s="55">
        <f t="shared" si="4611"/>
      </c>
      <c r="PZ117" s="54">
        <f t="shared" si="4619"/>
      </c>
      <c r="QA117" s="55">
        <f t="shared" si="4611"/>
      </c>
      <c r="QB117" s="54">
        <f t="shared" si="4619"/>
      </c>
      <c r="QC117" s="55">
        <f t="shared" si="4611"/>
      </c>
      <c r="QD117" s="54">
        <f t="shared" si="4619"/>
      </c>
      <c r="QE117" s="55">
        <f t="shared" si="4611"/>
      </c>
      <c r="QF117" s="54">
        <f t="shared" si="4619"/>
      </c>
      <c r="QG117" s="55">
        <f t="shared" si="4611"/>
      </c>
      <c r="QH117" s="54">
        <f t="shared" si="4619"/>
      </c>
      <c r="QI117" s="55">
        <f t="shared" si="4611"/>
      </c>
      <c r="QJ117" s="54">
        <f t="shared" si="4619"/>
      </c>
      <c r="QK117" s="55">
        <f t="shared" si="4611"/>
      </c>
      <c r="QL117" s="54">
        <f t="shared" si="4619"/>
      </c>
      <c r="QM117" s="55">
        <f t="shared" si="4611"/>
      </c>
      <c r="QN117" s="54">
        <f t="shared" si="4619"/>
      </c>
      <c r="QO117" s="55">
        <f t="shared" si="4611"/>
      </c>
      <c r="QP117" s="54">
        <f t="shared" si="4619"/>
      </c>
      <c r="QQ117" s="55">
        <f t="shared" si="4611"/>
      </c>
      <c r="QR117" s="54">
        <f t="shared" si="4619"/>
      </c>
      <c r="QS117" s="55">
        <f t="shared" si="4611"/>
      </c>
      <c r="QT117" s="54">
        <f t="shared" si="4619"/>
      </c>
      <c r="QU117" s="55">
        <f t="shared" si="4611"/>
      </c>
      <c r="QV117" s="54">
        <f t="shared" si="4619"/>
      </c>
      <c r="QW117" s="55">
        <f t="shared" si="4605"/>
      </c>
      <c r="QX117" s="54">
        <f t="shared" si="4619"/>
      </c>
      <c r="QY117" s="55">
        <f t="shared" si="4605"/>
      </c>
      <c r="QZ117" s="54">
        <f t="shared" si="4619"/>
      </c>
      <c r="RA117" s="55">
        <f t="shared" si="4605"/>
      </c>
      <c r="RB117" s="54">
        <f t="shared" si="4619"/>
      </c>
      <c r="RC117" s="55">
        <f t="shared" si="4605"/>
      </c>
      <c r="RD117" s="54">
        <f t="shared" si="4619"/>
      </c>
      <c r="RE117" s="55">
        <f t="shared" si="4605"/>
      </c>
      <c r="RF117" s="54">
        <f t="shared" si="4619"/>
      </c>
      <c r="RG117" s="55">
        <f t="shared" si="4605"/>
      </c>
      <c r="RH117" s="54">
        <f t="shared" si="4619"/>
      </c>
      <c r="RI117" s="55">
        <f t="shared" si="4605"/>
      </c>
      <c r="RJ117" s="54">
        <f t="shared" si="4612"/>
      </c>
      <c r="RK117" s="55">
        <f t="shared" si="4605"/>
      </c>
      <c r="RL117" s="54">
        <f t="shared" si="4612"/>
      </c>
      <c r="RM117" s="55">
        <f t="shared" si="4605"/>
      </c>
      <c r="RN117" s="54">
        <f t="shared" si="4612"/>
      </c>
      <c r="RO117" s="55">
        <f t="shared" si="4605"/>
      </c>
      <c r="RP117" s="54">
        <f t="shared" si="4612"/>
      </c>
      <c r="RQ117" s="55">
        <f t="shared" si="4605"/>
      </c>
      <c r="RR117" s="54">
        <f t="shared" si="4612"/>
      </c>
      <c r="RS117" s="55">
        <f t="shared" si="4605"/>
      </c>
      <c r="RT117" s="54">
        <f t="shared" si="4612"/>
      </c>
      <c r="RU117" s="55">
        <f t="shared" si="4605"/>
      </c>
      <c r="RV117" s="54">
        <f t="shared" si="4612"/>
      </c>
      <c r="RW117" s="55">
        <f t="shared" si="4605"/>
      </c>
      <c r="RX117" s="54">
        <f t="shared" si="4612"/>
      </c>
      <c r="RY117" s="55">
        <f t="shared" si="4605"/>
      </c>
      <c r="RZ117" s="54">
        <f t="shared" si="4612"/>
      </c>
      <c r="SA117" s="55">
        <f t="shared" si="4605"/>
      </c>
      <c r="SB117" s="54">
        <f t="shared" si="4612"/>
      </c>
      <c r="SC117" s="55">
        <f t="shared" si="4605"/>
      </c>
      <c r="SD117" s="54">
        <f t="shared" si="4612"/>
      </c>
      <c r="SE117" s="55">
        <f t="shared" si="4605"/>
      </c>
      <c r="SF117" s="54">
        <f t="shared" si="4612"/>
      </c>
      <c r="SG117" s="55">
        <f t="shared" si="4605"/>
      </c>
      <c r="SH117" s="54">
        <f t="shared" si="4612"/>
      </c>
      <c r="SI117" s="55">
        <f t="shared" si="4605"/>
      </c>
      <c r="SJ117" s="54">
        <f t="shared" si="4612"/>
      </c>
      <c r="SK117" s="55">
        <f t="shared" si="4605"/>
      </c>
      <c r="SL117" s="54">
        <f t="shared" si="4612"/>
      </c>
      <c r="SM117" s="55">
        <f t="shared" si="4605"/>
      </c>
      <c r="SN117" s="54">
        <f t="shared" si="4612"/>
      </c>
      <c r="SO117" s="55">
        <f t="shared" si="4605"/>
      </c>
      <c r="SP117" s="54">
        <f t="shared" si="4612"/>
      </c>
      <c r="SQ117" s="55">
        <f t="shared" si="4605"/>
      </c>
      <c r="SR117" s="54">
        <f t="shared" si="4612"/>
      </c>
      <c r="SS117" s="55">
        <f t="shared" si="4605"/>
      </c>
      <c r="ST117" s="54">
        <f t="shared" si="4612"/>
      </c>
      <c r="SU117" s="55">
        <f t="shared" si="4605"/>
      </c>
      <c r="SV117" s="54">
        <f t="shared" si="4612"/>
      </c>
      <c r="SW117" s="55">
        <f t="shared" si="4605"/>
      </c>
      <c r="SX117" s="54">
        <f t="shared" si="4612"/>
      </c>
      <c r="SY117" s="55">
        <f t="shared" si="4605"/>
      </c>
      <c r="SZ117" s="54">
        <f t="shared" si="4612"/>
      </c>
      <c r="TA117" s="55">
        <f t="shared" si="4605"/>
      </c>
      <c r="TB117" s="54">
        <f t="shared" si="4612"/>
      </c>
      <c r="TC117" s="55">
        <f t="shared" si="4605"/>
      </c>
      <c r="TD117" s="54">
        <f t="shared" si="4606"/>
      </c>
      <c r="TE117" s="55">
        <f t="shared" si="4605"/>
      </c>
      <c r="TF117" s="54">
        <f t="shared" si="4606"/>
      </c>
      <c r="TG117" s="55">
        <f t="shared" si="4624"/>
      </c>
      <c r="TH117" s="54">
        <f t="shared" si="4603"/>
      </c>
      <c r="TI117" s="55">
        <f t="shared" si="4624"/>
      </c>
      <c r="TJ117" s="54">
        <f t="shared" si="4603"/>
      </c>
      <c r="TK117" s="55">
        <f t="shared" si="4624"/>
      </c>
      <c r="TL117" s="54">
        <f t="shared" si="4603"/>
      </c>
      <c r="TM117" s="55">
        <f t="shared" si="4624"/>
      </c>
      <c r="TN117" s="54">
        <f t="shared" si="4603"/>
      </c>
      <c r="TO117" s="55">
        <f t="shared" si="4624"/>
      </c>
      <c r="TP117" s="54">
        <f t="shared" si="4603"/>
      </c>
      <c r="TQ117" s="55">
        <f t="shared" si="4624"/>
      </c>
      <c r="TR117" s="54">
        <f t="shared" si="4603"/>
      </c>
      <c r="TS117" s="55">
        <f t="shared" si="4624"/>
      </c>
      <c r="TT117" s="54">
        <f t="shared" si="4620"/>
      </c>
      <c r="TU117" s="55">
        <f t="shared" si="4624"/>
      </c>
      <c r="TV117" s="54">
        <f t="shared" si="4620"/>
      </c>
      <c r="TW117" s="55">
        <f t="shared" si="4624"/>
      </c>
      <c r="TX117" s="54">
        <f t="shared" si="4620"/>
      </c>
      <c r="TY117" s="55">
        <f t="shared" si="4624"/>
      </c>
      <c r="TZ117" s="54">
        <f t="shared" si="4620"/>
      </c>
      <c r="UA117" s="55">
        <f t="shared" si="4624"/>
      </c>
      <c r="UB117" s="54">
        <f t="shared" si="4620"/>
      </c>
      <c r="UC117" s="55">
        <f t="shared" si="4624"/>
      </c>
      <c r="UD117" s="54">
        <f t="shared" si="4620"/>
      </c>
      <c r="UE117" s="55">
        <f t="shared" si="4624"/>
      </c>
      <c r="UF117" s="54">
        <f t="shared" si="4620"/>
      </c>
      <c r="UG117" s="55">
        <f t="shared" si="4624"/>
      </c>
      <c r="UH117" s="54">
        <f t="shared" si="4620"/>
      </c>
      <c r="UI117" s="55">
        <f t="shared" si="4624"/>
      </c>
      <c r="UJ117" s="54">
        <f t="shared" si="4620"/>
      </c>
      <c r="UK117" s="55">
        <f t="shared" si="4624"/>
      </c>
      <c r="UL117" s="54">
        <f t="shared" si="4620"/>
      </c>
      <c r="UM117" s="55">
        <f t="shared" si="4624"/>
      </c>
      <c r="UN117" s="54">
        <f t="shared" si="4620"/>
      </c>
      <c r="UO117" s="55">
        <f t="shared" si="4624"/>
      </c>
      <c r="UP117" s="54">
        <f t="shared" si="4620"/>
      </c>
      <c r="UQ117" s="55">
        <f t="shared" si="4624"/>
      </c>
      <c r="UR117" s="54">
        <f t="shared" si="4620"/>
      </c>
      <c r="US117" s="55">
        <f t="shared" si="4624"/>
      </c>
      <c r="UT117" s="54">
        <f t="shared" si="4620"/>
      </c>
      <c r="UU117" s="55">
        <f t="shared" si="4624"/>
      </c>
      <c r="UV117" s="54">
        <f t="shared" si="4620"/>
      </c>
      <c r="UW117" s="55">
        <f t="shared" si="4624"/>
      </c>
      <c r="UX117" s="54">
        <f t="shared" si="4620"/>
      </c>
      <c r="UY117" s="55">
        <f t="shared" si="4624"/>
      </c>
      <c r="UZ117" s="54">
        <f t="shared" si="4620"/>
      </c>
      <c r="VA117" s="55">
        <f t="shared" si="4624"/>
      </c>
      <c r="VB117" s="54">
        <f t="shared" si="4620"/>
      </c>
      <c r="VC117" s="55">
        <f t="shared" si="4624"/>
      </c>
      <c r="VD117" s="54">
        <f t="shared" si="4620"/>
      </c>
      <c r="VE117" s="55">
        <f t="shared" si="4624"/>
      </c>
      <c r="VF117" s="54">
        <f t="shared" si="4620"/>
      </c>
      <c r="VG117" s="55">
        <f t="shared" si="4624"/>
      </c>
      <c r="VH117" s="54">
        <f t="shared" si="4620"/>
      </c>
      <c r="VI117" s="55">
        <f t="shared" si="4624"/>
      </c>
      <c r="VJ117" s="54">
        <f t="shared" si="4620"/>
      </c>
      <c r="VK117" s="55">
        <f t="shared" si="4624"/>
      </c>
      <c r="VL117" s="54">
        <f t="shared" si="4620"/>
      </c>
      <c r="VM117" s="55">
        <f t="shared" si="4624"/>
      </c>
      <c r="VN117" s="54">
        <f t="shared" si="4620"/>
      </c>
      <c r="VO117" s="55">
        <f t="shared" si="4624"/>
      </c>
      <c r="VP117" s="54">
        <f t="shared" si="4620"/>
      </c>
      <c r="VQ117" s="55">
        <f t="shared" si="4624"/>
      </c>
      <c r="VR117" s="54">
        <f t="shared" si="4620"/>
      </c>
      <c r="VS117" s="55">
        <f t="shared" si="4623"/>
      </c>
      <c r="VT117" s="54">
        <f t="shared" si="4620"/>
      </c>
      <c r="VU117" s="55">
        <f t="shared" si="4623"/>
      </c>
      <c r="VV117" s="54">
        <f t="shared" si="4620"/>
      </c>
      <c r="VW117" s="55">
        <f t="shared" si="4623"/>
      </c>
      <c r="VX117" s="54">
        <f t="shared" si="4620"/>
      </c>
      <c r="VY117" s="55">
        <f t="shared" si="4623"/>
      </c>
      <c r="VZ117" s="54">
        <f t="shared" si="4620"/>
      </c>
      <c r="WA117" s="55">
        <f t="shared" si="4623"/>
      </c>
      <c r="WB117" s="54">
        <f t="shared" si="4620"/>
      </c>
      <c r="WC117" s="55">
        <f t="shared" si="4623"/>
      </c>
      <c r="WD117" s="54">
        <f t="shared" si="4620"/>
      </c>
      <c r="WE117" s="55">
        <f t="shared" si="4623"/>
      </c>
      <c r="WF117" s="54">
        <f t="shared" si="4613"/>
      </c>
      <c r="WG117" s="55">
        <f t="shared" si="4623"/>
      </c>
      <c r="WH117" s="54">
        <f t="shared" si="4613"/>
      </c>
      <c r="WI117" s="55">
        <f t="shared" si="4623"/>
      </c>
      <c r="WJ117" s="54">
        <f t="shared" si="4613"/>
      </c>
      <c r="WK117" s="55">
        <f t="shared" si="4623"/>
      </c>
      <c r="WL117" s="54">
        <f t="shared" si="4613"/>
      </c>
      <c r="WM117" s="55">
        <f t="shared" si="4623"/>
      </c>
      <c r="WN117" s="54">
        <f t="shared" si="4613"/>
      </c>
      <c r="WO117" s="55">
        <f t="shared" si="4623"/>
      </c>
      <c r="WP117" s="54">
        <f t="shared" si="4613"/>
      </c>
      <c r="WQ117" s="55">
        <f t="shared" si="4623"/>
      </c>
      <c r="WR117" s="54">
        <f t="shared" si="4613"/>
      </c>
      <c r="WS117" s="55">
        <f t="shared" si="4623"/>
      </c>
      <c r="WT117" s="54">
        <f t="shared" si="4581"/>
      </c>
      <c r="WU117" s="55">
        <f t="shared" si="4623"/>
      </c>
      <c r="WV117" s="54">
        <f t="shared" si="4581"/>
      </c>
      <c r="WW117" s="55">
        <f t="shared" si="4623"/>
      </c>
      <c r="WX117" s="54">
        <f t="shared" si="4621"/>
      </c>
      <c r="WY117" s="55">
        <f t="shared" si="4623"/>
      </c>
      <c r="WZ117" s="54">
        <f t="shared" si="4621"/>
      </c>
      <c r="XA117" s="55">
        <f t="shared" si="4623"/>
      </c>
      <c r="XB117" s="54">
        <f t="shared" si="4621"/>
      </c>
      <c r="XC117" s="55">
        <f t="shared" si="4623"/>
      </c>
      <c r="XD117" s="54">
        <f t="shared" si="4621"/>
      </c>
      <c r="XE117" s="55">
        <f t="shared" si="4623"/>
      </c>
      <c r="XF117" s="54">
        <f t="shared" si="4621"/>
      </c>
      <c r="XG117" s="55">
        <f t="shared" si="4623"/>
      </c>
      <c r="XH117" s="54">
        <f t="shared" si="4621"/>
      </c>
      <c r="XI117" s="55">
        <f t="shared" si="4623"/>
      </c>
      <c r="XJ117" s="54">
        <f t="shared" si="4621"/>
      </c>
      <c r="XK117" s="55">
        <f t="shared" si="4623"/>
      </c>
      <c r="XL117" s="54">
        <f t="shared" si="4621"/>
      </c>
      <c r="XM117" s="55">
        <f t="shared" si="4623"/>
      </c>
      <c r="XN117" s="54">
        <f t="shared" si="4621"/>
      </c>
      <c r="XO117" s="55">
        <f t="shared" si="4623"/>
      </c>
      <c r="XP117" s="54">
        <f t="shared" si="4621"/>
      </c>
      <c r="XQ117" s="55">
        <f t="shared" si="4623"/>
      </c>
      <c r="XR117" s="54">
        <f t="shared" si="4621"/>
      </c>
      <c r="XS117" s="55">
        <f t="shared" si="4623"/>
      </c>
      <c r="XT117" s="54">
        <f t="shared" si="4621"/>
      </c>
      <c r="XU117" s="55">
        <f t="shared" si="4623"/>
      </c>
      <c r="XV117" s="54">
        <f t="shared" si="4621"/>
      </c>
      <c r="XW117" s="55">
        <f t="shared" si="4623"/>
      </c>
      <c r="XX117" s="54">
        <f t="shared" si="4621"/>
      </c>
      <c r="XY117" s="55">
        <f t="shared" si="4623"/>
      </c>
      <c r="XZ117" s="54">
        <f t="shared" si="4621"/>
      </c>
      <c r="YA117" s="55">
        <f t="shared" si="4623"/>
      </c>
      <c r="YB117" s="54">
        <f t="shared" si="4621"/>
      </c>
      <c r="YC117" s="55">
        <f t="shared" si="4614"/>
      </c>
      <c r="YD117" s="54">
        <f t="shared" si="4621"/>
      </c>
      <c r="YE117" s="55">
        <f t="shared" si="4614"/>
      </c>
      <c r="YF117" s="54">
        <f t="shared" si="4621"/>
      </c>
      <c r="YG117" s="55">
        <f t="shared" si="4614"/>
      </c>
      <c r="YH117" s="54">
        <f t="shared" si="4621"/>
      </c>
      <c r="YI117" s="55">
        <f t="shared" si="4614"/>
      </c>
      <c r="YJ117" s="54">
        <f t="shared" si="4621"/>
      </c>
      <c r="YK117" s="55">
        <f t="shared" si="4614"/>
      </c>
      <c r="YL117" s="54">
        <f t="shared" si="4621"/>
      </c>
      <c r="YM117" s="55">
        <f t="shared" si="4614"/>
      </c>
      <c r="YN117" s="54">
        <f t="shared" si="4621"/>
      </c>
      <c r="YO117" s="55">
        <f t="shared" si="4614"/>
      </c>
      <c r="YP117" s="54">
        <f t="shared" si="4621"/>
      </c>
      <c r="YQ117" s="55">
        <f t="shared" si="4614"/>
      </c>
      <c r="YR117" s="54">
        <f t="shared" si="4621"/>
      </c>
      <c r="YS117" s="55">
        <f t="shared" si="4614"/>
      </c>
      <c r="YT117" s="54">
        <f t="shared" si="4621"/>
      </c>
      <c r="YU117" s="55">
        <f t="shared" si="4614"/>
      </c>
      <c r="YV117" s="54">
        <f t="shared" si="4621"/>
      </c>
      <c r="YW117" s="55">
        <f t="shared" si="4614"/>
      </c>
      <c r="YX117" s="54">
        <f t="shared" si="4621"/>
      </c>
      <c r="YY117" s="55">
        <f t="shared" si="4614"/>
      </c>
      <c r="YZ117" s="54">
        <f t="shared" si="4621"/>
      </c>
      <c r="ZA117" s="55">
        <f t="shared" si="4614"/>
      </c>
      <c r="ZB117" s="54">
        <f t="shared" si="4621"/>
      </c>
      <c r="ZC117" s="55">
        <f t="shared" si="4614"/>
      </c>
      <c r="ZD117" s="54">
        <f t="shared" si="4621"/>
      </c>
      <c r="ZE117" s="55">
        <f t="shared" si="4614"/>
      </c>
      <c r="ZF117" s="54">
        <f t="shared" si="4621"/>
      </c>
      <c r="ZG117" s="55">
        <f t="shared" si="4614"/>
      </c>
      <c r="ZH117" s="54">
        <f t="shared" si="4621"/>
      </c>
      <c r="ZI117" s="55">
        <f t="shared" si="4614"/>
      </c>
      <c r="ZJ117" s="54">
        <f t="shared" si="4615"/>
      </c>
      <c r="ZK117" s="55">
        <f t="shared" si="4614"/>
      </c>
      <c r="ZL117" s="54">
        <f t="shared" si="4615"/>
      </c>
      <c r="ZM117" s="55">
        <f t="shared" si="4614"/>
      </c>
      <c r="ZN117" s="54">
        <f t="shared" si="4615"/>
      </c>
      <c r="ZO117" s="55">
        <f t="shared" si="4614"/>
      </c>
      <c r="ZP117" s="54">
        <f t="shared" si="4615"/>
      </c>
      <c r="ZQ117" s="55">
        <f t="shared" si="4614"/>
      </c>
      <c r="ZR117" s="54">
        <f t="shared" si="4615"/>
      </c>
      <c r="ZS117" s="55">
        <f t="shared" si="4614"/>
      </c>
      <c r="ZT117" s="54">
        <f t="shared" si="4615"/>
      </c>
      <c r="ZU117" s="55">
        <f t="shared" si="4614"/>
      </c>
      <c r="ZV117" s="54">
        <f t="shared" si="4615"/>
      </c>
      <c r="ZW117" s="55">
        <f t="shared" si="4614"/>
      </c>
      <c r="ZX117" s="54">
        <f t="shared" si="4615"/>
      </c>
      <c r="ZY117" s="55">
        <f t="shared" si="4614"/>
      </c>
      <c r="ZZ117" s="54">
        <f t="shared" si="4615"/>
      </c>
      <c r="AAA117" s="55">
        <f t="shared" si="4614"/>
      </c>
      <c r="AAB117" s="54">
        <f t="shared" si="4615"/>
      </c>
      <c r="AAC117" s="55">
        <f t="shared" si="4614"/>
      </c>
      <c r="AAD117" s="54">
        <f t="shared" si="4615"/>
      </c>
      <c r="AAE117" s="55">
        <f t="shared" si="4614"/>
      </c>
      <c r="AAF117" s="54">
        <f t="shared" si="4615"/>
      </c>
      <c r="AAG117" s="55">
        <f t="shared" si="4614"/>
      </c>
      <c r="AAH117" s="54">
        <f t="shared" si="4615"/>
      </c>
      <c r="AAI117" s="55">
        <f t="shared" si="4614"/>
      </c>
      <c r="AAJ117" s="54">
        <f t="shared" si="4615"/>
      </c>
      <c r="AAK117" s="55">
        <f t="shared" si="4614"/>
      </c>
      <c r="AAL117" s="54">
        <f t="shared" si="4615"/>
      </c>
      <c r="AAM117" s="55">
        <f t="shared" si="4614"/>
      </c>
      <c r="AAN117" s="54">
        <f t="shared" si="4615"/>
      </c>
      <c r="AAO117" s="55">
        <f t="shared" si="4607"/>
      </c>
      <c r="AAP117" s="54">
        <f t="shared" si="4615"/>
      </c>
      <c r="AAQ117" s="55">
        <f t="shared" si="4607"/>
      </c>
      <c r="AAR117" s="54">
        <f t="shared" si="4615"/>
      </c>
      <c r="AAS117" s="55">
        <f t="shared" si="4607"/>
      </c>
      <c r="AAT117" s="54">
        <f t="shared" si="4615"/>
      </c>
      <c r="AAU117" s="55">
        <f t="shared" si="4607"/>
      </c>
      <c r="AAV117" s="54">
        <f t="shared" si="4615"/>
      </c>
      <c r="AAW117" s="55">
        <f t="shared" si="4607"/>
      </c>
      <c r="AAX117" s="54">
        <f t="shared" si="4615"/>
      </c>
      <c r="AAY117" s="55">
        <f t="shared" si="4607"/>
      </c>
      <c r="AAZ117" s="54">
        <f t="shared" si="4615"/>
      </c>
      <c r="ABA117" s="55">
        <f t="shared" si="4607"/>
      </c>
      <c r="ABB117" s="54">
        <f t="shared" si="4615"/>
      </c>
      <c r="ABC117" s="55">
        <f t="shared" si="4607"/>
      </c>
      <c r="ABD117" s="54">
        <f t="shared" si="4615"/>
      </c>
      <c r="ABE117" s="55">
        <f t="shared" si="4607"/>
      </c>
      <c r="ABF117" s="54">
        <f t="shared" si="4615"/>
      </c>
      <c r="ABG117" s="55">
        <f t="shared" si="4607"/>
      </c>
      <c r="ABH117" s="54">
        <f t="shared" si="4615"/>
      </c>
      <c r="ABI117" s="55">
        <f t="shared" si="4607"/>
      </c>
      <c r="ABJ117" s="54">
        <f t="shared" si="4615"/>
      </c>
      <c r="ABK117" s="55">
        <f t="shared" si="4607"/>
      </c>
      <c r="ABL117" s="54">
        <f t="shared" si="4615"/>
      </c>
      <c r="ABM117" s="55">
        <f t="shared" si="4607"/>
      </c>
      <c r="ABN117" s="54">
        <f t="shared" si="4615"/>
      </c>
      <c r="ABO117" s="55">
        <f t="shared" si="4607"/>
      </c>
      <c r="ABP117" s="54">
        <f t="shared" si="4615"/>
      </c>
      <c r="ABQ117" s="55">
        <f t="shared" si="4607"/>
      </c>
      <c r="ABR117" s="54">
        <f t="shared" si="4615"/>
      </c>
      <c r="ABS117" s="55">
        <f t="shared" si="4598"/>
      </c>
      <c r="ABT117" s="54">
        <f t="shared" si="4582"/>
      </c>
      <c r="ABU117" s="55">
        <f t="shared" si="4591"/>
      </c>
      <c r="ABV117" s="54">
        <f t="shared" si="4599"/>
      </c>
      <c r="ABW117" s="55">
        <f t="shared" si="4591"/>
      </c>
      <c r="ABX117" s="54">
        <f t="shared" si="4599"/>
      </c>
      <c r="ABY117" s="55">
        <f t="shared" si="4591"/>
      </c>
      <c r="ABZ117" s="54">
        <f t="shared" si="4599"/>
      </c>
      <c r="ACA117" s="55">
        <f t="shared" si="4591"/>
      </c>
      <c r="ACB117" s="54">
        <f t="shared" si="4599"/>
      </c>
      <c r="ACC117" s="55">
        <f t="shared" si="4591"/>
      </c>
      <c r="ACD117" s="54">
        <f t="shared" si="4599"/>
      </c>
      <c r="ACE117" s="55">
        <f t="shared" si="4591"/>
      </c>
      <c r="ACF117" s="54">
        <f t="shared" si="4599"/>
      </c>
      <c r="ACG117" s="55">
        <f t="shared" si="4583"/>
      </c>
      <c r="ACH117" s="54">
        <f t="shared" si="4599"/>
      </c>
      <c r="ACI117" s="55">
        <f t="shared" si="4583"/>
      </c>
      <c r="ACJ117" s="54">
        <f t="shared" si="4599"/>
      </c>
      <c r="ACK117" s="55">
        <f t="shared" si="4583"/>
      </c>
      <c r="ACL117" s="54">
        <f t="shared" si="4599"/>
      </c>
      <c r="ACM117" s="55">
        <f t="shared" si="4583"/>
      </c>
      <c r="ACN117" s="54">
        <f t="shared" si="4599"/>
      </c>
      <c r="ACO117" s="55">
        <f t="shared" si="4583"/>
      </c>
      <c r="ACP117" s="54">
        <f t="shared" si="4599"/>
      </c>
      <c r="ACQ117" s="55">
        <f t="shared" si="4583"/>
      </c>
      <c r="ACR117" s="54">
        <f t="shared" si="4599"/>
      </c>
      <c r="ACS117" s="55">
        <f t="shared" si="4583"/>
      </c>
      <c r="ACT117" s="54">
        <f t="shared" si="4599"/>
      </c>
      <c r="ACU117" s="55">
        <f t="shared" si="4583"/>
      </c>
      <c r="ACV117" s="54">
        <f t="shared" si="4599"/>
      </c>
      <c r="ACW117" s="55">
        <f t="shared" si="4583"/>
      </c>
      <c r="ACX117" s="54">
        <f t="shared" si="4599"/>
      </c>
      <c r="ACY117" s="55">
        <f t="shared" si="4583"/>
      </c>
      <c r="ACZ117" s="54">
        <f t="shared" si="4599"/>
      </c>
      <c r="ADA117" s="55">
        <f t="shared" si="4583"/>
      </c>
      <c r="ADB117" s="54">
        <f t="shared" si="4599"/>
      </c>
      <c r="ADC117" s="55">
        <f t="shared" si="4583"/>
      </c>
      <c r="ADD117" s="54">
        <f t="shared" si="4599"/>
      </c>
      <c r="ADE117" s="55">
        <f t="shared" si="4583"/>
      </c>
      <c r="ADF117" s="54">
        <f t="shared" si="4599"/>
      </c>
      <c r="ADG117" s="55">
        <f t="shared" si="4583"/>
      </c>
    </row>
    <row r="118" spans="1:787" ht="20.25" hidden="1" customHeight="1">
      <c r="A118" s="112">
        <v>46</v>
      </c>
      <c r="B118" s="115">
        <f>学年と名前を結合するシート!D47</f>
      </c>
      <c r="C118" s="114"/>
      <c r="D118" s="54">
        <f t="shared" si="533"/>
      </c>
      <c r="E118" s="55">
        <f t="shared" si="534"/>
      </c>
      <c r="F118" s="54">
        <f t="shared" si="4622"/>
      </c>
      <c r="G118" s="55">
        <f t="shared" si="4407"/>
      </c>
      <c r="H118" s="54">
        <f t="shared" si="4622"/>
      </c>
      <c r="I118" s="55">
        <f t="shared" si="4408"/>
      </c>
      <c r="J118" s="54">
        <f t="shared" si="4622"/>
      </c>
      <c r="K118" s="55">
        <f t="shared" si="4409"/>
      </c>
      <c r="L118" s="54">
        <f t="shared" si="4622"/>
      </c>
      <c r="M118" s="55">
        <f t="shared" si="4410"/>
      </c>
      <c r="N118" s="54">
        <f t="shared" si="4622"/>
      </c>
      <c r="O118" s="55">
        <f t="shared" si="4411"/>
      </c>
      <c r="P118" s="54">
        <f t="shared" si="4622"/>
      </c>
      <c r="Q118" s="55">
        <f t="shared" si="4412"/>
      </c>
      <c r="R118" s="54">
        <f t="shared" si="4622"/>
      </c>
      <c r="S118" s="55">
        <f t="shared" si="4413"/>
      </c>
      <c r="T118" s="54">
        <f t="shared" si="4622"/>
      </c>
      <c r="U118" s="55">
        <f t="shared" si="4414"/>
      </c>
      <c r="V118" s="54">
        <f t="shared" si="4622"/>
      </c>
      <c r="W118" s="55">
        <f t="shared" si="4415"/>
      </c>
      <c r="X118" s="54">
        <f t="shared" si="4622"/>
      </c>
      <c r="Y118" s="55">
        <f t="shared" si="4416"/>
      </c>
      <c r="Z118" s="54">
        <f t="shared" si="4622"/>
      </c>
      <c r="AA118" s="55">
        <f t="shared" si="4417"/>
      </c>
      <c r="AB118" s="54">
        <f t="shared" si="4622"/>
      </c>
      <c r="AC118" s="55">
        <f t="shared" si="4418"/>
      </c>
      <c r="AD118" s="54">
        <f t="shared" si="4622"/>
      </c>
      <c r="AE118" s="55">
        <f t="shared" si="4419"/>
      </c>
      <c r="AF118" s="54">
        <f t="shared" si="4622"/>
      </c>
      <c r="AG118" s="55">
        <f t="shared" si="4420"/>
      </c>
      <c r="AH118" s="54">
        <f t="shared" si="4622"/>
      </c>
      <c r="AI118" s="55">
        <f t="shared" si="4421"/>
      </c>
      <c r="AJ118" s="54">
        <f t="shared" si="4622"/>
      </c>
      <c r="AK118" s="55">
        <f t="shared" si="4422"/>
      </c>
      <c r="AL118" s="54">
        <f t="shared" si="4622"/>
      </c>
      <c r="AM118" s="55">
        <f t="shared" si="4423"/>
      </c>
      <c r="AN118" s="54">
        <f t="shared" si="4622"/>
      </c>
      <c r="AO118" s="55">
        <f t="shared" si="4424"/>
      </c>
      <c r="AP118" s="54">
        <f t="shared" si="4622"/>
      </c>
      <c r="AQ118" s="55">
        <f t="shared" si="4425"/>
      </c>
      <c r="AR118" s="54">
        <f t="shared" si="4622"/>
      </c>
      <c r="AS118" s="55">
        <f t="shared" si="4426"/>
      </c>
      <c r="AT118" s="54">
        <f t="shared" si="4622"/>
      </c>
      <c r="AU118" s="55">
        <f t="shared" si="4427"/>
      </c>
      <c r="AV118" s="54">
        <f t="shared" si="4622"/>
      </c>
      <c r="AW118" s="55">
        <f t="shared" si="4428"/>
      </c>
      <c r="AX118" s="54">
        <f t="shared" si="4622"/>
      </c>
      <c r="AY118" s="55">
        <f t="shared" si="4429"/>
      </c>
      <c r="AZ118" s="54">
        <f t="shared" si="4622"/>
      </c>
      <c r="BA118" s="55">
        <f t="shared" si="4430"/>
      </c>
      <c r="BB118" s="54">
        <f t="shared" si="4622"/>
      </c>
      <c r="BC118" s="55">
        <f t="shared" si="4431"/>
      </c>
      <c r="BD118" s="54">
        <f t="shared" si="4622"/>
      </c>
      <c r="BE118" s="55">
        <f t="shared" si="4432"/>
      </c>
      <c r="BF118" s="54">
        <f t="shared" si="4622"/>
      </c>
      <c r="BG118" s="55">
        <f t="shared" si="4433"/>
      </c>
      <c r="BH118" s="54">
        <f t="shared" si="4622"/>
      </c>
      <c r="BI118" s="55">
        <f t="shared" si="4434"/>
      </c>
      <c r="BJ118" s="54">
        <f t="shared" si="4622"/>
      </c>
      <c r="BK118" s="55">
        <f t="shared" si="4435"/>
      </c>
      <c r="BL118" s="54">
        <f t="shared" si="4622"/>
      </c>
      <c r="BM118" s="55">
        <f t="shared" si="4436"/>
      </c>
      <c r="BN118" s="54">
        <f t="shared" si="4622"/>
      </c>
      <c r="BO118" s="55">
        <f t="shared" si="4437"/>
      </c>
      <c r="BP118" s="54">
        <f t="shared" si="4622"/>
      </c>
      <c r="BQ118" s="55">
        <f t="shared" si="4438"/>
      </c>
      <c r="BR118" s="54">
        <f t="shared" si="4616"/>
      </c>
      <c r="BS118" s="55">
        <f t="shared" si="4439"/>
      </c>
      <c r="BT118" s="54">
        <f t="shared" si="4616"/>
      </c>
      <c r="BU118" s="55">
        <f t="shared" si="4440"/>
      </c>
      <c r="BV118" s="54">
        <f t="shared" si="4616"/>
      </c>
      <c r="BW118" s="55">
        <f t="shared" si="4441"/>
      </c>
      <c r="BX118" s="54">
        <f t="shared" si="4616"/>
      </c>
      <c r="BY118" s="55">
        <f t="shared" si="4442"/>
      </c>
      <c r="BZ118" s="54">
        <f t="shared" si="4616"/>
      </c>
      <c r="CA118" s="55">
        <f t="shared" si="4443"/>
      </c>
      <c r="CB118" s="54">
        <f t="shared" si="4616"/>
      </c>
      <c r="CC118" s="55">
        <f t="shared" si="4444"/>
      </c>
      <c r="CD118" s="54">
        <f t="shared" si="4616"/>
      </c>
      <c r="CE118" s="55">
        <f t="shared" si="4445"/>
      </c>
      <c r="CF118" s="54">
        <f t="shared" si="4616"/>
      </c>
      <c r="CG118" s="55">
        <f t="shared" si="4446"/>
      </c>
      <c r="CH118" s="54">
        <f t="shared" si="4616"/>
      </c>
      <c r="CI118" s="55">
        <f t="shared" si="4447"/>
      </c>
      <c r="CJ118" s="54">
        <f t="shared" si="4616"/>
      </c>
      <c r="CK118" s="55">
        <f t="shared" si="4448"/>
      </c>
      <c r="CL118" s="54">
        <f t="shared" si="4616"/>
      </c>
      <c r="CM118" s="55">
        <f t="shared" si="4449"/>
      </c>
      <c r="CN118" s="54">
        <f t="shared" si="4616"/>
      </c>
      <c r="CO118" s="55">
        <f t="shared" si="4450"/>
      </c>
      <c r="CP118" s="54">
        <f t="shared" si="4616"/>
      </c>
      <c r="CQ118" s="55">
        <f t="shared" si="4451"/>
      </c>
      <c r="CR118" s="54">
        <f t="shared" si="4616"/>
      </c>
      <c r="CS118" s="55">
        <f t="shared" si="4452"/>
      </c>
      <c r="CT118" s="54">
        <f t="shared" si="4616"/>
      </c>
      <c r="CU118" s="55">
        <f t="shared" si="4453"/>
      </c>
      <c r="CV118" s="54">
        <f t="shared" si="4616"/>
      </c>
      <c r="CW118" s="55">
        <f t="shared" si="4454"/>
      </c>
      <c r="CX118" s="54">
        <f t="shared" si="4616"/>
      </c>
      <c r="CY118" s="55">
        <f t="shared" si="4455"/>
      </c>
      <c r="CZ118" s="54">
        <f t="shared" si="4616"/>
      </c>
      <c r="DA118" s="55">
        <f t="shared" si="4456"/>
      </c>
      <c r="DB118" s="54">
        <f t="shared" si="4616"/>
      </c>
      <c r="DC118" s="55">
        <f t="shared" si="4457"/>
      </c>
      <c r="DD118" s="54">
        <f t="shared" si="4616"/>
      </c>
      <c r="DE118" s="55">
        <f t="shared" si="4458"/>
      </c>
      <c r="DF118" s="54">
        <f t="shared" si="4616"/>
      </c>
      <c r="DG118" s="55">
        <f t="shared" si="4459"/>
      </c>
      <c r="DH118" s="54">
        <f t="shared" si="4616"/>
      </c>
      <c r="DI118" s="55">
        <f t="shared" si="4460"/>
      </c>
      <c r="DJ118" s="54">
        <f t="shared" si="4616"/>
      </c>
      <c r="DK118" s="55">
        <f t="shared" si="4461"/>
      </c>
      <c r="DL118" s="54">
        <f t="shared" si="4616"/>
      </c>
      <c r="DM118" s="55">
        <f t="shared" si="4462"/>
      </c>
      <c r="DN118" s="54">
        <f t="shared" si="4616"/>
      </c>
      <c r="DO118" s="55">
        <f t="shared" si="4463"/>
      </c>
      <c r="DP118" s="54">
        <f t="shared" si="4616"/>
      </c>
      <c r="DQ118" s="55">
        <f t="shared" si="4464"/>
      </c>
      <c r="DR118" s="54">
        <f t="shared" si="4616"/>
      </c>
      <c r="DS118" s="55">
        <f t="shared" si="4465"/>
      </c>
      <c r="DT118" s="54">
        <f t="shared" si="4616"/>
      </c>
      <c r="DU118" s="55">
        <f t="shared" si="4466"/>
      </c>
      <c r="DV118" s="54">
        <f t="shared" si="4616"/>
      </c>
      <c r="DW118" s="55">
        <f t="shared" si="4467"/>
      </c>
      <c r="DX118" s="54">
        <f t="shared" si="4616"/>
      </c>
      <c r="DY118" s="55">
        <f t="shared" si="4468"/>
      </c>
      <c r="DZ118" s="54">
        <f t="shared" si="4616"/>
      </c>
      <c r="EA118" s="55">
        <f t="shared" si="4469"/>
      </c>
      <c r="EB118" s="54">
        <f t="shared" si="4608"/>
      </c>
      <c r="EC118" s="55">
        <f t="shared" si="4471"/>
      </c>
      <c r="ED118" s="54">
        <f t="shared" si="4608"/>
      </c>
      <c r="EE118" s="55">
        <f t="shared" si="4472"/>
      </c>
      <c r="EF118" s="54">
        <f t="shared" si="4608"/>
      </c>
      <c r="EG118" s="55">
        <f t="shared" si="4473"/>
      </c>
      <c r="EH118" s="54">
        <f t="shared" si="4608"/>
      </c>
      <c r="EI118" s="55">
        <f t="shared" si="4474"/>
      </c>
      <c r="EJ118" s="54">
        <f t="shared" si="4608"/>
      </c>
      <c r="EK118" s="55">
        <f t="shared" si="4475"/>
      </c>
      <c r="EL118" s="54">
        <f t="shared" si="4608"/>
      </c>
      <c r="EM118" s="55">
        <f t="shared" si="4476"/>
      </c>
      <c r="EN118" s="54">
        <f t="shared" si="4608"/>
      </c>
      <c r="EO118" s="55">
        <f t="shared" si="4477"/>
      </c>
      <c r="EP118" s="54">
        <f t="shared" si="4608"/>
      </c>
      <c r="EQ118" s="55">
        <f t="shared" si="4478"/>
      </c>
      <c r="ER118" s="54">
        <f t="shared" si="4608"/>
      </c>
      <c r="ES118" s="55">
        <f t="shared" si="4479"/>
      </c>
      <c r="ET118" s="54">
        <f t="shared" si="4608"/>
      </c>
      <c r="EU118" s="55">
        <f t="shared" si="4480"/>
      </c>
      <c r="EV118" s="54">
        <f t="shared" si="4608"/>
      </c>
      <c r="EW118" s="55">
        <f t="shared" si="4481"/>
      </c>
      <c r="EX118" s="54">
        <f t="shared" si="4608"/>
      </c>
      <c r="EY118" s="55">
        <f t="shared" si="4482"/>
      </c>
      <c r="EZ118" s="54">
        <f t="shared" si="4608"/>
      </c>
      <c r="FA118" s="55">
        <f t="shared" si="4483"/>
      </c>
      <c r="FB118" s="54">
        <f t="shared" si="4608"/>
      </c>
      <c r="FC118" s="55">
        <f t="shared" si="4484"/>
      </c>
      <c r="FD118" s="54">
        <f t="shared" si="4608"/>
      </c>
      <c r="FE118" s="55">
        <f t="shared" si="4485"/>
      </c>
      <c r="FF118" s="54">
        <f t="shared" si="4608"/>
      </c>
      <c r="FG118" s="55">
        <f t="shared" si="4486"/>
      </c>
      <c r="FH118" s="54">
        <f t="shared" si="4608"/>
      </c>
      <c r="FI118" s="55">
        <f t="shared" si="4487"/>
      </c>
      <c r="FJ118" s="54">
        <f t="shared" si="4608"/>
      </c>
      <c r="FK118" s="55">
        <f t="shared" si="4488"/>
      </c>
      <c r="FL118" s="54">
        <f t="shared" si="4608"/>
      </c>
      <c r="FM118" s="55">
        <f t="shared" si="4489"/>
      </c>
      <c r="FN118" s="54">
        <f t="shared" si="4608"/>
      </c>
      <c r="FO118" s="55">
        <f t="shared" si="4490"/>
      </c>
      <c r="FP118" s="54">
        <f t="shared" si="4608"/>
      </c>
      <c r="FQ118" s="55">
        <f t="shared" si="4491"/>
      </c>
      <c r="FR118" s="54">
        <f t="shared" si="4608"/>
      </c>
      <c r="FS118" s="55">
        <f t="shared" si="4492"/>
      </c>
      <c r="FT118" s="54">
        <f t="shared" si="4608"/>
      </c>
      <c r="FU118" s="55">
        <f t="shared" si="4493"/>
      </c>
      <c r="FV118" s="54">
        <f t="shared" si="4608"/>
      </c>
      <c r="FW118" s="55">
        <f t="shared" si="4494"/>
      </c>
      <c r="FX118" s="54">
        <f t="shared" si="4608"/>
      </c>
      <c r="FY118" s="55">
        <f t="shared" si="4495"/>
      </c>
      <c r="FZ118" s="54">
        <f t="shared" si="4608"/>
      </c>
      <c r="GA118" s="55">
        <f t="shared" si="4496"/>
      </c>
      <c r="GB118" s="54">
        <f t="shared" si="4608"/>
      </c>
      <c r="GC118" s="55">
        <f t="shared" si="4497"/>
      </c>
      <c r="GD118" s="54">
        <f t="shared" si="4608"/>
      </c>
      <c r="GE118" s="55">
        <f t="shared" si="4498"/>
      </c>
      <c r="GF118" s="54">
        <f t="shared" si="4608"/>
      </c>
      <c r="GG118" s="55">
        <f t="shared" si="4499"/>
      </c>
      <c r="GH118" s="54">
        <f t="shared" si="4608"/>
      </c>
      <c r="GI118" s="55">
        <f t="shared" si="4500"/>
      </c>
      <c r="GJ118" s="54">
        <f t="shared" si="4608"/>
      </c>
      <c r="GK118" s="55">
        <f t="shared" si="4501"/>
      </c>
      <c r="GL118" s="54">
        <f t="shared" si="4608"/>
      </c>
      <c r="GM118" s="55">
        <f t="shared" si="4502"/>
      </c>
      <c r="GN118" s="54">
        <f t="shared" si="4604"/>
      </c>
      <c r="GO118" s="55">
        <f t="shared" si="4504"/>
      </c>
      <c r="GP118" s="54">
        <f t="shared" si="4604"/>
      </c>
      <c r="GQ118" s="55">
        <f t="shared" si="4505"/>
      </c>
      <c r="GR118" s="54">
        <f t="shared" si="4604"/>
      </c>
      <c r="GS118" s="55">
        <f t="shared" si="4506"/>
      </c>
      <c r="GT118" s="54">
        <f t="shared" si="4604"/>
      </c>
      <c r="GU118" s="55">
        <f t="shared" si="4507"/>
      </c>
      <c r="GV118" s="54">
        <f t="shared" si="4604"/>
      </c>
      <c r="GW118" s="55">
        <f t="shared" si="4508"/>
      </c>
      <c r="GX118" s="54">
        <f t="shared" si="4604"/>
      </c>
      <c r="GY118" s="55">
        <f t="shared" si="4509"/>
      </c>
      <c r="GZ118" s="54">
        <f t="shared" si="4604"/>
      </c>
      <c r="HA118" s="55">
        <f t="shared" si="4510"/>
      </c>
      <c r="HB118" s="54">
        <f t="shared" si="4604"/>
      </c>
      <c r="HC118" s="55">
        <f t="shared" si="4511"/>
      </c>
      <c r="HD118" s="54">
        <f t="shared" si="4604"/>
      </c>
      <c r="HE118" s="55">
        <f t="shared" si="4512"/>
      </c>
      <c r="HF118" s="54">
        <f t="shared" si="4604"/>
      </c>
      <c r="HG118" s="55">
        <f t="shared" si="4513"/>
      </c>
      <c r="HH118" s="54">
        <f t="shared" si="4604"/>
      </c>
      <c r="HI118" s="55">
        <f t="shared" si="4514"/>
      </c>
      <c r="HJ118" s="54">
        <f t="shared" si="4604"/>
      </c>
      <c r="HK118" s="55">
        <f t="shared" si="4515"/>
      </c>
      <c r="HL118" s="54">
        <f t="shared" si="4604"/>
      </c>
      <c r="HM118" s="55">
        <f t="shared" si="4516"/>
      </c>
      <c r="HN118" s="54">
        <f t="shared" si="4604"/>
      </c>
      <c r="HO118" s="55">
        <f t="shared" si="4517"/>
      </c>
      <c r="HP118" s="54">
        <f t="shared" si="4604"/>
      </c>
      <c r="HQ118" s="55">
        <f t="shared" si="4518"/>
      </c>
      <c r="HR118" s="54">
        <f t="shared" si="4604"/>
      </c>
      <c r="HS118" s="55">
        <f t="shared" si="4519"/>
      </c>
      <c r="HT118" s="54">
        <f t="shared" si="4604"/>
      </c>
      <c r="HU118" s="55">
        <f t="shared" si="4520"/>
      </c>
      <c r="HV118" s="54">
        <f t="shared" si="4604"/>
      </c>
      <c r="HW118" s="55">
        <f t="shared" si="4521"/>
      </c>
      <c r="HX118" s="54">
        <f t="shared" si="4604"/>
      </c>
      <c r="HY118" s="55">
        <f t="shared" si="4522"/>
      </c>
      <c r="HZ118" s="54">
        <f t="shared" si="4604"/>
      </c>
      <c r="IA118" s="55">
        <f t="shared" si="4523"/>
      </c>
      <c r="IB118" s="54">
        <f t="shared" si="4604"/>
      </c>
      <c r="IC118" s="55">
        <f t="shared" si="4524"/>
      </c>
      <c r="ID118" s="54">
        <f t="shared" si="4604"/>
      </c>
      <c r="IE118" s="55">
        <f t="shared" si="4525"/>
      </c>
      <c r="IF118" s="54">
        <f t="shared" si="4604"/>
      </c>
      <c r="IG118" s="55">
        <f t="shared" si="4526"/>
      </c>
      <c r="IH118" s="54">
        <f t="shared" si="4604"/>
      </c>
      <c r="II118" s="55">
        <f t="shared" si="4527"/>
      </c>
      <c r="IJ118" s="54">
        <f t="shared" si="4604"/>
      </c>
      <c r="IK118" s="55">
        <f t="shared" si="4528"/>
      </c>
      <c r="IL118" s="54">
        <f t="shared" si="4604"/>
      </c>
      <c r="IM118" s="55">
        <f t="shared" si="4529"/>
      </c>
      <c r="IN118" s="54">
        <f t="shared" si="4604"/>
      </c>
      <c r="IO118" s="55">
        <f t="shared" si="4530"/>
      </c>
      <c r="IP118" s="54">
        <f t="shared" si="4604"/>
      </c>
      <c r="IQ118" s="55">
        <f t="shared" si="4531"/>
      </c>
      <c r="IR118" s="54">
        <f t="shared" si="4604"/>
      </c>
      <c r="IS118" s="55">
        <f t="shared" si="4532"/>
      </c>
      <c r="IT118" s="54">
        <f t="shared" si="4604"/>
      </c>
      <c r="IU118" s="55">
        <f t="shared" si="4533"/>
      </c>
      <c r="IV118" s="54">
        <f t="shared" si="4604"/>
      </c>
      <c r="IW118" s="55">
        <f t="shared" si="4534"/>
      </c>
      <c r="IX118" s="54">
        <f t="shared" si="4585"/>
      </c>
      <c r="IY118" s="55">
        <f t="shared" si="4535"/>
      </c>
      <c r="IZ118" s="54">
        <f t="shared" si="4585"/>
      </c>
      <c r="JA118" s="55">
        <f t="shared" si="4537"/>
      </c>
      <c r="JB118" s="54">
        <f t="shared" si="4585"/>
      </c>
      <c r="JC118" s="55">
        <f t="shared" si="4538"/>
      </c>
      <c r="JD118" s="54">
        <f t="shared" si="4585"/>
      </c>
      <c r="JE118" s="55">
        <f t="shared" si="4539"/>
      </c>
      <c r="JF118" s="54">
        <f t="shared" si="4585"/>
      </c>
      <c r="JG118" s="55">
        <f t="shared" si="4540"/>
      </c>
      <c r="JH118" s="54">
        <f t="shared" si="4585"/>
      </c>
      <c r="JI118" s="55">
        <f t="shared" si="4541"/>
      </c>
      <c r="JJ118" s="54">
        <f t="shared" si="4585"/>
      </c>
      <c r="JK118" s="55">
        <f t="shared" si="4542"/>
      </c>
      <c r="JL118" s="54">
        <f t="shared" si="4585"/>
      </c>
      <c r="JM118" s="55">
        <f t="shared" si="267"/>
      </c>
      <c r="JN118" s="54">
        <f t="shared" si="4617"/>
      </c>
      <c r="JO118" s="55">
        <f t="shared" si="4618"/>
      </c>
      <c r="JP118" s="54">
        <f t="shared" si="4617"/>
      </c>
      <c r="JQ118" s="55">
        <f t="shared" si="4618"/>
      </c>
      <c r="JR118" s="54">
        <f t="shared" si="4617"/>
      </c>
      <c r="JS118" s="55">
        <f t="shared" si="4618"/>
      </c>
      <c r="JT118" s="54">
        <f t="shared" si="4617"/>
      </c>
      <c r="JU118" s="55">
        <f t="shared" si="4618"/>
      </c>
      <c r="JV118" s="54">
        <f t="shared" si="4617"/>
      </c>
      <c r="JW118" s="55">
        <f t="shared" si="4618"/>
      </c>
      <c r="JX118" s="54">
        <f t="shared" si="4617"/>
      </c>
      <c r="JY118" s="55">
        <f t="shared" si="4618"/>
      </c>
      <c r="JZ118" s="54">
        <f t="shared" si="4617"/>
      </c>
      <c r="KA118" s="55">
        <f t="shared" si="4618"/>
      </c>
      <c r="KB118" s="54">
        <f t="shared" si="4617"/>
      </c>
      <c r="KC118" s="55">
        <f t="shared" si="4618"/>
      </c>
      <c r="KD118" s="54">
        <f t="shared" si="4617"/>
      </c>
      <c r="KE118" s="55">
        <f t="shared" si="4618"/>
      </c>
      <c r="KF118" s="54">
        <f t="shared" si="4617"/>
      </c>
      <c r="KG118" s="55">
        <f t="shared" si="4618"/>
      </c>
      <c r="KH118" s="54">
        <f t="shared" si="4617"/>
      </c>
      <c r="KI118" s="55">
        <f t="shared" si="4618"/>
      </c>
      <c r="KJ118" s="54">
        <f t="shared" si="4617"/>
      </c>
      <c r="KK118" s="55">
        <f t="shared" si="4618"/>
      </c>
      <c r="KL118" s="54">
        <f t="shared" si="4617"/>
      </c>
      <c r="KM118" s="55">
        <f t="shared" si="4618"/>
      </c>
      <c r="KN118" s="54">
        <f t="shared" si="4617"/>
      </c>
      <c r="KO118" s="55">
        <f t="shared" si="4618"/>
      </c>
      <c r="KP118" s="54">
        <f t="shared" si="4617"/>
      </c>
      <c r="KQ118" s="55">
        <f t="shared" si="4618"/>
      </c>
      <c r="KR118" s="54">
        <f t="shared" si="4617"/>
      </c>
      <c r="KS118" s="55">
        <f t="shared" si="4618"/>
      </c>
      <c r="KT118" s="54">
        <f t="shared" si="4617"/>
      </c>
      <c r="KU118" s="55">
        <f t="shared" si="4618"/>
      </c>
      <c r="KV118" s="54">
        <f t="shared" si="4617"/>
      </c>
      <c r="KW118" s="55">
        <f t="shared" si="4618"/>
      </c>
      <c r="KX118" s="54">
        <f t="shared" si="4617"/>
      </c>
      <c r="KY118" s="55">
        <f t="shared" si="4618"/>
      </c>
      <c r="KZ118" s="54">
        <f t="shared" si="4617"/>
      </c>
      <c r="LA118" s="55">
        <f t="shared" si="4618"/>
      </c>
      <c r="LB118" s="54">
        <f t="shared" si="4617"/>
      </c>
      <c r="LC118" s="55">
        <f t="shared" si="4618"/>
      </c>
      <c r="LD118" s="54">
        <f t="shared" si="4617"/>
      </c>
      <c r="LE118" s="55">
        <f t="shared" si="4618"/>
      </c>
      <c r="LF118" s="54">
        <f t="shared" si="4617"/>
      </c>
      <c r="LG118" s="55">
        <f t="shared" si="4618"/>
      </c>
      <c r="LH118" s="54">
        <f t="shared" si="4617"/>
      </c>
      <c r="LI118" s="55">
        <f t="shared" si="4618"/>
      </c>
      <c r="LJ118" s="54">
        <f t="shared" si="4617"/>
      </c>
      <c r="LK118" s="55">
        <f t="shared" si="4618"/>
      </c>
      <c r="LL118" s="54">
        <f t="shared" si="4617"/>
      </c>
      <c r="LM118" s="55">
        <f t="shared" si="4618"/>
      </c>
      <c r="LN118" s="54">
        <f t="shared" si="4617"/>
      </c>
      <c r="LO118" s="55">
        <f t="shared" si="4618"/>
      </c>
      <c r="LP118" s="54">
        <f t="shared" si="4617"/>
      </c>
      <c r="LQ118" s="55">
        <f t="shared" si="4618"/>
      </c>
      <c r="LR118" s="54">
        <f t="shared" si="4617"/>
      </c>
      <c r="LS118" s="55">
        <f t="shared" si="4618"/>
      </c>
      <c r="LT118" s="54">
        <f t="shared" si="4617"/>
      </c>
      <c r="LU118" s="55">
        <f t="shared" si="4618"/>
      </c>
      <c r="LV118" s="54">
        <f t="shared" si="4617"/>
      </c>
      <c r="LW118" s="55">
        <f t="shared" si="4618"/>
      </c>
      <c r="LX118" s="54">
        <f t="shared" si="4617"/>
      </c>
      <c r="LY118" s="55">
        <f t="shared" si="4618"/>
      </c>
      <c r="LZ118" s="54">
        <f t="shared" si="4609"/>
      </c>
      <c r="MA118" s="55">
        <f t="shared" si="4610"/>
      </c>
      <c r="MB118" s="54">
        <f t="shared" si="4609"/>
      </c>
      <c r="MC118" s="55">
        <f t="shared" si="4610"/>
      </c>
      <c r="MD118" s="54">
        <f t="shared" si="4609"/>
      </c>
      <c r="ME118" s="55">
        <f t="shared" si="4610"/>
      </c>
      <c r="MF118" s="54">
        <f t="shared" si="4609"/>
      </c>
      <c r="MG118" s="55">
        <f t="shared" si="4610"/>
      </c>
      <c r="MH118" s="54">
        <f t="shared" si="4609"/>
      </c>
      <c r="MI118" s="55">
        <f t="shared" si="4610"/>
      </c>
      <c r="MJ118" s="54">
        <f t="shared" si="4609"/>
      </c>
      <c r="MK118" s="55">
        <f t="shared" si="4610"/>
      </c>
      <c r="ML118" s="54">
        <f t="shared" si="4609"/>
      </c>
      <c r="MM118" s="55">
        <f t="shared" si="4610"/>
      </c>
      <c r="MN118" s="54">
        <f t="shared" si="4609"/>
      </c>
      <c r="MO118" s="55">
        <f t="shared" si="4610"/>
      </c>
      <c r="MP118" s="54">
        <f t="shared" si="4609"/>
      </c>
      <c r="MQ118" s="55">
        <f t="shared" si="4610"/>
      </c>
      <c r="MR118" s="54">
        <f t="shared" si="4609"/>
      </c>
      <c r="MS118" s="55">
        <f t="shared" si="4610"/>
      </c>
      <c r="MT118" s="54">
        <f t="shared" si="4609"/>
      </c>
      <c r="MU118" s="55">
        <f t="shared" si="4610"/>
      </c>
      <c r="MV118" s="54">
        <f t="shared" si="4609"/>
      </c>
      <c r="MW118" s="55">
        <f t="shared" si="4610"/>
      </c>
      <c r="MX118" s="54">
        <f t="shared" si="4609"/>
      </c>
      <c r="MY118" s="55">
        <f t="shared" si="4610"/>
      </c>
      <c r="MZ118" s="54">
        <f t="shared" si="4609"/>
      </c>
      <c r="NA118" s="55">
        <f t="shared" si="4610"/>
      </c>
      <c r="NB118" s="54">
        <f t="shared" si="4609"/>
      </c>
      <c r="NC118" s="55">
        <f t="shared" si="4610"/>
      </c>
      <c r="ND118" s="54">
        <f t="shared" si="4609"/>
      </c>
      <c r="NE118" s="55">
        <f t="shared" si="4610"/>
      </c>
      <c r="NF118" s="54">
        <f t="shared" si="4609"/>
      </c>
      <c r="NG118" s="55">
        <f t="shared" si="4610"/>
      </c>
      <c r="NH118" s="54">
        <f t="shared" si="4609"/>
      </c>
      <c r="NI118" s="55">
        <f t="shared" si="4610"/>
      </c>
      <c r="NJ118" s="54">
        <f t="shared" si="4609"/>
      </c>
      <c r="NK118" s="55">
        <f t="shared" si="4610"/>
      </c>
      <c r="NL118" s="54">
        <f t="shared" si="4609"/>
      </c>
      <c r="NM118" s="55">
        <f t="shared" si="4610"/>
      </c>
      <c r="NN118" s="54">
        <f t="shared" si="4609"/>
      </c>
      <c r="NO118" s="55">
        <f t="shared" si="4610"/>
      </c>
      <c r="NP118" s="54">
        <f t="shared" si="4609"/>
      </c>
      <c r="NQ118" s="55">
        <f t="shared" si="4610"/>
      </c>
      <c r="NR118" s="54">
        <f t="shared" si="4609"/>
      </c>
      <c r="NS118" s="55">
        <f t="shared" si="4610"/>
      </c>
      <c r="NT118" s="54">
        <f t="shared" si="4609"/>
      </c>
      <c r="NU118" s="55">
        <f t="shared" si="4610"/>
      </c>
      <c r="NV118" s="54">
        <f t="shared" si="4609"/>
      </c>
      <c r="NW118" s="55">
        <f t="shared" si="4610"/>
      </c>
      <c r="NX118" s="54">
        <f t="shared" si="4609"/>
      </c>
      <c r="NY118" s="55">
        <f t="shared" si="4610"/>
      </c>
      <c r="NZ118" s="54">
        <f t="shared" si="4609"/>
      </c>
      <c r="OA118" s="55">
        <f t="shared" si="4610"/>
      </c>
      <c r="OB118" s="54">
        <f t="shared" si="4609"/>
      </c>
      <c r="OC118" s="55">
        <f t="shared" si="4610"/>
      </c>
      <c r="OD118" s="54">
        <f t="shared" si="4609"/>
      </c>
      <c r="OE118" s="55">
        <f t="shared" si="4610"/>
      </c>
      <c r="OF118" s="54">
        <f t="shared" si="4609"/>
      </c>
      <c r="OG118" s="55">
        <f t="shared" si="4610"/>
      </c>
      <c r="OH118" s="54">
        <f t="shared" si="4609"/>
      </c>
      <c r="OI118" s="55">
        <f t="shared" si="4610"/>
      </c>
      <c r="OJ118" s="54">
        <f t="shared" si="4596"/>
      </c>
      <c r="OK118" s="55">
        <f t="shared" si="4611"/>
      </c>
      <c r="OL118" s="54">
        <f t="shared" si="4587"/>
      </c>
      <c r="OM118" s="55">
        <f t="shared" si="4611"/>
      </c>
      <c r="ON118" s="54">
        <f t="shared" si="4587"/>
      </c>
      <c r="OO118" s="55">
        <f t="shared" si="4611"/>
      </c>
      <c r="OP118" s="54">
        <f t="shared" si="4587"/>
      </c>
      <c r="OQ118" s="55">
        <f t="shared" si="4611"/>
      </c>
      <c r="OR118" s="54">
        <f t="shared" si="4587"/>
      </c>
      <c r="OS118" s="55">
        <f t="shared" si="4611"/>
      </c>
      <c r="OT118" s="54">
        <f t="shared" si="4587"/>
      </c>
      <c r="OU118" s="55">
        <f t="shared" si="4611"/>
      </c>
      <c r="OV118" s="54">
        <f t="shared" si="4587"/>
      </c>
      <c r="OW118" s="55">
        <f t="shared" si="4611"/>
      </c>
      <c r="OX118" s="54">
        <f t="shared" si="4619"/>
      </c>
      <c r="OY118" s="55">
        <f t="shared" si="4611"/>
      </c>
      <c r="OZ118" s="54">
        <f t="shared" si="4619"/>
      </c>
      <c r="PA118" s="55">
        <f t="shared" si="4611"/>
      </c>
      <c r="PB118" s="54">
        <f t="shared" si="4619"/>
      </c>
      <c r="PC118" s="55">
        <f t="shared" si="4611"/>
      </c>
      <c r="PD118" s="54">
        <f t="shared" si="4619"/>
      </c>
      <c r="PE118" s="55">
        <f t="shared" si="4611"/>
      </c>
      <c r="PF118" s="54">
        <f t="shared" si="4619"/>
      </c>
      <c r="PG118" s="55">
        <f t="shared" si="4611"/>
      </c>
      <c r="PH118" s="54">
        <f t="shared" si="4619"/>
      </c>
      <c r="PI118" s="55">
        <f t="shared" si="4611"/>
      </c>
      <c r="PJ118" s="54">
        <f t="shared" si="4619"/>
      </c>
      <c r="PK118" s="55">
        <f t="shared" si="4611"/>
      </c>
      <c r="PL118" s="54">
        <f t="shared" si="4619"/>
      </c>
      <c r="PM118" s="55">
        <f t="shared" si="4611"/>
      </c>
      <c r="PN118" s="54">
        <f t="shared" si="4619"/>
      </c>
      <c r="PO118" s="55">
        <f t="shared" si="4611"/>
      </c>
      <c r="PP118" s="54">
        <f t="shared" si="4619"/>
      </c>
      <c r="PQ118" s="55">
        <f t="shared" si="4611"/>
      </c>
      <c r="PR118" s="54">
        <f t="shared" si="4619"/>
      </c>
      <c r="PS118" s="55">
        <f t="shared" si="4611"/>
      </c>
      <c r="PT118" s="54">
        <f t="shared" si="4619"/>
      </c>
      <c r="PU118" s="55">
        <f t="shared" si="4611"/>
      </c>
      <c r="PV118" s="54">
        <f t="shared" si="4619"/>
      </c>
      <c r="PW118" s="55">
        <f t="shared" si="4611"/>
      </c>
      <c r="PX118" s="54">
        <f t="shared" si="4619"/>
      </c>
      <c r="PY118" s="55">
        <f t="shared" si="4611"/>
      </c>
      <c r="PZ118" s="54">
        <f t="shared" si="4619"/>
      </c>
      <c r="QA118" s="55">
        <f t="shared" si="4611"/>
      </c>
      <c r="QB118" s="54">
        <f t="shared" si="4619"/>
      </c>
      <c r="QC118" s="55">
        <f t="shared" si="4611"/>
      </c>
      <c r="QD118" s="54">
        <f t="shared" si="4619"/>
      </c>
      <c r="QE118" s="55">
        <f t="shared" si="4611"/>
      </c>
      <c r="QF118" s="54">
        <f t="shared" si="4619"/>
      </c>
      <c r="QG118" s="55">
        <f t="shared" si="4611"/>
      </c>
      <c r="QH118" s="54">
        <f t="shared" si="4619"/>
      </c>
      <c r="QI118" s="55">
        <f t="shared" si="4611"/>
      </c>
      <c r="QJ118" s="54">
        <f t="shared" si="4619"/>
      </c>
      <c r="QK118" s="55">
        <f t="shared" si="4611"/>
      </c>
      <c r="QL118" s="54">
        <f t="shared" si="4619"/>
      </c>
      <c r="QM118" s="55">
        <f t="shared" si="4611"/>
      </c>
      <c r="QN118" s="54">
        <f t="shared" si="4619"/>
      </c>
      <c r="QO118" s="55">
        <f t="shared" si="4611"/>
      </c>
      <c r="QP118" s="54">
        <f t="shared" si="4619"/>
      </c>
      <c r="QQ118" s="55">
        <f t="shared" si="4611"/>
      </c>
      <c r="QR118" s="54">
        <f t="shared" si="4619"/>
      </c>
      <c r="QS118" s="55">
        <f t="shared" si="4611"/>
      </c>
      <c r="QT118" s="54">
        <f t="shared" si="4619"/>
      </c>
      <c r="QU118" s="55">
        <f t="shared" si="4611"/>
      </c>
      <c r="QV118" s="54">
        <f t="shared" si="4619"/>
      </c>
      <c r="QW118" s="55">
        <f t="shared" si="4605"/>
      </c>
      <c r="QX118" s="54">
        <f t="shared" si="4619"/>
      </c>
      <c r="QY118" s="55">
        <f t="shared" si="4605"/>
      </c>
      <c r="QZ118" s="54">
        <f t="shared" si="4619"/>
      </c>
      <c r="RA118" s="55">
        <f t="shared" si="4605"/>
      </c>
      <c r="RB118" s="54">
        <f t="shared" si="4619"/>
      </c>
      <c r="RC118" s="55">
        <f t="shared" si="4605"/>
      </c>
      <c r="RD118" s="54">
        <f t="shared" si="4619"/>
      </c>
      <c r="RE118" s="55">
        <f t="shared" si="4605"/>
      </c>
      <c r="RF118" s="54">
        <f t="shared" si="4619"/>
      </c>
      <c r="RG118" s="55">
        <f t="shared" si="4605"/>
      </c>
      <c r="RH118" s="54">
        <f t="shared" si="4619"/>
      </c>
      <c r="RI118" s="55">
        <f t="shared" si="4605"/>
      </c>
      <c r="RJ118" s="54">
        <f t="shared" si="4612"/>
      </c>
      <c r="RK118" s="55">
        <f t="shared" si="4605"/>
      </c>
      <c r="RL118" s="54">
        <f t="shared" si="4612"/>
      </c>
      <c r="RM118" s="55">
        <f t="shared" si="4605"/>
      </c>
      <c r="RN118" s="54">
        <f t="shared" si="4612"/>
      </c>
      <c r="RO118" s="55">
        <f t="shared" si="4605"/>
      </c>
      <c r="RP118" s="54">
        <f t="shared" si="4612"/>
      </c>
      <c r="RQ118" s="55">
        <f t="shared" si="4605"/>
      </c>
      <c r="RR118" s="54">
        <f t="shared" si="4612"/>
      </c>
      <c r="RS118" s="55">
        <f t="shared" si="4605"/>
      </c>
      <c r="RT118" s="54">
        <f t="shared" si="4612"/>
      </c>
      <c r="RU118" s="55">
        <f t="shared" si="4605"/>
      </c>
      <c r="RV118" s="54">
        <f t="shared" si="4612"/>
      </c>
      <c r="RW118" s="55">
        <f t="shared" si="4605"/>
      </c>
      <c r="RX118" s="54">
        <f t="shared" si="4612"/>
      </c>
      <c r="RY118" s="55">
        <f t="shared" si="4605"/>
      </c>
      <c r="RZ118" s="54">
        <f t="shared" si="4612"/>
      </c>
      <c r="SA118" s="55">
        <f t="shared" si="4605"/>
      </c>
      <c r="SB118" s="54">
        <f t="shared" si="4612"/>
      </c>
      <c r="SC118" s="55">
        <f t="shared" si="4605"/>
      </c>
      <c r="SD118" s="54">
        <f t="shared" si="4612"/>
      </c>
      <c r="SE118" s="55">
        <f t="shared" si="4605"/>
      </c>
      <c r="SF118" s="54">
        <f t="shared" si="4612"/>
      </c>
      <c r="SG118" s="55">
        <f t="shared" si="4605"/>
      </c>
      <c r="SH118" s="54">
        <f t="shared" si="4612"/>
      </c>
      <c r="SI118" s="55">
        <f t="shared" si="4605"/>
      </c>
      <c r="SJ118" s="54">
        <f t="shared" si="4612"/>
      </c>
      <c r="SK118" s="55">
        <f t="shared" si="4605"/>
      </c>
      <c r="SL118" s="54">
        <f t="shared" si="4612"/>
      </c>
      <c r="SM118" s="55">
        <f t="shared" si="4605"/>
      </c>
      <c r="SN118" s="54">
        <f t="shared" si="4612"/>
      </c>
      <c r="SO118" s="55">
        <f t="shared" si="4605"/>
      </c>
      <c r="SP118" s="54">
        <f t="shared" si="4612"/>
      </c>
      <c r="SQ118" s="55">
        <f t="shared" si="4605"/>
      </c>
      <c r="SR118" s="54">
        <f t="shared" si="4612"/>
      </c>
      <c r="SS118" s="55">
        <f t="shared" si="4605"/>
      </c>
      <c r="ST118" s="54">
        <f t="shared" si="4612"/>
      </c>
      <c r="SU118" s="55">
        <f t="shared" si="4605"/>
      </c>
      <c r="SV118" s="54">
        <f t="shared" si="4612"/>
      </c>
      <c r="SW118" s="55">
        <f t="shared" si="4605"/>
      </c>
      <c r="SX118" s="54">
        <f t="shared" si="4612"/>
      </c>
      <c r="SY118" s="55">
        <f t="shared" si="4605"/>
      </c>
      <c r="SZ118" s="54">
        <f t="shared" si="4612"/>
      </c>
      <c r="TA118" s="55">
        <f t="shared" si="4605"/>
      </c>
      <c r="TB118" s="54">
        <f t="shared" si="4612"/>
      </c>
      <c r="TC118" s="55">
        <f t="shared" si="4605"/>
      </c>
      <c r="TD118" s="54">
        <f t="shared" si="4606"/>
      </c>
      <c r="TE118" s="55">
        <f t="shared" si="4605"/>
      </c>
      <c r="TF118" s="54">
        <f t="shared" si="4606"/>
      </c>
      <c r="TG118" s="55">
        <f t="shared" si="4624"/>
      </c>
      <c r="TH118" s="54">
        <f t="shared" si="4603"/>
      </c>
      <c r="TI118" s="55">
        <f t="shared" si="4624"/>
      </c>
      <c r="TJ118" s="54">
        <f t="shared" si="4603"/>
      </c>
      <c r="TK118" s="55">
        <f t="shared" si="4624"/>
      </c>
      <c r="TL118" s="54">
        <f t="shared" si="4603"/>
      </c>
      <c r="TM118" s="55">
        <f t="shared" si="4624"/>
      </c>
      <c r="TN118" s="54">
        <f t="shared" si="4603"/>
      </c>
      <c r="TO118" s="55">
        <f t="shared" si="4624"/>
      </c>
      <c r="TP118" s="54">
        <f t="shared" si="4603"/>
      </c>
      <c r="TQ118" s="55">
        <f t="shared" si="4624"/>
      </c>
      <c r="TR118" s="54">
        <f t="shared" si="4603"/>
      </c>
      <c r="TS118" s="55">
        <f t="shared" si="4624"/>
      </c>
      <c r="TT118" s="54">
        <f t="shared" si="4620"/>
      </c>
      <c r="TU118" s="55">
        <f t="shared" si="4624"/>
      </c>
      <c r="TV118" s="54">
        <f t="shared" si="4620"/>
      </c>
      <c r="TW118" s="55">
        <f t="shared" si="4624"/>
      </c>
      <c r="TX118" s="54">
        <f t="shared" si="4620"/>
      </c>
      <c r="TY118" s="55">
        <f t="shared" si="4624"/>
      </c>
      <c r="TZ118" s="54">
        <f t="shared" si="4620"/>
      </c>
      <c r="UA118" s="55">
        <f t="shared" si="4624"/>
      </c>
      <c r="UB118" s="54">
        <f t="shared" si="4620"/>
      </c>
      <c r="UC118" s="55">
        <f t="shared" si="4624"/>
      </c>
      <c r="UD118" s="54">
        <f t="shared" si="4620"/>
      </c>
      <c r="UE118" s="55">
        <f t="shared" si="4624"/>
      </c>
      <c r="UF118" s="54">
        <f t="shared" si="4620"/>
      </c>
      <c r="UG118" s="55">
        <f t="shared" si="4624"/>
      </c>
      <c r="UH118" s="54">
        <f t="shared" si="4620"/>
      </c>
      <c r="UI118" s="55">
        <f t="shared" si="4624"/>
      </c>
      <c r="UJ118" s="54">
        <f t="shared" si="4620"/>
      </c>
      <c r="UK118" s="55">
        <f t="shared" si="4624"/>
      </c>
      <c r="UL118" s="54">
        <f t="shared" si="4620"/>
      </c>
      <c r="UM118" s="55">
        <f t="shared" si="4624"/>
      </c>
      <c r="UN118" s="54">
        <f t="shared" si="4620"/>
      </c>
      <c r="UO118" s="55">
        <f t="shared" si="4624"/>
      </c>
      <c r="UP118" s="54">
        <f t="shared" si="4620"/>
      </c>
      <c r="UQ118" s="55">
        <f t="shared" si="4624"/>
      </c>
      <c r="UR118" s="54">
        <f t="shared" si="4620"/>
      </c>
      <c r="US118" s="55">
        <f t="shared" si="4624"/>
      </c>
      <c r="UT118" s="54">
        <f t="shared" si="4620"/>
      </c>
      <c r="UU118" s="55">
        <f t="shared" si="4624"/>
      </c>
      <c r="UV118" s="54">
        <f t="shared" si="4620"/>
      </c>
      <c r="UW118" s="55">
        <f t="shared" si="4624"/>
      </c>
      <c r="UX118" s="54">
        <f t="shared" si="4620"/>
      </c>
      <c r="UY118" s="55">
        <f t="shared" si="4624"/>
      </c>
      <c r="UZ118" s="54">
        <f t="shared" si="4620"/>
      </c>
      <c r="VA118" s="55">
        <f t="shared" si="4624"/>
      </c>
      <c r="VB118" s="54">
        <f t="shared" si="4620"/>
      </c>
      <c r="VC118" s="55">
        <f t="shared" si="4624"/>
      </c>
      <c r="VD118" s="54">
        <f t="shared" si="4620"/>
      </c>
      <c r="VE118" s="55">
        <f t="shared" si="4624"/>
      </c>
      <c r="VF118" s="54">
        <f t="shared" si="4620"/>
      </c>
      <c r="VG118" s="55">
        <f t="shared" si="4624"/>
      </c>
      <c r="VH118" s="54">
        <f t="shared" si="4620"/>
      </c>
      <c r="VI118" s="55">
        <f t="shared" si="4624"/>
      </c>
      <c r="VJ118" s="54">
        <f t="shared" si="4620"/>
      </c>
      <c r="VK118" s="55">
        <f t="shared" si="4624"/>
      </c>
      <c r="VL118" s="54">
        <f t="shared" si="4620"/>
      </c>
      <c r="VM118" s="55">
        <f t="shared" si="4624"/>
      </c>
      <c r="VN118" s="54">
        <f t="shared" si="4620"/>
      </c>
      <c r="VO118" s="55">
        <f t="shared" si="4624"/>
      </c>
      <c r="VP118" s="54">
        <f t="shared" si="4620"/>
      </c>
      <c r="VQ118" s="55">
        <f t="shared" si="4624"/>
      </c>
      <c r="VR118" s="54">
        <f t="shared" si="4620"/>
      </c>
      <c r="VS118" s="55">
        <f t="shared" si="4623"/>
      </c>
      <c r="VT118" s="54">
        <f t="shared" si="4620"/>
      </c>
      <c r="VU118" s="55">
        <f t="shared" si="4623"/>
      </c>
      <c r="VV118" s="54">
        <f t="shared" si="4620"/>
      </c>
      <c r="VW118" s="55">
        <f t="shared" si="4623"/>
      </c>
      <c r="VX118" s="54">
        <f t="shared" si="4620"/>
      </c>
      <c r="VY118" s="55">
        <f t="shared" si="4623"/>
      </c>
      <c r="VZ118" s="54">
        <f t="shared" si="4620"/>
      </c>
      <c r="WA118" s="55">
        <f t="shared" si="4623"/>
      </c>
      <c r="WB118" s="54">
        <f t="shared" si="4620"/>
      </c>
      <c r="WC118" s="55">
        <f t="shared" si="4623"/>
      </c>
      <c r="WD118" s="54">
        <f t="shared" si="4620"/>
      </c>
      <c r="WE118" s="55">
        <f t="shared" si="4623"/>
      </c>
      <c r="WF118" s="54">
        <f t="shared" si="4613"/>
      </c>
      <c r="WG118" s="55">
        <f t="shared" si="4623"/>
      </c>
      <c r="WH118" s="54">
        <f t="shared" si="4613"/>
      </c>
      <c r="WI118" s="55">
        <f t="shared" si="4623"/>
      </c>
      <c r="WJ118" s="54">
        <f t="shared" si="4613"/>
      </c>
      <c r="WK118" s="55">
        <f t="shared" si="4623"/>
      </c>
      <c r="WL118" s="54">
        <f t="shared" si="4613"/>
      </c>
      <c r="WM118" s="55">
        <f t="shared" si="4623"/>
      </c>
      <c r="WN118" s="54">
        <f t="shared" si="4613"/>
      </c>
      <c r="WO118" s="55">
        <f t="shared" si="4623"/>
      </c>
      <c r="WP118" s="54">
        <f t="shared" si="4613"/>
      </c>
      <c r="WQ118" s="55">
        <f t="shared" si="4623"/>
      </c>
      <c r="WR118" s="54">
        <f t="shared" si="4613"/>
      </c>
      <c r="WS118" s="55">
        <f t="shared" si="4623"/>
      </c>
      <c r="WT118" s="54">
        <f t="shared" si="4581"/>
      </c>
      <c r="WU118" s="55">
        <f t="shared" si="4623"/>
      </c>
      <c r="WV118" s="54">
        <f t="shared" si="4581"/>
      </c>
      <c r="WW118" s="55">
        <f t="shared" si="4623"/>
      </c>
      <c r="WX118" s="54">
        <f t="shared" si="4621"/>
      </c>
      <c r="WY118" s="55">
        <f t="shared" si="4623"/>
      </c>
      <c r="WZ118" s="54">
        <f t="shared" si="4621"/>
      </c>
      <c r="XA118" s="55">
        <f t="shared" si="4623"/>
      </c>
      <c r="XB118" s="54">
        <f t="shared" si="4621"/>
      </c>
      <c r="XC118" s="55">
        <f t="shared" si="4623"/>
      </c>
      <c r="XD118" s="54">
        <f t="shared" si="4621"/>
      </c>
      <c r="XE118" s="55">
        <f t="shared" si="4623"/>
      </c>
      <c r="XF118" s="54">
        <f t="shared" si="4621"/>
      </c>
      <c r="XG118" s="55">
        <f t="shared" si="4623"/>
      </c>
      <c r="XH118" s="54">
        <f t="shared" si="4621"/>
      </c>
      <c r="XI118" s="55">
        <f t="shared" si="4623"/>
      </c>
      <c r="XJ118" s="54">
        <f t="shared" si="4621"/>
      </c>
      <c r="XK118" s="55">
        <f t="shared" si="4623"/>
      </c>
      <c r="XL118" s="54">
        <f t="shared" si="4621"/>
      </c>
      <c r="XM118" s="55">
        <f t="shared" si="4623"/>
      </c>
      <c r="XN118" s="54">
        <f t="shared" si="4621"/>
      </c>
      <c r="XO118" s="55">
        <f t="shared" si="4623"/>
      </c>
      <c r="XP118" s="54">
        <f t="shared" si="4621"/>
      </c>
      <c r="XQ118" s="55">
        <f t="shared" si="4623"/>
      </c>
      <c r="XR118" s="54">
        <f t="shared" si="4621"/>
      </c>
      <c r="XS118" s="55">
        <f t="shared" si="4623"/>
      </c>
      <c r="XT118" s="54">
        <f t="shared" si="4621"/>
      </c>
      <c r="XU118" s="55">
        <f t="shared" si="4623"/>
      </c>
      <c r="XV118" s="54">
        <f t="shared" si="4621"/>
      </c>
      <c r="XW118" s="55">
        <f t="shared" si="4623"/>
      </c>
      <c r="XX118" s="54">
        <f t="shared" si="4621"/>
      </c>
      <c r="XY118" s="55">
        <f t="shared" si="4623"/>
      </c>
      <c r="XZ118" s="54">
        <f t="shared" si="4621"/>
      </c>
      <c r="YA118" s="55">
        <f t="shared" si="4623"/>
      </c>
      <c r="YB118" s="54">
        <f t="shared" si="4621"/>
      </c>
      <c r="YC118" s="55">
        <f t="shared" si="4614"/>
      </c>
      <c r="YD118" s="54">
        <f t="shared" si="4621"/>
      </c>
      <c r="YE118" s="55">
        <f t="shared" si="4614"/>
      </c>
      <c r="YF118" s="54">
        <f t="shared" si="4621"/>
      </c>
      <c r="YG118" s="55">
        <f t="shared" si="4614"/>
      </c>
      <c r="YH118" s="54">
        <f t="shared" si="4621"/>
      </c>
      <c r="YI118" s="55">
        <f t="shared" si="4614"/>
      </c>
      <c r="YJ118" s="54">
        <f t="shared" si="4621"/>
      </c>
      <c r="YK118" s="55">
        <f t="shared" si="4614"/>
      </c>
      <c r="YL118" s="54">
        <f t="shared" si="4621"/>
      </c>
      <c r="YM118" s="55">
        <f t="shared" si="4614"/>
      </c>
      <c r="YN118" s="54">
        <f t="shared" si="4621"/>
      </c>
      <c r="YO118" s="55">
        <f t="shared" si="4614"/>
      </c>
      <c r="YP118" s="54">
        <f t="shared" si="4621"/>
      </c>
      <c r="YQ118" s="55">
        <f t="shared" si="4614"/>
      </c>
      <c r="YR118" s="54">
        <f t="shared" si="4621"/>
      </c>
      <c r="YS118" s="55">
        <f t="shared" si="4614"/>
      </c>
      <c r="YT118" s="54">
        <f t="shared" si="4621"/>
      </c>
      <c r="YU118" s="55">
        <f t="shared" si="4614"/>
      </c>
      <c r="YV118" s="54">
        <f t="shared" si="4621"/>
      </c>
      <c r="YW118" s="55">
        <f t="shared" si="4614"/>
      </c>
      <c r="YX118" s="54">
        <f t="shared" si="4621"/>
      </c>
      <c r="YY118" s="55">
        <f t="shared" si="4614"/>
      </c>
      <c r="YZ118" s="54">
        <f t="shared" si="4621"/>
      </c>
      <c r="ZA118" s="55">
        <f t="shared" si="4614"/>
      </c>
      <c r="ZB118" s="54">
        <f t="shared" si="4621"/>
      </c>
      <c r="ZC118" s="55">
        <f t="shared" si="4614"/>
      </c>
      <c r="ZD118" s="54">
        <f t="shared" si="4621"/>
      </c>
      <c r="ZE118" s="55">
        <f t="shared" si="4614"/>
      </c>
      <c r="ZF118" s="54">
        <f t="shared" si="4621"/>
      </c>
      <c r="ZG118" s="55">
        <f t="shared" si="4614"/>
      </c>
      <c r="ZH118" s="54">
        <f t="shared" si="4621"/>
      </c>
      <c r="ZI118" s="55">
        <f t="shared" si="4614"/>
      </c>
      <c r="ZJ118" s="54">
        <f t="shared" si="4615"/>
      </c>
      <c r="ZK118" s="55">
        <f t="shared" si="4614"/>
      </c>
      <c r="ZL118" s="54">
        <f t="shared" si="4615"/>
      </c>
      <c r="ZM118" s="55">
        <f t="shared" si="4614"/>
      </c>
      <c r="ZN118" s="54">
        <f t="shared" si="4615"/>
      </c>
      <c r="ZO118" s="55">
        <f t="shared" si="4614"/>
      </c>
      <c r="ZP118" s="54">
        <f t="shared" si="4615"/>
      </c>
      <c r="ZQ118" s="55">
        <f t="shared" si="4614"/>
      </c>
      <c r="ZR118" s="54">
        <f t="shared" si="4615"/>
      </c>
      <c r="ZS118" s="55">
        <f t="shared" si="4614"/>
      </c>
      <c r="ZT118" s="54">
        <f t="shared" si="4615"/>
      </c>
      <c r="ZU118" s="55">
        <f t="shared" si="4614"/>
      </c>
      <c r="ZV118" s="54">
        <f t="shared" si="4615"/>
      </c>
      <c r="ZW118" s="55">
        <f t="shared" si="4614"/>
      </c>
      <c r="ZX118" s="54">
        <f t="shared" si="4615"/>
      </c>
      <c r="ZY118" s="55">
        <f t="shared" si="4614"/>
      </c>
      <c r="ZZ118" s="54">
        <f t="shared" si="4615"/>
      </c>
      <c r="AAA118" s="55">
        <f t="shared" si="4614"/>
      </c>
      <c r="AAB118" s="54">
        <f t="shared" si="4615"/>
      </c>
      <c r="AAC118" s="55">
        <f t="shared" si="4614"/>
      </c>
      <c r="AAD118" s="54">
        <f t="shared" si="4615"/>
      </c>
      <c r="AAE118" s="55">
        <f t="shared" si="4614"/>
      </c>
      <c r="AAF118" s="54">
        <f t="shared" si="4615"/>
      </c>
      <c r="AAG118" s="55">
        <f t="shared" si="4614"/>
      </c>
      <c r="AAH118" s="54">
        <f t="shared" si="4615"/>
      </c>
      <c r="AAI118" s="55">
        <f t="shared" si="4614"/>
      </c>
      <c r="AAJ118" s="54">
        <f t="shared" si="4615"/>
      </c>
      <c r="AAK118" s="55">
        <f t="shared" si="4614"/>
      </c>
      <c r="AAL118" s="54">
        <f t="shared" si="4615"/>
      </c>
      <c r="AAM118" s="55">
        <f t="shared" si="4614"/>
      </c>
      <c r="AAN118" s="54">
        <f t="shared" si="4615"/>
      </c>
      <c r="AAO118" s="55">
        <f t="shared" si="4607"/>
      </c>
      <c r="AAP118" s="54">
        <f t="shared" si="4615"/>
      </c>
      <c r="AAQ118" s="55">
        <f t="shared" si="4607"/>
      </c>
      <c r="AAR118" s="54">
        <f t="shared" si="4615"/>
      </c>
      <c r="AAS118" s="55">
        <f t="shared" si="4607"/>
      </c>
      <c r="AAT118" s="54">
        <f t="shared" si="4615"/>
      </c>
      <c r="AAU118" s="55">
        <f t="shared" si="4607"/>
      </c>
      <c r="AAV118" s="54">
        <f t="shared" si="4615"/>
      </c>
      <c r="AAW118" s="55">
        <f t="shared" si="4607"/>
      </c>
      <c r="AAX118" s="54">
        <f t="shared" si="4615"/>
      </c>
      <c r="AAY118" s="55">
        <f t="shared" si="4607"/>
      </c>
      <c r="AAZ118" s="54">
        <f t="shared" si="4615"/>
      </c>
      <c r="ABA118" s="55">
        <f t="shared" si="4607"/>
      </c>
      <c r="ABB118" s="54">
        <f t="shared" si="4615"/>
      </c>
      <c r="ABC118" s="55">
        <f t="shared" si="4607"/>
      </c>
      <c r="ABD118" s="54">
        <f t="shared" si="4615"/>
      </c>
      <c r="ABE118" s="55">
        <f t="shared" si="4607"/>
      </c>
      <c r="ABF118" s="54">
        <f t="shared" si="4615"/>
      </c>
      <c r="ABG118" s="55">
        <f t="shared" si="4607"/>
      </c>
      <c r="ABH118" s="54">
        <f t="shared" si="4615"/>
      </c>
      <c r="ABI118" s="55">
        <f t="shared" si="4607"/>
      </c>
      <c r="ABJ118" s="54">
        <f t="shared" si="4615"/>
      </c>
      <c r="ABK118" s="55">
        <f t="shared" si="4607"/>
      </c>
      <c r="ABL118" s="54">
        <f t="shared" si="4615"/>
      </c>
      <c r="ABM118" s="55">
        <f t="shared" si="4607"/>
      </c>
      <c r="ABN118" s="54">
        <f t="shared" si="4615"/>
      </c>
      <c r="ABO118" s="55">
        <f t="shared" si="4607"/>
      </c>
      <c r="ABP118" s="54">
        <f t="shared" si="4615"/>
      </c>
      <c r="ABQ118" s="55">
        <f t="shared" si="4607"/>
      </c>
      <c r="ABR118" s="54">
        <f t="shared" si="4615"/>
      </c>
      <c r="ABS118" s="55">
        <f t="shared" si="4598"/>
      </c>
      <c r="ABT118" s="54">
        <f t="shared" si="4582"/>
      </c>
      <c r="ABU118" s="55">
        <f t="shared" si="4591"/>
      </c>
      <c r="ABV118" s="54">
        <f t="shared" si="4599"/>
      </c>
      <c r="ABW118" s="55">
        <f t="shared" si="4591"/>
      </c>
      <c r="ABX118" s="54">
        <f t="shared" si="4599"/>
      </c>
      <c r="ABY118" s="55">
        <f t="shared" si="4591"/>
      </c>
      <c r="ABZ118" s="54">
        <f t="shared" si="4599"/>
      </c>
      <c r="ACA118" s="55">
        <f t="shared" si="4591"/>
      </c>
      <c r="ACB118" s="54">
        <f t="shared" si="4599"/>
      </c>
      <c r="ACC118" s="55">
        <f t="shared" si="4591"/>
      </c>
      <c r="ACD118" s="54">
        <f t="shared" si="4599"/>
      </c>
      <c r="ACE118" s="55">
        <f t="shared" si="4591"/>
      </c>
      <c r="ACF118" s="54">
        <f t="shared" si="4599"/>
      </c>
      <c r="ACG118" s="55">
        <f t="shared" si="4583"/>
      </c>
      <c r="ACH118" s="54">
        <f t="shared" si="4599"/>
      </c>
      <c r="ACI118" s="55">
        <f t="shared" si="4583"/>
      </c>
      <c r="ACJ118" s="54">
        <f t="shared" si="4599"/>
      </c>
      <c r="ACK118" s="55">
        <f t="shared" si="4583"/>
      </c>
      <c r="ACL118" s="54">
        <f t="shared" si="4599"/>
      </c>
      <c r="ACM118" s="55">
        <f t="shared" si="4583"/>
      </c>
      <c r="ACN118" s="54">
        <f t="shared" si="4599"/>
      </c>
      <c r="ACO118" s="55">
        <f t="shared" si="4583"/>
      </c>
      <c r="ACP118" s="54">
        <f t="shared" si="4599"/>
      </c>
      <c r="ACQ118" s="55">
        <f t="shared" si="4583"/>
      </c>
      <c r="ACR118" s="54">
        <f t="shared" si="4599"/>
      </c>
      <c r="ACS118" s="55">
        <f t="shared" si="4583"/>
      </c>
      <c r="ACT118" s="54">
        <f t="shared" si="4599"/>
      </c>
      <c r="ACU118" s="55">
        <f t="shared" si="4583"/>
      </c>
      <c r="ACV118" s="54">
        <f t="shared" si="4599"/>
      </c>
      <c r="ACW118" s="55">
        <f t="shared" si="4583"/>
      </c>
      <c r="ACX118" s="54">
        <f t="shared" si="4599"/>
      </c>
      <c r="ACY118" s="55">
        <f t="shared" si="4583"/>
      </c>
      <c r="ACZ118" s="54">
        <f t="shared" si="4599"/>
      </c>
      <c r="ADA118" s="55">
        <f t="shared" si="4583"/>
      </c>
      <c r="ADB118" s="54">
        <f t="shared" si="4599"/>
      </c>
      <c r="ADC118" s="55">
        <f t="shared" si="4583"/>
      </c>
      <c r="ADD118" s="54">
        <f t="shared" si="4599"/>
      </c>
      <c r="ADE118" s="55">
        <f t="shared" si="4583"/>
      </c>
      <c r="ADF118" s="54">
        <f t="shared" si="4599"/>
      </c>
      <c r="ADG118" s="55">
        <f t="shared" si="4583"/>
      </c>
    </row>
    <row r="119" spans="1:787" ht="20.25" hidden="1" customHeight="1">
      <c r="A119" s="112">
        <v>47</v>
      </c>
      <c r="B119" s="115">
        <f>学年と名前を結合するシート!D48</f>
      </c>
      <c r="C119" s="114"/>
      <c r="D119" s="54">
        <f t="shared" si="533"/>
      </c>
      <c r="E119" s="55">
        <f t="shared" si="534"/>
      </c>
      <c r="F119" s="54">
        <f t="shared" si="4622"/>
      </c>
      <c r="G119" s="55">
        <f t="shared" si="4407"/>
      </c>
      <c r="H119" s="54">
        <f t="shared" si="4622"/>
      </c>
      <c r="I119" s="55">
        <f t="shared" si="4408"/>
      </c>
      <c r="J119" s="54">
        <f t="shared" si="4622"/>
      </c>
      <c r="K119" s="55">
        <f t="shared" si="4409"/>
      </c>
      <c r="L119" s="54">
        <f t="shared" si="4622"/>
      </c>
      <c r="M119" s="55">
        <f t="shared" si="4410"/>
      </c>
      <c r="N119" s="54">
        <f t="shared" si="4622"/>
      </c>
      <c r="O119" s="55">
        <f t="shared" si="4411"/>
      </c>
      <c r="P119" s="54">
        <f t="shared" si="4622"/>
      </c>
      <c r="Q119" s="55">
        <f t="shared" si="4412"/>
      </c>
      <c r="R119" s="54">
        <f t="shared" si="4622"/>
      </c>
      <c r="S119" s="55">
        <f t="shared" si="4413"/>
      </c>
      <c r="T119" s="54">
        <f t="shared" si="4622"/>
      </c>
      <c r="U119" s="55">
        <f t="shared" si="4414"/>
      </c>
      <c r="V119" s="54">
        <f t="shared" si="4622"/>
      </c>
      <c r="W119" s="55">
        <f t="shared" si="4415"/>
      </c>
      <c r="X119" s="54">
        <f t="shared" si="4622"/>
      </c>
      <c r="Y119" s="55">
        <f t="shared" si="4416"/>
      </c>
      <c r="Z119" s="54">
        <f t="shared" si="4622"/>
      </c>
      <c r="AA119" s="55">
        <f t="shared" si="4417"/>
      </c>
      <c r="AB119" s="54">
        <f t="shared" si="4622"/>
      </c>
      <c r="AC119" s="55">
        <f t="shared" si="4418"/>
      </c>
      <c r="AD119" s="54">
        <f t="shared" si="4622"/>
      </c>
      <c r="AE119" s="55">
        <f t="shared" si="4419"/>
      </c>
      <c r="AF119" s="54">
        <f t="shared" si="4622"/>
      </c>
      <c r="AG119" s="55">
        <f t="shared" si="4420"/>
      </c>
      <c r="AH119" s="54">
        <f t="shared" si="4622"/>
      </c>
      <c r="AI119" s="55">
        <f t="shared" si="4421"/>
      </c>
      <c r="AJ119" s="54">
        <f t="shared" si="4622"/>
      </c>
      <c r="AK119" s="55">
        <f t="shared" si="4422"/>
      </c>
      <c r="AL119" s="54">
        <f t="shared" si="4622"/>
      </c>
      <c r="AM119" s="55">
        <f t="shared" si="4423"/>
      </c>
      <c r="AN119" s="54">
        <f t="shared" si="4622"/>
      </c>
      <c r="AO119" s="55">
        <f t="shared" si="4424"/>
      </c>
      <c r="AP119" s="54">
        <f t="shared" si="4622"/>
      </c>
      <c r="AQ119" s="55">
        <f t="shared" si="4425"/>
      </c>
      <c r="AR119" s="54">
        <f t="shared" si="4622"/>
      </c>
      <c r="AS119" s="55">
        <f t="shared" si="4426"/>
      </c>
      <c r="AT119" s="54">
        <f t="shared" si="4622"/>
      </c>
      <c r="AU119" s="55">
        <f t="shared" si="4427"/>
      </c>
      <c r="AV119" s="54">
        <f t="shared" si="4622"/>
      </c>
      <c r="AW119" s="55">
        <f t="shared" si="4428"/>
      </c>
      <c r="AX119" s="54">
        <f t="shared" si="4622"/>
      </c>
      <c r="AY119" s="55">
        <f t="shared" si="4429"/>
      </c>
      <c r="AZ119" s="54">
        <f t="shared" si="4622"/>
      </c>
      <c r="BA119" s="55">
        <f t="shared" si="4430"/>
      </c>
      <c r="BB119" s="54">
        <f t="shared" si="4622"/>
      </c>
      <c r="BC119" s="55">
        <f t="shared" si="4431"/>
      </c>
      <c r="BD119" s="54">
        <f t="shared" si="4622"/>
      </c>
      <c r="BE119" s="55">
        <f t="shared" si="4432"/>
      </c>
      <c r="BF119" s="54">
        <f t="shared" si="4622"/>
      </c>
      <c r="BG119" s="55">
        <f t="shared" si="4433"/>
      </c>
      <c r="BH119" s="54">
        <f t="shared" si="4622"/>
      </c>
      <c r="BI119" s="55">
        <f t="shared" si="4434"/>
      </c>
      <c r="BJ119" s="54">
        <f t="shared" si="4622"/>
      </c>
      <c r="BK119" s="55">
        <f t="shared" si="4435"/>
      </c>
      <c r="BL119" s="54">
        <f t="shared" si="4622"/>
      </c>
      <c r="BM119" s="55">
        <f t="shared" si="4436"/>
      </c>
      <c r="BN119" s="54">
        <f t="shared" si="4622"/>
      </c>
      <c r="BO119" s="55">
        <f t="shared" si="4437"/>
      </c>
      <c r="BP119" s="54">
        <f t="shared" si="4622"/>
      </c>
      <c r="BQ119" s="55">
        <f t="shared" si="4438"/>
      </c>
      <c r="BR119" s="54">
        <f t="shared" si="4616"/>
      </c>
      <c r="BS119" s="55">
        <f t="shared" si="4439"/>
      </c>
      <c r="BT119" s="54">
        <f t="shared" si="4616"/>
      </c>
      <c r="BU119" s="55">
        <f t="shared" si="4440"/>
      </c>
      <c r="BV119" s="54">
        <f t="shared" si="4616"/>
      </c>
      <c r="BW119" s="55">
        <f t="shared" si="4441"/>
      </c>
      <c r="BX119" s="54">
        <f t="shared" si="4616"/>
      </c>
      <c r="BY119" s="55">
        <f t="shared" si="4442"/>
      </c>
      <c r="BZ119" s="54">
        <f t="shared" si="4616"/>
      </c>
      <c r="CA119" s="55">
        <f t="shared" si="4443"/>
      </c>
      <c r="CB119" s="54">
        <f t="shared" si="4616"/>
      </c>
      <c r="CC119" s="55">
        <f t="shared" si="4444"/>
      </c>
      <c r="CD119" s="54">
        <f t="shared" si="4616"/>
      </c>
      <c r="CE119" s="55">
        <f t="shared" si="4445"/>
      </c>
      <c r="CF119" s="54">
        <f t="shared" si="4616"/>
      </c>
      <c r="CG119" s="55">
        <f t="shared" si="4446"/>
      </c>
      <c r="CH119" s="54">
        <f t="shared" si="4616"/>
      </c>
      <c r="CI119" s="55">
        <f t="shared" si="4447"/>
      </c>
      <c r="CJ119" s="54">
        <f t="shared" si="4616"/>
      </c>
      <c r="CK119" s="55">
        <f t="shared" si="4448"/>
      </c>
      <c r="CL119" s="54">
        <f t="shared" si="4616"/>
      </c>
      <c r="CM119" s="55">
        <f t="shared" si="4449"/>
      </c>
      <c r="CN119" s="54">
        <f t="shared" si="4616"/>
      </c>
      <c r="CO119" s="55">
        <f t="shared" si="4450"/>
      </c>
      <c r="CP119" s="54">
        <f t="shared" si="4616"/>
      </c>
      <c r="CQ119" s="55">
        <f t="shared" si="4451"/>
      </c>
      <c r="CR119" s="54">
        <f t="shared" si="4616"/>
      </c>
      <c r="CS119" s="55">
        <f t="shared" si="4452"/>
      </c>
      <c r="CT119" s="54">
        <f t="shared" si="4616"/>
      </c>
      <c r="CU119" s="55">
        <f t="shared" si="4453"/>
      </c>
      <c r="CV119" s="54">
        <f t="shared" si="4616"/>
      </c>
      <c r="CW119" s="55">
        <f t="shared" si="4454"/>
      </c>
      <c r="CX119" s="54">
        <f t="shared" si="4616"/>
      </c>
      <c r="CY119" s="55">
        <f t="shared" si="4455"/>
      </c>
      <c r="CZ119" s="54">
        <f t="shared" si="4616"/>
      </c>
      <c r="DA119" s="55">
        <f t="shared" si="4456"/>
      </c>
      <c r="DB119" s="54">
        <f t="shared" si="4616"/>
      </c>
      <c r="DC119" s="55">
        <f t="shared" si="4457"/>
      </c>
      <c r="DD119" s="54">
        <f t="shared" si="4616"/>
      </c>
      <c r="DE119" s="55">
        <f t="shared" si="4458"/>
      </c>
      <c r="DF119" s="54">
        <f t="shared" si="4616"/>
      </c>
      <c r="DG119" s="55">
        <f t="shared" si="4459"/>
      </c>
      <c r="DH119" s="54">
        <f t="shared" si="4616"/>
      </c>
      <c r="DI119" s="55">
        <f t="shared" si="4460"/>
      </c>
      <c r="DJ119" s="54">
        <f t="shared" si="4616"/>
      </c>
      <c r="DK119" s="55">
        <f t="shared" si="4461"/>
      </c>
      <c r="DL119" s="54">
        <f t="shared" si="4616"/>
      </c>
      <c r="DM119" s="55">
        <f t="shared" si="4462"/>
      </c>
      <c r="DN119" s="54">
        <f t="shared" si="4616"/>
      </c>
      <c r="DO119" s="55">
        <f t="shared" si="4463"/>
      </c>
      <c r="DP119" s="54">
        <f t="shared" si="4616"/>
      </c>
      <c r="DQ119" s="55">
        <f t="shared" si="4464"/>
      </c>
      <c r="DR119" s="54">
        <f t="shared" si="4616"/>
      </c>
      <c r="DS119" s="55">
        <f t="shared" si="4465"/>
      </c>
      <c r="DT119" s="54">
        <f t="shared" si="4616"/>
      </c>
      <c r="DU119" s="55">
        <f t="shared" si="4466"/>
      </c>
      <c r="DV119" s="54">
        <f t="shared" si="4616"/>
      </c>
      <c r="DW119" s="55">
        <f t="shared" si="4467"/>
      </c>
      <c r="DX119" s="54">
        <f t="shared" si="4616"/>
      </c>
      <c r="DY119" s="55">
        <f t="shared" si="4468"/>
      </c>
      <c r="DZ119" s="54">
        <f t="shared" si="4616"/>
      </c>
      <c r="EA119" s="55">
        <f t="shared" si="4469"/>
      </c>
      <c r="EB119" s="54">
        <f t="shared" si="4608"/>
      </c>
      <c r="EC119" s="55">
        <f t="shared" si="4471"/>
      </c>
      <c r="ED119" s="54">
        <f t="shared" si="4608"/>
      </c>
      <c r="EE119" s="55">
        <f t="shared" si="4472"/>
      </c>
      <c r="EF119" s="54">
        <f t="shared" si="4608"/>
      </c>
      <c r="EG119" s="55">
        <f t="shared" si="4473"/>
      </c>
      <c r="EH119" s="54">
        <f t="shared" si="4608"/>
      </c>
      <c r="EI119" s="55">
        <f t="shared" si="4474"/>
      </c>
      <c r="EJ119" s="54">
        <f t="shared" si="4608"/>
      </c>
      <c r="EK119" s="55">
        <f t="shared" si="4475"/>
      </c>
      <c r="EL119" s="54">
        <f t="shared" si="4608"/>
      </c>
      <c r="EM119" s="55">
        <f t="shared" si="4476"/>
      </c>
      <c r="EN119" s="54">
        <f t="shared" si="4608"/>
      </c>
      <c r="EO119" s="55">
        <f t="shared" si="4477"/>
      </c>
      <c r="EP119" s="54">
        <f t="shared" si="4608"/>
      </c>
      <c r="EQ119" s="55">
        <f t="shared" si="4478"/>
      </c>
      <c r="ER119" s="54">
        <f t="shared" si="4608"/>
      </c>
      <c r="ES119" s="55">
        <f t="shared" si="4479"/>
      </c>
      <c r="ET119" s="54">
        <f t="shared" si="4608"/>
      </c>
      <c r="EU119" s="55">
        <f t="shared" si="4480"/>
      </c>
      <c r="EV119" s="54">
        <f t="shared" si="4608"/>
      </c>
      <c r="EW119" s="55">
        <f t="shared" si="4481"/>
      </c>
      <c r="EX119" s="54">
        <f t="shared" si="4608"/>
      </c>
      <c r="EY119" s="55">
        <f t="shared" si="4482"/>
      </c>
      <c r="EZ119" s="54">
        <f t="shared" si="4608"/>
      </c>
      <c r="FA119" s="55">
        <f t="shared" si="4483"/>
      </c>
      <c r="FB119" s="54">
        <f t="shared" si="4608"/>
      </c>
      <c r="FC119" s="55">
        <f t="shared" si="4484"/>
      </c>
      <c r="FD119" s="54">
        <f t="shared" si="4608"/>
      </c>
      <c r="FE119" s="55">
        <f t="shared" si="4485"/>
      </c>
      <c r="FF119" s="54">
        <f t="shared" si="4608"/>
      </c>
      <c r="FG119" s="55">
        <f t="shared" si="4486"/>
      </c>
      <c r="FH119" s="54">
        <f t="shared" si="4608"/>
      </c>
      <c r="FI119" s="55">
        <f t="shared" si="4487"/>
      </c>
      <c r="FJ119" s="54">
        <f t="shared" si="4608"/>
      </c>
      <c r="FK119" s="55">
        <f t="shared" si="4488"/>
      </c>
      <c r="FL119" s="54">
        <f t="shared" si="4608"/>
      </c>
      <c r="FM119" s="55">
        <f t="shared" si="4489"/>
      </c>
      <c r="FN119" s="54">
        <f t="shared" si="4608"/>
      </c>
      <c r="FO119" s="55">
        <f t="shared" si="4490"/>
      </c>
      <c r="FP119" s="54">
        <f t="shared" si="4608"/>
      </c>
      <c r="FQ119" s="55">
        <f t="shared" si="4491"/>
      </c>
      <c r="FR119" s="54">
        <f t="shared" si="4608"/>
      </c>
      <c r="FS119" s="55">
        <f t="shared" si="4492"/>
      </c>
      <c r="FT119" s="54">
        <f t="shared" si="4608"/>
      </c>
      <c r="FU119" s="55">
        <f t="shared" si="4493"/>
      </c>
      <c r="FV119" s="54">
        <f t="shared" si="4608"/>
      </c>
      <c r="FW119" s="55">
        <f t="shared" si="4494"/>
      </c>
      <c r="FX119" s="54">
        <f t="shared" si="4608"/>
      </c>
      <c r="FY119" s="55">
        <f t="shared" si="4495"/>
      </c>
      <c r="FZ119" s="54">
        <f t="shared" si="4608"/>
      </c>
      <c r="GA119" s="55">
        <f t="shared" si="4496"/>
      </c>
      <c r="GB119" s="54">
        <f t="shared" si="4608"/>
      </c>
      <c r="GC119" s="55">
        <f t="shared" si="4497"/>
      </c>
      <c r="GD119" s="54">
        <f t="shared" si="4608"/>
      </c>
      <c r="GE119" s="55">
        <f t="shared" si="4498"/>
      </c>
      <c r="GF119" s="54">
        <f t="shared" si="4608"/>
      </c>
      <c r="GG119" s="55">
        <f t="shared" si="4499"/>
      </c>
      <c r="GH119" s="54">
        <f t="shared" si="4608"/>
      </c>
      <c r="GI119" s="55">
        <f t="shared" si="4500"/>
      </c>
      <c r="GJ119" s="54">
        <f t="shared" si="4608"/>
      </c>
      <c r="GK119" s="55">
        <f t="shared" si="4501"/>
      </c>
      <c r="GL119" s="54">
        <f t="shared" si="4608"/>
      </c>
      <c r="GM119" s="55">
        <f t="shared" si="4502"/>
      </c>
      <c r="GN119" s="54">
        <f t="shared" si="4604"/>
      </c>
      <c r="GO119" s="55">
        <f t="shared" si="4504"/>
      </c>
      <c r="GP119" s="54">
        <f t="shared" si="4604"/>
      </c>
      <c r="GQ119" s="55">
        <f t="shared" si="4505"/>
      </c>
      <c r="GR119" s="54">
        <f t="shared" si="4604"/>
      </c>
      <c r="GS119" s="55">
        <f t="shared" si="4506"/>
      </c>
      <c r="GT119" s="54">
        <f t="shared" si="4604"/>
      </c>
      <c r="GU119" s="55">
        <f t="shared" si="4507"/>
      </c>
      <c r="GV119" s="54">
        <f t="shared" si="4604"/>
      </c>
      <c r="GW119" s="55">
        <f t="shared" si="4508"/>
      </c>
      <c r="GX119" s="54">
        <f t="shared" si="4604"/>
      </c>
      <c r="GY119" s="55">
        <f t="shared" si="4509"/>
      </c>
      <c r="GZ119" s="54">
        <f t="shared" si="4604"/>
      </c>
      <c r="HA119" s="55">
        <f t="shared" si="4510"/>
      </c>
      <c r="HB119" s="54">
        <f t="shared" si="4604"/>
      </c>
      <c r="HC119" s="55">
        <f t="shared" si="4511"/>
      </c>
      <c r="HD119" s="54">
        <f t="shared" si="4604"/>
      </c>
      <c r="HE119" s="55">
        <f t="shared" si="4512"/>
      </c>
      <c r="HF119" s="54">
        <f t="shared" si="4604"/>
      </c>
      <c r="HG119" s="55">
        <f t="shared" si="4513"/>
      </c>
      <c r="HH119" s="54">
        <f t="shared" si="4604"/>
      </c>
      <c r="HI119" s="55">
        <f t="shared" si="4514"/>
      </c>
      <c r="HJ119" s="54">
        <f t="shared" si="4604"/>
      </c>
      <c r="HK119" s="55">
        <f t="shared" si="4515"/>
      </c>
      <c r="HL119" s="54">
        <f t="shared" si="4604"/>
      </c>
      <c r="HM119" s="55">
        <f t="shared" si="4516"/>
      </c>
      <c r="HN119" s="54">
        <f t="shared" si="4604"/>
      </c>
      <c r="HO119" s="55">
        <f t="shared" si="4517"/>
      </c>
      <c r="HP119" s="54">
        <f t="shared" si="4604"/>
      </c>
      <c r="HQ119" s="55">
        <f t="shared" si="4518"/>
      </c>
      <c r="HR119" s="54">
        <f t="shared" si="4604"/>
      </c>
      <c r="HS119" s="55">
        <f t="shared" si="4519"/>
      </c>
      <c r="HT119" s="54">
        <f t="shared" si="4604"/>
      </c>
      <c r="HU119" s="55">
        <f t="shared" si="4520"/>
      </c>
      <c r="HV119" s="54">
        <f t="shared" si="4604"/>
      </c>
      <c r="HW119" s="55">
        <f t="shared" si="4521"/>
      </c>
      <c r="HX119" s="54">
        <f t="shared" si="4604"/>
      </c>
      <c r="HY119" s="55">
        <f t="shared" si="4522"/>
      </c>
      <c r="HZ119" s="54">
        <f t="shared" si="4604"/>
      </c>
      <c r="IA119" s="55">
        <f t="shared" si="4523"/>
      </c>
      <c r="IB119" s="54">
        <f t="shared" si="4604"/>
      </c>
      <c r="IC119" s="55">
        <f t="shared" si="4524"/>
      </c>
      <c r="ID119" s="54">
        <f t="shared" si="4604"/>
      </c>
      <c r="IE119" s="55">
        <f t="shared" si="4525"/>
      </c>
      <c r="IF119" s="54">
        <f t="shared" si="4604"/>
      </c>
      <c r="IG119" s="55">
        <f t="shared" si="4526"/>
      </c>
      <c r="IH119" s="54">
        <f t="shared" si="4604"/>
      </c>
      <c r="II119" s="55">
        <f t="shared" si="4527"/>
      </c>
      <c r="IJ119" s="54">
        <f t="shared" si="4604"/>
      </c>
      <c r="IK119" s="55">
        <f t="shared" si="4528"/>
      </c>
      <c r="IL119" s="54">
        <f t="shared" si="4604"/>
      </c>
      <c r="IM119" s="55">
        <f t="shared" si="4529"/>
      </c>
      <c r="IN119" s="54">
        <f t="shared" si="4604"/>
      </c>
      <c r="IO119" s="55">
        <f t="shared" si="4530"/>
      </c>
      <c r="IP119" s="54">
        <f t="shared" si="4604"/>
      </c>
      <c r="IQ119" s="55">
        <f t="shared" si="4531"/>
      </c>
      <c r="IR119" s="54">
        <f t="shared" si="4604"/>
      </c>
      <c r="IS119" s="55">
        <f t="shared" si="4532"/>
      </c>
      <c r="IT119" s="54">
        <f t="shared" si="4604"/>
      </c>
      <c r="IU119" s="55">
        <f t="shared" si="4533"/>
      </c>
      <c r="IV119" s="54">
        <f t="shared" si="4604"/>
      </c>
      <c r="IW119" s="55">
        <f t="shared" si="4534"/>
      </c>
      <c r="IX119" s="54">
        <f t="shared" si="4585"/>
      </c>
      <c r="IY119" s="55">
        <f t="shared" si="4535"/>
      </c>
      <c r="IZ119" s="54">
        <f t="shared" si="4585"/>
      </c>
      <c r="JA119" s="55">
        <f t="shared" si="4537"/>
      </c>
      <c r="JB119" s="54">
        <f t="shared" si="4585"/>
      </c>
      <c r="JC119" s="55">
        <f t="shared" si="4538"/>
      </c>
      <c r="JD119" s="54">
        <f t="shared" si="4585"/>
      </c>
      <c r="JE119" s="55">
        <f t="shared" si="4539"/>
      </c>
      <c r="JF119" s="54">
        <f t="shared" si="4585"/>
      </c>
      <c r="JG119" s="55">
        <f t="shared" si="4540"/>
      </c>
      <c r="JH119" s="54">
        <f t="shared" si="4585"/>
      </c>
      <c r="JI119" s="55">
        <f t="shared" si="4541"/>
      </c>
      <c r="JJ119" s="54">
        <f t="shared" si="4585"/>
      </c>
      <c r="JK119" s="55">
        <f t="shared" si="4542"/>
      </c>
      <c r="JL119" s="54">
        <f t="shared" si="4585"/>
      </c>
      <c r="JM119" s="55">
        <f t="shared" si="267"/>
      </c>
      <c r="JN119" s="54">
        <f t="shared" si="4617"/>
      </c>
      <c r="JO119" s="55">
        <f t="shared" si="4618"/>
      </c>
      <c r="JP119" s="54">
        <f t="shared" si="4617"/>
      </c>
      <c r="JQ119" s="55">
        <f t="shared" si="4618"/>
      </c>
      <c r="JR119" s="54">
        <f t="shared" si="4617"/>
      </c>
      <c r="JS119" s="55">
        <f t="shared" si="4618"/>
      </c>
      <c r="JT119" s="54">
        <f t="shared" si="4617"/>
      </c>
      <c r="JU119" s="55">
        <f t="shared" si="4618"/>
      </c>
      <c r="JV119" s="54">
        <f t="shared" si="4617"/>
      </c>
      <c r="JW119" s="55">
        <f t="shared" si="4618"/>
      </c>
      <c r="JX119" s="54">
        <f t="shared" si="4617"/>
      </c>
      <c r="JY119" s="55">
        <f t="shared" si="4618"/>
      </c>
      <c r="JZ119" s="54">
        <f t="shared" si="4617"/>
      </c>
      <c r="KA119" s="55">
        <f t="shared" si="4618"/>
      </c>
      <c r="KB119" s="54">
        <f t="shared" si="4617"/>
      </c>
      <c r="KC119" s="55">
        <f t="shared" si="4618"/>
      </c>
      <c r="KD119" s="54">
        <f t="shared" si="4617"/>
      </c>
      <c r="KE119" s="55">
        <f t="shared" si="4618"/>
      </c>
      <c r="KF119" s="54">
        <f t="shared" si="4617"/>
      </c>
      <c r="KG119" s="55">
        <f t="shared" si="4618"/>
      </c>
      <c r="KH119" s="54">
        <f t="shared" si="4617"/>
      </c>
      <c r="KI119" s="55">
        <f t="shared" si="4618"/>
      </c>
      <c r="KJ119" s="54">
        <f t="shared" si="4617"/>
      </c>
      <c r="KK119" s="55">
        <f t="shared" si="4618"/>
      </c>
      <c r="KL119" s="54">
        <f t="shared" si="4617"/>
      </c>
      <c r="KM119" s="55">
        <f t="shared" si="4618"/>
      </c>
      <c r="KN119" s="54">
        <f t="shared" si="4617"/>
      </c>
      <c r="KO119" s="55">
        <f t="shared" si="4618"/>
      </c>
      <c r="KP119" s="54">
        <f t="shared" si="4617"/>
      </c>
      <c r="KQ119" s="55">
        <f t="shared" si="4618"/>
      </c>
      <c r="KR119" s="54">
        <f t="shared" si="4617"/>
      </c>
      <c r="KS119" s="55">
        <f t="shared" si="4618"/>
      </c>
      <c r="KT119" s="54">
        <f t="shared" si="4617"/>
      </c>
      <c r="KU119" s="55">
        <f t="shared" si="4618"/>
      </c>
      <c r="KV119" s="54">
        <f t="shared" si="4617"/>
      </c>
      <c r="KW119" s="55">
        <f t="shared" si="4618"/>
      </c>
      <c r="KX119" s="54">
        <f t="shared" si="4617"/>
      </c>
      <c r="KY119" s="55">
        <f t="shared" si="4618"/>
      </c>
      <c r="KZ119" s="54">
        <f t="shared" si="4617"/>
      </c>
      <c r="LA119" s="55">
        <f t="shared" si="4618"/>
      </c>
      <c r="LB119" s="54">
        <f t="shared" si="4617"/>
      </c>
      <c r="LC119" s="55">
        <f t="shared" si="4618"/>
      </c>
      <c r="LD119" s="54">
        <f t="shared" si="4617"/>
      </c>
      <c r="LE119" s="55">
        <f t="shared" si="4618"/>
      </c>
      <c r="LF119" s="54">
        <f t="shared" si="4617"/>
      </c>
      <c r="LG119" s="55">
        <f t="shared" si="4618"/>
      </c>
      <c r="LH119" s="54">
        <f t="shared" si="4617"/>
      </c>
      <c r="LI119" s="55">
        <f t="shared" si="4618"/>
      </c>
      <c r="LJ119" s="54">
        <f t="shared" si="4617"/>
      </c>
      <c r="LK119" s="55">
        <f t="shared" si="4618"/>
      </c>
      <c r="LL119" s="54">
        <f t="shared" si="4617"/>
      </c>
      <c r="LM119" s="55">
        <f t="shared" si="4618"/>
      </c>
      <c r="LN119" s="54">
        <f t="shared" si="4617"/>
      </c>
      <c r="LO119" s="55">
        <f t="shared" si="4618"/>
      </c>
      <c r="LP119" s="54">
        <f t="shared" si="4617"/>
      </c>
      <c r="LQ119" s="55">
        <f t="shared" si="4618"/>
      </c>
      <c r="LR119" s="54">
        <f t="shared" si="4617"/>
      </c>
      <c r="LS119" s="55">
        <f t="shared" si="4618"/>
      </c>
      <c r="LT119" s="54">
        <f t="shared" si="4617"/>
      </c>
      <c r="LU119" s="55">
        <f t="shared" si="4618"/>
      </c>
      <c r="LV119" s="54">
        <f t="shared" si="4617"/>
      </c>
      <c r="LW119" s="55">
        <f t="shared" si="4618"/>
      </c>
      <c r="LX119" s="54">
        <f t="shared" si="4617"/>
      </c>
      <c r="LY119" s="55">
        <f t="shared" si="4618"/>
      </c>
      <c r="LZ119" s="54">
        <f t="shared" si="4609"/>
      </c>
      <c r="MA119" s="55">
        <f t="shared" si="4610"/>
      </c>
      <c r="MB119" s="54">
        <f t="shared" si="4609"/>
      </c>
      <c r="MC119" s="55">
        <f t="shared" si="4610"/>
      </c>
      <c r="MD119" s="54">
        <f t="shared" si="4609"/>
      </c>
      <c r="ME119" s="55">
        <f t="shared" si="4610"/>
      </c>
      <c r="MF119" s="54">
        <f t="shared" si="4609"/>
      </c>
      <c r="MG119" s="55">
        <f t="shared" si="4610"/>
      </c>
      <c r="MH119" s="54">
        <f t="shared" si="4609"/>
      </c>
      <c r="MI119" s="55">
        <f t="shared" si="4610"/>
      </c>
      <c r="MJ119" s="54">
        <f t="shared" si="4609"/>
      </c>
      <c r="MK119" s="55">
        <f t="shared" si="4610"/>
      </c>
      <c r="ML119" s="54">
        <f t="shared" si="4609"/>
      </c>
      <c r="MM119" s="55">
        <f t="shared" si="4610"/>
      </c>
      <c r="MN119" s="54">
        <f t="shared" si="4609"/>
      </c>
      <c r="MO119" s="55">
        <f t="shared" si="4610"/>
      </c>
      <c r="MP119" s="54">
        <f t="shared" si="4609"/>
      </c>
      <c r="MQ119" s="55">
        <f t="shared" si="4610"/>
      </c>
      <c r="MR119" s="54">
        <f t="shared" si="4609"/>
      </c>
      <c r="MS119" s="55">
        <f t="shared" si="4610"/>
      </c>
      <c r="MT119" s="54">
        <f t="shared" si="4609"/>
      </c>
      <c r="MU119" s="55">
        <f t="shared" si="4610"/>
      </c>
      <c r="MV119" s="54">
        <f t="shared" si="4609"/>
      </c>
      <c r="MW119" s="55">
        <f t="shared" si="4610"/>
      </c>
      <c r="MX119" s="54">
        <f t="shared" si="4609"/>
      </c>
      <c r="MY119" s="55">
        <f t="shared" si="4610"/>
      </c>
      <c r="MZ119" s="54">
        <f t="shared" si="4609"/>
      </c>
      <c r="NA119" s="55">
        <f t="shared" si="4610"/>
      </c>
      <c r="NB119" s="54">
        <f t="shared" si="4609"/>
      </c>
      <c r="NC119" s="55">
        <f t="shared" si="4610"/>
      </c>
      <c r="ND119" s="54">
        <f t="shared" si="4609"/>
      </c>
      <c r="NE119" s="55">
        <f t="shared" si="4610"/>
      </c>
      <c r="NF119" s="54">
        <f t="shared" si="4609"/>
      </c>
      <c r="NG119" s="55">
        <f t="shared" si="4610"/>
      </c>
      <c r="NH119" s="54">
        <f t="shared" si="4609"/>
      </c>
      <c r="NI119" s="55">
        <f t="shared" si="4610"/>
      </c>
      <c r="NJ119" s="54">
        <f t="shared" si="4609"/>
      </c>
      <c r="NK119" s="55">
        <f t="shared" si="4610"/>
      </c>
      <c r="NL119" s="54">
        <f t="shared" si="4609"/>
      </c>
      <c r="NM119" s="55">
        <f t="shared" si="4610"/>
      </c>
      <c r="NN119" s="54">
        <f t="shared" si="4609"/>
      </c>
      <c r="NO119" s="55">
        <f t="shared" si="4610"/>
      </c>
      <c r="NP119" s="54">
        <f t="shared" si="4609"/>
      </c>
      <c r="NQ119" s="55">
        <f t="shared" si="4610"/>
      </c>
      <c r="NR119" s="54">
        <f t="shared" si="4609"/>
      </c>
      <c r="NS119" s="55">
        <f t="shared" si="4610"/>
      </c>
      <c r="NT119" s="54">
        <f t="shared" si="4609"/>
      </c>
      <c r="NU119" s="55">
        <f t="shared" si="4610"/>
      </c>
      <c r="NV119" s="54">
        <f t="shared" si="4609"/>
      </c>
      <c r="NW119" s="55">
        <f t="shared" si="4610"/>
      </c>
      <c r="NX119" s="54">
        <f t="shared" si="4609"/>
      </c>
      <c r="NY119" s="55">
        <f t="shared" si="4610"/>
      </c>
      <c r="NZ119" s="54">
        <f t="shared" si="4609"/>
      </c>
      <c r="OA119" s="55">
        <f t="shared" si="4610"/>
      </c>
      <c r="OB119" s="54">
        <f t="shared" si="4609"/>
      </c>
      <c r="OC119" s="55">
        <f t="shared" si="4610"/>
      </c>
      <c r="OD119" s="54">
        <f t="shared" si="4609"/>
      </c>
      <c r="OE119" s="55">
        <f t="shared" si="4610"/>
      </c>
      <c r="OF119" s="54">
        <f t="shared" si="4609"/>
      </c>
      <c r="OG119" s="55">
        <f t="shared" si="4610"/>
      </c>
      <c r="OH119" s="54">
        <f t="shared" si="4609"/>
      </c>
      <c r="OI119" s="55">
        <f t="shared" si="4610"/>
      </c>
      <c r="OJ119" s="54">
        <f t="shared" si="4596"/>
      </c>
      <c r="OK119" s="55">
        <f t="shared" si="4611"/>
      </c>
      <c r="OL119" s="54">
        <f t="shared" si="4587"/>
      </c>
      <c r="OM119" s="55">
        <f t="shared" si="4611"/>
      </c>
      <c r="ON119" s="54">
        <f t="shared" si="4587"/>
      </c>
      <c r="OO119" s="55">
        <f t="shared" si="4611"/>
      </c>
      <c r="OP119" s="54">
        <f t="shared" si="4587"/>
      </c>
      <c r="OQ119" s="55">
        <f t="shared" si="4611"/>
      </c>
      <c r="OR119" s="54">
        <f t="shared" si="4587"/>
      </c>
      <c r="OS119" s="55">
        <f t="shared" si="4611"/>
      </c>
      <c r="OT119" s="54">
        <f t="shared" si="4587"/>
      </c>
      <c r="OU119" s="55">
        <f t="shared" si="4611"/>
      </c>
      <c r="OV119" s="54">
        <f t="shared" si="4587"/>
      </c>
      <c r="OW119" s="55">
        <f t="shared" si="4611"/>
      </c>
      <c r="OX119" s="54">
        <f t="shared" si="4619"/>
      </c>
      <c r="OY119" s="55">
        <f t="shared" si="4611"/>
      </c>
      <c r="OZ119" s="54">
        <f t="shared" si="4619"/>
      </c>
      <c r="PA119" s="55">
        <f t="shared" si="4611"/>
      </c>
      <c r="PB119" s="54">
        <f t="shared" si="4619"/>
      </c>
      <c r="PC119" s="55">
        <f t="shared" si="4611"/>
      </c>
      <c r="PD119" s="54">
        <f t="shared" si="4619"/>
      </c>
      <c r="PE119" s="55">
        <f t="shared" si="4611"/>
      </c>
      <c r="PF119" s="54">
        <f t="shared" si="4619"/>
      </c>
      <c r="PG119" s="55">
        <f t="shared" si="4611"/>
      </c>
      <c r="PH119" s="54">
        <f t="shared" si="4619"/>
      </c>
      <c r="PI119" s="55">
        <f t="shared" si="4611"/>
      </c>
      <c r="PJ119" s="54">
        <f t="shared" si="4619"/>
      </c>
      <c r="PK119" s="55">
        <f t="shared" si="4611"/>
      </c>
      <c r="PL119" s="54">
        <f t="shared" si="4619"/>
      </c>
      <c r="PM119" s="55">
        <f t="shared" si="4611"/>
      </c>
      <c r="PN119" s="54">
        <f t="shared" si="4619"/>
      </c>
      <c r="PO119" s="55">
        <f t="shared" si="4611"/>
      </c>
      <c r="PP119" s="54">
        <f t="shared" si="4619"/>
      </c>
      <c r="PQ119" s="55">
        <f t="shared" si="4611"/>
      </c>
      <c r="PR119" s="54">
        <f t="shared" si="4619"/>
      </c>
      <c r="PS119" s="55">
        <f t="shared" si="4611"/>
      </c>
      <c r="PT119" s="54">
        <f t="shared" si="4619"/>
      </c>
      <c r="PU119" s="55">
        <f t="shared" si="4611"/>
      </c>
      <c r="PV119" s="54">
        <f t="shared" si="4619"/>
      </c>
      <c r="PW119" s="55">
        <f t="shared" si="4611"/>
      </c>
      <c r="PX119" s="54">
        <f t="shared" si="4619"/>
      </c>
      <c r="PY119" s="55">
        <f t="shared" si="4611"/>
      </c>
      <c r="PZ119" s="54">
        <f t="shared" si="4619"/>
      </c>
      <c r="QA119" s="55">
        <f t="shared" si="4611"/>
      </c>
      <c r="QB119" s="54">
        <f t="shared" si="4619"/>
      </c>
      <c r="QC119" s="55">
        <f t="shared" si="4611"/>
      </c>
      <c r="QD119" s="54">
        <f t="shared" si="4619"/>
      </c>
      <c r="QE119" s="55">
        <f t="shared" si="4611"/>
      </c>
      <c r="QF119" s="54">
        <f t="shared" si="4619"/>
      </c>
      <c r="QG119" s="55">
        <f t="shared" si="4611"/>
      </c>
      <c r="QH119" s="54">
        <f t="shared" si="4619"/>
      </c>
      <c r="QI119" s="55">
        <f t="shared" si="4611"/>
      </c>
      <c r="QJ119" s="54">
        <f t="shared" si="4619"/>
      </c>
      <c r="QK119" s="55">
        <f t="shared" si="4611"/>
      </c>
      <c r="QL119" s="54">
        <f t="shared" si="4619"/>
      </c>
      <c r="QM119" s="55">
        <f t="shared" si="4611"/>
      </c>
      <c r="QN119" s="54">
        <f t="shared" si="4619"/>
      </c>
      <c r="QO119" s="55">
        <f t="shared" si="4611"/>
      </c>
      <c r="QP119" s="54">
        <f t="shared" si="4619"/>
      </c>
      <c r="QQ119" s="55">
        <f t="shared" si="4611"/>
      </c>
      <c r="QR119" s="54">
        <f t="shared" si="4619"/>
      </c>
      <c r="QS119" s="55">
        <f t="shared" si="4611"/>
      </c>
      <c r="QT119" s="54">
        <f t="shared" si="4619"/>
      </c>
      <c r="QU119" s="55">
        <f t="shared" si="4611"/>
      </c>
      <c r="QV119" s="54">
        <f t="shared" si="4619"/>
      </c>
      <c r="QW119" s="55">
        <f t="shared" si="4605"/>
      </c>
      <c r="QX119" s="54">
        <f t="shared" si="4619"/>
      </c>
      <c r="QY119" s="55">
        <f t="shared" si="4605"/>
      </c>
      <c r="QZ119" s="54">
        <f t="shared" si="4619"/>
      </c>
      <c r="RA119" s="55">
        <f t="shared" si="4605"/>
      </c>
      <c r="RB119" s="54">
        <f t="shared" si="4619"/>
      </c>
      <c r="RC119" s="55">
        <f t="shared" si="4605"/>
      </c>
      <c r="RD119" s="54">
        <f t="shared" si="4619"/>
      </c>
      <c r="RE119" s="55">
        <f t="shared" si="4605"/>
      </c>
      <c r="RF119" s="54">
        <f t="shared" si="4619"/>
      </c>
      <c r="RG119" s="55">
        <f t="shared" si="4605"/>
      </c>
      <c r="RH119" s="54">
        <f t="shared" si="4619"/>
      </c>
      <c r="RI119" s="55">
        <f t="shared" si="4605"/>
      </c>
      <c r="RJ119" s="54">
        <f t="shared" si="4612"/>
      </c>
      <c r="RK119" s="55">
        <f t="shared" si="4605"/>
      </c>
      <c r="RL119" s="54">
        <f t="shared" si="4612"/>
      </c>
      <c r="RM119" s="55">
        <f t="shared" si="4605"/>
      </c>
      <c r="RN119" s="54">
        <f t="shared" si="4612"/>
      </c>
      <c r="RO119" s="55">
        <f t="shared" si="4605"/>
      </c>
      <c r="RP119" s="54">
        <f t="shared" si="4612"/>
      </c>
      <c r="RQ119" s="55">
        <f t="shared" si="4605"/>
      </c>
      <c r="RR119" s="54">
        <f t="shared" si="4612"/>
      </c>
      <c r="RS119" s="55">
        <f t="shared" si="4605"/>
      </c>
      <c r="RT119" s="54">
        <f t="shared" si="4612"/>
      </c>
      <c r="RU119" s="55">
        <f t="shared" si="4605"/>
      </c>
      <c r="RV119" s="54">
        <f t="shared" si="4612"/>
      </c>
      <c r="RW119" s="55">
        <f t="shared" si="4605"/>
      </c>
      <c r="RX119" s="54">
        <f t="shared" si="4612"/>
      </c>
      <c r="RY119" s="55">
        <f t="shared" si="4605"/>
      </c>
      <c r="RZ119" s="54">
        <f t="shared" si="4612"/>
      </c>
      <c r="SA119" s="55">
        <f t="shared" si="4605"/>
      </c>
      <c r="SB119" s="54">
        <f t="shared" si="4612"/>
      </c>
      <c r="SC119" s="55">
        <f t="shared" si="4605"/>
      </c>
      <c r="SD119" s="54">
        <f t="shared" si="4612"/>
      </c>
      <c r="SE119" s="55">
        <f t="shared" si="4605"/>
      </c>
      <c r="SF119" s="54">
        <f t="shared" si="4612"/>
      </c>
      <c r="SG119" s="55">
        <f t="shared" si="4605"/>
      </c>
      <c r="SH119" s="54">
        <f t="shared" si="4612"/>
      </c>
      <c r="SI119" s="55">
        <f t="shared" si="4605"/>
      </c>
      <c r="SJ119" s="54">
        <f t="shared" si="4612"/>
      </c>
      <c r="SK119" s="55">
        <f t="shared" si="4605"/>
      </c>
      <c r="SL119" s="54">
        <f t="shared" si="4612"/>
      </c>
      <c r="SM119" s="55">
        <f t="shared" si="4605"/>
      </c>
      <c r="SN119" s="54">
        <f t="shared" si="4612"/>
      </c>
      <c r="SO119" s="55">
        <f t="shared" si="4605"/>
      </c>
      <c r="SP119" s="54">
        <f t="shared" si="4612"/>
      </c>
      <c r="SQ119" s="55">
        <f t="shared" si="4605"/>
      </c>
      <c r="SR119" s="54">
        <f t="shared" si="4612"/>
      </c>
      <c r="SS119" s="55">
        <f t="shared" si="4605"/>
      </c>
      <c r="ST119" s="54">
        <f t="shared" si="4612"/>
      </c>
      <c r="SU119" s="55">
        <f t="shared" si="4605"/>
      </c>
      <c r="SV119" s="54">
        <f t="shared" si="4612"/>
      </c>
      <c r="SW119" s="55">
        <f t="shared" si="4605"/>
      </c>
      <c r="SX119" s="54">
        <f t="shared" si="4612"/>
      </c>
      <c r="SY119" s="55">
        <f t="shared" si="4605"/>
      </c>
      <c r="SZ119" s="54">
        <f t="shared" si="4612"/>
      </c>
      <c r="TA119" s="55">
        <f t="shared" si="4605"/>
      </c>
      <c r="TB119" s="54">
        <f t="shared" si="4612"/>
      </c>
      <c r="TC119" s="55">
        <f t="shared" si="4605"/>
      </c>
      <c r="TD119" s="54">
        <f t="shared" si="4606"/>
      </c>
      <c r="TE119" s="55">
        <f t="shared" si="4605"/>
      </c>
      <c r="TF119" s="54">
        <f t="shared" si="4606"/>
      </c>
      <c r="TG119" s="55">
        <f t="shared" si="4624"/>
      </c>
      <c r="TH119" s="54">
        <f t="shared" si="4603"/>
      </c>
      <c r="TI119" s="55">
        <f t="shared" si="4624"/>
      </c>
      <c r="TJ119" s="54">
        <f t="shared" si="4603"/>
      </c>
      <c r="TK119" s="55">
        <f t="shared" si="4624"/>
      </c>
      <c r="TL119" s="54">
        <f t="shared" si="4603"/>
      </c>
      <c r="TM119" s="55">
        <f t="shared" si="4624"/>
      </c>
      <c r="TN119" s="54">
        <f t="shared" si="4603"/>
      </c>
      <c r="TO119" s="55">
        <f t="shared" si="4624"/>
      </c>
      <c r="TP119" s="54">
        <f t="shared" si="4603"/>
      </c>
      <c r="TQ119" s="55">
        <f t="shared" si="4624"/>
      </c>
      <c r="TR119" s="54">
        <f t="shared" si="4603"/>
      </c>
      <c r="TS119" s="55">
        <f t="shared" si="4624"/>
      </c>
      <c r="TT119" s="54">
        <f t="shared" si="4620"/>
      </c>
      <c r="TU119" s="55">
        <f t="shared" si="4624"/>
      </c>
      <c r="TV119" s="54">
        <f t="shared" si="4620"/>
      </c>
      <c r="TW119" s="55">
        <f t="shared" si="4624"/>
      </c>
      <c r="TX119" s="54">
        <f t="shared" si="4620"/>
      </c>
      <c r="TY119" s="55">
        <f t="shared" si="4624"/>
      </c>
      <c r="TZ119" s="54">
        <f t="shared" si="4620"/>
      </c>
      <c r="UA119" s="55">
        <f t="shared" si="4624"/>
      </c>
      <c r="UB119" s="54">
        <f t="shared" si="4620"/>
      </c>
      <c r="UC119" s="55">
        <f t="shared" si="4624"/>
      </c>
      <c r="UD119" s="54">
        <f t="shared" si="4620"/>
      </c>
      <c r="UE119" s="55">
        <f t="shared" si="4624"/>
      </c>
      <c r="UF119" s="54">
        <f t="shared" si="4620"/>
      </c>
      <c r="UG119" s="55">
        <f t="shared" si="4624"/>
      </c>
      <c r="UH119" s="54">
        <f t="shared" si="4620"/>
      </c>
      <c r="UI119" s="55">
        <f t="shared" si="4624"/>
      </c>
      <c r="UJ119" s="54">
        <f t="shared" si="4620"/>
      </c>
      <c r="UK119" s="55">
        <f t="shared" si="4624"/>
      </c>
      <c r="UL119" s="54">
        <f t="shared" si="4620"/>
      </c>
      <c r="UM119" s="55">
        <f t="shared" si="4624"/>
      </c>
      <c r="UN119" s="54">
        <f t="shared" si="4620"/>
      </c>
      <c r="UO119" s="55">
        <f t="shared" si="4624"/>
      </c>
      <c r="UP119" s="54">
        <f t="shared" si="4620"/>
      </c>
      <c r="UQ119" s="55">
        <f t="shared" si="4624"/>
      </c>
      <c r="UR119" s="54">
        <f t="shared" si="4620"/>
      </c>
      <c r="US119" s="55">
        <f t="shared" si="4624"/>
      </c>
      <c r="UT119" s="54">
        <f t="shared" si="4620"/>
      </c>
      <c r="UU119" s="55">
        <f t="shared" si="4624"/>
      </c>
      <c r="UV119" s="54">
        <f t="shared" si="4620"/>
      </c>
      <c r="UW119" s="55">
        <f t="shared" si="4624"/>
      </c>
      <c r="UX119" s="54">
        <f t="shared" si="4620"/>
      </c>
      <c r="UY119" s="55">
        <f t="shared" si="4624"/>
      </c>
      <c r="UZ119" s="54">
        <f t="shared" si="4620"/>
      </c>
      <c r="VA119" s="55">
        <f t="shared" si="4624"/>
      </c>
      <c r="VB119" s="54">
        <f t="shared" si="4620"/>
      </c>
      <c r="VC119" s="55">
        <f t="shared" si="4624"/>
      </c>
      <c r="VD119" s="54">
        <f t="shared" si="4620"/>
      </c>
      <c r="VE119" s="55">
        <f t="shared" si="4624"/>
      </c>
      <c r="VF119" s="54">
        <f t="shared" si="4620"/>
      </c>
      <c r="VG119" s="55">
        <f t="shared" si="4624"/>
      </c>
      <c r="VH119" s="54">
        <f t="shared" si="4620"/>
      </c>
      <c r="VI119" s="55">
        <f t="shared" si="4624"/>
      </c>
      <c r="VJ119" s="54">
        <f t="shared" si="4620"/>
      </c>
      <c r="VK119" s="55">
        <f t="shared" si="4624"/>
      </c>
      <c r="VL119" s="54">
        <f t="shared" si="4620"/>
      </c>
      <c r="VM119" s="55">
        <f t="shared" si="4624"/>
      </c>
      <c r="VN119" s="54">
        <f t="shared" si="4620"/>
      </c>
      <c r="VO119" s="55">
        <f t="shared" si="4624"/>
      </c>
      <c r="VP119" s="54">
        <f t="shared" si="4620"/>
      </c>
      <c r="VQ119" s="55">
        <f t="shared" si="4624"/>
      </c>
      <c r="VR119" s="54">
        <f t="shared" si="4620"/>
      </c>
      <c r="VS119" s="55">
        <f t="shared" si="4623"/>
      </c>
      <c r="VT119" s="54">
        <f t="shared" si="4620"/>
      </c>
      <c r="VU119" s="55">
        <f t="shared" si="4623"/>
      </c>
      <c r="VV119" s="54">
        <f t="shared" si="4620"/>
      </c>
      <c r="VW119" s="55">
        <f t="shared" si="4623"/>
      </c>
      <c r="VX119" s="54">
        <f t="shared" si="4620"/>
      </c>
      <c r="VY119" s="55">
        <f t="shared" si="4623"/>
      </c>
      <c r="VZ119" s="54">
        <f t="shared" si="4620"/>
      </c>
      <c r="WA119" s="55">
        <f t="shared" si="4623"/>
      </c>
      <c r="WB119" s="54">
        <f t="shared" si="4620"/>
      </c>
      <c r="WC119" s="55">
        <f t="shared" si="4623"/>
      </c>
      <c r="WD119" s="54">
        <f t="shared" si="4620"/>
      </c>
      <c r="WE119" s="55">
        <f t="shared" si="4623"/>
      </c>
      <c r="WF119" s="54">
        <f t="shared" si="4613"/>
      </c>
      <c r="WG119" s="55">
        <f t="shared" si="4623"/>
      </c>
      <c r="WH119" s="54">
        <f t="shared" si="4613"/>
      </c>
      <c r="WI119" s="55">
        <f t="shared" si="4623"/>
      </c>
      <c r="WJ119" s="54">
        <f t="shared" si="4613"/>
      </c>
      <c r="WK119" s="55">
        <f t="shared" si="4623"/>
      </c>
      <c r="WL119" s="54">
        <f t="shared" si="4613"/>
      </c>
      <c r="WM119" s="55">
        <f t="shared" si="4623"/>
      </c>
      <c r="WN119" s="54">
        <f t="shared" si="4613"/>
      </c>
      <c r="WO119" s="55">
        <f t="shared" si="4623"/>
      </c>
      <c r="WP119" s="54">
        <f t="shared" si="4613"/>
      </c>
      <c r="WQ119" s="55">
        <f t="shared" si="4623"/>
      </c>
      <c r="WR119" s="54">
        <f t="shared" si="4613"/>
      </c>
      <c r="WS119" s="55">
        <f t="shared" si="4623"/>
      </c>
      <c r="WT119" s="54">
        <f t="shared" si="4581"/>
      </c>
      <c r="WU119" s="55">
        <f t="shared" si="4623"/>
      </c>
      <c r="WV119" s="54">
        <f t="shared" si="4581"/>
      </c>
      <c r="WW119" s="55">
        <f t="shared" si="4623"/>
      </c>
      <c r="WX119" s="54">
        <f t="shared" si="4621"/>
      </c>
      <c r="WY119" s="55">
        <f t="shared" si="4623"/>
      </c>
      <c r="WZ119" s="54">
        <f t="shared" si="4621"/>
      </c>
      <c r="XA119" s="55">
        <f t="shared" si="4623"/>
      </c>
      <c r="XB119" s="54">
        <f t="shared" si="4621"/>
      </c>
      <c r="XC119" s="55">
        <f t="shared" si="4623"/>
      </c>
      <c r="XD119" s="54">
        <f t="shared" si="4621"/>
      </c>
      <c r="XE119" s="55">
        <f t="shared" si="4623"/>
      </c>
      <c r="XF119" s="54">
        <f t="shared" si="4621"/>
      </c>
      <c r="XG119" s="55">
        <f t="shared" si="4623"/>
      </c>
      <c r="XH119" s="54">
        <f t="shared" si="4621"/>
      </c>
      <c r="XI119" s="55">
        <f t="shared" si="4623"/>
      </c>
      <c r="XJ119" s="54">
        <f t="shared" si="4621"/>
      </c>
      <c r="XK119" s="55">
        <f t="shared" si="4623"/>
      </c>
      <c r="XL119" s="54">
        <f t="shared" si="4621"/>
      </c>
      <c r="XM119" s="55">
        <f t="shared" si="4623"/>
      </c>
      <c r="XN119" s="54">
        <f t="shared" si="4621"/>
      </c>
      <c r="XO119" s="55">
        <f t="shared" si="4623"/>
      </c>
      <c r="XP119" s="54">
        <f t="shared" si="4621"/>
      </c>
      <c r="XQ119" s="55">
        <f t="shared" si="4623"/>
      </c>
      <c r="XR119" s="54">
        <f t="shared" si="4621"/>
      </c>
      <c r="XS119" s="55">
        <f t="shared" si="4623"/>
      </c>
      <c r="XT119" s="54">
        <f t="shared" si="4621"/>
      </c>
      <c r="XU119" s="55">
        <f t="shared" si="4623"/>
      </c>
      <c r="XV119" s="54">
        <f t="shared" si="4621"/>
      </c>
      <c r="XW119" s="55">
        <f t="shared" si="4623"/>
      </c>
      <c r="XX119" s="54">
        <f t="shared" si="4621"/>
      </c>
      <c r="XY119" s="55">
        <f t="shared" si="4623"/>
      </c>
      <c r="XZ119" s="54">
        <f t="shared" si="4621"/>
      </c>
      <c r="YA119" s="55">
        <f t="shared" si="4623"/>
      </c>
      <c r="YB119" s="54">
        <f t="shared" si="4621"/>
      </c>
      <c r="YC119" s="55">
        <f t="shared" si="4614"/>
      </c>
      <c r="YD119" s="54">
        <f t="shared" si="4621"/>
      </c>
      <c r="YE119" s="55">
        <f t="shared" si="4614"/>
      </c>
      <c r="YF119" s="54">
        <f t="shared" si="4621"/>
      </c>
      <c r="YG119" s="55">
        <f t="shared" si="4614"/>
      </c>
      <c r="YH119" s="54">
        <f t="shared" si="4621"/>
      </c>
      <c r="YI119" s="55">
        <f t="shared" si="4614"/>
      </c>
      <c r="YJ119" s="54">
        <f t="shared" si="4621"/>
      </c>
      <c r="YK119" s="55">
        <f t="shared" si="4614"/>
      </c>
      <c r="YL119" s="54">
        <f t="shared" si="4621"/>
      </c>
      <c r="YM119" s="55">
        <f t="shared" si="4614"/>
      </c>
      <c r="YN119" s="54">
        <f t="shared" si="4621"/>
      </c>
      <c r="YO119" s="55">
        <f t="shared" si="4614"/>
      </c>
      <c r="YP119" s="54">
        <f t="shared" si="4621"/>
      </c>
      <c r="YQ119" s="55">
        <f t="shared" si="4614"/>
      </c>
      <c r="YR119" s="54">
        <f t="shared" si="4621"/>
      </c>
      <c r="YS119" s="55">
        <f t="shared" si="4614"/>
      </c>
      <c r="YT119" s="54">
        <f t="shared" si="4621"/>
      </c>
      <c r="YU119" s="55">
        <f t="shared" si="4614"/>
      </c>
      <c r="YV119" s="54">
        <f t="shared" si="4621"/>
      </c>
      <c r="YW119" s="55">
        <f t="shared" si="4614"/>
      </c>
      <c r="YX119" s="54">
        <f t="shared" si="4621"/>
      </c>
      <c r="YY119" s="55">
        <f t="shared" si="4614"/>
      </c>
      <c r="YZ119" s="54">
        <f t="shared" si="4621"/>
      </c>
      <c r="ZA119" s="55">
        <f t="shared" si="4614"/>
      </c>
      <c r="ZB119" s="54">
        <f t="shared" si="4621"/>
      </c>
      <c r="ZC119" s="55">
        <f t="shared" si="4614"/>
      </c>
      <c r="ZD119" s="54">
        <f t="shared" si="4621"/>
      </c>
      <c r="ZE119" s="55">
        <f t="shared" si="4614"/>
      </c>
      <c r="ZF119" s="54">
        <f t="shared" si="4621"/>
      </c>
      <c r="ZG119" s="55">
        <f t="shared" si="4614"/>
      </c>
      <c r="ZH119" s="54">
        <f t="shared" si="4621"/>
      </c>
      <c r="ZI119" s="55">
        <f t="shared" si="4614"/>
      </c>
      <c r="ZJ119" s="54">
        <f t="shared" si="4615"/>
      </c>
      <c r="ZK119" s="55">
        <f t="shared" si="4614"/>
      </c>
      <c r="ZL119" s="54">
        <f t="shared" si="4615"/>
      </c>
      <c r="ZM119" s="55">
        <f t="shared" si="4614"/>
      </c>
      <c r="ZN119" s="54">
        <f t="shared" si="4615"/>
      </c>
      <c r="ZO119" s="55">
        <f t="shared" si="4614"/>
      </c>
      <c r="ZP119" s="54">
        <f t="shared" si="4615"/>
      </c>
      <c r="ZQ119" s="55">
        <f t="shared" si="4614"/>
      </c>
      <c r="ZR119" s="54">
        <f t="shared" si="4615"/>
      </c>
      <c r="ZS119" s="55">
        <f t="shared" si="4614"/>
      </c>
      <c r="ZT119" s="54">
        <f t="shared" si="4615"/>
      </c>
      <c r="ZU119" s="55">
        <f t="shared" si="4614"/>
      </c>
      <c r="ZV119" s="54">
        <f t="shared" si="4615"/>
      </c>
      <c r="ZW119" s="55">
        <f t="shared" si="4614"/>
      </c>
      <c r="ZX119" s="54">
        <f t="shared" si="4615"/>
      </c>
      <c r="ZY119" s="55">
        <f t="shared" si="4614"/>
      </c>
      <c r="ZZ119" s="54">
        <f t="shared" si="4615"/>
      </c>
      <c r="AAA119" s="55">
        <f t="shared" si="4614"/>
      </c>
      <c r="AAB119" s="54">
        <f t="shared" si="4615"/>
      </c>
      <c r="AAC119" s="55">
        <f t="shared" si="4614"/>
      </c>
      <c r="AAD119" s="54">
        <f t="shared" si="4615"/>
      </c>
      <c r="AAE119" s="55">
        <f t="shared" si="4614"/>
      </c>
      <c r="AAF119" s="54">
        <f t="shared" si="4615"/>
      </c>
      <c r="AAG119" s="55">
        <f t="shared" si="4614"/>
      </c>
      <c r="AAH119" s="54">
        <f t="shared" si="4615"/>
      </c>
      <c r="AAI119" s="55">
        <f t="shared" si="4614"/>
      </c>
      <c r="AAJ119" s="54">
        <f t="shared" si="4615"/>
      </c>
      <c r="AAK119" s="55">
        <f t="shared" si="4614"/>
      </c>
      <c r="AAL119" s="54">
        <f t="shared" si="4615"/>
      </c>
      <c r="AAM119" s="55">
        <f t="shared" si="4614"/>
      </c>
      <c r="AAN119" s="54">
        <f t="shared" si="4615"/>
      </c>
      <c r="AAO119" s="55">
        <f t="shared" si="4607"/>
      </c>
      <c r="AAP119" s="54">
        <f t="shared" si="4615"/>
      </c>
      <c r="AAQ119" s="55">
        <f t="shared" si="4607"/>
      </c>
      <c r="AAR119" s="54">
        <f t="shared" si="4615"/>
      </c>
      <c r="AAS119" s="55">
        <f t="shared" si="4607"/>
      </c>
      <c r="AAT119" s="54">
        <f t="shared" si="4615"/>
      </c>
      <c r="AAU119" s="55">
        <f t="shared" si="4607"/>
      </c>
      <c r="AAV119" s="54">
        <f t="shared" si="4615"/>
      </c>
      <c r="AAW119" s="55">
        <f t="shared" si="4607"/>
      </c>
      <c r="AAX119" s="54">
        <f t="shared" si="4615"/>
      </c>
      <c r="AAY119" s="55">
        <f t="shared" si="4607"/>
      </c>
      <c r="AAZ119" s="54">
        <f t="shared" si="4615"/>
      </c>
      <c r="ABA119" s="55">
        <f t="shared" si="4607"/>
      </c>
      <c r="ABB119" s="54">
        <f t="shared" si="4615"/>
      </c>
      <c r="ABC119" s="55">
        <f t="shared" si="4607"/>
      </c>
      <c r="ABD119" s="54">
        <f t="shared" si="4615"/>
      </c>
      <c r="ABE119" s="55">
        <f t="shared" si="4607"/>
      </c>
      <c r="ABF119" s="54">
        <f t="shared" si="4615"/>
      </c>
      <c r="ABG119" s="55">
        <f t="shared" si="4607"/>
      </c>
      <c r="ABH119" s="54">
        <f t="shared" si="4615"/>
      </c>
      <c r="ABI119" s="55">
        <f t="shared" si="4607"/>
      </c>
      <c r="ABJ119" s="54">
        <f t="shared" si="4615"/>
      </c>
      <c r="ABK119" s="55">
        <f t="shared" si="4607"/>
      </c>
      <c r="ABL119" s="54">
        <f t="shared" si="4615"/>
      </c>
      <c r="ABM119" s="55">
        <f t="shared" si="4607"/>
      </c>
      <c r="ABN119" s="54">
        <f t="shared" si="4615"/>
      </c>
      <c r="ABO119" s="55">
        <f t="shared" si="4607"/>
      </c>
      <c r="ABP119" s="54">
        <f t="shared" si="4615"/>
      </c>
      <c r="ABQ119" s="55">
        <f t="shared" si="4607"/>
      </c>
      <c r="ABR119" s="54">
        <f t="shared" si="4615"/>
      </c>
      <c r="ABS119" s="55">
        <f t="shared" si="4598"/>
      </c>
      <c r="ABT119" s="54">
        <f t="shared" si="4582"/>
      </c>
      <c r="ABU119" s="55">
        <f t="shared" si="4591"/>
      </c>
      <c r="ABV119" s="54">
        <f t="shared" si="4599"/>
      </c>
      <c r="ABW119" s="55">
        <f t="shared" si="4591"/>
      </c>
      <c r="ABX119" s="54">
        <f t="shared" si="4599"/>
      </c>
      <c r="ABY119" s="55">
        <f t="shared" si="4591"/>
      </c>
      <c r="ABZ119" s="54">
        <f t="shared" si="4599"/>
      </c>
      <c r="ACA119" s="55">
        <f t="shared" si="4591"/>
      </c>
      <c r="ACB119" s="54">
        <f t="shared" si="4599"/>
      </c>
      <c r="ACC119" s="55">
        <f t="shared" si="4591"/>
      </c>
      <c r="ACD119" s="54">
        <f t="shared" si="4599"/>
      </c>
      <c r="ACE119" s="55">
        <f t="shared" si="4591"/>
      </c>
      <c r="ACF119" s="54">
        <f t="shared" si="4599"/>
      </c>
      <c r="ACG119" s="55">
        <f t="shared" si="4583"/>
      </c>
      <c r="ACH119" s="54">
        <f t="shared" si="4599"/>
      </c>
      <c r="ACI119" s="55">
        <f t="shared" si="4583"/>
      </c>
      <c r="ACJ119" s="54">
        <f t="shared" si="4599"/>
      </c>
      <c r="ACK119" s="55">
        <f t="shared" si="4583"/>
      </c>
      <c r="ACL119" s="54">
        <f t="shared" ref="ACL119:ADF119" si="4625">RIGHT(IFERROR(VLOOKUP($B119,ACL$4:ACM$71,2,FALSE),""),2)</f>
      </c>
      <c r="ACM119" s="55">
        <f t="shared" si="4583"/>
      </c>
      <c r="ACN119" s="54">
        <f t="shared" si="4625"/>
      </c>
      <c r="ACO119" s="55">
        <f t="shared" si="4583"/>
      </c>
      <c r="ACP119" s="54">
        <f t="shared" si="4625"/>
      </c>
      <c r="ACQ119" s="55">
        <f t="shared" si="4583"/>
      </c>
      <c r="ACR119" s="54">
        <f t="shared" si="4625"/>
      </c>
      <c r="ACS119" s="55">
        <f t="shared" si="4583"/>
      </c>
      <c r="ACT119" s="54">
        <f t="shared" si="4625"/>
      </c>
      <c r="ACU119" s="55">
        <f t="shared" si="4583"/>
      </c>
      <c r="ACV119" s="54">
        <f t="shared" si="4625"/>
      </c>
      <c r="ACW119" s="55">
        <f t="shared" si="4583"/>
      </c>
      <c r="ACX119" s="54">
        <f t="shared" si="4625"/>
      </c>
      <c r="ACY119" s="55">
        <f t="shared" si="4583"/>
      </c>
      <c r="ACZ119" s="54">
        <f t="shared" si="4625"/>
      </c>
      <c r="ADA119" s="55">
        <f t="shared" si="4583"/>
      </c>
      <c r="ADB119" s="54">
        <f t="shared" si="4625"/>
      </c>
      <c r="ADC119" s="55">
        <f t="shared" si="4583"/>
      </c>
      <c r="ADD119" s="54">
        <f t="shared" si="4625"/>
      </c>
      <c r="ADE119" s="55">
        <f t="shared" si="4583"/>
      </c>
      <c r="ADF119" s="54">
        <f t="shared" si="4625"/>
      </c>
      <c r="ADG119" s="55">
        <f t="shared" si="4583"/>
      </c>
    </row>
    <row r="120" spans="1:787" ht="20.25" hidden="1" customHeight="1">
      <c r="A120" s="112">
        <v>48</v>
      </c>
      <c r="B120" s="115">
        <f>学年と名前を結合するシート!D49</f>
      </c>
      <c r="C120" s="114"/>
      <c r="D120" s="54">
        <f t="shared" si="533"/>
      </c>
      <c r="E120" s="55">
        <f t="shared" si="534"/>
      </c>
      <c r="F120" s="54">
        <f t="shared" si="4622"/>
      </c>
      <c r="G120" s="55">
        <f t="shared" si="4407"/>
      </c>
      <c r="H120" s="54">
        <f t="shared" si="4622"/>
      </c>
      <c r="I120" s="55">
        <f t="shared" si="4408"/>
      </c>
      <c r="J120" s="54">
        <f t="shared" si="4622"/>
      </c>
      <c r="K120" s="55">
        <f t="shared" si="4409"/>
      </c>
      <c r="L120" s="54">
        <f t="shared" si="4622"/>
      </c>
      <c r="M120" s="55">
        <f t="shared" si="4410"/>
      </c>
      <c r="N120" s="54">
        <f t="shared" si="4622"/>
      </c>
      <c r="O120" s="55">
        <f t="shared" si="4411"/>
      </c>
      <c r="P120" s="54">
        <f t="shared" si="4622"/>
      </c>
      <c r="Q120" s="55">
        <f t="shared" si="4412"/>
      </c>
      <c r="R120" s="54">
        <f t="shared" si="4622"/>
      </c>
      <c r="S120" s="55">
        <f t="shared" si="4413"/>
      </c>
      <c r="T120" s="54">
        <f t="shared" si="4622"/>
      </c>
      <c r="U120" s="55">
        <f t="shared" si="4414"/>
      </c>
      <c r="V120" s="54">
        <f t="shared" si="4622"/>
      </c>
      <c r="W120" s="55">
        <f t="shared" si="4415"/>
      </c>
      <c r="X120" s="54">
        <f t="shared" si="4622"/>
      </c>
      <c r="Y120" s="55">
        <f t="shared" si="4416"/>
      </c>
      <c r="Z120" s="54">
        <f t="shared" si="4622"/>
      </c>
      <c r="AA120" s="55">
        <f t="shared" si="4417"/>
      </c>
      <c r="AB120" s="54">
        <f t="shared" si="4622"/>
      </c>
      <c r="AC120" s="55">
        <f t="shared" si="4418"/>
      </c>
      <c r="AD120" s="54">
        <f t="shared" si="4622"/>
      </c>
      <c r="AE120" s="55">
        <f t="shared" si="4419"/>
      </c>
      <c r="AF120" s="54">
        <f t="shared" si="4622"/>
      </c>
      <c r="AG120" s="55">
        <f t="shared" si="4420"/>
      </c>
      <c r="AH120" s="54">
        <f t="shared" si="4622"/>
      </c>
      <c r="AI120" s="55">
        <f t="shared" si="4421"/>
      </c>
      <c r="AJ120" s="54">
        <f t="shared" si="4622"/>
      </c>
      <c r="AK120" s="55">
        <f t="shared" si="4422"/>
      </c>
      <c r="AL120" s="54">
        <f t="shared" si="4622"/>
      </c>
      <c r="AM120" s="55">
        <f t="shared" si="4423"/>
      </c>
      <c r="AN120" s="54">
        <f t="shared" si="4622"/>
      </c>
      <c r="AO120" s="55">
        <f t="shared" si="4424"/>
      </c>
      <c r="AP120" s="54">
        <f t="shared" si="4622"/>
      </c>
      <c r="AQ120" s="55">
        <f t="shared" si="4425"/>
      </c>
      <c r="AR120" s="54">
        <f t="shared" si="4622"/>
      </c>
      <c r="AS120" s="55">
        <f t="shared" si="4426"/>
      </c>
      <c r="AT120" s="54">
        <f t="shared" si="4622"/>
      </c>
      <c r="AU120" s="55">
        <f t="shared" si="4427"/>
      </c>
      <c r="AV120" s="54">
        <f t="shared" si="4622"/>
      </c>
      <c r="AW120" s="55">
        <f t="shared" si="4428"/>
      </c>
      <c r="AX120" s="54">
        <f t="shared" si="4622"/>
      </c>
      <c r="AY120" s="55">
        <f t="shared" si="4429"/>
      </c>
      <c r="AZ120" s="54">
        <f t="shared" si="4622"/>
      </c>
      <c r="BA120" s="55">
        <f t="shared" si="4430"/>
      </c>
      <c r="BB120" s="54">
        <f t="shared" si="4622"/>
      </c>
      <c r="BC120" s="55">
        <f t="shared" si="4431"/>
      </c>
      <c r="BD120" s="54">
        <f t="shared" si="4622"/>
      </c>
      <c r="BE120" s="55">
        <f t="shared" si="4432"/>
      </c>
      <c r="BF120" s="54">
        <f t="shared" si="4622"/>
      </c>
      <c r="BG120" s="55">
        <f t="shared" si="4433"/>
      </c>
      <c r="BH120" s="54">
        <f t="shared" si="4622"/>
      </c>
      <c r="BI120" s="55">
        <f t="shared" si="4434"/>
      </c>
      <c r="BJ120" s="54">
        <f t="shared" si="4622"/>
      </c>
      <c r="BK120" s="55">
        <f t="shared" si="4435"/>
      </c>
      <c r="BL120" s="54">
        <f t="shared" si="4622"/>
      </c>
      <c r="BM120" s="55">
        <f t="shared" si="4436"/>
      </c>
      <c r="BN120" s="54">
        <f t="shared" si="4622"/>
      </c>
      <c r="BO120" s="55">
        <f t="shared" si="4437"/>
      </c>
      <c r="BP120" s="54">
        <f t="shared" si="4622"/>
      </c>
      <c r="BQ120" s="55">
        <f t="shared" si="4438"/>
      </c>
      <c r="BR120" s="54">
        <f t="shared" si="4616"/>
      </c>
      <c r="BS120" s="55">
        <f t="shared" si="4439"/>
      </c>
      <c r="BT120" s="54">
        <f t="shared" si="4616"/>
      </c>
      <c r="BU120" s="55">
        <f t="shared" si="4440"/>
      </c>
      <c r="BV120" s="54">
        <f t="shared" si="4616"/>
      </c>
      <c r="BW120" s="55">
        <f t="shared" si="4441"/>
      </c>
      <c r="BX120" s="54">
        <f t="shared" si="4616"/>
      </c>
      <c r="BY120" s="55">
        <f t="shared" si="4442"/>
      </c>
      <c r="BZ120" s="54">
        <f t="shared" si="4616"/>
      </c>
      <c r="CA120" s="55">
        <f t="shared" si="4443"/>
      </c>
      <c r="CB120" s="54">
        <f t="shared" si="4616"/>
      </c>
      <c r="CC120" s="55">
        <f t="shared" si="4444"/>
      </c>
      <c r="CD120" s="54">
        <f t="shared" si="4616"/>
      </c>
      <c r="CE120" s="55">
        <f t="shared" si="4445"/>
      </c>
      <c r="CF120" s="54">
        <f t="shared" si="4616"/>
      </c>
      <c r="CG120" s="55">
        <f t="shared" si="4446"/>
      </c>
      <c r="CH120" s="54">
        <f t="shared" si="4616"/>
      </c>
      <c r="CI120" s="55">
        <f t="shared" si="4447"/>
      </c>
      <c r="CJ120" s="54">
        <f t="shared" si="4616"/>
      </c>
      <c r="CK120" s="55">
        <f t="shared" si="4448"/>
      </c>
      <c r="CL120" s="54">
        <f t="shared" si="4616"/>
      </c>
      <c r="CM120" s="55">
        <f t="shared" si="4449"/>
      </c>
      <c r="CN120" s="54">
        <f t="shared" si="4616"/>
      </c>
      <c r="CO120" s="55">
        <f t="shared" si="4450"/>
      </c>
      <c r="CP120" s="54">
        <f t="shared" si="4616"/>
      </c>
      <c r="CQ120" s="55">
        <f t="shared" si="4451"/>
      </c>
      <c r="CR120" s="54">
        <f t="shared" si="4616"/>
      </c>
      <c r="CS120" s="55">
        <f t="shared" si="4452"/>
      </c>
      <c r="CT120" s="54">
        <f t="shared" si="4616"/>
      </c>
      <c r="CU120" s="55">
        <f t="shared" si="4453"/>
      </c>
      <c r="CV120" s="54">
        <f t="shared" si="4616"/>
      </c>
      <c r="CW120" s="55">
        <f t="shared" si="4454"/>
      </c>
      <c r="CX120" s="54">
        <f t="shared" si="4616"/>
      </c>
      <c r="CY120" s="55">
        <f t="shared" si="4455"/>
      </c>
      <c r="CZ120" s="54">
        <f t="shared" si="4616"/>
      </c>
      <c r="DA120" s="55">
        <f t="shared" si="4456"/>
      </c>
      <c r="DB120" s="54">
        <f t="shared" si="4616"/>
      </c>
      <c r="DC120" s="55">
        <f t="shared" si="4457"/>
      </c>
      <c r="DD120" s="54">
        <f t="shared" si="4616"/>
      </c>
      <c r="DE120" s="55">
        <f t="shared" si="4458"/>
      </c>
      <c r="DF120" s="54">
        <f t="shared" si="4616"/>
      </c>
      <c r="DG120" s="55">
        <f t="shared" si="4459"/>
      </c>
      <c r="DH120" s="54">
        <f t="shared" si="4616"/>
      </c>
      <c r="DI120" s="55">
        <f t="shared" si="4460"/>
      </c>
      <c r="DJ120" s="54">
        <f t="shared" si="4616"/>
      </c>
      <c r="DK120" s="55">
        <f t="shared" si="4461"/>
      </c>
      <c r="DL120" s="54">
        <f t="shared" si="4616"/>
      </c>
      <c r="DM120" s="55">
        <f t="shared" si="4462"/>
      </c>
      <c r="DN120" s="54">
        <f t="shared" si="4616"/>
      </c>
      <c r="DO120" s="55">
        <f t="shared" si="4463"/>
      </c>
      <c r="DP120" s="54">
        <f t="shared" si="4616"/>
      </c>
      <c r="DQ120" s="55">
        <f t="shared" si="4464"/>
      </c>
      <c r="DR120" s="54">
        <f t="shared" si="4616"/>
      </c>
      <c r="DS120" s="55">
        <f t="shared" si="4465"/>
      </c>
      <c r="DT120" s="54">
        <f t="shared" si="4616"/>
      </c>
      <c r="DU120" s="55">
        <f t="shared" si="4466"/>
      </c>
      <c r="DV120" s="54">
        <f t="shared" si="4616"/>
      </c>
      <c r="DW120" s="55">
        <f t="shared" si="4467"/>
      </c>
      <c r="DX120" s="54">
        <f t="shared" si="4616"/>
      </c>
      <c r="DY120" s="55">
        <f t="shared" si="4468"/>
      </c>
      <c r="DZ120" s="54">
        <f t="shared" si="4616"/>
      </c>
      <c r="EA120" s="55">
        <f t="shared" si="4469"/>
      </c>
      <c r="EB120" s="54">
        <f t="shared" si="4608"/>
      </c>
      <c r="EC120" s="55">
        <f t="shared" si="4471"/>
      </c>
      <c r="ED120" s="54">
        <f t="shared" si="4608"/>
      </c>
      <c r="EE120" s="55">
        <f t="shared" si="4472"/>
      </c>
      <c r="EF120" s="54">
        <f t="shared" si="4608"/>
      </c>
      <c r="EG120" s="55">
        <f t="shared" si="4473"/>
      </c>
      <c r="EH120" s="54">
        <f t="shared" si="4608"/>
      </c>
      <c r="EI120" s="55">
        <f t="shared" si="4474"/>
      </c>
      <c r="EJ120" s="54">
        <f t="shared" si="4608"/>
      </c>
      <c r="EK120" s="55">
        <f t="shared" si="4475"/>
      </c>
      <c r="EL120" s="54">
        <f t="shared" si="4608"/>
      </c>
      <c r="EM120" s="55">
        <f t="shared" si="4476"/>
      </c>
      <c r="EN120" s="54">
        <f t="shared" si="4608"/>
      </c>
      <c r="EO120" s="55">
        <f t="shared" si="4477"/>
      </c>
      <c r="EP120" s="54">
        <f t="shared" si="4608"/>
      </c>
      <c r="EQ120" s="55">
        <f t="shared" si="4478"/>
      </c>
      <c r="ER120" s="54">
        <f t="shared" si="4608"/>
      </c>
      <c r="ES120" s="55">
        <f t="shared" si="4479"/>
      </c>
      <c r="ET120" s="54">
        <f t="shared" si="4608"/>
      </c>
      <c r="EU120" s="55">
        <f t="shared" si="4480"/>
      </c>
      <c r="EV120" s="54">
        <f t="shared" si="4608"/>
      </c>
      <c r="EW120" s="55">
        <f t="shared" si="4481"/>
      </c>
      <c r="EX120" s="54">
        <f t="shared" si="4608"/>
      </c>
      <c r="EY120" s="55">
        <f t="shared" si="4482"/>
      </c>
      <c r="EZ120" s="54">
        <f t="shared" si="4608"/>
      </c>
      <c r="FA120" s="55">
        <f t="shared" si="4483"/>
      </c>
      <c r="FB120" s="54">
        <f t="shared" si="4608"/>
      </c>
      <c r="FC120" s="55">
        <f t="shared" si="4484"/>
      </c>
      <c r="FD120" s="54">
        <f t="shared" si="4608"/>
      </c>
      <c r="FE120" s="55">
        <f t="shared" si="4485"/>
      </c>
      <c r="FF120" s="54">
        <f t="shared" si="4608"/>
      </c>
      <c r="FG120" s="55">
        <f t="shared" si="4486"/>
      </c>
      <c r="FH120" s="54">
        <f t="shared" si="4608"/>
      </c>
      <c r="FI120" s="55">
        <f t="shared" si="4487"/>
      </c>
      <c r="FJ120" s="54">
        <f t="shared" si="4608"/>
      </c>
      <c r="FK120" s="55">
        <f t="shared" si="4488"/>
      </c>
      <c r="FL120" s="54">
        <f t="shared" si="4608"/>
      </c>
      <c r="FM120" s="55">
        <f t="shared" si="4489"/>
      </c>
      <c r="FN120" s="54">
        <f t="shared" si="4608"/>
      </c>
      <c r="FO120" s="55">
        <f t="shared" si="4490"/>
      </c>
      <c r="FP120" s="54">
        <f t="shared" si="4608"/>
      </c>
      <c r="FQ120" s="55">
        <f t="shared" si="4491"/>
      </c>
      <c r="FR120" s="54">
        <f t="shared" si="4608"/>
      </c>
      <c r="FS120" s="55">
        <f t="shared" si="4492"/>
      </c>
      <c r="FT120" s="54">
        <f t="shared" si="4608"/>
      </c>
      <c r="FU120" s="55">
        <f t="shared" si="4493"/>
      </c>
      <c r="FV120" s="54">
        <f t="shared" si="4608"/>
      </c>
      <c r="FW120" s="55">
        <f t="shared" si="4494"/>
      </c>
      <c r="FX120" s="54">
        <f t="shared" si="4608"/>
      </c>
      <c r="FY120" s="55">
        <f t="shared" si="4495"/>
      </c>
      <c r="FZ120" s="54">
        <f t="shared" si="4608"/>
      </c>
      <c r="GA120" s="55">
        <f t="shared" si="4496"/>
      </c>
      <c r="GB120" s="54">
        <f t="shared" si="4608"/>
      </c>
      <c r="GC120" s="55">
        <f t="shared" si="4497"/>
      </c>
      <c r="GD120" s="54">
        <f t="shared" si="4608"/>
      </c>
      <c r="GE120" s="55">
        <f t="shared" si="4498"/>
      </c>
      <c r="GF120" s="54">
        <f t="shared" si="4608"/>
      </c>
      <c r="GG120" s="55">
        <f t="shared" si="4499"/>
      </c>
      <c r="GH120" s="54">
        <f t="shared" si="4608"/>
      </c>
      <c r="GI120" s="55">
        <f t="shared" si="4500"/>
      </c>
      <c r="GJ120" s="54">
        <f t="shared" si="4608"/>
      </c>
      <c r="GK120" s="55">
        <f t="shared" si="4501"/>
      </c>
      <c r="GL120" s="54">
        <f t="shared" ref="GL120:IV127" si="4626">RIGHT(IFERROR(VLOOKUP($B120,GL$4:GM$71,2,FALSE),""),2)</f>
      </c>
      <c r="GM120" s="55">
        <f t="shared" si="4502"/>
      </c>
      <c r="GN120" s="54">
        <f t="shared" si="4626"/>
      </c>
      <c r="GO120" s="55">
        <f t="shared" si="4504"/>
      </c>
      <c r="GP120" s="54">
        <f t="shared" si="4626"/>
      </c>
      <c r="GQ120" s="55">
        <f t="shared" si="4505"/>
      </c>
      <c r="GR120" s="54">
        <f t="shared" si="4626"/>
      </c>
      <c r="GS120" s="55">
        <f t="shared" si="4506"/>
      </c>
      <c r="GT120" s="54">
        <f t="shared" si="4626"/>
      </c>
      <c r="GU120" s="55">
        <f t="shared" si="4507"/>
      </c>
      <c r="GV120" s="54">
        <f t="shared" si="4626"/>
      </c>
      <c r="GW120" s="55">
        <f t="shared" si="4508"/>
      </c>
      <c r="GX120" s="54">
        <f t="shared" si="4626"/>
      </c>
      <c r="GY120" s="55">
        <f t="shared" si="4509"/>
      </c>
      <c r="GZ120" s="54">
        <f t="shared" si="4626"/>
      </c>
      <c r="HA120" s="55">
        <f t="shared" si="4510"/>
      </c>
      <c r="HB120" s="54">
        <f t="shared" si="4626"/>
      </c>
      <c r="HC120" s="55">
        <f t="shared" si="4511"/>
      </c>
      <c r="HD120" s="54">
        <f t="shared" si="4626"/>
      </c>
      <c r="HE120" s="55">
        <f t="shared" si="4512"/>
      </c>
      <c r="HF120" s="54">
        <f t="shared" si="4626"/>
      </c>
      <c r="HG120" s="55">
        <f t="shared" si="4513"/>
      </c>
      <c r="HH120" s="54">
        <f t="shared" si="4626"/>
      </c>
      <c r="HI120" s="55">
        <f t="shared" si="4514"/>
      </c>
      <c r="HJ120" s="54">
        <f t="shared" si="4626"/>
      </c>
      <c r="HK120" s="55">
        <f t="shared" si="4515"/>
      </c>
      <c r="HL120" s="54">
        <f t="shared" si="4626"/>
      </c>
      <c r="HM120" s="55">
        <f t="shared" si="4516"/>
      </c>
      <c r="HN120" s="54">
        <f t="shared" si="4626"/>
      </c>
      <c r="HO120" s="55">
        <f t="shared" si="4517"/>
      </c>
      <c r="HP120" s="54">
        <f t="shared" si="4626"/>
      </c>
      <c r="HQ120" s="55">
        <f t="shared" si="4518"/>
      </c>
      <c r="HR120" s="54">
        <f t="shared" si="4626"/>
      </c>
      <c r="HS120" s="55">
        <f t="shared" si="4519"/>
      </c>
      <c r="HT120" s="54">
        <f t="shared" si="4626"/>
      </c>
      <c r="HU120" s="55">
        <f t="shared" si="4520"/>
      </c>
      <c r="HV120" s="54">
        <f t="shared" si="4626"/>
      </c>
      <c r="HW120" s="55">
        <f t="shared" si="4521"/>
      </c>
      <c r="HX120" s="54">
        <f t="shared" si="4626"/>
      </c>
      <c r="HY120" s="55">
        <f t="shared" si="4522"/>
      </c>
      <c r="HZ120" s="54">
        <f t="shared" si="4626"/>
      </c>
      <c r="IA120" s="55">
        <f t="shared" si="4523"/>
      </c>
      <c r="IB120" s="54">
        <f t="shared" si="4626"/>
      </c>
      <c r="IC120" s="55">
        <f t="shared" si="4524"/>
      </c>
      <c r="ID120" s="54">
        <f t="shared" si="4626"/>
      </c>
      <c r="IE120" s="55">
        <f t="shared" si="4525"/>
      </c>
      <c r="IF120" s="54">
        <f t="shared" si="4626"/>
      </c>
      <c r="IG120" s="55">
        <f t="shared" si="4526"/>
      </c>
      <c r="IH120" s="54">
        <f t="shared" si="4626"/>
      </c>
      <c r="II120" s="55">
        <f t="shared" si="4527"/>
      </c>
      <c r="IJ120" s="54">
        <f t="shared" si="4626"/>
      </c>
      <c r="IK120" s="55">
        <f t="shared" si="4528"/>
      </c>
      <c r="IL120" s="54">
        <f t="shared" si="4626"/>
      </c>
      <c r="IM120" s="55">
        <f t="shared" si="4529"/>
      </c>
      <c r="IN120" s="54">
        <f t="shared" si="4626"/>
      </c>
      <c r="IO120" s="55">
        <f t="shared" si="4530"/>
      </c>
      <c r="IP120" s="54">
        <f t="shared" si="4626"/>
      </c>
      <c r="IQ120" s="55">
        <f t="shared" si="4531"/>
      </c>
      <c r="IR120" s="54">
        <f t="shared" si="4626"/>
      </c>
      <c r="IS120" s="55">
        <f t="shared" si="4532"/>
      </c>
      <c r="IT120" s="54">
        <f t="shared" si="4626"/>
      </c>
      <c r="IU120" s="55">
        <f t="shared" si="4533"/>
      </c>
      <c r="IV120" s="54">
        <f t="shared" si="4626"/>
      </c>
      <c r="IW120" s="55">
        <f t="shared" si="4534"/>
      </c>
      <c r="IX120" s="54">
        <f t="shared" si="4585"/>
      </c>
      <c r="IY120" s="55">
        <f t="shared" si="4535"/>
      </c>
      <c r="IZ120" s="54">
        <f t="shared" si="4585"/>
      </c>
      <c r="JA120" s="55">
        <f t="shared" si="4537"/>
      </c>
      <c r="JB120" s="54">
        <f t="shared" si="4585"/>
      </c>
      <c r="JC120" s="55">
        <f t="shared" si="4538"/>
      </c>
      <c r="JD120" s="54">
        <f t="shared" si="4585"/>
      </c>
      <c r="JE120" s="55">
        <f t="shared" si="4539"/>
      </c>
      <c r="JF120" s="54">
        <f t="shared" si="4585"/>
      </c>
      <c r="JG120" s="55">
        <f t="shared" si="4540"/>
      </c>
      <c r="JH120" s="54">
        <f t="shared" si="4585"/>
      </c>
      <c r="JI120" s="55">
        <f t="shared" si="4541"/>
      </c>
      <c r="JJ120" s="54">
        <f t="shared" si="4585"/>
      </c>
      <c r="JK120" s="55">
        <f t="shared" si="4542"/>
      </c>
      <c r="JL120" s="54">
        <f t="shared" si="4585"/>
      </c>
      <c r="JM120" s="55">
        <f t="shared" si="267"/>
      </c>
      <c r="JN120" s="54">
        <f t="shared" si="4617"/>
      </c>
      <c r="JO120" s="55">
        <f t="shared" si="4618"/>
      </c>
      <c r="JP120" s="54">
        <f t="shared" si="4617"/>
      </c>
      <c r="JQ120" s="55">
        <f t="shared" si="4618"/>
      </c>
      <c r="JR120" s="54">
        <f t="shared" si="4617"/>
      </c>
      <c r="JS120" s="55">
        <f t="shared" si="4618"/>
      </c>
      <c r="JT120" s="54">
        <f t="shared" si="4617"/>
      </c>
      <c r="JU120" s="55">
        <f t="shared" si="4618"/>
      </c>
      <c r="JV120" s="54">
        <f t="shared" si="4617"/>
      </c>
      <c r="JW120" s="55">
        <f t="shared" si="4618"/>
      </c>
      <c r="JX120" s="54">
        <f t="shared" si="4617"/>
      </c>
      <c r="JY120" s="55">
        <f t="shared" si="4618"/>
      </c>
      <c r="JZ120" s="54">
        <f t="shared" si="4617"/>
      </c>
      <c r="KA120" s="55">
        <f t="shared" si="4618"/>
      </c>
      <c r="KB120" s="54">
        <f t="shared" si="4617"/>
      </c>
      <c r="KC120" s="55">
        <f t="shared" si="4618"/>
      </c>
      <c r="KD120" s="54">
        <f t="shared" si="4617"/>
      </c>
      <c r="KE120" s="55">
        <f t="shared" si="4618"/>
      </c>
      <c r="KF120" s="54">
        <f t="shared" si="4617"/>
      </c>
      <c r="KG120" s="55">
        <f t="shared" si="4618"/>
      </c>
      <c r="KH120" s="54">
        <f t="shared" si="4617"/>
      </c>
      <c r="KI120" s="55">
        <f t="shared" si="4618"/>
      </c>
      <c r="KJ120" s="54">
        <f t="shared" si="4617"/>
      </c>
      <c r="KK120" s="55">
        <f t="shared" si="4618"/>
      </c>
      <c r="KL120" s="54">
        <f t="shared" si="4617"/>
      </c>
      <c r="KM120" s="55">
        <f t="shared" si="4618"/>
      </c>
      <c r="KN120" s="54">
        <f t="shared" si="4617"/>
      </c>
      <c r="KO120" s="55">
        <f t="shared" si="4618"/>
      </c>
      <c r="KP120" s="54">
        <f t="shared" si="4617"/>
      </c>
      <c r="KQ120" s="55">
        <f t="shared" si="4618"/>
      </c>
      <c r="KR120" s="54">
        <f t="shared" si="4617"/>
      </c>
      <c r="KS120" s="55">
        <f t="shared" si="4618"/>
      </c>
      <c r="KT120" s="54">
        <f t="shared" si="4617"/>
      </c>
      <c r="KU120" s="55">
        <f t="shared" si="4618"/>
      </c>
      <c r="KV120" s="54">
        <f t="shared" si="4617"/>
      </c>
      <c r="KW120" s="55">
        <f t="shared" si="4618"/>
      </c>
      <c r="KX120" s="54">
        <f t="shared" si="4617"/>
      </c>
      <c r="KY120" s="55">
        <f t="shared" si="4618"/>
      </c>
      <c r="KZ120" s="54">
        <f t="shared" si="4617"/>
      </c>
      <c r="LA120" s="55">
        <f t="shared" si="4618"/>
      </c>
      <c r="LB120" s="54">
        <f t="shared" si="4617"/>
      </c>
      <c r="LC120" s="55">
        <f t="shared" si="4618"/>
      </c>
      <c r="LD120" s="54">
        <f t="shared" si="4617"/>
      </c>
      <c r="LE120" s="55">
        <f t="shared" si="4618"/>
      </c>
      <c r="LF120" s="54">
        <f t="shared" si="4617"/>
      </c>
      <c r="LG120" s="55">
        <f t="shared" si="4618"/>
      </c>
      <c r="LH120" s="54">
        <f t="shared" si="4617"/>
      </c>
      <c r="LI120" s="55">
        <f t="shared" si="4618"/>
      </c>
      <c r="LJ120" s="54">
        <f t="shared" si="4617"/>
      </c>
      <c r="LK120" s="55">
        <f t="shared" si="4618"/>
      </c>
      <c r="LL120" s="54">
        <f t="shared" si="4617"/>
      </c>
      <c r="LM120" s="55">
        <f t="shared" si="4618"/>
      </c>
      <c r="LN120" s="54">
        <f t="shared" si="4617"/>
      </c>
      <c r="LO120" s="55">
        <f t="shared" si="4618"/>
      </c>
      <c r="LP120" s="54">
        <f t="shared" si="4617"/>
      </c>
      <c r="LQ120" s="55">
        <f t="shared" si="4618"/>
      </c>
      <c r="LR120" s="54">
        <f t="shared" si="4617"/>
      </c>
      <c r="LS120" s="55">
        <f t="shared" si="4618"/>
      </c>
      <c r="LT120" s="54">
        <f t="shared" si="4617"/>
      </c>
      <c r="LU120" s="55">
        <f t="shared" si="4618"/>
      </c>
      <c r="LV120" s="54">
        <f t="shared" si="4617"/>
      </c>
      <c r="LW120" s="55">
        <f t="shared" si="4618"/>
      </c>
      <c r="LX120" s="54">
        <f t="shared" si="4617"/>
      </c>
      <c r="LY120" s="55">
        <f t="shared" si="4618"/>
      </c>
      <c r="LZ120" s="54">
        <f t="shared" si="4609"/>
      </c>
      <c r="MA120" s="55">
        <f t="shared" si="4610"/>
      </c>
      <c r="MB120" s="54">
        <f t="shared" si="4609"/>
      </c>
      <c r="MC120" s="55">
        <f t="shared" si="4610"/>
      </c>
      <c r="MD120" s="54">
        <f t="shared" si="4609"/>
      </c>
      <c r="ME120" s="55">
        <f t="shared" si="4610"/>
      </c>
      <c r="MF120" s="54">
        <f t="shared" si="4609"/>
      </c>
      <c r="MG120" s="55">
        <f t="shared" si="4610"/>
      </c>
      <c r="MH120" s="54">
        <f t="shared" si="4609"/>
      </c>
      <c r="MI120" s="55">
        <f t="shared" si="4610"/>
      </c>
      <c r="MJ120" s="54">
        <f t="shared" si="4609"/>
      </c>
      <c r="MK120" s="55">
        <f t="shared" si="4610"/>
      </c>
      <c r="ML120" s="54">
        <f t="shared" si="4609"/>
      </c>
      <c r="MM120" s="55">
        <f t="shared" si="4610"/>
      </c>
      <c r="MN120" s="54">
        <f t="shared" si="4609"/>
      </c>
      <c r="MO120" s="55">
        <f t="shared" si="4610"/>
      </c>
      <c r="MP120" s="54">
        <f t="shared" si="4609"/>
      </c>
      <c r="MQ120" s="55">
        <f t="shared" si="4610"/>
      </c>
      <c r="MR120" s="54">
        <f t="shared" si="4609"/>
      </c>
      <c r="MS120" s="55">
        <f t="shared" si="4610"/>
      </c>
      <c r="MT120" s="54">
        <f t="shared" si="4609"/>
      </c>
      <c r="MU120" s="55">
        <f t="shared" si="4610"/>
      </c>
      <c r="MV120" s="54">
        <f t="shared" si="4609"/>
      </c>
      <c r="MW120" s="55">
        <f t="shared" si="4610"/>
      </c>
      <c r="MX120" s="54">
        <f t="shared" si="4609"/>
      </c>
      <c r="MY120" s="55">
        <f t="shared" si="4610"/>
      </c>
      <c r="MZ120" s="54">
        <f t="shared" si="4609"/>
      </c>
      <c r="NA120" s="55">
        <f t="shared" si="4610"/>
      </c>
      <c r="NB120" s="54">
        <f t="shared" si="4609"/>
      </c>
      <c r="NC120" s="55">
        <f t="shared" si="4610"/>
      </c>
      <c r="ND120" s="54">
        <f t="shared" si="4609"/>
      </c>
      <c r="NE120" s="55">
        <f t="shared" si="4610"/>
      </c>
      <c r="NF120" s="54">
        <f t="shared" si="4609"/>
      </c>
      <c r="NG120" s="55">
        <f t="shared" si="4610"/>
      </c>
      <c r="NH120" s="54">
        <f t="shared" si="4609"/>
      </c>
      <c r="NI120" s="55">
        <f t="shared" si="4610"/>
      </c>
      <c r="NJ120" s="54">
        <f t="shared" si="4609"/>
      </c>
      <c r="NK120" s="55">
        <f t="shared" si="4610"/>
      </c>
      <c r="NL120" s="54">
        <f t="shared" si="4609"/>
      </c>
      <c r="NM120" s="55">
        <f t="shared" si="4610"/>
      </c>
      <c r="NN120" s="54">
        <f t="shared" si="4609"/>
      </c>
      <c r="NO120" s="55">
        <f t="shared" si="4610"/>
      </c>
      <c r="NP120" s="54">
        <f t="shared" si="4609"/>
      </c>
      <c r="NQ120" s="55">
        <f t="shared" si="4610"/>
      </c>
      <c r="NR120" s="54">
        <f t="shared" si="4609"/>
      </c>
      <c r="NS120" s="55">
        <f t="shared" si="4610"/>
      </c>
      <c r="NT120" s="54">
        <f t="shared" si="4609"/>
      </c>
      <c r="NU120" s="55">
        <f t="shared" si="4610"/>
      </c>
      <c r="NV120" s="54">
        <f t="shared" si="4609"/>
      </c>
      <c r="NW120" s="55">
        <f t="shared" si="4610"/>
      </c>
      <c r="NX120" s="54">
        <f t="shared" si="4609"/>
      </c>
      <c r="NY120" s="55">
        <f t="shared" si="4610"/>
      </c>
      <c r="NZ120" s="54">
        <f t="shared" si="4609"/>
      </c>
      <c r="OA120" s="55">
        <f t="shared" si="4610"/>
      </c>
      <c r="OB120" s="54">
        <f t="shared" si="4609"/>
      </c>
      <c r="OC120" s="55">
        <f t="shared" si="4610"/>
      </c>
      <c r="OD120" s="54">
        <f t="shared" si="4609"/>
      </c>
      <c r="OE120" s="55">
        <f t="shared" si="4610"/>
      </c>
      <c r="OF120" s="54">
        <f t="shared" si="4609"/>
      </c>
      <c r="OG120" s="55">
        <f t="shared" si="4610"/>
      </c>
      <c r="OH120" s="54">
        <f t="shared" si="4609"/>
      </c>
      <c r="OI120" s="55">
        <f t="shared" si="4610"/>
      </c>
      <c r="OJ120" s="54">
        <f t="shared" si="4596"/>
      </c>
      <c r="OK120" s="55">
        <f t="shared" si="4611"/>
      </c>
      <c r="OL120" s="54">
        <f t="shared" si="4587"/>
      </c>
      <c r="OM120" s="55">
        <f t="shared" si="4611"/>
      </c>
      <c r="ON120" s="54">
        <f t="shared" si="4587"/>
      </c>
      <c r="OO120" s="55">
        <f t="shared" si="4611"/>
      </c>
      <c r="OP120" s="54">
        <f t="shared" si="4587"/>
      </c>
      <c r="OQ120" s="55">
        <f t="shared" si="4611"/>
      </c>
      <c r="OR120" s="54">
        <f t="shared" si="4587"/>
      </c>
      <c r="OS120" s="55">
        <f t="shared" si="4611"/>
      </c>
      <c r="OT120" s="54">
        <f t="shared" si="4587"/>
      </c>
      <c r="OU120" s="55">
        <f t="shared" si="4611"/>
      </c>
      <c r="OV120" s="54">
        <f t="shared" si="4587"/>
      </c>
      <c r="OW120" s="55">
        <f t="shared" si="4611"/>
      </c>
      <c r="OX120" s="54">
        <f t="shared" si="4619"/>
      </c>
      <c r="OY120" s="55">
        <f t="shared" si="4611"/>
      </c>
      <c r="OZ120" s="54">
        <f t="shared" si="4619"/>
      </c>
      <c r="PA120" s="55">
        <f t="shared" si="4611"/>
      </c>
      <c r="PB120" s="54">
        <f t="shared" si="4619"/>
      </c>
      <c r="PC120" s="55">
        <f t="shared" si="4611"/>
      </c>
      <c r="PD120" s="54">
        <f t="shared" si="4619"/>
      </c>
      <c r="PE120" s="55">
        <f t="shared" si="4611"/>
      </c>
      <c r="PF120" s="54">
        <f t="shared" si="4619"/>
      </c>
      <c r="PG120" s="55">
        <f t="shared" si="4611"/>
      </c>
      <c r="PH120" s="54">
        <f t="shared" si="4619"/>
      </c>
      <c r="PI120" s="55">
        <f t="shared" si="4611"/>
      </c>
      <c r="PJ120" s="54">
        <f t="shared" si="4619"/>
      </c>
      <c r="PK120" s="55">
        <f t="shared" si="4611"/>
      </c>
      <c r="PL120" s="54">
        <f t="shared" si="4619"/>
      </c>
      <c r="PM120" s="55">
        <f t="shared" si="4611"/>
      </c>
      <c r="PN120" s="54">
        <f t="shared" si="4619"/>
      </c>
      <c r="PO120" s="55">
        <f t="shared" si="4611"/>
      </c>
      <c r="PP120" s="54">
        <f t="shared" si="4619"/>
      </c>
      <c r="PQ120" s="55">
        <f t="shared" si="4611"/>
      </c>
      <c r="PR120" s="54">
        <f t="shared" si="4619"/>
      </c>
      <c r="PS120" s="55">
        <f t="shared" si="4611"/>
      </c>
      <c r="PT120" s="54">
        <f t="shared" si="4619"/>
      </c>
      <c r="PU120" s="55">
        <f t="shared" si="4611"/>
      </c>
      <c r="PV120" s="54">
        <f t="shared" si="4619"/>
      </c>
      <c r="PW120" s="55">
        <f t="shared" si="4611"/>
      </c>
      <c r="PX120" s="54">
        <f t="shared" si="4619"/>
      </c>
      <c r="PY120" s="55">
        <f t="shared" si="4611"/>
      </c>
      <c r="PZ120" s="54">
        <f t="shared" si="4619"/>
      </c>
      <c r="QA120" s="55">
        <f t="shared" si="4611"/>
      </c>
      <c r="QB120" s="54">
        <f t="shared" si="4619"/>
      </c>
      <c r="QC120" s="55">
        <f t="shared" si="4611"/>
      </c>
      <c r="QD120" s="54">
        <f t="shared" si="4619"/>
      </c>
      <c r="QE120" s="55">
        <f t="shared" si="4611"/>
      </c>
      <c r="QF120" s="54">
        <f t="shared" si="4619"/>
      </c>
      <c r="QG120" s="55">
        <f t="shared" si="4611"/>
      </c>
      <c r="QH120" s="54">
        <f t="shared" si="4619"/>
      </c>
      <c r="QI120" s="55">
        <f t="shared" si="4611"/>
      </c>
      <c r="QJ120" s="54">
        <f t="shared" si="4619"/>
      </c>
      <c r="QK120" s="55">
        <f t="shared" si="4611"/>
      </c>
      <c r="QL120" s="54">
        <f t="shared" si="4619"/>
      </c>
      <c r="QM120" s="55">
        <f t="shared" si="4611"/>
      </c>
      <c r="QN120" s="54">
        <f t="shared" si="4619"/>
      </c>
      <c r="QO120" s="55">
        <f t="shared" si="4611"/>
      </c>
      <c r="QP120" s="54">
        <f t="shared" si="4619"/>
      </c>
      <c r="QQ120" s="55">
        <f t="shared" si="4611"/>
      </c>
      <c r="QR120" s="54">
        <f t="shared" si="4619"/>
      </c>
      <c r="QS120" s="55">
        <f t="shared" si="4611"/>
      </c>
      <c r="QT120" s="54">
        <f t="shared" si="4619"/>
      </c>
      <c r="QU120" s="55">
        <f t="shared" ref="QU120:TE127" si="4627">IFERROR(
    IF(
        LEFT(VLOOKUP($B120,QT$4:QU$71,2,FALSE),1)="0",
        "",
        IF(
            LEFT(VLOOKUP($B120,QT$4:QU$71,2,FALSE),1)="講",
            "講習",
            IF(
                LEFT(VLOOKUP($B120,QT$4:QU$71,2,FALSE),1)="追",
                "追加",
                "通常"
            )
        )
    ),
    ""
)</f>
      </c>
      <c r="QV120" s="54">
        <f t="shared" si="4619"/>
      </c>
      <c r="QW120" s="55">
        <f t="shared" si="4627"/>
      </c>
      <c r="QX120" s="54">
        <f t="shared" si="4619"/>
      </c>
      <c r="QY120" s="55">
        <f t="shared" si="4627"/>
      </c>
      <c r="QZ120" s="54">
        <f t="shared" si="4619"/>
      </c>
      <c r="RA120" s="55">
        <f t="shared" si="4627"/>
      </c>
      <c r="RB120" s="54">
        <f t="shared" si="4619"/>
      </c>
      <c r="RC120" s="55">
        <f t="shared" si="4627"/>
      </c>
      <c r="RD120" s="54">
        <f t="shared" si="4619"/>
      </c>
      <c r="RE120" s="55">
        <f t="shared" si="4627"/>
      </c>
      <c r="RF120" s="54">
        <f t="shared" si="4619"/>
      </c>
      <c r="RG120" s="55">
        <f t="shared" si="4627"/>
      </c>
      <c r="RH120" s="54">
        <f t="shared" si="4619"/>
      </c>
      <c r="RI120" s="55">
        <f t="shared" si="4627"/>
      </c>
      <c r="RJ120" s="54">
        <f t="shared" si="4612"/>
      </c>
      <c r="RK120" s="55">
        <f t="shared" si="4627"/>
      </c>
      <c r="RL120" s="54">
        <f t="shared" si="4612"/>
      </c>
      <c r="RM120" s="55">
        <f t="shared" si="4627"/>
      </c>
      <c r="RN120" s="54">
        <f t="shared" si="4612"/>
      </c>
      <c r="RO120" s="55">
        <f t="shared" si="4627"/>
      </c>
      <c r="RP120" s="54">
        <f t="shared" si="4612"/>
      </c>
      <c r="RQ120" s="55">
        <f t="shared" si="4627"/>
      </c>
      <c r="RR120" s="54">
        <f t="shared" si="4612"/>
      </c>
      <c r="RS120" s="55">
        <f t="shared" si="4627"/>
      </c>
      <c r="RT120" s="54">
        <f t="shared" si="4612"/>
      </c>
      <c r="RU120" s="55">
        <f t="shared" si="4627"/>
      </c>
      <c r="RV120" s="54">
        <f t="shared" si="4612"/>
      </c>
      <c r="RW120" s="55">
        <f t="shared" si="4627"/>
      </c>
      <c r="RX120" s="54">
        <f t="shared" si="4612"/>
      </c>
      <c r="RY120" s="55">
        <f t="shared" si="4627"/>
      </c>
      <c r="RZ120" s="54">
        <f t="shared" si="4612"/>
      </c>
      <c r="SA120" s="55">
        <f t="shared" si="4627"/>
      </c>
      <c r="SB120" s="54">
        <f t="shared" si="4612"/>
      </c>
      <c r="SC120" s="55">
        <f t="shared" si="4627"/>
      </c>
      <c r="SD120" s="54">
        <f t="shared" si="4612"/>
      </c>
      <c r="SE120" s="55">
        <f t="shared" si="4627"/>
      </c>
      <c r="SF120" s="54">
        <f t="shared" si="4612"/>
      </c>
      <c r="SG120" s="55">
        <f t="shared" si="4627"/>
      </c>
      <c r="SH120" s="54">
        <f t="shared" si="4612"/>
      </c>
      <c r="SI120" s="55">
        <f t="shared" si="4627"/>
      </c>
      <c r="SJ120" s="54">
        <f t="shared" si="4612"/>
      </c>
      <c r="SK120" s="55">
        <f t="shared" si="4627"/>
      </c>
      <c r="SL120" s="54">
        <f t="shared" si="4612"/>
      </c>
      <c r="SM120" s="55">
        <f t="shared" si="4627"/>
      </c>
      <c r="SN120" s="54">
        <f t="shared" si="4612"/>
      </c>
      <c r="SO120" s="55">
        <f t="shared" si="4627"/>
      </c>
      <c r="SP120" s="54">
        <f t="shared" si="4612"/>
      </c>
      <c r="SQ120" s="55">
        <f t="shared" si="4627"/>
      </c>
      <c r="SR120" s="54">
        <f t="shared" si="4612"/>
      </c>
      <c r="SS120" s="55">
        <f t="shared" si="4627"/>
      </c>
      <c r="ST120" s="54">
        <f t="shared" si="4612"/>
      </c>
      <c r="SU120" s="55">
        <f t="shared" si="4627"/>
      </c>
      <c r="SV120" s="54">
        <f t="shared" si="4612"/>
      </c>
      <c r="SW120" s="55">
        <f t="shared" si="4627"/>
      </c>
      <c r="SX120" s="54">
        <f t="shared" si="4612"/>
      </c>
      <c r="SY120" s="55">
        <f t="shared" si="4627"/>
      </c>
      <c r="SZ120" s="54">
        <f t="shared" si="4612"/>
      </c>
      <c r="TA120" s="55">
        <f t="shared" si="4627"/>
      </c>
      <c r="TB120" s="54">
        <f t="shared" si="4612"/>
      </c>
      <c r="TC120" s="55">
        <f t="shared" si="4627"/>
      </c>
      <c r="TD120" s="54">
        <f t="shared" si="4606"/>
      </c>
      <c r="TE120" s="55">
        <f t="shared" si="4627"/>
      </c>
      <c r="TF120" s="54">
        <f t="shared" si="4606"/>
      </c>
      <c r="TG120" s="55">
        <f t="shared" si="4624"/>
      </c>
      <c r="TH120" s="54">
        <f t="shared" si="4603"/>
      </c>
      <c r="TI120" s="55">
        <f t="shared" si="4624"/>
      </c>
      <c r="TJ120" s="54">
        <f t="shared" si="4603"/>
      </c>
      <c r="TK120" s="55">
        <f t="shared" si="4624"/>
      </c>
      <c r="TL120" s="54">
        <f t="shared" si="4603"/>
      </c>
      <c r="TM120" s="55">
        <f t="shared" si="4624"/>
      </c>
      <c r="TN120" s="54">
        <f t="shared" si="4603"/>
      </c>
      <c r="TO120" s="55">
        <f t="shared" si="4624"/>
      </c>
      <c r="TP120" s="54">
        <f t="shared" si="4603"/>
      </c>
      <c r="TQ120" s="55">
        <f t="shared" si="4624"/>
      </c>
      <c r="TR120" s="54">
        <f t="shared" si="4603"/>
      </c>
      <c r="TS120" s="55">
        <f t="shared" si="4624"/>
      </c>
      <c r="TT120" s="54">
        <f t="shared" si="4620"/>
      </c>
      <c r="TU120" s="55">
        <f t="shared" si="4624"/>
      </c>
      <c r="TV120" s="54">
        <f t="shared" si="4620"/>
      </c>
      <c r="TW120" s="55">
        <f t="shared" si="4624"/>
      </c>
      <c r="TX120" s="54">
        <f t="shared" si="4620"/>
      </c>
      <c r="TY120" s="55">
        <f t="shared" si="4624"/>
      </c>
      <c r="TZ120" s="54">
        <f t="shared" si="4620"/>
      </c>
      <c r="UA120" s="55">
        <f t="shared" si="4624"/>
      </c>
      <c r="UB120" s="54">
        <f t="shared" si="4620"/>
      </c>
      <c r="UC120" s="55">
        <f t="shared" si="4624"/>
      </c>
      <c r="UD120" s="54">
        <f t="shared" si="4620"/>
      </c>
      <c r="UE120" s="55">
        <f t="shared" si="4624"/>
      </c>
      <c r="UF120" s="54">
        <f t="shared" si="4620"/>
      </c>
      <c r="UG120" s="55">
        <f t="shared" si="4624"/>
      </c>
      <c r="UH120" s="54">
        <f t="shared" si="4620"/>
      </c>
      <c r="UI120" s="55">
        <f t="shared" si="4624"/>
      </c>
      <c r="UJ120" s="54">
        <f t="shared" si="4620"/>
      </c>
      <c r="UK120" s="55">
        <f t="shared" si="4624"/>
      </c>
      <c r="UL120" s="54">
        <f t="shared" si="4620"/>
      </c>
      <c r="UM120" s="55">
        <f t="shared" si="4624"/>
      </c>
      <c r="UN120" s="54">
        <f t="shared" si="4620"/>
      </c>
      <c r="UO120" s="55">
        <f t="shared" si="4624"/>
      </c>
      <c r="UP120" s="54">
        <f t="shared" si="4620"/>
      </c>
      <c r="UQ120" s="55">
        <f t="shared" si="4624"/>
      </c>
      <c r="UR120" s="54">
        <f t="shared" si="4620"/>
      </c>
      <c r="US120" s="55">
        <f t="shared" si="4624"/>
      </c>
      <c r="UT120" s="54">
        <f t="shared" si="4620"/>
      </c>
      <c r="UU120" s="55">
        <f t="shared" si="4624"/>
      </c>
      <c r="UV120" s="54">
        <f t="shared" si="4620"/>
      </c>
      <c r="UW120" s="55">
        <f t="shared" si="4624"/>
      </c>
      <c r="UX120" s="54">
        <f t="shared" si="4620"/>
      </c>
      <c r="UY120" s="55">
        <f t="shared" si="4624"/>
      </c>
      <c r="UZ120" s="54">
        <f t="shared" si="4620"/>
      </c>
      <c r="VA120" s="55">
        <f t="shared" si="4624"/>
      </c>
      <c r="VB120" s="54">
        <f t="shared" si="4620"/>
      </c>
      <c r="VC120" s="55">
        <f t="shared" si="4624"/>
      </c>
      <c r="VD120" s="54">
        <f t="shared" si="4620"/>
      </c>
      <c r="VE120" s="55">
        <f t="shared" si="4624"/>
      </c>
      <c r="VF120" s="54">
        <f t="shared" si="4620"/>
      </c>
      <c r="VG120" s="55">
        <f t="shared" si="4624"/>
      </c>
      <c r="VH120" s="54">
        <f t="shared" si="4620"/>
      </c>
      <c r="VI120" s="55">
        <f t="shared" si="4624"/>
      </c>
      <c r="VJ120" s="54">
        <f t="shared" si="4620"/>
      </c>
      <c r="VK120" s="55">
        <f t="shared" si="4624"/>
      </c>
      <c r="VL120" s="54">
        <f t="shared" si="4620"/>
      </c>
      <c r="VM120" s="55">
        <f t="shared" si="4624"/>
      </c>
      <c r="VN120" s="54">
        <f t="shared" si="4620"/>
      </c>
      <c r="VO120" s="55">
        <f t="shared" si="4624"/>
      </c>
      <c r="VP120" s="54">
        <f t="shared" si="4620"/>
      </c>
      <c r="VQ120" s="55">
        <f t="shared" si="4624"/>
      </c>
      <c r="VR120" s="54">
        <f t="shared" si="4620"/>
      </c>
      <c r="VS120" s="55">
        <f t="shared" si="4623"/>
      </c>
      <c r="VT120" s="54">
        <f t="shared" si="4620"/>
      </c>
      <c r="VU120" s="55">
        <f t="shared" si="4623"/>
      </c>
      <c r="VV120" s="54">
        <f t="shared" si="4620"/>
      </c>
      <c r="VW120" s="55">
        <f t="shared" si="4623"/>
      </c>
      <c r="VX120" s="54">
        <f t="shared" si="4620"/>
      </c>
      <c r="VY120" s="55">
        <f t="shared" si="4623"/>
      </c>
      <c r="VZ120" s="54">
        <f t="shared" si="4620"/>
      </c>
      <c r="WA120" s="55">
        <f t="shared" si="4623"/>
      </c>
      <c r="WB120" s="54">
        <f t="shared" si="4620"/>
      </c>
      <c r="WC120" s="55">
        <f t="shared" si="4623"/>
      </c>
      <c r="WD120" s="54">
        <f t="shared" si="4620"/>
      </c>
      <c r="WE120" s="55">
        <f t="shared" si="4623"/>
      </c>
      <c r="WF120" s="54">
        <f t="shared" si="4613"/>
      </c>
      <c r="WG120" s="55">
        <f t="shared" si="4623"/>
      </c>
      <c r="WH120" s="54">
        <f t="shared" si="4613"/>
      </c>
      <c r="WI120" s="55">
        <f t="shared" si="4623"/>
      </c>
      <c r="WJ120" s="54">
        <f t="shared" si="4613"/>
      </c>
      <c r="WK120" s="55">
        <f t="shared" si="4623"/>
      </c>
      <c r="WL120" s="54">
        <f t="shared" si="4613"/>
      </c>
      <c r="WM120" s="55">
        <f t="shared" si="4623"/>
      </c>
      <c r="WN120" s="54">
        <f t="shared" si="4613"/>
      </c>
      <c r="WO120" s="55">
        <f t="shared" si="4623"/>
      </c>
      <c r="WP120" s="54">
        <f t="shared" si="4613"/>
      </c>
      <c r="WQ120" s="55">
        <f t="shared" si="4623"/>
      </c>
      <c r="WR120" s="54">
        <f t="shared" si="4613"/>
      </c>
      <c r="WS120" s="55">
        <f t="shared" si="4623"/>
      </c>
      <c r="WT120" s="54">
        <f t="shared" ref="WT120:ZD135" si="4628">RIGHT(IFERROR(VLOOKUP($B120,WT$4:WU$71,2,FALSE),""),2)</f>
      </c>
      <c r="WU120" s="55">
        <f t="shared" si="4623"/>
      </c>
      <c r="WV120" s="54">
        <f t="shared" si="4628"/>
      </c>
      <c r="WW120" s="55">
        <f t="shared" si="4623"/>
      </c>
      <c r="WX120" s="54">
        <f t="shared" si="4628"/>
      </c>
      <c r="WY120" s="55">
        <f t="shared" si="4623"/>
      </c>
      <c r="WZ120" s="54">
        <f t="shared" si="4628"/>
      </c>
      <c r="XA120" s="55">
        <f t="shared" si="4623"/>
      </c>
      <c r="XB120" s="54">
        <f t="shared" si="4628"/>
      </c>
      <c r="XC120" s="55">
        <f t="shared" si="4623"/>
      </c>
      <c r="XD120" s="54">
        <f t="shared" si="4628"/>
      </c>
      <c r="XE120" s="55">
        <f t="shared" si="4623"/>
      </c>
      <c r="XF120" s="54">
        <f t="shared" si="4628"/>
      </c>
      <c r="XG120" s="55">
        <f t="shared" si="4623"/>
      </c>
      <c r="XH120" s="54">
        <f t="shared" si="4628"/>
      </c>
      <c r="XI120" s="55">
        <f t="shared" si="4623"/>
      </c>
      <c r="XJ120" s="54">
        <f t="shared" si="4628"/>
      </c>
      <c r="XK120" s="55">
        <f t="shared" si="4623"/>
      </c>
      <c r="XL120" s="54">
        <f t="shared" si="4628"/>
      </c>
      <c r="XM120" s="55">
        <f t="shared" si="4623"/>
      </c>
      <c r="XN120" s="54">
        <f t="shared" si="4628"/>
      </c>
      <c r="XO120" s="55">
        <f t="shared" si="4623"/>
      </c>
      <c r="XP120" s="54">
        <f t="shared" si="4628"/>
      </c>
      <c r="XQ120" s="55">
        <f t="shared" si="4623"/>
      </c>
      <c r="XR120" s="54">
        <f t="shared" si="4628"/>
      </c>
      <c r="XS120" s="55">
        <f t="shared" si="4623"/>
      </c>
      <c r="XT120" s="54">
        <f t="shared" si="4628"/>
      </c>
      <c r="XU120" s="55">
        <f t="shared" si="4623"/>
      </c>
      <c r="XV120" s="54">
        <f t="shared" si="4628"/>
      </c>
      <c r="XW120" s="55">
        <f t="shared" si="4623"/>
      </c>
      <c r="XX120" s="54">
        <f t="shared" si="4628"/>
      </c>
      <c r="XY120" s="55">
        <f t="shared" si="4623"/>
      </c>
      <c r="XZ120" s="54">
        <f t="shared" si="4628"/>
      </c>
      <c r="YA120" s="55">
        <f t="shared" si="4623"/>
      </c>
      <c r="YB120" s="54">
        <f t="shared" si="4628"/>
      </c>
      <c r="YC120" s="55">
        <f t="shared" si="4614"/>
      </c>
      <c r="YD120" s="54">
        <f t="shared" si="4628"/>
      </c>
      <c r="YE120" s="55">
        <f t="shared" si="4614"/>
      </c>
      <c r="YF120" s="54">
        <f t="shared" si="4628"/>
      </c>
      <c r="YG120" s="55">
        <f t="shared" si="4614"/>
      </c>
      <c r="YH120" s="54">
        <f t="shared" si="4628"/>
      </c>
      <c r="YI120" s="55">
        <f t="shared" si="4614"/>
      </c>
      <c r="YJ120" s="54">
        <f t="shared" si="4628"/>
      </c>
      <c r="YK120" s="55">
        <f t="shared" si="4614"/>
      </c>
      <c r="YL120" s="54">
        <f t="shared" si="4628"/>
      </c>
      <c r="YM120" s="55">
        <f t="shared" si="4614"/>
      </c>
      <c r="YN120" s="54">
        <f t="shared" si="4628"/>
      </c>
      <c r="YO120" s="55">
        <f t="shared" si="4614"/>
      </c>
      <c r="YP120" s="54">
        <f t="shared" si="4628"/>
      </c>
      <c r="YQ120" s="55">
        <f t="shared" si="4614"/>
      </c>
      <c r="YR120" s="54">
        <f t="shared" si="4628"/>
      </c>
      <c r="YS120" s="55">
        <f t="shared" si="4614"/>
      </c>
      <c r="YT120" s="54">
        <f t="shared" si="4628"/>
      </c>
      <c r="YU120" s="55">
        <f t="shared" si="4614"/>
      </c>
      <c r="YV120" s="54">
        <f t="shared" si="4628"/>
      </c>
      <c r="YW120" s="55">
        <f t="shared" si="4614"/>
      </c>
      <c r="YX120" s="54">
        <f t="shared" si="4628"/>
      </c>
      <c r="YY120" s="55">
        <f t="shared" si="4614"/>
      </c>
      <c r="YZ120" s="54">
        <f t="shared" si="4628"/>
      </c>
      <c r="ZA120" s="55">
        <f t="shared" si="4614"/>
      </c>
      <c r="ZB120" s="54">
        <f t="shared" si="4628"/>
      </c>
      <c r="ZC120" s="55">
        <f t="shared" si="4614"/>
      </c>
      <c r="ZD120" s="54">
        <f t="shared" si="4628"/>
      </c>
      <c r="ZE120" s="55">
        <f t="shared" si="4614"/>
      </c>
      <c r="ZF120" s="54">
        <f t="shared" si="4621"/>
      </c>
      <c r="ZG120" s="55">
        <f t="shared" si="4614"/>
      </c>
      <c r="ZH120" s="54">
        <f t="shared" si="4621"/>
      </c>
      <c r="ZI120" s="55">
        <f t="shared" si="4614"/>
      </c>
      <c r="ZJ120" s="54">
        <f t="shared" si="4615"/>
      </c>
      <c r="ZK120" s="55">
        <f t="shared" si="4614"/>
      </c>
      <c r="ZL120" s="54">
        <f t="shared" si="4615"/>
      </c>
      <c r="ZM120" s="55">
        <f t="shared" si="4614"/>
      </c>
      <c r="ZN120" s="54">
        <f t="shared" si="4615"/>
      </c>
      <c r="ZO120" s="55">
        <f t="shared" si="4614"/>
      </c>
      <c r="ZP120" s="54">
        <f t="shared" si="4615"/>
      </c>
      <c r="ZQ120" s="55">
        <f t="shared" si="4614"/>
      </c>
      <c r="ZR120" s="54">
        <f t="shared" si="4615"/>
      </c>
      <c r="ZS120" s="55">
        <f t="shared" si="4614"/>
      </c>
      <c r="ZT120" s="54">
        <f t="shared" si="4615"/>
      </c>
      <c r="ZU120" s="55">
        <f t="shared" si="4614"/>
      </c>
      <c r="ZV120" s="54">
        <f t="shared" si="4615"/>
      </c>
      <c r="ZW120" s="55">
        <f t="shared" si="4614"/>
      </c>
      <c r="ZX120" s="54">
        <f t="shared" si="4615"/>
      </c>
      <c r="ZY120" s="55">
        <f t="shared" si="4614"/>
      </c>
      <c r="ZZ120" s="54">
        <f t="shared" si="4615"/>
      </c>
      <c r="AAA120" s="55">
        <f t="shared" si="4614"/>
      </c>
      <c r="AAB120" s="54">
        <f t="shared" si="4615"/>
      </c>
      <c r="AAC120" s="55">
        <f t="shared" si="4614"/>
      </c>
      <c r="AAD120" s="54">
        <f t="shared" si="4615"/>
      </c>
      <c r="AAE120" s="55">
        <f t="shared" si="4614"/>
      </c>
      <c r="AAF120" s="54">
        <f t="shared" si="4615"/>
      </c>
      <c r="AAG120" s="55">
        <f t="shared" si="4614"/>
      </c>
      <c r="AAH120" s="54">
        <f t="shared" si="4615"/>
      </c>
      <c r="AAI120" s="55">
        <f t="shared" si="4614"/>
      </c>
      <c r="AAJ120" s="54">
        <f t="shared" si="4615"/>
      </c>
      <c r="AAK120" s="55">
        <f t="shared" si="4614"/>
      </c>
      <c r="AAL120" s="54">
        <f t="shared" si="4615"/>
      </c>
      <c r="AAM120" s="55">
        <f t="shared" ref="AAM120:ACW127" si="4629">IFERROR(
    IF(
        LEFT(VLOOKUP($B120,AAL$4:AAM$71,2,FALSE),1)="0",
        "",
        IF(
            LEFT(VLOOKUP($B120,AAL$4:AAM$71,2,FALSE),1)="講",
            "講習",
            IF(
                LEFT(VLOOKUP($B120,AAL$4:AAM$71,2,FALSE),1)="追",
                "追加",
                "通常"
            )
        )
    ),
    ""
)</f>
      </c>
      <c r="AAN120" s="54">
        <f t="shared" si="4615"/>
      </c>
      <c r="AAO120" s="55">
        <f t="shared" si="4629"/>
      </c>
      <c r="AAP120" s="54">
        <f t="shared" si="4615"/>
      </c>
      <c r="AAQ120" s="55">
        <f t="shared" si="4629"/>
      </c>
      <c r="AAR120" s="54">
        <f t="shared" si="4615"/>
      </c>
      <c r="AAS120" s="55">
        <f t="shared" si="4629"/>
      </c>
      <c r="AAT120" s="54">
        <f t="shared" si="4615"/>
      </c>
      <c r="AAU120" s="55">
        <f t="shared" si="4629"/>
      </c>
      <c r="AAV120" s="54">
        <f t="shared" si="4615"/>
      </c>
      <c r="AAW120" s="55">
        <f t="shared" si="4629"/>
      </c>
      <c r="AAX120" s="54">
        <f t="shared" si="4615"/>
      </c>
      <c r="AAY120" s="55">
        <f t="shared" si="4629"/>
      </c>
      <c r="AAZ120" s="54">
        <f t="shared" si="4615"/>
      </c>
      <c r="ABA120" s="55">
        <f t="shared" si="4629"/>
      </c>
      <c r="ABB120" s="54">
        <f t="shared" si="4615"/>
      </c>
      <c r="ABC120" s="55">
        <f t="shared" si="4629"/>
      </c>
      <c r="ABD120" s="54">
        <f t="shared" si="4615"/>
      </c>
      <c r="ABE120" s="55">
        <f t="shared" si="4629"/>
      </c>
      <c r="ABF120" s="54">
        <f t="shared" si="4615"/>
      </c>
      <c r="ABG120" s="55">
        <f t="shared" si="4629"/>
      </c>
      <c r="ABH120" s="54">
        <f t="shared" si="4615"/>
      </c>
      <c r="ABI120" s="55">
        <f t="shared" si="4629"/>
      </c>
      <c r="ABJ120" s="54">
        <f t="shared" si="4615"/>
      </c>
      <c r="ABK120" s="55">
        <f t="shared" si="4629"/>
      </c>
      <c r="ABL120" s="54">
        <f t="shared" si="4615"/>
      </c>
      <c r="ABM120" s="55">
        <f t="shared" si="4629"/>
      </c>
      <c r="ABN120" s="54">
        <f t="shared" si="4615"/>
      </c>
      <c r="ABO120" s="55">
        <f t="shared" si="4629"/>
      </c>
      <c r="ABP120" s="54">
        <f t="shared" si="4615"/>
      </c>
      <c r="ABQ120" s="55">
        <f t="shared" si="4629"/>
      </c>
      <c r="ABR120" s="54">
        <f t="shared" si="4615"/>
      </c>
      <c r="ABS120" s="55">
        <f t="shared" si="4629"/>
      </c>
      <c r="ABT120" s="54">
        <f t="shared" ref="ABT120:ADF128" si="4630">RIGHT(IFERROR(VLOOKUP($B120,ABT$4:ABU$71,2,FALSE),""),2)</f>
      </c>
      <c r="ABU120" s="55">
        <f t="shared" si="4629"/>
      </c>
      <c r="ABV120" s="54">
        <f t="shared" si="4630"/>
      </c>
      <c r="ABW120" s="55">
        <f t="shared" si="4629"/>
      </c>
      <c r="ABX120" s="54">
        <f t="shared" si="4630"/>
      </c>
      <c r="ABY120" s="55">
        <f t="shared" si="4629"/>
      </c>
      <c r="ABZ120" s="54">
        <f t="shared" si="4630"/>
      </c>
      <c r="ACA120" s="55">
        <f t="shared" si="4629"/>
      </c>
      <c r="ACB120" s="54">
        <f t="shared" si="4630"/>
      </c>
      <c r="ACC120" s="55">
        <f t="shared" si="4629"/>
      </c>
      <c r="ACD120" s="54">
        <f t="shared" si="4630"/>
      </c>
      <c r="ACE120" s="55">
        <f t="shared" si="4629"/>
      </c>
      <c r="ACF120" s="54">
        <f t="shared" si="4630"/>
      </c>
      <c r="ACG120" s="55">
        <f t="shared" si="4629"/>
      </c>
      <c r="ACH120" s="54">
        <f t="shared" si="4630"/>
      </c>
      <c r="ACI120" s="55">
        <f t="shared" si="4629"/>
      </c>
      <c r="ACJ120" s="54">
        <f t="shared" si="4630"/>
      </c>
      <c r="ACK120" s="55">
        <f t="shared" si="4629"/>
      </c>
      <c r="ACL120" s="54">
        <f t="shared" si="4630"/>
      </c>
      <c r="ACM120" s="55">
        <f t="shared" si="4629"/>
      </c>
      <c r="ACN120" s="54">
        <f t="shared" si="4630"/>
      </c>
      <c r="ACO120" s="55">
        <f t="shared" si="4629"/>
      </c>
      <c r="ACP120" s="54">
        <f t="shared" si="4630"/>
      </c>
      <c r="ACQ120" s="55">
        <f t="shared" si="4629"/>
      </c>
      <c r="ACR120" s="54">
        <f t="shared" si="4630"/>
      </c>
      <c r="ACS120" s="55">
        <f t="shared" si="4629"/>
      </c>
      <c r="ACT120" s="54">
        <f t="shared" si="4630"/>
      </c>
      <c r="ACU120" s="55">
        <f t="shared" si="4629"/>
      </c>
      <c r="ACV120" s="54">
        <f t="shared" si="4630"/>
      </c>
      <c r="ACW120" s="55">
        <f t="shared" si="4629"/>
      </c>
      <c r="ACX120" s="54">
        <f t="shared" si="4630"/>
      </c>
      <c r="ACY120" s="55">
        <f t="shared" ref="ACY120:ADG135" si="4631">IFERROR(
    IF(
        LEFT(VLOOKUP($B120,ACX$4:ACY$71,2,FALSE),1)="0",
        "",
        IF(
            LEFT(VLOOKUP($B120,ACX$4:ACY$71,2,FALSE),1)="講",
            "講習",
            IF(
                LEFT(VLOOKUP($B120,ACX$4:ACY$71,2,FALSE),1)="追",
                "追加",
                "通常"
            )
        )
    ),
    ""
)</f>
      </c>
      <c r="ACZ120" s="54">
        <f t="shared" si="4630"/>
      </c>
      <c r="ADA120" s="55">
        <f t="shared" si="4631"/>
      </c>
      <c r="ADB120" s="54">
        <f t="shared" si="4630"/>
      </c>
      <c r="ADC120" s="55">
        <f t="shared" si="4631"/>
      </c>
      <c r="ADD120" s="54">
        <f t="shared" si="4630"/>
      </c>
      <c r="ADE120" s="55">
        <f t="shared" si="4631"/>
      </c>
      <c r="ADF120" s="54">
        <f t="shared" si="4630"/>
      </c>
      <c r="ADG120" s="55">
        <f t="shared" si="4631"/>
      </c>
    </row>
    <row r="121" spans="1:787" ht="20.25" hidden="1" customHeight="1">
      <c r="A121" s="112">
        <v>49</v>
      </c>
      <c r="B121" s="115">
        <f>学年と名前を結合するシート!D50</f>
      </c>
      <c r="C121" s="114"/>
      <c r="D121" s="54">
        <f t="shared" si="533"/>
      </c>
      <c r="E121" s="55">
        <f t="shared" si="534"/>
      </c>
      <c r="F121" s="54">
        <f t="shared" si="4622"/>
      </c>
      <c r="G121" s="55">
        <f t="shared" si="4407"/>
      </c>
      <c r="H121" s="54">
        <f t="shared" si="4622"/>
      </c>
      <c r="I121" s="55">
        <f t="shared" si="4408"/>
      </c>
      <c r="J121" s="54">
        <f t="shared" si="4622"/>
      </c>
      <c r="K121" s="55">
        <f t="shared" si="4409"/>
      </c>
      <c r="L121" s="54">
        <f t="shared" si="4622"/>
      </c>
      <c r="M121" s="55">
        <f t="shared" si="4410"/>
      </c>
      <c r="N121" s="54">
        <f t="shared" si="4622"/>
      </c>
      <c r="O121" s="55">
        <f t="shared" si="4411"/>
      </c>
      <c r="P121" s="54">
        <f t="shared" si="4622"/>
      </c>
      <c r="Q121" s="55">
        <f t="shared" si="4412"/>
      </c>
      <c r="R121" s="54">
        <f t="shared" si="4622"/>
      </c>
      <c r="S121" s="55">
        <f t="shared" si="4413"/>
      </c>
      <c r="T121" s="54">
        <f t="shared" si="4622"/>
      </c>
      <c r="U121" s="55">
        <f t="shared" si="4414"/>
      </c>
      <c r="V121" s="54">
        <f t="shared" si="4622"/>
      </c>
      <c r="W121" s="55">
        <f t="shared" si="4415"/>
      </c>
      <c r="X121" s="54">
        <f t="shared" si="4622"/>
      </c>
      <c r="Y121" s="55">
        <f t="shared" si="4416"/>
      </c>
      <c r="Z121" s="54">
        <f t="shared" si="4622"/>
      </c>
      <c r="AA121" s="55">
        <f t="shared" si="4417"/>
      </c>
      <c r="AB121" s="54">
        <f t="shared" si="4622"/>
      </c>
      <c r="AC121" s="55">
        <f t="shared" si="4418"/>
      </c>
      <c r="AD121" s="54">
        <f t="shared" si="4622"/>
      </c>
      <c r="AE121" s="55">
        <f t="shared" si="4419"/>
      </c>
      <c r="AF121" s="54">
        <f t="shared" si="4622"/>
      </c>
      <c r="AG121" s="55">
        <f t="shared" si="4420"/>
      </c>
      <c r="AH121" s="54">
        <f t="shared" si="4622"/>
      </c>
      <c r="AI121" s="55">
        <f t="shared" si="4421"/>
      </c>
      <c r="AJ121" s="54">
        <f t="shared" si="4622"/>
      </c>
      <c r="AK121" s="55">
        <f t="shared" si="4422"/>
      </c>
      <c r="AL121" s="54">
        <f t="shared" si="4622"/>
      </c>
      <c r="AM121" s="55">
        <f t="shared" si="4423"/>
      </c>
      <c r="AN121" s="54">
        <f t="shared" si="4622"/>
      </c>
      <c r="AO121" s="55">
        <f t="shared" si="4424"/>
      </c>
      <c r="AP121" s="54">
        <f t="shared" si="4622"/>
      </c>
      <c r="AQ121" s="55">
        <f t="shared" si="4425"/>
      </c>
      <c r="AR121" s="54">
        <f t="shared" si="4622"/>
      </c>
      <c r="AS121" s="55">
        <f t="shared" si="4426"/>
      </c>
      <c r="AT121" s="54">
        <f t="shared" si="4622"/>
      </c>
      <c r="AU121" s="55">
        <f t="shared" si="4427"/>
      </c>
      <c r="AV121" s="54">
        <f t="shared" si="4622"/>
      </c>
      <c r="AW121" s="55">
        <f t="shared" si="4428"/>
      </c>
      <c r="AX121" s="54">
        <f t="shared" si="4622"/>
      </c>
      <c r="AY121" s="55">
        <f t="shared" si="4429"/>
      </c>
      <c r="AZ121" s="54">
        <f t="shared" si="4622"/>
      </c>
      <c r="BA121" s="55">
        <f t="shared" si="4430"/>
      </c>
      <c r="BB121" s="54">
        <f t="shared" si="4622"/>
      </c>
      <c r="BC121" s="55">
        <f t="shared" si="4431"/>
      </c>
      <c r="BD121" s="54">
        <f t="shared" si="4622"/>
      </c>
      <c r="BE121" s="55">
        <f t="shared" si="4432"/>
      </c>
      <c r="BF121" s="54">
        <f t="shared" si="4622"/>
      </c>
      <c r="BG121" s="55">
        <f t="shared" si="4433"/>
      </c>
      <c r="BH121" s="54">
        <f t="shared" si="4622"/>
      </c>
      <c r="BI121" s="55">
        <f t="shared" si="4434"/>
      </c>
      <c r="BJ121" s="54">
        <f t="shared" si="4622"/>
      </c>
      <c r="BK121" s="55">
        <f t="shared" si="4435"/>
      </c>
      <c r="BL121" s="54">
        <f t="shared" si="4622"/>
      </c>
      <c r="BM121" s="55">
        <f t="shared" si="4436"/>
      </c>
      <c r="BN121" s="54">
        <f t="shared" si="4622"/>
      </c>
      <c r="BO121" s="55">
        <f t="shared" si="4437"/>
      </c>
      <c r="BP121" s="54">
        <f t="shared" si="4622"/>
      </c>
      <c r="BQ121" s="55">
        <f t="shared" si="4438"/>
      </c>
      <c r="BR121" s="54">
        <f t="shared" si="4616"/>
      </c>
      <c r="BS121" s="55">
        <f t="shared" si="4439"/>
      </c>
      <c r="BT121" s="54">
        <f t="shared" si="4616"/>
      </c>
      <c r="BU121" s="55">
        <f t="shared" si="4440"/>
      </c>
      <c r="BV121" s="54">
        <f t="shared" si="4616"/>
      </c>
      <c r="BW121" s="55">
        <f t="shared" si="4441"/>
      </c>
      <c r="BX121" s="54">
        <f t="shared" si="4616"/>
      </c>
      <c r="BY121" s="55">
        <f t="shared" si="4442"/>
      </c>
      <c r="BZ121" s="54">
        <f t="shared" si="4616"/>
      </c>
      <c r="CA121" s="55">
        <f t="shared" si="4443"/>
      </c>
      <c r="CB121" s="54">
        <f t="shared" si="4616"/>
      </c>
      <c r="CC121" s="55">
        <f t="shared" si="4444"/>
      </c>
      <c r="CD121" s="54">
        <f t="shared" si="4616"/>
      </c>
      <c r="CE121" s="55">
        <f t="shared" si="4445"/>
      </c>
      <c r="CF121" s="54">
        <f t="shared" si="4616"/>
      </c>
      <c r="CG121" s="55">
        <f t="shared" si="4446"/>
      </c>
      <c r="CH121" s="54">
        <f t="shared" si="4616"/>
      </c>
      <c r="CI121" s="55">
        <f t="shared" si="4447"/>
      </c>
      <c r="CJ121" s="54">
        <f t="shared" si="4616"/>
      </c>
      <c r="CK121" s="55">
        <f t="shared" si="4448"/>
      </c>
      <c r="CL121" s="54">
        <f t="shared" si="4616"/>
      </c>
      <c r="CM121" s="55">
        <f t="shared" si="4449"/>
      </c>
      <c r="CN121" s="54">
        <f t="shared" si="4616"/>
      </c>
      <c r="CO121" s="55">
        <f t="shared" si="4450"/>
      </c>
      <c r="CP121" s="54">
        <f t="shared" si="4616"/>
      </c>
      <c r="CQ121" s="55">
        <f t="shared" si="4451"/>
      </c>
      <c r="CR121" s="54">
        <f t="shared" si="4616"/>
      </c>
      <c r="CS121" s="55">
        <f t="shared" si="4452"/>
      </c>
      <c r="CT121" s="54">
        <f t="shared" si="4616"/>
      </c>
      <c r="CU121" s="55">
        <f t="shared" si="4453"/>
      </c>
      <c r="CV121" s="54">
        <f t="shared" si="4616"/>
      </c>
      <c r="CW121" s="55">
        <f t="shared" si="4454"/>
      </c>
      <c r="CX121" s="54">
        <f t="shared" si="4616"/>
      </c>
      <c r="CY121" s="55">
        <f t="shared" si="4455"/>
      </c>
      <c r="CZ121" s="54">
        <f t="shared" si="4616"/>
      </c>
      <c r="DA121" s="55">
        <f t="shared" si="4456"/>
      </c>
      <c r="DB121" s="54">
        <f t="shared" si="4616"/>
      </c>
      <c r="DC121" s="55">
        <f t="shared" si="4457"/>
      </c>
      <c r="DD121" s="54">
        <f t="shared" si="4616"/>
      </c>
      <c r="DE121" s="55">
        <f t="shared" si="4458"/>
      </c>
      <c r="DF121" s="54">
        <f t="shared" si="4616"/>
      </c>
      <c r="DG121" s="55">
        <f t="shared" si="4459"/>
      </c>
      <c r="DH121" s="54">
        <f t="shared" si="4616"/>
      </c>
      <c r="DI121" s="55">
        <f t="shared" si="4460"/>
      </c>
      <c r="DJ121" s="54">
        <f t="shared" si="4616"/>
      </c>
      <c r="DK121" s="55">
        <f t="shared" si="4461"/>
      </c>
      <c r="DL121" s="54">
        <f t="shared" si="4616"/>
      </c>
      <c r="DM121" s="55">
        <f t="shared" si="4462"/>
      </c>
      <c r="DN121" s="54">
        <f t="shared" si="4616"/>
      </c>
      <c r="DO121" s="55">
        <f t="shared" si="4463"/>
      </c>
      <c r="DP121" s="54">
        <f t="shared" si="4616"/>
      </c>
      <c r="DQ121" s="55">
        <f t="shared" si="4464"/>
      </c>
      <c r="DR121" s="54">
        <f t="shared" si="4616"/>
      </c>
      <c r="DS121" s="55">
        <f t="shared" si="4465"/>
      </c>
      <c r="DT121" s="54">
        <f t="shared" si="4616"/>
      </c>
      <c r="DU121" s="55">
        <f t="shared" si="4466"/>
      </c>
      <c r="DV121" s="54">
        <f t="shared" si="4616"/>
      </c>
      <c r="DW121" s="55">
        <f t="shared" si="4467"/>
      </c>
      <c r="DX121" s="54">
        <f t="shared" si="4616"/>
      </c>
      <c r="DY121" s="55">
        <f t="shared" si="4468"/>
      </c>
      <c r="DZ121" s="54">
        <f t="shared" si="4616"/>
      </c>
      <c r="EA121" s="55">
        <f t="shared" si="4469"/>
      </c>
      <c r="EB121" s="54">
        <f t="shared" ref="EB121:GL128" si="4632">RIGHT(IFERROR(VLOOKUP($B121,EB$4:EC$71,2,FALSE),""),2)</f>
      </c>
      <c r="EC121" s="55">
        <f t="shared" si="4471"/>
      </c>
      <c r="ED121" s="54">
        <f t="shared" si="4632"/>
      </c>
      <c r="EE121" s="55">
        <f t="shared" si="4472"/>
      </c>
      <c r="EF121" s="54">
        <f t="shared" si="4632"/>
      </c>
      <c r="EG121" s="55">
        <f t="shared" si="4473"/>
      </c>
      <c r="EH121" s="54">
        <f t="shared" si="4632"/>
      </c>
      <c r="EI121" s="55">
        <f t="shared" si="4474"/>
      </c>
      <c r="EJ121" s="54">
        <f t="shared" si="4632"/>
      </c>
      <c r="EK121" s="55">
        <f t="shared" si="4475"/>
      </c>
      <c r="EL121" s="54">
        <f t="shared" si="4632"/>
      </c>
      <c r="EM121" s="55">
        <f t="shared" si="4476"/>
      </c>
      <c r="EN121" s="54">
        <f t="shared" si="4632"/>
      </c>
      <c r="EO121" s="55">
        <f t="shared" si="4477"/>
      </c>
      <c r="EP121" s="54">
        <f t="shared" si="4632"/>
      </c>
      <c r="EQ121" s="55">
        <f t="shared" si="4478"/>
      </c>
      <c r="ER121" s="54">
        <f t="shared" si="4632"/>
      </c>
      <c r="ES121" s="55">
        <f t="shared" si="4479"/>
      </c>
      <c r="ET121" s="54">
        <f t="shared" si="4632"/>
      </c>
      <c r="EU121" s="55">
        <f t="shared" si="4480"/>
      </c>
      <c r="EV121" s="54">
        <f t="shared" si="4632"/>
      </c>
      <c r="EW121" s="55">
        <f t="shared" si="4481"/>
      </c>
      <c r="EX121" s="54">
        <f t="shared" si="4632"/>
      </c>
      <c r="EY121" s="55">
        <f t="shared" si="4482"/>
      </c>
      <c r="EZ121" s="54">
        <f t="shared" si="4632"/>
      </c>
      <c r="FA121" s="55">
        <f t="shared" si="4483"/>
      </c>
      <c r="FB121" s="54">
        <f t="shared" si="4632"/>
      </c>
      <c r="FC121" s="55">
        <f t="shared" si="4484"/>
      </c>
      <c r="FD121" s="54">
        <f t="shared" si="4632"/>
      </c>
      <c r="FE121" s="55">
        <f t="shared" si="4485"/>
      </c>
      <c r="FF121" s="54">
        <f t="shared" si="4632"/>
      </c>
      <c r="FG121" s="55">
        <f t="shared" si="4486"/>
      </c>
      <c r="FH121" s="54">
        <f t="shared" si="4632"/>
      </c>
      <c r="FI121" s="55">
        <f t="shared" si="4487"/>
      </c>
      <c r="FJ121" s="54">
        <f t="shared" si="4632"/>
      </c>
      <c r="FK121" s="55">
        <f t="shared" si="4488"/>
      </c>
      <c r="FL121" s="54">
        <f t="shared" si="4632"/>
      </c>
      <c r="FM121" s="55">
        <f t="shared" si="4489"/>
      </c>
      <c r="FN121" s="54">
        <f t="shared" si="4632"/>
      </c>
      <c r="FO121" s="55">
        <f t="shared" si="4490"/>
      </c>
      <c r="FP121" s="54">
        <f t="shared" si="4632"/>
      </c>
      <c r="FQ121" s="55">
        <f t="shared" si="4491"/>
      </c>
      <c r="FR121" s="54">
        <f t="shared" si="4632"/>
      </c>
      <c r="FS121" s="55">
        <f t="shared" si="4492"/>
      </c>
      <c r="FT121" s="54">
        <f t="shared" si="4632"/>
      </c>
      <c r="FU121" s="55">
        <f t="shared" si="4493"/>
      </c>
      <c r="FV121" s="54">
        <f t="shared" si="4632"/>
      </c>
      <c r="FW121" s="55">
        <f t="shared" si="4494"/>
      </c>
      <c r="FX121" s="54">
        <f t="shared" si="4632"/>
      </c>
      <c r="FY121" s="55">
        <f t="shared" si="4495"/>
      </c>
      <c r="FZ121" s="54">
        <f t="shared" si="4632"/>
      </c>
      <c r="GA121" s="55">
        <f t="shared" si="4496"/>
      </c>
      <c r="GB121" s="54">
        <f t="shared" si="4632"/>
      </c>
      <c r="GC121" s="55">
        <f t="shared" si="4497"/>
      </c>
      <c r="GD121" s="54">
        <f t="shared" si="4632"/>
      </c>
      <c r="GE121" s="55">
        <f t="shared" si="4498"/>
      </c>
      <c r="GF121" s="54">
        <f t="shared" si="4632"/>
      </c>
      <c r="GG121" s="55">
        <f t="shared" si="4499"/>
      </c>
      <c r="GH121" s="54">
        <f t="shared" si="4632"/>
      </c>
      <c r="GI121" s="55">
        <f t="shared" si="4500"/>
      </c>
      <c r="GJ121" s="54">
        <f t="shared" si="4632"/>
      </c>
      <c r="GK121" s="55">
        <f t="shared" si="4501"/>
      </c>
      <c r="GL121" s="54">
        <f t="shared" si="4632"/>
      </c>
      <c r="GM121" s="55">
        <f t="shared" si="4502"/>
      </c>
      <c r="GN121" s="54">
        <f t="shared" si="4626"/>
      </c>
      <c r="GO121" s="55">
        <f t="shared" si="4504"/>
      </c>
      <c r="GP121" s="54">
        <f t="shared" si="4626"/>
      </c>
      <c r="GQ121" s="55">
        <f t="shared" si="4505"/>
      </c>
      <c r="GR121" s="54">
        <f t="shared" si="4626"/>
      </c>
      <c r="GS121" s="55">
        <f t="shared" si="4506"/>
      </c>
      <c r="GT121" s="54">
        <f t="shared" si="4626"/>
      </c>
      <c r="GU121" s="55">
        <f t="shared" si="4507"/>
      </c>
      <c r="GV121" s="54">
        <f t="shared" si="4626"/>
      </c>
      <c r="GW121" s="55">
        <f t="shared" si="4508"/>
      </c>
      <c r="GX121" s="54">
        <f t="shared" si="4626"/>
      </c>
      <c r="GY121" s="55">
        <f t="shared" si="4509"/>
      </c>
      <c r="GZ121" s="54">
        <f t="shared" si="4626"/>
      </c>
      <c r="HA121" s="55">
        <f t="shared" si="4510"/>
      </c>
      <c r="HB121" s="54">
        <f t="shared" si="4626"/>
      </c>
      <c r="HC121" s="55">
        <f t="shared" si="4511"/>
      </c>
      <c r="HD121" s="54">
        <f t="shared" si="4626"/>
      </c>
      <c r="HE121" s="55">
        <f t="shared" si="4512"/>
      </c>
      <c r="HF121" s="54">
        <f t="shared" si="4626"/>
      </c>
      <c r="HG121" s="55">
        <f t="shared" si="4513"/>
      </c>
      <c r="HH121" s="54">
        <f t="shared" si="4626"/>
      </c>
      <c r="HI121" s="55">
        <f t="shared" si="4514"/>
      </c>
      <c r="HJ121" s="54">
        <f t="shared" si="4626"/>
      </c>
      <c r="HK121" s="55">
        <f t="shared" si="4515"/>
      </c>
      <c r="HL121" s="54">
        <f t="shared" si="4626"/>
      </c>
      <c r="HM121" s="55">
        <f t="shared" si="4516"/>
      </c>
      <c r="HN121" s="54">
        <f t="shared" si="4626"/>
      </c>
      <c r="HO121" s="55">
        <f t="shared" si="4517"/>
      </c>
      <c r="HP121" s="54">
        <f t="shared" si="4626"/>
      </c>
      <c r="HQ121" s="55">
        <f t="shared" si="4518"/>
      </c>
      <c r="HR121" s="54">
        <f t="shared" si="4626"/>
      </c>
      <c r="HS121" s="55">
        <f t="shared" si="4519"/>
      </c>
      <c r="HT121" s="54">
        <f t="shared" si="4626"/>
      </c>
      <c r="HU121" s="55">
        <f t="shared" si="4520"/>
      </c>
      <c r="HV121" s="54">
        <f t="shared" si="4626"/>
      </c>
      <c r="HW121" s="55">
        <f t="shared" si="4521"/>
      </c>
      <c r="HX121" s="54">
        <f t="shared" si="4626"/>
      </c>
      <c r="HY121" s="55">
        <f t="shared" si="4522"/>
      </c>
      <c r="HZ121" s="54">
        <f t="shared" si="4626"/>
      </c>
      <c r="IA121" s="55">
        <f t="shared" si="4523"/>
      </c>
      <c r="IB121" s="54">
        <f t="shared" si="4626"/>
      </c>
      <c r="IC121" s="55">
        <f t="shared" si="4524"/>
      </c>
      <c r="ID121" s="54">
        <f t="shared" si="4626"/>
      </c>
      <c r="IE121" s="55">
        <f t="shared" si="4525"/>
      </c>
      <c r="IF121" s="54">
        <f t="shared" si="4626"/>
      </c>
      <c r="IG121" s="55">
        <f t="shared" si="4526"/>
      </c>
      <c r="IH121" s="54">
        <f t="shared" si="4626"/>
      </c>
      <c r="II121" s="55">
        <f t="shared" si="4527"/>
      </c>
      <c r="IJ121" s="54">
        <f t="shared" si="4626"/>
      </c>
      <c r="IK121" s="55">
        <f t="shared" si="4528"/>
      </c>
      <c r="IL121" s="54">
        <f t="shared" si="4626"/>
      </c>
      <c r="IM121" s="55">
        <f t="shared" si="4529"/>
      </c>
      <c r="IN121" s="54">
        <f t="shared" si="4626"/>
      </c>
      <c r="IO121" s="55">
        <f t="shared" si="4530"/>
      </c>
      <c r="IP121" s="54">
        <f t="shared" si="4626"/>
      </c>
      <c r="IQ121" s="55">
        <f t="shared" si="4531"/>
      </c>
      <c r="IR121" s="54">
        <f t="shared" si="4626"/>
      </c>
      <c r="IS121" s="55">
        <f t="shared" si="4532"/>
      </c>
      <c r="IT121" s="54">
        <f t="shared" si="4626"/>
      </c>
      <c r="IU121" s="55">
        <f t="shared" si="4533"/>
      </c>
      <c r="IV121" s="54">
        <f t="shared" si="4626"/>
      </c>
      <c r="IW121" s="55">
        <f t="shared" si="4534"/>
      </c>
      <c r="IX121" s="54">
        <f t="shared" ref="IX121:JN136" si="4633">RIGHT(IFERROR(VLOOKUP($B121,IX$4:IY$71,2,FALSE),""),2)</f>
      </c>
      <c r="IY121" s="55">
        <f t="shared" si="4535"/>
      </c>
      <c r="IZ121" s="54">
        <f t="shared" si="4633"/>
      </c>
      <c r="JA121" s="55">
        <f t="shared" si="4537"/>
      </c>
      <c r="JB121" s="54">
        <f t="shared" si="4633"/>
      </c>
      <c r="JC121" s="55">
        <f t="shared" si="4538"/>
      </c>
      <c r="JD121" s="54">
        <f t="shared" si="4633"/>
      </c>
      <c r="JE121" s="55">
        <f t="shared" si="4539"/>
      </c>
      <c r="JF121" s="54">
        <f t="shared" si="4633"/>
      </c>
      <c r="JG121" s="55">
        <f t="shared" si="4540"/>
      </c>
      <c r="JH121" s="54">
        <f t="shared" si="4633"/>
      </c>
      <c r="JI121" s="55">
        <f t="shared" si="4541"/>
      </c>
      <c r="JJ121" s="54">
        <f t="shared" si="4633"/>
      </c>
      <c r="JK121" s="55">
        <f t="shared" si="4542"/>
      </c>
      <c r="JL121" s="54">
        <f t="shared" si="4633"/>
      </c>
      <c r="JM121" s="55">
        <f t="shared" si="267"/>
      </c>
      <c r="JN121" s="54">
        <f t="shared" si="4633"/>
      </c>
      <c r="JO121" s="55">
        <f t="shared" si="4618"/>
      </c>
      <c r="JP121" s="54">
        <f t="shared" si="4617"/>
      </c>
      <c r="JQ121" s="55">
        <f t="shared" si="4618"/>
      </c>
      <c r="JR121" s="54">
        <f t="shared" si="4617"/>
      </c>
      <c r="JS121" s="55">
        <f t="shared" si="4618"/>
      </c>
      <c r="JT121" s="54">
        <f t="shared" si="4617"/>
      </c>
      <c r="JU121" s="55">
        <f t="shared" si="4618"/>
      </c>
      <c r="JV121" s="54">
        <f t="shared" si="4617"/>
      </c>
      <c r="JW121" s="55">
        <f t="shared" si="4618"/>
      </c>
      <c r="JX121" s="54">
        <f t="shared" si="4617"/>
      </c>
      <c r="JY121" s="55">
        <f t="shared" si="4618"/>
      </c>
      <c r="JZ121" s="54">
        <f t="shared" si="4617"/>
      </c>
      <c r="KA121" s="55">
        <f t="shared" si="4618"/>
      </c>
      <c r="KB121" s="54">
        <f t="shared" si="4617"/>
      </c>
      <c r="KC121" s="55">
        <f t="shared" si="4618"/>
      </c>
      <c r="KD121" s="54">
        <f t="shared" si="4617"/>
      </c>
      <c r="KE121" s="55">
        <f t="shared" si="4618"/>
      </c>
      <c r="KF121" s="54">
        <f t="shared" si="4617"/>
      </c>
      <c r="KG121" s="55">
        <f t="shared" si="4618"/>
      </c>
      <c r="KH121" s="54">
        <f t="shared" si="4617"/>
      </c>
      <c r="KI121" s="55">
        <f t="shared" si="4618"/>
      </c>
      <c r="KJ121" s="54">
        <f t="shared" si="4617"/>
      </c>
      <c r="KK121" s="55">
        <f t="shared" si="4618"/>
      </c>
      <c r="KL121" s="54">
        <f t="shared" si="4617"/>
      </c>
      <c r="KM121" s="55">
        <f t="shared" si="4618"/>
      </c>
      <c r="KN121" s="54">
        <f t="shared" si="4617"/>
      </c>
      <c r="KO121" s="55">
        <f t="shared" si="4618"/>
      </c>
      <c r="KP121" s="54">
        <f t="shared" si="4617"/>
      </c>
      <c r="KQ121" s="55">
        <f t="shared" si="4618"/>
      </c>
      <c r="KR121" s="54">
        <f t="shared" si="4617"/>
      </c>
      <c r="KS121" s="55">
        <f t="shared" si="4618"/>
      </c>
      <c r="KT121" s="54">
        <f t="shared" si="4617"/>
      </c>
      <c r="KU121" s="55">
        <f t="shared" si="4618"/>
      </c>
      <c r="KV121" s="54">
        <f t="shared" si="4617"/>
      </c>
      <c r="KW121" s="55">
        <f t="shared" si="4618"/>
      </c>
      <c r="KX121" s="54">
        <f t="shared" si="4617"/>
      </c>
      <c r="KY121" s="55">
        <f t="shared" si="4618"/>
      </c>
      <c r="KZ121" s="54">
        <f t="shared" si="4617"/>
      </c>
      <c r="LA121" s="55">
        <f t="shared" si="4618"/>
      </c>
      <c r="LB121" s="54">
        <f t="shared" si="4617"/>
      </c>
      <c r="LC121" s="55">
        <f t="shared" si="4618"/>
      </c>
      <c r="LD121" s="54">
        <f t="shared" si="4617"/>
      </c>
      <c r="LE121" s="55">
        <f t="shared" si="4618"/>
      </c>
      <c r="LF121" s="54">
        <f t="shared" si="4617"/>
      </c>
      <c r="LG121" s="55">
        <f t="shared" si="4618"/>
      </c>
      <c r="LH121" s="54">
        <f t="shared" si="4617"/>
      </c>
      <c r="LI121" s="55">
        <f t="shared" si="4618"/>
      </c>
      <c r="LJ121" s="54">
        <f t="shared" si="4617"/>
      </c>
      <c r="LK121" s="55">
        <f t="shared" si="4618"/>
      </c>
      <c r="LL121" s="54">
        <f t="shared" si="4617"/>
      </c>
      <c r="LM121" s="55">
        <f t="shared" si="4618"/>
      </c>
      <c r="LN121" s="54">
        <f t="shared" si="4617"/>
      </c>
      <c r="LO121" s="55">
        <f t="shared" si="4618"/>
      </c>
      <c r="LP121" s="54">
        <f t="shared" si="4617"/>
      </c>
      <c r="LQ121" s="55">
        <f t="shared" si="4618"/>
      </c>
      <c r="LR121" s="54">
        <f t="shared" si="4617"/>
      </c>
      <c r="LS121" s="55">
        <f t="shared" si="4618"/>
      </c>
      <c r="LT121" s="54">
        <f t="shared" si="4617"/>
      </c>
      <c r="LU121" s="55">
        <f t="shared" si="4618"/>
      </c>
      <c r="LV121" s="54">
        <f t="shared" si="4617"/>
      </c>
      <c r="LW121" s="55">
        <f t="shared" si="4618"/>
      </c>
      <c r="LX121" s="54">
        <f t="shared" si="4617"/>
      </c>
      <c r="LY121" s="55">
        <f t="shared" ref="LY121:OI128" si="4634">IFERROR(
    IF(
        LEFT(VLOOKUP($B121,LX$4:LY$71,2,FALSE),1)="0",
        "",
        IF(
            LEFT(VLOOKUP($B121,LX$4:LY$71,2,FALSE),1)="講",
            "講習",
            IF(
                LEFT(VLOOKUP($B121,LX$4:LY$71,2,FALSE),1)="追",
                "追加",
                "通常"
            )
        )
    ),
    ""
)</f>
      </c>
      <c r="LZ121" s="54">
        <f t="shared" si="4609"/>
      </c>
      <c r="MA121" s="55">
        <f t="shared" si="4634"/>
      </c>
      <c r="MB121" s="54">
        <f t="shared" si="4609"/>
      </c>
      <c r="MC121" s="55">
        <f t="shared" si="4634"/>
      </c>
      <c r="MD121" s="54">
        <f t="shared" si="4609"/>
      </c>
      <c r="ME121" s="55">
        <f t="shared" si="4634"/>
      </c>
      <c r="MF121" s="54">
        <f t="shared" si="4609"/>
      </c>
      <c r="MG121" s="55">
        <f t="shared" si="4634"/>
      </c>
      <c r="MH121" s="54">
        <f t="shared" si="4609"/>
      </c>
      <c r="MI121" s="55">
        <f t="shared" si="4634"/>
      </c>
      <c r="MJ121" s="54">
        <f t="shared" si="4609"/>
      </c>
      <c r="MK121" s="55">
        <f t="shared" si="4634"/>
      </c>
      <c r="ML121" s="54">
        <f t="shared" ref="ML121:OV136" si="4635">RIGHT(IFERROR(VLOOKUP($B121,ML$4:MM$71,2,FALSE),""),2)</f>
      </c>
      <c r="MM121" s="55">
        <f t="shared" si="4634"/>
      </c>
      <c r="MN121" s="54">
        <f t="shared" si="4635"/>
      </c>
      <c r="MO121" s="55">
        <f t="shared" si="4634"/>
      </c>
      <c r="MP121" s="54">
        <f t="shared" si="4635"/>
      </c>
      <c r="MQ121" s="55">
        <f t="shared" si="4634"/>
      </c>
      <c r="MR121" s="54">
        <f t="shared" si="4635"/>
      </c>
      <c r="MS121" s="55">
        <f t="shared" si="4634"/>
      </c>
      <c r="MT121" s="54">
        <f t="shared" si="4635"/>
      </c>
      <c r="MU121" s="55">
        <f t="shared" si="4634"/>
      </c>
      <c r="MV121" s="54">
        <f t="shared" si="4635"/>
      </c>
      <c r="MW121" s="55">
        <f t="shared" si="4634"/>
      </c>
      <c r="MX121" s="54">
        <f t="shared" si="4635"/>
      </c>
      <c r="MY121" s="55">
        <f t="shared" si="4634"/>
      </c>
      <c r="MZ121" s="54">
        <f t="shared" si="4635"/>
      </c>
      <c r="NA121" s="55">
        <f t="shared" si="4634"/>
      </c>
      <c r="NB121" s="54">
        <f t="shared" si="4635"/>
      </c>
      <c r="NC121" s="55">
        <f t="shared" si="4634"/>
      </c>
      <c r="ND121" s="54">
        <f t="shared" si="4635"/>
      </c>
      <c r="NE121" s="55">
        <f t="shared" si="4634"/>
      </c>
      <c r="NF121" s="54">
        <f t="shared" si="4635"/>
      </c>
      <c r="NG121" s="55">
        <f t="shared" si="4634"/>
      </c>
      <c r="NH121" s="54">
        <f t="shared" si="4635"/>
      </c>
      <c r="NI121" s="55">
        <f t="shared" si="4634"/>
      </c>
      <c r="NJ121" s="54">
        <f t="shared" si="4635"/>
      </c>
      <c r="NK121" s="55">
        <f t="shared" si="4634"/>
      </c>
      <c r="NL121" s="54">
        <f t="shared" si="4635"/>
      </c>
      <c r="NM121" s="55">
        <f t="shared" si="4634"/>
      </c>
      <c r="NN121" s="54">
        <f t="shared" si="4635"/>
      </c>
      <c r="NO121" s="55">
        <f t="shared" si="4634"/>
      </c>
      <c r="NP121" s="54">
        <f t="shared" si="4635"/>
      </c>
      <c r="NQ121" s="55">
        <f t="shared" si="4634"/>
      </c>
      <c r="NR121" s="54">
        <f t="shared" si="4635"/>
      </c>
      <c r="NS121" s="55">
        <f t="shared" si="4634"/>
      </c>
      <c r="NT121" s="54">
        <f t="shared" si="4635"/>
      </c>
      <c r="NU121" s="55">
        <f t="shared" si="4634"/>
      </c>
      <c r="NV121" s="54">
        <f t="shared" si="4635"/>
      </c>
      <c r="NW121" s="55">
        <f t="shared" si="4634"/>
      </c>
      <c r="NX121" s="54">
        <f t="shared" si="4635"/>
      </c>
      <c r="NY121" s="55">
        <f t="shared" si="4634"/>
      </c>
      <c r="NZ121" s="54">
        <f t="shared" si="4635"/>
      </c>
      <c r="OA121" s="55">
        <f t="shared" si="4634"/>
      </c>
      <c r="OB121" s="54">
        <f t="shared" si="4635"/>
      </c>
      <c r="OC121" s="55">
        <f t="shared" si="4634"/>
      </c>
      <c r="OD121" s="54">
        <f t="shared" si="4635"/>
      </c>
      <c r="OE121" s="55">
        <f t="shared" si="4634"/>
      </c>
      <c r="OF121" s="54">
        <f t="shared" si="4635"/>
      </c>
      <c r="OG121" s="55">
        <f t="shared" si="4634"/>
      </c>
      <c r="OH121" s="54">
        <f t="shared" si="4635"/>
      </c>
      <c r="OI121" s="55">
        <f t="shared" si="4634"/>
      </c>
      <c r="OJ121" s="54">
        <f t="shared" si="4635"/>
      </c>
      <c r="OK121" s="55">
        <f t="shared" ref="OK121:QU128" si="4636">IFERROR(
    IF(
        LEFT(VLOOKUP($B121,OJ$4:OK$71,2,FALSE),1)="0",
        "",
        IF(
            LEFT(VLOOKUP($B121,OJ$4:OK$71,2,FALSE),1)="講",
            "講習",
            IF(
                LEFT(VLOOKUP($B121,OJ$4:OK$71,2,FALSE),1)="追",
                "追加",
                "通常"
            )
        )
    ),
    ""
)</f>
      </c>
      <c r="OL121" s="54">
        <f t="shared" si="4635"/>
      </c>
      <c r="OM121" s="55">
        <f t="shared" si="4636"/>
      </c>
      <c r="ON121" s="54">
        <f t="shared" si="4635"/>
      </c>
      <c r="OO121" s="55">
        <f t="shared" si="4636"/>
      </c>
      <c r="OP121" s="54">
        <f t="shared" si="4635"/>
      </c>
      <c r="OQ121" s="55">
        <f t="shared" si="4636"/>
      </c>
      <c r="OR121" s="54">
        <f t="shared" si="4635"/>
      </c>
      <c r="OS121" s="55">
        <f t="shared" si="4636"/>
      </c>
      <c r="OT121" s="54">
        <f t="shared" si="4635"/>
      </c>
      <c r="OU121" s="55">
        <f t="shared" si="4636"/>
      </c>
      <c r="OV121" s="54">
        <f t="shared" si="4635"/>
      </c>
      <c r="OW121" s="55">
        <f t="shared" si="4636"/>
      </c>
      <c r="OX121" s="54">
        <f t="shared" si="4619"/>
      </c>
      <c r="OY121" s="55">
        <f t="shared" si="4636"/>
      </c>
      <c r="OZ121" s="54">
        <f t="shared" si="4619"/>
      </c>
      <c r="PA121" s="55">
        <f t="shared" si="4636"/>
      </c>
      <c r="PB121" s="54">
        <f t="shared" si="4619"/>
      </c>
      <c r="PC121" s="55">
        <f t="shared" si="4636"/>
      </c>
      <c r="PD121" s="54">
        <f t="shared" si="4619"/>
      </c>
      <c r="PE121" s="55">
        <f t="shared" si="4636"/>
      </c>
      <c r="PF121" s="54">
        <f t="shared" si="4619"/>
      </c>
      <c r="PG121" s="55">
        <f t="shared" si="4636"/>
      </c>
      <c r="PH121" s="54">
        <f t="shared" si="4619"/>
      </c>
      <c r="PI121" s="55">
        <f t="shared" si="4636"/>
      </c>
      <c r="PJ121" s="54">
        <f t="shared" si="4619"/>
      </c>
      <c r="PK121" s="55">
        <f t="shared" si="4636"/>
      </c>
      <c r="PL121" s="54">
        <f t="shared" si="4619"/>
      </c>
      <c r="PM121" s="55">
        <f t="shared" si="4636"/>
      </c>
      <c r="PN121" s="54">
        <f t="shared" si="4619"/>
      </c>
      <c r="PO121" s="55">
        <f t="shared" si="4636"/>
      </c>
      <c r="PP121" s="54">
        <f t="shared" si="4619"/>
      </c>
      <c r="PQ121" s="55">
        <f t="shared" si="4636"/>
      </c>
      <c r="PR121" s="54">
        <f t="shared" si="4619"/>
      </c>
      <c r="PS121" s="55">
        <f t="shared" si="4636"/>
      </c>
      <c r="PT121" s="54">
        <f t="shared" si="4619"/>
      </c>
      <c r="PU121" s="55">
        <f t="shared" si="4636"/>
      </c>
      <c r="PV121" s="54">
        <f t="shared" si="4619"/>
      </c>
      <c r="PW121" s="55">
        <f t="shared" si="4636"/>
      </c>
      <c r="PX121" s="54">
        <f t="shared" si="4619"/>
      </c>
      <c r="PY121" s="55">
        <f t="shared" si="4636"/>
      </c>
      <c r="PZ121" s="54">
        <f t="shared" si="4619"/>
      </c>
      <c r="QA121" s="55">
        <f t="shared" si="4636"/>
      </c>
      <c r="QB121" s="54">
        <f t="shared" si="4619"/>
      </c>
      <c r="QC121" s="55">
        <f t="shared" si="4636"/>
      </c>
      <c r="QD121" s="54">
        <f t="shared" si="4619"/>
      </c>
      <c r="QE121" s="55">
        <f t="shared" si="4636"/>
      </c>
      <c r="QF121" s="54">
        <f t="shared" si="4619"/>
      </c>
      <c r="QG121" s="55">
        <f t="shared" si="4636"/>
      </c>
      <c r="QH121" s="54">
        <f t="shared" si="4619"/>
      </c>
      <c r="QI121" s="55">
        <f t="shared" si="4636"/>
      </c>
      <c r="QJ121" s="54">
        <f t="shared" si="4619"/>
      </c>
      <c r="QK121" s="55">
        <f t="shared" si="4636"/>
      </c>
      <c r="QL121" s="54">
        <f t="shared" si="4619"/>
      </c>
      <c r="QM121" s="55">
        <f t="shared" si="4636"/>
      </c>
      <c r="QN121" s="54">
        <f t="shared" si="4619"/>
      </c>
      <c r="QO121" s="55">
        <f t="shared" si="4636"/>
      </c>
      <c r="QP121" s="54">
        <f t="shared" si="4619"/>
      </c>
      <c r="QQ121" s="55">
        <f t="shared" si="4636"/>
      </c>
      <c r="QR121" s="54">
        <f t="shared" si="4619"/>
      </c>
      <c r="QS121" s="55">
        <f t="shared" si="4636"/>
      </c>
      <c r="QT121" s="54">
        <f t="shared" si="4619"/>
      </c>
      <c r="QU121" s="55">
        <f t="shared" si="4636"/>
      </c>
      <c r="QV121" s="54">
        <f t="shared" si="4619"/>
      </c>
      <c r="QW121" s="55">
        <f t="shared" si="4627"/>
      </c>
      <c r="QX121" s="54">
        <f t="shared" si="4619"/>
      </c>
      <c r="QY121" s="55">
        <f t="shared" si="4627"/>
      </c>
      <c r="QZ121" s="54">
        <f t="shared" si="4619"/>
      </c>
      <c r="RA121" s="55">
        <f t="shared" si="4627"/>
      </c>
      <c r="RB121" s="54">
        <f t="shared" si="4619"/>
      </c>
      <c r="RC121" s="55">
        <f t="shared" si="4627"/>
      </c>
      <c r="RD121" s="54">
        <f t="shared" si="4619"/>
      </c>
      <c r="RE121" s="55">
        <f t="shared" si="4627"/>
      </c>
      <c r="RF121" s="54">
        <f t="shared" si="4619"/>
      </c>
      <c r="RG121" s="55">
        <f t="shared" si="4627"/>
      </c>
      <c r="RH121" s="54">
        <f t="shared" ref="RH121:TR128" si="4637">RIGHT(IFERROR(VLOOKUP($B121,RH$4:RI$71,2,FALSE),""),2)</f>
      </c>
      <c r="RI121" s="55">
        <f t="shared" si="4627"/>
      </c>
      <c r="RJ121" s="54">
        <f t="shared" si="4637"/>
      </c>
      <c r="RK121" s="55">
        <f t="shared" si="4627"/>
      </c>
      <c r="RL121" s="54">
        <f t="shared" si="4637"/>
      </c>
      <c r="RM121" s="55">
        <f t="shared" si="4627"/>
      </c>
      <c r="RN121" s="54">
        <f t="shared" si="4637"/>
      </c>
      <c r="RO121" s="55">
        <f t="shared" si="4627"/>
      </c>
      <c r="RP121" s="54">
        <f t="shared" si="4637"/>
      </c>
      <c r="RQ121" s="55">
        <f t="shared" si="4627"/>
      </c>
      <c r="RR121" s="54">
        <f t="shared" si="4637"/>
      </c>
      <c r="RS121" s="55">
        <f t="shared" si="4627"/>
      </c>
      <c r="RT121" s="54">
        <f t="shared" si="4637"/>
      </c>
      <c r="RU121" s="55">
        <f t="shared" si="4627"/>
      </c>
      <c r="RV121" s="54">
        <f t="shared" si="4637"/>
      </c>
      <c r="RW121" s="55">
        <f t="shared" si="4627"/>
      </c>
      <c r="RX121" s="54">
        <f t="shared" si="4637"/>
      </c>
      <c r="RY121" s="55">
        <f t="shared" si="4627"/>
      </c>
      <c r="RZ121" s="54">
        <f t="shared" si="4637"/>
      </c>
      <c r="SA121" s="55">
        <f t="shared" si="4627"/>
      </c>
      <c r="SB121" s="54">
        <f t="shared" si="4637"/>
      </c>
      <c r="SC121" s="55">
        <f t="shared" si="4627"/>
      </c>
      <c r="SD121" s="54">
        <f t="shared" si="4637"/>
      </c>
      <c r="SE121" s="55">
        <f t="shared" si="4627"/>
      </c>
      <c r="SF121" s="54">
        <f t="shared" si="4637"/>
      </c>
      <c r="SG121" s="55">
        <f t="shared" si="4627"/>
      </c>
      <c r="SH121" s="54">
        <f t="shared" si="4637"/>
      </c>
      <c r="SI121" s="55">
        <f t="shared" si="4627"/>
      </c>
      <c r="SJ121" s="54">
        <f t="shared" si="4637"/>
      </c>
      <c r="SK121" s="55">
        <f t="shared" si="4627"/>
      </c>
      <c r="SL121" s="54">
        <f t="shared" si="4637"/>
      </c>
      <c r="SM121" s="55">
        <f t="shared" si="4627"/>
      </c>
      <c r="SN121" s="54">
        <f t="shared" si="4637"/>
      </c>
      <c r="SO121" s="55">
        <f t="shared" si="4627"/>
      </c>
      <c r="SP121" s="54">
        <f t="shared" si="4637"/>
      </c>
      <c r="SQ121" s="55">
        <f t="shared" si="4627"/>
      </c>
      <c r="SR121" s="54">
        <f t="shared" si="4637"/>
      </c>
      <c r="SS121" s="55">
        <f t="shared" si="4627"/>
      </c>
      <c r="ST121" s="54">
        <f t="shared" si="4637"/>
      </c>
      <c r="SU121" s="55">
        <f t="shared" si="4627"/>
      </c>
      <c r="SV121" s="54">
        <f t="shared" si="4637"/>
      </c>
      <c r="SW121" s="55">
        <f t="shared" si="4627"/>
      </c>
      <c r="SX121" s="54">
        <f t="shared" si="4637"/>
      </c>
      <c r="SY121" s="55">
        <f t="shared" si="4627"/>
      </c>
      <c r="SZ121" s="54">
        <f t="shared" si="4637"/>
      </c>
      <c r="TA121" s="55">
        <f t="shared" si="4627"/>
      </c>
      <c r="TB121" s="54">
        <f t="shared" si="4637"/>
      </c>
      <c r="TC121" s="55">
        <f t="shared" si="4627"/>
      </c>
      <c r="TD121" s="54">
        <f t="shared" si="4637"/>
      </c>
      <c r="TE121" s="55">
        <f t="shared" si="4627"/>
      </c>
      <c r="TF121" s="54">
        <f t="shared" si="4637"/>
      </c>
      <c r="TG121" s="55">
        <f t="shared" si="4624"/>
      </c>
      <c r="TH121" s="54">
        <f t="shared" si="4637"/>
      </c>
      <c r="TI121" s="55">
        <f t="shared" si="4624"/>
      </c>
      <c r="TJ121" s="54">
        <f t="shared" si="4637"/>
      </c>
      <c r="TK121" s="55">
        <f t="shared" si="4624"/>
      </c>
      <c r="TL121" s="54">
        <f t="shared" si="4637"/>
      </c>
      <c r="TM121" s="55">
        <f t="shared" si="4624"/>
      </c>
      <c r="TN121" s="54">
        <f t="shared" si="4637"/>
      </c>
      <c r="TO121" s="55">
        <f t="shared" si="4624"/>
      </c>
      <c r="TP121" s="54">
        <f t="shared" si="4637"/>
      </c>
      <c r="TQ121" s="55">
        <f t="shared" si="4624"/>
      </c>
      <c r="TR121" s="54">
        <f t="shared" si="4637"/>
      </c>
      <c r="TS121" s="55">
        <f t="shared" si="4624"/>
      </c>
      <c r="TT121" s="54">
        <f t="shared" si="4620"/>
      </c>
      <c r="TU121" s="55">
        <f t="shared" si="4624"/>
      </c>
      <c r="TV121" s="54">
        <f t="shared" si="4620"/>
      </c>
      <c r="TW121" s="55">
        <f t="shared" si="4624"/>
      </c>
      <c r="TX121" s="54">
        <f t="shared" si="4620"/>
      </c>
      <c r="TY121" s="55">
        <f t="shared" si="4624"/>
      </c>
      <c r="TZ121" s="54">
        <f t="shared" si="4620"/>
      </c>
      <c r="UA121" s="55">
        <f t="shared" si="4624"/>
      </c>
      <c r="UB121" s="54">
        <f t="shared" si="4620"/>
      </c>
      <c r="UC121" s="55">
        <f t="shared" si="4624"/>
      </c>
      <c r="UD121" s="54">
        <f t="shared" si="4620"/>
      </c>
      <c r="UE121" s="55">
        <f t="shared" si="4624"/>
      </c>
      <c r="UF121" s="54">
        <f t="shared" si="4620"/>
      </c>
      <c r="UG121" s="55">
        <f t="shared" si="4624"/>
      </c>
      <c r="UH121" s="54">
        <f t="shared" si="4620"/>
      </c>
      <c r="UI121" s="55">
        <f t="shared" si="4624"/>
      </c>
      <c r="UJ121" s="54">
        <f t="shared" si="4620"/>
      </c>
      <c r="UK121" s="55">
        <f t="shared" si="4624"/>
      </c>
      <c r="UL121" s="54">
        <f t="shared" si="4620"/>
      </c>
      <c r="UM121" s="55">
        <f t="shared" si="4624"/>
      </c>
      <c r="UN121" s="54">
        <f t="shared" si="4620"/>
      </c>
      <c r="UO121" s="55">
        <f t="shared" si="4624"/>
      </c>
      <c r="UP121" s="54">
        <f t="shared" si="4620"/>
      </c>
      <c r="UQ121" s="55">
        <f t="shared" si="4624"/>
      </c>
      <c r="UR121" s="54">
        <f t="shared" si="4620"/>
      </c>
      <c r="US121" s="55">
        <f t="shared" si="4624"/>
      </c>
      <c r="UT121" s="54">
        <f t="shared" si="4620"/>
      </c>
      <c r="UU121" s="55">
        <f t="shared" si="4624"/>
      </c>
      <c r="UV121" s="54">
        <f t="shared" si="4620"/>
      </c>
      <c r="UW121" s="55">
        <f t="shared" si="4624"/>
      </c>
      <c r="UX121" s="54">
        <f t="shared" si="4620"/>
      </c>
      <c r="UY121" s="55">
        <f t="shared" si="4624"/>
      </c>
      <c r="UZ121" s="54">
        <f t="shared" si="4620"/>
      </c>
      <c r="VA121" s="55">
        <f t="shared" si="4624"/>
      </c>
      <c r="VB121" s="54">
        <f t="shared" si="4620"/>
      </c>
      <c r="VC121" s="55">
        <f t="shared" si="4624"/>
      </c>
      <c r="VD121" s="54">
        <f t="shared" si="4620"/>
      </c>
      <c r="VE121" s="55">
        <f t="shared" si="4624"/>
      </c>
      <c r="VF121" s="54">
        <f t="shared" si="4620"/>
      </c>
      <c r="VG121" s="55">
        <f t="shared" si="4624"/>
      </c>
      <c r="VH121" s="54">
        <f t="shared" si="4620"/>
      </c>
      <c r="VI121" s="55">
        <f t="shared" si="4624"/>
      </c>
      <c r="VJ121" s="54">
        <f t="shared" si="4620"/>
      </c>
      <c r="VK121" s="55">
        <f t="shared" si="4624"/>
      </c>
      <c r="VL121" s="54">
        <f t="shared" si="4620"/>
      </c>
      <c r="VM121" s="55">
        <f t="shared" si="4624"/>
      </c>
      <c r="VN121" s="54">
        <f t="shared" si="4620"/>
      </c>
      <c r="VO121" s="55">
        <f t="shared" si="4624"/>
      </c>
      <c r="VP121" s="54">
        <f t="shared" si="4620"/>
      </c>
      <c r="VQ121" s="55">
        <f t="shared" si="4624"/>
      </c>
      <c r="VR121" s="54">
        <f t="shared" si="4620"/>
      </c>
      <c r="VS121" s="55">
        <f t="shared" si="4623"/>
      </c>
      <c r="VT121" s="54">
        <f t="shared" si="4620"/>
      </c>
      <c r="VU121" s="55">
        <f t="shared" si="4623"/>
      </c>
      <c r="VV121" s="54">
        <f t="shared" si="4620"/>
      </c>
      <c r="VW121" s="55">
        <f t="shared" si="4623"/>
      </c>
      <c r="VX121" s="54">
        <f t="shared" si="4620"/>
      </c>
      <c r="VY121" s="55">
        <f t="shared" si="4623"/>
      </c>
      <c r="VZ121" s="54">
        <f t="shared" si="4620"/>
      </c>
      <c r="WA121" s="55">
        <f t="shared" si="4623"/>
      </c>
      <c r="WB121" s="54">
        <f t="shared" si="4620"/>
      </c>
      <c r="WC121" s="55">
        <f t="shared" si="4623"/>
      </c>
      <c r="WD121" s="54">
        <f t="shared" ref="WD121:YN128" si="4638">RIGHT(IFERROR(VLOOKUP($B121,WD$4:WE$71,2,FALSE),""),2)</f>
      </c>
      <c r="WE121" s="55">
        <f t="shared" si="4623"/>
      </c>
      <c r="WF121" s="54">
        <f t="shared" si="4638"/>
      </c>
      <c r="WG121" s="55">
        <f t="shared" si="4623"/>
      </c>
      <c r="WH121" s="54">
        <f t="shared" si="4638"/>
      </c>
      <c r="WI121" s="55">
        <f t="shared" si="4623"/>
      </c>
      <c r="WJ121" s="54">
        <f t="shared" si="4638"/>
      </c>
      <c r="WK121" s="55">
        <f t="shared" si="4623"/>
      </c>
      <c r="WL121" s="54">
        <f t="shared" si="4638"/>
      </c>
      <c r="WM121" s="55">
        <f t="shared" si="4623"/>
      </c>
      <c r="WN121" s="54">
        <f t="shared" si="4638"/>
      </c>
      <c r="WO121" s="55">
        <f t="shared" si="4623"/>
      </c>
      <c r="WP121" s="54">
        <f t="shared" si="4638"/>
      </c>
      <c r="WQ121" s="55">
        <f t="shared" si="4623"/>
      </c>
      <c r="WR121" s="54">
        <f t="shared" si="4638"/>
      </c>
      <c r="WS121" s="55">
        <f t="shared" si="4623"/>
      </c>
      <c r="WT121" s="54">
        <f t="shared" si="4638"/>
      </c>
      <c r="WU121" s="55">
        <f t="shared" si="4623"/>
      </c>
      <c r="WV121" s="54">
        <f t="shared" si="4638"/>
      </c>
      <c r="WW121" s="55">
        <f t="shared" si="4623"/>
      </c>
      <c r="WX121" s="54">
        <f t="shared" si="4638"/>
      </c>
      <c r="WY121" s="55">
        <f t="shared" si="4623"/>
      </c>
      <c r="WZ121" s="54">
        <f t="shared" si="4638"/>
      </c>
      <c r="XA121" s="55">
        <f t="shared" si="4623"/>
      </c>
      <c r="XB121" s="54">
        <f t="shared" si="4638"/>
      </c>
      <c r="XC121" s="55">
        <f t="shared" si="4623"/>
      </c>
      <c r="XD121" s="54">
        <f t="shared" si="4638"/>
      </c>
      <c r="XE121" s="55">
        <f t="shared" si="4623"/>
      </c>
      <c r="XF121" s="54">
        <f t="shared" si="4638"/>
      </c>
      <c r="XG121" s="55">
        <f t="shared" si="4623"/>
      </c>
      <c r="XH121" s="54">
        <f t="shared" si="4638"/>
      </c>
      <c r="XI121" s="55">
        <f t="shared" si="4623"/>
      </c>
      <c r="XJ121" s="54">
        <f t="shared" si="4638"/>
      </c>
      <c r="XK121" s="55">
        <f t="shared" si="4623"/>
      </c>
      <c r="XL121" s="54">
        <f t="shared" si="4638"/>
      </c>
      <c r="XM121" s="55">
        <f t="shared" si="4623"/>
      </c>
      <c r="XN121" s="54">
        <f t="shared" si="4638"/>
      </c>
      <c r="XO121" s="55">
        <f t="shared" si="4623"/>
      </c>
      <c r="XP121" s="54">
        <f t="shared" si="4638"/>
      </c>
      <c r="XQ121" s="55">
        <f t="shared" si="4623"/>
      </c>
      <c r="XR121" s="54">
        <f t="shared" si="4638"/>
      </c>
      <c r="XS121" s="55">
        <f t="shared" si="4623"/>
      </c>
      <c r="XT121" s="54">
        <f t="shared" si="4638"/>
      </c>
      <c r="XU121" s="55">
        <f t="shared" si="4623"/>
      </c>
      <c r="XV121" s="54">
        <f t="shared" si="4638"/>
      </c>
      <c r="XW121" s="55">
        <f t="shared" si="4623"/>
      </c>
      <c r="XX121" s="54">
        <f t="shared" si="4638"/>
      </c>
      <c r="XY121" s="55">
        <f t="shared" si="4623"/>
      </c>
      <c r="XZ121" s="54">
        <f t="shared" si="4638"/>
      </c>
      <c r="YA121" s="55">
        <f t="shared" si="4623"/>
      </c>
      <c r="YB121" s="54">
        <f t="shared" si="4638"/>
      </c>
      <c r="YC121" s="55">
        <f t="shared" ref="YC121:AAM128" si="4639">IFERROR(
    IF(
        LEFT(VLOOKUP($B121,YB$4:YC$71,2,FALSE),1)="0",
        "",
        IF(
            LEFT(VLOOKUP($B121,YB$4:YC$71,2,FALSE),1)="講",
            "講習",
            IF(
                LEFT(VLOOKUP($B121,YB$4:YC$71,2,FALSE),1)="追",
                "追加",
                "通常"
            )
        )
    ),
    ""
)</f>
      </c>
      <c r="YD121" s="54">
        <f t="shared" si="4638"/>
      </c>
      <c r="YE121" s="55">
        <f t="shared" si="4639"/>
      </c>
      <c r="YF121" s="54">
        <f t="shared" si="4638"/>
      </c>
      <c r="YG121" s="55">
        <f t="shared" si="4639"/>
      </c>
      <c r="YH121" s="54">
        <f t="shared" si="4638"/>
      </c>
      <c r="YI121" s="55">
        <f t="shared" si="4639"/>
      </c>
      <c r="YJ121" s="54">
        <f t="shared" si="4638"/>
      </c>
      <c r="YK121" s="55">
        <f t="shared" si="4639"/>
      </c>
      <c r="YL121" s="54">
        <f t="shared" si="4638"/>
      </c>
      <c r="YM121" s="55">
        <f t="shared" si="4639"/>
      </c>
      <c r="YN121" s="54">
        <f t="shared" si="4638"/>
      </c>
      <c r="YO121" s="55">
        <f t="shared" si="4639"/>
      </c>
      <c r="YP121" s="54">
        <f t="shared" si="4628"/>
      </c>
      <c r="YQ121" s="55">
        <f t="shared" si="4639"/>
      </c>
      <c r="YR121" s="54">
        <f t="shared" si="4628"/>
      </c>
      <c r="YS121" s="55">
        <f t="shared" si="4639"/>
      </c>
      <c r="YT121" s="54">
        <f t="shared" si="4628"/>
      </c>
      <c r="YU121" s="55">
        <f t="shared" si="4639"/>
      </c>
      <c r="YV121" s="54">
        <f t="shared" si="4628"/>
      </c>
      <c r="YW121" s="55">
        <f t="shared" si="4639"/>
      </c>
      <c r="YX121" s="54">
        <f t="shared" si="4628"/>
      </c>
      <c r="YY121" s="55">
        <f t="shared" si="4639"/>
      </c>
      <c r="YZ121" s="54">
        <f t="shared" si="4628"/>
      </c>
      <c r="ZA121" s="55">
        <f t="shared" si="4639"/>
      </c>
      <c r="ZB121" s="54">
        <f t="shared" si="4628"/>
      </c>
      <c r="ZC121" s="55">
        <f t="shared" si="4639"/>
      </c>
      <c r="ZD121" s="54">
        <f t="shared" si="4628"/>
      </c>
      <c r="ZE121" s="55">
        <f t="shared" si="4639"/>
      </c>
      <c r="ZF121" s="54">
        <f t="shared" si="4621"/>
      </c>
      <c r="ZG121" s="55">
        <f t="shared" si="4639"/>
      </c>
      <c r="ZH121" s="54">
        <f t="shared" si="4621"/>
      </c>
      <c r="ZI121" s="55">
        <f t="shared" si="4639"/>
      </c>
      <c r="ZJ121" s="54">
        <f t="shared" si="4615"/>
      </c>
      <c r="ZK121" s="55">
        <f t="shared" si="4639"/>
      </c>
      <c r="ZL121" s="54">
        <f t="shared" si="4615"/>
      </c>
      <c r="ZM121" s="55">
        <f t="shared" si="4639"/>
      </c>
      <c r="ZN121" s="54">
        <f t="shared" si="4615"/>
      </c>
      <c r="ZO121" s="55">
        <f t="shared" si="4639"/>
      </c>
      <c r="ZP121" s="54">
        <f t="shared" si="4615"/>
      </c>
      <c r="ZQ121" s="55">
        <f t="shared" si="4639"/>
      </c>
      <c r="ZR121" s="54">
        <f t="shared" si="4615"/>
      </c>
      <c r="ZS121" s="55">
        <f t="shared" si="4639"/>
      </c>
      <c r="ZT121" s="54">
        <f t="shared" si="4615"/>
      </c>
      <c r="ZU121" s="55">
        <f t="shared" si="4639"/>
      </c>
      <c r="ZV121" s="54">
        <f t="shared" ref="ZV121:ACF128" si="4640">RIGHT(IFERROR(VLOOKUP($B121,ZV$4:ZW$71,2,FALSE),""),2)</f>
      </c>
      <c r="ZW121" s="55">
        <f t="shared" si="4639"/>
      </c>
      <c r="ZX121" s="54">
        <f t="shared" si="4640"/>
      </c>
      <c r="ZY121" s="55">
        <f t="shared" si="4639"/>
      </c>
      <c r="ZZ121" s="54">
        <f t="shared" si="4640"/>
      </c>
      <c r="AAA121" s="55">
        <f t="shared" si="4639"/>
      </c>
      <c r="AAB121" s="54">
        <f t="shared" si="4640"/>
      </c>
      <c r="AAC121" s="55">
        <f t="shared" si="4639"/>
      </c>
      <c r="AAD121" s="54">
        <f t="shared" si="4640"/>
      </c>
      <c r="AAE121" s="55">
        <f t="shared" si="4639"/>
      </c>
      <c r="AAF121" s="54">
        <f t="shared" si="4640"/>
      </c>
      <c r="AAG121" s="55">
        <f t="shared" si="4639"/>
      </c>
      <c r="AAH121" s="54">
        <f t="shared" si="4640"/>
      </c>
      <c r="AAI121" s="55">
        <f t="shared" si="4639"/>
      </c>
      <c r="AAJ121" s="54">
        <f t="shared" si="4640"/>
      </c>
      <c r="AAK121" s="55">
        <f t="shared" si="4639"/>
      </c>
      <c r="AAL121" s="54">
        <f t="shared" si="4640"/>
      </c>
      <c r="AAM121" s="55">
        <f t="shared" si="4639"/>
      </c>
      <c r="AAN121" s="54">
        <f t="shared" si="4640"/>
      </c>
      <c r="AAO121" s="55">
        <f t="shared" si="4629"/>
      </c>
      <c r="AAP121" s="54">
        <f t="shared" si="4640"/>
      </c>
      <c r="AAQ121" s="55">
        <f t="shared" si="4629"/>
      </c>
      <c r="AAR121" s="54">
        <f t="shared" si="4640"/>
      </c>
      <c r="AAS121" s="55">
        <f t="shared" si="4629"/>
      </c>
      <c r="AAT121" s="54">
        <f t="shared" si="4640"/>
      </c>
      <c r="AAU121" s="55">
        <f t="shared" si="4629"/>
      </c>
      <c r="AAV121" s="54">
        <f t="shared" si="4640"/>
      </c>
      <c r="AAW121" s="55">
        <f t="shared" si="4629"/>
      </c>
      <c r="AAX121" s="54">
        <f t="shared" si="4640"/>
      </c>
      <c r="AAY121" s="55">
        <f t="shared" si="4629"/>
      </c>
      <c r="AAZ121" s="54">
        <f t="shared" si="4640"/>
      </c>
      <c r="ABA121" s="55">
        <f t="shared" si="4629"/>
      </c>
      <c r="ABB121" s="54">
        <f t="shared" si="4640"/>
      </c>
      <c r="ABC121" s="55">
        <f t="shared" si="4629"/>
      </c>
      <c r="ABD121" s="54">
        <f t="shared" si="4640"/>
      </c>
      <c r="ABE121" s="55">
        <f t="shared" si="4629"/>
      </c>
      <c r="ABF121" s="54">
        <f t="shared" si="4640"/>
      </c>
      <c r="ABG121" s="55">
        <f t="shared" si="4629"/>
      </c>
      <c r="ABH121" s="54">
        <f t="shared" si="4640"/>
      </c>
      <c r="ABI121" s="55">
        <f t="shared" si="4629"/>
      </c>
      <c r="ABJ121" s="54">
        <f t="shared" si="4640"/>
      </c>
      <c r="ABK121" s="55">
        <f t="shared" si="4629"/>
      </c>
      <c r="ABL121" s="54">
        <f t="shared" si="4640"/>
      </c>
      <c r="ABM121" s="55">
        <f t="shared" si="4629"/>
      </c>
      <c r="ABN121" s="54">
        <f t="shared" si="4640"/>
      </c>
      <c r="ABO121" s="55">
        <f t="shared" si="4629"/>
      </c>
      <c r="ABP121" s="54">
        <f t="shared" si="4640"/>
      </c>
      <c r="ABQ121" s="55">
        <f t="shared" si="4629"/>
      </c>
      <c r="ABR121" s="54">
        <f t="shared" si="4640"/>
      </c>
      <c r="ABS121" s="55">
        <f t="shared" si="4629"/>
      </c>
      <c r="ABT121" s="54">
        <f t="shared" si="4640"/>
      </c>
      <c r="ABU121" s="55">
        <f t="shared" si="4629"/>
      </c>
      <c r="ABV121" s="54">
        <f t="shared" si="4640"/>
      </c>
      <c r="ABW121" s="55">
        <f t="shared" si="4629"/>
      </c>
      <c r="ABX121" s="54">
        <f t="shared" si="4640"/>
      </c>
      <c r="ABY121" s="55">
        <f t="shared" si="4629"/>
      </c>
      <c r="ABZ121" s="54">
        <f t="shared" si="4640"/>
      </c>
      <c r="ACA121" s="55">
        <f t="shared" si="4629"/>
      </c>
      <c r="ACB121" s="54">
        <f t="shared" si="4640"/>
      </c>
      <c r="ACC121" s="55">
        <f t="shared" si="4629"/>
      </c>
      <c r="ACD121" s="54">
        <f t="shared" si="4640"/>
      </c>
      <c r="ACE121" s="55">
        <f t="shared" si="4629"/>
      </c>
      <c r="ACF121" s="54">
        <f t="shared" si="4640"/>
      </c>
      <c r="ACG121" s="55">
        <f t="shared" si="4629"/>
      </c>
      <c r="ACH121" s="54">
        <f t="shared" si="4630"/>
      </c>
      <c r="ACI121" s="55">
        <f t="shared" si="4629"/>
      </c>
      <c r="ACJ121" s="54">
        <f t="shared" si="4630"/>
      </c>
      <c r="ACK121" s="55">
        <f t="shared" si="4629"/>
      </c>
      <c r="ACL121" s="54">
        <f t="shared" si="4630"/>
      </c>
      <c r="ACM121" s="55">
        <f t="shared" si="4629"/>
      </c>
      <c r="ACN121" s="54">
        <f t="shared" si="4630"/>
      </c>
      <c r="ACO121" s="55">
        <f t="shared" si="4629"/>
      </c>
      <c r="ACP121" s="54">
        <f t="shared" si="4630"/>
      </c>
      <c r="ACQ121" s="55">
        <f t="shared" si="4629"/>
      </c>
      <c r="ACR121" s="54">
        <f t="shared" si="4630"/>
      </c>
      <c r="ACS121" s="55">
        <f t="shared" si="4629"/>
      </c>
      <c r="ACT121" s="54">
        <f t="shared" si="4630"/>
      </c>
      <c r="ACU121" s="55">
        <f t="shared" si="4629"/>
      </c>
      <c r="ACV121" s="54">
        <f t="shared" si="4630"/>
      </c>
      <c r="ACW121" s="55">
        <f t="shared" si="4629"/>
      </c>
      <c r="ACX121" s="54">
        <f t="shared" si="4630"/>
      </c>
      <c r="ACY121" s="55">
        <f t="shared" si="4631"/>
      </c>
      <c r="ACZ121" s="54">
        <f t="shared" si="4630"/>
      </c>
      <c r="ADA121" s="55">
        <f t="shared" si="4631"/>
      </c>
      <c r="ADB121" s="54">
        <f t="shared" si="4630"/>
      </c>
      <c r="ADC121" s="55">
        <f t="shared" si="4631"/>
      </c>
      <c r="ADD121" s="54">
        <f t="shared" si="4630"/>
      </c>
      <c r="ADE121" s="55">
        <f t="shared" si="4631"/>
      </c>
      <c r="ADF121" s="54">
        <f t="shared" si="4630"/>
      </c>
      <c r="ADG121" s="55">
        <f t="shared" si="4631"/>
      </c>
    </row>
    <row r="122" spans="1:787" ht="20.25" hidden="1" customHeight="1">
      <c r="A122" s="112">
        <v>50</v>
      </c>
      <c r="B122" s="115">
        <f>学年と名前を結合するシート!D51</f>
      </c>
      <c r="C122" s="114"/>
      <c r="D122" s="54">
        <f t="shared" si="533"/>
      </c>
      <c r="E122" s="55">
        <f t="shared" si="534"/>
      </c>
      <c r="F122" s="54">
        <f t="shared" si="4622"/>
      </c>
      <c r="G122" s="55">
        <f t="shared" si="4407"/>
      </c>
      <c r="H122" s="54">
        <f t="shared" si="4622"/>
      </c>
      <c r="I122" s="55">
        <f t="shared" si="4408"/>
      </c>
      <c r="J122" s="54">
        <f t="shared" si="4622"/>
      </c>
      <c r="K122" s="55">
        <f t="shared" si="4409"/>
      </c>
      <c r="L122" s="54">
        <f t="shared" si="4622"/>
      </c>
      <c r="M122" s="55">
        <f t="shared" si="4410"/>
      </c>
      <c r="N122" s="54">
        <f t="shared" si="4622"/>
      </c>
      <c r="O122" s="55">
        <f t="shared" si="4411"/>
      </c>
      <c r="P122" s="54">
        <f t="shared" si="4622"/>
      </c>
      <c r="Q122" s="55">
        <f t="shared" si="4412"/>
      </c>
      <c r="R122" s="54">
        <f t="shared" si="4622"/>
      </c>
      <c r="S122" s="55">
        <f t="shared" si="4413"/>
      </c>
      <c r="T122" s="54">
        <f t="shared" si="4622"/>
      </c>
      <c r="U122" s="55">
        <f t="shared" si="4414"/>
      </c>
      <c r="V122" s="54">
        <f t="shared" si="4622"/>
      </c>
      <c r="W122" s="55">
        <f t="shared" si="4415"/>
      </c>
      <c r="X122" s="54">
        <f t="shared" si="4622"/>
      </c>
      <c r="Y122" s="55">
        <f t="shared" si="4416"/>
      </c>
      <c r="Z122" s="54">
        <f t="shared" si="4622"/>
      </c>
      <c r="AA122" s="55">
        <f t="shared" si="4417"/>
      </c>
      <c r="AB122" s="54">
        <f t="shared" si="4622"/>
      </c>
      <c r="AC122" s="55">
        <f t="shared" si="4418"/>
      </c>
      <c r="AD122" s="54">
        <f t="shared" si="4622"/>
      </c>
      <c r="AE122" s="55">
        <f t="shared" si="4419"/>
      </c>
      <c r="AF122" s="54">
        <f t="shared" si="4622"/>
      </c>
      <c r="AG122" s="55">
        <f t="shared" si="4420"/>
      </c>
      <c r="AH122" s="54">
        <f t="shared" si="4622"/>
      </c>
      <c r="AI122" s="55">
        <f t="shared" si="4421"/>
      </c>
      <c r="AJ122" s="54">
        <f t="shared" si="4622"/>
      </c>
      <c r="AK122" s="55">
        <f t="shared" si="4422"/>
      </c>
      <c r="AL122" s="54">
        <f t="shared" si="4622"/>
      </c>
      <c r="AM122" s="55">
        <f t="shared" si="4423"/>
      </c>
      <c r="AN122" s="54">
        <f t="shared" si="4622"/>
      </c>
      <c r="AO122" s="55">
        <f t="shared" si="4424"/>
      </c>
      <c r="AP122" s="54">
        <f t="shared" si="4622"/>
      </c>
      <c r="AQ122" s="55">
        <f t="shared" si="4425"/>
      </c>
      <c r="AR122" s="54">
        <f t="shared" si="4622"/>
      </c>
      <c r="AS122" s="55">
        <f t="shared" si="4426"/>
      </c>
      <c r="AT122" s="54">
        <f t="shared" si="4622"/>
      </c>
      <c r="AU122" s="55">
        <f t="shared" si="4427"/>
      </c>
      <c r="AV122" s="54">
        <f t="shared" si="4622"/>
      </c>
      <c r="AW122" s="55">
        <f t="shared" si="4428"/>
      </c>
      <c r="AX122" s="54">
        <f t="shared" si="4622"/>
      </c>
      <c r="AY122" s="55">
        <f t="shared" si="4429"/>
      </c>
      <c r="AZ122" s="54">
        <f t="shared" si="4622"/>
      </c>
      <c r="BA122" s="55">
        <f t="shared" si="4430"/>
      </c>
      <c r="BB122" s="54">
        <f t="shared" si="4622"/>
      </c>
      <c r="BC122" s="55">
        <f t="shared" si="4431"/>
      </c>
      <c r="BD122" s="54">
        <f t="shared" si="4622"/>
      </c>
      <c r="BE122" s="55">
        <f t="shared" si="4432"/>
      </c>
      <c r="BF122" s="54">
        <f t="shared" si="4622"/>
      </c>
      <c r="BG122" s="55">
        <f t="shared" si="4433"/>
      </c>
      <c r="BH122" s="54">
        <f t="shared" si="4622"/>
      </c>
      <c r="BI122" s="55">
        <f t="shared" si="4434"/>
      </c>
      <c r="BJ122" s="54">
        <f t="shared" si="4622"/>
      </c>
      <c r="BK122" s="55">
        <f t="shared" si="4435"/>
      </c>
      <c r="BL122" s="54">
        <f t="shared" si="4622"/>
      </c>
      <c r="BM122" s="55">
        <f t="shared" si="4436"/>
      </c>
      <c r="BN122" s="54">
        <f t="shared" si="4622"/>
      </c>
      <c r="BO122" s="55">
        <f t="shared" si="4437"/>
      </c>
      <c r="BP122" s="54">
        <f t="shared" ref="BP122:DZ129" si="4641">RIGHT(IFERROR(VLOOKUP($B122,BP$4:BQ$71,2,FALSE),""),2)</f>
      </c>
      <c r="BQ122" s="55">
        <f t="shared" si="4438"/>
      </c>
      <c r="BR122" s="54">
        <f t="shared" si="4641"/>
      </c>
      <c r="BS122" s="55">
        <f t="shared" si="4439"/>
      </c>
      <c r="BT122" s="54">
        <f t="shared" si="4641"/>
      </c>
      <c r="BU122" s="55">
        <f t="shared" si="4440"/>
      </c>
      <c r="BV122" s="54">
        <f t="shared" si="4641"/>
      </c>
      <c r="BW122" s="55">
        <f t="shared" si="4441"/>
      </c>
      <c r="BX122" s="54">
        <f t="shared" si="4641"/>
      </c>
      <c r="BY122" s="55">
        <f t="shared" si="4442"/>
      </c>
      <c r="BZ122" s="54">
        <f t="shared" si="4641"/>
      </c>
      <c r="CA122" s="55">
        <f t="shared" si="4443"/>
      </c>
      <c r="CB122" s="54">
        <f t="shared" si="4641"/>
      </c>
      <c r="CC122" s="55">
        <f t="shared" si="4444"/>
      </c>
      <c r="CD122" s="54">
        <f t="shared" si="4641"/>
      </c>
      <c r="CE122" s="55">
        <f t="shared" si="4445"/>
      </c>
      <c r="CF122" s="54">
        <f t="shared" si="4641"/>
      </c>
      <c r="CG122" s="55">
        <f t="shared" si="4446"/>
      </c>
      <c r="CH122" s="54">
        <f t="shared" si="4641"/>
      </c>
      <c r="CI122" s="55">
        <f t="shared" si="4447"/>
      </c>
      <c r="CJ122" s="54">
        <f t="shared" si="4641"/>
      </c>
      <c r="CK122" s="55">
        <f t="shared" si="4448"/>
      </c>
      <c r="CL122" s="54">
        <f t="shared" si="4641"/>
      </c>
      <c r="CM122" s="55">
        <f t="shared" si="4449"/>
      </c>
      <c r="CN122" s="54">
        <f t="shared" si="4641"/>
      </c>
      <c r="CO122" s="55">
        <f t="shared" si="4450"/>
      </c>
      <c r="CP122" s="54">
        <f t="shared" si="4641"/>
      </c>
      <c r="CQ122" s="55">
        <f t="shared" si="4451"/>
      </c>
      <c r="CR122" s="54">
        <f t="shared" si="4641"/>
      </c>
      <c r="CS122" s="55">
        <f t="shared" si="4452"/>
      </c>
      <c r="CT122" s="54">
        <f t="shared" si="4641"/>
      </c>
      <c r="CU122" s="55">
        <f t="shared" si="4453"/>
      </c>
      <c r="CV122" s="54">
        <f t="shared" si="4641"/>
      </c>
      <c r="CW122" s="55">
        <f t="shared" si="4454"/>
      </c>
      <c r="CX122" s="54">
        <f t="shared" si="4641"/>
      </c>
      <c r="CY122" s="55">
        <f t="shared" si="4455"/>
      </c>
      <c r="CZ122" s="54">
        <f t="shared" si="4641"/>
      </c>
      <c r="DA122" s="55">
        <f t="shared" si="4456"/>
      </c>
      <c r="DB122" s="54">
        <f t="shared" si="4641"/>
      </c>
      <c r="DC122" s="55">
        <f t="shared" si="4457"/>
      </c>
      <c r="DD122" s="54">
        <f t="shared" si="4641"/>
      </c>
      <c r="DE122" s="55">
        <f t="shared" si="4458"/>
      </c>
      <c r="DF122" s="54">
        <f t="shared" si="4641"/>
      </c>
      <c r="DG122" s="55">
        <f t="shared" si="4459"/>
      </c>
      <c r="DH122" s="54">
        <f t="shared" si="4641"/>
      </c>
      <c r="DI122" s="55">
        <f t="shared" si="4460"/>
      </c>
      <c r="DJ122" s="54">
        <f t="shared" si="4641"/>
      </c>
      <c r="DK122" s="55">
        <f t="shared" si="4461"/>
      </c>
      <c r="DL122" s="54">
        <f t="shared" si="4641"/>
      </c>
      <c r="DM122" s="55">
        <f t="shared" si="4462"/>
      </c>
      <c r="DN122" s="54">
        <f t="shared" si="4641"/>
      </c>
      <c r="DO122" s="55">
        <f t="shared" si="4463"/>
      </c>
      <c r="DP122" s="54">
        <f t="shared" si="4641"/>
      </c>
      <c r="DQ122" s="55">
        <f t="shared" si="4464"/>
      </c>
      <c r="DR122" s="54">
        <f t="shared" si="4641"/>
      </c>
      <c r="DS122" s="55">
        <f t="shared" si="4465"/>
      </c>
      <c r="DT122" s="54">
        <f t="shared" si="4641"/>
      </c>
      <c r="DU122" s="55">
        <f t="shared" si="4466"/>
      </c>
      <c r="DV122" s="54">
        <f t="shared" si="4641"/>
      </c>
      <c r="DW122" s="55">
        <f t="shared" si="4467"/>
      </c>
      <c r="DX122" s="54">
        <f t="shared" si="4641"/>
      </c>
      <c r="DY122" s="55">
        <f t="shared" si="4468"/>
      </c>
      <c r="DZ122" s="54">
        <f t="shared" si="4641"/>
      </c>
      <c r="EA122" s="55">
        <f t="shared" si="4469"/>
      </c>
      <c r="EB122" s="54">
        <f t="shared" si="4632"/>
      </c>
      <c r="EC122" s="55">
        <f t="shared" si="4471"/>
      </c>
      <c r="ED122" s="54">
        <f t="shared" si="4632"/>
      </c>
      <c r="EE122" s="55">
        <f t="shared" si="4472"/>
      </c>
      <c r="EF122" s="54">
        <f t="shared" si="4632"/>
      </c>
      <c r="EG122" s="55">
        <f t="shared" si="4473"/>
      </c>
      <c r="EH122" s="54">
        <f t="shared" si="4632"/>
      </c>
      <c r="EI122" s="55">
        <f t="shared" si="4474"/>
      </c>
      <c r="EJ122" s="54">
        <f t="shared" si="4632"/>
      </c>
      <c r="EK122" s="55">
        <f t="shared" si="4475"/>
      </c>
      <c r="EL122" s="54">
        <f t="shared" si="4632"/>
      </c>
      <c r="EM122" s="55">
        <f t="shared" si="4476"/>
      </c>
      <c r="EN122" s="54">
        <f t="shared" si="4632"/>
      </c>
      <c r="EO122" s="55">
        <f t="shared" si="4477"/>
      </c>
      <c r="EP122" s="54">
        <f t="shared" si="4632"/>
      </c>
      <c r="EQ122" s="55">
        <f t="shared" si="4478"/>
      </c>
      <c r="ER122" s="54">
        <f t="shared" si="4632"/>
      </c>
      <c r="ES122" s="55">
        <f t="shared" si="4479"/>
      </c>
      <c r="ET122" s="54">
        <f t="shared" si="4632"/>
      </c>
      <c r="EU122" s="55">
        <f t="shared" si="4480"/>
      </c>
      <c r="EV122" s="54">
        <f t="shared" si="4632"/>
      </c>
      <c r="EW122" s="55">
        <f t="shared" si="4481"/>
      </c>
      <c r="EX122" s="54">
        <f t="shared" si="4632"/>
      </c>
      <c r="EY122" s="55">
        <f t="shared" si="4482"/>
      </c>
      <c r="EZ122" s="54">
        <f t="shared" si="4632"/>
      </c>
      <c r="FA122" s="55">
        <f t="shared" si="4483"/>
      </c>
      <c r="FB122" s="54">
        <f t="shared" si="4632"/>
      </c>
      <c r="FC122" s="55">
        <f t="shared" si="4484"/>
      </c>
      <c r="FD122" s="54">
        <f t="shared" si="4632"/>
      </c>
      <c r="FE122" s="55">
        <f t="shared" si="4485"/>
      </c>
      <c r="FF122" s="54">
        <f t="shared" si="4632"/>
      </c>
      <c r="FG122" s="55">
        <f t="shared" si="4486"/>
      </c>
      <c r="FH122" s="54">
        <f t="shared" si="4632"/>
      </c>
      <c r="FI122" s="55">
        <f t="shared" si="4487"/>
      </c>
      <c r="FJ122" s="54">
        <f t="shared" si="4632"/>
      </c>
      <c r="FK122" s="55">
        <f t="shared" si="4488"/>
      </c>
      <c r="FL122" s="54">
        <f t="shared" si="4632"/>
      </c>
      <c r="FM122" s="55">
        <f t="shared" si="4489"/>
      </c>
      <c r="FN122" s="54">
        <f t="shared" si="4632"/>
      </c>
      <c r="FO122" s="55">
        <f t="shared" si="4490"/>
      </c>
      <c r="FP122" s="54">
        <f t="shared" si="4632"/>
      </c>
      <c r="FQ122" s="55">
        <f t="shared" si="4491"/>
      </c>
      <c r="FR122" s="54">
        <f t="shared" si="4632"/>
      </c>
      <c r="FS122" s="55">
        <f t="shared" si="4492"/>
      </c>
      <c r="FT122" s="54">
        <f t="shared" si="4632"/>
      </c>
      <c r="FU122" s="55">
        <f t="shared" si="4493"/>
      </c>
      <c r="FV122" s="54">
        <f t="shared" si="4632"/>
      </c>
      <c r="FW122" s="55">
        <f t="shared" si="4494"/>
      </c>
      <c r="FX122" s="54">
        <f t="shared" si="4632"/>
      </c>
      <c r="FY122" s="55">
        <f t="shared" si="4495"/>
      </c>
      <c r="FZ122" s="54">
        <f t="shared" si="4632"/>
      </c>
      <c r="GA122" s="55">
        <f t="shared" si="4496"/>
      </c>
      <c r="GB122" s="54">
        <f t="shared" si="4632"/>
      </c>
      <c r="GC122" s="55">
        <f t="shared" si="4497"/>
      </c>
      <c r="GD122" s="54">
        <f t="shared" si="4632"/>
      </c>
      <c r="GE122" s="55">
        <f t="shared" si="4498"/>
      </c>
      <c r="GF122" s="54">
        <f t="shared" si="4632"/>
      </c>
      <c r="GG122" s="55">
        <f t="shared" si="4499"/>
      </c>
      <c r="GH122" s="54">
        <f t="shared" si="4632"/>
      </c>
      <c r="GI122" s="55">
        <f t="shared" si="4500"/>
      </c>
      <c r="GJ122" s="54">
        <f t="shared" si="4632"/>
      </c>
      <c r="GK122" s="55">
        <f t="shared" si="4501"/>
      </c>
      <c r="GL122" s="54">
        <f t="shared" si="4632"/>
      </c>
      <c r="GM122" s="55">
        <f t="shared" si="4502"/>
      </c>
      <c r="GN122" s="54">
        <f t="shared" si="4626"/>
      </c>
      <c r="GO122" s="55">
        <f t="shared" si="4504"/>
      </c>
      <c r="GP122" s="54">
        <f t="shared" si="4626"/>
      </c>
      <c r="GQ122" s="55">
        <f t="shared" si="4505"/>
      </c>
      <c r="GR122" s="54">
        <f t="shared" si="4626"/>
      </c>
      <c r="GS122" s="55">
        <f t="shared" si="4506"/>
      </c>
      <c r="GT122" s="54">
        <f t="shared" si="4626"/>
      </c>
      <c r="GU122" s="55">
        <f t="shared" si="4507"/>
      </c>
      <c r="GV122" s="54">
        <f t="shared" si="4626"/>
      </c>
      <c r="GW122" s="55">
        <f t="shared" si="4508"/>
      </c>
      <c r="GX122" s="54">
        <f t="shared" si="4626"/>
      </c>
      <c r="GY122" s="55">
        <f t="shared" si="4509"/>
      </c>
      <c r="GZ122" s="54">
        <f t="shared" si="4626"/>
      </c>
      <c r="HA122" s="55">
        <f t="shared" si="4510"/>
      </c>
      <c r="HB122" s="54">
        <f t="shared" si="4626"/>
      </c>
      <c r="HC122" s="55">
        <f t="shared" si="4511"/>
      </c>
      <c r="HD122" s="54">
        <f t="shared" si="4626"/>
      </c>
      <c r="HE122" s="55">
        <f t="shared" si="4512"/>
      </c>
      <c r="HF122" s="54">
        <f t="shared" si="4626"/>
      </c>
      <c r="HG122" s="55">
        <f t="shared" si="4513"/>
      </c>
      <c r="HH122" s="54">
        <f t="shared" si="4626"/>
      </c>
      <c r="HI122" s="55">
        <f t="shared" si="4514"/>
      </c>
      <c r="HJ122" s="54">
        <f t="shared" si="4626"/>
      </c>
      <c r="HK122" s="55">
        <f t="shared" si="4515"/>
      </c>
      <c r="HL122" s="54">
        <f t="shared" si="4626"/>
      </c>
      <c r="HM122" s="55">
        <f t="shared" si="4516"/>
      </c>
      <c r="HN122" s="54">
        <f t="shared" si="4626"/>
      </c>
      <c r="HO122" s="55">
        <f t="shared" si="4517"/>
      </c>
      <c r="HP122" s="54">
        <f t="shared" si="4626"/>
      </c>
      <c r="HQ122" s="55">
        <f t="shared" si="4518"/>
      </c>
      <c r="HR122" s="54">
        <f t="shared" si="4626"/>
      </c>
      <c r="HS122" s="55">
        <f t="shared" si="4519"/>
      </c>
      <c r="HT122" s="54">
        <f t="shared" si="4626"/>
      </c>
      <c r="HU122" s="55">
        <f t="shared" si="4520"/>
      </c>
      <c r="HV122" s="54">
        <f t="shared" si="4626"/>
      </c>
      <c r="HW122" s="55">
        <f t="shared" si="4521"/>
      </c>
      <c r="HX122" s="54">
        <f t="shared" si="4626"/>
      </c>
      <c r="HY122" s="55">
        <f t="shared" si="4522"/>
      </c>
      <c r="HZ122" s="54">
        <f t="shared" si="4626"/>
      </c>
      <c r="IA122" s="55">
        <f t="shared" si="4523"/>
      </c>
      <c r="IB122" s="54">
        <f t="shared" si="4626"/>
      </c>
      <c r="IC122" s="55">
        <f t="shared" si="4524"/>
      </c>
      <c r="ID122" s="54">
        <f t="shared" si="4626"/>
      </c>
      <c r="IE122" s="55">
        <f t="shared" si="4525"/>
      </c>
      <c r="IF122" s="54">
        <f t="shared" si="4626"/>
      </c>
      <c r="IG122" s="55">
        <f t="shared" si="4526"/>
      </c>
      <c r="IH122" s="54">
        <f t="shared" si="4626"/>
      </c>
      <c r="II122" s="55">
        <f t="shared" si="4527"/>
      </c>
      <c r="IJ122" s="54">
        <f t="shared" si="4626"/>
      </c>
      <c r="IK122" s="55">
        <f t="shared" si="4528"/>
      </c>
      <c r="IL122" s="54">
        <f t="shared" si="4626"/>
      </c>
      <c r="IM122" s="55">
        <f t="shared" si="4529"/>
      </c>
      <c r="IN122" s="54">
        <f t="shared" si="4626"/>
      </c>
      <c r="IO122" s="55">
        <f t="shared" si="4530"/>
      </c>
      <c r="IP122" s="54">
        <f t="shared" si="4626"/>
      </c>
      <c r="IQ122" s="55">
        <f t="shared" si="4531"/>
      </c>
      <c r="IR122" s="54">
        <f t="shared" si="4626"/>
      </c>
      <c r="IS122" s="55">
        <f t="shared" si="4532"/>
      </c>
      <c r="IT122" s="54">
        <f t="shared" si="4626"/>
      </c>
      <c r="IU122" s="55">
        <f t="shared" si="4533"/>
      </c>
      <c r="IV122" s="54">
        <f t="shared" si="4626"/>
      </c>
      <c r="IW122" s="55">
        <f t="shared" si="4534"/>
      </c>
      <c r="IX122" s="54">
        <f t="shared" si="4633"/>
      </c>
      <c r="IY122" s="55">
        <f t="shared" si="4535"/>
      </c>
      <c r="IZ122" s="54">
        <f t="shared" si="4633"/>
      </c>
      <c r="JA122" s="55">
        <f t="shared" si="4537"/>
      </c>
      <c r="JB122" s="54">
        <f t="shared" si="4633"/>
      </c>
      <c r="JC122" s="55">
        <f t="shared" si="4538"/>
      </c>
      <c r="JD122" s="54">
        <f t="shared" si="4633"/>
      </c>
      <c r="JE122" s="55">
        <f t="shared" si="4539"/>
      </c>
      <c r="JF122" s="54">
        <f t="shared" si="4633"/>
      </c>
      <c r="JG122" s="55">
        <f t="shared" si="4540"/>
      </c>
      <c r="JH122" s="54">
        <f t="shared" si="4633"/>
      </c>
      <c r="JI122" s="55">
        <f t="shared" si="4541"/>
      </c>
      <c r="JJ122" s="54">
        <f t="shared" si="4633"/>
      </c>
      <c r="JK122" s="55">
        <f t="shared" si="4542"/>
      </c>
      <c r="JL122" s="54">
        <f t="shared" si="4633"/>
      </c>
      <c r="JM122" s="55">
        <f t="shared" si="267"/>
      </c>
      <c r="JN122" s="54">
        <f t="shared" ref="JN122:LX129" si="4642">RIGHT(IFERROR(VLOOKUP($B122,JN$4:JO$71,2,FALSE),""),2)</f>
      </c>
      <c r="JO122" s="55">
        <f t="shared" ref="JO122:LY129" si="4643">IFERROR(
    IF(
        LEFT(VLOOKUP($B122,JN$4:JO$71,2,FALSE),1)="0",
        "",
        IF(
            LEFT(VLOOKUP($B122,JN$4:JO$71,2,FALSE),1)="講",
            "講習",
            IF(
                LEFT(VLOOKUP($B122,JN$4:JO$71,2,FALSE),1)="追",
                "追加",
                "通常"
            )
        )
    ),
    ""
)</f>
      </c>
      <c r="JP122" s="54">
        <f t="shared" si="4642"/>
      </c>
      <c r="JQ122" s="55">
        <f t="shared" si="4643"/>
      </c>
      <c r="JR122" s="54">
        <f t="shared" si="4642"/>
      </c>
      <c r="JS122" s="55">
        <f t="shared" si="4643"/>
      </c>
      <c r="JT122" s="54">
        <f t="shared" si="4642"/>
      </c>
      <c r="JU122" s="55">
        <f t="shared" si="4643"/>
      </c>
      <c r="JV122" s="54">
        <f t="shared" si="4642"/>
      </c>
      <c r="JW122" s="55">
        <f t="shared" si="4643"/>
      </c>
      <c r="JX122" s="54">
        <f t="shared" si="4642"/>
      </c>
      <c r="JY122" s="55">
        <f t="shared" si="4643"/>
      </c>
      <c r="JZ122" s="54">
        <f t="shared" si="4642"/>
      </c>
      <c r="KA122" s="55">
        <f t="shared" si="4643"/>
      </c>
      <c r="KB122" s="54">
        <f t="shared" si="4642"/>
      </c>
      <c r="KC122" s="55">
        <f t="shared" si="4643"/>
      </c>
      <c r="KD122" s="54">
        <f t="shared" si="4642"/>
      </c>
      <c r="KE122" s="55">
        <f t="shared" si="4643"/>
      </c>
      <c r="KF122" s="54">
        <f t="shared" si="4642"/>
      </c>
      <c r="KG122" s="55">
        <f t="shared" si="4643"/>
      </c>
      <c r="KH122" s="54">
        <f t="shared" si="4642"/>
      </c>
      <c r="KI122" s="55">
        <f t="shared" si="4643"/>
      </c>
      <c r="KJ122" s="54">
        <f t="shared" si="4642"/>
      </c>
      <c r="KK122" s="55">
        <f t="shared" si="4643"/>
      </c>
      <c r="KL122" s="54">
        <f t="shared" si="4642"/>
      </c>
      <c r="KM122" s="55">
        <f t="shared" si="4643"/>
      </c>
      <c r="KN122" s="54">
        <f t="shared" si="4642"/>
      </c>
      <c r="KO122" s="55">
        <f t="shared" si="4643"/>
      </c>
      <c r="KP122" s="54">
        <f t="shared" si="4642"/>
      </c>
      <c r="KQ122" s="55">
        <f t="shared" si="4643"/>
      </c>
      <c r="KR122" s="54">
        <f t="shared" si="4642"/>
      </c>
      <c r="KS122" s="55">
        <f t="shared" si="4643"/>
      </c>
      <c r="KT122" s="54">
        <f t="shared" si="4642"/>
      </c>
      <c r="KU122" s="55">
        <f t="shared" si="4643"/>
      </c>
      <c r="KV122" s="54">
        <f t="shared" si="4642"/>
      </c>
      <c r="KW122" s="55">
        <f t="shared" si="4643"/>
      </c>
      <c r="KX122" s="54">
        <f t="shared" si="4642"/>
      </c>
      <c r="KY122" s="55">
        <f t="shared" si="4643"/>
      </c>
      <c r="KZ122" s="54">
        <f t="shared" si="4642"/>
      </c>
      <c r="LA122" s="55">
        <f t="shared" si="4643"/>
      </c>
      <c r="LB122" s="54">
        <f t="shared" si="4642"/>
      </c>
      <c r="LC122" s="55">
        <f t="shared" si="4643"/>
      </c>
      <c r="LD122" s="54">
        <f t="shared" si="4642"/>
      </c>
      <c r="LE122" s="55">
        <f t="shared" si="4643"/>
      </c>
      <c r="LF122" s="54">
        <f t="shared" si="4642"/>
      </c>
      <c r="LG122" s="55">
        <f t="shared" si="4643"/>
      </c>
      <c r="LH122" s="54">
        <f t="shared" si="4642"/>
      </c>
      <c r="LI122" s="55">
        <f t="shared" si="4643"/>
      </c>
      <c r="LJ122" s="54">
        <f t="shared" si="4642"/>
      </c>
      <c r="LK122" s="55">
        <f t="shared" si="4643"/>
      </c>
      <c r="LL122" s="54">
        <f t="shared" si="4642"/>
      </c>
      <c r="LM122" s="55">
        <f t="shared" si="4643"/>
      </c>
      <c r="LN122" s="54">
        <f t="shared" si="4642"/>
      </c>
      <c r="LO122" s="55">
        <f t="shared" si="4643"/>
      </c>
      <c r="LP122" s="54">
        <f t="shared" si="4642"/>
      </c>
      <c r="LQ122" s="55">
        <f t="shared" si="4643"/>
      </c>
      <c r="LR122" s="54">
        <f t="shared" si="4642"/>
      </c>
      <c r="LS122" s="55">
        <f t="shared" si="4643"/>
      </c>
      <c r="LT122" s="54">
        <f t="shared" si="4642"/>
      </c>
      <c r="LU122" s="55">
        <f t="shared" si="4643"/>
      </c>
      <c r="LV122" s="54">
        <f t="shared" si="4642"/>
      </c>
      <c r="LW122" s="55">
        <f t="shared" si="4643"/>
      </c>
      <c r="LX122" s="54">
        <f t="shared" si="4642"/>
      </c>
      <c r="LY122" s="55">
        <f t="shared" si="4643"/>
      </c>
      <c r="LZ122" s="54">
        <f t="shared" ref="LZ122:OJ136" si="4644">RIGHT(IFERROR(VLOOKUP($B122,LZ$4:MA$71,2,FALSE),""),2)</f>
      </c>
      <c r="MA122" s="55">
        <f t="shared" si="4634"/>
      </c>
      <c r="MB122" s="54">
        <f t="shared" si="4644"/>
      </c>
      <c r="MC122" s="55">
        <f t="shared" si="4634"/>
      </c>
      <c r="MD122" s="54">
        <f t="shared" si="4644"/>
      </c>
      <c r="ME122" s="55">
        <f t="shared" si="4634"/>
      </c>
      <c r="MF122" s="54">
        <f t="shared" si="4644"/>
      </c>
      <c r="MG122" s="55">
        <f t="shared" si="4634"/>
      </c>
      <c r="MH122" s="54">
        <f t="shared" si="4644"/>
      </c>
      <c r="MI122" s="55">
        <f t="shared" si="4634"/>
      </c>
      <c r="MJ122" s="54">
        <f t="shared" si="4644"/>
      </c>
      <c r="MK122" s="55">
        <f t="shared" si="4634"/>
      </c>
      <c r="ML122" s="54">
        <f t="shared" si="4644"/>
      </c>
      <c r="MM122" s="55">
        <f t="shared" si="4634"/>
      </c>
      <c r="MN122" s="54">
        <f t="shared" si="4644"/>
      </c>
      <c r="MO122" s="55">
        <f t="shared" si="4634"/>
      </c>
      <c r="MP122" s="54">
        <f t="shared" si="4644"/>
      </c>
      <c r="MQ122" s="55">
        <f t="shared" si="4634"/>
      </c>
      <c r="MR122" s="54">
        <f t="shared" si="4644"/>
      </c>
      <c r="MS122" s="55">
        <f t="shared" si="4634"/>
      </c>
      <c r="MT122" s="54">
        <f t="shared" si="4644"/>
      </c>
      <c r="MU122" s="55">
        <f t="shared" si="4634"/>
      </c>
      <c r="MV122" s="54">
        <f t="shared" si="4644"/>
      </c>
      <c r="MW122" s="55">
        <f t="shared" si="4634"/>
      </c>
      <c r="MX122" s="54">
        <f t="shared" si="4644"/>
      </c>
      <c r="MY122" s="55">
        <f t="shared" si="4634"/>
      </c>
      <c r="MZ122" s="54">
        <f t="shared" si="4644"/>
      </c>
      <c r="NA122" s="55">
        <f t="shared" si="4634"/>
      </c>
      <c r="NB122" s="54">
        <f t="shared" si="4644"/>
      </c>
      <c r="NC122" s="55">
        <f t="shared" si="4634"/>
      </c>
      <c r="ND122" s="54">
        <f t="shared" si="4644"/>
      </c>
      <c r="NE122" s="55">
        <f t="shared" si="4634"/>
      </c>
      <c r="NF122" s="54">
        <f t="shared" si="4644"/>
      </c>
      <c r="NG122" s="55">
        <f t="shared" si="4634"/>
      </c>
      <c r="NH122" s="54">
        <f t="shared" si="4644"/>
      </c>
      <c r="NI122" s="55">
        <f t="shared" si="4634"/>
      </c>
      <c r="NJ122" s="54">
        <f t="shared" si="4644"/>
      </c>
      <c r="NK122" s="55">
        <f t="shared" si="4634"/>
      </c>
      <c r="NL122" s="54">
        <f t="shared" si="4644"/>
      </c>
      <c r="NM122" s="55">
        <f t="shared" si="4634"/>
      </c>
      <c r="NN122" s="54">
        <f t="shared" si="4644"/>
      </c>
      <c r="NO122" s="55">
        <f t="shared" si="4634"/>
      </c>
      <c r="NP122" s="54">
        <f t="shared" si="4644"/>
      </c>
      <c r="NQ122" s="55">
        <f t="shared" si="4634"/>
      </c>
      <c r="NR122" s="54">
        <f t="shared" si="4644"/>
      </c>
      <c r="NS122" s="55">
        <f t="shared" si="4634"/>
      </c>
      <c r="NT122" s="54">
        <f t="shared" si="4644"/>
      </c>
      <c r="NU122" s="55">
        <f t="shared" si="4634"/>
      </c>
      <c r="NV122" s="54">
        <f t="shared" si="4644"/>
      </c>
      <c r="NW122" s="55">
        <f t="shared" si="4634"/>
      </c>
      <c r="NX122" s="54">
        <f t="shared" si="4644"/>
      </c>
      <c r="NY122" s="55">
        <f t="shared" si="4634"/>
      </c>
      <c r="NZ122" s="54">
        <f t="shared" si="4644"/>
      </c>
      <c r="OA122" s="55">
        <f t="shared" si="4634"/>
      </c>
      <c r="OB122" s="54">
        <f t="shared" si="4644"/>
      </c>
      <c r="OC122" s="55">
        <f t="shared" si="4634"/>
      </c>
      <c r="OD122" s="54">
        <f t="shared" si="4644"/>
      </c>
      <c r="OE122" s="55">
        <f t="shared" si="4634"/>
      </c>
      <c r="OF122" s="54">
        <f t="shared" si="4644"/>
      </c>
      <c r="OG122" s="55">
        <f t="shared" si="4634"/>
      </c>
      <c r="OH122" s="54">
        <f t="shared" si="4644"/>
      </c>
      <c r="OI122" s="55">
        <f t="shared" si="4634"/>
      </c>
      <c r="OJ122" s="54">
        <f t="shared" si="4644"/>
      </c>
      <c r="OK122" s="55">
        <f t="shared" si="4636"/>
      </c>
      <c r="OL122" s="54">
        <f t="shared" si="4635"/>
      </c>
      <c r="OM122" s="55">
        <f t="shared" si="4636"/>
      </c>
      <c r="ON122" s="54">
        <f t="shared" si="4635"/>
      </c>
      <c r="OO122" s="55">
        <f t="shared" si="4636"/>
      </c>
      <c r="OP122" s="54">
        <f t="shared" si="4635"/>
      </c>
      <c r="OQ122" s="55">
        <f t="shared" si="4636"/>
      </c>
      <c r="OR122" s="54">
        <f t="shared" si="4635"/>
      </c>
      <c r="OS122" s="55">
        <f t="shared" si="4636"/>
      </c>
      <c r="OT122" s="54">
        <f t="shared" si="4635"/>
      </c>
      <c r="OU122" s="55">
        <f t="shared" si="4636"/>
      </c>
      <c r="OV122" s="54">
        <f t="shared" si="4635"/>
      </c>
      <c r="OW122" s="55">
        <f t="shared" si="4636"/>
      </c>
      <c r="OX122" s="54">
        <f t="shared" ref="OX122:RH129" si="4645">RIGHT(IFERROR(VLOOKUP($B122,OX$4:OY$71,2,FALSE),""),2)</f>
      </c>
      <c r="OY122" s="55">
        <f t="shared" si="4636"/>
      </c>
      <c r="OZ122" s="54">
        <f t="shared" si="4645"/>
      </c>
      <c r="PA122" s="55">
        <f t="shared" si="4636"/>
      </c>
      <c r="PB122" s="54">
        <f t="shared" si="4645"/>
      </c>
      <c r="PC122" s="55">
        <f t="shared" si="4636"/>
      </c>
      <c r="PD122" s="54">
        <f t="shared" si="4645"/>
      </c>
      <c r="PE122" s="55">
        <f t="shared" si="4636"/>
      </c>
      <c r="PF122" s="54">
        <f t="shared" si="4645"/>
      </c>
      <c r="PG122" s="55">
        <f t="shared" si="4636"/>
      </c>
      <c r="PH122" s="54">
        <f t="shared" si="4645"/>
      </c>
      <c r="PI122" s="55">
        <f t="shared" si="4636"/>
      </c>
      <c r="PJ122" s="54">
        <f t="shared" si="4645"/>
      </c>
      <c r="PK122" s="55">
        <f t="shared" si="4636"/>
      </c>
      <c r="PL122" s="54">
        <f t="shared" si="4645"/>
      </c>
      <c r="PM122" s="55">
        <f t="shared" si="4636"/>
      </c>
      <c r="PN122" s="54">
        <f t="shared" si="4645"/>
      </c>
      <c r="PO122" s="55">
        <f t="shared" si="4636"/>
      </c>
      <c r="PP122" s="54">
        <f t="shared" si="4645"/>
      </c>
      <c r="PQ122" s="55">
        <f t="shared" si="4636"/>
      </c>
      <c r="PR122" s="54">
        <f t="shared" si="4645"/>
      </c>
      <c r="PS122" s="55">
        <f t="shared" si="4636"/>
      </c>
      <c r="PT122" s="54">
        <f t="shared" si="4645"/>
      </c>
      <c r="PU122" s="55">
        <f t="shared" si="4636"/>
      </c>
      <c r="PV122" s="54">
        <f t="shared" si="4645"/>
      </c>
      <c r="PW122" s="55">
        <f t="shared" si="4636"/>
      </c>
      <c r="PX122" s="54">
        <f t="shared" si="4645"/>
      </c>
      <c r="PY122" s="55">
        <f t="shared" si="4636"/>
      </c>
      <c r="PZ122" s="54">
        <f t="shared" si="4645"/>
      </c>
      <c r="QA122" s="55">
        <f t="shared" si="4636"/>
      </c>
      <c r="QB122" s="54">
        <f t="shared" si="4645"/>
      </c>
      <c r="QC122" s="55">
        <f t="shared" si="4636"/>
      </c>
      <c r="QD122" s="54">
        <f t="shared" si="4645"/>
      </c>
      <c r="QE122" s="55">
        <f t="shared" si="4636"/>
      </c>
      <c r="QF122" s="54">
        <f t="shared" si="4645"/>
      </c>
      <c r="QG122" s="55">
        <f t="shared" si="4636"/>
      </c>
      <c r="QH122" s="54">
        <f t="shared" si="4645"/>
      </c>
      <c r="QI122" s="55">
        <f t="shared" si="4636"/>
      </c>
      <c r="QJ122" s="54">
        <f t="shared" si="4645"/>
      </c>
      <c r="QK122" s="55">
        <f t="shared" si="4636"/>
      </c>
      <c r="QL122" s="54">
        <f t="shared" si="4645"/>
      </c>
      <c r="QM122" s="55">
        <f t="shared" si="4636"/>
      </c>
      <c r="QN122" s="54">
        <f t="shared" si="4645"/>
      </c>
      <c r="QO122" s="55">
        <f t="shared" si="4636"/>
      </c>
      <c r="QP122" s="54">
        <f t="shared" si="4645"/>
      </c>
      <c r="QQ122" s="55">
        <f t="shared" si="4636"/>
      </c>
      <c r="QR122" s="54">
        <f t="shared" si="4645"/>
      </c>
      <c r="QS122" s="55">
        <f t="shared" si="4636"/>
      </c>
      <c r="QT122" s="54">
        <f t="shared" si="4645"/>
      </c>
      <c r="QU122" s="55">
        <f t="shared" si="4636"/>
      </c>
      <c r="QV122" s="54">
        <f t="shared" si="4645"/>
      </c>
      <c r="QW122" s="55">
        <f t="shared" si="4627"/>
      </c>
      <c r="QX122" s="54">
        <f t="shared" si="4645"/>
      </c>
      <c r="QY122" s="55">
        <f t="shared" si="4627"/>
      </c>
      <c r="QZ122" s="54">
        <f t="shared" si="4645"/>
      </c>
      <c r="RA122" s="55">
        <f t="shared" si="4627"/>
      </c>
      <c r="RB122" s="54">
        <f t="shared" si="4645"/>
      </c>
      <c r="RC122" s="55">
        <f t="shared" si="4627"/>
      </c>
      <c r="RD122" s="54">
        <f t="shared" si="4645"/>
      </c>
      <c r="RE122" s="55">
        <f t="shared" si="4627"/>
      </c>
      <c r="RF122" s="54">
        <f t="shared" si="4645"/>
      </c>
      <c r="RG122" s="55">
        <f t="shared" si="4627"/>
      </c>
      <c r="RH122" s="54">
        <f t="shared" si="4645"/>
      </c>
      <c r="RI122" s="55">
        <f t="shared" si="4627"/>
      </c>
      <c r="RJ122" s="54">
        <f t="shared" si="4637"/>
      </c>
      <c r="RK122" s="55">
        <f t="shared" si="4627"/>
      </c>
      <c r="RL122" s="54">
        <f t="shared" si="4637"/>
      </c>
      <c r="RM122" s="55">
        <f t="shared" si="4627"/>
      </c>
      <c r="RN122" s="54">
        <f t="shared" si="4637"/>
      </c>
      <c r="RO122" s="55">
        <f t="shared" si="4627"/>
      </c>
      <c r="RP122" s="54">
        <f t="shared" si="4637"/>
      </c>
      <c r="RQ122" s="55">
        <f t="shared" si="4627"/>
      </c>
      <c r="RR122" s="54">
        <f t="shared" si="4637"/>
      </c>
      <c r="RS122" s="55">
        <f t="shared" si="4627"/>
      </c>
      <c r="RT122" s="54">
        <f t="shared" si="4637"/>
      </c>
      <c r="RU122" s="55">
        <f t="shared" si="4627"/>
      </c>
      <c r="RV122" s="54">
        <f t="shared" si="4637"/>
      </c>
      <c r="RW122" s="55">
        <f t="shared" si="4627"/>
      </c>
      <c r="RX122" s="54">
        <f t="shared" si="4637"/>
      </c>
      <c r="RY122" s="55">
        <f t="shared" si="4627"/>
      </c>
      <c r="RZ122" s="54">
        <f t="shared" si="4637"/>
      </c>
      <c r="SA122" s="55">
        <f t="shared" si="4627"/>
      </c>
      <c r="SB122" s="54">
        <f t="shared" si="4637"/>
      </c>
      <c r="SC122" s="55">
        <f t="shared" si="4627"/>
      </c>
      <c r="SD122" s="54">
        <f t="shared" si="4637"/>
      </c>
      <c r="SE122" s="55">
        <f t="shared" si="4627"/>
      </c>
      <c r="SF122" s="54">
        <f t="shared" si="4637"/>
      </c>
      <c r="SG122" s="55">
        <f t="shared" si="4627"/>
      </c>
      <c r="SH122" s="54">
        <f t="shared" si="4637"/>
      </c>
      <c r="SI122" s="55">
        <f t="shared" si="4627"/>
      </c>
      <c r="SJ122" s="54">
        <f t="shared" si="4637"/>
      </c>
      <c r="SK122" s="55">
        <f t="shared" si="4627"/>
      </c>
      <c r="SL122" s="54">
        <f t="shared" si="4637"/>
      </c>
      <c r="SM122" s="55">
        <f t="shared" si="4627"/>
      </c>
      <c r="SN122" s="54">
        <f t="shared" si="4637"/>
      </c>
      <c r="SO122" s="55">
        <f t="shared" si="4627"/>
      </c>
      <c r="SP122" s="54">
        <f t="shared" si="4637"/>
      </c>
      <c r="SQ122" s="55">
        <f t="shared" si="4627"/>
      </c>
      <c r="SR122" s="54">
        <f t="shared" si="4637"/>
      </c>
      <c r="SS122" s="55">
        <f t="shared" si="4627"/>
      </c>
      <c r="ST122" s="54">
        <f t="shared" si="4637"/>
      </c>
      <c r="SU122" s="55">
        <f t="shared" si="4627"/>
      </c>
      <c r="SV122" s="54">
        <f t="shared" si="4637"/>
      </c>
      <c r="SW122" s="55">
        <f t="shared" si="4627"/>
      </c>
      <c r="SX122" s="54">
        <f t="shared" si="4637"/>
      </c>
      <c r="SY122" s="55">
        <f t="shared" si="4627"/>
      </c>
      <c r="SZ122" s="54">
        <f t="shared" si="4637"/>
      </c>
      <c r="TA122" s="55">
        <f t="shared" si="4627"/>
      </c>
      <c r="TB122" s="54">
        <f t="shared" si="4637"/>
      </c>
      <c r="TC122" s="55">
        <f t="shared" si="4627"/>
      </c>
      <c r="TD122" s="54">
        <f t="shared" si="4637"/>
      </c>
      <c r="TE122" s="55">
        <f t="shared" si="4627"/>
      </c>
      <c r="TF122" s="54">
        <f t="shared" si="4637"/>
      </c>
      <c r="TG122" s="55">
        <f t="shared" si="4624"/>
      </c>
      <c r="TH122" s="54">
        <f t="shared" si="4637"/>
      </c>
      <c r="TI122" s="55">
        <f t="shared" si="4624"/>
      </c>
      <c r="TJ122" s="54">
        <f t="shared" si="4637"/>
      </c>
      <c r="TK122" s="55">
        <f t="shared" si="4624"/>
      </c>
      <c r="TL122" s="54">
        <f t="shared" si="4637"/>
      </c>
      <c r="TM122" s="55">
        <f t="shared" si="4624"/>
      </c>
      <c r="TN122" s="54">
        <f t="shared" si="4637"/>
      </c>
      <c r="TO122" s="55">
        <f t="shared" si="4624"/>
      </c>
      <c r="TP122" s="54">
        <f t="shared" si="4637"/>
      </c>
      <c r="TQ122" s="55">
        <f t="shared" si="4624"/>
      </c>
      <c r="TR122" s="54">
        <f t="shared" si="4637"/>
      </c>
      <c r="TS122" s="55">
        <f t="shared" si="4624"/>
      </c>
      <c r="TT122" s="54">
        <f t="shared" ref="TT122:WD129" si="4646">RIGHT(IFERROR(VLOOKUP($B122,TT$4:TU$71,2,FALSE),""),2)</f>
      </c>
      <c r="TU122" s="55">
        <f t="shared" si="4624"/>
      </c>
      <c r="TV122" s="54">
        <f t="shared" si="4646"/>
      </c>
      <c r="TW122" s="55">
        <f t="shared" si="4624"/>
      </c>
      <c r="TX122" s="54">
        <f t="shared" si="4646"/>
      </c>
      <c r="TY122" s="55">
        <f t="shared" si="4624"/>
      </c>
      <c r="TZ122" s="54">
        <f t="shared" si="4646"/>
      </c>
      <c r="UA122" s="55">
        <f t="shared" si="4624"/>
      </c>
      <c r="UB122" s="54">
        <f t="shared" si="4646"/>
      </c>
      <c r="UC122" s="55">
        <f t="shared" si="4624"/>
      </c>
      <c r="UD122" s="54">
        <f t="shared" si="4646"/>
      </c>
      <c r="UE122" s="55">
        <f t="shared" si="4624"/>
      </c>
      <c r="UF122" s="54">
        <f t="shared" si="4646"/>
      </c>
      <c r="UG122" s="55">
        <f t="shared" si="4624"/>
      </c>
      <c r="UH122" s="54">
        <f t="shared" si="4646"/>
      </c>
      <c r="UI122" s="55">
        <f t="shared" si="4624"/>
      </c>
      <c r="UJ122" s="54">
        <f t="shared" si="4646"/>
      </c>
      <c r="UK122" s="55">
        <f t="shared" si="4624"/>
      </c>
      <c r="UL122" s="54">
        <f t="shared" si="4646"/>
      </c>
      <c r="UM122" s="55">
        <f t="shared" si="4624"/>
      </c>
      <c r="UN122" s="54">
        <f t="shared" si="4646"/>
      </c>
      <c r="UO122" s="55">
        <f t="shared" si="4624"/>
      </c>
      <c r="UP122" s="54">
        <f t="shared" si="4646"/>
      </c>
      <c r="UQ122" s="55">
        <f t="shared" si="4624"/>
      </c>
      <c r="UR122" s="54">
        <f t="shared" si="4646"/>
      </c>
      <c r="US122" s="55">
        <f t="shared" si="4624"/>
      </c>
      <c r="UT122" s="54">
        <f t="shared" si="4646"/>
      </c>
      <c r="UU122" s="55">
        <f t="shared" si="4624"/>
      </c>
      <c r="UV122" s="54">
        <f t="shared" si="4646"/>
      </c>
      <c r="UW122" s="55">
        <f t="shared" si="4624"/>
      </c>
      <c r="UX122" s="54">
        <f t="shared" si="4646"/>
      </c>
      <c r="UY122" s="55">
        <f t="shared" si="4624"/>
      </c>
      <c r="UZ122" s="54">
        <f t="shared" si="4646"/>
      </c>
      <c r="VA122" s="55">
        <f t="shared" si="4624"/>
      </c>
      <c r="VB122" s="54">
        <f t="shared" si="4646"/>
      </c>
      <c r="VC122" s="55">
        <f t="shared" si="4624"/>
      </c>
      <c r="VD122" s="54">
        <f t="shared" si="4646"/>
      </c>
      <c r="VE122" s="55">
        <f t="shared" si="4624"/>
      </c>
      <c r="VF122" s="54">
        <f t="shared" si="4646"/>
      </c>
      <c r="VG122" s="55">
        <f t="shared" si="4624"/>
      </c>
      <c r="VH122" s="54">
        <f t="shared" si="4646"/>
      </c>
      <c r="VI122" s="55">
        <f t="shared" si="4624"/>
      </c>
      <c r="VJ122" s="54">
        <f t="shared" si="4646"/>
      </c>
      <c r="VK122" s="55">
        <f t="shared" si="4624"/>
      </c>
      <c r="VL122" s="54">
        <f t="shared" si="4646"/>
      </c>
      <c r="VM122" s="55">
        <f t="shared" si="4624"/>
      </c>
      <c r="VN122" s="54">
        <f t="shared" si="4646"/>
      </c>
      <c r="VO122" s="55">
        <f t="shared" si="4624"/>
      </c>
      <c r="VP122" s="54">
        <f t="shared" si="4646"/>
      </c>
      <c r="VQ122" s="55">
        <f t="shared" si="4624"/>
      </c>
      <c r="VR122" s="54">
        <f t="shared" si="4646"/>
      </c>
      <c r="VS122" s="55">
        <f t="shared" si="4623"/>
      </c>
      <c r="VT122" s="54">
        <f t="shared" si="4646"/>
      </c>
      <c r="VU122" s="55">
        <f t="shared" si="4623"/>
      </c>
      <c r="VV122" s="54">
        <f t="shared" si="4646"/>
      </c>
      <c r="VW122" s="55">
        <f t="shared" si="4623"/>
      </c>
      <c r="VX122" s="54">
        <f t="shared" si="4646"/>
      </c>
      <c r="VY122" s="55">
        <f t="shared" si="4623"/>
      </c>
      <c r="VZ122" s="54">
        <f t="shared" si="4646"/>
      </c>
      <c r="WA122" s="55">
        <f t="shared" si="4623"/>
      </c>
      <c r="WB122" s="54">
        <f t="shared" si="4646"/>
      </c>
      <c r="WC122" s="55">
        <f t="shared" si="4623"/>
      </c>
      <c r="WD122" s="54">
        <f t="shared" si="4646"/>
      </c>
      <c r="WE122" s="55">
        <f t="shared" si="4623"/>
      </c>
      <c r="WF122" s="54">
        <f t="shared" si="4638"/>
      </c>
      <c r="WG122" s="55">
        <f t="shared" si="4623"/>
      </c>
      <c r="WH122" s="54">
        <f t="shared" si="4638"/>
      </c>
      <c r="WI122" s="55">
        <f t="shared" si="4623"/>
      </c>
      <c r="WJ122" s="54">
        <f t="shared" si="4638"/>
      </c>
      <c r="WK122" s="55">
        <f t="shared" si="4623"/>
      </c>
      <c r="WL122" s="54">
        <f t="shared" si="4638"/>
      </c>
      <c r="WM122" s="55">
        <f t="shared" si="4623"/>
      </c>
      <c r="WN122" s="54">
        <f t="shared" si="4638"/>
      </c>
      <c r="WO122" s="55">
        <f t="shared" si="4623"/>
      </c>
      <c r="WP122" s="54">
        <f t="shared" si="4638"/>
      </c>
      <c r="WQ122" s="55">
        <f t="shared" si="4623"/>
      </c>
      <c r="WR122" s="54">
        <f t="shared" si="4638"/>
      </c>
      <c r="WS122" s="55">
        <f t="shared" si="4623"/>
      </c>
      <c r="WT122" s="54">
        <f t="shared" si="4638"/>
      </c>
      <c r="WU122" s="55">
        <f t="shared" si="4623"/>
      </c>
      <c r="WV122" s="54">
        <f t="shared" si="4638"/>
      </c>
      <c r="WW122" s="55">
        <f t="shared" si="4623"/>
      </c>
      <c r="WX122" s="54">
        <f t="shared" si="4638"/>
      </c>
      <c r="WY122" s="55">
        <f t="shared" si="4623"/>
      </c>
      <c r="WZ122" s="54">
        <f t="shared" si="4638"/>
      </c>
      <c r="XA122" s="55">
        <f t="shared" si="4623"/>
      </c>
      <c r="XB122" s="54">
        <f t="shared" si="4638"/>
      </c>
      <c r="XC122" s="55">
        <f t="shared" si="4623"/>
      </c>
      <c r="XD122" s="54">
        <f t="shared" si="4638"/>
      </c>
      <c r="XE122" s="55">
        <f t="shared" si="4623"/>
      </c>
      <c r="XF122" s="54">
        <f t="shared" si="4638"/>
      </c>
      <c r="XG122" s="55">
        <f t="shared" si="4623"/>
      </c>
      <c r="XH122" s="54">
        <f t="shared" si="4638"/>
      </c>
      <c r="XI122" s="55">
        <f t="shared" si="4623"/>
      </c>
      <c r="XJ122" s="54">
        <f t="shared" si="4638"/>
      </c>
      <c r="XK122" s="55">
        <f t="shared" si="4623"/>
      </c>
      <c r="XL122" s="54">
        <f t="shared" si="4638"/>
      </c>
      <c r="XM122" s="55">
        <f t="shared" si="4623"/>
      </c>
      <c r="XN122" s="54">
        <f t="shared" si="4638"/>
      </c>
      <c r="XO122" s="55">
        <f t="shared" si="4623"/>
      </c>
      <c r="XP122" s="54">
        <f t="shared" si="4638"/>
      </c>
      <c r="XQ122" s="55">
        <f t="shared" si="4623"/>
      </c>
      <c r="XR122" s="54">
        <f t="shared" si="4638"/>
      </c>
      <c r="XS122" s="55">
        <f t="shared" si="4623"/>
      </c>
      <c r="XT122" s="54">
        <f t="shared" si="4638"/>
      </c>
      <c r="XU122" s="55">
        <f t="shared" si="4623"/>
      </c>
      <c r="XV122" s="54">
        <f t="shared" si="4638"/>
      </c>
      <c r="XW122" s="55">
        <f t="shared" si="4623"/>
      </c>
      <c r="XX122" s="54">
        <f t="shared" si="4638"/>
      </c>
      <c r="XY122" s="55">
        <f t="shared" si="4623"/>
      </c>
      <c r="XZ122" s="54">
        <f t="shared" si="4638"/>
      </c>
      <c r="YA122" s="55">
        <f t="shared" si="4623"/>
      </c>
      <c r="YB122" s="54">
        <f t="shared" si="4638"/>
      </c>
      <c r="YC122" s="55">
        <f t="shared" si="4639"/>
      </c>
      <c r="YD122" s="54">
        <f t="shared" si="4638"/>
      </c>
      <c r="YE122" s="55">
        <f t="shared" si="4639"/>
      </c>
      <c r="YF122" s="54">
        <f t="shared" si="4638"/>
      </c>
      <c r="YG122" s="55">
        <f t="shared" si="4639"/>
      </c>
      <c r="YH122" s="54">
        <f t="shared" si="4638"/>
      </c>
      <c r="YI122" s="55">
        <f t="shared" si="4639"/>
      </c>
      <c r="YJ122" s="54">
        <f t="shared" si="4638"/>
      </c>
      <c r="YK122" s="55">
        <f t="shared" si="4639"/>
      </c>
      <c r="YL122" s="54">
        <f t="shared" si="4638"/>
      </c>
      <c r="YM122" s="55">
        <f t="shared" si="4639"/>
      </c>
      <c r="YN122" s="54">
        <f t="shared" si="4638"/>
      </c>
      <c r="YO122" s="55">
        <f t="shared" si="4639"/>
      </c>
      <c r="YP122" s="54">
        <f t="shared" si="4628"/>
      </c>
      <c r="YQ122" s="55">
        <f t="shared" si="4639"/>
      </c>
      <c r="YR122" s="54">
        <f t="shared" si="4628"/>
      </c>
      <c r="YS122" s="55">
        <f t="shared" si="4639"/>
      </c>
      <c r="YT122" s="54">
        <f t="shared" si="4628"/>
      </c>
      <c r="YU122" s="55">
        <f t="shared" si="4639"/>
      </c>
      <c r="YV122" s="54">
        <f t="shared" si="4628"/>
      </c>
      <c r="YW122" s="55">
        <f t="shared" si="4639"/>
      </c>
      <c r="YX122" s="54">
        <f t="shared" si="4628"/>
      </c>
      <c r="YY122" s="55">
        <f t="shared" si="4639"/>
      </c>
      <c r="YZ122" s="54">
        <f t="shared" si="4628"/>
      </c>
      <c r="ZA122" s="55">
        <f t="shared" si="4639"/>
      </c>
      <c r="ZB122" s="54">
        <f t="shared" si="4628"/>
      </c>
      <c r="ZC122" s="55">
        <f t="shared" si="4639"/>
      </c>
      <c r="ZD122" s="54">
        <f t="shared" si="4628"/>
      </c>
      <c r="ZE122" s="55">
        <f t="shared" si="4639"/>
      </c>
      <c r="ZF122" s="54">
        <f t="shared" si="4621"/>
      </c>
      <c r="ZG122" s="55">
        <f t="shared" si="4639"/>
      </c>
      <c r="ZH122" s="54">
        <f t="shared" si="4621"/>
      </c>
      <c r="ZI122" s="55">
        <f t="shared" si="4639"/>
      </c>
      <c r="ZJ122" s="54">
        <f t="shared" ref="ZJ122:ABT129" si="4647">RIGHT(IFERROR(VLOOKUP($B122,ZJ$4:ZK$71,2,FALSE),""),2)</f>
      </c>
      <c r="ZK122" s="55">
        <f t="shared" si="4639"/>
      </c>
      <c r="ZL122" s="54">
        <f t="shared" si="4647"/>
      </c>
      <c r="ZM122" s="55">
        <f t="shared" si="4639"/>
      </c>
      <c r="ZN122" s="54">
        <f t="shared" si="4647"/>
      </c>
      <c r="ZO122" s="55">
        <f t="shared" si="4639"/>
      </c>
      <c r="ZP122" s="54">
        <f t="shared" si="4647"/>
      </c>
      <c r="ZQ122" s="55">
        <f t="shared" si="4639"/>
      </c>
      <c r="ZR122" s="54">
        <f t="shared" si="4647"/>
      </c>
      <c r="ZS122" s="55">
        <f t="shared" si="4639"/>
      </c>
      <c r="ZT122" s="54">
        <f t="shared" si="4647"/>
      </c>
      <c r="ZU122" s="55">
        <f t="shared" si="4639"/>
      </c>
      <c r="ZV122" s="54">
        <f t="shared" si="4647"/>
      </c>
      <c r="ZW122" s="55">
        <f t="shared" si="4639"/>
      </c>
      <c r="ZX122" s="54">
        <f t="shared" si="4647"/>
      </c>
      <c r="ZY122" s="55">
        <f t="shared" si="4639"/>
      </c>
      <c r="ZZ122" s="54">
        <f t="shared" si="4647"/>
      </c>
      <c r="AAA122" s="55">
        <f t="shared" si="4639"/>
      </c>
      <c r="AAB122" s="54">
        <f t="shared" si="4647"/>
      </c>
      <c r="AAC122" s="55">
        <f t="shared" si="4639"/>
      </c>
      <c r="AAD122" s="54">
        <f t="shared" si="4647"/>
      </c>
      <c r="AAE122" s="55">
        <f t="shared" si="4639"/>
      </c>
      <c r="AAF122" s="54">
        <f t="shared" si="4647"/>
      </c>
      <c r="AAG122" s="55">
        <f t="shared" si="4639"/>
      </c>
      <c r="AAH122" s="54">
        <f t="shared" si="4647"/>
      </c>
      <c r="AAI122" s="55">
        <f t="shared" si="4639"/>
      </c>
      <c r="AAJ122" s="54">
        <f t="shared" si="4647"/>
      </c>
      <c r="AAK122" s="55">
        <f t="shared" si="4639"/>
      </c>
      <c r="AAL122" s="54">
        <f t="shared" si="4647"/>
      </c>
      <c r="AAM122" s="55">
        <f t="shared" si="4639"/>
      </c>
      <c r="AAN122" s="54">
        <f t="shared" si="4647"/>
      </c>
      <c r="AAO122" s="55">
        <f t="shared" si="4629"/>
      </c>
      <c r="AAP122" s="54">
        <f t="shared" si="4647"/>
      </c>
      <c r="AAQ122" s="55">
        <f t="shared" si="4629"/>
      </c>
      <c r="AAR122" s="54">
        <f t="shared" si="4647"/>
      </c>
      <c r="AAS122" s="55">
        <f t="shared" si="4629"/>
      </c>
      <c r="AAT122" s="54">
        <f t="shared" si="4647"/>
      </c>
      <c r="AAU122" s="55">
        <f t="shared" si="4629"/>
      </c>
      <c r="AAV122" s="54">
        <f t="shared" si="4647"/>
      </c>
      <c r="AAW122" s="55">
        <f t="shared" si="4629"/>
      </c>
      <c r="AAX122" s="54">
        <f t="shared" si="4647"/>
      </c>
      <c r="AAY122" s="55">
        <f t="shared" si="4629"/>
      </c>
      <c r="AAZ122" s="54">
        <f t="shared" si="4647"/>
      </c>
      <c r="ABA122" s="55">
        <f t="shared" si="4629"/>
      </c>
      <c r="ABB122" s="54">
        <f t="shared" si="4647"/>
      </c>
      <c r="ABC122" s="55">
        <f t="shared" si="4629"/>
      </c>
      <c r="ABD122" s="54">
        <f t="shared" si="4647"/>
      </c>
      <c r="ABE122" s="55">
        <f t="shared" si="4629"/>
      </c>
      <c r="ABF122" s="54">
        <f t="shared" si="4647"/>
      </c>
      <c r="ABG122" s="55">
        <f t="shared" si="4629"/>
      </c>
      <c r="ABH122" s="54">
        <f t="shared" si="4647"/>
      </c>
      <c r="ABI122" s="55">
        <f t="shared" si="4629"/>
      </c>
      <c r="ABJ122" s="54">
        <f t="shared" si="4647"/>
      </c>
      <c r="ABK122" s="55">
        <f t="shared" si="4629"/>
      </c>
      <c r="ABL122" s="54">
        <f t="shared" si="4647"/>
      </c>
      <c r="ABM122" s="55">
        <f t="shared" si="4629"/>
      </c>
      <c r="ABN122" s="54">
        <f t="shared" si="4647"/>
      </c>
      <c r="ABO122" s="55">
        <f t="shared" si="4629"/>
      </c>
      <c r="ABP122" s="54">
        <f t="shared" si="4647"/>
      </c>
      <c r="ABQ122" s="55">
        <f t="shared" si="4629"/>
      </c>
      <c r="ABR122" s="54">
        <f t="shared" si="4647"/>
      </c>
      <c r="ABS122" s="55">
        <f t="shared" si="4629"/>
      </c>
      <c r="ABT122" s="54">
        <f t="shared" si="4647"/>
      </c>
      <c r="ABU122" s="55">
        <f t="shared" si="4629"/>
      </c>
      <c r="ABV122" s="54">
        <f t="shared" si="4640"/>
      </c>
      <c r="ABW122" s="55">
        <f t="shared" si="4629"/>
      </c>
      <c r="ABX122" s="54">
        <f t="shared" si="4640"/>
      </c>
      <c r="ABY122" s="55">
        <f t="shared" si="4629"/>
      </c>
      <c r="ABZ122" s="54">
        <f t="shared" si="4640"/>
      </c>
      <c r="ACA122" s="55">
        <f t="shared" si="4629"/>
      </c>
      <c r="ACB122" s="54">
        <f t="shared" si="4640"/>
      </c>
      <c r="ACC122" s="55">
        <f t="shared" si="4629"/>
      </c>
      <c r="ACD122" s="54">
        <f t="shared" si="4640"/>
      </c>
      <c r="ACE122" s="55">
        <f t="shared" si="4629"/>
      </c>
      <c r="ACF122" s="54">
        <f t="shared" si="4640"/>
      </c>
      <c r="ACG122" s="55">
        <f t="shared" si="4629"/>
      </c>
      <c r="ACH122" s="54">
        <f t="shared" si="4630"/>
      </c>
      <c r="ACI122" s="55">
        <f t="shared" si="4629"/>
      </c>
      <c r="ACJ122" s="54">
        <f t="shared" si="4630"/>
      </c>
      <c r="ACK122" s="55">
        <f t="shared" si="4629"/>
      </c>
      <c r="ACL122" s="54">
        <f t="shared" si="4630"/>
      </c>
      <c r="ACM122" s="55">
        <f t="shared" si="4629"/>
      </c>
      <c r="ACN122" s="54">
        <f t="shared" si="4630"/>
      </c>
      <c r="ACO122" s="55">
        <f t="shared" si="4629"/>
      </c>
      <c r="ACP122" s="54">
        <f t="shared" si="4630"/>
      </c>
      <c r="ACQ122" s="55">
        <f t="shared" si="4629"/>
      </c>
      <c r="ACR122" s="54">
        <f t="shared" si="4630"/>
      </c>
      <c r="ACS122" s="55">
        <f t="shared" si="4629"/>
      </c>
      <c r="ACT122" s="54">
        <f t="shared" si="4630"/>
      </c>
      <c r="ACU122" s="55">
        <f t="shared" si="4629"/>
      </c>
      <c r="ACV122" s="54">
        <f t="shared" si="4630"/>
      </c>
      <c r="ACW122" s="55">
        <f t="shared" si="4629"/>
      </c>
      <c r="ACX122" s="54">
        <f t="shared" si="4630"/>
      </c>
      <c r="ACY122" s="55">
        <f t="shared" si="4631"/>
      </c>
      <c r="ACZ122" s="54">
        <f t="shared" si="4630"/>
      </c>
      <c r="ADA122" s="55">
        <f t="shared" si="4631"/>
      </c>
      <c r="ADB122" s="54">
        <f t="shared" si="4630"/>
      </c>
      <c r="ADC122" s="55">
        <f t="shared" si="4631"/>
      </c>
      <c r="ADD122" s="54">
        <f t="shared" si="4630"/>
      </c>
      <c r="ADE122" s="55">
        <f t="shared" si="4631"/>
      </c>
      <c r="ADF122" s="54">
        <f t="shared" si="4630"/>
      </c>
      <c r="ADG122" s="55">
        <f t="shared" si="4631"/>
      </c>
    </row>
    <row r="123" spans="1:787" ht="20.25" hidden="1" customHeight="1">
      <c r="A123" s="112">
        <v>51</v>
      </c>
      <c r="B123" s="115">
        <f>学年と名前を結合するシート!D52</f>
      </c>
      <c r="C123" s="114"/>
      <c r="D123" s="54">
        <f t="shared" si="533"/>
      </c>
      <c r="E123" s="55">
        <f t="shared" si="534"/>
      </c>
      <c r="F123" s="54">
        <f t="shared" ref="F123:BP130" si="4648">RIGHT(IFERROR(VLOOKUP($B123,F$4:G$71,2,FALSE),""),2)</f>
      </c>
      <c r="G123" s="55">
        <f t="shared" si="4407"/>
      </c>
      <c r="H123" s="54">
        <f t="shared" si="4648"/>
      </c>
      <c r="I123" s="55">
        <f t="shared" si="4408"/>
      </c>
      <c r="J123" s="54">
        <f t="shared" si="4648"/>
      </c>
      <c r="K123" s="55">
        <f t="shared" si="4409"/>
      </c>
      <c r="L123" s="54">
        <f t="shared" si="4648"/>
      </c>
      <c r="M123" s="55">
        <f t="shared" si="4410"/>
      </c>
      <c r="N123" s="54">
        <f t="shared" si="4648"/>
      </c>
      <c r="O123" s="55">
        <f t="shared" si="4411"/>
      </c>
      <c r="P123" s="54">
        <f t="shared" si="4648"/>
      </c>
      <c r="Q123" s="55">
        <f t="shared" si="4412"/>
      </c>
      <c r="R123" s="54">
        <f t="shared" si="4648"/>
      </c>
      <c r="S123" s="55">
        <f t="shared" si="4413"/>
      </c>
      <c r="T123" s="54">
        <f t="shared" si="4648"/>
      </c>
      <c r="U123" s="55">
        <f t="shared" si="4414"/>
      </c>
      <c r="V123" s="54">
        <f t="shared" si="4648"/>
      </c>
      <c r="W123" s="55">
        <f t="shared" si="4415"/>
      </c>
      <c r="X123" s="54">
        <f t="shared" si="4648"/>
      </c>
      <c r="Y123" s="55">
        <f t="shared" si="4416"/>
      </c>
      <c r="Z123" s="54">
        <f t="shared" si="4648"/>
      </c>
      <c r="AA123" s="55">
        <f t="shared" si="4417"/>
      </c>
      <c r="AB123" s="54">
        <f t="shared" si="4648"/>
      </c>
      <c r="AC123" s="55">
        <f t="shared" si="4418"/>
      </c>
      <c r="AD123" s="54">
        <f t="shared" si="4648"/>
      </c>
      <c r="AE123" s="55">
        <f t="shared" si="4419"/>
      </c>
      <c r="AF123" s="54">
        <f t="shared" si="4648"/>
      </c>
      <c r="AG123" s="55">
        <f t="shared" si="4420"/>
      </c>
      <c r="AH123" s="54">
        <f t="shared" si="4648"/>
      </c>
      <c r="AI123" s="55">
        <f t="shared" si="4421"/>
      </c>
      <c r="AJ123" s="54">
        <f t="shared" si="4648"/>
      </c>
      <c r="AK123" s="55">
        <f t="shared" si="4422"/>
      </c>
      <c r="AL123" s="54">
        <f t="shared" si="4648"/>
      </c>
      <c r="AM123" s="55">
        <f t="shared" si="4423"/>
      </c>
      <c r="AN123" s="54">
        <f t="shared" si="4648"/>
      </c>
      <c r="AO123" s="55">
        <f t="shared" si="4424"/>
      </c>
      <c r="AP123" s="54">
        <f t="shared" si="4648"/>
      </c>
      <c r="AQ123" s="55">
        <f t="shared" si="4425"/>
      </c>
      <c r="AR123" s="54">
        <f t="shared" si="4648"/>
      </c>
      <c r="AS123" s="55">
        <f t="shared" si="4426"/>
      </c>
      <c r="AT123" s="54">
        <f t="shared" si="4648"/>
      </c>
      <c r="AU123" s="55">
        <f t="shared" si="4427"/>
      </c>
      <c r="AV123" s="54">
        <f t="shared" si="4648"/>
      </c>
      <c r="AW123" s="55">
        <f t="shared" si="4428"/>
      </c>
      <c r="AX123" s="54">
        <f t="shared" si="4648"/>
      </c>
      <c r="AY123" s="55">
        <f t="shared" si="4429"/>
      </c>
      <c r="AZ123" s="54">
        <f t="shared" si="4648"/>
      </c>
      <c r="BA123" s="55">
        <f t="shared" si="4430"/>
      </c>
      <c r="BB123" s="54">
        <f t="shared" si="4648"/>
      </c>
      <c r="BC123" s="55">
        <f t="shared" si="4431"/>
      </c>
      <c r="BD123" s="54">
        <f t="shared" si="4648"/>
      </c>
      <c r="BE123" s="55">
        <f t="shared" si="4432"/>
      </c>
      <c r="BF123" s="54">
        <f t="shared" si="4648"/>
      </c>
      <c r="BG123" s="55">
        <f t="shared" si="4433"/>
      </c>
      <c r="BH123" s="54">
        <f t="shared" si="4648"/>
      </c>
      <c r="BI123" s="55">
        <f t="shared" si="4434"/>
      </c>
      <c r="BJ123" s="54">
        <f t="shared" si="4648"/>
      </c>
      <c r="BK123" s="55">
        <f t="shared" si="4435"/>
      </c>
      <c r="BL123" s="54">
        <f t="shared" si="4648"/>
      </c>
      <c r="BM123" s="55">
        <f t="shared" si="4436"/>
      </c>
      <c r="BN123" s="54">
        <f t="shared" si="4648"/>
      </c>
      <c r="BO123" s="55">
        <f t="shared" si="4437"/>
      </c>
      <c r="BP123" s="54">
        <f t="shared" si="4648"/>
      </c>
      <c r="BQ123" s="55">
        <f t="shared" si="4438"/>
      </c>
      <c r="BR123" s="54">
        <f t="shared" si="4641"/>
      </c>
      <c r="BS123" s="55">
        <f t="shared" si="4439"/>
      </c>
      <c r="BT123" s="54">
        <f t="shared" si="4641"/>
      </c>
      <c r="BU123" s="55">
        <f t="shared" si="4440"/>
      </c>
      <c r="BV123" s="54">
        <f t="shared" si="4641"/>
      </c>
      <c r="BW123" s="55">
        <f t="shared" si="4441"/>
      </c>
      <c r="BX123" s="54">
        <f t="shared" si="4641"/>
      </c>
      <c r="BY123" s="55">
        <f t="shared" si="4442"/>
      </c>
      <c r="BZ123" s="54">
        <f t="shared" si="4641"/>
      </c>
      <c r="CA123" s="55">
        <f t="shared" si="4443"/>
      </c>
      <c r="CB123" s="54">
        <f t="shared" si="4641"/>
      </c>
      <c r="CC123" s="55">
        <f t="shared" si="4444"/>
      </c>
      <c r="CD123" s="54">
        <f t="shared" si="4641"/>
      </c>
      <c r="CE123" s="55">
        <f t="shared" si="4445"/>
      </c>
      <c r="CF123" s="54">
        <f t="shared" si="4641"/>
      </c>
      <c r="CG123" s="55">
        <f t="shared" si="4446"/>
      </c>
      <c r="CH123" s="54">
        <f t="shared" si="4641"/>
      </c>
      <c r="CI123" s="55">
        <f t="shared" si="4447"/>
      </c>
      <c r="CJ123" s="54">
        <f t="shared" si="4641"/>
      </c>
      <c r="CK123" s="55">
        <f t="shared" si="4448"/>
      </c>
      <c r="CL123" s="54">
        <f t="shared" si="4641"/>
      </c>
      <c r="CM123" s="55">
        <f t="shared" si="4449"/>
      </c>
      <c r="CN123" s="54">
        <f t="shared" si="4641"/>
      </c>
      <c r="CO123" s="55">
        <f t="shared" si="4450"/>
      </c>
      <c r="CP123" s="54">
        <f t="shared" si="4641"/>
      </c>
      <c r="CQ123" s="55">
        <f t="shared" si="4451"/>
      </c>
      <c r="CR123" s="54">
        <f t="shared" si="4641"/>
      </c>
      <c r="CS123" s="55">
        <f t="shared" si="4452"/>
      </c>
      <c r="CT123" s="54">
        <f t="shared" si="4641"/>
      </c>
      <c r="CU123" s="55">
        <f t="shared" si="4453"/>
      </c>
      <c r="CV123" s="54">
        <f t="shared" si="4641"/>
      </c>
      <c r="CW123" s="55">
        <f t="shared" si="4454"/>
      </c>
      <c r="CX123" s="54">
        <f t="shared" si="4641"/>
      </c>
      <c r="CY123" s="55">
        <f t="shared" si="4455"/>
      </c>
      <c r="CZ123" s="54">
        <f t="shared" si="4641"/>
      </c>
      <c r="DA123" s="55">
        <f t="shared" si="4456"/>
      </c>
      <c r="DB123" s="54">
        <f t="shared" si="4641"/>
      </c>
      <c r="DC123" s="55">
        <f t="shared" si="4457"/>
      </c>
      <c r="DD123" s="54">
        <f t="shared" si="4641"/>
      </c>
      <c r="DE123" s="55">
        <f t="shared" si="4458"/>
      </c>
      <c r="DF123" s="54">
        <f t="shared" si="4641"/>
      </c>
      <c r="DG123" s="55">
        <f t="shared" si="4459"/>
      </c>
      <c r="DH123" s="54">
        <f t="shared" si="4641"/>
      </c>
      <c r="DI123" s="55">
        <f t="shared" si="4460"/>
      </c>
      <c r="DJ123" s="54">
        <f t="shared" si="4641"/>
      </c>
      <c r="DK123" s="55">
        <f t="shared" si="4461"/>
      </c>
      <c r="DL123" s="54">
        <f t="shared" si="4641"/>
      </c>
      <c r="DM123" s="55">
        <f t="shared" si="4462"/>
      </c>
      <c r="DN123" s="54">
        <f t="shared" si="4641"/>
      </c>
      <c r="DO123" s="55">
        <f t="shared" si="4463"/>
      </c>
      <c r="DP123" s="54">
        <f t="shared" si="4641"/>
      </c>
      <c r="DQ123" s="55">
        <f t="shared" si="4464"/>
      </c>
      <c r="DR123" s="54">
        <f t="shared" si="4641"/>
      </c>
      <c r="DS123" s="55">
        <f t="shared" si="4465"/>
      </c>
      <c r="DT123" s="54">
        <f t="shared" si="4641"/>
      </c>
      <c r="DU123" s="55">
        <f t="shared" si="4466"/>
      </c>
      <c r="DV123" s="54">
        <f t="shared" si="4641"/>
      </c>
      <c r="DW123" s="55">
        <f t="shared" si="4467"/>
      </c>
      <c r="DX123" s="54">
        <f t="shared" si="4641"/>
      </c>
      <c r="DY123" s="55">
        <f t="shared" si="4468"/>
      </c>
      <c r="DZ123" s="54">
        <f t="shared" si="4641"/>
      </c>
      <c r="EA123" s="55">
        <f t="shared" si="4469"/>
      </c>
      <c r="EB123" s="54">
        <f t="shared" si="4632"/>
      </c>
      <c r="EC123" s="55">
        <f t="shared" si="4471"/>
      </c>
      <c r="ED123" s="54">
        <f t="shared" si="4632"/>
      </c>
      <c r="EE123" s="55">
        <f t="shared" si="4472"/>
      </c>
      <c r="EF123" s="54">
        <f t="shared" si="4632"/>
      </c>
      <c r="EG123" s="55">
        <f t="shared" si="4473"/>
      </c>
      <c r="EH123" s="54">
        <f t="shared" si="4632"/>
      </c>
      <c r="EI123" s="55">
        <f t="shared" si="4474"/>
      </c>
      <c r="EJ123" s="54">
        <f t="shared" si="4632"/>
      </c>
      <c r="EK123" s="55">
        <f t="shared" si="4475"/>
      </c>
      <c r="EL123" s="54">
        <f t="shared" si="4632"/>
      </c>
      <c r="EM123" s="55">
        <f t="shared" si="4476"/>
      </c>
      <c r="EN123" s="54">
        <f t="shared" si="4632"/>
      </c>
      <c r="EO123" s="55">
        <f t="shared" si="4477"/>
      </c>
      <c r="EP123" s="54">
        <f t="shared" si="4632"/>
      </c>
      <c r="EQ123" s="55">
        <f t="shared" si="4478"/>
      </c>
      <c r="ER123" s="54">
        <f t="shared" si="4632"/>
      </c>
      <c r="ES123" s="55">
        <f t="shared" si="4479"/>
      </c>
      <c r="ET123" s="54">
        <f t="shared" si="4632"/>
      </c>
      <c r="EU123" s="55">
        <f t="shared" si="4480"/>
      </c>
      <c r="EV123" s="54">
        <f t="shared" si="4632"/>
      </c>
      <c r="EW123" s="55">
        <f t="shared" si="4481"/>
      </c>
      <c r="EX123" s="54">
        <f t="shared" si="4632"/>
      </c>
      <c r="EY123" s="55">
        <f t="shared" si="4482"/>
      </c>
      <c r="EZ123" s="54">
        <f t="shared" si="4632"/>
      </c>
      <c r="FA123" s="55">
        <f t="shared" si="4483"/>
      </c>
      <c r="FB123" s="54">
        <f t="shared" si="4632"/>
      </c>
      <c r="FC123" s="55">
        <f t="shared" si="4484"/>
      </c>
      <c r="FD123" s="54">
        <f t="shared" si="4632"/>
      </c>
      <c r="FE123" s="55">
        <f t="shared" si="4485"/>
      </c>
      <c r="FF123" s="54">
        <f t="shared" si="4632"/>
      </c>
      <c r="FG123" s="55">
        <f t="shared" si="4486"/>
      </c>
      <c r="FH123" s="54">
        <f t="shared" si="4632"/>
      </c>
      <c r="FI123" s="55">
        <f t="shared" si="4487"/>
      </c>
      <c r="FJ123" s="54">
        <f t="shared" si="4632"/>
      </c>
      <c r="FK123" s="55">
        <f t="shared" si="4488"/>
      </c>
      <c r="FL123" s="54">
        <f t="shared" si="4632"/>
      </c>
      <c r="FM123" s="55">
        <f t="shared" si="4489"/>
      </c>
      <c r="FN123" s="54">
        <f t="shared" si="4632"/>
      </c>
      <c r="FO123" s="55">
        <f t="shared" si="4490"/>
      </c>
      <c r="FP123" s="54">
        <f t="shared" si="4632"/>
      </c>
      <c r="FQ123" s="55">
        <f t="shared" si="4491"/>
      </c>
      <c r="FR123" s="54">
        <f t="shared" si="4632"/>
      </c>
      <c r="FS123" s="55">
        <f t="shared" si="4492"/>
      </c>
      <c r="FT123" s="54">
        <f t="shared" si="4632"/>
      </c>
      <c r="FU123" s="55">
        <f t="shared" si="4493"/>
      </c>
      <c r="FV123" s="54">
        <f t="shared" si="4632"/>
      </c>
      <c r="FW123" s="55">
        <f t="shared" si="4494"/>
      </c>
      <c r="FX123" s="54">
        <f t="shared" si="4632"/>
      </c>
      <c r="FY123" s="55">
        <f t="shared" si="4495"/>
      </c>
      <c r="FZ123" s="54">
        <f t="shared" si="4632"/>
      </c>
      <c r="GA123" s="55">
        <f t="shared" si="4496"/>
      </c>
      <c r="GB123" s="54">
        <f t="shared" si="4632"/>
      </c>
      <c r="GC123" s="55">
        <f t="shared" si="4497"/>
      </c>
      <c r="GD123" s="54">
        <f t="shared" si="4632"/>
      </c>
      <c r="GE123" s="55">
        <f t="shared" si="4498"/>
      </c>
      <c r="GF123" s="54">
        <f t="shared" si="4632"/>
      </c>
      <c r="GG123" s="55">
        <f t="shared" si="4499"/>
      </c>
      <c r="GH123" s="54">
        <f t="shared" si="4632"/>
      </c>
      <c r="GI123" s="55">
        <f t="shared" si="4500"/>
      </c>
      <c r="GJ123" s="54">
        <f t="shared" si="4632"/>
      </c>
      <c r="GK123" s="55">
        <f t="shared" si="4501"/>
      </c>
      <c r="GL123" s="54">
        <f t="shared" si="4632"/>
      </c>
      <c r="GM123" s="55">
        <f t="shared" si="4502"/>
      </c>
      <c r="GN123" s="54">
        <f t="shared" si="4626"/>
      </c>
      <c r="GO123" s="55">
        <f t="shared" si="4504"/>
      </c>
      <c r="GP123" s="54">
        <f t="shared" si="4626"/>
      </c>
      <c r="GQ123" s="55">
        <f t="shared" si="4505"/>
      </c>
      <c r="GR123" s="54">
        <f t="shared" si="4626"/>
      </c>
      <c r="GS123" s="55">
        <f t="shared" si="4506"/>
      </c>
      <c r="GT123" s="54">
        <f t="shared" si="4626"/>
      </c>
      <c r="GU123" s="55">
        <f t="shared" si="4507"/>
      </c>
      <c r="GV123" s="54">
        <f t="shared" si="4626"/>
      </c>
      <c r="GW123" s="55">
        <f t="shared" si="4508"/>
      </c>
      <c r="GX123" s="54">
        <f t="shared" si="4626"/>
      </c>
      <c r="GY123" s="55">
        <f t="shared" si="4509"/>
      </c>
      <c r="GZ123" s="54">
        <f t="shared" si="4626"/>
      </c>
      <c r="HA123" s="55">
        <f t="shared" si="4510"/>
      </c>
      <c r="HB123" s="54">
        <f t="shared" si="4626"/>
      </c>
      <c r="HC123" s="55">
        <f t="shared" si="4511"/>
      </c>
      <c r="HD123" s="54">
        <f t="shared" si="4626"/>
      </c>
      <c r="HE123" s="55">
        <f t="shared" si="4512"/>
      </c>
      <c r="HF123" s="54">
        <f t="shared" si="4626"/>
      </c>
      <c r="HG123" s="55">
        <f t="shared" si="4513"/>
      </c>
      <c r="HH123" s="54">
        <f t="shared" si="4626"/>
      </c>
      <c r="HI123" s="55">
        <f t="shared" si="4514"/>
      </c>
      <c r="HJ123" s="54">
        <f t="shared" si="4626"/>
      </c>
      <c r="HK123" s="55">
        <f t="shared" si="4515"/>
      </c>
      <c r="HL123" s="54">
        <f t="shared" si="4626"/>
      </c>
      <c r="HM123" s="55">
        <f t="shared" si="4516"/>
      </c>
      <c r="HN123" s="54">
        <f t="shared" si="4626"/>
      </c>
      <c r="HO123" s="55">
        <f t="shared" si="4517"/>
      </c>
      <c r="HP123" s="54">
        <f t="shared" si="4626"/>
      </c>
      <c r="HQ123" s="55">
        <f t="shared" si="4518"/>
      </c>
      <c r="HR123" s="54">
        <f t="shared" si="4626"/>
      </c>
      <c r="HS123" s="55">
        <f t="shared" si="4519"/>
      </c>
      <c r="HT123" s="54">
        <f t="shared" si="4626"/>
      </c>
      <c r="HU123" s="55">
        <f t="shared" si="4520"/>
      </c>
      <c r="HV123" s="54">
        <f t="shared" si="4626"/>
      </c>
      <c r="HW123" s="55">
        <f t="shared" si="4521"/>
      </c>
      <c r="HX123" s="54">
        <f t="shared" si="4626"/>
      </c>
      <c r="HY123" s="55">
        <f t="shared" si="4522"/>
      </c>
      <c r="HZ123" s="54">
        <f t="shared" si="4626"/>
      </c>
      <c r="IA123" s="55">
        <f t="shared" si="4523"/>
      </c>
      <c r="IB123" s="54">
        <f t="shared" si="4626"/>
      </c>
      <c r="IC123" s="55">
        <f t="shared" si="4524"/>
      </c>
      <c r="ID123" s="54">
        <f t="shared" si="4626"/>
      </c>
      <c r="IE123" s="55">
        <f t="shared" si="4525"/>
      </c>
      <c r="IF123" s="54">
        <f t="shared" si="4626"/>
      </c>
      <c r="IG123" s="55">
        <f t="shared" si="4526"/>
      </c>
      <c r="IH123" s="54">
        <f t="shared" si="4626"/>
      </c>
      <c r="II123" s="55">
        <f t="shared" si="4527"/>
      </c>
      <c r="IJ123" s="54">
        <f t="shared" si="4626"/>
      </c>
      <c r="IK123" s="55">
        <f t="shared" si="4528"/>
      </c>
      <c r="IL123" s="54">
        <f t="shared" si="4626"/>
      </c>
      <c r="IM123" s="55">
        <f t="shared" si="4529"/>
      </c>
      <c r="IN123" s="54">
        <f t="shared" si="4626"/>
      </c>
      <c r="IO123" s="55">
        <f t="shared" si="4530"/>
      </c>
      <c r="IP123" s="54">
        <f t="shared" si="4626"/>
      </c>
      <c r="IQ123" s="55">
        <f t="shared" si="4531"/>
      </c>
      <c r="IR123" s="54">
        <f t="shared" si="4626"/>
      </c>
      <c r="IS123" s="55">
        <f t="shared" si="4532"/>
      </c>
      <c r="IT123" s="54">
        <f t="shared" si="4626"/>
      </c>
      <c r="IU123" s="55">
        <f t="shared" si="4533"/>
      </c>
      <c r="IV123" s="54">
        <f t="shared" si="4626"/>
      </c>
      <c r="IW123" s="55">
        <f t="shared" si="4534"/>
      </c>
      <c r="IX123" s="54">
        <f t="shared" si="4633"/>
      </c>
      <c r="IY123" s="55">
        <f t="shared" si="4535"/>
      </c>
      <c r="IZ123" s="54">
        <f t="shared" si="4633"/>
      </c>
      <c r="JA123" s="55">
        <f t="shared" si="4537"/>
      </c>
      <c r="JB123" s="54">
        <f t="shared" si="4633"/>
      </c>
      <c r="JC123" s="55">
        <f t="shared" si="4538"/>
      </c>
      <c r="JD123" s="54">
        <f t="shared" si="4633"/>
      </c>
      <c r="JE123" s="55">
        <f t="shared" si="4539"/>
      </c>
      <c r="JF123" s="54">
        <f t="shared" si="4633"/>
      </c>
      <c r="JG123" s="55">
        <f t="shared" si="4540"/>
      </c>
      <c r="JH123" s="54">
        <f t="shared" si="4633"/>
      </c>
      <c r="JI123" s="55">
        <f t="shared" si="4541"/>
      </c>
      <c r="JJ123" s="54">
        <f t="shared" si="4633"/>
      </c>
      <c r="JK123" s="55">
        <f t="shared" si="4542"/>
      </c>
      <c r="JL123" s="54">
        <f t="shared" si="4633"/>
      </c>
      <c r="JM123" s="55">
        <f t="shared" si="267"/>
      </c>
      <c r="JN123" s="54">
        <f t="shared" si="4642"/>
      </c>
      <c r="JO123" s="55">
        <f t="shared" si="4643"/>
      </c>
      <c r="JP123" s="54">
        <f t="shared" si="4642"/>
      </c>
      <c r="JQ123" s="55">
        <f t="shared" si="4643"/>
      </c>
      <c r="JR123" s="54">
        <f t="shared" si="4642"/>
      </c>
      <c r="JS123" s="55">
        <f t="shared" si="4643"/>
      </c>
      <c r="JT123" s="54">
        <f t="shared" si="4642"/>
      </c>
      <c r="JU123" s="55">
        <f t="shared" si="4643"/>
      </c>
      <c r="JV123" s="54">
        <f t="shared" si="4642"/>
      </c>
      <c r="JW123" s="55">
        <f t="shared" si="4643"/>
      </c>
      <c r="JX123" s="54">
        <f t="shared" si="4642"/>
      </c>
      <c r="JY123" s="55">
        <f t="shared" si="4643"/>
      </c>
      <c r="JZ123" s="54">
        <f t="shared" si="4642"/>
      </c>
      <c r="KA123" s="55">
        <f t="shared" si="4643"/>
      </c>
      <c r="KB123" s="54">
        <f t="shared" si="4642"/>
      </c>
      <c r="KC123" s="55">
        <f t="shared" si="4643"/>
      </c>
      <c r="KD123" s="54">
        <f t="shared" si="4642"/>
      </c>
      <c r="KE123" s="55">
        <f t="shared" si="4643"/>
      </c>
      <c r="KF123" s="54">
        <f t="shared" si="4642"/>
      </c>
      <c r="KG123" s="55">
        <f t="shared" si="4643"/>
      </c>
      <c r="KH123" s="54">
        <f t="shared" si="4642"/>
      </c>
      <c r="KI123" s="55">
        <f t="shared" si="4643"/>
      </c>
      <c r="KJ123" s="54">
        <f t="shared" si="4642"/>
      </c>
      <c r="KK123" s="55">
        <f t="shared" si="4643"/>
      </c>
      <c r="KL123" s="54">
        <f t="shared" si="4642"/>
      </c>
      <c r="KM123" s="55">
        <f t="shared" si="4643"/>
      </c>
      <c r="KN123" s="54">
        <f t="shared" si="4642"/>
      </c>
      <c r="KO123" s="55">
        <f t="shared" si="4643"/>
      </c>
      <c r="KP123" s="54">
        <f t="shared" si="4642"/>
      </c>
      <c r="KQ123" s="55">
        <f t="shared" si="4643"/>
      </c>
      <c r="KR123" s="54">
        <f t="shared" si="4642"/>
      </c>
      <c r="KS123" s="55">
        <f t="shared" si="4643"/>
      </c>
      <c r="KT123" s="54">
        <f t="shared" si="4642"/>
      </c>
      <c r="KU123" s="55">
        <f t="shared" si="4643"/>
      </c>
      <c r="KV123" s="54">
        <f t="shared" si="4642"/>
      </c>
      <c r="KW123" s="55">
        <f t="shared" si="4643"/>
      </c>
      <c r="KX123" s="54">
        <f t="shared" si="4642"/>
      </c>
      <c r="KY123" s="55">
        <f t="shared" si="4643"/>
      </c>
      <c r="KZ123" s="54">
        <f t="shared" si="4642"/>
      </c>
      <c r="LA123" s="55">
        <f t="shared" si="4643"/>
      </c>
      <c r="LB123" s="54">
        <f t="shared" si="4642"/>
      </c>
      <c r="LC123" s="55">
        <f t="shared" si="4643"/>
      </c>
      <c r="LD123" s="54">
        <f t="shared" si="4642"/>
      </c>
      <c r="LE123" s="55">
        <f t="shared" si="4643"/>
      </c>
      <c r="LF123" s="54">
        <f t="shared" si="4642"/>
      </c>
      <c r="LG123" s="55">
        <f t="shared" si="4643"/>
      </c>
      <c r="LH123" s="54">
        <f t="shared" si="4642"/>
      </c>
      <c r="LI123" s="55">
        <f t="shared" si="4643"/>
      </c>
      <c r="LJ123" s="54">
        <f t="shared" si="4642"/>
      </c>
      <c r="LK123" s="55">
        <f t="shared" si="4643"/>
      </c>
      <c r="LL123" s="54">
        <f t="shared" si="4642"/>
      </c>
      <c r="LM123" s="55">
        <f t="shared" si="4643"/>
      </c>
      <c r="LN123" s="54">
        <f t="shared" si="4642"/>
      </c>
      <c r="LO123" s="55">
        <f t="shared" si="4643"/>
      </c>
      <c r="LP123" s="54">
        <f t="shared" si="4642"/>
      </c>
      <c r="LQ123" s="55">
        <f t="shared" si="4643"/>
      </c>
      <c r="LR123" s="54">
        <f t="shared" si="4642"/>
      </c>
      <c r="LS123" s="55">
        <f t="shared" si="4643"/>
      </c>
      <c r="LT123" s="54">
        <f t="shared" si="4642"/>
      </c>
      <c r="LU123" s="55">
        <f t="shared" si="4643"/>
      </c>
      <c r="LV123" s="54">
        <f t="shared" si="4642"/>
      </c>
      <c r="LW123" s="55">
        <f t="shared" si="4643"/>
      </c>
      <c r="LX123" s="54">
        <f t="shared" si="4642"/>
      </c>
      <c r="LY123" s="55">
        <f t="shared" si="4643"/>
      </c>
      <c r="LZ123" s="54">
        <f t="shared" si="4644"/>
      </c>
      <c r="MA123" s="55">
        <f t="shared" si="4634"/>
      </c>
      <c r="MB123" s="54">
        <f t="shared" si="4644"/>
      </c>
      <c r="MC123" s="55">
        <f t="shared" si="4634"/>
      </c>
      <c r="MD123" s="54">
        <f t="shared" si="4644"/>
      </c>
      <c r="ME123" s="55">
        <f t="shared" si="4634"/>
      </c>
      <c r="MF123" s="54">
        <f t="shared" si="4644"/>
      </c>
      <c r="MG123" s="55">
        <f t="shared" si="4634"/>
      </c>
      <c r="MH123" s="54">
        <f t="shared" si="4644"/>
      </c>
      <c r="MI123" s="55">
        <f t="shared" si="4634"/>
      </c>
      <c r="MJ123" s="54">
        <f t="shared" si="4644"/>
      </c>
      <c r="MK123" s="55">
        <f t="shared" si="4634"/>
      </c>
      <c r="ML123" s="54">
        <f t="shared" si="4644"/>
      </c>
      <c r="MM123" s="55">
        <f t="shared" si="4634"/>
      </c>
      <c r="MN123" s="54">
        <f t="shared" si="4644"/>
      </c>
      <c r="MO123" s="55">
        <f t="shared" si="4634"/>
      </c>
      <c r="MP123" s="54">
        <f t="shared" si="4644"/>
      </c>
      <c r="MQ123" s="55">
        <f t="shared" si="4634"/>
      </c>
      <c r="MR123" s="54">
        <f t="shared" si="4644"/>
      </c>
      <c r="MS123" s="55">
        <f t="shared" si="4634"/>
      </c>
      <c r="MT123" s="54">
        <f t="shared" si="4644"/>
      </c>
      <c r="MU123" s="55">
        <f t="shared" si="4634"/>
      </c>
      <c r="MV123" s="54">
        <f t="shared" si="4644"/>
      </c>
      <c r="MW123" s="55">
        <f t="shared" si="4634"/>
      </c>
      <c r="MX123" s="54">
        <f t="shared" si="4644"/>
      </c>
      <c r="MY123" s="55">
        <f t="shared" si="4634"/>
      </c>
      <c r="MZ123" s="54">
        <f t="shared" si="4644"/>
      </c>
      <c r="NA123" s="55">
        <f t="shared" si="4634"/>
      </c>
      <c r="NB123" s="54">
        <f t="shared" si="4644"/>
      </c>
      <c r="NC123" s="55">
        <f t="shared" si="4634"/>
      </c>
      <c r="ND123" s="54">
        <f t="shared" si="4644"/>
      </c>
      <c r="NE123" s="55">
        <f t="shared" si="4634"/>
      </c>
      <c r="NF123" s="54">
        <f t="shared" si="4644"/>
      </c>
      <c r="NG123" s="55">
        <f t="shared" si="4634"/>
      </c>
      <c r="NH123" s="54">
        <f t="shared" si="4644"/>
      </c>
      <c r="NI123" s="55">
        <f t="shared" si="4634"/>
      </c>
      <c r="NJ123" s="54">
        <f t="shared" si="4644"/>
      </c>
      <c r="NK123" s="55">
        <f t="shared" si="4634"/>
      </c>
      <c r="NL123" s="54">
        <f t="shared" si="4644"/>
      </c>
      <c r="NM123" s="55">
        <f t="shared" si="4634"/>
      </c>
      <c r="NN123" s="54">
        <f t="shared" si="4644"/>
      </c>
      <c r="NO123" s="55">
        <f t="shared" si="4634"/>
      </c>
      <c r="NP123" s="54">
        <f t="shared" si="4644"/>
      </c>
      <c r="NQ123" s="55">
        <f t="shared" si="4634"/>
      </c>
      <c r="NR123" s="54">
        <f t="shared" si="4644"/>
      </c>
      <c r="NS123" s="55">
        <f t="shared" si="4634"/>
      </c>
      <c r="NT123" s="54">
        <f t="shared" si="4644"/>
      </c>
      <c r="NU123" s="55">
        <f t="shared" si="4634"/>
      </c>
      <c r="NV123" s="54">
        <f t="shared" si="4644"/>
      </c>
      <c r="NW123" s="55">
        <f t="shared" si="4634"/>
      </c>
      <c r="NX123" s="54">
        <f t="shared" si="4644"/>
      </c>
      <c r="NY123" s="55">
        <f t="shared" si="4634"/>
      </c>
      <c r="NZ123" s="54">
        <f t="shared" si="4644"/>
      </c>
      <c r="OA123" s="55">
        <f t="shared" si="4634"/>
      </c>
      <c r="OB123" s="54">
        <f t="shared" si="4644"/>
      </c>
      <c r="OC123" s="55">
        <f t="shared" si="4634"/>
      </c>
      <c r="OD123" s="54">
        <f t="shared" si="4644"/>
      </c>
      <c r="OE123" s="55">
        <f t="shared" si="4634"/>
      </c>
      <c r="OF123" s="54">
        <f t="shared" si="4644"/>
      </c>
      <c r="OG123" s="55">
        <f t="shared" si="4634"/>
      </c>
      <c r="OH123" s="54">
        <f t="shared" si="4644"/>
      </c>
      <c r="OI123" s="55">
        <f t="shared" si="4634"/>
      </c>
      <c r="OJ123" s="54">
        <f t="shared" si="4644"/>
      </c>
      <c r="OK123" s="55">
        <f t="shared" si="4636"/>
      </c>
      <c r="OL123" s="54">
        <f t="shared" si="4635"/>
      </c>
      <c r="OM123" s="55">
        <f t="shared" si="4636"/>
      </c>
      <c r="ON123" s="54">
        <f t="shared" si="4635"/>
      </c>
      <c r="OO123" s="55">
        <f t="shared" si="4636"/>
      </c>
      <c r="OP123" s="54">
        <f t="shared" si="4635"/>
      </c>
      <c r="OQ123" s="55">
        <f t="shared" si="4636"/>
      </c>
      <c r="OR123" s="54">
        <f t="shared" si="4635"/>
      </c>
      <c r="OS123" s="55">
        <f t="shared" si="4636"/>
      </c>
      <c r="OT123" s="54">
        <f t="shared" si="4635"/>
      </c>
      <c r="OU123" s="55">
        <f t="shared" si="4636"/>
      </c>
      <c r="OV123" s="54">
        <f t="shared" si="4635"/>
      </c>
      <c r="OW123" s="55">
        <f t="shared" si="4636"/>
      </c>
      <c r="OX123" s="54">
        <f t="shared" si="4645"/>
      </c>
      <c r="OY123" s="55">
        <f t="shared" si="4636"/>
      </c>
      <c r="OZ123" s="54">
        <f t="shared" si="4645"/>
      </c>
      <c r="PA123" s="55">
        <f t="shared" si="4636"/>
      </c>
      <c r="PB123" s="54">
        <f t="shared" si="4645"/>
      </c>
      <c r="PC123" s="55">
        <f t="shared" si="4636"/>
      </c>
      <c r="PD123" s="54">
        <f t="shared" si="4645"/>
      </c>
      <c r="PE123" s="55">
        <f t="shared" si="4636"/>
      </c>
      <c r="PF123" s="54">
        <f t="shared" si="4645"/>
      </c>
      <c r="PG123" s="55">
        <f t="shared" si="4636"/>
      </c>
      <c r="PH123" s="54">
        <f t="shared" si="4645"/>
      </c>
      <c r="PI123" s="55">
        <f t="shared" si="4636"/>
      </c>
      <c r="PJ123" s="54">
        <f t="shared" si="4645"/>
      </c>
      <c r="PK123" s="55">
        <f t="shared" si="4636"/>
      </c>
      <c r="PL123" s="54">
        <f t="shared" si="4645"/>
      </c>
      <c r="PM123" s="55">
        <f t="shared" si="4636"/>
      </c>
      <c r="PN123" s="54">
        <f t="shared" si="4645"/>
      </c>
      <c r="PO123" s="55">
        <f t="shared" si="4636"/>
      </c>
      <c r="PP123" s="54">
        <f t="shared" si="4645"/>
      </c>
      <c r="PQ123" s="55">
        <f t="shared" si="4636"/>
      </c>
      <c r="PR123" s="54">
        <f t="shared" si="4645"/>
      </c>
      <c r="PS123" s="55">
        <f t="shared" si="4636"/>
      </c>
      <c r="PT123" s="54">
        <f t="shared" si="4645"/>
      </c>
      <c r="PU123" s="55">
        <f t="shared" si="4636"/>
      </c>
      <c r="PV123" s="54">
        <f t="shared" si="4645"/>
      </c>
      <c r="PW123" s="55">
        <f t="shared" si="4636"/>
      </c>
      <c r="PX123" s="54">
        <f t="shared" si="4645"/>
      </c>
      <c r="PY123" s="55">
        <f t="shared" si="4636"/>
      </c>
      <c r="PZ123" s="54">
        <f t="shared" si="4645"/>
      </c>
      <c r="QA123" s="55">
        <f t="shared" si="4636"/>
      </c>
      <c r="QB123" s="54">
        <f t="shared" si="4645"/>
      </c>
      <c r="QC123" s="55">
        <f t="shared" si="4636"/>
      </c>
      <c r="QD123" s="54">
        <f t="shared" si="4645"/>
      </c>
      <c r="QE123" s="55">
        <f t="shared" si="4636"/>
      </c>
      <c r="QF123" s="54">
        <f t="shared" si="4645"/>
      </c>
      <c r="QG123" s="55">
        <f t="shared" si="4636"/>
      </c>
      <c r="QH123" s="54">
        <f t="shared" si="4645"/>
      </c>
      <c r="QI123" s="55">
        <f t="shared" si="4636"/>
      </c>
      <c r="QJ123" s="54">
        <f t="shared" si="4645"/>
      </c>
      <c r="QK123" s="55">
        <f t="shared" si="4636"/>
      </c>
      <c r="QL123" s="54">
        <f t="shared" si="4645"/>
      </c>
      <c r="QM123" s="55">
        <f t="shared" si="4636"/>
      </c>
      <c r="QN123" s="54">
        <f t="shared" si="4645"/>
      </c>
      <c r="QO123" s="55">
        <f t="shared" si="4636"/>
      </c>
      <c r="QP123" s="54">
        <f t="shared" si="4645"/>
      </c>
      <c r="QQ123" s="55">
        <f t="shared" si="4636"/>
      </c>
      <c r="QR123" s="54">
        <f t="shared" si="4645"/>
      </c>
      <c r="QS123" s="55">
        <f t="shared" si="4636"/>
      </c>
      <c r="QT123" s="54">
        <f t="shared" si="4645"/>
      </c>
      <c r="QU123" s="55">
        <f t="shared" si="4636"/>
      </c>
      <c r="QV123" s="54">
        <f t="shared" si="4645"/>
      </c>
      <c r="QW123" s="55">
        <f t="shared" si="4627"/>
      </c>
      <c r="QX123" s="54">
        <f t="shared" si="4645"/>
      </c>
      <c r="QY123" s="55">
        <f t="shared" si="4627"/>
      </c>
      <c r="QZ123" s="54">
        <f t="shared" si="4645"/>
      </c>
      <c r="RA123" s="55">
        <f t="shared" si="4627"/>
      </c>
      <c r="RB123" s="54">
        <f t="shared" si="4645"/>
      </c>
      <c r="RC123" s="55">
        <f t="shared" si="4627"/>
      </c>
      <c r="RD123" s="54">
        <f t="shared" si="4645"/>
      </c>
      <c r="RE123" s="55">
        <f t="shared" si="4627"/>
      </c>
      <c r="RF123" s="54">
        <f t="shared" si="4645"/>
      </c>
      <c r="RG123" s="55">
        <f t="shared" si="4627"/>
      </c>
      <c r="RH123" s="54">
        <f t="shared" si="4645"/>
      </c>
      <c r="RI123" s="55">
        <f t="shared" si="4627"/>
      </c>
      <c r="RJ123" s="54">
        <f t="shared" si="4637"/>
      </c>
      <c r="RK123" s="55">
        <f t="shared" si="4627"/>
      </c>
      <c r="RL123" s="54">
        <f t="shared" si="4637"/>
      </c>
      <c r="RM123" s="55">
        <f t="shared" si="4627"/>
      </c>
      <c r="RN123" s="54">
        <f t="shared" si="4637"/>
      </c>
      <c r="RO123" s="55">
        <f t="shared" si="4627"/>
      </c>
      <c r="RP123" s="54">
        <f t="shared" si="4637"/>
      </c>
      <c r="RQ123" s="55">
        <f t="shared" si="4627"/>
      </c>
      <c r="RR123" s="54">
        <f t="shared" si="4637"/>
      </c>
      <c r="RS123" s="55">
        <f t="shared" si="4627"/>
      </c>
      <c r="RT123" s="54">
        <f t="shared" si="4637"/>
      </c>
      <c r="RU123" s="55">
        <f t="shared" si="4627"/>
      </c>
      <c r="RV123" s="54">
        <f t="shared" si="4637"/>
      </c>
      <c r="RW123" s="55">
        <f t="shared" si="4627"/>
      </c>
      <c r="RX123" s="54">
        <f t="shared" si="4637"/>
      </c>
      <c r="RY123" s="55">
        <f t="shared" si="4627"/>
      </c>
      <c r="RZ123" s="54">
        <f t="shared" si="4637"/>
      </c>
      <c r="SA123" s="55">
        <f t="shared" si="4627"/>
      </c>
      <c r="SB123" s="54">
        <f t="shared" si="4637"/>
      </c>
      <c r="SC123" s="55">
        <f t="shared" si="4627"/>
      </c>
      <c r="SD123" s="54">
        <f t="shared" si="4637"/>
      </c>
      <c r="SE123" s="55">
        <f t="shared" si="4627"/>
      </c>
      <c r="SF123" s="54">
        <f t="shared" si="4637"/>
      </c>
      <c r="SG123" s="55">
        <f t="shared" si="4627"/>
      </c>
      <c r="SH123" s="54">
        <f t="shared" si="4637"/>
      </c>
      <c r="SI123" s="55">
        <f t="shared" si="4627"/>
      </c>
      <c r="SJ123" s="54">
        <f t="shared" si="4637"/>
      </c>
      <c r="SK123" s="55">
        <f t="shared" si="4627"/>
      </c>
      <c r="SL123" s="54">
        <f t="shared" si="4637"/>
      </c>
      <c r="SM123" s="55">
        <f t="shared" si="4627"/>
      </c>
      <c r="SN123" s="54">
        <f t="shared" si="4637"/>
      </c>
      <c r="SO123" s="55">
        <f t="shared" si="4627"/>
      </c>
      <c r="SP123" s="54">
        <f t="shared" si="4637"/>
      </c>
      <c r="SQ123" s="55">
        <f t="shared" si="4627"/>
      </c>
      <c r="SR123" s="54">
        <f t="shared" si="4637"/>
      </c>
      <c r="SS123" s="55">
        <f t="shared" si="4627"/>
      </c>
      <c r="ST123" s="54">
        <f t="shared" si="4637"/>
      </c>
      <c r="SU123" s="55">
        <f t="shared" si="4627"/>
      </c>
      <c r="SV123" s="54">
        <f t="shared" si="4637"/>
      </c>
      <c r="SW123" s="55">
        <f t="shared" si="4627"/>
      </c>
      <c r="SX123" s="54">
        <f t="shared" si="4637"/>
      </c>
      <c r="SY123" s="55">
        <f t="shared" si="4627"/>
      </c>
      <c r="SZ123" s="54">
        <f t="shared" si="4637"/>
      </c>
      <c r="TA123" s="55">
        <f t="shared" si="4627"/>
      </c>
      <c r="TB123" s="54">
        <f t="shared" si="4637"/>
      </c>
      <c r="TC123" s="55">
        <f t="shared" si="4627"/>
      </c>
      <c r="TD123" s="54">
        <f t="shared" si="4637"/>
      </c>
      <c r="TE123" s="55">
        <f t="shared" si="4627"/>
      </c>
      <c r="TF123" s="54">
        <f t="shared" si="4637"/>
      </c>
      <c r="TG123" s="55">
        <f t="shared" si="4624"/>
      </c>
      <c r="TH123" s="54">
        <f t="shared" si="4637"/>
      </c>
      <c r="TI123" s="55">
        <f t="shared" si="4624"/>
      </c>
      <c r="TJ123" s="54">
        <f t="shared" si="4637"/>
      </c>
      <c r="TK123" s="55">
        <f t="shared" si="4624"/>
      </c>
      <c r="TL123" s="54">
        <f t="shared" si="4637"/>
      </c>
      <c r="TM123" s="55">
        <f t="shared" si="4624"/>
      </c>
      <c r="TN123" s="54">
        <f t="shared" si="4637"/>
      </c>
      <c r="TO123" s="55">
        <f t="shared" si="4624"/>
      </c>
      <c r="TP123" s="54">
        <f t="shared" si="4637"/>
      </c>
      <c r="TQ123" s="55">
        <f t="shared" si="4624"/>
      </c>
      <c r="TR123" s="54">
        <f t="shared" si="4637"/>
      </c>
      <c r="TS123" s="55">
        <f t="shared" si="4624"/>
      </c>
      <c r="TT123" s="54">
        <f t="shared" si="4646"/>
      </c>
      <c r="TU123" s="55">
        <f t="shared" si="4624"/>
      </c>
      <c r="TV123" s="54">
        <f t="shared" si="4646"/>
      </c>
      <c r="TW123" s="55">
        <f t="shared" si="4624"/>
      </c>
      <c r="TX123" s="54">
        <f t="shared" si="4646"/>
      </c>
      <c r="TY123" s="55">
        <f t="shared" si="4624"/>
      </c>
      <c r="TZ123" s="54">
        <f t="shared" si="4646"/>
      </c>
      <c r="UA123" s="55">
        <f t="shared" si="4624"/>
      </c>
      <c r="UB123" s="54">
        <f t="shared" si="4646"/>
      </c>
      <c r="UC123" s="55">
        <f t="shared" si="4624"/>
      </c>
      <c r="UD123" s="54">
        <f t="shared" si="4646"/>
      </c>
      <c r="UE123" s="55">
        <f t="shared" si="4624"/>
      </c>
      <c r="UF123" s="54">
        <f t="shared" si="4646"/>
      </c>
      <c r="UG123" s="55">
        <f t="shared" si="4624"/>
      </c>
      <c r="UH123" s="54">
        <f t="shared" si="4646"/>
      </c>
      <c r="UI123" s="55">
        <f t="shared" si="4624"/>
      </c>
      <c r="UJ123" s="54">
        <f t="shared" si="4646"/>
      </c>
      <c r="UK123" s="55">
        <f t="shared" si="4624"/>
      </c>
      <c r="UL123" s="54">
        <f t="shared" si="4646"/>
      </c>
      <c r="UM123" s="55">
        <f t="shared" si="4624"/>
      </c>
      <c r="UN123" s="54">
        <f t="shared" si="4646"/>
      </c>
      <c r="UO123" s="55">
        <f t="shared" si="4624"/>
      </c>
      <c r="UP123" s="54">
        <f t="shared" si="4646"/>
      </c>
      <c r="UQ123" s="55">
        <f t="shared" si="4624"/>
      </c>
      <c r="UR123" s="54">
        <f t="shared" si="4646"/>
      </c>
      <c r="US123" s="55">
        <f t="shared" si="4624"/>
      </c>
      <c r="UT123" s="54">
        <f t="shared" si="4646"/>
      </c>
      <c r="UU123" s="55">
        <f t="shared" si="4624"/>
      </c>
      <c r="UV123" s="54">
        <f t="shared" si="4646"/>
      </c>
      <c r="UW123" s="55">
        <f t="shared" si="4624"/>
      </c>
      <c r="UX123" s="54">
        <f t="shared" si="4646"/>
      </c>
      <c r="UY123" s="55">
        <f t="shared" si="4624"/>
      </c>
      <c r="UZ123" s="54">
        <f t="shared" si="4646"/>
      </c>
      <c r="VA123" s="55">
        <f t="shared" si="4624"/>
      </c>
      <c r="VB123" s="54">
        <f t="shared" si="4646"/>
      </c>
      <c r="VC123" s="55">
        <f t="shared" si="4624"/>
      </c>
      <c r="VD123" s="54">
        <f t="shared" si="4646"/>
      </c>
      <c r="VE123" s="55">
        <f t="shared" si="4624"/>
      </c>
      <c r="VF123" s="54">
        <f t="shared" si="4646"/>
      </c>
      <c r="VG123" s="55">
        <f t="shared" si="4624"/>
      </c>
      <c r="VH123" s="54">
        <f t="shared" si="4646"/>
      </c>
      <c r="VI123" s="55">
        <f t="shared" si="4624"/>
      </c>
      <c r="VJ123" s="54">
        <f t="shared" si="4646"/>
      </c>
      <c r="VK123" s="55">
        <f t="shared" si="4624"/>
      </c>
      <c r="VL123" s="54">
        <f t="shared" si="4646"/>
      </c>
      <c r="VM123" s="55">
        <f t="shared" si="4624"/>
      </c>
      <c r="VN123" s="54">
        <f t="shared" si="4646"/>
      </c>
      <c r="VO123" s="55">
        <f t="shared" si="4624"/>
      </c>
      <c r="VP123" s="54">
        <f t="shared" si="4646"/>
      </c>
      <c r="VQ123" s="55">
        <f t="shared" ref="VQ123:YA130" si="4649">IFERROR(
    IF(
        LEFT(VLOOKUP($B123,VP$4:VQ$71,2,FALSE),1)="0",
        "",
        IF(
            LEFT(VLOOKUP($B123,VP$4:VQ$71,2,FALSE),1)="講",
            "講習",
            IF(
                LEFT(VLOOKUP($B123,VP$4:VQ$71,2,FALSE),1)="追",
                "追加",
                "通常"
            )
        )
    ),
    ""
)</f>
      </c>
      <c r="VR123" s="54">
        <f t="shared" si="4646"/>
      </c>
      <c r="VS123" s="55">
        <f t="shared" si="4649"/>
      </c>
      <c r="VT123" s="54">
        <f t="shared" si="4646"/>
      </c>
      <c r="VU123" s="55">
        <f t="shared" si="4649"/>
      </c>
      <c r="VV123" s="54">
        <f t="shared" si="4646"/>
      </c>
      <c r="VW123" s="55">
        <f t="shared" si="4649"/>
      </c>
      <c r="VX123" s="54">
        <f t="shared" si="4646"/>
      </c>
      <c r="VY123" s="55">
        <f t="shared" si="4649"/>
      </c>
      <c r="VZ123" s="54">
        <f t="shared" si="4646"/>
      </c>
      <c r="WA123" s="55">
        <f t="shared" si="4649"/>
      </c>
      <c r="WB123" s="54">
        <f t="shared" si="4646"/>
      </c>
      <c r="WC123" s="55">
        <f t="shared" si="4649"/>
      </c>
      <c r="WD123" s="54">
        <f t="shared" si="4646"/>
      </c>
      <c r="WE123" s="55">
        <f t="shared" si="4649"/>
      </c>
      <c r="WF123" s="54">
        <f t="shared" si="4638"/>
      </c>
      <c r="WG123" s="55">
        <f t="shared" si="4649"/>
      </c>
      <c r="WH123" s="54">
        <f t="shared" si="4638"/>
      </c>
      <c r="WI123" s="55">
        <f t="shared" si="4649"/>
      </c>
      <c r="WJ123" s="54">
        <f t="shared" si="4638"/>
      </c>
      <c r="WK123" s="55">
        <f t="shared" si="4649"/>
      </c>
      <c r="WL123" s="54">
        <f t="shared" si="4638"/>
      </c>
      <c r="WM123" s="55">
        <f t="shared" si="4649"/>
      </c>
      <c r="WN123" s="54">
        <f t="shared" si="4638"/>
      </c>
      <c r="WO123" s="55">
        <f t="shared" si="4649"/>
      </c>
      <c r="WP123" s="54">
        <f t="shared" si="4638"/>
      </c>
      <c r="WQ123" s="55">
        <f t="shared" si="4649"/>
      </c>
      <c r="WR123" s="54">
        <f t="shared" si="4638"/>
      </c>
      <c r="WS123" s="55">
        <f t="shared" si="4649"/>
      </c>
      <c r="WT123" s="54">
        <f t="shared" si="4638"/>
      </c>
      <c r="WU123" s="55">
        <f t="shared" si="4649"/>
      </c>
      <c r="WV123" s="54">
        <f t="shared" si="4638"/>
      </c>
      <c r="WW123" s="55">
        <f t="shared" si="4649"/>
      </c>
      <c r="WX123" s="54">
        <f t="shared" si="4638"/>
      </c>
      <c r="WY123" s="55">
        <f t="shared" si="4649"/>
      </c>
      <c r="WZ123" s="54">
        <f t="shared" si="4638"/>
      </c>
      <c r="XA123" s="55">
        <f t="shared" si="4649"/>
      </c>
      <c r="XB123" s="54">
        <f t="shared" si="4638"/>
      </c>
      <c r="XC123" s="55">
        <f t="shared" si="4649"/>
      </c>
      <c r="XD123" s="54">
        <f t="shared" si="4638"/>
      </c>
      <c r="XE123" s="55">
        <f t="shared" si="4649"/>
      </c>
      <c r="XF123" s="54">
        <f t="shared" si="4638"/>
      </c>
      <c r="XG123" s="55">
        <f t="shared" si="4649"/>
      </c>
      <c r="XH123" s="54">
        <f t="shared" si="4638"/>
      </c>
      <c r="XI123" s="55">
        <f t="shared" si="4649"/>
      </c>
      <c r="XJ123" s="54">
        <f t="shared" si="4638"/>
      </c>
      <c r="XK123" s="55">
        <f t="shared" si="4649"/>
      </c>
      <c r="XL123" s="54">
        <f t="shared" si="4638"/>
      </c>
      <c r="XM123" s="55">
        <f t="shared" si="4649"/>
      </c>
      <c r="XN123" s="54">
        <f t="shared" si="4638"/>
      </c>
      <c r="XO123" s="55">
        <f t="shared" si="4649"/>
      </c>
      <c r="XP123" s="54">
        <f t="shared" si="4638"/>
      </c>
      <c r="XQ123" s="55">
        <f t="shared" si="4649"/>
      </c>
      <c r="XR123" s="54">
        <f t="shared" si="4638"/>
      </c>
      <c r="XS123" s="55">
        <f t="shared" si="4649"/>
      </c>
      <c r="XT123" s="54">
        <f t="shared" si="4638"/>
      </c>
      <c r="XU123" s="55">
        <f t="shared" si="4649"/>
      </c>
      <c r="XV123" s="54">
        <f t="shared" si="4638"/>
      </c>
      <c r="XW123" s="55">
        <f t="shared" si="4649"/>
      </c>
      <c r="XX123" s="54">
        <f t="shared" si="4638"/>
      </c>
      <c r="XY123" s="55">
        <f t="shared" si="4649"/>
      </c>
      <c r="XZ123" s="54">
        <f t="shared" si="4638"/>
      </c>
      <c r="YA123" s="55">
        <f t="shared" si="4649"/>
      </c>
      <c r="YB123" s="54">
        <f t="shared" si="4638"/>
      </c>
      <c r="YC123" s="55">
        <f t="shared" si="4639"/>
      </c>
      <c r="YD123" s="54">
        <f t="shared" si="4638"/>
      </c>
      <c r="YE123" s="55">
        <f t="shared" si="4639"/>
      </c>
      <c r="YF123" s="54">
        <f t="shared" si="4638"/>
      </c>
      <c r="YG123" s="55">
        <f t="shared" si="4639"/>
      </c>
      <c r="YH123" s="54">
        <f t="shared" si="4638"/>
      </c>
      <c r="YI123" s="55">
        <f t="shared" si="4639"/>
      </c>
      <c r="YJ123" s="54">
        <f t="shared" si="4638"/>
      </c>
      <c r="YK123" s="55">
        <f t="shared" si="4639"/>
      </c>
      <c r="YL123" s="54">
        <f t="shared" si="4638"/>
      </c>
      <c r="YM123" s="55">
        <f t="shared" si="4639"/>
      </c>
      <c r="YN123" s="54">
        <f t="shared" si="4638"/>
      </c>
      <c r="YO123" s="55">
        <f t="shared" si="4639"/>
      </c>
      <c r="YP123" s="54">
        <f t="shared" si="4628"/>
      </c>
      <c r="YQ123" s="55">
        <f t="shared" si="4639"/>
      </c>
      <c r="YR123" s="54">
        <f t="shared" si="4628"/>
      </c>
      <c r="YS123" s="55">
        <f t="shared" si="4639"/>
      </c>
      <c r="YT123" s="54">
        <f t="shared" si="4628"/>
      </c>
      <c r="YU123" s="55">
        <f t="shared" si="4639"/>
      </c>
      <c r="YV123" s="54">
        <f t="shared" si="4628"/>
      </c>
      <c r="YW123" s="55">
        <f t="shared" si="4639"/>
      </c>
      <c r="YX123" s="54">
        <f t="shared" si="4628"/>
      </c>
      <c r="YY123" s="55">
        <f t="shared" si="4639"/>
      </c>
      <c r="YZ123" s="54">
        <f t="shared" si="4628"/>
      </c>
      <c r="ZA123" s="55">
        <f t="shared" si="4639"/>
      </c>
      <c r="ZB123" s="54">
        <f t="shared" si="4628"/>
      </c>
      <c r="ZC123" s="55">
        <f t="shared" si="4639"/>
      </c>
      <c r="ZD123" s="54">
        <f t="shared" si="4628"/>
      </c>
      <c r="ZE123" s="55">
        <f t="shared" si="4639"/>
      </c>
      <c r="ZF123" s="54">
        <f t="shared" si="4621"/>
      </c>
      <c r="ZG123" s="55">
        <f t="shared" si="4639"/>
      </c>
      <c r="ZH123" s="54">
        <f t="shared" si="4621"/>
      </c>
      <c r="ZI123" s="55">
        <f t="shared" si="4639"/>
      </c>
      <c r="ZJ123" s="54">
        <f t="shared" si="4647"/>
      </c>
      <c r="ZK123" s="55">
        <f t="shared" si="4639"/>
      </c>
      <c r="ZL123" s="54">
        <f t="shared" si="4647"/>
      </c>
      <c r="ZM123" s="55">
        <f t="shared" si="4639"/>
      </c>
      <c r="ZN123" s="54">
        <f t="shared" si="4647"/>
      </c>
      <c r="ZO123" s="55">
        <f t="shared" si="4639"/>
      </c>
      <c r="ZP123" s="54">
        <f t="shared" si="4647"/>
      </c>
      <c r="ZQ123" s="55">
        <f t="shared" si="4639"/>
      </c>
      <c r="ZR123" s="54">
        <f t="shared" si="4647"/>
      </c>
      <c r="ZS123" s="55">
        <f t="shared" si="4639"/>
      </c>
      <c r="ZT123" s="54">
        <f t="shared" si="4647"/>
      </c>
      <c r="ZU123" s="55">
        <f t="shared" si="4639"/>
      </c>
      <c r="ZV123" s="54">
        <f t="shared" si="4647"/>
      </c>
      <c r="ZW123" s="55">
        <f t="shared" si="4639"/>
      </c>
      <c r="ZX123" s="54">
        <f t="shared" si="4647"/>
      </c>
      <c r="ZY123" s="55">
        <f t="shared" si="4639"/>
      </c>
      <c r="ZZ123" s="54">
        <f t="shared" si="4647"/>
      </c>
      <c r="AAA123" s="55">
        <f t="shared" si="4639"/>
      </c>
      <c r="AAB123" s="54">
        <f t="shared" si="4647"/>
      </c>
      <c r="AAC123" s="55">
        <f t="shared" si="4639"/>
      </c>
      <c r="AAD123" s="54">
        <f t="shared" si="4647"/>
      </c>
      <c r="AAE123" s="55">
        <f t="shared" si="4639"/>
      </c>
      <c r="AAF123" s="54">
        <f t="shared" si="4647"/>
      </c>
      <c r="AAG123" s="55">
        <f t="shared" si="4639"/>
      </c>
      <c r="AAH123" s="54">
        <f t="shared" si="4647"/>
      </c>
      <c r="AAI123" s="55">
        <f t="shared" si="4639"/>
      </c>
      <c r="AAJ123" s="54">
        <f t="shared" si="4647"/>
      </c>
      <c r="AAK123" s="55">
        <f t="shared" si="4639"/>
      </c>
      <c r="AAL123" s="54">
        <f t="shared" si="4647"/>
      </c>
      <c r="AAM123" s="55">
        <f t="shared" si="4639"/>
      </c>
      <c r="AAN123" s="54">
        <f t="shared" si="4647"/>
      </c>
      <c r="AAO123" s="55">
        <f t="shared" si="4629"/>
      </c>
      <c r="AAP123" s="54">
        <f t="shared" si="4647"/>
      </c>
      <c r="AAQ123" s="55">
        <f t="shared" si="4629"/>
      </c>
      <c r="AAR123" s="54">
        <f t="shared" si="4647"/>
      </c>
      <c r="AAS123" s="55">
        <f t="shared" si="4629"/>
      </c>
      <c r="AAT123" s="54">
        <f t="shared" si="4647"/>
      </c>
      <c r="AAU123" s="55">
        <f t="shared" si="4629"/>
      </c>
      <c r="AAV123" s="54">
        <f t="shared" si="4647"/>
      </c>
      <c r="AAW123" s="55">
        <f t="shared" si="4629"/>
      </c>
      <c r="AAX123" s="54">
        <f t="shared" si="4647"/>
      </c>
      <c r="AAY123" s="55">
        <f t="shared" si="4629"/>
      </c>
      <c r="AAZ123" s="54">
        <f t="shared" si="4647"/>
      </c>
      <c r="ABA123" s="55">
        <f t="shared" si="4629"/>
      </c>
      <c r="ABB123" s="54">
        <f t="shared" si="4647"/>
      </c>
      <c r="ABC123" s="55">
        <f t="shared" si="4629"/>
      </c>
      <c r="ABD123" s="54">
        <f t="shared" si="4647"/>
      </c>
      <c r="ABE123" s="55">
        <f t="shared" si="4629"/>
      </c>
      <c r="ABF123" s="54">
        <f t="shared" si="4647"/>
      </c>
      <c r="ABG123" s="55">
        <f t="shared" si="4629"/>
      </c>
      <c r="ABH123" s="54">
        <f t="shared" si="4647"/>
      </c>
      <c r="ABI123" s="55">
        <f t="shared" si="4629"/>
      </c>
      <c r="ABJ123" s="54">
        <f t="shared" si="4647"/>
      </c>
      <c r="ABK123" s="55">
        <f t="shared" si="4629"/>
      </c>
      <c r="ABL123" s="54">
        <f t="shared" si="4647"/>
      </c>
      <c r="ABM123" s="55">
        <f t="shared" si="4629"/>
      </c>
      <c r="ABN123" s="54">
        <f t="shared" si="4647"/>
      </c>
      <c r="ABO123" s="55">
        <f t="shared" si="4629"/>
      </c>
      <c r="ABP123" s="54">
        <f t="shared" si="4647"/>
      </c>
      <c r="ABQ123" s="55">
        <f t="shared" si="4629"/>
      </c>
      <c r="ABR123" s="54">
        <f t="shared" si="4647"/>
      </c>
      <c r="ABS123" s="55">
        <f t="shared" si="4629"/>
      </c>
      <c r="ABT123" s="54">
        <f t="shared" si="4647"/>
      </c>
      <c r="ABU123" s="55">
        <f t="shared" si="4629"/>
      </c>
      <c r="ABV123" s="54">
        <f t="shared" si="4640"/>
      </c>
      <c r="ABW123" s="55">
        <f t="shared" si="4629"/>
      </c>
      <c r="ABX123" s="54">
        <f t="shared" si="4640"/>
      </c>
      <c r="ABY123" s="55">
        <f t="shared" si="4629"/>
      </c>
      <c r="ABZ123" s="54">
        <f t="shared" si="4640"/>
      </c>
      <c r="ACA123" s="55">
        <f t="shared" si="4629"/>
      </c>
      <c r="ACB123" s="54">
        <f t="shared" si="4640"/>
      </c>
      <c r="ACC123" s="55">
        <f t="shared" si="4629"/>
      </c>
      <c r="ACD123" s="54">
        <f t="shared" si="4640"/>
      </c>
      <c r="ACE123" s="55">
        <f t="shared" si="4629"/>
      </c>
      <c r="ACF123" s="54">
        <f t="shared" si="4640"/>
      </c>
      <c r="ACG123" s="55">
        <f t="shared" si="4629"/>
      </c>
      <c r="ACH123" s="54">
        <f t="shared" si="4630"/>
      </c>
      <c r="ACI123" s="55">
        <f t="shared" si="4629"/>
      </c>
      <c r="ACJ123" s="54">
        <f t="shared" si="4630"/>
      </c>
      <c r="ACK123" s="55">
        <f t="shared" si="4629"/>
      </c>
      <c r="ACL123" s="54">
        <f t="shared" si="4630"/>
      </c>
      <c r="ACM123" s="55">
        <f t="shared" si="4629"/>
      </c>
      <c r="ACN123" s="54">
        <f t="shared" si="4630"/>
      </c>
      <c r="ACO123" s="55">
        <f t="shared" si="4629"/>
      </c>
      <c r="ACP123" s="54">
        <f t="shared" si="4630"/>
      </c>
      <c r="ACQ123" s="55">
        <f t="shared" si="4629"/>
      </c>
      <c r="ACR123" s="54">
        <f t="shared" si="4630"/>
      </c>
      <c r="ACS123" s="55">
        <f t="shared" si="4629"/>
      </c>
      <c r="ACT123" s="54">
        <f t="shared" si="4630"/>
      </c>
      <c r="ACU123" s="55">
        <f t="shared" si="4629"/>
      </c>
      <c r="ACV123" s="54">
        <f t="shared" si="4630"/>
      </c>
      <c r="ACW123" s="55">
        <f t="shared" si="4629"/>
      </c>
      <c r="ACX123" s="54">
        <f t="shared" si="4630"/>
      </c>
      <c r="ACY123" s="55">
        <f t="shared" si="4631"/>
      </c>
      <c r="ACZ123" s="54">
        <f t="shared" si="4630"/>
      </c>
      <c r="ADA123" s="55">
        <f t="shared" si="4631"/>
      </c>
      <c r="ADB123" s="54">
        <f t="shared" si="4630"/>
      </c>
      <c r="ADC123" s="55">
        <f t="shared" si="4631"/>
      </c>
      <c r="ADD123" s="54">
        <f t="shared" si="4630"/>
      </c>
      <c r="ADE123" s="55">
        <f t="shared" si="4631"/>
      </c>
      <c r="ADF123" s="54">
        <f t="shared" si="4630"/>
      </c>
      <c r="ADG123" s="55">
        <f t="shared" si="4631"/>
      </c>
    </row>
    <row r="124" spans="1:787" ht="20.25" hidden="1" customHeight="1">
      <c r="A124" s="112">
        <v>52</v>
      </c>
      <c r="B124" s="115">
        <f>学年と名前を結合するシート!D53</f>
      </c>
      <c r="C124" s="114"/>
      <c r="D124" s="54">
        <f t="shared" si="533"/>
      </c>
      <c r="E124" s="55">
        <f t="shared" si="534"/>
      </c>
      <c r="F124" s="54">
        <f t="shared" si="4648"/>
      </c>
      <c r="G124" s="55">
        <f t="shared" si="4407"/>
      </c>
      <c r="H124" s="54">
        <f t="shared" si="4648"/>
      </c>
      <c r="I124" s="55">
        <f t="shared" si="4408"/>
      </c>
      <c r="J124" s="54">
        <f t="shared" si="4648"/>
      </c>
      <c r="K124" s="55">
        <f t="shared" si="4409"/>
      </c>
      <c r="L124" s="54">
        <f t="shared" si="4648"/>
      </c>
      <c r="M124" s="55">
        <f t="shared" si="4410"/>
      </c>
      <c r="N124" s="54">
        <f t="shared" si="4648"/>
      </c>
      <c r="O124" s="55">
        <f t="shared" si="4411"/>
      </c>
      <c r="P124" s="54">
        <f t="shared" si="4648"/>
      </c>
      <c r="Q124" s="55">
        <f t="shared" si="4412"/>
      </c>
      <c r="R124" s="54">
        <f t="shared" si="4648"/>
      </c>
      <c r="S124" s="55">
        <f t="shared" si="4413"/>
      </c>
      <c r="T124" s="54">
        <f t="shared" si="4648"/>
      </c>
      <c r="U124" s="55">
        <f t="shared" si="4414"/>
      </c>
      <c r="V124" s="54">
        <f t="shared" si="4648"/>
      </c>
      <c r="W124" s="55">
        <f t="shared" si="4415"/>
      </c>
      <c r="X124" s="54">
        <f t="shared" si="4648"/>
      </c>
      <c r="Y124" s="55">
        <f t="shared" si="4416"/>
      </c>
      <c r="Z124" s="54">
        <f t="shared" si="4648"/>
      </c>
      <c r="AA124" s="55">
        <f t="shared" si="4417"/>
      </c>
      <c r="AB124" s="54">
        <f t="shared" si="4648"/>
      </c>
      <c r="AC124" s="55">
        <f t="shared" si="4418"/>
      </c>
      <c r="AD124" s="54">
        <f t="shared" si="4648"/>
      </c>
      <c r="AE124" s="55">
        <f t="shared" si="4419"/>
      </c>
      <c r="AF124" s="54">
        <f t="shared" si="4648"/>
      </c>
      <c r="AG124" s="55">
        <f t="shared" si="4420"/>
      </c>
      <c r="AH124" s="54">
        <f t="shared" si="4648"/>
      </c>
      <c r="AI124" s="55">
        <f t="shared" si="4421"/>
      </c>
      <c r="AJ124" s="54">
        <f t="shared" si="4648"/>
      </c>
      <c r="AK124" s="55">
        <f t="shared" si="4422"/>
      </c>
      <c r="AL124" s="54">
        <f t="shared" si="4648"/>
      </c>
      <c r="AM124" s="55">
        <f t="shared" si="4423"/>
      </c>
      <c r="AN124" s="54">
        <f t="shared" si="4648"/>
      </c>
      <c r="AO124" s="55">
        <f t="shared" si="4424"/>
      </c>
      <c r="AP124" s="54">
        <f t="shared" si="4648"/>
      </c>
      <c r="AQ124" s="55">
        <f t="shared" si="4425"/>
      </c>
      <c r="AR124" s="54">
        <f t="shared" si="4648"/>
      </c>
      <c r="AS124" s="55">
        <f t="shared" si="4426"/>
      </c>
      <c r="AT124" s="54">
        <f t="shared" si="4648"/>
      </c>
      <c r="AU124" s="55">
        <f t="shared" si="4427"/>
      </c>
      <c r="AV124" s="54">
        <f t="shared" si="4648"/>
      </c>
      <c r="AW124" s="55">
        <f t="shared" si="4428"/>
      </c>
      <c r="AX124" s="54">
        <f t="shared" si="4648"/>
      </c>
      <c r="AY124" s="55">
        <f t="shared" si="4429"/>
      </c>
      <c r="AZ124" s="54">
        <f t="shared" si="4648"/>
      </c>
      <c r="BA124" s="55">
        <f t="shared" si="4430"/>
      </c>
      <c r="BB124" s="54">
        <f t="shared" si="4648"/>
      </c>
      <c r="BC124" s="55">
        <f t="shared" si="4431"/>
      </c>
      <c r="BD124" s="54">
        <f t="shared" si="4648"/>
      </c>
      <c r="BE124" s="55">
        <f t="shared" si="4432"/>
      </c>
      <c r="BF124" s="54">
        <f t="shared" si="4648"/>
      </c>
      <c r="BG124" s="55">
        <f t="shared" si="4433"/>
      </c>
      <c r="BH124" s="54">
        <f t="shared" si="4648"/>
      </c>
      <c r="BI124" s="55">
        <f t="shared" si="4434"/>
      </c>
      <c r="BJ124" s="54">
        <f t="shared" si="4648"/>
      </c>
      <c r="BK124" s="55">
        <f t="shared" si="4435"/>
      </c>
      <c r="BL124" s="54">
        <f t="shared" si="4648"/>
      </c>
      <c r="BM124" s="55">
        <f t="shared" si="4436"/>
      </c>
      <c r="BN124" s="54">
        <f t="shared" si="4648"/>
      </c>
      <c r="BO124" s="55">
        <f t="shared" si="4437"/>
      </c>
      <c r="BP124" s="54">
        <f t="shared" si="4648"/>
      </c>
      <c r="BQ124" s="55">
        <f t="shared" si="4438"/>
      </c>
      <c r="BR124" s="54">
        <f t="shared" si="4641"/>
      </c>
      <c r="BS124" s="55">
        <f t="shared" si="4439"/>
      </c>
      <c r="BT124" s="54">
        <f t="shared" si="4641"/>
      </c>
      <c r="BU124" s="55">
        <f t="shared" si="4440"/>
      </c>
      <c r="BV124" s="54">
        <f t="shared" si="4641"/>
      </c>
      <c r="BW124" s="55">
        <f t="shared" si="4441"/>
      </c>
      <c r="BX124" s="54">
        <f t="shared" si="4641"/>
      </c>
      <c r="BY124" s="55">
        <f t="shared" si="4442"/>
      </c>
      <c r="BZ124" s="54">
        <f t="shared" si="4641"/>
      </c>
      <c r="CA124" s="55">
        <f t="shared" si="4443"/>
      </c>
      <c r="CB124" s="54">
        <f t="shared" si="4641"/>
      </c>
      <c r="CC124" s="55">
        <f t="shared" si="4444"/>
      </c>
      <c r="CD124" s="54">
        <f t="shared" si="4641"/>
      </c>
      <c r="CE124" s="55">
        <f t="shared" si="4445"/>
      </c>
      <c r="CF124" s="54">
        <f t="shared" si="4641"/>
      </c>
      <c r="CG124" s="55">
        <f t="shared" si="4446"/>
      </c>
      <c r="CH124" s="54">
        <f t="shared" si="4641"/>
      </c>
      <c r="CI124" s="55">
        <f t="shared" si="4447"/>
      </c>
      <c r="CJ124" s="54">
        <f t="shared" si="4641"/>
      </c>
      <c r="CK124" s="55">
        <f t="shared" si="4448"/>
      </c>
      <c r="CL124" s="54">
        <f t="shared" si="4641"/>
      </c>
      <c r="CM124" s="55">
        <f t="shared" si="4449"/>
      </c>
      <c r="CN124" s="54">
        <f t="shared" si="4641"/>
      </c>
      <c r="CO124" s="55">
        <f t="shared" si="4450"/>
      </c>
      <c r="CP124" s="54">
        <f t="shared" si="4641"/>
      </c>
      <c r="CQ124" s="55">
        <f t="shared" si="4451"/>
      </c>
      <c r="CR124" s="54">
        <f t="shared" si="4641"/>
      </c>
      <c r="CS124" s="55">
        <f t="shared" si="4452"/>
      </c>
      <c r="CT124" s="54">
        <f t="shared" si="4641"/>
      </c>
      <c r="CU124" s="55">
        <f t="shared" si="4453"/>
      </c>
      <c r="CV124" s="54">
        <f t="shared" si="4641"/>
      </c>
      <c r="CW124" s="55">
        <f t="shared" si="4454"/>
      </c>
      <c r="CX124" s="54">
        <f t="shared" si="4641"/>
      </c>
      <c r="CY124" s="55">
        <f t="shared" si="4455"/>
      </c>
      <c r="CZ124" s="54">
        <f t="shared" si="4641"/>
      </c>
      <c r="DA124" s="55">
        <f t="shared" si="4456"/>
      </c>
      <c r="DB124" s="54">
        <f t="shared" si="4641"/>
      </c>
      <c r="DC124" s="55">
        <f t="shared" si="4457"/>
      </c>
      <c r="DD124" s="54">
        <f t="shared" si="4641"/>
      </c>
      <c r="DE124" s="55">
        <f t="shared" si="4458"/>
      </c>
      <c r="DF124" s="54">
        <f t="shared" si="4641"/>
      </c>
      <c r="DG124" s="55">
        <f t="shared" si="4459"/>
      </c>
      <c r="DH124" s="54">
        <f t="shared" si="4641"/>
      </c>
      <c r="DI124" s="55">
        <f t="shared" si="4460"/>
      </c>
      <c r="DJ124" s="54">
        <f t="shared" si="4641"/>
      </c>
      <c r="DK124" s="55">
        <f t="shared" si="4461"/>
      </c>
      <c r="DL124" s="54">
        <f t="shared" si="4641"/>
      </c>
      <c r="DM124" s="55">
        <f t="shared" si="4462"/>
      </c>
      <c r="DN124" s="54">
        <f t="shared" si="4641"/>
      </c>
      <c r="DO124" s="55">
        <f t="shared" si="4463"/>
      </c>
      <c r="DP124" s="54">
        <f t="shared" si="4641"/>
      </c>
      <c r="DQ124" s="55">
        <f t="shared" si="4464"/>
      </c>
      <c r="DR124" s="54">
        <f t="shared" si="4641"/>
      </c>
      <c r="DS124" s="55">
        <f t="shared" si="4465"/>
      </c>
      <c r="DT124" s="54">
        <f t="shared" si="4641"/>
      </c>
      <c r="DU124" s="55">
        <f t="shared" si="4466"/>
      </c>
      <c r="DV124" s="54">
        <f t="shared" si="4641"/>
      </c>
      <c r="DW124" s="55">
        <f t="shared" si="4467"/>
      </c>
      <c r="DX124" s="54">
        <f t="shared" si="4641"/>
      </c>
      <c r="DY124" s="55">
        <f t="shared" si="4468"/>
      </c>
      <c r="DZ124" s="54">
        <f t="shared" si="4641"/>
      </c>
      <c r="EA124" s="55">
        <f t="shared" si="4469"/>
      </c>
      <c r="EB124" s="54">
        <f t="shared" si="4632"/>
      </c>
      <c r="EC124" s="55">
        <f t="shared" si="4471"/>
      </c>
      <c r="ED124" s="54">
        <f t="shared" si="4632"/>
      </c>
      <c r="EE124" s="55">
        <f t="shared" si="4472"/>
      </c>
      <c r="EF124" s="54">
        <f t="shared" si="4632"/>
      </c>
      <c r="EG124" s="55">
        <f t="shared" si="4473"/>
      </c>
      <c r="EH124" s="54">
        <f t="shared" si="4632"/>
      </c>
      <c r="EI124" s="55">
        <f t="shared" si="4474"/>
      </c>
      <c r="EJ124" s="54">
        <f t="shared" si="4632"/>
      </c>
      <c r="EK124" s="55">
        <f t="shared" si="4475"/>
      </c>
      <c r="EL124" s="54">
        <f t="shared" si="4632"/>
      </c>
      <c r="EM124" s="55">
        <f t="shared" si="4476"/>
      </c>
      <c r="EN124" s="54">
        <f t="shared" si="4632"/>
      </c>
      <c r="EO124" s="55">
        <f t="shared" si="4477"/>
      </c>
      <c r="EP124" s="54">
        <f t="shared" si="4632"/>
      </c>
      <c r="EQ124" s="55">
        <f t="shared" si="4478"/>
      </c>
      <c r="ER124" s="54">
        <f t="shared" si="4632"/>
      </c>
      <c r="ES124" s="55">
        <f t="shared" si="4479"/>
      </c>
      <c r="ET124" s="54">
        <f t="shared" si="4632"/>
      </c>
      <c r="EU124" s="55">
        <f t="shared" si="4480"/>
      </c>
      <c r="EV124" s="54">
        <f t="shared" si="4632"/>
      </c>
      <c r="EW124" s="55">
        <f t="shared" si="4481"/>
      </c>
      <c r="EX124" s="54">
        <f t="shared" si="4632"/>
      </c>
      <c r="EY124" s="55">
        <f t="shared" si="4482"/>
      </c>
      <c r="EZ124" s="54">
        <f t="shared" si="4632"/>
      </c>
      <c r="FA124" s="55">
        <f t="shared" si="4483"/>
      </c>
      <c r="FB124" s="54">
        <f t="shared" si="4632"/>
      </c>
      <c r="FC124" s="55">
        <f t="shared" si="4484"/>
      </c>
      <c r="FD124" s="54">
        <f t="shared" si="4632"/>
      </c>
      <c r="FE124" s="55">
        <f t="shared" si="4485"/>
      </c>
      <c r="FF124" s="54">
        <f t="shared" si="4632"/>
      </c>
      <c r="FG124" s="55">
        <f t="shared" si="4486"/>
      </c>
      <c r="FH124" s="54">
        <f t="shared" si="4632"/>
      </c>
      <c r="FI124" s="55">
        <f t="shared" si="4487"/>
      </c>
      <c r="FJ124" s="54">
        <f t="shared" si="4632"/>
      </c>
      <c r="FK124" s="55">
        <f t="shared" si="4488"/>
      </c>
      <c r="FL124" s="54">
        <f t="shared" si="4632"/>
      </c>
      <c r="FM124" s="55">
        <f t="shared" si="4489"/>
      </c>
      <c r="FN124" s="54">
        <f t="shared" si="4632"/>
      </c>
      <c r="FO124" s="55">
        <f t="shared" si="4490"/>
      </c>
      <c r="FP124" s="54">
        <f t="shared" si="4632"/>
      </c>
      <c r="FQ124" s="55">
        <f t="shared" si="4491"/>
      </c>
      <c r="FR124" s="54">
        <f t="shared" si="4632"/>
      </c>
      <c r="FS124" s="55">
        <f t="shared" si="4492"/>
      </c>
      <c r="FT124" s="54">
        <f t="shared" si="4632"/>
      </c>
      <c r="FU124" s="55">
        <f t="shared" si="4493"/>
      </c>
      <c r="FV124" s="54">
        <f t="shared" si="4632"/>
      </c>
      <c r="FW124" s="55">
        <f t="shared" si="4494"/>
      </c>
      <c r="FX124" s="54">
        <f t="shared" si="4632"/>
      </c>
      <c r="FY124" s="55">
        <f t="shared" si="4495"/>
      </c>
      <c r="FZ124" s="54">
        <f t="shared" si="4632"/>
      </c>
      <c r="GA124" s="55">
        <f t="shared" si="4496"/>
      </c>
      <c r="GB124" s="54">
        <f t="shared" si="4632"/>
      </c>
      <c r="GC124" s="55">
        <f t="shared" si="4497"/>
      </c>
      <c r="GD124" s="54">
        <f t="shared" si="4632"/>
      </c>
      <c r="GE124" s="55">
        <f t="shared" si="4498"/>
      </c>
      <c r="GF124" s="54">
        <f t="shared" si="4632"/>
      </c>
      <c r="GG124" s="55">
        <f t="shared" si="4499"/>
      </c>
      <c r="GH124" s="54">
        <f t="shared" si="4632"/>
      </c>
      <c r="GI124" s="55">
        <f t="shared" si="4500"/>
      </c>
      <c r="GJ124" s="54">
        <f t="shared" si="4632"/>
      </c>
      <c r="GK124" s="55">
        <f t="shared" si="4501"/>
      </c>
      <c r="GL124" s="54">
        <f t="shared" si="4632"/>
      </c>
      <c r="GM124" s="55">
        <f t="shared" si="4502"/>
      </c>
      <c r="GN124" s="54">
        <f t="shared" si="4626"/>
      </c>
      <c r="GO124" s="55">
        <f t="shared" si="4504"/>
      </c>
      <c r="GP124" s="54">
        <f t="shared" si="4626"/>
      </c>
      <c r="GQ124" s="55">
        <f t="shared" si="4505"/>
      </c>
      <c r="GR124" s="54">
        <f t="shared" si="4626"/>
      </c>
      <c r="GS124" s="55">
        <f t="shared" si="4506"/>
      </c>
      <c r="GT124" s="54">
        <f t="shared" si="4626"/>
      </c>
      <c r="GU124" s="55">
        <f t="shared" si="4507"/>
      </c>
      <c r="GV124" s="54">
        <f t="shared" si="4626"/>
      </c>
      <c r="GW124" s="55">
        <f t="shared" si="4508"/>
      </c>
      <c r="GX124" s="54">
        <f t="shared" si="4626"/>
      </c>
      <c r="GY124" s="55">
        <f t="shared" si="4509"/>
      </c>
      <c r="GZ124" s="54">
        <f t="shared" si="4626"/>
      </c>
      <c r="HA124" s="55">
        <f t="shared" si="4510"/>
      </c>
      <c r="HB124" s="54">
        <f t="shared" si="4626"/>
      </c>
      <c r="HC124" s="55">
        <f t="shared" si="4511"/>
      </c>
      <c r="HD124" s="54">
        <f t="shared" si="4626"/>
      </c>
      <c r="HE124" s="55">
        <f t="shared" si="4512"/>
      </c>
      <c r="HF124" s="54">
        <f t="shared" si="4626"/>
      </c>
      <c r="HG124" s="55">
        <f t="shared" si="4513"/>
      </c>
      <c r="HH124" s="54">
        <f t="shared" si="4626"/>
      </c>
      <c r="HI124" s="55">
        <f t="shared" si="4514"/>
      </c>
      <c r="HJ124" s="54">
        <f t="shared" si="4626"/>
      </c>
      <c r="HK124" s="55">
        <f t="shared" si="4515"/>
      </c>
      <c r="HL124" s="54">
        <f t="shared" si="4626"/>
      </c>
      <c r="HM124" s="55">
        <f t="shared" si="4516"/>
      </c>
      <c r="HN124" s="54">
        <f t="shared" si="4626"/>
      </c>
      <c r="HO124" s="55">
        <f t="shared" si="4517"/>
      </c>
      <c r="HP124" s="54">
        <f t="shared" si="4626"/>
      </c>
      <c r="HQ124" s="55">
        <f t="shared" si="4518"/>
      </c>
      <c r="HR124" s="54">
        <f t="shared" si="4626"/>
      </c>
      <c r="HS124" s="55">
        <f t="shared" si="4519"/>
      </c>
      <c r="HT124" s="54">
        <f t="shared" si="4626"/>
      </c>
      <c r="HU124" s="55">
        <f t="shared" si="4520"/>
      </c>
      <c r="HV124" s="54">
        <f t="shared" si="4626"/>
      </c>
      <c r="HW124" s="55">
        <f t="shared" si="4521"/>
      </c>
      <c r="HX124" s="54">
        <f t="shared" si="4626"/>
      </c>
      <c r="HY124" s="55">
        <f t="shared" si="4522"/>
      </c>
      <c r="HZ124" s="54">
        <f t="shared" si="4626"/>
      </c>
      <c r="IA124" s="55">
        <f t="shared" si="4523"/>
      </c>
      <c r="IB124" s="54">
        <f t="shared" si="4626"/>
      </c>
      <c r="IC124" s="55">
        <f t="shared" si="4524"/>
      </c>
      <c r="ID124" s="54">
        <f t="shared" si="4626"/>
      </c>
      <c r="IE124" s="55">
        <f t="shared" si="4525"/>
      </c>
      <c r="IF124" s="54">
        <f t="shared" si="4626"/>
      </c>
      <c r="IG124" s="55">
        <f t="shared" si="4526"/>
      </c>
      <c r="IH124" s="54">
        <f t="shared" si="4626"/>
      </c>
      <c r="II124" s="55">
        <f t="shared" si="4527"/>
      </c>
      <c r="IJ124" s="54">
        <f t="shared" si="4626"/>
      </c>
      <c r="IK124" s="55">
        <f t="shared" si="4528"/>
      </c>
      <c r="IL124" s="54">
        <f t="shared" si="4626"/>
      </c>
      <c r="IM124" s="55">
        <f t="shared" si="4529"/>
      </c>
      <c r="IN124" s="54">
        <f t="shared" si="4626"/>
      </c>
      <c r="IO124" s="55">
        <f t="shared" si="4530"/>
      </c>
      <c r="IP124" s="54">
        <f t="shared" si="4626"/>
      </c>
      <c r="IQ124" s="55">
        <f t="shared" si="4531"/>
      </c>
      <c r="IR124" s="54">
        <f t="shared" si="4626"/>
      </c>
      <c r="IS124" s="55">
        <f t="shared" si="4532"/>
      </c>
      <c r="IT124" s="54">
        <f t="shared" si="4626"/>
      </c>
      <c r="IU124" s="55">
        <f t="shared" si="4533"/>
      </c>
      <c r="IV124" s="54">
        <f t="shared" si="4626"/>
      </c>
      <c r="IW124" s="55">
        <f t="shared" si="4534"/>
      </c>
      <c r="IX124" s="54">
        <f t="shared" si="4633"/>
      </c>
      <c r="IY124" s="55">
        <f t="shared" si="4535"/>
      </c>
      <c r="IZ124" s="54">
        <f t="shared" si="4633"/>
      </c>
      <c r="JA124" s="55">
        <f t="shared" si="4537"/>
      </c>
      <c r="JB124" s="54">
        <f t="shared" si="4633"/>
      </c>
      <c r="JC124" s="55">
        <f t="shared" si="4538"/>
      </c>
      <c r="JD124" s="54">
        <f t="shared" si="4633"/>
      </c>
      <c r="JE124" s="55">
        <f t="shared" si="4539"/>
      </c>
      <c r="JF124" s="54">
        <f t="shared" si="4633"/>
      </c>
      <c r="JG124" s="55">
        <f t="shared" si="4540"/>
      </c>
      <c r="JH124" s="54">
        <f t="shared" si="4633"/>
      </c>
      <c r="JI124" s="55">
        <f t="shared" si="4541"/>
      </c>
      <c r="JJ124" s="54">
        <f t="shared" si="4633"/>
      </c>
      <c r="JK124" s="55">
        <f t="shared" si="4542"/>
      </c>
      <c r="JL124" s="54">
        <f t="shared" si="4633"/>
      </c>
      <c r="JM124" s="55">
        <f t="shared" si="267"/>
      </c>
      <c r="JN124" s="54">
        <f t="shared" si="4642"/>
      </c>
      <c r="JO124" s="55">
        <f t="shared" si="4643"/>
      </c>
      <c r="JP124" s="54">
        <f t="shared" si="4642"/>
      </c>
      <c r="JQ124" s="55">
        <f t="shared" si="4643"/>
      </c>
      <c r="JR124" s="54">
        <f t="shared" si="4642"/>
      </c>
      <c r="JS124" s="55">
        <f t="shared" si="4643"/>
      </c>
      <c r="JT124" s="54">
        <f t="shared" si="4642"/>
      </c>
      <c r="JU124" s="55">
        <f t="shared" si="4643"/>
      </c>
      <c r="JV124" s="54">
        <f t="shared" si="4642"/>
      </c>
      <c r="JW124" s="55">
        <f t="shared" si="4643"/>
      </c>
      <c r="JX124" s="54">
        <f t="shared" si="4642"/>
      </c>
      <c r="JY124" s="55">
        <f t="shared" si="4643"/>
      </c>
      <c r="JZ124" s="54">
        <f t="shared" si="4642"/>
      </c>
      <c r="KA124" s="55">
        <f t="shared" si="4643"/>
      </c>
      <c r="KB124" s="54">
        <f t="shared" si="4642"/>
      </c>
      <c r="KC124" s="55">
        <f t="shared" si="4643"/>
      </c>
      <c r="KD124" s="54">
        <f t="shared" si="4642"/>
      </c>
      <c r="KE124" s="55">
        <f t="shared" si="4643"/>
      </c>
      <c r="KF124" s="54">
        <f t="shared" si="4642"/>
      </c>
      <c r="KG124" s="55">
        <f t="shared" si="4643"/>
      </c>
      <c r="KH124" s="54">
        <f t="shared" si="4642"/>
      </c>
      <c r="KI124" s="55">
        <f t="shared" si="4643"/>
      </c>
      <c r="KJ124" s="54">
        <f t="shared" si="4642"/>
      </c>
      <c r="KK124" s="55">
        <f t="shared" si="4643"/>
      </c>
      <c r="KL124" s="54">
        <f t="shared" si="4642"/>
      </c>
      <c r="KM124" s="55">
        <f t="shared" si="4643"/>
      </c>
      <c r="KN124" s="54">
        <f t="shared" si="4642"/>
      </c>
      <c r="KO124" s="55">
        <f t="shared" si="4643"/>
      </c>
      <c r="KP124" s="54">
        <f t="shared" si="4642"/>
      </c>
      <c r="KQ124" s="55">
        <f t="shared" si="4643"/>
      </c>
      <c r="KR124" s="54">
        <f t="shared" si="4642"/>
      </c>
      <c r="KS124" s="55">
        <f t="shared" si="4643"/>
      </c>
      <c r="KT124" s="54">
        <f t="shared" si="4642"/>
      </c>
      <c r="KU124" s="55">
        <f t="shared" si="4643"/>
      </c>
      <c r="KV124" s="54">
        <f t="shared" si="4642"/>
      </c>
      <c r="KW124" s="55">
        <f t="shared" si="4643"/>
      </c>
      <c r="KX124" s="54">
        <f t="shared" si="4642"/>
      </c>
      <c r="KY124" s="55">
        <f t="shared" si="4643"/>
      </c>
      <c r="KZ124" s="54">
        <f t="shared" si="4642"/>
      </c>
      <c r="LA124" s="55">
        <f t="shared" si="4643"/>
      </c>
      <c r="LB124" s="54">
        <f t="shared" si="4642"/>
      </c>
      <c r="LC124" s="55">
        <f t="shared" si="4643"/>
      </c>
      <c r="LD124" s="54">
        <f t="shared" si="4642"/>
      </c>
      <c r="LE124" s="55">
        <f t="shared" si="4643"/>
      </c>
      <c r="LF124" s="54">
        <f t="shared" si="4642"/>
      </c>
      <c r="LG124" s="55">
        <f t="shared" si="4643"/>
      </c>
      <c r="LH124" s="54">
        <f t="shared" si="4642"/>
      </c>
      <c r="LI124" s="55">
        <f t="shared" si="4643"/>
      </c>
      <c r="LJ124" s="54">
        <f t="shared" si="4642"/>
      </c>
      <c r="LK124" s="55">
        <f t="shared" si="4643"/>
      </c>
      <c r="LL124" s="54">
        <f t="shared" si="4642"/>
      </c>
      <c r="LM124" s="55">
        <f t="shared" si="4643"/>
      </c>
      <c r="LN124" s="54">
        <f t="shared" si="4642"/>
      </c>
      <c r="LO124" s="55">
        <f t="shared" si="4643"/>
      </c>
      <c r="LP124" s="54">
        <f t="shared" si="4642"/>
      </c>
      <c r="LQ124" s="55">
        <f t="shared" si="4643"/>
      </c>
      <c r="LR124" s="54">
        <f t="shared" si="4642"/>
      </c>
      <c r="LS124" s="55">
        <f t="shared" si="4643"/>
      </c>
      <c r="LT124" s="54">
        <f t="shared" si="4642"/>
      </c>
      <c r="LU124" s="55">
        <f t="shared" si="4643"/>
      </c>
      <c r="LV124" s="54">
        <f t="shared" si="4642"/>
      </c>
      <c r="LW124" s="55">
        <f t="shared" si="4643"/>
      </c>
      <c r="LX124" s="54">
        <f t="shared" si="4642"/>
      </c>
      <c r="LY124" s="55">
        <f t="shared" si="4643"/>
      </c>
      <c r="LZ124" s="54">
        <f t="shared" si="4644"/>
      </c>
      <c r="MA124" s="55">
        <f t="shared" si="4634"/>
      </c>
      <c r="MB124" s="54">
        <f t="shared" si="4644"/>
      </c>
      <c r="MC124" s="55">
        <f t="shared" si="4634"/>
      </c>
      <c r="MD124" s="54">
        <f t="shared" si="4644"/>
      </c>
      <c r="ME124" s="55">
        <f t="shared" si="4634"/>
      </c>
      <c r="MF124" s="54">
        <f t="shared" si="4644"/>
      </c>
      <c r="MG124" s="55">
        <f t="shared" si="4634"/>
      </c>
      <c r="MH124" s="54">
        <f t="shared" si="4644"/>
      </c>
      <c r="MI124" s="55">
        <f t="shared" si="4634"/>
      </c>
      <c r="MJ124" s="54">
        <f t="shared" si="4644"/>
      </c>
      <c r="MK124" s="55">
        <f t="shared" si="4634"/>
      </c>
      <c r="ML124" s="54">
        <f t="shared" si="4644"/>
      </c>
      <c r="MM124" s="55">
        <f t="shared" si="4634"/>
      </c>
      <c r="MN124" s="54">
        <f t="shared" si="4644"/>
      </c>
      <c r="MO124" s="55">
        <f t="shared" si="4634"/>
      </c>
      <c r="MP124" s="54">
        <f t="shared" si="4644"/>
      </c>
      <c r="MQ124" s="55">
        <f t="shared" si="4634"/>
      </c>
      <c r="MR124" s="54">
        <f t="shared" si="4644"/>
      </c>
      <c r="MS124" s="55">
        <f t="shared" si="4634"/>
      </c>
      <c r="MT124" s="54">
        <f t="shared" si="4644"/>
      </c>
      <c r="MU124" s="55">
        <f t="shared" si="4634"/>
      </c>
      <c r="MV124" s="54">
        <f t="shared" si="4644"/>
      </c>
      <c r="MW124" s="55">
        <f t="shared" si="4634"/>
      </c>
      <c r="MX124" s="54">
        <f t="shared" si="4644"/>
      </c>
      <c r="MY124" s="55">
        <f t="shared" si="4634"/>
      </c>
      <c r="MZ124" s="54">
        <f t="shared" si="4644"/>
      </c>
      <c r="NA124" s="55">
        <f t="shared" si="4634"/>
      </c>
      <c r="NB124" s="54">
        <f t="shared" si="4644"/>
      </c>
      <c r="NC124" s="55">
        <f t="shared" si="4634"/>
      </c>
      <c r="ND124" s="54">
        <f t="shared" si="4644"/>
      </c>
      <c r="NE124" s="55">
        <f t="shared" si="4634"/>
      </c>
      <c r="NF124" s="54">
        <f t="shared" si="4644"/>
      </c>
      <c r="NG124" s="55">
        <f t="shared" si="4634"/>
      </c>
      <c r="NH124" s="54">
        <f t="shared" si="4644"/>
      </c>
      <c r="NI124" s="55">
        <f t="shared" si="4634"/>
      </c>
      <c r="NJ124" s="54">
        <f t="shared" si="4644"/>
      </c>
      <c r="NK124" s="55">
        <f t="shared" si="4634"/>
      </c>
      <c r="NL124" s="54">
        <f t="shared" si="4644"/>
      </c>
      <c r="NM124" s="55">
        <f t="shared" si="4634"/>
      </c>
      <c r="NN124" s="54">
        <f t="shared" si="4644"/>
      </c>
      <c r="NO124" s="55">
        <f t="shared" si="4634"/>
      </c>
      <c r="NP124" s="54">
        <f t="shared" si="4644"/>
      </c>
      <c r="NQ124" s="55">
        <f t="shared" si="4634"/>
      </c>
      <c r="NR124" s="54">
        <f t="shared" si="4644"/>
      </c>
      <c r="NS124" s="55">
        <f t="shared" si="4634"/>
      </c>
      <c r="NT124" s="54">
        <f t="shared" si="4644"/>
      </c>
      <c r="NU124" s="55">
        <f t="shared" si="4634"/>
      </c>
      <c r="NV124" s="54">
        <f t="shared" si="4644"/>
      </c>
      <c r="NW124" s="55">
        <f t="shared" si="4634"/>
      </c>
      <c r="NX124" s="54">
        <f t="shared" si="4644"/>
      </c>
      <c r="NY124" s="55">
        <f t="shared" si="4634"/>
      </c>
      <c r="NZ124" s="54">
        <f t="shared" si="4644"/>
      </c>
      <c r="OA124" s="55">
        <f t="shared" si="4634"/>
      </c>
      <c r="OB124" s="54">
        <f t="shared" si="4644"/>
      </c>
      <c r="OC124" s="55">
        <f t="shared" si="4634"/>
      </c>
      <c r="OD124" s="54">
        <f t="shared" si="4644"/>
      </c>
      <c r="OE124" s="55">
        <f t="shared" si="4634"/>
      </c>
      <c r="OF124" s="54">
        <f t="shared" si="4644"/>
      </c>
      <c r="OG124" s="55">
        <f t="shared" si="4634"/>
      </c>
      <c r="OH124" s="54">
        <f t="shared" si="4644"/>
      </c>
      <c r="OI124" s="55">
        <f t="shared" si="4634"/>
      </c>
      <c r="OJ124" s="54">
        <f t="shared" si="4644"/>
      </c>
      <c r="OK124" s="55">
        <f t="shared" si="4636"/>
      </c>
      <c r="OL124" s="54">
        <f t="shared" si="4635"/>
      </c>
      <c r="OM124" s="55">
        <f t="shared" si="4636"/>
      </c>
      <c r="ON124" s="54">
        <f t="shared" si="4635"/>
      </c>
      <c r="OO124" s="55">
        <f t="shared" si="4636"/>
      </c>
      <c r="OP124" s="54">
        <f t="shared" si="4635"/>
      </c>
      <c r="OQ124" s="55">
        <f t="shared" si="4636"/>
      </c>
      <c r="OR124" s="54">
        <f t="shared" si="4635"/>
      </c>
      <c r="OS124" s="55">
        <f t="shared" si="4636"/>
      </c>
      <c r="OT124" s="54">
        <f t="shared" si="4635"/>
      </c>
      <c r="OU124" s="55">
        <f t="shared" si="4636"/>
      </c>
      <c r="OV124" s="54">
        <f t="shared" si="4635"/>
      </c>
      <c r="OW124" s="55">
        <f t="shared" si="4636"/>
      </c>
      <c r="OX124" s="54">
        <f t="shared" si="4645"/>
      </c>
      <c r="OY124" s="55">
        <f t="shared" si="4636"/>
      </c>
      <c r="OZ124" s="54">
        <f t="shared" si="4645"/>
      </c>
      <c r="PA124" s="55">
        <f t="shared" si="4636"/>
      </c>
      <c r="PB124" s="54">
        <f t="shared" si="4645"/>
      </c>
      <c r="PC124" s="55">
        <f t="shared" si="4636"/>
      </c>
      <c r="PD124" s="54">
        <f t="shared" si="4645"/>
      </c>
      <c r="PE124" s="55">
        <f t="shared" si="4636"/>
      </c>
      <c r="PF124" s="54">
        <f t="shared" si="4645"/>
      </c>
      <c r="PG124" s="55">
        <f t="shared" si="4636"/>
      </c>
      <c r="PH124" s="54">
        <f t="shared" si="4645"/>
      </c>
      <c r="PI124" s="55">
        <f t="shared" si="4636"/>
      </c>
      <c r="PJ124" s="54">
        <f t="shared" si="4645"/>
      </c>
      <c r="PK124" s="55">
        <f t="shared" si="4636"/>
      </c>
      <c r="PL124" s="54">
        <f t="shared" si="4645"/>
      </c>
      <c r="PM124" s="55">
        <f t="shared" si="4636"/>
      </c>
      <c r="PN124" s="54">
        <f t="shared" si="4645"/>
      </c>
      <c r="PO124" s="55">
        <f t="shared" si="4636"/>
      </c>
      <c r="PP124" s="54">
        <f t="shared" si="4645"/>
      </c>
      <c r="PQ124" s="55">
        <f t="shared" si="4636"/>
      </c>
      <c r="PR124" s="54">
        <f t="shared" si="4645"/>
      </c>
      <c r="PS124" s="55">
        <f t="shared" si="4636"/>
      </c>
      <c r="PT124" s="54">
        <f t="shared" si="4645"/>
      </c>
      <c r="PU124" s="55">
        <f t="shared" si="4636"/>
      </c>
      <c r="PV124" s="54">
        <f t="shared" si="4645"/>
      </c>
      <c r="PW124" s="55">
        <f t="shared" si="4636"/>
      </c>
      <c r="PX124" s="54">
        <f t="shared" si="4645"/>
      </c>
      <c r="PY124" s="55">
        <f t="shared" si="4636"/>
      </c>
      <c r="PZ124" s="54">
        <f t="shared" si="4645"/>
      </c>
      <c r="QA124" s="55">
        <f t="shared" si="4636"/>
      </c>
      <c r="QB124" s="54">
        <f t="shared" si="4645"/>
      </c>
      <c r="QC124" s="55">
        <f t="shared" si="4636"/>
      </c>
      <c r="QD124" s="54">
        <f t="shared" si="4645"/>
      </c>
      <c r="QE124" s="55">
        <f t="shared" si="4636"/>
      </c>
      <c r="QF124" s="54">
        <f t="shared" si="4645"/>
      </c>
      <c r="QG124" s="55">
        <f t="shared" si="4636"/>
      </c>
      <c r="QH124" s="54">
        <f t="shared" si="4645"/>
      </c>
      <c r="QI124" s="55">
        <f t="shared" si="4636"/>
      </c>
      <c r="QJ124" s="54">
        <f t="shared" si="4645"/>
      </c>
      <c r="QK124" s="55">
        <f t="shared" si="4636"/>
      </c>
      <c r="QL124" s="54">
        <f t="shared" si="4645"/>
      </c>
      <c r="QM124" s="55">
        <f t="shared" si="4636"/>
      </c>
      <c r="QN124" s="54">
        <f t="shared" si="4645"/>
      </c>
      <c r="QO124" s="55">
        <f t="shared" si="4636"/>
      </c>
      <c r="QP124" s="54">
        <f t="shared" si="4645"/>
      </c>
      <c r="QQ124" s="55">
        <f t="shared" si="4636"/>
      </c>
      <c r="QR124" s="54">
        <f t="shared" si="4645"/>
      </c>
      <c r="QS124" s="55">
        <f t="shared" si="4636"/>
      </c>
      <c r="QT124" s="54">
        <f t="shared" si="4645"/>
      </c>
      <c r="QU124" s="55">
        <f t="shared" si="4636"/>
      </c>
      <c r="QV124" s="54">
        <f t="shared" si="4645"/>
      </c>
      <c r="QW124" s="55">
        <f t="shared" si="4627"/>
      </c>
      <c r="QX124" s="54">
        <f t="shared" si="4645"/>
      </c>
      <c r="QY124" s="55">
        <f t="shared" si="4627"/>
      </c>
      <c r="QZ124" s="54">
        <f t="shared" si="4645"/>
      </c>
      <c r="RA124" s="55">
        <f t="shared" si="4627"/>
      </c>
      <c r="RB124" s="54">
        <f t="shared" si="4645"/>
      </c>
      <c r="RC124" s="55">
        <f t="shared" si="4627"/>
      </c>
      <c r="RD124" s="54">
        <f t="shared" si="4645"/>
      </c>
      <c r="RE124" s="55">
        <f t="shared" si="4627"/>
      </c>
      <c r="RF124" s="54">
        <f t="shared" si="4645"/>
      </c>
      <c r="RG124" s="55">
        <f t="shared" si="4627"/>
      </c>
      <c r="RH124" s="54">
        <f t="shared" si="4645"/>
      </c>
      <c r="RI124" s="55">
        <f t="shared" si="4627"/>
      </c>
      <c r="RJ124" s="54">
        <f t="shared" si="4637"/>
      </c>
      <c r="RK124" s="55">
        <f t="shared" si="4627"/>
      </c>
      <c r="RL124" s="54">
        <f t="shared" si="4637"/>
      </c>
      <c r="RM124" s="55">
        <f t="shared" si="4627"/>
      </c>
      <c r="RN124" s="54">
        <f t="shared" si="4637"/>
      </c>
      <c r="RO124" s="55">
        <f t="shared" si="4627"/>
      </c>
      <c r="RP124" s="54">
        <f t="shared" si="4637"/>
      </c>
      <c r="RQ124" s="55">
        <f t="shared" si="4627"/>
      </c>
      <c r="RR124" s="54">
        <f t="shared" si="4637"/>
      </c>
      <c r="RS124" s="55">
        <f t="shared" si="4627"/>
      </c>
      <c r="RT124" s="54">
        <f t="shared" si="4637"/>
      </c>
      <c r="RU124" s="55">
        <f t="shared" si="4627"/>
      </c>
      <c r="RV124" s="54">
        <f t="shared" si="4637"/>
      </c>
      <c r="RW124" s="55">
        <f t="shared" si="4627"/>
      </c>
      <c r="RX124" s="54">
        <f t="shared" si="4637"/>
      </c>
      <c r="RY124" s="55">
        <f t="shared" si="4627"/>
      </c>
      <c r="RZ124" s="54">
        <f t="shared" si="4637"/>
      </c>
      <c r="SA124" s="55">
        <f t="shared" si="4627"/>
      </c>
      <c r="SB124" s="54">
        <f t="shared" si="4637"/>
      </c>
      <c r="SC124" s="55">
        <f t="shared" si="4627"/>
      </c>
      <c r="SD124" s="54">
        <f t="shared" si="4637"/>
      </c>
      <c r="SE124" s="55">
        <f t="shared" si="4627"/>
      </c>
      <c r="SF124" s="54">
        <f t="shared" si="4637"/>
      </c>
      <c r="SG124" s="55">
        <f t="shared" si="4627"/>
      </c>
      <c r="SH124" s="54">
        <f t="shared" si="4637"/>
      </c>
      <c r="SI124" s="55">
        <f t="shared" si="4627"/>
      </c>
      <c r="SJ124" s="54">
        <f t="shared" si="4637"/>
      </c>
      <c r="SK124" s="55">
        <f t="shared" si="4627"/>
      </c>
      <c r="SL124" s="54">
        <f t="shared" si="4637"/>
      </c>
      <c r="SM124" s="55">
        <f t="shared" si="4627"/>
      </c>
      <c r="SN124" s="54">
        <f t="shared" si="4637"/>
      </c>
      <c r="SO124" s="55">
        <f t="shared" si="4627"/>
      </c>
      <c r="SP124" s="54">
        <f t="shared" si="4637"/>
      </c>
      <c r="SQ124" s="55">
        <f t="shared" si="4627"/>
      </c>
      <c r="SR124" s="54">
        <f t="shared" si="4637"/>
      </c>
      <c r="SS124" s="55">
        <f t="shared" si="4627"/>
      </c>
      <c r="ST124" s="54">
        <f t="shared" si="4637"/>
      </c>
      <c r="SU124" s="55">
        <f t="shared" si="4627"/>
      </c>
      <c r="SV124" s="54">
        <f t="shared" si="4637"/>
      </c>
      <c r="SW124" s="55">
        <f t="shared" si="4627"/>
      </c>
      <c r="SX124" s="54">
        <f t="shared" si="4637"/>
      </c>
      <c r="SY124" s="55">
        <f t="shared" si="4627"/>
      </c>
      <c r="SZ124" s="54">
        <f t="shared" si="4637"/>
      </c>
      <c r="TA124" s="55">
        <f t="shared" si="4627"/>
      </c>
      <c r="TB124" s="54">
        <f t="shared" si="4637"/>
      </c>
      <c r="TC124" s="55">
        <f t="shared" si="4627"/>
      </c>
      <c r="TD124" s="54">
        <f t="shared" si="4637"/>
      </c>
      <c r="TE124" s="55">
        <f t="shared" si="4627"/>
      </c>
      <c r="TF124" s="54">
        <f t="shared" si="4637"/>
      </c>
      <c r="TG124" s="55">
        <f t="shared" ref="TG124:VQ131" si="4650">IFERROR(
    IF(
        LEFT(VLOOKUP($B124,TF$4:TG$71,2,FALSE),1)="0",
        "",
        IF(
            LEFT(VLOOKUP($B124,TF$4:TG$71,2,FALSE),1)="講",
            "講習",
            IF(
                LEFT(VLOOKUP($B124,TF$4:TG$71,2,FALSE),1)="追",
                "追加",
                "通常"
            )
        )
    ),
    ""
)</f>
      </c>
      <c r="TH124" s="54">
        <f t="shared" si="4637"/>
      </c>
      <c r="TI124" s="55">
        <f t="shared" si="4650"/>
      </c>
      <c r="TJ124" s="54">
        <f t="shared" si="4637"/>
      </c>
      <c r="TK124" s="55">
        <f t="shared" si="4650"/>
      </c>
      <c r="TL124" s="54">
        <f t="shared" si="4637"/>
      </c>
      <c r="TM124" s="55">
        <f t="shared" si="4650"/>
      </c>
      <c r="TN124" s="54">
        <f t="shared" si="4637"/>
      </c>
      <c r="TO124" s="55">
        <f t="shared" si="4650"/>
      </c>
      <c r="TP124" s="54">
        <f t="shared" si="4637"/>
      </c>
      <c r="TQ124" s="55">
        <f t="shared" si="4650"/>
      </c>
      <c r="TR124" s="54">
        <f t="shared" si="4637"/>
      </c>
      <c r="TS124" s="55">
        <f t="shared" si="4650"/>
      </c>
      <c r="TT124" s="54">
        <f t="shared" si="4646"/>
      </c>
      <c r="TU124" s="55">
        <f t="shared" si="4650"/>
      </c>
      <c r="TV124" s="54">
        <f t="shared" si="4646"/>
      </c>
      <c r="TW124" s="55">
        <f t="shared" si="4650"/>
      </c>
      <c r="TX124" s="54">
        <f t="shared" si="4646"/>
      </c>
      <c r="TY124" s="55">
        <f t="shared" si="4650"/>
      </c>
      <c r="TZ124" s="54">
        <f t="shared" si="4646"/>
      </c>
      <c r="UA124" s="55">
        <f t="shared" si="4650"/>
      </c>
      <c r="UB124" s="54">
        <f t="shared" si="4646"/>
      </c>
      <c r="UC124" s="55">
        <f t="shared" si="4650"/>
      </c>
      <c r="UD124" s="54">
        <f t="shared" si="4646"/>
      </c>
      <c r="UE124" s="55">
        <f t="shared" si="4650"/>
      </c>
      <c r="UF124" s="54">
        <f t="shared" si="4646"/>
      </c>
      <c r="UG124" s="55">
        <f t="shared" si="4650"/>
      </c>
      <c r="UH124" s="54">
        <f t="shared" si="4646"/>
      </c>
      <c r="UI124" s="55">
        <f t="shared" si="4650"/>
      </c>
      <c r="UJ124" s="54">
        <f t="shared" si="4646"/>
      </c>
      <c r="UK124" s="55">
        <f t="shared" si="4650"/>
      </c>
      <c r="UL124" s="54">
        <f t="shared" si="4646"/>
      </c>
      <c r="UM124" s="55">
        <f t="shared" si="4650"/>
      </c>
      <c r="UN124" s="54">
        <f t="shared" si="4646"/>
      </c>
      <c r="UO124" s="55">
        <f t="shared" si="4650"/>
      </c>
      <c r="UP124" s="54">
        <f t="shared" si="4646"/>
      </c>
      <c r="UQ124" s="55">
        <f t="shared" si="4650"/>
      </c>
      <c r="UR124" s="54">
        <f t="shared" si="4646"/>
      </c>
      <c r="US124" s="55">
        <f t="shared" si="4650"/>
      </c>
      <c r="UT124" s="54">
        <f t="shared" si="4646"/>
      </c>
      <c r="UU124" s="55">
        <f t="shared" si="4650"/>
      </c>
      <c r="UV124" s="54">
        <f t="shared" si="4646"/>
      </c>
      <c r="UW124" s="55">
        <f t="shared" si="4650"/>
      </c>
      <c r="UX124" s="54">
        <f t="shared" si="4646"/>
      </c>
      <c r="UY124" s="55">
        <f t="shared" si="4650"/>
      </c>
      <c r="UZ124" s="54">
        <f t="shared" si="4646"/>
      </c>
      <c r="VA124" s="55">
        <f t="shared" si="4650"/>
      </c>
      <c r="VB124" s="54">
        <f t="shared" si="4646"/>
      </c>
      <c r="VC124" s="55">
        <f t="shared" si="4650"/>
      </c>
      <c r="VD124" s="54">
        <f t="shared" si="4646"/>
      </c>
      <c r="VE124" s="55">
        <f t="shared" si="4650"/>
      </c>
      <c r="VF124" s="54">
        <f t="shared" si="4646"/>
      </c>
      <c r="VG124" s="55">
        <f t="shared" si="4650"/>
      </c>
      <c r="VH124" s="54">
        <f t="shared" si="4646"/>
      </c>
      <c r="VI124" s="55">
        <f t="shared" si="4650"/>
      </c>
      <c r="VJ124" s="54">
        <f t="shared" si="4646"/>
      </c>
      <c r="VK124" s="55">
        <f t="shared" si="4650"/>
      </c>
      <c r="VL124" s="54">
        <f t="shared" si="4646"/>
      </c>
      <c r="VM124" s="55">
        <f t="shared" si="4650"/>
      </c>
      <c r="VN124" s="54">
        <f t="shared" si="4646"/>
      </c>
      <c r="VO124" s="55">
        <f t="shared" si="4650"/>
      </c>
      <c r="VP124" s="54">
        <f t="shared" si="4646"/>
      </c>
      <c r="VQ124" s="55">
        <f t="shared" si="4650"/>
      </c>
      <c r="VR124" s="54">
        <f t="shared" si="4646"/>
      </c>
      <c r="VS124" s="55">
        <f t="shared" si="4649"/>
      </c>
      <c r="VT124" s="54">
        <f t="shared" si="4646"/>
      </c>
      <c r="VU124" s="55">
        <f t="shared" si="4649"/>
      </c>
      <c r="VV124" s="54">
        <f t="shared" si="4646"/>
      </c>
      <c r="VW124" s="55">
        <f t="shared" si="4649"/>
      </c>
      <c r="VX124" s="54">
        <f t="shared" si="4646"/>
      </c>
      <c r="VY124" s="55">
        <f t="shared" si="4649"/>
      </c>
      <c r="VZ124" s="54">
        <f t="shared" si="4646"/>
      </c>
      <c r="WA124" s="55">
        <f t="shared" si="4649"/>
      </c>
      <c r="WB124" s="54">
        <f t="shared" si="4646"/>
      </c>
      <c r="WC124" s="55">
        <f t="shared" si="4649"/>
      </c>
      <c r="WD124" s="54">
        <f t="shared" si="4646"/>
      </c>
      <c r="WE124" s="55">
        <f t="shared" si="4649"/>
      </c>
      <c r="WF124" s="54">
        <f t="shared" si="4638"/>
      </c>
      <c r="WG124" s="55">
        <f t="shared" si="4649"/>
      </c>
      <c r="WH124" s="54">
        <f t="shared" si="4638"/>
      </c>
      <c r="WI124" s="55">
        <f t="shared" si="4649"/>
      </c>
      <c r="WJ124" s="54">
        <f t="shared" si="4638"/>
      </c>
      <c r="WK124" s="55">
        <f t="shared" si="4649"/>
      </c>
      <c r="WL124" s="54">
        <f t="shared" si="4638"/>
      </c>
      <c r="WM124" s="55">
        <f t="shared" si="4649"/>
      </c>
      <c r="WN124" s="54">
        <f t="shared" si="4638"/>
      </c>
      <c r="WO124" s="55">
        <f t="shared" si="4649"/>
      </c>
      <c r="WP124" s="54">
        <f t="shared" si="4638"/>
      </c>
      <c r="WQ124" s="55">
        <f t="shared" si="4649"/>
      </c>
      <c r="WR124" s="54">
        <f t="shared" si="4638"/>
      </c>
      <c r="WS124" s="55">
        <f t="shared" si="4649"/>
      </c>
      <c r="WT124" s="54">
        <f t="shared" si="4638"/>
      </c>
      <c r="WU124" s="55">
        <f t="shared" si="4649"/>
      </c>
      <c r="WV124" s="54">
        <f t="shared" si="4638"/>
      </c>
      <c r="WW124" s="55">
        <f t="shared" si="4649"/>
      </c>
      <c r="WX124" s="54">
        <f t="shared" si="4638"/>
      </c>
      <c r="WY124" s="55">
        <f t="shared" si="4649"/>
      </c>
      <c r="WZ124" s="54">
        <f t="shared" si="4638"/>
      </c>
      <c r="XA124" s="55">
        <f t="shared" si="4649"/>
      </c>
      <c r="XB124" s="54">
        <f t="shared" si="4638"/>
      </c>
      <c r="XC124" s="55">
        <f t="shared" si="4649"/>
      </c>
      <c r="XD124" s="54">
        <f t="shared" si="4638"/>
      </c>
      <c r="XE124" s="55">
        <f t="shared" si="4649"/>
      </c>
      <c r="XF124" s="54">
        <f t="shared" si="4638"/>
      </c>
      <c r="XG124" s="55">
        <f t="shared" si="4649"/>
      </c>
      <c r="XH124" s="54">
        <f t="shared" si="4638"/>
      </c>
      <c r="XI124" s="55">
        <f t="shared" si="4649"/>
      </c>
      <c r="XJ124" s="54">
        <f t="shared" si="4638"/>
      </c>
      <c r="XK124" s="55">
        <f t="shared" si="4649"/>
      </c>
      <c r="XL124" s="54">
        <f t="shared" si="4638"/>
      </c>
      <c r="XM124" s="55">
        <f t="shared" si="4649"/>
      </c>
      <c r="XN124" s="54">
        <f t="shared" si="4638"/>
      </c>
      <c r="XO124" s="55">
        <f t="shared" si="4649"/>
      </c>
      <c r="XP124" s="54">
        <f t="shared" si="4638"/>
      </c>
      <c r="XQ124" s="55">
        <f t="shared" si="4649"/>
      </c>
      <c r="XR124" s="54">
        <f t="shared" si="4638"/>
      </c>
      <c r="XS124" s="55">
        <f t="shared" si="4649"/>
      </c>
      <c r="XT124" s="54">
        <f t="shared" si="4638"/>
      </c>
      <c r="XU124" s="55">
        <f t="shared" si="4649"/>
      </c>
      <c r="XV124" s="54">
        <f t="shared" si="4638"/>
      </c>
      <c r="XW124" s="55">
        <f t="shared" si="4649"/>
      </c>
      <c r="XX124" s="54">
        <f t="shared" si="4638"/>
      </c>
      <c r="XY124" s="55">
        <f t="shared" si="4649"/>
      </c>
      <c r="XZ124" s="54">
        <f t="shared" si="4638"/>
      </c>
      <c r="YA124" s="55">
        <f t="shared" si="4649"/>
      </c>
      <c r="YB124" s="54">
        <f t="shared" si="4638"/>
      </c>
      <c r="YC124" s="55">
        <f t="shared" si="4639"/>
      </c>
      <c r="YD124" s="54">
        <f t="shared" si="4638"/>
      </c>
      <c r="YE124" s="55">
        <f t="shared" si="4639"/>
      </c>
      <c r="YF124" s="54">
        <f t="shared" si="4638"/>
      </c>
      <c r="YG124" s="55">
        <f t="shared" si="4639"/>
      </c>
      <c r="YH124" s="54">
        <f t="shared" si="4638"/>
      </c>
      <c r="YI124" s="55">
        <f t="shared" si="4639"/>
      </c>
      <c r="YJ124" s="54">
        <f t="shared" si="4638"/>
      </c>
      <c r="YK124" s="55">
        <f t="shared" si="4639"/>
      </c>
      <c r="YL124" s="54">
        <f t="shared" si="4638"/>
      </c>
      <c r="YM124" s="55">
        <f t="shared" si="4639"/>
      </c>
      <c r="YN124" s="54">
        <f t="shared" si="4638"/>
      </c>
      <c r="YO124" s="55">
        <f t="shared" si="4639"/>
      </c>
      <c r="YP124" s="54">
        <f t="shared" si="4628"/>
      </c>
      <c r="YQ124" s="55">
        <f t="shared" si="4639"/>
      </c>
      <c r="YR124" s="54">
        <f t="shared" si="4628"/>
      </c>
      <c r="YS124" s="55">
        <f t="shared" si="4639"/>
      </c>
      <c r="YT124" s="54">
        <f t="shared" si="4628"/>
      </c>
      <c r="YU124" s="55">
        <f t="shared" si="4639"/>
      </c>
      <c r="YV124" s="54">
        <f t="shared" si="4628"/>
      </c>
      <c r="YW124" s="55">
        <f t="shared" si="4639"/>
      </c>
      <c r="YX124" s="54">
        <f t="shared" si="4628"/>
      </c>
      <c r="YY124" s="55">
        <f t="shared" si="4639"/>
      </c>
      <c r="YZ124" s="54">
        <f t="shared" si="4628"/>
      </c>
      <c r="ZA124" s="55">
        <f t="shared" si="4639"/>
      </c>
      <c r="ZB124" s="54">
        <f t="shared" si="4628"/>
      </c>
      <c r="ZC124" s="55">
        <f t="shared" si="4639"/>
      </c>
      <c r="ZD124" s="54">
        <f t="shared" si="4628"/>
      </c>
      <c r="ZE124" s="55">
        <f t="shared" si="4639"/>
      </c>
      <c r="ZF124" s="54">
        <f t="shared" si="4621"/>
      </c>
      <c r="ZG124" s="55">
        <f t="shared" si="4639"/>
      </c>
      <c r="ZH124" s="54">
        <f t="shared" si="4621"/>
      </c>
      <c r="ZI124" s="55">
        <f t="shared" si="4639"/>
      </c>
      <c r="ZJ124" s="54">
        <f t="shared" si="4647"/>
      </c>
      <c r="ZK124" s="55">
        <f t="shared" si="4639"/>
      </c>
      <c r="ZL124" s="54">
        <f t="shared" si="4647"/>
      </c>
      <c r="ZM124" s="55">
        <f t="shared" si="4639"/>
      </c>
      <c r="ZN124" s="54">
        <f t="shared" si="4647"/>
      </c>
      <c r="ZO124" s="55">
        <f t="shared" si="4639"/>
      </c>
      <c r="ZP124" s="54">
        <f t="shared" si="4647"/>
      </c>
      <c r="ZQ124" s="55">
        <f t="shared" si="4639"/>
      </c>
      <c r="ZR124" s="54">
        <f t="shared" si="4647"/>
      </c>
      <c r="ZS124" s="55">
        <f t="shared" si="4639"/>
      </c>
      <c r="ZT124" s="54">
        <f t="shared" si="4647"/>
      </c>
      <c r="ZU124" s="55">
        <f t="shared" si="4639"/>
      </c>
      <c r="ZV124" s="54">
        <f t="shared" si="4647"/>
      </c>
      <c r="ZW124" s="55">
        <f t="shared" si="4639"/>
      </c>
      <c r="ZX124" s="54">
        <f t="shared" si="4647"/>
      </c>
      <c r="ZY124" s="55">
        <f t="shared" si="4639"/>
      </c>
      <c r="ZZ124" s="54">
        <f t="shared" si="4647"/>
      </c>
      <c r="AAA124" s="55">
        <f t="shared" si="4639"/>
      </c>
      <c r="AAB124" s="54">
        <f t="shared" si="4647"/>
      </c>
      <c r="AAC124" s="55">
        <f t="shared" si="4639"/>
      </c>
      <c r="AAD124" s="54">
        <f t="shared" si="4647"/>
      </c>
      <c r="AAE124" s="55">
        <f t="shared" si="4639"/>
      </c>
      <c r="AAF124" s="54">
        <f t="shared" si="4647"/>
      </c>
      <c r="AAG124" s="55">
        <f t="shared" si="4639"/>
      </c>
      <c r="AAH124" s="54">
        <f t="shared" si="4647"/>
      </c>
      <c r="AAI124" s="55">
        <f t="shared" si="4639"/>
      </c>
      <c r="AAJ124" s="54">
        <f t="shared" si="4647"/>
      </c>
      <c r="AAK124" s="55">
        <f t="shared" si="4639"/>
      </c>
      <c r="AAL124" s="54">
        <f t="shared" si="4647"/>
      </c>
      <c r="AAM124" s="55">
        <f t="shared" si="4639"/>
      </c>
      <c r="AAN124" s="54">
        <f t="shared" si="4647"/>
      </c>
      <c r="AAO124" s="55">
        <f t="shared" si="4629"/>
      </c>
      <c r="AAP124" s="54">
        <f t="shared" si="4647"/>
      </c>
      <c r="AAQ124" s="55">
        <f t="shared" si="4629"/>
      </c>
      <c r="AAR124" s="54">
        <f t="shared" si="4647"/>
      </c>
      <c r="AAS124" s="55">
        <f t="shared" si="4629"/>
      </c>
      <c r="AAT124" s="54">
        <f t="shared" si="4647"/>
      </c>
      <c r="AAU124" s="55">
        <f t="shared" si="4629"/>
      </c>
      <c r="AAV124" s="54">
        <f t="shared" si="4647"/>
      </c>
      <c r="AAW124" s="55">
        <f t="shared" si="4629"/>
      </c>
      <c r="AAX124" s="54">
        <f t="shared" si="4647"/>
      </c>
      <c r="AAY124" s="55">
        <f t="shared" si="4629"/>
      </c>
      <c r="AAZ124" s="54">
        <f t="shared" si="4647"/>
      </c>
      <c r="ABA124" s="55">
        <f t="shared" si="4629"/>
      </c>
      <c r="ABB124" s="54">
        <f t="shared" si="4647"/>
      </c>
      <c r="ABC124" s="55">
        <f t="shared" si="4629"/>
      </c>
      <c r="ABD124" s="54">
        <f t="shared" si="4647"/>
      </c>
      <c r="ABE124" s="55">
        <f t="shared" si="4629"/>
      </c>
      <c r="ABF124" s="54">
        <f t="shared" si="4647"/>
      </c>
      <c r="ABG124" s="55">
        <f t="shared" si="4629"/>
      </c>
      <c r="ABH124" s="54">
        <f t="shared" si="4647"/>
      </c>
      <c r="ABI124" s="55">
        <f t="shared" si="4629"/>
      </c>
      <c r="ABJ124" s="54">
        <f t="shared" si="4647"/>
      </c>
      <c r="ABK124" s="55">
        <f t="shared" si="4629"/>
      </c>
      <c r="ABL124" s="54">
        <f t="shared" si="4647"/>
      </c>
      <c r="ABM124" s="55">
        <f t="shared" si="4629"/>
      </c>
      <c r="ABN124" s="54">
        <f t="shared" si="4647"/>
      </c>
      <c r="ABO124" s="55">
        <f t="shared" si="4629"/>
      </c>
      <c r="ABP124" s="54">
        <f t="shared" si="4647"/>
      </c>
      <c r="ABQ124" s="55">
        <f t="shared" si="4629"/>
      </c>
      <c r="ABR124" s="54">
        <f t="shared" si="4647"/>
      </c>
      <c r="ABS124" s="55">
        <f t="shared" si="4629"/>
      </c>
      <c r="ABT124" s="54">
        <f t="shared" si="4647"/>
      </c>
      <c r="ABU124" s="55">
        <f t="shared" si="4629"/>
      </c>
      <c r="ABV124" s="54">
        <f t="shared" si="4640"/>
      </c>
      <c r="ABW124" s="55">
        <f t="shared" si="4629"/>
      </c>
      <c r="ABX124" s="54">
        <f t="shared" si="4640"/>
      </c>
      <c r="ABY124" s="55">
        <f t="shared" si="4629"/>
      </c>
      <c r="ABZ124" s="54">
        <f t="shared" si="4640"/>
      </c>
      <c r="ACA124" s="55">
        <f t="shared" si="4629"/>
      </c>
      <c r="ACB124" s="54">
        <f t="shared" si="4640"/>
      </c>
      <c r="ACC124" s="55">
        <f t="shared" si="4629"/>
      </c>
      <c r="ACD124" s="54">
        <f t="shared" si="4640"/>
      </c>
      <c r="ACE124" s="55">
        <f t="shared" si="4629"/>
      </c>
      <c r="ACF124" s="54">
        <f t="shared" si="4640"/>
      </c>
      <c r="ACG124" s="55">
        <f t="shared" si="4629"/>
      </c>
      <c r="ACH124" s="54">
        <f t="shared" si="4630"/>
      </c>
      <c r="ACI124" s="55">
        <f t="shared" si="4629"/>
      </c>
      <c r="ACJ124" s="54">
        <f t="shared" si="4630"/>
      </c>
      <c r="ACK124" s="55">
        <f t="shared" si="4629"/>
      </c>
      <c r="ACL124" s="54">
        <f t="shared" si="4630"/>
      </c>
      <c r="ACM124" s="55">
        <f t="shared" si="4629"/>
      </c>
      <c r="ACN124" s="54">
        <f t="shared" si="4630"/>
      </c>
      <c r="ACO124" s="55">
        <f t="shared" si="4629"/>
      </c>
      <c r="ACP124" s="54">
        <f t="shared" si="4630"/>
      </c>
      <c r="ACQ124" s="55">
        <f t="shared" si="4629"/>
      </c>
      <c r="ACR124" s="54">
        <f t="shared" si="4630"/>
      </c>
      <c r="ACS124" s="55">
        <f t="shared" si="4629"/>
      </c>
      <c r="ACT124" s="54">
        <f t="shared" si="4630"/>
      </c>
      <c r="ACU124" s="55">
        <f t="shared" si="4629"/>
      </c>
      <c r="ACV124" s="54">
        <f t="shared" si="4630"/>
      </c>
      <c r="ACW124" s="55">
        <f t="shared" si="4629"/>
      </c>
      <c r="ACX124" s="54">
        <f t="shared" si="4630"/>
      </c>
      <c r="ACY124" s="55">
        <f t="shared" si="4631"/>
      </c>
      <c r="ACZ124" s="54">
        <f t="shared" si="4630"/>
      </c>
      <c r="ADA124" s="55">
        <f t="shared" si="4631"/>
      </c>
      <c r="ADB124" s="54">
        <f t="shared" si="4630"/>
      </c>
      <c r="ADC124" s="55">
        <f t="shared" si="4631"/>
      </c>
      <c r="ADD124" s="54">
        <f t="shared" si="4630"/>
      </c>
      <c r="ADE124" s="55">
        <f t="shared" si="4631"/>
      </c>
      <c r="ADF124" s="54">
        <f t="shared" si="4630"/>
      </c>
      <c r="ADG124" s="55">
        <f t="shared" si="4631"/>
      </c>
    </row>
    <row r="125" spans="1:787" ht="20.25" hidden="1" customHeight="1">
      <c r="A125" s="112">
        <v>53</v>
      </c>
      <c r="B125" s="115">
        <f>学年と名前を結合するシート!D54</f>
      </c>
      <c r="C125" s="114"/>
      <c r="D125" s="54">
        <f t="shared" si="533"/>
      </c>
      <c r="E125" s="55">
        <f t="shared" si="534"/>
      </c>
      <c r="F125" s="54">
        <f t="shared" si="4648"/>
      </c>
      <c r="G125" s="55">
        <f t="shared" si="4407"/>
      </c>
      <c r="H125" s="54">
        <f t="shared" si="4648"/>
      </c>
      <c r="I125" s="55">
        <f t="shared" si="4408"/>
      </c>
      <c r="J125" s="54">
        <f t="shared" si="4648"/>
      </c>
      <c r="K125" s="55">
        <f t="shared" si="4409"/>
      </c>
      <c r="L125" s="54">
        <f t="shared" si="4648"/>
      </c>
      <c r="M125" s="55">
        <f t="shared" si="4410"/>
      </c>
      <c r="N125" s="54">
        <f t="shared" si="4648"/>
      </c>
      <c r="O125" s="55">
        <f t="shared" si="4411"/>
      </c>
      <c r="P125" s="54">
        <f t="shared" si="4648"/>
      </c>
      <c r="Q125" s="55">
        <f t="shared" si="4412"/>
      </c>
      <c r="R125" s="54">
        <f t="shared" si="4648"/>
      </c>
      <c r="S125" s="55">
        <f t="shared" si="4413"/>
      </c>
      <c r="T125" s="54">
        <f t="shared" si="4648"/>
      </c>
      <c r="U125" s="55">
        <f t="shared" si="4414"/>
      </c>
      <c r="V125" s="54">
        <f t="shared" si="4648"/>
      </c>
      <c r="W125" s="55">
        <f t="shared" si="4415"/>
      </c>
      <c r="X125" s="54">
        <f t="shared" si="4648"/>
      </c>
      <c r="Y125" s="55">
        <f t="shared" si="4416"/>
      </c>
      <c r="Z125" s="54">
        <f t="shared" si="4648"/>
      </c>
      <c r="AA125" s="55">
        <f t="shared" si="4417"/>
      </c>
      <c r="AB125" s="54">
        <f t="shared" si="4648"/>
      </c>
      <c r="AC125" s="55">
        <f t="shared" si="4418"/>
      </c>
      <c r="AD125" s="54">
        <f t="shared" si="4648"/>
      </c>
      <c r="AE125" s="55">
        <f t="shared" si="4419"/>
      </c>
      <c r="AF125" s="54">
        <f t="shared" si="4648"/>
      </c>
      <c r="AG125" s="55">
        <f t="shared" si="4420"/>
      </c>
      <c r="AH125" s="54">
        <f t="shared" si="4648"/>
      </c>
      <c r="AI125" s="55">
        <f t="shared" si="4421"/>
      </c>
      <c r="AJ125" s="54">
        <f t="shared" si="4648"/>
      </c>
      <c r="AK125" s="55">
        <f t="shared" si="4422"/>
      </c>
      <c r="AL125" s="54">
        <f t="shared" si="4648"/>
      </c>
      <c r="AM125" s="55">
        <f t="shared" si="4423"/>
      </c>
      <c r="AN125" s="54">
        <f t="shared" si="4648"/>
      </c>
      <c r="AO125" s="55">
        <f t="shared" si="4424"/>
      </c>
      <c r="AP125" s="54">
        <f t="shared" si="4648"/>
      </c>
      <c r="AQ125" s="55">
        <f t="shared" si="4425"/>
      </c>
      <c r="AR125" s="54">
        <f t="shared" si="4648"/>
      </c>
      <c r="AS125" s="55">
        <f t="shared" si="4426"/>
      </c>
      <c r="AT125" s="54">
        <f t="shared" si="4648"/>
      </c>
      <c r="AU125" s="55">
        <f t="shared" si="4427"/>
      </c>
      <c r="AV125" s="54">
        <f t="shared" si="4648"/>
      </c>
      <c r="AW125" s="55">
        <f t="shared" si="4428"/>
      </c>
      <c r="AX125" s="54">
        <f t="shared" si="4648"/>
      </c>
      <c r="AY125" s="55">
        <f t="shared" si="4429"/>
      </c>
      <c r="AZ125" s="54">
        <f t="shared" si="4648"/>
      </c>
      <c r="BA125" s="55">
        <f t="shared" si="4430"/>
      </c>
      <c r="BB125" s="54">
        <f t="shared" si="4648"/>
      </c>
      <c r="BC125" s="55">
        <f t="shared" si="4431"/>
      </c>
      <c r="BD125" s="54">
        <f t="shared" si="4648"/>
      </c>
      <c r="BE125" s="55">
        <f t="shared" si="4432"/>
      </c>
      <c r="BF125" s="54">
        <f t="shared" si="4648"/>
      </c>
      <c r="BG125" s="55">
        <f t="shared" si="4433"/>
      </c>
      <c r="BH125" s="54">
        <f t="shared" si="4648"/>
      </c>
      <c r="BI125" s="55">
        <f t="shared" si="4434"/>
      </c>
      <c r="BJ125" s="54">
        <f t="shared" si="4648"/>
      </c>
      <c r="BK125" s="55">
        <f t="shared" si="4435"/>
      </c>
      <c r="BL125" s="54">
        <f t="shared" si="4648"/>
      </c>
      <c r="BM125" s="55">
        <f t="shared" si="4436"/>
      </c>
      <c r="BN125" s="54">
        <f t="shared" si="4648"/>
      </c>
      <c r="BO125" s="55">
        <f t="shared" si="4437"/>
      </c>
      <c r="BP125" s="54">
        <f t="shared" si="4648"/>
      </c>
      <c r="BQ125" s="55">
        <f t="shared" si="4438"/>
      </c>
      <c r="BR125" s="54">
        <f t="shared" si="4641"/>
      </c>
      <c r="BS125" s="55">
        <f t="shared" si="4439"/>
      </c>
      <c r="BT125" s="54">
        <f t="shared" si="4641"/>
      </c>
      <c r="BU125" s="55">
        <f t="shared" si="4440"/>
      </c>
      <c r="BV125" s="54">
        <f t="shared" si="4641"/>
      </c>
      <c r="BW125" s="55">
        <f t="shared" si="4441"/>
      </c>
      <c r="BX125" s="54">
        <f t="shared" si="4641"/>
      </c>
      <c r="BY125" s="55">
        <f t="shared" si="4442"/>
      </c>
      <c r="BZ125" s="54">
        <f t="shared" si="4641"/>
      </c>
      <c r="CA125" s="55">
        <f t="shared" si="4443"/>
      </c>
      <c r="CB125" s="54">
        <f t="shared" si="4641"/>
      </c>
      <c r="CC125" s="55">
        <f t="shared" si="4444"/>
      </c>
      <c r="CD125" s="54">
        <f t="shared" si="4641"/>
      </c>
      <c r="CE125" s="55">
        <f t="shared" si="4445"/>
      </c>
      <c r="CF125" s="54">
        <f t="shared" si="4641"/>
      </c>
      <c r="CG125" s="55">
        <f t="shared" si="4446"/>
      </c>
      <c r="CH125" s="54">
        <f t="shared" si="4641"/>
      </c>
      <c r="CI125" s="55">
        <f t="shared" si="4447"/>
      </c>
      <c r="CJ125" s="54">
        <f t="shared" si="4641"/>
      </c>
      <c r="CK125" s="55">
        <f t="shared" si="4448"/>
      </c>
      <c r="CL125" s="54">
        <f t="shared" si="4641"/>
      </c>
      <c r="CM125" s="55">
        <f t="shared" si="4449"/>
      </c>
      <c r="CN125" s="54">
        <f t="shared" si="4641"/>
      </c>
      <c r="CO125" s="55">
        <f t="shared" si="4450"/>
      </c>
      <c r="CP125" s="54">
        <f t="shared" si="4641"/>
      </c>
      <c r="CQ125" s="55">
        <f t="shared" si="4451"/>
      </c>
      <c r="CR125" s="54">
        <f t="shared" si="4641"/>
      </c>
      <c r="CS125" s="55">
        <f t="shared" si="4452"/>
      </c>
      <c r="CT125" s="54">
        <f t="shared" si="4641"/>
      </c>
      <c r="CU125" s="55">
        <f t="shared" si="4453"/>
      </c>
      <c r="CV125" s="54">
        <f t="shared" si="4641"/>
      </c>
      <c r="CW125" s="55">
        <f t="shared" si="4454"/>
      </c>
      <c r="CX125" s="54">
        <f t="shared" si="4641"/>
      </c>
      <c r="CY125" s="55">
        <f t="shared" si="4455"/>
      </c>
      <c r="CZ125" s="54">
        <f t="shared" si="4641"/>
      </c>
      <c r="DA125" s="55">
        <f t="shared" si="4456"/>
      </c>
      <c r="DB125" s="54">
        <f t="shared" si="4641"/>
      </c>
      <c r="DC125" s="55">
        <f t="shared" si="4457"/>
      </c>
      <c r="DD125" s="54">
        <f t="shared" si="4641"/>
      </c>
      <c r="DE125" s="55">
        <f t="shared" si="4458"/>
      </c>
      <c r="DF125" s="54">
        <f t="shared" si="4641"/>
      </c>
      <c r="DG125" s="55">
        <f t="shared" si="4459"/>
      </c>
      <c r="DH125" s="54">
        <f t="shared" si="4641"/>
      </c>
      <c r="DI125" s="55">
        <f t="shared" si="4460"/>
      </c>
      <c r="DJ125" s="54">
        <f t="shared" si="4641"/>
      </c>
      <c r="DK125" s="55">
        <f t="shared" si="4461"/>
      </c>
      <c r="DL125" s="54">
        <f t="shared" si="4641"/>
      </c>
      <c r="DM125" s="55">
        <f t="shared" si="4462"/>
      </c>
      <c r="DN125" s="54">
        <f t="shared" si="4641"/>
      </c>
      <c r="DO125" s="55">
        <f t="shared" si="4463"/>
      </c>
      <c r="DP125" s="54">
        <f t="shared" si="4641"/>
      </c>
      <c r="DQ125" s="55">
        <f t="shared" si="4464"/>
      </c>
      <c r="DR125" s="54">
        <f t="shared" si="4641"/>
      </c>
      <c r="DS125" s="55">
        <f t="shared" si="4465"/>
      </c>
      <c r="DT125" s="54">
        <f t="shared" si="4641"/>
      </c>
      <c r="DU125" s="55">
        <f t="shared" si="4466"/>
      </c>
      <c r="DV125" s="54">
        <f t="shared" si="4641"/>
      </c>
      <c r="DW125" s="55">
        <f t="shared" si="4467"/>
      </c>
      <c r="DX125" s="54">
        <f t="shared" si="4641"/>
      </c>
      <c r="DY125" s="55">
        <f t="shared" si="4468"/>
      </c>
      <c r="DZ125" s="54">
        <f t="shared" si="4641"/>
      </c>
      <c r="EA125" s="55">
        <f t="shared" si="4469"/>
      </c>
      <c r="EB125" s="54">
        <f t="shared" si="4632"/>
      </c>
      <c r="EC125" s="55">
        <f t="shared" si="4471"/>
      </c>
      <c r="ED125" s="54">
        <f t="shared" si="4632"/>
      </c>
      <c r="EE125" s="55">
        <f t="shared" si="4472"/>
      </c>
      <c r="EF125" s="54">
        <f t="shared" si="4632"/>
      </c>
      <c r="EG125" s="55">
        <f t="shared" si="4473"/>
      </c>
      <c r="EH125" s="54">
        <f t="shared" si="4632"/>
      </c>
      <c r="EI125" s="55">
        <f t="shared" si="4474"/>
      </c>
      <c r="EJ125" s="54">
        <f t="shared" si="4632"/>
      </c>
      <c r="EK125" s="55">
        <f t="shared" si="4475"/>
      </c>
      <c r="EL125" s="54">
        <f t="shared" si="4632"/>
      </c>
      <c r="EM125" s="55">
        <f t="shared" si="4476"/>
      </c>
      <c r="EN125" s="54">
        <f t="shared" si="4632"/>
      </c>
      <c r="EO125" s="55">
        <f t="shared" si="4477"/>
      </c>
      <c r="EP125" s="54">
        <f t="shared" si="4632"/>
      </c>
      <c r="EQ125" s="55">
        <f t="shared" si="4478"/>
      </c>
      <c r="ER125" s="54">
        <f t="shared" si="4632"/>
      </c>
      <c r="ES125" s="55">
        <f t="shared" si="4479"/>
      </c>
      <c r="ET125" s="54">
        <f t="shared" si="4632"/>
      </c>
      <c r="EU125" s="55">
        <f t="shared" si="4480"/>
      </c>
      <c r="EV125" s="54">
        <f t="shared" si="4632"/>
      </c>
      <c r="EW125" s="55">
        <f t="shared" si="4481"/>
      </c>
      <c r="EX125" s="54">
        <f t="shared" si="4632"/>
      </c>
      <c r="EY125" s="55">
        <f t="shared" si="4482"/>
      </c>
      <c r="EZ125" s="54">
        <f t="shared" si="4632"/>
      </c>
      <c r="FA125" s="55">
        <f t="shared" si="4483"/>
      </c>
      <c r="FB125" s="54">
        <f t="shared" si="4632"/>
      </c>
      <c r="FC125" s="55">
        <f t="shared" si="4484"/>
      </c>
      <c r="FD125" s="54">
        <f t="shared" si="4632"/>
      </c>
      <c r="FE125" s="55">
        <f t="shared" si="4485"/>
      </c>
      <c r="FF125" s="54">
        <f t="shared" si="4632"/>
      </c>
      <c r="FG125" s="55">
        <f t="shared" si="4486"/>
      </c>
      <c r="FH125" s="54">
        <f t="shared" si="4632"/>
      </c>
      <c r="FI125" s="55">
        <f t="shared" si="4487"/>
      </c>
      <c r="FJ125" s="54">
        <f t="shared" si="4632"/>
      </c>
      <c r="FK125" s="55">
        <f t="shared" si="4488"/>
      </c>
      <c r="FL125" s="54">
        <f t="shared" si="4632"/>
      </c>
      <c r="FM125" s="55">
        <f t="shared" si="4489"/>
      </c>
      <c r="FN125" s="54">
        <f t="shared" si="4632"/>
      </c>
      <c r="FO125" s="55">
        <f t="shared" si="4490"/>
      </c>
      <c r="FP125" s="54">
        <f t="shared" si="4632"/>
      </c>
      <c r="FQ125" s="55">
        <f t="shared" si="4491"/>
      </c>
      <c r="FR125" s="54">
        <f t="shared" si="4632"/>
      </c>
      <c r="FS125" s="55">
        <f t="shared" si="4492"/>
      </c>
      <c r="FT125" s="54">
        <f t="shared" si="4632"/>
      </c>
      <c r="FU125" s="55">
        <f t="shared" si="4493"/>
      </c>
      <c r="FV125" s="54">
        <f t="shared" si="4632"/>
      </c>
      <c r="FW125" s="55">
        <f t="shared" si="4494"/>
      </c>
      <c r="FX125" s="54">
        <f t="shared" si="4632"/>
      </c>
      <c r="FY125" s="55">
        <f t="shared" si="4495"/>
      </c>
      <c r="FZ125" s="54">
        <f t="shared" si="4632"/>
      </c>
      <c r="GA125" s="55">
        <f t="shared" si="4496"/>
      </c>
      <c r="GB125" s="54">
        <f t="shared" si="4632"/>
      </c>
      <c r="GC125" s="55">
        <f t="shared" si="4497"/>
      </c>
      <c r="GD125" s="54">
        <f t="shared" si="4632"/>
      </c>
      <c r="GE125" s="55">
        <f t="shared" si="4498"/>
      </c>
      <c r="GF125" s="54">
        <f t="shared" si="4632"/>
      </c>
      <c r="GG125" s="55">
        <f t="shared" si="4499"/>
      </c>
      <c r="GH125" s="54">
        <f t="shared" si="4632"/>
      </c>
      <c r="GI125" s="55">
        <f t="shared" si="4500"/>
      </c>
      <c r="GJ125" s="54">
        <f t="shared" si="4632"/>
      </c>
      <c r="GK125" s="55">
        <f t="shared" si="4501"/>
      </c>
      <c r="GL125" s="54">
        <f t="shared" si="4632"/>
      </c>
      <c r="GM125" s="55">
        <f t="shared" si="4502"/>
      </c>
      <c r="GN125" s="54">
        <f t="shared" si="4626"/>
      </c>
      <c r="GO125" s="55">
        <f t="shared" si="4504"/>
      </c>
      <c r="GP125" s="54">
        <f t="shared" si="4626"/>
      </c>
      <c r="GQ125" s="55">
        <f t="shared" si="4505"/>
      </c>
      <c r="GR125" s="54">
        <f t="shared" si="4626"/>
      </c>
      <c r="GS125" s="55">
        <f t="shared" si="4506"/>
      </c>
      <c r="GT125" s="54">
        <f t="shared" si="4626"/>
      </c>
      <c r="GU125" s="55">
        <f t="shared" si="4507"/>
      </c>
      <c r="GV125" s="54">
        <f t="shared" si="4626"/>
      </c>
      <c r="GW125" s="55">
        <f t="shared" si="4508"/>
      </c>
      <c r="GX125" s="54">
        <f t="shared" si="4626"/>
      </c>
      <c r="GY125" s="55">
        <f t="shared" si="4509"/>
      </c>
      <c r="GZ125" s="54">
        <f t="shared" si="4626"/>
      </c>
      <c r="HA125" s="55">
        <f t="shared" si="4510"/>
      </c>
      <c r="HB125" s="54">
        <f t="shared" si="4626"/>
      </c>
      <c r="HC125" s="55">
        <f t="shared" si="4511"/>
      </c>
      <c r="HD125" s="54">
        <f t="shared" si="4626"/>
      </c>
      <c r="HE125" s="55">
        <f t="shared" si="4512"/>
      </c>
      <c r="HF125" s="54">
        <f t="shared" si="4626"/>
      </c>
      <c r="HG125" s="55">
        <f t="shared" si="4513"/>
      </c>
      <c r="HH125" s="54">
        <f t="shared" si="4626"/>
      </c>
      <c r="HI125" s="55">
        <f t="shared" si="4514"/>
      </c>
      <c r="HJ125" s="54">
        <f t="shared" si="4626"/>
      </c>
      <c r="HK125" s="55">
        <f t="shared" si="4515"/>
      </c>
      <c r="HL125" s="54">
        <f t="shared" si="4626"/>
      </c>
      <c r="HM125" s="55">
        <f t="shared" si="4516"/>
      </c>
      <c r="HN125" s="54">
        <f t="shared" si="4626"/>
      </c>
      <c r="HO125" s="55">
        <f t="shared" si="4517"/>
      </c>
      <c r="HP125" s="54">
        <f t="shared" si="4626"/>
      </c>
      <c r="HQ125" s="55">
        <f t="shared" si="4518"/>
      </c>
      <c r="HR125" s="54">
        <f t="shared" si="4626"/>
      </c>
      <c r="HS125" s="55">
        <f t="shared" si="4519"/>
      </c>
      <c r="HT125" s="54">
        <f t="shared" si="4626"/>
      </c>
      <c r="HU125" s="55">
        <f t="shared" si="4520"/>
      </c>
      <c r="HV125" s="54">
        <f t="shared" si="4626"/>
      </c>
      <c r="HW125" s="55">
        <f t="shared" si="4521"/>
      </c>
      <c r="HX125" s="54">
        <f t="shared" si="4626"/>
      </c>
      <c r="HY125" s="55">
        <f t="shared" si="4522"/>
      </c>
      <c r="HZ125" s="54">
        <f t="shared" si="4626"/>
      </c>
      <c r="IA125" s="55">
        <f t="shared" si="4523"/>
      </c>
      <c r="IB125" s="54">
        <f t="shared" si="4626"/>
      </c>
      <c r="IC125" s="55">
        <f t="shared" si="4524"/>
      </c>
      <c r="ID125" s="54">
        <f t="shared" si="4626"/>
      </c>
      <c r="IE125" s="55">
        <f t="shared" si="4525"/>
      </c>
      <c r="IF125" s="54">
        <f t="shared" si="4626"/>
      </c>
      <c r="IG125" s="55">
        <f t="shared" si="4526"/>
      </c>
      <c r="IH125" s="54">
        <f t="shared" si="4626"/>
      </c>
      <c r="II125" s="55">
        <f t="shared" si="4527"/>
      </c>
      <c r="IJ125" s="54">
        <f t="shared" si="4626"/>
      </c>
      <c r="IK125" s="55">
        <f t="shared" si="4528"/>
      </c>
      <c r="IL125" s="54">
        <f t="shared" si="4626"/>
      </c>
      <c r="IM125" s="55">
        <f t="shared" si="4529"/>
      </c>
      <c r="IN125" s="54">
        <f t="shared" si="4626"/>
      </c>
      <c r="IO125" s="55">
        <f t="shared" si="4530"/>
      </c>
      <c r="IP125" s="54">
        <f t="shared" si="4626"/>
      </c>
      <c r="IQ125" s="55">
        <f t="shared" si="4531"/>
      </c>
      <c r="IR125" s="54">
        <f t="shared" si="4626"/>
      </c>
      <c r="IS125" s="55">
        <f t="shared" si="4532"/>
      </c>
      <c r="IT125" s="54">
        <f t="shared" si="4626"/>
      </c>
      <c r="IU125" s="55">
        <f t="shared" si="4533"/>
      </c>
      <c r="IV125" s="54">
        <f t="shared" si="4626"/>
      </c>
      <c r="IW125" s="55">
        <f t="shared" si="4534"/>
      </c>
      <c r="IX125" s="54">
        <f t="shared" si="4633"/>
      </c>
      <c r="IY125" s="55">
        <f t="shared" si="4535"/>
      </c>
      <c r="IZ125" s="54">
        <f t="shared" si="4633"/>
      </c>
      <c r="JA125" s="55">
        <f t="shared" si="4537"/>
      </c>
      <c r="JB125" s="54">
        <f t="shared" si="4633"/>
      </c>
      <c r="JC125" s="55">
        <f t="shared" si="4538"/>
      </c>
      <c r="JD125" s="54">
        <f t="shared" si="4633"/>
      </c>
      <c r="JE125" s="55">
        <f t="shared" si="4539"/>
      </c>
      <c r="JF125" s="54">
        <f t="shared" si="4633"/>
      </c>
      <c r="JG125" s="55">
        <f t="shared" si="4540"/>
      </c>
      <c r="JH125" s="54">
        <f t="shared" si="4633"/>
      </c>
      <c r="JI125" s="55">
        <f t="shared" si="4541"/>
      </c>
      <c r="JJ125" s="54">
        <f t="shared" si="4633"/>
      </c>
      <c r="JK125" s="55">
        <f t="shared" si="4542"/>
      </c>
      <c r="JL125" s="54">
        <f t="shared" si="4633"/>
      </c>
      <c r="JM125" s="55">
        <f t="shared" si="267"/>
      </c>
      <c r="JN125" s="54">
        <f t="shared" si="4642"/>
      </c>
      <c r="JO125" s="55">
        <f t="shared" si="4643"/>
      </c>
      <c r="JP125" s="54">
        <f t="shared" si="4642"/>
      </c>
      <c r="JQ125" s="55">
        <f t="shared" si="4643"/>
      </c>
      <c r="JR125" s="54">
        <f t="shared" si="4642"/>
      </c>
      <c r="JS125" s="55">
        <f t="shared" si="4643"/>
      </c>
      <c r="JT125" s="54">
        <f t="shared" si="4642"/>
      </c>
      <c r="JU125" s="55">
        <f t="shared" si="4643"/>
      </c>
      <c r="JV125" s="54">
        <f t="shared" si="4642"/>
      </c>
      <c r="JW125" s="55">
        <f t="shared" si="4643"/>
      </c>
      <c r="JX125" s="54">
        <f t="shared" si="4642"/>
      </c>
      <c r="JY125" s="55">
        <f t="shared" si="4643"/>
      </c>
      <c r="JZ125" s="54">
        <f t="shared" si="4642"/>
      </c>
      <c r="KA125" s="55">
        <f t="shared" si="4643"/>
      </c>
      <c r="KB125" s="54">
        <f t="shared" si="4642"/>
      </c>
      <c r="KC125" s="55">
        <f t="shared" si="4643"/>
      </c>
      <c r="KD125" s="54">
        <f t="shared" si="4642"/>
      </c>
      <c r="KE125" s="55">
        <f t="shared" si="4643"/>
      </c>
      <c r="KF125" s="54">
        <f t="shared" si="4642"/>
      </c>
      <c r="KG125" s="55">
        <f t="shared" si="4643"/>
      </c>
      <c r="KH125" s="54">
        <f t="shared" si="4642"/>
      </c>
      <c r="KI125" s="55">
        <f t="shared" si="4643"/>
      </c>
      <c r="KJ125" s="54">
        <f t="shared" si="4642"/>
      </c>
      <c r="KK125" s="55">
        <f t="shared" si="4643"/>
      </c>
      <c r="KL125" s="54">
        <f t="shared" si="4642"/>
      </c>
      <c r="KM125" s="55">
        <f t="shared" si="4643"/>
      </c>
      <c r="KN125" s="54">
        <f t="shared" si="4642"/>
      </c>
      <c r="KO125" s="55">
        <f t="shared" si="4643"/>
      </c>
      <c r="KP125" s="54">
        <f t="shared" si="4642"/>
      </c>
      <c r="KQ125" s="55">
        <f t="shared" si="4643"/>
      </c>
      <c r="KR125" s="54">
        <f t="shared" si="4642"/>
      </c>
      <c r="KS125" s="55">
        <f t="shared" si="4643"/>
      </c>
      <c r="KT125" s="54">
        <f t="shared" si="4642"/>
      </c>
      <c r="KU125" s="55">
        <f t="shared" si="4643"/>
      </c>
      <c r="KV125" s="54">
        <f t="shared" si="4642"/>
      </c>
      <c r="KW125" s="55">
        <f t="shared" si="4643"/>
      </c>
      <c r="KX125" s="54">
        <f t="shared" si="4642"/>
      </c>
      <c r="KY125" s="55">
        <f t="shared" si="4643"/>
      </c>
      <c r="KZ125" s="54">
        <f t="shared" si="4642"/>
      </c>
      <c r="LA125" s="55">
        <f t="shared" si="4643"/>
      </c>
      <c r="LB125" s="54">
        <f t="shared" si="4642"/>
      </c>
      <c r="LC125" s="55">
        <f t="shared" si="4643"/>
      </c>
      <c r="LD125" s="54">
        <f t="shared" si="4642"/>
      </c>
      <c r="LE125" s="55">
        <f t="shared" si="4643"/>
      </c>
      <c r="LF125" s="54">
        <f t="shared" si="4642"/>
      </c>
      <c r="LG125" s="55">
        <f t="shared" si="4643"/>
      </c>
      <c r="LH125" s="54">
        <f t="shared" si="4642"/>
      </c>
      <c r="LI125" s="55">
        <f t="shared" si="4643"/>
      </c>
      <c r="LJ125" s="54">
        <f t="shared" si="4642"/>
      </c>
      <c r="LK125" s="55">
        <f t="shared" si="4643"/>
      </c>
      <c r="LL125" s="54">
        <f t="shared" si="4642"/>
      </c>
      <c r="LM125" s="55">
        <f t="shared" si="4643"/>
      </c>
      <c r="LN125" s="54">
        <f t="shared" si="4642"/>
      </c>
      <c r="LO125" s="55">
        <f t="shared" si="4643"/>
      </c>
      <c r="LP125" s="54">
        <f t="shared" si="4642"/>
      </c>
      <c r="LQ125" s="55">
        <f t="shared" si="4643"/>
      </c>
      <c r="LR125" s="54">
        <f t="shared" si="4642"/>
      </c>
      <c r="LS125" s="55">
        <f t="shared" si="4643"/>
      </c>
      <c r="LT125" s="54">
        <f t="shared" si="4642"/>
      </c>
      <c r="LU125" s="55">
        <f t="shared" si="4643"/>
      </c>
      <c r="LV125" s="54">
        <f t="shared" si="4642"/>
      </c>
      <c r="LW125" s="55">
        <f t="shared" si="4643"/>
      </c>
      <c r="LX125" s="54">
        <f t="shared" si="4642"/>
      </c>
      <c r="LY125" s="55">
        <f t="shared" si="4643"/>
      </c>
      <c r="LZ125" s="54">
        <f t="shared" si="4644"/>
      </c>
      <c r="MA125" s="55">
        <f t="shared" si="4634"/>
      </c>
      <c r="MB125" s="54">
        <f t="shared" si="4644"/>
      </c>
      <c r="MC125" s="55">
        <f t="shared" si="4634"/>
      </c>
      <c r="MD125" s="54">
        <f t="shared" si="4644"/>
      </c>
      <c r="ME125" s="55">
        <f t="shared" si="4634"/>
      </c>
      <c r="MF125" s="54">
        <f t="shared" si="4644"/>
      </c>
      <c r="MG125" s="55">
        <f t="shared" si="4634"/>
      </c>
      <c r="MH125" s="54">
        <f t="shared" si="4644"/>
      </c>
      <c r="MI125" s="55">
        <f t="shared" si="4634"/>
      </c>
      <c r="MJ125" s="54">
        <f t="shared" si="4644"/>
      </c>
      <c r="MK125" s="55">
        <f t="shared" si="4634"/>
      </c>
      <c r="ML125" s="54">
        <f t="shared" si="4644"/>
      </c>
      <c r="MM125" s="55">
        <f t="shared" si="4634"/>
      </c>
      <c r="MN125" s="54">
        <f t="shared" si="4644"/>
      </c>
      <c r="MO125" s="55">
        <f t="shared" si="4634"/>
      </c>
      <c r="MP125" s="54">
        <f t="shared" si="4644"/>
      </c>
      <c r="MQ125" s="55">
        <f t="shared" si="4634"/>
      </c>
      <c r="MR125" s="54">
        <f t="shared" si="4644"/>
      </c>
      <c r="MS125" s="55">
        <f t="shared" si="4634"/>
      </c>
      <c r="MT125" s="54">
        <f t="shared" si="4644"/>
      </c>
      <c r="MU125" s="55">
        <f t="shared" si="4634"/>
      </c>
      <c r="MV125" s="54">
        <f t="shared" si="4644"/>
      </c>
      <c r="MW125" s="55">
        <f t="shared" si="4634"/>
      </c>
      <c r="MX125" s="54">
        <f t="shared" si="4644"/>
      </c>
      <c r="MY125" s="55">
        <f t="shared" si="4634"/>
      </c>
      <c r="MZ125" s="54">
        <f t="shared" si="4644"/>
      </c>
      <c r="NA125" s="55">
        <f t="shared" si="4634"/>
      </c>
      <c r="NB125" s="54">
        <f t="shared" si="4644"/>
      </c>
      <c r="NC125" s="55">
        <f t="shared" si="4634"/>
      </c>
      <c r="ND125" s="54">
        <f t="shared" si="4644"/>
      </c>
      <c r="NE125" s="55">
        <f t="shared" si="4634"/>
      </c>
      <c r="NF125" s="54">
        <f t="shared" si="4644"/>
      </c>
      <c r="NG125" s="55">
        <f t="shared" si="4634"/>
      </c>
      <c r="NH125" s="54">
        <f t="shared" si="4644"/>
      </c>
      <c r="NI125" s="55">
        <f t="shared" si="4634"/>
      </c>
      <c r="NJ125" s="54">
        <f t="shared" si="4644"/>
      </c>
      <c r="NK125" s="55">
        <f t="shared" si="4634"/>
      </c>
      <c r="NL125" s="54">
        <f t="shared" si="4644"/>
      </c>
      <c r="NM125" s="55">
        <f t="shared" si="4634"/>
      </c>
      <c r="NN125" s="54">
        <f t="shared" si="4644"/>
      </c>
      <c r="NO125" s="55">
        <f t="shared" si="4634"/>
      </c>
      <c r="NP125" s="54">
        <f t="shared" si="4644"/>
      </c>
      <c r="NQ125" s="55">
        <f t="shared" si="4634"/>
      </c>
      <c r="NR125" s="54">
        <f t="shared" si="4644"/>
      </c>
      <c r="NS125" s="55">
        <f t="shared" si="4634"/>
      </c>
      <c r="NT125" s="54">
        <f t="shared" si="4644"/>
      </c>
      <c r="NU125" s="55">
        <f t="shared" si="4634"/>
      </c>
      <c r="NV125" s="54">
        <f t="shared" si="4644"/>
      </c>
      <c r="NW125" s="55">
        <f t="shared" si="4634"/>
      </c>
      <c r="NX125" s="54">
        <f t="shared" si="4644"/>
      </c>
      <c r="NY125" s="55">
        <f t="shared" si="4634"/>
      </c>
      <c r="NZ125" s="54">
        <f t="shared" si="4644"/>
      </c>
      <c r="OA125" s="55">
        <f t="shared" si="4634"/>
      </c>
      <c r="OB125" s="54">
        <f t="shared" si="4644"/>
      </c>
      <c r="OC125" s="55">
        <f t="shared" si="4634"/>
      </c>
      <c r="OD125" s="54">
        <f t="shared" si="4644"/>
      </c>
      <c r="OE125" s="55">
        <f t="shared" si="4634"/>
      </c>
      <c r="OF125" s="54">
        <f t="shared" si="4644"/>
      </c>
      <c r="OG125" s="55">
        <f t="shared" si="4634"/>
      </c>
      <c r="OH125" s="54">
        <f t="shared" si="4644"/>
      </c>
      <c r="OI125" s="55">
        <f t="shared" si="4634"/>
      </c>
      <c r="OJ125" s="54">
        <f t="shared" si="4644"/>
      </c>
      <c r="OK125" s="55">
        <f t="shared" si="4636"/>
      </c>
      <c r="OL125" s="54">
        <f t="shared" si="4635"/>
      </c>
      <c r="OM125" s="55">
        <f t="shared" si="4636"/>
      </c>
      <c r="ON125" s="54">
        <f t="shared" si="4635"/>
      </c>
      <c r="OO125" s="55">
        <f t="shared" si="4636"/>
      </c>
      <c r="OP125" s="54">
        <f t="shared" si="4635"/>
      </c>
      <c r="OQ125" s="55">
        <f t="shared" si="4636"/>
      </c>
      <c r="OR125" s="54">
        <f t="shared" si="4635"/>
      </c>
      <c r="OS125" s="55">
        <f t="shared" si="4636"/>
      </c>
      <c r="OT125" s="54">
        <f t="shared" si="4635"/>
      </c>
      <c r="OU125" s="55">
        <f t="shared" si="4636"/>
      </c>
      <c r="OV125" s="54">
        <f t="shared" si="4635"/>
      </c>
      <c r="OW125" s="55">
        <f t="shared" si="4636"/>
      </c>
      <c r="OX125" s="54">
        <f t="shared" si="4645"/>
      </c>
      <c r="OY125" s="55">
        <f t="shared" si="4636"/>
      </c>
      <c r="OZ125" s="54">
        <f t="shared" si="4645"/>
      </c>
      <c r="PA125" s="55">
        <f t="shared" si="4636"/>
      </c>
      <c r="PB125" s="54">
        <f t="shared" si="4645"/>
      </c>
      <c r="PC125" s="55">
        <f t="shared" si="4636"/>
      </c>
      <c r="PD125" s="54">
        <f t="shared" si="4645"/>
      </c>
      <c r="PE125" s="55">
        <f t="shared" si="4636"/>
      </c>
      <c r="PF125" s="54">
        <f t="shared" si="4645"/>
      </c>
      <c r="PG125" s="55">
        <f t="shared" si="4636"/>
      </c>
      <c r="PH125" s="54">
        <f t="shared" si="4645"/>
      </c>
      <c r="PI125" s="55">
        <f t="shared" si="4636"/>
      </c>
      <c r="PJ125" s="54">
        <f t="shared" si="4645"/>
      </c>
      <c r="PK125" s="55">
        <f t="shared" si="4636"/>
      </c>
      <c r="PL125" s="54">
        <f t="shared" si="4645"/>
      </c>
      <c r="PM125" s="55">
        <f t="shared" si="4636"/>
      </c>
      <c r="PN125" s="54">
        <f t="shared" si="4645"/>
      </c>
      <c r="PO125" s="55">
        <f t="shared" si="4636"/>
      </c>
      <c r="PP125" s="54">
        <f t="shared" si="4645"/>
      </c>
      <c r="PQ125" s="55">
        <f t="shared" si="4636"/>
      </c>
      <c r="PR125" s="54">
        <f t="shared" si="4645"/>
      </c>
      <c r="PS125" s="55">
        <f t="shared" si="4636"/>
      </c>
      <c r="PT125" s="54">
        <f t="shared" si="4645"/>
      </c>
      <c r="PU125" s="55">
        <f t="shared" si="4636"/>
      </c>
      <c r="PV125" s="54">
        <f t="shared" si="4645"/>
      </c>
      <c r="PW125" s="55">
        <f t="shared" si="4636"/>
      </c>
      <c r="PX125" s="54">
        <f t="shared" si="4645"/>
      </c>
      <c r="PY125" s="55">
        <f t="shared" si="4636"/>
      </c>
      <c r="PZ125" s="54">
        <f t="shared" si="4645"/>
      </c>
      <c r="QA125" s="55">
        <f t="shared" si="4636"/>
      </c>
      <c r="QB125" s="54">
        <f t="shared" si="4645"/>
      </c>
      <c r="QC125" s="55">
        <f t="shared" si="4636"/>
      </c>
      <c r="QD125" s="54">
        <f t="shared" si="4645"/>
      </c>
      <c r="QE125" s="55">
        <f t="shared" si="4636"/>
      </c>
      <c r="QF125" s="54">
        <f t="shared" si="4645"/>
      </c>
      <c r="QG125" s="55">
        <f t="shared" si="4636"/>
      </c>
      <c r="QH125" s="54">
        <f t="shared" si="4645"/>
      </c>
      <c r="QI125" s="55">
        <f t="shared" si="4636"/>
      </c>
      <c r="QJ125" s="54">
        <f t="shared" si="4645"/>
      </c>
      <c r="QK125" s="55">
        <f t="shared" si="4636"/>
      </c>
      <c r="QL125" s="54">
        <f t="shared" si="4645"/>
      </c>
      <c r="QM125" s="55">
        <f t="shared" si="4636"/>
      </c>
      <c r="QN125" s="54">
        <f t="shared" si="4645"/>
      </c>
      <c r="QO125" s="55">
        <f t="shared" si="4636"/>
      </c>
      <c r="QP125" s="54">
        <f t="shared" si="4645"/>
      </c>
      <c r="QQ125" s="55">
        <f t="shared" si="4636"/>
      </c>
      <c r="QR125" s="54">
        <f t="shared" si="4645"/>
      </c>
      <c r="QS125" s="55">
        <f t="shared" si="4636"/>
      </c>
      <c r="QT125" s="54">
        <f t="shared" si="4645"/>
      </c>
      <c r="QU125" s="55">
        <f t="shared" si="4636"/>
      </c>
      <c r="QV125" s="54">
        <f t="shared" si="4645"/>
      </c>
      <c r="QW125" s="55">
        <f t="shared" si="4627"/>
      </c>
      <c r="QX125" s="54">
        <f t="shared" si="4645"/>
      </c>
      <c r="QY125" s="55">
        <f t="shared" si="4627"/>
      </c>
      <c r="QZ125" s="54">
        <f t="shared" si="4645"/>
      </c>
      <c r="RA125" s="55">
        <f t="shared" si="4627"/>
      </c>
      <c r="RB125" s="54">
        <f t="shared" si="4645"/>
      </c>
      <c r="RC125" s="55">
        <f t="shared" si="4627"/>
      </c>
      <c r="RD125" s="54">
        <f t="shared" si="4645"/>
      </c>
      <c r="RE125" s="55">
        <f t="shared" si="4627"/>
      </c>
      <c r="RF125" s="54">
        <f t="shared" si="4645"/>
      </c>
      <c r="RG125" s="55">
        <f t="shared" si="4627"/>
      </c>
      <c r="RH125" s="54">
        <f t="shared" si="4645"/>
      </c>
      <c r="RI125" s="55">
        <f t="shared" si="4627"/>
      </c>
      <c r="RJ125" s="54">
        <f t="shared" si="4637"/>
      </c>
      <c r="RK125" s="55">
        <f t="shared" si="4627"/>
      </c>
      <c r="RL125" s="54">
        <f t="shared" si="4637"/>
      </c>
      <c r="RM125" s="55">
        <f t="shared" si="4627"/>
      </c>
      <c r="RN125" s="54">
        <f t="shared" si="4637"/>
      </c>
      <c r="RO125" s="55">
        <f t="shared" si="4627"/>
      </c>
      <c r="RP125" s="54">
        <f t="shared" si="4637"/>
      </c>
      <c r="RQ125" s="55">
        <f t="shared" si="4627"/>
      </c>
      <c r="RR125" s="54">
        <f t="shared" si="4637"/>
      </c>
      <c r="RS125" s="55">
        <f t="shared" si="4627"/>
      </c>
      <c r="RT125" s="54">
        <f t="shared" si="4637"/>
      </c>
      <c r="RU125" s="55">
        <f t="shared" si="4627"/>
      </c>
      <c r="RV125" s="54">
        <f t="shared" si="4637"/>
      </c>
      <c r="RW125" s="55">
        <f t="shared" si="4627"/>
      </c>
      <c r="RX125" s="54">
        <f t="shared" si="4637"/>
      </c>
      <c r="RY125" s="55">
        <f t="shared" si="4627"/>
      </c>
      <c r="RZ125" s="54">
        <f t="shared" si="4637"/>
      </c>
      <c r="SA125" s="55">
        <f t="shared" si="4627"/>
      </c>
      <c r="SB125" s="54">
        <f t="shared" si="4637"/>
      </c>
      <c r="SC125" s="55">
        <f t="shared" si="4627"/>
      </c>
      <c r="SD125" s="54">
        <f t="shared" si="4637"/>
      </c>
      <c r="SE125" s="55">
        <f t="shared" si="4627"/>
      </c>
      <c r="SF125" s="54">
        <f t="shared" si="4637"/>
      </c>
      <c r="SG125" s="55">
        <f t="shared" si="4627"/>
      </c>
      <c r="SH125" s="54">
        <f t="shared" si="4637"/>
      </c>
      <c r="SI125" s="55">
        <f t="shared" si="4627"/>
      </c>
      <c r="SJ125" s="54">
        <f t="shared" si="4637"/>
      </c>
      <c r="SK125" s="55">
        <f t="shared" si="4627"/>
      </c>
      <c r="SL125" s="54">
        <f t="shared" si="4637"/>
      </c>
      <c r="SM125" s="55">
        <f t="shared" si="4627"/>
      </c>
      <c r="SN125" s="54">
        <f t="shared" si="4637"/>
      </c>
      <c r="SO125" s="55">
        <f t="shared" si="4627"/>
      </c>
      <c r="SP125" s="54">
        <f t="shared" si="4637"/>
      </c>
      <c r="SQ125" s="55">
        <f t="shared" si="4627"/>
      </c>
      <c r="SR125" s="54">
        <f t="shared" si="4637"/>
      </c>
      <c r="SS125" s="55">
        <f t="shared" si="4627"/>
      </c>
      <c r="ST125" s="54">
        <f t="shared" si="4637"/>
      </c>
      <c r="SU125" s="55">
        <f t="shared" si="4627"/>
      </c>
      <c r="SV125" s="54">
        <f t="shared" si="4637"/>
      </c>
      <c r="SW125" s="55">
        <f t="shared" si="4627"/>
      </c>
      <c r="SX125" s="54">
        <f t="shared" si="4637"/>
      </c>
      <c r="SY125" s="55">
        <f t="shared" si="4627"/>
      </c>
      <c r="SZ125" s="54">
        <f t="shared" si="4637"/>
      </c>
      <c r="TA125" s="55">
        <f t="shared" si="4627"/>
      </c>
      <c r="TB125" s="54">
        <f t="shared" si="4637"/>
      </c>
      <c r="TC125" s="55">
        <f t="shared" si="4627"/>
      </c>
      <c r="TD125" s="54">
        <f t="shared" si="4637"/>
      </c>
      <c r="TE125" s="55">
        <f t="shared" si="4627"/>
      </c>
      <c r="TF125" s="54">
        <f t="shared" si="4637"/>
      </c>
      <c r="TG125" s="55">
        <f t="shared" si="4650"/>
      </c>
      <c r="TH125" s="54">
        <f t="shared" si="4637"/>
      </c>
      <c r="TI125" s="55">
        <f t="shared" si="4650"/>
      </c>
      <c r="TJ125" s="54">
        <f t="shared" si="4637"/>
      </c>
      <c r="TK125" s="55">
        <f t="shared" si="4650"/>
      </c>
      <c r="TL125" s="54">
        <f t="shared" si="4637"/>
      </c>
      <c r="TM125" s="55">
        <f t="shared" si="4650"/>
      </c>
      <c r="TN125" s="54">
        <f t="shared" si="4637"/>
      </c>
      <c r="TO125" s="55">
        <f t="shared" si="4650"/>
      </c>
      <c r="TP125" s="54">
        <f t="shared" si="4637"/>
      </c>
      <c r="TQ125" s="55">
        <f t="shared" si="4650"/>
      </c>
      <c r="TR125" s="54">
        <f t="shared" si="4637"/>
      </c>
      <c r="TS125" s="55">
        <f t="shared" si="4650"/>
      </c>
      <c r="TT125" s="54">
        <f t="shared" si="4646"/>
      </c>
      <c r="TU125" s="55">
        <f t="shared" si="4650"/>
      </c>
      <c r="TV125" s="54">
        <f t="shared" si="4646"/>
      </c>
      <c r="TW125" s="55">
        <f t="shared" si="4650"/>
      </c>
      <c r="TX125" s="54">
        <f t="shared" si="4646"/>
      </c>
      <c r="TY125" s="55">
        <f t="shared" si="4650"/>
      </c>
      <c r="TZ125" s="54">
        <f t="shared" si="4646"/>
      </c>
      <c r="UA125" s="55">
        <f t="shared" si="4650"/>
      </c>
      <c r="UB125" s="54">
        <f t="shared" si="4646"/>
      </c>
      <c r="UC125" s="55">
        <f t="shared" si="4650"/>
      </c>
      <c r="UD125" s="54">
        <f t="shared" si="4646"/>
      </c>
      <c r="UE125" s="55">
        <f t="shared" si="4650"/>
      </c>
      <c r="UF125" s="54">
        <f t="shared" si="4646"/>
      </c>
      <c r="UG125" s="55">
        <f t="shared" si="4650"/>
      </c>
      <c r="UH125" s="54">
        <f t="shared" si="4646"/>
      </c>
      <c r="UI125" s="55">
        <f t="shared" si="4650"/>
      </c>
      <c r="UJ125" s="54">
        <f t="shared" si="4646"/>
      </c>
      <c r="UK125" s="55">
        <f t="shared" si="4650"/>
      </c>
      <c r="UL125" s="54">
        <f t="shared" si="4646"/>
      </c>
      <c r="UM125" s="55">
        <f t="shared" si="4650"/>
      </c>
      <c r="UN125" s="54">
        <f t="shared" si="4646"/>
      </c>
      <c r="UO125" s="55">
        <f t="shared" si="4650"/>
      </c>
      <c r="UP125" s="54">
        <f t="shared" si="4646"/>
      </c>
      <c r="UQ125" s="55">
        <f t="shared" si="4650"/>
      </c>
      <c r="UR125" s="54">
        <f t="shared" si="4646"/>
      </c>
      <c r="US125" s="55">
        <f t="shared" si="4650"/>
      </c>
      <c r="UT125" s="54">
        <f t="shared" si="4646"/>
      </c>
      <c r="UU125" s="55">
        <f t="shared" si="4650"/>
      </c>
      <c r="UV125" s="54">
        <f t="shared" si="4646"/>
      </c>
      <c r="UW125" s="55">
        <f t="shared" si="4650"/>
      </c>
      <c r="UX125" s="54">
        <f t="shared" si="4646"/>
      </c>
      <c r="UY125" s="55">
        <f t="shared" si="4650"/>
      </c>
      <c r="UZ125" s="54">
        <f t="shared" si="4646"/>
      </c>
      <c r="VA125" s="55">
        <f t="shared" si="4650"/>
      </c>
      <c r="VB125" s="54">
        <f t="shared" si="4646"/>
      </c>
      <c r="VC125" s="55">
        <f t="shared" si="4650"/>
      </c>
      <c r="VD125" s="54">
        <f t="shared" si="4646"/>
      </c>
      <c r="VE125" s="55">
        <f t="shared" si="4650"/>
      </c>
      <c r="VF125" s="54">
        <f t="shared" si="4646"/>
      </c>
      <c r="VG125" s="55">
        <f t="shared" si="4650"/>
      </c>
      <c r="VH125" s="54">
        <f t="shared" si="4646"/>
      </c>
      <c r="VI125" s="55">
        <f t="shared" si="4650"/>
      </c>
      <c r="VJ125" s="54">
        <f t="shared" si="4646"/>
      </c>
      <c r="VK125" s="55">
        <f t="shared" si="4650"/>
      </c>
      <c r="VL125" s="54">
        <f t="shared" si="4646"/>
      </c>
      <c r="VM125" s="55">
        <f t="shared" si="4650"/>
      </c>
      <c r="VN125" s="54">
        <f t="shared" si="4646"/>
      </c>
      <c r="VO125" s="55">
        <f t="shared" si="4650"/>
      </c>
      <c r="VP125" s="54">
        <f t="shared" si="4646"/>
      </c>
      <c r="VQ125" s="55">
        <f t="shared" si="4650"/>
      </c>
      <c r="VR125" s="54">
        <f t="shared" si="4646"/>
      </c>
      <c r="VS125" s="55">
        <f t="shared" si="4649"/>
      </c>
      <c r="VT125" s="54">
        <f t="shared" si="4646"/>
      </c>
      <c r="VU125" s="55">
        <f t="shared" si="4649"/>
      </c>
      <c r="VV125" s="54">
        <f t="shared" si="4646"/>
      </c>
      <c r="VW125" s="55">
        <f t="shared" si="4649"/>
      </c>
      <c r="VX125" s="54">
        <f t="shared" si="4646"/>
      </c>
      <c r="VY125" s="55">
        <f t="shared" si="4649"/>
      </c>
      <c r="VZ125" s="54">
        <f t="shared" si="4646"/>
      </c>
      <c r="WA125" s="55">
        <f t="shared" si="4649"/>
      </c>
      <c r="WB125" s="54">
        <f t="shared" si="4646"/>
      </c>
      <c r="WC125" s="55">
        <f t="shared" si="4649"/>
      </c>
      <c r="WD125" s="54">
        <f t="shared" si="4646"/>
      </c>
      <c r="WE125" s="55">
        <f t="shared" si="4649"/>
      </c>
      <c r="WF125" s="54">
        <f t="shared" si="4638"/>
      </c>
      <c r="WG125" s="55">
        <f t="shared" si="4649"/>
      </c>
      <c r="WH125" s="54">
        <f t="shared" si="4638"/>
      </c>
      <c r="WI125" s="55">
        <f t="shared" si="4649"/>
      </c>
      <c r="WJ125" s="54">
        <f t="shared" si="4638"/>
      </c>
      <c r="WK125" s="55">
        <f t="shared" si="4649"/>
      </c>
      <c r="WL125" s="54">
        <f t="shared" si="4638"/>
      </c>
      <c r="WM125" s="55">
        <f t="shared" si="4649"/>
      </c>
      <c r="WN125" s="54">
        <f t="shared" si="4638"/>
      </c>
      <c r="WO125" s="55">
        <f t="shared" si="4649"/>
      </c>
      <c r="WP125" s="54">
        <f t="shared" si="4638"/>
      </c>
      <c r="WQ125" s="55">
        <f t="shared" si="4649"/>
      </c>
      <c r="WR125" s="54">
        <f t="shared" si="4638"/>
      </c>
      <c r="WS125" s="55">
        <f t="shared" si="4649"/>
      </c>
      <c r="WT125" s="54">
        <f t="shared" si="4638"/>
      </c>
      <c r="WU125" s="55">
        <f t="shared" si="4649"/>
      </c>
      <c r="WV125" s="54">
        <f t="shared" si="4638"/>
      </c>
      <c r="WW125" s="55">
        <f t="shared" si="4649"/>
      </c>
      <c r="WX125" s="54">
        <f t="shared" si="4638"/>
      </c>
      <c r="WY125" s="55">
        <f t="shared" si="4649"/>
      </c>
      <c r="WZ125" s="54">
        <f t="shared" si="4638"/>
      </c>
      <c r="XA125" s="55">
        <f t="shared" si="4649"/>
      </c>
      <c r="XB125" s="54">
        <f t="shared" si="4638"/>
      </c>
      <c r="XC125" s="55">
        <f t="shared" si="4649"/>
      </c>
      <c r="XD125" s="54">
        <f t="shared" si="4638"/>
      </c>
      <c r="XE125" s="55">
        <f t="shared" si="4649"/>
      </c>
      <c r="XF125" s="54">
        <f t="shared" si="4638"/>
      </c>
      <c r="XG125" s="55">
        <f t="shared" si="4649"/>
      </c>
      <c r="XH125" s="54">
        <f t="shared" si="4638"/>
      </c>
      <c r="XI125" s="55">
        <f t="shared" si="4649"/>
      </c>
      <c r="XJ125" s="54">
        <f t="shared" si="4638"/>
      </c>
      <c r="XK125" s="55">
        <f t="shared" si="4649"/>
      </c>
      <c r="XL125" s="54">
        <f t="shared" si="4638"/>
      </c>
      <c r="XM125" s="55">
        <f t="shared" si="4649"/>
      </c>
      <c r="XN125" s="54">
        <f t="shared" si="4638"/>
      </c>
      <c r="XO125" s="55">
        <f t="shared" si="4649"/>
      </c>
      <c r="XP125" s="54">
        <f t="shared" si="4638"/>
      </c>
      <c r="XQ125" s="55">
        <f t="shared" si="4649"/>
      </c>
      <c r="XR125" s="54">
        <f t="shared" si="4638"/>
      </c>
      <c r="XS125" s="55">
        <f t="shared" si="4649"/>
      </c>
      <c r="XT125" s="54">
        <f t="shared" si="4638"/>
      </c>
      <c r="XU125" s="55">
        <f t="shared" si="4649"/>
      </c>
      <c r="XV125" s="54">
        <f t="shared" si="4638"/>
      </c>
      <c r="XW125" s="55">
        <f t="shared" si="4649"/>
      </c>
      <c r="XX125" s="54">
        <f t="shared" si="4638"/>
      </c>
      <c r="XY125" s="55">
        <f t="shared" si="4649"/>
      </c>
      <c r="XZ125" s="54">
        <f t="shared" si="4638"/>
      </c>
      <c r="YA125" s="55">
        <f t="shared" si="4649"/>
      </c>
      <c r="YB125" s="54">
        <f t="shared" si="4638"/>
      </c>
      <c r="YC125" s="55">
        <f t="shared" si="4639"/>
      </c>
      <c r="YD125" s="54">
        <f t="shared" si="4638"/>
      </c>
      <c r="YE125" s="55">
        <f t="shared" si="4639"/>
      </c>
      <c r="YF125" s="54">
        <f t="shared" si="4638"/>
      </c>
      <c r="YG125" s="55">
        <f t="shared" si="4639"/>
      </c>
      <c r="YH125" s="54">
        <f t="shared" si="4638"/>
      </c>
      <c r="YI125" s="55">
        <f t="shared" si="4639"/>
      </c>
      <c r="YJ125" s="54">
        <f t="shared" si="4638"/>
      </c>
      <c r="YK125" s="55">
        <f t="shared" si="4639"/>
      </c>
      <c r="YL125" s="54">
        <f t="shared" si="4638"/>
      </c>
      <c r="YM125" s="55">
        <f t="shared" si="4639"/>
      </c>
      <c r="YN125" s="54">
        <f t="shared" si="4638"/>
      </c>
      <c r="YO125" s="55">
        <f t="shared" si="4639"/>
      </c>
      <c r="YP125" s="54">
        <f t="shared" si="4628"/>
      </c>
      <c r="YQ125" s="55">
        <f t="shared" si="4639"/>
      </c>
      <c r="YR125" s="54">
        <f t="shared" si="4628"/>
      </c>
      <c r="YS125" s="55">
        <f t="shared" si="4639"/>
      </c>
      <c r="YT125" s="54">
        <f t="shared" si="4628"/>
      </c>
      <c r="YU125" s="55">
        <f t="shared" si="4639"/>
      </c>
      <c r="YV125" s="54">
        <f t="shared" si="4628"/>
      </c>
      <c r="YW125" s="55">
        <f t="shared" si="4639"/>
      </c>
      <c r="YX125" s="54">
        <f t="shared" si="4628"/>
      </c>
      <c r="YY125" s="55">
        <f t="shared" si="4639"/>
      </c>
      <c r="YZ125" s="54">
        <f t="shared" si="4628"/>
      </c>
      <c r="ZA125" s="55">
        <f t="shared" si="4639"/>
      </c>
      <c r="ZB125" s="54">
        <f t="shared" si="4628"/>
      </c>
      <c r="ZC125" s="55">
        <f t="shared" si="4639"/>
      </c>
      <c r="ZD125" s="54">
        <f t="shared" si="4628"/>
      </c>
      <c r="ZE125" s="55">
        <f t="shared" si="4639"/>
      </c>
      <c r="ZF125" s="54">
        <f t="shared" si="4621"/>
      </c>
      <c r="ZG125" s="55">
        <f t="shared" si="4639"/>
      </c>
      <c r="ZH125" s="54">
        <f t="shared" si="4621"/>
      </c>
      <c r="ZI125" s="55">
        <f t="shared" si="4639"/>
      </c>
      <c r="ZJ125" s="54">
        <f t="shared" si="4647"/>
      </c>
      <c r="ZK125" s="55">
        <f t="shared" si="4639"/>
      </c>
      <c r="ZL125" s="54">
        <f t="shared" si="4647"/>
      </c>
      <c r="ZM125" s="55">
        <f t="shared" si="4639"/>
      </c>
      <c r="ZN125" s="54">
        <f t="shared" si="4647"/>
      </c>
      <c r="ZO125" s="55">
        <f t="shared" si="4639"/>
      </c>
      <c r="ZP125" s="54">
        <f t="shared" si="4647"/>
      </c>
      <c r="ZQ125" s="55">
        <f t="shared" si="4639"/>
      </c>
      <c r="ZR125" s="54">
        <f t="shared" si="4647"/>
      </c>
      <c r="ZS125" s="55">
        <f t="shared" si="4639"/>
      </c>
      <c r="ZT125" s="54">
        <f t="shared" si="4647"/>
      </c>
      <c r="ZU125" s="55">
        <f t="shared" si="4639"/>
      </c>
      <c r="ZV125" s="54">
        <f t="shared" si="4647"/>
      </c>
      <c r="ZW125" s="55">
        <f t="shared" si="4639"/>
      </c>
      <c r="ZX125" s="54">
        <f t="shared" si="4647"/>
      </c>
      <c r="ZY125" s="55">
        <f t="shared" si="4639"/>
      </c>
      <c r="ZZ125" s="54">
        <f t="shared" si="4647"/>
      </c>
      <c r="AAA125" s="55">
        <f t="shared" si="4639"/>
      </c>
      <c r="AAB125" s="54">
        <f t="shared" si="4647"/>
      </c>
      <c r="AAC125" s="55">
        <f t="shared" si="4639"/>
      </c>
      <c r="AAD125" s="54">
        <f t="shared" si="4647"/>
      </c>
      <c r="AAE125" s="55">
        <f t="shared" si="4639"/>
      </c>
      <c r="AAF125" s="54">
        <f t="shared" si="4647"/>
      </c>
      <c r="AAG125" s="55">
        <f t="shared" si="4639"/>
      </c>
      <c r="AAH125" s="54">
        <f t="shared" si="4647"/>
      </c>
      <c r="AAI125" s="55">
        <f t="shared" si="4639"/>
      </c>
      <c r="AAJ125" s="54">
        <f t="shared" si="4647"/>
      </c>
      <c r="AAK125" s="55">
        <f t="shared" si="4639"/>
      </c>
      <c r="AAL125" s="54">
        <f t="shared" si="4647"/>
      </c>
      <c r="AAM125" s="55">
        <f t="shared" si="4639"/>
      </c>
      <c r="AAN125" s="54">
        <f t="shared" si="4647"/>
      </c>
      <c r="AAO125" s="55">
        <f t="shared" si="4629"/>
      </c>
      <c r="AAP125" s="54">
        <f t="shared" si="4647"/>
      </c>
      <c r="AAQ125" s="55">
        <f t="shared" si="4629"/>
      </c>
      <c r="AAR125" s="54">
        <f t="shared" si="4647"/>
      </c>
      <c r="AAS125" s="55">
        <f t="shared" si="4629"/>
      </c>
      <c r="AAT125" s="54">
        <f t="shared" si="4647"/>
      </c>
      <c r="AAU125" s="55">
        <f t="shared" si="4629"/>
      </c>
      <c r="AAV125" s="54">
        <f t="shared" si="4647"/>
      </c>
      <c r="AAW125" s="55">
        <f t="shared" si="4629"/>
      </c>
      <c r="AAX125" s="54">
        <f t="shared" si="4647"/>
      </c>
      <c r="AAY125" s="55">
        <f t="shared" si="4629"/>
      </c>
      <c r="AAZ125" s="54">
        <f t="shared" si="4647"/>
      </c>
      <c r="ABA125" s="55">
        <f t="shared" si="4629"/>
      </c>
      <c r="ABB125" s="54">
        <f t="shared" si="4647"/>
      </c>
      <c r="ABC125" s="55">
        <f t="shared" si="4629"/>
      </c>
      <c r="ABD125" s="54">
        <f t="shared" si="4647"/>
      </c>
      <c r="ABE125" s="55">
        <f t="shared" si="4629"/>
      </c>
      <c r="ABF125" s="54">
        <f t="shared" si="4647"/>
      </c>
      <c r="ABG125" s="55">
        <f t="shared" si="4629"/>
      </c>
      <c r="ABH125" s="54">
        <f t="shared" si="4647"/>
      </c>
      <c r="ABI125" s="55">
        <f t="shared" si="4629"/>
      </c>
      <c r="ABJ125" s="54">
        <f t="shared" si="4647"/>
      </c>
      <c r="ABK125" s="55">
        <f t="shared" si="4629"/>
      </c>
      <c r="ABL125" s="54">
        <f t="shared" si="4647"/>
      </c>
      <c r="ABM125" s="55">
        <f t="shared" si="4629"/>
      </c>
      <c r="ABN125" s="54">
        <f t="shared" si="4647"/>
      </c>
      <c r="ABO125" s="55">
        <f t="shared" si="4629"/>
      </c>
      <c r="ABP125" s="54">
        <f t="shared" si="4647"/>
      </c>
      <c r="ABQ125" s="55">
        <f t="shared" si="4629"/>
      </c>
      <c r="ABR125" s="54">
        <f t="shared" si="4647"/>
      </c>
      <c r="ABS125" s="55">
        <f t="shared" si="4629"/>
      </c>
      <c r="ABT125" s="54">
        <f t="shared" si="4647"/>
      </c>
      <c r="ABU125" s="55">
        <f t="shared" si="4629"/>
      </c>
      <c r="ABV125" s="54">
        <f t="shared" si="4640"/>
      </c>
      <c r="ABW125" s="55">
        <f t="shared" si="4629"/>
      </c>
      <c r="ABX125" s="54">
        <f t="shared" si="4640"/>
      </c>
      <c r="ABY125" s="55">
        <f t="shared" si="4629"/>
      </c>
      <c r="ABZ125" s="54">
        <f t="shared" si="4640"/>
      </c>
      <c r="ACA125" s="55">
        <f t="shared" si="4629"/>
      </c>
      <c r="ACB125" s="54">
        <f t="shared" si="4640"/>
      </c>
      <c r="ACC125" s="55">
        <f t="shared" si="4629"/>
      </c>
      <c r="ACD125" s="54">
        <f t="shared" si="4640"/>
      </c>
      <c r="ACE125" s="55">
        <f t="shared" si="4629"/>
      </c>
      <c r="ACF125" s="54">
        <f t="shared" si="4640"/>
      </c>
      <c r="ACG125" s="55">
        <f t="shared" si="4629"/>
      </c>
      <c r="ACH125" s="54">
        <f t="shared" si="4630"/>
      </c>
      <c r="ACI125" s="55">
        <f t="shared" si="4629"/>
      </c>
      <c r="ACJ125" s="54">
        <f t="shared" si="4630"/>
      </c>
      <c r="ACK125" s="55">
        <f t="shared" si="4629"/>
      </c>
      <c r="ACL125" s="54">
        <f t="shared" si="4630"/>
      </c>
      <c r="ACM125" s="55">
        <f t="shared" si="4629"/>
      </c>
      <c r="ACN125" s="54">
        <f t="shared" si="4630"/>
      </c>
      <c r="ACO125" s="55">
        <f t="shared" si="4629"/>
      </c>
      <c r="ACP125" s="54">
        <f t="shared" si="4630"/>
      </c>
      <c r="ACQ125" s="55">
        <f t="shared" si="4629"/>
      </c>
      <c r="ACR125" s="54">
        <f t="shared" si="4630"/>
      </c>
      <c r="ACS125" s="55">
        <f t="shared" si="4629"/>
      </c>
      <c r="ACT125" s="54">
        <f t="shared" si="4630"/>
      </c>
      <c r="ACU125" s="55">
        <f t="shared" si="4629"/>
      </c>
      <c r="ACV125" s="54">
        <f t="shared" si="4630"/>
      </c>
      <c r="ACW125" s="55">
        <f t="shared" si="4629"/>
      </c>
      <c r="ACX125" s="54">
        <f t="shared" si="4630"/>
      </c>
      <c r="ACY125" s="55">
        <f t="shared" si="4631"/>
      </c>
      <c r="ACZ125" s="54">
        <f t="shared" si="4630"/>
      </c>
      <c r="ADA125" s="55">
        <f t="shared" si="4631"/>
      </c>
      <c r="ADB125" s="54">
        <f t="shared" si="4630"/>
      </c>
      <c r="ADC125" s="55">
        <f t="shared" si="4631"/>
      </c>
      <c r="ADD125" s="54">
        <f t="shared" si="4630"/>
      </c>
      <c r="ADE125" s="55">
        <f t="shared" si="4631"/>
      </c>
      <c r="ADF125" s="54">
        <f t="shared" si="4630"/>
      </c>
      <c r="ADG125" s="55">
        <f t="shared" si="4631"/>
      </c>
    </row>
    <row r="126" spans="1:787" ht="20.25" hidden="1" customHeight="1">
      <c r="A126" s="112">
        <v>54</v>
      </c>
      <c r="B126" s="115">
        <f>学年と名前を結合するシート!D55</f>
      </c>
      <c r="C126" s="114"/>
      <c r="D126" s="54">
        <f t="shared" si="533"/>
      </c>
      <c r="E126" s="55">
        <f t="shared" si="534"/>
      </c>
      <c r="F126" s="54">
        <f t="shared" si="4648"/>
      </c>
      <c r="G126" s="55">
        <f t="shared" si="4407"/>
      </c>
      <c r="H126" s="54">
        <f t="shared" si="4648"/>
      </c>
      <c r="I126" s="55">
        <f t="shared" si="4408"/>
      </c>
      <c r="J126" s="54">
        <f t="shared" si="4648"/>
      </c>
      <c r="K126" s="55">
        <f t="shared" si="4409"/>
      </c>
      <c r="L126" s="54">
        <f t="shared" si="4648"/>
      </c>
      <c r="M126" s="55">
        <f t="shared" si="4410"/>
      </c>
      <c r="N126" s="54">
        <f t="shared" si="4648"/>
      </c>
      <c r="O126" s="55">
        <f t="shared" si="4411"/>
      </c>
      <c r="P126" s="54">
        <f t="shared" si="4648"/>
      </c>
      <c r="Q126" s="55">
        <f t="shared" si="4412"/>
      </c>
      <c r="R126" s="54">
        <f t="shared" si="4648"/>
      </c>
      <c r="S126" s="55">
        <f t="shared" si="4413"/>
      </c>
      <c r="T126" s="54">
        <f t="shared" si="4648"/>
      </c>
      <c r="U126" s="55">
        <f t="shared" si="4414"/>
      </c>
      <c r="V126" s="54">
        <f t="shared" si="4648"/>
      </c>
      <c r="W126" s="55">
        <f t="shared" si="4415"/>
      </c>
      <c r="X126" s="54">
        <f t="shared" si="4648"/>
      </c>
      <c r="Y126" s="55">
        <f t="shared" si="4416"/>
      </c>
      <c r="Z126" s="54">
        <f t="shared" si="4648"/>
      </c>
      <c r="AA126" s="55">
        <f t="shared" si="4417"/>
      </c>
      <c r="AB126" s="54">
        <f t="shared" si="4648"/>
      </c>
      <c r="AC126" s="55">
        <f t="shared" si="4418"/>
      </c>
      <c r="AD126" s="54">
        <f t="shared" si="4648"/>
      </c>
      <c r="AE126" s="55">
        <f t="shared" si="4419"/>
      </c>
      <c r="AF126" s="54">
        <f t="shared" si="4648"/>
      </c>
      <c r="AG126" s="55">
        <f t="shared" si="4420"/>
      </c>
      <c r="AH126" s="54">
        <f t="shared" si="4648"/>
      </c>
      <c r="AI126" s="55">
        <f t="shared" si="4421"/>
      </c>
      <c r="AJ126" s="54">
        <f t="shared" si="4648"/>
      </c>
      <c r="AK126" s="55">
        <f t="shared" si="4422"/>
      </c>
      <c r="AL126" s="54">
        <f t="shared" si="4648"/>
      </c>
      <c r="AM126" s="55">
        <f t="shared" si="4423"/>
      </c>
      <c r="AN126" s="54">
        <f t="shared" si="4648"/>
      </c>
      <c r="AO126" s="55">
        <f t="shared" si="4424"/>
      </c>
      <c r="AP126" s="54">
        <f t="shared" si="4648"/>
      </c>
      <c r="AQ126" s="55">
        <f t="shared" si="4425"/>
      </c>
      <c r="AR126" s="54">
        <f t="shared" si="4648"/>
      </c>
      <c r="AS126" s="55">
        <f t="shared" si="4426"/>
      </c>
      <c r="AT126" s="54">
        <f t="shared" si="4648"/>
      </c>
      <c r="AU126" s="55">
        <f t="shared" si="4427"/>
      </c>
      <c r="AV126" s="54">
        <f t="shared" si="4648"/>
      </c>
      <c r="AW126" s="55">
        <f t="shared" si="4428"/>
      </c>
      <c r="AX126" s="54">
        <f t="shared" si="4648"/>
      </c>
      <c r="AY126" s="55">
        <f t="shared" si="4429"/>
      </c>
      <c r="AZ126" s="54">
        <f t="shared" si="4648"/>
      </c>
      <c r="BA126" s="55">
        <f t="shared" si="4430"/>
      </c>
      <c r="BB126" s="54">
        <f t="shared" si="4648"/>
      </c>
      <c r="BC126" s="55">
        <f t="shared" si="4431"/>
      </c>
      <c r="BD126" s="54">
        <f t="shared" si="4648"/>
      </c>
      <c r="BE126" s="55">
        <f t="shared" si="4432"/>
      </c>
      <c r="BF126" s="54">
        <f t="shared" si="4648"/>
      </c>
      <c r="BG126" s="55">
        <f t="shared" si="4433"/>
      </c>
      <c r="BH126" s="54">
        <f t="shared" si="4648"/>
      </c>
      <c r="BI126" s="55">
        <f t="shared" si="4434"/>
      </c>
      <c r="BJ126" s="54">
        <f t="shared" si="4648"/>
      </c>
      <c r="BK126" s="55">
        <f t="shared" si="4435"/>
      </c>
      <c r="BL126" s="54">
        <f t="shared" si="4648"/>
      </c>
      <c r="BM126" s="55">
        <f t="shared" si="4436"/>
      </c>
      <c r="BN126" s="54">
        <f t="shared" si="4648"/>
      </c>
      <c r="BO126" s="55">
        <f t="shared" si="4437"/>
      </c>
      <c r="BP126" s="54">
        <f t="shared" si="4648"/>
      </c>
      <c r="BQ126" s="55">
        <f t="shared" si="4438"/>
      </c>
      <c r="BR126" s="54">
        <f t="shared" si="4641"/>
      </c>
      <c r="BS126" s="55">
        <f t="shared" si="4439"/>
      </c>
      <c r="BT126" s="54">
        <f t="shared" si="4641"/>
      </c>
      <c r="BU126" s="55">
        <f t="shared" si="4440"/>
      </c>
      <c r="BV126" s="54">
        <f t="shared" si="4641"/>
      </c>
      <c r="BW126" s="55">
        <f t="shared" si="4441"/>
      </c>
      <c r="BX126" s="54">
        <f t="shared" si="4641"/>
      </c>
      <c r="BY126" s="55">
        <f t="shared" si="4442"/>
      </c>
      <c r="BZ126" s="54">
        <f t="shared" si="4641"/>
      </c>
      <c r="CA126" s="55">
        <f t="shared" si="4443"/>
      </c>
      <c r="CB126" s="54">
        <f t="shared" si="4641"/>
      </c>
      <c r="CC126" s="55">
        <f t="shared" si="4444"/>
      </c>
      <c r="CD126" s="54">
        <f t="shared" si="4641"/>
      </c>
      <c r="CE126" s="55">
        <f t="shared" si="4445"/>
      </c>
      <c r="CF126" s="54">
        <f t="shared" si="4641"/>
      </c>
      <c r="CG126" s="55">
        <f t="shared" si="4446"/>
      </c>
      <c r="CH126" s="54">
        <f t="shared" si="4641"/>
      </c>
      <c r="CI126" s="55">
        <f t="shared" si="4447"/>
      </c>
      <c r="CJ126" s="54">
        <f t="shared" si="4641"/>
      </c>
      <c r="CK126" s="55">
        <f t="shared" si="4448"/>
      </c>
      <c r="CL126" s="54">
        <f t="shared" si="4641"/>
      </c>
      <c r="CM126" s="55">
        <f t="shared" si="4449"/>
      </c>
      <c r="CN126" s="54">
        <f t="shared" si="4641"/>
      </c>
      <c r="CO126" s="55">
        <f t="shared" si="4450"/>
      </c>
      <c r="CP126" s="54">
        <f t="shared" si="4641"/>
      </c>
      <c r="CQ126" s="55">
        <f t="shared" si="4451"/>
      </c>
      <c r="CR126" s="54">
        <f t="shared" si="4641"/>
      </c>
      <c r="CS126" s="55">
        <f t="shared" si="4452"/>
      </c>
      <c r="CT126" s="54">
        <f t="shared" si="4641"/>
      </c>
      <c r="CU126" s="55">
        <f t="shared" si="4453"/>
      </c>
      <c r="CV126" s="54">
        <f t="shared" si="4641"/>
      </c>
      <c r="CW126" s="55">
        <f t="shared" si="4454"/>
      </c>
      <c r="CX126" s="54">
        <f t="shared" si="4641"/>
      </c>
      <c r="CY126" s="55">
        <f t="shared" si="4455"/>
      </c>
      <c r="CZ126" s="54">
        <f t="shared" si="4641"/>
      </c>
      <c r="DA126" s="55">
        <f t="shared" si="4456"/>
      </c>
      <c r="DB126" s="54">
        <f t="shared" si="4641"/>
      </c>
      <c r="DC126" s="55">
        <f t="shared" si="4457"/>
      </c>
      <c r="DD126" s="54">
        <f t="shared" si="4641"/>
      </c>
      <c r="DE126" s="55">
        <f t="shared" si="4458"/>
      </c>
      <c r="DF126" s="54">
        <f t="shared" si="4641"/>
      </c>
      <c r="DG126" s="55">
        <f t="shared" si="4459"/>
      </c>
      <c r="DH126" s="54">
        <f t="shared" si="4641"/>
      </c>
      <c r="DI126" s="55">
        <f t="shared" si="4460"/>
      </c>
      <c r="DJ126" s="54">
        <f t="shared" si="4641"/>
      </c>
      <c r="DK126" s="55">
        <f t="shared" si="4461"/>
      </c>
      <c r="DL126" s="54">
        <f t="shared" si="4641"/>
      </c>
      <c r="DM126" s="55">
        <f t="shared" si="4462"/>
      </c>
      <c r="DN126" s="54">
        <f t="shared" si="4641"/>
      </c>
      <c r="DO126" s="55">
        <f t="shared" si="4463"/>
      </c>
      <c r="DP126" s="54">
        <f t="shared" si="4641"/>
      </c>
      <c r="DQ126" s="55">
        <f t="shared" si="4464"/>
      </c>
      <c r="DR126" s="54">
        <f t="shared" si="4641"/>
      </c>
      <c r="DS126" s="55">
        <f t="shared" si="4465"/>
      </c>
      <c r="DT126" s="54">
        <f t="shared" si="4641"/>
      </c>
      <c r="DU126" s="55">
        <f t="shared" si="4466"/>
      </c>
      <c r="DV126" s="54">
        <f t="shared" si="4641"/>
      </c>
      <c r="DW126" s="55">
        <f t="shared" si="4467"/>
      </c>
      <c r="DX126" s="54">
        <f t="shared" si="4641"/>
      </c>
      <c r="DY126" s="55">
        <f t="shared" si="4468"/>
      </c>
      <c r="DZ126" s="54">
        <f t="shared" si="4641"/>
      </c>
      <c r="EA126" s="55">
        <f t="shared" si="4469"/>
      </c>
      <c r="EB126" s="54">
        <f t="shared" si="4632"/>
      </c>
      <c r="EC126" s="55">
        <f t="shared" si="4471"/>
      </c>
      <c r="ED126" s="54">
        <f t="shared" si="4632"/>
      </c>
      <c r="EE126" s="55">
        <f t="shared" si="4472"/>
      </c>
      <c r="EF126" s="54">
        <f t="shared" si="4632"/>
      </c>
      <c r="EG126" s="55">
        <f t="shared" si="4473"/>
      </c>
      <c r="EH126" s="54">
        <f t="shared" si="4632"/>
      </c>
      <c r="EI126" s="55">
        <f t="shared" si="4474"/>
      </c>
      <c r="EJ126" s="54">
        <f t="shared" si="4632"/>
      </c>
      <c r="EK126" s="55">
        <f t="shared" si="4475"/>
      </c>
      <c r="EL126" s="54">
        <f t="shared" si="4632"/>
      </c>
      <c r="EM126" s="55">
        <f t="shared" si="4476"/>
      </c>
      <c r="EN126" s="54">
        <f t="shared" si="4632"/>
      </c>
      <c r="EO126" s="55">
        <f t="shared" si="4477"/>
      </c>
      <c r="EP126" s="54">
        <f t="shared" si="4632"/>
      </c>
      <c r="EQ126" s="55">
        <f t="shared" si="4478"/>
      </c>
      <c r="ER126" s="54">
        <f t="shared" si="4632"/>
      </c>
      <c r="ES126" s="55">
        <f t="shared" si="4479"/>
      </c>
      <c r="ET126" s="54">
        <f t="shared" si="4632"/>
      </c>
      <c r="EU126" s="55">
        <f t="shared" si="4480"/>
      </c>
      <c r="EV126" s="54">
        <f t="shared" si="4632"/>
      </c>
      <c r="EW126" s="55">
        <f t="shared" si="4481"/>
      </c>
      <c r="EX126" s="54">
        <f t="shared" si="4632"/>
      </c>
      <c r="EY126" s="55">
        <f t="shared" si="4482"/>
      </c>
      <c r="EZ126" s="54">
        <f t="shared" si="4632"/>
      </c>
      <c r="FA126" s="55">
        <f t="shared" si="4483"/>
      </c>
      <c r="FB126" s="54">
        <f t="shared" si="4632"/>
      </c>
      <c r="FC126" s="55">
        <f t="shared" si="4484"/>
      </c>
      <c r="FD126" s="54">
        <f t="shared" si="4632"/>
      </c>
      <c r="FE126" s="55">
        <f t="shared" si="4485"/>
      </c>
      <c r="FF126" s="54">
        <f t="shared" si="4632"/>
      </c>
      <c r="FG126" s="55">
        <f t="shared" si="4486"/>
      </c>
      <c r="FH126" s="54">
        <f t="shared" si="4632"/>
      </c>
      <c r="FI126" s="55">
        <f t="shared" si="4487"/>
      </c>
      <c r="FJ126" s="54">
        <f t="shared" si="4632"/>
      </c>
      <c r="FK126" s="55">
        <f t="shared" si="4488"/>
      </c>
      <c r="FL126" s="54">
        <f t="shared" si="4632"/>
      </c>
      <c r="FM126" s="55">
        <f t="shared" si="4489"/>
      </c>
      <c r="FN126" s="54">
        <f t="shared" si="4632"/>
      </c>
      <c r="FO126" s="55">
        <f t="shared" si="4490"/>
      </c>
      <c r="FP126" s="54">
        <f t="shared" si="4632"/>
      </c>
      <c r="FQ126" s="55">
        <f t="shared" si="4491"/>
      </c>
      <c r="FR126" s="54">
        <f t="shared" si="4632"/>
      </c>
      <c r="FS126" s="55">
        <f t="shared" si="4492"/>
      </c>
      <c r="FT126" s="54">
        <f t="shared" si="4632"/>
      </c>
      <c r="FU126" s="55">
        <f t="shared" si="4493"/>
      </c>
      <c r="FV126" s="54">
        <f t="shared" si="4632"/>
      </c>
      <c r="FW126" s="55">
        <f t="shared" si="4494"/>
      </c>
      <c r="FX126" s="54">
        <f t="shared" si="4632"/>
      </c>
      <c r="FY126" s="55">
        <f t="shared" si="4495"/>
      </c>
      <c r="FZ126" s="54">
        <f t="shared" si="4632"/>
      </c>
      <c r="GA126" s="55">
        <f t="shared" si="4496"/>
      </c>
      <c r="GB126" s="54">
        <f t="shared" si="4632"/>
      </c>
      <c r="GC126" s="55">
        <f t="shared" si="4497"/>
      </c>
      <c r="GD126" s="54">
        <f t="shared" si="4632"/>
      </c>
      <c r="GE126" s="55">
        <f t="shared" si="4498"/>
      </c>
      <c r="GF126" s="54">
        <f t="shared" si="4632"/>
      </c>
      <c r="GG126" s="55">
        <f t="shared" si="4499"/>
      </c>
      <c r="GH126" s="54">
        <f t="shared" si="4632"/>
      </c>
      <c r="GI126" s="55">
        <f t="shared" si="4500"/>
      </c>
      <c r="GJ126" s="54">
        <f t="shared" si="4632"/>
      </c>
      <c r="GK126" s="55">
        <f t="shared" si="4501"/>
      </c>
      <c r="GL126" s="54">
        <f t="shared" si="4632"/>
      </c>
      <c r="GM126" s="55">
        <f t="shared" si="4502"/>
      </c>
      <c r="GN126" s="54">
        <f t="shared" si="4626"/>
      </c>
      <c r="GO126" s="55">
        <f t="shared" si="4504"/>
      </c>
      <c r="GP126" s="54">
        <f t="shared" si="4626"/>
      </c>
      <c r="GQ126" s="55">
        <f t="shared" si="4505"/>
      </c>
      <c r="GR126" s="54">
        <f t="shared" si="4626"/>
      </c>
      <c r="GS126" s="55">
        <f t="shared" si="4506"/>
      </c>
      <c r="GT126" s="54">
        <f t="shared" si="4626"/>
      </c>
      <c r="GU126" s="55">
        <f t="shared" si="4507"/>
      </c>
      <c r="GV126" s="54">
        <f t="shared" si="4626"/>
      </c>
      <c r="GW126" s="55">
        <f t="shared" si="4508"/>
      </c>
      <c r="GX126" s="54">
        <f t="shared" si="4626"/>
      </c>
      <c r="GY126" s="55">
        <f t="shared" si="4509"/>
      </c>
      <c r="GZ126" s="54">
        <f t="shared" si="4626"/>
      </c>
      <c r="HA126" s="55">
        <f t="shared" si="4510"/>
      </c>
      <c r="HB126" s="54">
        <f t="shared" si="4626"/>
      </c>
      <c r="HC126" s="55">
        <f t="shared" si="4511"/>
      </c>
      <c r="HD126" s="54">
        <f t="shared" si="4626"/>
      </c>
      <c r="HE126" s="55">
        <f t="shared" si="4512"/>
      </c>
      <c r="HF126" s="54">
        <f t="shared" si="4626"/>
      </c>
      <c r="HG126" s="55">
        <f t="shared" si="4513"/>
      </c>
      <c r="HH126" s="54">
        <f t="shared" si="4626"/>
      </c>
      <c r="HI126" s="55">
        <f t="shared" si="4514"/>
      </c>
      <c r="HJ126" s="54">
        <f t="shared" si="4626"/>
      </c>
      <c r="HK126" s="55">
        <f t="shared" si="4515"/>
      </c>
      <c r="HL126" s="54">
        <f t="shared" si="4626"/>
      </c>
      <c r="HM126" s="55">
        <f t="shared" si="4516"/>
      </c>
      <c r="HN126" s="54">
        <f t="shared" si="4626"/>
      </c>
      <c r="HO126" s="55">
        <f t="shared" si="4517"/>
      </c>
      <c r="HP126" s="54">
        <f t="shared" si="4626"/>
      </c>
      <c r="HQ126" s="55">
        <f t="shared" si="4518"/>
      </c>
      <c r="HR126" s="54">
        <f t="shared" si="4626"/>
      </c>
      <c r="HS126" s="55">
        <f t="shared" si="4519"/>
      </c>
      <c r="HT126" s="54">
        <f t="shared" si="4626"/>
      </c>
      <c r="HU126" s="55">
        <f t="shared" si="4520"/>
      </c>
      <c r="HV126" s="54">
        <f t="shared" si="4626"/>
      </c>
      <c r="HW126" s="55">
        <f t="shared" si="4521"/>
      </c>
      <c r="HX126" s="54">
        <f t="shared" si="4626"/>
      </c>
      <c r="HY126" s="55">
        <f t="shared" si="4522"/>
      </c>
      <c r="HZ126" s="54">
        <f t="shared" si="4626"/>
      </c>
      <c r="IA126" s="55">
        <f t="shared" si="4523"/>
      </c>
      <c r="IB126" s="54">
        <f t="shared" si="4626"/>
      </c>
      <c r="IC126" s="55">
        <f t="shared" si="4524"/>
      </c>
      <c r="ID126" s="54">
        <f t="shared" si="4626"/>
      </c>
      <c r="IE126" s="55">
        <f t="shared" si="4525"/>
      </c>
      <c r="IF126" s="54">
        <f t="shared" si="4626"/>
      </c>
      <c r="IG126" s="55">
        <f t="shared" si="4526"/>
      </c>
      <c r="IH126" s="54">
        <f t="shared" si="4626"/>
      </c>
      <c r="II126" s="55">
        <f t="shared" si="4527"/>
      </c>
      <c r="IJ126" s="54">
        <f t="shared" si="4626"/>
      </c>
      <c r="IK126" s="55">
        <f t="shared" si="4528"/>
      </c>
      <c r="IL126" s="54">
        <f t="shared" si="4626"/>
      </c>
      <c r="IM126" s="55">
        <f t="shared" si="4529"/>
      </c>
      <c r="IN126" s="54">
        <f t="shared" si="4626"/>
      </c>
      <c r="IO126" s="55">
        <f t="shared" si="4530"/>
      </c>
      <c r="IP126" s="54">
        <f t="shared" si="4626"/>
      </c>
      <c r="IQ126" s="55">
        <f t="shared" si="4531"/>
      </c>
      <c r="IR126" s="54">
        <f t="shared" si="4626"/>
      </c>
      <c r="IS126" s="55">
        <f t="shared" si="4532"/>
      </c>
      <c r="IT126" s="54">
        <f t="shared" si="4626"/>
      </c>
      <c r="IU126" s="55">
        <f t="shared" si="4533"/>
      </c>
      <c r="IV126" s="54">
        <f t="shared" si="4626"/>
      </c>
      <c r="IW126" s="55">
        <f t="shared" si="4534"/>
      </c>
      <c r="IX126" s="54">
        <f t="shared" si="4633"/>
      </c>
      <c r="IY126" s="55">
        <f t="shared" si="4535"/>
      </c>
      <c r="IZ126" s="54">
        <f t="shared" si="4633"/>
      </c>
      <c r="JA126" s="55">
        <f t="shared" si="4537"/>
      </c>
      <c r="JB126" s="54">
        <f t="shared" si="4633"/>
      </c>
      <c r="JC126" s="55">
        <f t="shared" si="4538"/>
      </c>
      <c r="JD126" s="54">
        <f t="shared" si="4633"/>
      </c>
      <c r="JE126" s="55">
        <f t="shared" si="4539"/>
      </c>
      <c r="JF126" s="54">
        <f t="shared" si="4633"/>
      </c>
      <c r="JG126" s="55">
        <f t="shared" si="4540"/>
      </c>
      <c r="JH126" s="54">
        <f t="shared" si="4633"/>
      </c>
      <c r="JI126" s="55">
        <f t="shared" si="4541"/>
      </c>
      <c r="JJ126" s="54">
        <f t="shared" si="4633"/>
      </c>
      <c r="JK126" s="55">
        <f t="shared" si="4542"/>
      </c>
      <c r="JL126" s="54">
        <f t="shared" si="4633"/>
      </c>
      <c r="JM126" s="55">
        <f t="shared" si="267"/>
      </c>
      <c r="JN126" s="54">
        <f t="shared" si="4642"/>
      </c>
      <c r="JO126" s="55">
        <f t="shared" si="4643"/>
      </c>
      <c r="JP126" s="54">
        <f t="shared" si="4642"/>
      </c>
      <c r="JQ126" s="55">
        <f t="shared" si="4643"/>
      </c>
      <c r="JR126" s="54">
        <f t="shared" si="4642"/>
      </c>
      <c r="JS126" s="55">
        <f t="shared" si="4643"/>
      </c>
      <c r="JT126" s="54">
        <f t="shared" si="4642"/>
      </c>
      <c r="JU126" s="55">
        <f t="shared" si="4643"/>
      </c>
      <c r="JV126" s="54">
        <f t="shared" si="4642"/>
      </c>
      <c r="JW126" s="55">
        <f t="shared" si="4643"/>
      </c>
      <c r="JX126" s="54">
        <f t="shared" si="4642"/>
      </c>
      <c r="JY126" s="55">
        <f t="shared" si="4643"/>
      </c>
      <c r="JZ126" s="54">
        <f t="shared" si="4642"/>
      </c>
      <c r="KA126" s="55">
        <f t="shared" si="4643"/>
      </c>
      <c r="KB126" s="54">
        <f t="shared" si="4642"/>
      </c>
      <c r="KC126" s="55">
        <f t="shared" si="4643"/>
      </c>
      <c r="KD126" s="54">
        <f t="shared" si="4642"/>
      </c>
      <c r="KE126" s="55">
        <f t="shared" si="4643"/>
      </c>
      <c r="KF126" s="54">
        <f t="shared" si="4642"/>
      </c>
      <c r="KG126" s="55">
        <f t="shared" si="4643"/>
      </c>
      <c r="KH126" s="54">
        <f t="shared" si="4642"/>
      </c>
      <c r="KI126" s="55">
        <f t="shared" si="4643"/>
      </c>
      <c r="KJ126" s="54">
        <f t="shared" si="4642"/>
      </c>
      <c r="KK126" s="55">
        <f t="shared" si="4643"/>
      </c>
      <c r="KL126" s="54">
        <f t="shared" si="4642"/>
      </c>
      <c r="KM126" s="55">
        <f t="shared" si="4643"/>
      </c>
      <c r="KN126" s="54">
        <f t="shared" si="4642"/>
      </c>
      <c r="KO126" s="55">
        <f t="shared" si="4643"/>
      </c>
      <c r="KP126" s="54">
        <f t="shared" si="4642"/>
      </c>
      <c r="KQ126" s="55">
        <f t="shared" si="4643"/>
      </c>
      <c r="KR126" s="54">
        <f t="shared" si="4642"/>
      </c>
      <c r="KS126" s="55">
        <f t="shared" si="4643"/>
      </c>
      <c r="KT126" s="54">
        <f t="shared" si="4642"/>
      </c>
      <c r="KU126" s="55">
        <f t="shared" si="4643"/>
      </c>
      <c r="KV126" s="54">
        <f t="shared" si="4642"/>
      </c>
      <c r="KW126" s="55">
        <f t="shared" si="4643"/>
      </c>
      <c r="KX126" s="54">
        <f t="shared" si="4642"/>
      </c>
      <c r="KY126" s="55">
        <f t="shared" si="4643"/>
      </c>
      <c r="KZ126" s="54">
        <f t="shared" si="4642"/>
      </c>
      <c r="LA126" s="55">
        <f t="shared" si="4643"/>
      </c>
      <c r="LB126" s="54">
        <f t="shared" si="4642"/>
      </c>
      <c r="LC126" s="55">
        <f t="shared" si="4643"/>
      </c>
      <c r="LD126" s="54">
        <f t="shared" si="4642"/>
      </c>
      <c r="LE126" s="55">
        <f t="shared" si="4643"/>
      </c>
      <c r="LF126" s="54">
        <f t="shared" si="4642"/>
      </c>
      <c r="LG126" s="55">
        <f t="shared" si="4643"/>
      </c>
      <c r="LH126" s="54">
        <f t="shared" si="4642"/>
      </c>
      <c r="LI126" s="55">
        <f t="shared" si="4643"/>
      </c>
      <c r="LJ126" s="54">
        <f t="shared" si="4642"/>
      </c>
      <c r="LK126" s="55">
        <f t="shared" si="4643"/>
      </c>
      <c r="LL126" s="54">
        <f t="shared" si="4642"/>
      </c>
      <c r="LM126" s="55">
        <f t="shared" si="4643"/>
      </c>
      <c r="LN126" s="54">
        <f t="shared" si="4642"/>
      </c>
      <c r="LO126" s="55">
        <f t="shared" si="4643"/>
      </c>
      <c r="LP126" s="54">
        <f t="shared" si="4642"/>
      </c>
      <c r="LQ126" s="55">
        <f t="shared" si="4643"/>
      </c>
      <c r="LR126" s="54">
        <f t="shared" si="4642"/>
      </c>
      <c r="LS126" s="55">
        <f t="shared" si="4643"/>
      </c>
      <c r="LT126" s="54">
        <f t="shared" si="4642"/>
      </c>
      <c r="LU126" s="55">
        <f t="shared" si="4643"/>
      </c>
      <c r="LV126" s="54">
        <f t="shared" si="4642"/>
      </c>
      <c r="LW126" s="55">
        <f t="shared" si="4643"/>
      </c>
      <c r="LX126" s="54">
        <f t="shared" si="4642"/>
      </c>
      <c r="LY126" s="55">
        <f t="shared" si="4643"/>
      </c>
      <c r="LZ126" s="54">
        <f t="shared" si="4644"/>
      </c>
      <c r="MA126" s="55">
        <f t="shared" si="4634"/>
      </c>
      <c r="MB126" s="54">
        <f t="shared" si="4644"/>
      </c>
      <c r="MC126" s="55">
        <f t="shared" si="4634"/>
      </c>
      <c r="MD126" s="54">
        <f t="shared" si="4644"/>
      </c>
      <c r="ME126" s="55">
        <f t="shared" si="4634"/>
      </c>
      <c r="MF126" s="54">
        <f t="shared" si="4644"/>
      </c>
      <c r="MG126" s="55">
        <f t="shared" si="4634"/>
      </c>
      <c r="MH126" s="54">
        <f t="shared" si="4644"/>
      </c>
      <c r="MI126" s="55">
        <f t="shared" si="4634"/>
      </c>
      <c r="MJ126" s="54">
        <f t="shared" si="4644"/>
      </c>
      <c r="MK126" s="55">
        <f t="shared" si="4634"/>
      </c>
      <c r="ML126" s="54">
        <f t="shared" si="4644"/>
      </c>
      <c r="MM126" s="55">
        <f t="shared" si="4634"/>
      </c>
      <c r="MN126" s="54">
        <f t="shared" si="4644"/>
      </c>
      <c r="MO126" s="55">
        <f t="shared" si="4634"/>
      </c>
      <c r="MP126" s="54">
        <f t="shared" si="4644"/>
      </c>
      <c r="MQ126" s="55">
        <f t="shared" si="4634"/>
      </c>
      <c r="MR126" s="54">
        <f t="shared" si="4644"/>
      </c>
      <c r="MS126" s="55">
        <f t="shared" si="4634"/>
      </c>
      <c r="MT126" s="54">
        <f t="shared" si="4644"/>
      </c>
      <c r="MU126" s="55">
        <f t="shared" si="4634"/>
      </c>
      <c r="MV126" s="54">
        <f t="shared" si="4644"/>
      </c>
      <c r="MW126" s="55">
        <f t="shared" si="4634"/>
      </c>
      <c r="MX126" s="54">
        <f t="shared" si="4644"/>
      </c>
      <c r="MY126" s="55">
        <f t="shared" si="4634"/>
      </c>
      <c r="MZ126" s="54">
        <f t="shared" si="4644"/>
      </c>
      <c r="NA126" s="55">
        <f t="shared" si="4634"/>
      </c>
      <c r="NB126" s="54">
        <f t="shared" si="4644"/>
      </c>
      <c r="NC126" s="55">
        <f t="shared" si="4634"/>
      </c>
      <c r="ND126" s="54">
        <f t="shared" si="4644"/>
      </c>
      <c r="NE126" s="55">
        <f t="shared" si="4634"/>
      </c>
      <c r="NF126" s="54">
        <f t="shared" si="4644"/>
      </c>
      <c r="NG126" s="55">
        <f t="shared" si="4634"/>
      </c>
      <c r="NH126" s="54">
        <f t="shared" si="4644"/>
      </c>
      <c r="NI126" s="55">
        <f t="shared" si="4634"/>
      </c>
      <c r="NJ126" s="54">
        <f t="shared" si="4644"/>
      </c>
      <c r="NK126" s="55">
        <f t="shared" si="4634"/>
      </c>
      <c r="NL126" s="54">
        <f t="shared" si="4644"/>
      </c>
      <c r="NM126" s="55">
        <f t="shared" si="4634"/>
      </c>
      <c r="NN126" s="54">
        <f t="shared" si="4644"/>
      </c>
      <c r="NO126" s="55">
        <f t="shared" si="4634"/>
      </c>
      <c r="NP126" s="54">
        <f t="shared" si="4644"/>
      </c>
      <c r="NQ126" s="55">
        <f t="shared" si="4634"/>
      </c>
      <c r="NR126" s="54">
        <f t="shared" si="4644"/>
      </c>
      <c r="NS126" s="55">
        <f t="shared" si="4634"/>
      </c>
      <c r="NT126" s="54">
        <f t="shared" si="4644"/>
      </c>
      <c r="NU126" s="55">
        <f t="shared" si="4634"/>
      </c>
      <c r="NV126" s="54">
        <f t="shared" si="4644"/>
      </c>
      <c r="NW126" s="55">
        <f t="shared" si="4634"/>
      </c>
      <c r="NX126" s="54">
        <f t="shared" si="4644"/>
      </c>
      <c r="NY126" s="55">
        <f t="shared" si="4634"/>
      </c>
      <c r="NZ126" s="54">
        <f t="shared" si="4644"/>
      </c>
      <c r="OA126" s="55">
        <f t="shared" si="4634"/>
      </c>
      <c r="OB126" s="54">
        <f t="shared" si="4644"/>
      </c>
      <c r="OC126" s="55">
        <f t="shared" si="4634"/>
      </c>
      <c r="OD126" s="54">
        <f t="shared" si="4644"/>
      </c>
      <c r="OE126" s="55">
        <f t="shared" si="4634"/>
      </c>
      <c r="OF126" s="54">
        <f t="shared" si="4644"/>
      </c>
      <c r="OG126" s="55">
        <f t="shared" si="4634"/>
      </c>
      <c r="OH126" s="54">
        <f t="shared" si="4644"/>
      </c>
      <c r="OI126" s="55">
        <f t="shared" si="4634"/>
      </c>
      <c r="OJ126" s="54">
        <f t="shared" si="4644"/>
      </c>
      <c r="OK126" s="55">
        <f t="shared" si="4636"/>
      </c>
      <c r="OL126" s="54">
        <f t="shared" si="4635"/>
      </c>
      <c r="OM126" s="55">
        <f t="shared" si="4636"/>
      </c>
      <c r="ON126" s="54">
        <f t="shared" si="4635"/>
      </c>
      <c r="OO126" s="55">
        <f t="shared" si="4636"/>
      </c>
      <c r="OP126" s="54">
        <f t="shared" si="4635"/>
      </c>
      <c r="OQ126" s="55">
        <f t="shared" si="4636"/>
      </c>
      <c r="OR126" s="54">
        <f t="shared" si="4635"/>
      </c>
      <c r="OS126" s="55">
        <f t="shared" si="4636"/>
      </c>
      <c r="OT126" s="54">
        <f t="shared" si="4635"/>
      </c>
      <c r="OU126" s="55">
        <f t="shared" si="4636"/>
      </c>
      <c r="OV126" s="54">
        <f t="shared" si="4635"/>
      </c>
      <c r="OW126" s="55">
        <f t="shared" si="4636"/>
      </c>
      <c r="OX126" s="54">
        <f t="shared" si="4645"/>
      </c>
      <c r="OY126" s="55">
        <f t="shared" si="4636"/>
      </c>
      <c r="OZ126" s="54">
        <f t="shared" si="4645"/>
      </c>
      <c r="PA126" s="55">
        <f t="shared" si="4636"/>
      </c>
      <c r="PB126" s="54">
        <f t="shared" si="4645"/>
      </c>
      <c r="PC126" s="55">
        <f t="shared" si="4636"/>
      </c>
      <c r="PD126" s="54">
        <f t="shared" si="4645"/>
      </c>
      <c r="PE126" s="55">
        <f t="shared" si="4636"/>
      </c>
      <c r="PF126" s="54">
        <f t="shared" si="4645"/>
      </c>
      <c r="PG126" s="55">
        <f t="shared" si="4636"/>
      </c>
      <c r="PH126" s="54">
        <f t="shared" si="4645"/>
      </c>
      <c r="PI126" s="55">
        <f t="shared" si="4636"/>
      </c>
      <c r="PJ126" s="54">
        <f t="shared" si="4645"/>
      </c>
      <c r="PK126" s="55">
        <f t="shared" si="4636"/>
      </c>
      <c r="PL126" s="54">
        <f t="shared" si="4645"/>
      </c>
      <c r="PM126" s="55">
        <f t="shared" si="4636"/>
      </c>
      <c r="PN126" s="54">
        <f t="shared" si="4645"/>
      </c>
      <c r="PO126" s="55">
        <f t="shared" si="4636"/>
      </c>
      <c r="PP126" s="54">
        <f t="shared" si="4645"/>
      </c>
      <c r="PQ126" s="55">
        <f t="shared" si="4636"/>
      </c>
      <c r="PR126" s="54">
        <f t="shared" si="4645"/>
      </c>
      <c r="PS126" s="55">
        <f t="shared" si="4636"/>
      </c>
      <c r="PT126" s="54">
        <f t="shared" si="4645"/>
      </c>
      <c r="PU126" s="55">
        <f t="shared" si="4636"/>
      </c>
      <c r="PV126" s="54">
        <f t="shared" si="4645"/>
      </c>
      <c r="PW126" s="55">
        <f t="shared" si="4636"/>
      </c>
      <c r="PX126" s="54">
        <f t="shared" si="4645"/>
      </c>
      <c r="PY126" s="55">
        <f t="shared" si="4636"/>
      </c>
      <c r="PZ126" s="54">
        <f t="shared" si="4645"/>
      </c>
      <c r="QA126" s="55">
        <f t="shared" si="4636"/>
      </c>
      <c r="QB126" s="54">
        <f t="shared" si="4645"/>
      </c>
      <c r="QC126" s="55">
        <f t="shared" si="4636"/>
      </c>
      <c r="QD126" s="54">
        <f t="shared" si="4645"/>
      </c>
      <c r="QE126" s="55">
        <f t="shared" si="4636"/>
      </c>
      <c r="QF126" s="54">
        <f t="shared" si="4645"/>
      </c>
      <c r="QG126" s="55">
        <f t="shared" si="4636"/>
      </c>
      <c r="QH126" s="54">
        <f t="shared" si="4645"/>
      </c>
      <c r="QI126" s="55">
        <f t="shared" si="4636"/>
      </c>
      <c r="QJ126" s="54">
        <f t="shared" si="4645"/>
      </c>
      <c r="QK126" s="55">
        <f t="shared" si="4636"/>
      </c>
      <c r="QL126" s="54">
        <f t="shared" si="4645"/>
      </c>
      <c r="QM126" s="55">
        <f t="shared" si="4636"/>
      </c>
      <c r="QN126" s="54">
        <f t="shared" si="4645"/>
      </c>
      <c r="QO126" s="55">
        <f t="shared" si="4636"/>
      </c>
      <c r="QP126" s="54">
        <f t="shared" si="4645"/>
      </c>
      <c r="QQ126" s="55">
        <f t="shared" si="4636"/>
      </c>
      <c r="QR126" s="54">
        <f t="shared" si="4645"/>
      </c>
      <c r="QS126" s="55">
        <f t="shared" si="4636"/>
      </c>
      <c r="QT126" s="54">
        <f t="shared" si="4645"/>
      </c>
      <c r="QU126" s="55">
        <f t="shared" si="4636"/>
      </c>
      <c r="QV126" s="54">
        <f t="shared" si="4645"/>
      </c>
      <c r="QW126" s="55">
        <f t="shared" si="4627"/>
      </c>
      <c r="QX126" s="54">
        <f t="shared" si="4645"/>
      </c>
      <c r="QY126" s="55">
        <f t="shared" si="4627"/>
      </c>
      <c r="QZ126" s="54">
        <f t="shared" si="4645"/>
      </c>
      <c r="RA126" s="55">
        <f t="shared" si="4627"/>
      </c>
      <c r="RB126" s="54">
        <f t="shared" si="4645"/>
      </c>
      <c r="RC126" s="55">
        <f t="shared" si="4627"/>
      </c>
      <c r="RD126" s="54">
        <f t="shared" si="4645"/>
      </c>
      <c r="RE126" s="55">
        <f t="shared" si="4627"/>
      </c>
      <c r="RF126" s="54">
        <f t="shared" si="4645"/>
      </c>
      <c r="RG126" s="55">
        <f t="shared" si="4627"/>
      </c>
      <c r="RH126" s="54">
        <f t="shared" si="4645"/>
      </c>
      <c r="RI126" s="55">
        <f t="shared" si="4627"/>
      </c>
      <c r="RJ126" s="54">
        <f t="shared" si="4637"/>
      </c>
      <c r="RK126" s="55">
        <f t="shared" si="4627"/>
      </c>
      <c r="RL126" s="54">
        <f t="shared" si="4637"/>
      </c>
      <c r="RM126" s="55">
        <f t="shared" si="4627"/>
      </c>
      <c r="RN126" s="54">
        <f t="shared" si="4637"/>
      </c>
      <c r="RO126" s="55">
        <f t="shared" si="4627"/>
      </c>
      <c r="RP126" s="54">
        <f t="shared" si="4637"/>
      </c>
      <c r="RQ126" s="55">
        <f t="shared" si="4627"/>
      </c>
      <c r="RR126" s="54">
        <f t="shared" si="4637"/>
      </c>
      <c r="RS126" s="55">
        <f t="shared" si="4627"/>
      </c>
      <c r="RT126" s="54">
        <f t="shared" si="4637"/>
      </c>
      <c r="RU126" s="55">
        <f t="shared" si="4627"/>
      </c>
      <c r="RV126" s="54">
        <f t="shared" si="4637"/>
      </c>
      <c r="RW126" s="55">
        <f t="shared" si="4627"/>
      </c>
      <c r="RX126" s="54">
        <f t="shared" si="4637"/>
      </c>
      <c r="RY126" s="55">
        <f t="shared" si="4627"/>
      </c>
      <c r="RZ126" s="54">
        <f t="shared" si="4637"/>
      </c>
      <c r="SA126" s="55">
        <f t="shared" si="4627"/>
      </c>
      <c r="SB126" s="54">
        <f t="shared" si="4637"/>
      </c>
      <c r="SC126" s="55">
        <f t="shared" si="4627"/>
      </c>
      <c r="SD126" s="54">
        <f t="shared" si="4637"/>
      </c>
      <c r="SE126" s="55">
        <f t="shared" si="4627"/>
      </c>
      <c r="SF126" s="54">
        <f t="shared" si="4637"/>
      </c>
      <c r="SG126" s="55">
        <f t="shared" si="4627"/>
      </c>
      <c r="SH126" s="54">
        <f t="shared" si="4637"/>
      </c>
      <c r="SI126" s="55">
        <f t="shared" si="4627"/>
      </c>
      <c r="SJ126" s="54">
        <f t="shared" si="4637"/>
      </c>
      <c r="SK126" s="55">
        <f t="shared" si="4627"/>
      </c>
      <c r="SL126" s="54">
        <f t="shared" si="4637"/>
      </c>
      <c r="SM126" s="55">
        <f t="shared" si="4627"/>
      </c>
      <c r="SN126" s="54">
        <f t="shared" si="4637"/>
      </c>
      <c r="SO126" s="55">
        <f t="shared" si="4627"/>
      </c>
      <c r="SP126" s="54">
        <f t="shared" si="4637"/>
      </c>
      <c r="SQ126" s="55">
        <f t="shared" si="4627"/>
      </c>
      <c r="SR126" s="54">
        <f t="shared" si="4637"/>
      </c>
      <c r="SS126" s="55">
        <f t="shared" si="4627"/>
      </c>
      <c r="ST126" s="54">
        <f t="shared" si="4637"/>
      </c>
      <c r="SU126" s="55">
        <f t="shared" si="4627"/>
      </c>
      <c r="SV126" s="54">
        <f t="shared" si="4637"/>
      </c>
      <c r="SW126" s="55">
        <f t="shared" si="4627"/>
      </c>
      <c r="SX126" s="54">
        <f t="shared" si="4637"/>
      </c>
      <c r="SY126" s="55">
        <f t="shared" si="4627"/>
      </c>
      <c r="SZ126" s="54">
        <f t="shared" si="4637"/>
      </c>
      <c r="TA126" s="55">
        <f t="shared" si="4627"/>
      </c>
      <c r="TB126" s="54">
        <f t="shared" si="4637"/>
      </c>
      <c r="TC126" s="55">
        <f t="shared" si="4627"/>
      </c>
      <c r="TD126" s="54">
        <f t="shared" si="4637"/>
      </c>
      <c r="TE126" s="55">
        <f t="shared" si="4627"/>
      </c>
      <c r="TF126" s="54">
        <f t="shared" si="4637"/>
      </c>
      <c r="TG126" s="55">
        <f t="shared" si="4650"/>
      </c>
      <c r="TH126" s="54">
        <f t="shared" si="4637"/>
      </c>
      <c r="TI126" s="55">
        <f t="shared" si="4650"/>
      </c>
      <c r="TJ126" s="54">
        <f t="shared" si="4637"/>
      </c>
      <c r="TK126" s="55">
        <f t="shared" si="4650"/>
      </c>
      <c r="TL126" s="54">
        <f t="shared" si="4637"/>
      </c>
      <c r="TM126" s="55">
        <f t="shared" si="4650"/>
      </c>
      <c r="TN126" s="54">
        <f t="shared" si="4637"/>
      </c>
      <c r="TO126" s="55">
        <f t="shared" si="4650"/>
      </c>
      <c r="TP126" s="54">
        <f t="shared" si="4637"/>
      </c>
      <c r="TQ126" s="55">
        <f t="shared" si="4650"/>
      </c>
      <c r="TR126" s="54">
        <f t="shared" si="4637"/>
      </c>
      <c r="TS126" s="55">
        <f t="shared" si="4650"/>
      </c>
      <c r="TT126" s="54">
        <f t="shared" si="4646"/>
      </c>
      <c r="TU126" s="55">
        <f t="shared" si="4650"/>
      </c>
      <c r="TV126" s="54">
        <f t="shared" si="4646"/>
      </c>
      <c r="TW126" s="55">
        <f t="shared" si="4650"/>
      </c>
      <c r="TX126" s="54">
        <f t="shared" si="4646"/>
      </c>
      <c r="TY126" s="55">
        <f t="shared" si="4650"/>
      </c>
      <c r="TZ126" s="54">
        <f t="shared" si="4646"/>
      </c>
      <c r="UA126" s="55">
        <f t="shared" si="4650"/>
      </c>
      <c r="UB126" s="54">
        <f t="shared" si="4646"/>
      </c>
      <c r="UC126" s="55">
        <f t="shared" si="4650"/>
      </c>
      <c r="UD126" s="54">
        <f t="shared" si="4646"/>
      </c>
      <c r="UE126" s="55">
        <f t="shared" si="4650"/>
      </c>
      <c r="UF126" s="54">
        <f t="shared" si="4646"/>
      </c>
      <c r="UG126" s="55">
        <f t="shared" si="4650"/>
      </c>
      <c r="UH126" s="54">
        <f t="shared" si="4646"/>
      </c>
      <c r="UI126" s="55">
        <f t="shared" si="4650"/>
      </c>
      <c r="UJ126" s="54">
        <f t="shared" si="4646"/>
      </c>
      <c r="UK126" s="55">
        <f t="shared" si="4650"/>
      </c>
      <c r="UL126" s="54">
        <f t="shared" si="4646"/>
      </c>
      <c r="UM126" s="55">
        <f t="shared" si="4650"/>
      </c>
      <c r="UN126" s="54">
        <f t="shared" si="4646"/>
      </c>
      <c r="UO126" s="55">
        <f t="shared" si="4650"/>
      </c>
      <c r="UP126" s="54">
        <f t="shared" si="4646"/>
      </c>
      <c r="UQ126" s="55">
        <f t="shared" si="4650"/>
      </c>
      <c r="UR126" s="54">
        <f t="shared" si="4646"/>
      </c>
      <c r="US126" s="55">
        <f t="shared" si="4650"/>
      </c>
      <c r="UT126" s="54">
        <f t="shared" si="4646"/>
      </c>
      <c r="UU126" s="55">
        <f t="shared" si="4650"/>
      </c>
      <c r="UV126" s="54">
        <f t="shared" si="4646"/>
      </c>
      <c r="UW126" s="55">
        <f t="shared" si="4650"/>
      </c>
      <c r="UX126" s="54">
        <f t="shared" si="4646"/>
      </c>
      <c r="UY126" s="55">
        <f t="shared" si="4650"/>
      </c>
      <c r="UZ126" s="54">
        <f t="shared" si="4646"/>
      </c>
      <c r="VA126" s="55">
        <f t="shared" si="4650"/>
      </c>
      <c r="VB126" s="54">
        <f t="shared" si="4646"/>
      </c>
      <c r="VC126" s="55">
        <f t="shared" si="4650"/>
      </c>
      <c r="VD126" s="54">
        <f t="shared" si="4646"/>
      </c>
      <c r="VE126" s="55">
        <f t="shared" si="4650"/>
      </c>
      <c r="VF126" s="54">
        <f t="shared" si="4646"/>
      </c>
      <c r="VG126" s="55">
        <f t="shared" si="4650"/>
      </c>
      <c r="VH126" s="54">
        <f t="shared" si="4646"/>
      </c>
      <c r="VI126" s="55">
        <f t="shared" si="4650"/>
      </c>
      <c r="VJ126" s="54">
        <f t="shared" si="4646"/>
      </c>
      <c r="VK126" s="55">
        <f t="shared" si="4650"/>
      </c>
      <c r="VL126" s="54">
        <f t="shared" si="4646"/>
      </c>
      <c r="VM126" s="55">
        <f t="shared" si="4650"/>
      </c>
      <c r="VN126" s="54">
        <f t="shared" si="4646"/>
      </c>
      <c r="VO126" s="55">
        <f t="shared" si="4650"/>
      </c>
      <c r="VP126" s="54">
        <f t="shared" si="4646"/>
      </c>
      <c r="VQ126" s="55">
        <f t="shared" si="4650"/>
      </c>
      <c r="VR126" s="54">
        <f t="shared" si="4646"/>
      </c>
      <c r="VS126" s="55">
        <f t="shared" si="4649"/>
      </c>
      <c r="VT126" s="54">
        <f t="shared" si="4646"/>
      </c>
      <c r="VU126" s="55">
        <f t="shared" si="4649"/>
      </c>
      <c r="VV126" s="54">
        <f t="shared" si="4646"/>
      </c>
      <c r="VW126" s="55">
        <f t="shared" si="4649"/>
      </c>
      <c r="VX126" s="54">
        <f t="shared" si="4646"/>
      </c>
      <c r="VY126" s="55">
        <f t="shared" si="4649"/>
      </c>
      <c r="VZ126" s="54">
        <f t="shared" si="4646"/>
      </c>
      <c r="WA126" s="55">
        <f t="shared" si="4649"/>
      </c>
      <c r="WB126" s="54">
        <f t="shared" si="4646"/>
      </c>
      <c r="WC126" s="55">
        <f t="shared" si="4649"/>
      </c>
      <c r="WD126" s="54">
        <f t="shared" si="4646"/>
      </c>
      <c r="WE126" s="55">
        <f t="shared" si="4649"/>
      </c>
      <c r="WF126" s="54">
        <f t="shared" si="4638"/>
      </c>
      <c r="WG126" s="55">
        <f t="shared" si="4649"/>
      </c>
      <c r="WH126" s="54">
        <f t="shared" si="4638"/>
      </c>
      <c r="WI126" s="55">
        <f t="shared" si="4649"/>
      </c>
      <c r="WJ126" s="54">
        <f t="shared" si="4638"/>
      </c>
      <c r="WK126" s="55">
        <f t="shared" si="4649"/>
      </c>
      <c r="WL126" s="54">
        <f t="shared" si="4638"/>
      </c>
      <c r="WM126" s="55">
        <f t="shared" si="4649"/>
      </c>
      <c r="WN126" s="54">
        <f t="shared" si="4638"/>
      </c>
      <c r="WO126" s="55">
        <f t="shared" si="4649"/>
      </c>
      <c r="WP126" s="54">
        <f t="shared" si="4638"/>
      </c>
      <c r="WQ126" s="55">
        <f t="shared" si="4649"/>
      </c>
      <c r="WR126" s="54">
        <f t="shared" si="4638"/>
      </c>
      <c r="WS126" s="55">
        <f t="shared" si="4649"/>
      </c>
      <c r="WT126" s="54">
        <f t="shared" si="4638"/>
      </c>
      <c r="WU126" s="55">
        <f t="shared" si="4649"/>
      </c>
      <c r="WV126" s="54">
        <f t="shared" si="4638"/>
      </c>
      <c r="WW126" s="55">
        <f t="shared" si="4649"/>
      </c>
      <c r="WX126" s="54">
        <f t="shared" si="4638"/>
      </c>
      <c r="WY126" s="55">
        <f t="shared" si="4649"/>
      </c>
      <c r="WZ126" s="54">
        <f t="shared" si="4638"/>
      </c>
      <c r="XA126" s="55">
        <f t="shared" si="4649"/>
      </c>
      <c r="XB126" s="54">
        <f t="shared" si="4638"/>
      </c>
      <c r="XC126" s="55">
        <f t="shared" si="4649"/>
      </c>
      <c r="XD126" s="54">
        <f t="shared" si="4638"/>
      </c>
      <c r="XE126" s="55">
        <f t="shared" si="4649"/>
      </c>
      <c r="XF126" s="54">
        <f t="shared" si="4638"/>
      </c>
      <c r="XG126" s="55">
        <f t="shared" si="4649"/>
      </c>
      <c r="XH126" s="54">
        <f t="shared" si="4638"/>
      </c>
      <c r="XI126" s="55">
        <f t="shared" si="4649"/>
      </c>
      <c r="XJ126" s="54">
        <f t="shared" si="4638"/>
      </c>
      <c r="XK126" s="55">
        <f t="shared" si="4649"/>
      </c>
      <c r="XL126" s="54">
        <f t="shared" si="4638"/>
      </c>
      <c r="XM126" s="55">
        <f t="shared" si="4649"/>
      </c>
      <c r="XN126" s="54">
        <f t="shared" si="4638"/>
      </c>
      <c r="XO126" s="55">
        <f t="shared" si="4649"/>
      </c>
      <c r="XP126" s="54">
        <f t="shared" si="4638"/>
      </c>
      <c r="XQ126" s="55">
        <f t="shared" si="4649"/>
      </c>
      <c r="XR126" s="54">
        <f t="shared" si="4638"/>
      </c>
      <c r="XS126" s="55">
        <f t="shared" si="4649"/>
      </c>
      <c r="XT126" s="54">
        <f t="shared" si="4638"/>
      </c>
      <c r="XU126" s="55">
        <f t="shared" si="4649"/>
      </c>
      <c r="XV126" s="54">
        <f t="shared" si="4638"/>
      </c>
      <c r="XW126" s="55">
        <f t="shared" si="4649"/>
      </c>
      <c r="XX126" s="54">
        <f t="shared" si="4638"/>
      </c>
      <c r="XY126" s="55">
        <f t="shared" si="4649"/>
      </c>
      <c r="XZ126" s="54">
        <f t="shared" si="4638"/>
      </c>
      <c r="YA126" s="55">
        <f t="shared" si="4649"/>
      </c>
      <c r="YB126" s="54">
        <f t="shared" si="4638"/>
      </c>
      <c r="YC126" s="55">
        <f t="shared" si="4639"/>
      </c>
      <c r="YD126" s="54">
        <f t="shared" si="4638"/>
      </c>
      <c r="YE126" s="55">
        <f t="shared" si="4639"/>
      </c>
      <c r="YF126" s="54">
        <f t="shared" si="4638"/>
      </c>
      <c r="YG126" s="55">
        <f t="shared" si="4639"/>
      </c>
      <c r="YH126" s="54">
        <f t="shared" si="4638"/>
      </c>
      <c r="YI126" s="55">
        <f t="shared" si="4639"/>
      </c>
      <c r="YJ126" s="54">
        <f t="shared" si="4638"/>
      </c>
      <c r="YK126" s="55">
        <f t="shared" si="4639"/>
      </c>
      <c r="YL126" s="54">
        <f t="shared" si="4638"/>
      </c>
      <c r="YM126" s="55">
        <f t="shared" si="4639"/>
      </c>
      <c r="YN126" s="54">
        <f t="shared" si="4638"/>
      </c>
      <c r="YO126" s="55">
        <f t="shared" si="4639"/>
      </c>
      <c r="YP126" s="54">
        <f t="shared" si="4628"/>
      </c>
      <c r="YQ126" s="55">
        <f t="shared" si="4639"/>
      </c>
      <c r="YR126" s="54">
        <f t="shared" si="4628"/>
      </c>
      <c r="YS126" s="55">
        <f t="shared" si="4639"/>
      </c>
      <c r="YT126" s="54">
        <f t="shared" si="4628"/>
      </c>
      <c r="YU126" s="55">
        <f t="shared" si="4639"/>
      </c>
      <c r="YV126" s="54">
        <f t="shared" si="4628"/>
      </c>
      <c r="YW126" s="55">
        <f t="shared" si="4639"/>
      </c>
      <c r="YX126" s="54">
        <f t="shared" si="4628"/>
      </c>
      <c r="YY126" s="55">
        <f t="shared" si="4639"/>
      </c>
      <c r="YZ126" s="54">
        <f t="shared" si="4628"/>
      </c>
      <c r="ZA126" s="55">
        <f t="shared" si="4639"/>
      </c>
      <c r="ZB126" s="54">
        <f t="shared" si="4628"/>
      </c>
      <c r="ZC126" s="55">
        <f t="shared" si="4639"/>
      </c>
      <c r="ZD126" s="54">
        <f t="shared" si="4628"/>
      </c>
      <c r="ZE126" s="55">
        <f t="shared" si="4639"/>
      </c>
      <c r="ZF126" s="54">
        <f t="shared" si="4621"/>
      </c>
      <c r="ZG126" s="55">
        <f t="shared" si="4639"/>
      </c>
      <c r="ZH126" s="54">
        <f t="shared" si="4621"/>
      </c>
      <c r="ZI126" s="55">
        <f t="shared" si="4639"/>
      </c>
      <c r="ZJ126" s="54">
        <f t="shared" si="4647"/>
      </c>
      <c r="ZK126" s="55">
        <f t="shared" si="4639"/>
      </c>
      <c r="ZL126" s="54">
        <f t="shared" si="4647"/>
      </c>
      <c r="ZM126" s="55">
        <f t="shared" si="4639"/>
      </c>
      <c r="ZN126" s="54">
        <f t="shared" si="4647"/>
      </c>
      <c r="ZO126" s="55">
        <f t="shared" si="4639"/>
      </c>
      <c r="ZP126" s="54">
        <f t="shared" si="4647"/>
      </c>
      <c r="ZQ126" s="55">
        <f t="shared" si="4639"/>
      </c>
      <c r="ZR126" s="54">
        <f t="shared" si="4647"/>
      </c>
      <c r="ZS126" s="55">
        <f t="shared" si="4639"/>
      </c>
      <c r="ZT126" s="54">
        <f t="shared" si="4647"/>
      </c>
      <c r="ZU126" s="55">
        <f t="shared" si="4639"/>
      </c>
      <c r="ZV126" s="54">
        <f t="shared" si="4647"/>
      </c>
      <c r="ZW126" s="55">
        <f t="shared" si="4639"/>
      </c>
      <c r="ZX126" s="54">
        <f t="shared" si="4647"/>
      </c>
      <c r="ZY126" s="55">
        <f t="shared" si="4639"/>
      </c>
      <c r="ZZ126" s="54">
        <f t="shared" si="4647"/>
      </c>
      <c r="AAA126" s="55">
        <f t="shared" si="4639"/>
      </c>
      <c r="AAB126" s="54">
        <f t="shared" si="4647"/>
      </c>
      <c r="AAC126" s="55">
        <f t="shared" si="4639"/>
      </c>
      <c r="AAD126" s="54">
        <f t="shared" si="4647"/>
      </c>
      <c r="AAE126" s="55">
        <f t="shared" si="4639"/>
      </c>
      <c r="AAF126" s="54">
        <f t="shared" si="4647"/>
      </c>
      <c r="AAG126" s="55">
        <f t="shared" si="4639"/>
      </c>
      <c r="AAH126" s="54">
        <f t="shared" si="4647"/>
      </c>
      <c r="AAI126" s="55">
        <f t="shared" si="4639"/>
      </c>
      <c r="AAJ126" s="54">
        <f t="shared" si="4647"/>
      </c>
      <c r="AAK126" s="55">
        <f t="shared" si="4639"/>
      </c>
      <c r="AAL126" s="54">
        <f t="shared" si="4647"/>
      </c>
      <c r="AAM126" s="55">
        <f t="shared" si="4639"/>
      </c>
      <c r="AAN126" s="54">
        <f t="shared" si="4647"/>
      </c>
      <c r="AAO126" s="55">
        <f t="shared" si="4629"/>
      </c>
      <c r="AAP126" s="54">
        <f t="shared" si="4647"/>
      </c>
      <c r="AAQ126" s="55">
        <f t="shared" si="4629"/>
      </c>
      <c r="AAR126" s="54">
        <f t="shared" si="4647"/>
      </c>
      <c r="AAS126" s="55">
        <f t="shared" si="4629"/>
      </c>
      <c r="AAT126" s="54">
        <f t="shared" si="4647"/>
      </c>
      <c r="AAU126" s="55">
        <f t="shared" si="4629"/>
      </c>
      <c r="AAV126" s="54">
        <f t="shared" si="4647"/>
      </c>
      <c r="AAW126" s="55">
        <f t="shared" si="4629"/>
      </c>
      <c r="AAX126" s="54">
        <f t="shared" si="4647"/>
      </c>
      <c r="AAY126" s="55">
        <f t="shared" si="4629"/>
      </c>
      <c r="AAZ126" s="54">
        <f t="shared" si="4647"/>
      </c>
      <c r="ABA126" s="55">
        <f t="shared" si="4629"/>
      </c>
      <c r="ABB126" s="54">
        <f t="shared" si="4647"/>
      </c>
      <c r="ABC126" s="55">
        <f t="shared" si="4629"/>
      </c>
      <c r="ABD126" s="54">
        <f t="shared" si="4647"/>
      </c>
      <c r="ABE126" s="55">
        <f t="shared" si="4629"/>
      </c>
      <c r="ABF126" s="54">
        <f t="shared" si="4647"/>
      </c>
      <c r="ABG126" s="55">
        <f t="shared" si="4629"/>
      </c>
      <c r="ABH126" s="54">
        <f t="shared" si="4647"/>
      </c>
      <c r="ABI126" s="55">
        <f t="shared" si="4629"/>
      </c>
      <c r="ABJ126" s="54">
        <f t="shared" si="4647"/>
      </c>
      <c r="ABK126" s="55">
        <f t="shared" si="4629"/>
      </c>
      <c r="ABL126" s="54">
        <f t="shared" si="4647"/>
      </c>
      <c r="ABM126" s="55">
        <f t="shared" si="4629"/>
      </c>
      <c r="ABN126" s="54">
        <f t="shared" si="4647"/>
      </c>
      <c r="ABO126" s="55">
        <f t="shared" si="4629"/>
      </c>
      <c r="ABP126" s="54">
        <f t="shared" si="4647"/>
      </c>
      <c r="ABQ126" s="55">
        <f t="shared" si="4629"/>
      </c>
      <c r="ABR126" s="54">
        <f t="shared" si="4647"/>
      </c>
      <c r="ABS126" s="55">
        <f t="shared" si="4629"/>
      </c>
      <c r="ABT126" s="54">
        <f t="shared" si="4647"/>
      </c>
      <c r="ABU126" s="55">
        <f t="shared" si="4629"/>
      </c>
      <c r="ABV126" s="54">
        <f t="shared" si="4640"/>
      </c>
      <c r="ABW126" s="55">
        <f t="shared" si="4629"/>
      </c>
      <c r="ABX126" s="54">
        <f t="shared" si="4640"/>
      </c>
      <c r="ABY126" s="55">
        <f t="shared" si="4629"/>
      </c>
      <c r="ABZ126" s="54">
        <f t="shared" si="4640"/>
      </c>
      <c r="ACA126" s="55">
        <f t="shared" si="4629"/>
      </c>
      <c r="ACB126" s="54">
        <f t="shared" si="4640"/>
      </c>
      <c r="ACC126" s="55">
        <f t="shared" si="4629"/>
      </c>
      <c r="ACD126" s="54">
        <f t="shared" si="4640"/>
      </c>
      <c r="ACE126" s="55">
        <f t="shared" si="4629"/>
      </c>
      <c r="ACF126" s="54">
        <f t="shared" si="4640"/>
      </c>
      <c r="ACG126" s="55">
        <f t="shared" si="4629"/>
      </c>
      <c r="ACH126" s="54">
        <f t="shared" si="4630"/>
      </c>
      <c r="ACI126" s="55">
        <f t="shared" si="4629"/>
      </c>
      <c r="ACJ126" s="54">
        <f t="shared" si="4630"/>
      </c>
      <c r="ACK126" s="55">
        <f t="shared" si="4629"/>
      </c>
      <c r="ACL126" s="54">
        <f t="shared" si="4630"/>
      </c>
      <c r="ACM126" s="55">
        <f t="shared" si="4629"/>
      </c>
      <c r="ACN126" s="54">
        <f t="shared" si="4630"/>
      </c>
      <c r="ACO126" s="55">
        <f t="shared" si="4629"/>
      </c>
      <c r="ACP126" s="54">
        <f t="shared" si="4630"/>
      </c>
      <c r="ACQ126" s="55">
        <f t="shared" si="4629"/>
      </c>
      <c r="ACR126" s="54">
        <f t="shared" si="4630"/>
      </c>
      <c r="ACS126" s="55">
        <f t="shared" si="4629"/>
      </c>
      <c r="ACT126" s="54">
        <f t="shared" si="4630"/>
      </c>
      <c r="ACU126" s="55">
        <f t="shared" si="4629"/>
      </c>
      <c r="ACV126" s="54">
        <f t="shared" si="4630"/>
      </c>
      <c r="ACW126" s="55">
        <f t="shared" si="4629"/>
      </c>
      <c r="ACX126" s="54">
        <f t="shared" si="4630"/>
      </c>
      <c r="ACY126" s="55">
        <f t="shared" si="4631"/>
      </c>
      <c r="ACZ126" s="54">
        <f t="shared" si="4630"/>
      </c>
      <c r="ADA126" s="55">
        <f t="shared" si="4631"/>
      </c>
      <c r="ADB126" s="54">
        <f t="shared" si="4630"/>
      </c>
      <c r="ADC126" s="55">
        <f t="shared" si="4631"/>
      </c>
      <c r="ADD126" s="54">
        <f t="shared" si="4630"/>
      </c>
      <c r="ADE126" s="55">
        <f t="shared" si="4631"/>
      </c>
      <c r="ADF126" s="54">
        <f t="shared" si="4630"/>
      </c>
      <c r="ADG126" s="55">
        <f t="shared" si="4631"/>
      </c>
    </row>
    <row r="127" spans="1:787" ht="20.25" hidden="1" customHeight="1">
      <c r="A127" s="112">
        <v>55</v>
      </c>
      <c r="B127" s="115">
        <f>学年と名前を結合するシート!D56</f>
      </c>
      <c r="C127" s="114"/>
      <c r="D127" s="54">
        <f t="shared" si="533"/>
      </c>
      <c r="E127" s="55">
        <f t="shared" si="534"/>
      </c>
      <c r="F127" s="54">
        <f t="shared" si="4648"/>
      </c>
      <c r="G127" s="55">
        <f t="shared" si="4407"/>
      </c>
      <c r="H127" s="54">
        <f t="shared" si="4648"/>
      </c>
      <c r="I127" s="55">
        <f t="shared" si="4408"/>
      </c>
      <c r="J127" s="54">
        <f t="shared" si="4648"/>
      </c>
      <c r="K127" s="55">
        <f t="shared" si="4409"/>
      </c>
      <c r="L127" s="54">
        <f t="shared" si="4648"/>
      </c>
      <c r="M127" s="55">
        <f t="shared" si="4410"/>
      </c>
      <c r="N127" s="54">
        <f t="shared" si="4648"/>
      </c>
      <c r="O127" s="55">
        <f t="shared" si="4411"/>
      </c>
      <c r="P127" s="54">
        <f t="shared" si="4648"/>
      </c>
      <c r="Q127" s="55">
        <f t="shared" si="4412"/>
      </c>
      <c r="R127" s="54">
        <f t="shared" si="4648"/>
      </c>
      <c r="S127" s="55">
        <f t="shared" si="4413"/>
      </c>
      <c r="T127" s="54">
        <f t="shared" si="4648"/>
      </c>
      <c r="U127" s="55">
        <f t="shared" si="4414"/>
      </c>
      <c r="V127" s="54">
        <f t="shared" si="4648"/>
      </c>
      <c r="W127" s="55">
        <f t="shared" si="4415"/>
      </c>
      <c r="X127" s="54">
        <f t="shared" si="4648"/>
      </c>
      <c r="Y127" s="55">
        <f t="shared" si="4416"/>
      </c>
      <c r="Z127" s="54">
        <f t="shared" si="4648"/>
      </c>
      <c r="AA127" s="55">
        <f t="shared" si="4417"/>
      </c>
      <c r="AB127" s="54">
        <f t="shared" si="4648"/>
      </c>
      <c r="AC127" s="55">
        <f t="shared" si="4418"/>
      </c>
      <c r="AD127" s="54">
        <f t="shared" si="4648"/>
      </c>
      <c r="AE127" s="55">
        <f t="shared" si="4419"/>
      </c>
      <c r="AF127" s="54">
        <f t="shared" si="4648"/>
      </c>
      <c r="AG127" s="55">
        <f t="shared" si="4420"/>
      </c>
      <c r="AH127" s="54">
        <f t="shared" si="4648"/>
      </c>
      <c r="AI127" s="55">
        <f t="shared" si="4421"/>
      </c>
      <c r="AJ127" s="54">
        <f t="shared" si="4648"/>
      </c>
      <c r="AK127" s="55">
        <f t="shared" si="4422"/>
      </c>
      <c r="AL127" s="54">
        <f t="shared" si="4648"/>
      </c>
      <c r="AM127" s="55">
        <f t="shared" si="4423"/>
      </c>
      <c r="AN127" s="54">
        <f t="shared" si="4648"/>
      </c>
      <c r="AO127" s="55">
        <f t="shared" si="4424"/>
      </c>
      <c r="AP127" s="54">
        <f t="shared" si="4648"/>
      </c>
      <c r="AQ127" s="55">
        <f t="shared" si="4425"/>
      </c>
      <c r="AR127" s="54">
        <f t="shared" si="4648"/>
      </c>
      <c r="AS127" s="55">
        <f t="shared" si="4426"/>
      </c>
      <c r="AT127" s="54">
        <f t="shared" si="4648"/>
      </c>
      <c r="AU127" s="55">
        <f t="shared" si="4427"/>
      </c>
      <c r="AV127" s="54">
        <f t="shared" si="4648"/>
      </c>
      <c r="AW127" s="55">
        <f t="shared" si="4428"/>
      </c>
      <c r="AX127" s="54">
        <f t="shared" si="4648"/>
      </c>
      <c r="AY127" s="55">
        <f t="shared" si="4429"/>
      </c>
      <c r="AZ127" s="54">
        <f t="shared" si="4648"/>
      </c>
      <c r="BA127" s="55">
        <f t="shared" si="4430"/>
      </c>
      <c r="BB127" s="54">
        <f t="shared" si="4648"/>
      </c>
      <c r="BC127" s="55">
        <f t="shared" si="4431"/>
      </c>
      <c r="BD127" s="54">
        <f t="shared" si="4648"/>
      </c>
      <c r="BE127" s="55">
        <f t="shared" si="4432"/>
      </c>
      <c r="BF127" s="54">
        <f t="shared" si="4648"/>
      </c>
      <c r="BG127" s="55">
        <f t="shared" si="4433"/>
      </c>
      <c r="BH127" s="54">
        <f t="shared" si="4648"/>
      </c>
      <c r="BI127" s="55">
        <f t="shared" si="4434"/>
      </c>
      <c r="BJ127" s="54">
        <f t="shared" si="4648"/>
      </c>
      <c r="BK127" s="55">
        <f t="shared" si="4435"/>
      </c>
      <c r="BL127" s="54">
        <f t="shared" si="4648"/>
      </c>
      <c r="BM127" s="55">
        <f t="shared" si="4436"/>
      </c>
      <c r="BN127" s="54">
        <f t="shared" si="4648"/>
      </c>
      <c r="BO127" s="55">
        <f t="shared" si="4437"/>
      </c>
      <c r="BP127" s="54">
        <f t="shared" si="4648"/>
      </c>
      <c r="BQ127" s="55">
        <f t="shared" si="4438"/>
      </c>
      <c r="BR127" s="54">
        <f t="shared" si="4641"/>
      </c>
      <c r="BS127" s="55">
        <f t="shared" si="4439"/>
      </c>
      <c r="BT127" s="54">
        <f t="shared" si="4641"/>
      </c>
      <c r="BU127" s="55">
        <f t="shared" si="4440"/>
      </c>
      <c r="BV127" s="54">
        <f t="shared" si="4641"/>
      </c>
      <c r="BW127" s="55">
        <f t="shared" si="4441"/>
      </c>
      <c r="BX127" s="54">
        <f t="shared" si="4641"/>
      </c>
      <c r="BY127" s="55">
        <f t="shared" si="4442"/>
      </c>
      <c r="BZ127" s="54">
        <f t="shared" si="4641"/>
      </c>
      <c r="CA127" s="55">
        <f t="shared" si="4443"/>
      </c>
      <c r="CB127" s="54">
        <f t="shared" si="4641"/>
      </c>
      <c r="CC127" s="55">
        <f t="shared" si="4444"/>
      </c>
      <c r="CD127" s="54">
        <f t="shared" si="4641"/>
      </c>
      <c r="CE127" s="55">
        <f t="shared" si="4445"/>
      </c>
      <c r="CF127" s="54">
        <f t="shared" si="4641"/>
      </c>
      <c r="CG127" s="55">
        <f t="shared" si="4446"/>
      </c>
      <c r="CH127" s="54">
        <f t="shared" si="4641"/>
      </c>
      <c r="CI127" s="55">
        <f t="shared" si="4447"/>
      </c>
      <c r="CJ127" s="54">
        <f t="shared" si="4641"/>
      </c>
      <c r="CK127" s="55">
        <f t="shared" si="4448"/>
      </c>
      <c r="CL127" s="54">
        <f t="shared" si="4641"/>
      </c>
      <c r="CM127" s="55">
        <f t="shared" si="4449"/>
      </c>
      <c r="CN127" s="54">
        <f t="shared" si="4641"/>
      </c>
      <c r="CO127" s="55">
        <f t="shared" si="4450"/>
      </c>
      <c r="CP127" s="54">
        <f t="shared" si="4641"/>
      </c>
      <c r="CQ127" s="55">
        <f t="shared" si="4451"/>
      </c>
      <c r="CR127" s="54">
        <f t="shared" si="4641"/>
      </c>
      <c r="CS127" s="55">
        <f t="shared" si="4452"/>
      </c>
      <c r="CT127" s="54">
        <f t="shared" si="4641"/>
      </c>
      <c r="CU127" s="55">
        <f t="shared" si="4453"/>
      </c>
      <c r="CV127" s="54">
        <f t="shared" si="4641"/>
      </c>
      <c r="CW127" s="55">
        <f t="shared" si="4454"/>
      </c>
      <c r="CX127" s="54">
        <f t="shared" si="4641"/>
      </c>
      <c r="CY127" s="55">
        <f t="shared" si="4455"/>
      </c>
      <c r="CZ127" s="54">
        <f t="shared" si="4641"/>
      </c>
      <c r="DA127" s="55">
        <f t="shared" si="4456"/>
      </c>
      <c r="DB127" s="54">
        <f t="shared" si="4641"/>
      </c>
      <c r="DC127" s="55">
        <f t="shared" si="4457"/>
      </c>
      <c r="DD127" s="54">
        <f t="shared" si="4641"/>
      </c>
      <c r="DE127" s="55">
        <f t="shared" si="4458"/>
      </c>
      <c r="DF127" s="54">
        <f t="shared" si="4641"/>
      </c>
      <c r="DG127" s="55">
        <f t="shared" si="4459"/>
      </c>
      <c r="DH127" s="54">
        <f t="shared" si="4641"/>
      </c>
      <c r="DI127" s="55">
        <f t="shared" si="4460"/>
      </c>
      <c r="DJ127" s="54">
        <f t="shared" si="4641"/>
      </c>
      <c r="DK127" s="55">
        <f t="shared" si="4461"/>
      </c>
      <c r="DL127" s="54">
        <f t="shared" si="4641"/>
      </c>
      <c r="DM127" s="55">
        <f t="shared" si="4462"/>
      </c>
      <c r="DN127" s="54">
        <f t="shared" si="4641"/>
      </c>
      <c r="DO127" s="55">
        <f t="shared" si="4463"/>
      </c>
      <c r="DP127" s="54">
        <f t="shared" si="4641"/>
      </c>
      <c r="DQ127" s="55">
        <f t="shared" si="4464"/>
      </c>
      <c r="DR127" s="54">
        <f t="shared" si="4641"/>
      </c>
      <c r="DS127" s="55">
        <f t="shared" si="4465"/>
      </c>
      <c r="DT127" s="54">
        <f t="shared" si="4641"/>
      </c>
      <c r="DU127" s="55">
        <f t="shared" si="4466"/>
      </c>
      <c r="DV127" s="54">
        <f t="shared" si="4641"/>
      </c>
      <c r="DW127" s="55">
        <f t="shared" si="4467"/>
      </c>
      <c r="DX127" s="54">
        <f t="shared" si="4641"/>
      </c>
      <c r="DY127" s="55">
        <f t="shared" si="4468"/>
      </c>
      <c r="DZ127" s="54">
        <f t="shared" si="4641"/>
      </c>
      <c r="EA127" s="55">
        <f t="shared" si="4469"/>
      </c>
      <c r="EB127" s="54">
        <f t="shared" si="4632"/>
      </c>
      <c r="EC127" s="55">
        <f t="shared" si="4471"/>
      </c>
      <c r="ED127" s="54">
        <f t="shared" si="4632"/>
      </c>
      <c r="EE127" s="55">
        <f t="shared" si="4472"/>
      </c>
      <c r="EF127" s="54">
        <f t="shared" si="4632"/>
      </c>
      <c r="EG127" s="55">
        <f t="shared" si="4473"/>
      </c>
      <c r="EH127" s="54">
        <f t="shared" si="4632"/>
      </c>
      <c r="EI127" s="55">
        <f t="shared" si="4474"/>
      </c>
      <c r="EJ127" s="54">
        <f t="shared" si="4632"/>
      </c>
      <c r="EK127" s="55">
        <f t="shared" si="4475"/>
      </c>
      <c r="EL127" s="54">
        <f t="shared" si="4632"/>
      </c>
      <c r="EM127" s="55">
        <f t="shared" si="4476"/>
      </c>
      <c r="EN127" s="54">
        <f t="shared" si="4632"/>
      </c>
      <c r="EO127" s="55">
        <f t="shared" si="4477"/>
      </c>
      <c r="EP127" s="54">
        <f t="shared" si="4632"/>
      </c>
      <c r="EQ127" s="55">
        <f t="shared" si="4478"/>
      </c>
      <c r="ER127" s="54">
        <f t="shared" si="4632"/>
      </c>
      <c r="ES127" s="55">
        <f t="shared" si="4479"/>
      </c>
      <c r="ET127" s="54">
        <f t="shared" si="4632"/>
      </c>
      <c r="EU127" s="55">
        <f t="shared" si="4480"/>
      </c>
      <c r="EV127" s="54">
        <f t="shared" si="4632"/>
      </c>
      <c r="EW127" s="55">
        <f t="shared" si="4481"/>
      </c>
      <c r="EX127" s="54">
        <f t="shared" si="4632"/>
      </c>
      <c r="EY127" s="55">
        <f t="shared" si="4482"/>
      </c>
      <c r="EZ127" s="54">
        <f t="shared" si="4632"/>
      </c>
      <c r="FA127" s="55">
        <f t="shared" si="4483"/>
      </c>
      <c r="FB127" s="54">
        <f t="shared" si="4632"/>
      </c>
      <c r="FC127" s="55">
        <f t="shared" si="4484"/>
      </c>
      <c r="FD127" s="54">
        <f t="shared" si="4632"/>
      </c>
      <c r="FE127" s="55">
        <f t="shared" si="4485"/>
      </c>
      <c r="FF127" s="54">
        <f t="shared" si="4632"/>
      </c>
      <c r="FG127" s="55">
        <f t="shared" si="4486"/>
      </c>
      <c r="FH127" s="54">
        <f t="shared" si="4632"/>
      </c>
      <c r="FI127" s="55">
        <f t="shared" si="4487"/>
      </c>
      <c r="FJ127" s="54">
        <f t="shared" si="4632"/>
      </c>
      <c r="FK127" s="55">
        <f t="shared" si="4488"/>
      </c>
      <c r="FL127" s="54">
        <f t="shared" si="4632"/>
      </c>
      <c r="FM127" s="55">
        <f t="shared" si="4489"/>
      </c>
      <c r="FN127" s="54">
        <f t="shared" si="4632"/>
      </c>
      <c r="FO127" s="55">
        <f t="shared" si="4490"/>
      </c>
      <c r="FP127" s="54">
        <f t="shared" si="4632"/>
      </c>
      <c r="FQ127" s="55">
        <f t="shared" si="4491"/>
      </c>
      <c r="FR127" s="54">
        <f t="shared" si="4632"/>
      </c>
      <c r="FS127" s="55">
        <f t="shared" si="4492"/>
      </c>
      <c r="FT127" s="54">
        <f t="shared" si="4632"/>
      </c>
      <c r="FU127" s="55">
        <f t="shared" si="4493"/>
      </c>
      <c r="FV127" s="54">
        <f t="shared" si="4632"/>
      </c>
      <c r="FW127" s="55">
        <f t="shared" si="4494"/>
      </c>
      <c r="FX127" s="54">
        <f t="shared" si="4632"/>
      </c>
      <c r="FY127" s="55">
        <f t="shared" si="4495"/>
      </c>
      <c r="FZ127" s="54">
        <f t="shared" si="4632"/>
      </c>
      <c r="GA127" s="55">
        <f t="shared" si="4496"/>
      </c>
      <c r="GB127" s="54">
        <f t="shared" si="4632"/>
      </c>
      <c r="GC127" s="55">
        <f t="shared" si="4497"/>
      </c>
      <c r="GD127" s="54">
        <f t="shared" si="4632"/>
      </c>
      <c r="GE127" s="55">
        <f t="shared" si="4498"/>
      </c>
      <c r="GF127" s="54">
        <f t="shared" si="4632"/>
      </c>
      <c r="GG127" s="55">
        <f t="shared" si="4499"/>
      </c>
      <c r="GH127" s="54">
        <f t="shared" si="4632"/>
      </c>
      <c r="GI127" s="55">
        <f t="shared" si="4500"/>
      </c>
      <c r="GJ127" s="54">
        <f t="shared" si="4632"/>
      </c>
      <c r="GK127" s="55">
        <f t="shared" si="4501"/>
      </c>
      <c r="GL127" s="54">
        <f t="shared" si="4632"/>
      </c>
      <c r="GM127" s="55">
        <f t="shared" si="4502"/>
      </c>
      <c r="GN127" s="54">
        <f t="shared" si="4626"/>
      </c>
      <c r="GO127" s="55">
        <f t="shared" si="4504"/>
      </c>
      <c r="GP127" s="54">
        <f t="shared" si="4626"/>
      </c>
      <c r="GQ127" s="55">
        <f t="shared" si="4505"/>
      </c>
      <c r="GR127" s="54">
        <f t="shared" si="4626"/>
      </c>
      <c r="GS127" s="55">
        <f t="shared" si="4506"/>
      </c>
      <c r="GT127" s="54">
        <f t="shared" si="4626"/>
      </c>
      <c r="GU127" s="55">
        <f t="shared" si="4507"/>
      </c>
      <c r="GV127" s="54">
        <f t="shared" si="4626"/>
      </c>
      <c r="GW127" s="55">
        <f t="shared" si="4508"/>
      </c>
      <c r="GX127" s="54">
        <f t="shared" si="4626"/>
      </c>
      <c r="GY127" s="55">
        <f t="shared" si="4509"/>
      </c>
      <c r="GZ127" s="54">
        <f t="shared" si="4626"/>
      </c>
      <c r="HA127" s="55">
        <f t="shared" si="4510"/>
      </c>
      <c r="HB127" s="54">
        <f t="shared" si="4626"/>
      </c>
      <c r="HC127" s="55">
        <f t="shared" si="4511"/>
      </c>
      <c r="HD127" s="54">
        <f t="shared" si="4626"/>
      </c>
      <c r="HE127" s="55">
        <f t="shared" si="4512"/>
      </c>
      <c r="HF127" s="54">
        <f t="shared" si="4626"/>
      </c>
      <c r="HG127" s="55">
        <f t="shared" si="4513"/>
      </c>
      <c r="HH127" s="54">
        <f t="shared" si="4626"/>
      </c>
      <c r="HI127" s="55">
        <f t="shared" si="4514"/>
      </c>
      <c r="HJ127" s="54">
        <f t="shared" si="4626"/>
      </c>
      <c r="HK127" s="55">
        <f t="shared" si="4515"/>
      </c>
      <c r="HL127" s="54">
        <f t="shared" si="4626"/>
      </c>
      <c r="HM127" s="55">
        <f t="shared" si="4516"/>
      </c>
      <c r="HN127" s="54">
        <f t="shared" si="4626"/>
      </c>
      <c r="HO127" s="55">
        <f t="shared" si="4517"/>
      </c>
      <c r="HP127" s="54">
        <f t="shared" si="4626"/>
      </c>
      <c r="HQ127" s="55">
        <f t="shared" si="4518"/>
      </c>
      <c r="HR127" s="54">
        <f t="shared" si="4626"/>
      </c>
      <c r="HS127" s="55">
        <f t="shared" si="4519"/>
      </c>
      <c r="HT127" s="54">
        <f t="shared" si="4626"/>
      </c>
      <c r="HU127" s="55">
        <f t="shared" si="4520"/>
      </c>
      <c r="HV127" s="54">
        <f t="shared" si="4626"/>
      </c>
      <c r="HW127" s="55">
        <f t="shared" si="4521"/>
      </c>
      <c r="HX127" s="54">
        <f t="shared" si="4626"/>
      </c>
      <c r="HY127" s="55">
        <f t="shared" si="4522"/>
      </c>
      <c r="HZ127" s="54">
        <f t="shared" si="4626"/>
      </c>
      <c r="IA127" s="55">
        <f t="shared" si="4523"/>
      </c>
      <c r="IB127" s="54">
        <f t="shared" si="4626"/>
      </c>
      <c r="IC127" s="55">
        <f t="shared" si="4524"/>
      </c>
      <c r="ID127" s="54">
        <f t="shared" si="4626"/>
      </c>
      <c r="IE127" s="55">
        <f t="shared" si="4525"/>
      </c>
      <c r="IF127" s="54">
        <f t="shared" si="4626"/>
      </c>
      <c r="IG127" s="55">
        <f t="shared" si="4526"/>
      </c>
      <c r="IH127" s="54">
        <f t="shared" si="4626"/>
      </c>
      <c r="II127" s="55">
        <f t="shared" si="4527"/>
      </c>
      <c r="IJ127" s="54">
        <f t="shared" si="4626"/>
      </c>
      <c r="IK127" s="55">
        <f t="shared" si="4528"/>
      </c>
      <c r="IL127" s="54">
        <f t="shared" si="4626"/>
      </c>
      <c r="IM127" s="55">
        <f t="shared" si="4529"/>
      </c>
      <c r="IN127" s="54">
        <f t="shared" si="4626"/>
      </c>
      <c r="IO127" s="55">
        <f t="shared" si="4530"/>
      </c>
      <c r="IP127" s="54">
        <f t="shared" si="4626"/>
      </c>
      <c r="IQ127" s="55">
        <f t="shared" si="4531"/>
      </c>
      <c r="IR127" s="54">
        <f t="shared" si="4626"/>
      </c>
      <c r="IS127" s="55">
        <f t="shared" si="4532"/>
      </c>
      <c r="IT127" s="54">
        <f t="shared" si="4626"/>
      </c>
      <c r="IU127" s="55">
        <f t="shared" si="4533"/>
      </c>
      <c r="IV127" s="54">
        <f t="shared" si="4626"/>
      </c>
      <c r="IW127" s="55">
        <f t="shared" si="4534"/>
      </c>
      <c r="IX127" s="54">
        <f t="shared" si="4633"/>
      </c>
      <c r="IY127" s="55">
        <f t="shared" si="4535"/>
      </c>
      <c r="IZ127" s="54">
        <f t="shared" si="4633"/>
      </c>
      <c r="JA127" s="55">
        <f t="shared" si="4537"/>
      </c>
      <c r="JB127" s="54">
        <f t="shared" si="4633"/>
      </c>
      <c r="JC127" s="55">
        <f t="shared" si="4538"/>
      </c>
      <c r="JD127" s="54">
        <f t="shared" si="4633"/>
      </c>
      <c r="JE127" s="55">
        <f t="shared" si="4539"/>
      </c>
      <c r="JF127" s="54">
        <f t="shared" si="4633"/>
      </c>
      <c r="JG127" s="55">
        <f t="shared" si="4540"/>
      </c>
      <c r="JH127" s="54">
        <f t="shared" si="4633"/>
      </c>
      <c r="JI127" s="55">
        <f t="shared" si="4541"/>
      </c>
      <c r="JJ127" s="54">
        <f t="shared" si="4633"/>
      </c>
      <c r="JK127" s="55">
        <f t="shared" si="4542"/>
      </c>
      <c r="JL127" s="54">
        <f t="shared" si="4633"/>
      </c>
      <c r="JM127" s="55">
        <f t="shared" si="267"/>
      </c>
      <c r="JN127" s="54">
        <f t="shared" si="4642"/>
      </c>
      <c r="JO127" s="55">
        <f t="shared" si="4643"/>
      </c>
      <c r="JP127" s="54">
        <f t="shared" si="4642"/>
      </c>
      <c r="JQ127" s="55">
        <f t="shared" si="4643"/>
      </c>
      <c r="JR127" s="54">
        <f t="shared" si="4642"/>
      </c>
      <c r="JS127" s="55">
        <f t="shared" si="4643"/>
      </c>
      <c r="JT127" s="54">
        <f t="shared" si="4642"/>
      </c>
      <c r="JU127" s="55">
        <f t="shared" si="4643"/>
      </c>
      <c r="JV127" s="54">
        <f t="shared" si="4642"/>
      </c>
      <c r="JW127" s="55">
        <f t="shared" si="4643"/>
      </c>
      <c r="JX127" s="54">
        <f t="shared" si="4642"/>
      </c>
      <c r="JY127" s="55">
        <f t="shared" si="4643"/>
      </c>
      <c r="JZ127" s="54">
        <f t="shared" si="4642"/>
      </c>
      <c r="KA127" s="55">
        <f t="shared" si="4643"/>
      </c>
      <c r="KB127" s="54">
        <f t="shared" si="4642"/>
      </c>
      <c r="KC127" s="55">
        <f t="shared" si="4643"/>
      </c>
      <c r="KD127" s="54">
        <f t="shared" si="4642"/>
      </c>
      <c r="KE127" s="55">
        <f t="shared" si="4643"/>
      </c>
      <c r="KF127" s="54">
        <f t="shared" si="4642"/>
      </c>
      <c r="KG127" s="55">
        <f t="shared" si="4643"/>
      </c>
      <c r="KH127" s="54">
        <f t="shared" si="4642"/>
      </c>
      <c r="KI127" s="55">
        <f t="shared" si="4643"/>
      </c>
      <c r="KJ127" s="54">
        <f t="shared" si="4642"/>
      </c>
      <c r="KK127" s="55">
        <f t="shared" si="4643"/>
      </c>
      <c r="KL127" s="54">
        <f t="shared" si="4642"/>
      </c>
      <c r="KM127" s="55">
        <f t="shared" si="4643"/>
      </c>
      <c r="KN127" s="54">
        <f t="shared" si="4642"/>
      </c>
      <c r="KO127" s="55">
        <f t="shared" si="4643"/>
      </c>
      <c r="KP127" s="54">
        <f t="shared" si="4642"/>
      </c>
      <c r="KQ127" s="55">
        <f t="shared" si="4643"/>
      </c>
      <c r="KR127" s="54">
        <f t="shared" si="4642"/>
      </c>
      <c r="KS127" s="55">
        <f t="shared" si="4643"/>
      </c>
      <c r="KT127" s="54">
        <f t="shared" si="4642"/>
      </c>
      <c r="KU127" s="55">
        <f t="shared" si="4643"/>
      </c>
      <c r="KV127" s="54">
        <f t="shared" si="4642"/>
      </c>
      <c r="KW127" s="55">
        <f t="shared" si="4643"/>
      </c>
      <c r="KX127" s="54">
        <f t="shared" si="4642"/>
      </c>
      <c r="KY127" s="55">
        <f t="shared" si="4643"/>
      </c>
      <c r="KZ127" s="54">
        <f t="shared" si="4642"/>
      </c>
      <c r="LA127" s="55">
        <f t="shared" si="4643"/>
      </c>
      <c r="LB127" s="54">
        <f t="shared" si="4642"/>
      </c>
      <c r="LC127" s="55">
        <f t="shared" si="4643"/>
      </c>
      <c r="LD127" s="54">
        <f t="shared" si="4642"/>
      </c>
      <c r="LE127" s="55">
        <f t="shared" si="4643"/>
      </c>
      <c r="LF127" s="54">
        <f t="shared" si="4642"/>
      </c>
      <c r="LG127" s="55">
        <f t="shared" si="4643"/>
      </c>
      <c r="LH127" s="54">
        <f t="shared" si="4642"/>
      </c>
      <c r="LI127" s="55">
        <f t="shared" si="4643"/>
      </c>
      <c r="LJ127" s="54">
        <f t="shared" si="4642"/>
      </c>
      <c r="LK127" s="55">
        <f t="shared" si="4643"/>
      </c>
      <c r="LL127" s="54">
        <f t="shared" si="4642"/>
      </c>
      <c r="LM127" s="55">
        <f t="shared" si="4643"/>
      </c>
      <c r="LN127" s="54">
        <f t="shared" si="4642"/>
      </c>
      <c r="LO127" s="55">
        <f t="shared" si="4643"/>
      </c>
      <c r="LP127" s="54">
        <f t="shared" si="4642"/>
      </c>
      <c r="LQ127" s="55">
        <f t="shared" si="4643"/>
      </c>
      <c r="LR127" s="54">
        <f t="shared" si="4642"/>
      </c>
      <c r="LS127" s="55">
        <f t="shared" si="4643"/>
      </c>
      <c r="LT127" s="54">
        <f t="shared" si="4642"/>
      </c>
      <c r="LU127" s="55">
        <f t="shared" si="4643"/>
      </c>
      <c r="LV127" s="54">
        <f t="shared" si="4642"/>
      </c>
      <c r="LW127" s="55">
        <f t="shared" si="4643"/>
      </c>
      <c r="LX127" s="54">
        <f t="shared" si="4642"/>
      </c>
      <c r="LY127" s="55">
        <f t="shared" si="4643"/>
      </c>
      <c r="LZ127" s="54">
        <f t="shared" si="4644"/>
      </c>
      <c r="MA127" s="55">
        <f t="shared" si="4634"/>
      </c>
      <c r="MB127" s="54">
        <f t="shared" si="4644"/>
      </c>
      <c r="MC127" s="55">
        <f t="shared" si="4634"/>
      </c>
      <c r="MD127" s="54">
        <f t="shared" si="4644"/>
      </c>
      <c r="ME127" s="55">
        <f t="shared" si="4634"/>
      </c>
      <c r="MF127" s="54">
        <f t="shared" si="4644"/>
      </c>
      <c r="MG127" s="55">
        <f t="shared" si="4634"/>
      </c>
      <c r="MH127" s="54">
        <f t="shared" si="4644"/>
      </c>
      <c r="MI127" s="55">
        <f t="shared" si="4634"/>
      </c>
      <c r="MJ127" s="54">
        <f t="shared" si="4644"/>
      </c>
      <c r="MK127" s="55">
        <f t="shared" si="4634"/>
      </c>
      <c r="ML127" s="54">
        <f t="shared" si="4644"/>
      </c>
      <c r="MM127" s="55">
        <f t="shared" si="4634"/>
      </c>
      <c r="MN127" s="54">
        <f t="shared" si="4644"/>
      </c>
      <c r="MO127" s="55">
        <f t="shared" si="4634"/>
      </c>
      <c r="MP127" s="54">
        <f t="shared" si="4644"/>
      </c>
      <c r="MQ127" s="55">
        <f t="shared" si="4634"/>
      </c>
      <c r="MR127" s="54">
        <f t="shared" si="4644"/>
      </c>
      <c r="MS127" s="55">
        <f t="shared" si="4634"/>
      </c>
      <c r="MT127" s="54">
        <f t="shared" si="4644"/>
      </c>
      <c r="MU127" s="55">
        <f t="shared" si="4634"/>
      </c>
      <c r="MV127" s="54">
        <f t="shared" si="4644"/>
      </c>
      <c r="MW127" s="55">
        <f t="shared" si="4634"/>
      </c>
      <c r="MX127" s="54">
        <f t="shared" si="4644"/>
      </c>
      <c r="MY127" s="55">
        <f t="shared" si="4634"/>
      </c>
      <c r="MZ127" s="54">
        <f t="shared" si="4644"/>
      </c>
      <c r="NA127" s="55">
        <f t="shared" si="4634"/>
      </c>
      <c r="NB127" s="54">
        <f t="shared" si="4644"/>
      </c>
      <c r="NC127" s="55">
        <f t="shared" si="4634"/>
      </c>
      <c r="ND127" s="54">
        <f t="shared" si="4644"/>
      </c>
      <c r="NE127" s="55">
        <f t="shared" si="4634"/>
      </c>
      <c r="NF127" s="54">
        <f t="shared" si="4644"/>
      </c>
      <c r="NG127" s="55">
        <f t="shared" si="4634"/>
      </c>
      <c r="NH127" s="54">
        <f t="shared" si="4644"/>
      </c>
      <c r="NI127" s="55">
        <f t="shared" si="4634"/>
      </c>
      <c r="NJ127" s="54">
        <f t="shared" si="4644"/>
      </c>
      <c r="NK127" s="55">
        <f t="shared" si="4634"/>
      </c>
      <c r="NL127" s="54">
        <f t="shared" si="4644"/>
      </c>
      <c r="NM127" s="55">
        <f t="shared" si="4634"/>
      </c>
      <c r="NN127" s="54">
        <f t="shared" si="4644"/>
      </c>
      <c r="NO127" s="55">
        <f t="shared" si="4634"/>
      </c>
      <c r="NP127" s="54">
        <f t="shared" si="4644"/>
      </c>
      <c r="NQ127" s="55">
        <f t="shared" si="4634"/>
      </c>
      <c r="NR127" s="54">
        <f t="shared" si="4644"/>
      </c>
      <c r="NS127" s="55">
        <f t="shared" si="4634"/>
      </c>
      <c r="NT127" s="54">
        <f t="shared" si="4644"/>
      </c>
      <c r="NU127" s="55">
        <f t="shared" si="4634"/>
      </c>
      <c r="NV127" s="54">
        <f t="shared" si="4644"/>
      </c>
      <c r="NW127" s="55">
        <f t="shared" si="4634"/>
      </c>
      <c r="NX127" s="54">
        <f t="shared" si="4644"/>
      </c>
      <c r="NY127" s="55">
        <f t="shared" si="4634"/>
      </c>
      <c r="NZ127" s="54">
        <f t="shared" si="4644"/>
      </c>
      <c r="OA127" s="55">
        <f t="shared" si="4634"/>
      </c>
      <c r="OB127" s="54">
        <f t="shared" si="4644"/>
      </c>
      <c r="OC127" s="55">
        <f t="shared" si="4634"/>
      </c>
      <c r="OD127" s="54">
        <f t="shared" si="4644"/>
      </c>
      <c r="OE127" s="55">
        <f t="shared" si="4634"/>
      </c>
      <c r="OF127" s="54">
        <f t="shared" si="4644"/>
      </c>
      <c r="OG127" s="55">
        <f t="shared" si="4634"/>
      </c>
      <c r="OH127" s="54">
        <f t="shared" si="4644"/>
      </c>
      <c r="OI127" s="55">
        <f t="shared" si="4634"/>
      </c>
      <c r="OJ127" s="54">
        <f t="shared" si="4644"/>
      </c>
      <c r="OK127" s="55">
        <f t="shared" si="4636"/>
      </c>
      <c r="OL127" s="54">
        <f t="shared" si="4635"/>
      </c>
      <c r="OM127" s="55">
        <f t="shared" si="4636"/>
      </c>
      <c r="ON127" s="54">
        <f t="shared" si="4635"/>
      </c>
      <c r="OO127" s="55">
        <f t="shared" si="4636"/>
      </c>
      <c r="OP127" s="54">
        <f t="shared" si="4635"/>
      </c>
      <c r="OQ127" s="55">
        <f t="shared" si="4636"/>
      </c>
      <c r="OR127" s="54">
        <f t="shared" si="4635"/>
      </c>
      <c r="OS127" s="55">
        <f t="shared" si="4636"/>
      </c>
      <c r="OT127" s="54">
        <f t="shared" si="4635"/>
      </c>
      <c r="OU127" s="55">
        <f t="shared" si="4636"/>
      </c>
      <c r="OV127" s="54">
        <f t="shared" si="4635"/>
      </c>
      <c r="OW127" s="55">
        <f t="shared" si="4636"/>
      </c>
      <c r="OX127" s="54">
        <f t="shared" si="4645"/>
      </c>
      <c r="OY127" s="55">
        <f t="shared" si="4636"/>
      </c>
      <c r="OZ127" s="54">
        <f t="shared" si="4645"/>
      </c>
      <c r="PA127" s="55">
        <f t="shared" si="4636"/>
      </c>
      <c r="PB127" s="54">
        <f t="shared" si="4645"/>
      </c>
      <c r="PC127" s="55">
        <f t="shared" si="4636"/>
      </c>
      <c r="PD127" s="54">
        <f t="shared" si="4645"/>
      </c>
      <c r="PE127" s="55">
        <f t="shared" si="4636"/>
      </c>
      <c r="PF127" s="54">
        <f t="shared" si="4645"/>
      </c>
      <c r="PG127" s="55">
        <f t="shared" si="4636"/>
      </c>
      <c r="PH127" s="54">
        <f t="shared" si="4645"/>
      </c>
      <c r="PI127" s="55">
        <f t="shared" si="4636"/>
      </c>
      <c r="PJ127" s="54">
        <f t="shared" si="4645"/>
      </c>
      <c r="PK127" s="55">
        <f t="shared" si="4636"/>
      </c>
      <c r="PL127" s="54">
        <f t="shared" si="4645"/>
      </c>
      <c r="PM127" s="55">
        <f t="shared" si="4636"/>
      </c>
      <c r="PN127" s="54">
        <f t="shared" si="4645"/>
      </c>
      <c r="PO127" s="55">
        <f t="shared" si="4636"/>
      </c>
      <c r="PP127" s="54">
        <f t="shared" si="4645"/>
      </c>
      <c r="PQ127" s="55">
        <f t="shared" si="4636"/>
      </c>
      <c r="PR127" s="54">
        <f t="shared" si="4645"/>
      </c>
      <c r="PS127" s="55">
        <f t="shared" si="4636"/>
      </c>
      <c r="PT127" s="54">
        <f t="shared" si="4645"/>
      </c>
      <c r="PU127" s="55">
        <f t="shared" si="4636"/>
      </c>
      <c r="PV127" s="54">
        <f t="shared" si="4645"/>
      </c>
      <c r="PW127" s="55">
        <f t="shared" si="4636"/>
      </c>
      <c r="PX127" s="54">
        <f t="shared" si="4645"/>
      </c>
      <c r="PY127" s="55">
        <f t="shared" si="4636"/>
      </c>
      <c r="PZ127" s="54">
        <f t="shared" si="4645"/>
      </c>
      <c r="QA127" s="55">
        <f t="shared" si="4636"/>
      </c>
      <c r="QB127" s="54">
        <f t="shared" si="4645"/>
      </c>
      <c r="QC127" s="55">
        <f t="shared" si="4636"/>
      </c>
      <c r="QD127" s="54">
        <f t="shared" si="4645"/>
      </c>
      <c r="QE127" s="55">
        <f t="shared" si="4636"/>
      </c>
      <c r="QF127" s="54">
        <f t="shared" si="4645"/>
      </c>
      <c r="QG127" s="55">
        <f t="shared" si="4636"/>
      </c>
      <c r="QH127" s="54">
        <f t="shared" si="4645"/>
      </c>
      <c r="QI127" s="55">
        <f t="shared" si="4636"/>
      </c>
      <c r="QJ127" s="54">
        <f t="shared" si="4645"/>
      </c>
      <c r="QK127" s="55">
        <f t="shared" si="4636"/>
      </c>
      <c r="QL127" s="54">
        <f t="shared" si="4645"/>
      </c>
      <c r="QM127" s="55">
        <f t="shared" si="4636"/>
      </c>
      <c r="QN127" s="54">
        <f t="shared" si="4645"/>
      </c>
      <c r="QO127" s="55">
        <f t="shared" si="4636"/>
      </c>
      <c r="QP127" s="54">
        <f t="shared" si="4645"/>
      </c>
      <c r="QQ127" s="55">
        <f t="shared" si="4636"/>
      </c>
      <c r="QR127" s="54">
        <f t="shared" si="4645"/>
      </c>
      <c r="QS127" s="55">
        <f t="shared" si="4636"/>
      </c>
      <c r="QT127" s="54">
        <f t="shared" si="4645"/>
      </c>
      <c r="QU127" s="55">
        <f t="shared" si="4636"/>
      </c>
      <c r="QV127" s="54">
        <f t="shared" si="4645"/>
      </c>
      <c r="QW127" s="55">
        <f t="shared" si="4627"/>
      </c>
      <c r="QX127" s="54">
        <f t="shared" si="4645"/>
      </c>
      <c r="QY127" s="55">
        <f t="shared" si="4627"/>
      </c>
      <c r="QZ127" s="54">
        <f t="shared" si="4645"/>
      </c>
      <c r="RA127" s="55">
        <f t="shared" si="4627"/>
      </c>
      <c r="RB127" s="54">
        <f t="shared" si="4645"/>
      </c>
      <c r="RC127" s="55">
        <f t="shared" si="4627"/>
      </c>
      <c r="RD127" s="54">
        <f t="shared" si="4645"/>
      </c>
      <c r="RE127" s="55">
        <f t="shared" si="4627"/>
      </c>
      <c r="RF127" s="54">
        <f t="shared" si="4645"/>
      </c>
      <c r="RG127" s="55">
        <f t="shared" si="4627"/>
      </c>
      <c r="RH127" s="54">
        <f t="shared" si="4645"/>
      </c>
      <c r="RI127" s="55">
        <f t="shared" si="4627"/>
      </c>
      <c r="RJ127" s="54">
        <f t="shared" si="4637"/>
      </c>
      <c r="RK127" s="55">
        <f t="shared" si="4627"/>
      </c>
      <c r="RL127" s="54">
        <f t="shared" si="4637"/>
      </c>
      <c r="RM127" s="55">
        <f t="shared" si="4627"/>
      </c>
      <c r="RN127" s="54">
        <f t="shared" si="4637"/>
      </c>
      <c r="RO127" s="55">
        <f t="shared" si="4627"/>
      </c>
      <c r="RP127" s="54">
        <f t="shared" si="4637"/>
      </c>
      <c r="RQ127" s="55">
        <f t="shared" si="4627"/>
      </c>
      <c r="RR127" s="54">
        <f t="shared" si="4637"/>
      </c>
      <c r="RS127" s="55">
        <f t="shared" si="4627"/>
      </c>
      <c r="RT127" s="54">
        <f t="shared" si="4637"/>
      </c>
      <c r="RU127" s="55">
        <f t="shared" si="4627"/>
      </c>
      <c r="RV127" s="54">
        <f t="shared" si="4637"/>
      </c>
      <c r="RW127" s="55">
        <f t="shared" si="4627"/>
      </c>
      <c r="RX127" s="54">
        <f t="shared" si="4637"/>
      </c>
      <c r="RY127" s="55">
        <f t="shared" si="4627"/>
      </c>
      <c r="RZ127" s="54">
        <f t="shared" si="4637"/>
      </c>
      <c r="SA127" s="55">
        <f t="shared" si="4627"/>
      </c>
      <c r="SB127" s="54">
        <f t="shared" si="4637"/>
      </c>
      <c r="SC127" s="55">
        <f t="shared" si="4627"/>
      </c>
      <c r="SD127" s="54">
        <f t="shared" si="4637"/>
      </c>
      <c r="SE127" s="55">
        <f t="shared" si="4627"/>
      </c>
      <c r="SF127" s="54">
        <f t="shared" si="4637"/>
      </c>
      <c r="SG127" s="55">
        <f t="shared" si="4627"/>
      </c>
      <c r="SH127" s="54">
        <f t="shared" si="4637"/>
      </c>
      <c r="SI127" s="55">
        <f t="shared" si="4627"/>
      </c>
      <c r="SJ127" s="54">
        <f t="shared" si="4637"/>
      </c>
      <c r="SK127" s="55">
        <f t="shared" si="4627"/>
      </c>
      <c r="SL127" s="54">
        <f t="shared" si="4637"/>
      </c>
      <c r="SM127" s="55">
        <f t="shared" si="4627"/>
      </c>
      <c r="SN127" s="54">
        <f t="shared" si="4637"/>
      </c>
      <c r="SO127" s="55">
        <f t="shared" si="4627"/>
      </c>
      <c r="SP127" s="54">
        <f t="shared" si="4637"/>
      </c>
      <c r="SQ127" s="55">
        <f t="shared" si="4627"/>
      </c>
      <c r="SR127" s="54">
        <f t="shared" si="4637"/>
      </c>
      <c r="SS127" s="55">
        <f t="shared" si="4627"/>
      </c>
      <c r="ST127" s="54">
        <f t="shared" si="4637"/>
      </c>
      <c r="SU127" s="55">
        <f t="shared" si="4627"/>
      </c>
      <c r="SV127" s="54">
        <f t="shared" si="4637"/>
      </c>
      <c r="SW127" s="55">
        <f t="shared" si="4627"/>
      </c>
      <c r="SX127" s="54">
        <f t="shared" si="4637"/>
      </c>
      <c r="SY127" s="55">
        <f t="shared" si="4627"/>
      </c>
      <c r="SZ127" s="54">
        <f t="shared" si="4637"/>
      </c>
      <c r="TA127" s="55">
        <f t="shared" si="4627"/>
      </c>
      <c r="TB127" s="54">
        <f t="shared" si="4637"/>
      </c>
      <c r="TC127" s="55">
        <f t="shared" si="4627"/>
      </c>
      <c r="TD127" s="54">
        <f t="shared" si="4637"/>
      </c>
      <c r="TE127" s="55">
        <f t="shared" si="4627"/>
      </c>
      <c r="TF127" s="54">
        <f t="shared" si="4637"/>
      </c>
      <c r="TG127" s="55">
        <f t="shared" si="4650"/>
      </c>
      <c r="TH127" s="54">
        <f t="shared" si="4637"/>
      </c>
      <c r="TI127" s="55">
        <f t="shared" si="4650"/>
      </c>
      <c r="TJ127" s="54">
        <f t="shared" si="4637"/>
      </c>
      <c r="TK127" s="55">
        <f t="shared" si="4650"/>
      </c>
      <c r="TL127" s="54">
        <f t="shared" si="4637"/>
      </c>
      <c r="TM127" s="55">
        <f t="shared" si="4650"/>
      </c>
      <c r="TN127" s="54">
        <f t="shared" si="4637"/>
      </c>
      <c r="TO127" s="55">
        <f t="shared" si="4650"/>
      </c>
      <c r="TP127" s="54">
        <f t="shared" si="4637"/>
      </c>
      <c r="TQ127" s="55">
        <f t="shared" si="4650"/>
      </c>
      <c r="TR127" s="54">
        <f t="shared" si="4637"/>
      </c>
      <c r="TS127" s="55">
        <f t="shared" si="4650"/>
      </c>
      <c r="TT127" s="54">
        <f t="shared" si="4646"/>
      </c>
      <c r="TU127" s="55">
        <f t="shared" si="4650"/>
      </c>
      <c r="TV127" s="54">
        <f t="shared" si="4646"/>
      </c>
      <c r="TW127" s="55">
        <f t="shared" si="4650"/>
      </c>
      <c r="TX127" s="54">
        <f t="shared" si="4646"/>
      </c>
      <c r="TY127" s="55">
        <f t="shared" si="4650"/>
      </c>
      <c r="TZ127" s="54">
        <f t="shared" si="4646"/>
      </c>
      <c r="UA127" s="55">
        <f t="shared" si="4650"/>
      </c>
      <c r="UB127" s="54">
        <f t="shared" si="4646"/>
      </c>
      <c r="UC127" s="55">
        <f t="shared" si="4650"/>
      </c>
      <c r="UD127" s="54">
        <f t="shared" si="4646"/>
      </c>
      <c r="UE127" s="55">
        <f t="shared" si="4650"/>
      </c>
      <c r="UF127" s="54">
        <f t="shared" si="4646"/>
      </c>
      <c r="UG127" s="55">
        <f t="shared" si="4650"/>
      </c>
      <c r="UH127" s="54">
        <f t="shared" si="4646"/>
      </c>
      <c r="UI127" s="55">
        <f t="shared" si="4650"/>
      </c>
      <c r="UJ127" s="54">
        <f t="shared" si="4646"/>
      </c>
      <c r="UK127" s="55">
        <f t="shared" si="4650"/>
      </c>
      <c r="UL127" s="54">
        <f t="shared" si="4646"/>
      </c>
      <c r="UM127" s="55">
        <f t="shared" si="4650"/>
      </c>
      <c r="UN127" s="54">
        <f t="shared" si="4646"/>
      </c>
      <c r="UO127" s="55">
        <f t="shared" si="4650"/>
      </c>
      <c r="UP127" s="54">
        <f t="shared" si="4646"/>
      </c>
      <c r="UQ127" s="55">
        <f t="shared" si="4650"/>
      </c>
      <c r="UR127" s="54">
        <f t="shared" si="4646"/>
      </c>
      <c r="US127" s="55">
        <f t="shared" si="4650"/>
      </c>
      <c r="UT127" s="54">
        <f t="shared" si="4646"/>
      </c>
      <c r="UU127" s="55">
        <f t="shared" si="4650"/>
      </c>
      <c r="UV127" s="54">
        <f t="shared" si="4646"/>
      </c>
      <c r="UW127" s="55">
        <f t="shared" si="4650"/>
      </c>
      <c r="UX127" s="54">
        <f t="shared" si="4646"/>
      </c>
      <c r="UY127" s="55">
        <f t="shared" si="4650"/>
      </c>
      <c r="UZ127" s="54">
        <f t="shared" si="4646"/>
      </c>
      <c r="VA127" s="55">
        <f t="shared" si="4650"/>
      </c>
      <c r="VB127" s="54">
        <f t="shared" si="4646"/>
      </c>
      <c r="VC127" s="55">
        <f t="shared" si="4650"/>
      </c>
      <c r="VD127" s="54">
        <f t="shared" si="4646"/>
      </c>
      <c r="VE127" s="55">
        <f t="shared" si="4650"/>
      </c>
      <c r="VF127" s="54">
        <f t="shared" si="4646"/>
      </c>
      <c r="VG127" s="55">
        <f t="shared" si="4650"/>
      </c>
      <c r="VH127" s="54">
        <f t="shared" si="4646"/>
      </c>
      <c r="VI127" s="55">
        <f t="shared" si="4650"/>
      </c>
      <c r="VJ127" s="54">
        <f t="shared" si="4646"/>
      </c>
      <c r="VK127" s="55">
        <f t="shared" si="4650"/>
      </c>
      <c r="VL127" s="54">
        <f t="shared" si="4646"/>
      </c>
      <c r="VM127" s="55">
        <f t="shared" si="4650"/>
      </c>
      <c r="VN127" s="54">
        <f t="shared" si="4646"/>
      </c>
      <c r="VO127" s="55">
        <f t="shared" si="4650"/>
      </c>
      <c r="VP127" s="54">
        <f t="shared" si="4646"/>
      </c>
      <c r="VQ127" s="55">
        <f t="shared" si="4650"/>
      </c>
      <c r="VR127" s="54">
        <f t="shared" si="4646"/>
      </c>
      <c r="VS127" s="55">
        <f t="shared" si="4649"/>
      </c>
      <c r="VT127" s="54">
        <f t="shared" si="4646"/>
      </c>
      <c r="VU127" s="55">
        <f t="shared" si="4649"/>
      </c>
      <c r="VV127" s="54">
        <f t="shared" si="4646"/>
      </c>
      <c r="VW127" s="55">
        <f t="shared" si="4649"/>
      </c>
      <c r="VX127" s="54">
        <f t="shared" si="4646"/>
      </c>
      <c r="VY127" s="55">
        <f t="shared" si="4649"/>
      </c>
      <c r="VZ127" s="54">
        <f t="shared" si="4646"/>
      </c>
      <c r="WA127" s="55">
        <f t="shared" si="4649"/>
      </c>
      <c r="WB127" s="54">
        <f t="shared" si="4646"/>
      </c>
      <c r="WC127" s="55">
        <f t="shared" si="4649"/>
      </c>
      <c r="WD127" s="54">
        <f t="shared" si="4646"/>
      </c>
      <c r="WE127" s="55">
        <f t="shared" si="4649"/>
      </c>
      <c r="WF127" s="54">
        <f t="shared" si="4638"/>
      </c>
      <c r="WG127" s="55">
        <f t="shared" si="4649"/>
      </c>
      <c r="WH127" s="54">
        <f t="shared" si="4638"/>
      </c>
      <c r="WI127" s="55">
        <f t="shared" si="4649"/>
      </c>
      <c r="WJ127" s="54">
        <f t="shared" si="4638"/>
      </c>
      <c r="WK127" s="55">
        <f t="shared" si="4649"/>
      </c>
      <c r="WL127" s="54">
        <f t="shared" si="4638"/>
      </c>
      <c r="WM127" s="55">
        <f t="shared" si="4649"/>
      </c>
      <c r="WN127" s="54">
        <f t="shared" si="4638"/>
      </c>
      <c r="WO127" s="55">
        <f t="shared" si="4649"/>
      </c>
      <c r="WP127" s="54">
        <f t="shared" si="4638"/>
      </c>
      <c r="WQ127" s="55">
        <f t="shared" si="4649"/>
      </c>
      <c r="WR127" s="54">
        <f t="shared" si="4638"/>
      </c>
      <c r="WS127" s="55">
        <f t="shared" si="4649"/>
      </c>
      <c r="WT127" s="54">
        <f t="shared" si="4638"/>
      </c>
      <c r="WU127" s="55">
        <f t="shared" si="4649"/>
      </c>
      <c r="WV127" s="54">
        <f t="shared" si="4638"/>
      </c>
      <c r="WW127" s="55">
        <f t="shared" si="4649"/>
      </c>
      <c r="WX127" s="54">
        <f t="shared" si="4638"/>
      </c>
      <c r="WY127" s="55">
        <f t="shared" si="4649"/>
      </c>
      <c r="WZ127" s="54">
        <f t="shared" si="4638"/>
      </c>
      <c r="XA127" s="55">
        <f t="shared" si="4649"/>
      </c>
      <c r="XB127" s="54">
        <f t="shared" si="4638"/>
      </c>
      <c r="XC127" s="55">
        <f t="shared" si="4649"/>
      </c>
      <c r="XD127" s="54">
        <f t="shared" si="4638"/>
      </c>
      <c r="XE127" s="55">
        <f t="shared" si="4649"/>
      </c>
      <c r="XF127" s="54">
        <f t="shared" si="4638"/>
      </c>
      <c r="XG127" s="55">
        <f t="shared" si="4649"/>
      </c>
      <c r="XH127" s="54">
        <f t="shared" si="4638"/>
      </c>
      <c r="XI127" s="55">
        <f t="shared" si="4649"/>
      </c>
      <c r="XJ127" s="54">
        <f t="shared" si="4638"/>
      </c>
      <c r="XK127" s="55">
        <f t="shared" si="4649"/>
      </c>
      <c r="XL127" s="54">
        <f t="shared" si="4638"/>
      </c>
      <c r="XM127" s="55">
        <f t="shared" si="4649"/>
      </c>
      <c r="XN127" s="54">
        <f t="shared" si="4638"/>
      </c>
      <c r="XO127" s="55">
        <f t="shared" si="4649"/>
      </c>
      <c r="XP127" s="54">
        <f t="shared" si="4638"/>
      </c>
      <c r="XQ127" s="55">
        <f t="shared" si="4649"/>
      </c>
      <c r="XR127" s="54">
        <f t="shared" si="4638"/>
      </c>
      <c r="XS127" s="55">
        <f t="shared" si="4649"/>
      </c>
      <c r="XT127" s="54">
        <f t="shared" si="4638"/>
      </c>
      <c r="XU127" s="55">
        <f t="shared" si="4649"/>
      </c>
      <c r="XV127" s="54">
        <f t="shared" si="4638"/>
      </c>
      <c r="XW127" s="55">
        <f t="shared" si="4649"/>
      </c>
      <c r="XX127" s="54">
        <f t="shared" si="4638"/>
      </c>
      <c r="XY127" s="55">
        <f t="shared" si="4649"/>
      </c>
      <c r="XZ127" s="54">
        <f t="shared" si="4638"/>
      </c>
      <c r="YA127" s="55">
        <f t="shared" si="4649"/>
      </c>
      <c r="YB127" s="54">
        <f t="shared" si="4638"/>
      </c>
      <c r="YC127" s="55">
        <f t="shared" si="4639"/>
      </c>
      <c r="YD127" s="54">
        <f t="shared" si="4638"/>
      </c>
      <c r="YE127" s="55">
        <f t="shared" si="4639"/>
      </c>
      <c r="YF127" s="54">
        <f t="shared" si="4638"/>
      </c>
      <c r="YG127" s="55">
        <f t="shared" si="4639"/>
      </c>
      <c r="YH127" s="54">
        <f t="shared" si="4638"/>
      </c>
      <c r="YI127" s="55">
        <f t="shared" si="4639"/>
      </c>
      <c r="YJ127" s="54">
        <f t="shared" si="4638"/>
      </c>
      <c r="YK127" s="55">
        <f t="shared" si="4639"/>
      </c>
      <c r="YL127" s="54">
        <f t="shared" si="4638"/>
      </c>
      <c r="YM127" s="55">
        <f t="shared" si="4639"/>
      </c>
      <c r="YN127" s="54">
        <f t="shared" si="4638"/>
      </c>
      <c r="YO127" s="55">
        <f t="shared" si="4639"/>
      </c>
      <c r="YP127" s="54">
        <f t="shared" si="4628"/>
      </c>
      <c r="YQ127" s="55">
        <f t="shared" si="4639"/>
      </c>
      <c r="YR127" s="54">
        <f t="shared" si="4628"/>
      </c>
      <c r="YS127" s="55">
        <f t="shared" si="4639"/>
      </c>
      <c r="YT127" s="54">
        <f t="shared" si="4628"/>
      </c>
      <c r="YU127" s="55">
        <f t="shared" si="4639"/>
      </c>
      <c r="YV127" s="54">
        <f t="shared" si="4628"/>
      </c>
      <c r="YW127" s="55">
        <f t="shared" si="4639"/>
      </c>
      <c r="YX127" s="54">
        <f t="shared" si="4628"/>
      </c>
      <c r="YY127" s="55">
        <f t="shared" si="4639"/>
      </c>
      <c r="YZ127" s="54">
        <f t="shared" si="4628"/>
      </c>
      <c r="ZA127" s="55">
        <f t="shared" si="4639"/>
      </c>
      <c r="ZB127" s="54">
        <f t="shared" si="4628"/>
      </c>
      <c r="ZC127" s="55">
        <f t="shared" si="4639"/>
      </c>
      <c r="ZD127" s="54">
        <f t="shared" si="4628"/>
      </c>
      <c r="ZE127" s="55">
        <f t="shared" si="4639"/>
      </c>
      <c r="ZF127" s="54">
        <f t="shared" si="4621"/>
      </c>
      <c r="ZG127" s="55">
        <f t="shared" si="4639"/>
      </c>
      <c r="ZH127" s="54">
        <f t="shared" si="4621"/>
      </c>
      <c r="ZI127" s="55">
        <f t="shared" si="4639"/>
      </c>
      <c r="ZJ127" s="54">
        <f t="shared" si="4647"/>
      </c>
      <c r="ZK127" s="55">
        <f t="shared" si="4639"/>
      </c>
      <c r="ZL127" s="54">
        <f t="shared" si="4647"/>
      </c>
      <c r="ZM127" s="55">
        <f t="shared" si="4639"/>
      </c>
      <c r="ZN127" s="54">
        <f t="shared" si="4647"/>
      </c>
      <c r="ZO127" s="55">
        <f t="shared" si="4639"/>
      </c>
      <c r="ZP127" s="54">
        <f t="shared" si="4647"/>
      </c>
      <c r="ZQ127" s="55">
        <f t="shared" si="4639"/>
      </c>
      <c r="ZR127" s="54">
        <f t="shared" si="4647"/>
      </c>
      <c r="ZS127" s="55">
        <f t="shared" si="4639"/>
      </c>
      <c r="ZT127" s="54">
        <f t="shared" si="4647"/>
      </c>
      <c r="ZU127" s="55">
        <f t="shared" si="4639"/>
      </c>
      <c r="ZV127" s="54">
        <f t="shared" si="4647"/>
      </c>
      <c r="ZW127" s="55">
        <f t="shared" si="4639"/>
      </c>
      <c r="ZX127" s="54">
        <f t="shared" si="4647"/>
      </c>
      <c r="ZY127" s="55">
        <f t="shared" si="4639"/>
      </c>
      <c r="ZZ127" s="54">
        <f t="shared" si="4647"/>
      </c>
      <c r="AAA127" s="55">
        <f t="shared" si="4639"/>
      </c>
      <c r="AAB127" s="54">
        <f t="shared" si="4647"/>
      </c>
      <c r="AAC127" s="55">
        <f t="shared" si="4639"/>
      </c>
      <c r="AAD127" s="54">
        <f t="shared" si="4647"/>
      </c>
      <c r="AAE127" s="55">
        <f t="shared" si="4639"/>
      </c>
      <c r="AAF127" s="54">
        <f t="shared" si="4647"/>
      </c>
      <c r="AAG127" s="55">
        <f t="shared" si="4639"/>
      </c>
      <c r="AAH127" s="54">
        <f t="shared" si="4647"/>
      </c>
      <c r="AAI127" s="55">
        <f t="shared" si="4639"/>
      </c>
      <c r="AAJ127" s="54">
        <f t="shared" si="4647"/>
      </c>
      <c r="AAK127" s="55">
        <f t="shared" si="4639"/>
      </c>
      <c r="AAL127" s="54">
        <f t="shared" si="4647"/>
      </c>
      <c r="AAM127" s="55">
        <f t="shared" si="4639"/>
      </c>
      <c r="AAN127" s="54">
        <f t="shared" si="4647"/>
      </c>
      <c r="AAO127" s="55">
        <f t="shared" si="4629"/>
      </c>
      <c r="AAP127" s="54">
        <f t="shared" si="4647"/>
      </c>
      <c r="AAQ127" s="55">
        <f t="shared" si="4629"/>
      </c>
      <c r="AAR127" s="54">
        <f t="shared" si="4647"/>
      </c>
      <c r="AAS127" s="55">
        <f t="shared" si="4629"/>
      </c>
      <c r="AAT127" s="54">
        <f t="shared" si="4647"/>
      </c>
      <c r="AAU127" s="55">
        <f t="shared" si="4629"/>
      </c>
      <c r="AAV127" s="54">
        <f t="shared" si="4647"/>
      </c>
      <c r="AAW127" s="55">
        <f t="shared" si="4629"/>
      </c>
      <c r="AAX127" s="54">
        <f t="shared" si="4647"/>
      </c>
      <c r="AAY127" s="55">
        <f t="shared" si="4629"/>
      </c>
      <c r="AAZ127" s="54">
        <f t="shared" si="4647"/>
      </c>
      <c r="ABA127" s="55">
        <f t="shared" si="4629"/>
      </c>
      <c r="ABB127" s="54">
        <f t="shared" si="4647"/>
      </c>
      <c r="ABC127" s="55">
        <f t="shared" si="4629"/>
      </c>
      <c r="ABD127" s="54">
        <f t="shared" si="4647"/>
      </c>
      <c r="ABE127" s="55">
        <f t="shared" si="4629"/>
      </c>
      <c r="ABF127" s="54">
        <f t="shared" si="4647"/>
      </c>
      <c r="ABG127" s="55">
        <f t="shared" si="4629"/>
      </c>
      <c r="ABH127" s="54">
        <f t="shared" si="4647"/>
      </c>
      <c r="ABI127" s="55">
        <f t="shared" si="4629"/>
      </c>
      <c r="ABJ127" s="54">
        <f t="shared" si="4647"/>
      </c>
      <c r="ABK127" s="55">
        <f t="shared" si="4629"/>
      </c>
      <c r="ABL127" s="54">
        <f t="shared" si="4647"/>
      </c>
      <c r="ABM127" s="55">
        <f t="shared" si="4629"/>
      </c>
      <c r="ABN127" s="54">
        <f t="shared" si="4647"/>
      </c>
      <c r="ABO127" s="55">
        <f t="shared" si="4629"/>
      </c>
      <c r="ABP127" s="54">
        <f t="shared" si="4647"/>
      </c>
      <c r="ABQ127" s="55">
        <f t="shared" si="4629"/>
      </c>
      <c r="ABR127" s="54">
        <f t="shared" si="4647"/>
      </c>
      <c r="ABS127" s="55">
        <f t="shared" si="4629"/>
      </c>
      <c r="ABT127" s="54">
        <f t="shared" si="4647"/>
      </c>
      <c r="ABU127" s="55">
        <f t="shared" si="4629"/>
      </c>
      <c r="ABV127" s="54">
        <f t="shared" si="4640"/>
      </c>
      <c r="ABW127" s="55">
        <f t="shared" si="4629"/>
      </c>
      <c r="ABX127" s="54">
        <f t="shared" si="4640"/>
      </c>
      <c r="ABY127" s="55">
        <f t="shared" si="4629"/>
      </c>
      <c r="ABZ127" s="54">
        <f t="shared" si="4640"/>
      </c>
      <c r="ACA127" s="55">
        <f t="shared" si="4629"/>
      </c>
      <c r="ACB127" s="54">
        <f t="shared" si="4640"/>
      </c>
      <c r="ACC127" s="55">
        <f t="shared" si="4629"/>
      </c>
      <c r="ACD127" s="54">
        <f t="shared" si="4640"/>
      </c>
      <c r="ACE127" s="55">
        <f t="shared" si="4629"/>
      </c>
      <c r="ACF127" s="54">
        <f t="shared" si="4640"/>
      </c>
      <c r="ACG127" s="55">
        <f t="shared" si="4629"/>
      </c>
      <c r="ACH127" s="54">
        <f t="shared" si="4630"/>
      </c>
      <c r="ACI127" s="55">
        <f t="shared" si="4629"/>
      </c>
      <c r="ACJ127" s="54">
        <f t="shared" si="4630"/>
      </c>
      <c r="ACK127" s="55">
        <f t="shared" si="4629"/>
      </c>
      <c r="ACL127" s="54">
        <f t="shared" si="4630"/>
      </c>
      <c r="ACM127" s="55">
        <f t="shared" si="4629"/>
      </c>
      <c r="ACN127" s="54">
        <f t="shared" si="4630"/>
      </c>
      <c r="ACO127" s="55">
        <f t="shared" si="4629"/>
      </c>
      <c r="ACP127" s="54">
        <f t="shared" si="4630"/>
      </c>
      <c r="ACQ127" s="55">
        <f t="shared" si="4629"/>
      </c>
      <c r="ACR127" s="54">
        <f t="shared" si="4630"/>
      </c>
      <c r="ACS127" s="55">
        <f t="shared" si="4629"/>
      </c>
      <c r="ACT127" s="54">
        <f t="shared" si="4630"/>
      </c>
      <c r="ACU127" s="55">
        <f t="shared" si="4629"/>
      </c>
      <c r="ACV127" s="54">
        <f t="shared" si="4630"/>
      </c>
      <c r="ACW127" s="55">
        <f t="shared" si="4629"/>
      </c>
      <c r="ACX127" s="54">
        <f t="shared" si="4630"/>
      </c>
      <c r="ACY127" s="55">
        <f t="shared" si="4631"/>
      </c>
      <c r="ACZ127" s="54">
        <f t="shared" si="4630"/>
      </c>
      <c r="ADA127" s="55">
        <f t="shared" si="4631"/>
      </c>
      <c r="ADB127" s="54">
        <f t="shared" si="4630"/>
      </c>
      <c r="ADC127" s="55">
        <f t="shared" si="4631"/>
      </c>
      <c r="ADD127" s="54">
        <f t="shared" si="4630"/>
      </c>
      <c r="ADE127" s="55">
        <f t="shared" si="4631"/>
      </c>
      <c r="ADF127" s="54">
        <f t="shared" si="4630"/>
      </c>
      <c r="ADG127" s="55">
        <f t="shared" si="4631"/>
      </c>
    </row>
    <row r="128" spans="1:787" ht="20.25" hidden="1" customHeight="1">
      <c r="A128" s="112">
        <v>56</v>
      </c>
      <c r="B128" s="115">
        <f>学年と名前を結合するシート!D57</f>
      </c>
      <c r="C128" s="114"/>
      <c r="D128" s="54">
        <f t="shared" si="533"/>
      </c>
      <c r="E128" s="55">
        <f t="shared" si="534"/>
      </c>
      <c r="F128" s="54">
        <f t="shared" si="4648"/>
      </c>
      <c r="G128" s="55">
        <f t="shared" si="4407"/>
      </c>
      <c r="H128" s="54">
        <f t="shared" si="4648"/>
      </c>
      <c r="I128" s="55">
        <f t="shared" si="4408"/>
      </c>
      <c r="J128" s="54">
        <f t="shared" si="4648"/>
      </c>
      <c r="K128" s="55">
        <f t="shared" si="4409"/>
      </c>
      <c r="L128" s="54">
        <f t="shared" si="4648"/>
      </c>
      <c r="M128" s="55">
        <f t="shared" si="4410"/>
      </c>
      <c r="N128" s="54">
        <f t="shared" si="4648"/>
      </c>
      <c r="O128" s="55">
        <f t="shared" si="4411"/>
      </c>
      <c r="P128" s="54">
        <f t="shared" si="4648"/>
      </c>
      <c r="Q128" s="55">
        <f t="shared" si="4412"/>
      </c>
      <c r="R128" s="54">
        <f t="shared" si="4648"/>
      </c>
      <c r="S128" s="55">
        <f t="shared" si="4413"/>
      </c>
      <c r="T128" s="54">
        <f t="shared" si="4648"/>
      </c>
      <c r="U128" s="55">
        <f t="shared" si="4414"/>
      </c>
      <c r="V128" s="54">
        <f t="shared" si="4648"/>
      </c>
      <c r="W128" s="55">
        <f t="shared" si="4415"/>
      </c>
      <c r="X128" s="54">
        <f t="shared" si="4648"/>
      </c>
      <c r="Y128" s="55">
        <f t="shared" si="4416"/>
      </c>
      <c r="Z128" s="54">
        <f t="shared" si="4648"/>
      </c>
      <c r="AA128" s="55">
        <f t="shared" si="4417"/>
      </c>
      <c r="AB128" s="54">
        <f t="shared" si="4648"/>
      </c>
      <c r="AC128" s="55">
        <f t="shared" si="4418"/>
      </c>
      <c r="AD128" s="54">
        <f t="shared" si="4648"/>
      </c>
      <c r="AE128" s="55">
        <f t="shared" si="4419"/>
      </c>
      <c r="AF128" s="54">
        <f t="shared" si="4648"/>
      </c>
      <c r="AG128" s="55">
        <f t="shared" si="4420"/>
      </c>
      <c r="AH128" s="54">
        <f t="shared" si="4648"/>
      </c>
      <c r="AI128" s="55">
        <f t="shared" si="4421"/>
      </c>
      <c r="AJ128" s="54">
        <f t="shared" si="4648"/>
      </c>
      <c r="AK128" s="55">
        <f t="shared" si="4422"/>
      </c>
      <c r="AL128" s="54">
        <f t="shared" si="4648"/>
      </c>
      <c r="AM128" s="55">
        <f t="shared" si="4423"/>
      </c>
      <c r="AN128" s="54">
        <f t="shared" si="4648"/>
      </c>
      <c r="AO128" s="55">
        <f t="shared" si="4424"/>
      </c>
      <c r="AP128" s="54">
        <f t="shared" si="4648"/>
      </c>
      <c r="AQ128" s="55">
        <f t="shared" si="4425"/>
      </c>
      <c r="AR128" s="54">
        <f t="shared" si="4648"/>
      </c>
      <c r="AS128" s="55">
        <f t="shared" si="4426"/>
      </c>
      <c r="AT128" s="54">
        <f t="shared" si="4648"/>
      </c>
      <c r="AU128" s="55">
        <f t="shared" si="4427"/>
      </c>
      <c r="AV128" s="54">
        <f t="shared" si="4648"/>
      </c>
      <c r="AW128" s="55">
        <f t="shared" si="4428"/>
      </c>
      <c r="AX128" s="54">
        <f t="shared" si="4648"/>
      </c>
      <c r="AY128" s="55">
        <f t="shared" si="4429"/>
      </c>
      <c r="AZ128" s="54">
        <f t="shared" si="4648"/>
      </c>
      <c r="BA128" s="55">
        <f t="shared" si="4430"/>
      </c>
      <c r="BB128" s="54">
        <f t="shared" si="4648"/>
      </c>
      <c r="BC128" s="55">
        <f t="shared" si="4431"/>
      </c>
      <c r="BD128" s="54">
        <f t="shared" si="4648"/>
      </c>
      <c r="BE128" s="55">
        <f t="shared" si="4432"/>
      </c>
      <c r="BF128" s="54">
        <f t="shared" si="4648"/>
      </c>
      <c r="BG128" s="55">
        <f t="shared" si="4433"/>
      </c>
      <c r="BH128" s="54">
        <f t="shared" si="4648"/>
      </c>
      <c r="BI128" s="55">
        <f t="shared" si="4434"/>
      </c>
      <c r="BJ128" s="54">
        <f t="shared" si="4648"/>
      </c>
      <c r="BK128" s="55">
        <f t="shared" si="4435"/>
      </c>
      <c r="BL128" s="54">
        <f t="shared" si="4648"/>
      </c>
      <c r="BM128" s="55">
        <f t="shared" si="4436"/>
      </c>
      <c r="BN128" s="54">
        <f t="shared" si="4648"/>
      </c>
      <c r="BO128" s="55">
        <f t="shared" si="4437"/>
      </c>
      <c r="BP128" s="54">
        <f t="shared" si="4648"/>
      </c>
      <c r="BQ128" s="55">
        <f t="shared" si="4438"/>
      </c>
      <c r="BR128" s="54">
        <f t="shared" si="4641"/>
      </c>
      <c r="BS128" s="55">
        <f t="shared" si="4439"/>
      </c>
      <c r="BT128" s="54">
        <f t="shared" si="4641"/>
      </c>
      <c r="BU128" s="55">
        <f t="shared" si="4440"/>
      </c>
      <c r="BV128" s="54">
        <f t="shared" si="4641"/>
      </c>
      <c r="BW128" s="55">
        <f t="shared" si="4441"/>
      </c>
      <c r="BX128" s="54">
        <f t="shared" si="4641"/>
      </c>
      <c r="BY128" s="55">
        <f t="shared" si="4442"/>
      </c>
      <c r="BZ128" s="54">
        <f t="shared" si="4641"/>
      </c>
      <c r="CA128" s="55">
        <f t="shared" si="4443"/>
      </c>
      <c r="CB128" s="54">
        <f t="shared" si="4641"/>
      </c>
      <c r="CC128" s="55">
        <f t="shared" si="4444"/>
      </c>
      <c r="CD128" s="54">
        <f t="shared" si="4641"/>
      </c>
      <c r="CE128" s="55">
        <f t="shared" si="4445"/>
      </c>
      <c r="CF128" s="54">
        <f t="shared" si="4641"/>
      </c>
      <c r="CG128" s="55">
        <f t="shared" si="4446"/>
      </c>
      <c r="CH128" s="54">
        <f t="shared" si="4641"/>
      </c>
      <c r="CI128" s="55">
        <f t="shared" si="4447"/>
      </c>
      <c r="CJ128" s="54">
        <f t="shared" si="4641"/>
      </c>
      <c r="CK128" s="55">
        <f t="shared" si="4448"/>
      </c>
      <c r="CL128" s="54">
        <f t="shared" si="4641"/>
      </c>
      <c r="CM128" s="55">
        <f t="shared" si="4449"/>
      </c>
      <c r="CN128" s="54">
        <f t="shared" si="4641"/>
      </c>
      <c r="CO128" s="55">
        <f t="shared" si="4450"/>
      </c>
      <c r="CP128" s="54">
        <f t="shared" si="4641"/>
      </c>
      <c r="CQ128" s="55">
        <f t="shared" si="4451"/>
      </c>
      <c r="CR128" s="54">
        <f t="shared" si="4641"/>
      </c>
      <c r="CS128" s="55">
        <f t="shared" si="4452"/>
      </c>
      <c r="CT128" s="54">
        <f t="shared" si="4641"/>
      </c>
      <c r="CU128" s="55">
        <f t="shared" si="4453"/>
      </c>
      <c r="CV128" s="54">
        <f t="shared" si="4641"/>
      </c>
      <c r="CW128" s="55">
        <f t="shared" si="4454"/>
      </c>
      <c r="CX128" s="54">
        <f t="shared" si="4641"/>
      </c>
      <c r="CY128" s="55">
        <f t="shared" si="4455"/>
      </c>
      <c r="CZ128" s="54">
        <f t="shared" si="4641"/>
      </c>
      <c r="DA128" s="55">
        <f t="shared" si="4456"/>
      </c>
      <c r="DB128" s="54">
        <f t="shared" si="4641"/>
      </c>
      <c r="DC128" s="55">
        <f t="shared" si="4457"/>
      </c>
      <c r="DD128" s="54">
        <f t="shared" si="4641"/>
      </c>
      <c r="DE128" s="55">
        <f t="shared" si="4458"/>
      </c>
      <c r="DF128" s="54">
        <f t="shared" si="4641"/>
      </c>
      <c r="DG128" s="55">
        <f t="shared" si="4459"/>
      </c>
      <c r="DH128" s="54">
        <f t="shared" si="4641"/>
      </c>
      <c r="DI128" s="55">
        <f t="shared" si="4460"/>
      </c>
      <c r="DJ128" s="54">
        <f t="shared" si="4641"/>
      </c>
      <c r="DK128" s="55">
        <f t="shared" si="4461"/>
      </c>
      <c r="DL128" s="54">
        <f t="shared" si="4641"/>
      </c>
      <c r="DM128" s="55">
        <f t="shared" si="4462"/>
      </c>
      <c r="DN128" s="54">
        <f t="shared" si="4641"/>
      </c>
      <c r="DO128" s="55">
        <f t="shared" si="4463"/>
      </c>
      <c r="DP128" s="54">
        <f t="shared" si="4641"/>
      </c>
      <c r="DQ128" s="55">
        <f t="shared" si="4464"/>
      </c>
      <c r="DR128" s="54">
        <f t="shared" si="4641"/>
      </c>
      <c r="DS128" s="55">
        <f t="shared" si="4465"/>
      </c>
      <c r="DT128" s="54">
        <f t="shared" si="4641"/>
      </c>
      <c r="DU128" s="55">
        <f t="shared" si="4466"/>
      </c>
      <c r="DV128" s="54">
        <f t="shared" si="4641"/>
      </c>
      <c r="DW128" s="55">
        <f t="shared" si="4467"/>
      </c>
      <c r="DX128" s="54">
        <f t="shared" si="4641"/>
      </c>
      <c r="DY128" s="55">
        <f t="shared" si="4468"/>
      </c>
      <c r="DZ128" s="54">
        <f t="shared" si="4641"/>
      </c>
      <c r="EA128" s="55">
        <f t="shared" si="4469"/>
      </c>
      <c r="EB128" s="54">
        <f t="shared" si="4632"/>
      </c>
      <c r="EC128" s="55">
        <f t="shared" si="4471"/>
      </c>
      <c r="ED128" s="54">
        <f t="shared" si="4632"/>
      </c>
      <c r="EE128" s="55">
        <f t="shared" si="4472"/>
      </c>
      <c r="EF128" s="54">
        <f t="shared" si="4632"/>
      </c>
      <c r="EG128" s="55">
        <f t="shared" si="4473"/>
      </c>
      <c r="EH128" s="54">
        <f t="shared" si="4632"/>
      </c>
      <c r="EI128" s="55">
        <f t="shared" si="4474"/>
      </c>
      <c r="EJ128" s="54">
        <f t="shared" si="4632"/>
      </c>
      <c r="EK128" s="55">
        <f t="shared" si="4475"/>
      </c>
      <c r="EL128" s="54">
        <f t="shared" si="4632"/>
      </c>
      <c r="EM128" s="55">
        <f t="shared" si="4476"/>
      </c>
      <c r="EN128" s="54">
        <f t="shared" si="4632"/>
      </c>
      <c r="EO128" s="55">
        <f t="shared" si="4477"/>
      </c>
      <c r="EP128" s="54">
        <f t="shared" si="4632"/>
      </c>
      <c r="EQ128" s="55">
        <f t="shared" si="4478"/>
      </c>
      <c r="ER128" s="54">
        <f t="shared" si="4632"/>
      </c>
      <c r="ES128" s="55">
        <f t="shared" si="4479"/>
      </c>
      <c r="ET128" s="54">
        <f t="shared" si="4632"/>
      </c>
      <c r="EU128" s="55">
        <f t="shared" si="4480"/>
      </c>
      <c r="EV128" s="54">
        <f t="shared" si="4632"/>
      </c>
      <c r="EW128" s="55">
        <f t="shared" si="4481"/>
      </c>
      <c r="EX128" s="54">
        <f t="shared" si="4632"/>
      </c>
      <c r="EY128" s="55">
        <f t="shared" si="4482"/>
      </c>
      <c r="EZ128" s="54">
        <f t="shared" si="4632"/>
      </c>
      <c r="FA128" s="55">
        <f t="shared" si="4483"/>
      </c>
      <c r="FB128" s="54">
        <f t="shared" si="4632"/>
      </c>
      <c r="FC128" s="55">
        <f t="shared" si="4484"/>
      </c>
      <c r="FD128" s="54">
        <f t="shared" si="4632"/>
      </c>
      <c r="FE128" s="55">
        <f t="shared" si="4485"/>
      </c>
      <c r="FF128" s="54">
        <f t="shared" si="4632"/>
      </c>
      <c r="FG128" s="55">
        <f t="shared" si="4486"/>
      </c>
      <c r="FH128" s="54">
        <f t="shared" si="4632"/>
      </c>
      <c r="FI128" s="55">
        <f t="shared" si="4487"/>
      </c>
      <c r="FJ128" s="54">
        <f t="shared" si="4632"/>
      </c>
      <c r="FK128" s="55">
        <f t="shared" si="4488"/>
      </c>
      <c r="FL128" s="54">
        <f t="shared" si="4632"/>
      </c>
      <c r="FM128" s="55">
        <f t="shared" si="4489"/>
      </c>
      <c r="FN128" s="54">
        <f t="shared" si="4632"/>
      </c>
      <c r="FO128" s="55">
        <f t="shared" si="4490"/>
      </c>
      <c r="FP128" s="54">
        <f t="shared" si="4632"/>
      </c>
      <c r="FQ128" s="55">
        <f t="shared" si="4491"/>
      </c>
      <c r="FR128" s="54">
        <f t="shared" si="4632"/>
      </c>
      <c r="FS128" s="55">
        <f t="shared" si="4492"/>
      </c>
      <c r="FT128" s="54">
        <f t="shared" si="4632"/>
      </c>
      <c r="FU128" s="55">
        <f t="shared" si="4493"/>
      </c>
      <c r="FV128" s="54">
        <f t="shared" si="4632"/>
      </c>
      <c r="FW128" s="55">
        <f t="shared" si="4494"/>
      </c>
      <c r="FX128" s="54">
        <f t="shared" si="4632"/>
      </c>
      <c r="FY128" s="55">
        <f t="shared" si="4495"/>
      </c>
      <c r="FZ128" s="54">
        <f t="shared" si="4632"/>
      </c>
      <c r="GA128" s="55">
        <f t="shared" si="4496"/>
      </c>
      <c r="GB128" s="54">
        <f t="shared" si="4632"/>
      </c>
      <c r="GC128" s="55">
        <f t="shared" si="4497"/>
      </c>
      <c r="GD128" s="54">
        <f t="shared" si="4632"/>
      </c>
      <c r="GE128" s="55">
        <f t="shared" si="4498"/>
      </c>
      <c r="GF128" s="54">
        <f t="shared" si="4632"/>
      </c>
      <c r="GG128" s="55">
        <f t="shared" si="4499"/>
      </c>
      <c r="GH128" s="54">
        <f t="shared" si="4632"/>
      </c>
      <c r="GI128" s="55">
        <f t="shared" si="4500"/>
      </c>
      <c r="GJ128" s="54">
        <f t="shared" si="4632"/>
      </c>
      <c r="GK128" s="55">
        <f t="shared" si="4501"/>
      </c>
      <c r="GL128" s="54">
        <f t="shared" ref="GL128:IV135" si="4651">RIGHT(IFERROR(VLOOKUP($B128,GL$4:GM$71,2,FALSE),""),2)</f>
      </c>
      <c r="GM128" s="55">
        <f t="shared" si="4502"/>
      </c>
      <c r="GN128" s="54">
        <f t="shared" si="4651"/>
      </c>
      <c r="GO128" s="55">
        <f t="shared" si="4504"/>
      </c>
      <c r="GP128" s="54">
        <f t="shared" si="4651"/>
      </c>
      <c r="GQ128" s="55">
        <f t="shared" si="4505"/>
      </c>
      <c r="GR128" s="54">
        <f t="shared" si="4651"/>
      </c>
      <c r="GS128" s="55">
        <f t="shared" si="4506"/>
      </c>
      <c r="GT128" s="54">
        <f t="shared" si="4651"/>
      </c>
      <c r="GU128" s="55">
        <f t="shared" si="4507"/>
      </c>
      <c r="GV128" s="54">
        <f t="shared" si="4651"/>
      </c>
      <c r="GW128" s="55">
        <f t="shared" si="4508"/>
      </c>
      <c r="GX128" s="54">
        <f t="shared" si="4651"/>
      </c>
      <c r="GY128" s="55">
        <f t="shared" si="4509"/>
      </c>
      <c r="GZ128" s="54">
        <f t="shared" si="4651"/>
      </c>
      <c r="HA128" s="55">
        <f t="shared" si="4510"/>
      </c>
      <c r="HB128" s="54">
        <f t="shared" si="4651"/>
      </c>
      <c r="HC128" s="55">
        <f t="shared" si="4511"/>
      </c>
      <c r="HD128" s="54">
        <f t="shared" si="4651"/>
      </c>
      <c r="HE128" s="55">
        <f t="shared" si="4512"/>
      </c>
      <c r="HF128" s="54">
        <f t="shared" si="4651"/>
      </c>
      <c r="HG128" s="55">
        <f t="shared" si="4513"/>
      </c>
      <c r="HH128" s="54">
        <f t="shared" si="4651"/>
      </c>
      <c r="HI128" s="55">
        <f t="shared" si="4514"/>
      </c>
      <c r="HJ128" s="54">
        <f t="shared" si="4651"/>
      </c>
      <c r="HK128" s="55">
        <f t="shared" si="4515"/>
      </c>
      <c r="HL128" s="54">
        <f t="shared" si="4651"/>
      </c>
      <c r="HM128" s="55">
        <f t="shared" si="4516"/>
      </c>
      <c r="HN128" s="54">
        <f t="shared" si="4651"/>
      </c>
      <c r="HO128" s="55">
        <f t="shared" si="4517"/>
      </c>
      <c r="HP128" s="54">
        <f t="shared" si="4651"/>
      </c>
      <c r="HQ128" s="55">
        <f t="shared" si="4518"/>
      </c>
      <c r="HR128" s="54">
        <f t="shared" si="4651"/>
      </c>
      <c r="HS128" s="55">
        <f t="shared" si="4519"/>
      </c>
      <c r="HT128" s="54">
        <f t="shared" si="4651"/>
      </c>
      <c r="HU128" s="55">
        <f t="shared" si="4520"/>
      </c>
      <c r="HV128" s="54">
        <f t="shared" si="4651"/>
      </c>
      <c r="HW128" s="55">
        <f t="shared" si="4521"/>
      </c>
      <c r="HX128" s="54">
        <f t="shared" si="4651"/>
      </c>
      <c r="HY128" s="55">
        <f t="shared" si="4522"/>
      </c>
      <c r="HZ128" s="54">
        <f t="shared" si="4651"/>
      </c>
      <c r="IA128" s="55">
        <f t="shared" si="4523"/>
      </c>
      <c r="IB128" s="54">
        <f t="shared" si="4651"/>
      </c>
      <c r="IC128" s="55">
        <f t="shared" si="4524"/>
      </c>
      <c r="ID128" s="54">
        <f t="shared" si="4651"/>
      </c>
      <c r="IE128" s="55">
        <f t="shared" si="4525"/>
      </c>
      <c r="IF128" s="54">
        <f t="shared" si="4651"/>
      </c>
      <c r="IG128" s="55">
        <f t="shared" si="4526"/>
      </c>
      <c r="IH128" s="54">
        <f t="shared" si="4651"/>
      </c>
      <c r="II128" s="55">
        <f t="shared" si="4527"/>
      </c>
      <c r="IJ128" s="54">
        <f t="shared" si="4651"/>
      </c>
      <c r="IK128" s="55">
        <f t="shared" si="4528"/>
      </c>
      <c r="IL128" s="54">
        <f t="shared" si="4651"/>
      </c>
      <c r="IM128" s="55">
        <f t="shared" si="4529"/>
      </c>
      <c r="IN128" s="54">
        <f t="shared" si="4651"/>
      </c>
      <c r="IO128" s="55">
        <f t="shared" si="4530"/>
      </c>
      <c r="IP128" s="54">
        <f t="shared" si="4651"/>
      </c>
      <c r="IQ128" s="55">
        <f t="shared" si="4531"/>
      </c>
      <c r="IR128" s="54">
        <f t="shared" si="4651"/>
      </c>
      <c r="IS128" s="55">
        <f t="shared" si="4532"/>
      </c>
      <c r="IT128" s="54">
        <f t="shared" si="4651"/>
      </c>
      <c r="IU128" s="55">
        <f t="shared" si="4533"/>
      </c>
      <c r="IV128" s="54">
        <f t="shared" si="4651"/>
      </c>
      <c r="IW128" s="55">
        <f t="shared" si="4534"/>
      </c>
      <c r="IX128" s="54">
        <f t="shared" si="4633"/>
      </c>
      <c r="IY128" s="55">
        <f t="shared" si="4535"/>
      </c>
      <c r="IZ128" s="54">
        <f t="shared" si="4633"/>
      </c>
      <c r="JA128" s="55">
        <f t="shared" si="4537"/>
      </c>
      <c r="JB128" s="54">
        <f t="shared" si="4633"/>
      </c>
      <c r="JC128" s="55">
        <f t="shared" si="4538"/>
      </c>
      <c r="JD128" s="54">
        <f t="shared" si="4633"/>
      </c>
      <c r="JE128" s="55">
        <f t="shared" si="4539"/>
      </c>
      <c r="JF128" s="54">
        <f t="shared" si="4633"/>
      </c>
      <c r="JG128" s="55">
        <f t="shared" si="4540"/>
      </c>
      <c r="JH128" s="54">
        <f t="shared" si="4633"/>
      </c>
      <c r="JI128" s="55">
        <f t="shared" si="4541"/>
      </c>
      <c r="JJ128" s="54">
        <f t="shared" si="4633"/>
      </c>
      <c r="JK128" s="55">
        <f t="shared" si="4542"/>
      </c>
      <c r="JL128" s="54">
        <f t="shared" si="4633"/>
      </c>
      <c r="JM128" s="55">
        <f t="shared" si="267"/>
      </c>
      <c r="JN128" s="54">
        <f t="shared" si="4642"/>
      </c>
      <c r="JO128" s="55">
        <f t="shared" si="4643"/>
      </c>
      <c r="JP128" s="54">
        <f t="shared" si="4642"/>
      </c>
      <c r="JQ128" s="55">
        <f t="shared" si="4643"/>
      </c>
      <c r="JR128" s="54">
        <f t="shared" si="4642"/>
      </c>
      <c r="JS128" s="55">
        <f t="shared" si="4643"/>
      </c>
      <c r="JT128" s="54">
        <f t="shared" si="4642"/>
      </c>
      <c r="JU128" s="55">
        <f t="shared" si="4643"/>
      </c>
      <c r="JV128" s="54">
        <f t="shared" si="4642"/>
      </c>
      <c r="JW128" s="55">
        <f t="shared" si="4643"/>
      </c>
      <c r="JX128" s="54">
        <f t="shared" si="4642"/>
      </c>
      <c r="JY128" s="55">
        <f t="shared" si="4643"/>
      </c>
      <c r="JZ128" s="54">
        <f t="shared" si="4642"/>
      </c>
      <c r="KA128" s="55">
        <f t="shared" si="4643"/>
      </c>
      <c r="KB128" s="54">
        <f t="shared" si="4642"/>
      </c>
      <c r="KC128" s="55">
        <f t="shared" si="4643"/>
      </c>
      <c r="KD128" s="54">
        <f t="shared" si="4642"/>
      </c>
      <c r="KE128" s="55">
        <f t="shared" si="4643"/>
      </c>
      <c r="KF128" s="54">
        <f t="shared" si="4642"/>
      </c>
      <c r="KG128" s="55">
        <f t="shared" si="4643"/>
      </c>
      <c r="KH128" s="54">
        <f t="shared" si="4642"/>
      </c>
      <c r="KI128" s="55">
        <f t="shared" si="4643"/>
      </c>
      <c r="KJ128" s="54">
        <f t="shared" si="4642"/>
      </c>
      <c r="KK128" s="55">
        <f t="shared" si="4643"/>
      </c>
      <c r="KL128" s="54">
        <f t="shared" si="4642"/>
      </c>
      <c r="KM128" s="55">
        <f t="shared" si="4643"/>
      </c>
      <c r="KN128" s="54">
        <f t="shared" si="4642"/>
      </c>
      <c r="KO128" s="55">
        <f t="shared" si="4643"/>
      </c>
      <c r="KP128" s="54">
        <f t="shared" si="4642"/>
      </c>
      <c r="KQ128" s="55">
        <f t="shared" si="4643"/>
      </c>
      <c r="KR128" s="54">
        <f t="shared" si="4642"/>
      </c>
      <c r="KS128" s="55">
        <f t="shared" si="4643"/>
      </c>
      <c r="KT128" s="54">
        <f t="shared" si="4642"/>
      </c>
      <c r="KU128" s="55">
        <f t="shared" si="4643"/>
      </c>
      <c r="KV128" s="54">
        <f t="shared" si="4642"/>
      </c>
      <c r="KW128" s="55">
        <f t="shared" si="4643"/>
      </c>
      <c r="KX128" s="54">
        <f t="shared" si="4642"/>
      </c>
      <c r="KY128" s="55">
        <f t="shared" si="4643"/>
      </c>
      <c r="KZ128" s="54">
        <f t="shared" si="4642"/>
      </c>
      <c r="LA128" s="55">
        <f t="shared" si="4643"/>
      </c>
      <c r="LB128" s="54">
        <f t="shared" si="4642"/>
      </c>
      <c r="LC128" s="55">
        <f t="shared" si="4643"/>
      </c>
      <c r="LD128" s="54">
        <f t="shared" si="4642"/>
      </c>
      <c r="LE128" s="55">
        <f t="shared" si="4643"/>
      </c>
      <c r="LF128" s="54">
        <f t="shared" si="4642"/>
      </c>
      <c r="LG128" s="55">
        <f t="shared" si="4643"/>
      </c>
      <c r="LH128" s="54">
        <f t="shared" si="4642"/>
      </c>
      <c r="LI128" s="55">
        <f t="shared" si="4643"/>
      </c>
      <c r="LJ128" s="54">
        <f t="shared" si="4642"/>
      </c>
      <c r="LK128" s="55">
        <f t="shared" si="4643"/>
      </c>
      <c r="LL128" s="54">
        <f t="shared" si="4642"/>
      </c>
      <c r="LM128" s="55">
        <f t="shared" si="4643"/>
      </c>
      <c r="LN128" s="54">
        <f t="shared" si="4642"/>
      </c>
      <c r="LO128" s="55">
        <f t="shared" si="4643"/>
      </c>
      <c r="LP128" s="54">
        <f t="shared" si="4642"/>
      </c>
      <c r="LQ128" s="55">
        <f t="shared" si="4643"/>
      </c>
      <c r="LR128" s="54">
        <f t="shared" si="4642"/>
      </c>
      <c r="LS128" s="55">
        <f t="shared" si="4643"/>
      </c>
      <c r="LT128" s="54">
        <f t="shared" si="4642"/>
      </c>
      <c r="LU128" s="55">
        <f t="shared" si="4643"/>
      </c>
      <c r="LV128" s="54">
        <f t="shared" si="4642"/>
      </c>
      <c r="LW128" s="55">
        <f t="shared" si="4643"/>
      </c>
      <c r="LX128" s="54">
        <f t="shared" si="4642"/>
      </c>
      <c r="LY128" s="55">
        <f t="shared" si="4643"/>
      </c>
      <c r="LZ128" s="54">
        <f t="shared" si="4644"/>
      </c>
      <c r="MA128" s="55">
        <f t="shared" si="4634"/>
      </c>
      <c r="MB128" s="54">
        <f t="shared" si="4644"/>
      </c>
      <c r="MC128" s="55">
        <f t="shared" si="4634"/>
      </c>
      <c r="MD128" s="54">
        <f t="shared" si="4644"/>
      </c>
      <c r="ME128" s="55">
        <f t="shared" si="4634"/>
      </c>
      <c r="MF128" s="54">
        <f t="shared" si="4644"/>
      </c>
      <c r="MG128" s="55">
        <f t="shared" si="4634"/>
      </c>
      <c r="MH128" s="54">
        <f t="shared" si="4644"/>
      </c>
      <c r="MI128" s="55">
        <f t="shared" si="4634"/>
      </c>
      <c r="MJ128" s="54">
        <f t="shared" si="4644"/>
      </c>
      <c r="MK128" s="55">
        <f t="shared" si="4634"/>
      </c>
      <c r="ML128" s="54">
        <f t="shared" si="4644"/>
      </c>
      <c r="MM128" s="55">
        <f t="shared" si="4634"/>
      </c>
      <c r="MN128" s="54">
        <f t="shared" si="4644"/>
      </c>
      <c r="MO128" s="55">
        <f t="shared" si="4634"/>
      </c>
      <c r="MP128" s="54">
        <f t="shared" si="4644"/>
      </c>
      <c r="MQ128" s="55">
        <f t="shared" si="4634"/>
      </c>
      <c r="MR128" s="54">
        <f t="shared" si="4644"/>
      </c>
      <c r="MS128" s="55">
        <f t="shared" si="4634"/>
      </c>
      <c r="MT128" s="54">
        <f t="shared" si="4644"/>
      </c>
      <c r="MU128" s="55">
        <f t="shared" si="4634"/>
      </c>
      <c r="MV128" s="54">
        <f t="shared" si="4644"/>
      </c>
      <c r="MW128" s="55">
        <f t="shared" si="4634"/>
      </c>
      <c r="MX128" s="54">
        <f t="shared" si="4644"/>
      </c>
      <c r="MY128" s="55">
        <f t="shared" si="4634"/>
      </c>
      <c r="MZ128" s="54">
        <f t="shared" si="4644"/>
      </c>
      <c r="NA128" s="55">
        <f t="shared" si="4634"/>
      </c>
      <c r="NB128" s="54">
        <f t="shared" si="4644"/>
      </c>
      <c r="NC128" s="55">
        <f t="shared" si="4634"/>
      </c>
      <c r="ND128" s="54">
        <f t="shared" si="4644"/>
      </c>
      <c r="NE128" s="55">
        <f t="shared" si="4634"/>
      </c>
      <c r="NF128" s="54">
        <f t="shared" si="4644"/>
      </c>
      <c r="NG128" s="55">
        <f t="shared" si="4634"/>
      </c>
      <c r="NH128" s="54">
        <f t="shared" si="4644"/>
      </c>
      <c r="NI128" s="55">
        <f t="shared" si="4634"/>
      </c>
      <c r="NJ128" s="54">
        <f t="shared" si="4644"/>
      </c>
      <c r="NK128" s="55">
        <f t="shared" si="4634"/>
      </c>
      <c r="NL128" s="54">
        <f t="shared" si="4644"/>
      </c>
      <c r="NM128" s="55">
        <f t="shared" si="4634"/>
      </c>
      <c r="NN128" s="54">
        <f t="shared" si="4644"/>
      </c>
      <c r="NO128" s="55">
        <f t="shared" si="4634"/>
      </c>
      <c r="NP128" s="54">
        <f t="shared" si="4644"/>
      </c>
      <c r="NQ128" s="55">
        <f t="shared" si="4634"/>
      </c>
      <c r="NR128" s="54">
        <f t="shared" si="4644"/>
      </c>
      <c r="NS128" s="55">
        <f t="shared" si="4634"/>
      </c>
      <c r="NT128" s="54">
        <f t="shared" si="4644"/>
      </c>
      <c r="NU128" s="55">
        <f t="shared" si="4634"/>
      </c>
      <c r="NV128" s="54">
        <f t="shared" si="4644"/>
      </c>
      <c r="NW128" s="55">
        <f t="shared" si="4634"/>
      </c>
      <c r="NX128" s="54">
        <f t="shared" si="4644"/>
      </c>
      <c r="NY128" s="55">
        <f t="shared" si="4634"/>
      </c>
      <c r="NZ128" s="54">
        <f t="shared" si="4644"/>
      </c>
      <c r="OA128" s="55">
        <f t="shared" si="4634"/>
      </c>
      <c r="OB128" s="54">
        <f t="shared" si="4644"/>
      </c>
      <c r="OC128" s="55">
        <f t="shared" si="4634"/>
      </c>
      <c r="OD128" s="54">
        <f t="shared" si="4644"/>
      </c>
      <c r="OE128" s="55">
        <f t="shared" si="4634"/>
      </c>
      <c r="OF128" s="54">
        <f t="shared" si="4644"/>
      </c>
      <c r="OG128" s="55">
        <f t="shared" si="4634"/>
      </c>
      <c r="OH128" s="54">
        <f t="shared" si="4644"/>
      </c>
      <c r="OI128" s="55">
        <f t="shared" si="4634"/>
      </c>
      <c r="OJ128" s="54">
        <f t="shared" si="4644"/>
      </c>
      <c r="OK128" s="55">
        <f t="shared" si="4636"/>
      </c>
      <c r="OL128" s="54">
        <f t="shared" si="4635"/>
      </c>
      <c r="OM128" s="55">
        <f t="shared" si="4636"/>
      </c>
      <c r="ON128" s="54">
        <f t="shared" si="4635"/>
      </c>
      <c r="OO128" s="55">
        <f t="shared" si="4636"/>
      </c>
      <c r="OP128" s="54">
        <f t="shared" si="4635"/>
      </c>
      <c r="OQ128" s="55">
        <f t="shared" si="4636"/>
      </c>
      <c r="OR128" s="54">
        <f t="shared" si="4635"/>
      </c>
      <c r="OS128" s="55">
        <f t="shared" si="4636"/>
      </c>
      <c r="OT128" s="54">
        <f t="shared" si="4635"/>
      </c>
      <c r="OU128" s="55">
        <f t="shared" si="4636"/>
      </c>
      <c r="OV128" s="54">
        <f t="shared" si="4635"/>
      </c>
      <c r="OW128" s="55">
        <f t="shared" si="4636"/>
      </c>
      <c r="OX128" s="54">
        <f t="shared" si="4645"/>
      </c>
      <c r="OY128" s="55">
        <f t="shared" si="4636"/>
      </c>
      <c r="OZ128" s="54">
        <f t="shared" si="4645"/>
      </c>
      <c r="PA128" s="55">
        <f t="shared" si="4636"/>
      </c>
      <c r="PB128" s="54">
        <f t="shared" si="4645"/>
      </c>
      <c r="PC128" s="55">
        <f t="shared" si="4636"/>
      </c>
      <c r="PD128" s="54">
        <f t="shared" si="4645"/>
      </c>
      <c r="PE128" s="55">
        <f t="shared" si="4636"/>
      </c>
      <c r="PF128" s="54">
        <f t="shared" si="4645"/>
      </c>
      <c r="PG128" s="55">
        <f t="shared" si="4636"/>
      </c>
      <c r="PH128" s="54">
        <f t="shared" si="4645"/>
      </c>
      <c r="PI128" s="55">
        <f t="shared" si="4636"/>
      </c>
      <c r="PJ128" s="54">
        <f t="shared" si="4645"/>
      </c>
      <c r="PK128" s="55">
        <f t="shared" si="4636"/>
      </c>
      <c r="PL128" s="54">
        <f t="shared" si="4645"/>
      </c>
      <c r="PM128" s="55">
        <f t="shared" si="4636"/>
      </c>
      <c r="PN128" s="54">
        <f t="shared" si="4645"/>
      </c>
      <c r="PO128" s="55">
        <f t="shared" si="4636"/>
      </c>
      <c r="PP128" s="54">
        <f t="shared" si="4645"/>
      </c>
      <c r="PQ128" s="55">
        <f t="shared" si="4636"/>
      </c>
      <c r="PR128" s="54">
        <f t="shared" si="4645"/>
      </c>
      <c r="PS128" s="55">
        <f t="shared" si="4636"/>
      </c>
      <c r="PT128" s="54">
        <f t="shared" si="4645"/>
      </c>
      <c r="PU128" s="55">
        <f t="shared" si="4636"/>
      </c>
      <c r="PV128" s="54">
        <f t="shared" si="4645"/>
      </c>
      <c r="PW128" s="55">
        <f t="shared" si="4636"/>
      </c>
      <c r="PX128" s="54">
        <f t="shared" si="4645"/>
      </c>
      <c r="PY128" s="55">
        <f t="shared" si="4636"/>
      </c>
      <c r="PZ128" s="54">
        <f t="shared" si="4645"/>
      </c>
      <c r="QA128" s="55">
        <f t="shared" si="4636"/>
      </c>
      <c r="QB128" s="54">
        <f t="shared" si="4645"/>
      </c>
      <c r="QC128" s="55">
        <f t="shared" si="4636"/>
      </c>
      <c r="QD128" s="54">
        <f t="shared" si="4645"/>
      </c>
      <c r="QE128" s="55">
        <f t="shared" si="4636"/>
      </c>
      <c r="QF128" s="54">
        <f t="shared" si="4645"/>
      </c>
      <c r="QG128" s="55">
        <f t="shared" si="4636"/>
      </c>
      <c r="QH128" s="54">
        <f t="shared" si="4645"/>
      </c>
      <c r="QI128" s="55">
        <f t="shared" si="4636"/>
      </c>
      <c r="QJ128" s="54">
        <f t="shared" si="4645"/>
      </c>
      <c r="QK128" s="55">
        <f t="shared" si="4636"/>
      </c>
      <c r="QL128" s="54">
        <f t="shared" si="4645"/>
      </c>
      <c r="QM128" s="55">
        <f t="shared" si="4636"/>
      </c>
      <c r="QN128" s="54">
        <f t="shared" si="4645"/>
      </c>
      <c r="QO128" s="55">
        <f t="shared" si="4636"/>
      </c>
      <c r="QP128" s="54">
        <f t="shared" si="4645"/>
      </c>
      <c r="QQ128" s="55">
        <f t="shared" si="4636"/>
      </c>
      <c r="QR128" s="54">
        <f t="shared" si="4645"/>
      </c>
      <c r="QS128" s="55">
        <f t="shared" si="4636"/>
      </c>
      <c r="QT128" s="54">
        <f t="shared" si="4645"/>
      </c>
      <c r="QU128" s="55">
        <f t="shared" ref="QU128:TE135" si="4652">IFERROR(
    IF(
        LEFT(VLOOKUP($B128,QT$4:QU$71,2,FALSE),1)="0",
        "",
        IF(
            LEFT(VLOOKUP($B128,QT$4:QU$71,2,FALSE),1)="講",
            "講習",
            IF(
                LEFT(VLOOKUP($B128,QT$4:QU$71,2,FALSE),1)="追",
                "追加",
                "通常"
            )
        )
    ),
    ""
)</f>
      </c>
      <c r="QV128" s="54">
        <f t="shared" si="4645"/>
      </c>
      <c r="QW128" s="55">
        <f t="shared" si="4652"/>
      </c>
      <c r="QX128" s="54">
        <f t="shared" si="4645"/>
      </c>
      <c r="QY128" s="55">
        <f t="shared" si="4652"/>
      </c>
      <c r="QZ128" s="54">
        <f t="shared" si="4645"/>
      </c>
      <c r="RA128" s="55">
        <f t="shared" si="4652"/>
      </c>
      <c r="RB128" s="54">
        <f t="shared" si="4645"/>
      </c>
      <c r="RC128" s="55">
        <f t="shared" si="4652"/>
      </c>
      <c r="RD128" s="54">
        <f t="shared" si="4645"/>
      </c>
      <c r="RE128" s="55">
        <f t="shared" si="4652"/>
      </c>
      <c r="RF128" s="54">
        <f t="shared" si="4645"/>
      </c>
      <c r="RG128" s="55">
        <f t="shared" si="4652"/>
      </c>
      <c r="RH128" s="54">
        <f t="shared" si="4645"/>
      </c>
      <c r="RI128" s="55">
        <f t="shared" si="4652"/>
      </c>
      <c r="RJ128" s="54">
        <f t="shared" si="4637"/>
      </c>
      <c r="RK128" s="55">
        <f t="shared" si="4652"/>
      </c>
      <c r="RL128" s="54">
        <f t="shared" si="4637"/>
      </c>
      <c r="RM128" s="55">
        <f t="shared" si="4652"/>
      </c>
      <c r="RN128" s="54">
        <f t="shared" si="4637"/>
      </c>
      <c r="RO128" s="55">
        <f t="shared" si="4652"/>
      </c>
      <c r="RP128" s="54">
        <f t="shared" si="4637"/>
      </c>
      <c r="RQ128" s="55">
        <f t="shared" si="4652"/>
      </c>
      <c r="RR128" s="54">
        <f t="shared" si="4637"/>
      </c>
      <c r="RS128" s="55">
        <f t="shared" si="4652"/>
      </c>
      <c r="RT128" s="54">
        <f t="shared" si="4637"/>
      </c>
      <c r="RU128" s="55">
        <f t="shared" si="4652"/>
      </c>
      <c r="RV128" s="54">
        <f t="shared" si="4637"/>
      </c>
      <c r="RW128" s="55">
        <f t="shared" si="4652"/>
      </c>
      <c r="RX128" s="54">
        <f t="shared" si="4637"/>
      </c>
      <c r="RY128" s="55">
        <f t="shared" si="4652"/>
      </c>
      <c r="RZ128" s="54">
        <f t="shared" si="4637"/>
      </c>
      <c r="SA128" s="55">
        <f t="shared" si="4652"/>
      </c>
      <c r="SB128" s="54">
        <f t="shared" si="4637"/>
      </c>
      <c r="SC128" s="55">
        <f t="shared" si="4652"/>
      </c>
      <c r="SD128" s="54">
        <f t="shared" si="4637"/>
      </c>
      <c r="SE128" s="55">
        <f t="shared" si="4652"/>
      </c>
      <c r="SF128" s="54">
        <f t="shared" si="4637"/>
      </c>
      <c r="SG128" s="55">
        <f t="shared" si="4652"/>
      </c>
      <c r="SH128" s="54">
        <f t="shared" si="4637"/>
      </c>
      <c r="SI128" s="55">
        <f t="shared" si="4652"/>
      </c>
      <c r="SJ128" s="54">
        <f t="shared" si="4637"/>
      </c>
      <c r="SK128" s="55">
        <f t="shared" si="4652"/>
      </c>
      <c r="SL128" s="54">
        <f t="shared" si="4637"/>
      </c>
      <c r="SM128" s="55">
        <f t="shared" si="4652"/>
      </c>
      <c r="SN128" s="54">
        <f t="shared" si="4637"/>
      </c>
      <c r="SO128" s="55">
        <f t="shared" si="4652"/>
      </c>
      <c r="SP128" s="54">
        <f t="shared" si="4637"/>
      </c>
      <c r="SQ128" s="55">
        <f t="shared" si="4652"/>
      </c>
      <c r="SR128" s="54">
        <f t="shared" si="4637"/>
      </c>
      <c r="SS128" s="55">
        <f t="shared" si="4652"/>
      </c>
      <c r="ST128" s="54">
        <f t="shared" si="4637"/>
      </c>
      <c r="SU128" s="55">
        <f t="shared" si="4652"/>
      </c>
      <c r="SV128" s="54">
        <f t="shared" si="4637"/>
      </c>
      <c r="SW128" s="55">
        <f t="shared" si="4652"/>
      </c>
      <c r="SX128" s="54">
        <f t="shared" si="4637"/>
      </c>
      <c r="SY128" s="55">
        <f t="shared" si="4652"/>
      </c>
      <c r="SZ128" s="54">
        <f t="shared" si="4637"/>
      </c>
      <c r="TA128" s="55">
        <f t="shared" si="4652"/>
      </c>
      <c r="TB128" s="54">
        <f t="shared" si="4637"/>
      </c>
      <c r="TC128" s="55">
        <f t="shared" si="4652"/>
      </c>
      <c r="TD128" s="54">
        <f t="shared" si="4637"/>
      </c>
      <c r="TE128" s="55">
        <f t="shared" si="4652"/>
      </c>
      <c r="TF128" s="54">
        <f t="shared" si="4637"/>
      </c>
      <c r="TG128" s="55">
        <f t="shared" si="4650"/>
      </c>
      <c r="TH128" s="54">
        <f t="shared" si="4637"/>
      </c>
      <c r="TI128" s="55">
        <f t="shared" si="4650"/>
      </c>
      <c r="TJ128" s="54">
        <f t="shared" si="4637"/>
      </c>
      <c r="TK128" s="55">
        <f t="shared" si="4650"/>
      </c>
      <c r="TL128" s="54">
        <f t="shared" si="4637"/>
      </c>
      <c r="TM128" s="55">
        <f t="shared" si="4650"/>
      </c>
      <c r="TN128" s="54">
        <f t="shared" si="4637"/>
      </c>
      <c r="TO128" s="55">
        <f t="shared" si="4650"/>
      </c>
      <c r="TP128" s="54">
        <f t="shared" si="4637"/>
      </c>
      <c r="TQ128" s="55">
        <f t="shared" si="4650"/>
      </c>
      <c r="TR128" s="54">
        <f t="shared" si="4637"/>
      </c>
      <c r="TS128" s="55">
        <f t="shared" si="4650"/>
      </c>
      <c r="TT128" s="54">
        <f t="shared" si="4646"/>
      </c>
      <c r="TU128" s="55">
        <f t="shared" si="4650"/>
      </c>
      <c r="TV128" s="54">
        <f t="shared" si="4646"/>
      </c>
      <c r="TW128" s="55">
        <f t="shared" si="4650"/>
      </c>
      <c r="TX128" s="54">
        <f t="shared" si="4646"/>
      </c>
      <c r="TY128" s="55">
        <f t="shared" si="4650"/>
      </c>
      <c r="TZ128" s="54">
        <f t="shared" si="4646"/>
      </c>
      <c r="UA128" s="55">
        <f t="shared" si="4650"/>
      </c>
      <c r="UB128" s="54">
        <f t="shared" si="4646"/>
      </c>
      <c r="UC128" s="55">
        <f t="shared" si="4650"/>
      </c>
      <c r="UD128" s="54">
        <f t="shared" si="4646"/>
      </c>
      <c r="UE128" s="55">
        <f t="shared" si="4650"/>
      </c>
      <c r="UF128" s="54">
        <f t="shared" si="4646"/>
      </c>
      <c r="UG128" s="55">
        <f t="shared" si="4650"/>
      </c>
      <c r="UH128" s="54">
        <f t="shared" si="4646"/>
      </c>
      <c r="UI128" s="55">
        <f t="shared" si="4650"/>
      </c>
      <c r="UJ128" s="54">
        <f t="shared" si="4646"/>
      </c>
      <c r="UK128" s="55">
        <f t="shared" si="4650"/>
      </c>
      <c r="UL128" s="54">
        <f t="shared" si="4646"/>
      </c>
      <c r="UM128" s="55">
        <f t="shared" si="4650"/>
      </c>
      <c r="UN128" s="54">
        <f t="shared" si="4646"/>
      </c>
      <c r="UO128" s="55">
        <f t="shared" si="4650"/>
      </c>
      <c r="UP128" s="54">
        <f t="shared" si="4646"/>
      </c>
      <c r="UQ128" s="55">
        <f t="shared" si="4650"/>
      </c>
      <c r="UR128" s="54">
        <f t="shared" si="4646"/>
      </c>
      <c r="US128" s="55">
        <f t="shared" si="4650"/>
      </c>
      <c r="UT128" s="54">
        <f t="shared" si="4646"/>
      </c>
      <c r="UU128" s="55">
        <f t="shared" si="4650"/>
      </c>
      <c r="UV128" s="54">
        <f t="shared" si="4646"/>
      </c>
      <c r="UW128" s="55">
        <f t="shared" si="4650"/>
      </c>
      <c r="UX128" s="54">
        <f t="shared" si="4646"/>
      </c>
      <c r="UY128" s="55">
        <f t="shared" si="4650"/>
      </c>
      <c r="UZ128" s="54">
        <f t="shared" si="4646"/>
      </c>
      <c r="VA128" s="55">
        <f t="shared" si="4650"/>
      </c>
      <c r="VB128" s="54">
        <f t="shared" si="4646"/>
      </c>
      <c r="VC128" s="55">
        <f t="shared" si="4650"/>
      </c>
      <c r="VD128" s="54">
        <f t="shared" si="4646"/>
      </c>
      <c r="VE128" s="55">
        <f t="shared" si="4650"/>
      </c>
      <c r="VF128" s="54">
        <f t="shared" si="4646"/>
      </c>
      <c r="VG128" s="55">
        <f t="shared" si="4650"/>
      </c>
      <c r="VH128" s="54">
        <f t="shared" si="4646"/>
      </c>
      <c r="VI128" s="55">
        <f t="shared" si="4650"/>
      </c>
      <c r="VJ128" s="54">
        <f t="shared" si="4646"/>
      </c>
      <c r="VK128" s="55">
        <f t="shared" si="4650"/>
      </c>
      <c r="VL128" s="54">
        <f t="shared" si="4646"/>
      </c>
      <c r="VM128" s="55">
        <f t="shared" si="4650"/>
      </c>
      <c r="VN128" s="54">
        <f t="shared" si="4646"/>
      </c>
      <c r="VO128" s="55">
        <f t="shared" si="4650"/>
      </c>
      <c r="VP128" s="54">
        <f t="shared" si="4646"/>
      </c>
      <c r="VQ128" s="55">
        <f t="shared" si="4650"/>
      </c>
      <c r="VR128" s="54">
        <f t="shared" si="4646"/>
      </c>
      <c r="VS128" s="55">
        <f t="shared" si="4649"/>
      </c>
      <c r="VT128" s="54">
        <f t="shared" si="4646"/>
      </c>
      <c r="VU128" s="55">
        <f t="shared" si="4649"/>
      </c>
      <c r="VV128" s="54">
        <f t="shared" si="4646"/>
      </c>
      <c r="VW128" s="55">
        <f t="shared" si="4649"/>
      </c>
      <c r="VX128" s="54">
        <f t="shared" si="4646"/>
      </c>
      <c r="VY128" s="55">
        <f t="shared" si="4649"/>
      </c>
      <c r="VZ128" s="54">
        <f t="shared" si="4646"/>
      </c>
      <c r="WA128" s="55">
        <f t="shared" si="4649"/>
      </c>
      <c r="WB128" s="54">
        <f t="shared" si="4646"/>
      </c>
      <c r="WC128" s="55">
        <f t="shared" si="4649"/>
      </c>
      <c r="WD128" s="54">
        <f t="shared" si="4646"/>
      </c>
      <c r="WE128" s="55">
        <f t="shared" si="4649"/>
      </c>
      <c r="WF128" s="54">
        <f t="shared" si="4638"/>
      </c>
      <c r="WG128" s="55">
        <f t="shared" si="4649"/>
      </c>
      <c r="WH128" s="54">
        <f t="shared" si="4638"/>
      </c>
      <c r="WI128" s="55">
        <f t="shared" si="4649"/>
      </c>
      <c r="WJ128" s="54">
        <f t="shared" si="4638"/>
      </c>
      <c r="WK128" s="55">
        <f t="shared" si="4649"/>
      </c>
      <c r="WL128" s="54">
        <f t="shared" si="4638"/>
      </c>
      <c r="WM128" s="55">
        <f t="shared" si="4649"/>
      </c>
      <c r="WN128" s="54">
        <f t="shared" si="4638"/>
      </c>
      <c r="WO128" s="55">
        <f t="shared" si="4649"/>
      </c>
      <c r="WP128" s="54">
        <f t="shared" si="4638"/>
      </c>
      <c r="WQ128" s="55">
        <f t="shared" si="4649"/>
      </c>
      <c r="WR128" s="54">
        <f t="shared" si="4638"/>
      </c>
      <c r="WS128" s="55">
        <f t="shared" si="4649"/>
      </c>
      <c r="WT128" s="54">
        <f t="shared" si="4638"/>
      </c>
      <c r="WU128" s="55">
        <f t="shared" si="4649"/>
      </c>
      <c r="WV128" s="54">
        <f t="shared" si="4638"/>
      </c>
      <c r="WW128" s="55">
        <f t="shared" si="4649"/>
      </c>
      <c r="WX128" s="54">
        <f t="shared" si="4638"/>
      </c>
      <c r="WY128" s="55">
        <f t="shared" si="4649"/>
      </c>
      <c r="WZ128" s="54">
        <f t="shared" si="4638"/>
      </c>
      <c r="XA128" s="55">
        <f t="shared" si="4649"/>
      </c>
      <c r="XB128" s="54">
        <f t="shared" si="4638"/>
      </c>
      <c r="XC128" s="55">
        <f t="shared" si="4649"/>
      </c>
      <c r="XD128" s="54">
        <f t="shared" si="4638"/>
      </c>
      <c r="XE128" s="55">
        <f t="shared" si="4649"/>
      </c>
      <c r="XF128" s="54">
        <f t="shared" si="4638"/>
      </c>
      <c r="XG128" s="55">
        <f t="shared" si="4649"/>
      </c>
      <c r="XH128" s="54">
        <f t="shared" si="4638"/>
      </c>
      <c r="XI128" s="55">
        <f t="shared" si="4649"/>
      </c>
      <c r="XJ128" s="54">
        <f t="shared" si="4638"/>
      </c>
      <c r="XK128" s="55">
        <f t="shared" si="4649"/>
      </c>
      <c r="XL128" s="54">
        <f t="shared" si="4638"/>
      </c>
      <c r="XM128" s="55">
        <f t="shared" si="4649"/>
      </c>
      <c r="XN128" s="54">
        <f t="shared" si="4638"/>
      </c>
      <c r="XO128" s="55">
        <f t="shared" si="4649"/>
      </c>
      <c r="XP128" s="54">
        <f t="shared" si="4638"/>
      </c>
      <c r="XQ128" s="55">
        <f t="shared" si="4649"/>
      </c>
      <c r="XR128" s="54">
        <f t="shared" si="4638"/>
      </c>
      <c r="XS128" s="55">
        <f t="shared" si="4649"/>
      </c>
      <c r="XT128" s="54">
        <f t="shared" si="4638"/>
      </c>
      <c r="XU128" s="55">
        <f t="shared" si="4649"/>
      </c>
      <c r="XV128" s="54">
        <f t="shared" si="4638"/>
      </c>
      <c r="XW128" s="55">
        <f t="shared" si="4649"/>
      </c>
      <c r="XX128" s="54">
        <f t="shared" si="4638"/>
      </c>
      <c r="XY128" s="55">
        <f t="shared" si="4649"/>
      </c>
      <c r="XZ128" s="54">
        <f t="shared" si="4638"/>
      </c>
      <c r="YA128" s="55">
        <f t="shared" si="4649"/>
      </c>
      <c r="YB128" s="54">
        <f t="shared" si="4638"/>
      </c>
      <c r="YC128" s="55">
        <f t="shared" si="4639"/>
      </c>
      <c r="YD128" s="54">
        <f t="shared" si="4638"/>
      </c>
      <c r="YE128" s="55">
        <f t="shared" si="4639"/>
      </c>
      <c r="YF128" s="54">
        <f t="shared" si="4638"/>
      </c>
      <c r="YG128" s="55">
        <f t="shared" si="4639"/>
      </c>
      <c r="YH128" s="54">
        <f t="shared" si="4638"/>
      </c>
      <c r="YI128" s="55">
        <f t="shared" si="4639"/>
      </c>
      <c r="YJ128" s="54">
        <f t="shared" si="4638"/>
      </c>
      <c r="YK128" s="55">
        <f t="shared" si="4639"/>
      </c>
      <c r="YL128" s="54">
        <f t="shared" si="4638"/>
      </c>
      <c r="YM128" s="55">
        <f t="shared" si="4639"/>
      </c>
      <c r="YN128" s="54">
        <f t="shared" si="4638"/>
      </c>
      <c r="YO128" s="55">
        <f t="shared" si="4639"/>
      </c>
      <c r="YP128" s="54">
        <f t="shared" si="4628"/>
      </c>
      <c r="YQ128" s="55">
        <f t="shared" si="4639"/>
      </c>
      <c r="YR128" s="54">
        <f t="shared" si="4628"/>
      </c>
      <c r="YS128" s="55">
        <f t="shared" si="4639"/>
      </c>
      <c r="YT128" s="54">
        <f t="shared" si="4628"/>
      </c>
      <c r="YU128" s="55">
        <f t="shared" si="4639"/>
      </c>
      <c r="YV128" s="54">
        <f t="shared" si="4628"/>
      </c>
      <c r="YW128" s="55">
        <f t="shared" si="4639"/>
      </c>
      <c r="YX128" s="54">
        <f t="shared" si="4628"/>
      </c>
      <c r="YY128" s="55">
        <f t="shared" si="4639"/>
      </c>
      <c r="YZ128" s="54">
        <f t="shared" si="4628"/>
      </c>
      <c r="ZA128" s="55">
        <f t="shared" si="4639"/>
      </c>
      <c r="ZB128" s="54">
        <f t="shared" si="4628"/>
      </c>
      <c r="ZC128" s="55">
        <f t="shared" si="4639"/>
      </c>
      <c r="ZD128" s="54">
        <f t="shared" si="4628"/>
      </c>
      <c r="ZE128" s="55">
        <f t="shared" si="4639"/>
      </c>
      <c r="ZF128" s="54">
        <f t="shared" si="4621"/>
      </c>
      <c r="ZG128" s="55">
        <f t="shared" si="4639"/>
      </c>
      <c r="ZH128" s="54">
        <f t="shared" si="4621"/>
      </c>
      <c r="ZI128" s="55">
        <f t="shared" si="4639"/>
      </c>
      <c r="ZJ128" s="54">
        <f t="shared" si="4647"/>
      </c>
      <c r="ZK128" s="55">
        <f t="shared" si="4639"/>
      </c>
      <c r="ZL128" s="54">
        <f t="shared" si="4647"/>
      </c>
      <c r="ZM128" s="55">
        <f t="shared" si="4639"/>
      </c>
      <c r="ZN128" s="54">
        <f t="shared" si="4647"/>
      </c>
      <c r="ZO128" s="55">
        <f t="shared" si="4639"/>
      </c>
      <c r="ZP128" s="54">
        <f t="shared" si="4647"/>
      </c>
      <c r="ZQ128" s="55">
        <f t="shared" si="4639"/>
      </c>
      <c r="ZR128" s="54">
        <f t="shared" si="4647"/>
      </c>
      <c r="ZS128" s="55">
        <f t="shared" si="4639"/>
      </c>
      <c r="ZT128" s="54">
        <f t="shared" si="4647"/>
      </c>
      <c r="ZU128" s="55">
        <f t="shared" si="4639"/>
      </c>
      <c r="ZV128" s="54">
        <f t="shared" si="4647"/>
      </c>
      <c r="ZW128" s="55">
        <f t="shared" si="4639"/>
      </c>
      <c r="ZX128" s="54">
        <f t="shared" si="4647"/>
      </c>
      <c r="ZY128" s="55">
        <f t="shared" si="4639"/>
      </c>
      <c r="ZZ128" s="54">
        <f t="shared" si="4647"/>
      </c>
      <c r="AAA128" s="55">
        <f t="shared" si="4639"/>
      </c>
      <c r="AAB128" s="54">
        <f t="shared" si="4647"/>
      </c>
      <c r="AAC128" s="55">
        <f t="shared" si="4639"/>
      </c>
      <c r="AAD128" s="54">
        <f t="shared" si="4647"/>
      </c>
      <c r="AAE128" s="55">
        <f t="shared" si="4639"/>
      </c>
      <c r="AAF128" s="54">
        <f t="shared" si="4647"/>
      </c>
      <c r="AAG128" s="55">
        <f t="shared" si="4639"/>
      </c>
      <c r="AAH128" s="54">
        <f t="shared" si="4647"/>
      </c>
      <c r="AAI128" s="55">
        <f t="shared" si="4639"/>
      </c>
      <c r="AAJ128" s="54">
        <f t="shared" si="4647"/>
      </c>
      <c r="AAK128" s="55">
        <f t="shared" si="4639"/>
      </c>
      <c r="AAL128" s="54">
        <f t="shared" si="4647"/>
      </c>
      <c r="AAM128" s="55">
        <f t="shared" ref="AAM128:ACW135" si="4653">IFERROR(
    IF(
        LEFT(VLOOKUP($B128,AAL$4:AAM$71,2,FALSE),1)="0",
        "",
        IF(
            LEFT(VLOOKUP($B128,AAL$4:AAM$71,2,FALSE),1)="講",
            "講習",
            IF(
                LEFT(VLOOKUP($B128,AAL$4:AAM$71,2,FALSE),1)="追",
                "追加",
                "通常"
            )
        )
    ),
    ""
)</f>
      </c>
      <c r="AAN128" s="54">
        <f t="shared" si="4647"/>
      </c>
      <c r="AAO128" s="55">
        <f t="shared" si="4653"/>
      </c>
      <c r="AAP128" s="54">
        <f t="shared" si="4647"/>
      </c>
      <c r="AAQ128" s="55">
        <f t="shared" si="4653"/>
      </c>
      <c r="AAR128" s="54">
        <f t="shared" si="4647"/>
      </c>
      <c r="AAS128" s="55">
        <f t="shared" si="4653"/>
      </c>
      <c r="AAT128" s="54">
        <f t="shared" si="4647"/>
      </c>
      <c r="AAU128" s="55">
        <f t="shared" si="4653"/>
      </c>
      <c r="AAV128" s="54">
        <f t="shared" si="4647"/>
      </c>
      <c r="AAW128" s="55">
        <f t="shared" si="4653"/>
      </c>
      <c r="AAX128" s="54">
        <f t="shared" si="4647"/>
      </c>
      <c r="AAY128" s="55">
        <f t="shared" si="4653"/>
      </c>
      <c r="AAZ128" s="54">
        <f t="shared" si="4647"/>
      </c>
      <c r="ABA128" s="55">
        <f t="shared" si="4653"/>
      </c>
      <c r="ABB128" s="54">
        <f t="shared" si="4647"/>
      </c>
      <c r="ABC128" s="55">
        <f t="shared" si="4653"/>
      </c>
      <c r="ABD128" s="54">
        <f t="shared" si="4647"/>
      </c>
      <c r="ABE128" s="55">
        <f t="shared" si="4653"/>
      </c>
      <c r="ABF128" s="54">
        <f t="shared" si="4647"/>
      </c>
      <c r="ABG128" s="55">
        <f t="shared" si="4653"/>
      </c>
      <c r="ABH128" s="54">
        <f t="shared" si="4647"/>
      </c>
      <c r="ABI128" s="55">
        <f t="shared" si="4653"/>
      </c>
      <c r="ABJ128" s="54">
        <f t="shared" si="4647"/>
      </c>
      <c r="ABK128" s="55">
        <f t="shared" si="4653"/>
      </c>
      <c r="ABL128" s="54">
        <f t="shared" si="4647"/>
      </c>
      <c r="ABM128" s="55">
        <f t="shared" si="4653"/>
      </c>
      <c r="ABN128" s="54">
        <f t="shared" si="4647"/>
      </c>
      <c r="ABO128" s="55">
        <f t="shared" si="4653"/>
      </c>
      <c r="ABP128" s="54">
        <f t="shared" si="4647"/>
      </c>
      <c r="ABQ128" s="55">
        <f t="shared" si="4653"/>
      </c>
      <c r="ABR128" s="54">
        <f t="shared" si="4647"/>
      </c>
      <c r="ABS128" s="55">
        <f t="shared" si="4653"/>
      </c>
      <c r="ABT128" s="54">
        <f t="shared" si="4647"/>
      </c>
      <c r="ABU128" s="55">
        <f t="shared" si="4653"/>
      </c>
      <c r="ABV128" s="54">
        <f t="shared" si="4640"/>
      </c>
      <c r="ABW128" s="55">
        <f t="shared" si="4653"/>
      </c>
      <c r="ABX128" s="54">
        <f t="shared" si="4640"/>
      </c>
      <c r="ABY128" s="55">
        <f t="shared" si="4653"/>
      </c>
      <c r="ABZ128" s="54">
        <f t="shared" si="4640"/>
      </c>
      <c r="ACA128" s="55">
        <f t="shared" si="4653"/>
      </c>
      <c r="ACB128" s="54">
        <f t="shared" si="4640"/>
      </c>
      <c r="ACC128" s="55">
        <f t="shared" si="4653"/>
      </c>
      <c r="ACD128" s="54">
        <f t="shared" si="4640"/>
      </c>
      <c r="ACE128" s="55">
        <f t="shared" si="4653"/>
      </c>
      <c r="ACF128" s="54">
        <f t="shared" si="4640"/>
      </c>
      <c r="ACG128" s="55">
        <f t="shared" si="4653"/>
      </c>
      <c r="ACH128" s="54">
        <f t="shared" si="4630"/>
      </c>
      <c r="ACI128" s="55">
        <f t="shared" si="4653"/>
      </c>
      <c r="ACJ128" s="54">
        <f t="shared" si="4630"/>
      </c>
      <c r="ACK128" s="55">
        <f t="shared" si="4653"/>
      </c>
      <c r="ACL128" s="54">
        <f t="shared" si="4630"/>
      </c>
      <c r="ACM128" s="55">
        <f t="shared" si="4653"/>
      </c>
      <c r="ACN128" s="54">
        <f t="shared" si="4630"/>
      </c>
      <c r="ACO128" s="55">
        <f t="shared" si="4653"/>
      </c>
      <c r="ACP128" s="54">
        <f t="shared" si="4630"/>
      </c>
      <c r="ACQ128" s="55">
        <f t="shared" si="4653"/>
      </c>
      <c r="ACR128" s="54">
        <f t="shared" si="4630"/>
      </c>
      <c r="ACS128" s="55">
        <f t="shared" si="4653"/>
      </c>
      <c r="ACT128" s="54">
        <f t="shared" si="4630"/>
      </c>
      <c r="ACU128" s="55">
        <f t="shared" si="4653"/>
      </c>
      <c r="ACV128" s="54">
        <f t="shared" si="4630"/>
      </c>
      <c r="ACW128" s="55">
        <f t="shared" si="4653"/>
      </c>
      <c r="ACX128" s="54">
        <f t="shared" si="4630"/>
      </c>
      <c r="ACY128" s="55">
        <f t="shared" si="4631"/>
      </c>
      <c r="ACZ128" s="54">
        <f t="shared" si="4630"/>
      </c>
      <c r="ADA128" s="55">
        <f t="shared" si="4631"/>
      </c>
      <c r="ADB128" s="54">
        <f t="shared" si="4630"/>
      </c>
      <c r="ADC128" s="55">
        <f t="shared" si="4631"/>
      </c>
      <c r="ADD128" s="54">
        <f t="shared" si="4630"/>
      </c>
      <c r="ADE128" s="55">
        <f t="shared" si="4631"/>
      </c>
      <c r="ADF128" s="54">
        <f t="shared" si="4630"/>
      </c>
      <c r="ADG128" s="55">
        <f t="shared" si="4631"/>
      </c>
    </row>
    <row r="129" spans="1:787" ht="20.25" hidden="1" customHeight="1">
      <c r="A129" s="112">
        <v>57</v>
      </c>
      <c r="B129" s="115">
        <f>学年と名前を結合するシート!D58</f>
      </c>
      <c r="C129" s="114"/>
      <c r="D129" s="54">
        <f t="shared" si="533"/>
      </c>
      <c r="E129" s="55">
        <f t="shared" si="534"/>
      </c>
      <c r="F129" s="54">
        <f t="shared" si="4648"/>
      </c>
      <c r="G129" s="55">
        <f t="shared" si="4407"/>
      </c>
      <c r="H129" s="54">
        <f t="shared" si="4648"/>
      </c>
      <c r="I129" s="55">
        <f t="shared" si="4408"/>
      </c>
      <c r="J129" s="54">
        <f t="shared" si="4648"/>
      </c>
      <c r="K129" s="55">
        <f t="shared" si="4409"/>
      </c>
      <c r="L129" s="54">
        <f t="shared" si="4648"/>
      </c>
      <c r="M129" s="55">
        <f t="shared" si="4410"/>
      </c>
      <c r="N129" s="54">
        <f t="shared" si="4648"/>
      </c>
      <c r="O129" s="55">
        <f t="shared" si="4411"/>
      </c>
      <c r="P129" s="54">
        <f t="shared" si="4648"/>
      </c>
      <c r="Q129" s="55">
        <f t="shared" si="4412"/>
      </c>
      <c r="R129" s="54">
        <f t="shared" si="4648"/>
      </c>
      <c r="S129" s="55">
        <f t="shared" si="4413"/>
      </c>
      <c r="T129" s="54">
        <f t="shared" si="4648"/>
      </c>
      <c r="U129" s="55">
        <f t="shared" si="4414"/>
      </c>
      <c r="V129" s="54">
        <f t="shared" si="4648"/>
      </c>
      <c r="W129" s="55">
        <f t="shared" si="4415"/>
      </c>
      <c r="X129" s="54">
        <f t="shared" si="4648"/>
      </c>
      <c r="Y129" s="55">
        <f t="shared" si="4416"/>
      </c>
      <c r="Z129" s="54">
        <f t="shared" si="4648"/>
      </c>
      <c r="AA129" s="55">
        <f t="shared" si="4417"/>
      </c>
      <c r="AB129" s="54">
        <f t="shared" si="4648"/>
      </c>
      <c r="AC129" s="55">
        <f t="shared" si="4418"/>
      </c>
      <c r="AD129" s="54">
        <f t="shared" si="4648"/>
      </c>
      <c r="AE129" s="55">
        <f t="shared" si="4419"/>
      </c>
      <c r="AF129" s="54">
        <f t="shared" si="4648"/>
      </c>
      <c r="AG129" s="55">
        <f t="shared" si="4420"/>
      </c>
      <c r="AH129" s="54">
        <f t="shared" si="4648"/>
      </c>
      <c r="AI129" s="55">
        <f t="shared" si="4421"/>
      </c>
      <c r="AJ129" s="54">
        <f t="shared" si="4648"/>
      </c>
      <c r="AK129" s="55">
        <f t="shared" si="4422"/>
      </c>
      <c r="AL129" s="54">
        <f t="shared" si="4648"/>
      </c>
      <c r="AM129" s="55">
        <f t="shared" si="4423"/>
      </c>
      <c r="AN129" s="54">
        <f t="shared" si="4648"/>
      </c>
      <c r="AO129" s="55">
        <f t="shared" si="4424"/>
      </c>
      <c r="AP129" s="54">
        <f t="shared" si="4648"/>
      </c>
      <c r="AQ129" s="55">
        <f t="shared" si="4425"/>
      </c>
      <c r="AR129" s="54">
        <f t="shared" si="4648"/>
      </c>
      <c r="AS129" s="55">
        <f t="shared" si="4426"/>
      </c>
      <c r="AT129" s="54">
        <f t="shared" si="4648"/>
      </c>
      <c r="AU129" s="55">
        <f t="shared" si="4427"/>
      </c>
      <c r="AV129" s="54">
        <f t="shared" si="4648"/>
      </c>
      <c r="AW129" s="55">
        <f t="shared" si="4428"/>
      </c>
      <c r="AX129" s="54">
        <f t="shared" si="4648"/>
      </c>
      <c r="AY129" s="55">
        <f t="shared" si="4429"/>
      </c>
      <c r="AZ129" s="54">
        <f t="shared" si="4648"/>
      </c>
      <c r="BA129" s="55">
        <f t="shared" si="4430"/>
      </c>
      <c r="BB129" s="54">
        <f t="shared" si="4648"/>
      </c>
      <c r="BC129" s="55">
        <f t="shared" si="4431"/>
      </c>
      <c r="BD129" s="54">
        <f t="shared" si="4648"/>
      </c>
      <c r="BE129" s="55">
        <f t="shared" si="4432"/>
      </c>
      <c r="BF129" s="54">
        <f t="shared" si="4648"/>
      </c>
      <c r="BG129" s="55">
        <f t="shared" si="4433"/>
      </c>
      <c r="BH129" s="54">
        <f t="shared" si="4648"/>
      </c>
      <c r="BI129" s="55">
        <f t="shared" si="4434"/>
      </c>
      <c r="BJ129" s="54">
        <f t="shared" si="4648"/>
      </c>
      <c r="BK129" s="55">
        <f t="shared" si="4435"/>
      </c>
      <c r="BL129" s="54">
        <f t="shared" si="4648"/>
      </c>
      <c r="BM129" s="55">
        <f t="shared" si="4436"/>
      </c>
      <c r="BN129" s="54">
        <f t="shared" si="4648"/>
      </c>
      <c r="BO129" s="55">
        <f t="shared" si="4437"/>
      </c>
      <c r="BP129" s="54">
        <f t="shared" si="4648"/>
      </c>
      <c r="BQ129" s="55">
        <f t="shared" si="4438"/>
      </c>
      <c r="BR129" s="54">
        <f t="shared" si="4641"/>
      </c>
      <c r="BS129" s="55">
        <f t="shared" si="4439"/>
      </c>
      <c r="BT129" s="54">
        <f t="shared" si="4641"/>
      </c>
      <c r="BU129" s="55">
        <f t="shared" si="4440"/>
      </c>
      <c r="BV129" s="54">
        <f t="shared" si="4641"/>
      </c>
      <c r="BW129" s="55">
        <f t="shared" si="4441"/>
      </c>
      <c r="BX129" s="54">
        <f t="shared" si="4641"/>
      </c>
      <c r="BY129" s="55">
        <f t="shared" si="4442"/>
      </c>
      <c r="BZ129" s="54">
        <f t="shared" si="4641"/>
      </c>
      <c r="CA129" s="55">
        <f t="shared" si="4443"/>
      </c>
      <c r="CB129" s="54">
        <f t="shared" si="4641"/>
      </c>
      <c r="CC129" s="55">
        <f t="shared" si="4444"/>
      </c>
      <c r="CD129" s="54">
        <f t="shared" si="4641"/>
      </c>
      <c r="CE129" s="55">
        <f t="shared" si="4445"/>
      </c>
      <c r="CF129" s="54">
        <f t="shared" si="4641"/>
      </c>
      <c r="CG129" s="55">
        <f t="shared" si="4446"/>
      </c>
      <c r="CH129" s="54">
        <f t="shared" si="4641"/>
      </c>
      <c r="CI129" s="55">
        <f t="shared" si="4447"/>
      </c>
      <c r="CJ129" s="54">
        <f t="shared" si="4641"/>
      </c>
      <c r="CK129" s="55">
        <f t="shared" si="4448"/>
      </c>
      <c r="CL129" s="54">
        <f t="shared" si="4641"/>
      </c>
      <c r="CM129" s="55">
        <f t="shared" si="4449"/>
      </c>
      <c r="CN129" s="54">
        <f t="shared" si="4641"/>
      </c>
      <c r="CO129" s="55">
        <f t="shared" si="4450"/>
      </c>
      <c r="CP129" s="54">
        <f t="shared" si="4641"/>
      </c>
      <c r="CQ129" s="55">
        <f t="shared" si="4451"/>
      </c>
      <c r="CR129" s="54">
        <f t="shared" si="4641"/>
      </c>
      <c r="CS129" s="55">
        <f t="shared" si="4452"/>
      </c>
      <c r="CT129" s="54">
        <f t="shared" si="4641"/>
      </c>
      <c r="CU129" s="55">
        <f t="shared" si="4453"/>
      </c>
      <c r="CV129" s="54">
        <f t="shared" si="4641"/>
      </c>
      <c r="CW129" s="55">
        <f t="shared" si="4454"/>
      </c>
      <c r="CX129" s="54">
        <f t="shared" si="4641"/>
      </c>
      <c r="CY129" s="55">
        <f t="shared" si="4455"/>
      </c>
      <c r="CZ129" s="54">
        <f t="shared" si="4641"/>
      </c>
      <c r="DA129" s="55">
        <f t="shared" si="4456"/>
      </c>
      <c r="DB129" s="54">
        <f t="shared" si="4641"/>
      </c>
      <c r="DC129" s="55">
        <f t="shared" si="4457"/>
      </c>
      <c r="DD129" s="54">
        <f t="shared" si="4641"/>
      </c>
      <c r="DE129" s="55">
        <f t="shared" si="4458"/>
      </c>
      <c r="DF129" s="54">
        <f t="shared" si="4641"/>
      </c>
      <c r="DG129" s="55">
        <f t="shared" si="4459"/>
      </c>
      <c r="DH129" s="54">
        <f t="shared" si="4641"/>
      </c>
      <c r="DI129" s="55">
        <f t="shared" si="4460"/>
      </c>
      <c r="DJ129" s="54">
        <f t="shared" si="4641"/>
      </c>
      <c r="DK129" s="55">
        <f t="shared" si="4461"/>
      </c>
      <c r="DL129" s="54">
        <f t="shared" si="4641"/>
      </c>
      <c r="DM129" s="55">
        <f t="shared" si="4462"/>
      </c>
      <c r="DN129" s="54">
        <f t="shared" si="4641"/>
      </c>
      <c r="DO129" s="55">
        <f t="shared" si="4463"/>
      </c>
      <c r="DP129" s="54">
        <f t="shared" si="4641"/>
      </c>
      <c r="DQ129" s="55">
        <f t="shared" si="4464"/>
      </c>
      <c r="DR129" s="54">
        <f t="shared" si="4641"/>
      </c>
      <c r="DS129" s="55">
        <f t="shared" si="4465"/>
      </c>
      <c r="DT129" s="54">
        <f t="shared" si="4641"/>
      </c>
      <c r="DU129" s="55">
        <f t="shared" si="4466"/>
      </c>
      <c r="DV129" s="54">
        <f t="shared" si="4641"/>
      </c>
      <c r="DW129" s="55">
        <f t="shared" si="4467"/>
      </c>
      <c r="DX129" s="54">
        <f t="shared" si="4641"/>
      </c>
      <c r="DY129" s="55">
        <f t="shared" si="4468"/>
      </c>
      <c r="DZ129" s="54">
        <f t="shared" si="4641"/>
      </c>
      <c r="EA129" s="55">
        <f t="shared" si="4469"/>
      </c>
      <c r="EB129" s="54">
        <f t="shared" ref="EB129:GL136" si="4654">RIGHT(IFERROR(VLOOKUP($B129,EB$4:EC$71,2,FALSE),""),2)</f>
      </c>
      <c r="EC129" s="55">
        <f t="shared" si="4471"/>
      </c>
      <c r="ED129" s="54">
        <f t="shared" si="4654"/>
      </c>
      <c r="EE129" s="55">
        <f t="shared" si="4472"/>
      </c>
      <c r="EF129" s="54">
        <f t="shared" si="4654"/>
      </c>
      <c r="EG129" s="55">
        <f t="shared" si="4473"/>
      </c>
      <c r="EH129" s="54">
        <f t="shared" si="4654"/>
      </c>
      <c r="EI129" s="55">
        <f t="shared" si="4474"/>
      </c>
      <c r="EJ129" s="54">
        <f t="shared" si="4654"/>
      </c>
      <c r="EK129" s="55">
        <f t="shared" si="4475"/>
      </c>
      <c r="EL129" s="54">
        <f t="shared" si="4654"/>
      </c>
      <c r="EM129" s="55">
        <f t="shared" si="4476"/>
      </c>
      <c r="EN129" s="54">
        <f t="shared" si="4654"/>
      </c>
      <c r="EO129" s="55">
        <f t="shared" si="4477"/>
      </c>
      <c r="EP129" s="54">
        <f t="shared" si="4654"/>
      </c>
      <c r="EQ129" s="55">
        <f t="shared" si="4478"/>
      </c>
      <c r="ER129" s="54">
        <f t="shared" si="4654"/>
      </c>
      <c r="ES129" s="55">
        <f t="shared" si="4479"/>
      </c>
      <c r="ET129" s="54">
        <f t="shared" si="4654"/>
      </c>
      <c r="EU129" s="55">
        <f t="shared" si="4480"/>
      </c>
      <c r="EV129" s="54">
        <f t="shared" si="4654"/>
      </c>
      <c r="EW129" s="55">
        <f t="shared" si="4481"/>
      </c>
      <c r="EX129" s="54">
        <f t="shared" si="4654"/>
      </c>
      <c r="EY129" s="55">
        <f t="shared" si="4482"/>
      </c>
      <c r="EZ129" s="54">
        <f t="shared" si="4654"/>
      </c>
      <c r="FA129" s="55">
        <f t="shared" si="4483"/>
      </c>
      <c r="FB129" s="54">
        <f t="shared" si="4654"/>
      </c>
      <c r="FC129" s="55">
        <f t="shared" si="4484"/>
      </c>
      <c r="FD129" s="54">
        <f t="shared" si="4654"/>
      </c>
      <c r="FE129" s="55">
        <f t="shared" si="4485"/>
      </c>
      <c r="FF129" s="54">
        <f t="shared" si="4654"/>
      </c>
      <c r="FG129" s="55">
        <f t="shared" si="4486"/>
      </c>
      <c r="FH129" s="54">
        <f t="shared" si="4654"/>
      </c>
      <c r="FI129" s="55">
        <f t="shared" si="4487"/>
      </c>
      <c r="FJ129" s="54">
        <f t="shared" si="4654"/>
      </c>
      <c r="FK129" s="55">
        <f t="shared" si="4488"/>
      </c>
      <c r="FL129" s="54">
        <f t="shared" si="4654"/>
      </c>
      <c r="FM129" s="55">
        <f t="shared" si="4489"/>
      </c>
      <c r="FN129" s="54">
        <f t="shared" si="4654"/>
      </c>
      <c r="FO129" s="55">
        <f t="shared" si="4490"/>
      </c>
      <c r="FP129" s="54">
        <f t="shared" si="4654"/>
      </c>
      <c r="FQ129" s="55">
        <f t="shared" si="4491"/>
      </c>
      <c r="FR129" s="54">
        <f t="shared" si="4654"/>
      </c>
      <c r="FS129" s="55">
        <f t="shared" si="4492"/>
      </c>
      <c r="FT129" s="54">
        <f t="shared" si="4654"/>
      </c>
      <c r="FU129" s="55">
        <f t="shared" si="4493"/>
      </c>
      <c r="FV129" s="54">
        <f t="shared" si="4654"/>
      </c>
      <c r="FW129" s="55">
        <f t="shared" si="4494"/>
      </c>
      <c r="FX129" s="54">
        <f t="shared" si="4654"/>
      </c>
      <c r="FY129" s="55">
        <f t="shared" si="4495"/>
      </c>
      <c r="FZ129" s="54">
        <f t="shared" si="4654"/>
      </c>
      <c r="GA129" s="55">
        <f t="shared" si="4496"/>
      </c>
      <c r="GB129" s="54">
        <f t="shared" si="4654"/>
      </c>
      <c r="GC129" s="55">
        <f t="shared" si="4497"/>
      </c>
      <c r="GD129" s="54">
        <f t="shared" si="4654"/>
      </c>
      <c r="GE129" s="55">
        <f t="shared" si="4498"/>
      </c>
      <c r="GF129" s="54">
        <f t="shared" si="4654"/>
      </c>
      <c r="GG129" s="55">
        <f t="shared" si="4499"/>
      </c>
      <c r="GH129" s="54">
        <f t="shared" si="4654"/>
      </c>
      <c r="GI129" s="55">
        <f t="shared" si="4500"/>
      </c>
      <c r="GJ129" s="54">
        <f t="shared" si="4654"/>
      </c>
      <c r="GK129" s="55">
        <f t="shared" si="4501"/>
      </c>
      <c r="GL129" s="54">
        <f t="shared" si="4654"/>
      </c>
      <c r="GM129" s="55">
        <f t="shared" si="4502"/>
      </c>
      <c r="GN129" s="54">
        <f t="shared" si="4651"/>
      </c>
      <c r="GO129" s="55">
        <f t="shared" si="4504"/>
      </c>
      <c r="GP129" s="54">
        <f t="shared" si="4651"/>
      </c>
      <c r="GQ129" s="55">
        <f t="shared" si="4505"/>
      </c>
      <c r="GR129" s="54">
        <f t="shared" si="4651"/>
      </c>
      <c r="GS129" s="55">
        <f t="shared" si="4506"/>
      </c>
      <c r="GT129" s="54">
        <f t="shared" si="4651"/>
      </c>
      <c r="GU129" s="55">
        <f t="shared" si="4507"/>
      </c>
      <c r="GV129" s="54">
        <f t="shared" si="4651"/>
      </c>
      <c r="GW129" s="55">
        <f t="shared" si="4508"/>
      </c>
      <c r="GX129" s="54">
        <f t="shared" si="4651"/>
      </c>
      <c r="GY129" s="55">
        <f t="shared" si="4509"/>
      </c>
      <c r="GZ129" s="54">
        <f t="shared" si="4651"/>
      </c>
      <c r="HA129" s="55">
        <f t="shared" si="4510"/>
      </c>
      <c r="HB129" s="54">
        <f t="shared" si="4651"/>
      </c>
      <c r="HC129" s="55">
        <f t="shared" si="4511"/>
      </c>
      <c r="HD129" s="54">
        <f t="shared" si="4651"/>
      </c>
      <c r="HE129" s="55">
        <f t="shared" si="4512"/>
      </c>
      <c r="HF129" s="54">
        <f t="shared" si="4651"/>
      </c>
      <c r="HG129" s="55">
        <f t="shared" si="4513"/>
      </c>
      <c r="HH129" s="54">
        <f t="shared" si="4651"/>
      </c>
      <c r="HI129" s="55">
        <f t="shared" si="4514"/>
      </c>
      <c r="HJ129" s="54">
        <f t="shared" si="4651"/>
      </c>
      <c r="HK129" s="55">
        <f t="shared" si="4515"/>
      </c>
      <c r="HL129" s="54">
        <f t="shared" si="4651"/>
      </c>
      <c r="HM129" s="55">
        <f t="shared" si="4516"/>
      </c>
      <c r="HN129" s="54">
        <f t="shared" si="4651"/>
      </c>
      <c r="HO129" s="55">
        <f t="shared" si="4517"/>
      </c>
      <c r="HP129" s="54">
        <f t="shared" si="4651"/>
      </c>
      <c r="HQ129" s="55">
        <f t="shared" si="4518"/>
      </c>
      <c r="HR129" s="54">
        <f t="shared" si="4651"/>
      </c>
      <c r="HS129" s="55">
        <f t="shared" si="4519"/>
      </c>
      <c r="HT129" s="54">
        <f t="shared" si="4651"/>
      </c>
      <c r="HU129" s="55">
        <f t="shared" si="4520"/>
      </c>
      <c r="HV129" s="54">
        <f t="shared" si="4651"/>
      </c>
      <c r="HW129" s="55">
        <f t="shared" si="4521"/>
      </c>
      <c r="HX129" s="54">
        <f t="shared" si="4651"/>
      </c>
      <c r="HY129" s="55">
        <f t="shared" si="4522"/>
      </c>
      <c r="HZ129" s="54">
        <f t="shared" si="4651"/>
      </c>
      <c r="IA129" s="55">
        <f t="shared" si="4523"/>
      </c>
      <c r="IB129" s="54">
        <f t="shared" si="4651"/>
      </c>
      <c r="IC129" s="55">
        <f t="shared" si="4524"/>
      </c>
      <c r="ID129" s="54">
        <f t="shared" si="4651"/>
      </c>
      <c r="IE129" s="55">
        <f t="shared" si="4525"/>
      </c>
      <c r="IF129" s="54">
        <f t="shared" si="4651"/>
      </c>
      <c r="IG129" s="55">
        <f t="shared" si="4526"/>
      </c>
      <c r="IH129" s="54">
        <f t="shared" si="4651"/>
      </c>
      <c r="II129" s="55">
        <f t="shared" si="4527"/>
      </c>
      <c r="IJ129" s="54">
        <f t="shared" si="4651"/>
      </c>
      <c r="IK129" s="55">
        <f t="shared" si="4528"/>
      </c>
      <c r="IL129" s="54">
        <f t="shared" si="4651"/>
      </c>
      <c r="IM129" s="55">
        <f t="shared" si="4529"/>
      </c>
      <c r="IN129" s="54">
        <f t="shared" si="4651"/>
      </c>
      <c r="IO129" s="55">
        <f t="shared" si="4530"/>
      </c>
      <c r="IP129" s="54">
        <f t="shared" si="4651"/>
      </c>
      <c r="IQ129" s="55">
        <f t="shared" si="4531"/>
      </c>
      <c r="IR129" s="54">
        <f t="shared" si="4651"/>
      </c>
      <c r="IS129" s="55">
        <f t="shared" si="4532"/>
      </c>
      <c r="IT129" s="54">
        <f t="shared" si="4651"/>
      </c>
      <c r="IU129" s="55">
        <f t="shared" si="4533"/>
      </c>
      <c r="IV129" s="54">
        <f t="shared" si="4651"/>
      </c>
      <c r="IW129" s="55">
        <f t="shared" si="4534"/>
      </c>
      <c r="IX129" s="54">
        <f t="shared" si="4633"/>
      </c>
      <c r="IY129" s="55">
        <f t="shared" si="4535"/>
      </c>
      <c r="IZ129" s="54">
        <f t="shared" si="4633"/>
      </c>
      <c r="JA129" s="55">
        <f t="shared" si="4537"/>
      </c>
      <c r="JB129" s="54">
        <f t="shared" si="4633"/>
      </c>
      <c r="JC129" s="55">
        <f t="shared" si="4538"/>
      </c>
      <c r="JD129" s="54">
        <f t="shared" si="4633"/>
      </c>
      <c r="JE129" s="55">
        <f t="shared" si="4539"/>
      </c>
      <c r="JF129" s="54">
        <f t="shared" si="4633"/>
      </c>
      <c r="JG129" s="55">
        <f t="shared" si="4540"/>
      </c>
      <c r="JH129" s="54">
        <f t="shared" si="4633"/>
      </c>
      <c r="JI129" s="55">
        <f t="shared" si="4541"/>
      </c>
      <c r="JJ129" s="54">
        <f t="shared" si="4633"/>
      </c>
      <c r="JK129" s="55">
        <f t="shared" si="4542"/>
      </c>
      <c r="JL129" s="54">
        <f t="shared" si="4633"/>
      </c>
      <c r="JM129" s="55">
        <f t="shared" si="267"/>
      </c>
      <c r="JN129" s="54">
        <f t="shared" si="4642"/>
      </c>
      <c r="JO129" s="55">
        <f t="shared" si="4643"/>
      </c>
      <c r="JP129" s="54">
        <f t="shared" si="4642"/>
      </c>
      <c r="JQ129" s="55">
        <f t="shared" si="4643"/>
      </c>
      <c r="JR129" s="54">
        <f t="shared" si="4642"/>
      </c>
      <c r="JS129" s="55">
        <f t="shared" si="4643"/>
      </c>
      <c r="JT129" s="54">
        <f t="shared" si="4642"/>
      </c>
      <c r="JU129" s="55">
        <f t="shared" si="4643"/>
      </c>
      <c r="JV129" s="54">
        <f t="shared" si="4642"/>
      </c>
      <c r="JW129" s="55">
        <f t="shared" si="4643"/>
      </c>
      <c r="JX129" s="54">
        <f t="shared" si="4642"/>
      </c>
      <c r="JY129" s="55">
        <f t="shared" si="4643"/>
      </c>
      <c r="JZ129" s="54">
        <f t="shared" si="4642"/>
      </c>
      <c r="KA129" s="55">
        <f t="shared" si="4643"/>
      </c>
      <c r="KB129" s="54">
        <f t="shared" si="4642"/>
      </c>
      <c r="KC129" s="55">
        <f t="shared" si="4643"/>
      </c>
      <c r="KD129" s="54">
        <f t="shared" si="4642"/>
      </c>
      <c r="KE129" s="55">
        <f t="shared" si="4643"/>
      </c>
      <c r="KF129" s="54">
        <f t="shared" si="4642"/>
      </c>
      <c r="KG129" s="55">
        <f t="shared" si="4643"/>
      </c>
      <c r="KH129" s="54">
        <f t="shared" si="4642"/>
      </c>
      <c r="KI129" s="55">
        <f t="shared" si="4643"/>
      </c>
      <c r="KJ129" s="54">
        <f t="shared" si="4642"/>
      </c>
      <c r="KK129" s="55">
        <f t="shared" si="4643"/>
      </c>
      <c r="KL129" s="54">
        <f t="shared" si="4642"/>
      </c>
      <c r="KM129" s="55">
        <f t="shared" si="4643"/>
      </c>
      <c r="KN129" s="54">
        <f t="shared" si="4642"/>
      </c>
      <c r="KO129" s="55">
        <f t="shared" si="4643"/>
      </c>
      <c r="KP129" s="54">
        <f t="shared" si="4642"/>
      </c>
      <c r="KQ129" s="55">
        <f t="shared" si="4643"/>
      </c>
      <c r="KR129" s="54">
        <f t="shared" si="4642"/>
      </c>
      <c r="KS129" s="55">
        <f t="shared" si="4643"/>
      </c>
      <c r="KT129" s="54">
        <f t="shared" si="4642"/>
      </c>
      <c r="KU129" s="55">
        <f t="shared" si="4643"/>
      </c>
      <c r="KV129" s="54">
        <f t="shared" si="4642"/>
      </c>
      <c r="KW129" s="55">
        <f t="shared" si="4643"/>
      </c>
      <c r="KX129" s="54">
        <f t="shared" si="4642"/>
      </c>
      <c r="KY129" s="55">
        <f t="shared" si="4643"/>
      </c>
      <c r="KZ129" s="54">
        <f t="shared" si="4642"/>
      </c>
      <c r="LA129" s="55">
        <f t="shared" si="4643"/>
      </c>
      <c r="LB129" s="54">
        <f t="shared" si="4642"/>
      </c>
      <c r="LC129" s="55">
        <f t="shared" si="4643"/>
      </c>
      <c r="LD129" s="54">
        <f t="shared" si="4642"/>
      </c>
      <c r="LE129" s="55">
        <f t="shared" si="4643"/>
      </c>
      <c r="LF129" s="54">
        <f t="shared" si="4642"/>
      </c>
      <c r="LG129" s="55">
        <f t="shared" si="4643"/>
      </c>
      <c r="LH129" s="54">
        <f t="shared" si="4642"/>
      </c>
      <c r="LI129" s="55">
        <f t="shared" si="4643"/>
      </c>
      <c r="LJ129" s="54">
        <f t="shared" si="4642"/>
      </c>
      <c r="LK129" s="55">
        <f t="shared" si="4643"/>
      </c>
      <c r="LL129" s="54">
        <f t="shared" si="4642"/>
      </c>
      <c r="LM129" s="55">
        <f t="shared" si="4643"/>
      </c>
      <c r="LN129" s="54">
        <f t="shared" si="4642"/>
      </c>
      <c r="LO129" s="55">
        <f t="shared" si="4643"/>
      </c>
      <c r="LP129" s="54">
        <f t="shared" si="4642"/>
      </c>
      <c r="LQ129" s="55">
        <f t="shared" si="4643"/>
      </c>
      <c r="LR129" s="54">
        <f t="shared" si="4642"/>
      </c>
      <c r="LS129" s="55">
        <f t="shared" si="4643"/>
      </c>
      <c r="LT129" s="54">
        <f t="shared" si="4642"/>
      </c>
      <c r="LU129" s="55">
        <f t="shared" si="4643"/>
      </c>
      <c r="LV129" s="54">
        <f t="shared" si="4642"/>
      </c>
      <c r="LW129" s="55">
        <f t="shared" si="4643"/>
      </c>
      <c r="LX129" s="54">
        <f t="shared" ref="LX129:OH137" si="4655">RIGHT(IFERROR(VLOOKUP($B129,LX$4:LY$71,2,FALSE),""),2)</f>
      </c>
      <c r="LY129" s="55">
        <f t="shared" ref="LY129:OI137" si="4656">IFERROR(
    IF(
        LEFT(VLOOKUP($B129,LX$4:LY$71,2,FALSE),1)="0",
        "",
        IF(
            LEFT(VLOOKUP($B129,LX$4:LY$71,2,FALSE),1)="講",
            "講習",
            IF(
                LEFT(VLOOKUP($B129,LX$4:LY$71,2,FALSE),1)="追",
                "追加",
                "通常"
            )
        )
    ),
    ""
)</f>
      </c>
      <c r="LZ129" s="54">
        <f t="shared" si="4655"/>
      </c>
      <c r="MA129" s="55">
        <f t="shared" si="4656"/>
      </c>
      <c r="MB129" s="54">
        <f t="shared" si="4655"/>
      </c>
      <c r="MC129" s="55">
        <f t="shared" si="4656"/>
      </c>
      <c r="MD129" s="54">
        <f t="shared" si="4655"/>
      </c>
      <c r="ME129" s="55">
        <f t="shared" si="4656"/>
      </c>
      <c r="MF129" s="54">
        <f t="shared" si="4655"/>
      </c>
      <c r="MG129" s="55">
        <f t="shared" si="4656"/>
      </c>
      <c r="MH129" s="54">
        <f t="shared" si="4655"/>
      </c>
      <c r="MI129" s="55">
        <f t="shared" si="4656"/>
      </c>
      <c r="MJ129" s="54">
        <f t="shared" si="4655"/>
      </c>
      <c r="MK129" s="55">
        <f t="shared" si="4656"/>
      </c>
      <c r="ML129" s="54">
        <f t="shared" si="4655"/>
      </c>
      <c r="MM129" s="55">
        <f t="shared" si="4656"/>
      </c>
      <c r="MN129" s="54">
        <f t="shared" si="4655"/>
      </c>
      <c r="MO129" s="55">
        <f t="shared" si="4656"/>
      </c>
      <c r="MP129" s="54">
        <f t="shared" si="4655"/>
      </c>
      <c r="MQ129" s="55">
        <f t="shared" si="4656"/>
      </c>
      <c r="MR129" s="54">
        <f t="shared" si="4655"/>
      </c>
      <c r="MS129" s="55">
        <f t="shared" si="4656"/>
      </c>
      <c r="MT129" s="54">
        <f t="shared" si="4655"/>
      </c>
      <c r="MU129" s="55">
        <f t="shared" si="4656"/>
      </c>
      <c r="MV129" s="54">
        <f t="shared" si="4655"/>
      </c>
      <c r="MW129" s="55">
        <f t="shared" si="4656"/>
      </c>
      <c r="MX129" s="54">
        <f t="shared" si="4655"/>
      </c>
      <c r="MY129" s="55">
        <f t="shared" si="4656"/>
      </c>
      <c r="MZ129" s="54">
        <f t="shared" si="4655"/>
      </c>
      <c r="NA129" s="55">
        <f t="shared" si="4656"/>
      </c>
      <c r="NB129" s="54">
        <f t="shared" si="4655"/>
      </c>
      <c r="NC129" s="55">
        <f t="shared" si="4656"/>
      </c>
      <c r="ND129" s="54">
        <f t="shared" si="4655"/>
      </c>
      <c r="NE129" s="55">
        <f t="shared" si="4656"/>
      </c>
      <c r="NF129" s="54">
        <f t="shared" si="4655"/>
      </c>
      <c r="NG129" s="55">
        <f t="shared" si="4656"/>
      </c>
      <c r="NH129" s="54">
        <f t="shared" si="4655"/>
      </c>
      <c r="NI129" s="55">
        <f t="shared" si="4656"/>
      </c>
      <c r="NJ129" s="54">
        <f t="shared" si="4655"/>
      </c>
      <c r="NK129" s="55">
        <f t="shared" si="4656"/>
      </c>
      <c r="NL129" s="54">
        <f t="shared" si="4655"/>
      </c>
      <c r="NM129" s="55">
        <f t="shared" si="4656"/>
      </c>
      <c r="NN129" s="54">
        <f t="shared" si="4655"/>
      </c>
      <c r="NO129" s="55">
        <f t="shared" si="4656"/>
      </c>
      <c r="NP129" s="54">
        <f t="shared" si="4655"/>
      </c>
      <c r="NQ129" s="55">
        <f t="shared" si="4656"/>
      </c>
      <c r="NR129" s="54">
        <f t="shared" si="4655"/>
      </c>
      <c r="NS129" s="55">
        <f t="shared" si="4656"/>
      </c>
      <c r="NT129" s="54">
        <f t="shared" si="4655"/>
      </c>
      <c r="NU129" s="55">
        <f t="shared" si="4656"/>
      </c>
      <c r="NV129" s="54">
        <f t="shared" si="4655"/>
      </c>
      <c r="NW129" s="55">
        <f t="shared" si="4656"/>
      </c>
      <c r="NX129" s="54">
        <f t="shared" si="4655"/>
      </c>
      <c r="NY129" s="55">
        <f t="shared" si="4656"/>
      </c>
      <c r="NZ129" s="54">
        <f t="shared" si="4655"/>
      </c>
      <c r="OA129" s="55">
        <f t="shared" si="4656"/>
      </c>
      <c r="OB129" s="54">
        <f t="shared" si="4655"/>
      </c>
      <c r="OC129" s="55">
        <f t="shared" si="4656"/>
      </c>
      <c r="OD129" s="54">
        <f t="shared" si="4655"/>
      </c>
      <c r="OE129" s="55">
        <f t="shared" si="4656"/>
      </c>
      <c r="OF129" s="54">
        <f t="shared" si="4655"/>
      </c>
      <c r="OG129" s="55">
        <f t="shared" si="4656"/>
      </c>
      <c r="OH129" s="54">
        <f t="shared" si="4655"/>
      </c>
      <c r="OI129" s="55">
        <f t="shared" si="4656"/>
      </c>
      <c r="OJ129" s="54">
        <f t="shared" si="4644"/>
      </c>
      <c r="OK129" s="55">
        <f t="shared" ref="OK129:QU136" si="4657">IFERROR(
    IF(
        LEFT(VLOOKUP($B129,OJ$4:OK$71,2,FALSE),1)="0",
        "",
        IF(
            LEFT(VLOOKUP($B129,OJ$4:OK$71,2,FALSE),1)="講",
            "講習",
            IF(
                LEFT(VLOOKUP($B129,OJ$4:OK$71,2,FALSE),1)="追",
                "追加",
                "通常"
            )
        )
    ),
    ""
)</f>
      </c>
      <c r="OL129" s="54">
        <f t="shared" si="4635"/>
      </c>
      <c r="OM129" s="55">
        <f t="shared" si="4657"/>
      </c>
      <c r="ON129" s="54">
        <f t="shared" si="4635"/>
      </c>
      <c r="OO129" s="55">
        <f t="shared" si="4657"/>
      </c>
      <c r="OP129" s="54">
        <f t="shared" si="4635"/>
      </c>
      <c r="OQ129" s="55">
        <f t="shared" si="4657"/>
      </c>
      <c r="OR129" s="54">
        <f t="shared" si="4635"/>
      </c>
      <c r="OS129" s="55">
        <f t="shared" si="4657"/>
      </c>
      <c r="OT129" s="54">
        <f t="shared" si="4635"/>
      </c>
      <c r="OU129" s="55">
        <f t="shared" si="4657"/>
      </c>
      <c r="OV129" s="54">
        <f t="shared" si="4635"/>
      </c>
      <c r="OW129" s="55">
        <f t="shared" si="4657"/>
      </c>
      <c r="OX129" s="54">
        <f t="shared" si="4645"/>
      </c>
      <c r="OY129" s="55">
        <f t="shared" si="4657"/>
      </c>
      <c r="OZ129" s="54">
        <f t="shared" si="4645"/>
      </c>
      <c r="PA129" s="55">
        <f t="shared" si="4657"/>
      </c>
      <c r="PB129" s="54">
        <f t="shared" si="4645"/>
      </c>
      <c r="PC129" s="55">
        <f t="shared" si="4657"/>
      </c>
      <c r="PD129" s="54">
        <f t="shared" si="4645"/>
      </c>
      <c r="PE129" s="55">
        <f t="shared" si="4657"/>
      </c>
      <c r="PF129" s="54">
        <f t="shared" si="4645"/>
      </c>
      <c r="PG129" s="55">
        <f t="shared" si="4657"/>
      </c>
      <c r="PH129" s="54">
        <f t="shared" si="4645"/>
      </c>
      <c r="PI129" s="55">
        <f t="shared" si="4657"/>
      </c>
      <c r="PJ129" s="54">
        <f t="shared" si="4645"/>
      </c>
      <c r="PK129" s="55">
        <f t="shared" si="4657"/>
      </c>
      <c r="PL129" s="54">
        <f t="shared" si="4645"/>
      </c>
      <c r="PM129" s="55">
        <f t="shared" si="4657"/>
      </c>
      <c r="PN129" s="54">
        <f t="shared" si="4645"/>
      </c>
      <c r="PO129" s="55">
        <f t="shared" si="4657"/>
      </c>
      <c r="PP129" s="54">
        <f t="shared" si="4645"/>
      </c>
      <c r="PQ129" s="55">
        <f t="shared" si="4657"/>
      </c>
      <c r="PR129" s="54">
        <f t="shared" si="4645"/>
      </c>
      <c r="PS129" s="55">
        <f t="shared" si="4657"/>
      </c>
      <c r="PT129" s="54">
        <f t="shared" si="4645"/>
      </c>
      <c r="PU129" s="55">
        <f t="shared" si="4657"/>
      </c>
      <c r="PV129" s="54">
        <f t="shared" si="4645"/>
      </c>
      <c r="PW129" s="55">
        <f t="shared" si="4657"/>
      </c>
      <c r="PX129" s="54">
        <f t="shared" si="4645"/>
      </c>
      <c r="PY129" s="55">
        <f t="shared" si="4657"/>
      </c>
      <c r="PZ129" s="54">
        <f t="shared" si="4645"/>
      </c>
      <c r="QA129" s="55">
        <f t="shared" si="4657"/>
      </c>
      <c r="QB129" s="54">
        <f t="shared" si="4645"/>
      </c>
      <c r="QC129" s="55">
        <f t="shared" si="4657"/>
      </c>
      <c r="QD129" s="54">
        <f t="shared" si="4645"/>
      </c>
      <c r="QE129" s="55">
        <f t="shared" si="4657"/>
      </c>
      <c r="QF129" s="54">
        <f t="shared" si="4645"/>
      </c>
      <c r="QG129" s="55">
        <f t="shared" si="4657"/>
      </c>
      <c r="QH129" s="54">
        <f t="shared" si="4645"/>
      </c>
      <c r="QI129" s="55">
        <f t="shared" si="4657"/>
      </c>
      <c r="QJ129" s="54">
        <f t="shared" si="4645"/>
      </c>
      <c r="QK129" s="55">
        <f t="shared" si="4657"/>
      </c>
      <c r="QL129" s="54">
        <f t="shared" si="4645"/>
      </c>
      <c r="QM129" s="55">
        <f t="shared" si="4657"/>
      </c>
      <c r="QN129" s="54">
        <f t="shared" si="4645"/>
      </c>
      <c r="QO129" s="55">
        <f t="shared" si="4657"/>
      </c>
      <c r="QP129" s="54">
        <f t="shared" si="4645"/>
      </c>
      <c r="QQ129" s="55">
        <f t="shared" si="4657"/>
      </c>
      <c r="QR129" s="54">
        <f t="shared" si="4645"/>
      </c>
      <c r="QS129" s="55">
        <f t="shared" si="4657"/>
      </c>
      <c r="QT129" s="54">
        <f t="shared" si="4645"/>
      </c>
      <c r="QU129" s="55">
        <f t="shared" si="4657"/>
      </c>
      <c r="QV129" s="54">
        <f t="shared" si="4645"/>
      </c>
      <c r="QW129" s="55">
        <f t="shared" si="4652"/>
      </c>
      <c r="QX129" s="54">
        <f t="shared" si="4645"/>
      </c>
      <c r="QY129" s="55">
        <f t="shared" si="4652"/>
      </c>
      <c r="QZ129" s="54">
        <f t="shared" si="4645"/>
      </c>
      <c r="RA129" s="55">
        <f t="shared" si="4652"/>
      </c>
      <c r="RB129" s="54">
        <f t="shared" si="4645"/>
      </c>
      <c r="RC129" s="55">
        <f t="shared" si="4652"/>
      </c>
      <c r="RD129" s="54">
        <f t="shared" si="4645"/>
      </c>
      <c r="RE129" s="55">
        <f t="shared" si="4652"/>
      </c>
      <c r="RF129" s="54">
        <f t="shared" si="4645"/>
      </c>
      <c r="RG129" s="55">
        <f t="shared" si="4652"/>
      </c>
      <c r="RH129" s="54">
        <f t="shared" ref="RH129:TR136" si="4658">RIGHT(IFERROR(VLOOKUP($B129,RH$4:RI$71,2,FALSE),""),2)</f>
      </c>
      <c r="RI129" s="55">
        <f t="shared" si="4652"/>
      </c>
      <c r="RJ129" s="54">
        <f t="shared" si="4658"/>
      </c>
      <c r="RK129" s="55">
        <f t="shared" si="4652"/>
      </c>
      <c r="RL129" s="54">
        <f t="shared" si="4658"/>
      </c>
      <c r="RM129" s="55">
        <f t="shared" si="4652"/>
      </c>
      <c r="RN129" s="54">
        <f t="shared" si="4658"/>
      </c>
      <c r="RO129" s="55">
        <f t="shared" si="4652"/>
      </c>
      <c r="RP129" s="54">
        <f t="shared" si="4658"/>
      </c>
      <c r="RQ129" s="55">
        <f t="shared" si="4652"/>
      </c>
      <c r="RR129" s="54">
        <f t="shared" si="4658"/>
      </c>
      <c r="RS129" s="55">
        <f t="shared" si="4652"/>
      </c>
      <c r="RT129" s="54">
        <f t="shared" si="4658"/>
      </c>
      <c r="RU129" s="55">
        <f t="shared" si="4652"/>
      </c>
      <c r="RV129" s="54">
        <f t="shared" si="4658"/>
      </c>
      <c r="RW129" s="55">
        <f t="shared" si="4652"/>
      </c>
      <c r="RX129" s="54">
        <f t="shared" si="4658"/>
      </c>
      <c r="RY129" s="55">
        <f t="shared" si="4652"/>
      </c>
      <c r="RZ129" s="54">
        <f t="shared" si="4658"/>
      </c>
      <c r="SA129" s="55">
        <f t="shared" si="4652"/>
      </c>
      <c r="SB129" s="54">
        <f t="shared" si="4658"/>
      </c>
      <c r="SC129" s="55">
        <f t="shared" si="4652"/>
      </c>
      <c r="SD129" s="54">
        <f t="shared" si="4658"/>
      </c>
      <c r="SE129" s="55">
        <f t="shared" si="4652"/>
      </c>
      <c r="SF129" s="54">
        <f t="shared" si="4658"/>
      </c>
      <c r="SG129" s="55">
        <f t="shared" si="4652"/>
      </c>
      <c r="SH129" s="54">
        <f t="shared" si="4658"/>
      </c>
      <c r="SI129" s="55">
        <f t="shared" si="4652"/>
      </c>
      <c r="SJ129" s="54">
        <f t="shared" si="4658"/>
      </c>
      <c r="SK129" s="55">
        <f t="shared" si="4652"/>
      </c>
      <c r="SL129" s="54">
        <f t="shared" si="4658"/>
      </c>
      <c r="SM129" s="55">
        <f t="shared" si="4652"/>
      </c>
      <c r="SN129" s="54">
        <f t="shared" si="4658"/>
      </c>
      <c r="SO129" s="55">
        <f t="shared" si="4652"/>
      </c>
      <c r="SP129" s="54">
        <f t="shared" si="4658"/>
      </c>
      <c r="SQ129" s="55">
        <f t="shared" si="4652"/>
      </c>
      <c r="SR129" s="54">
        <f t="shared" si="4658"/>
      </c>
      <c r="SS129" s="55">
        <f t="shared" si="4652"/>
      </c>
      <c r="ST129" s="54">
        <f t="shared" si="4658"/>
      </c>
      <c r="SU129" s="55">
        <f t="shared" si="4652"/>
      </c>
      <c r="SV129" s="54">
        <f t="shared" si="4658"/>
      </c>
      <c r="SW129" s="55">
        <f t="shared" si="4652"/>
      </c>
      <c r="SX129" s="54">
        <f t="shared" si="4658"/>
      </c>
      <c r="SY129" s="55">
        <f t="shared" si="4652"/>
      </c>
      <c r="SZ129" s="54">
        <f t="shared" si="4658"/>
      </c>
      <c r="TA129" s="55">
        <f t="shared" si="4652"/>
      </c>
      <c r="TB129" s="54">
        <f t="shared" si="4658"/>
      </c>
      <c r="TC129" s="55">
        <f t="shared" si="4652"/>
      </c>
      <c r="TD129" s="54">
        <f t="shared" si="4658"/>
      </c>
      <c r="TE129" s="55">
        <f t="shared" si="4652"/>
      </c>
      <c r="TF129" s="54">
        <f t="shared" si="4658"/>
      </c>
      <c r="TG129" s="55">
        <f t="shared" si="4650"/>
      </c>
      <c r="TH129" s="54">
        <f t="shared" si="4658"/>
      </c>
      <c r="TI129" s="55">
        <f t="shared" si="4650"/>
      </c>
      <c r="TJ129" s="54">
        <f t="shared" si="4658"/>
      </c>
      <c r="TK129" s="55">
        <f t="shared" si="4650"/>
      </c>
      <c r="TL129" s="54">
        <f t="shared" si="4658"/>
      </c>
      <c r="TM129" s="55">
        <f t="shared" si="4650"/>
      </c>
      <c r="TN129" s="54">
        <f t="shared" si="4658"/>
      </c>
      <c r="TO129" s="55">
        <f t="shared" si="4650"/>
      </c>
      <c r="TP129" s="54">
        <f t="shared" si="4658"/>
      </c>
      <c r="TQ129" s="55">
        <f t="shared" si="4650"/>
      </c>
      <c r="TR129" s="54">
        <f t="shared" si="4658"/>
      </c>
      <c r="TS129" s="55">
        <f t="shared" si="4650"/>
      </c>
      <c r="TT129" s="54">
        <f t="shared" si="4646"/>
      </c>
      <c r="TU129" s="55">
        <f t="shared" si="4650"/>
      </c>
      <c r="TV129" s="54">
        <f t="shared" si="4646"/>
      </c>
      <c r="TW129" s="55">
        <f t="shared" si="4650"/>
      </c>
      <c r="TX129" s="54">
        <f t="shared" si="4646"/>
      </c>
      <c r="TY129" s="55">
        <f t="shared" si="4650"/>
      </c>
      <c r="TZ129" s="54">
        <f t="shared" si="4646"/>
      </c>
      <c r="UA129" s="55">
        <f t="shared" si="4650"/>
      </c>
      <c r="UB129" s="54">
        <f t="shared" si="4646"/>
      </c>
      <c r="UC129" s="55">
        <f t="shared" si="4650"/>
      </c>
      <c r="UD129" s="54">
        <f t="shared" si="4646"/>
      </c>
      <c r="UE129" s="55">
        <f t="shared" si="4650"/>
      </c>
      <c r="UF129" s="54">
        <f t="shared" si="4646"/>
      </c>
      <c r="UG129" s="55">
        <f t="shared" si="4650"/>
      </c>
      <c r="UH129" s="54">
        <f t="shared" si="4646"/>
      </c>
      <c r="UI129" s="55">
        <f t="shared" si="4650"/>
      </c>
      <c r="UJ129" s="54">
        <f t="shared" si="4646"/>
      </c>
      <c r="UK129" s="55">
        <f t="shared" si="4650"/>
      </c>
      <c r="UL129" s="54">
        <f t="shared" si="4646"/>
      </c>
      <c r="UM129" s="55">
        <f t="shared" si="4650"/>
      </c>
      <c r="UN129" s="54">
        <f t="shared" si="4646"/>
      </c>
      <c r="UO129" s="55">
        <f t="shared" si="4650"/>
      </c>
      <c r="UP129" s="54">
        <f t="shared" si="4646"/>
      </c>
      <c r="UQ129" s="55">
        <f t="shared" si="4650"/>
      </c>
      <c r="UR129" s="54">
        <f t="shared" si="4646"/>
      </c>
      <c r="US129" s="55">
        <f t="shared" si="4650"/>
      </c>
      <c r="UT129" s="54">
        <f t="shared" si="4646"/>
      </c>
      <c r="UU129" s="55">
        <f t="shared" si="4650"/>
      </c>
      <c r="UV129" s="54">
        <f t="shared" si="4646"/>
      </c>
      <c r="UW129" s="55">
        <f t="shared" si="4650"/>
      </c>
      <c r="UX129" s="54">
        <f t="shared" si="4646"/>
      </c>
      <c r="UY129" s="55">
        <f t="shared" si="4650"/>
      </c>
      <c r="UZ129" s="54">
        <f t="shared" si="4646"/>
      </c>
      <c r="VA129" s="55">
        <f t="shared" si="4650"/>
      </c>
      <c r="VB129" s="54">
        <f t="shared" si="4646"/>
      </c>
      <c r="VC129" s="55">
        <f t="shared" si="4650"/>
      </c>
      <c r="VD129" s="54">
        <f t="shared" si="4646"/>
      </c>
      <c r="VE129" s="55">
        <f t="shared" si="4650"/>
      </c>
      <c r="VF129" s="54">
        <f t="shared" si="4646"/>
      </c>
      <c r="VG129" s="55">
        <f t="shared" si="4650"/>
      </c>
      <c r="VH129" s="54">
        <f t="shared" si="4646"/>
      </c>
      <c r="VI129" s="55">
        <f t="shared" si="4650"/>
      </c>
      <c r="VJ129" s="54">
        <f t="shared" si="4646"/>
      </c>
      <c r="VK129" s="55">
        <f t="shared" si="4650"/>
      </c>
      <c r="VL129" s="54">
        <f t="shared" si="4646"/>
      </c>
      <c r="VM129" s="55">
        <f t="shared" si="4650"/>
      </c>
      <c r="VN129" s="54">
        <f t="shared" si="4646"/>
      </c>
      <c r="VO129" s="55">
        <f t="shared" si="4650"/>
      </c>
      <c r="VP129" s="54">
        <f t="shared" si="4646"/>
      </c>
      <c r="VQ129" s="55">
        <f t="shared" si="4650"/>
      </c>
      <c r="VR129" s="54">
        <f t="shared" si="4646"/>
      </c>
      <c r="VS129" s="55">
        <f t="shared" si="4649"/>
      </c>
      <c r="VT129" s="54">
        <f t="shared" si="4646"/>
      </c>
      <c r="VU129" s="55">
        <f t="shared" si="4649"/>
      </c>
      <c r="VV129" s="54">
        <f t="shared" si="4646"/>
      </c>
      <c r="VW129" s="55">
        <f t="shared" si="4649"/>
      </c>
      <c r="VX129" s="54">
        <f t="shared" si="4646"/>
      </c>
      <c r="VY129" s="55">
        <f t="shared" si="4649"/>
      </c>
      <c r="VZ129" s="54">
        <f t="shared" si="4646"/>
      </c>
      <c r="WA129" s="55">
        <f t="shared" si="4649"/>
      </c>
      <c r="WB129" s="54">
        <f t="shared" si="4646"/>
      </c>
      <c r="WC129" s="55">
        <f t="shared" si="4649"/>
      </c>
      <c r="WD129" s="54">
        <f t="shared" ref="WD129:YN136" si="4659">RIGHT(IFERROR(VLOOKUP($B129,WD$4:WE$71,2,FALSE),""),2)</f>
      </c>
      <c r="WE129" s="55">
        <f t="shared" si="4649"/>
      </c>
      <c r="WF129" s="54">
        <f t="shared" si="4659"/>
      </c>
      <c r="WG129" s="55">
        <f t="shared" si="4649"/>
      </c>
      <c r="WH129" s="54">
        <f t="shared" si="4659"/>
      </c>
      <c r="WI129" s="55">
        <f t="shared" si="4649"/>
      </c>
      <c r="WJ129" s="54">
        <f t="shared" si="4659"/>
      </c>
      <c r="WK129" s="55">
        <f t="shared" si="4649"/>
      </c>
      <c r="WL129" s="54">
        <f t="shared" si="4659"/>
      </c>
      <c r="WM129" s="55">
        <f t="shared" si="4649"/>
      </c>
      <c r="WN129" s="54">
        <f t="shared" si="4659"/>
      </c>
      <c r="WO129" s="55">
        <f t="shared" si="4649"/>
      </c>
      <c r="WP129" s="54">
        <f t="shared" si="4659"/>
      </c>
      <c r="WQ129" s="55">
        <f t="shared" si="4649"/>
      </c>
      <c r="WR129" s="54">
        <f t="shared" si="4659"/>
      </c>
      <c r="WS129" s="55">
        <f t="shared" si="4649"/>
      </c>
      <c r="WT129" s="54">
        <f t="shared" si="4659"/>
      </c>
      <c r="WU129" s="55">
        <f t="shared" si="4649"/>
      </c>
      <c r="WV129" s="54">
        <f t="shared" si="4659"/>
      </c>
      <c r="WW129" s="55">
        <f t="shared" si="4649"/>
      </c>
      <c r="WX129" s="54">
        <f t="shared" si="4659"/>
      </c>
      <c r="WY129" s="55">
        <f t="shared" si="4649"/>
      </c>
      <c r="WZ129" s="54">
        <f t="shared" si="4659"/>
      </c>
      <c r="XA129" s="55">
        <f t="shared" si="4649"/>
      </c>
      <c r="XB129" s="54">
        <f t="shared" si="4659"/>
      </c>
      <c r="XC129" s="55">
        <f t="shared" si="4649"/>
      </c>
      <c r="XD129" s="54">
        <f t="shared" si="4659"/>
      </c>
      <c r="XE129" s="55">
        <f t="shared" si="4649"/>
      </c>
      <c r="XF129" s="54">
        <f t="shared" si="4659"/>
      </c>
      <c r="XG129" s="55">
        <f t="shared" si="4649"/>
      </c>
      <c r="XH129" s="54">
        <f t="shared" si="4659"/>
      </c>
      <c r="XI129" s="55">
        <f t="shared" si="4649"/>
      </c>
      <c r="XJ129" s="54">
        <f t="shared" si="4659"/>
      </c>
      <c r="XK129" s="55">
        <f t="shared" si="4649"/>
      </c>
      <c r="XL129" s="54">
        <f t="shared" si="4659"/>
      </c>
      <c r="XM129" s="55">
        <f t="shared" si="4649"/>
      </c>
      <c r="XN129" s="54">
        <f t="shared" si="4659"/>
      </c>
      <c r="XO129" s="55">
        <f t="shared" si="4649"/>
      </c>
      <c r="XP129" s="54">
        <f t="shared" si="4659"/>
      </c>
      <c r="XQ129" s="55">
        <f t="shared" si="4649"/>
      </c>
      <c r="XR129" s="54">
        <f t="shared" si="4659"/>
      </c>
      <c r="XS129" s="55">
        <f t="shared" si="4649"/>
      </c>
      <c r="XT129" s="54">
        <f t="shared" si="4659"/>
      </c>
      <c r="XU129" s="55">
        <f t="shared" si="4649"/>
      </c>
      <c r="XV129" s="54">
        <f t="shared" si="4659"/>
      </c>
      <c r="XW129" s="55">
        <f t="shared" si="4649"/>
      </c>
      <c r="XX129" s="54">
        <f t="shared" si="4659"/>
      </c>
      <c r="XY129" s="55">
        <f t="shared" si="4649"/>
      </c>
      <c r="XZ129" s="54">
        <f t="shared" si="4659"/>
      </c>
      <c r="YA129" s="55">
        <f t="shared" si="4649"/>
      </c>
      <c r="YB129" s="54">
        <f t="shared" si="4659"/>
      </c>
      <c r="YC129" s="55">
        <f t="shared" ref="YC129:AAM136" si="4660">IFERROR(
    IF(
        LEFT(VLOOKUP($B129,YB$4:YC$71,2,FALSE),1)="0",
        "",
        IF(
            LEFT(VLOOKUP($B129,YB$4:YC$71,2,FALSE),1)="講",
            "講習",
            IF(
                LEFT(VLOOKUP($B129,YB$4:YC$71,2,FALSE),1)="追",
                "追加",
                "通常"
            )
        )
    ),
    ""
)</f>
      </c>
      <c r="YD129" s="54">
        <f t="shared" si="4659"/>
      </c>
      <c r="YE129" s="55">
        <f t="shared" si="4660"/>
      </c>
      <c r="YF129" s="54">
        <f t="shared" si="4659"/>
      </c>
      <c r="YG129" s="55">
        <f t="shared" si="4660"/>
      </c>
      <c r="YH129" s="54">
        <f t="shared" si="4659"/>
      </c>
      <c r="YI129" s="55">
        <f t="shared" si="4660"/>
      </c>
      <c r="YJ129" s="54">
        <f t="shared" si="4659"/>
      </c>
      <c r="YK129" s="55">
        <f t="shared" si="4660"/>
      </c>
      <c r="YL129" s="54">
        <f t="shared" si="4659"/>
      </c>
      <c r="YM129" s="55">
        <f t="shared" si="4660"/>
      </c>
      <c r="YN129" s="54">
        <f t="shared" si="4659"/>
      </c>
      <c r="YO129" s="55">
        <f t="shared" si="4660"/>
      </c>
      <c r="YP129" s="54">
        <f t="shared" si="4628"/>
      </c>
      <c r="YQ129" s="55">
        <f t="shared" si="4660"/>
      </c>
      <c r="YR129" s="54">
        <f t="shared" si="4628"/>
      </c>
      <c r="YS129" s="55">
        <f t="shared" si="4660"/>
      </c>
      <c r="YT129" s="54">
        <f t="shared" si="4628"/>
      </c>
      <c r="YU129" s="55">
        <f t="shared" si="4660"/>
      </c>
      <c r="YV129" s="54">
        <f t="shared" si="4628"/>
      </c>
      <c r="YW129" s="55">
        <f t="shared" si="4660"/>
      </c>
      <c r="YX129" s="54">
        <f t="shared" si="4628"/>
      </c>
      <c r="YY129" s="55">
        <f t="shared" si="4660"/>
      </c>
      <c r="YZ129" s="54">
        <f t="shared" si="4628"/>
      </c>
      <c r="ZA129" s="55">
        <f t="shared" si="4660"/>
      </c>
      <c r="ZB129" s="54">
        <f t="shared" si="4628"/>
      </c>
      <c r="ZC129" s="55">
        <f t="shared" si="4660"/>
      </c>
      <c r="ZD129" s="54">
        <f t="shared" si="4628"/>
      </c>
      <c r="ZE129" s="55">
        <f t="shared" si="4660"/>
      </c>
      <c r="ZF129" s="54">
        <f t="shared" si="4621"/>
      </c>
      <c r="ZG129" s="55">
        <f t="shared" si="4660"/>
      </c>
      <c r="ZH129" s="54">
        <f t="shared" si="4621"/>
      </c>
      <c r="ZI129" s="55">
        <f t="shared" si="4660"/>
      </c>
      <c r="ZJ129" s="54">
        <f t="shared" si="4647"/>
      </c>
      <c r="ZK129" s="55">
        <f t="shared" si="4660"/>
      </c>
      <c r="ZL129" s="54">
        <f t="shared" si="4647"/>
      </c>
      <c r="ZM129" s="55">
        <f t="shared" si="4660"/>
      </c>
      <c r="ZN129" s="54">
        <f t="shared" si="4647"/>
      </c>
      <c r="ZO129" s="55">
        <f t="shared" si="4660"/>
      </c>
      <c r="ZP129" s="54">
        <f t="shared" si="4647"/>
      </c>
      <c r="ZQ129" s="55">
        <f t="shared" si="4660"/>
      </c>
      <c r="ZR129" s="54">
        <f t="shared" si="4647"/>
      </c>
      <c r="ZS129" s="55">
        <f t="shared" si="4660"/>
      </c>
      <c r="ZT129" s="54">
        <f t="shared" si="4647"/>
      </c>
      <c r="ZU129" s="55">
        <f t="shared" si="4660"/>
      </c>
      <c r="ZV129" s="54">
        <f t="shared" si="4647"/>
      </c>
      <c r="ZW129" s="55">
        <f t="shared" si="4660"/>
      </c>
      <c r="ZX129" s="54">
        <f t="shared" si="4647"/>
      </c>
      <c r="ZY129" s="55">
        <f t="shared" si="4660"/>
      </c>
      <c r="ZZ129" s="54">
        <f t="shared" si="4647"/>
      </c>
      <c r="AAA129" s="55">
        <f t="shared" si="4660"/>
      </c>
      <c r="AAB129" s="54">
        <f t="shared" si="4647"/>
      </c>
      <c r="AAC129" s="55">
        <f t="shared" si="4660"/>
      </c>
      <c r="AAD129" s="54">
        <f t="shared" si="4647"/>
      </c>
      <c r="AAE129" s="55">
        <f t="shared" si="4660"/>
      </c>
      <c r="AAF129" s="54">
        <f t="shared" si="4647"/>
      </c>
      <c r="AAG129" s="55">
        <f t="shared" si="4660"/>
      </c>
      <c r="AAH129" s="54">
        <f t="shared" si="4647"/>
      </c>
      <c r="AAI129" s="55">
        <f t="shared" si="4660"/>
      </c>
      <c r="AAJ129" s="54">
        <f t="shared" si="4647"/>
      </c>
      <c r="AAK129" s="55">
        <f t="shared" si="4660"/>
      </c>
      <c r="AAL129" s="54">
        <f t="shared" si="4647"/>
      </c>
      <c r="AAM129" s="55">
        <f t="shared" si="4660"/>
      </c>
      <c r="AAN129" s="54">
        <f t="shared" si="4647"/>
      </c>
      <c r="AAO129" s="55">
        <f t="shared" si="4653"/>
      </c>
      <c r="AAP129" s="54">
        <f t="shared" si="4647"/>
      </c>
      <c r="AAQ129" s="55">
        <f t="shared" si="4653"/>
      </c>
      <c r="AAR129" s="54">
        <f t="shared" si="4647"/>
      </c>
      <c r="AAS129" s="55">
        <f t="shared" si="4653"/>
      </c>
      <c r="AAT129" s="54">
        <f t="shared" si="4647"/>
      </c>
      <c r="AAU129" s="55">
        <f t="shared" si="4653"/>
      </c>
      <c r="AAV129" s="54">
        <f t="shared" si="4647"/>
      </c>
      <c r="AAW129" s="55">
        <f t="shared" si="4653"/>
      </c>
      <c r="AAX129" s="54">
        <f t="shared" si="4647"/>
      </c>
      <c r="AAY129" s="55">
        <f t="shared" si="4653"/>
      </c>
      <c r="AAZ129" s="54">
        <f t="shared" si="4647"/>
      </c>
      <c r="ABA129" s="55">
        <f t="shared" si="4653"/>
      </c>
      <c r="ABB129" s="54">
        <f t="shared" si="4647"/>
      </c>
      <c r="ABC129" s="55">
        <f t="shared" si="4653"/>
      </c>
      <c r="ABD129" s="54">
        <f t="shared" si="4647"/>
      </c>
      <c r="ABE129" s="55">
        <f t="shared" si="4653"/>
      </c>
      <c r="ABF129" s="54">
        <f t="shared" si="4647"/>
      </c>
      <c r="ABG129" s="55">
        <f t="shared" si="4653"/>
      </c>
      <c r="ABH129" s="54">
        <f t="shared" si="4647"/>
      </c>
      <c r="ABI129" s="55">
        <f t="shared" si="4653"/>
      </c>
      <c r="ABJ129" s="54">
        <f t="shared" si="4647"/>
      </c>
      <c r="ABK129" s="55">
        <f t="shared" si="4653"/>
      </c>
      <c r="ABL129" s="54">
        <f t="shared" si="4647"/>
      </c>
      <c r="ABM129" s="55">
        <f t="shared" si="4653"/>
      </c>
      <c r="ABN129" s="54">
        <f t="shared" si="4647"/>
      </c>
      <c r="ABO129" s="55">
        <f t="shared" si="4653"/>
      </c>
      <c r="ABP129" s="54">
        <f t="shared" si="4647"/>
      </c>
      <c r="ABQ129" s="55">
        <f t="shared" si="4653"/>
      </c>
      <c r="ABR129" s="54">
        <f t="shared" si="4647"/>
      </c>
      <c r="ABS129" s="55">
        <f t="shared" si="4653"/>
      </c>
      <c r="ABT129" s="54">
        <f t="shared" ref="ABT129:ADF129" si="4661">RIGHT(IFERROR(VLOOKUP($B129,ABT$4:ABU$71,2,FALSE),""),2)</f>
      </c>
      <c r="ABU129" s="55">
        <f t="shared" si="4653"/>
      </c>
      <c r="ABV129" s="54">
        <f t="shared" si="4661"/>
      </c>
      <c r="ABW129" s="55">
        <f t="shared" si="4653"/>
      </c>
      <c r="ABX129" s="54">
        <f t="shared" si="4661"/>
      </c>
      <c r="ABY129" s="55">
        <f t="shared" si="4653"/>
      </c>
      <c r="ABZ129" s="54">
        <f t="shared" si="4661"/>
      </c>
      <c r="ACA129" s="55">
        <f t="shared" si="4653"/>
      </c>
      <c r="ACB129" s="54">
        <f t="shared" si="4661"/>
      </c>
      <c r="ACC129" s="55">
        <f t="shared" si="4653"/>
      </c>
      <c r="ACD129" s="54">
        <f t="shared" si="4661"/>
      </c>
      <c r="ACE129" s="55">
        <f t="shared" si="4653"/>
      </c>
      <c r="ACF129" s="54">
        <f t="shared" si="4661"/>
      </c>
      <c r="ACG129" s="55">
        <f t="shared" si="4653"/>
      </c>
      <c r="ACH129" s="54">
        <f t="shared" si="4661"/>
      </c>
      <c r="ACI129" s="55">
        <f t="shared" si="4653"/>
      </c>
      <c r="ACJ129" s="54">
        <f t="shared" si="4661"/>
      </c>
      <c r="ACK129" s="55">
        <f t="shared" si="4653"/>
      </c>
      <c r="ACL129" s="54">
        <f t="shared" si="4661"/>
      </c>
      <c r="ACM129" s="55">
        <f t="shared" si="4653"/>
      </c>
      <c r="ACN129" s="54">
        <f t="shared" si="4661"/>
      </c>
      <c r="ACO129" s="55">
        <f t="shared" si="4653"/>
      </c>
      <c r="ACP129" s="54">
        <f t="shared" si="4661"/>
      </c>
      <c r="ACQ129" s="55">
        <f t="shared" si="4653"/>
      </c>
      <c r="ACR129" s="54">
        <f t="shared" si="4661"/>
      </c>
      <c r="ACS129" s="55">
        <f t="shared" si="4653"/>
      </c>
      <c r="ACT129" s="54">
        <f t="shared" si="4661"/>
      </c>
      <c r="ACU129" s="55">
        <f t="shared" si="4653"/>
      </c>
      <c r="ACV129" s="54">
        <f t="shared" si="4661"/>
      </c>
      <c r="ACW129" s="55">
        <f t="shared" si="4653"/>
      </c>
      <c r="ACX129" s="54">
        <f t="shared" si="4661"/>
      </c>
      <c r="ACY129" s="55">
        <f t="shared" si="4631"/>
      </c>
      <c r="ACZ129" s="54">
        <f t="shared" si="4661"/>
      </c>
      <c r="ADA129" s="55">
        <f t="shared" si="4631"/>
      </c>
      <c r="ADB129" s="54">
        <f t="shared" si="4661"/>
      </c>
      <c r="ADC129" s="55">
        <f t="shared" si="4631"/>
      </c>
      <c r="ADD129" s="54">
        <f t="shared" si="4661"/>
      </c>
      <c r="ADE129" s="55">
        <f t="shared" si="4631"/>
      </c>
      <c r="ADF129" s="54">
        <f t="shared" si="4661"/>
      </c>
      <c r="ADG129" s="55">
        <f t="shared" si="4631"/>
      </c>
    </row>
    <row r="130" spans="1:787" ht="20.25" hidden="1" customHeight="1">
      <c r="A130" s="112">
        <v>58</v>
      </c>
      <c r="B130" s="115">
        <f>学年と名前を結合するシート!D59</f>
      </c>
      <c r="C130" s="114"/>
      <c r="D130" s="54">
        <f t="shared" si="533"/>
      </c>
      <c r="E130" s="55">
        <f t="shared" si="534"/>
      </c>
      <c r="F130" s="54">
        <f t="shared" si="4648"/>
      </c>
      <c r="G130" s="55">
        <f t="shared" si="4407"/>
      </c>
      <c r="H130" s="54">
        <f t="shared" si="4648"/>
      </c>
      <c r="I130" s="55">
        <f t="shared" si="4408"/>
      </c>
      <c r="J130" s="54">
        <f t="shared" si="4648"/>
      </c>
      <c r="K130" s="55">
        <f t="shared" si="4409"/>
      </c>
      <c r="L130" s="54">
        <f t="shared" si="4648"/>
      </c>
      <c r="M130" s="55">
        <f t="shared" si="4410"/>
      </c>
      <c r="N130" s="54">
        <f t="shared" si="4648"/>
      </c>
      <c r="O130" s="55">
        <f t="shared" si="4411"/>
      </c>
      <c r="P130" s="54">
        <f t="shared" si="4648"/>
      </c>
      <c r="Q130" s="55">
        <f t="shared" si="4412"/>
      </c>
      <c r="R130" s="54">
        <f t="shared" si="4648"/>
      </c>
      <c r="S130" s="55">
        <f t="shared" si="4413"/>
      </c>
      <c r="T130" s="54">
        <f t="shared" si="4648"/>
      </c>
      <c r="U130" s="55">
        <f t="shared" si="4414"/>
      </c>
      <c r="V130" s="54">
        <f t="shared" si="4648"/>
      </c>
      <c r="W130" s="55">
        <f t="shared" si="4415"/>
      </c>
      <c r="X130" s="54">
        <f t="shared" si="4648"/>
      </c>
      <c r="Y130" s="55">
        <f t="shared" si="4416"/>
      </c>
      <c r="Z130" s="54">
        <f t="shared" si="4648"/>
      </c>
      <c r="AA130" s="55">
        <f t="shared" si="4417"/>
      </c>
      <c r="AB130" s="54">
        <f t="shared" si="4648"/>
      </c>
      <c r="AC130" s="55">
        <f t="shared" si="4418"/>
      </c>
      <c r="AD130" s="54">
        <f t="shared" si="4648"/>
      </c>
      <c r="AE130" s="55">
        <f t="shared" si="4419"/>
      </c>
      <c r="AF130" s="54">
        <f t="shared" si="4648"/>
      </c>
      <c r="AG130" s="55">
        <f t="shared" si="4420"/>
      </c>
      <c r="AH130" s="54">
        <f t="shared" si="4648"/>
      </c>
      <c r="AI130" s="55">
        <f t="shared" si="4421"/>
      </c>
      <c r="AJ130" s="54">
        <f t="shared" si="4648"/>
      </c>
      <c r="AK130" s="55">
        <f t="shared" si="4422"/>
      </c>
      <c r="AL130" s="54">
        <f t="shared" si="4648"/>
      </c>
      <c r="AM130" s="55">
        <f t="shared" si="4423"/>
      </c>
      <c r="AN130" s="54">
        <f t="shared" si="4648"/>
      </c>
      <c r="AO130" s="55">
        <f t="shared" si="4424"/>
      </c>
      <c r="AP130" s="54">
        <f t="shared" si="4648"/>
      </c>
      <c r="AQ130" s="55">
        <f t="shared" si="4425"/>
      </c>
      <c r="AR130" s="54">
        <f t="shared" si="4648"/>
      </c>
      <c r="AS130" s="55">
        <f t="shared" si="4426"/>
      </c>
      <c r="AT130" s="54">
        <f t="shared" si="4648"/>
      </c>
      <c r="AU130" s="55">
        <f t="shared" si="4427"/>
      </c>
      <c r="AV130" s="54">
        <f t="shared" si="4648"/>
      </c>
      <c r="AW130" s="55">
        <f t="shared" si="4428"/>
      </c>
      <c r="AX130" s="54">
        <f t="shared" si="4648"/>
      </c>
      <c r="AY130" s="55">
        <f t="shared" si="4429"/>
      </c>
      <c r="AZ130" s="54">
        <f t="shared" si="4648"/>
      </c>
      <c r="BA130" s="55">
        <f t="shared" si="4430"/>
      </c>
      <c r="BB130" s="54">
        <f t="shared" si="4648"/>
      </c>
      <c r="BC130" s="55">
        <f t="shared" si="4431"/>
      </c>
      <c r="BD130" s="54">
        <f t="shared" si="4648"/>
      </c>
      <c r="BE130" s="55">
        <f t="shared" si="4432"/>
      </c>
      <c r="BF130" s="54">
        <f t="shared" si="4648"/>
      </c>
      <c r="BG130" s="55">
        <f t="shared" si="4433"/>
      </c>
      <c r="BH130" s="54">
        <f t="shared" si="4648"/>
      </c>
      <c r="BI130" s="55">
        <f t="shared" si="4434"/>
      </c>
      <c r="BJ130" s="54">
        <f t="shared" si="4648"/>
      </c>
      <c r="BK130" s="55">
        <f t="shared" si="4435"/>
      </c>
      <c r="BL130" s="54">
        <f t="shared" si="4648"/>
      </c>
      <c r="BM130" s="55">
        <f t="shared" si="4436"/>
      </c>
      <c r="BN130" s="54">
        <f t="shared" si="4648"/>
      </c>
      <c r="BO130" s="55">
        <f t="shared" si="4437"/>
      </c>
      <c r="BP130" s="54">
        <f t="shared" ref="BP130:DZ138" si="4662">RIGHT(IFERROR(VLOOKUP($B130,BP$4:BQ$71,2,FALSE),""),2)</f>
      </c>
      <c r="BQ130" s="55">
        <f t="shared" si="4438"/>
      </c>
      <c r="BR130" s="54">
        <f t="shared" si="4662"/>
      </c>
      <c r="BS130" s="55">
        <f t="shared" si="4439"/>
      </c>
      <c r="BT130" s="54">
        <f t="shared" si="4662"/>
      </c>
      <c r="BU130" s="55">
        <f t="shared" si="4440"/>
      </c>
      <c r="BV130" s="54">
        <f t="shared" si="4662"/>
      </c>
      <c r="BW130" s="55">
        <f t="shared" si="4441"/>
      </c>
      <c r="BX130" s="54">
        <f t="shared" si="4662"/>
      </c>
      <c r="BY130" s="55">
        <f t="shared" si="4442"/>
      </c>
      <c r="BZ130" s="54">
        <f t="shared" si="4662"/>
      </c>
      <c r="CA130" s="55">
        <f t="shared" si="4443"/>
      </c>
      <c r="CB130" s="54">
        <f t="shared" si="4662"/>
      </c>
      <c r="CC130" s="55">
        <f t="shared" si="4444"/>
      </c>
      <c r="CD130" s="54">
        <f t="shared" si="4662"/>
      </c>
      <c r="CE130" s="55">
        <f t="shared" si="4445"/>
      </c>
      <c r="CF130" s="54">
        <f t="shared" si="4662"/>
      </c>
      <c r="CG130" s="55">
        <f t="shared" si="4446"/>
      </c>
      <c r="CH130" s="54">
        <f t="shared" si="4662"/>
      </c>
      <c r="CI130" s="55">
        <f t="shared" si="4447"/>
      </c>
      <c r="CJ130" s="54">
        <f t="shared" si="4662"/>
      </c>
      <c r="CK130" s="55">
        <f t="shared" si="4448"/>
      </c>
      <c r="CL130" s="54">
        <f t="shared" si="4662"/>
      </c>
      <c r="CM130" s="55">
        <f t="shared" si="4449"/>
      </c>
      <c r="CN130" s="54">
        <f t="shared" si="4662"/>
      </c>
      <c r="CO130" s="55">
        <f t="shared" si="4450"/>
      </c>
      <c r="CP130" s="54">
        <f t="shared" si="4662"/>
      </c>
      <c r="CQ130" s="55">
        <f t="shared" si="4451"/>
      </c>
      <c r="CR130" s="54">
        <f t="shared" si="4662"/>
      </c>
      <c r="CS130" s="55">
        <f t="shared" si="4452"/>
      </c>
      <c r="CT130" s="54">
        <f t="shared" si="4662"/>
      </c>
      <c r="CU130" s="55">
        <f t="shared" si="4453"/>
      </c>
      <c r="CV130" s="54">
        <f t="shared" si="4662"/>
      </c>
      <c r="CW130" s="55">
        <f t="shared" si="4454"/>
      </c>
      <c r="CX130" s="54">
        <f t="shared" si="4662"/>
      </c>
      <c r="CY130" s="55">
        <f t="shared" si="4455"/>
      </c>
      <c r="CZ130" s="54">
        <f t="shared" si="4662"/>
      </c>
      <c r="DA130" s="55">
        <f t="shared" si="4456"/>
      </c>
      <c r="DB130" s="54">
        <f t="shared" si="4662"/>
      </c>
      <c r="DC130" s="55">
        <f t="shared" si="4457"/>
      </c>
      <c r="DD130" s="54">
        <f t="shared" si="4662"/>
      </c>
      <c r="DE130" s="55">
        <f t="shared" si="4458"/>
      </c>
      <c r="DF130" s="54">
        <f t="shared" si="4662"/>
      </c>
      <c r="DG130" s="55">
        <f t="shared" si="4459"/>
      </c>
      <c r="DH130" s="54">
        <f t="shared" si="4662"/>
      </c>
      <c r="DI130" s="55">
        <f t="shared" si="4460"/>
      </c>
      <c r="DJ130" s="54">
        <f t="shared" si="4662"/>
      </c>
      <c r="DK130" s="55">
        <f t="shared" si="4461"/>
      </c>
      <c r="DL130" s="54">
        <f t="shared" si="4662"/>
      </c>
      <c r="DM130" s="55">
        <f t="shared" si="4462"/>
      </c>
      <c r="DN130" s="54">
        <f t="shared" si="4662"/>
      </c>
      <c r="DO130" s="55">
        <f t="shared" si="4463"/>
      </c>
      <c r="DP130" s="54">
        <f t="shared" si="4662"/>
      </c>
      <c r="DQ130" s="55">
        <f t="shared" si="4464"/>
      </c>
      <c r="DR130" s="54">
        <f t="shared" si="4662"/>
      </c>
      <c r="DS130" s="55">
        <f t="shared" si="4465"/>
      </c>
      <c r="DT130" s="54">
        <f t="shared" si="4662"/>
      </c>
      <c r="DU130" s="55">
        <f t="shared" si="4466"/>
      </c>
      <c r="DV130" s="54">
        <f t="shared" si="4662"/>
      </c>
      <c r="DW130" s="55">
        <f t="shared" si="4467"/>
      </c>
      <c r="DX130" s="54">
        <f t="shared" si="4662"/>
      </c>
      <c r="DY130" s="55">
        <f t="shared" si="4468"/>
      </c>
      <c r="DZ130" s="54">
        <f t="shared" si="4662"/>
      </c>
      <c r="EA130" s="55">
        <f t="shared" si="4469"/>
      </c>
      <c r="EB130" s="54">
        <f t="shared" si="4654"/>
      </c>
      <c r="EC130" s="55">
        <f t="shared" si="4471"/>
      </c>
      <c r="ED130" s="54">
        <f t="shared" si="4654"/>
      </c>
      <c r="EE130" s="55">
        <f t="shared" si="4472"/>
      </c>
      <c r="EF130" s="54">
        <f t="shared" si="4654"/>
      </c>
      <c r="EG130" s="55">
        <f t="shared" si="4473"/>
      </c>
      <c r="EH130" s="54">
        <f t="shared" si="4654"/>
      </c>
      <c r="EI130" s="55">
        <f t="shared" si="4474"/>
      </c>
      <c r="EJ130" s="54">
        <f t="shared" si="4654"/>
      </c>
      <c r="EK130" s="55">
        <f t="shared" si="4475"/>
      </c>
      <c r="EL130" s="54">
        <f t="shared" si="4654"/>
      </c>
      <c r="EM130" s="55">
        <f t="shared" si="4476"/>
      </c>
      <c r="EN130" s="54">
        <f t="shared" si="4654"/>
      </c>
      <c r="EO130" s="55">
        <f t="shared" si="4477"/>
      </c>
      <c r="EP130" s="54">
        <f t="shared" si="4654"/>
      </c>
      <c r="EQ130" s="55">
        <f t="shared" si="4478"/>
      </c>
      <c r="ER130" s="54">
        <f t="shared" si="4654"/>
      </c>
      <c r="ES130" s="55">
        <f t="shared" si="4479"/>
      </c>
      <c r="ET130" s="54">
        <f t="shared" si="4654"/>
      </c>
      <c r="EU130" s="55">
        <f t="shared" si="4480"/>
      </c>
      <c r="EV130" s="54">
        <f t="shared" si="4654"/>
      </c>
      <c r="EW130" s="55">
        <f t="shared" si="4481"/>
      </c>
      <c r="EX130" s="54">
        <f t="shared" si="4654"/>
      </c>
      <c r="EY130" s="55">
        <f t="shared" si="4482"/>
      </c>
      <c r="EZ130" s="54">
        <f t="shared" si="4654"/>
      </c>
      <c r="FA130" s="55">
        <f t="shared" si="4483"/>
      </c>
      <c r="FB130" s="54">
        <f t="shared" si="4654"/>
      </c>
      <c r="FC130" s="55">
        <f t="shared" si="4484"/>
      </c>
      <c r="FD130" s="54">
        <f t="shared" si="4654"/>
      </c>
      <c r="FE130" s="55">
        <f t="shared" si="4485"/>
      </c>
      <c r="FF130" s="54">
        <f t="shared" si="4654"/>
      </c>
      <c r="FG130" s="55">
        <f t="shared" si="4486"/>
      </c>
      <c r="FH130" s="54">
        <f t="shared" si="4654"/>
      </c>
      <c r="FI130" s="55">
        <f t="shared" si="4487"/>
      </c>
      <c r="FJ130" s="54">
        <f t="shared" si="4654"/>
      </c>
      <c r="FK130" s="55">
        <f t="shared" si="4488"/>
      </c>
      <c r="FL130" s="54">
        <f t="shared" si="4654"/>
      </c>
      <c r="FM130" s="55">
        <f t="shared" si="4489"/>
      </c>
      <c r="FN130" s="54">
        <f t="shared" si="4654"/>
      </c>
      <c r="FO130" s="55">
        <f t="shared" si="4490"/>
      </c>
      <c r="FP130" s="54">
        <f t="shared" si="4654"/>
      </c>
      <c r="FQ130" s="55">
        <f t="shared" si="4491"/>
      </c>
      <c r="FR130" s="54">
        <f t="shared" si="4654"/>
      </c>
      <c r="FS130" s="55">
        <f t="shared" si="4492"/>
      </c>
      <c r="FT130" s="54">
        <f t="shared" si="4654"/>
      </c>
      <c r="FU130" s="55">
        <f t="shared" si="4493"/>
      </c>
      <c r="FV130" s="54">
        <f t="shared" si="4654"/>
      </c>
      <c r="FW130" s="55">
        <f t="shared" si="4494"/>
      </c>
      <c r="FX130" s="54">
        <f t="shared" si="4654"/>
      </c>
      <c r="FY130" s="55">
        <f t="shared" si="4495"/>
      </c>
      <c r="FZ130" s="54">
        <f t="shared" si="4654"/>
      </c>
      <c r="GA130" s="55">
        <f t="shared" si="4496"/>
      </c>
      <c r="GB130" s="54">
        <f t="shared" si="4654"/>
      </c>
      <c r="GC130" s="55">
        <f t="shared" si="4497"/>
      </c>
      <c r="GD130" s="54">
        <f t="shared" si="4654"/>
      </c>
      <c r="GE130" s="55">
        <f t="shared" si="4498"/>
      </c>
      <c r="GF130" s="54">
        <f t="shared" si="4654"/>
      </c>
      <c r="GG130" s="55">
        <f t="shared" si="4499"/>
      </c>
      <c r="GH130" s="54">
        <f t="shared" si="4654"/>
      </c>
      <c r="GI130" s="55">
        <f t="shared" si="4500"/>
      </c>
      <c r="GJ130" s="54">
        <f t="shared" si="4654"/>
      </c>
      <c r="GK130" s="55">
        <f t="shared" si="4501"/>
      </c>
      <c r="GL130" s="54">
        <f t="shared" si="4654"/>
      </c>
      <c r="GM130" s="55">
        <f t="shared" si="4502"/>
      </c>
      <c r="GN130" s="54">
        <f t="shared" si="4651"/>
      </c>
      <c r="GO130" s="55">
        <f t="shared" si="4504"/>
      </c>
      <c r="GP130" s="54">
        <f t="shared" si="4651"/>
      </c>
      <c r="GQ130" s="55">
        <f t="shared" si="4505"/>
      </c>
      <c r="GR130" s="54">
        <f t="shared" si="4651"/>
      </c>
      <c r="GS130" s="55">
        <f t="shared" si="4506"/>
      </c>
      <c r="GT130" s="54">
        <f t="shared" si="4651"/>
      </c>
      <c r="GU130" s="55">
        <f t="shared" si="4507"/>
      </c>
      <c r="GV130" s="54">
        <f t="shared" si="4651"/>
      </c>
      <c r="GW130" s="55">
        <f t="shared" si="4508"/>
      </c>
      <c r="GX130" s="54">
        <f t="shared" si="4651"/>
      </c>
      <c r="GY130" s="55">
        <f t="shared" si="4509"/>
      </c>
      <c r="GZ130" s="54">
        <f t="shared" si="4651"/>
      </c>
      <c r="HA130" s="55">
        <f t="shared" si="4510"/>
      </c>
      <c r="HB130" s="54">
        <f t="shared" si="4651"/>
      </c>
      <c r="HC130" s="55">
        <f t="shared" si="4511"/>
      </c>
      <c r="HD130" s="54">
        <f t="shared" si="4651"/>
      </c>
      <c r="HE130" s="55">
        <f t="shared" si="4512"/>
      </c>
      <c r="HF130" s="54">
        <f t="shared" si="4651"/>
      </c>
      <c r="HG130" s="55">
        <f t="shared" si="4513"/>
      </c>
      <c r="HH130" s="54">
        <f t="shared" si="4651"/>
      </c>
      <c r="HI130" s="55">
        <f t="shared" si="4514"/>
      </c>
      <c r="HJ130" s="54">
        <f t="shared" si="4651"/>
      </c>
      <c r="HK130" s="55">
        <f t="shared" si="4515"/>
      </c>
      <c r="HL130" s="54">
        <f t="shared" si="4651"/>
      </c>
      <c r="HM130" s="55">
        <f t="shared" si="4516"/>
      </c>
      <c r="HN130" s="54">
        <f t="shared" si="4651"/>
      </c>
      <c r="HO130" s="55">
        <f t="shared" si="4517"/>
      </c>
      <c r="HP130" s="54">
        <f t="shared" si="4651"/>
      </c>
      <c r="HQ130" s="55">
        <f t="shared" si="4518"/>
      </c>
      <c r="HR130" s="54">
        <f t="shared" si="4651"/>
      </c>
      <c r="HS130" s="55">
        <f t="shared" si="4519"/>
      </c>
      <c r="HT130" s="54">
        <f t="shared" si="4651"/>
      </c>
      <c r="HU130" s="55">
        <f t="shared" si="4520"/>
      </c>
      <c r="HV130" s="54">
        <f t="shared" si="4651"/>
      </c>
      <c r="HW130" s="55">
        <f t="shared" si="4521"/>
      </c>
      <c r="HX130" s="54">
        <f t="shared" si="4651"/>
      </c>
      <c r="HY130" s="55">
        <f t="shared" si="4522"/>
      </c>
      <c r="HZ130" s="54">
        <f t="shared" si="4651"/>
      </c>
      <c r="IA130" s="55">
        <f t="shared" si="4523"/>
      </c>
      <c r="IB130" s="54">
        <f t="shared" si="4651"/>
      </c>
      <c r="IC130" s="55">
        <f t="shared" si="4524"/>
      </c>
      <c r="ID130" s="54">
        <f t="shared" si="4651"/>
      </c>
      <c r="IE130" s="55">
        <f t="shared" si="4525"/>
      </c>
      <c r="IF130" s="54">
        <f t="shared" si="4651"/>
      </c>
      <c r="IG130" s="55">
        <f t="shared" si="4526"/>
      </c>
      <c r="IH130" s="54">
        <f t="shared" si="4651"/>
      </c>
      <c r="II130" s="55">
        <f t="shared" si="4527"/>
      </c>
      <c r="IJ130" s="54">
        <f t="shared" si="4651"/>
      </c>
      <c r="IK130" s="55">
        <f t="shared" si="4528"/>
      </c>
      <c r="IL130" s="54">
        <f t="shared" si="4651"/>
      </c>
      <c r="IM130" s="55">
        <f t="shared" si="4529"/>
      </c>
      <c r="IN130" s="54">
        <f t="shared" si="4651"/>
      </c>
      <c r="IO130" s="55">
        <f t="shared" si="4530"/>
      </c>
      <c r="IP130" s="54">
        <f t="shared" si="4651"/>
      </c>
      <c r="IQ130" s="55">
        <f t="shared" si="4531"/>
      </c>
      <c r="IR130" s="54">
        <f t="shared" si="4651"/>
      </c>
      <c r="IS130" s="55">
        <f t="shared" si="4532"/>
      </c>
      <c r="IT130" s="54">
        <f t="shared" si="4651"/>
      </c>
      <c r="IU130" s="55">
        <f t="shared" si="4533"/>
      </c>
      <c r="IV130" s="54">
        <f t="shared" si="4651"/>
      </c>
      <c r="IW130" s="55">
        <f t="shared" si="4534"/>
      </c>
      <c r="IX130" s="54">
        <f t="shared" si="4633"/>
      </c>
      <c r="IY130" s="55">
        <f t="shared" si="4535"/>
      </c>
      <c r="IZ130" s="54">
        <f t="shared" si="4633"/>
      </c>
      <c r="JA130" s="55">
        <f t="shared" si="4537"/>
      </c>
      <c r="JB130" s="54">
        <f t="shared" si="4633"/>
      </c>
      <c r="JC130" s="55">
        <f t="shared" si="4538"/>
      </c>
      <c r="JD130" s="54">
        <f t="shared" si="4633"/>
      </c>
      <c r="JE130" s="55">
        <f t="shared" si="4539"/>
      </c>
      <c r="JF130" s="54">
        <f t="shared" si="4633"/>
      </c>
      <c r="JG130" s="55">
        <f t="shared" si="4540"/>
      </c>
      <c r="JH130" s="54">
        <f t="shared" si="4633"/>
      </c>
      <c r="JI130" s="55">
        <f t="shared" si="4541"/>
      </c>
      <c r="JJ130" s="54">
        <f t="shared" si="4633"/>
      </c>
      <c r="JK130" s="55">
        <f t="shared" si="4542"/>
      </c>
      <c r="JL130" s="54">
        <f t="shared" si="4633"/>
      </c>
      <c r="JM130" s="55">
        <f t="shared" si="267"/>
      </c>
      <c r="JN130" s="54">
        <f t="shared" ref="JN130:LX137" si="4663">RIGHT(IFERROR(VLOOKUP($B130,JN$4:JO$71,2,FALSE),""),2)</f>
      </c>
      <c r="JO130" s="55">
        <f t="shared" ref="JO130:LY137" si="4664">IFERROR(
    IF(
        LEFT(VLOOKUP($B130,JN$4:JO$71,2,FALSE),1)="0",
        "",
        IF(
            LEFT(VLOOKUP($B130,JN$4:JO$71,2,FALSE),1)="講",
            "講習",
            IF(
                LEFT(VLOOKUP($B130,JN$4:JO$71,2,FALSE),1)="追",
                "追加",
                "通常"
            )
        )
    ),
    ""
)</f>
      </c>
      <c r="JP130" s="54">
        <f t="shared" si="4663"/>
      </c>
      <c r="JQ130" s="55">
        <f t="shared" si="4664"/>
      </c>
      <c r="JR130" s="54">
        <f t="shared" si="4663"/>
      </c>
      <c r="JS130" s="55">
        <f t="shared" si="4664"/>
      </c>
      <c r="JT130" s="54">
        <f t="shared" si="4663"/>
      </c>
      <c r="JU130" s="55">
        <f t="shared" si="4664"/>
      </c>
      <c r="JV130" s="54">
        <f t="shared" si="4663"/>
      </c>
      <c r="JW130" s="55">
        <f t="shared" si="4664"/>
      </c>
      <c r="JX130" s="54">
        <f t="shared" si="4663"/>
      </c>
      <c r="JY130" s="55">
        <f t="shared" si="4664"/>
      </c>
      <c r="JZ130" s="54">
        <f t="shared" si="4663"/>
      </c>
      <c r="KA130" s="55">
        <f t="shared" si="4664"/>
      </c>
      <c r="KB130" s="54">
        <f t="shared" si="4663"/>
      </c>
      <c r="KC130" s="55">
        <f t="shared" si="4664"/>
      </c>
      <c r="KD130" s="54">
        <f t="shared" si="4663"/>
      </c>
      <c r="KE130" s="55">
        <f t="shared" si="4664"/>
      </c>
      <c r="KF130" s="54">
        <f t="shared" si="4663"/>
      </c>
      <c r="KG130" s="55">
        <f t="shared" si="4664"/>
      </c>
      <c r="KH130" s="54">
        <f t="shared" si="4663"/>
      </c>
      <c r="KI130" s="55">
        <f t="shared" si="4664"/>
      </c>
      <c r="KJ130" s="54">
        <f t="shared" si="4663"/>
      </c>
      <c r="KK130" s="55">
        <f t="shared" si="4664"/>
      </c>
      <c r="KL130" s="54">
        <f t="shared" si="4663"/>
      </c>
      <c r="KM130" s="55">
        <f t="shared" si="4664"/>
      </c>
      <c r="KN130" s="54">
        <f t="shared" si="4663"/>
      </c>
      <c r="KO130" s="55">
        <f t="shared" si="4664"/>
      </c>
      <c r="KP130" s="54">
        <f t="shared" si="4663"/>
      </c>
      <c r="KQ130" s="55">
        <f t="shared" si="4664"/>
      </c>
      <c r="KR130" s="54">
        <f t="shared" si="4663"/>
      </c>
      <c r="KS130" s="55">
        <f t="shared" si="4664"/>
      </c>
      <c r="KT130" s="54">
        <f t="shared" si="4663"/>
      </c>
      <c r="KU130" s="55">
        <f t="shared" si="4664"/>
      </c>
      <c r="KV130" s="54">
        <f t="shared" si="4663"/>
      </c>
      <c r="KW130" s="55">
        <f t="shared" si="4664"/>
      </c>
      <c r="KX130" s="54">
        <f t="shared" si="4663"/>
      </c>
      <c r="KY130" s="55">
        <f t="shared" si="4664"/>
      </c>
      <c r="KZ130" s="54">
        <f t="shared" si="4663"/>
      </c>
      <c r="LA130" s="55">
        <f t="shared" si="4664"/>
      </c>
      <c r="LB130" s="54">
        <f t="shared" si="4663"/>
      </c>
      <c r="LC130" s="55">
        <f t="shared" si="4664"/>
      </c>
      <c r="LD130" s="54">
        <f t="shared" si="4663"/>
      </c>
      <c r="LE130" s="55">
        <f t="shared" si="4664"/>
      </c>
      <c r="LF130" s="54">
        <f t="shared" si="4663"/>
      </c>
      <c r="LG130" s="55">
        <f t="shared" si="4664"/>
      </c>
      <c r="LH130" s="54">
        <f t="shared" si="4663"/>
      </c>
      <c r="LI130" s="55">
        <f t="shared" si="4664"/>
      </c>
      <c r="LJ130" s="54">
        <f t="shared" si="4663"/>
      </c>
      <c r="LK130" s="55">
        <f t="shared" si="4664"/>
      </c>
      <c r="LL130" s="54">
        <f t="shared" si="4663"/>
      </c>
      <c r="LM130" s="55">
        <f t="shared" si="4664"/>
      </c>
      <c r="LN130" s="54">
        <f t="shared" si="4663"/>
      </c>
      <c r="LO130" s="55">
        <f t="shared" si="4664"/>
      </c>
      <c r="LP130" s="54">
        <f t="shared" si="4663"/>
      </c>
      <c r="LQ130" s="55">
        <f t="shared" si="4664"/>
      </c>
      <c r="LR130" s="54">
        <f t="shared" si="4663"/>
      </c>
      <c r="LS130" s="55">
        <f t="shared" si="4664"/>
      </c>
      <c r="LT130" s="54">
        <f t="shared" si="4663"/>
      </c>
      <c r="LU130" s="55">
        <f t="shared" si="4664"/>
      </c>
      <c r="LV130" s="54">
        <f t="shared" si="4663"/>
      </c>
      <c r="LW130" s="55">
        <f t="shared" si="4664"/>
      </c>
      <c r="LX130" s="54">
        <f t="shared" si="4663"/>
      </c>
      <c r="LY130" s="55">
        <f t="shared" si="4664"/>
      </c>
      <c r="LZ130" s="54">
        <f t="shared" si="4655"/>
      </c>
      <c r="MA130" s="55">
        <f t="shared" si="4656"/>
      </c>
      <c r="MB130" s="54">
        <f t="shared" si="4655"/>
      </c>
      <c r="MC130" s="55">
        <f t="shared" si="4656"/>
      </c>
      <c r="MD130" s="54">
        <f t="shared" si="4655"/>
      </c>
      <c r="ME130" s="55">
        <f t="shared" si="4656"/>
      </c>
      <c r="MF130" s="54">
        <f t="shared" si="4655"/>
      </c>
      <c r="MG130" s="55">
        <f t="shared" si="4656"/>
      </c>
      <c r="MH130" s="54">
        <f t="shared" si="4655"/>
      </c>
      <c r="MI130" s="55">
        <f t="shared" si="4656"/>
      </c>
      <c r="MJ130" s="54">
        <f t="shared" si="4655"/>
      </c>
      <c r="MK130" s="55">
        <f t="shared" si="4656"/>
      </c>
      <c r="ML130" s="54">
        <f t="shared" si="4655"/>
      </c>
      <c r="MM130" s="55">
        <f t="shared" si="4656"/>
      </c>
      <c r="MN130" s="54">
        <f t="shared" si="4655"/>
      </c>
      <c r="MO130" s="55">
        <f t="shared" si="4656"/>
      </c>
      <c r="MP130" s="54">
        <f t="shared" si="4655"/>
      </c>
      <c r="MQ130" s="55">
        <f t="shared" si="4656"/>
      </c>
      <c r="MR130" s="54">
        <f t="shared" si="4655"/>
      </c>
      <c r="MS130" s="55">
        <f t="shared" si="4656"/>
      </c>
      <c r="MT130" s="54">
        <f t="shared" si="4655"/>
      </c>
      <c r="MU130" s="55">
        <f t="shared" si="4656"/>
      </c>
      <c r="MV130" s="54">
        <f t="shared" si="4655"/>
      </c>
      <c r="MW130" s="55">
        <f t="shared" si="4656"/>
      </c>
      <c r="MX130" s="54">
        <f t="shared" si="4655"/>
      </c>
      <c r="MY130" s="55">
        <f t="shared" si="4656"/>
      </c>
      <c r="MZ130" s="54">
        <f t="shared" si="4655"/>
      </c>
      <c r="NA130" s="55">
        <f t="shared" si="4656"/>
      </c>
      <c r="NB130" s="54">
        <f t="shared" si="4655"/>
      </c>
      <c r="NC130" s="55">
        <f t="shared" si="4656"/>
      </c>
      <c r="ND130" s="54">
        <f t="shared" si="4655"/>
      </c>
      <c r="NE130" s="55">
        <f t="shared" si="4656"/>
      </c>
      <c r="NF130" s="54">
        <f t="shared" si="4655"/>
      </c>
      <c r="NG130" s="55">
        <f t="shared" si="4656"/>
      </c>
      <c r="NH130" s="54">
        <f t="shared" si="4655"/>
      </c>
      <c r="NI130" s="55">
        <f t="shared" si="4656"/>
      </c>
      <c r="NJ130" s="54">
        <f t="shared" si="4655"/>
      </c>
      <c r="NK130" s="55">
        <f t="shared" si="4656"/>
      </c>
      <c r="NL130" s="54">
        <f t="shared" si="4655"/>
      </c>
      <c r="NM130" s="55">
        <f t="shared" si="4656"/>
      </c>
      <c r="NN130" s="54">
        <f t="shared" si="4655"/>
      </c>
      <c r="NO130" s="55">
        <f t="shared" si="4656"/>
      </c>
      <c r="NP130" s="54">
        <f t="shared" si="4655"/>
      </c>
      <c r="NQ130" s="55">
        <f t="shared" si="4656"/>
      </c>
      <c r="NR130" s="54">
        <f t="shared" si="4655"/>
      </c>
      <c r="NS130" s="55">
        <f t="shared" si="4656"/>
      </c>
      <c r="NT130" s="54">
        <f t="shared" si="4655"/>
      </c>
      <c r="NU130" s="55">
        <f t="shared" si="4656"/>
      </c>
      <c r="NV130" s="54">
        <f t="shared" si="4655"/>
      </c>
      <c r="NW130" s="55">
        <f t="shared" si="4656"/>
      </c>
      <c r="NX130" s="54">
        <f t="shared" si="4655"/>
      </c>
      <c r="NY130" s="55">
        <f t="shared" si="4656"/>
      </c>
      <c r="NZ130" s="54">
        <f t="shared" si="4655"/>
      </c>
      <c r="OA130" s="55">
        <f t="shared" si="4656"/>
      </c>
      <c r="OB130" s="54">
        <f t="shared" si="4655"/>
      </c>
      <c r="OC130" s="55">
        <f t="shared" si="4656"/>
      </c>
      <c r="OD130" s="54">
        <f t="shared" si="4655"/>
      </c>
      <c r="OE130" s="55">
        <f t="shared" si="4656"/>
      </c>
      <c r="OF130" s="54">
        <f t="shared" si="4655"/>
      </c>
      <c r="OG130" s="55">
        <f t="shared" si="4656"/>
      </c>
      <c r="OH130" s="54">
        <f t="shared" si="4655"/>
      </c>
      <c r="OI130" s="55">
        <f t="shared" si="4656"/>
      </c>
      <c r="OJ130" s="54">
        <f t="shared" si="4644"/>
      </c>
      <c r="OK130" s="55">
        <f t="shared" si="4657"/>
      </c>
      <c r="OL130" s="54">
        <f t="shared" si="4635"/>
      </c>
      <c r="OM130" s="55">
        <f t="shared" si="4657"/>
      </c>
      <c r="ON130" s="54">
        <f t="shared" si="4635"/>
      </c>
      <c r="OO130" s="55">
        <f t="shared" si="4657"/>
      </c>
      <c r="OP130" s="54">
        <f t="shared" si="4635"/>
      </c>
      <c r="OQ130" s="55">
        <f t="shared" si="4657"/>
      </c>
      <c r="OR130" s="54">
        <f t="shared" si="4635"/>
      </c>
      <c r="OS130" s="55">
        <f t="shared" si="4657"/>
      </c>
      <c r="OT130" s="54">
        <f t="shared" si="4635"/>
      </c>
      <c r="OU130" s="55">
        <f t="shared" si="4657"/>
      </c>
      <c r="OV130" s="54">
        <f t="shared" si="4635"/>
      </c>
      <c r="OW130" s="55">
        <f t="shared" si="4657"/>
      </c>
      <c r="OX130" s="54">
        <f t="shared" ref="OX130:RH137" si="4665">RIGHT(IFERROR(VLOOKUP($B130,OX$4:OY$71,2,FALSE),""),2)</f>
      </c>
      <c r="OY130" s="55">
        <f t="shared" si="4657"/>
      </c>
      <c r="OZ130" s="54">
        <f t="shared" si="4665"/>
      </c>
      <c r="PA130" s="55">
        <f t="shared" si="4657"/>
      </c>
      <c r="PB130" s="54">
        <f t="shared" si="4665"/>
      </c>
      <c r="PC130" s="55">
        <f t="shared" si="4657"/>
      </c>
      <c r="PD130" s="54">
        <f t="shared" si="4665"/>
      </c>
      <c r="PE130" s="55">
        <f t="shared" si="4657"/>
      </c>
      <c r="PF130" s="54">
        <f t="shared" si="4665"/>
      </c>
      <c r="PG130" s="55">
        <f t="shared" si="4657"/>
      </c>
      <c r="PH130" s="54">
        <f t="shared" si="4665"/>
      </c>
      <c r="PI130" s="55">
        <f t="shared" si="4657"/>
      </c>
      <c r="PJ130" s="54">
        <f t="shared" si="4665"/>
      </c>
      <c r="PK130" s="55">
        <f t="shared" si="4657"/>
      </c>
      <c r="PL130" s="54">
        <f t="shared" si="4665"/>
      </c>
      <c r="PM130" s="55">
        <f t="shared" si="4657"/>
      </c>
      <c r="PN130" s="54">
        <f t="shared" si="4665"/>
      </c>
      <c r="PO130" s="55">
        <f t="shared" si="4657"/>
      </c>
      <c r="PP130" s="54">
        <f t="shared" si="4665"/>
      </c>
      <c r="PQ130" s="55">
        <f t="shared" si="4657"/>
      </c>
      <c r="PR130" s="54">
        <f t="shared" si="4665"/>
      </c>
      <c r="PS130" s="55">
        <f t="shared" si="4657"/>
      </c>
      <c r="PT130" s="54">
        <f t="shared" si="4665"/>
      </c>
      <c r="PU130" s="55">
        <f t="shared" si="4657"/>
      </c>
      <c r="PV130" s="54">
        <f t="shared" si="4665"/>
      </c>
      <c r="PW130" s="55">
        <f t="shared" si="4657"/>
      </c>
      <c r="PX130" s="54">
        <f t="shared" si="4665"/>
      </c>
      <c r="PY130" s="55">
        <f t="shared" si="4657"/>
      </c>
      <c r="PZ130" s="54">
        <f t="shared" si="4665"/>
      </c>
      <c r="QA130" s="55">
        <f t="shared" si="4657"/>
      </c>
      <c r="QB130" s="54">
        <f t="shared" si="4665"/>
      </c>
      <c r="QC130" s="55">
        <f t="shared" si="4657"/>
      </c>
      <c r="QD130" s="54">
        <f t="shared" si="4665"/>
      </c>
      <c r="QE130" s="55">
        <f t="shared" si="4657"/>
      </c>
      <c r="QF130" s="54">
        <f t="shared" si="4665"/>
      </c>
      <c r="QG130" s="55">
        <f t="shared" si="4657"/>
      </c>
      <c r="QH130" s="54">
        <f t="shared" si="4665"/>
      </c>
      <c r="QI130" s="55">
        <f t="shared" si="4657"/>
      </c>
      <c r="QJ130" s="54">
        <f t="shared" si="4665"/>
      </c>
      <c r="QK130" s="55">
        <f t="shared" si="4657"/>
      </c>
      <c r="QL130" s="54">
        <f t="shared" si="4665"/>
      </c>
      <c r="QM130" s="55">
        <f t="shared" si="4657"/>
      </c>
      <c r="QN130" s="54">
        <f t="shared" si="4665"/>
      </c>
      <c r="QO130" s="55">
        <f t="shared" si="4657"/>
      </c>
      <c r="QP130" s="54">
        <f t="shared" si="4665"/>
      </c>
      <c r="QQ130" s="55">
        <f t="shared" si="4657"/>
      </c>
      <c r="QR130" s="54">
        <f t="shared" si="4665"/>
      </c>
      <c r="QS130" s="55">
        <f t="shared" si="4657"/>
      </c>
      <c r="QT130" s="54">
        <f t="shared" si="4665"/>
      </c>
      <c r="QU130" s="55">
        <f t="shared" si="4657"/>
      </c>
      <c r="QV130" s="54">
        <f t="shared" si="4665"/>
      </c>
      <c r="QW130" s="55">
        <f t="shared" si="4652"/>
      </c>
      <c r="QX130" s="54">
        <f t="shared" si="4665"/>
      </c>
      <c r="QY130" s="55">
        <f t="shared" si="4652"/>
      </c>
      <c r="QZ130" s="54">
        <f t="shared" si="4665"/>
      </c>
      <c r="RA130" s="55">
        <f t="shared" si="4652"/>
      </c>
      <c r="RB130" s="54">
        <f t="shared" si="4665"/>
      </c>
      <c r="RC130" s="55">
        <f t="shared" si="4652"/>
      </c>
      <c r="RD130" s="54">
        <f t="shared" si="4665"/>
      </c>
      <c r="RE130" s="55">
        <f t="shared" si="4652"/>
      </c>
      <c r="RF130" s="54">
        <f t="shared" si="4665"/>
      </c>
      <c r="RG130" s="55">
        <f t="shared" si="4652"/>
      </c>
      <c r="RH130" s="54">
        <f t="shared" si="4665"/>
      </c>
      <c r="RI130" s="55">
        <f t="shared" si="4652"/>
      </c>
      <c r="RJ130" s="54">
        <f t="shared" si="4658"/>
      </c>
      <c r="RK130" s="55">
        <f t="shared" si="4652"/>
      </c>
      <c r="RL130" s="54">
        <f t="shared" si="4658"/>
      </c>
      <c r="RM130" s="55">
        <f t="shared" si="4652"/>
      </c>
      <c r="RN130" s="54">
        <f t="shared" si="4658"/>
      </c>
      <c r="RO130" s="55">
        <f t="shared" si="4652"/>
      </c>
      <c r="RP130" s="54">
        <f t="shared" si="4658"/>
      </c>
      <c r="RQ130" s="55">
        <f t="shared" si="4652"/>
      </c>
      <c r="RR130" s="54">
        <f t="shared" si="4658"/>
      </c>
      <c r="RS130" s="55">
        <f t="shared" si="4652"/>
      </c>
      <c r="RT130" s="54">
        <f t="shared" si="4658"/>
      </c>
      <c r="RU130" s="55">
        <f t="shared" si="4652"/>
      </c>
      <c r="RV130" s="54">
        <f t="shared" si="4658"/>
      </c>
      <c r="RW130" s="55">
        <f t="shared" si="4652"/>
      </c>
      <c r="RX130" s="54">
        <f t="shared" si="4658"/>
      </c>
      <c r="RY130" s="55">
        <f t="shared" si="4652"/>
      </c>
      <c r="RZ130" s="54">
        <f t="shared" si="4658"/>
      </c>
      <c r="SA130" s="55">
        <f t="shared" si="4652"/>
      </c>
      <c r="SB130" s="54">
        <f t="shared" si="4658"/>
      </c>
      <c r="SC130" s="55">
        <f t="shared" si="4652"/>
      </c>
      <c r="SD130" s="54">
        <f t="shared" si="4658"/>
      </c>
      <c r="SE130" s="55">
        <f t="shared" si="4652"/>
      </c>
      <c r="SF130" s="54">
        <f t="shared" si="4658"/>
      </c>
      <c r="SG130" s="55">
        <f t="shared" si="4652"/>
      </c>
      <c r="SH130" s="54">
        <f t="shared" si="4658"/>
      </c>
      <c r="SI130" s="55">
        <f t="shared" si="4652"/>
      </c>
      <c r="SJ130" s="54">
        <f t="shared" si="4658"/>
      </c>
      <c r="SK130" s="55">
        <f t="shared" si="4652"/>
      </c>
      <c r="SL130" s="54">
        <f t="shared" si="4658"/>
      </c>
      <c r="SM130" s="55">
        <f t="shared" si="4652"/>
      </c>
      <c r="SN130" s="54">
        <f t="shared" si="4658"/>
      </c>
      <c r="SO130" s="55">
        <f t="shared" si="4652"/>
      </c>
      <c r="SP130" s="54">
        <f t="shared" si="4658"/>
      </c>
      <c r="SQ130" s="55">
        <f t="shared" si="4652"/>
      </c>
      <c r="SR130" s="54">
        <f t="shared" si="4658"/>
      </c>
      <c r="SS130" s="55">
        <f t="shared" si="4652"/>
      </c>
      <c r="ST130" s="54">
        <f t="shared" si="4658"/>
      </c>
      <c r="SU130" s="55">
        <f t="shared" si="4652"/>
      </c>
      <c r="SV130" s="54">
        <f t="shared" si="4658"/>
      </c>
      <c r="SW130" s="55">
        <f t="shared" si="4652"/>
      </c>
      <c r="SX130" s="54">
        <f t="shared" si="4658"/>
      </c>
      <c r="SY130" s="55">
        <f t="shared" si="4652"/>
      </c>
      <c r="SZ130" s="54">
        <f t="shared" si="4658"/>
      </c>
      <c r="TA130" s="55">
        <f t="shared" si="4652"/>
      </c>
      <c r="TB130" s="54">
        <f t="shared" si="4658"/>
      </c>
      <c r="TC130" s="55">
        <f t="shared" si="4652"/>
      </c>
      <c r="TD130" s="54">
        <f t="shared" si="4658"/>
      </c>
      <c r="TE130" s="55">
        <f t="shared" si="4652"/>
      </c>
      <c r="TF130" s="54">
        <f t="shared" si="4658"/>
      </c>
      <c r="TG130" s="55">
        <f t="shared" si="4650"/>
      </c>
      <c r="TH130" s="54">
        <f t="shared" si="4658"/>
      </c>
      <c r="TI130" s="55">
        <f t="shared" si="4650"/>
      </c>
      <c r="TJ130" s="54">
        <f t="shared" si="4658"/>
      </c>
      <c r="TK130" s="55">
        <f t="shared" si="4650"/>
      </c>
      <c r="TL130" s="54">
        <f t="shared" si="4658"/>
      </c>
      <c r="TM130" s="55">
        <f t="shared" si="4650"/>
      </c>
      <c r="TN130" s="54">
        <f t="shared" si="4658"/>
      </c>
      <c r="TO130" s="55">
        <f t="shared" si="4650"/>
      </c>
      <c r="TP130" s="54">
        <f t="shared" si="4658"/>
      </c>
      <c r="TQ130" s="55">
        <f t="shared" si="4650"/>
      </c>
      <c r="TR130" s="54">
        <f t="shared" si="4658"/>
      </c>
      <c r="TS130" s="55">
        <f t="shared" si="4650"/>
      </c>
      <c r="TT130" s="54">
        <f t="shared" ref="TT130:WD137" si="4666">RIGHT(IFERROR(VLOOKUP($B130,TT$4:TU$71,2,FALSE),""),2)</f>
      </c>
      <c r="TU130" s="55">
        <f t="shared" si="4650"/>
      </c>
      <c r="TV130" s="54">
        <f t="shared" si="4666"/>
      </c>
      <c r="TW130" s="55">
        <f t="shared" si="4650"/>
      </c>
      <c r="TX130" s="54">
        <f t="shared" si="4666"/>
      </c>
      <c r="TY130" s="55">
        <f t="shared" si="4650"/>
      </c>
      <c r="TZ130" s="54">
        <f t="shared" si="4666"/>
      </c>
      <c r="UA130" s="55">
        <f t="shared" si="4650"/>
      </c>
      <c r="UB130" s="54">
        <f t="shared" si="4666"/>
      </c>
      <c r="UC130" s="55">
        <f t="shared" si="4650"/>
      </c>
      <c r="UD130" s="54">
        <f t="shared" si="4666"/>
      </c>
      <c r="UE130" s="55">
        <f t="shared" si="4650"/>
      </c>
      <c r="UF130" s="54">
        <f t="shared" si="4666"/>
      </c>
      <c r="UG130" s="55">
        <f t="shared" si="4650"/>
      </c>
      <c r="UH130" s="54">
        <f t="shared" si="4666"/>
      </c>
      <c r="UI130" s="55">
        <f t="shared" si="4650"/>
      </c>
      <c r="UJ130" s="54">
        <f t="shared" si="4666"/>
      </c>
      <c r="UK130" s="55">
        <f t="shared" si="4650"/>
      </c>
      <c r="UL130" s="54">
        <f t="shared" si="4666"/>
      </c>
      <c r="UM130" s="55">
        <f t="shared" si="4650"/>
      </c>
      <c r="UN130" s="54">
        <f t="shared" si="4666"/>
      </c>
      <c r="UO130" s="55">
        <f t="shared" si="4650"/>
      </c>
      <c r="UP130" s="54">
        <f t="shared" si="4666"/>
      </c>
      <c r="UQ130" s="55">
        <f t="shared" si="4650"/>
      </c>
      <c r="UR130" s="54">
        <f t="shared" si="4666"/>
      </c>
      <c r="US130" s="55">
        <f t="shared" si="4650"/>
      </c>
      <c r="UT130" s="54">
        <f t="shared" si="4666"/>
      </c>
      <c r="UU130" s="55">
        <f t="shared" si="4650"/>
      </c>
      <c r="UV130" s="54">
        <f t="shared" si="4666"/>
      </c>
      <c r="UW130" s="55">
        <f t="shared" si="4650"/>
      </c>
      <c r="UX130" s="54">
        <f t="shared" si="4666"/>
      </c>
      <c r="UY130" s="55">
        <f t="shared" si="4650"/>
      </c>
      <c r="UZ130" s="54">
        <f t="shared" si="4666"/>
      </c>
      <c r="VA130" s="55">
        <f t="shared" si="4650"/>
      </c>
      <c r="VB130" s="54">
        <f t="shared" si="4666"/>
      </c>
      <c r="VC130" s="55">
        <f t="shared" si="4650"/>
      </c>
      <c r="VD130" s="54">
        <f t="shared" si="4666"/>
      </c>
      <c r="VE130" s="55">
        <f t="shared" si="4650"/>
      </c>
      <c r="VF130" s="54">
        <f t="shared" si="4666"/>
      </c>
      <c r="VG130" s="55">
        <f t="shared" si="4650"/>
      </c>
      <c r="VH130" s="54">
        <f t="shared" si="4666"/>
      </c>
      <c r="VI130" s="55">
        <f t="shared" si="4650"/>
      </c>
      <c r="VJ130" s="54">
        <f t="shared" si="4666"/>
      </c>
      <c r="VK130" s="55">
        <f t="shared" si="4650"/>
      </c>
      <c r="VL130" s="54">
        <f t="shared" si="4666"/>
      </c>
      <c r="VM130" s="55">
        <f t="shared" si="4650"/>
      </c>
      <c r="VN130" s="54">
        <f t="shared" si="4666"/>
      </c>
      <c r="VO130" s="55">
        <f t="shared" si="4650"/>
      </c>
      <c r="VP130" s="54">
        <f t="shared" si="4666"/>
      </c>
      <c r="VQ130" s="55">
        <f t="shared" si="4650"/>
      </c>
      <c r="VR130" s="54">
        <f t="shared" si="4666"/>
      </c>
      <c r="VS130" s="55">
        <f t="shared" si="4649"/>
      </c>
      <c r="VT130" s="54">
        <f t="shared" si="4666"/>
      </c>
      <c r="VU130" s="55">
        <f t="shared" si="4649"/>
      </c>
      <c r="VV130" s="54">
        <f t="shared" si="4666"/>
      </c>
      <c r="VW130" s="55">
        <f t="shared" si="4649"/>
      </c>
      <c r="VX130" s="54">
        <f t="shared" si="4666"/>
      </c>
      <c r="VY130" s="55">
        <f t="shared" si="4649"/>
      </c>
      <c r="VZ130" s="54">
        <f t="shared" si="4666"/>
      </c>
      <c r="WA130" s="55">
        <f t="shared" si="4649"/>
      </c>
      <c r="WB130" s="54">
        <f t="shared" si="4666"/>
      </c>
      <c r="WC130" s="55">
        <f t="shared" si="4649"/>
      </c>
      <c r="WD130" s="54">
        <f t="shared" si="4666"/>
      </c>
      <c r="WE130" s="55">
        <f t="shared" si="4649"/>
      </c>
      <c r="WF130" s="54">
        <f t="shared" si="4659"/>
      </c>
      <c r="WG130" s="55">
        <f t="shared" si="4649"/>
      </c>
      <c r="WH130" s="54">
        <f t="shared" si="4659"/>
      </c>
      <c r="WI130" s="55">
        <f t="shared" si="4649"/>
      </c>
      <c r="WJ130" s="54">
        <f t="shared" si="4659"/>
      </c>
      <c r="WK130" s="55">
        <f t="shared" si="4649"/>
      </c>
      <c r="WL130" s="54">
        <f t="shared" si="4659"/>
      </c>
      <c r="WM130" s="55">
        <f t="shared" si="4649"/>
      </c>
      <c r="WN130" s="54">
        <f t="shared" si="4659"/>
      </c>
      <c r="WO130" s="55">
        <f t="shared" si="4649"/>
      </c>
      <c r="WP130" s="54">
        <f t="shared" si="4659"/>
      </c>
      <c r="WQ130" s="55">
        <f t="shared" si="4649"/>
      </c>
      <c r="WR130" s="54">
        <f t="shared" si="4659"/>
      </c>
      <c r="WS130" s="55">
        <f t="shared" si="4649"/>
      </c>
      <c r="WT130" s="54">
        <f t="shared" si="4659"/>
      </c>
      <c r="WU130" s="55">
        <f t="shared" si="4649"/>
      </c>
      <c r="WV130" s="54">
        <f t="shared" si="4659"/>
      </c>
      <c r="WW130" s="55">
        <f t="shared" si="4649"/>
      </c>
      <c r="WX130" s="54">
        <f t="shared" si="4659"/>
      </c>
      <c r="WY130" s="55">
        <f t="shared" si="4649"/>
      </c>
      <c r="WZ130" s="54">
        <f t="shared" si="4659"/>
      </c>
      <c r="XA130" s="55">
        <f t="shared" si="4649"/>
      </c>
      <c r="XB130" s="54">
        <f t="shared" si="4659"/>
      </c>
      <c r="XC130" s="55">
        <f t="shared" si="4649"/>
      </c>
      <c r="XD130" s="54">
        <f t="shared" si="4659"/>
      </c>
      <c r="XE130" s="55">
        <f t="shared" si="4649"/>
      </c>
      <c r="XF130" s="54">
        <f t="shared" si="4659"/>
      </c>
      <c r="XG130" s="55">
        <f t="shared" si="4649"/>
      </c>
      <c r="XH130" s="54">
        <f t="shared" si="4659"/>
      </c>
      <c r="XI130" s="55">
        <f t="shared" si="4649"/>
      </c>
      <c r="XJ130" s="54">
        <f t="shared" si="4659"/>
      </c>
      <c r="XK130" s="55">
        <f t="shared" si="4649"/>
      </c>
      <c r="XL130" s="54">
        <f t="shared" si="4659"/>
      </c>
      <c r="XM130" s="55">
        <f t="shared" si="4649"/>
      </c>
      <c r="XN130" s="54">
        <f t="shared" si="4659"/>
      </c>
      <c r="XO130" s="55">
        <f t="shared" si="4649"/>
      </c>
      <c r="XP130" s="54">
        <f t="shared" si="4659"/>
      </c>
      <c r="XQ130" s="55">
        <f t="shared" si="4649"/>
      </c>
      <c r="XR130" s="54">
        <f t="shared" si="4659"/>
      </c>
      <c r="XS130" s="55">
        <f t="shared" si="4649"/>
      </c>
      <c r="XT130" s="54">
        <f t="shared" si="4659"/>
      </c>
      <c r="XU130" s="55">
        <f t="shared" si="4649"/>
      </c>
      <c r="XV130" s="54">
        <f t="shared" si="4659"/>
      </c>
      <c r="XW130" s="55">
        <f t="shared" si="4649"/>
      </c>
      <c r="XX130" s="54">
        <f t="shared" si="4659"/>
      </c>
      <c r="XY130" s="55">
        <f t="shared" si="4649"/>
      </c>
      <c r="XZ130" s="54">
        <f t="shared" si="4659"/>
      </c>
      <c r="YA130" s="55">
        <f t="shared" si="4649"/>
      </c>
      <c r="YB130" s="54">
        <f t="shared" si="4659"/>
      </c>
      <c r="YC130" s="55">
        <f t="shared" si="4660"/>
      </c>
      <c r="YD130" s="54">
        <f t="shared" si="4659"/>
      </c>
      <c r="YE130" s="55">
        <f t="shared" si="4660"/>
      </c>
      <c r="YF130" s="54">
        <f t="shared" si="4659"/>
      </c>
      <c r="YG130" s="55">
        <f t="shared" si="4660"/>
      </c>
      <c r="YH130" s="54">
        <f t="shared" si="4659"/>
      </c>
      <c r="YI130" s="55">
        <f t="shared" si="4660"/>
      </c>
      <c r="YJ130" s="54">
        <f t="shared" si="4659"/>
      </c>
      <c r="YK130" s="55">
        <f t="shared" si="4660"/>
      </c>
      <c r="YL130" s="54">
        <f t="shared" si="4659"/>
      </c>
      <c r="YM130" s="55">
        <f t="shared" si="4660"/>
      </c>
      <c r="YN130" s="54">
        <f t="shared" si="4659"/>
      </c>
      <c r="YO130" s="55">
        <f t="shared" si="4660"/>
      </c>
      <c r="YP130" s="54">
        <f t="shared" si="4628"/>
      </c>
      <c r="YQ130" s="55">
        <f t="shared" si="4660"/>
      </c>
      <c r="YR130" s="54">
        <f t="shared" si="4628"/>
      </c>
      <c r="YS130" s="55">
        <f t="shared" si="4660"/>
      </c>
      <c r="YT130" s="54">
        <f t="shared" si="4628"/>
      </c>
      <c r="YU130" s="55">
        <f t="shared" si="4660"/>
      </c>
      <c r="YV130" s="54">
        <f t="shared" si="4628"/>
      </c>
      <c r="YW130" s="55">
        <f t="shared" si="4660"/>
      </c>
      <c r="YX130" s="54">
        <f t="shared" si="4628"/>
      </c>
      <c r="YY130" s="55">
        <f t="shared" si="4660"/>
      </c>
      <c r="YZ130" s="54">
        <f t="shared" si="4628"/>
      </c>
      <c r="ZA130" s="55">
        <f t="shared" si="4660"/>
      </c>
      <c r="ZB130" s="54">
        <f t="shared" si="4628"/>
      </c>
      <c r="ZC130" s="55">
        <f t="shared" si="4660"/>
      </c>
      <c r="ZD130" s="54">
        <f t="shared" si="4628"/>
      </c>
      <c r="ZE130" s="55">
        <f t="shared" si="4660"/>
      </c>
      <c r="ZF130" s="54">
        <f t="shared" ref="ZF130:ABP142" si="4667">RIGHT(IFERROR(VLOOKUP($B130,ZF$4:ZG$71,2,FALSE),""),2)</f>
      </c>
      <c r="ZG130" s="55">
        <f t="shared" si="4660"/>
      </c>
      <c r="ZH130" s="54">
        <f t="shared" si="4667"/>
      </c>
      <c r="ZI130" s="55">
        <f t="shared" si="4660"/>
      </c>
      <c r="ZJ130" s="54">
        <f t="shared" si="4667"/>
      </c>
      <c r="ZK130" s="55">
        <f t="shared" si="4660"/>
      </c>
      <c r="ZL130" s="54">
        <f t="shared" si="4667"/>
      </c>
      <c r="ZM130" s="55">
        <f t="shared" si="4660"/>
      </c>
      <c r="ZN130" s="54">
        <f t="shared" si="4667"/>
      </c>
      <c r="ZO130" s="55">
        <f t="shared" si="4660"/>
      </c>
      <c r="ZP130" s="54">
        <f t="shared" si="4667"/>
      </c>
      <c r="ZQ130" s="55">
        <f t="shared" si="4660"/>
      </c>
      <c r="ZR130" s="54">
        <f t="shared" si="4667"/>
      </c>
      <c r="ZS130" s="55">
        <f t="shared" si="4660"/>
      </c>
      <c r="ZT130" s="54">
        <f t="shared" si="4667"/>
      </c>
      <c r="ZU130" s="55">
        <f t="shared" si="4660"/>
      </c>
      <c r="ZV130" s="54">
        <f t="shared" si="4667"/>
      </c>
      <c r="ZW130" s="55">
        <f t="shared" si="4660"/>
      </c>
      <c r="ZX130" s="54">
        <f t="shared" si="4667"/>
      </c>
      <c r="ZY130" s="55">
        <f t="shared" si="4660"/>
      </c>
      <c r="ZZ130" s="54">
        <f t="shared" si="4667"/>
      </c>
      <c r="AAA130" s="55">
        <f t="shared" si="4660"/>
      </c>
      <c r="AAB130" s="54">
        <f t="shared" si="4667"/>
      </c>
      <c r="AAC130" s="55">
        <f t="shared" si="4660"/>
      </c>
      <c r="AAD130" s="54">
        <f t="shared" si="4667"/>
      </c>
      <c r="AAE130" s="55">
        <f t="shared" si="4660"/>
      </c>
      <c r="AAF130" s="54">
        <f t="shared" si="4667"/>
      </c>
      <c r="AAG130" s="55">
        <f t="shared" si="4660"/>
      </c>
      <c r="AAH130" s="54">
        <f t="shared" si="4667"/>
      </c>
      <c r="AAI130" s="55">
        <f t="shared" si="4660"/>
      </c>
      <c r="AAJ130" s="54">
        <f t="shared" si="4667"/>
      </c>
      <c r="AAK130" s="55">
        <f t="shared" si="4660"/>
      </c>
      <c r="AAL130" s="54">
        <f t="shared" si="4667"/>
      </c>
      <c r="AAM130" s="55">
        <f t="shared" si="4660"/>
      </c>
      <c r="AAN130" s="54">
        <f t="shared" si="4667"/>
      </c>
      <c r="AAO130" s="55">
        <f t="shared" si="4653"/>
      </c>
      <c r="AAP130" s="54">
        <f t="shared" si="4667"/>
      </c>
      <c r="AAQ130" s="55">
        <f t="shared" si="4653"/>
      </c>
      <c r="AAR130" s="54">
        <f t="shared" si="4667"/>
      </c>
      <c r="AAS130" s="55">
        <f t="shared" si="4653"/>
      </c>
      <c r="AAT130" s="54">
        <f t="shared" si="4667"/>
      </c>
      <c r="AAU130" s="55">
        <f t="shared" si="4653"/>
      </c>
      <c r="AAV130" s="54">
        <f t="shared" si="4667"/>
      </c>
      <c r="AAW130" s="55">
        <f t="shared" si="4653"/>
      </c>
      <c r="AAX130" s="54">
        <f t="shared" si="4667"/>
      </c>
      <c r="AAY130" s="55">
        <f t="shared" si="4653"/>
      </c>
      <c r="AAZ130" s="54">
        <f t="shared" si="4667"/>
      </c>
      <c r="ABA130" s="55">
        <f t="shared" si="4653"/>
      </c>
      <c r="ABB130" s="54">
        <f t="shared" si="4667"/>
      </c>
      <c r="ABC130" s="55">
        <f t="shared" si="4653"/>
      </c>
      <c r="ABD130" s="54">
        <f t="shared" si="4667"/>
      </c>
      <c r="ABE130" s="55">
        <f t="shared" si="4653"/>
      </c>
      <c r="ABF130" s="54">
        <f t="shared" si="4667"/>
      </c>
      <c r="ABG130" s="55">
        <f t="shared" si="4653"/>
      </c>
      <c r="ABH130" s="54">
        <f t="shared" si="4667"/>
      </c>
      <c r="ABI130" s="55">
        <f t="shared" si="4653"/>
      </c>
      <c r="ABJ130" s="54">
        <f t="shared" si="4667"/>
      </c>
      <c r="ABK130" s="55">
        <f t="shared" si="4653"/>
      </c>
      <c r="ABL130" s="54">
        <f t="shared" si="4667"/>
      </c>
      <c r="ABM130" s="55">
        <f t="shared" si="4653"/>
      </c>
      <c r="ABN130" s="54">
        <f t="shared" si="4667"/>
      </c>
      <c r="ABO130" s="55">
        <f t="shared" si="4653"/>
      </c>
      <c r="ABP130" s="54">
        <f t="shared" si="4667"/>
      </c>
      <c r="ABQ130" s="55">
        <f t="shared" si="4653"/>
      </c>
      <c r="ABR130" s="54">
        <f t="shared" ref="ABR130:ADF142" si="4668">RIGHT(IFERROR(VLOOKUP($B130,ABR$4:ABS$71,2,FALSE),""),2)</f>
      </c>
      <c r="ABS130" s="55">
        <f t="shared" si="4653"/>
      </c>
      <c r="ABT130" s="54">
        <f t="shared" si="4668"/>
      </c>
      <c r="ABU130" s="55">
        <f t="shared" si="4653"/>
      </c>
      <c r="ABV130" s="54">
        <f t="shared" si="4668"/>
      </c>
      <c r="ABW130" s="55">
        <f t="shared" si="4653"/>
      </c>
      <c r="ABX130" s="54">
        <f t="shared" si="4668"/>
      </c>
      <c r="ABY130" s="55">
        <f t="shared" si="4653"/>
      </c>
      <c r="ABZ130" s="54">
        <f t="shared" si="4668"/>
      </c>
      <c r="ACA130" s="55">
        <f t="shared" si="4653"/>
      </c>
      <c r="ACB130" s="54">
        <f t="shared" si="4668"/>
      </c>
      <c r="ACC130" s="55">
        <f t="shared" si="4653"/>
      </c>
      <c r="ACD130" s="54">
        <f t="shared" si="4668"/>
      </c>
      <c r="ACE130" s="55">
        <f t="shared" si="4653"/>
      </c>
      <c r="ACF130" s="54">
        <f t="shared" si="4668"/>
      </c>
      <c r="ACG130" s="55">
        <f t="shared" si="4653"/>
      </c>
      <c r="ACH130" s="54">
        <f t="shared" si="4668"/>
      </c>
      <c r="ACI130" s="55">
        <f t="shared" si="4653"/>
      </c>
      <c r="ACJ130" s="54">
        <f t="shared" si="4668"/>
      </c>
      <c r="ACK130" s="55">
        <f t="shared" si="4653"/>
      </c>
      <c r="ACL130" s="54">
        <f t="shared" si="4668"/>
      </c>
      <c r="ACM130" s="55">
        <f t="shared" si="4653"/>
      </c>
      <c r="ACN130" s="54">
        <f t="shared" si="4668"/>
      </c>
      <c r="ACO130" s="55">
        <f t="shared" si="4653"/>
      </c>
      <c r="ACP130" s="54">
        <f t="shared" si="4668"/>
      </c>
      <c r="ACQ130" s="55">
        <f t="shared" si="4653"/>
      </c>
      <c r="ACR130" s="54">
        <f t="shared" si="4668"/>
      </c>
      <c r="ACS130" s="55">
        <f t="shared" si="4653"/>
      </c>
      <c r="ACT130" s="54">
        <f t="shared" si="4668"/>
      </c>
      <c r="ACU130" s="55">
        <f t="shared" si="4653"/>
      </c>
      <c r="ACV130" s="54">
        <f t="shared" si="4668"/>
      </c>
      <c r="ACW130" s="55">
        <f t="shared" si="4653"/>
      </c>
      <c r="ACX130" s="54">
        <f t="shared" si="4668"/>
      </c>
      <c r="ACY130" s="55">
        <f t="shared" si="4631"/>
      </c>
      <c r="ACZ130" s="54">
        <f t="shared" si="4668"/>
      </c>
      <c r="ADA130" s="55">
        <f t="shared" si="4631"/>
      </c>
      <c r="ADB130" s="54">
        <f t="shared" si="4668"/>
      </c>
      <c r="ADC130" s="55">
        <f t="shared" si="4631"/>
      </c>
      <c r="ADD130" s="54">
        <f t="shared" si="4668"/>
      </c>
      <c r="ADE130" s="55">
        <f t="shared" si="4631"/>
      </c>
      <c r="ADF130" s="54">
        <f t="shared" si="4668"/>
      </c>
      <c r="ADG130" s="55">
        <f t="shared" si="4631"/>
      </c>
    </row>
    <row r="131" spans="1:787" ht="20.25" hidden="1" customHeight="1">
      <c r="A131" s="112">
        <v>59</v>
      </c>
      <c r="B131" s="115">
        <f>学年と名前を結合するシート!D60</f>
      </c>
      <c r="C131" s="114"/>
      <c r="D131" s="54">
        <f t="shared" si="533"/>
      </c>
      <c r="E131" s="55">
        <f t="shared" si="534"/>
      </c>
      <c r="F131" s="54">
        <f t="shared" ref="F131:BP138" si="4669">RIGHT(IFERROR(VLOOKUP($B131,F$4:G$71,2,FALSE),""),2)</f>
      </c>
      <c r="G131" s="55">
        <f t="shared" si="4407"/>
      </c>
      <c r="H131" s="54">
        <f t="shared" si="4669"/>
      </c>
      <c r="I131" s="55">
        <f t="shared" si="4408"/>
      </c>
      <c r="J131" s="54">
        <f t="shared" si="4669"/>
      </c>
      <c r="K131" s="55">
        <f t="shared" si="4409"/>
      </c>
      <c r="L131" s="54">
        <f t="shared" si="4669"/>
      </c>
      <c r="M131" s="55">
        <f t="shared" si="4410"/>
      </c>
      <c r="N131" s="54">
        <f t="shared" si="4669"/>
      </c>
      <c r="O131" s="55">
        <f t="shared" si="4411"/>
      </c>
      <c r="P131" s="54">
        <f t="shared" si="4669"/>
      </c>
      <c r="Q131" s="55">
        <f t="shared" si="4412"/>
      </c>
      <c r="R131" s="54">
        <f t="shared" si="4669"/>
      </c>
      <c r="S131" s="55">
        <f t="shared" si="4413"/>
      </c>
      <c r="T131" s="54">
        <f t="shared" si="4669"/>
      </c>
      <c r="U131" s="55">
        <f t="shared" si="4414"/>
      </c>
      <c r="V131" s="54">
        <f t="shared" si="4669"/>
      </c>
      <c r="W131" s="55">
        <f t="shared" si="4415"/>
      </c>
      <c r="X131" s="54">
        <f t="shared" si="4669"/>
      </c>
      <c r="Y131" s="55">
        <f t="shared" si="4416"/>
      </c>
      <c r="Z131" s="54">
        <f t="shared" si="4669"/>
      </c>
      <c r="AA131" s="55">
        <f t="shared" si="4417"/>
      </c>
      <c r="AB131" s="54">
        <f t="shared" si="4669"/>
      </c>
      <c r="AC131" s="55">
        <f t="shared" si="4418"/>
      </c>
      <c r="AD131" s="54">
        <f t="shared" si="4669"/>
      </c>
      <c r="AE131" s="55">
        <f t="shared" si="4419"/>
      </c>
      <c r="AF131" s="54">
        <f t="shared" si="4669"/>
      </c>
      <c r="AG131" s="55">
        <f t="shared" si="4420"/>
      </c>
      <c r="AH131" s="54">
        <f t="shared" si="4669"/>
      </c>
      <c r="AI131" s="55">
        <f t="shared" si="4421"/>
      </c>
      <c r="AJ131" s="54">
        <f t="shared" si="4669"/>
      </c>
      <c r="AK131" s="55">
        <f t="shared" si="4422"/>
      </c>
      <c r="AL131" s="54">
        <f t="shared" si="4669"/>
      </c>
      <c r="AM131" s="55">
        <f t="shared" si="4423"/>
      </c>
      <c r="AN131" s="54">
        <f t="shared" si="4669"/>
      </c>
      <c r="AO131" s="55">
        <f t="shared" si="4424"/>
      </c>
      <c r="AP131" s="54">
        <f t="shared" si="4669"/>
      </c>
      <c r="AQ131" s="55">
        <f t="shared" si="4425"/>
      </c>
      <c r="AR131" s="54">
        <f t="shared" si="4669"/>
      </c>
      <c r="AS131" s="55">
        <f t="shared" si="4426"/>
      </c>
      <c r="AT131" s="54">
        <f t="shared" si="4669"/>
      </c>
      <c r="AU131" s="55">
        <f t="shared" si="4427"/>
      </c>
      <c r="AV131" s="54">
        <f t="shared" si="4669"/>
      </c>
      <c r="AW131" s="55">
        <f t="shared" si="4428"/>
      </c>
      <c r="AX131" s="54">
        <f t="shared" si="4669"/>
      </c>
      <c r="AY131" s="55">
        <f t="shared" si="4429"/>
      </c>
      <c r="AZ131" s="54">
        <f t="shared" si="4669"/>
      </c>
      <c r="BA131" s="55">
        <f t="shared" si="4430"/>
      </c>
      <c r="BB131" s="54">
        <f t="shared" si="4669"/>
      </c>
      <c r="BC131" s="55">
        <f t="shared" si="4431"/>
      </c>
      <c r="BD131" s="54">
        <f t="shared" si="4669"/>
      </c>
      <c r="BE131" s="55">
        <f t="shared" si="4432"/>
      </c>
      <c r="BF131" s="54">
        <f t="shared" si="4669"/>
      </c>
      <c r="BG131" s="55">
        <f t="shared" si="4433"/>
      </c>
      <c r="BH131" s="54">
        <f t="shared" si="4669"/>
      </c>
      <c r="BI131" s="55">
        <f t="shared" si="4434"/>
      </c>
      <c r="BJ131" s="54">
        <f t="shared" si="4669"/>
      </c>
      <c r="BK131" s="55">
        <f t="shared" si="4435"/>
      </c>
      <c r="BL131" s="54">
        <f t="shared" si="4669"/>
      </c>
      <c r="BM131" s="55">
        <f t="shared" si="4436"/>
      </c>
      <c r="BN131" s="54">
        <f t="shared" si="4669"/>
      </c>
      <c r="BO131" s="55">
        <f t="shared" si="4437"/>
      </c>
      <c r="BP131" s="54">
        <f t="shared" si="4669"/>
      </c>
      <c r="BQ131" s="55">
        <f t="shared" si="4438"/>
      </c>
      <c r="BR131" s="54">
        <f t="shared" si="4662"/>
      </c>
      <c r="BS131" s="55">
        <f t="shared" si="4439"/>
      </c>
      <c r="BT131" s="54">
        <f t="shared" si="4662"/>
      </c>
      <c r="BU131" s="55">
        <f t="shared" si="4440"/>
      </c>
      <c r="BV131" s="54">
        <f t="shared" si="4662"/>
      </c>
      <c r="BW131" s="55">
        <f t="shared" si="4441"/>
      </c>
      <c r="BX131" s="54">
        <f t="shared" si="4662"/>
      </c>
      <c r="BY131" s="55">
        <f t="shared" si="4442"/>
      </c>
      <c r="BZ131" s="54">
        <f t="shared" si="4662"/>
      </c>
      <c r="CA131" s="55">
        <f t="shared" si="4443"/>
      </c>
      <c r="CB131" s="54">
        <f t="shared" si="4662"/>
      </c>
      <c r="CC131" s="55">
        <f t="shared" si="4444"/>
      </c>
      <c r="CD131" s="54">
        <f t="shared" si="4662"/>
      </c>
      <c r="CE131" s="55">
        <f t="shared" si="4445"/>
      </c>
      <c r="CF131" s="54">
        <f t="shared" si="4662"/>
      </c>
      <c r="CG131" s="55">
        <f t="shared" si="4446"/>
      </c>
      <c r="CH131" s="54">
        <f t="shared" si="4662"/>
      </c>
      <c r="CI131" s="55">
        <f t="shared" si="4447"/>
      </c>
      <c r="CJ131" s="54">
        <f t="shared" si="4662"/>
      </c>
      <c r="CK131" s="55">
        <f t="shared" si="4448"/>
      </c>
      <c r="CL131" s="54">
        <f t="shared" si="4662"/>
      </c>
      <c r="CM131" s="55">
        <f t="shared" si="4449"/>
      </c>
      <c r="CN131" s="54">
        <f t="shared" si="4662"/>
      </c>
      <c r="CO131" s="55">
        <f t="shared" si="4450"/>
      </c>
      <c r="CP131" s="54">
        <f t="shared" si="4662"/>
      </c>
      <c r="CQ131" s="55">
        <f t="shared" si="4451"/>
      </c>
      <c r="CR131" s="54">
        <f t="shared" si="4662"/>
      </c>
      <c r="CS131" s="55">
        <f t="shared" si="4452"/>
      </c>
      <c r="CT131" s="54">
        <f t="shared" si="4662"/>
      </c>
      <c r="CU131" s="55">
        <f t="shared" si="4453"/>
      </c>
      <c r="CV131" s="54">
        <f t="shared" si="4662"/>
      </c>
      <c r="CW131" s="55">
        <f t="shared" si="4454"/>
      </c>
      <c r="CX131" s="54">
        <f t="shared" si="4662"/>
      </c>
      <c r="CY131" s="55">
        <f t="shared" si="4455"/>
      </c>
      <c r="CZ131" s="54">
        <f t="shared" si="4662"/>
      </c>
      <c r="DA131" s="55">
        <f t="shared" si="4456"/>
      </c>
      <c r="DB131" s="54">
        <f t="shared" si="4662"/>
      </c>
      <c r="DC131" s="55">
        <f t="shared" si="4457"/>
      </c>
      <c r="DD131" s="54">
        <f t="shared" si="4662"/>
      </c>
      <c r="DE131" s="55">
        <f t="shared" si="4458"/>
      </c>
      <c r="DF131" s="54">
        <f t="shared" si="4662"/>
      </c>
      <c r="DG131" s="55">
        <f t="shared" si="4459"/>
      </c>
      <c r="DH131" s="54">
        <f t="shared" si="4662"/>
      </c>
      <c r="DI131" s="55">
        <f t="shared" si="4460"/>
      </c>
      <c r="DJ131" s="54">
        <f t="shared" si="4662"/>
      </c>
      <c r="DK131" s="55">
        <f t="shared" si="4461"/>
      </c>
      <c r="DL131" s="54">
        <f t="shared" si="4662"/>
      </c>
      <c r="DM131" s="55">
        <f t="shared" si="4462"/>
      </c>
      <c r="DN131" s="54">
        <f t="shared" si="4662"/>
      </c>
      <c r="DO131" s="55">
        <f t="shared" si="4463"/>
      </c>
      <c r="DP131" s="54">
        <f t="shared" si="4662"/>
      </c>
      <c r="DQ131" s="55">
        <f t="shared" si="4464"/>
      </c>
      <c r="DR131" s="54">
        <f t="shared" si="4662"/>
      </c>
      <c r="DS131" s="55">
        <f t="shared" si="4465"/>
      </c>
      <c r="DT131" s="54">
        <f t="shared" si="4662"/>
      </c>
      <c r="DU131" s="55">
        <f t="shared" si="4466"/>
      </c>
      <c r="DV131" s="54">
        <f t="shared" si="4662"/>
      </c>
      <c r="DW131" s="55">
        <f t="shared" si="4467"/>
      </c>
      <c r="DX131" s="54">
        <f t="shared" si="4662"/>
      </c>
      <c r="DY131" s="55">
        <f t="shared" si="4468"/>
      </c>
      <c r="DZ131" s="54">
        <f t="shared" si="4662"/>
      </c>
      <c r="EA131" s="55">
        <f t="shared" si="4469"/>
      </c>
      <c r="EB131" s="54">
        <f t="shared" si="4654"/>
      </c>
      <c r="EC131" s="55">
        <f t="shared" si="4471"/>
      </c>
      <c r="ED131" s="54">
        <f t="shared" si="4654"/>
      </c>
      <c r="EE131" s="55">
        <f t="shared" si="4472"/>
      </c>
      <c r="EF131" s="54">
        <f t="shared" si="4654"/>
      </c>
      <c r="EG131" s="55">
        <f t="shared" si="4473"/>
      </c>
      <c r="EH131" s="54">
        <f t="shared" si="4654"/>
      </c>
      <c r="EI131" s="55">
        <f t="shared" si="4474"/>
      </c>
      <c r="EJ131" s="54">
        <f t="shared" si="4654"/>
      </c>
      <c r="EK131" s="55">
        <f t="shared" si="4475"/>
      </c>
      <c r="EL131" s="54">
        <f t="shared" si="4654"/>
      </c>
      <c r="EM131" s="55">
        <f t="shared" si="4476"/>
      </c>
      <c r="EN131" s="54">
        <f t="shared" si="4654"/>
      </c>
      <c r="EO131" s="55">
        <f t="shared" si="4477"/>
      </c>
      <c r="EP131" s="54">
        <f t="shared" si="4654"/>
      </c>
      <c r="EQ131" s="55">
        <f t="shared" si="4478"/>
      </c>
      <c r="ER131" s="54">
        <f t="shared" si="4654"/>
      </c>
      <c r="ES131" s="55">
        <f t="shared" si="4479"/>
      </c>
      <c r="ET131" s="54">
        <f t="shared" si="4654"/>
      </c>
      <c r="EU131" s="55">
        <f t="shared" si="4480"/>
      </c>
      <c r="EV131" s="54">
        <f t="shared" si="4654"/>
      </c>
      <c r="EW131" s="55">
        <f t="shared" si="4481"/>
      </c>
      <c r="EX131" s="54">
        <f t="shared" si="4654"/>
      </c>
      <c r="EY131" s="55">
        <f t="shared" si="4482"/>
      </c>
      <c r="EZ131" s="54">
        <f t="shared" si="4654"/>
      </c>
      <c r="FA131" s="55">
        <f t="shared" si="4483"/>
      </c>
      <c r="FB131" s="54">
        <f t="shared" si="4654"/>
      </c>
      <c r="FC131" s="55">
        <f t="shared" si="4484"/>
      </c>
      <c r="FD131" s="54">
        <f t="shared" si="4654"/>
      </c>
      <c r="FE131" s="55">
        <f t="shared" si="4485"/>
      </c>
      <c r="FF131" s="54">
        <f t="shared" si="4654"/>
      </c>
      <c r="FG131" s="55">
        <f t="shared" si="4486"/>
      </c>
      <c r="FH131" s="54">
        <f t="shared" si="4654"/>
      </c>
      <c r="FI131" s="55">
        <f t="shared" si="4487"/>
      </c>
      <c r="FJ131" s="54">
        <f t="shared" si="4654"/>
      </c>
      <c r="FK131" s="55">
        <f t="shared" si="4488"/>
      </c>
      <c r="FL131" s="54">
        <f t="shared" si="4654"/>
      </c>
      <c r="FM131" s="55">
        <f t="shared" si="4489"/>
      </c>
      <c r="FN131" s="54">
        <f t="shared" si="4654"/>
      </c>
      <c r="FO131" s="55">
        <f t="shared" si="4490"/>
      </c>
      <c r="FP131" s="54">
        <f t="shared" si="4654"/>
      </c>
      <c r="FQ131" s="55">
        <f t="shared" si="4491"/>
      </c>
      <c r="FR131" s="54">
        <f t="shared" si="4654"/>
      </c>
      <c r="FS131" s="55">
        <f t="shared" si="4492"/>
      </c>
      <c r="FT131" s="54">
        <f t="shared" si="4654"/>
      </c>
      <c r="FU131" s="55">
        <f t="shared" si="4493"/>
      </c>
      <c r="FV131" s="54">
        <f t="shared" si="4654"/>
      </c>
      <c r="FW131" s="55">
        <f t="shared" si="4494"/>
      </c>
      <c r="FX131" s="54">
        <f t="shared" si="4654"/>
      </c>
      <c r="FY131" s="55">
        <f t="shared" si="4495"/>
      </c>
      <c r="FZ131" s="54">
        <f t="shared" si="4654"/>
      </c>
      <c r="GA131" s="55">
        <f t="shared" si="4496"/>
      </c>
      <c r="GB131" s="54">
        <f t="shared" si="4654"/>
      </c>
      <c r="GC131" s="55">
        <f t="shared" si="4497"/>
      </c>
      <c r="GD131" s="54">
        <f t="shared" si="4654"/>
      </c>
      <c r="GE131" s="55">
        <f t="shared" si="4498"/>
      </c>
      <c r="GF131" s="54">
        <f t="shared" si="4654"/>
      </c>
      <c r="GG131" s="55">
        <f t="shared" si="4499"/>
      </c>
      <c r="GH131" s="54">
        <f t="shared" si="4654"/>
      </c>
      <c r="GI131" s="55">
        <f t="shared" si="4500"/>
      </c>
      <c r="GJ131" s="54">
        <f t="shared" si="4654"/>
      </c>
      <c r="GK131" s="55">
        <f t="shared" si="4501"/>
      </c>
      <c r="GL131" s="54">
        <f t="shared" si="4654"/>
      </c>
      <c r="GM131" s="55">
        <f t="shared" si="4502"/>
      </c>
      <c r="GN131" s="54">
        <f t="shared" si="4651"/>
      </c>
      <c r="GO131" s="55">
        <f t="shared" si="4504"/>
      </c>
      <c r="GP131" s="54">
        <f t="shared" si="4651"/>
      </c>
      <c r="GQ131" s="55">
        <f t="shared" si="4505"/>
      </c>
      <c r="GR131" s="54">
        <f t="shared" si="4651"/>
      </c>
      <c r="GS131" s="55">
        <f t="shared" si="4506"/>
      </c>
      <c r="GT131" s="54">
        <f t="shared" si="4651"/>
      </c>
      <c r="GU131" s="55">
        <f t="shared" si="4507"/>
      </c>
      <c r="GV131" s="54">
        <f t="shared" si="4651"/>
      </c>
      <c r="GW131" s="55">
        <f t="shared" si="4508"/>
      </c>
      <c r="GX131" s="54">
        <f t="shared" si="4651"/>
      </c>
      <c r="GY131" s="55">
        <f t="shared" si="4509"/>
      </c>
      <c r="GZ131" s="54">
        <f t="shared" si="4651"/>
      </c>
      <c r="HA131" s="55">
        <f t="shared" si="4510"/>
      </c>
      <c r="HB131" s="54">
        <f t="shared" si="4651"/>
      </c>
      <c r="HC131" s="55">
        <f t="shared" si="4511"/>
      </c>
      <c r="HD131" s="54">
        <f t="shared" si="4651"/>
      </c>
      <c r="HE131" s="55">
        <f t="shared" si="4512"/>
      </c>
      <c r="HF131" s="54">
        <f t="shared" si="4651"/>
      </c>
      <c r="HG131" s="55">
        <f t="shared" si="4513"/>
      </c>
      <c r="HH131" s="54">
        <f t="shared" si="4651"/>
      </c>
      <c r="HI131" s="55">
        <f t="shared" si="4514"/>
      </c>
      <c r="HJ131" s="54">
        <f t="shared" si="4651"/>
      </c>
      <c r="HK131" s="55">
        <f t="shared" si="4515"/>
      </c>
      <c r="HL131" s="54">
        <f t="shared" si="4651"/>
      </c>
      <c r="HM131" s="55">
        <f t="shared" si="4516"/>
      </c>
      <c r="HN131" s="54">
        <f t="shared" si="4651"/>
      </c>
      <c r="HO131" s="55">
        <f t="shared" si="4517"/>
      </c>
      <c r="HP131" s="54">
        <f t="shared" si="4651"/>
      </c>
      <c r="HQ131" s="55">
        <f t="shared" si="4518"/>
      </c>
      <c r="HR131" s="54">
        <f t="shared" si="4651"/>
      </c>
      <c r="HS131" s="55">
        <f t="shared" si="4519"/>
      </c>
      <c r="HT131" s="54">
        <f t="shared" si="4651"/>
      </c>
      <c r="HU131" s="55">
        <f t="shared" si="4520"/>
      </c>
      <c r="HV131" s="54">
        <f t="shared" si="4651"/>
      </c>
      <c r="HW131" s="55">
        <f t="shared" si="4521"/>
      </c>
      <c r="HX131" s="54">
        <f t="shared" si="4651"/>
      </c>
      <c r="HY131" s="55">
        <f t="shared" si="4522"/>
      </c>
      <c r="HZ131" s="54">
        <f t="shared" si="4651"/>
      </c>
      <c r="IA131" s="55">
        <f t="shared" si="4523"/>
      </c>
      <c r="IB131" s="54">
        <f t="shared" si="4651"/>
      </c>
      <c r="IC131" s="55">
        <f t="shared" si="4524"/>
      </c>
      <c r="ID131" s="54">
        <f t="shared" si="4651"/>
      </c>
      <c r="IE131" s="55">
        <f t="shared" si="4525"/>
      </c>
      <c r="IF131" s="54">
        <f t="shared" si="4651"/>
      </c>
      <c r="IG131" s="55">
        <f t="shared" si="4526"/>
      </c>
      <c r="IH131" s="54">
        <f t="shared" si="4651"/>
      </c>
      <c r="II131" s="55">
        <f t="shared" si="4527"/>
      </c>
      <c r="IJ131" s="54">
        <f t="shared" si="4651"/>
      </c>
      <c r="IK131" s="55">
        <f t="shared" si="4528"/>
      </c>
      <c r="IL131" s="54">
        <f t="shared" si="4651"/>
      </c>
      <c r="IM131" s="55">
        <f t="shared" si="4529"/>
      </c>
      <c r="IN131" s="54">
        <f t="shared" si="4651"/>
      </c>
      <c r="IO131" s="55">
        <f t="shared" si="4530"/>
      </c>
      <c r="IP131" s="54">
        <f t="shared" si="4651"/>
      </c>
      <c r="IQ131" s="55">
        <f t="shared" si="4531"/>
      </c>
      <c r="IR131" s="54">
        <f t="shared" si="4651"/>
      </c>
      <c r="IS131" s="55">
        <f t="shared" si="4532"/>
      </c>
      <c r="IT131" s="54">
        <f t="shared" si="4651"/>
      </c>
      <c r="IU131" s="55">
        <f t="shared" si="4533"/>
      </c>
      <c r="IV131" s="54">
        <f t="shared" si="4651"/>
      </c>
      <c r="IW131" s="55">
        <f t="shared" si="4534"/>
      </c>
      <c r="IX131" s="54">
        <f t="shared" si="4633"/>
      </c>
      <c r="IY131" s="55">
        <f t="shared" si="4535"/>
      </c>
      <c r="IZ131" s="54">
        <f t="shared" si="4633"/>
      </c>
      <c r="JA131" s="55">
        <f t="shared" si="4537"/>
      </c>
      <c r="JB131" s="54">
        <f t="shared" si="4633"/>
      </c>
      <c r="JC131" s="55">
        <f t="shared" si="4538"/>
      </c>
      <c r="JD131" s="54">
        <f t="shared" si="4633"/>
      </c>
      <c r="JE131" s="55">
        <f t="shared" si="4539"/>
      </c>
      <c r="JF131" s="54">
        <f t="shared" si="4633"/>
      </c>
      <c r="JG131" s="55">
        <f t="shared" si="4540"/>
      </c>
      <c r="JH131" s="54">
        <f t="shared" si="4633"/>
      </c>
      <c r="JI131" s="55">
        <f t="shared" si="4541"/>
      </c>
      <c r="JJ131" s="54">
        <f t="shared" si="4633"/>
      </c>
      <c r="JK131" s="55">
        <f t="shared" si="4542"/>
      </c>
      <c r="JL131" s="54">
        <f t="shared" si="4633"/>
      </c>
      <c r="JM131" s="55">
        <f t="shared" si="267"/>
      </c>
      <c r="JN131" s="54">
        <f t="shared" si="4663"/>
      </c>
      <c r="JO131" s="55">
        <f t="shared" si="4664"/>
      </c>
      <c r="JP131" s="54">
        <f t="shared" si="4663"/>
      </c>
      <c r="JQ131" s="55">
        <f t="shared" si="4664"/>
      </c>
      <c r="JR131" s="54">
        <f t="shared" si="4663"/>
      </c>
      <c r="JS131" s="55">
        <f t="shared" si="4664"/>
      </c>
      <c r="JT131" s="54">
        <f t="shared" si="4663"/>
      </c>
      <c r="JU131" s="55">
        <f t="shared" si="4664"/>
      </c>
      <c r="JV131" s="54">
        <f t="shared" si="4663"/>
      </c>
      <c r="JW131" s="55">
        <f t="shared" si="4664"/>
      </c>
      <c r="JX131" s="54">
        <f t="shared" si="4663"/>
      </c>
      <c r="JY131" s="55">
        <f t="shared" si="4664"/>
      </c>
      <c r="JZ131" s="54">
        <f t="shared" si="4663"/>
      </c>
      <c r="KA131" s="55">
        <f t="shared" si="4664"/>
      </c>
      <c r="KB131" s="54">
        <f t="shared" si="4663"/>
      </c>
      <c r="KC131" s="55">
        <f t="shared" si="4664"/>
      </c>
      <c r="KD131" s="54">
        <f t="shared" si="4663"/>
      </c>
      <c r="KE131" s="55">
        <f t="shared" si="4664"/>
      </c>
      <c r="KF131" s="54">
        <f t="shared" si="4663"/>
      </c>
      <c r="KG131" s="55">
        <f t="shared" si="4664"/>
      </c>
      <c r="KH131" s="54">
        <f t="shared" si="4663"/>
      </c>
      <c r="KI131" s="55">
        <f t="shared" si="4664"/>
      </c>
      <c r="KJ131" s="54">
        <f t="shared" si="4663"/>
      </c>
      <c r="KK131" s="55">
        <f t="shared" si="4664"/>
      </c>
      <c r="KL131" s="54">
        <f t="shared" si="4663"/>
      </c>
      <c r="KM131" s="55">
        <f t="shared" si="4664"/>
      </c>
      <c r="KN131" s="54">
        <f t="shared" si="4663"/>
      </c>
      <c r="KO131" s="55">
        <f t="shared" si="4664"/>
      </c>
      <c r="KP131" s="54">
        <f t="shared" si="4663"/>
      </c>
      <c r="KQ131" s="55">
        <f t="shared" si="4664"/>
      </c>
      <c r="KR131" s="54">
        <f t="shared" si="4663"/>
      </c>
      <c r="KS131" s="55">
        <f t="shared" si="4664"/>
      </c>
      <c r="KT131" s="54">
        <f t="shared" si="4663"/>
      </c>
      <c r="KU131" s="55">
        <f t="shared" si="4664"/>
      </c>
      <c r="KV131" s="54">
        <f t="shared" si="4663"/>
      </c>
      <c r="KW131" s="55">
        <f t="shared" si="4664"/>
      </c>
      <c r="KX131" s="54">
        <f t="shared" si="4663"/>
      </c>
      <c r="KY131" s="55">
        <f t="shared" si="4664"/>
      </c>
      <c r="KZ131" s="54">
        <f t="shared" si="4663"/>
      </c>
      <c r="LA131" s="55">
        <f t="shared" si="4664"/>
      </c>
      <c r="LB131" s="54">
        <f t="shared" si="4663"/>
      </c>
      <c r="LC131" s="55">
        <f t="shared" si="4664"/>
      </c>
      <c r="LD131" s="54">
        <f t="shared" si="4663"/>
      </c>
      <c r="LE131" s="55">
        <f t="shared" si="4664"/>
      </c>
      <c r="LF131" s="54">
        <f t="shared" si="4663"/>
      </c>
      <c r="LG131" s="55">
        <f t="shared" si="4664"/>
      </c>
      <c r="LH131" s="54">
        <f t="shared" si="4663"/>
      </c>
      <c r="LI131" s="55">
        <f t="shared" si="4664"/>
      </c>
      <c r="LJ131" s="54">
        <f t="shared" si="4663"/>
      </c>
      <c r="LK131" s="55">
        <f t="shared" si="4664"/>
      </c>
      <c r="LL131" s="54">
        <f t="shared" si="4663"/>
      </c>
      <c r="LM131" s="55">
        <f t="shared" si="4664"/>
      </c>
      <c r="LN131" s="54">
        <f t="shared" si="4663"/>
      </c>
      <c r="LO131" s="55">
        <f t="shared" si="4664"/>
      </c>
      <c r="LP131" s="54">
        <f t="shared" si="4663"/>
      </c>
      <c r="LQ131" s="55">
        <f t="shared" si="4664"/>
      </c>
      <c r="LR131" s="54">
        <f t="shared" si="4663"/>
      </c>
      <c r="LS131" s="55">
        <f t="shared" si="4664"/>
      </c>
      <c r="LT131" s="54">
        <f t="shared" si="4663"/>
      </c>
      <c r="LU131" s="55">
        <f t="shared" si="4664"/>
      </c>
      <c r="LV131" s="54">
        <f t="shared" si="4663"/>
      </c>
      <c r="LW131" s="55">
        <f t="shared" si="4664"/>
      </c>
      <c r="LX131" s="54">
        <f t="shared" si="4663"/>
      </c>
      <c r="LY131" s="55">
        <f t="shared" si="4664"/>
      </c>
      <c r="LZ131" s="54">
        <f t="shared" si="4655"/>
      </c>
      <c r="MA131" s="55">
        <f t="shared" si="4656"/>
      </c>
      <c r="MB131" s="54">
        <f t="shared" si="4655"/>
      </c>
      <c r="MC131" s="55">
        <f t="shared" si="4656"/>
      </c>
      <c r="MD131" s="54">
        <f t="shared" si="4655"/>
      </c>
      <c r="ME131" s="55">
        <f t="shared" si="4656"/>
      </c>
      <c r="MF131" s="54">
        <f t="shared" si="4655"/>
      </c>
      <c r="MG131" s="55">
        <f t="shared" si="4656"/>
      </c>
      <c r="MH131" s="54">
        <f t="shared" si="4655"/>
      </c>
      <c r="MI131" s="55">
        <f t="shared" si="4656"/>
      </c>
      <c r="MJ131" s="54">
        <f t="shared" si="4655"/>
      </c>
      <c r="MK131" s="55">
        <f t="shared" si="4656"/>
      </c>
      <c r="ML131" s="54">
        <f t="shared" si="4655"/>
      </c>
      <c r="MM131" s="55">
        <f t="shared" si="4656"/>
      </c>
      <c r="MN131" s="54">
        <f t="shared" si="4655"/>
      </c>
      <c r="MO131" s="55">
        <f t="shared" si="4656"/>
      </c>
      <c r="MP131" s="54">
        <f t="shared" si="4655"/>
      </c>
      <c r="MQ131" s="55">
        <f t="shared" si="4656"/>
      </c>
      <c r="MR131" s="54">
        <f t="shared" si="4655"/>
      </c>
      <c r="MS131" s="55">
        <f t="shared" si="4656"/>
      </c>
      <c r="MT131" s="54">
        <f t="shared" si="4655"/>
      </c>
      <c r="MU131" s="55">
        <f t="shared" si="4656"/>
      </c>
      <c r="MV131" s="54">
        <f t="shared" si="4655"/>
      </c>
      <c r="MW131" s="55">
        <f t="shared" si="4656"/>
      </c>
      <c r="MX131" s="54">
        <f t="shared" si="4655"/>
      </c>
      <c r="MY131" s="55">
        <f t="shared" si="4656"/>
      </c>
      <c r="MZ131" s="54">
        <f t="shared" si="4655"/>
      </c>
      <c r="NA131" s="55">
        <f t="shared" si="4656"/>
      </c>
      <c r="NB131" s="54">
        <f t="shared" si="4655"/>
      </c>
      <c r="NC131" s="55">
        <f t="shared" si="4656"/>
      </c>
      <c r="ND131" s="54">
        <f t="shared" si="4655"/>
      </c>
      <c r="NE131" s="55">
        <f t="shared" si="4656"/>
      </c>
      <c r="NF131" s="54">
        <f t="shared" si="4655"/>
      </c>
      <c r="NG131" s="55">
        <f t="shared" si="4656"/>
      </c>
      <c r="NH131" s="54">
        <f t="shared" si="4655"/>
      </c>
      <c r="NI131" s="55">
        <f t="shared" si="4656"/>
      </c>
      <c r="NJ131" s="54">
        <f t="shared" si="4655"/>
      </c>
      <c r="NK131" s="55">
        <f t="shared" si="4656"/>
      </c>
      <c r="NL131" s="54">
        <f t="shared" si="4655"/>
      </c>
      <c r="NM131" s="55">
        <f t="shared" si="4656"/>
      </c>
      <c r="NN131" s="54">
        <f t="shared" si="4655"/>
      </c>
      <c r="NO131" s="55">
        <f t="shared" si="4656"/>
      </c>
      <c r="NP131" s="54">
        <f t="shared" si="4655"/>
      </c>
      <c r="NQ131" s="55">
        <f t="shared" si="4656"/>
      </c>
      <c r="NR131" s="54">
        <f t="shared" si="4655"/>
      </c>
      <c r="NS131" s="55">
        <f t="shared" si="4656"/>
      </c>
      <c r="NT131" s="54">
        <f t="shared" si="4655"/>
      </c>
      <c r="NU131" s="55">
        <f t="shared" si="4656"/>
      </c>
      <c r="NV131" s="54">
        <f t="shared" si="4655"/>
      </c>
      <c r="NW131" s="55">
        <f t="shared" si="4656"/>
      </c>
      <c r="NX131" s="54">
        <f t="shared" si="4655"/>
      </c>
      <c r="NY131" s="55">
        <f t="shared" si="4656"/>
      </c>
      <c r="NZ131" s="54">
        <f t="shared" si="4655"/>
      </c>
      <c r="OA131" s="55">
        <f t="shared" si="4656"/>
      </c>
      <c r="OB131" s="54">
        <f t="shared" si="4655"/>
      </c>
      <c r="OC131" s="55">
        <f t="shared" si="4656"/>
      </c>
      <c r="OD131" s="54">
        <f t="shared" si="4655"/>
      </c>
      <c r="OE131" s="55">
        <f t="shared" si="4656"/>
      </c>
      <c r="OF131" s="54">
        <f t="shared" si="4655"/>
      </c>
      <c r="OG131" s="55">
        <f t="shared" si="4656"/>
      </c>
      <c r="OH131" s="54">
        <f t="shared" si="4655"/>
      </c>
      <c r="OI131" s="55">
        <f t="shared" si="4656"/>
      </c>
      <c r="OJ131" s="54">
        <f t="shared" si="4644"/>
      </c>
      <c r="OK131" s="55">
        <f t="shared" si="4657"/>
      </c>
      <c r="OL131" s="54">
        <f t="shared" si="4635"/>
      </c>
      <c r="OM131" s="55">
        <f t="shared" si="4657"/>
      </c>
      <c r="ON131" s="54">
        <f t="shared" si="4635"/>
      </c>
      <c r="OO131" s="55">
        <f t="shared" si="4657"/>
      </c>
      <c r="OP131" s="54">
        <f t="shared" si="4635"/>
      </c>
      <c r="OQ131" s="55">
        <f t="shared" si="4657"/>
      </c>
      <c r="OR131" s="54">
        <f t="shared" si="4635"/>
      </c>
      <c r="OS131" s="55">
        <f t="shared" si="4657"/>
      </c>
      <c r="OT131" s="54">
        <f t="shared" si="4635"/>
      </c>
      <c r="OU131" s="55">
        <f t="shared" si="4657"/>
      </c>
      <c r="OV131" s="54">
        <f t="shared" si="4635"/>
      </c>
      <c r="OW131" s="55">
        <f t="shared" si="4657"/>
      </c>
      <c r="OX131" s="54">
        <f t="shared" si="4665"/>
      </c>
      <c r="OY131" s="55">
        <f t="shared" si="4657"/>
      </c>
      <c r="OZ131" s="54">
        <f t="shared" si="4665"/>
      </c>
      <c r="PA131" s="55">
        <f t="shared" si="4657"/>
      </c>
      <c r="PB131" s="54">
        <f t="shared" si="4665"/>
      </c>
      <c r="PC131" s="55">
        <f t="shared" si="4657"/>
      </c>
      <c r="PD131" s="54">
        <f t="shared" si="4665"/>
      </c>
      <c r="PE131" s="55">
        <f t="shared" si="4657"/>
      </c>
      <c r="PF131" s="54">
        <f t="shared" si="4665"/>
      </c>
      <c r="PG131" s="55">
        <f t="shared" si="4657"/>
      </c>
      <c r="PH131" s="54">
        <f t="shared" si="4665"/>
      </c>
      <c r="PI131" s="55">
        <f t="shared" si="4657"/>
      </c>
      <c r="PJ131" s="54">
        <f t="shared" si="4665"/>
      </c>
      <c r="PK131" s="55">
        <f t="shared" si="4657"/>
      </c>
      <c r="PL131" s="54">
        <f t="shared" si="4665"/>
      </c>
      <c r="PM131" s="55">
        <f t="shared" si="4657"/>
      </c>
      <c r="PN131" s="54">
        <f t="shared" si="4665"/>
      </c>
      <c r="PO131" s="55">
        <f t="shared" si="4657"/>
      </c>
      <c r="PP131" s="54">
        <f t="shared" si="4665"/>
      </c>
      <c r="PQ131" s="55">
        <f t="shared" si="4657"/>
      </c>
      <c r="PR131" s="54">
        <f t="shared" si="4665"/>
      </c>
      <c r="PS131" s="55">
        <f t="shared" si="4657"/>
      </c>
      <c r="PT131" s="54">
        <f t="shared" si="4665"/>
      </c>
      <c r="PU131" s="55">
        <f t="shared" si="4657"/>
      </c>
      <c r="PV131" s="54">
        <f t="shared" si="4665"/>
      </c>
      <c r="PW131" s="55">
        <f t="shared" si="4657"/>
      </c>
      <c r="PX131" s="54">
        <f t="shared" si="4665"/>
      </c>
      <c r="PY131" s="55">
        <f t="shared" si="4657"/>
      </c>
      <c r="PZ131" s="54">
        <f t="shared" si="4665"/>
      </c>
      <c r="QA131" s="55">
        <f t="shared" si="4657"/>
      </c>
      <c r="QB131" s="54">
        <f t="shared" si="4665"/>
      </c>
      <c r="QC131" s="55">
        <f t="shared" si="4657"/>
      </c>
      <c r="QD131" s="54">
        <f t="shared" si="4665"/>
      </c>
      <c r="QE131" s="55">
        <f t="shared" si="4657"/>
      </c>
      <c r="QF131" s="54">
        <f t="shared" si="4665"/>
      </c>
      <c r="QG131" s="55">
        <f t="shared" si="4657"/>
      </c>
      <c r="QH131" s="54">
        <f t="shared" si="4665"/>
      </c>
      <c r="QI131" s="55">
        <f t="shared" si="4657"/>
      </c>
      <c r="QJ131" s="54">
        <f t="shared" si="4665"/>
      </c>
      <c r="QK131" s="55">
        <f t="shared" si="4657"/>
      </c>
      <c r="QL131" s="54">
        <f t="shared" si="4665"/>
      </c>
      <c r="QM131" s="55">
        <f t="shared" si="4657"/>
      </c>
      <c r="QN131" s="54">
        <f t="shared" si="4665"/>
      </c>
      <c r="QO131" s="55">
        <f t="shared" si="4657"/>
      </c>
      <c r="QP131" s="54">
        <f t="shared" si="4665"/>
      </c>
      <c r="QQ131" s="55">
        <f t="shared" si="4657"/>
      </c>
      <c r="QR131" s="54">
        <f t="shared" si="4665"/>
      </c>
      <c r="QS131" s="55">
        <f t="shared" si="4657"/>
      </c>
      <c r="QT131" s="54">
        <f t="shared" si="4665"/>
      </c>
      <c r="QU131" s="55">
        <f t="shared" si="4657"/>
      </c>
      <c r="QV131" s="54">
        <f t="shared" si="4665"/>
      </c>
      <c r="QW131" s="55">
        <f t="shared" si="4652"/>
      </c>
      <c r="QX131" s="54">
        <f t="shared" si="4665"/>
      </c>
      <c r="QY131" s="55">
        <f t="shared" si="4652"/>
      </c>
      <c r="QZ131" s="54">
        <f t="shared" si="4665"/>
      </c>
      <c r="RA131" s="55">
        <f t="shared" si="4652"/>
      </c>
      <c r="RB131" s="54">
        <f t="shared" si="4665"/>
      </c>
      <c r="RC131" s="55">
        <f t="shared" si="4652"/>
      </c>
      <c r="RD131" s="54">
        <f t="shared" si="4665"/>
      </c>
      <c r="RE131" s="55">
        <f t="shared" si="4652"/>
      </c>
      <c r="RF131" s="54">
        <f t="shared" si="4665"/>
      </c>
      <c r="RG131" s="55">
        <f t="shared" si="4652"/>
      </c>
      <c r="RH131" s="54">
        <f t="shared" si="4665"/>
      </c>
      <c r="RI131" s="55">
        <f t="shared" si="4652"/>
      </c>
      <c r="RJ131" s="54">
        <f t="shared" si="4658"/>
      </c>
      <c r="RK131" s="55">
        <f t="shared" si="4652"/>
      </c>
      <c r="RL131" s="54">
        <f t="shared" si="4658"/>
      </c>
      <c r="RM131" s="55">
        <f t="shared" si="4652"/>
      </c>
      <c r="RN131" s="54">
        <f t="shared" si="4658"/>
      </c>
      <c r="RO131" s="55">
        <f t="shared" si="4652"/>
      </c>
      <c r="RP131" s="54">
        <f t="shared" si="4658"/>
      </c>
      <c r="RQ131" s="55">
        <f t="shared" si="4652"/>
      </c>
      <c r="RR131" s="54">
        <f t="shared" si="4658"/>
      </c>
      <c r="RS131" s="55">
        <f t="shared" si="4652"/>
      </c>
      <c r="RT131" s="54">
        <f t="shared" si="4658"/>
      </c>
      <c r="RU131" s="55">
        <f t="shared" si="4652"/>
      </c>
      <c r="RV131" s="54">
        <f t="shared" si="4658"/>
      </c>
      <c r="RW131" s="55">
        <f t="shared" si="4652"/>
      </c>
      <c r="RX131" s="54">
        <f t="shared" si="4658"/>
      </c>
      <c r="RY131" s="55">
        <f t="shared" si="4652"/>
      </c>
      <c r="RZ131" s="54">
        <f t="shared" si="4658"/>
      </c>
      <c r="SA131" s="55">
        <f t="shared" si="4652"/>
      </c>
      <c r="SB131" s="54">
        <f t="shared" si="4658"/>
      </c>
      <c r="SC131" s="55">
        <f t="shared" si="4652"/>
      </c>
      <c r="SD131" s="54">
        <f t="shared" si="4658"/>
      </c>
      <c r="SE131" s="55">
        <f t="shared" si="4652"/>
      </c>
      <c r="SF131" s="54">
        <f t="shared" si="4658"/>
      </c>
      <c r="SG131" s="55">
        <f t="shared" si="4652"/>
      </c>
      <c r="SH131" s="54">
        <f t="shared" si="4658"/>
      </c>
      <c r="SI131" s="55">
        <f t="shared" si="4652"/>
      </c>
      <c r="SJ131" s="54">
        <f t="shared" si="4658"/>
      </c>
      <c r="SK131" s="55">
        <f t="shared" si="4652"/>
      </c>
      <c r="SL131" s="54">
        <f t="shared" si="4658"/>
      </c>
      <c r="SM131" s="55">
        <f t="shared" si="4652"/>
      </c>
      <c r="SN131" s="54">
        <f t="shared" si="4658"/>
      </c>
      <c r="SO131" s="55">
        <f t="shared" si="4652"/>
      </c>
      <c r="SP131" s="54">
        <f t="shared" si="4658"/>
      </c>
      <c r="SQ131" s="55">
        <f t="shared" si="4652"/>
      </c>
      <c r="SR131" s="54">
        <f t="shared" si="4658"/>
      </c>
      <c r="SS131" s="55">
        <f t="shared" si="4652"/>
      </c>
      <c r="ST131" s="54">
        <f t="shared" si="4658"/>
      </c>
      <c r="SU131" s="55">
        <f t="shared" si="4652"/>
      </c>
      <c r="SV131" s="54">
        <f t="shared" si="4658"/>
      </c>
      <c r="SW131" s="55">
        <f t="shared" si="4652"/>
      </c>
      <c r="SX131" s="54">
        <f t="shared" si="4658"/>
      </c>
      <c r="SY131" s="55">
        <f t="shared" si="4652"/>
      </c>
      <c r="SZ131" s="54">
        <f t="shared" si="4658"/>
      </c>
      <c r="TA131" s="55">
        <f t="shared" si="4652"/>
      </c>
      <c r="TB131" s="54">
        <f t="shared" si="4658"/>
      </c>
      <c r="TC131" s="55">
        <f t="shared" si="4652"/>
      </c>
      <c r="TD131" s="54">
        <f t="shared" si="4658"/>
      </c>
      <c r="TE131" s="55">
        <f t="shared" si="4652"/>
      </c>
      <c r="TF131" s="54">
        <f t="shared" si="4658"/>
      </c>
      <c r="TG131" s="55">
        <f t="shared" si="4650"/>
      </c>
      <c r="TH131" s="54">
        <f t="shared" si="4658"/>
      </c>
      <c r="TI131" s="55">
        <f t="shared" si="4650"/>
      </c>
      <c r="TJ131" s="54">
        <f t="shared" si="4658"/>
      </c>
      <c r="TK131" s="55">
        <f t="shared" si="4650"/>
      </c>
      <c r="TL131" s="54">
        <f t="shared" si="4658"/>
      </c>
      <c r="TM131" s="55">
        <f t="shared" si="4650"/>
      </c>
      <c r="TN131" s="54">
        <f t="shared" si="4658"/>
      </c>
      <c r="TO131" s="55">
        <f t="shared" si="4650"/>
      </c>
      <c r="TP131" s="54">
        <f t="shared" si="4658"/>
      </c>
      <c r="TQ131" s="55">
        <f t="shared" si="4650"/>
      </c>
      <c r="TR131" s="54">
        <f t="shared" si="4658"/>
      </c>
      <c r="TS131" s="55">
        <f t="shared" si="4650"/>
      </c>
      <c r="TT131" s="54">
        <f t="shared" si="4666"/>
      </c>
      <c r="TU131" s="55">
        <f t="shared" si="4650"/>
      </c>
      <c r="TV131" s="54">
        <f t="shared" si="4666"/>
      </c>
      <c r="TW131" s="55">
        <f t="shared" si="4650"/>
      </c>
      <c r="TX131" s="54">
        <f t="shared" si="4666"/>
      </c>
      <c r="TY131" s="55">
        <f t="shared" si="4650"/>
      </c>
      <c r="TZ131" s="54">
        <f t="shared" si="4666"/>
      </c>
      <c r="UA131" s="55">
        <f t="shared" si="4650"/>
      </c>
      <c r="UB131" s="54">
        <f t="shared" si="4666"/>
      </c>
      <c r="UC131" s="55">
        <f t="shared" si="4650"/>
      </c>
      <c r="UD131" s="54">
        <f t="shared" si="4666"/>
      </c>
      <c r="UE131" s="55">
        <f t="shared" si="4650"/>
      </c>
      <c r="UF131" s="54">
        <f t="shared" si="4666"/>
      </c>
      <c r="UG131" s="55">
        <f t="shared" si="4650"/>
      </c>
      <c r="UH131" s="54">
        <f t="shared" si="4666"/>
      </c>
      <c r="UI131" s="55">
        <f t="shared" si="4650"/>
      </c>
      <c r="UJ131" s="54">
        <f t="shared" si="4666"/>
      </c>
      <c r="UK131" s="55">
        <f t="shared" si="4650"/>
      </c>
      <c r="UL131" s="54">
        <f t="shared" si="4666"/>
      </c>
      <c r="UM131" s="55">
        <f t="shared" si="4650"/>
      </c>
      <c r="UN131" s="54">
        <f t="shared" si="4666"/>
      </c>
      <c r="UO131" s="55">
        <f t="shared" si="4650"/>
      </c>
      <c r="UP131" s="54">
        <f t="shared" si="4666"/>
      </c>
      <c r="UQ131" s="55">
        <f t="shared" si="4650"/>
      </c>
      <c r="UR131" s="54">
        <f t="shared" si="4666"/>
      </c>
      <c r="US131" s="55">
        <f t="shared" si="4650"/>
      </c>
      <c r="UT131" s="54">
        <f t="shared" si="4666"/>
      </c>
      <c r="UU131" s="55">
        <f t="shared" si="4650"/>
      </c>
      <c r="UV131" s="54">
        <f t="shared" si="4666"/>
      </c>
      <c r="UW131" s="55">
        <f t="shared" si="4650"/>
      </c>
      <c r="UX131" s="54">
        <f t="shared" si="4666"/>
      </c>
      <c r="UY131" s="55">
        <f t="shared" si="4650"/>
      </c>
      <c r="UZ131" s="54">
        <f t="shared" si="4666"/>
      </c>
      <c r="VA131" s="55">
        <f t="shared" si="4650"/>
      </c>
      <c r="VB131" s="54">
        <f t="shared" si="4666"/>
      </c>
      <c r="VC131" s="55">
        <f t="shared" si="4650"/>
      </c>
      <c r="VD131" s="54">
        <f t="shared" si="4666"/>
      </c>
      <c r="VE131" s="55">
        <f t="shared" si="4650"/>
      </c>
      <c r="VF131" s="54">
        <f t="shared" si="4666"/>
      </c>
      <c r="VG131" s="55">
        <f t="shared" si="4650"/>
      </c>
      <c r="VH131" s="54">
        <f t="shared" si="4666"/>
      </c>
      <c r="VI131" s="55">
        <f t="shared" si="4650"/>
      </c>
      <c r="VJ131" s="54">
        <f t="shared" si="4666"/>
      </c>
      <c r="VK131" s="55">
        <f t="shared" si="4650"/>
      </c>
      <c r="VL131" s="54">
        <f t="shared" si="4666"/>
      </c>
      <c r="VM131" s="55">
        <f t="shared" si="4650"/>
      </c>
      <c r="VN131" s="54">
        <f t="shared" si="4666"/>
      </c>
      <c r="VO131" s="55">
        <f t="shared" si="4650"/>
      </c>
      <c r="VP131" s="54">
        <f t="shared" si="4666"/>
      </c>
      <c r="VQ131" s="55">
        <f t="shared" ref="VQ131:YA139" si="4670">IFERROR(
    IF(
        LEFT(VLOOKUP($B131,VP$4:VQ$71,2,FALSE),1)="0",
        "",
        IF(
            LEFT(VLOOKUP($B131,VP$4:VQ$71,2,FALSE),1)="講",
            "講習",
            IF(
                LEFT(VLOOKUP($B131,VP$4:VQ$71,2,FALSE),1)="追",
                "追加",
                "通常"
            )
        )
    ),
    ""
)</f>
      </c>
      <c r="VR131" s="54">
        <f t="shared" si="4666"/>
      </c>
      <c r="VS131" s="55">
        <f t="shared" si="4670"/>
      </c>
      <c r="VT131" s="54">
        <f t="shared" si="4666"/>
      </c>
      <c r="VU131" s="55">
        <f t="shared" si="4670"/>
      </c>
      <c r="VV131" s="54">
        <f t="shared" si="4666"/>
      </c>
      <c r="VW131" s="55">
        <f t="shared" si="4670"/>
      </c>
      <c r="VX131" s="54">
        <f t="shared" si="4666"/>
      </c>
      <c r="VY131" s="55">
        <f t="shared" si="4670"/>
      </c>
      <c r="VZ131" s="54">
        <f t="shared" si="4666"/>
      </c>
      <c r="WA131" s="55">
        <f t="shared" si="4670"/>
      </c>
      <c r="WB131" s="54">
        <f t="shared" si="4666"/>
      </c>
      <c r="WC131" s="55">
        <f t="shared" si="4670"/>
      </c>
      <c r="WD131" s="54">
        <f t="shared" si="4666"/>
      </c>
      <c r="WE131" s="55">
        <f t="shared" si="4670"/>
      </c>
      <c r="WF131" s="54">
        <f t="shared" si="4659"/>
      </c>
      <c r="WG131" s="55">
        <f t="shared" si="4670"/>
      </c>
      <c r="WH131" s="54">
        <f t="shared" si="4659"/>
      </c>
      <c r="WI131" s="55">
        <f t="shared" si="4670"/>
      </c>
      <c r="WJ131" s="54">
        <f t="shared" si="4659"/>
      </c>
      <c r="WK131" s="55">
        <f t="shared" si="4670"/>
      </c>
      <c r="WL131" s="54">
        <f t="shared" si="4659"/>
      </c>
      <c r="WM131" s="55">
        <f t="shared" si="4670"/>
      </c>
      <c r="WN131" s="54">
        <f t="shared" si="4659"/>
      </c>
      <c r="WO131" s="55">
        <f t="shared" si="4670"/>
      </c>
      <c r="WP131" s="54">
        <f t="shared" si="4659"/>
      </c>
      <c r="WQ131" s="55">
        <f t="shared" si="4670"/>
      </c>
      <c r="WR131" s="54">
        <f t="shared" si="4659"/>
      </c>
      <c r="WS131" s="55">
        <f t="shared" si="4670"/>
      </c>
      <c r="WT131" s="54">
        <f t="shared" si="4659"/>
      </c>
      <c r="WU131" s="55">
        <f t="shared" si="4670"/>
      </c>
      <c r="WV131" s="54">
        <f t="shared" si="4659"/>
      </c>
      <c r="WW131" s="55">
        <f t="shared" si="4670"/>
      </c>
      <c r="WX131" s="54">
        <f t="shared" si="4659"/>
      </c>
      <c r="WY131" s="55">
        <f t="shared" si="4670"/>
      </c>
      <c r="WZ131" s="54">
        <f t="shared" si="4659"/>
      </c>
      <c r="XA131" s="55">
        <f t="shared" si="4670"/>
      </c>
      <c r="XB131" s="54">
        <f t="shared" si="4659"/>
      </c>
      <c r="XC131" s="55">
        <f t="shared" si="4670"/>
      </c>
      <c r="XD131" s="54">
        <f t="shared" si="4659"/>
      </c>
      <c r="XE131" s="55">
        <f t="shared" si="4670"/>
      </c>
      <c r="XF131" s="54">
        <f t="shared" si="4659"/>
      </c>
      <c r="XG131" s="55">
        <f t="shared" si="4670"/>
      </c>
      <c r="XH131" s="54">
        <f t="shared" si="4659"/>
      </c>
      <c r="XI131" s="55">
        <f t="shared" si="4670"/>
      </c>
      <c r="XJ131" s="54">
        <f t="shared" si="4659"/>
      </c>
      <c r="XK131" s="55">
        <f t="shared" si="4670"/>
      </c>
      <c r="XL131" s="54">
        <f t="shared" si="4659"/>
      </c>
      <c r="XM131" s="55">
        <f t="shared" si="4670"/>
      </c>
      <c r="XN131" s="54">
        <f t="shared" si="4659"/>
      </c>
      <c r="XO131" s="55">
        <f t="shared" si="4670"/>
      </c>
      <c r="XP131" s="54">
        <f t="shared" si="4659"/>
      </c>
      <c r="XQ131" s="55">
        <f t="shared" si="4670"/>
      </c>
      <c r="XR131" s="54">
        <f t="shared" si="4659"/>
      </c>
      <c r="XS131" s="55">
        <f t="shared" si="4670"/>
      </c>
      <c r="XT131" s="54">
        <f t="shared" si="4659"/>
      </c>
      <c r="XU131" s="55">
        <f t="shared" si="4670"/>
      </c>
      <c r="XV131" s="54">
        <f t="shared" si="4659"/>
      </c>
      <c r="XW131" s="55">
        <f t="shared" si="4670"/>
      </c>
      <c r="XX131" s="54">
        <f t="shared" si="4659"/>
      </c>
      <c r="XY131" s="55">
        <f t="shared" si="4670"/>
      </c>
      <c r="XZ131" s="54">
        <f t="shared" si="4659"/>
      </c>
      <c r="YA131" s="55">
        <f t="shared" si="4670"/>
      </c>
      <c r="YB131" s="54">
        <f t="shared" si="4659"/>
      </c>
      <c r="YC131" s="55">
        <f t="shared" si="4660"/>
      </c>
      <c r="YD131" s="54">
        <f t="shared" si="4659"/>
      </c>
      <c r="YE131" s="55">
        <f t="shared" si="4660"/>
      </c>
      <c r="YF131" s="54">
        <f t="shared" si="4659"/>
      </c>
      <c r="YG131" s="55">
        <f t="shared" si="4660"/>
      </c>
      <c r="YH131" s="54">
        <f t="shared" si="4659"/>
      </c>
      <c r="YI131" s="55">
        <f t="shared" si="4660"/>
      </c>
      <c r="YJ131" s="54">
        <f t="shared" si="4659"/>
      </c>
      <c r="YK131" s="55">
        <f t="shared" si="4660"/>
      </c>
      <c r="YL131" s="54">
        <f t="shared" si="4659"/>
      </c>
      <c r="YM131" s="55">
        <f t="shared" si="4660"/>
      </c>
      <c r="YN131" s="54">
        <f t="shared" si="4659"/>
      </c>
      <c r="YO131" s="55">
        <f t="shared" si="4660"/>
      </c>
      <c r="YP131" s="54">
        <f t="shared" si="4628"/>
      </c>
      <c r="YQ131" s="55">
        <f t="shared" si="4660"/>
      </c>
      <c r="YR131" s="54">
        <f t="shared" si="4628"/>
      </c>
      <c r="YS131" s="55">
        <f t="shared" si="4660"/>
      </c>
      <c r="YT131" s="54">
        <f t="shared" si="4628"/>
      </c>
      <c r="YU131" s="55">
        <f t="shared" si="4660"/>
      </c>
      <c r="YV131" s="54">
        <f t="shared" si="4628"/>
      </c>
      <c r="YW131" s="55">
        <f t="shared" si="4660"/>
      </c>
      <c r="YX131" s="54">
        <f t="shared" si="4628"/>
      </c>
      <c r="YY131" s="55">
        <f t="shared" si="4660"/>
      </c>
      <c r="YZ131" s="54">
        <f t="shared" si="4628"/>
      </c>
      <c r="ZA131" s="55">
        <f t="shared" si="4660"/>
      </c>
      <c r="ZB131" s="54">
        <f t="shared" si="4628"/>
      </c>
      <c r="ZC131" s="55">
        <f t="shared" si="4660"/>
      </c>
      <c r="ZD131" s="54">
        <f t="shared" si="4628"/>
      </c>
      <c r="ZE131" s="55">
        <f t="shared" si="4660"/>
      </c>
      <c r="ZF131" s="54">
        <f t="shared" si="4667"/>
      </c>
      <c r="ZG131" s="55">
        <f t="shared" si="4660"/>
      </c>
      <c r="ZH131" s="54">
        <f t="shared" si="4667"/>
      </c>
      <c r="ZI131" s="55">
        <f t="shared" si="4660"/>
      </c>
      <c r="ZJ131" s="54">
        <f t="shared" si="4667"/>
      </c>
      <c r="ZK131" s="55">
        <f t="shared" si="4660"/>
      </c>
      <c r="ZL131" s="54">
        <f t="shared" si="4667"/>
      </c>
      <c r="ZM131" s="55">
        <f t="shared" si="4660"/>
      </c>
      <c r="ZN131" s="54">
        <f t="shared" si="4667"/>
      </c>
      <c r="ZO131" s="55">
        <f t="shared" si="4660"/>
      </c>
      <c r="ZP131" s="54">
        <f t="shared" si="4667"/>
      </c>
      <c r="ZQ131" s="55">
        <f t="shared" si="4660"/>
      </c>
      <c r="ZR131" s="54">
        <f t="shared" si="4667"/>
      </c>
      <c r="ZS131" s="55">
        <f t="shared" si="4660"/>
      </c>
      <c r="ZT131" s="54">
        <f t="shared" si="4667"/>
      </c>
      <c r="ZU131" s="55">
        <f t="shared" si="4660"/>
      </c>
      <c r="ZV131" s="54">
        <f t="shared" si="4667"/>
      </c>
      <c r="ZW131" s="55">
        <f t="shared" si="4660"/>
      </c>
      <c r="ZX131" s="54">
        <f t="shared" si="4667"/>
      </c>
      <c r="ZY131" s="55">
        <f t="shared" si="4660"/>
      </c>
      <c r="ZZ131" s="54">
        <f t="shared" si="4667"/>
      </c>
      <c r="AAA131" s="55">
        <f t="shared" si="4660"/>
      </c>
      <c r="AAB131" s="54">
        <f t="shared" si="4667"/>
      </c>
      <c r="AAC131" s="55">
        <f t="shared" si="4660"/>
      </c>
      <c r="AAD131" s="54">
        <f t="shared" si="4667"/>
      </c>
      <c r="AAE131" s="55">
        <f t="shared" si="4660"/>
      </c>
      <c r="AAF131" s="54">
        <f t="shared" si="4667"/>
      </c>
      <c r="AAG131" s="55">
        <f t="shared" si="4660"/>
      </c>
      <c r="AAH131" s="54">
        <f t="shared" si="4667"/>
      </c>
      <c r="AAI131" s="55">
        <f t="shared" si="4660"/>
      </c>
      <c r="AAJ131" s="54">
        <f t="shared" si="4667"/>
      </c>
      <c r="AAK131" s="55">
        <f t="shared" si="4660"/>
      </c>
      <c r="AAL131" s="54">
        <f t="shared" si="4667"/>
      </c>
      <c r="AAM131" s="55">
        <f t="shared" si="4660"/>
      </c>
      <c r="AAN131" s="54">
        <f t="shared" si="4667"/>
      </c>
      <c r="AAO131" s="55">
        <f t="shared" si="4653"/>
      </c>
      <c r="AAP131" s="54">
        <f t="shared" si="4667"/>
      </c>
      <c r="AAQ131" s="55">
        <f t="shared" si="4653"/>
      </c>
      <c r="AAR131" s="54">
        <f t="shared" si="4667"/>
      </c>
      <c r="AAS131" s="55">
        <f t="shared" si="4653"/>
      </c>
      <c r="AAT131" s="54">
        <f t="shared" si="4667"/>
      </c>
      <c r="AAU131" s="55">
        <f t="shared" si="4653"/>
      </c>
      <c r="AAV131" s="54">
        <f t="shared" si="4667"/>
      </c>
      <c r="AAW131" s="55">
        <f t="shared" si="4653"/>
      </c>
      <c r="AAX131" s="54">
        <f t="shared" si="4667"/>
      </c>
      <c r="AAY131" s="55">
        <f t="shared" si="4653"/>
      </c>
      <c r="AAZ131" s="54">
        <f t="shared" si="4667"/>
      </c>
      <c r="ABA131" s="55">
        <f t="shared" si="4653"/>
      </c>
      <c r="ABB131" s="54">
        <f t="shared" si="4667"/>
      </c>
      <c r="ABC131" s="55">
        <f t="shared" si="4653"/>
      </c>
      <c r="ABD131" s="54">
        <f t="shared" si="4667"/>
      </c>
      <c r="ABE131" s="55">
        <f t="shared" si="4653"/>
      </c>
      <c r="ABF131" s="54">
        <f t="shared" si="4667"/>
      </c>
      <c r="ABG131" s="55">
        <f t="shared" si="4653"/>
      </c>
      <c r="ABH131" s="54">
        <f t="shared" si="4667"/>
      </c>
      <c r="ABI131" s="55">
        <f t="shared" si="4653"/>
      </c>
      <c r="ABJ131" s="54">
        <f t="shared" si="4667"/>
      </c>
      <c r="ABK131" s="55">
        <f t="shared" si="4653"/>
      </c>
      <c r="ABL131" s="54">
        <f t="shared" si="4667"/>
      </c>
      <c r="ABM131" s="55">
        <f t="shared" si="4653"/>
      </c>
      <c r="ABN131" s="54">
        <f t="shared" si="4667"/>
      </c>
      <c r="ABO131" s="55">
        <f t="shared" si="4653"/>
      </c>
      <c r="ABP131" s="54">
        <f t="shared" si="4667"/>
      </c>
      <c r="ABQ131" s="55">
        <f t="shared" si="4653"/>
      </c>
      <c r="ABR131" s="54">
        <f t="shared" si="4668"/>
      </c>
      <c r="ABS131" s="55">
        <f t="shared" si="4653"/>
      </c>
      <c r="ABT131" s="54">
        <f t="shared" si="4668"/>
      </c>
      <c r="ABU131" s="55">
        <f t="shared" si="4653"/>
      </c>
      <c r="ABV131" s="54">
        <f t="shared" si="4668"/>
      </c>
      <c r="ABW131" s="55">
        <f t="shared" si="4653"/>
      </c>
      <c r="ABX131" s="54">
        <f t="shared" si="4668"/>
      </c>
      <c r="ABY131" s="55">
        <f t="shared" si="4653"/>
      </c>
      <c r="ABZ131" s="54">
        <f t="shared" si="4668"/>
      </c>
      <c r="ACA131" s="55">
        <f t="shared" si="4653"/>
      </c>
      <c r="ACB131" s="54">
        <f t="shared" si="4668"/>
      </c>
      <c r="ACC131" s="55">
        <f t="shared" si="4653"/>
      </c>
      <c r="ACD131" s="54">
        <f t="shared" si="4668"/>
      </c>
      <c r="ACE131" s="55">
        <f t="shared" si="4653"/>
      </c>
      <c r="ACF131" s="54">
        <f t="shared" si="4668"/>
      </c>
      <c r="ACG131" s="55">
        <f t="shared" si="4653"/>
      </c>
      <c r="ACH131" s="54">
        <f t="shared" si="4668"/>
      </c>
      <c r="ACI131" s="55">
        <f t="shared" si="4653"/>
      </c>
      <c r="ACJ131" s="54">
        <f t="shared" si="4668"/>
      </c>
      <c r="ACK131" s="55">
        <f t="shared" si="4653"/>
      </c>
      <c r="ACL131" s="54">
        <f t="shared" si="4668"/>
      </c>
      <c r="ACM131" s="55">
        <f t="shared" si="4653"/>
      </c>
      <c r="ACN131" s="54">
        <f t="shared" si="4668"/>
      </c>
      <c r="ACO131" s="55">
        <f t="shared" si="4653"/>
      </c>
      <c r="ACP131" s="54">
        <f t="shared" si="4668"/>
      </c>
      <c r="ACQ131" s="55">
        <f t="shared" si="4653"/>
      </c>
      <c r="ACR131" s="54">
        <f t="shared" si="4668"/>
      </c>
      <c r="ACS131" s="55">
        <f t="shared" si="4653"/>
      </c>
      <c r="ACT131" s="54">
        <f t="shared" si="4668"/>
      </c>
      <c r="ACU131" s="55">
        <f t="shared" si="4653"/>
      </c>
      <c r="ACV131" s="54">
        <f t="shared" si="4668"/>
      </c>
      <c r="ACW131" s="55">
        <f t="shared" si="4653"/>
      </c>
      <c r="ACX131" s="54">
        <f t="shared" si="4668"/>
      </c>
      <c r="ACY131" s="55">
        <f t="shared" si="4631"/>
      </c>
      <c r="ACZ131" s="54">
        <f t="shared" si="4668"/>
      </c>
      <c r="ADA131" s="55">
        <f t="shared" si="4631"/>
      </c>
      <c r="ADB131" s="54">
        <f t="shared" si="4668"/>
      </c>
      <c r="ADC131" s="55">
        <f t="shared" si="4631"/>
      </c>
      <c r="ADD131" s="54">
        <f t="shared" si="4668"/>
      </c>
      <c r="ADE131" s="55">
        <f t="shared" si="4631"/>
      </c>
      <c r="ADF131" s="54">
        <f t="shared" si="4668"/>
      </c>
      <c r="ADG131" s="55">
        <f t="shared" si="4631"/>
      </c>
    </row>
    <row r="132" spans="1:787" ht="20.25" hidden="1" customHeight="1">
      <c r="A132" s="112">
        <v>60</v>
      </c>
      <c r="B132" s="115">
        <f>学年と名前を結合するシート!D61</f>
      </c>
      <c r="C132" s="114"/>
      <c r="D132" s="54">
        <f t="shared" si="533"/>
      </c>
      <c r="E132" s="55">
        <f t="shared" si="534"/>
      </c>
      <c r="F132" s="54">
        <f t="shared" si="4669"/>
      </c>
      <c r="G132" s="55">
        <f t="shared" si="4407"/>
      </c>
      <c r="H132" s="54">
        <f t="shared" si="4669"/>
      </c>
      <c r="I132" s="55">
        <f t="shared" si="4408"/>
      </c>
      <c r="J132" s="54">
        <f t="shared" si="4669"/>
      </c>
      <c r="K132" s="55">
        <f t="shared" si="4409"/>
      </c>
      <c r="L132" s="54">
        <f t="shared" si="4669"/>
      </c>
      <c r="M132" s="55">
        <f t="shared" si="4410"/>
      </c>
      <c r="N132" s="54">
        <f t="shared" si="4669"/>
      </c>
      <c r="O132" s="55">
        <f t="shared" si="4411"/>
      </c>
      <c r="P132" s="54">
        <f t="shared" si="4669"/>
      </c>
      <c r="Q132" s="55">
        <f t="shared" si="4412"/>
      </c>
      <c r="R132" s="54">
        <f t="shared" si="4669"/>
      </c>
      <c r="S132" s="55">
        <f t="shared" si="4413"/>
      </c>
      <c r="T132" s="54">
        <f t="shared" si="4669"/>
      </c>
      <c r="U132" s="55">
        <f t="shared" si="4414"/>
      </c>
      <c r="V132" s="54">
        <f t="shared" si="4669"/>
      </c>
      <c r="W132" s="55">
        <f t="shared" si="4415"/>
      </c>
      <c r="X132" s="54">
        <f t="shared" si="4669"/>
      </c>
      <c r="Y132" s="55">
        <f t="shared" si="4416"/>
      </c>
      <c r="Z132" s="54">
        <f t="shared" si="4669"/>
      </c>
      <c r="AA132" s="55">
        <f t="shared" si="4417"/>
      </c>
      <c r="AB132" s="54">
        <f t="shared" si="4669"/>
      </c>
      <c r="AC132" s="55">
        <f t="shared" si="4418"/>
      </c>
      <c r="AD132" s="54">
        <f t="shared" si="4669"/>
      </c>
      <c r="AE132" s="55">
        <f t="shared" si="4419"/>
      </c>
      <c r="AF132" s="54">
        <f t="shared" si="4669"/>
      </c>
      <c r="AG132" s="55">
        <f t="shared" si="4420"/>
      </c>
      <c r="AH132" s="54">
        <f t="shared" si="4669"/>
      </c>
      <c r="AI132" s="55">
        <f t="shared" si="4421"/>
      </c>
      <c r="AJ132" s="54">
        <f t="shared" si="4669"/>
      </c>
      <c r="AK132" s="55">
        <f t="shared" si="4422"/>
      </c>
      <c r="AL132" s="54">
        <f t="shared" si="4669"/>
      </c>
      <c r="AM132" s="55">
        <f t="shared" si="4423"/>
      </c>
      <c r="AN132" s="54">
        <f t="shared" si="4669"/>
      </c>
      <c r="AO132" s="55">
        <f t="shared" si="4424"/>
      </c>
      <c r="AP132" s="54">
        <f t="shared" si="4669"/>
      </c>
      <c r="AQ132" s="55">
        <f t="shared" si="4425"/>
      </c>
      <c r="AR132" s="54">
        <f t="shared" si="4669"/>
      </c>
      <c r="AS132" s="55">
        <f t="shared" si="4426"/>
      </c>
      <c r="AT132" s="54">
        <f t="shared" si="4669"/>
      </c>
      <c r="AU132" s="55">
        <f t="shared" si="4427"/>
      </c>
      <c r="AV132" s="54">
        <f t="shared" si="4669"/>
      </c>
      <c r="AW132" s="55">
        <f t="shared" si="4428"/>
      </c>
      <c r="AX132" s="54">
        <f t="shared" si="4669"/>
      </c>
      <c r="AY132" s="55">
        <f t="shared" si="4429"/>
      </c>
      <c r="AZ132" s="54">
        <f t="shared" si="4669"/>
      </c>
      <c r="BA132" s="55">
        <f t="shared" si="4430"/>
      </c>
      <c r="BB132" s="54">
        <f t="shared" si="4669"/>
      </c>
      <c r="BC132" s="55">
        <f t="shared" si="4431"/>
      </c>
      <c r="BD132" s="54">
        <f t="shared" si="4669"/>
      </c>
      <c r="BE132" s="55">
        <f t="shared" si="4432"/>
      </c>
      <c r="BF132" s="54">
        <f t="shared" si="4669"/>
      </c>
      <c r="BG132" s="55">
        <f t="shared" si="4433"/>
      </c>
      <c r="BH132" s="54">
        <f t="shared" si="4669"/>
      </c>
      <c r="BI132" s="55">
        <f t="shared" si="4434"/>
      </c>
      <c r="BJ132" s="54">
        <f t="shared" si="4669"/>
      </c>
      <c r="BK132" s="55">
        <f t="shared" si="4435"/>
      </c>
      <c r="BL132" s="54">
        <f t="shared" si="4669"/>
      </c>
      <c r="BM132" s="55">
        <f t="shared" si="4436"/>
      </c>
      <c r="BN132" s="54">
        <f t="shared" si="4669"/>
      </c>
      <c r="BO132" s="55">
        <f t="shared" si="4437"/>
      </c>
      <c r="BP132" s="54">
        <f t="shared" si="4669"/>
      </c>
      <c r="BQ132" s="55">
        <f t="shared" si="4438"/>
      </c>
      <c r="BR132" s="54">
        <f t="shared" si="4662"/>
      </c>
      <c r="BS132" s="55">
        <f t="shared" si="4439"/>
      </c>
      <c r="BT132" s="54">
        <f t="shared" si="4662"/>
      </c>
      <c r="BU132" s="55">
        <f t="shared" si="4440"/>
      </c>
      <c r="BV132" s="54">
        <f t="shared" si="4662"/>
      </c>
      <c r="BW132" s="55">
        <f t="shared" si="4441"/>
      </c>
      <c r="BX132" s="54">
        <f t="shared" si="4662"/>
      </c>
      <c r="BY132" s="55">
        <f t="shared" si="4442"/>
      </c>
      <c r="BZ132" s="54">
        <f t="shared" si="4662"/>
      </c>
      <c r="CA132" s="55">
        <f t="shared" si="4443"/>
      </c>
      <c r="CB132" s="54">
        <f t="shared" si="4662"/>
      </c>
      <c r="CC132" s="55">
        <f t="shared" si="4444"/>
      </c>
      <c r="CD132" s="54">
        <f t="shared" si="4662"/>
      </c>
      <c r="CE132" s="55">
        <f t="shared" si="4445"/>
      </c>
      <c r="CF132" s="54">
        <f t="shared" si="4662"/>
      </c>
      <c r="CG132" s="55">
        <f t="shared" si="4446"/>
      </c>
      <c r="CH132" s="54">
        <f t="shared" si="4662"/>
      </c>
      <c r="CI132" s="55">
        <f t="shared" si="4447"/>
      </c>
      <c r="CJ132" s="54">
        <f t="shared" si="4662"/>
      </c>
      <c r="CK132" s="55">
        <f t="shared" si="4448"/>
      </c>
      <c r="CL132" s="54">
        <f t="shared" si="4662"/>
      </c>
      <c r="CM132" s="55">
        <f t="shared" si="4449"/>
      </c>
      <c r="CN132" s="54">
        <f t="shared" si="4662"/>
      </c>
      <c r="CO132" s="55">
        <f t="shared" si="4450"/>
      </c>
      <c r="CP132" s="54">
        <f t="shared" si="4662"/>
      </c>
      <c r="CQ132" s="55">
        <f t="shared" si="4451"/>
      </c>
      <c r="CR132" s="54">
        <f t="shared" si="4662"/>
      </c>
      <c r="CS132" s="55">
        <f t="shared" si="4452"/>
      </c>
      <c r="CT132" s="54">
        <f t="shared" si="4662"/>
      </c>
      <c r="CU132" s="55">
        <f t="shared" si="4453"/>
      </c>
      <c r="CV132" s="54">
        <f t="shared" si="4662"/>
      </c>
      <c r="CW132" s="55">
        <f t="shared" si="4454"/>
      </c>
      <c r="CX132" s="54">
        <f t="shared" si="4662"/>
      </c>
      <c r="CY132" s="55">
        <f t="shared" si="4455"/>
      </c>
      <c r="CZ132" s="54">
        <f t="shared" si="4662"/>
      </c>
      <c r="DA132" s="55">
        <f t="shared" si="4456"/>
      </c>
      <c r="DB132" s="54">
        <f t="shared" si="4662"/>
      </c>
      <c r="DC132" s="55">
        <f t="shared" si="4457"/>
      </c>
      <c r="DD132" s="54">
        <f t="shared" si="4662"/>
      </c>
      <c r="DE132" s="55">
        <f t="shared" si="4458"/>
      </c>
      <c r="DF132" s="54">
        <f t="shared" si="4662"/>
      </c>
      <c r="DG132" s="55">
        <f t="shared" si="4459"/>
      </c>
      <c r="DH132" s="54">
        <f t="shared" si="4662"/>
      </c>
      <c r="DI132" s="55">
        <f t="shared" si="4460"/>
      </c>
      <c r="DJ132" s="54">
        <f t="shared" si="4662"/>
      </c>
      <c r="DK132" s="55">
        <f t="shared" si="4461"/>
      </c>
      <c r="DL132" s="54">
        <f t="shared" si="4662"/>
      </c>
      <c r="DM132" s="55">
        <f t="shared" si="4462"/>
      </c>
      <c r="DN132" s="54">
        <f t="shared" si="4662"/>
      </c>
      <c r="DO132" s="55">
        <f t="shared" si="4463"/>
      </c>
      <c r="DP132" s="54">
        <f t="shared" si="4662"/>
      </c>
      <c r="DQ132" s="55">
        <f t="shared" si="4464"/>
      </c>
      <c r="DR132" s="54">
        <f t="shared" si="4662"/>
      </c>
      <c r="DS132" s="55">
        <f t="shared" si="4465"/>
      </c>
      <c r="DT132" s="54">
        <f t="shared" si="4662"/>
      </c>
      <c r="DU132" s="55">
        <f t="shared" si="4466"/>
      </c>
      <c r="DV132" s="54">
        <f t="shared" si="4662"/>
      </c>
      <c r="DW132" s="55">
        <f t="shared" si="4467"/>
      </c>
      <c r="DX132" s="54">
        <f t="shared" si="4662"/>
      </c>
      <c r="DY132" s="55">
        <f t="shared" si="4468"/>
      </c>
      <c r="DZ132" s="54">
        <f t="shared" si="4662"/>
      </c>
      <c r="EA132" s="55">
        <f t="shared" si="4469"/>
      </c>
      <c r="EB132" s="54">
        <f t="shared" si="4654"/>
      </c>
      <c r="EC132" s="55">
        <f t="shared" si="4471"/>
      </c>
      <c r="ED132" s="54">
        <f t="shared" si="4654"/>
      </c>
      <c r="EE132" s="55">
        <f t="shared" si="4472"/>
      </c>
      <c r="EF132" s="54">
        <f t="shared" si="4654"/>
      </c>
      <c r="EG132" s="55">
        <f t="shared" si="4473"/>
      </c>
      <c r="EH132" s="54">
        <f t="shared" si="4654"/>
      </c>
      <c r="EI132" s="55">
        <f t="shared" si="4474"/>
      </c>
      <c r="EJ132" s="54">
        <f t="shared" si="4654"/>
      </c>
      <c r="EK132" s="55">
        <f t="shared" si="4475"/>
      </c>
      <c r="EL132" s="54">
        <f t="shared" si="4654"/>
      </c>
      <c r="EM132" s="55">
        <f t="shared" si="4476"/>
      </c>
      <c r="EN132" s="54">
        <f t="shared" si="4654"/>
      </c>
      <c r="EO132" s="55">
        <f t="shared" si="4477"/>
      </c>
      <c r="EP132" s="54">
        <f t="shared" si="4654"/>
      </c>
      <c r="EQ132" s="55">
        <f t="shared" si="4478"/>
      </c>
      <c r="ER132" s="54">
        <f t="shared" si="4654"/>
      </c>
      <c r="ES132" s="55">
        <f t="shared" si="4479"/>
      </c>
      <c r="ET132" s="54">
        <f t="shared" si="4654"/>
      </c>
      <c r="EU132" s="55">
        <f t="shared" si="4480"/>
      </c>
      <c r="EV132" s="54">
        <f t="shared" si="4654"/>
      </c>
      <c r="EW132" s="55">
        <f t="shared" si="4481"/>
      </c>
      <c r="EX132" s="54">
        <f t="shared" si="4654"/>
      </c>
      <c r="EY132" s="55">
        <f t="shared" si="4482"/>
      </c>
      <c r="EZ132" s="54">
        <f t="shared" si="4654"/>
      </c>
      <c r="FA132" s="55">
        <f t="shared" si="4483"/>
      </c>
      <c r="FB132" s="54">
        <f t="shared" si="4654"/>
      </c>
      <c r="FC132" s="55">
        <f t="shared" si="4484"/>
      </c>
      <c r="FD132" s="54">
        <f t="shared" si="4654"/>
      </c>
      <c r="FE132" s="55">
        <f t="shared" si="4485"/>
      </c>
      <c r="FF132" s="54">
        <f t="shared" si="4654"/>
      </c>
      <c r="FG132" s="55">
        <f t="shared" si="4486"/>
      </c>
      <c r="FH132" s="54">
        <f t="shared" si="4654"/>
      </c>
      <c r="FI132" s="55">
        <f t="shared" si="4487"/>
      </c>
      <c r="FJ132" s="54">
        <f t="shared" si="4654"/>
      </c>
      <c r="FK132" s="55">
        <f t="shared" si="4488"/>
      </c>
      <c r="FL132" s="54">
        <f t="shared" si="4654"/>
      </c>
      <c r="FM132" s="55">
        <f t="shared" si="4489"/>
      </c>
      <c r="FN132" s="54">
        <f t="shared" si="4654"/>
      </c>
      <c r="FO132" s="55">
        <f t="shared" si="4490"/>
      </c>
      <c r="FP132" s="54">
        <f t="shared" si="4654"/>
      </c>
      <c r="FQ132" s="55">
        <f t="shared" si="4491"/>
      </c>
      <c r="FR132" s="54">
        <f t="shared" si="4654"/>
      </c>
      <c r="FS132" s="55">
        <f t="shared" si="4492"/>
      </c>
      <c r="FT132" s="54">
        <f t="shared" si="4654"/>
      </c>
      <c r="FU132" s="55">
        <f t="shared" si="4493"/>
      </c>
      <c r="FV132" s="54">
        <f t="shared" si="4654"/>
      </c>
      <c r="FW132" s="55">
        <f t="shared" si="4494"/>
      </c>
      <c r="FX132" s="54">
        <f t="shared" si="4654"/>
      </c>
      <c r="FY132" s="55">
        <f t="shared" si="4495"/>
      </c>
      <c r="FZ132" s="54">
        <f t="shared" si="4654"/>
      </c>
      <c r="GA132" s="55">
        <f t="shared" si="4496"/>
      </c>
      <c r="GB132" s="54">
        <f t="shared" si="4654"/>
      </c>
      <c r="GC132" s="55">
        <f t="shared" si="4497"/>
      </c>
      <c r="GD132" s="54">
        <f t="shared" si="4654"/>
      </c>
      <c r="GE132" s="55">
        <f t="shared" si="4498"/>
      </c>
      <c r="GF132" s="54">
        <f t="shared" si="4654"/>
      </c>
      <c r="GG132" s="55">
        <f t="shared" si="4499"/>
      </c>
      <c r="GH132" s="54">
        <f t="shared" si="4654"/>
      </c>
      <c r="GI132" s="55">
        <f t="shared" si="4500"/>
      </c>
      <c r="GJ132" s="54">
        <f t="shared" si="4654"/>
      </c>
      <c r="GK132" s="55">
        <f t="shared" si="4501"/>
      </c>
      <c r="GL132" s="54">
        <f t="shared" si="4654"/>
      </c>
      <c r="GM132" s="55">
        <f t="shared" si="4502"/>
      </c>
      <c r="GN132" s="54">
        <f t="shared" si="4651"/>
      </c>
      <c r="GO132" s="55">
        <f t="shared" si="4504"/>
      </c>
      <c r="GP132" s="54">
        <f t="shared" si="4651"/>
      </c>
      <c r="GQ132" s="55">
        <f t="shared" si="4505"/>
      </c>
      <c r="GR132" s="54">
        <f t="shared" si="4651"/>
      </c>
      <c r="GS132" s="55">
        <f t="shared" si="4506"/>
      </c>
      <c r="GT132" s="54">
        <f t="shared" si="4651"/>
      </c>
      <c r="GU132" s="55">
        <f t="shared" si="4507"/>
      </c>
      <c r="GV132" s="54">
        <f t="shared" si="4651"/>
      </c>
      <c r="GW132" s="55">
        <f t="shared" si="4508"/>
      </c>
      <c r="GX132" s="54">
        <f t="shared" si="4651"/>
      </c>
      <c r="GY132" s="55">
        <f t="shared" si="4509"/>
      </c>
      <c r="GZ132" s="54">
        <f t="shared" si="4651"/>
      </c>
      <c r="HA132" s="55">
        <f t="shared" si="4510"/>
      </c>
      <c r="HB132" s="54">
        <f t="shared" si="4651"/>
      </c>
      <c r="HC132" s="55">
        <f t="shared" si="4511"/>
      </c>
      <c r="HD132" s="54">
        <f t="shared" si="4651"/>
      </c>
      <c r="HE132" s="55">
        <f t="shared" si="4512"/>
      </c>
      <c r="HF132" s="54">
        <f t="shared" si="4651"/>
      </c>
      <c r="HG132" s="55">
        <f t="shared" si="4513"/>
      </c>
      <c r="HH132" s="54">
        <f t="shared" si="4651"/>
      </c>
      <c r="HI132" s="55">
        <f t="shared" si="4514"/>
      </c>
      <c r="HJ132" s="54">
        <f t="shared" si="4651"/>
      </c>
      <c r="HK132" s="55">
        <f t="shared" si="4515"/>
      </c>
      <c r="HL132" s="54">
        <f t="shared" si="4651"/>
      </c>
      <c r="HM132" s="55">
        <f t="shared" si="4516"/>
      </c>
      <c r="HN132" s="54">
        <f t="shared" si="4651"/>
      </c>
      <c r="HO132" s="55">
        <f t="shared" si="4517"/>
      </c>
      <c r="HP132" s="54">
        <f t="shared" si="4651"/>
      </c>
      <c r="HQ132" s="55">
        <f t="shared" si="4518"/>
      </c>
      <c r="HR132" s="54">
        <f t="shared" si="4651"/>
      </c>
      <c r="HS132" s="55">
        <f t="shared" si="4519"/>
      </c>
      <c r="HT132" s="54">
        <f t="shared" si="4651"/>
      </c>
      <c r="HU132" s="55">
        <f t="shared" si="4520"/>
      </c>
      <c r="HV132" s="54">
        <f t="shared" si="4651"/>
      </c>
      <c r="HW132" s="55">
        <f t="shared" si="4521"/>
      </c>
      <c r="HX132" s="54">
        <f t="shared" si="4651"/>
      </c>
      <c r="HY132" s="55">
        <f t="shared" si="4522"/>
      </c>
      <c r="HZ132" s="54">
        <f t="shared" si="4651"/>
      </c>
      <c r="IA132" s="55">
        <f t="shared" si="4523"/>
      </c>
      <c r="IB132" s="54">
        <f t="shared" si="4651"/>
      </c>
      <c r="IC132" s="55">
        <f t="shared" si="4524"/>
      </c>
      <c r="ID132" s="54">
        <f t="shared" si="4651"/>
      </c>
      <c r="IE132" s="55">
        <f t="shared" si="4525"/>
      </c>
      <c r="IF132" s="54">
        <f t="shared" si="4651"/>
      </c>
      <c r="IG132" s="55">
        <f t="shared" si="4526"/>
      </c>
      <c r="IH132" s="54">
        <f t="shared" si="4651"/>
      </c>
      <c r="II132" s="55">
        <f t="shared" si="4527"/>
      </c>
      <c r="IJ132" s="54">
        <f t="shared" si="4651"/>
      </c>
      <c r="IK132" s="55">
        <f t="shared" si="4528"/>
      </c>
      <c r="IL132" s="54">
        <f t="shared" si="4651"/>
      </c>
      <c r="IM132" s="55">
        <f t="shared" si="4529"/>
      </c>
      <c r="IN132" s="54">
        <f t="shared" si="4651"/>
      </c>
      <c r="IO132" s="55">
        <f t="shared" si="4530"/>
      </c>
      <c r="IP132" s="54">
        <f t="shared" si="4651"/>
      </c>
      <c r="IQ132" s="55">
        <f t="shared" si="4531"/>
      </c>
      <c r="IR132" s="54">
        <f t="shared" si="4651"/>
      </c>
      <c r="IS132" s="55">
        <f t="shared" si="4532"/>
      </c>
      <c r="IT132" s="54">
        <f t="shared" si="4651"/>
      </c>
      <c r="IU132" s="55">
        <f t="shared" si="4533"/>
      </c>
      <c r="IV132" s="54">
        <f t="shared" si="4651"/>
      </c>
      <c r="IW132" s="55">
        <f t="shared" si="4534"/>
      </c>
      <c r="IX132" s="54">
        <f t="shared" si="4633"/>
      </c>
      <c r="IY132" s="55">
        <f t="shared" si="4535"/>
      </c>
      <c r="IZ132" s="54">
        <f t="shared" si="4633"/>
      </c>
      <c r="JA132" s="55">
        <f t="shared" si="4537"/>
      </c>
      <c r="JB132" s="54">
        <f t="shared" si="4633"/>
      </c>
      <c r="JC132" s="55">
        <f t="shared" si="4538"/>
      </c>
      <c r="JD132" s="54">
        <f t="shared" si="4633"/>
      </c>
      <c r="JE132" s="55">
        <f t="shared" si="4539"/>
      </c>
      <c r="JF132" s="54">
        <f t="shared" si="4633"/>
      </c>
      <c r="JG132" s="55">
        <f t="shared" si="4540"/>
      </c>
      <c r="JH132" s="54">
        <f t="shared" si="4633"/>
      </c>
      <c r="JI132" s="55">
        <f t="shared" si="4541"/>
      </c>
      <c r="JJ132" s="54">
        <f t="shared" si="4633"/>
      </c>
      <c r="JK132" s="55">
        <f t="shared" si="4542"/>
      </c>
      <c r="JL132" s="54">
        <f t="shared" si="4633"/>
      </c>
      <c r="JM132" s="55">
        <f t="shared" si="267"/>
      </c>
      <c r="JN132" s="54">
        <f t="shared" si="4663"/>
      </c>
      <c r="JO132" s="55">
        <f t="shared" si="4664"/>
      </c>
      <c r="JP132" s="54">
        <f t="shared" si="4663"/>
      </c>
      <c r="JQ132" s="55">
        <f t="shared" si="4664"/>
      </c>
      <c r="JR132" s="54">
        <f t="shared" si="4663"/>
      </c>
      <c r="JS132" s="55">
        <f t="shared" si="4664"/>
      </c>
      <c r="JT132" s="54">
        <f t="shared" si="4663"/>
      </c>
      <c r="JU132" s="55">
        <f t="shared" si="4664"/>
      </c>
      <c r="JV132" s="54">
        <f t="shared" si="4663"/>
      </c>
      <c r="JW132" s="55">
        <f t="shared" si="4664"/>
      </c>
      <c r="JX132" s="54">
        <f t="shared" si="4663"/>
      </c>
      <c r="JY132" s="55">
        <f t="shared" si="4664"/>
      </c>
      <c r="JZ132" s="54">
        <f t="shared" si="4663"/>
      </c>
      <c r="KA132" s="55">
        <f t="shared" si="4664"/>
      </c>
      <c r="KB132" s="54">
        <f t="shared" si="4663"/>
      </c>
      <c r="KC132" s="55">
        <f t="shared" si="4664"/>
      </c>
      <c r="KD132" s="54">
        <f t="shared" si="4663"/>
      </c>
      <c r="KE132" s="55">
        <f t="shared" si="4664"/>
      </c>
      <c r="KF132" s="54">
        <f t="shared" si="4663"/>
      </c>
      <c r="KG132" s="55">
        <f t="shared" si="4664"/>
      </c>
      <c r="KH132" s="54">
        <f t="shared" si="4663"/>
      </c>
      <c r="KI132" s="55">
        <f t="shared" si="4664"/>
      </c>
      <c r="KJ132" s="54">
        <f t="shared" si="4663"/>
      </c>
      <c r="KK132" s="55">
        <f t="shared" si="4664"/>
      </c>
      <c r="KL132" s="54">
        <f t="shared" si="4663"/>
      </c>
      <c r="KM132" s="55">
        <f t="shared" si="4664"/>
      </c>
      <c r="KN132" s="54">
        <f t="shared" si="4663"/>
      </c>
      <c r="KO132" s="55">
        <f t="shared" si="4664"/>
      </c>
      <c r="KP132" s="54">
        <f t="shared" si="4663"/>
      </c>
      <c r="KQ132" s="55">
        <f t="shared" si="4664"/>
      </c>
      <c r="KR132" s="54">
        <f t="shared" si="4663"/>
      </c>
      <c r="KS132" s="55">
        <f t="shared" si="4664"/>
      </c>
      <c r="KT132" s="54">
        <f t="shared" si="4663"/>
      </c>
      <c r="KU132" s="55">
        <f t="shared" si="4664"/>
      </c>
      <c r="KV132" s="54">
        <f t="shared" si="4663"/>
      </c>
      <c r="KW132" s="55">
        <f t="shared" si="4664"/>
      </c>
      <c r="KX132" s="54">
        <f t="shared" si="4663"/>
      </c>
      <c r="KY132" s="55">
        <f t="shared" si="4664"/>
      </c>
      <c r="KZ132" s="54">
        <f t="shared" si="4663"/>
      </c>
      <c r="LA132" s="55">
        <f t="shared" si="4664"/>
      </c>
      <c r="LB132" s="54">
        <f t="shared" si="4663"/>
      </c>
      <c r="LC132" s="55">
        <f t="shared" si="4664"/>
      </c>
      <c r="LD132" s="54">
        <f t="shared" si="4663"/>
      </c>
      <c r="LE132" s="55">
        <f t="shared" si="4664"/>
      </c>
      <c r="LF132" s="54">
        <f t="shared" si="4663"/>
      </c>
      <c r="LG132" s="55">
        <f t="shared" si="4664"/>
      </c>
      <c r="LH132" s="54">
        <f t="shared" si="4663"/>
      </c>
      <c r="LI132" s="55">
        <f t="shared" si="4664"/>
      </c>
      <c r="LJ132" s="54">
        <f t="shared" si="4663"/>
      </c>
      <c r="LK132" s="55">
        <f t="shared" si="4664"/>
      </c>
      <c r="LL132" s="54">
        <f t="shared" si="4663"/>
      </c>
      <c r="LM132" s="55">
        <f t="shared" si="4664"/>
      </c>
      <c r="LN132" s="54">
        <f t="shared" si="4663"/>
      </c>
      <c r="LO132" s="55">
        <f t="shared" si="4664"/>
      </c>
      <c r="LP132" s="54">
        <f t="shared" si="4663"/>
      </c>
      <c r="LQ132" s="55">
        <f t="shared" si="4664"/>
      </c>
      <c r="LR132" s="54">
        <f t="shared" si="4663"/>
      </c>
      <c r="LS132" s="55">
        <f t="shared" si="4664"/>
      </c>
      <c r="LT132" s="54">
        <f t="shared" si="4663"/>
      </c>
      <c r="LU132" s="55">
        <f t="shared" si="4664"/>
      </c>
      <c r="LV132" s="54">
        <f t="shared" si="4663"/>
      </c>
      <c r="LW132" s="55">
        <f t="shared" si="4664"/>
      </c>
      <c r="LX132" s="54">
        <f t="shared" si="4663"/>
      </c>
      <c r="LY132" s="55">
        <f t="shared" si="4664"/>
      </c>
      <c r="LZ132" s="54">
        <f t="shared" si="4655"/>
      </c>
      <c r="MA132" s="55">
        <f t="shared" si="4656"/>
      </c>
      <c r="MB132" s="54">
        <f t="shared" si="4655"/>
      </c>
      <c r="MC132" s="55">
        <f t="shared" si="4656"/>
      </c>
      <c r="MD132" s="54">
        <f t="shared" si="4655"/>
      </c>
      <c r="ME132" s="55">
        <f t="shared" si="4656"/>
      </c>
      <c r="MF132" s="54">
        <f t="shared" si="4655"/>
      </c>
      <c r="MG132" s="55">
        <f t="shared" si="4656"/>
      </c>
      <c r="MH132" s="54">
        <f t="shared" si="4655"/>
      </c>
      <c r="MI132" s="55">
        <f t="shared" si="4656"/>
      </c>
      <c r="MJ132" s="54">
        <f t="shared" si="4655"/>
      </c>
      <c r="MK132" s="55">
        <f t="shared" si="4656"/>
      </c>
      <c r="ML132" s="54">
        <f t="shared" si="4655"/>
      </c>
      <c r="MM132" s="55">
        <f t="shared" si="4656"/>
      </c>
      <c r="MN132" s="54">
        <f t="shared" si="4655"/>
      </c>
      <c r="MO132" s="55">
        <f t="shared" si="4656"/>
      </c>
      <c r="MP132" s="54">
        <f t="shared" si="4655"/>
      </c>
      <c r="MQ132" s="55">
        <f t="shared" si="4656"/>
      </c>
      <c r="MR132" s="54">
        <f t="shared" si="4655"/>
      </c>
      <c r="MS132" s="55">
        <f t="shared" si="4656"/>
      </c>
      <c r="MT132" s="54">
        <f t="shared" si="4655"/>
      </c>
      <c r="MU132" s="55">
        <f t="shared" si="4656"/>
      </c>
      <c r="MV132" s="54">
        <f t="shared" si="4655"/>
      </c>
      <c r="MW132" s="55">
        <f t="shared" si="4656"/>
      </c>
      <c r="MX132" s="54">
        <f t="shared" si="4655"/>
      </c>
      <c r="MY132" s="55">
        <f t="shared" si="4656"/>
      </c>
      <c r="MZ132" s="54">
        <f t="shared" si="4655"/>
      </c>
      <c r="NA132" s="55">
        <f t="shared" si="4656"/>
      </c>
      <c r="NB132" s="54">
        <f t="shared" si="4655"/>
      </c>
      <c r="NC132" s="55">
        <f t="shared" si="4656"/>
      </c>
      <c r="ND132" s="54">
        <f t="shared" si="4655"/>
      </c>
      <c r="NE132" s="55">
        <f t="shared" si="4656"/>
      </c>
      <c r="NF132" s="54">
        <f t="shared" si="4655"/>
      </c>
      <c r="NG132" s="55">
        <f t="shared" si="4656"/>
      </c>
      <c r="NH132" s="54">
        <f t="shared" si="4655"/>
      </c>
      <c r="NI132" s="55">
        <f t="shared" si="4656"/>
      </c>
      <c r="NJ132" s="54">
        <f t="shared" si="4655"/>
      </c>
      <c r="NK132" s="55">
        <f t="shared" si="4656"/>
      </c>
      <c r="NL132" s="54">
        <f t="shared" si="4655"/>
      </c>
      <c r="NM132" s="55">
        <f t="shared" si="4656"/>
      </c>
      <c r="NN132" s="54">
        <f t="shared" si="4655"/>
      </c>
      <c r="NO132" s="55">
        <f t="shared" si="4656"/>
      </c>
      <c r="NP132" s="54">
        <f t="shared" si="4655"/>
      </c>
      <c r="NQ132" s="55">
        <f t="shared" si="4656"/>
      </c>
      <c r="NR132" s="54">
        <f t="shared" si="4655"/>
      </c>
      <c r="NS132" s="55">
        <f t="shared" si="4656"/>
      </c>
      <c r="NT132" s="54">
        <f t="shared" si="4655"/>
      </c>
      <c r="NU132" s="55">
        <f t="shared" si="4656"/>
      </c>
      <c r="NV132" s="54">
        <f t="shared" si="4655"/>
      </c>
      <c r="NW132" s="55">
        <f t="shared" si="4656"/>
      </c>
      <c r="NX132" s="54">
        <f t="shared" si="4655"/>
      </c>
      <c r="NY132" s="55">
        <f t="shared" si="4656"/>
      </c>
      <c r="NZ132" s="54">
        <f t="shared" si="4655"/>
      </c>
      <c r="OA132" s="55">
        <f t="shared" si="4656"/>
      </c>
      <c r="OB132" s="54">
        <f t="shared" si="4655"/>
      </c>
      <c r="OC132" s="55">
        <f t="shared" si="4656"/>
      </c>
      <c r="OD132" s="54">
        <f t="shared" si="4655"/>
      </c>
      <c r="OE132" s="55">
        <f t="shared" si="4656"/>
      </c>
      <c r="OF132" s="54">
        <f t="shared" si="4655"/>
      </c>
      <c r="OG132" s="55">
        <f t="shared" si="4656"/>
      </c>
      <c r="OH132" s="54">
        <f t="shared" si="4655"/>
      </c>
      <c r="OI132" s="55">
        <f t="shared" si="4656"/>
      </c>
      <c r="OJ132" s="54">
        <f t="shared" si="4644"/>
      </c>
      <c r="OK132" s="55">
        <f t="shared" si="4657"/>
      </c>
      <c r="OL132" s="54">
        <f t="shared" si="4635"/>
      </c>
      <c r="OM132" s="55">
        <f t="shared" si="4657"/>
      </c>
      <c r="ON132" s="54">
        <f t="shared" si="4635"/>
      </c>
      <c r="OO132" s="55">
        <f t="shared" si="4657"/>
      </c>
      <c r="OP132" s="54">
        <f t="shared" si="4635"/>
      </c>
      <c r="OQ132" s="55">
        <f t="shared" si="4657"/>
      </c>
      <c r="OR132" s="54">
        <f t="shared" si="4635"/>
      </c>
      <c r="OS132" s="55">
        <f t="shared" si="4657"/>
      </c>
      <c r="OT132" s="54">
        <f t="shared" si="4635"/>
      </c>
      <c r="OU132" s="55">
        <f t="shared" si="4657"/>
      </c>
      <c r="OV132" s="54">
        <f t="shared" si="4635"/>
      </c>
      <c r="OW132" s="55">
        <f t="shared" si="4657"/>
      </c>
      <c r="OX132" s="54">
        <f t="shared" si="4665"/>
      </c>
      <c r="OY132" s="55">
        <f t="shared" si="4657"/>
      </c>
      <c r="OZ132" s="54">
        <f t="shared" si="4665"/>
      </c>
      <c r="PA132" s="55">
        <f t="shared" si="4657"/>
      </c>
      <c r="PB132" s="54">
        <f t="shared" si="4665"/>
      </c>
      <c r="PC132" s="55">
        <f t="shared" si="4657"/>
      </c>
      <c r="PD132" s="54">
        <f t="shared" si="4665"/>
      </c>
      <c r="PE132" s="55">
        <f t="shared" si="4657"/>
      </c>
      <c r="PF132" s="54">
        <f t="shared" si="4665"/>
      </c>
      <c r="PG132" s="55">
        <f t="shared" si="4657"/>
      </c>
      <c r="PH132" s="54">
        <f t="shared" si="4665"/>
      </c>
      <c r="PI132" s="55">
        <f t="shared" si="4657"/>
      </c>
      <c r="PJ132" s="54">
        <f t="shared" si="4665"/>
      </c>
      <c r="PK132" s="55">
        <f t="shared" si="4657"/>
      </c>
      <c r="PL132" s="54">
        <f t="shared" si="4665"/>
      </c>
      <c r="PM132" s="55">
        <f t="shared" si="4657"/>
      </c>
      <c r="PN132" s="54">
        <f t="shared" si="4665"/>
      </c>
      <c r="PO132" s="55">
        <f t="shared" si="4657"/>
      </c>
      <c r="PP132" s="54">
        <f t="shared" si="4665"/>
      </c>
      <c r="PQ132" s="55">
        <f t="shared" si="4657"/>
      </c>
      <c r="PR132" s="54">
        <f t="shared" si="4665"/>
      </c>
      <c r="PS132" s="55">
        <f t="shared" si="4657"/>
      </c>
      <c r="PT132" s="54">
        <f t="shared" si="4665"/>
      </c>
      <c r="PU132" s="55">
        <f t="shared" si="4657"/>
      </c>
      <c r="PV132" s="54">
        <f t="shared" si="4665"/>
      </c>
      <c r="PW132" s="55">
        <f t="shared" si="4657"/>
      </c>
      <c r="PX132" s="54">
        <f t="shared" si="4665"/>
      </c>
      <c r="PY132" s="55">
        <f t="shared" si="4657"/>
      </c>
      <c r="PZ132" s="54">
        <f t="shared" si="4665"/>
      </c>
      <c r="QA132" s="55">
        <f t="shared" si="4657"/>
      </c>
      <c r="QB132" s="54">
        <f t="shared" si="4665"/>
      </c>
      <c r="QC132" s="55">
        <f t="shared" si="4657"/>
      </c>
      <c r="QD132" s="54">
        <f t="shared" si="4665"/>
      </c>
      <c r="QE132" s="55">
        <f t="shared" si="4657"/>
      </c>
      <c r="QF132" s="54">
        <f t="shared" si="4665"/>
      </c>
      <c r="QG132" s="55">
        <f t="shared" si="4657"/>
      </c>
      <c r="QH132" s="54">
        <f t="shared" si="4665"/>
      </c>
      <c r="QI132" s="55">
        <f t="shared" si="4657"/>
      </c>
      <c r="QJ132" s="54">
        <f t="shared" si="4665"/>
      </c>
      <c r="QK132" s="55">
        <f t="shared" si="4657"/>
      </c>
      <c r="QL132" s="54">
        <f t="shared" si="4665"/>
      </c>
      <c r="QM132" s="55">
        <f t="shared" si="4657"/>
      </c>
      <c r="QN132" s="54">
        <f t="shared" si="4665"/>
      </c>
      <c r="QO132" s="55">
        <f t="shared" si="4657"/>
      </c>
      <c r="QP132" s="54">
        <f t="shared" si="4665"/>
      </c>
      <c r="QQ132" s="55">
        <f t="shared" si="4657"/>
      </c>
      <c r="QR132" s="54">
        <f t="shared" si="4665"/>
      </c>
      <c r="QS132" s="55">
        <f t="shared" si="4657"/>
      </c>
      <c r="QT132" s="54">
        <f t="shared" si="4665"/>
      </c>
      <c r="QU132" s="55">
        <f t="shared" si="4657"/>
      </c>
      <c r="QV132" s="54">
        <f t="shared" si="4665"/>
      </c>
      <c r="QW132" s="55">
        <f t="shared" si="4652"/>
      </c>
      <c r="QX132" s="54">
        <f t="shared" si="4665"/>
      </c>
      <c r="QY132" s="55">
        <f t="shared" si="4652"/>
      </c>
      <c r="QZ132" s="54">
        <f t="shared" si="4665"/>
      </c>
      <c r="RA132" s="55">
        <f t="shared" si="4652"/>
      </c>
      <c r="RB132" s="54">
        <f t="shared" si="4665"/>
      </c>
      <c r="RC132" s="55">
        <f t="shared" si="4652"/>
      </c>
      <c r="RD132" s="54">
        <f t="shared" si="4665"/>
      </c>
      <c r="RE132" s="55">
        <f t="shared" si="4652"/>
      </c>
      <c r="RF132" s="54">
        <f t="shared" si="4665"/>
      </c>
      <c r="RG132" s="55">
        <f t="shared" si="4652"/>
      </c>
      <c r="RH132" s="54">
        <f t="shared" si="4665"/>
      </c>
      <c r="RI132" s="55">
        <f t="shared" si="4652"/>
      </c>
      <c r="RJ132" s="54">
        <f t="shared" si="4658"/>
      </c>
      <c r="RK132" s="55">
        <f t="shared" si="4652"/>
      </c>
      <c r="RL132" s="54">
        <f t="shared" si="4658"/>
      </c>
      <c r="RM132" s="55">
        <f t="shared" si="4652"/>
      </c>
      <c r="RN132" s="54">
        <f t="shared" si="4658"/>
      </c>
      <c r="RO132" s="55">
        <f t="shared" si="4652"/>
      </c>
      <c r="RP132" s="54">
        <f t="shared" si="4658"/>
      </c>
      <c r="RQ132" s="55">
        <f t="shared" si="4652"/>
      </c>
      <c r="RR132" s="54">
        <f t="shared" si="4658"/>
      </c>
      <c r="RS132" s="55">
        <f t="shared" si="4652"/>
      </c>
      <c r="RT132" s="54">
        <f t="shared" si="4658"/>
      </c>
      <c r="RU132" s="55">
        <f t="shared" si="4652"/>
      </c>
      <c r="RV132" s="54">
        <f t="shared" si="4658"/>
      </c>
      <c r="RW132" s="55">
        <f t="shared" si="4652"/>
      </c>
      <c r="RX132" s="54">
        <f t="shared" si="4658"/>
      </c>
      <c r="RY132" s="55">
        <f t="shared" si="4652"/>
      </c>
      <c r="RZ132" s="54">
        <f t="shared" si="4658"/>
      </c>
      <c r="SA132" s="55">
        <f t="shared" si="4652"/>
      </c>
      <c r="SB132" s="54">
        <f t="shared" si="4658"/>
      </c>
      <c r="SC132" s="55">
        <f t="shared" si="4652"/>
      </c>
      <c r="SD132" s="54">
        <f t="shared" si="4658"/>
      </c>
      <c r="SE132" s="55">
        <f t="shared" si="4652"/>
      </c>
      <c r="SF132" s="54">
        <f t="shared" si="4658"/>
      </c>
      <c r="SG132" s="55">
        <f t="shared" si="4652"/>
      </c>
      <c r="SH132" s="54">
        <f t="shared" si="4658"/>
      </c>
      <c r="SI132" s="55">
        <f t="shared" si="4652"/>
      </c>
      <c r="SJ132" s="54">
        <f t="shared" si="4658"/>
      </c>
      <c r="SK132" s="55">
        <f t="shared" si="4652"/>
      </c>
      <c r="SL132" s="54">
        <f t="shared" si="4658"/>
      </c>
      <c r="SM132" s="55">
        <f t="shared" si="4652"/>
      </c>
      <c r="SN132" s="54">
        <f t="shared" si="4658"/>
      </c>
      <c r="SO132" s="55">
        <f t="shared" si="4652"/>
      </c>
      <c r="SP132" s="54">
        <f t="shared" si="4658"/>
      </c>
      <c r="SQ132" s="55">
        <f t="shared" si="4652"/>
      </c>
      <c r="SR132" s="54">
        <f t="shared" si="4658"/>
      </c>
      <c r="SS132" s="55">
        <f t="shared" si="4652"/>
      </c>
      <c r="ST132" s="54">
        <f t="shared" si="4658"/>
      </c>
      <c r="SU132" s="55">
        <f t="shared" si="4652"/>
      </c>
      <c r="SV132" s="54">
        <f t="shared" si="4658"/>
      </c>
      <c r="SW132" s="55">
        <f t="shared" si="4652"/>
      </c>
      <c r="SX132" s="54">
        <f t="shared" si="4658"/>
      </c>
      <c r="SY132" s="55">
        <f t="shared" si="4652"/>
      </c>
      <c r="SZ132" s="54">
        <f t="shared" si="4658"/>
      </c>
      <c r="TA132" s="55">
        <f t="shared" si="4652"/>
      </c>
      <c r="TB132" s="54">
        <f t="shared" si="4658"/>
      </c>
      <c r="TC132" s="55">
        <f t="shared" si="4652"/>
      </c>
      <c r="TD132" s="54">
        <f t="shared" si="4658"/>
      </c>
      <c r="TE132" s="55">
        <f t="shared" si="4652"/>
      </c>
      <c r="TF132" s="54">
        <f t="shared" si="4658"/>
      </c>
      <c r="TG132" s="55">
        <f t="shared" ref="TG132:VQ139" si="4671">IFERROR(
    IF(
        LEFT(VLOOKUP($B132,TF$4:TG$71,2,FALSE),1)="0",
        "",
        IF(
            LEFT(VLOOKUP($B132,TF$4:TG$71,2,FALSE),1)="講",
            "講習",
            IF(
                LEFT(VLOOKUP($B132,TF$4:TG$71,2,FALSE),1)="追",
                "追加",
                "通常"
            )
        )
    ),
    ""
)</f>
      </c>
      <c r="TH132" s="54">
        <f t="shared" si="4658"/>
      </c>
      <c r="TI132" s="55">
        <f t="shared" si="4671"/>
      </c>
      <c r="TJ132" s="54">
        <f t="shared" si="4658"/>
      </c>
      <c r="TK132" s="55">
        <f t="shared" si="4671"/>
      </c>
      <c r="TL132" s="54">
        <f t="shared" si="4658"/>
      </c>
      <c r="TM132" s="55">
        <f t="shared" si="4671"/>
      </c>
      <c r="TN132" s="54">
        <f t="shared" si="4658"/>
      </c>
      <c r="TO132" s="55">
        <f t="shared" si="4671"/>
      </c>
      <c r="TP132" s="54">
        <f t="shared" si="4658"/>
      </c>
      <c r="TQ132" s="55">
        <f t="shared" si="4671"/>
      </c>
      <c r="TR132" s="54">
        <f t="shared" si="4658"/>
      </c>
      <c r="TS132" s="55">
        <f t="shared" si="4671"/>
      </c>
      <c r="TT132" s="54">
        <f t="shared" si="4666"/>
      </c>
      <c r="TU132" s="55">
        <f t="shared" si="4671"/>
      </c>
      <c r="TV132" s="54">
        <f t="shared" si="4666"/>
      </c>
      <c r="TW132" s="55">
        <f t="shared" si="4671"/>
      </c>
      <c r="TX132" s="54">
        <f t="shared" si="4666"/>
      </c>
      <c r="TY132" s="55">
        <f t="shared" si="4671"/>
      </c>
      <c r="TZ132" s="54">
        <f t="shared" si="4666"/>
      </c>
      <c r="UA132" s="55">
        <f t="shared" si="4671"/>
      </c>
      <c r="UB132" s="54">
        <f t="shared" si="4666"/>
      </c>
      <c r="UC132" s="55">
        <f t="shared" si="4671"/>
      </c>
      <c r="UD132" s="54">
        <f t="shared" si="4666"/>
      </c>
      <c r="UE132" s="55">
        <f t="shared" si="4671"/>
      </c>
      <c r="UF132" s="54">
        <f t="shared" si="4666"/>
      </c>
      <c r="UG132" s="55">
        <f t="shared" si="4671"/>
      </c>
      <c r="UH132" s="54">
        <f t="shared" si="4666"/>
      </c>
      <c r="UI132" s="55">
        <f t="shared" si="4671"/>
      </c>
      <c r="UJ132" s="54">
        <f t="shared" si="4666"/>
      </c>
      <c r="UK132" s="55">
        <f t="shared" si="4671"/>
      </c>
      <c r="UL132" s="54">
        <f t="shared" si="4666"/>
      </c>
      <c r="UM132" s="55">
        <f t="shared" si="4671"/>
      </c>
      <c r="UN132" s="54">
        <f t="shared" si="4666"/>
      </c>
      <c r="UO132" s="55">
        <f t="shared" si="4671"/>
      </c>
      <c r="UP132" s="54">
        <f t="shared" si="4666"/>
      </c>
      <c r="UQ132" s="55">
        <f t="shared" si="4671"/>
      </c>
      <c r="UR132" s="54">
        <f t="shared" si="4666"/>
      </c>
      <c r="US132" s="55">
        <f t="shared" si="4671"/>
      </c>
      <c r="UT132" s="54">
        <f t="shared" si="4666"/>
      </c>
      <c r="UU132" s="55">
        <f t="shared" si="4671"/>
      </c>
      <c r="UV132" s="54">
        <f t="shared" si="4666"/>
      </c>
      <c r="UW132" s="55">
        <f t="shared" si="4671"/>
      </c>
      <c r="UX132" s="54">
        <f t="shared" si="4666"/>
      </c>
      <c r="UY132" s="55">
        <f t="shared" si="4671"/>
      </c>
      <c r="UZ132" s="54">
        <f t="shared" si="4666"/>
      </c>
      <c r="VA132" s="55">
        <f t="shared" si="4671"/>
      </c>
      <c r="VB132" s="54">
        <f t="shared" si="4666"/>
      </c>
      <c r="VC132" s="55">
        <f t="shared" si="4671"/>
      </c>
      <c r="VD132" s="54">
        <f t="shared" si="4666"/>
      </c>
      <c r="VE132" s="55">
        <f t="shared" si="4671"/>
      </c>
      <c r="VF132" s="54">
        <f t="shared" si="4666"/>
      </c>
      <c r="VG132" s="55">
        <f t="shared" si="4671"/>
      </c>
      <c r="VH132" s="54">
        <f t="shared" si="4666"/>
      </c>
      <c r="VI132" s="55">
        <f t="shared" si="4671"/>
      </c>
      <c r="VJ132" s="54">
        <f t="shared" si="4666"/>
      </c>
      <c r="VK132" s="55">
        <f t="shared" si="4671"/>
      </c>
      <c r="VL132" s="54">
        <f t="shared" si="4666"/>
      </c>
      <c r="VM132" s="55">
        <f t="shared" si="4671"/>
      </c>
      <c r="VN132" s="54">
        <f t="shared" si="4666"/>
      </c>
      <c r="VO132" s="55">
        <f t="shared" si="4671"/>
      </c>
      <c r="VP132" s="54">
        <f t="shared" si="4666"/>
      </c>
      <c r="VQ132" s="55">
        <f t="shared" si="4671"/>
      </c>
      <c r="VR132" s="54">
        <f t="shared" si="4666"/>
      </c>
      <c r="VS132" s="55">
        <f t="shared" si="4670"/>
      </c>
      <c r="VT132" s="54">
        <f t="shared" si="4666"/>
      </c>
      <c r="VU132" s="55">
        <f t="shared" si="4670"/>
      </c>
      <c r="VV132" s="54">
        <f t="shared" si="4666"/>
      </c>
      <c r="VW132" s="55">
        <f t="shared" si="4670"/>
      </c>
      <c r="VX132" s="54">
        <f t="shared" si="4666"/>
      </c>
      <c r="VY132" s="55">
        <f t="shared" si="4670"/>
      </c>
      <c r="VZ132" s="54">
        <f t="shared" si="4666"/>
      </c>
      <c r="WA132" s="55">
        <f t="shared" si="4670"/>
      </c>
      <c r="WB132" s="54">
        <f t="shared" si="4666"/>
      </c>
      <c r="WC132" s="55">
        <f t="shared" si="4670"/>
      </c>
      <c r="WD132" s="54">
        <f t="shared" si="4666"/>
      </c>
      <c r="WE132" s="55">
        <f t="shared" si="4670"/>
      </c>
      <c r="WF132" s="54">
        <f t="shared" si="4659"/>
      </c>
      <c r="WG132" s="55">
        <f t="shared" si="4670"/>
      </c>
      <c r="WH132" s="54">
        <f t="shared" si="4659"/>
      </c>
      <c r="WI132" s="55">
        <f t="shared" si="4670"/>
      </c>
      <c r="WJ132" s="54">
        <f t="shared" si="4659"/>
      </c>
      <c r="WK132" s="55">
        <f t="shared" si="4670"/>
      </c>
      <c r="WL132" s="54">
        <f t="shared" si="4659"/>
      </c>
      <c r="WM132" s="55">
        <f t="shared" si="4670"/>
      </c>
      <c r="WN132" s="54">
        <f t="shared" si="4659"/>
      </c>
      <c r="WO132" s="55">
        <f t="shared" si="4670"/>
      </c>
      <c r="WP132" s="54">
        <f t="shared" si="4659"/>
      </c>
      <c r="WQ132" s="55">
        <f t="shared" si="4670"/>
      </c>
      <c r="WR132" s="54">
        <f t="shared" si="4659"/>
      </c>
      <c r="WS132" s="55">
        <f t="shared" si="4670"/>
      </c>
      <c r="WT132" s="54">
        <f t="shared" si="4659"/>
      </c>
      <c r="WU132" s="55">
        <f t="shared" si="4670"/>
      </c>
      <c r="WV132" s="54">
        <f t="shared" si="4659"/>
      </c>
      <c r="WW132" s="55">
        <f t="shared" si="4670"/>
      </c>
      <c r="WX132" s="54">
        <f t="shared" si="4659"/>
      </c>
      <c r="WY132" s="55">
        <f t="shared" si="4670"/>
      </c>
      <c r="WZ132" s="54">
        <f t="shared" si="4659"/>
      </c>
      <c r="XA132" s="55">
        <f t="shared" si="4670"/>
      </c>
      <c r="XB132" s="54">
        <f t="shared" si="4659"/>
      </c>
      <c r="XC132" s="55">
        <f t="shared" si="4670"/>
      </c>
      <c r="XD132" s="54">
        <f t="shared" si="4659"/>
      </c>
      <c r="XE132" s="55">
        <f t="shared" si="4670"/>
      </c>
      <c r="XF132" s="54">
        <f t="shared" si="4659"/>
      </c>
      <c r="XG132" s="55">
        <f t="shared" si="4670"/>
      </c>
      <c r="XH132" s="54">
        <f t="shared" si="4659"/>
      </c>
      <c r="XI132" s="55">
        <f t="shared" si="4670"/>
      </c>
      <c r="XJ132" s="54">
        <f t="shared" si="4659"/>
      </c>
      <c r="XK132" s="55">
        <f t="shared" si="4670"/>
      </c>
      <c r="XL132" s="54">
        <f t="shared" si="4659"/>
      </c>
      <c r="XM132" s="55">
        <f t="shared" si="4670"/>
      </c>
      <c r="XN132" s="54">
        <f t="shared" si="4659"/>
      </c>
      <c r="XO132" s="55">
        <f t="shared" si="4670"/>
      </c>
      <c r="XP132" s="54">
        <f t="shared" si="4659"/>
      </c>
      <c r="XQ132" s="55">
        <f t="shared" si="4670"/>
      </c>
      <c r="XR132" s="54">
        <f t="shared" si="4659"/>
      </c>
      <c r="XS132" s="55">
        <f t="shared" si="4670"/>
      </c>
      <c r="XT132" s="54">
        <f t="shared" si="4659"/>
      </c>
      <c r="XU132" s="55">
        <f t="shared" si="4670"/>
      </c>
      <c r="XV132" s="54">
        <f t="shared" si="4659"/>
      </c>
      <c r="XW132" s="55">
        <f t="shared" si="4670"/>
      </c>
      <c r="XX132" s="54">
        <f t="shared" si="4659"/>
      </c>
      <c r="XY132" s="55">
        <f t="shared" si="4670"/>
      </c>
      <c r="XZ132" s="54">
        <f t="shared" si="4659"/>
      </c>
      <c r="YA132" s="55">
        <f t="shared" si="4670"/>
      </c>
      <c r="YB132" s="54">
        <f t="shared" si="4659"/>
      </c>
      <c r="YC132" s="55">
        <f t="shared" si="4660"/>
      </c>
      <c r="YD132" s="54">
        <f t="shared" si="4659"/>
      </c>
      <c r="YE132" s="55">
        <f t="shared" si="4660"/>
      </c>
      <c r="YF132" s="54">
        <f t="shared" si="4659"/>
      </c>
      <c r="YG132" s="55">
        <f t="shared" si="4660"/>
      </c>
      <c r="YH132" s="54">
        <f t="shared" si="4659"/>
      </c>
      <c r="YI132" s="55">
        <f t="shared" si="4660"/>
      </c>
      <c r="YJ132" s="54">
        <f t="shared" si="4659"/>
      </c>
      <c r="YK132" s="55">
        <f t="shared" si="4660"/>
      </c>
      <c r="YL132" s="54">
        <f t="shared" si="4659"/>
      </c>
      <c r="YM132" s="55">
        <f t="shared" si="4660"/>
      </c>
      <c r="YN132" s="54">
        <f t="shared" si="4659"/>
      </c>
      <c r="YO132" s="55">
        <f t="shared" si="4660"/>
      </c>
      <c r="YP132" s="54">
        <f t="shared" si="4628"/>
      </c>
      <c r="YQ132" s="55">
        <f t="shared" si="4660"/>
      </c>
      <c r="YR132" s="54">
        <f t="shared" si="4628"/>
      </c>
      <c r="YS132" s="55">
        <f t="shared" si="4660"/>
      </c>
      <c r="YT132" s="54">
        <f t="shared" si="4628"/>
      </c>
      <c r="YU132" s="55">
        <f t="shared" si="4660"/>
      </c>
      <c r="YV132" s="54">
        <f t="shared" si="4628"/>
      </c>
      <c r="YW132" s="55">
        <f t="shared" si="4660"/>
      </c>
      <c r="YX132" s="54">
        <f t="shared" si="4628"/>
      </c>
      <c r="YY132" s="55">
        <f t="shared" si="4660"/>
      </c>
      <c r="YZ132" s="54">
        <f t="shared" si="4628"/>
      </c>
      <c r="ZA132" s="55">
        <f t="shared" si="4660"/>
      </c>
      <c r="ZB132" s="54">
        <f t="shared" si="4628"/>
      </c>
      <c r="ZC132" s="55">
        <f t="shared" si="4660"/>
      </c>
      <c r="ZD132" s="54">
        <f t="shared" si="4628"/>
      </c>
      <c r="ZE132" s="55">
        <f t="shared" si="4660"/>
      </c>
      <c r="ZF132" s="54">
        <f t="shared" si="4667"/>
      </c>
      <c r="ZG132" s="55">
        <f t="shared" si="4660"/>
      </c>
      <c r="ZH132" s="54">
        <f t="shared" si="4667"/>
      </c>
      <c r="ZI132" s="55">
        <f t="shared" si="4660"/>
      </c>
      <c r="ZJ132" s="54">
        <f t="shared" si="4667"/>
      </c>
      <c r="ZK132" s="55">
        <f t="shared" si="4660"/>
      </c>
      <c r="ZL132" s="54">
        <f t="shared" si="4667"/>
      </c>
      <c r="ZM132" s="55">
        <f t="shared" si="4660"/>
      </c>
      <c r="ZN132" s="54">
        <f t="shared" si="4667"/>
      </c>
      <c r="ZO132" s="55">
        <f t="shared" si="4660"/>
      </c>
      <c r="ZP132" s="54">
        <f t="shared" si="4667"/>
      </c>
      <c r="ZQ132" s="55">
        <f t="shared" si="4660"/>
      </c>
      <c r="ZR132" s="54">
        <f t="shared" si="4667"/>
      </c>
      <c r="ZS132" s="55">
        <f t="shared" si="4660"/>
      </c>
      <c r="ZT132" s="54">
        <f t="shared" si="4667"/>
      </c>
      <c r="ZU132" s="55">
        <f t="shared" si="4660"/>
      </c>
      <c r="ZV132" s="54">
        <f t="shared" si="4667"/>
      </c>
      <c r="ZW132" s="55">
        <f t="shared" si="4660"/>
      </c>
      <c r="ZX132" s="54">
        <f t="shared" si="4667"/>
      </c>
      <c r="ZY132" s="55">
        <f t="shared" si="4660"/>
      </c>
      <c r="ZZ132" s="54">
        <f t="shared" si="4667"/>
      </c>
      <c r="AAA132" s="55">
        <f t="shared" si="4660"/>
      </c>
      <c r="AAB132" s="54">
        <f t="shared" si="4667"/>
      </c>
      <c r="AAC132" s="55">
        <f t="shared" si="4660"/>
      </c>
      <c r="AAD132" s="54">
        <f t="shared" si="4667"/>
      </c>
      <c r="AAE132" s="55">
        <f t="shared" si="4660"/>
      </c>
      <c r="AAF132" s="54">
        <f t="shared" si="4667"/>
      </c>
      <c r="AAG132" s="55">
        <f t="shared" si="4660"/>
      </c>
      <c r="AAH132" s="54">
        <f t="shared" si="4667"/>
      </c>
      <c r="AAI132" s="55">
        <f t="shared" si="4660"/>
      </c>
      <c r="AAJ132" s="54">
        <f t="shared" si="4667"/>
      </c>
      <c r="AAK132" s="55">
        <f t="shared" si="4660"/>
      </c>
      <c r="AAL132" s="54">
        <f t="shared" si="4667"/>
      </c>
      <c r="AAM132" s="55">
        <f t="shared" si="4660"/>
      </c>
      <c r="AAN132" s="54">
        <f t="shared" si="4667"/>
      </c>
      <c r="AAO132" s="55">
        <f t="shared" si="4653"/>
      </c>
      <c r="AAP132" s="54">
        <f t="shared" si="4667"/>
      </c>
      <c r="AAQ132" s="55">
        <f t="shared" si="4653"/>
      </c>
      <c r="AAR132" s="54">
        <f t="shared" si="4667"/>
      </c>
      <c r="AAS132" s="55">
        <f t="shared" si="4653"/>
      </c>
      <c r="AAT132" s="54">
        <f t="shared" si="4667"/>
      </c>
      <c r="AAU132" s="55">
        <f t="shared" si="4653"/>
      </c>
      <c r="AAV132" s="54">
        <f t="shared" si="4667"/>
      </c>
      <c r="AAW132" s="55">
        <f t="shared" si="4653"/>
      </c>
      <c r="AAX132" s="54">
        <f t="shared" si="4667"/>
      </c>
      <c r="AAY132" s="55">
        <f t="shared" si="4653"/>
      </c>
      <c r="AAZ132" s="54">
        <f t="shared" si="4667"/>
      </c>
      <c r="ABA132" s="55">
        <f t="shared" si="4653"/>
      </c>
      <c r="ABB132" s="54">
        <f t="shared" si="4667"/>
      </c>
      <c r="ABC132" s="55">
        <f t="shared" si="4653"/>
      </c>
      <c r="ABD132" s="54">
        <f t="shared" si="4667"/>
      </c>
      <c r="ABE132" s="55">
        <f t="shared" si="4653"/>
      </c>
      <c r="ABF132" s="54">
        <f t="shared" si="4667"/>
      </c>
      <c r="ABG132" s="55">
        <f t="shared" si="4653"/>
      </c>
      <c r="ABH132" s="54">
        <f t="shared" si="4667"/>
      </c>
      <c r="ABI132" s="55">
        <f t="shared" si="4653"/>
      </c>
      <c r="ABJ132" s="54">
        <f t="shared" si="4667"/>
      </c>
      <c r="ABK132" s="55">
        <f t="shared" si="4653"/>
      </c>
      <c r="ABL132" s="54">
        <f t="shared" si="4667"/>
      </c>
      <c r="ABM132" s="55">
        <f t="shared" si="4653"/>
      </c>
      <c r="ABN132" s="54">
        <f t="shared" si="4667"/>
      </c>
      <c r="ABO132" s="55">
        <f t="shared" si="4653"/>
      </c>
      <c r="ABP132" s="54">
        <f t="shared" si="4667"/>
      </c>
      <c r="ABQ132" s="55">
        <f t="shared" si="4653"/>
      </c>
      <c r="ABR132" s="54">
        <f t="shared" si="4668"/>
      </c>
      <c r="ABS132" s="55">
        <f t="shared" si="4653"/>
      </c>
      <c r="ABT132" s="54">
        <f t="shared" si="4668"/>
      </c>
      <c r="ABU132" s="55">
        <f t="shared" si="4653"/>
      </c>
      <c r="ABV132" s="54">
        <f t="shared" si="4668"/>
      </c>
      <c r="ABW132" s="55">
        <f t="shared" si="4653"/>
      </c>
      <c r="ABX132" s="54">
        <f t="shared" si="4668"/>
      </c>
      <c r="ABY132" s="55">
        <f t="shared" si="4653"/>
      </c>
      <c r="ABZ132" s="54">
        <f t="shared" si="4668"/>
      </c>
      <c r="ACA132" s="55">
        <f t="shared" si="4653"/>
      </c>
      <c r="ACB132" s="54">
        <f t="shared" si="4668"/>
      </c>
      <c r="ACC132" s="55">
        <f t="shared" si="4653"/>
      </c>
      <c r="ACD132" s="54">
        <f t="shared" si="4668"/>
      </c>
      <c r="ACE132" s="55">
        <f t="shared" si="4653"/>
      </c>
      <c r="ACF132" s="54">
        <f t="shared" si="4668"/>
      </c>
      <c r="ACG132" s="55">
        <f t="shared" si="4653"/>
      </c>
      <c r="ACH132" s="54">
        <f t="shared" si="4668"/>
      </c>
      <c r="ACI132" s="55">
        <f t="shared" si="4653"/>
      </c>
      <c r="ACJ132" s="54">
        <f t="shared" si="4668"/>
      </c>
      <c r="ACK132" s="55">
        <f t="shared" si="4653"/>
      </c>
      <c r="ACL132" s="54">
        <f t="shared" si="4668"/>
      </c>
      <c r="ACM132" s="55">
        <f t="shared" si="4653"/>
      </c>
      <c r="ACN132" s="54">
        <f t="shared" si="4668"/>
      </c>
      <c r="ACO132" s="55">
        <f t="shared" si="4653"/>
      </c>
      <c r="ACP132" s="54">
        <f t="shared" si="4668"/>
      </c>
      <c r="ACQ132" s="55">
        <f t="shared" si="4653"/>
      </c>
      <c r="ACR132" s="54">
        <f t="shared" si="4668"/>
      </c>
      <c r="ACS132" s="55">
        <f t="shared" si="4653"/>
      </c>
      <c r="ACT132" s="54">
        <f t="shared" si="4668"/>
      </c>
      <c r="ACU132" s="55">
        <f t="shared" si="4653"/>
      </c>
      <c r="ACV132" s="54">
        <f t="shared" si="4668"/>
      </c>
      <c r="ACW132" s="55">
        <f t="shared" si="4653"/>
      </c>
      <c r="ACX132" s="54">
        <f t="shared" si="4668"/>
      </c>
      <c r="ACY132" s="55">
        <f t="shared" si="4631"/>
      </c>
      <c r="ACZ132" s="54">
        <f t="shared" si="4668"/>
      </c>
      <c r="ADA132" s="55">
        <f t="shared" si="4631"/>
      </c>
      <c r="ADB132" s="54">
        <f t="shared" si="4668"/>
      </c>
      <c r="ADC132" s="55">
        <f t="shared" si="4631"/>
      </c>
      <c r="ADD132" s="54">
        <f t="shared" si="4668"/>
      </c>
      <c r="ADE132" s="55">
        <f t="shared" si="4631"/>
      </c>
      <c r="ADF132" s="54">
        <f t="shared" si="4668"/>
      </c>
      <c r="ADG132" s="55">
        <f t="shared" si="4631"/>
      </c>
    </row>
    <row r="133" spans="1:787" ht="20.25" hidden="1" customHeight="1">
      <c r="A133" s="112">
        <v>61</v>
      </c>
      <c r="B133" s="115">
        <f>学年と名前を結合するシート!D62</f>
      </c>
      <c r="C133" s="114"/>
      <c r="D133" s="54">
        <f t="shared" si="533"/>
      </c>
      <c r="E133" s="55">
        <f t="shared" si="534"/>
      </c>
      <c r="F133" s="54">
        <f t="shared" si="4669"/>
      </c>
      <c r="G133" s="55">
        <f t="shared" si="4407"/>
      </c>
      <c r="H133" s="54">
        <f t="shared" si="4669"/>
      </c>
      <c r="I133" s="55">
        <f t="shared" si="4408"/>
      </c>
      <c r="J133" s="54">
        <f t="shared" si="4669"/>
      </c>
      <c r="K133" s="55">
        <f t="shared" si="4409"/>
      </c>
      <c r="L133" s="54">
        <f t="shared" si="4669"/>
      </c>
      <c r="M133" s="55">
        <f t="shared" si="4410"/>
      </c>
      <c r="N133" s="54">
        <f t="shared" si="4669"/>
      </c>
      <c r="O133" s="55">
        <f t="shared" si="4411"/>
      </c>
      <c r="P133" s="54">
        <f t="shared" si="4669"/>
      </c>
      <c r="Q133" s="55">
        <f t="shared" si="4412"/>
      </c>
      <c r="R133" s="54">
        <f t="shared" si="4669"/>
      </c>
      <c r="S133" s="55">
        <f t="shared" si="4413"/>
      </c>
      <c r="T133" s="54">
        <f t="shared" si="4669"/>
      </c>
      <c r="U133" s="55">
        <f t="shared" si="4414"/>
      </c>
      <c r="V133" s="54">
        <f t="shared" si="4669"/>
      </c>
      <c r="W133" s="55">
        <f t="shared" si="4415"/>
      </c>
      <c r="X133" s="54">
        <f t="shared" si="4669"/>
      </c>
      <c r="Y133" s="55">
        <f t="shared" si="4416"/>
      </c>
      <c r="Z133" s="54">
        <f t="shared" si="4669"/>
      </c>
      <c r="AA133" s="55">
        <f t="shared" si="4417"/>
      </c>
      <c r="AB133" s="54">
        <f t="shared" si="4669"/>
      </c>
      <c r="AC133" s="55">
        <f t="shared" si="4418"/>
      </c>
      <c r="AD133" s="54">
        <f t="shared" si="4669"/>
      </c>
      <c r="AE133" s="55">
        <f t="shared" si="4419"/>
      </c>
      <c r="AF133" s="54">
        <f t="shared" si="4669"/>
      </c>
      <c r="AG133" s="55">
        <f t="shared" si="4420"/>
      </c>
      <c r="AH133" s="54">
        <f t="shared" si="4669"/>
      </c>
      <c r="AI133" s="55">
        <f t="shared" si="4421"/>
      </c>
      <c r="AJ133" s="54">
        <f t="shared" si="4669"/>
      </c>
      <c r="AK133" s="55">
        <f t="shared" si="4422"/>
      </c>
      <c r="AL133" s="54">
        <f t="shared" si="4669"/>
      </c>
      <c r="AM133" s="55">
        <f t="shared" si="4423"/>
      </c>
      <c r="AN133" s="54">
        <f t="shared" si="4669"/>
      </c>
      <c r="AO133" s="55">
        <f t="shared" si="4424"/>
      </c>
      <c r="AP133" s="54">
        <f t="shared" si="4669"/>
      </c>
      <c r="AQ133" s="55">
        <f t="shared" si="4425"/>
      </c>
      <c r="AR133" s="54">
        <f t="shared" si="4669"/>
      </c>
      <c r="AS133" s="55">
        <f t="shared" si="4426"/>
      </c>
      <c r="AT133" s="54">
        <f t="shared" si="4669"/>
      </c>
      <c r="AU133" s="55">
        <f t="shared" si="4427"/>
      </c>
      <c r="AV133" s="54">
        <f t="shared" si="4669"/>
      </c>
      <c r="AW133" s="55">
        <f t="shared" si="4428"/>
      </c>
      <c r="AX133" s="54">
        <f t="shared" si="4669"/>
      </c>
      <c r="AY133" s="55">
        <f t="shared" si="4429"/>
      </c>
      <c r="AZ133" s="54">
        <f t="shared" si="4669"/>
      </c>
      <c r="BA133" s="55">
        <f t="shared" si="4430"/>
      </c>
      <c r="BB133" s="54">
        <f t="shared" si="4669"/>
      </c>
      <c r="BC133" s="55">
        <f t="shared" si="4431"/>
      </c>
      <c r="BD133" s="54">
        <f t="shared" si="4669"/>
      </c>
      <c r="BE133" s="55">
        <f t="shared" si="4432"/>
      </c>
      <c r="BF133" s="54">
        <f t="shared" si="4669"/>
      </c>
      <c r="BG133" s="55">
        <f t="shared" si="4433"/>
      </c>
      <c r="BH133" s="54">
        <f t="shared" si="4669"/>
      </c>
      <c r="BI133" s="55">
        <f t="shared" si="4434"/>
      </c>
      <c r="BJ133" s="54">
        <f t="shared" si="4669"/>
      </c>
      <c r="BK133" s="55">
        <f t="shared" si="4435"/>
      </c>
      <c r="BL133" s="54">
        <f t="shared" si="4669"/>
      </c>
      <c r="BM133" s="55">
        <f t="shared" si="4436"/>
      </c>
      <c r="BN133" s="54">
        <f t="shared" si="4669"/>
      </c>
      <c r="BO133" s="55">
        <f t="shared" si="4437"/>
      </c>
      <c r="BP133" s="54">
        <f t="shared" si="4669"/>
      </c>
      <c r="BQ133" s="55">
        <f t="shared" si="4438"/>
      </c>
      <c r="BR133" s="54">
        <f t="shared" si="4662"/>
      </c>
      <c r="BS133" s="55">
        <f t="shared" si="4439"/>
      </c>
      <c r="BT133" s="54">
        <f t="shared" si="4662"/>
      </c>
      <c r="BU133" s="55">
        <f t="shared" si="4440"/>
      </c>
      <c r="BV133" s="54">
        <f t="shared" si="4662"/>
      </c>
      <c r="BW133" s="55">
        <f t="shared" si="4441"/>
      </c>
      <c r="BX133" s="54">
        <f t="shared" si="4662"/>
      </c>
      <c r="BY133" s="55">
        <f t="shared" si="4442"/>
      </c>
      <c r="BZ133" s="54">
        <f t="shared" si="4662"/>
      </c>
      <c r="CA133" s="55">
        <f t="shared" si="4443"/>
      </c>
      <c r="CB133" s="54">
        <f t="shared" si="4662"/>
      </c>
      <c r="CC133" s="55">
        <f t="shared" si="4444"/>
      </c>
      <c r="CD133" s="54">
        <f t="shared" si="4662"/>
      </c>
      <c r="CE133" s="55">
        <f t="shared" si="4445"/>
      </c>
      <c r="CF133" s="54">
        <f t="shared" si="4662"/>
      </c>
      <c r="CG133" s="55">
        <f t="shared" si="4446"/>
      </c>
      <c r="CH133" s="54">
        <f t="shared" si="4662"/>
      </c>
      <c r="CI133" s="55">
        <f t="shared" si="4447"/>
      </c>
      <c r="CJ133" s="54">
        <f t="shared" si="4662"/>
      </c>
      <c r="CK133" s="55">
        <f t="shared" si="4448"/>
      </c>
      <c r="CL133" s="54">
        <f t="shared" si="4662"/>
      </c>
      <c r="CM133" s="55">
        <f t="shared" si="4449"/>
      </c>
      <c r="CN133" s="54">
        <f t="shared" si="4662"/>
      </c>
      <c r="CO133" s="55">
        <f t="shared" si="4450"/>
      </c>
      <c r="CP133" s="54">
        <f t="shared" si="4662"/>
      </c>
      <c r="CQ133" s="55">
        <f t="shared" si="4451"/>
      </c>
      <c r="CR133" s="54">
        <f t="shared" si="4662"/>
      </c>
      <c r="CS133" s="55">
        <f t="shared" si="4452"/>
      </c>
      <c r="CT133" s="54">
        <f t="shared" si="4662"/>
      </c>
      <c r="CU133" s="55">
        <f t="shared" si="4453"/>
      </c>
      <c r="CV133" s="54">
        <f t="shared" si="4662"/>
      </c>
      <c r="CW133" s="55">
        <f t="shared" si="4454"/>
      </c>
      <c r="CX133" s="54">
        <f t="shared" si="4662"/>
      </c>
      <c r="CY133" s="55">
        <f t="shared" si="4455"/>
      </c>
      <c r="CZ133" s="54">
        <f t="shared" si="4662"/>
      </c>
      <c r="DA133" s="55">
        <f t="shared" si="4456"/>
      </c>
      <c r="DB133" s="54">
        <f t="shared" si="4662"/>
      </c>
      <c r="DC133" s="55">
        <f t="shared" si="4457"/>
      </c>
      <c r="DD133" s="54">
        <f t="shared" si="4662"/>
      </c>
      <c r="DE133" s="55">
        <f t="shared" si="4458"/>
      </c>
      <c r="DF133" s="54">
        <f t="shared" si="4662"/>
      </c>
      <c r="DG133" s="55">
        <f t="shared" si="4459"/>
      </c>
      <c r="DH133" s="54">
        <f t="shared" si="4662"/>
      </c>
      <c r="DI133" s="55">
        <f t="shared" si="4460"/>
      </c>
      <c r="DJ133" s="54">
        <f t="shared" si="4662"/>
      </c>
      <c r="DK133" s="55">
        <f t="shared" si="4461"/>
      </c>
      <c r="DL133" s="54">
        <f t="shared" si="4662"/>
      </c>
      <c r="DM133" s="55">
        <f t="shared" si="4462"/>
      </c>
      <c r="DN133" s="54">
        <f t="shared" si="4662"/>
      </c>
      <c r="DO133" s="55">
        <f t="shared" si="4463"/>
      </c>
      <c r="DP133" s="54">
        <f t="shared" si="4662"/>
      </c>
      <c r="DQ133" s="55">
        <f t="shared" si="4464"/>
      </c>
      <c r="DR133" s="54">
        <f t="shared" si="4662"/>
      </c>
      <c r="DS133" s="55">
        <f t="shared" si="4465"/>
      </c>
      <c r="DT133" s="54">
        <f t="shared" si="4662"/>
      </c>
      <c r="DU133" s="55">
        <f t="shared" si="4466"/>
      </c>
      <c r="DV133" s="54">
        <f t="shared" si="4662"/>
      </c>
      <c r="DW133" s="55">
        <f t="shared" si="4467"/>
      </c>
      <c r="DX133" s="54">
        <f t="shared" si="4662"/>
      </c>
      <c r="DY133" s="55">
        <f t="shared" si="4468"/>
      </c>
      <c r="DZ133" s="54">
        <f t="shared" si="4662"/>
      </c>
      <c r="EA133" s="55">
        <f t="shared" si="4469"/>
      </c>
      <c r="EB133" s="54">
        <f t="shared" si="4654"/>
      </c>
      <c r="EC133" s="55">
        <f t="shared" si="4471"/>
      </c>
      <c r="ED133" s="54">
        <f t="shared" si="4654"/>
      </c>
      <c r="EE133" s="55">
        <f t="shared" si="4472"/>
      </c>
      <c r="EF133" s="54">
        <f t="shared" si="4654"/>
      </c>
      <c r="EG133" s="55">
        <f t="shared" si="4473"/>
      </c>
      <c r="EH133" s="54">
        <f t="shared" si="4654"/>
      </c>
      <c r="EI133" s="55">
        <f t="shared" si="4474"/>
      </c>
      <c r="EJ133" s="54">
        <f t="shared" si="4654"/>
      </c>
      <c r="EK133" s="55">
        <f t="shared" si="4475"/>
      </c>
      <c r="EL133" s="54">
        <f t="shared" si="4654"/>
      </c>
      <c r="EM133" s="55">
        <f t="shared" si="4476"/>
      </c>
      <c r="EN133" s="54">
        <f t="shared" si="4654"/>
      </c>
      <c r="EO133" s="55">
        <f t="shared" si="4477"/>
      </c>
      <c r="EP133" s="54">
        <f t="shared" si="4654"/>
      </c>
      <c r="EQ133" s="55">
        <f t="shared" si="4478"/>
      </c>
      <c r="ER133" s="54">
        <f t="shared" si="4654"/>
      </c>
      <c r="ES133" s="55">
        <f t="shared" si="4479"/>
      </c>
      <c r="ET133" s="54">
        <f t="shared" si="4654"/>
      </c>
      <c r="EU133" s="55">
        <f t="shared" si="4480"/>
      </c>
      <c r="EV133" s="54">
        <f t="shared" si="4654"/>
      </c>
      <c r="EW133" s="55">
        <f t="shared" si="4481"/>
      </c>
      <c r="EX133" s="54">
        <f t="shared" si="4654"/>
      </c>
      <c r="EY133" s="55">
        <f t="shared" si="4482"/>
      </c>
      <c r="EZ133" s="54">
        <f t="shared" si="4654"/>
      </c>
      <c r="FA133" s="55">
        <f t="shared" si="4483"/>
      </c>
      <c r="FB133" s="54">
        <f t="shared" si="4654"/>
      </c>
      <c r="FC133" s="55">
        <f t="shared" si="4484"/>
      </c>
      <c r="FD133" s="54">
        <f t="shared" si="4654"/>
      </c>
      <c r="FE133" s="55">
        <f t="shared" si="4485"/>
      </c>
      <c r="FF133" s="54">
        <f t="shared" si="4654"/>
      </c>
      <c r="FG133" s="55">
        <f t="shared" si="4486"/>
      </c>
      <c r="FH133" s="54">
        <f t="shared" si="4654"/>
      </c>
      <c r="FI133" s="55">
        <f t="shared" si="4487"/>
      </c>
      <c r="FJ133" s="54">
        <f t="shared" si="4654"/>
      </c>
      <c r="FK133" s="55">
        <f t="shared" si="4488"/>
      </c>
      <c r="FL133" s="54">
        <f t="shared" si="4654"/>
      </c>
      <c r="FM133" s="55">
        <f t="shared" si="4489"/>
      </c>
      <c r="FN133" s="54">
        <f t="shared" si="4654"/>
      </c>
      <c r="FO133" s="55">
        <f t="shared" si="4490"/>
      </c>
      <c r="FP133" s="54">
        <f t="shared" si="4654"/>
      </c>
      <c r="FQ133" s="55">
        <f t="shared" si="4491"/>
      </c>
      <c r="FR133" s="54">
        <f t="shared" si="4654"/>
      </c>
      <c r="FS133" s="55">
        <f t="shared" si="4492"/>
      </c>
      <c r="FT133" s="54">
        <f t="shared" si="4654"/>
      </c>
      <c r="FU133" s="55">
        <f t="shared" si="4493"/>
      </c>
      <c r="FV133" s="54">
        <f t="shared" si="4654"/>
      </c>
      <c r="FW133" s="55">
        <f t="shared" si="4494"/>
      </c>
      <c r="FX133" s="54">
        <f t="shared" si="4654"/>
      </c>
      <c r="FY133" s="55">
        <f t="shared" si="4495"/>
      </c>
      <c r="FZ133" s="54">
        <f t="shared" si="4654"/>
      </c>
      <c r="GA133" s="55">
        <f t="shared" si="4496"/>
      </c>
      <c r="GB133" s="54">
        <f t="shared" si="4654"/>
      </c>
      <c r="GC133" s="55">
        <f t="shared" si="4497"/>
      </c>
      <c r="GD133" s="54">
        <f t="shared" si="4654"/>
      </c>
      <c r="GE133" s="55">
        <f t="shared" si="4498"/>
      </c>
      <c r="GF133" s="54">
        <f t="shared" si="4654"/>
      </c>
      <c r="GG133" s="55">
        <f t="shared" si="4499"/>
      </c>
      <c r="GH133" s="54">
        <f t="shared" si="4654"/>
      </c>
      <c r="GI133" s="55">
        <f t="shared" si="4500"/>
      </c>
      <c r="GJ133" s="54">
        <f t="shared" si="4654"/>
      </c>
      <c r="GK133" s="55">
        <f t="shared" si="4501"/>
      </c>
      <c r="GL133" s="54">
        <f t="shared" si="4654"/>
      </c>
      <c r="GM133" s="55">
        <f t="shared" si="4502"/>
      </c>
      <c r="GN133" s="54">
        <f t="shared" si="4651"/>
      </c>
      <c r="GO133" s="55">
        <f t="shared" si="4504"/>
      </c>
      <c r="GP133" s="54">
        <f t="shared" si="4651"/>
      </c>
      <c r="GQ133" s="55">
        <f t="shared" si="4505"/>
      </c>
      <c r="GR133" s="54">
        <f t="shared" si="4651"/>
      </c>
      <c r="GS133" s="55">
        <f t="shared" si="4506"/>
      </c>
      <c r="GT133" s="54">
        <f t="shared" si="4651"/>
      </c>
      <c r="GU133" s="55">
        <f t="shared" si="4507"/>
      </c>
      <c r="GV133" s="54">
        <f t="shared" si="4651"/>
      </c>
      <c r="GW133" s="55">
        <f t="shared" si="4508"/>
      </c>
      <c r="GX133" s="54">
        <f t="shared" si="4651"/>
      </c>
      <c r="GY133" s="55">
        <f t="shared" si="4509"/>
      </c>
      <c r="GZ133" s="54">
        <f t="shared" si="4651"/>
      </c>
      <c r="HA133" s="55">
        <f t="shared" si="4510"/>
      </c>
      <c r="HB133" s="54">
        <f t="shared" si="4651"/>
      </c>
      <c r="HC133" s="55">
        <f t="shared" si="4511"/>
      </c>
      <c r="HD133" s="54">
        <f t="shared" si="4651"/>
      </c>
      <c r="HE133" s="55">
        <f t="shared" si="4512"/>
      </c>
      <c r="HF133" s="54">
        <f t="shared" si="4651"/>
      </c>
      <c r="HG133" s="55">
        <f t="shared" si="4513"/>
      </c>
      <c r="HH133" s="54">
        <f t="shared" si="4651"/>
      </c>
      <c r="HI133" s="55">
        <f t="shared" si="4514"/>
      </c>
      <c r="HJ133" s="54">
        <f t="shared" si="4651"/>
      </c>
      <c r="HK133" s="55">
        <f t="shared" si="4515"/>
      </c>
      <c r="HL133" s="54">
        <f t="shared" si="4651"/>
      </c>
      <c r="HM133" s="55">
        <f t="shared" si="4516"/>
      </c>
      <c r="HN133" s="54">
        <f t="shared" si="4651"/>
      </c>
      <c r="HO133" s="55">
        <f t="shared" si="4517"/>
      </c>
      <c r="HP133" s="54">
        <f t="shared" si="4651"/>
      </c>
      <c r="HQ133" s="55">
        <f t="shared" si="4518"/>
      </c>
      <c r="HR133" s="54">
        <f t="shared" si="4651"/>
      </c>
      <c r="HS133" s="55">
        <f t="shared" si="4519"/>
      </c>
      <c r="HT133" s="54">
        <f t="shared" si="4651"/>
      </c>
      <c r="HU133" s="55">
        <f t="shared" si="4520"/>
      </c>
      <c r="HV133" s="54">
        <f t="shared" si="4651"/>
      </c>
      <c r="HW133" s="55">
        <f t="shared" si="4521"/>
      </c>
      <c r="HX133" s="54">
        <f t="shared" si="4651"/>
      </c>
      <c r="HY133" s="55">
        <f t="shared" si="4522"/>
      </c>
      <c r="HZ133" s="54">
        <f t="shared" si="4651"/>
      </c>
      <c r="IA133" s="55">
        <f t="shared" si="4523"/>
      </c>
      <c r="IB133" s="54">
        <f t="shared" si="4651"/>
      </c>
      <c r="IC133" s="55">
        <f t="shared" si="4524"/>
      </c>
      <c r="ID133" s="54">
        <f t="shared" si="4651"/>
      </c>
      <c r="IE133" s="55">
        <f t="shared" si="4525"/>
      </c>
      <c r="IF133" s="54">
        <f t="shared" si="4651"/>
      </c>
      <c r="IG133" s="55">
        <f t="shared" si="4526"/>
      </c>
      <c r="IH133" s="54">
        <f t="shared" si="4651"/>
      </c>
      <c r="II133" s="55">
        <f t="shared" si="4527"/>
      </c>
      <c r="IJ133" s="54">
        <f t="shared" si="4651"/>
      </c>
      <c r="IK133" s="55">
        <f t="shared" si="4528"/>
      </c>
      <c r="IL133" s="54">
        <f t="shared" si="4651"/>
      </c>
      <c r="IM133" s="55">
        <f t="shared" si="4529"/>
      </c>
      <c r="IN133" s="54">
        <f t="shared" si="4651"/>
      </c>
      <c r="IO133" s="55">
        <f t="shared" si="4530"/>
      </c>
      <c r="IP133" s="54">
        <f t="shared" si="4651"/>
      </c>
      <c r="IQ133" s="55">
        <f t="shared" si="4531"/>
      </c>
      <c r="IR133" s="54">
        <f t="shared" si="4651"/>
      </c>
      <c r="IS133" s="55">
        <f t="shared" si="4532"/>
      </c>
      <c r="IT133" s="54">
        <f t="shared" si="4651"/>
      </c>
      <c r="IU133" s="55">
        <f t="shared" si="4533"/>
      </c>
      <c r="IV133" s="54">
        <f t="shared" si="4651"/>
      </c>
      <c r="IW133" s="55">
        <f t="shared" si="4534"/>
      </c>
      <c r="IX133" s="54">
        <f t="shared" si="4633"/>
      </c>
      <c r="IY133" s="55">
        <f t="shared" si="4535"/>
      </c>
      <c r="IZ133" s="54">
        <f t="shared" si="4633"/>
      </c>
      <c r="JA133" s="55">
        <f t="shared" si="4537"/>
      </c>
      <c r="JB133" s="54">
        <f t="shared" si="4633"/>
      </c>
      <c r="JC133" s="55">
        <f t="shared" si="4538"/>
      </c>
      <c r="JD133" s="54">
        <f t="shared" si="4633"/>
      </c>
      <c r="JE133" s="55">
        <f t="shared" si="4539"/>
      </c>
      <c r="JF133" s="54">
        <f t="shared" si="4633"/>
      </c>
      <c r="JG133" s="55">
        <f t="shared" si="4540"/>
      </c>
      <c r="JH133" s="54">
        <f t="shared" si="4633"/>
      </c>
      <c r="JI133" s="55">
        <f t="shared" si="4541"/>
      </c>
      <c r="JJ133" s="54">
        <f t="shared" si="4633"/>
      </c>
      <c r="JK133" s="55">
        <f t="shared" si="4542"/>
      </c>
      <c r="JL133" s="54">
        <f t="shared" si="4633"/>
      </c>
      <c r="JM133" s="55">
        <f t="shared" si="267"/>
      </c>
      <c r="JN133" s="54">
        <f t="shared" si="4663"/>
      </c>
      <c r="JO133" s="55">
        <f t="shared" si="4664"/>
      </c>
      <c r="JP133" s="54">
        <f t="shared" si="4663"/>
      </c>
      <c r="JQ133" s="55">
        <f t="shared" si="4664"/>
      </c>
      <c r="JR133" s="54">
        <f t="shared" si="4663"/>
      </c>
      <c r="JS133" s="55">
        <f t="shared" si="4664"/>
      </c>
      <c r="JT133" s="54">
        <f t="shared" si="4663"/>
      </c>
      <c r="JU133" s="55">
        <f t="shared" si="4664"/>
      </c>
      <c r="JV133" s="54">
        <f t="shared" si="4663"/>
      </c>
      <c r="JW133" s="55">
        <f t="shared" si="4664"/>
      </c>
      <c r="JX133" s="54">
        <f t="shared" si="4663"/>
      </c>
      <c r="JY133" s="55">
        <f t="shared" si="4664"/>
      </c>
      <c r="JZ133" s="54">
        <f t="shared" si="4663"/>
      </c>
      <c r="KA133" s="55">
        <f t="shared" si="4664"/>
      </c>
      <c r="KB133" s="54">
        <f t="shared" si="4663"/>
      </c>
      <c r="KC133" s="55">
        <f t="shared" si="4664"/>
      </c>
      <c r="KD133" s="54">
        <f t="shared" si="4663"/>
      </c>
      <c r="KE133" s="55">
        <f t="shared" si="4664"/>
      </c>
      <c r="KF133" s="54">
        <f t="shared" si="4663"/>
      </c>
      <c r="KG133" s="55">
        <f t="shared" si="4664"/>
      </c>
      <c r="KH133" s="54">
        <f t="shared" si="4663"/>
      </c>
      <c r="KI133" s="55">
        <f t="shared" si="4664"/>
      </c>
      <c r="KJ133" s="54">
        <f t="shared" si="4663"/>
      </c>
      <c r="KK133" s="55">
        <f t="shared" si="4664"/>
      </c>
      <c r="KL133" s="54">
        <f t="shared" si="4663"/>
      </c>
      <c r="KM133" s="55">
        <f t="shared" si="4664"/>
      </c>
      <c r="KN133" s="54">
        <f t="shared" si="4663"/>
      </c>
      <c r="KO133" s="55">
        <f t="shared" si="4664"/>
      </c>
      <c r="KP133" s="54">
        <f t="shared" si="4663"/>
      </c>
      <c r="KQ133" s="55">
        <f t="shared" si="4664"/>
      </c>
      <c r="KR133" s="54">
        <f t="shared" si="4663"/>
      </c>
      <c r="KS133" s="55">
        <f t="shared" si="4664"/>
      </c>
      <c r="KT133" s="54">
        <f t="shared" si="4663"/>
      </c>
      <c r="KU133" s="55">
        <f t="shared" si="4664"/>
      </c>
      <c r="KV133" s="54">
        <f t="shared" si="4663"/>
      </c>
      <c r="KW133" s="55">
        <f t="shared" si="4664"/>
      </c>
      <c r="KX133" s="54">
        <f t="shared" si="4663"/>
      </c>
      <c r="KY133" s="55">
        <f t="shared" si="4664"/>
      </c>
      <c r="KZ133" s="54">
        <f t="shared" si="4663"/>
      </c>
      <c r="LA133" s="55">
        <f t="shared" si="4664"/>
      </c>
      <c r="LB133" s="54">
        <f t="shared" si="4663"/>
      </c>
      <c r="LC133" s="55">
        <f t="shared" si="4664"/>
      </c>
      <c r="LD133" s="54">
        <f t="shared" si="4663"/>
      </c>
      <c r="LE133" s="55">
        <f t="shared" si="4664"/>
      </c>
      <c r="LF133" s="54">
        <f t="shared" si="4663"/>
      </c>
      <c r="LG133" s="55">
        <f t="shared" si="4664"/>
      </c>
      <c r="LH133" s="54">
        <f t="shared" si="4663"/>
      </c>
      <c r="LI133" s="55">
        <f t="shared" si="4664"/>
      </c>
      <c r="LJ133" s="54">
        <f t="shared" si="4663"/>
      </c>
      <c r="LK133" s="55">
        <f t="shared" si="4664"/>
      </c>
      <c r="LL133" s="54">
        <f t="shared" si="4663"/>
      </c>
      <c r="LM133" s="55">
        <f t="shared" si="4664"/>
      </c>
      <c r="LN133" s="54">
        <f t="shared" si="4663"/>
      </c>
      <c r="LO133" s="55">
        <f t="shared" si="4664"/>
      </c>
      <c r="LP133" s="54">
        <f t="shared" si="4663"/>
      </c>
      <c r="LQ133" s="55">
        <f t="shared" si="4664"/>
      </c>
      <c r="LR133" s="54">
        <f t="shared" si="4663"/>
      </c>
      <c r="LS133" s="55">
        <f t="shared" si="4664"/>
      </c>
      <c r="LT133" s="54">
        <f t="shared" si="4663"/>
      </c>
      <c r="LU133" s="55">
        <f t="shared" si="4664"/>
      </c>
      <c r="LV133" s="54">
        <f t="shared" si="4663"/>
      </c>
      <c r="LW133" s="55">
        <f t="shared" si="4664"/>
      </c>
      <c r="LX133" s="54">
        <f t="shared" si="4663"/>
      </c>
      <c r="LY133" s="55">
        <f t="shared" si="4664"/>
      </c>
      <c r="LZ133" s="54">
        <f t="shared" si="4655"/>
      </c>
      <c r="MA133" s="55">
        <f t="shared" si="4656"/>
      </c>
      <c r="MB133" s="54">
        <f t="shared" si="4655"/>
      </c>
      <c r="MC133" s="55">
        <f t="shared" si="4656"/>
      </c>
      <c r="MD133" s="54">
        <f t="shared" si="4655"/>
      </c>
      <c r="ME133" s="55">
        <f t="shared" si="4656"/>
      </c>
      <c r="MF133" s="54">
        <f t="shared" si="4655"/>
      </c>
      <c r="MG133" s="55">
        <f t="shared" si="4656"/>
      </c>
      <c r="MH133" s="54">
        <f t="shared" si="4655"/>
      </c>
      <c r="MI133" s="55">
        <f t="shared" si="4656"/>
      </c>
      <c r="MJ133" s="54">
        <f t="shared" si="4655"/>
      </c>
      <c r="MK133" s="55">
        <f t="shared" si="4656"/>
      </c>
      <c r="ML133" s="54">
        <f t="shared" si="4655"/>
      </c>
      <c r="MM133" s="55">
        <f t="shared" si="4656"/>
      </c>
      <c r="MN133" s="54">
        <f t="shared" si="4655"/>
      </c>
      <c r="MO133" s="55">
        <f t="shared" si="4656"/>
      </c>
      <c r="MP133" s="54">
        <f t="shared" si="4655"/>
      </c>
      <c r="MQ133" s="55">
        <f t="shared" si="4656"/>
      </c>
      <c r="MR133" s="54">
        <f t="shared" si="4655"/>
      </c>
      <c r="MS133" s="55">
        <f t="shared" si="4656"/>
      </c>
      <c r="MT133" s="54">
        <f t="shared" si="4655"/>
      </c>
      <c r="MU133" s="55">
        <f t="shared" si="4656"/>
      </c>
      <c r="MV133" s="54">
        <f t="shared" si="4655"/>
      </c>
      <c r="MW133" s="55">
        <f t="shared" si="4656"/>
      </c>
      <c r="MX133" s="54">
        <f t="shared" si="4655"/>
      </c>
      <c r="MY133" s="55">
        <f t="shared" si="4656"/>
      </c>
      <c r="MZ133" s="54">
        <f t="shared" si="4655"/>
      </c>
      <c r="NA133" s="55">
        <f t="shared" si="4656"/>
      </c>
      <c r="NB133" s="54">
        <f t="shared" si="4655"/>
      </c>
      <c r="NC133" s="55">
        <f t="shared" si="4656"/>
      </c>
      <c r="ND133" s="54">
        <f t="shared" si="4655"/>
      </c>
      <c r="NE133" s="55">
        <f t="shared" si="4656"/>
      </c>
      <c r="NF133" s="54">
        <f t="shared" si="4655"/>
      </c>
      <c r="NG133" s="55">
        <f t="shared" si="4656"/>
      </c>
      <c r="NH133" s="54">
        <f t="shared" si="4655"/>
      </c>
      <c r="NI133" s="55">
        <f t="shared" si="4656"/>
      </c>
      <c r="NJ133" s="54">
        <f t="shared" si="4655"/>
      </c>
      <c r="NK133" s="55">
        <f t="shared" si="4656"/>
      </c>
      <c r="NL133" s="54">
        <f t="shared" si="4655"/>
      </c>
      <c r="NM133" s="55">
        <f t="shared" si="4656"/>
      </c>
      <c r="NN133" s="54">
        <f t="shared" si="4655"/>
      </c>
      <c r="NO133" s="55">
        <f t="shared" si="4656"/>
      </c>
      <c r="NP133" s="54">
        <f t="shared" si="4655"/>
      </c>
      <c r="NQ133" s="55">
        <f t="shared" si="4656"/>
      </c>
      <c r="NR133" s="54">
        <f t="shared" si="4655"/>
      </c>
      <c r="NS133" s="55">
        <f t="shared" si="4656"/>
      </c>
      <c r="NT133" s="54">
        <f t="shared" si="4655"/>
      </c>
      <c r="NU133" s="55">
        <f t="shared" si="4656"/>
      </c>
      <c r="NV133" s="54">
        <f t="shared" si="4655"/>
      </c>
      <c r="NW133" s="55">
        <f t="shared" si="4656"/>
      </c>
      <c r="NX133" s="54">
        <f t="shared" si="4655"/>
      </c>
      <c r="NY133" s="55">
        <f t="shared" si="4656"/>
      </c>
      <c r="NZ133" s="54">
        <f t="shared" si="4655"/>
      </c>
      <c r="OA133" s="55">
        <f t="shared" si="4656"/>
      </c>
      <c r="OB133" s="54">
        <f t="shared" si="4655"/>
      </c>
      <c r="OC133" s="55">
        <f t="shared" si="4656"/>
      </c>
      <c r="OD133" s="54">
        <f t="shared" si="4655"/>
      </c>
      <c r="OE133" s="55">
        <f t="shared" si="4656"/>
      </c>
      <c r="OF133" s="54">
        <f t="shared" si="4655"/>
      </c>
      <c r="OG133" s="55">
        <f t="shared" si="4656"/>
      </c>
      <c r="OH133" s="54">
        <f t="shared" si="4655"/>
      </c>
      <c r="OI133" s="55">
        <f t="shared" si="4656"/>
      </c>
      <c r="OJ133" s="54">
        <f t="shared" si="4644"/>
      </c>
      <c r="OK133" s="55">
        <f t="shared" si="4657"/>
      </c>
      <c r="OL133" s="54">
        <f t="shared" si="4635"/>
      </c>
      <c r="OM133" s="55">
        <f t="shared" si="4657"/>
      </c>
      <c r="ON133" s="54">
        <f t="shared" si="4635"/>
      </c>
      <c r="OO133" s="55">
        <f t="shared" si="4657"/>
      </c>
      <c r="OP133" s="54">
        <f t="shared" si="4635"/>
      </c>
      <c r="OQ133" s="55">
        <f t="shared" si="4657"/>
      </c>
      <c r="OR133" s="54">
        <f t="shared" si="4635"/>
      </c>
      <c r="OS133" s="55">
        <f t="shared" si="4657"/>
      </c>
      <c r="OT133" s="54">
        <f t="shared" si="4635"/>
      </c>
      <c r="OU133" s="55">
        <f t="shared" si="4657"/>
      </c>
      <c r="OV133" s="54">
        <f t="shared" si="4635"/>
      </c>
      <c r="OW133" s="55">
        <f t="shared" si="4657"/>
      </c>
      <c r="OX133" s="54">
        <f t="shared" si="4665"/>
      </c>
      <c r="OY133" s="55">
        <f t="shared" si="4657"/>
      </c>
      <c r="OZ133" s="54">
        <f t="shared" si="4665"/>
      </c>
      <c r="PA133" s="55">
        <f t="shared" si="4657"/>
      </c>
      <c r="PB133" s="54">
        <f t="shared" si="4665"/>
      </c>
      <c r="PC133" s="55">
        <f t="shared" si="4657"/>
      </c>
      <c r="PD133" s="54">
        <f t="shared" si="4665"/>
      </c>
      <c r="PE133" s="55">
        <f t="shared" si="4657"/>
      </c>
      <c r="PF133" s="54">
        <f t="shared" si="4665"/>
      </c>
      <c r="PG133" s="55">
        <f t="shared" si="4657"/>
      </c>
      <c r="PH133" s="54">
        <f t="shared" si="4665"/>
      </c>
      <c r="PI133" s="55">
        <f t="shared" si="4657"/>
      </c>
      <c r="PJ133" s="54">
        <f t="shared" si="4665"/>
      </c>
      <c r="PK133" s="55">
        <f t="shared" si="4657"/>
      </c>
      <c r="PL133" s="54">
        <f t="shared" si="4665"/>
      </c>
      <c r="PM133" s="55">
        <f t="shared" si="4657"/>
      </c>
      <c r="PN133" s="54">
        <f t="shared" si="4665"/>
      </c>
      <c r="PO133" s="55">
        <f t="shared" si="4657"/>
      </c>
      <c r="PP133" s="54">
        <f t="shared" si="4665"/>
      </c>
      <c r="PQ133" s="55">
        <f t="shared" si="4657"/>
      </c>
      <c r="PR133" s="54">
        <f t="shared" si="4665"/>
      </c>
      <c r="PS133" s="55">
        <f t="shared" si="4657"/>
      </c>
      <c r="PT133" s="54">
        <f t="shared" si="4665"/>
      </c>
      <c r="PU133" s="55">
        <f t="shared" si="4657"/>
      </c>
      <c r="PV133" s="54">
        <f t="shared" si="4665"/>
      </c>
      <c r="PW133" s="55">
        <f t="shared" si="4657"/>
      </c>
      <c r="PX133" s="54">
        <f t="shared" si="4665"/>
      </c>
      <c r="PY133" s="55">
        <f t="shared" si="4657"/>
      </c>
      <c r="PZ133" s="54">
        <f t="shared" si="4665"/>
      </c>
      <c r="QA133" s="55">
        <f t="shared" si="4657"/>
      </c>
      <c r="QB133" s="54">
        <f t="shared" si="4665"/>
      </c>
      <c r="QC133" s="55">
        <f t="shared" si="4657"/>
      </c>
      <c r="QD133" s="54">
        <f t="shared" si="4665"/>
      </c>
      <c r="QE133" s="55">
        <f t="shared" si="4657"/>
      </c>
      <c r="QF133" s="54">
        <f t="shared" si="4665"/>
      </c>
      <c r="QG133" s="55">
        <f t="shared" si="4657"/>
      </c>
      <c r="QH133" s="54">
        <f t="shared" si="4665"/>
      </c>
      <c r="QI133" s="55">
        <f t="shared" si="4657"/>
      </c>
      <c r="QJ133" s="54">
        <f t="shared" si="4665"/>
      </c>
      <c r="QK133" s="55">
        <f t="shared" si="4657"/>
      </c>
      <c r="QL133" s="54">
        <f t="shared" si="4665"/>
      </c>
      <c r="QM133" s="55">
        <f t="shared" si="4657"/>
      </c>
      <c r="QN133" s="54">
        <f t="shared" si="4665"/>
      </c>
      <c r="QO133" s="55">
        <f t="shared" si="4657"/>
      </c>
      <c r="QP133" s="54">
        <f t="shared" si="4665"/>
      </c>
      <c r="QQ133" s="55">
        <f t="shared" si="4657"/>
      </c>
      <c r="QR133" s="54">
        <f t="shared" si="4665"/>
      </c>
      <c r="QS133" s="55">
        <f t="shared" si="4657"/>
      </c>
      <c r="QT133" s="54">
        <f t="shared" si="4665"/>
      </c>
      <c r="QU133" s="55">
        <f t="shared" si="4657"/>
      </c>
      <c r="QV133" s="54">
        <f t="shared" si="4665"/>
      </c>
      <c r="QW133" s="55">
        <f t="shared" si="4652"/>
      </c>
      <c r="QX133" s="54">
        <f t="shared" si="4665"/>
      </c>
      <c r="QY133" s="55">
        <f t="shared" si="4652"/>
      </c>
      <c r="QZ133" s="54">
        <f t="shared" si="4665"/>
      </c>
      <c r="RA133" s="55">
        <f t="shared" si="4652"/>
      </c>
      <c r="RB133" s="54">
        <f t="shared" si="4665"/>
      </c>
      <c r="RC133" s="55">
        <f t="shared" si="4652"/>
      </c>
      <c r="RD133" s="54">
        <f t="shared" si="4665"/>
      </c>
      <c r="RE133" s="55">
        <f t="shared" si="4652"/>
      </c>
      <c r="RF133" s="54">
        <f t="shared" si="4665"/>
      </c>
      <c r="RG133" s="55">
        <f t="shared" si="4652"/>
      </c>
      <c r="RH133" s="54">
        <f t="shared" si="4665"/>
      </c>
      <c r="RI133" s="55">
        <f t="shared" si="4652"/>
      </c>
      <c r="RJ133" s="54">
        <f t="shared" si="4658"/>
      </c>
      <c r="RK133" s="55">
        <f t="shared" si="4652"/>
      </c>
      <c r="RL133" s="54">
        <f t="shared" si="4658"/>
      </c>
      <c r="RM133" s="55">
        <f t="shared" si="4652"/>
      </c>
      <c r="RN133" s="54">
        <f t="shared" si="4658"/>
      </c>
      <c r="RO133" s="55">
        <f t="shared" si="4652"/>
      </c>
      <c r="RP133" s="54">
        <f t="shared" si="4658"/>
      </c>
      <c r="RQ133" s="55">
        <f t="shared" si="4652"/>
      </c>
      <c r="RR133" s="54">
        <f t="shared" si="4658"/>
      </c>
      <c r="RS133" s="55">
        <f t="shared" si="4652"/>
      </c>
      <c r="RT133" s="54">
        <f t="shared" si="4658"/>
      </c>
      <c r="RU133" s="55">
        <f t="shared" si="4652"/>
      </c>
      <c r="RV133" s="54">
        <f t="shared" si="4658"/>
      </c>
      <c r="RW133" s="55">
        <f t="shared" si="4652"/>
      </c>
      <c r="RX133" s="54">
        <f t="shared" si="4658"/>
      </c>
      <c r="RY133" s="55">
        <f t="shared" si="4652"/>
      </c>
      <c r="RZ133" s="54">
        <f t="shared" si="4658"/>
      </c>
      <c r="SA133" s="55">
        <f t="shared" si="4652"/>
      </c>
      <c r="SB133" s="54">
        <f t="shared" si="4658"/>
      </c>
      <c r="SC133" s="55">
        <f t="shared" si="4652"/>
      </c>
      <c r="SD133" s="54">
        <f t="shared" si="4658"/>
      </c>
      <c r="SE133" s="55">
        <f t="shared" si="4652"/>
      </c>
      <c r="SF133" s="54">
        <f t="shared" si="4658"/>
      </c>
      <c r="SG133" s="55">
        <f t="shared" si="4652"/>
      </c>
      <c r="SH133" s="54">
        <f t="shared" si="4658"/>
      </c>
      <c r="SI133" s="55">
        <f t="shared" si="4652"/>
      </c>
      <c r="SJ133" s="54">
        <f t="shared" si="4658"/>
      </c>
      <c r="SK133" s="55">
        <f t="shared" si="4652"/>
      </c>
      <c r="SL133" s="54">
        <f t="shared" si="4658"/>
      </c>
      <c r="SM133" s="55">
        <f t="shared" si="4652"/>
      </c>
      <c r="SN133" s="54">
        <f t="shared" si="4658"/>
      </c>
      <c r="SO133" s="55">
        <f t="shared" si="4652"/>
      </c>
      <c r="SP133" s="54">
        <f t="shared" si="4658"/>
      </c>
      <c r="SQ133" s="55">
        <f t="shared" si="4652"/>
      </c>
      <c r="SR133" s="54">
        <f t="shared" si="4658"/>
      </c>
      <c r="SS133" s="55">
        <f t="shared" si="4652"/>
      </c>
      <c r="ST133" s="54">
        <f t="shared" si="4658"/>
      </c>
      <c r="SU133" s="55">
        <f t="shared" si="4652"/>
      </c>
      <c r="SV133" s="54">
        <f t="shared" si="4658"/>
      </c>
      <c r="SW133" s="55">
        <f t="shared" si="4652"/>
      </c>
      <c r="SX133" s="54">
        <f t="shared" si="4658"/>
      </c>
      <c r="SY133" s="55">
        <f t="shared" si="4652"/>
      </c>
      <c r="SZ133" s="54">
        <f t="shared" si="4658"/>
      </c>
      <c r="TA133" s="55">
        <f t="shared" si="4652"/>
      </c>
      <c r="TB133" s="54">
        <f t="shared" si="4658"/>
      </c>
      <c r="TC133" s="55">
        <f t="shared" si="4652"/>
      </c>
      <c r="TD133" s="54">
        <f t="shared" si="4658"/>
      </c>
      <c r="TE133" s="55">
        <f t="shared" si="4652"/>
      </c>
      <c r="TF133" s="54">
        <f t="shared" si="4658"/>
      </c>
      <c r="TG133" s="55">
        <f t="shared" si="4671"/>
      </c>
      <c r="TH133" s="54">
        <f t="shared" si="4658"/>
      </c>
      <c r="TI133" s="55">
        <f t="shared" si="4671"/>
      </c>
      <c r="TJ133" s="54">
        <f t="shared" si="4658"/>
      </c>
      <c r="TK133" s="55">
        <f t="shared" si="4671"/>
      </c>
      <c r="TL133" s="54">
        <f t="shared" si="4658"/>
      </c>
      <c r="TM133" s="55">
        <f t="shared" si="4671"/>
      </c>
      <c r="TN133" s="54">
        <f t="shared" si="4658"/>
      </c>
      <c r="TO133" s="55">
        <f t="shared" si="4671"/>
      </c>
      <c r="TP133" s="54">
        <f t="shared" si="4658"/>
      </c>
      <c r="TQ133" s="55">
        <f t="shared" si="4671"/>
      </c>
      <c r="TR133" s="54">
        <f t="shared" si="4658"/>
      </c>
      <c r="TS133" s="55">
        <f t="shared" si="4671"/>
      </c>
      <c r="TT133" s="54">
        <f t="shared" si="4666"/>
      </c>
      <c r="TU133" s="55">
        <f t="shared" si="4671"/>
      </c>
      <c r="TV133" s="54">
        <f t="shared" si="4666"/>
      </c>
      <c r="TW133" s="55">
        <f t="shared" si="4671"/>
      </c>
      <c r="TX133" s="54">
        <f t="shared" si="4666"/>
      </c>
      <c r="TY133" s="55">
        <f t="shared" si="4671"/>
      </c>
      <c r="TZ133" s="54">
        <f t="shared" si="4666"/>
      </c>
      <c r="UA133" s="55">
        <f t="shared" si="4671"/>
      </c>
      <c r="UB133" s="54">
        <f t="shared" si="4666"/>
      </c>
      <c r="UC133" s="55">
        <f t="shared" si="4671"/>
      </c>
      <c r="UD133" s="54">
        <f t="shared" si="4666"/>
      </c>
      <c r="UE133" s="55">
        <f t="shared" si="4671"/>
      </c>
      <c r="UF133" s="54">
        <f t="shared" si="4666"/>
      </c>
      <c r="UG133" s="55">
        <f t="shared" si="4671"/>
      </c>
      <c r="UH133" s="54">
        <f t="shared" si="4666"/>
      </c>
      <c r="UI133" s="55">
        <f t="shared" si="4671"/>
      </c>
      <c r="UJ133" s="54">
        <f t="shared" si="4666"/>
      </c>
      <c r="UK133" s="55">
        <f t="shared" si="4671"/>
      </c>
      <c r="UL133" s="54">
        <f t="shared" si="4666"/>
      </c>
      <c r="UM133" s="55">
        <f t="shared" si="4671"/>
      </c>
      <c r="UN133" s="54">
        <f t="shared" si="4666"/>
      </c>
      <c r="UO133" s="55">
        <f t="shared" si="4671"/>
      </c>
      <c r="UP133" s="54">
        <f t="shared" si="4666"/>
      </c>
      <c r="UQ133" s="55">
        <f t="shared" si="4671"/>
      </c>
      <c r="UR133" s="54">
        <f t="shared" si="4666"/>
      </c>
      <c r="US133" s="55">
        <f t="shared" si="4671"/>
      </c>
      <c r="UT133" s="54">
        <f t="shared" si="4666"/>
      </c>
      <c r="UU133" s="55">
        <f t="shared" si="4671"/>
      </c>
      <c r="UV133" s="54">
        <f t="shared" si="4666"/>
      </c>
      <c r="UW133" s="55">
        <f t="shared" si="4671"/>
      </c>
      <c r="UX133" s="54">
        <f t="shared" si="4666"/>
      </c>
      <c r="UY133" s="55">
        <f t="shared" si="4671"/>
      </c>
      <c r="UZ133" s="54">
        <f t="shared" si="4666"/>
      </c>
      <c r="VA133" s="55">
        <f t="shared" si="4671"/>
      </c>
      <c r="VB133" s="54">
        <f t="shared" si="4666"/>
      </c>
      <c r="VC133" s="55">
        <f t="shared" si="4671"/>
      </c>
      <c r="VD133" s="54">
        <f t="shared" si="4666"/>
      </c>
      <c r="VE133" s="55">
        <f t="shared" si="4671"/>
      </c>
      <c r="VF133" s="54">
        <f t="shared" si="4666"/>
      </c>
      <c r="VG133" s="55">
        <f t="shared" si="4671"/>
      </c>
      <c r="VH133" s="54">
        <f t="shared" si="4666"/>
      </c>
      <c r="VI133" s="55">
        <f t="shared" si="4671"/>
      </c>
      <c r="VJ133" s="54">
        <f t="shared" si="4666"/>
      </c>
      <c r="VK133" s="55">
        <f t="shared" si="4671"/>
      </c>
      <c r="VL133" s="54">
        <f t="shared" si="4666"/>
      </c>
      <c r="VM133" s="55">
        <f t="shared" si="4671"/>
      </c>
      <c r="VN133" s="54">
        <f t="shared" si="4666"/>
      </c>
      <c r="VO133" s="55">
        <f t="shared" si="4671"/>
      </c>
      <c r="VP133" s="54">
        <f t="shared" si="4666"/>
      </c>
      <c r="VQ133" s="55">
        <f t="shared" si="4671"/>
      </c>
      <c r="VR133" s="54">
        <f t="shared" si="4666"/>
      </c>
      <c r="VS133" s="55">
        <f t="shared" si="4670"/>
      </c>
      <c r="VT133" s="54">
        <f t="shared" si="4666"/>
      </c>
      <c r="VU133" s="55">
        <f t="shared" si="4670"/>
      </c>
      <c r="VV133" s="54">
        <f t="shared" si="4666"/>
      </c>
      <c r="VW133" s="55">
        <f t="shared" si="4670"/>
      </c>
      <c r="VX133" s="54">
        <f t="shared" si="4666"/>
      </c>
      <c r="VY133" s="55">
        <f t="shared" si="4670"/>
      </c>
      <c r="VZ133" s="54">
        <f t="shared" si="4666"/>
      </c>
      <c r="WA133" s="55">
        <f t="shared" si="4670"/>
      </c>
      <c r="WB133" s="54">
        <f t="shared" si="4666"/>
      </c>
      <c r="WC133" s="55">
        <f t="shared" si="4670"/>
      </c>
      <c r="WD133" s="54">
        <f t="shared" si="4666"/>
      </c>
      <c r="WE133" s="55">
        <f t="shared" si="4670"/>
      </c>
      <c r="WF133" s="54">
        <f t="shared" si="4659"/>
      </c>
      <c r="WG133" s="55">
        <f t="shared" si="4670"/>
      </c>
      <c r="WH133" s="54">
        <f t="shared" si="4659"/>
      </c>
      <c r="WI133" s="55">
        <f t="shared" si="4670"/>
      </c>
      <c r="WJ133" s="54">
        <f t="shared" si="4659"/>
      </c>
      <c r="WK133" s="55">
        <f t="shared" si="4670"/>
      </c>
      <c r="WL133" s="54">
        <f t="shared" si="4659"/>
      </c>
      <c r="WM133" s="55">
        <f t="shared" si="4670"/>
      </c>
      <c r="WN133" s="54">
        <f t="shared" si="4659"/>
      </c>
      <c r="WO133" s="55">
        <f t="shared" si="4670"/>
      </c>
      <c r="WP133" s="54">
        <f t="shared" si="4659"/>
      </c>
      <c r="WQ133" s="55">
        <f t="shared" si="4670"/>
      </c>
      <c r="WR133" s="54">
        <f t="shared" si="4659"/>
      </c>
      <c r="WS133" s="55">
        <f t="shared" si="4670"/>
      </c>
      <c r="WT133" s="54">
        <f t="shared" si="4659"/>
      </c>
      <c r="WU133" s="55">
        <f t="shared" si="4670"/>
      </c>
      <c r="WV133" s="54">
        <f t="shared" si="4659"/>
      </c>
      <c r="WW133" s="55">
        <f t="shared" si="4670"/>
      </c>
      <c r="WX133" s="54">
        <f t="shared" si="4659"/>
      </c>
      <c r="WY133" s="55">
        <f t="shared" si="4670"/>
      </c>
      <c r="WZ133" s="54">
        <f t="shared" si="4659"/>
      </c>
      <c r="XA133" s="55">
        <f t="shared" si="4670"/>
      </c>
      <c r="XB133" s="54">
        <f t="shared" si="4659"/>
      </c>
      <c r="XC133" s="55">
        <f t="shared" si="4670"/>
      </c>
      <c r="XD133" s="54">
        <f t="shared" si="4659"/>
      </c>
      <c r="XE133" s="55">
        <f t="shared" si="4670"/>
      </c>
      <c r="XF133" s="54">
        <f t="shared" si="4659"/>
      </c>
      <c r="XG133" s="55">
        <f t="shared" si="4670"/>
      </c>
      <c r="XH133" s="54">
        <f t="shared" si="4659"/>
      </c>
      <c r="XI133" s="55">
        <f t="shared" si="4670"/>
      </c>
      <c r="XJ133" s="54">
        <f t="shared" si="4659"/>
      </c>
      <c r="XK133" s="55">
        <f t="shared" si="4670"/>
      </c>
      <c r="XL133" s="54">
        <f t="shared" si="4659"/>
      </c>
      <c r="XM133" s="55">
        <f t="shared" si="4670"/>
      </c>
      <c r="XN133" s="54">
        <f t="shared" si="4659"/>
      </c>
      <c r="XO133" s="55">
        <f t="shared" si="4670"/>
      </c>
      <c r="XP133" s="54">
        <f t="shared" si="4659"/>
      </c>
      <c r="XQ133" s="55">
        <f t="shared" si="4670"/>
      </c>
      <c r="XR133" s="54">
        <f t="shared" si="4659"/>
      </c>
      <c r="XS133" s="55">
        <f t="shared" si="4670"/>
      </c>
      <c r="XT133" s="54">
        <f t="shared" si="4659"/>
      </c>
      <c r="XU133" s="55">
        <f t="shared" si="4670"/>
      </c>
      <c r="XV133" s="54">
        <f t="shared" si="4659"/>
      </c>
      <c r="XW133" s="55">
        <f t="shared" si="4670"/>
      </c>
      <c r="XX133" s="54">
        <f t="shared" si="4659"/>
      </c>
      <c r="XY133" s="55">
        <f t="shared" si="4670"/>
      </c>
      <c r="XZ133" s="54">
        <f t="shared" si="4659"/>
      </c>
      <c r="YA133" s="55">
        <f t="shared" si="4670"/>
      </c>
      <c r="YB133" s="54">
        <f t="shared" si="4659"/>
      </c>
      <c r="YC133" s="55">
        <f t="shared" si="4660"/>
      </c>
      <c r="YD133" s="54">
        <f t="shared" si="4659"/>
      </c>
      <c r="YE133" s="55">
        <f t="shared" si="4660"/>
      </c>
      <c r="YF133" s="54">
        <f t="shared" si="4659"/>
      </c>
      <c r="YG133" s="55">
        <f t="shared" si="4660"/>
      </c>
      <c r="YH133" s="54">
        <f t="shared" si="4659"/>
      </c>
      <c r="YI133" s="55">
        <f t="shared" si="4660"/>
      </c>
      <c r="YJ133" s="54">
        <f t="shared" si="4659"/>
      </c>
      <c r="YK133" s="55">
        <f t="shared" si="4660"/>
      </c>
      <c r="YL133" s="54">
        <f t="shared" si="4659"/>
      </c>
      <c r="YM133" s="55">
        <f t="shared" si="4660"/>
      </c>
      <c r="YN133" s="54">
        <f t="shared" si="4659"/>
      </c>
      <c r="YO133" s="55">
        <f t="shared" si="4660"/>
      </c>
      <c r="YP133" s="54">
        <f t="shared" si="4628"/>
      </c>
      <c r="YQ133" s="55">
        <f t="shared" si="4660"/>
      </c>
      <c r="YR133" s="54">
        <f t="shared" si="4628"/>
      </c>
      <c r="YS133" s="55">
        <f t="shared" si="4660"/>
      </c>
      <c r="YT133" s="54">
        <f t="shared" si="4628"/>
      </c>
      <c r="YU133" s="55">
        <f t="shared" si="4660"/>
      </c>
      <c r="YV133" s="54">
        <f t="shared" si="4628"/>
      </c>
      <c r="YW133" s="55">
        <f t="shared" si="4660"/>
      </c>
      <c r="YX133" s="54">
        <f t="shared" si="4628"/>
      </c>
      <c r="YY133" s="55">
        <f t="shared" si="4660"/>
      </c>
      <c r="YZ133" s="54">
        <f t="shared" si="4628"/>
      </c>
      <c r="ZA133" s="55">
        <f t="shared" si="4660"/>
      </c>
      <c r="ZB133" s="54">
        <f t="shared" si="4628"/>
      </c>
      <c r="ZC133" s="55">
        <f t="shared" si="4660"/>
      </c>
      <c r="ZD133" s="54">
        <f t="shared" si="4628"/>
      </c>
      <c r="ZE133" s="55">
        <f t="shared" si="4660"/>
      </c>
      <c r="ZF133" s="54">
        <f t="shared" si="4667"/>
      </c>
      <c r="ZG133" s="55">
        <f t="shared" si="4660"/>
      </c>
      <c r="ZH133" s="54">
        <f t="shared" si="4667"/>
      </c>
      <c r="ZI133" s="55">
        <f t="shared" si="4660"/>
      </c>
      <c r="ZJ133" s="54">
        <f t="shared" si="4667"/>
      </c>
      <c r="ZK133" s="55">
        <f t="shared" si="4660"/>
      </c>
      <c r="ZL133" s="54">
        <f t="shared" si="4667"/>
      </c>
      <c r="ZM133" s="55">
        <f t="shared" si="4660"/>
      </c>
      <c r="ZN133" s="54">
        <f t="shared" si="4667"/>
      </c>
      <c r="ZO133" s="55">
        <f t="shared" si="4660"/>
      </c>
      <c r="ZP133" s="54">
        <f t="shared" si="4667"/>
      </c>
      <c r="ZQ133" s="55">
        <f t="shared" si="4660"/>
      </c>
      <c r="ZR133" s="54">
        <f t="shared" si="4667"/>
      </c>
      <c r="ZS133" s="55">
        <f t="shared" si="4660"/>
      </c>
      <c r="ZT133" s="54">
        <f t="shared" si="4667"/>
      </c>
      <c r="ZU133" s="55">
        <f t="shared" si="4660"/>
      </c>
      <c r="ZV133" s="54">
        <f t="shared" si="4667"/>
      </c>
      <c r="ZW133" s="55">
        <f t="shared" si="4660"/>
      </c>
      <c r="ZX133" s="54">
        <f t="shared" si="4667"/>
      </c>
      <c r="ZY133" s="55">
        <f t="shared" si="4660"/>
      </c>
      <c r="ZZ133" s="54">
        <f t="shared" si="4667"/>
      </c>
      <c r="AAA133" s="55">
        <f t="shared" si="4660"/>
      </c>
      <c r="AAB133" s="54">
        <f t="shared" si="4667"/>
      </c>
      <c r="AAC133" s="55">
        <f t="shared" si="4660"/>
      </c>
      <c r="AAD133" s="54">
        <f t="shared" si="4667"/>
      </c>
      <c r="AAE133" s="55">
        <f t="shared" si="4660"/>
      </c>
      <c r="AAF133" s="54">
        <f t="shared" si="4667"/>
      </c>
      <c r="AAG133" s="55">
        <f t="shared" si="4660"/>
      </c>
      <c r="AAH133" s="54">
        <f t="shared" si="4667"/>
      </c>
      <c r="AAI133" s="55">
        <f t="shared" si="4660"/>
      </c>
      <c r="AAJ133" s="54">
        <f t="shared" si="4667"/>
      </c>
      <c r="AAK133" s="55">
        <f t="shared" si="4660"/>
      </c>
      <c r="AAL133" s="54">
        <f t="shared" si="4667"/>
      </c>
      <c r="AAM133" s="55">
        <f t="shared" si="4660"/>
      </c>
      <c r="AAN133" s="54">
        <f t="shared" si="4667"/>
      </c>
      <c r="AAO133" s="55">
        <f t="shared" si="4653"/>
      </c>
      <c r="AAP133" s="54">
        <f t="shared" si="4667"/>
      </c>
      <c r="AAQ133" s="55">
        <f t="shared" si="4653"/>
      </c>
      <c r="AAR133" s="54">
        <f t="shared" si="4667"/>
      </c>
      <c r="AAS133" s="55">
        <f t="shared" si="4653"/>
      </c>
      <c r="AAT133" s="54">
        <f t="shared" si="4667"/>
      </c>
      <c r="AAU133" s="55">
        <f t="shared" si="4653"/>
      </c>
      <c r="AAV133" s="54">
        <f t="shared" si="4667"/>
      </c>
      <c r="AAW133" s="55">
        <f t="shared" si="4653"/>
      </c>
      <c r="AAX133" s="54">
        <f t="shared" si="4667"/>
      </c>
      <c r="AAY133" s="55">
        <f t="shared" si="4653"/>
      </c>
      <c r="AAZ133" s="54">
        <f t="shared" si="4667"/>
      </c>
      <c r="ABA133" s="55">
        <f t="shared" si="4653"/>
      </c>
      <c r="ABB133" s="54">
        <f t="shared" si="4667"/>
      </c>
      <c r="ABC133" s="55">
        <f t="shared" si="4653"/>
      </c>
      <c r="ABD133" s="54">
        <f t="shared" si="4667"/>
      </c>
      <c r="ABE133" s="55">
        <f t="shared" si="4653"/>
      </c>
      <c r="ABF133" s="54">
        <f t="shared" si="4667"/>
      </c>
      <c r="ABG133" s="55">
        <f t="shared" si="4653"/>
      </c>
      <c r="ABH133" s="54">
        <f t="shared" si="4667"/>
      </c>
      <c r="ABI133" s="55">
        <f t="shared" si="4653"/>
      </c>
      <c r="ABJ133" s="54">
        <f t="shared" si="4667"/>
      </c>
      <c r="ABK133" s="55">
        <f t="shared" si="4653"/>
      </c>
      <c r="ABL133" s="54">
        <f t="shared" si="4667"/>
      </c>
      <c r="ABM133" s="55">
        <f t="shared" si="4653"/>
      </c>
      <c r="ABN133" s="54">
        <f t="shared" si="4667"/>
      </c>
      <c r="ABO133" s="55">
        <f t="shared" si="4653"/>
      </c>
      <c r="ABP133" s="54">
        <f t="shared" si="4667"/>
      </c>
      <c r="ABQ133" s="55">
        <f t="shared" si="4653"/>
      </c>
      <c r="ABR133" s="54">
        <f t="shared" si="4668"/>
      </c>
      <c r="ABS133" s="55">
        <f t="shared" si="4653"/>
      </c>
      <c r="ABT133" s="54">
        <f t="shared" si="4668"/>
      </c>
      <c r="ABU133" s="55">
        <f t="shared" si="4653"/>
      </c>
      <c r="ABV133" s="54">
        <f t="shared" si="4668"/>
      </c>
      <c r="ABW133" s="55">
        <f t="shared" si="4653"/>
      </c>
      <c r="ABX133" s="54">
        <f t="shared" si="4668"/>
      </c>
      <c r="ABY133" s="55">
        <f t="shared" si="4653"/>
      </c>
      <c r="ABZ133" s="54">
        <f t="shared" si="4668"/>
      </c>
      <c r="ACA133" s="55">
        <f t="shared" si="4653"/>
      </c>
      <c r="ACB133" s="54">
        <f t="shared" si="4668"/>
      </c>
      <c r="ACC133" s="55">
        <f t="shared" si="4653"/>
      </c>
      <c r="ACD133" s="54">
        <f t="shared" si="4668"/>
      </c>
      <c r="ACE133" s="55">
        <f t="shared" si="4653"/>
      </c>
      <c r="ACF133" s="54">
        <f t="shared" si="4668"/>
      </c>
      <c r="ACG133" s="55">
        <f t="shared" si="4653"/>
      </c>
      <c r="ACH133" s="54">
        <f t="shared" si="4668"/>
      </c>
      <c r="ACI133" s="55">
        <f t="shared" si="4653"/>
      </c>
      <c r="ACJ133" s="54">
        <f t="shared" si="4668"/>
      </c>
      <c r="ACK133" s="55">
        <f t="shared" si="4653"/>
      </c>
      <c r="ACL133" s="54">
        <f t="shared" si="4668"/>
      </c>
      <c r="ACM133" s="55">
        <f t="shared" si="4653"/>
      </c>
      <c r="ACN133" s="54">
        <f t="shared" si="4668"/>
      </c>
      <c r="ACO133" s="55">
        <f t="shared" si="4653"/>
      </c>
      <c r="ACP133" s="54">
        <f t="shared" si="4668"/>
      </c>
      <c r="ACQ133" s="55">
        <f t="shared" si="4653"/>
      </c>
      <c r="ACR133" s="54">
        <f t="shared" si="4668"/>
      </c>
      <c r="ACS133" s="55">
        <f t="shared" si="4653"/>
      </c>
      <c r="ACT133" s="54">
        <f t="shared" si="4668"/>
      </c>
      <c r="ACU133" s="55">
        <f t="shared" si="4653"/>
      </c>
      <c r="ACV133" s="54">
        <f t="shared" si="4668"/>
      </c>
      <c r="ACW133" s="55">
        <f t="shared" si="4653"/>
      </c>
      <c r="ACX133" s="54">
        <f t="shared" si="4668"/>
      </c>
      <c r="ACY133" s="55">
        <f t="shared" si="4631"/>
      </c>
      <c r="ACZ133" s="54">
        <f t="shared" si="4668"/>
      </c>
      <c r="ADA133" s="55">
        <f t="shared" si="4631"/>
      </c>
      <c r="ADB133" s="54">
        <f t="shared" si="4668"/>
      </c>
      <c r="ADC133" s="55">
        <f t="shared" si="4631"/>
      </c>
      <c r="ADD133" s="54">
        <f t="shared" si="4668"/>
      </c>
      <c r="ADE133" s="55">
        <f t="shared" si="4631"/>
      </c>
      <c r="ADF133" s="54">
        <f t="shared" si="4668"/>
      </c>
      <c r="ADG133" s="55">
        <f t="shared" si="4631"/>
      </c>
    </row>
    <row r="134" spans="1:787" ht="20.25" hidden="1" customHeight="1">
      <c r="A134" s="112">
        <v>62</v>
      </c>
      <c r="B134" s="115">
        <f>学年と名前を結合するシート!D63</f>
      </c>
      <c r="C134" s="114"/>
      <c r="D134" s="54">
        <f t="shared" si="533"/>
      </c>
      <c r="E134" s="55">
        <f t="shared" si="534"/>
      </c>
      <c r="F134" s="54">
        <f t="shared" si="4669"/>
      </c>
      <c r="G134" s="55">
        <f t="shared" si="4407"/>
      </c>
      <c r="H134" s="54">
        <f t="shared" si="4669"/>
      </c>
      <c r="I134" s="55">
        <f t="shared" si="4408"/>
      </c>
      <c r="J134" s="54">
        <f t="shared" si="4669"/>
      </c>
      <c r="K134" s="55">
        <f t="shared" si="4409"/>
      </c>
      <c r="L134" s="54">
        <f t="shared" si="4669"/>
      </c>
      <c r="M134" s="55">
        <f t="shared" si="4410"/>
      </c>
      <c r="N134" s="54">
        <f t="shared" si="4669"/>
      </c>
      <c r="O134" s="55">
        <f t="shared" si="4411"/>
      </c>
      <c r="P134" s="54">
        <f t="shared" si="4669"/>
      </c>
      <c r="Q134" s="55">
        <f t="shared" si="4412"/>
      </c>
      <c r="R134" s="54">
        <f t="shared" si="4669"/>
      </c>
      <c r="S134" s="55">
        <f t="shared" si="4413"/>
      </c>
      <c r="T134" s="54">
        <f t="shared" si="4669"/>
      </c>
      <c r="U134" s="55">
        <f t="shared" si="4414"/>
      </c>
      <c r="V134" s="54">
        <f t="shared" si="4669"/>
      </c>
      <c r="W134" s="55">
        <f t="shared" si="4415"/>
      </c>
      <c r="X134" s="54">
        <f t="shared" si="4669"/>
      </c>
      <c r="Y134" s="55">
        <f t="shared" si="4416"/>
      </c>
      <c r="Z134" s="54">
        <f t="shared" si="4669"/>
      </c>
      <c r="AA134" s="55">
        <f t="shared" si="4417"/>
      </c>
      <c r="AB134" s="54">
        <f t="shared" si="4669"/>
      </c>
      <c r="AC134" s="55">
        <f t="shared" si="4418"/>
      </c>
      <c r="AD134" s="54">
        <f t="shared" si="4669"/>
      </c>
      <c r="AE134" s="55">
        <f t="shared" si="4419"/>
      </c>
      <c r="AF134" s="54">
        <f t="shared" si="4669"/>
      </c>
      <c r="AG134" s="55">
        <f t="shared" si="4420"/>
      </c>
      <c r="AH134" s="54">
        <f t="shared" si="4669"/>
      </c>
      <c r="AI134" s="55">
        <f t="shared" si="4421"/>
      </c>
      <c r="AJ134" s="54">
        <f t="shared" si="4669"/>
      </c>
      <c r="AK134" s="55">
        <f t="shared" si="4422"/>
      </c>
      <c r="AL134" s="54">
        <f t="shared" si="4669"/>
      </c>
      <c r="AM134" s="55">
        <f t="shared" si="4423"/>
      </c>
      <c r="AN134" s="54">
        <f t="shared" si="4669"/>
      </c>
      <c r="AO134" s="55">
        <f t="shared" si="4424"/>
      </c>
      <c r="AP134" s="54">
        <f t="shared" si="4669"/>
      </c>
      <c r="AQ134" s="55">
        <f t="shared" si="4425"/>
      </c>
      <c r="AR134" s="54">
        <f t="shared" si="4669"/>
      </c>
      <c r="AS134" s="55">
        <f t="shared" si="4426"/>
      </c>
      <c r="AT134" s="54">
        <f t="shared" si="4669"/>
      </c>
      <c r="AU134" s="55">
        <f t="shared" si="4427"/>
      </c>
      <c r="AV134" s="54">
        <f t="shared" si="4669"/>
      </c>
      <c r="AW134" s="55">
        <f t="shared" si="4428"/>
      </c>
      <c r="AX134" s="54">
        <f t="shared" si="4669"/>
      </c>
      <c r="AY134" s="55">
        <f t="shared" si="4429"/>
      </c>
      <c r="AZ134" s="54">
        <f t="shared" si="4669"/>
      </c>
      <c r="BA134" s="55">
        <f t="shared" si="4430"/>
      </c>
      <c r="BB134" s="54">
        <f t="shared" si="4669"/>
      </c>
      <c r="BC134" s="55">
        <f t="shared" si="4431"/>
      </c>
      <c r="BD134" s="54">
        <f t="shared" si="4669"/>
      </c>
      <c r="BE134" s="55">
        <f t="shared" si="4432"/>
      </c>
      <c r="BF134" s="54">
        <f t="shared" si="4669"/>
      </c>
      <c r="BG134" s="55">
        <f t="shared" si="4433"/>
      </c>
      <c r="BH134" s="54">
        <f t="shared" si="4669"/>
      </c>
      <c r="BI134" s="55">
        <f t="shared" si="4434"/>
      </c>
      <c r="BJ134" s="54">
        <f t="shared" si="4669"/>
      </c>
      <c r="BK134" s="55">
        <f t="shared" si="4435"/>
      </c>
      <c r="BL134" s="54">
        <f t="shared" si="4669"/>
      </c>
      <c r="BM134" s="55">
        <f t="shared" si="4436"/>
      </c>
      <c r="BN134" s="54">
        <f t="shared" si="4669"/>
      </c>
      <c r="BO134" s="55">
        <f t="shared" si="4437"/>
      </c>
      <c r="BP134" s="54">
        <f t="shared" si="4669"/>
      </c>
      <c r="BQ134" s="55">
        <f t="shared" si="4438"/>
      </c>
      <c r="BR134" s="54">
        <f t="shared" si="4662"/>
      </c>
      <c r="BS134" s="55">
        <f t="shared" si="4439"/>
      </c>
      <c r="BT134" s="54">
        <f t="shared" si="4662"/>
      </c>
      <c r="BU134" s="55">
        <f t="shared" si="4440"/>
      </c>
      <c r="BV134" s="54">
        <f t="shared" si="4662"/>
      </c>
      <c r="BW134" s="55">
        <f t="shared" si="4441"/>
      </c>
      <c r="BX134" s="54">
        <f t="shared" si="4662"/>
      </c>
      <c r="BY134" s="55">
        <f t="shared" si="4442"/>
      </c>
      <c r="BZ134" s="54">
        <f t="shared" si="4662"/>
      </c>
      <c r="CA134" s="55">
        <f t="shared" si="4443"/>
      </c>
      <c r="CB134" s="54">
        <f t="shared" si="4662"/>
      </c>
      <c r="CC134" s="55">
        <f t="shared" si="4444"/>
      </c>
      <c r="CD134" s="54">
        <f t="shared" si="4662"/>
      </c>
      <c r="CE134" s="55">
        <f t="shared" si="4445"/>
      </c>
      <c r="CF134" s="54">
        <f t="shared" si="4662"/>
      </c>
      <c r="CG134" s="55">
        <f t="shared" si="4446"/>
      </c>
      <c r="CH134" s="54">
        <f t="shared" si="4662"/>
      </c>
      <c r="CI134" s="55">
        <f t="shared" si="4447"/>
      </c>
      <c r="CJ134" s="54">
        <f t="shared" si="4662"/>
      </c>
      <c r="CK134" s="55">
        <f t="shared" si="4448"/>
      </c>
      <c r="CL134" s="54">
        <f t="shared" si="4662"/>
      </c>
      <c r="CM134" s="55">
        <f t="shared" si="4449"/>
      </c>
      <c r="CN134" s="54">
        <f t="shared" si="4662"/>
      </c>
      <c r="CO134" s="55">
        <f t="shared" si="4450"/>
      </c>
      <c r="CP134" s="54">
        <f t="shared" si="4662"/>
      </c>
      <c r="CQ134" s="55">
        <f t="shared" si="4451"/>
      </c>
      <c r="CR134" s="54">
        <f t="shared" si="4662"/>
      </c>
      <c r="CS134" s="55">
        <f t="shared" si="4452"/>
      </c>
      <c r="CT134" s="54">
        <f t="shared" si="4662"/>
      </c>
      <c r="CU134" s="55">
        <f t="shared" si="4453"/>
      </c>
      <c r="CV134" s="54">
        <f t="shared" si="4662"/>
      </c>
      <c r="CW134" s="55">
        <f t="shared" si="4454"/>
      </c>
      <c r="CX134" s="54">
        <f t="shared" si="4662"/>
      </c>
      <c r="CY134" s="55">
        <f t="shared" si="4455"/>
      </c>
      <c r="CZ134" s="54">
        <f t="shared" si="4662"/>
      </c>
      <c r="DA134" s="55">
        <f t="shared" si="4456"/>
      </c>
      <c r="DB134" s="54">
        <f t="shared" si="4662"/>
      </c>
      <c r="DC134" s="55">
        <f t="shared" si="4457"/>
      </c>
      <c r="DD134" s="54">
        <f t="shared" si="4662"/>
      </c>
      <c r="DE134" s="55">
        <f t="shared" si="4458"/>
      </c>
      <c r="DF134" s="54">
        <f t="shared" si="4662"/>
      </c>
      <c r="DG134" s="55">
        <f t="shared" si="4459"/>
      </c>
      <c r="DH134" s="54">
        <f t="shared" si="4662"/>
      </c>
      <c r="DI134" s="55">
        <f t="shared" si="4460"/>
      </c>
      <c r="DJ134" s="54">
        <f t="shared" si="4662"/>
      </c>
      <c r="DK134" s="55">
        <f t="shared" si="4461"/>
      </c>
      <c r="DL134" s="54">
        <f t="shared" si="4662"/>
      </c>
      <c r="DM134" s="55">
        <f t="shared" si="4462"/>
      </c>
      <c r="DN134" s="54">
        <f t="shared" si="4662"/>
      </c>
      <c r="DO134" s="55">
        <f t="shared" si="4463"/>
      </c>
      <c r="DP134" s="54">
        <f t="shared" si="4662"/>
      </c>
      <c r="DQ134" s="55">
        <f t="shared" si="4464"/>
      </c>
      <c r="DR134" s="54">
        <f t="shared" si="4662"/>
      </c>
      <c r="DS134" s="55">
        <f t="shared" si="4465"/>
      </c>
      <c r="DT134" s="54">
        <f t="shared" si="4662"/>
      </c>
      <c r="DU134" s="55">
        <f t="shared" si="4466"/>
      </c>
      <c r="DV134" s="54">
        <f t="shared" si="4662"/>
      </c>
      <c r="DW134" s="55">
        <f t="shared" si="4467"/>
      </c>
      <c r="DX134" s="54">
        <f t="shared" si="4662"/>
      </c>
      <c r="DY134" s="55">
        <f t="shared" si="4468"/>
      </c>
      <c r="DZ134" s="54">
        <f t="shared" si="4662"/>
      </c>
      <c r="EA134" s="55">
        <f t="shared" si="4469"/>
      </c>
      <c r="EB134" s="54">
        <f t="shared" si="4654"/>
      </c>
      <c r="EC134" s="55">
        <f t="shared" si="4471"/>
      </c>
      <c r="ED134" s="54">
        <f t="shared" si="4654"/>
      </c>
      <c r="EE134" s="55">
        <f t="shared" si="4472"/>
      </c>
      <c r="EF134" s="54">
        <f t="shared" si="4654"/>
      </c>
      <c r="EG134" s="55">
        <f t="shared" si="4473"/>
      </c>
      <c r="EH134" s="54">
        <f t="shared" si="4654"/>
      </c>
      <c r="EI134" s="55">
        <f t="shared" si="4474"/>
      </c>
      <c r="EJ134" s="54">
        <f t="shared" si="4654"/>
      </c>
      <c r="EK134" s="55">
        <f t="shared" si="4475"/>
      </c>
      <c r="EL134" s="54">
        <f t="shared" si="4654"/>
      </c>
      <c r="EM134" s="55">
        <f t="shared" si="4476"/>
      </c>
      <c r="EN134" s="54">
        <f t="shared" si="4654"/>
      </c>
      <c r="EO134" s="55">
        <f t="shared" si="4477"/>
      </c>
      <c r="EP134" s="54">
        <f t="shared" si="4654"/>
      </c>
      <c r="EQ134" s="55">
        <f t="shared" si="4478"/>
      </c>
      <c r="ER134" s="54">
        <f t="shared" si="4654"/>
      </c>
      <c r="ES134" s="55">
        <f t="shared" si="4479"/>
      </c>
      <c r="ET134" s="54">
        <f t="shared" si="4654"/>
      </c>
      <c r="EU134" s="55">
        <f t="shared" si="4480"/>
      </c>
      <c r="EV134" s="54">
        <f t="shared" si="4654"/>
      </c>
      <c r="EW134" s="55">
        <f t="shared" si="4481"/>
      </c>
      <c r="EX134" s="54">
        <f t="shared" si="4654"/>
      </c>
      <c r="EY134" s="55">
        <f t="shared" si="4482"/>
      </c>
      <c r="EZ134" s="54">
        <f t="shared" si="4654"/>
      </c>
      <c r="FA134" s="55">
        <f t="shared" si="4483"/>
      </c>
      <c r="FB134" s="54">
        <f t="shared" si="4654"/>
      </c>
      <c r="FC134" s="55">
        <f t="shared" si="4484"/>
      </c>
      <c r="FD134" s="54">
        <f t="shared" si="4654"/>
      </c>
      <c r="FE134" s="55">
        <f t="shared" si="4485"/>
      </c>
      <c r="FF134" s="54">
        <f t="shared" si="4654"/>
      </c>
      <c r="FG134" s="55">
        <f t="shared" si="4486"/>
      </c>
      <c r="FH134" s="54">
        <f t="shared" si="4654"/>
      </c>
      <c r="FI134" s="55">
        <f t="shared" si="4487"/>
      </c>
      <c r="FJ134" s="54">
        <f t="shared" si="4654"/>
      </c>
      <c r="FK134" s="55">
        <f t="shared" si="4488"/>
      </c>
      <c r="FL134" s="54">
        <f t="shared" si="4654"/>
      </c>
      <c r="FM134" s="55">
        <f t="shared" si="4489"/>
      </c>
      <c r="FN134" s="54">
        <f t="shared" si="4654"/>
      </c>
      <c r="FO134" s="55">
        <f t="shared" si="4490"/>
      </c>
      <c r="FP134" s="54">
        <f t="shared" si="4654"/>
      </c>
      <c r="FQ134" s="55">
        <f t="shared" si="4491"/>
      </c>
      <c r="FR134" s="54">
        <f t="shared" si="4654"/>
      </c>
      <c r="FS134" s="55">
        <f t="shared" si="4492"/>
      </c>
      <c r="FT134" s="54">
        <f t="shared" si="4654"/>
      </c>
      <c r="FU134" s="55">
        <f t="shared" si="4493"/>
      </c>
      <c r="FV134" s="54">
        <f t="shared" si="4654"/>
      </c>
      <c r="FW134" s="55">
        <f t="shared" si="4494"/>
      </c>
      <c r="FX134" s="54">
        <f t="shared" si="4654"/>
      </c>
      <c r="FY134" s="55">
        <f t="shared" si="4495"/>
      </c>
      <c r="FZ134" s="54">
        <f t="shared" si="4654"/>
      </c>
      <c r="GA134" s="55">
        <f t="shared" si="4496"/>
      </c>
      <c r="GB134" s="54">
        <f t="shared" si="4654"/>
      </c>
      <c r="GC134" s="55">
        <f t="shared" si="4497"/>
      </c>
      <c r="GD134" s="54">
        <f t="shared" si="4654"/>
      </c>
      <c r="GE134" s="55">
        <f t="shared" si="4498"/>
      </c>
      <c r="GF134" s="54">
        <f t="shared" si="4654"/>
      </c>
      <c r="GG134" s="55">
        <f t="shared" si="4499"/>
      </c>
      <c r="GH134" s="54">
        <f t="shared" si="4654"/>
      </c>
      <c r="GI134" s="55">
        <f t="shared" si="4500"/>
      </c>
      <c r="GJ134" s="54">
        <f t="shared" si="4654"/>
      </c>
      <c r="GK134" s="55">
        <f t="shared" si="4501"/>
      </c>
      <c r="GL134" s="54">
        <f t="shared" si="4654"/>
      </c>
      <c r="GM134" s="55">
        <f t="shared" si="4502"/>
      </c>
      <c r="GN134" s="54">
        <f t="shared" si="4651"/>
      </c>
      <c r="GO134" s="55">
        <f t="shared" si="4504"/>
      </c>
      <c r="GP134" s="54">
        <f t="shared" si="4651"/>
      </c>
      <c r="GQ134" s="55">
        <f t="shared" si="4505"/>
      </c>
      <c r="GR134" s="54">
        <f t="shared" si="4651"/>
      </c>
      <c r="GS134" s="55">
        <f t="shared" si="4506"/>
      </c>
      <c r="GT134" s="54">
        <f t="shared" si="4651"/>
      </c>
      <c r="GU134" s="55">
        <f t="shared" si="4507"/>
      </c>
      <c r="GV134" s="54">
        <f t="shared" si="4651"/>
      </c>
      <c r="GW134" s="55">
        <f t="shared" si="4508"/>
      </c>
      <c r="GX134" s="54">
        <f t="shared" si="4651"/>
      </c>
      <c r="GY134" s="55">
        <f t="shared" si="4509"/>
      </c>
      <c r="GZ134" s="54">
        <f t="shared" si="4651"/>
      </c>
      <c r="HA134" s="55">
        <f t="shared" si="4510"/>
      </c>
      <c r="HB134" s="54">
        <f t="shared" si="4651"/>
      </c>
      <c r="HC134" s="55">
        <f t="shared" si="4511"/>
      </c>
      <c r="HD134" s="54">
        <f t="shared" si="4651"/>
      </c>
      <c r="HE134" s="55">
        <f t="shared" si="4512"/>
      </c>
      <c r="HF134" s="54">
        <f t="shared" si="4651"/>
      </c>
      <c r="HG134" s="55">
        <f t="shared" si="4513"/>
      </c>
      <c r="HH134" s="54">
        <f t="shared" si="4651"/>
      </c>
      <c r="HI134" s="55">
        <f t="shared" si="4514"/>
      </c>
      <c r="HJ134" s="54">
        <f t="shared" si="4651"/>
      </c>
      <c r="HK134" s="55">
        <f t="shared" si="4515"/>
      </c>
      <c r="HL134" s="54">
        <f t="shared" si="4651"/>
      </c>
      <c r="HM134" s="55">
        <f t="shared" si="4516"/>
      </c>
      <c r="HN134" s="54">
        <f t="shared" si="4651"/>
      </c>
      <c r="HO134" s="55">
        <f t="shared" si="4517"/>
      </c>
      <c r="HP134" s="54">
        <f t="shared" si="4651"/>
      </c>
      <c r="HQ134" s="55">
        <f t="shared" si="4518"/>
      </c>
      <c r="HR134" s="54">
        <f t="shared" si="4651"/>
      </c>
      <c r="HS134" s="55">
        <f t="shared" si="4519"/>
      </c>
      <c r="HT134" s="54">
        <f t="shared" si="4651"/>
      </c>
      <c r="HU134" s="55">
        <f t="shared" si="4520"/>
      </c>
      <c r="HV134" s="54">
        <f t="shared" si="4651"/>
      </c>
      <c r="HW134" s="55">
        <f t="shared" si="4521"/>
      </c>
      <c r="HX134" s="54">
        <f t="shared" si="4651"/>
      </c>
      <c r="HY134" s="55">
        <f t="shared" si="4522"/>
      </c>
      <c r="HZ134" s="54">
        <f t="shared" si="4651"/>
      </c>
      <c r="IA134" s="55">
        <f t="shared" si="4523"/>
      </c>
      <c r="IB134" s="54">
        <f t="shared" si="4651"/>
      </c>
      <c r="IC134" s="55">
        <f t="shared" si="4524"/>
      </c>
      <c r="ID134" s="54">
        <f t="shared" si="4651"/>
      </c>
      <c r="IE134" s="55">
        <f t="shared" si="4525"/>
      </c>
      <c r="IF134" s="54">
        <f t="shared" si="4651"/>
      </c>
      <c r="IG134" s="55">
        <f t="shared" si="4526"/>
      </c>
      <c r="IH134" s="54">
        <f t="shared" si="4651"/>
      </c>
      <c r="II134" s="55">
        <f t="shared" si="4527"/>
      </c>
      <c r="IJ134" s="54">
        <f t="shared" si="4651"/>
      </c>
      <c r="IK134" s="55">
        <f t="shared" si="4528"/>
      </c>
      <c r="IL134" s="54">
        <f t="shared" si="4651"/>
      </c>
      <c r="IM134" s="55">
        <f t="shared" si="4529"/>
      </c>
      <c r="IN134" s="54">
        <f t="shared" si="4651"/>
      </c>
      <c r="IO134" s="55">
        <f t="shared" si="4530"/>
      </c>
      <c r="IP134" s="54">
        <f t="shared" si="4651"/>
      </c>
      <c r="IQ134" s="55">
        <f t="shared" si="4531"/>
      </c>
      <c r="IR134" s="54">
        <f t="shared" si="4651"/>
      </c>
      <c r="IS134" s="55">
        <f t="shared" si="4532"/>
      </c>
      <c r="IT134" s="54">
        <f t="shared" si="4651"/>
      </c>
      <c r="IU134" s="55">
        <f t="shared" si="4533"/>
      </c>
      <c r="IV134" s="54">
        <f t="shared" si="4651"/>
      </c>
      <c r="IW134" s="55">
        <f t="shared" si="4534"/>
      </c>
      <c r="IX134" s="54">
        <f t="shared" si="4633"/>
      </c>
      <c r="IY134" s="55">
        <f t="shared" si="4535"/>
      </c>
      <c r="IZ134" s="54">
        <f t="shared" si="4633"/>
      </c>
      <c r="JA134" s="55">
        <f t="shared" si="4537"/>
      </c>
      <c r="JB134" s="54">
        <f t="shared" si="4633"/>
      </c>
      <c r="JC134" s="55">
        <f t="shared" si="4538"/>
      </c>
      <c r="JD134" s="54">
        <f t="shared" si="4633"/>
      </c>
      <c r="JE134" s="55">
        <f t="shared" si="4539"/>
      </c>
      <c r="JF134" s="54">
        <f t="shared" si="4633"/>
      </c>
      <c r="JG134" s="55">
        <f t="shared" si="4540"/>
      </c>
      <c r="JH134" s="54">
        <f t="shared" si="4633"/>
      </c>
      <c r="JI134" s="55">
        <f t="shared" si="4541"/>
      </c>
      <c r="JJ134" s="54">
        <f t="shared" si="4633"/>
      </c>
      <c r="JK134" s="55">
        <f t="shared" si="4542"/>
      </c>
      <c r="JL134" s="54">
        <f t="shared" si="4633"/>
      </c>
      <c r="JM134" s="55">
        <f t="shared" si="267"/>
      </c>
      <c r="JN134" s="54">
        <f t="shared" si="4663"/>
      </c>
      <c r="JO134" s="55">
        <f t="shared" si="4664"/>
      </c>
      <c r="JP134" s="54">
        <f t="shared" si="4663"/>
      </c>
      <c r="JQ134" s="55">
        <f t="shared" si="4664"/>
      </c>
      <c r="JR134" s="54">
        <f t="shared" si="4663"/>
      </c>
      <c r="JS134" s="55">
        <f t="shared" si="4664"/>
      </c>
      <c r="JT134" s="54">
        <f t="shared" si="4663"/>
      </c>
      <c r="JU134" s="55">
        <f t="shared" si="4664"/>
      </c>
      <c r="JV134" s="54">
        <f t="shared" si="4663"/>
      </c>
      <c r="JW134" s="55">
        <f t="shared" si="4664"/>
      </c>
      <c r="JX134" s="54">
        <f t="shared" si="4663"/>
      </c>
      <c r="JY134" s="55">
        <f t="shared" si="4664"/>
      </c>
      <c r="JZ134" s="54">
        <f t="shared" si="4663"/>
      </c>
      <c r="KA134" s="55">
        <f t="shared" si="4664"/>
      </c>
      <c r="KB134" s="54">
        <f t="shared" si="4663"/>
      </c>
      <c r="KC134" s="55">
        <f t="shared" si="4664"/>
      </c>
      <c r="KD134" s="54">
        <f t="shared" si="4663"/>
      </c>
      <c r="KE134" s="55">
        <f t="shared" si="4664"/>
      </c>
      <c r="KF134" s="54">
        <f t="shared" si="4663"/>
      </c>
      <c r="KG134" s="55">
        <f t="shared" si="4664"/>
      </c>
      <c r="KH134" s="54">
        <f t="shared" si="4663"/>
      </c>
      <c r="KI134" s="55">
        <f t="shared" si="4664"/>
      </c>
      <c r="KJ134" s="54">
        <f t="shared" si="4663"/>
      </c>
      <c r="KK134" s="55">
        <f t="shared" si="4664"/>
      </c>
      <c r="KL134" s="54">
        <f t="shared" si="4663"/>
      </c>
      <c r="KM134" s="55">
        <f t="shared" si="4664"/>
      </c>
      <c r="KN134" s="54">
        <f t="shared" si="4663"/>
      </c>
      <c r="KO134" s="55">
        <f t="shared" si="4664"/>
      </c>
      <c r="KP134" s="54">
        <f t="shared" si="4663"/>
      </c>
      <c r="KQ134" s="55">
        <f t="shared" si="4664"/>
      </c>
      <c r="KR134" s="54">
        <f t="shared" si="4663"/>
      </c>
      <c r="KS134" s="55">
        <f t="shared" si="4664"/>
      </c>
      <c r="KT134" s="54">
        <f t="shared" si="4663"/>
      </c>
      <c r="KU134" s="55">
        <f t="shared" si="4664"/>
      </c>
      <c r="KV134" s="54">
        <f t="shared" si="4663"/>
      </c>
      <c r="KW134" s="55">
        <f t="shared" si="4664"/>
      </c>
      <c r="KX134" s="54">
        <f t="shared" si="4663"/>
      </c>
      <c r="KY134" s="55">
        <f t="shared" si="4664"/>
      </c>
      <c r="KZ134" s="54">
        <f t="shared" si="4663"/>
      </c>
      <c r="LA134" s="55">
        <f t="shared" si="4664"/>
      </c>
      <c r="LB134" s="54">
        <f t="shared" si="4663"/>
      </c>
      <c r="LC134" s="55">
        <f t="shared" si="4664"/>
      </c>
      <c r="LD134" s="54">
        <f t="shared" si="4663"/>
      </c>
      <c r="LE134" s="55">
        <f t="shared" si="4664"/>
      </c>
      <c r="LF134" s="54">
        <f t="shared" si="4663"/>
      </c>
      <c r="LG134" s="55">
        <f t="shared" si="4664"/>
      </c>
      <c r="LH134" s="54">
        <f t="shared" si="4663"/>
      </c>
      <c r="LI134" s="55">
        <f t="shared" si="4664"/>
      </c>
      <c r="LJ134" s="54">
        <f t="shared" si="4663"/>
      </c>
      <c r="LK134" s="55">
        <f t="shared" si="4664"/>
      </c>
      <c r="LL134" s="54">
        <f t="shared" si="4663"/>
      </c>
      <c r="LM134" s="55">
        <f t="shared" si="4664"/>
      </c>
      <c r="LN134" s="54">
        <f t="shared" si="4663"/>
      </c>
      <c r="LO134" s="55">
        <f t="shared" si="4664"/>
      </c>
      <c r="LP134" s="54">
        <f t="shared" si="4663"/>
      </c>
      <c r="LQ134" s="55">
        <f t="shared" si="4664"/>
      </c>
      <c r="LR134" s="54">
        <f t="shared" si="4663"/>
      </c>
      <c r="LS134" s="55">
        <f t="shared" si="4664"/>
      </c>
      <c r="LT134" s="54">
        <f t="shared" si="4663"/>
      </c>
      <c r="LU134" s="55">
        <f t="shared" si="4664"/>
      </c>
      <c r="LV134" s="54">
        <f t="shared" si="4663"/>
      </c>
      <c r="LW134" s="55">
        <f t="shared" si="4664"/>
      </c>
      <c r="LX134" s="54">
        <f t="shared" si="4663"/>
      </c>
      <c r="LY134" s="55">
        <f t="shared" si="4664"/>
      </c>
      <c r="LZ134" s="54">
        <f t="shared" si="4655"/>
      </c>
      <c r="MA134" s="55">
        <f t="shared" si="4656"/>
      </c>
      <c r="MB134" s="54">
        <f t="shared" si="4655"/>
      </c>
      <c r="MC134" s="55">
        <f t="shared" si="4656"/>
      </c>
      <c r="MD134" s="54">
        <f t="shared" si="4655"/>
      </c>
      <c r="ME134" s="55">
        <f t="shared" si="4656"/>
      </c>
      <c r="MF134" s="54">
        <f t="shared" si="4655"/>
      </c>
      <c r="MG134" s="55">
        <f t="shared" si="4656"/>
      </c>
      <c r="MH134" s="54">
        <f t="shared" si="4655"/>
      </c>
      <c r="MI134" s="55">
        <f t="shared" si="4656"/>
      </c>
      <c r="MJ134" s="54">
        <f t="shared" si="4655"/>
      </c>
      <c r="MK134" s="55">
        <f t="shared" si="4656"/>
      </c>
      <c r="ML134" s="54">
        <f t="shared" si="4655"/>
      </c>
      <c r="MM134" s="55">
        <f t="shared" si="4656"/>
      </c>
      <c r="MN134" s="54">
        <f t="shared" si="4655"/>
      </c>
      <c r="MO134" s="55">
        <f t="shared" si="4656"/>
      </c>
      <c r="MP134" s="54">
        <f t="shared" si="4655"/>
      </c>
      <c r="MQ134" s="55">
        <f t="shared" si="4656"/>
      </c>
      <c r="MR134" s="54">
        <f t="shared" si="4655"/>
      </c>
      <c r="MS134" s="55">
        <f t="shared" si="4656"/>
      </c>
      <c r="MT134" s="54">
        <f t="shared" si="4655"/>
      </c>
      <c r="MU134" s="55">
        <f t="shared" si="4656"/>
      </c>
      <c r="MV134" s="54">
        <f t="shared" si="4655"/>
      </c>
      <c r="MW134" s="55">
        <f t="shared" si="4656"/>
      </c>
      <c r="MX134" s="54">
        <f t="shared" si="4655"/>
      </c>
      <c r="MY134" s="55">
        <f t="shared" si="4656"/>
      </c>
      <c r="MZ134" s="54">
        <f t="shared" si="4655"/>
      </c>
      <c r="NA134" s="55">
        <f t="shared" si="4656"/>
      </c>
      <c r="NB134" s="54">
        <f t="shared" si="4655"/>
      </c>
      <c r="NC134" s="55">
        <f t="shared" si="4656"/>
      </c>
      <c r="ND134" s="54">
        <f t="shared" si="4655"/>
      </c>
      <c r="NE134" s="55">
        <f t="shared" si="4656"/>
      </c>
      <c r="NF134" s="54">
        <f t="shared" si="4655"/>
      </c>
      <c r="NG134" s="55">
        <f t="shared" si="4656"/>
      </c>
      <c r="NH134" s="54">
        <f t="shared" si="4655"/>
      </c>
      <c r="NI134" s="55">
        <f t="shared" si="4656"/>
      </c>
      <c r="NJ134" s="54">
        <f t="shared" si="4655"/>
      </c>
      <c r="NK134" s="55">
        <f t="shared" si="4656"/>
      </c>
      <c r="NL134" s="54">
        <f t="shared" si="4655"/>
      </c>
      <c r="NM134" s="55">
        <f t="shared" si="4656"/>
      </c>
      <c r="NN134" s="54">
        <f t="shared" si="4655"/>
      </c>
      <c r="NO134" s="55">
        <f t="shared" si="4656"/>
      </c>
      <c r="NP134" s="54">
        <f t="shared" si="4655"/>
      </c>
      <c r="NQ134" s="55">
        <f t="shared" si="4656"/>
      </c>
      <c r="NR134" s="54">
        <f t="shared" si="4655"/>
      </c>
      <c r="NS134" s="55">
        <f t="shared" si="4656"/>
      </c>
      <c r="NT134" s="54">
        <f t="shared" si="4655"/>
      </c>
      <c r="NU134" s="55">
        <f t="shared" si="4656"/>
      </c>
      <c r="NV134" s="54">
        <f t="shared" si="4655"/>
      </c>
      <c r="NW134" s="55">
        <f t="shared" si="4656"/>
      </c>
      <c r="NX134" s="54">
        <f t="shared" si="4655"/>
      </c>
      <c r="NY134" s="55">
        <f t="shared" si="4656"/>
      </c>
      <c r="NZ134" s="54">
        <f t="shared" si="4655"/>
      </c>
      <c r="OA134" s="55">
        <f t="shared" si="4656"/>
      </c>
      <c r="OB134" s="54">
        <f t="shared" si="4655"/>
      </c>
      <c r="OC134" s="55">
        <f t="shared" si="4656"/>
      </c>
      <c r="OD134" s="54">
        <f t="shared" si="4655"/>
      </c>
      <c r="OE134" s="55">
        <f t="shared" si="4656"/>
      </c>
      <c r="OF134" s="54">
        <f t="shared" si="4655"/>
      </c>
      <c r="OG134" s="55">
        <f t="shared" si="4656"/>
      </c>
      <c r="OH134" s="54">
        <f t="shared" si="4655"/>
      </c>
      <c r="OI134" s="55">
        <f t="shared" si="4656"/>
      </c>
      <c r="OJ134" s="54">
        <f t="shared" si="4644"/>
      </c>
      <c r="OK134" s="55">
        <f t="shared" si="4657"/>
      </c>
      <c r="OL134" s="54">
        <f t="shared" si="4635"/>
      </c>
      <c r="OM134" s="55">
        <f t="shared" si="4657"/>
      </c>
      <c r="ON134" s="54">
        <f t="shared" si="4635"/>
      </c>
      <c r="OO134" s="55">
        <f t="shared" si="4657"/>
      </c>
      <c r="OP134" s="54">
        <f t="shared" si="4635"/>
      </c>
      <c r="OQ134" s="55">
        <f t="shared" si="4657"/>
      </c>
      <c r="OR134" s="54">
        <f t="shared" si="4635"/>
      </c>
      <c r="OS134" s="55">
        <f t="shared" si="4657"/>
      </c>
      <c r="OT134" s="54">
        <f t="shared" si="4635"/>
      </c>
      <c r="OU134" s="55">
        <f t="shared" si="4657"/>
      </c>
      <c r="OV134" s="54">
        <f t="shared" si="4635"/>
      </c>
      <c r="OW134" s="55">
        <f t="shared" si="4657"/>
      </c>
      <c r="OX134" s="54">
        <f t="shared" si="4665"/>
      </c>
      <c r="OY134" s="55">
        <f t="shared" si="4657"/>
      </c>
      <c r="OZ134" s="54">
        <f t="shared" si="4665"/>
      </c>
      <c r="PA134" s="55">
        <f t="shared" si="4657"/>
      </c>
      <c r="PB134" s="54">
        <f t="shared" si="4665"/>
      </c>
      <c r="PC134" s="55">
        <f t="shared" si="4657"/>
      </c>
      <c r="PD134" s="54">
        <f t="shared" si="4665"/>
      </c>
      <c r="PE134" s="55">
        <f t="shared" si="4657"/>
      </c>
      <c r="PF134" s="54">
        <f t="shared" si="4665"/>
      </c>
      <c r="PG134" s="55">
        <f t="shared" si="4657"/>
      </c>
      <c r="PH134" s="54">
        <f t="shared" si="4665"/>
      </c>
      <c r="PI134" s="55">
        <f t="shared" si="4657"/>
      </c>
      <c r="PJ134" s="54">
        <f t="shared" si="4665"/>
      </c>
      <c r="PK134" s="55">
        <f t="shared" si="4657"/>
      </c>
      <c r="PL134" s="54">
        <f t="shared" si="4665"/>
      </c>
      <c r="PM134" s="55">
        <f t="shared" si="4657"/>
      </c>
      <c r="PN134" s="54">
        <f t="shared" si="4665"/>
      </c>
      <c r="PO134" s="55">
        <f t="shared" si="4657"/>
      </c>
      <c r="PP134" s="54">
        <f t="shared" si="4665"/>
      </c>
      <c r="PQ134" s="55">
        <f t="shared" si="4657"/>
      </c>
      <c r="PR134" s="54">
        <f t="shared" si="4665"/>
      </c>
      <c r="PS134" s="55">
        <f t="shared" si="4657"/>
      </c>
      <c r="PT134" s="54">
        <f t="shared" si="4665"/>
      </c>
      <c r="PU134" s="55">
        <f t="shared" si="4657"/>
      </c>
      <c r="PV134" s="54">
        <f t="shared" si="4665"/>
      </c>
      <c r="PW134" s="55">
        <f t="shared" si="4657"/>
      </c>
      <c r="PX134" s="54">
        <f t="shared" si="4665"/>
      </c>
      <c r="PY134" s="55">
        <f t="shared" si="4657"/>
      </c>
      <c r="PZ134" s="54">
        <f t="shared" si="4665"/>
      </c>
      <c r="QA134" s="55">
        <f t="shared" si="4657"/>
      </c>
      <c r="QB134" s="54">
        <f t="shared" si="4665"/>
      </c>
      <c r="QC134" s="55">
        <f t="shared" si="4657"/>
      </c>
      <c r="QD134" s="54">
        <f t="shared" si="4665"/>
      </c>
      <c r="QE134" s="55">
        <f t="shared" si="4657"/>
      </c>
      <c r="QF134" s="54">
        <f t="shared" si="4665"/>
      </c>
      <c r="QG134" s="55">
        <f t="shared" si="4657"/>
      </c>
      <c r="QH134" s="54">
        <f t="shared" si="4665"/>
      </c>
      <c r="QI134" s="55">
        <f t="shared" si="4657"/>
      </c>
      <c r="QJ134" s="54">
        <f t="shared" si="4665"/>
      </c>
      <c r="QK134" s="55">
        <f t="shared" si="4657"/>
      </c>
      <c r="QL134" s="54">
        <f t="shared" si="4665"/>
      </c>
      <c r="QM134" s="55">
        <f t="shared" si="4657"/>
      </c>
      <c r="QN134" s="54">
        <f t="shared" si="4665"/>
      </c>
      <c r="QO134" s="55">
        <f t="shared" si="4657"/>
      </c>
      <c r="QP134" s="54">
        <f t="shared" si="4665"/>
      </c>
      <c r="QQ134" s="55">
        <f t="shared" si="4657"/>
      </c>
      <c r="QR134" s="54">
        <f t="shared" si="4665"/>
      </c>
      <c r="QS134" s="55">
        <f t="shared" si="4657"/>
      </c>
      <c r="QT134" s="54">
        <f t="shared" si="4665"/>
      </c>
      <c r="QU134" s="55">
        <f t="shared" si="4657"/>
      </c>
      <c r="QV134" s="54">
        <f t="shared" si="4665"/>
      </c>
      <c r="QW134" s="55">
        <f t="shared" si="4652"/>
      </c>
      <c r="QX134" s="54">
        <f t="shared" si="4665"/>
      </c>
      <c r="QY134" s="55">
        <f t="shared" si="4652"/>
      </c>
      <c r="QZ134" s="54">
        <f t="shared" si="4665"/>
      </c>
      <c r="RA134" s="55">
        <f t="shared" si="4652"/>
      </c>
      <c r="RB134" s="54">
        <f t="shared" si="4665"/>
      </c>
      <c r="RC134" s="55">
        <f t="shared" si="4652"/>
      </c>
      <c r="RD134" s="54">
        <f t="shared" si="4665"/>
      </c>
      <c r="RE134" s="55">
        <f t="shared" si="4652"/>
      </c>
      <c r="RF134" s="54">
        <f t="shared" si="4665"/>
      </c>
      <c r="RG134" s="55">
        <f t="shared" si="4652"/>
      </c>
      <c r="RH134" s="54">
        <f t="shared" si="4665"/>
      </c>
      <c r="RI134" s="55">
        <f t="shared" si="4652"/>
      </c>
      <c r="RJ134" s="54">
        <f t="shared" si="4658"/>
      </c>
      <c r="RK134" s="55">
        <f t="shared" si="4652"/>
      </c>
      <c r="RL134" s="54">
        <f t="shared" si="4658"/>
      </c>
      <c r="RM134" s="55">
        <f t="shared" si="4652"/>
      </c>
      <c r="RN134" s="54">
        <f t="shared" si="4658"/>
      </c>
      <c r="RO134" s="55">
        <f t="shared" si="4652"/>
      </c>
      <c r="RP134" s="54">
        <f t="shared" si="4658"/>
      </c>
      <c r="RQ134" s="55">
        <f t="shared" si="4652"/>
      </c>
      <c r="RR134" s="54">
        <f t="shared" si="4658"/>
      </c>
      <c r="RS134" s="55">
        <f t="shared" si="4652"/>
      </c>
      <c r="RT134" s="54">
        <f t="shared" si="4658"/>
      </c>
      <c r="RU134" s="55">
        <f t="shared" si="4652"/>
      </c>
      <c r="RV134" s="54">
        <f t="shared" si="4658"/>
      </c>
      <c r="RW134" s="55">
        <f t="shared" si="4652"/>
      </c>
      <c r="RX134" s="54">
        <f t="shared" si="4658"/>
      </c>
      <c r="RY134" s="55">
        <f t="shared" si="4652"/>
      </c>
      <c r="RZ134" s="54">
        <f t="shared" si="4658"/>
      </c>
      <c r="SA134" s="55">
        <f t="shared" si="4652"/>
      </c>
      <c r="SB134" s="54">
        <f t="shared" si="4658"/>
      </c>
      <c r="SC134" s="55">
        <f t="shared" si="4652"/>
      </c>
      <c r="SD134" s="54">
        <f t="shared" si="4658"/>
      </c>
      <c r="SE134" s="55">
        <f t="shared" si="4652"/>
      </c>
      <c r="SF134" s="54">
        <f t="shared" si="4658"/>
      </c>
      <c r="SG134" s="55">
        <f t="shared" si="4652"/>
      </c>
      <c r="SH134" s="54">
        <f t="shared" si="4658"/>
      </c>
      <c r="SI134" s="55">
        <f t="shared" si="4652"/>
      </c>
      <c r="SJ134" s="54">
        <f t="shared" si="4658"/>
      </c>
      <c r="SK134" s="55">
        <f t="shared" si="4652"/>
      </c>
      <c r="SL134" s="54">
        <f t="shared" si="4658"/>
      </c>
      <c r="SM134" s="55">
        <f t="shared" si="4652"/>
      </c>
      <c r="SN134" s="54">
        <f t="shared" si="4658"/>
      </c>
      <c r="SO134" s="55">
        <f t="shared" si="4652"/>
      </c>
      <c r="SP134" s="54">
        <f t="shared" si="4658"/>
      </c>
      <c r="SQ134" s="55">
        <f t="shared" si="4652"/>
      </c>
      <c r="SR134" s="54">
        <f t="shared" si="4658"/>
      </c>
      <c r="SS134" s="55">
        <f t="shared" si="4652"/>
      </c>
      <c r="ST134" s="54">
        <f t="shared" si="4658"/>
      </c>
      <c r="SU134" s="55">
        <f t="shared" si="4652"/>
      </c>
      <c r="SV134" s="54">
        <f t="shared" si="4658"/>
      </c>
      <c r="SW134" s="55">
        <f t="shared" si="4652"/>
      </c>
      <c r="SX134" s="54">
        <f t="shared" si="4658"/>
      </c>
      <c r="SY134" s="55">
        <f t="shared" si="4652"/>
      </c>
      <c r="SZ134" s="54">
        <f t="shared" si="4658"/>
      </c>
      <c r="TA134" s="55">
        <f t="shared" si="4652"/>
      </c>
      <c r="TB134" s="54">
        <f t="shared" si="4658"/>
      </c>
      <c r="TC134" s="55">
        <f t="shared" si="4652"/>
      </c>
      <c r="TD134" s="54">
        <f t="shared" si="4658"/>
      </c>
      <c r="TE134" s="55">
        <f t="shared" si="4652"/>
      </c>
      <c r="TF134" s="54">
        <f t="shared" si="4658"/>
      </c>
      <c r="TG134" s="55">
        <f t="shared" si="4671"/>
      </c>
      <c r="TH134" s="54">
        <f t="shared" si="4658"/>
      </c>
      <c r="TI134" s="55">
        <f t="shared" si="4671"/>
      </c>
      <c r="TJ134" s="54">
        <f t="shared" si="4658"/>
      </c>
      <c r="TK134" s="55">
        <f t="shared" si="4671"/>
      </c>
      <c r="TL134" s="54">
        <f t="shared" si="4658"/>
      </c>
      <c r="TM134" s="55">
        <f t="shared" si="4671"/>
      </c>
      <c r="TN134" s="54">
        <f t="shared" si="4658"/>
      </c>
      <c r="TO134" s="55">
        <f t="shared" si="4671"/>
      </c>
      <c r="TP134" s="54">
        <f t="shared" si="4658"/>
      </c>
      <c r="TQ134" s="55">
        <f t="shared" si="4671"/>
      </c>
      <c r="TR134" s="54">
        <f t="shared" si="4658"/>
      </c>
      <c r="TS134" s="55">
        <f t="shared" si="4671"/>
      </c>
      <c r="TT134" s="54">
        <f t="shared" si="4666"/>
      </c>
      <c r="TU134" s="55">
        <f t="shared" si="4671"/>
      </c>
      <c r="TV134" s="54">
        <f t="shared" si="4666"/>
      </c>
      <c r="TW134" s="55">
        <f t="shared" si="4671"/>
      </c>
      <c r="TX134" s="54">
        <f t="shared" si="4666"/>
      </c>
      <c r="TY134" s="55">
        <f t="shared" si="4671"/>
      </c>
      <c r="TZ134" s="54">
        <f t="shared" si="4666"/>
      </c>
      <c r="UA134" s="55">
        <f t="shared" si="4671"/>
      </c>
      <c r="UB134" s="54">
        <f t="shared" si="4666"/>
      </c>
      <c r="UC134" s="55">
        <f t="shared" si="4671"/>
      </c>
      <c r="UD134" s="54">
        <f t="shared" si="4666"/>
      </c>
      <c r="UE134" s="55">
        <f t="shared" si="4671"/>
      </c>
      <c r="UF134" s="54">
        <f t="shared" si="4666"/>
      </c>
      <c r="UG134" s="55">
        <f t="shared" si="4671"/>
      </c>
      <c r="UH134" s="54">
        <f t="shared" si="4666"/>
      </c>
      <c r="UI134" s="55">
        <f t="shared" si="4671"/>
      </c>
      <c r="UJ134" s="54">
        <f t="shared" si="4666"/>
      </c>
      <c r="UK134" s="55">
        <f t="shared" si="4671"/>
      </c>
      <c r="UL134" s="54">
        <f t="shared" si="4666"/>
      </c>
      <c r="UM134" s="55">
        <f t="shared" si="4671"/>
      </c>
      <c r="UN134" s="54">
        <f t="shared" si="4666"/>
      </c>
      <c r="UO134" s="55">
        <f t="shared" si="4671"/>
      </c>
      <c r="UP134" s="54">
        <f t="shared" si="4666"/>
      </c>
      <c r="UQ134" s="55">
        <f t="shared" si="4671"/>
      </c>
      <c r="UR134" s="54">
        <f t="shared" si="4666"/>
      </c>
      <c r="US134" s="55">
        <f t="shared" si="4671"/>
      </c>
      <c r="UT134" s="54">
        <f t="shared" si="4666"/>
      </c>
      <c r="UU134" s="55">
        <f t="shared" si="4671"/>
      </c>
      <c r="UV134" s="54">
        <f t="shared" si="4666"/>
      </c>
      <c r="UW134" s="55">
        <f t="shared" si="4671"/>
      </c>
      <c r="UX134" s="54">
        <f t="shared" si="4666"/>
      </c>
      <c r="UY134" s="55">
        <f t="shared" si="4671"/>
      </c>
      <c r="UZ134" s="54">
        <f t="shared" si="4666"/>
      </c>
      <c r="VA134" s="55">
        <f t="shared" si="4671"/>
      </c>
      <c r="VB134" s="54">
        <f t="shared" si="4666"/>
      </c>
      <c r="VC134" s="55">
        <f t="shared" si="4671"/>
      </c>
      <c r="VD134" s="54">
        <f t="shared" si="4666"/>
      </c>
      <c r="VE134" s="55">
        <f t="shared" si="4671"/>
      </c>
      <c r="VF134" s="54">
        <f t="shared" si="4666"/>
      </c>
      <c r="VG134" s="55">
        <f t="shared" si="4671"/>
      </c>
      <c r="VH134" s="54">
        <f t="shared" si="4666"/>
      </c>
      <c r="VI134" s="55">
        <f t="shared" si="4671"/>
      </c>
      <c r="VJ134" s="54">
        <f t="shared" si="4666"/>
      </c>
      <c r="VK134" s="55">
        <f t="shared" si="4671"/>
      </c>
      <c r="VL134" s="54">
        <f t="shared" si="4666"/>
      </c>
      <c r="VM134" s="55">
        <f t="shared" si="4671"/>
      </c>
      <c r="VN134" s="54">
        <f t="shared" si="4666"/>
      </c>
      <c r="VO134" s="55">
        <f t="shared" si="4671"/>
      </c>
      <c r="VP134" s="54">
        <f t="shared" si="4666"/>
      </c>
      <c r="VQ134" s="55">
        <f t="shared" si="4671"/>
      </c>
      <c r="VR134" s="54">
        <f t="shared" si="4666"/>
      </c>
      <c r="VS134" s="55">
        <f t="shared" si="4670"/>
      </c>
      <c r="VT134" s="54">
        <f t="shared" si="4666"/>
      </c>
      <c r="VU134" s="55">
        <f t="shared" si="4670"/>
      </c>
      <c r="VV134" s="54">
        <f t="shared" si="4666"/>
      </c>
      <c r="VW134" s="55">
        <f t="shared" si="4670"/>
      </c>
      <c r="VX134" s="54">
        <f t="shared" si="4666"/>
      </c>
      <c r="VY134" s="55">
        <f t="shared" si="4670"/>
      </c>
      <c r="VZ134" s="54">
        <f t="shared" si="4666"/>
      </c>
      <c r="WA134" s="55">
        <f t="shared" si="4670"/>
      </c>
      <c r="WB134" s="54">
        <f t="shared" si="4666"/>
      </c>
      <c r="WC134" s="55">
        <f t="shared" si="4670"/>
      </c>
      <c r="WD134" s="54">
        <f t="shared" si="4666"/>
      </c>
      <c r="WE134" s="55">
        <f t="shared" si="4670"/>
      </c>
      <c r="WF134" s="54">
        <f t="shared" si="4659"/>
      </c>
      <c r="WG134" s="55">
        <f t="shared" si="4670"/>
      </c>
      <c r="WH134" s="54">
        <f t="shared" si="4659"/>
      </c>
      <c r="WI134" s="55">
        <f t="shared" si="4670"/>
      </c>
      <c r="WJ134" s="54">
        <f t="shared" si="4659"/>
      </c>
      <c r="WK134" s="55">
        <f t="shared" si="4670"/>
      </c>
      <c r="WL134" s="54">
        <f t="shared" si="4659"/>
      </c>
      <c r="WM134" s="55">
        <f t="shared" si="4670"/>
      </c>
      <c r="WN134" s="54">
        <f t="shared" si="4659"/>
      </c>
      <c r="WO134" s="55">
        <f t="shared" si="4670"/>
      </c>
      <c r="WP134" s="54">
        <f t="shared" si="4659"/>
      </c>
      <c r="WQ134" s="55">
        <f t="shared" si="4670"/>
      </c>
      <c r="WR134" s="54">
        <f t="shared" si="4659"/>
      </c>
      <c r="WS134" s="55">
        <f t="shared" si="4670"/>
      </c>
      <c r="WT134" s="54">
        <f t="shared" si="4659"/>
      </c>
      <c r="WU134" s="55">
        <f t="shared" si="4670"/>
      </c>
      <c r="WV134" s="54">
        <f t="shared" si="4659"/>
      </c>
      <c r="WW134" s="55">
        <f t="shared" si="4670"/>
      </c>
      <c r="WX134" s="54">
        <f t="shared" si="4659"/>
      </c>
      <c r="WY134" s="55">
        <f t="shared" si="4670"/>
      </c>
      <c r="WZ134" s="54">
        <f t="shared" si="4659"/>
      </c>
      <c r="XA134" s="55">
        <f t="shared" si="4670"/>
      </c>
      <c r="XB134" s="54">
        <f t="shared" si="4659"/>
      </c>
      <c r="XC134" s="55">
        <f t="shared" si="4670"/>
      </c>
      <c r="XD134" s="54">
        <f t="shared" si="4659"/>
      </c>
      <c r="XE134" s="55">
        <f t="shared" si="4670"/>
      </c>
      <c r="XF134" s="54">
        <f t="shared" si="4659"/>
      </c>
      <c r="XG134" s="55">
        <f t="shared" si="4670"/>
      </c>
      <c r="XH134" s="54">
        <f t="shared" si="4659"/>
      </c>
      <c r="XI134" s="55">
        <f t="shared" si="4670"/>
      </c>
      <c r="XJ134" s="54">
        <f t="shared" si="4659"/>
      </c>
      <c r="XK134" s="55">
        <f t="shared" si="4670"/>
      </c>
      <c r="XL134" s="54">
        <f t="shared" si="4659"/>
      </c>
      <c r="XM134" s="55">
        <f t="shared" si="4670"/>
      </c>
      <c r="XN134" s="54">
        <f t="shared" si="4659"/>
      </c>
      <c r="XO134" s="55">
        <f t="shared" si="4670"/>
      </c>
      <c r="XP134" s="54">
        <f t="shared" si="4659"/>
      </c>
      <c r="XQ134" s="55">
        <f t="shared" si="4670"/>
      </c>
      <c r="XR134" s="54">
        <f t="shared" si="4659"/>
      </c>
      <c r="XS134" s="55">
        <f t="shared" si="4670"/>
      </c>
      <c r="XT134" s="54">
        <f t="shared" si="4659"/>
      </c>
      <c r="XU134" s="55">
        <f t="shared" si="4670"/>
      </c>
      <c r="XV134" s="54">
        <f t="shared" si="4659"/>
      </c>
      <c r="XW134" s="55">
        <f t="shared" si="4670"/>
      </c>
      <c r="XX134" s="54">
        <f t="shared" si="4659"/>
      </c>
      <c r="XY134" s="55">
        <f t="shared" si="4670"/>
      </c>
      <c r="XZ134" s="54">
        <f t="shared" si="4659"/>
      </c>
      <c r="YA134" s="55">
        <f t="shared" si="4670"/>
      </c>
      <c r="YB134" s="54">
        <f t="shared" si="4659"/>
      </c>
      <c r="YC134" s="55">
        <f t="shared" si="4660"/>
      </c>
      <c r="YD134" s="54">
        <f t="shared" si="4659"/>
      </c>
      <c r="YE134" s="55">
        <f t="shared" si="4660"/>
      </c>
      <c r="YF134" s="54">
        <f t="shared" si="4659"/>
      </c>
      <c r="YG134" s="55">
        <f t="shared" si="4660"/>
      </c>
      <c r="YH134" s="54">
        <f t="shared" si="4659"/>
      </c>
      <c r="YI134" s="55">
        <f t="shared" si="4660"/>
      </c>
      <c r="YJ134" s="54">
        <f t="shared" si="4659"/>
      </c>
      <c r="YK134" s="55">
        <f t="shared" si="4660"/>
      </c>
      <c r="YL134" s="54">
        <f t="shared" si="4659"/>
      </c>
      <c r="YM134" s="55">
        <f t="shared" si="4660"/>
      </c>
      <c r="YN134" s="54">
        <f t="shared" si="4659"/>
      </c>
      <c r="YO134" s="55">
        <f t="shared" si="4660"/>
      </c>
      <c r="YP134" s="54">
        <f t="shared" si="4628"/>
      </c>
      <c r="YQ134" s="55">
        <f t="shared" si="4660"/>
      </c>
      <c r="YR134" s="54">
        <f t="shared" si="4628"/>
      </c>
      <c r="YS134" s="55">
        <f t="shared" si="4660"/>
      </c>
      <c r="YT134" s="54">
        <f t="shared" si="4628"/>
      </c>
      <c r="YU134" s="55">
        <f t="shared" si="4660"/>
      </c>
      <c r="YV134" s="54">
        <f t="shared" si="4628"/>
      </c>
      <c r="YW134" s="55">
        <f t="shared" si="4660"/>
      </c>
      <c r="YX134" s="54">
        <f t="shared" si="4628"/>
      </c>
      <c r="YY134" s="55">
        <f t="shared" si="4660"/>
      </c>
      <c r="YZ134" s="54">
        <f t="shared" si="4628"/>
      </c>
      <c r="ZA134" s="55">
        <f t="shared" si="4660"/>
      </c>
      <c r="ZB134" s="54">
        <f t="shared" si="4628"/>
      </c>
      <c r="ZC134" s="55">
        <f t="shared" si="4660"/>
      </c>
      <c r="ZD134" s="54">
        <f t="shared" si="4628"/>
      </c>
      <c r="ZE134" s="55">
        <f t="shared" si="4660"/>
      </c>
      <c r="ZF134" s="54">
        <f t="shared" si="4667"/>
      </c>
      <c r="ZG134" s="55">
        <f t="shared" si="4660"/>
      </c>
      <c r="ZH134" s="54">
        <f t="shared" si="4667"/>
      </c>
      <c r="ZI134" s="55">
        <f t="shared" si="4660"/>
      </c>
      <c r="ZJ134" s="54">
        <f t="shared" si="4667"/>
      </c>
      <c r="ZK134" s="55">
        <f t="shared" si="4660"/>
      </c>
      <c r="ZL134" s="54">
        <f t="shared" si="4667"/>
      </c>
      <c r="ZM134" s="55">
        <f t="shared" si="4660"/>
      </c>
      <c r="ZN134" s="54">
        <f t="shared" si="4667"/>
      </c>
      <c r="ZO134" s="55">
        <f t="shared" si="4660"/>
      </c>
      <c r="ZP134" s="54">
        <f t="shared" si="4667"/>
      </c>
      <c r="ZQ134" s="55">
        <f t="shared" si="4660"/>
      </c>
      <c r="ZR134" s="54">
        <f t="shared" si="4667"/>
      </c>
      <c r="ZS134" s="55">
        <f t="shared" si="4660"/>
      </c>
      <c r="ZT134" s="54">
        <f t="shared" si="4667"/>
      </c>
      <c r="ZU134" s="55">
        <f t="shared" si="4660"/>
      </c>
      <c r="ZV134" s="54">
        <f t="shared" si="4667"/>
      </c>
      <c r="ZW134" s="55">
        <f t="shared" si="4660"/>
      </c>
      <c r="ZX134" s="54">
        <f t="shared" si="4667"/>
      </c>
      <c r="ZY134" s="55">
        <f t="shared" si="4660"/>
      </c>
      <c r="ZZ134" s="54">
        <f t="shared" si="4667"/>
      </c>
      <c r="AAA134" s="55">
        <f t="shared" si="4660"/>
      </c>
      <c r="AAB134" s="54">
        <f t="shared" si="4667"/>
      </c>
      <c r="AAC134" s="55">
        <f t="shared" si="4660"/>
      </c>
      <c r="AAD134" s="54">
        <f t="shared" si="4667"/>
      </c>
      <c r="AAE134" s="55">
        <f t="shared" si="4660"/>
      </c>
      <c r="AAF134" s="54">
        <f t="shared" si="4667"/>
      </c>
      <c r="AAG134" s="55">
        <f t="shared" si="4660"/>
      </c>
      <c r="AAH134" s="54">
        <f t="shared" si="4667"/>
      </c>
      <c r="AAI134" s="55">
        <f t="shared" si="4660"/>
      </c>
      <c r="AAJ134" s="54">
        <f t="shared" si="4667"/>
      </c>
      <c r="AAK134" s="55">
        <f t="shared" si="4660"/>
      </c>
      <c r="AAL134" s="54">
        <f t="shared" si="4667"/>
      </c>
      <c r="AAM134" s="55">
        <f t="shared" si="4660"/>
      </c>
      <c r="AAN134" s="54">
        <f t="shared" si="4667"/>
      </c>
      <c r="AAO134" s="55">
        <f t="shared" si="4653"/>
      </c>
      <c r="AAP134" s="54">
        <f t="shared" si="4667"/>
      </c>
      <c r="AAQ134" s="55">
        <f t="shared" si="4653"/>
      </c>
      <c r="AAR134" s="54">
        <f t="shared" si="4667"/>
      </c>
      <c r="AAS134" s="55">
        <f t="shared" si="4653"/>
      </c>
      <c r="AAT134" s="54">
        <f t="shared" si="4667"/>
      </c>
      <c r="AAU134" s="55">
        <f t="shared" si="4653"/>
      </c>
      <c r="AAV134" s="54">
        <f t="shared" si="4667"/>
      </c>
      <c r="AAW134" s="55">
        <f t="shared" si="4653"/>
      </c>
      <c r="AAX134" s="54">
        <f t="shared" si="4667"/>
      </c>
      <c r="AAY134" s="55">
        <f t="shared" si="4653"/>
      </c>
      <c r="AAZ134" s="54">
        <f t="shared" si="4667"/>
      </c>
      <c r="ABA134" s="55">
        <f t="shared" si="4653"/>
      </c>
      <c r="ABB134" s="54">
        <f t="shared" si="4667"/>
      </c>
      <c r="ABC134" s="55">
        <f t="shared" si="4653"/>
      </c>
      <c r="ABD134" s="54">
        <f t="shared" si="4667"/>
      </c>
      <c r="ABE134" s="55">
        <f t="shared" si="4653"/>
      </c>
      <c r="ABF134" s="54">
        <f t="shared" si="4667"/>
      </c>
      <c r="ABG134" s="55">
        <f t="shared" si="4653"/>
      </c>
      <c r="ABH134" s="54">
        <f t="shared" si="4667"/>
      </c>
      <c r="ABI134" s="55">
        <f t="shared" si="4653"/>
      </c>
      <c r="ABJ134" s="54">
        <f t="shared" si="4667"/>
      </c>
      <c r="ABK134" s="55">
        <f t="shared" si="4653"/>
      </c>
      <c r="ABL134" s="54">
        <f t="shared" si="4667"/>
      </c>
      <c r="ABM134" s="55">
        <f t="shared" si="4653"/>
      </c>
      <c r="ABN134" s="54">
        <f t="shared" si="4667"/>
      </c>
      <c r="ABO134" s="55">
        <f t="shared" si="4653"/>
      </c>
      <c r="ABP134" s="54">
        <f t="shared" si="4667"/>
      </c>
      <c r="ABQ134" s="55">
        <f t="shared" si="4653"/>
      </c>
      <c r="ABR134" s="54">
        <f t="shared" si="4668"/>
      </c>
      <c r="ABS134" s="55">
        <f t="shared" si="4653"/>
      </c>
      <c r="ABT134" s="54">
        <f t="shared" si="4668"/>
      </c>
      <c r="ABU134" s="55">
        <f t="shared" si="4653"/>
      </c>
      <c r="ABV134" s="54">
        <f t="shared" si="4668"/>
      </c>
      <c r="ABW134" s="55">
        <f t="shared" si="4653"/>
      </c>
      <c r="ABX134" s="54">
        <f t="shared" si="4668"/>
      </c>
      <c r="ABY134" s="55">
        <f t="shared" si="4653"/>
      </c>
      <c r="ABZ134" s="54">
        <f t="shared" si="4668"/>
      </c>
      <c r="ACA134" s="55">
        <f t="shared" si="4653"/>
      </c>
      <c r="ACB134" s="54">
        <f t="shared" si="4668"/>
      </c>
      <c r="ACC134" s="55">
        <f t="shared" si="4653"/>
      </c>
      <c r="ACD134" s="54">
        <f t="shared" si="4668"/>
      </c>
      <c r="ACE134" s="55">
        <f t="shared" si="4653"/>
      </c>
      <c r="ACF134" s="54">
        <f t="shared" si="4668"/>
      </c>
      <c r="ACG134" s="55">
        <f t="shared" si="4653"/>
      </c>
      <c r="ACH134" s="54">
        <f t="shared" si="4668"/>
      </c>
      <c r="ACI134" s="55">
        <f t="shared" si="4653"/>
      </c>
      <c r="ACJ134" s="54">
        <f t="shared" si="4668"/>
      </c>
      <c r="ACK134" s="55">
        <f t="shared" si="4653"/>
      </c>
      <c r="ACL134" s="54">
        <f t="shared" si="4668"/>
      </c>
      <c r="ACM134" s="55">
        <f t="shared" si="4653"/>
      </c>
      <c r="ACN134" s="54">
        <f t="shared" si="4668"/>
      </c>
      <c r="ACO134" s="55">
        <f t="shared" si="4653"/>
      </c>
      <c r="ACP134" s="54">
        <f t="shared" si="4668"/>
      </c>
      <c r="ACQ134" s="55">
        <f t="shared" si="4653"/>
      </c>
      <c r="ACR134" s="54">
        <f t="shared" si="4668"/>
      </c>
      <c r="ACS134" s="55">
        <f t="shared" si="4653"/>
      </c>
      <c r="ACT134" s="54">
        <f t="shared" si="4668"/>
      </c>
      <c r="ACU134" s="55">
        <f t="shared" si="4653"/>
      </c>
      <c r="ACV134" s="54">
        <f t="shared" si="4668"/>
      </c>
      <c r="ACW134" s="55">
        <f t="shared" si="4653"/>
      </c>
      <c r="ACX134" s="54">
        <f t="shared" si="4668"/>
      </c>
      <c r="ACY134" s="55">
        <f t="shared" si="4631"/>
      </c>
      <c r="ACZ134" s="54">
        <f t="shared" si="4668"/>
      </c>
      <c r="ADA134" s="55">
        <f t="shared" si="4631"/>
      </c>
      <c r="ADB134" s="54">
        <f t="shared" si="4668"/>
      </c>
      <c r="ADC134" s="55">
        <f t="shared" si="4631"/>
      </c>
      <c r="ADD134" s="54">
        <f t="shared" si="4668"/>
      </c>
      <c r="ADE134" s="55">
        <f t="shared" si="4631"/>
      </c>
      <c r="ADF134" s="54">
        <f t="shared" si="4668"/>
      </c>
      <c r="ADG134" s="55">
        <f t="shared" si="4631"/>
      </c>
    </row>
    <row r="135" spans="1:787" ht="20.25" hidden="1" customHeight="1">
      <c r="A135" s="112">
        <v>63</v>
      </c>
      <c r="B135" s="115">
        <f>学年と名前を結合するシート!D64</f>
      </c>
      <c r="C135" s="114"/>
      <c r="D135" s="54">
        <f t="shared" si="533"/>
      </c>
      <c r="E135" s="55">
        <f t="shared" si="534"/>
      </c>
      <c r="F135" s="54">
        <f t="shared" si="4669"/>
      </c>
      <c r="G135" s="55">
        <f t="shared" si="4407"/>
      </c>
      <c r="H135" s="54">
        <f t="shared" si="4669"/>
      </c>
      <c r="I135" s="55">
        <f t="shared" si="4408"/>
      </c>
      <c r="J135" s="54">
        <f t="shared" si="4669"/>
      </c>
      <c r="K135" s="55">
        <f t="shared" si="4409"/>
      </c>
      <c r="L135" s="54">
        <f t="shared" si="4669"/>
      </c>
      <c r="M135" s="55">
        <f t="shared" si="4410"/>
      </c>
      <c r="N135" s="54">
        <f t="shared" si="4669"/>
      </c>
      <c r="O135" s="55">
        <f t="shared" si="4411"/>
      </c>
      <c r="P135" s="54">
        <f t="shared" si="4669"/>
      </c>
      <c r="Q135" s="55">
        <f t="shared" si="4412"/>
      </c>
      <c r="R135" s="54">
        <f t="shared" si="4669"/>
      </c>
      <c r="S135" s="55">
        <f t="shared" si="4413"/>
      </c>
      <c r="T135" s="54">
        <f t="shared" si="4669"/>
      </c>
      <c r="U135" s="55">
        <f t="shared" si="4414"/>
      </c>
      <c r="V135" s="54">
        <f t="shared" si="4669"/>
      </c>
      <c r="W135" s="55">
        <f t="shared" si="4415"/>
      </c>
      <c r="X135" s="54">
        <f t="shared" si="4669"/>
      </c>
      <c r="Y135" s="55">
        <f t="shared" si="4416"/>
      </c>
      <c r="Z135" s="54">
        <f t="shared" si="4669"/>
      </c>
      <c r="AA135" s="55">
        <f t="shared" si="4417"/>
      </c>
      <c r="AB135" s="54">
        <f t="shared" si="4669"/>
      </c>
      <c r="AC135" s="55">
        <f t="shared" si="4418"/>
      </c>
      <c r="AD135" s="54">
        <f t="shared" si="4669"/>
      </c>
      <c r="AE135" s="55">
        <f t="shared" si="4419"/>
      </c>
      <c r="AF135" s="54">
        <f t="shared" si="4669"/>
      </c>
      <c r="AG135" s="55">
        <f t="shared" si="4420"/>
      </c>
      <c r="AH135" s="54">
        <f t="shared" si="4669"/>
      </c>
      <c r="AI135" s="55">
        <f t="shared" si="4421"/>
      </c>
      <c r="AJ135" s="54">
        <f t="shared" si="4669"/>
      </c>
      <c r="AK135" s="55">
        <f t="shared" si="4422"/>
      </c>
      <c r="AL135" s="54">
        <f t="shared" si="4669"/>
      </c>
      <c r="AM135" s="55">
        <f t="shared" si="4423"/>
      </c>
      <c r="AN135" s="54">
        <f t="shared" si="4669"/>
      </c>
      <c r="AO135" s="55">
        <f t="shared" si="4424"/>
      </c>
      <c r="AP135" s="54">
        <f t="shared" si="4669"/>
      </c>
      <c r="AQ135" s="55">
        <f t="shared" si="4425"/>
      </c>
      <c r="AR135" s="54">
        <f t="shared" si="4669"/>
      </c>
      <c r="AS135" s="55">
        <f t="shared" si="4426"/>
      </c>
      <c r="AT135" s="54">
        <f t="shared" si="4669"/>
      </c>
      <c r="AU135" s="55">
        <f t="shared" si="4427"/>
      </c>
      <c r="AV135" s="54">
        <f t="shared" si="4669"/>
      </c>
      <c r="AW135" s="55">
        <f t="shared" si="4428"/>
      </c>
      <c r="AX135" s="54">
        <f t="shared" si="4669"/>
      </c>
      <c r="AY135" s="55">
        <f t="shared" si="4429"/>
      </c>
      <c r="AZ135" s="54">
        <f t="shared" si="4669"/>
      </c>
      <c r="BA135" s="55">
        <f t="shared" si="4430"/>
      </c>
      <c r="BB135" s="54">
        <f t="shared" si="4669"/>
      </c>
      <c r="BC135" s="55">
        <f t="shared" si="4431"/>
      </c>
      <c r="BD135" s="54">
        <f t="shared" si="4669"/>
      </c>
      <c r="BE135" s="55">
        <f t="shared" si="4432"/>
      </c>
      <c r="BF135" s="54">
        <f t="shared" si="4669"/>
      </c>
      <c r="BG135" s="55">
        <f t="shared" si="4433"/>
      </c>
      <c r="BH135" s="54">
        <f t="shared" si="4669"/>
      </c>
      <c r="BI135" s="55">
        <f t="shared" si="4434"/>
      </c>
      <c r="BJ135" s="54">
        <f t="shared" si="4669"/>
      </c>
      <c r="BK135" s="55">
        <f t="shared" si="4435"/>
      </c>
      <c r="BL135" s="54">
        <f t="shared" si="4669"/>
      </c>
      <c r="BM135" s="55">
        <f t="shared" si="4436"/>
      </c>
      <c r="BN135" s="54">
        <f t="shared" si="4669"/>
      </c>
      <c r="BO135" s="55">
        <f t="shared" si="4437"/>
      </c>
      <c r="BP135" s="54">
        <f t="shared" si="4669"/>
      </c>
      <c r="BQ135" s="55">
        <f t="shared" si="4438"/>
      </c>
      <c r="BR135" s="54">
        <f t="shared" si="4662"/>
      </c>
      <c r="BS135" s="55">
        <f t="shared" si="4439"/>
      </c>
      <c r="BT135" s="54">
        <f t="shared" si="4662"/>
      </c>
      <c r="BU135" s="55">
        <f t="shared" si="4440"/>
      </c>
      <c r="BV135" s="54">
        <f t="shared" si="4662"/>
      </c>
      <c r="BW135" s="55">
        <f t="shared" si="4441"/>
      </c>
      <c r="BX135" s="54">
        <f t="shared" si="4662"/>
      </c>
      <c r="BY135" s="55">
        <f t="shared" si="4442"/>
      </c>
      <c r="BZ135" s="54">
        <f t="shared" si="4662"/>
      </c>
      <c r="CA135" s="55">
        <f t="shared" si="4443"/>
      </c>
      <c r="CB135" s="54">
        <f t="shared" si="4662"/>
      </c>
      <c r="CC135" s="55">
        <f t="shared" si="4444"/>
      </c>
      <c r="CD135" s="54">
        <f t="shared" si="4662"/>
      </c>
      <c r="CE135" s="55">
        <f t="shared" si="4445"/>
      </c>
      <c r="CF135" s="54">
        <f t="shared" si="4662"/>
      </c>
      <c r="CG135" s="55">
        <f t="shared" si="4446"/>
      </c>
      <c r="CH135" s="54">
        <f t="shared" si="4662"/>
      </c>
      <c r="CI135" s="55">
        <f t="shared" si="4447"/>
      </c>
      <c r="CJ135" s="54">
        <f t="shared" si="4662"/>
      </c>
      <c r="CK135" s="55">
        <f t="shared" si="4448"/>
      </c>
      <c r="CL135" s="54">
        <f t="shared" si="4662"/>
      </c>
      <c r="CM135" s="55">
        <f t="shared" si="4449"/>
      </c>
      <c r="CN135" s="54">
        <f t="shared" si="4662"/>
      </c>
      <c r="CO135" s="55">
        <f t="shared" si="4450"/>
      </c>
      <c r="CP135" s="54">
        <f t="shared" si="4662"/>
      </c>
      <c r="CQ135" s="55">
        <f t="shared" si="4451"/>
      </c>
      <c r="CR135" s="54">
        <f t="shared" si="4662"/>
      </c>
      <c r="CS135" s="55">
        <f t="shared" si="4452"/>
      </c>
      <c r="CT135" s="54">
        <f t="shared" si="4662"/>
      </c>
      <c r="CU135" s="55">
        <f t="shared" si="4453"/>
      </c>
      <c r="CV135" s="54">
        <f t="shared" si="4662"/>
      </c>
      <c r="CW135" s="55">
        <f t="shared" si="4454"/>
      </c>
      <c r="CX135" s="54">
        <f t="shared" si="4662"/>
      </c>
      <c r="CY135" s="55">
        <f t="shared" si="4455"/>
      </c>
      <c r="CZ135" s="54">
        <f t="shared" si="4662"/>
      </c>
      <c r="DA135" s="55">
        <f t="shared" si="4456"/>
      </c>
      <c r="DB135" s="54">
        <f t="shared" si="4662"/>
      </c>
      <c r="DC135" s="55">
        <f t="shared" si="4457"/>
      </c>
      <c r="DD135" s="54">
        <f t="shared" si="4662"/>
      </c>
      <c r="DE135" s="55">
        <f t="shared" si="4458"/>
      </c>
      <c r="DF135" s="54">
        <f t="shared" si="4662"/>
      </c>
      <c r="DG135" s="55">
        <f t="shared" si="4459"/>
      </c>
      <c r="DH135" s="54">
        <f t="shared" si="4662"/>
      </c>
      <c r="DI135" s="55">
        <f t="shared" si="4460"/>
      </c>
      <c r="DJ135" s="54">
        <f t="shared" si="4662"/>
      </c>
      <c r="DK135" s="55">
        <f t="shared" si="4461"/>
      </c>
      <c r="DL135" s="54">
        <f t="shared" si="4662"/>
      </c>
      <c r="DM135" s="55">
        <f t="shared" si="4462"/>
      </c>
      <c r="DN135" s="54">
        <f t="shared" si="4662"/>
      </c>
      <c r="DO135" s="55">
        <f t="shared" si="4463"/>
      </c>
      <c r="DP135" s="54">
        <f t="shared" si="4662"/>
      </c>
      <c r="DQ135" s="55">
        <f t="shared" si="4464"/>
      </c>
      <c r="DR135" s="54">
        <f t="shared" si="4662"/>
      </c>
      <c r="DS135" s="55">
        <f t="shared" si="4465"/>
      </c>
      <c r="DT135" s="54">
        <f t="shared" si="4662"/>
      </c>
      <c r="DU135" s="55">
        <f t="shared" si="4466"/>
      </c>
      <c r="DV135" s="54">
        <f t="shared" si="4662"/>
      </c>
      <c r="DW135" s="55">
        <f t="shared" si="4467"/>
      </c>
      <c r="DX135" s="54">
        <f t="shared" si="4662"/>
      </c>
      <c r="DY135" s="55">
        <f t="shared" si="4468"/>
      </c>
      <c r="DZ135" s="54">
        <f t="shared" si="4662"/>
      </c>
      <c r="EA135" s="55">
        <f t="shared" si="4469"/>
      </c>
      <c r="EB135" s="54">
        <f t="shared" si="4654"/>
      </c>
      <c r="EC135" s="55">
        <f t="shared" si="4471"/>
      </c>
      <c r="ED135" s="54">
        <f t="shared" si="4654"/>
      </c>
      <c r="EE135" s="55">
        <f t="shared" si="4472"/>
      </c>
      <c r="EF135" s="54">
        <f t="shared" si="4654"/>
      </c>
      <c r="EG135" s="55">
        <f t="shared" si="4473"/>
      </c>
      <c r="EH135" s="54">
        <f t="shared" si="4654"/>
      </c>
      <c r="EI135" s="55">
        <f t="shared" si="4474"/>
      </c>
      <c r="EJ135" s="54">
        <f t="shared" si="4654"/>
      </c>
      <c r="EK135" s="55">
        <f t="shared" si="4475"/>
      </c>
      <c r="EL135" s="54">
        <f t="shared" si="4654"/>
      </c>
      <c r="EM135" s="55">
        <f t="shared" si="4476"/>
      </c>
      <c r="EN135" s="54">
        <f t="shared" si="4654"/>
      </c>
      <c r="EO135" s="55">
        <f t="shared" si="4477"/>
      </c>
      <c r="EP135" s="54">
        <f t="shared" si="4654"/>
      </c>
      <c r="EQ135" s="55">
        <f t="shared" si="4478"/>
      </c>
      <c r="ER135" s="54">
        <f t="shared" si="4654"/>
      </c>
      <c r="ES135" s="55">
        <f t="shared" si="4479"/>
      </c>
      <c r="ET135" s="54">
        <f t="shared" si="4654"/>
      </c>
      <c r="EU135" s="55">
        <f t="shared" si="4480"/>
      </c>
      <c r="EV135" s="54">
        <f t="shared" si="4654"/>
      </c>
      <c r="EW135" s="55">
        <f t="shared" si="4481"/>
      </c>
      <c r="EX135" s="54">
        <f t="shared" si="4654"/>
      </c>
      <c r="EY135" s="55">
        <f t="shared" si="4482"/>
      </c>
      <c r="EZ135" s="54">
        <f t="shared" si="4654"/>
      </c>
      <c r="FA135" s="55">
        <f t="shared" si="4483"/>
      </c>
      <c r="FB135" s="54">
        <f t="shared" si="4654"/>
      </c>
      <c r="FC135" s="55">
        <f t="shared" si="4484"/>
      </c>
      <c r="FD135" s="54">
        <f t="shared" si="4654"/>
      </c>
      <c r="FE135" s="55">
        <f t="shared" si="4485"/>
      </c>
      <c r="FF135" s="54">
        <f t="shared" si="4654"/>
      </c>
      <c r="FG135" s="55">
        <f t="shared" si="4486"/>
      </c>
      <c r="FH135" s="54">
        <f t="shared" si="4654"/>
      </c>
      <c r="FI135" s="55">
        <f t="shared" si="4487"/>
      </c>
      <c r="FJ135" s="54">
        <f t="shared" si="4654"/>
      </c>
      <c r="FK135" s="55">
        <f t="shared" si="4488"/>
      </c>
      <c r="FL135" s="54">
        <f t="shared" si="4654"/>
      </c>
      <c r="FM135" s="55">
        <f t="shared" si="4489"/>
      </c>
      <c r="FN135" s="54">
        <f t="shared" si="4654"/>
      </c>
      <c r="FO135" s="55">
        <f t="shared" si="4490"/>
      </c>
      <c r="FP135" s="54">
        <f t="shared" si="4654"/>
      </c>
      <c r="FQ135" s="55">
        <f t="shared" si="4491"/>
      </c>
      <c r="FR135" s="54">
        <f t="shared" si="4654"/>
      </c>
      <c r="FS135" s="55">
        <f t="shared" si="4492"/>
      </c>
      <c r="FT135" s="54">
        <f t="shared" si="4654"/>
      </c>
      <c r="FU135" s="55">
        <f t="shared" si="4493"/>
      </c>
      <c r="FV135" s="54">
        <f t="shared" si="4654"/>
      </c>
      <c r="FW135" s="55">
        <f t="shared" si="4494"/>
      </c>
      <c r="FX135" s="54">
        <f t="shared" si="4654"/>
      </c>
      <c r="FY135" s="55">
        <f t="shared" si="4495"/>
      </c>
      <c r="FZ135" s="54">
        <f t="shared" si="4654"/>
      </c>
      <c r="GA135" s="55">
        <f t="shared" si="4496"/>
      </c>
      <c r="GB135" s="54">
        <f t="shared" si="4654"/>
      </c>
      <c r="GC135" s="55">
        <f t="shared" si="4497"/>
      </c>
      <c r="GD135" s="54">
        <f t="shared" si="4654"/>
      </c>
      <c r="GE135" s="55">
        <f t="shared" si="4498"/>
      </c>
      <c r="GF135" s="54">
        <f t="shared" si="4654"/>
      </c>
      <c r="GG135" s="55">
        <f t="shared" si="4499"/>
      </c>
      <c r="GH135" s="54">
        <f t="shared" si="4654"/>
      </c>
      <c r="GI135" s="55">
        <f t="shared" si="4500"/>
      </c>
      <c r="GJ135" s="54">
        <f t="shared" si="4654"/>
      </c>
      <c r="GK135" s="55">
        <f t="shared" si="4501"/>
      </c>
      <c r="GL135" s="54">
        <f t="shared" si="4654"/>
      </c>
      <c r="GM135" s="55">
        <f t="shared" si="4502"/>
      </c>
      <c r="GN135" s="54">
        <f t="shared" si="4651"/>
      </c>
      <c r="GO135" s="55">
        <f t="shared" si="4504"/>
      </c>
      <c r="GP135" s="54">
        <f t="shared" si="4651"/>
      </c>
      <c r="GQ135" s="55">
        <f t="shared" si="4505"/>
      </c>
      <c r="GR135" s="54">
        <f t="shared" si="4651"/>
      </c>
      <c r="GS135" s="55">
        <f t="shared" si="4506"/>
      </c>
      <c r="GT135" s="54">
        <f t="shared" si="4651"/>
      </c>
      <c r="GU135" s="55">
        <f t="shared" si="4507"/>
      </c>
      <c r="GV135" s="54">
        <f t="shared" si="4651"/>
      </c>
      <c r="GW135" s="55">
        <f t="shared" si="4508"/>
      </c>
      <c r="GX135" s="54">
        <f t="shared" si="4651"/>
      </c>
      <c r="GY135" s="55">
        <f t="shared" si="4509"/>
      </c>
      <c r="GZ135" s="54">
        <f t="shared" si="4651"/>
      </c>
      <c r="HA135" s="55">
        <f t="shared" si="4510"/>
      </c>
      <c r="HB135" s="54">
        <f t="shared" si="4651"/>
      </c>
      <c r="HC135" s="55">
        <f t="shared" si="4511"/>
      </c>
      <c r="HD135" s="54">
        <f t="shared" si="4651"/>
      </c>
      <c r="HE135" s="55">
        <f t="shared" si="4512"/>
      </c>
      <c r="HF135" s="54">
        <f t="shared" si="4651"/>
      </c>
      <c r="HG135" s="55">
        <f t="shared" si="4513"/>
      </c>
      <c r="HH135" s="54">
        <f t="shared" si="4651"/>
      </c>
      <c r="HI135" s="55">
        <f t="shared" si="4514"/>
      </c>
      <c r="HJ135" s="54">
        <f t="shared" si="4651"/>
      </c>
      <c r="HK135" s="55">
        <f t="shared" si="4515"/>
      </c>
      <c r="HL135" s="54">
        <f t="shared" si="4651"/>
      </c>
      <c r="HM135" s="55">
        <f t="shared" si="4516"/>
      </c>
      <c r="HN135" s="54">
        <f t="shared" si="4651"/>
      </c>
      <c r="HO135" s="55">
        <f t="shared" si="4517"/>
      </c>
      <c r="HP135" s="54">
        <f t="shared" si="4651"/>
      </c>
      <c r="HQ135" s="55">
        <f t="shared" si="4518"/>
      </c>
      <c r="HR135" s="54">
        <f t="shared" si="4651"/>
      </c>
      <c r="HS135" s="55">
        <f t="shared" si="4519"/>
      </c>
      <c r="HT135" s="54">
        <f t="shared" si="4651"/>
      </c>
      <c r="HU135" s="55">
        <f t="shared" si="4520"/>
      </c>
      <c r="HV135" s="54">
        <f t="shared" si="4651"/>
      </c>
      <c r="HW135" s="55">
        <f t="shared" si="4521"/>
      </c>
      <c r="HX135" s="54">
        <f t="shared" si="4651"/>
      </c>
      <c r="HY135" s="55">
        <f t="shared" si="4522"/>
      </c>
      <c r="HZ135" s="54">
        <f t="shared" si="4651"/>
      </c>
      <c r="IA135" s="55">
        <f t="shared" si="4523"/>
      </c>
      <c r="IB135" s="54">
        <f t="shared" si="4651"/>
      </c>
      <c r="IC135" s="55">
        <f t="shared" si="4524"/>
      </c>
      <c r="ID135" s="54">
        <f t="shared" si="4651"/>
      </c>
      <c r="IE135" s="55">
        <f t="shared" si="4525"/>
      </c>
      <c r="IF135" s="54">
        <f t="shared" si="4651"/>
      </c>
      <c r="IG135" s="55">
        <f t="shared" si="4526"/>
      </c>
      <c r="IH135" s="54">
        <f t="shared" si="4651"/>
      </c>
      <c r="II135" s="55">
        <f t="shared" si="4527"/>
      </c>
      <c r="IJ135" s="54">
        <f t="shared" si="4651"/>
      </c>
      <c r="IK135" s="55">
        <f t="shared" si="4528"/>
      </c>
      <c r="IL135" s="54">
        <f t="shared" si="4651"/>
      </c>
      <c r="IM135" s="55">
        <f t="shared" si="4529"/>
      </c>
      <c r="IN135" s="54">
        <f t="shared" si="4651"/>
      </c>
      <c r="IO135" s="55">
        <f t="shared" si="4530"/>
      </c>
      <c r="IP135" s="54">
        <f t="shared" si="4651"/>
      </c>
      <c r="IQ135" s="55">
        <f t="shared" si="4531"/>
      </c>
      <c r="IR135" s="54">
        <f t="shared" si="4651"/>
      </c>
      <c r="IS135" s="55">
        <f t="shared" si="4532"/>
      </c>
      <c r="IT135" s="54">
        <f t="shared" si="4651"/>
      </c>
      <c r="IU135" s="55">
        <f t="shared" si="4533"/>
      </c>
      <c r="IV135" s="54">
        <f t="shared" si="4651"/>
      </c>
      <c r="IW135" s="55">
        <f t="shared" si="4534"/>
      </c>
      <c r="IX135" s="54">
        <f t="shared" si="4633"/>
      </c>
      <c r="IY135" s="55">
        <f t="shared" si="4535"/>
      </c>
      <c r="IZ135" s="54">
        <f t="shared" si="4633"/>
      </c>
      <c r="JA135" s="55">
        <f t="shared" si="4537"/>
      </c>
      <c r="JB135" s="54">
        <f t="shared" si="4633"/>
      </c>
      <c r="JC135" s="55">
        <f t="shared" si="4538"/>
      </c>
      <c r="JD135" s="54">
        <f t="shared" si="4633"/>
      </c>
      <c r="JE135" s="55">
        <f t="shared" si="4539"/>
      </c>
      <c r="JF135" s="54">
        <f t="shared" si="4633"/>
      </c>
      <c r="JG135" s="55">
        <f t="shared" si="4540"/>
      </c>
      <c r="JH135" s="54">
        <f t="shared" si="4633"/>
      </c>
      <c r="JI135" s="55">
        <f t="shared" si="4541"/>
      </c>
      <c r="JJ135" s="54">
        <f t="shared" si="4633"/>
      </c>
      <c r="JK135" s="55">
        <f t="shared" si="4542"/>
      </c>
      <c r="JL135" s="54">
        <f t="shared" si="4633"/>
      </c>
      <c r="JM135" s="55">
        <f t="shared" si="267"/>
      </c>
      <c r="JN135" s="54">
        <f t="shared" si="4663"/>
      </c>
      <c r="JO135" s="55">
        <f t="shared" si="4664"/>
      </c>
      <c r="JP135" s="54">
        <f t="shared" si="4663"/>
      </c>
      <c r="JQ135" s="55">
        <f t="shared" si="4664"/>
      </c>
      <c r="JR135" s="54">
        <f t="shared" si="4663"/>
      </c>
      <c r="JS135" s="55">
        <f t="shared" si="4664"/>
      </c>
      <c r="JT135" s="54">
        <f t="shared" si="4663"/>
      </c>
      <c r="JU135" s="55">
        <f t="shared" si="4664"/>
      </c>
      <c r="JV135" s="54">
        <f t="shared" si="4663"/>
      </c>
      <c r="JW135" s="55">
        <f t="shared" si="4664"/>
      </c>
      <c r="JX135" s="54">
        <f t="shared" si="4663"/>
      </c>
      <c r="JY135" s="55">
        <f t="shared" si="4664"/>
      </c>
      <c r="JZ135" s="54">
        <f t="shared" si="4663"/>
      </c>
      <c r="KA135" s="55">
        <f t="shared" si="4664"/>
      </c>
      <c r="KB135" s="54">
        <f t="shared" si="4663"/>
      </c>
      <c r="KC135" s="55">
        <f t="shared" si="4664"/>
      </c>
      <c r="KD135" s="54">
        <f t="shared" si="4663"/>
      </c>
      <c r="KE135" s="55">
        <f t="shared" si="4664"/>
      </c>
      <c r="KF135" s="54">
        <f t="shared" si="4663"/>
      </c>
      <c r="KG135" s="55">
        <f t="shared" si="4664"/>
      </c>
      <c r="KH135" s="54">
        <f t="shared" si="4663"/>
      </c>
      <c r="KI135" s="55">
        <f t="shared" si="4664"/>
      </c>
      <c r="KJ135" s="54">
        <f t="shared" si="4663"/>
      </c>
      <c r="KK135" s="55">
        <f t="shared" si="4664"/>
      </c>
      <c r="KL135" s="54">
        <f t="shared" si="4663"/>
      </c>
      <c r="KM135" s="55">
        <f t="shared" si="4664"/>
      </c>
      <c r="KN135" s="54">
        <f t="shared" si="4663"/>
      </c>
      <c r="KO135" s="55">
        <f t="shared" si="4664"/>
      </c>
      <c r="KP135" s="54">
        <f t="shared" si="4663"/>
      </c>
      <c r="KQ135" s="55">
        <f t="shared" si="4664"/>
      </c>
      <c r="KR135" s="54">
        <f t="shared" si="4663"/>
      </c>
      <c r="KS135" s="55">
        <f t="shared" si="4664"/>
      </c>
      <c r="KT135" s="54">
        <f t="shared" si="4663"/>
      </c>
      <c r="KU135" s="55">
        <f t="shared" si="4664"/>
      </c>
      <c r="KV135" s="54">
        <f t="shared" si="4663"/>
      </c>
      <c r="KW135" s="55">
        <f t="shared" si="4664"/>
      </c>
      <c r="KX135" s="54">
        <f t="shared" si="4663"/>
      </c>
      <c r="KY135" s="55">
        <f t="shared" si="4664"/>
      </c>
      <c r="KZ135" s="54">
        <f t="shared" si="4663"/>
      </c>
      <c r="LA135" s="55">
        <f t="shared" si="4664"/>
      </c>
      <c r="LB135" s="54">
        <f t="shared" si="4663"/>
      </c>
      <c r="LC135" s="55">
        <f t="shared" si="4664"/>
      </c>
      <c r="LD135" s="54">
        <f t="shared" si="4663"/>
      </c>
      <c r="LE135" s="55">
        <f t="shared" si="4664"/>
      </c>
      <c r="LF135" s="54">
        <f t="shared" si="4663"/>
      </c>
      <c r="LG135" s="55">
        <f t="shared" si="4664"/>
      </c>
      <c r="LH135" s="54">
        <f t="shared" si="4663"/>
      </c>
      <c r="LI135" s="55">
        <f t="shared" si="4664"/>
      </c>
      <c r="LJ135" s="54">
        <f t="shared" si="4663"/>
      </c>
      <c r="LK135" s="55">
        <f t="shared" si="4664"/>
      </c>
      <c r="LL135" s="54">
        <f t="shared" si="4663"/>
      </c>
      <c r="LM135" s="55">
        <f t="shared" si="4664"/>
      </c>
      <c r="LN135" s="54">
        <f t="shared" si="4663"/>
      </c>
      <c r="LO135" s="55">
        <f t="shared" si="4664"/>
      </c>
      <c r="LP135" s="54">
        <f t="shared" si="4663"/>
      </c>
      <c r="LQ135" s="55">
        <f t="shared" si="4664"/>
      </c>
      <c r="LR135" s="54">
        <f t="shared" si="4663"/>
      </c>
      <c r="LS135" s="55">
        <f t="shared" si="4664"/>
      </c>
      <c r="LT135" s="54">
        <f t="shared" si="4663"/>
      </c>
      <c r="LU135" s="55">
        <f t="shared" si="4664"/>
      </c>
      <c r="LV135" s="54">
        <f t="shared" si="4663"/>
      </c>
      <c r="LW135" s="55">
        <f t="shared" si="4664"/>
      </c>
      <c r="LX135" s="54">
        <f t="shared" si="4663"/>
      </c>
      <c r="LY135" s="55">
        <f t="shared" si="4664"/>
      </c>
      <c r="LZ135" s="54">
        <f t="shared" si="4655"/>
      </c>
      <c r="MA135" s="55">
        <f t="shared" si="4656"/>
      </c>
      <c r="MB135" s="54">
        <f t="shared" si="4655"/>
      </c>
      <c r="MC135" s="55">
        <f t="shared" si="4656"/>
      </c>
      <c r="MD135" s="54">
        <f t="shared" si="4655"/>
      </c>
      <c r="ME135" s="55">
        <f t="shared" si="4656"/>
      </c>
      <c r="MF135" s="54">
        <f t="shared" si="4655"/>
      </c>
      <c r="MG135" s="55">
        <f t="shared" si="4656"/>
      </c>
      <c r="MH135" s="54">
        <f t="shared" si="4655"/>
      </c>
      <c r="MI135" s="55">
        <f t="shared" si="4656"/>
      </c>
      <c r="MJ135" s="54">
        <f t="shared" si="4655"/>
      </c>
      <c r="MK135" s="55">
        <f t="shared" si="4656"/>
      </c>
      <c r="ML135" s="54">
        <f t="shared" si="4655"/>
      </c>
      <c r="MM135" s="55">
        <f t="shared" si="4656"/>
      </c>
      <c r="MN135" s="54">
        <f t="shared" si="4655"/>
      </c>
      <c r="MO135" s="55">
        <f t="shared" si="4656"/>
      </c>
      <c r="MP135" s="54">
        <f t="shared" si="4655"/>
      </c>
      <c r="MQ135" s="55">
        <f t="shared" si="4656"/>
      </c>
      <c r="MR135" s="54">
        <f t="shared" si="4655"/>
      </c>
      <c r="MS135" s="55">
        <f t="shared" si="4656"/>
      </c>
      <c r="MT135" s="54">
        <f t="shared" si="4655"/>
      </c>
      <c r="MU135" s="55">
        <f t="shared" si="4656"/>
      </c>
      <c r="MV135" s="54">
        <f t="shared" si="4655"/>
      </c>
      <c r="MW135" s="55">
        <f t="shared" si="4656"/>
      </c>
      <c r="MX135" s="54">
        <f t="shared" si="4655"/>
      </c>
      <c r="MY135" s="55">
        <f t="shared" si="4656"/>
      </c>
      <c r="MZ135" s="54">
        <f t="shared" si="4655"/>
      </c>
      <c r="NA135" s="55">
        <f t="shared" si="4656"/>
      </c>
      <c r="NB135" s="54">
        <f t="shared" si="4655"/>
      </c>
      <c r="NC135" s="55">
        <f t="shared" si="4656"/>
      </c>
      <c r="ND135" s="54">
        <f t="shared" si="4655"/>
      </c>
      <c r="NE135" s="55">
        <f t="shared" si="4656"/>
      </c>
      <c r="NF135" s="54">
        <f t="shared" si="4655"/>
      </c>
      <c r="NG135" s="55">
        <f t="shared" si="4656"/>
      </c>
      <c r="NH135" s="54">
        <f t="shared" si="4655"/>
      </c>
      <c r="NI135" s="55">
        <f t="shared" si="4656"/>
      </c>
      <c r="NJ135" s="54">
        <f t="shared" si="4655"/>
      </c>
      <c r="NK135" s="55">
        <f t="shared" si="4656"/>
      </c>
      <c r="NL135" s="54">
        <f t="shared" si="4655"/>
      </c>
      <c r="NM135" s="55">
        <f t="shared" si="4656"/>
      </c>
      <c r="NN135" s="54">
        <f t="shared" si="4655"/>
      </c>
      <c r="NO135" s="55">
        <f t="shared" si="4656"/>
      </c>
      <c r="NP135" s="54">
        <f t="shared" si="4655"/>
      </c>
      <c r="NQ135" s="55">
        <f t="shared" si="4656"/>
      </c>
      <c r="NR135" s="54">
        <f t="shared" si="4655"/>
      </c>
      <c r="NS135" s="55">
        <f t="shared" si="4656"/>
      </c>
      <c r="NT135" s="54">
        <f t="shared" si="4655"/>
      </c>
      <c r="NU135" s="55">
        <f t="shared" si="4656"/>
      </c>
      <c r="NV135" s="54">
        <f t="shared" si="4655"/>
      </c>
      <c r="NW135" s="55">
        <f t="shared" si="4656"/>
      </c>
      <c r="NX135" s="54">
        <f t="shared" si="4655"/>
      </c>
      <c r="NY135" s="55">
        <f t="shared" si="4656"/>
      </c>
      <c r="NZ135" s="54">
        <f t="shared" si="4655"/>
      </c>
      <c r="OA135" s="55">
        <f t="shared" si="4656"/>
      </c>
      <c r="OB135" s="54">
        <f t="shared" si="4655"/>
      </c>
      <c r="OC135" s="55">
        <f t="shared" si="4656"/>
      </c>
      <c r="OD135" s="54">
        <f t="shared" si="4655"/>
      </c>
      <c r="OE135" s="55">
        <f t="shared" si="4656"/>
      </c>
      <c r="OF135" s="54">
        <f t="shared" si="4655"/>
      </c>
      <c r="OG135" s="55">
        <f t="shared" si="4656"/>
      </c>
      <c r="OH135" s="54">
        <f t="shared" si="4655"/>
      </c>
      <c r="OI135" s="55">
        <f t="shared" si="4656"/>
      </c>
      <c r="OJ135" s="54">
        <f t="shared" si="4644"/>
      </c>
      <c r="OK135" s="55">
        <f t="shared" si="4657"/>
      </c>
      <c r="OL135" s="54">
        <f t="shared" si="4635"/>
      </c>
      <c r="OM135" s="55">
        <f t="shared" si="4657"/>
      </c>
      <c r="ON135" s="54">
        <f t="shared" si="4635"/>
      </c>
      <c r="OO135" s="55">
        <f t="shared" si="4657"/>
      </c>
      <c r="OP135" s="54">
        <f t="shared" si="4635"/>
      </c>
      <c r="OQ135" s="55">
        <f t="shared" si="4657"/>
      </c>
      <c r="OR135" s="54">
        <f t="shared" si="4635"/>
      </c>
      <c r="OS135" s="55">
        <f t="shared" si="4657"/>
      </c>
      <c r="OT135" s="54">
        <f t="shared" si="4635"/>
      </c>
      <c r="OU135" s="55">
        <f t="shared" si="4657"/>
      </c>
      <c r="OV135" s="54">
        <f t="shared" si="4635"/>
      </c>
      <c r="OW135" s="55">
        <f t="shared" si="4657"/>
      </c>
      <c r="OX135" s="54">
        <f t="shared" si="4665"/>
      </c>
      <c r="OY135" s="55">
        <f t="shared" si="4657"/>
      </c>
      <c r="OZ135" s="54">
        <f t="shared" si="4665"/>
      </c>
      <c r="PA135" s="55">
        <f t="shared" si="4657"/>
      </c>
      <c r="PB135" s="54">
        <f t="shared" si="4665"/>
      </c>
      <c r="PC135" s="55">
        <f t="shared" si="4657"/>
      </c>
      <c r="PD135" s="54">
        <f t="shared" si="4665"/>
      </c>
      <c r="PE135" s="55">
        <f t="shared" si="4657"/>
      </c>
      <c r="PF135" s="54">
        <f t="shared" si="4665"/>
      </c>
      <c r="PG135" s="55">
        <f t="shared" si="4657"/>
      </c>
      <c r="PH135" s="54">
        <f t="shared" si="4665"/>
      </c>
      <c r="PI135" s="55">
        <f t="shared" si="4657"/>
      </c>
      <c r="PJ135" s="54">
        <f t="shared" si="4665"/>
      </c>
      <c r="PK135" s="55">
        <f t="shared" si="4657"/>
      </c>
      <c r="PL135" s="54">
        <f t="shared" si="4665"/>
      </c>
      <c r="PM135" s="55">
        <f t="shared" si="4657"/>
      </c>
      <c r="PN135" s="54">
        <f t="shared" si="4665"/>
      </c>
      <c r="PO135" s="55">
        <f t="shared" si="4657"/>
      </c>
      <c r="PP135" s="54">
        <f t="shared" si="4665"/>
      </c>
      <c r="PQ135" s="55">
        <f t="shared" si="4657"/>
      </c>
      <c r="PR135" s="54">
        <f t="shared" si="4665"/>
      </c>
      <c r="PS135" s="55">
        <f t="shared" si="4657"/>
      </c>
      <c r="PT135" s="54">
        <f t="shared" si="4665"/>
      </c>
      <c r="PU135" s="55">
        <f t="shared" si="4657"/>
      </c>
      <c r="PV135" s="54">
        <f t="shared" si="4665"/>
      </c>
      <c r="PW135" s="55">
        <f t="shared" si="4657"/>
      </c>
      <c r="PX135" s="54">
        <f t="shared" si="4665"/>
      </c>
      <c r="PY135" s="55">
        <f t="shared" si="4657"/>
      </c>
      <c r="PZ135" s="54">
        <f t="shared" si="4665"/>
      </c>
      <c r="QA135" s="55">
        <f t="shared" si="4657"/>
      </c>
      <c r="QB135" s="54">
        <f t="shared" si="4665"/>
      </c>
      <c r="QC135" s="55">
        <f t="shared" si="4657"/>
      </c>
      <c r="QD135" s="54">
        <f t="shared" si="4665"/>
      </c>
      <c r="QE135" s="55">
        <f t="shared" si="4657"/>
      </c>
      <c r="QF135" s="54">
        <f t="shared" si="4665"/>
      </c>
      <c r="QG135" s="55">
        <f t="shared" si="4657"/>
      </c>
      <c r="QH135" s="54">
        <f t="shared" si="4665"/>
      </c>
      <c r="QI135" s="55">
        <f t="shared" si="4657"/>
      </c>
      <c r="QJ135" s="54">
        <f t="shared" si="4665"/>
      </c>
      <c r="QK135" s="55">
        <f t="shared" si="4657"/>
      </c>
      <c r="QL135" s="54">
        <f t="shared" si="4665"/>
      </c>
      <c r="QM135" s="55">
        <f t="shared" si="4657"/>
      </c>
      <c r="QN135" s="54">
        <f t="shared" si="4665"/>
      </c>
      <c r="QO135" s="55">
        <f t="shared" si="4657"/>
      </c>
      <c r="QP135" s="54">
        <f t="shared" si="4665"/>
      </c>
      <c r="QQ135" s="55">
        <f t="shared" si="4657"/>
      </c>
      <c r="QR135" s="54">
        <f t="shared" si="4665"/>
      </c>
      <c r="QS135" s="55">
        <f t="shared" si="4657"/>
      </c>
      <c r="QT135" s="54">
        <f t="shared" si="4665"/>
      </c>
      <c r="QU135" s="55">
        <f t="shared" si="4657"/>
      </c>
      <c r="QV135" s="54">
        <f t="shared" si="4665"/>
      </c>
      <c r="QW135" s="55">
        <f t="shared" si="4652"/>
      </c>
      <c r="QX135" s="54">
        <f t="shared" si="4665"/>
      </c>
      <c r="QY135" s="55">
        <f t="shared" si="4652"/>
      </c>
      <c r="QZ135" s="54">
        <f t="shared" si="4665"/>
      </c>
      <c r="RA135" s="55">
        <f t="shared" si="4652"/>
      </c>
      <c r="RB135" s="54">
        <f t="shared" si="4665"/>
      </c>
      <c r="RC135" s="55">
        <f t="shared" si="4652"/>
      </c>
      <c r="RD135" s="54">
        <f t="shared" si="4665"/>
      </c>
      <c r="RE135" s="55">
        <f t="shared" si="4652"/>
      </c>
      <c r="RF135" s="54">
        <f t="shared" si="4665"/>
      </c>
      <c r="RG135" s="55">
        <f t="shared" si="4652"/>
      </c>
      <c r="RH135" s="54">
        <f t="shared" si="4665"/>
      </c>
      <c r="RI135" s="55">
        <f t="shared" si="4652"/>
      </c>
      <c r="RJ135" s="54">
        <f t="shared" si="4658"/>
      </c>
      <c r="RK135" s="55">
        <f t="shared" si="4652"/>
      </c>
      <c r="RL135" s="54">
        <f t="shared" si="4658"/>
      </c>
      <c r="RM135" s="55">
        <f t="shared" si="4652"/>
      </c>
      <c r="RN135" s="54">
        <f t="shared" si="4658"/>
      </c>
      <c r="RO135" s="55">
        <f t="shared" si="4652"/>
      </c>
      <c r="RP135" s="54">
        <f t="shared" si="4658"/>
      </c>
      <c r="RQ135" s="55">
        <f t="shared" si="4652"/>
      </c>
      <c r="RR135" s="54">
        <f t="shared" si="4658"/>
      </c>
      <c r="RS135" s="55">
        <f t="shared" si="4652"/>
      </c>
      <c r="RT135" s="54">
        <f t="shared" si="4658"/>
      </c>
      <c r="RU135" s="55">
        <f t="shared" si="4652"/>
      </c>
      <c r="RV135" s="54">
        <f t="shared" si="4658"/>
      </c>
      <c r="RW135" s="55">
        <f t="shared" si="4652"/>
      </c>
      <c r="RX135" s="54">
        <f t="shared" si="4658"/>
      </c>
      <c r="RY135" s="55">
        <f t="shared" si="4652"/>
      </c>
      <c r="RZ135" s="54">
        <f t="shared" si="4658"/>
      </c>
      <c r="SA135" s="55">
        <f t="shared" si="4652"/>
      </c>
      <c r="SB135" s="54">
        <f t="shared" si="4658"/>
      </c>
      <c r="SC135" s="55">
        <f t="shared" si="4652"/>
      </c>
      <c r="SD135" s="54">
        <f t="shared" si="4658"/>
      </c>
      <c r="SE135" s="55">
        <f t="shared" si="4652"/>
      </c>
      <c r="SF135" s="54">
        <f t="shared" si="4658"/>
      </c>
      <c r="SG135" s="55">
        <f t="shared" si="4652"/>
      </c>
      <c r="SH135" s="54">
        <f t="shared" si="4658"/>
      </c>
      <c r="SI135" s="55">
        <f t="shared" si="4652"/>
      </c>
      <c r="SJ135" s="54">
        <f t="shared" si="4658"/>
      </c>
      <c r="SK135" s="55">
        <f t="shared" si="4652"/>
      </c>
      <c r="SL135" s="54">
        <f t="shared" si="4658"/>
      </c>
      <c r="SM135" s="55">
        <f t="shared" si="4652"/>
      </c>
      <c r="SN135" s="54">
        <f t="shared" si="4658"/>
      </c>
      <c r="SO135" s="55">
        <f t="shared" si="4652"/>
      </c>
      <c r="SP135" s="54">
        <f t="shared" si="4658"/>
      </c>
      <c r="SQ135" s="55">
        <f t="shared" si="4652"/>
      </c>
      <c r="SR135" s="54">
        <f t="shared" si="4658"/>
      </c>
      <c r="SS135" s="55">
        <f t="shared" si="4652"/>
      </c>
      <c r="ST135" s="54">
        <f t="shared" si="4658"/>
      </c>
      <c r="SU135" s="55">
        <f t="shared" si="4652"/>
      </c>
      <c r="SV135" s="54">
        <f t="shared" si="4658"/>
      </c>
      <c r="SW135" s="55">
        <f t="shared" si="4652"/>
      </c>
      <c r="SX135" s="54">
        <f t="shared" si="4658"/>
      </c>
      <c r="SY135" s="55">
        <f t="shared" si="4652"/>
      </c>
      <c r="SZ135" s="54">
        <f t="shared" si="4658"/>
      </c>
      <c r="TA135" s="55">
        <f t="shared" si="4652"/>
      </c>
      <c r="TB135" s="54">
        <f t="shared" si="4658"/>
      </c>
      <c r="TC135" s="55">
        <f t="shared" si="4652"/>
      </c>
      <c r="TD135" s="54">
        <f t="shared" si="4658"/>
      </c>
      <c r="TE135" s="55">
        <f t="shared" si="4652"/>
      </c>
      <c r="TF135" s="54">
        <f t="shared" si="4658"/>
      </c>
      <c r="TG135" s="55">
        <f t="shared" si="4671"/>
      </c>
      <c r="TH135" s="54">
        <f t="shared" si="4658"/>
      </c>
      <c r="TI135" s="55">
        <f t="shared" si="4671"/>
      </c>
      <c r="TJ135" s="54">
        <f t="shared" si="4658"/>
      </c>
      <c r="TK135" s="55">
        <f t="shared" si="4671"/>
      </c>
      <c r="TL135" s="54">
        <f t="shared" si="4658"/>
      </c>
      <c r="TM135" s="55">
        <f t="shared" si="4671"/>
      </c>
      <c r="TN135" s="54">
        <f t="shared" si="4658"/>
      </c>
      <c r="TO135" s="55">
        <f t="shared" si="4671"/>
      </c>
      <c r="TP135" s="54">
        <f t="shared" si="4658"/>
      </c>
      <c r="TQ135" s="55">
        <f t="shared" si="4671"/>
      </c>
      <c r="TR135" s="54">
        <f t="shared" si="4658"/>
      </c>
      <c r="TS135" s="55">
        <f t="shared" si="4671"/>
      </c>
      <c r="TT135" s="54">
        <f t="shared" si="4666"/>
      </c>
      <c r="TU135" s="55">
        <f t="shared" si="4671"/>
      </c>
      <c r="TV135" s="54">
        <f t="shared" si="4666"/>
      </c>
      <c r="TW135" s="55">
        <f t="shared" si="4671"/>
      </c>
      <c r="TX135" s="54">
        <f t="shared" si="4666"/>
      </c>
      <c r="TY135" s="55">
        <f t="shared" si="4671"/>
      </c>
      <c r="TZ135" s="54">
        <f t="shared" si="4666"/>
      </c>
      <c r="UA135" s="55">
        <f t="shared" si="4671"/>
      </c>
      <c r="UB135" s="54">
        <f t="shared" si="4666"/>
      </c>
      <c r="UC135" s="55">
        <f t="shared" si="4671"/>
      </c>
      <c r="UD135" s="54">
        <f t="shared" si="4666"/>
      </c>
      <c r="UE135" s="55">
        <f t="shared" si="4671"/>
      </c>
      <c r="UF135" s="54">
        <f t="shared" si="4666"/>
      </c>
      <c r="UG135" s="55">
        <f t="shared" si="4671"/>
      </c>
      <c r="UH135" s="54">
        <f t="shared" si="4666"/>
      </c>
      <c r="UI135" s="55">
        <f t="shared" si="4671"/>
      </c>
      <c r="UJ135" s="54">
        <f t="shared" si="4666"/>
      </c>
      <c r="UK135" s="55">
        <f t="shared" si="4671"/>
      </c>
      <c r="UL135" s="54">
        <f t="shared" si="4666"/>
      </c>
      <c r="UM135" s="55">
        <f t="shared" si="4671"/>
      </c>
      <c r="UN135" s="54">
        <f t="shared" si="4666"/>
      </c>
      <c r="UO135" s="55">
        <f t="shared" si="4671"/>
      </c>
      <c r="UP135" s="54">
        <f t="shared" si="4666"/>
      </c>
      <c r="UQ135" s="55">
        <f t="shared" si="4671"/>
      </c>
      <c r="UR135" s="54">
        <f t="shared" si="4666"/>
      </c>
      <c r="US135" s="55">
        <f t="shared" si="4671"/>
      </c>
      <c r="UT135" s="54">
        <f t="shared" si="4666"/>
      </c>
      <c r="UU135" s="55">
        <f t="shared" si="4671"/>
      </c>
      <c r="UV135" s="54">
        <f t="shared" si="4666"/>
      </c>
      <c r="UW135" s="55">
        <f t="shared" si="4671"/>
      </c>
      <c r="UX135" s="54">
        <f t="shared" si="4666"/>
      </c>
      <c r="UY135" s="55">
        <f t="shared" si="4671"/>
      </c>
      <c r="UZ135" s="54">
        <f t="shared" si="4666"/>
      </c>
      <c r="VA135" s="55">
        <f t="shared" si="4671"/>
      </c>
      <c r="VB135" s="54">
        <f t="shared" si="4666"/>
      </c>
      <c r="VC135" s="55">
        <f t="shared" si="4671"/>
      </c>
      <c r="VD135" s="54">
        <f t="shared" si="4666"/>
      </c>
      <c r="VE135" s="55">
        <f t="shared" si="4671"/>
      </c>
      <c r="VF135" s="54">
        <f t="shared" si="4666"/>
      </c>
      <c r="VG135" s="55">
        <f t="shared" si="4671"/>
      </c>
      <c r="VH135" s="54">
        <f t="shared" si="4666"/>
      </c>
      <c r="VI135" s="55">
        <f t="shared" si="4671"/>
      </c>
      <c r="VJ135" s="54">
        <f t="shared" si="4666"/>
      </c>
      <c r="VK135" s="55">
        <f t="shared" si="4671"/>
      </c>
      <c r="VL135" s="54">
        <f t="shared" si="4666"/>
      </c>
      <c r="VM135" s="55">
        <f t="shared" si="4671"/>
      </c>
      <c r="VN135" s="54">
        <f t="shared" si="4666"/>
      </c>
      <c r="VO135" s="55">
        <f t="shared" si="4671"/>
      </c>
      <c r="VP135" s="54">
        <f t="shared" si="4666"/>
      </c>
      <c r="VQ135" s="55">
        <f t="shared" si="4671"/>
      </c>
      <c r="VR135" s="54">
        <f t="shared" si="4666"/>
      </c>
      <c r="VS135" s="55">
        <f t="shared" si="4670"/>
      </c>
      <c r="VT135" s="54">
        <f t="shared" si="4666"/>
      </c>
      <c r="VU135" s="55">
        <f t="shared" si="4670"/>
      </c>
      <c r="VV135" s="54">
        <f t="shared" si="4666"/>
      </c>
      <c r="VW135" s="55">
        <f t="shared" si="4670"/>
      </c>
      <c r="VX135" s="54">
        <f t="shared" si="4666"/>
      </c>
      <c r="VY135" s="55">
        <f t="shared" si="4670"/>
      </c>
      <c r="VZ135" s="54">
        <f t="shared" si="4666"/>
      </c>
      <c r="WA135" s="55">
        <f t="shared" si="4670"/>
      </c>
      <c r="WB135" s="54">
        <f t="shared" si="4666"/>
      </c>
      <c r="WC135" s="55">
        <f t="shared" si="4670"/>
      </c>
      <c r="WD135" s="54">
        <f t="shared" si="4666"/>
      </c>
      <c r="WE135" s="55">
        <f t="shared" si="4670"/>
      </c>
      <c r="WF135" s="54">
        <f t="shared" si="4659"/>
      </c>
      <c r="WG135" s="55">
        <f t="shared" si="4670"/>
      </c>
      <c r="WH135" s="54">
        <f t="shared" si="4659"/>
      </c>
      <c r="WI135" s="55">
        <f t="shared" si="4670"/>
      </c>
      <c r="WJ135" s="54">
        <f t="shared" si="4659"/>
      </c>
      <c r="WK135" s="55">
        <f t="shared" si="4670"/>
      </c>
      <c r="WL135" s="54">
        <f t="shared" si="4659"/>
      </c>
      <c r="WM135" s="55">
        <f t="shared" si="4670"/>
      </c>
      <c r="WN135" s="54">
        <f t="shared" si="4659"/>
      </c>
      <c r="WO135" s="55">
        <f t="shared" si="4670"/>
      </c>
      <c r="WP135" s="54">
        <f t="shared" si="4659"/>
      </c>
      <c r="WQ135" s="55">
        <f t="shared" si="4670"/>
      </c>
      <c r="WR135" s="54">
        <f t="shared" si="4659"/>
      </c>
      <c r="WS135" s="55">
        <f t="shared" si="4670"/>
      </c>
      <c r="WT135" s="54">
        <f t="shared" si="4659"/>
      </c>
      <c r="WU135" s="55">
        <f t="shared" si="4670"/>
      </c>
      <c r="WV135" s="54">
        <f t="shared" si="4659"/>
      </c>
      <c r="WW135" s="55">
        <f t="shared" si="4670"/>
      </c>
      <c r="WX135" s="54">
        <f t="shared" si="4659"/>
      </c>
      <c r="WY135" s="55">
        <f t="shared" si="4670"/>
      </c>
      <c r="WZ135" s="54">
        <f t="shared" si="4659"/>
      </c>
      <c r="XA135" s="55">
        <f t="shared" si="4670"/>
      </c>
      <c r="XB135" s="54">
        <f t="shared" si="4659"/>
      </c>
      <c r="XC135" s="55">
        <f t="shared" si="4670"/>
      </c>
      <c r="XD135" s="54">
        <f t="shared" si="4659"/>
      </c>
      <c r="XE135" s="55">
        <f t="shared" si="4670"/>
      </c>
      <c r="XF135" s="54">
        <f t="shared" si="4659"/>
      </c>
      <c r="XG135" s="55">
        <f t="shared" si="4670"/>
      </c>
      <c r="XH135" s="54">
        <f t="shared" si="4659"/>
      </c>
      <c r="XI135" s="55">
        <f t="shared" si="4670"/>
      </c>
      <c r="XJ135" s="54">
        <f t="shared" si="4659"/>
      </c>
      <c r="XK135" s="55">
        <f t="shared" si="4670"/>
      </c>
      <c r="XL135" s="54">
        <f t="shared" si="4659"/>
      </c>
      <c r="XM135" s="55">
        <f t="shared" si="4670"/>
      </c>
      <c r="XN135" s="54">
        <f t="shared" si="4659"/>
      </c>
      <c r="XO135" s="55">
        <f t="shared" si="4670"/>
      </c>
      <c r="XP135" s="54">
        <f t="shared" si="4659"/>
      </c>
      <c r="XQ135" s="55">
        <f t="shared" si="4670"/>
      </c>
      <c r="XR135" s="54">
        <f t="shared" si="4659"/>
      </c>
      <c r="XS135" s="55">
        <f t="shared" si="4670"/>
      </c>
      <c r="XT135" s="54">
        <f t="shared" si="4659"/>
      </c>
      <c r="XU135" s="55">
        <f t="shared" si="4670"/>
      </c>
      <c r="XV135" s="54">
        <f t="shared" si="4659"/>
      </c>
      <c r="XW135" s="55">
        <f t="shared" si="4670"/>
      </c>
      <c r="XX135" s="54">
        <f t="shared" si="4659"/>
      </c>
      <c r="XY135" s="55">
        <f t="shared" si="4670"/>
      </c>
      <c r="XZ135" s="54">
        <f t="shared" si="4659"/>
      </c>
      <c r="YA135" s="55">
        <f t="shared" si="4670"/>
      </c>
      <c r="YB135" s="54">
        <f t="shared" si="4659"/>
      </c>
      <c r="YC135" s="55">
        <f t="shared" si="4660"/>
      </c>
      <c r="YD135" s="54">
        <f t="shared" si="4659"/>
      </c>
      <c r="YE135" s="55">
        <f t="shared" si="4660"/>
      </c>
      <c r="YF135" s="54">
        <f t="shared" si="4659"/>
      </c>
      <c r="YG135" s="55">
        <f t="shared" si="4660"/>
      </c>
      <c r="YH135" s="54">
        <f t="shared" si="4659"/>
      </c>
      <c r="YI135" s="55">
        <f t="shared" si="4660"/>
      </c>
      <c r="YJ135" s="54">
        <f t="shared" si="4659"/>
      </c>
      <c r="YK135" s="55">
        <f t="shared" si="4660"/>
      </c>
      <c r="YL135" s="54">
        <f t="shared" si="4659"/>
      </c>
      <c r="YM135" s="55">
        <f t="shared" si="4660"/>
      </c>
      <c r="YN135" s="54">
        <f t="shared" si="4659"/>
      </c>
      <c r="YO135" s="55">
        <f t="shared" si="4660"/>
      </c>
      <c r="YP135" s="54">
        <f t="shared" si="4628"/>
      </c>
      <c r="YQ135" s="55">
        <f t="shared" si="4660"/>
      </c>
      <c r="YR135" s="54">
        <f t="shared" si="4628"/>
      </c>
      <c r="YS135" s="55">
        <f t="shared" si="4660"/>
      </c>
      <c r="YT135" s="54">
        <f t="shared" si="4628"/>
      </c>
      <c r="YU135" s="55">
        <f t="shared" si="4660"/>
      </c>
      <c r="YV135" s="54">
        <f t="shared" si="4628"/>
      </c>
      <c r="YW135" s="55">
        <f t="shared" si="4660"/>
      </c>
      <c r="YX135" s="54">
        <f t="shared" si="4628"/>
      </c>
      <c r="YY135" s="55">
        <f t="shared" si="4660"/>
      </c>
      <c r="YZ135" s="54">
        <f t="shared" si="4628"/>
      </c>
      <c r="ZA135" s="55">
        <f t="shared" si="4660"/>
      </c>
      <c r="ZB135" s="54">
        <f t="shared" si="4628"/>
      </c>
      <c r="ZC135" s="55">
        <f t="shared" si="4660"/>
      </c>
      <c r="ZD135" s="54">
        <f t="shared" si="4628"/>
      </c>
      <c r="ZE135" s="55">
        <f t="shared" si="4660"/>
      </c>
      <c r="ZF135" s="54">
        <f t="shared" si="4667"/>
      </c>
      <c r="ZG135" s="55">
        <f t="shared" si="4660"/>
      </c>
      <c r="ZH135" s="54">
        <f t="shared" si="4667"/>
      </c>
      <c r="ZI135" s="55">
        <f t="shared" si="4660"/>
      </c>
      <c r="ZJ135" s="54">
        <f t="shared" si="4667"/>
      </c>
      <c r="ZK135" s="55">
        <f t="shared" si="4660"/>
      </c>
      <c r="ZL135" s="54">
        <f t="shared" si="4667"/>
      </c>
      <c r="ZM135" s="55">
        <f t="shared" si="4660"/>
      </c>
      <c r="ZN135" s="54">
        <f t="shared" si="4667"/>
      </c>
      <c r="ZO135" s="55">
        <f t="shared" si="4660"/>
      </c>
      <c r="ZP135" s="54">
        <f t="shared" si="4667"/>
      </c>
      <c r="ZQ135" s="55">
        <f t="shared" si="4660"/>
      </c>
      <c r="ZR135" s="54">
        <f t="shared" si="4667"/>
      </c>
      <c r="ZS135" s="55">
        <f t="shared" si="4660"/>
      </c>
      <c r="ZT135" s="54">
        <f t="shared" si="4667"/>
      </c>
      <c r="ZU135" s="55">
        <f t="shared" si="4660"/>
      </c>
      <c r="ZV135" s="54">
        <f t="shared" si="4667"/>
      </c>
      <c r="ZW135" s="55">
        <f t="shared" si="4660"/>
      </c>
      <c r="ZX135" s="54">
        <f t="shared" si="4667"/>
      </c>
      <c r="ZY135" s="55">
        <f t="shared" si="4660"/>
      </c>
      <c r="ZZ135" s="54">
        <f t="shared" si="4667"/>
      </c>
      <c r="AAA135" s="55">
        <f t="shared" si="4660"/>
      </c>
      <c r="AAB135" s="54">
        <f t="shared" si="4667"/>
      </c>
      <c r="AAC135" s="55">
        <f t="shared" si="4660"/>
      </c>
      <c r="AAD135" s="54">
        <f t="shared" si="4667"/>
      </c>
      <c r="AAE135" s="55">
        <f t="shared" si="4660"/>
      </c>
      <c r="AAF135" s="54">
        <f t="shared" si="4667"/>
      </c>
      <c r="AAG135" s="55">
        <f t="shared" si="4660"/>
      </c>
      <c r="AAH135" s="54">
        <f t="shared" si="4667"/>
      </c>
      <c r="AAI135" s="55">
        <f t="shared" si="4660"/>
      </c>
      <c r="AAJ135" s="54">
        <f t="shared" si="4667"/>
      </c>
      <c r="AAK135" s="55">
        <f t="shared" si="4660"/>
      </c>
      <c r="AAL135" s="54">
        <f t="shared" si="4667"/>
      </c>
      <c r="AAM135" s="55">
        <f t="shared" si="4660"/>
      </c>
      <c r="AAN135" s="54">
        <f t="shared" si="4667"/>
      </c>
      <c r="AAO135" s="55">
        <f t="shared" si="4653"/>
      </c>
      <c r="AAP135" s="54">
        <f t="shared" si="4667"/>
      </c>
      <c r="AAQ135" s="55">
        <f t="shared" si="4653"/>
      </c>
      <c r="AAR135" s="54">
        <f t="shared" si="4667"/>
      </c>
      <c r="AAS135" s="55">
        <f t="shared" si="4653"/>
      </c>
      <c r="AAT135" s="54">
        <f t="shared" si="4667"/>
      </c>
      <c r="AAU135" s="55">
        <f t="shared" si="4653"/>
      </c>
      <c r="AAV135" s="54">
        <f t="shared" si="4667"/>
      </c>
      <c r="AAW135" s="55">
        <f t="shared" si="4653"/>
      </c>
      <c r="AAX135" s="54">
        <f t="shared" si="4667"/>
      </c>
      <c r="AAY135" s="55">
        <f t="shared" si="4653"/>
      </c>
      <c r="AAZ135" s="54">
        <f t="shared" si="4667"/>
      </c>
      <c r="ABA135" s="55">
        <f t="shared" si="4653"/>
      </c>
      <c r="ABB135" s="54">
        <f t="shared" si="4667"/>
      </c>
      <c r="ABC135" s="55">
        <f t="shared" si="4653"/>
      </c>
      <c r="ABD135" s="54">
        <f t="shared" si="4667"/>
      </c>
      <c r="ABE135" s="55">
        <f t="shared" si="4653"/>
      </c>
      <c r="ABF135" s="54">
        <f t="shared" si="4667"/>
      </c>
      <c r="ABG135" s="55">
        <f t="shared" si="4653"/>
      </c>
      <c r="ABH135" s="54">
        <f t="shared" si="4667"/>
      </c>
      <c r="ABI135" s="55">
        <f t="shared" si="4653"/>
      </c>
      <c r="ABJ135" s="54">
        <f t="shared" si="4667"/>
      </c>
      <c r="ABK135" s="55">
        <f t="shared" si="4653"/>
      </c>
      <c r="ABL135" s="54">
        <f t="shared" si="4667"/>
      </c>
      <c r="ABM135" s="55">
        <f t="shared" si="4653"/>
      </c>
      <c r="ABN135" s="54">
        <f t="shared" si="4667"/>
      </c>
      <c r="ABO135" s="55">
        <f t="shared" si="4653"/>
      </c>
      <c r="ABP135" s="54">
        <f t="shared" si="4667"/>
      </c>
      <c r="ABQ135" s="55">
        <f t="shared" si="4653"/>
      </c>
      <c r="ABR135" s="54">
        <f t="shared" si="4668"/>
      </c>
      <c r="ABS135" s="55">
        <f t="shared" si="4653"/>
      </c>
      <c r="ABT135" s="54">
        <f t="shared" si="4668"/>
      </c>
      <c r="ABU135" s="55">
        <f t="shared" si="4653"/>
      </c>
      <c r="ABV135" s="54">
        <f t="shared" si="4668"/>
      </c>
      <c r="ABW135" s="55">
        <f t="shared" si="4653"/>
      </c>
      <c r="ABX135" s="54">
        <f t="shared" si="4668"/>
      </c>
      <c r="ABY135" s="55">
        <f t="shared" si="4653"/>
      </c>
      <c r="ABZ135" s="54">
        <f t="shared" si="4668"/>
      </c>
      <c r="ACA135" s="55">
        <f t="shared" si="4653"/>
      </c>
      <c r="ACB135" s="54">
        <f t="shared" si="4668"/>
      </c>
      <c r="ACC135" s="55">
        <f t="shared" si="4653"/>
      </c>
      <c r="ACD135" s="54">
        <f t="shared" si="4668"/>
      </c>
      <c r="ACE135" s="55">
        <f t="shared" si="4653"/>
      </c>
      <c r="ACF135" s="54">
        <f t="shared" si="4668"/>
      </c>
      <c r="ACG135" s="55">
        <f t="shared" si="4653"/>
      </c>
      <c r="ACH135" s="54">
        <f t="shared" si="4668"/>
      </c>
      <c r="ACI135" s="55">
        <f t="shared" si="4653"/>
      </c>
      <c r="ACJ135" s="54">
        <f t="shared" si="4668"/>
      </c>
      <c r="ACK135" s="55">
        <f t="shared" si="4653"/>
      </c>
      <c r="ACL135" s="54">
        <f t="shared" si="4668"/>
      </c>
      <c r="ACM135" s="55">
        <f t="shared" si="4653"/>
      </c>
      <c r="ACN135" s="54">
        <f t="shared" si="4668"/>
      </c>
      <c r="ACO135" s="55">
        <f t="shared" si="4653"/>
      </c>
      <c r="ACP135" s="54">
        <f t="shared" si="4668"/>
      </c>
      <c r="ACQ135" s="55">
        <f t="shared" si="4653"/>
      </c>
      <c r="ACR135" s="54">
        <f t="shared" si="4668"/>
      </c>
      <c r="ACS135" s="55">
        <f t="shared" si="4653"/>
      </c>
      <c r="ACT135" s="54">
        <f t="shared" si="4668"/>
      </c>
      <c r="ACU135" s="55">
        <f t="shared" si="4653"/>
      </c>
      <c r="ACV135" s="54">
        <f t="shared" si="4668"/>
      </c>
      <c r="ACW135" s="55">
        <f t="shared" si="4653"/>
      </c>
      <c r="ACX135" s="54">
        <f t="shared" si="4668"/>
      </c>
      <c r="ACY135" s="55">
        <f t="shared" si="4631"/>
      </c>
      <c r="ACZ135" s="54">
        <f t="shared" si="4668"/>
      </c>
      <c r="ADA135" s="55">
        <f t="shared" si="4631"/>
      </c>
      <c r="ADB135" s="54">
        <f t="shared" si="4668"/>
      </c>
      <c r="ADC135" s="55">
        <f t="shared" si="4631"/>
      </c>
      <c r="ADD135" s="54">
        <f t="shared" si="4668"/>
      </c>
      <c r="ADE135" s="55">
        <f t="shared" si="4631"/>
      </c>
      <c r="ADF135" s="54">
        <f t="shared" si="4668"/>
      </c>
      <c r="ADG135" s="55">
        <f t="shared" si="4631"/>
      </c>
    </row>
    <row r="136" spans="1:787" ht="20.25" hidden="1" customHeight="1">
      <c r="A136" s="112">
        <v>64</v>
      </c>
      <c r="B136" s="115">
        <f>学年と名前を結合するシート!D65</f>
      </c>
      <c r="C136" s="114"/>
      <c r="D136" s="54">
        <f t="shared" si="533"/>
      </c>
      <c r="E136" s="55">
        <f t="shared" si="534"/>
      </c>
      <c r="F136" s="54">
        <f t="shared" si="4669"/>
      </c>
      <c r="G136" s="55">
        <f t="shared" si="4407"/>
      </c>
      <c r="H136" s="54">
        <f t="shared" si="4669"/>
      </c>
      <c r="I136" s="55">
        <f t="shared" si="4408"/>
      </c>
      <c r="J136" s="54">
        <f t="shared" si="4669"/>
      </c>
      <c r="K136" s="55">
        <f t="shared" si="4409"/>
      </c>
      <c r="L136" s="54">
        <f t="shared" si="4669"/>
      </c>
      <c r="M136" s="55">
        <f t="shared" si="4410"/>
      </c>
      <c r="N136" s="54">
        <f t="shared" si="4669"/>
      </c>
      <c r="O136" s="55">
        <f t="shared" si="4411"/>
      </c>
      <c r="P136" s="54">
        <f t="shared" si="4669"/>
      </c>
      <c r="Q136" s="55">
        <f t="shared" si="4412"/>
      </c>
      <c r="R136" s="54">
        <f t="shared" si="4669"/>
      </c>
      <c r="S136" s="55">
        <f t="shared" si="4413"/>
      </c>
      <c r="T136" s="54">
        <f t="shared" si="4669"/>
      </c>
      <c r="U136" s="55">
        <f t="shared" si="4414"/>
      </c>
      <c r="V136" s="54">
        <f t="shared" si="4669"/>
      </c>
      <c r="W136" s="55">
        <f t="shared" si="4415"/>
      </c>
      <c r="X136" s="54">
        <f t="shared" si="4669"/>
      </c>
      <c r="Y136" s="55">
        <f t="shared" si="4416"/>
      </c>
      <c r="Z136" s="54">
        <f t="shared" si="4669"/>
      </c>
      <c r="AA136" s="55">
        <f t="shared" si="4417"/>
      </c>
      <c r="AB136" s="54">
        <f t="shared" si="4669"/>
      </c>
      <c r="AC136" s="55">
        <f t="shared" si="4418"/>
      </c>
      <c r="AD136" s="54">
        <f t="shared" si="4669"/>
      </c>
      <c r="AE136" s="55">
        <f t="shared" si="4419"/>
      </c>
      <c r="AF136" s="54">
        <f t="shared" si="4669"/>
      </c>
      <c r="AG136" s="55">
        <f t="shared" si="4420"/>
      </c>
      <c r="AH136" s="54">
        <f t="shared" si="4669"/>
      </c>
      <c r="AI136" s="55">
        <f t="shared" si="4421"/>
      </c>
      <c r="AJ136" s="54">
        <f t="shared" si="4669"/>
      </c>
      <c r="AK136" s="55">
        <f t="shared" si="4422"/>
      </c>
      <c r="AL136" s="54">
        <f t="shared" si="4669"/>
      </c>
      <c r="AM136" s="55">
        <f t="shared" si="4423"/>
      </c>
      <c r="AN136" s="54">
        <f t="shared" si="4669"/>
      </c>
      <c r="AO136" s="55">
        <f t="shared" si="4424"/>
      </c>
      <c r="AP136" s="54">
        <f t="shared" si="4669"/>
      </c>
      <c r="AQ136" s="55">
        <f t="shared" si="4425"/>
      </c>
      <c r="AR136" s="54">
        <f t="shared" si="4669"/>
      </c>
      <c r="AS136" s="55">
        <f t="shared" si="4426"/>
      </c>
      <c r="AT136" s="54">
        <f t="shared" si="4669"/>
      </c>
      <c r="AU136" s="55">
        <f t="shared" si="4427"/>
      </c>
      <c r="AV136" s="54">
        <f t="shared" si="4669"/>
      </c>
      <c r="AW136" s="55">
        <f t="shared" si="4428"/>
      </c>
      <c r="AX136" s="54">
        <f t="shared" si="4669"/>
      </c>
      <c r="AY136" s="55">
        <f t="shared" si="4429"/>
      </c>
      <c r="AZ136" s="54">
        <f t="shared" si="4669"/>
      </c>
      <c r="BA136" s="55">
        <f t="shared" si="4430"/>
      </c>
      <c r="BB136" s="54">
        <f t="shared" si="4669"/>
      </c>
      <c r="BC136" s="55">
        <f t="shared" si="4431"/>
      </c>
      <c r="BD136" s="54">
        <f t="shared" si="4669"/>
      </c>
      <c r="BE136" s="55">
        <f t="shared" si="4432"/>
      </c>
      <c r="BF136" s="54">
        <f t="shared" si="4669"/>
      </c>
      <c r="BG136" s="55">
        <f t="shared" si="4433"/>
      </c>
      <c r="BH136" s="54">
        <f t="shared" si="4669"/>
      </c>
      <c r="BI136" s="55">
        <f t="shared" si="4434"/>
      </c>
      <c r="BJ136" s="54">
        <f t="shared" si="4669"/>
      </c>
      <c r="BK136" s="55">
        <f t="shared" si="4435"/>
      </c>
      <c r="BL136" s="54">
        <f t="shared" si="4669"/>
      </c>
      <c r="BM136" s="55">
        <f t="shared" si="4436"/>
      </c>
      <c r="BN136" s="54">
        <f t="shared" si="4669"/>
      </c>
      <c r="BO136" s="55">
        <f t="shared" si="4437"/>
      </c>
      <c r="BP136" s="54">
        <f t="shared" si="4669"/>
      </c>
      <c r="BQ136" s="55">
        <f t="shared" si="4438"/>
      </c>
      <c r="BR136" s="54">
        <f t="shared" si="4662"/>
      </c>
      <c r="BS136" s="55">
        <f t="shared" si="4439"/>
      </c>
      <c r="BT136" s="54">
        <f t="shared" si="4662"/>
      </c>
      <c r="BU136" s="55">
        <f t="shared" si="4440"/>
      </c>
      <c r="BV136" s="54">
        <f t="shared" si="4662"/>
      </c>
      <c r="BW136" s="55">
        <f t="shared" si="4441"/>
      </c>
      <c r="BX136" s="54">
        <f t="shared" si="4662"/>
      </c>
      <c r="BY136" s="55">
        <f t="shared" si="4442"/>
      </c>
      <c r="BZ136" s="54">
        <f t="shared" si="4662"/>
      </c>
      <c r="CA136" s="55">
        <f t="shared" si="4443"/>
      </c>
      <c r="CB136" s="54">
        <f t="shared" si="4662"/>
      </c>
      <c r="CC136" s="55">
        <f t="shared" si="4444"/>
      </c>
      <c r="CD136" s="54">
        <f t="shared" si="4662"/>
      </c>
      <c r="CE136" s="55">
        <f t="shared" si="4445"/>
      </c>
      <c r="CF136" s="54">
        <f t="shared" si="4662"/>
      </c>
      <c r="CG136" s="55">
        <f t="shared" si="4446"/>
      </c>
      <c r="CH136" s="54">
        <f t="shared" si="4662"/>
      </c>
      <c r="CI136" s="55">
        <f t="shared" si="4447"/>
      </c>
      <c r="CJ136" s="54">
        <f t="shared" si="4662"/>
      </c>
      <c r="CK136" s="55">
        <f t="shared" si="4448"/>
      </c>
      <c r="CL136" s="54">
        <f t="shared" si="4662"/>
      </c>
      <c r="CM136" s="55">
        <f t="shared" si="4449"/>
      </c>
      <c r="CN136" s="54">
        <f t="shared" si="4662"/>
      </c>
      <c r="CO136" s="55">
        <f t="shared" si="4450"/>
      </c>
      <c r="CP136" s="54">
        <f t="shared" si="4662"/>
      </c>
      <c r="CQ136" s="55">
        <f t="shared" si="4451"/>
      </c>
      <c r="CR136" s="54">
        <f t="shared" si="4662"/>
      </c>
      <c r="CS136" s="55">
        <f t="shared" si="4452"/>
      </c>
      <c r="CT136" s="54">
        <f t="shared" si="4662"/>
      </c>
      <c r="CU136" s="55">
        <f t="shared" si="4453"/>
      </c>
      <c r="CV136" s="54">
        <f t="shared" si="4662"/>
      </c>
      <c r="CW136" s="55">
        <f t="shared" si="4454"/>
      </c>
      <c r="CX136" s="54">
        <f t="shared" si="4662"/>
      </c>
      <c r="CY136" s="55">
        <f t="shared" si="4455"/>
      </c>
      <c r="CZ136" s="54">
        <f t="shared" si="4662"/>
      </c>
      <c r="DA136" s="55">
        <f t="shared" si="4456"/>
      </c>
      <c r="DB136" s="54">
        <f t="shared" si="4662"/>
      </c>
      <c r="DC136" s="55">
        <f t="shared" si="4457"/>
      </c>
      <c r="DD136" s="54">
        <f t="shared" si="4662"/>
      </c>
      <c r="DE136" s="55">
        <f t="shared" si="4458"/>
      </c>
      <c r="DF136" s="54">
        <f t="shared" si="4662"/>
      </c>
      <c r="DG136" s="55">
        <f t="shared" si="4459"/>
      </c>
      <c r="DH136" s="54">
        <f t="shared" si="4662"/>
      </c>
      <c r="DI136" s="55">
        <f t="shared" si="4460"/>
      </c>
      <c r="DJ136" s="54">
        <f t="shared" si="4662"/>
      </c>
      <c r="DK136" s="55">
        <f t="shared" si="4461"/>
      </c>
      <c r="DL136" s="54">
        <f t="shared" si="4662"/>
      </c>
      <c r="DM136" s="55">
        <f t="shared" si="4462"/>
      </c>
      <c r="DN136" s="54">
        <f t="shared" si="4662"/>
      </c>
      <c r="DO136" s="55">
        <f t="shared" si="4463"/>
      </c>
      <c r="DP136" s="54">
        <f t="shared" si="4662"/>
      </c>
      <c r="DQ136" s="55">
        <f t="shared" si="4464"/>
      </c>
      <c r="DR136" s="54">
        <f t="shared" si="4662"/>
      </c>
      <c r="DS136" s="55">
        <f t="shared" si="4465"/>
      </c>
      <c r="DT136" s="54">
        <f t="shared" si="4662"/>
      </c>
      <c r="DU136" s="55">
        <f t="shared" si="4466"/>
      </c>
      <c r="DV136" s="54">
        <f t="shared" si="4662"/>
      </c>
      <c r="DW136" s="55">
        <f t="shared" si="4467"/>
      </c>
      <c r="DX136" s="54">
        <f t="shared" si="4662"/>
      </c>
      <c r="DY136" s="55">
        <f t="shared" si="4468"/>
      </c>
      <c r="DZ136" s="54">
        <f t="shared" si="4662"/>
      </c>
      <c r="EA136" s="55">
        <f t="shared" si="4469"/>
      </c>
      <c r="EB136" s="54">
        <f t="shared" si="4654"/>
      </c>
      <c r="EC136" s="55">
        <f t="shared" si="4471"/>
      </c>
      <c r="ED136" s="54">
        <f t="shared" si="4654"/>
      </c>
      <c r="EE136" s="55">
        <f t="shared" si="4472"/>
      </c>
      <c r="EF136" s="54">
        <f t="shared" si="4654"/>
      </c>
      <c r="EG136" s="55">
        <f t="shared" si="4473"/>
      </c>
      <c r="EH136" s="54">
        <f t="shared" si="4654"/>
      </c>
      <c r="EI136" s="55">
        <f t="shared" si="4474"/>
      </c>
      <c r="EJ136" s="54">
        <f t="shared" si="4654"/>
      </c>
      <c r="EK136" s="55">
        <f t="shared" si="4475"/>
      </c>
      <c r="EL136" s="54">
        <f t="shared" si="4654"/>
      </c>
      <c r="EM136" s="55">
        <f t="shared" si="4476"/>
      </c>
      <c r="EN136" s="54">
        <f t="shared" si="4654"/>
      </c>
      <c r="EO136" s="55">
        <f t="shared" si="4477"/>
      </c>
      <c r="EP136" s="54">
        <f t="shared" si="4654"/>
      </c>
      <c r="EQ136" s="55">
        <f t="shared" si="4478"/>
      </c>
      <c r="ER136" s="54">
        <f t="shared" si="4654"/>
      </c>
      <c r="ES136" s="55">
        <f t="shared" si="4479"/>
      </c>
      <c r="ET136" s="54">
        <f t="shared" si="4654"/>
      </c>
      <c r="EU136" s="55">
        <f t="shared" si="4480"/>
      </c>
      <c r="EV136" s="54">
        <f t="shared" si="4654"/>
      </c>
      <c r="EW136" s="55">
        <f t="shared" si="4481"/>
      </c>
      <c r="EX136" s="54">
        <f t="shared" si="4654"/>
      </c>
      <c r="EY136" s="55">
        <f t="shared" si="4482"/>
      </c>
      <c r="EZ136" s="54">
        <f t="shared" si="4654"/>
      </c>
      <c r="FA136" s="55">
        <f t="shared" si="4483"/>
      </c>
      <c r="FB136" s="54">
        <f t="shared" si="4654"/>
      </c>
      <c r="FC136" s="55">
        <f t="shared" si="4484"/>
      </c>
      <c r="FD136" s="54">
        <f t="shared" si="4654"/>
      </c>
      <c r="FE136" s="55">
        <f t="shared" si="4485"/>
      </c>
      <c r="FF136" s="54">
        <f t="shared" si="4654"/>
      </c>
      <c r="FG136" s="55">
        <f t="shared" si="4486"/>
      </c>
      <c r="FH136" s="54">
        <f t="shared" si="4654"/>
      </c>
      <c r="FI136" s="55">
        <f t="shared" si="4487"/>
      </c>
      <c r="FJ136" s="54">
        <f t="shared" si="4654"/>
      </c>
      <c r="FK136" s="55">
        <f t="shared" si="4488"/>
      </c>
      <c r="FL136" s="54">
        <f t="shared" si="4654"/>
      </c>
      <c r="FM136" s="55">
        <f t="shared" si="4489"/>
      </c>
      <c r="FN136" s="54">
        <f t="shared" si="4654"/>
      </c>
      <c r="FO136" s="55">
        <f t="shared" si="4490"/>
      </c>
      <c r="FP136" s="54">
        <f t="shared" si="4654"/>
      </c>
      <c r="FQ136" s="55">
        <f t="shared" si="4491"/>
      </c>
      <c r="FR136" s="54">
        <f t="shared" si="4654"/>
      </c>
      <c r="FS136" s="55">
        <f t="shared" si="4492"/>
      </c>
      <c r="FT136" s="54">
        <f t="shared" si="4654"/>
      </c>
      <c r="FU136" s="55">
        <f t="shared" si="4493"/>
      </c>
      <c r="FV136" s="54">
        <f t="shared" si="4654"/>
      </c>
      <c r="FW136" s="55">
        <f t="shared" si="4494"/>
      </c>
      <c r="FX136" s="54">
        <f t="shared" si="4654"/>
      </c>
      <c r="FY136" s="55">
        <f t="shared" si="4495"/>
      </c>
      <c r="FZ136" s="54">
        <f t="shared" si="4654"/>
      </c>
      <c r="GA136" s="55">
        <f t="shared" si="4496"/>
      </c>
      <c r="GB136" s="54">
        <f t="shared" si="4654"/>
      </c>
      <c r="GC136" s="55">
        <f t="shared" si="4497"/>
      </c>
      <c r="GD136" s="54">
        <f t="shared" si="4654"/>
      </c>
      <c r="GE136" s="55">
        <f t="shared" si="4498"/>
      </c>
      <c r="GF136" s="54">
        <f t="shared" si="4654"/>
      </c>
      <c r="GG136" s="55">
        <f t="shared" si="4499"/>
      </c>
      <c r="GH136" s="54">
        <f t="shared" si="4654"/>
      </c>
      <c r="GI136" s="55">
        <f t="shared" si="4500"/>
      </c>
      <c r="GJ136" s="54">
        <f t="shared" si="4654"/>
      </c>
      <c r="GK136" s="55">
        <f t="shared" si="4501"/>
      </c>
      <c r="GL136" s="54">
        <f t="shared" ref="GL136:IV144" si="4672">RIGHT(IFERROR(VLOOKUP($B136,GL$4:GM$71,2,FALSE),""),2)</f>
      </c>
      <c r="GM136" s="55">
        <f t="shared" si="4502"/>
      </c>
      <c r="GN136" s="54">
        <f t="shared" si="4672"/>
      </c>
      <c r="GO136" s="55">
        <f t="shared" si="4504"/>
      </c>
      <c r="GP136" s="54">
        <f t="shared" si="4672"/>
      </c>
      <c r="GQ136" s="55">
        <f t="shared" si="4505"/>
      </c>
      <c r="GR136" s="54">
        <f t="shared" si="4672"/>
      </c>
      <c r="GS136" s="55">
        <f t="shared" si="4506"/>
      </c>
      <c r="GT136" s="54">
        <f t="shared" si="4672"/>
      </c>
      <c r="GU136" s="55">
        <f t="shared" si="4507"/>
      </c>
      <c r="GV136" s="54">
        <f t="shared" si="4672"/>
      </c>
      <c r="GW136" s="55">
        <f t="shared" si="4508"/>
      </c>
      <c r="GX136" s="54">
        <f t="shared" si="4672"/>
      </c>
      <c r="GY136" s="55">
        <f t="shared" si="4509"/>
      </c>
      <c r="GZ136" s="54">
        <f t="shared" si="4672"/>
      </c>
      <c r="HA136" s="55">
        <f t="shared" si="4510"/>
      </c>
      <c r="HB136" s="54">
        <f t="shared" si="4672"/>
      </c>
      <c r="HC136" s="55">
        <f t="shared" si="4511"/>
      </c>
      <c r="HD136" s="54">
        <f t="shared" si="4672"/>
      </c>
      <c r="HE136" s="55">
        <f t="shared" si="4512"/>
      </c>
      <c r="HF136" s="54">
        <f t="shared" si="4672"/>
      </c>
      <c r="HG136" s="55">
        <f t="shared" si="4513"/>
      </c>
      <c r="HH136" s="54">
        <f t="shared" si="4672"/>
      </c>
      <c r="HI136" s="55">
        <f t="shared" si="4514"/>
      </c>
      <c r="HJ136" s="54">
        <f t="shared" si="4672"/>
      </c>
      <c r="HK136" s="55">
        <f t="shared" si="4515"/>
      </c>
      <c r="HL136" s="54">
        <f t="shared" si="4672"/>
      </c>
      <c r="HM136" s="55">
        <f t="shared" si="4516"/>
      </c>
      <c r="HN136" s="54">
        <f t="shared" si="4672"/>
      </c>
      <c r="HO136" s="55">
        <f t="shared" si="4517"/>
      </c>
      <c r="HP136" s="54">
        <f t="shared" si="4672"/>
      </c>
      <c r="HQ136" s="55">
        <f t="shared" si="4518"/>
      </c>
      <c r="HR136" s="54">
        <f t="shared" si="4672"/>
      </c>
      <c r="HS136" s="55">
        <f t="shared" si="4519"/>
      </c>
      <c r="HT136" s="54">
        <f t="shared" si="4672"/>
      </c>
      <c r="HU136" s="55">
        <f t="shared" si="4520"/>
      </c>
      <c r="HV136" s="54">
        <f t="shared" si="4672"/>
      </c>
      <c r="HW136" s="55">
        <f t="shared" si="4521"/>
      </c>
      <c r="HX136" s="54">
        <f t="shared" si="4672"/>
      </c>
      <c r="HY136" s="55">
        <f t="shared" si="4522"/>
      </c>
      <c r="HZ136" s="54">
        <f t="shared" si="4672"/>
      </c>
      <c r="IA136" s="55">
        <f t="shared" si="4523"/>
      </c>
      <c r="IB136" s="54">
        <f t="shared" si="4672"/>
      </c>
      <c r="IC136" s="55">
        <f t="shared" si="4524"/>
      </c>
      <c r="ID136" s="54">
        <f t="shared" si="4672"/>
      </c>
      <c r="IE136" s="55">
        <f t="shared" si="4525"/>
      </c>
      <c r="IF136" s="54">
        <f t="shared" si="4672"/>
      </c>
      <c r="IG136" s="55">
        <f t="shared" si="4526"/>
      </c>
      <c r="IH136" s="54">
        <f t="shared" si="4672"/>
      </c>
      <c r="II136" s="55">
        <f t="shared" si="4527"/>
      </c>
      <c r="IJ136" s="54">
        <f t="shared" si="4672"/>
      </c>
      <c r="IK136" s="55">
        <f t="shared" si="4528"/>
      </c>
      <c r="IL136" s="54">
        <f t="shared" si="4672"/>
      </c>
      <c r="IM136" s="55">
        <f t="shared" si="4529"/>
      </c>
      <c r="IN136" s="54">
        <f t="shared" si="4672"/>
      </c>
      <c r="IO136" s="55">
        <f t="shared" si="4530"/>
      </c>
      <c r="IP136" s="54">
        <f t="shared" si="4672"/>
      </c>
      <c r="IQ136" s="55">
        <f t="shared" si="4531"/>
      </c>
      <c r="IR136" s="54">
        <f t="shared" si="4672"/>
      </c>
      <c r="IS136" s="55">
        <f t="shared" si="4532"/>
      </c>
      <c r="IT136" s="54">
        <f t="shared" si="4672"/>
      </c>
      <c r="IU136" s="55">
        <f t="shared" si="4533"/>
      </c>
      <c r="IV136" s="54">
        <f t="shared" si="4672"/>
      </c>
      <c r="IW136" s="55">
        <f t="shared" si="4534"/>
      </c>
      <c r="IX136" s="54">
        <f t="shared" si="4633"/>
      </c>
      <c r="IY136" s="55">
        <f t="shared" si="4535"/>
      </c>
      <c r="IZ136" s="54">
        <f t="shared" si="4633"/>
      </c>
      <c r="JA136" s="55">
        <f t="shared" si="4537"/>
      </c>
      <c r="JB136" s="54">
        <f t="shared" si="4633"/>
      </c>
      <c r="JC136" s="55">
        <f t="shared" si="4538"/>
      </c>
      <c r="JD136" s="54">
        <f t="shared" si="4633"/>
      </c>
      <c r="JE136" s="55">
        <f t="shared" si="4539"/>
      </c>
      <c r="JF136" s="54">
        <f t="shared" si="4633"/>
      </c>
      <c r="JG136" s="55">
        <f t="shared" si="4540"/>
      </c>
      <c r="JH136" s="54">
        <f t="shared" si="4633"/>
      </c>
      <c r="JI136" s="55">
        <f t="shared" si="4541"/>
      </c>
      <c r="JJ136" s="54">
        <f t="shared" si="4633"/>
      </c>
      <c r="JK136" s="55">
        <f t="shared" si="4542"/>
      </c>
      <c r="JL136" s="54">
        <f t="shared" si="4633"/>
      </c>
      <c r="JM136" s="55">
        <f t="shared" si="267"/>
      </c>
      <c r="JN136" s="54">
        <f t="shared" si="4663"/>
      </c>
      <c r="JO136" s="55">
        <f t="shared" si="4664"/>
      </c>
      <c r="JP136" s="54">
        <f t="shared" si="4663"/>
      </c>
      <c r="JQ136" s="55">
        <f t="shared" si="4664"/>
      </c>
      <c r="JR136" s="54">
        <f t="shared" si="4663"/>
      </c>
      <c r="JS136" s="55">
        <f t="shared" si="4664"/>
      </c>
      <c r="JT136" s="54">
        <f t="shared" si="4663"/>
      </c>
      <c r="JU136" s="55">
        <f t="shared" si="4664"/>
      </c>
      <c r="JV136" s="54">
        <f t="shared" si="4663"/>
      </c>
      <c r="JW136" s="55">
        <f t="shared" si="4664"/>
      </c>
      <c r="JX136" s="54">
        <f t="shared" si="4663"/>
      </c>
      <c r="JY136" s="55">
        <f t="shared" si="4664"/>
      </c>
      <c r="JZ136" s="54">
        <f t="shared" si="4663"/>
      </c>
      <c r="KA136" s="55">
        <f t="shared" si="4664"/>
      </c>
      <c r="KB136" s="54">
        <f t="shared" si="4663"/>
      </c>
      <c r="KC136" s="55">
        <f t="shared" si="4664"/>
      </c>
      <c r="KD136" s="54">
        <f t="shared" si="4663"/>
      </c>
      <c r="KE136" s="55">
        <f t="shared" si="4664"/>
      </c>
      <c r="KF136" s="54">
        <f t="shared" si="4663"/>
      </c>
      <c r="KG136" s="55">
        <f t="shared" si="4664"/>
      </c>
      <c r="KH136" s="54">
        <f t="shared" si="4663"/>
      </c>
      <c r="KI136" s="55">
        <f t="shared" si="4664"/>
      </c>
      <c r="KJ136" s="54">
        <f t="shared" si="4663"/>
      </c>
      <c r="KK136" s="55">
        <f t="shared" si="4664"/>
      </c>
      <c r="KL136" s="54">
        <f t="shared" si="4663"/>
      </c>
      <c r="KM136" s="55">
        <f t="shared" si="4664"/>
      </c>
      <c r="KN136" s="54">
        <f t="shared" si="4663"/>
      </c>
      <c r="KO136" s="55">
        <f t="shared" si="4664"/>
      </c>
      <c r="KP136" s="54">
        <f t="shared" si="4663"/>
      </c>
      <c r="KQ136" s="55">
        <f t="shared" si="4664"/>
      </c>
      <c r="KR136" s="54">
        <f t="shared" si="4663"/>
      </c>
      <c r="KS136" s="55">
        <f t="shared" si="4664"/>
      </c>
      <c r="KT136" s="54">
        <f t="shared" si="4663"/>
      </c>
      <c r="KU136" s="55">
        <f t="shared" si="4664"/>
      </c>
      <c r="KV136" s="54">
        <f t="shared" si="4663"/>
      </c>
      <c r="KW136" s="55">
        <f t="shared" si="4664"/>
      </c>
      <c r="KX136" s="54">
        <f t="shared" si="4663"/>
      </c>
      <c r="KY136" s="55">
        <f t="shared" si="4664"/>
      </c>
      <c r="KZ136" s="54">
        <f t="shared" si="4663"/>
      </c>
      <c r="LA136" s="55">
        <f t="shared" si="4664"/>
      </c>
      <c r="LB136" s="54">
        <f t="shared" si="4663"/>
      </c>
      <c r="LC136" s="55">
        <f t="shared" si="4664"/>
      </c>
      <c r="LD136" s="54">
        <f t="shared" si="4663"/>
      </c>
      <c r="LE136" s="55">
        <f t="shared" si="4664"/>
      </c>
      <c r="LF136" s="54">
        <f t="shared" si="4663"/>
      </c>
      <c r="LG136" s="55">
        <f t="shared" si="4664"/>
      </c>
      <c r="LH136" s="54">
        <f t="shared" si="4663"/>
      </c>
      <c r="LI136" s="55">
        <f t="shared" si="4664"/>
      </c>
      <c r="LJ136" s="54">
        <f t="shared" si="4663"/>
      </c>
      <c r="LK136" s="55">
        <f t="shared" si="4664"/>
      </c>
      <c r="LL136" s="54">
        <f t="shared" si="4663"/>
      </c>
      <c r="LM136" s="55">
        <f t="shared" si="4664"/>
      </c>
      <c r="LN136" s="54">
        <f t="shared" si="4663"/>
      </c>
      <c r="LO136" s="55">
        <f t="shared" si="4664"/>
      </c>
      <c r="LP136" s="54">
        <f t="shared" si="4663"/>
      </c>
      <c r="LQ136" s="55">
        <f t="shared" si="4664"/>
      </c>
      <c r="LR136" s="54">
        <f t="shared" si="4663"/>
      </c>
      <c r="LS136" s="55">
        <f t="shared" si="4664"/>
      </c>
      <c r="LT136" s="54">
        <f t="shared" si="4663"/>
      </c>
      <c r="LU136" s="55">
        <f t="shared" si="4664"/>
      </c>
      <c r="LV136" s="54">
        <f t="shared" si="4663"/>
      </c>
      <c r="LW136" s="55">
        <f t="shared" si="4664"/>
      </c>
      <c r="LX136" s="54">
        <f t="shared" si="4663"/>
      </c>
      <c r="LY136" s="55">
        <f t="shared" si="4664"/>
      </c>
      <c r="LZ136" s="54">
        <f t="shared" si="4655"/>
      </c>
      <c r="MA136" s="55">
        <f t="shared" si="4656"/>
      </c>
      <c r="MB136" s="54">
        <f t="shared" si="4655"/>
      </c>
      <c r="MC136" s="55">
        <f t="shared" si="4656"/>
      </c>
      <c r="MD136" s="54">
        <f t="shared" si="4655"/>
      </c>
      <c r="ME136" s="55">
        <f t="shared" si="4656"/>
      </c>
      <c r="MF136" s="54">
        <f t="shared" si="4655"/>
      </c>
      <c r="MG136" s="55">
        <f t="shared" si="4656"/>
      </c>
      <c r="MH136" s="54">
        <f t="shared" si="4655"/>
      </c>
      <c r="MI136" s="55">
        <f t="shared" si="4656"/>
      </c>
      <c r="MJ136" s="54">
        <f t="shared" si="4655"/>
      </c>
      <c r="MK136" s="55">
        <f t="shared" si="4656"/>
      </c>
      <c r="ML136" s="54">
        <f t="shared" si="4655"/>
      </c>
      <c r="MM136" s="55">
        <f t="shared" si="4656"/>
      </c>
      <c r="MN136" s="54">
        <f t="shared" si="4655"/>
      </c>
      <c r="MO136" s="55">
        <f t="shared" si="4656"/>
      </c>
      <c r="MP136" s="54">
        <f t="shared" si="4655"/>
      </c>
      <c r="MQ136" s="55">
        <f t="shared" si="4656"/>
      </c>
      <c r="MR136" s="54">
        <f t="shared" si="4655"/>
      </c>
      <c r="MS136" s="55">
        <f t="shared" si="4656"/>
      </c>
      <c r="MT136" s="54">
        <f t="shared" si="4655"/>
      </c>
      <c r="MU136" s="55">
        <f t="shared" si="4656"/>
      </c>
      <c r="MV136" s="54">
        <f t="shared" si="4655"/>
      </c>
      <c r="MW136" s="55">
        <f t="shared" si="4656"/>
      </c>
      <c r="MX136" s="54">
        <f t="shared" si="4655"/>
      </c>
      <c r="MY136" s="55">
        <f t="shared" si="4656"/>
      </c>
      <c r="MZ136" s="54">
        <f t="shared" si="4655"/>
      </c>
      <c r="NA136" s="55">
        <f t="shared" si="4656"/>
      </c>
      <c r="NB136" s="54">
        <f t="shared" si="4655"/>
      </c>
      <c r="NC136" s="55">
        <f t="shared" si="4656"/>
      </c>
      <c r="ND136" s="54">
        <f t="shared" si="4655"/>
      </c>
      <c r="NE136" s="55">
        <f t="shared" si="4656"/>
      </c>
      <c r="NF136" s="54">
        <f t="shared" si="4655"/>
      </c>
      <c r="NG136" s="55">
        <f t="shared" si="4656"/>
      </c>
      <c r="NH136" s="54">
        <f t="shared" si="4655"/>
      </c>
      <c r="NI136" s="55">
        <f t="shared" si="4656"/>
      </c>
      <c r="NJ136" s="54">
        <f t="shared" si="4655"/>
      </c>
      <c r="NK136" s="55">
        <f t="shared" si="4656"/>
      </c>
      <c r="NL136" s="54">
        <f t="shared" si="4655"/>
      </c>
      <c r="NM136" s="55">
        <f t="shared" si="4656"/>
      </c>
      <c r="NN136" s="54">
        <f t="shared" si="4655"/>
      </c>
      <c r="NO136" s="55">
        <f t="shared" si="4656"/>
      </c>
      <c r="NP136" s="54">
        <f t="shared" si="4655"/>
      </c>
      <c r="NQ136" s="55">
        <f t="shared" si="4656"/>
      </c>
      <c r="NR136" s="54">
        <f t="shared" si="4655"/>
      </c>
      <c r="NS136" s="55">
        <f t="shared" si="4656"/>
      </c>
      <c r="NT136" s="54">
        <f t="shared" si="4655"/>
      </c>
      <c r="NU136" s="55">
        <f t="shared" si="4656"/>
      </c>
      <c r="NV136" s="54">
        <f t="shared" si="4655"/>
      </c>
      <c r="NW136" s="55">
        <f t="shared" si="4656"/>
      </c>
      <c r="NX136" s="54">
        <f t="shared" si="4655"/>
      </c>
      <c r="NY136" s="55">
        <f t="shared" si="4656"/>
      </c>
      <c r="NZ136" s="54">
        <f t="shared" si="4655"/>
      </c>
      <c r="OA136" s="55">
        <f t="shared" si="4656"/>
      </c>
      <c r="OB136" s="54">
        <f t="shared" si="4655"/>
      </c>
      <c r="OC136" s="55">
        <f t="shared" si="4656"/>
      </c>
      <c r="OD136" s="54">
        <f t="shared" si="4655"/>
      </c>
      <c r="OE136" s="55">
        <f t="shared" si="4656"/>
      </c>
      <c r="OF136" s="54">
        <f t="shared" si="4655"/>
      </c>
      <c r="OG136" s="55">
        <f t="shared" si="4656"/>
      </c>
      <c r="OH136" s="54">
        <f t="shared" si="4655"/>
      </c>
      <c r="OI136" s="55">
        <f t="shared" si="4656"/>
      </c>
      <c r="OJ136" s="54">
        <f t="shared" si="4644"/>
      </c>
      <c r="OK136" s="55">
        <f t="shared" si="4657"/>
      </c>
      <c r="OL136" s="54">
        <f t="shared" si="4635"/>
      </c>
      <c r="OM136" s="55">
        <f t="shared" si="4657"/>
      </c>
      <c r="ON136" s="54">
        <f t="shared" si="4635"/>
      </c>
      <c r="OO136" s="55">
        <f t="shared" si="4657"/>
      </c>
      <c r="OP136" s="54">
        <f t="shared" si="4635"/>
      </c>
      <c r="OQ136" s="55">
        <f t="shared" si="4657"/>
      </c>
      <c r="OR136" s="54">
        <f t="shared" si="4635"/>
      </c>
      <c r="OS136" s="55">
        <f t="shared" si="4657"/>
      </c>
      <c r="OT136" s="54">
        <f t="shared" si="4635"/>
      </c>
      <c r="OU136" s="55">
        <f t="shared" si="4657"/>
      </c>
      <c r="OV136" s="54">
        <f t="shared" si="4635"/>
      </c>
      <c r="OW136" s="55">
        <f t="shared" si="4657"/>
      </c>
      <c r="OX136" s="54">
        <f t="shared" si="4665"/>
      </c>
      <c r="OY136" s="55">
        <f t="shared" si="4657"/>
      </c>
      <c r="OZ136" s="54">
        <f t="shared" si="4665"/>
      </c>
      <c r="PA136" s="55">
        <f t="shared" si="4657"/>
      </c>
      <c r="PB136" s="54">
        <f t="shared" si="4665"/>
      </c>
      <c r="PC136" s="55">
        <f t="shared" si="4657"/>
      </c>
      <c r="PD136" s="54">
        <f t="shared" si="4665"/>
      </c>
      <c r="PE136" s="55">
        <f t="shared" si="4657"/>
      </c>
      <c r="PF136" s="54">
        <f t="shared" si="4665"/>
      </c>
      <c r="PG136" s="55">
        <f t="shared" si="4657"/>
      </c>
      <c r="PH136" s="54">
        <f t="shared" si="4665"/>
      </c>
      <c r="PI136" s="55">
        <f t="shared" si="4657"/>
      </c>
      <c r="PJ136" s="54">
        <f t="shared" si="4665"/>
      </c>
      <c r="PK136" s="55">
        <f t="shared" si="4657"/>
      </c>
      <c r="PL136" s="54">
        <f t="shared" si="4665"/>
      </c>
      <c r="PM136" s="55">
        <f t="shared" si="4657"/>
      </c>
      <c r="PN136" s="54">
        <f t="shared" si="4665"/>
      </c>
      <c r="PO136" s="55">
        <f t="shared" si="4657"/>
      </c>
      <c r="PP136" s="54">
        <f t="shared" si="4665"/>
      </c>
      <c r="PQ136" s="55">
        <f t="shared" si="4657"/>
      </c>
      <c r="PR136" s="54">
        <f t="shared" si="4665"/>
      </c>
      <c r="PS136" s="55">
        <f t="shared" si="4657"/>
      </c>
      <c r="PT136" s="54">
        <f t="shared" si="4665"/>
      </c>
      <c r="PU136" s="55">
        <f t="shared" si="4657"/>
      </c>
      <c r="PV136" s="54">
        <f t="shared" si="4665"/>
      </c>
      <c r="PW136" s="55">
        <f t="shared" si="4657"/>
      </c>
      <c r="PX136" s="54">
        <f t="shared" si="4665"/>
      </c>
      <c r="PY136" s="55">
        <f t="shared" si="4657"/>
      </c>
      <c r="PZ136" s="54">
        <f t="shared" si="4665"/>
      </c>
      <c r="QA136" s="55">
        <f t="shared" si="4657"/>
      </c>
      <c r="QB136" s="54">
        <f t="shared" si="4665"/>
      </c>
      <c r="QC136" s="55">
        <f t="shared" si="4657"/>
      </c>
      <c r="QD136" s="54">
        <f t="shared" si="4665"/>
      </c>
      <c r="QE136" s="55">
        <f t="shared" si="4657"/>
      </c>
      <c r="QF136" s="54">
        <f t="shared" si="4665"/>
      </c>
      <c r="QG136" s="55">
        <f t="shared" si="4657"/>
      </c>
      <c r="QH136" s="54">
        <f t="shared" si="4665"/>
      </c>
      <c r="QI136" s="55">
        <f t="shared" si="4657"/>
      </c>
      <c r="QJ136" s="54">
        <f t="shared" si="4665"/>
      </c>
      <c r="QK136" s="55">
        <f t="shared" si="4657"/>
      </c>
      <c r="QL136" s="54">
        <f t="shared" si="4665"/>
      </c>
      <c r="QM136" s="55">
        <f t="shared" si="4657"/>
      </c>
      <c r="QN136" s="54">
        <f t="shared" si="4665"/>
      </c>
      <c r="QO136" s="55">
        <f t="shared" si="4657"/>
      </c>
      <c r="QP136" s="54">
        <f t="shared" si="4665"/>
      </c>
      <c r="QQ136" s="55">
        <f t="shared" si="4657"/>
      </c>
      <c r="QR136" s="54">
        <f t="shared" si="4665"/>
      </c>
      <c r="QS136" s="55">
        <f t="shared" si="4657"/>
      </c>
      <c r="QT136" s="54">
        <f t="shared" si="4665"/>
      </c>
      <c r="QU136" s="55">
        <f t="shared" ref="QU136:TE143" si="4673">IFERROR(
    IF(
        LEFT(VLOOKUP($B136,QT$4:QU$71,2,FALSE),1)="0",
        "",
        IF(
            LEFT(VLOOKUP($B136,QT$4:QU$71,2,FALSE),1)="講",
            "講習",
            IF(
                LEFT(VLOOKUP($B136,QT$4:QU$71,2,FALSE),1)="追",
                "追加",
                "通常"
            )
        )
    ),
    ""
)</f>
      </c>
      <c r="QV136" s="54">
        <f t="shared" si="4665"/>
      </c>
      <c r="QW136" s="55">
        <f t="shared" si="4673"/>
      </c>
      <c r="QX136" s="54">
        <f t="shared" si="4665"/>
      </c>
      <c r="QY136" s="55">
        <f t="shared" si="4673"/>
      </c>
      <c r="QZ136" s="54">
        <f t="shared" si="4665"/>
      </c>
      <c r="RA136" s="55">
        <f t="shared" si="4673"/>
      </c>
      <c r="RB136" s="54">
        <f t="shared" si="4665"/>
      </c>
      <c r="RC136" s="55">
        <f t="shared" si="4673"/>
      </c>
      <c r="RD136" s="54">
        <f t="shared" si="4665"/>
      </c>
      <c r="RE136" s="55">
        <f t="shared" si="4673"/>
      </c>
      <c r="RF136" s="54">
        <f t="shared" si="4665"/>
      </c>
      <c r="RG136" s="55">
        <f t="shared" si="4673"/>
      </c>
      <c r="RH136" s="54">
        <f t="shared" si="4665"/>
      </c>
      <c r="RI136" s="55">
        <f t="shared" si="4673"/>
      </c>
      <c r="RJ136" s="54">
        <f t="shared" si="4658"/>
      </c>
      <c r="RK136" s="55">
        <f t="shared" si="4673"/>
      </c>
      <c r="RL136" s="54">
        <f t="shared" si="4658"/>
      </c>
      <c r="RM136" s="55">
        <f t="shared" si="4673"/>
      </c>
      <c r="RN136" s="54">
        <f t="shared" si="4658"/>
      </c>
      <c r="RO136" s="55">
        <f t="shared" si="4673"/>
      </c>
      <c r="RP136" s="54">
        <f t="shared" si="4658"/>
      </c>
      <c r="RQ136" s="55">
        <f t="shared" si="4673"/>
      </c>
      <c r="RR136" s="54">
        <f t="shared" si="4658"/>
      </c>
      <c r="RS136" s="55">
        <f t="shared" si="4673"/>
      </c>
      <c r="RT136" s="54">
        <f t="shared" si="4658"/>
      </c>
      <c r="RU136" s="55">
        <f t="shared" si="4673"/>
      </c>
      <c r="RV136" s="54">
        <f t="shared" si="4658"/>
      </c>
      <c r="RW136" s="55">
        <f t="shared" si="4673"/>
      </c>
      <c r="RX136" s="54">
        <f t="shared" si="4658"/>
      </c>
      <c r="RY136" s="55">
        <f t="shared" si="4673"/>
      </c>
      <c r="RZ136" s="54">
        <f t="shared" si="4658"/>
      </c>
      <c r="SA136" s="55">
        <f t="shared" si="4673"/>
      </c>
      <c r="SB136" s="54">
        <f t="shared" si="4658"/>
      </c>
      <c r="SC136" s="55">
        <f t="shared" si="4673"/>
      </c>
      <c r="SD136" s="54">
        <f t="shared" si="4658"/>
      </c>
      <c r="SE136" s="55">
        <f t="shared" si="4673"/>
      </c>
      <c r="SF136" s="54">
        <f t="shared" si="4658"/>
      </c>
      <c r="SG136" s="55">
        <f t="shared" si="4673"/>
      </c>
      <c r="SH136" s="54">
        <f t="shared" si="4658"/>
      </c>
      <c r="SI136" s="55">
        <f t="shared" si="4673"/>
      </c>
      <c r="SJ136" s="54">
        <f t="shared" si="4658"/>
      </c>
      <c r="SK136" s="55">
        <f t="shared" si="4673"/>
      </c>
      <c r="SL136" s="54">
        <f t="shared" si="4658"/>
      </c>
      <c r="SM136" s="55">
        <f t="shared" si="4673"/>
      </c>
      <c r="SN136" s="54">
        <f t="shared" si="4658"/>
      </c>
      <c r="SO136" s="55">
        <f t="shared" si="4673"/>
      </c>
      <c r="SP136" s="54">
        <f t="shared" si="4658"/>
      </c>
      <c r="SQ136" s="55">
        <f t="shared" si="4673"/>
      </c>
      <c r="SR136" s="54">
        <f t="shared" si="4658"/>
      </c>
      <c r="SS136" s="55">
        <f t="shared" si="4673"/>
      </c>
      <c r="ST136" s="54">
        <f t="shared" si="4658"/>
      </c>
      <c r="SU136" s="55">
        <f t="shared" si="4673"/>
      </c>
      <c r="SV136" s="54">
        <f t="shared" si="4658"/>
      </c>
      <c r="SW136" s="55">
        <f t="shared" si="4673"/>
      </c>
      <c r="SX136" s="54">
        <f t="shared" si="4658"/>
      </c>
      <c r="SY136" s="55">
        <f t="shared" si="4673"/>
      </c>
      <c r="SZ136" s="54">
        <f t="shared" si="4658"/>
      </c>
      <c r="TA136" s="55">
        <f t="shared" si="4673"/>
      </c>
      <c r="TB136" s="54">
        <f t="shared" si="4658"/>
      </c>
      <c r="TC136" s="55">
        <f t="shared" si="4673"/>
      </c>
      <c r="TD136" s="54">
        <f t="shared" si="4658"/>
      </c>
      <c r="TE136" s="55">
        <f t="shared" si="4673"/>
      </c>
      <c r="TF136" s="54">
        <f t="shared" si="4658"/>
      </c>
      <c r="TG136" s="55">
        <f t="shared" si="4671"/>
      </c>
      <c r="TH136" s="54">
        <f t="shared" si="4658"/>
      </c>
      <c r="TI136" s="55">
        <f t="shared" si="4671"/>
      </c>
      <c r="TJ136" s="54">
        <f t="shared" si="4658"/>
      </c>
      <c r="TK136" s="55">
        <f t="shared" si="4671"/>
      </c>
      <c r="TL136" s="54">
        <f t="shared" si="4658"/>
      </c>
      <c r="TM136" s="55">
        <f t="shared" si="4671"/>
      </c>
      <c r="TN136" s="54">
        <f t="shared" si="4658"/>
      </c>
      <c r="TO136" s="55">
        <f t="shared" si="4671"/>
      </c>
      <c r="TP136" s="54">
        <f t="shared" si="4658"/>
      </c>
      <c r="TQ136" s="55">
        <f t="shared" si="4671"/>
      </c>
      <c r="TR136" s="54">
        <f t="shared" si="4658"/>
      </c>
      <c r="TS136" s="55">
        <f t="shared" si="4671"/>
      </c>
      <c r="TT136" s="54">
        <f t="shared" si="4666"/>
      </c>
      <c r="TU136" s="55">
        <f t="shared" si="4671"/>
      </c>
      <c r="TV136" s="54">
        <f t="shared" si="4666"/>
      </c>
      <c r="TW136" s="55">
        <f t="shared" si="4671"/>
      </c>
      <c r="TX136" s="54">
        <f t="shared" si="4666"/>
      </c>
      <c r="TY136" s="55">
        <f t="shared" si="4671"/>
      </c>
      <c r="TZ136" s="54">
        <f t="shared" si="4666"/>
      </c>
      <c r="UA136" s="55">
        <f t="shared" si="4671"/>
      </c>
      <c r="UB136" s="54">
        <f t="shared" si="4666"/>
      </c>
      <c r="UC136" s="55">
        <f t="shared" si="4671"/>
      </c>
      <c r="UD136" s="54">
        <f t="shared" si="4666"/>
      </c>
      <c r="UE136" s="55">
        <f t="shared" si="4671"/>
      </c>
      <c r="UF136" s="54">
        <f t="shared" si="4666"/>
      </c>
      <c r="UG136" s="55">
        <f t="shared" si="4671"/>
      </c>
      <c r="UH136" s="54">
        <f t="shared" si="4666"/>
      </c>
      <c r="UI136" s="55">
        <f t="shared" si="4671"/>
      </c>
      <c r="UJ136" s="54">
        <f t="shared" si="4666"/>
      </c>
      <c r="UK136" s="55">
        <f t="shared" si="4671"/>
      </c>
      <c r="UL136" s="54">
        <f t="shared" si="4666"/>
      </c>
      <c r="UM136" s="55">
        <f t="shared" si="4671"/>
      </c>
      <c r="UN136" s="54">
        <f t="shared" si="4666"/>
      </c>
      <c r="UO136" s="55">
        <f t="shared" si="4671"/>
      </c>
      <c r="UP136" s="54">
        <f t="shared" si="4666"/>
      </c>
      <c r="UQ136" s="55">
        <f t="shared" si="4671"/>
      </c>
      <c r="UR136" s="54">
        <f t="shared" si="4666"/>
      </c>
      <c r="US136" s="55">
        <f t="shared" si="4671"/>
      </c>
      <c r="UT136" s="54">
        <f t="shared" si="4666"/>
      </c>
      <c r="UU136" s="55">
        <f t="shared" si="4671"/>
      </c>
      <c r="UV136" s="54">
        <f t="shared" si="4666"/>
      </c>
      <c r="UW136" s="55">
        <f t="shared" si="4671"/>
      </c>
      <c r="UX136" s="54">
        <f t="shared" si="4666"/>
      </c>
      <c r="UY136" s="55">
        <f t="shared" si="4671"/>
      </c>
      <c r="UZ136" s="54">
        <f t="shared" si="4666"/>
      </c>
      <c r="VA136" s="55">
        <f t="shared" si="4671"/>
      </c>
      <c r="VB136" s="54">
        <f t="shared" si="4666"/>
      </c>
      <c r="VC136" s="55">
        <f t="shared" si="4671"/>
      </c>
      <c r="VD136" s="54">
        <f t="shared" si="4666"/>
      </c>
      <c r="VE136" s="55">
        <f t="shared" si="4671"/>
      </c>
      <c r="VF136" s="54">
        <f t="shared" si="4666"/>
      </c>
      <c r="VG136" s="55">
        <f t="shared" si="4671"/>
      </c>
      <c r="VH136" s="54">
        <f t="shared" si="4666"/>
      </c>
      <c r="VI136" s="55">
        <f t="shared" si="4671"/>
      </c>
      <c r="VJ136" s="54">
        <f t="shared" si="4666"/>
      </c>
      <c r="VK136" s="55">
        <f t="shared" si="4671"/>
      </c>
      <c r="VL136" s="54">
        <f t="shared" si="4666"/>
      </c>
      <c r="VM136" s="55">
        <f t="shared" si="4671"/>
      </c>
      <c r="VN136" s="54">
        <f t="shared" si="4666"/>
      </c>
      <c r="VO136" s="55">
        <f t="shared" si="4671"/>
      </c>
      <c r="VP136" s="54">
        <f t="shared" si="4666"/>
      </c>
      <c r="VQ136" s="55">
        <f t="shared" si="4671"/>
      </c>
      <c r="VR136" s="54">
        <f t="shared" si="4666"/>
      </c>
      <c r="VS136" s="55">
        <f t="shared" si="4670"/>
      </c>
      <c r="VT136" s="54">
        <f t="shared" si="4666"/>
      </c>
      <c r="VU136" s="55">
        <f t="shared" si="4670"/>
      </c>
      <c r="VV136" s="54">
        <f t="shared" si="4666"/>
      </c>
      <c r="VW136" s="55">
        <f t="shared" si="4670"/>
      </c>
      <c r="VX136" s="54">
        <f t="shared" si="4666"/>
      </c>
      <c r="VY136" s="55">
        <f t="shared" si="4670"/>
      </c>
      <c r="VZ136" s="54">
        <f t="shared" si="4666"/>
      </c>
      <c r="WA136" s="55">
        <f t="shared" si="4670"/>
      </c>
      <c r="WB136" s="54">
        <f t="shared" si="4666"/>
      </c>
      <c r="WC136" s="55">
        <f t="shared" si="4670"/>
      </c>
      <c r="WD136" s="54">
        <f t="shared" si="4666"/>
      </c>
      <c r="WE136" s="55">
        <f t="shared" si="4670"/>
      </c>
      <c r="WF136" s="54">
        <f t="shared" si="4659"/>
      </c>
      <c r="WG136" s="55">
        <f t="shared" si="4670"/>
      </c>
      <c r="WH136" s="54">
        <f t="shared" si="4659"/>
      </c>
      <c r="WI136" s="55">
        <f t="shared" si="4670"/>
      </c>
      <c r="WJ136" s="54">
        <f t="shared" si="4659"/>
      </c>
      <c r="WK136" s="55">
        <f t="shared" si="4670"/>
      </c>
      <c r="WL136" s="54">
        <f t="shared" si="4659"/>
      </c>
      <c r="WM136" s="55">
        <f t="shared" si="4670"/>
      </c>
      <c r="WN136" s="54">
        <f t="shared" si="4659"/>
      </c>
      <c r="WO136" s="55">
        <f t="shared" si="4670"/>
      </c>
      <c r="WP136" s="54">
        <f t="shared" si="4659"/>
      </c>
      <c r="WQ136" s="55">
        <f t="shared" si="4670"/>
      </c>
      <c r="WR136" s="54">
        <f t="shared" si="4659"/>
      </c>
      <c r="WS136" s="55">
        <f t="shared" si="4670"/>
      </c>
      <c r="WT136" s="54">
        <f t="shared" si="4659"/>
      </c>
      <c r="WU136" s="55">
        <f t="shared" si="4670"/>
      </c>
      <c r="WV136" s="54">
        <f t="shared" si="4659"/>
      </c>
      <c r="WW136" s="55">
        <f t="shared" si="4670"/>
      </c>
      <c r="WX136" s="54">
        <f t="shared" si="4659"/>
      </c>
      <c r="WY136" s="55">
        <f t="shared" si="4670"/>
      </c>
      <c r="WZ136" s="54">
        <f t="shared" si="4659"/>
      </c>
      <c r="XA136" s="55">
        <f t="shared" si="4670"/>
      </c>
      <c r="XB136" s="54">
        <f t="shared" si="4659"/>
      </c>
      <c r="XC136" s="55">
        <f t="shared" si="4670"/>
      </c>
      <c r="XD136" s="54">
        <f t="shared" si="4659"/>
      </c>
      <c r="XE136" s="55">
        <f t="shared" si="4670"/>
      </c>
      <c r="XF136" s="54">
        <f t="shared" si="4659"/>
      </c>
      <c r="XG136" s="55">
        <f t="shared" si="4670"/>
      </c>
      <c r="XH136" s="54">
        <f t="shared" si="4659"/>
      </c>
      <c r="XI136" s="55">
        <f t="shared" si="4670"/>
      </c>
      <c r="XJ136" s="54">
        <f t="shared" si="4659"/>
      </c>
      <c r="XK136" s="55">
        <f t="shared" si="4670"/>
      </c>
      <c r="XL136" s="54">
        <f t="shared" si="4659"/>
      </c>
      <c r="XM136" s="55">
        <f t="shared" si="4670"/>
      </c>
      <c r="XN136" s="54">
        <f t="shared" si="4659"/>
      </c>
      <c r="XO136" s="55">
        <f t="shared" si="4670"/>
      </c>
      <c r="XP136" s="54">
        <f t="shared" si="4659"/>
      </c>
      <c r="XQ136" s="55">
        <f t="shared" si="4670"/>
      </c>
      <c r="XR136" s="54">
        <f t="shared" si="4659"/>
      </c>
      <c r="XS136" s="55">
        <f t="shared" si="4670"/>
      </c>
      <c r="XT136" s="54">
        <f t="shared" si="4659"/>
      </c>
      <c r="XU136" s="55">
        <f t="shared" si="4670"/>
      </c>
      <c r="XV136" s="54">
        <f t="shared" si="4659"/>
      </c>
      <c r="XW136" s="55">
        <f t="shared" si="4670"/>
      </c>
      <c r="XX136" s="54">
        <f t="shared" si="4659"/>
      </c>
      <c r="XY136" s="55">
        <f t="shared" si="4670"/>
      </c>
      <c r="XZ136" s="54">
        <f t="shared" si="4659"/>
      </c>
      <c r="YA136" s="55">
        <f t="shared" si="4670"/>
      </c>
      <c r="YB136" s="54">
        <f t="shared" si="4659"/>
      </c>
      <c r="YC136" s="55">
        <f t="shared" si="4660"/>
      </c>
      <c r="YD136" s="54">
        <f t="shared" si="4659"/>
      </c>
      <c r="YE136" s="55">
        <f t="shared" si="4660"/>
      </c>
      <c r="YF136" s="54">
        <f t="shared" si="4659"/>
      </c>
      <c r="YG136" s="55">
        <f t="shared" si="4660"/>
      </c>
      <c r="YH136" s="54">
        <f t="shared" si="4659"/>
      </c>
      <c r="YI136" s="55">
        <f t="shared" si="4660"/>
      </c>
      <c r="YJ136" s="54">
        <f t="shared" si="4659"/>
      </c>
      <c r="YK136" s="55">
        <f t="shared" si="4660"/>
      </c>
      <c r="YL136" s="54">
        <f t="shared" si="4659"/>
      </c>
      <c r="YM136" s="55">
        <f t="shared" si="4660"/>
      </c>
      <c r="YN136" s="54">
        <f t="shared" si="4659"/>
      </c>
      <c r="YO136" s="55">
        <f t="shared" si="4660"/>
      </c>
      <c r="YP136" s="54">
        <f t="shared" ref="YP136:AAZ143" si="4674">RIGHT(IFERROR(VLOOKUP($B136,YP$4:YQ$71,2,FALSE),""),2)</f>
      </c>
      <c r="YQ136" s="55">
        <f t="shared" si="4660"/>
      </c>
      <c r="YR136" s="54">
        <f t="shared" si="4674"/>
      </c>
      <c r="YS136" s="55">
        <f t="shared" si="4660"/>
      </c>
      <c r="YT136" s="54">
        <f t="shared" si="4674"/>
      </c>
      <c r="YU136" s="55">
        <f t="shared" si="4660"/>
      </c>
      <c r="YV136" s="54">
        <f t="shared" si="4674"/>
      </c>
      <c r="YW136" s="55">
        <f t="shared" si="4660"/>
      </c>
      <c r="YX136" s="54">
        <f t="shared" si="4674"/>
      </c>
      <c r="YY136" s="55">
        <f t="shared" si="4660"/>
      </c>
      <c r="YZ136" s="54">
        <f t="shared" si="4674"/>
      </c>
      <c r="ZA136" s="55">
        <f t="shared" si="4660"/>
      </c>
      <c r="ZB136" s="54">
        <f t="shared" si="4674"/>
      </c>
      <c r="ZC136" s="55">
        <f t="shared" si="4660"/>
      </c>
      <c r="ZD136" s="54">
        <f t="shared" si="4674"/>
      </c>
      <c r="ZE136" s="55">
        <f t="shared" si="4660"/>
      </c>
      <c r="ZF136" s="54">
        <f t="shared" si="4674"/>
      </c>
      <c r="ZG136" s="55">
        <f t="shared" si="4660"/>
      </c>
      <c r="ZH136" s="54">
        <f t="shared" si="4674"/>
      </c>
      <c r="ZI136" s="55">
        <f t="shared" si="4660"/>
      </c>
      <c r="ZJ136" s="54">
        <f t="shared" si="4674"/>
      </c>
      <c r="ZK136" s="55">
        <f t="shared" si="4660"/>
      </c>
      <c r="ZL136" s="54">
        <f t="shared" si="4674"/>
      </c>
      <c r="ZM136" s="55">
        <f t="shared" si="4660"/>
      </c>
      <c r="ZN136" s="54">
        <f t="shared" si="4674"/>
      </c>
      <c r="ZO136" s="55">
        <f t="shared" si="4660"/>
      </c>
      <c r="ZP136" s="54">
        <f t="shared" si="4674"/>
      </c>
      <c r="ZQ136" s="55">
        <f t="shared" si="4660"/>
      </c>
      <c r="ZR136" s="54">
        <f t="shared" si="4674"/>
      </c>
      <c r="ZS136" s="55">
        <f t="shared" si="4660"/>
      </c>
      <c r="ZT136" s="54">
        <f t="shared" si="4674"/>
      </c>
      <c r="ZU136" s="55">
        <f t="shared" si="4660"/>
      </c>
      <c r="ZV136" s="54">
        <f t="shared" si="4674"/>
      </c>
      <c r="ZW136" s="55">
        <f t="shared" si="4660"/>
      </c>
      <c r="ZX136" s="54">
        <f t="shared" si="4674"/>
      </c>
      <c r="ZY136" s="55">
        <f t="shared" si="4660"/>
      </c>
      <c r="ZZ136" s="54">
        <f t="shared" si="4674"/>
      </c>
      <c r="AAA136" s="55">
        <f t="shared" si="4660"/>
      </c>
      <c r="AAB136" s="54">
        <f t="shared" si="4674"/>
      </c>
      <c r="AAC136" s="55">
        <f t="shared" si="4660"/>
      </c>
      <c r="AAD136" s="54">
        <f t="shared" si="4674"/>
      </c>
      <c r="AAE136" s="55">
        <f t="shared" si="4660"/>
      </c>
      <c r="AAF136" s="54">
        <f t="shared" si="4674"/>
      </c>
      <c r="AAG136" s="55">
        <f t="shared" si="4660"/>
      </c>
      <c r="AAH136" s="54">
        <f t="shared" si="4674"/>
      </c>
      <c r="AAI136" s="55">
        <f t="shared" si="4660"/>
      </c>
      <c r="AAJ136" s="54">
        <f t="shared" si="4674"/>
      </c>
      <c r="AAK136" s="55">
        <f t="shared" si="4660"/>
      </c>
      <c r="AAL136" s="54">
        <f t="shared" si="4674"/>
      </c>
      <c r="AAM136" s="55">
        <f t="shared" ref="AAM136:ACW143" si="4675">IFERROR(
    IF(
        LEFT(VLOOKUP($B136,AAL$4:AAM$71,2,FALSE),1)="0",
        "",
        IF(
            LEFT(VLOOKUP($B136,AAL$4:AAM$71,2,FALSE),1)="講",
            "講習",
            IF(
                LEFT(VLOOKUP($B136,AAL$4:AAM$71,2,FALSE),1)="追",
                "追加",
                "通常"
            )
        )
    ),
    ""
)</f>
      </c>
      <c r="AAN136" s="54">
        <f t="shared" si="4674"/>
      </c>
      <c r="AAO136" s="55">
        <f t="shared" si="4675"/>
      </c>
      <c r="AAP136" s="54">
        <f t="shared" si="4674"/>
      </c>
      <c r="AAQ136" s="55">
        <f t="shared" si="4675"/>
      </c>
      <c r="AAR136" s="54">
        <f t="shared" si="4674"/>
      </c>
      <c r="AAS136" s="55">
        <f t="shared" si="4675"/>
      </c>
      <c r="AAT136" s="54">
        <f t="shared" si="4674"/>
      </c>
      <c r="AAU136" s="55">
        <f t="shared" si="4675"/>
      </c>
      <c r="AAV136" s="54">
        <f t="shared" si="4674"/>
      </c>
      <c r="AAW136" s="55">
        <f t="shared" si="4675"/>
      </c>
      <c r="AAX136" s="54">
        <f t="shared" si="4674"/>
      </c>
      <c r="AAY136" s="55">
        <f t="shared" si="4675"/>
      </c>
      <c r="AAZ136" s="54">
        <f t="shared" si="4674"/>
      </c>
      <c r="ABA136" s="55">
        <f t="shared" si="4675"/>
      </c>
      <c r="ABB136" s="54">
        <f t="shared" si="4667"/>
      </c>
      <c r="ABC136" s="55">
        <f t="shared" si="4675"/>
      </c>
      <c r="ABD136" s="54">
        <f t="shared" si="4667"/>
      </c>
      <c r="ABE136" s="55">
        <f t="shared" si="4675"/>
      </c>
      <c r="ABF136" s="54">
        <f t="shared" si="4667"/>
      </c>
      <c r="ABG136" s="55">
        <f t="shared" si="4675"/>
      </c>
      <c r="ABH136" s="54">
        <f t="shared" si="4667"/>
      </c>
      <c r="ABI136" s="55">
        <f t="shared" si="4675"/>
      </c>
      <c r="ABJ136" s="54">
        <f t="shared" si="4667"/>
      </c>
      <c r="ABK136" s="55">
        <f t="shared" si="4675"/>
      </c>
      <c r="ABL136" s="54">
        <f t="shared" si="4667"/>
      </c>
      <c r="ABM136" s="55">
        <f t="shared" si="4675"/>
      </c>
      <c r="ABN136" s="54">
        <f t="shared" si="4667"/>
      </c>
      <c r="ABO136" s="55">
        <f t="shared" si="4675"/>
      </c>
      <c r="ABP136" s="54">
        <f t="shared" si="4667"/>
      </c>
      <c r="ABQ136" s="55">
        <f t="shared" si="4675"/>
      </c>
      <c r="ABR136" s="54">
        <f t="shared" si="4668"/>
      </c>
      <c r="ABS136" s="55">
        <f t="shared" si="4675"/>
      </c>
      <c r="ABT136" s="54">
        <f t="shared" si="4668"/>
      </c>
      <c r="ABU136" s="55">
        <f t="shared" si="4675"/>
      </c>
      <c r="ABV136" s="54">
        <f t="shared" si="4668"/>
      </c>
      <c r="ABW136" s="55">
        <f t="shared" si="4675"/>
      </c>
      <c r="ABX136" s="54">
        <f t="shared" si="4668"/>
      </c>
      <c r="ABY136" s="55">
        <f t="shared" si="4675"/>
      </c>
      <c r="ABZ136" s="54">
        <f t="shared" si="4668"/>
      </c>
      <c r="ACA136" s="55">
        <f t="shared" si="4675"/>
      </c>
      <c r="ACB136" s="54">
        <f t="shared" si="4668"/>
      </c>
      <c r="ACC136" s="55">
        <f t="shared" si="4675"/>
      </c>
      <c r="ACD136" s="54">
        <f t="shared" si="4668"/>
      </c>
      <c r="ACE136" s="55">
        <f t="shared" si="4675"/>
      </c>
      <c r="ACF136" s="54">
        <f t="shared" si="4668"/>
      </c>
      <c r="ACG136" s="55">
        <f t="shared" si="4675"/>
      </c>
      <c r="ACH136" s="54">
        <f t="shared" si="4668"/>
      </c>
      <c r="ACI136" s="55">
        <f t="shared" si="4675"/>
      </c>
      <c r="ACJ136" s="54">
        <f t="shared" si="4668"/>
      </c>
      <c r="ACK136" s="55">
        <f t="shared" si="4675"/>
      </c>
      <c r="ACL136" s="54">
        <f t="shared" si="4668"/>
      </c>
      <c r="ACM136" s="55">
        <f t="shared" si="4675"/>
      </c>
      <c r="ACN136" s="54">
        <f t="shared" si="4668"/>
      </c>
      <c r="ACO136" s="55">
        <f t="shared" si="4675"/>
      </c>
      <c r="ACP136" s="54">
        <f t="shared" si="4668"/>
      </c>
      <c r="ACQ136" s="55">
        <f t="shared" si="4675"/>
      </c>
      <c r="ACR136" s="54">
        <f t="shared" si="4668"/>
      </c>
      <c r="ACS136" s="55">
        <f t="shared" si="4675"/>
      </c>
      <c r="ACT136" s="54">
        <f t="shared" si="4668"/>
      </c>
      <c r="ACU136" s="55">
        <f t="shared" si="4675"/>
      </c>
      <c r="ACV136" s="54">
        <f t="shared" si="4668"/>
      </c>
      <c r="ACW136" s="55">
        <f t="shared" si="4675"/>
      </c>
      <c r="ACX136" s="54">
        <f t="shared" si="4668"/>
      </c>
      <c r="ACY136" s="55">
        <f t="shared" ref="ACY136:ADG151" si="4676">IFERROR(
    IF(
        LEFT(VLOOKUP($B136,ACX$4:ACY$71,2,FALSE),1)="0",
        "",
        IF(
            LEFT(VLOOKUP($B136,ACX$4:ACY$71,2,FALSE),1)="講",
            "講習",
            IF(
                LEFT(VLOOKUP($B136,ACX$4:ACY$71,2,FALSE),1)="追",
                "追加",
                "通常"
            )
        )
    ),
    ""
)</f>
      </c>
      <c r="ACZ136" s="54">
        <f t="shared" si="4668"/>
      </c>
      <c r="ADA136" s="55">
        <f t="shared" si="4676"/>
      </c>
      <c r="ADB136" s="54">
        <f t="shared" si="4668"/>
      </c>
      <c r="ADC136" s="55">
        <f t="shared" si="4676"/>
      </c>
      <c r="ADD136" s="54">
        <f t="shared" si="4668"/>
      </c>
      <c r="ADE136" s="55">
        <f t="shared" si="4676"/>
      </c>
      <c r="ADF136" s="54">
        <f t="shared" si="4668"/>
      </c>
      <c r="ADG136" s="55">
        <f t="shared" si="4676"/>
      </c>
    </row>
    <row r="137" spans="1:787" ht="20.25" hidden="1" customHeight="1">
      <c r="A137" s="112">
        <v>65</v>
      </c>
      <c r="B137" s="115">
        <f>学年と名前を結合するシート!D66</f>
      </c>
      <c r="C137" s="114"/>
      <c r="D137" s="54">
        <f t="shared" si="533"/>
      </c>
      <c r="E137" s="55">
        <f t="shared" si="534"/>
      </c>
      <c r="F137" s="54">
        <f t="shared" si="4669"/>
      </c>
      <c r="G137" s="55">
        <f t="shared" si="4407"/>
      </c>
      <c r="H137" s="54">
        <f t="shared" si="4669"/>
      </c>
      <c r="I137" s="55">
        <f t="shared" si="4408"/>
      </c>
      <c r="J137" s="54">
        <f t="shared" si="4669"/>
      </c>
      <c r="K137" s="55">
        <f t="shared" si="4409"/>
      </c>
      <c r="L137" s="54">
        <f t="shared" si="4669"/>
      </c>
      <c r="M137" s="55">
        <f t="shared" si="4410"/>
      </c>
      <c r="N137" s="54">
        <f t="shared" si="4669"/>
      </c>
      <c r="O137" s="55">
        <f t="shared" si="4411"/>
      </c>
      <c r="P137" s="54">
        <f t="shared" si="4669"/>
      </c>
      <c r="Q137" s="55">
        <f t="shared" si="4412"/>
      </c>
      <c r="R137" s="54">
        <f t="shared" si="4669"/>
      </c>
      <c r="S137" s="55">
        <f t="shared" si="4413"/>
      </c>
      <c r="T137" s="54">
        <f t="shared" si="4669"/>
      </c>
      <c r="U137" s="55">
        <f t="shared" si="4414"/>
      </c>
      <c r="V137" s="54">
        <f t="shared" si="4669"/>
      </c>
      <c r="W137" s="55">
        <f t="shared" si="4415"/>
      </c>
      <c r="X137" s="54">
        <f t="shared" si="4669"/>
      </c>
      <c r="Y137" s="55">
        <f t="shared" si="4416"/>
      </c>
      <c r="Z137" s="54">
        <f t="shared" si="4669"/>
      </c>
      <c r="AA137" s="55">
        <f t="shared" si="4417"/>
      </c>
      <c r="AB137" s="54">
        <f t="shared" si="4669"/>
      </c>
      <c r="AC137" s="55">
        <f t="shared" si="4418"/>
      </c>
      <c r="AD137" s="54">
        <f t="shared" si="4669"/>
      </c>
      <c r="AE137" s="55">
        <f t="shared" si="4419"/>
      </c>
      <c r="AF137" s="54">
        <f t="shared" si="4669"/>
      </c>
      <c r="AG137" s="55">
        <f t="shared" si="4420"/>
      </c>
      <c r="AH137" s="54">
        <f t="shared" si="4669"/>
      </c>
      <c r="AI137" s="55">
        <f t="shared" si="4421"/>
      </c>
      <c r="AJ137" s="54">
        <f t="shared" si="4669"/>
      </c>
      <c r="AK137" s="55">
        <f t="shared" si="4422"/>
      </c>
      <c r="AL137" s="54">
        <f t="shared" si="4669"/>
      </c>
      <c r="AM137" s="55">
        <f t="shared" si="4423"/>
      </c>
      <c r="AN137" s="54">
        <f t="shared" si="4669"/>
      </c>
      <c r="AO137" s="55">
        <f t="shared" si="4424"/>
      </c>
      <c r="AP137" s="54">
        <f t="shared" si="4669"/>
      </c>
      <c r="AQ137" s="55">
        <f t="shared" si="4425"/>
      </c>
      <c r="AR137" s="54">
        <f t="shared" si="4669"/>
      </c>
      <c r="AS137" s="55">
        <f t="shared" si="4426"/>
      </c>
      <c r="AT137" s="54">
        <f t="shared" si="4669"/>
      </c>
      <c r="AU137" s="55">
        <f t="shared" si="4427"/>
      </c>
      <c r="AV137" s="54">
        <f t="shared" si="4669"/>
      </c>
      <c r="AW137" s="55">
        <f t="shared" si="4428"/>
      </c>
      <c r="AX137" s="54">
        <f t="shared" si="4669"/>
      </c>
      <c r="AY137" s="55">
        <f t="shared" si="4429"/>
      </c>
      <c r="AZ137" s="54">
        <f t="shared" si="4669"/>
      </c>
      <c r="BA137" s="55">
        <f t="shared" si="4430"/>
      </c>
      <c r="BB137" s="54">
        <f t="shared" si="4669"/>
      </c>
      <c r="BC137" s="55">
        <f t="shared" si="4431"/>
      </c>
      <c r="BD137" s="54">
        <f t="shared" si="4669"/>
      </c>
      <c r="BE137" s="55">
        <f t="shared" si="4432"/>
      </c>
      <c r="BF137" s="54">
        <f t="shared" si="4669"/>
      </c>
      <c r="BG137" s="55">
        <f t="shared" si="4433"/>
      </c>
      <c r="BH137" s="54">
        <f t="shared" si="4669"/>
      </c>
      <c r="BI137" s="55">
        <f t="shared" si="4434"/>
      </c>
      <c r="BJ137" s="54">
        <f t="shared" si="4669"/>
      </c>
      <c r="BK137" s="55">
        <f t="shared" si="4435"/>
      </c>
      <c r="BL137" s="54">
        <f t="shared" si="4669"/>
      </c>
      <c r="BM137" s="55">
        <f t="shared" si="4436"/>
      </c>
      <c r="BN137" s="54">
        <f t="shared" si="4669"/>
      </c>
      <c r="BO137" s="55">
        <f t="shared" si="4437"/>
      </c>
      <c r="BP137" s="54">
        <f t="shared" si="4669"/>
      </c>
      <c r="BQ137" s="55">
        <f t="shared" si="4438"/>
      </c>
      <c r="BR137" s="54">
        <f t="shared" si="4662"/>
      </c>
      <c r="BS137" s="55">
        <f t="shared" si="4439"/>
      </c>
      <c r="BT137" s="54">
        <f t="shared" si="4662"/>
      </c>
      <c r="BU137" s="55">
        <f t="shared" si="4440"/>
      </c>
      <c r="BV137" s="54">
        <f t="shared" si="4662"/>
      </c>
      <c r="BW137" s="55">
        <f t="shared" si="4441"/>
      </c>
      <c r="BX137" s="54">
        <f t="shared" si="4662"/>
      </c>
      <c r="BY137" s="55">
        <f t="shared" si="4442"/>
      </c>
      <c r="BZ137" s="54">
        <f t="shared" si="4662"/>
      </c>
      <c r="CA137" s="55">
        <f t="shared" si="4443"/>
      </c>
      <c r="CB137" s="54">
        <f t="shared" si="4662"/>
      </c>
      <c r="CC137" s="55">
        <f t="shared" si="4444"/>
      </c>
      <c r="CD137" s="54">
        <f t="shared" si="4662"/>
      </c>
      <c r="CE137" s="55">
        <f t="shared" si="4445"/>
      </c>
      <c r="CF137" s="54">
        <f t="shared" si="4662"/>
      </c>
      <c r="CG137" s="55">
        <f t="shared" si="4446"/>
      </c>
      <c r="CH137" s="54">
        <f t="shared" si="4662"/>
      </c>
      <c r="CI137" s="55">
        <f t="shared" si="4447"/>
      </c>
      <c r="CJ137" s="54">
        <f t="shared" si="4662"/>
      </c>
      <c r="CK137" s="55">
        <f t="shared" si="4448"/>
      </c>
      <c r="CL137" s="54">
        <f t="shared" si="4662"/>
      </c>
      <c r="CM137" s="55">
        <f t="shared" si="4449"/>
      </c>
      <c r="CN137" s="54">
        <f t="shared" si="4662"/>
      </c>
      <c r="CO137" s="55">
        <f t="shared" si="4450"/>
      </c>
      <c r="CP137" s="54">
        <f t="shared" si="4662"/>
      </c>
      <c r="CQ137" s="55">
        <f t="shared" si="4451"/>
      </c>
      <c r="CR137" s="54">
        <f t="shared" si="4662"/>
      </c>
      <c r="CS137" s="55">
        <f t="shared" si="4452"/>
      </c>
      <c r="CT137" s="54">
        <f t="shared" si="4662"/>
      </c>
      <c r="CU137" s="55">
        <f t="shared" si="4453"/>
      </c>
      <c r="CV137" s="54">
        <f t="shared" si="4662"/>
      </c>
      <c r="CW137" s="55">
        <f t="shared" si="4454"/>
      </c>
      <c r="CX137" s="54">
        <f t="shared" si="4662"/>
      </c>
      <c r="CY137" s="55">
        <f t="shared" si="4455"/>
      </c>
      <c r="CZ137" s="54">
        <f t="shared" si="4662"/>
      </c>
      <c r="DA137" s="55">
        <f t="shared" si="4456"/>
      </c>
      <c r="DB137" s="54">
        <f t="shared" si="4662"/>
      </c>
      <c r="DC137" s="55">
        <f t="shared" si="4457"/>
      </c>
      <c r="DD137" s="54">
        <f t="shared" si="4662"/>
      </c>
      <c r="DE137" s="55">
        <f t="shared" si="4458"/>
      </c>
      <c r="DF137" s="54">
        <f t="shared" si="4662"/>
      </c>
      <c r="DG137" s="55">
        <f t="shared" si="4459"/>
      </c>
      <c r="DH137" s="54">
        <f t="shared" si="4662"/>
      </c>
      <c r="DI137" s="55">
        <f t="shared" si="4460"/>
      </c>
      <c r="DJ137" s="54">
        <f t="shared" si="4662"/>
      </c>
      <c r="DK137" s="55">
        <f t="shared" si="4461"/>
      </c>
      <c r="DL137" s="54">
        <f t="shared" si="4662"/>
      </c>
      <c r="DM137" s="55">
        <f t="shared" si="4462"/>
      </c>
      <c r="DN137" s="54">
        <f t="shared" si="4662"/>
      </c>
      <c r="DO137" s="55">
        <f t="shared" si="4463"/>
      </c>
      <c r="DP137" s="54">
        <f t="shared" si="4662"/>
      </c>
      <c r="DQ137" s="55">
        <f t="shared" si="4464"/>
      </c>
      <c r="DR137" s="54">
        <f t="shared" si="4662"/>
      </c>
      <c r="DS137" s="55">
        <f t="shared" si="4465"/>
      </c>
      <c r="DT137" s="54">
        <f t="shared" si="4662"/>
      </c>
      <c r="DU137" s="55">
        <f t="shared" si="4466"/>
      </c>
      <c r="DV137" s="54">
        <f t="shared" si="4662"/>
      </c>
      <c r="DW137" s="55">
        <f t="shared" si="4467"/>
      </c>
      <c r="DX137" s="54">
        <f t="shared" si="4662"/>
      </c>
      <c r="DY137" s="55">
        <f t="shared" si="4468"/>
      </c>
      <c r="DZ137" s="54">
        <f t="shared" si="4662"/>
      </c>
      <c r="EA137" s="55">
        <f t="shared" si="4469"/>
      </c>
      <c r="EB137" s="54">
        <f t="shared" ref="EB137:GL146" si="4677">RIGHT(IFERROR(VLOOKUP($B137,EB$4:EC$71,2,FALSE),""),2)</f>
      </c>
      <c r="EC137" s="55">
        <f t="shared" si="4471"/>
      </c>
      <c r="ED137" s="54">
        <f t="shared" si="4677"/>
      </c>
      <c r="EE137" s="55">
        <f t="shared" si="4472"/>
      </c>
      <c r="EF137" s="54">
        <f t="shared" si="4677"/>
      </c>
      <c r="EG137" s="55">
        <f t="shared" si="4473"/>
      </c>
      <c r="EH137" s="54">
        <f t="shared" si="4677"/>
      </c>
      <c r="EI137" s="55">
        <f t="shared" si="4474"/>
      </c>
      <c r="EJ137" s="54">
        <f t="shared" si="4677"/>
      </c>
      <c r="EK137" s="55">
        <f t="shared" si="4475"/>
      </c>
      <c r="EL137" s="54">
        <f t="shared" si="4677"/>
      </c>
      <c r="EM137" s="55">
        <f t="shared" si="4476"/>
      </c>
      <c r="EN137" s="54">
        <f t="shared" si="4677"/>
      </c>
      <c r="EO137" s="55">
        <f t="shared" si="4477"/>
      </c>
      <c r="EP137" s="54">
        <f t="shared" si="4677"/>
      </c>
      <c r="EQ137" s="55">
        <f t="shared" si="4478"/>
      </c>
      <c r="ER137" s="54">
        <f t="shared" si="4677"/>
      </c>
      <c r="ES137" s="55">
        <f t="shared" si="4479"/>
      </c>
      <c r="ET137" s="54">
        <f t="shared" si="4677"/>
      </c>
      <c r="EU137" s="55">
        <f t="shared" si="4480"/>
      </c>
      <c r="EV137" s="54">
        <f t="shared" si="4677"/>
      </c>
      <c r="EW137" s="55">
        <f t="shared" si="4481"/>
      </c>
      <c r="EX137" s="54">
        <f t="shared" si="4677"/>
      </c>
      <c r="EY137" s="55">
        <f t="shared" si="4482"/>
      </c>
      <c r="EZ137" s="54">
        <f t="shared" si="4677"/>
      </c>
      <c r="FA137" s="55">
        <f t="shared" si="4483"/>
      </c>
      <c r="FB137" s="54">
        <f t="shared" si="4677"/>
      </c>
      <c r="FC137" s="55">
        <f t="shared" si="4484"/>
      </c>
      <c r="FD137" s="54">
        <f t="shared" si="4677"/>
      </c>
      <c r="FE137" s="55">
        <f t="shared" si="4485"/>
      </c>
      <c r="FF137" s="54">
        <f t="shared" si="4677"/>
      </c>
      <c r="FG137" s="55">
        <f t="shared" si="4486"/>
      </c>
      <c r="FH137" s="54">
        <f t="shared" si="4677"/>
      </c>
      <c r="FI137" s="55">
        <f t="shared" si="4487"/>
      </c>
      <c r="FJ137" s="54">
        <f t="shared" si="4677"/>
      </c>
      <c r="FK137" s="55">
        <f t="shared" si="4488"/>
      </c>
      <c r="FL137" s="54">
        <f t="shared" si="4677"/>
      </c>
      <c r="FM137" s="55">
        <f t="shared" si="4489"/>
      </c>
      <c r="FN137" s="54">
        <f t="shared" si="4677"/>
      </c>
      <c r="FO137" s="55">
        <f t="shared" si="4490"/>
      </c>
      <c r="FP137" s="54">
        <f t="shared" si="4677"/>
      </c>
      <c r="FQ137" s="55">
        <f t="shared" si="4491"/>
      </c>
      <c r="FR137" s="54">
        <f t="shared" si="4677"/>
      </c>
      <c r="FS137" s="55">
        <f t="shared" si="4492"/>
      </c>
      <c r="FT137" s="54">
        <f t="shared" si="4677"/>
      </c>
      <c r="FU137" s="55">
        <f t="shared" si="4493"/>
      </c>
      <c r="FV137" s="54">
        <f t="shared" si="4677"/>
      </c>
      <c r="FW137" s="55">
        <f t="shared" si="4494"/>
      </c>
      <c r="FX137" s="54">
        <f t="shared" si="4677"/>
      </c>
      <c r="FY137" s="55">
        <f t="shared" si="4495"/>
      </c>
      <c r="FZ137" s="54">
        <f t="shared" si="4677"/>
      </c>
      <c r="GA137" s="55">
        <f t="shared" si="4496"/>
      </c>
      <c r="GB137" s="54">
        <f t="shared" si="4677"/>
      </c>
      <c r="GC137" s="55">
        <f t="shared" si="4497"/>
      </c>
      <c r="GD137" s="54">
        <f t="shared" si="4677"/>
      </c>
      <c r="GE137" s="55">
        <f t="shared" si="4498"/>
      </c>
      <c r="GF137" s="54">
        <f t="shared" si="4677"/>
      </c>
      <c r="GG137" s="55">
        <f t="shared" si="4499"/>
      </c>
      <c r="GH137" s="54">
        <f t="shared" si="4677"/>
      </c>
      <c r="GI137" s="55">
        <f t="shared" si="4500"/>
      </c>
      <c r="GJ137" s="54">
        <f t="shared" si="4677"/>
      </c>
      <c r="GK137" s="55">
        <f t="shared" si="4501"/>
      </c>
      <c r="GL137" s="54">
        <f t="shared" si="4677"/>
      </c>
      <c r="GM137" s="55">
        <f t="shared" si="4502"/>
      </c>
      <c r="GN137" s="54">
        <f t="shared" si="4672"/>
      </c>
      <c r="GO137" s="55">
        <f t="shared" si="4504"/>
      </c>
      <c r="GP137" s="54">
        <f t="shared" si="4672"/>
      </c>
      <c r="GQ137" s="55">
        <f t="shared" si="4505"/>
      </c>
      <c r="GR137" s="54">
        <f t="shared" si="4672"/>
      </c>
      <c r="GS137" s="55">
        <f t="shared" si="4506"/>
      </c>
      <c r="GT137" s="54">
        <f t="shared" si="4672"/>
      </c>
      <c r="GU137" s="55">
        <f t="shared" si="4507"/>
      </c>
      <c r="GV137" s="54">
        <f t="shared" si="4672"/>
      </c>
      <c r="GW137" s="55">
        <f t="shared" si="4508"/>
      </c>
      <c r="GX137" s="54">
        <f t="shared" si="4672"/>
      </c>
      <c r="GY137" s="55">
        <f t="shared" si="4509"/>
      </c>
      <c r="GZ137" s="54">
        <f t="shared" si="4672"/>
      </c>
      <c r="HA137" s="55">
        <f t="shared" si="4510"/>
      </c>
      <c r="HB137" s="54">
        <f t="shared" si="4672"/>
      </c>
      <c r="HC137" s="55">
        <f t="shared" si="4511"/>
      </c>
      <c r="HD137" s="54">
        <f t="shared" si="4672"/>
      </c>
      <c r="HE137" s="55">
        <f t="shared" si="4512"/>
      </c>
      <c r="HF137" s="54">
        <f t="shared" si="4672"/>
      </c>
      <c r="HG137" s="55">
        <f t="shared" si="4513"/>
      </c>
      <c r="HH137" s="54">
        <f t="shared" si="4672"/>
      </c>
      <c r="HI137" s="55">
        <f t="shared" si="4514"/>
      </c>
      <c r="HJ137" s="54">
        <f t="shared" si="4672"/>
      </c>
      <c r="HK137" s="55">
        <f t="shared" si="4515"/>
      </c>
      <c r="HL137" s="54">
        <f t="shared" si="4672"/>
      </c>
      <c r="HM137" s="55">
        <f t="shared" si="4516"/>
      </c>
      <c r="HN137" s="54">
        <f t="shared" si="4672"/>
      </c>
      <c r="HO137" s="55">
        <f t="shared" si="4517"/>
      </c>
      <c r="HP137" s="54">
        <f t="shared" si="4672"/>
      </c>
      <c r="HQ137" s="55">
        <f t="shared" si="4518"/>
      </c>
      <c r="HR137" s="54">
        <f t="shared" si="4672"/>
      </c>
      <c r="HS137" s="55">
        <f t="shared" si="4519"/>
      </c>
      <c r="HT137" s="54">
        <f t="shared" si="4672"/>
      </c>
      <c r="HU137" s="55">
        <f t="shared" si="4520"/>
      </c>
      <c r="HV137" s="54">
        <f t="shared" si="4672"/>
      </c>
      <c r="HW137" s="55">
        <f t="shared" si="4521"/>
      </c>
      <c r="HX137" s="54">
        <f t="shared" si="4672"/>
      </c>
      <c r="HY137" s="55">
        <f t="shared" si="4522"/>
      </c>
      <c r="HZ137" s="54">
        <f t="shared" si="4672"/>
      </c>
      <c r="IA137" s="55">
        <f t="shared" si="4523"/>
      </c>
      <c r="IB137" s="54">
        <f t="shared" si="4672"/>
      </c>
      <c r="IC137" s="55">
        <f t="shared" si="4524"/>
      </c>
      <c r="ID137" s="54">
        <f t="shared" si="4672"/>
      </c>
      <c r="IE137" s="55">
        <f t="shared" si="4525"/>
      </c>
      <c r="IF137" s="54">
        <f t="shared" si="4672"/>
      </c>
      <c r="IG137" s="55">
        <f t="shared" si="4526"/>
      </c>
      <c r="IH137" s="54">
        <f t="shared" si="4672"/>
      </c>
      <c r="II137" s="55">
        <f t="shared" si="4527"/>
      </c>
      <c r="IJ137" s="54">
        <f t="shared" si="4672"/>
      </c>
      <c r="IK137" s="55">
        <f t="shared" si="4528"/>
      </c>
      <c r="IL137" s="54">
        <f t="shared" si="4672"/>
      </c>
      <c r="IM137" s="55">
        <f t="shared" si="4529"/>
      </c>
      <c r="IN137" s="54">
        <f t="shared" si="4672"/>
      </c>
      <c r="IO137" s="55">
        <f t="shared" si="4530"/>
      </c>
      <c r="IP137" s="54">
        <f t="shared" si="4672"/>
      </c>
      <c r="IQ137" s="55">
        <f t="shared" si="4531"/>
      </c>
      <c r="IR137" s="54">
        <f t="shared" si="4672"/>
      </c>
      <c r="IS137" s="55">
        <f t="shared" si="4532"/>
      </c>
      <c r="IT137" s="54">
        <f t="shared" si="4672"/>
      </c>
      <c r="IU137" s="55">
        <f t="shared" si="4533"/>
      </c>
      <c r="IV137" s="54">
        <f t="shared" si="4672"/>
      </c>
      <c r="IW137" s="55">
        <f t="shared" si="4534"/>
      </c>
      <c r="IX137" s="54">
        <f t="shared" ref="IX137:JN152" si="4678">RIGHT(IFERROR(VLOOKUP($B137,IX$4:IY$71,2,FALSE),""),2)</f>
      </c>
      <c r="IY137" s="55">
        <f t="shared" si="4535"/>
      </c>
      <c r="IZ137" s="54">
        <f t="shared" si="4678"/>
      </c>
      <c r="JA137" s="55">
        <f t="shared" si="4537"/>
      </c>
      <c r="JB137" s="54">
        <f t="shared" si="4678"/>
      </c>
      <c r="JC137" s="55">
        <f t="shared" si="4538"/>
      </c>
      <c r="JD137" s="54">
        <f t="shared" si="4678"/>
      </c>
      <c r="JE137" s="55">
        <f t="shared" si="4539"/>
      </c>
      <c r="JF137" s="54">
        <f t="shared" si="4678"/>
      </c>
      <c r="JG137" s="55">
        <f t="shared" si="4540"/>
      </c>
      <c r="JH137" s="54">
        <f t="shared" si="4678"/>
      </c>
      <c r="JI137" s="55">
        <f t="shared" si="4541"/>
      </c>
      <c r="JJ137" s="54">
        <f t="shared" si="4678"/>
      </c>
      <c r="JK137" s="55">
        <f t="shared" si="4542"/>
      </c>
      <c r="JL137" s="54">
        <f t="shared" si="4678"/>
      </c>
      <c r="JM137" s="55">
        <f t="shared" ref="JM137:JM200" si="4679">IFERROR(
    IF(
        LEFT(VLOOKUP($B137,JL$4:JM$71,2,FALSE),1)="0",
        "",
        IF(
            LEFT(VLOOKUP($B137,JL$4:JM$71,2,FALSE),1)="講",
            "講習",
            IF(
                LEFT(VLOOKUP($B137,JL$4:JM$71,2,FALSE),1)="追",
                "追加",
                "通常"
            )
        )
    ),
    ""
)</f>
      </c>
      <c r="JN137" s="54">
        <f t="shared" si="4678"/>
      </c>
      <c r="JO137" s="55">
        <f t="shared" si="4664"/>
      </c>
      <c r="JP137" s="54">
        <f t="shared" si="4663"/>
      </c>
      <c r="JQ137" s="55">
        <f t="shared" si="4664"/>
      </c>
      <c r="JR137" s="54">
        <f t="shared" si="4663"/>
      </c>
      <c r="JS137" s="55">
        <f t="shared" si="4664"/>
      </c>
      <c r="JT137" s="54">
        <f t="shared" si="4663"/>
      </c>
      <c r="JU137" s="55">
        <f t="shared" si="4664"/>
      </c>
      <c r="JV137" s="54">
        <f t="shared" si="4663"/>
      </c>
      <c r="JW137" s="55">
        <f t="shared" si="4664"/>
      </c>
      <c r="JX137" s="54">
        <f t="shared" si="4663"/>
      </c>
      <c r="JY137" s="55">
        <f t="shared" si="4664"/>
      </c>
      <c r="JZ137" s="54">
        <f t="shared" si="4663"/>
      </c>
      <c r="KA137" s="55">
        <f t="shared" si="4664"/>
      </c>
      <c r="KB137" s="54">
        <f t="shared" si="4663"/>
      </c>
      <c r="KC137" s="55">
        <f t="shared" si="4664"/>
      </c>
      <c r="KD137" s="54">
        <f t="shared" si="4663"/>
      </c>
      <c r="KE137" s="55">
        <f t="shared" si="4664"/>
      </c>
      <c r="KF137" s="54">
        <f t="shared" si="4663"/>
      </c>
      <c r="KG137" s="55">
        <f t="shared" si="4664"/>
      </c>
      <c r="KH137" s="54">
        <f t="shared" si="4663"/>
      </c>
      <c r="KI137" s="55">
        <f t="shared" si="4664"/>
      </c>
      <c r="KJ137" s="54">
        <f t="shared" si="4663"/>
      </c>
      <c r="KK137" s="55">
        <f t="shared" si="4664"/>
      </c>
      <c r="KL137" s="54">
        <f t="shared" si="4663"/>
      </c>
      <c r="KM137" s="55">
        <f t="shared" si="4664"/>
      </c>
      <c r="KN137" s="54">
        <f t="shared" si="4663"/>
      </c>
      <c r="KO137" s="55">
        <f t="shared" si="4664"/>
      </c>
      <c r="KP137" s="54">
        <f t="shared" si="4663"/>
      </c>
      <c r="KQ137" s="55">
        <f t="shared" si="4664"/>
      </c>
      <c r="KR137" s="54">
        <f t="shared" si="4663"/>
      </c>
      <c r="KS137" s="55">
        <f t="shared" si="4664"/>
      </c>
      <c r="KT137" s="54">
        <f t="shared" si="4663"/>
      </c>
      <c r="KU137" s="55">
        <f t="shared" si="4664"/>
      </c>
      <c r="KV137" s="54">
        <f t="shared" si="4663"/>
      </c>
      <c r="KW137" s="55">
        <f t="shared" si="4664"/>
      </c>
      <c r="KX137" s="54">
        <f t="shared" si="4663"/>
      </c>
      <c r="KY137" s="55">
        <f t="shared" si="4664"/>
      </c>
      <c r="KZ137" s="54">
        <f t="shared" si="4663"/>
      </c>
      <c r="LA137" s="55">
        <f t="shared" si="4664"/>
      </c>
      <c r="LB137" s="54">
        <f t="shared" si="4663"/>
      </c>
      <c r="LC137" s="55">
        <f t="shared" si="4664"/>
      </c>
      <c r="LD137" s="54">
        <f t="shared" si="4663"/>
      </c>
      <c r="LE137" s="55">
        <f t="shared" si="4664"/>
      </c>
      <c r="LF137" s="54">
        <f t="shared" si="4663"/>
      </c>
      <c r="LG137" s="55">
        <f t="shared" si="4664"/>
      </c>
      <c r="LH137" s="54">
        <f t="shared" si="4663"/>
      </c>
      <c r="LI137" s="55">
        <f t="shared" si="4664"/>
      </c>
      <c r="LJ137" s="54">
        <f t="shared" si="4663"/>
      </c>
      <c r="LK137" s="55">
        <f t="shared" si="4664"/>
      </c>
      <c r="LL137" s="54">
        <f t="shared" si="4663"/>
      </c>
      <c r="LM137" s="55">
        <f t="shared" si="4664"/>
      </c>
      <c r="LN137" s="54">
        <f t="shared" si="4663"/>
      </c>
      <c r="LO137" s="55">
        <f t="shared" si="4664"/>
      </c>
      <c r="LP137" s="54">
        <f t="shared" si="4663"/>
      </c>
      <c r="LQ137" s="55">
        <f t="shared" si="4664"/>
      </c>
      <c r="LR137" s="54">
        <f t="shared" si="4663"/>
      </c>
      <c r="LS137" s="55">
        <f t="shared" si="4664"/>
      </c>
      <c r="LT137" s="54">
        <f t="shared" si="4663"/>
      </c>
      <c r="LU137" s="55">
        <f t="shared" si="4664"/>
      </c>
      <c r="LV137" s="54">
        <f t="shared" si="4663"/>
      </c>
      <c r="LW137" s="55">
        <f t="shared" si="4664"/>
      </c>
      <c r="LX137" s="54">
        <f t="shared" si="4663"/>
      </c>
      <c r="LY137" s="55">
        <f t="shared" ref="LY137:LY200" si="4680">IFERROR(
    IF(
        LEFT(VLOOKUP($B137,LX$4:LY$71,2,FALSE),1)="0",
        "",
        IF(
            LEFT(VLOOKUP($B137,LX$4:LY$71,2,FALSE),1)="講",
            "講習",
            IF(
                LEFT(VLOOKUP($B137,LX$4:LY$71,2,FALSE),1)="追",
                "追加",
                "通常"
            )
        )
    ),
    ""
)</f>
      </c>
      <c r="LZ137" s="54">
        <f t="shared" si="4655"/>
      </c>
      <c r="MA137" s="55">
        <f t="shared" si="4656"/>
      </c>
      <c r="MB137" s="54">
        <f t="shared" si="4655"/>
      </c>
      <c r="MC137" s="55">
        <f t="shared" si="4656"/>
      </c>
      <c r="MD137" s="54">
        <f t="shared" si="4655"/>
      </c>
      <c r="ME137" s="55">
        <f t="shared" si="4656"/>
      </c>
      <c r="MF137" s="54">
        <f t="shared" si="4655"/>
      </c>
      <c r="MG137" s="55">
        <f t="shared" si="4656"/>
      </c>
      <c r="MH137" s="54">
        <f t="shared" si="4655"/>
      </c>
      <c r="MI137" s="55">
        <f t="shared" si="4656"/>
      </c>
      <c r="MJ137" s="54">
        <f t="shared" si="4655"/>
      </c>
      <c r="MK137" s="55">
        <f t="shared" si="4656"/>
      </c>
      <c r="ML137" s="54">
        <f t="shared" ref="ML137:OV152" si="4681">RIGHT(IFERROR(VLOOKUP($B137,ML$4:MM$71,2,FALSE),""),2)</f>
      </c>
      <c r="MM137" s="55">
        <f t="shared" ref="MM137:MM200" si="4682">IFERROR(
    IF(
        LEFT(VLOOKUP($B137,ML$4:MM$71,2,FALSE),1)="0",
        "",
        IF(
            LEFT(VLOOKUP($B137,ML$4:MM$71,2,FALSE),1)="講",
            "講習",
            IF(
                LEFT(VLOOKUP($B137,ML$4:MM$71,2,FALSE),1)="追",
                "追加",
                "通常"
            )
        )
    ),
    ""
)</f>
      </c>
      <c r="MN137" s="54">
        <f t="shared" si="4681"/>
      </c>
      <c r="MO137" s="55">
        <f t="shared" ref="MO137:MO200" si="4683">IFERROR(
    IF(
        LEFT(VLOOKUP($B137,MN$4:MO$71,2,FALSE),1)="0",
        "",
        IF(
            LEFT(VLOOKUP($B137,MN$4:MO$71,2,FALSE),1)="講",
            "講習",
            IF(
                LEFT(VLOOKUP($B137,MN$4:MO$71,2,FALSE),1)="追",
                "追加",
                "通常"
            )
        )
    ),
    ""
)</f>
      </c>
      <c r="MP137" s="54">
        <f t="shared" si="4681"/>
      </c>
      <c r="MQ137" s="55">
        <f t="shared" ref="MQ137:MQ200" si="4684">IFERROR(
    IF(
        LEFT(VLOOKUP($B137,MP$4:MQ$71,2,FALSE),1)="0",
        "",
        IF(
            LEFT(VLOOKUP($B137,MP$4:MQ$71,2,FALSE),1)="講",
            "講習",
            IF(
                LEFT(VLOOKUP($B137,MP$4:MQ$71,2,FALSE),1)="追",
                "追加",
                "通常"
            )
        )
    ),
    ""
)</f>
      </c>
      <c r="MR137" s="54">
        <f t="shared" si="4681"/>
      </c>
      <c r="MS137" s="55">
        <f t="shared" ref="MS137:MS200" si="4685">IFERROR(
    IF(
        LEFT(VLOOKUP($B137,MR$4:MS$71,2,FALSE),1)="0",
        "",
        IF(
            LEFT(VLOOKUP($B137,MR$4:MS$71,2,FALSE),1)="講",
            "講習",
            IF(
                LEFT(VLOOKUP($B137,MR$4:MS$71,2,FALSE),1)="追",
                "追加",
                "通常"
            )
        )
    ),
    ""
)</f>
      </c>
      <c r="MT137" s="54">
        <f t="shared" si="4681"/>
      </c>
      <c r="MU137" s="55">
        <f t="shared" ref="MU137:MU200" si="4686">IFERROR(
    IF(
        LEFT(VLOOKUP($B137,MT$4:MU$71,2,FALSE),1)="0",
        "",
        IF(
            LEFT(VLOOKUP($B137,MT$4:MU$71,2,FALSE),1)="講",
            "講習",
            IF(
                LEFT(VLOOKUP($B137,MT$4:MU$71,2,FALSE),1)="追",
                "追加",
                "通常"
            )
        )
    ),
    ""
)</f>
      </c>
      <c r="MV137" s="54">
        <f t="shared" si="4681"/>
      </c>
      <c r="MW137" s="55">
        <f t="shared" ref="MW137:MW200" si="4687">IFERROR(
    IF(
        LEFT(VLOOKUP($B137,MV$4:MW$71,2,FALSE),1)="0",
        "",
        IF(
            LEFT(VLOOKUP($B137,MV$4:MW$71,2,FALSE),1)="講",
            "講習",
            IF(
                LEFT(VLOOKUP($B137,MV$4:MW$71,2,FALSE),1)="追",
                "追加",
                "通常"
            )
        )
    ),
    ""
)</f>
      </c>
      <c r="MX137" s="54">
        <f t="shared" si="4681"/>
      </c>
      <c r="MY137" s="55">
        <f t="shared" ref="MY137:MY200" si="4688">IFERROR(
    IF(
        LEFT(VLOOKUP($B137,MX$4:MY$71,2,FALSE),1)="0",
        "",
        IF(
            LEFT(VLOOKUP($B137,MX$4:MY$71,2,FALSE),1)="講",
            "講習",
            IF(
                LEFT(VLOOKUP($B137,MX$4:MY$71,2,FALSE),1)="追",
                "追加",
                "通常"
            )
        )
    ),
    ""
)</f>
      </c>
      <c r="MZ137" s="54">
        <f t="shared" si="4681"/>
      </c>
      <c r="NA137" s="55">
        <f t="shared" ref="NA137:NA200" si="4689">IFERROR(
    IF(
        LEFT(VLOOKUP($B137,MZ$4:NA$71,2,FALSE),1)="0",
        "",
        IF(
            LEFT(VLOOKUP($B137,MZ$4:NA$71,2,FALSE),1)="講",
            "講習",
            IF(
                LEFT(VLOOKUP($B137,MZ$4:NA$71,2,FALSE),1)="追",
                "追加",
                "通常"
            )
        )
    ),
    ""
)</f>
      </c>
      <c r="NB137" s="54">
        <f t="shared" si="4681"/>
      </c>
      <c r="NC137" s="55">
        <f t="shared" ref="NC137:NC200" si="4690">IFERROR(
    IF(
        LEFT(VLOOKUP($B137,NB$4:NC$71,2,FALSE),1)="0",
        "",
        IF(
            LEFT(VLOOKUP($B137,NB$4:NC$71,2,FALSE),1)="講",
            "講習",
            IF(
                LEFT(VLOOKUP($B137,NB$4:NC$71,2,FALSE),1)="追",
                "追加",
                "通常"
            )
        )
    ),
    ""
)</f>
      </c>
      <c r="ND137" s="54">
        <f t="shared" si="4681"/>
      </c>
      <c r="NE137" s="55">
        <f t="shared" ref="NE137:NE200" si="4691">IFERROR(
    IF(
        LEFT(VLOOKUP($B137,ND$4:NE$71,2,FALSE),1)="0",
        "",
        IF(
            LEFT(VLOOKUP($B137,ND$4:NE$71,2,FALSE),1)="講",
            "講習",
            IF(
                LEFT(VLOOKUP($B137,ND$4:NE$71,2,FALSE),1)="追",
                "追加",
                "通常"
            )
        )
    ),
    ""
)</f>
      </c>
      <c r="NF137" s="54">
        <f t="shared" si="4681"/>
      </c>
      <c r="NG137" s="55">
        <f t="shared" ref="NG137:NG200" si="4692">IFERROR(
    IF(
        LEFT(VLOOKUP($B137,NF$4:NG$71,2,FALSE),1)="0",
        "",
        IF(
            LEFT(VLOOKUP($B137,NF$4:NG$71,2,FALSE),1)="講",
            "講習",
            IF(
                LEFT(VLOOKUP($B137,NF$4:NG$71,2,FALSE),1)="追",
                "追加",
                "通常"
            )
        )
    ),
    ""
)</f>
      </c>
      <c r="NH137" s="54">
        <f t="shared" si="4681"/>
      </c>
      <c r="NI137" s="55">
        <f t="shared" ref="NI137:NI200" si="4693">IFERROR(
    IF(
        LEFT(VLOOKUP($B137,NH$4:NI$71,2,FALSE),1)="0",
        "",
        IF(
            LEFT(VLOOKUP($B137,NH$4:NI$71,2,FALSE),1)="講",
            "講習",
            IF(
                LEFT(VLOOKUP($B137,NH$4:NI$71,2,FALSE),1)="追",
                "追加",
                "通常"
            )
        )
    ),
    ""
)</f>
      </c>
      <c r="NJ137" s="54">
        <f t="shared" si="4681"/>
      </c>
      <c r="NK137" s="55">
        <f t="shared" ref="NK137:NK200" si="4694">IFERROR(
    IF(
        LEFT(VLOOKUP($B137,NJ$4:NK$71,2,FALSE),1)="0",
        "",
        IF(
            LEFT(VLOOKUP($B137,NJ$4:NK$71,2,FALSE),1)="講",
            "講習",
            IF(
                LEFT(VLOOKUP($B137,NJ$4:NK$71,2,FALSE),1)="追",
                "追加",
                "通常"
            )
        )
    ),
    ""
)</f>
      </c>
      <c r="NL137" s="54">
        <f t="shared" si="4681"/>
      </c>
      <c r="NM137" s="55">
        <f t="shared" ref="NM137:NM200" si="4695">IFERROR(
    IF(
        LEFT(VLOOKUP($B137,NL$4:NM$71,2,FALSE),1)="0",
        "",
        IF(
            LEFT(VLOOKUP($B137,NL$4:NM$71,2,FALSE),1)="講",
            "講習",
            IF(
                LEFT(VLOOKUP($B137,NL$4:NM$71,2,FALSE),1)="追",
                "追加",
                "通常"
            )
        )
    ),
    ""
)</f>
      </c>
      <c r="NN137" s="54">
        <f t="shared" si="4681"/>
      </c>
      <c r="NO137" s="55">
        <f t="shared" ref="NO137:NO200" si="4696">IFERROR(
    IF(
        LEFT(VLOOKUP($B137,NN$4:NO$71,2,FALSE),1)="0",
        "",
        IF(
            LEFT(VLOOKUP($B137,NN$4:NO$71,2,FALSE),1)="講",
            "講習",
            IF(
                LEFT(VLOOKUP($B137,NN$4:NO$71,2,FALSE),1)="追",
                "追加",
                "通常"
            )
        )
    ),
    ""
)</f>
      </c>
      <c r="NP137" s="54">
        <f t="shared" si="4681"/>
      </c>
      <c r="NQ137" s="55">
        <f t="shared" ref="NQ137:NQ200" si="4697">IFERROR(
    IF(
        LEFT(VLOOKUP($B137,NP$4:NQ$71,2,FALSE),1)="0",
        "",
        IF(
            LEFT(VLOOKUP($B137,NP$4:NQ$71,2,FALSE),1)="講",
            "講習",
            IF(
                LEFT(VLOOKUP($B137,NP$4:NQ$71,2,FALSE),1)="追",
                "追加",
                "通常"
            )
        )
    ),
    ""
)</f>
      </c>
      <c r="NR137" s="54">
        <f t="shared" si="4681"/>
      </c>
      <c r="NS137" s="55">
        <f t="shared" ref="NS137:NS200" si="4698">IFERROR(
    IF(
        LEFT(VLOOKUP($B137,NR$4:NS$71,2,FALSE),1)="0",
        "",
        IF(
            LEFT(VLOOKUP($B137,NR$4:NS$71,2,FALSE),1)="講",
            "講習",
            IF(
                LEFT(VLOOKUP($B137,NR$4:NS$71,2,FALSE),1)="追",
                "追加",
                "通常"
            )
        )
    ),
    ""
)</f>
      </c>
      <c r="NT137" s="54">
        <f t="shared" si="4681"/>
      </c>
      <c r="NU137" s="55">
        <f t="shared" ref="NU137:NU200" si="4699">IFERROR(
    IF(
        LEFT(VLOOKUP($B137,NT$4:NU$71,2,FALSE),1)="0",
        "",
        IF(
            LEFT(VLOOKUP($B137,NT$4:NU$71,2,FALSE),1)="講",
            "講習",
            IF(
                LEFT(VLOOKUP($B137,NT$4:NU$71,2,FALSE),1)="追",
                "追加",
                "通常"
            )
        )
    ),
    ""
)</f>
      </c>
      <c r="NV137" s="54">
        <f t="shared" si="4681"/>
      </c>
      <c r="NW137" s="55">
        <f t="shared" ref="NW137:NW200" si="4700">IFERROR(
    IF(
        LEFT(VLOOKUP($B137,NV$4:NW$71,2,FALSE),1)="0",
        "",
        IF(
            LEFT(VLOOKUP($B137,NV$4:NW$71,2,FALSE),1)="講",
            "講習",
            IF(
                LEFT(VLOOKUP($B137,NV$4:NW$71,2,FALSE),1)="追",
                "追加",
                "通常"
            )
        )
    ),
    ""
)</f>
      </c>
      <c r="NX137" s="54">
        <f t="shared" si="4681"/>
      </c>
      <c r="NY137" s="55">
        <f t="shared" ref="NY137:NY200" si="4701">IFERROR(
    IF(
        LEFT(VLOOKUP($B137,NX$4:NY$71,2,FALSE),1)="0",
        "",
        IF(
            LEFT(VLOOKUP($B137,NX$4:NY$71,2,FALSE),1)="講",
            "講習",
            IF(
                LEFT(VLOOKUP($B137,NX$4:NY$71,2,FALSE),1)="追",
                "追加",
                "通常"
            )
        )
    ),
    ""
)</f>
      </c>
      <c r="NZ137" s="54">
        <f t="shared" si="4681"/>
      </c>
      <c r="OA137" s="55">
        <f t="shared" ref="OA137:OA200" si="4702">IFERROR(
    IF(
        LEFT(VLOOKUP($B137,NZ$4:OA$71,2,FALSE),1)="0",
        "",
        IF(
            LEFT(VLOOKUP($B137,NZ$4:OA$71,2,FALSE),1)="講",
            "講習",
            IF(
                LEFT(VLOOKUP($B137,NZ$4:OA$71,2,FALSE),1)="追",
                "追加",
                "通常"
            )
        )
    ),
    ""
)</f>
      </c>
      <c r="OB137" s="54">
        <f t="shared" si="4681"/>
      </c>
      <c r="OC137" s="55">
        <f t="shared" ref="OC137:OC200" si="4703">IFERROR(
    IF(
        LEFT(VLOOKUP($B137,OB$4:OC$71,2,FALSE),1)="0",
        "",
        IF(
            LEFT(VLOOKUP($B137,OB$4:OC$71,2,FALSE),1)="講",
            "講習",
            IF(
                LEFT(VLOOKUP($B137,OB$4:OC$71,2,FALSE),1)="追",
                "追加",
                "通常"
            )
        )
    ),
    ""
)</f>
      </c>
      <c r="OD137" s="54">
        <f t="shared" si="4681"/>
      </c>
      <c r="OE137" s="55">
        <f t="shared" ref="OE137:OE200" si="4704">IFERROR(
    IF(
        LEFT(VLOOKUP($B137,OD$4:OE$71,2,FALSE),1)="0",
        "",
        IF(
            LEFT(VLOOKUP($B137,OD$4:OE$71,2,FALSE),1)="講",
            "講習",
            IF(
                LEFT(VLOOKUP($B137,OD$4:OE$71,2,FALSE),1)="追",
                "追加",
                "通常"
            )
        )
    ),
    ""
)</f>
      </c>
      <c r="OF137" s="54">
        <f t="shared" si="4681"/>
      </c>
      <c r="OG137" s="55">
        <f t="shared" ref="OG137:OG200" si="4705">IFERROR(
    IF(
        LEFT(VLOOKUP($B137,OF$4:OG$71,2,FALSE),1)="0",
        "",
        IF(
            LEFT(VLOOKUP($B137,OF$4:OG$71,2,FALSE),1)="講",
            "講習",
            IF(
                LEFT(VLOOKUP($B137,OF$4:OG$71,2,FALSE),1)="追",
                "追加",
                "通常"
            )
        )
    ),
    ""
)</f>
      </c>
      <c r="OH137" s="54">
        <f t="shared" si="4681"/>
      </c>
      <c r="OI137" s="55">
        <f t="shared" ref="OI137:OI200" si="4706">IFERROR(
    IF(
        LEFT(VLOOKUP($B137,OH$4:OI$71,2,FALSE),1)="0",
        "",
        IF(
            LEFT(VLOOKUP($B137,OH$4:OI$71,2,FALSE),1)="講",
            "講習",
            IF(
                LEFT(VLOOKUP($B137,OH$4:OI$71,2,FALSE),1)="追",
                "追加",
                "通常"
            )
        )
    ),
    ""
)</f>
      </c>
      <c r="OJ137" s="54">
        <f t="shared" si="4681"/>
      </c>
      <c r="OK137" s="55">
        <f t="shared" ref="OK137:OK200" si="4707">IFERROR(
    IF(
        LEFT(VLOOKUP($B137,OJ$4:OK$71,2,FALSE),1)="0",
        "",
        IF(
            LEFT(VLOOKUP($B137,OJ$4:OK$71,2,FALSE),1)="講",
            "講習",
            IF(
                LEFT(VLOOKUP($B137,OJ$4:OK$71,2,FALSE),1)="追",
                "追加",
                "通常"
            )
        )
    ),
    ""
)</f>
      </c>
      <c r="OL137" s="54">
        <f t="shared" si="4681"/>
      </c>
      <c r="OM137" s="55">
        <f t="shared" ref="OM137:OM200" si="4708">IFERROR(
    IF(
        LEFT(VLOOKUP($B137,OL$4:OM$71,2,FALSE),1)="0",
        "",
        IF(
            LEFT(VLOOKUP($B137,OL$4:OM$71,2,FALSE),1)="講",
            "講習",
            IF(
                LEFT(VLOOKUP($B137,OL$4:OM$71,2,FALSE),1)="追",
                "追加",
                "通常"
            )
        )
    ),
    ""
)</f>
      </c>
      <c r="ON137" s="54">
        <f t="shared" si="4681"/>
      </c>
      <c r="OO137" s="55">
        <f t="shared" ref="OO137:OO200" si="4709">IFERROR(
    IF(
        LEFT(VLOOKUP($B137,ON$4:OO$71,2,FALSE),1)="0",
        "",
        IF(
            LEFT(VLOOKUP($B137,ON$4:OO$71,2,FALSE),1)="講",
            "講習",
            IF(
                LEFT(VLOOKUP($B137,ON$4:OO$71,2,FALSE),1)="追",
                "追加",
                "通常"
            )
        )
    ),
    ""
)</f>
      </c>
      <c r="OP137" s="54">
        <f t="shared" si="4681"/>
      </c>
      <c r="OQ137" s="55">
        <f t="shared" ref="OQ137:OQ200" si="4710">IFERROR(
    IF(
        LEFT(VLOOKUP($B137,OP$4:OQ$71,2,FALSE),1)="0",
        "",
        IF(
            LEFT(VLOOKUP($B137,OP$4:OQ$71,2,FALSE),1)="講",
            "講習",
            IF(
                LEFT(VLOOKUP($B137,OP$4:OQ$71,2,FALSE),1)="追",
                "追加",
                "通常"
            )
        )
    ),
    ""
)</f>
      </c>
      <c r="OR137" s="54">
        <f t="shared" si="4681"/>
      </c>
      <c r="OS137" s="55">
        <f t="shared" ref="OS137:OS200" si="4711">IFERROR(
    IF(
        LEFT(VLOOKUP($B137,OR$4:OS$71,2,FALSE),1)="0",
        "",
        IF(
            LEFT(VLOOKUP($B137,OR$4:OS$71,2,FALSE),1)="講",
            "講習",
            IF(
                LEFT(VLOOKUP($B137,OR$4:OS$71,2,FALSE),1)="追",
                "追加",
                "通常"
            )
        )
    ),
    ""
)</f>
      </c>
      <c r="OT137" s="54">
        <f t="shared" si="4681"/>
      </c>
      <c r="OU137" s="55">
        <f t="shared" ref="OU137:OU200" si="4712">IFERROR(
    IF(
        LEFT(VLOOKUP($B137,OT$4:OU$71,2,FALSE),1)="0",
        "",
        IF(
            LEFT(VLOOKUP($B137,OT$4:OU$71,2,FALSE),1)="講",
            "講習",
            IF(
                LEFT(VLOOKUP($B137,OT$4:OU$71,2,FALSE),1)="追",
                "追加",
                "通常"
            )
        )
    ),
    ""
)</f>
      </c>
      <c r="OV137" s="54">
        <f t="shared" si="4681"/>
      </c>
      <c r="OW137" s="55">
        <f t="shared" ref="OW137:OW200" si="4713">IFERROR(
    IF(
        LEFT(VLOOKUP($B137,OV$4:OW$71,2,FALSE),1)="0",
        "",
        IF(
            LEFT(VLOOKUP($B137,OV$4:OW$71,2,FALSE),1)="講",
            "講習",
            IF(
                LEFT(VLOOKUP($B137,OV$4:OW$71,2,FALSE),1)="追",
                "追加",
                "通常"
            )
        )
    ),
    ""
)</f>
      </c>
      <c r="OX137" s="54">
        <f t="shared" si="4665"/>
      </c>
      <c r="OY137" s="55">
        <f t="shared" ref="OY137:OY200" si="4714">IFERROR(
    IF(
        LEFT(VLOOKUP($B137,OX$4:OY$71,2,FALSE),1)="0",
        "",
        IF(
            LEFT(VLOOKUP($B137,OX$4:OY$71,2,FALSE),1)="講",
            "講習",
            IF(
                LEFT(VLOOKUP($B137,OX$4:OY$71,2,FALSE),1)="追",
                "追加",
                "通常"
            )
        )
    ),
    ""
)</f>
      </c>
      <c r="OZ137" s="54">
        <f t="shared" si="4665"/>
      </c>
      <c r="PA137" s="55">
        <f t="shared" ref="PA137:PA200" si="4715">IFERROR(
    IF(
        LEFT(VLOOKUP($B137,OZ$4:PA$71,2,FALSE),1)="0",
        "",
        IF(
            LEFT(VLOOKUP($B137,OZ$4:PA$71,2,FALSE),1)="講",
            "講習",
            IF(
                LEFT(VLOOKUP($B137,OZ$4:PA$71,2,FALSE),1)="追",
                "追加",
                "通常"
            )
        )
    ),
    ""
)</f>
      </c>
      <c r="PB137" s="54">
        <f t="shared" si="4665"/>
      </c>
      <c r="PC137" s="55">
        <f t="shared" ref="PC137:PC200" si="4716">IFERROR(
    IF(
        LEFT(VLOOKUP($B137,PB$4:PC$71,2,FALSE),1)="0",
        "",
        IF(
            LEFT(VLOOKUP($B137,PB$4:PC$71,2,FALSE),1)="講",
            "講習",
            IF(
                LEFT(VLOOKUP($B137,PB$4:PC$71,2,FALSE),1)="追",
                "追加",
                "通常"
            )
        )
    ),
    ""
)</f>
      </c>
      <c r="PD137" s="54">
        <f t="shared" si="4665"/>
      </c>
      <c r="PE137" s="55">
        <f t="shared" ref="PE137:PE200" si="4717">IFERROR(
    IF(
        LEFT(VLOOKUP($B137,PD$4:PE$71,2,FALSE),1)="0",
        "",
        IF(
            LEFT(VLOOKUP($B137,PD$4:PE$71,2,FALSE),1)="講",
            "講習",
            IF(
                LEFT(VLOOKUP($B137,PD$4:PE$71,2,FALSE),1)="追",
                "追加",
                "通常"
            )
        )
    ),
    ""
)</f>
      </c>
      <c r="PF137" s="54">
        <f t="shared" si="4665"/>
      </c>
      <c r="PG137" s="55">
        <f t="shared" ref="PG137:PG200" si="4718">IFERROR(
    IF(
        LEFT(VLOOKUP($B137,PF$4:PG$71,2,FALSE),1)="0",
        "",
        IF(
            LEFT(VLOOKUP($B137,PF$4:PG$71,2,FALSE),1)="講",
            "講習",
            IF(
                LEFT(VLOOKUP($B137,PF$4:PG$71,2,FALSE),1)="追",
                "追加",
                "通常"
            )
        )
    ),
    ""
)</f>
      </c>
      <c r="PH137" s="54">
        <f t="shared" si="4665"/>
      </c>
      <c r="PI137" s="55">
        <f t="shared" ref="PI137:PI200" si="4719">IFERROR(
    IF(
        LEFT(VLOOKUP($B137,PH$4:PI$71,2,FALSE),1)="0",
        "",
        IF(
            LEFT(VLOOKUP($B137,PH$4:PI$71,2,FALSE),1)="講",
            "講習",
            IF(
                LEFT(VLOOKUP($B137,PH$4:PI$71,2,FALSE),1)="追",
                "追加",
                "通常"
            )
        )
    ),
    ""
)</f>
      </c>
      <c r="PJ137" s="54">
        <f t="shared" si="4665"/>
      </c>
      <c r="PK137" s="55">
        <f t="shared" ref="PK137:PK200" si="4720">IFERROR(
    IF(
        LEFT(VLOOKUP($B137,PJ$4:PK$71,2,FALSE),1)="0",
        "",
        IF(
            LEFT(VLOOKUP($B137,PJ$4:PK$71,2,FALSE),1)="講",
            "講習",
            IF(
                LEFT(VLOOKUP($B137,PJ$4:PK$71,2,FALSE),1)="追",
                "追加",
                "通常"
            )
        )
    ),
    ""
)</f>
      </c>
      <c r="PL137" s="54">
        <f t="shared" si="4665"/>
      </c>
      <c r="PM137" s="55">
        <f t="shared" ref="PM137:PM200" si="4721">IFERROR(
    IF(
        LEFT(VLOOKUP($B137,PL$4:PM$71,2,FALSE),1)="0",
        "",
        IF(
            LEFT(VLOOKUP($B137,PL$4:PM$71,2,FALSE),1)="講",
            "講習",
            IF(
                LEFT(VLOOKUP($B137,PL$4:PM$71,2,FALSE),1)="追",
                "追加",
                "通常"
            )
        )
    ),
    ""
)</f>
      </c>
      <c r="PN137" s="54">
        <f t="shared" si="4665"/>
      </c>
      <c r="PO137" s="55">
        <f t="shared" ref="PO137:PO200" si="4722">IFERROR(
    IF(
        LEFT(VLOOKUP($B137,PN$4:PO$71,2,FALSE),1)="0",
        "",
        IF(
            LEFT(VLOOKUP($B137,PN$4:PO$71,2,FALSE),1)="講",
            "講習",
            IF(
                LEFT(VLOOKUP($B137,PN$4:PO$71,2,FALSE),1)="追",
                "追加",
                "通常"
            )
        )
    ),
    ""
)</f>
      </c>
      <c r="PP137" s="54">
        <f t="shared" si="4665"/>
      </c>
      <c r="PQ137" s="55">
        <f t="shared" ref="PQ137:PQ200" si="4723">IFERROR(
    IF(
        LEFT(VLOOKUP($B137,PP$4:PQ$71,2,FALSE),1)="0",
        "",
        IF(
            LEFT(VLOOKUP($B137,PP$4:PQ$71,2,FALSE),1)="講",
            "講習",
            IF(
                LEFT(VLOOKUP($B137,PP$4:PQ$71,2,FALSE),1)="追",
                "追加",
                "通常"
            )
        )
    ),
    ""
)</f>
      </c>
      <c r="PR137" s="54">
        <f t="shared" si="4665"/>
      </c>
      <c r="PS137" s="55">
        <f t="shared" ref="PS137:PS200" si="4724">IFERROR(
    IF(
        LEFT(VLOOKUP($B137,PR$4:PS$71,2,FALSE),1)="0",
        "",
        IF(
            LEFT(VLOOKUP($B137,PR$4:PS$71,2,FALSE),1)="講",
            "講習",
            IF(
                LEFT(VLOOKUP($B137,PR$4:PS$71,2,FALSE),1)="追",
                "追加",
                "通常"
            )
        )
    ),
    ""
)</f>
      </c>
      <c r="PT137" s="54">
        <f t="shared" si="4665"/>
      </c>
      <c r="PU137" s="55">
        <f t="shared" ref="PU137:PU200" si="4725">IFERROR(
    IF(
        LEFT(VLOOKUP($B137,PT$4:PU$71,2,FALSE),1)="0",
        "",
        IF(
            LEFT(VLOOKUP($B137,PT$4:PU$71,2,FALSE),1)="講",
            "講習",
            IF(
                LEFT(VLOOKUP($B137,PT$4:PU$71,2,FALSE),1)="追",
                "追加",
                "通常"
            )
        )
    ),
    ""
)</f>
      </c>
      <c r="PV137" s="54">
        <f t="shared" si="4665"/>
      </c>
      <c r="PW137" s="55">
        <f t="shared" ref="PW137:PW200" si="4726">IFERROR(
    IF(
        LEFT(VLOOKUP($B137,PV$4:PW$71,2,FALSE),1)="0",
        "",
        IF(
            LEFT(VLOOKUP($B137,PV$4:PW$71,2,FALSE),1)="講",
            "講習",
            IF(
                LEFT(VLOOKUP($B137,PV$4:PW$71,2,FALSE),1)="追",
                "追加",
                "通常"
            )
        )
    ),
    ""
)</f>
      </c>
      <c r="PX137" s="54">
        <f t="shared" si="4665"/>
      </c>
      <c r="PY137" s="55">
        <f t="shared" ref="PY137:PY200" si="4727">IFERROR(
    IF(
        LEFT(VLOOKUP($B137,PX$4:PY$71,2,FALSE),1)="0",
        "",
        IF(
            LEFT(VLOOKUP($B137,PX$4:PY$71,2,FALSE),1)="講",
            "講習",
            IF(
                LEFT(VLOOKUP($B137,PX$4:PY$71,2,FALSE),1)="追",
                "追加",
                "通常"
            )
        )
    ),
    ""
)</f>
      </c>
      <c r="PZ137" s="54">
        <f t="shared" si="4665"/>
      </c>
      <c r="QA137" s="55">
        <f t="shared" ref="QA137:QA200" si="4728">IFERROR(
    IF(
        LEFT(VLOOKUP($B137,PZ$4:QA$71,2,FALSE),1)="0",
        "",
        IF(
            LEFT(VLOOKUP($B137,PZ$4:QA$71,2,FALSE),1)="講",
            "講習",
            IF(
                LEFT(VLOOKUP($B137,PZ$4:QA$71,2,FALSE),1)="追",
                "追加",
                "通常"
            )
        )
    ),
    ""
)</f>
      </c>
      <c r="QB137" s="54">
        <f t="shared" si="4665"/>
      </c>
      <c r="QC137" s="55">
        <f t="shared" ref="QC137:QC200" si="4729">IFERROR(
    IF(
        LEFT(VLOOKUP($B137,QB$4:QC$71,2,FALSE),1)="0",
        "",
        IF(
            LEFT(VLOOKUP($B137,QB$4:QC$71,2,FALSE),1)="講",
            "講習",
            IF(
                LEFT(VLOOKUP($B137,QB$4:QC$71,2,FALSE),1)="追",
                "追加",
                "通常"
            )
        )
    ),
    ""
)</f>
      </c>
      <c r="QD137" s="54">
        <f t="shared" si="4665"/>
      </c>
      <c r="QE137" s="55">
        <f t="shared" ref="QE137:QE200" si="4730">IFERROR(
    IF(
        LEFT(VLOOKUP($B137,QD$4:QE$71,2,FALSE),1)="0",
        "",
        IF(
            LEFT(VLOOKUP($B137,QD$4:QE$71,2,FALSE),1)="講",
            "講習",
            IF(
                LEFT(VLOOKUP($B137,QD$4:QE$71,2,FALSE),1)="追",
                "追加",
                "通常"
            )
        )
    ),
    ""
)</f>
      </c>
      <c r="QF137" s="54">
        <f t="shared" si="4665"/>
      </c>
      <c r="QG137" s="55">
        <f t="shared" ref="QG137:QG200" si="4731">IFERROR(
    IF(
        LEFT(VLOOKUP($B137,QF$4:QG$71,2,FALSE),1)="0",
        "",
        IF(
            LEFT(VLOOKUP($B137,QF$4:QG$71,2,FALSE),1)="講",
            "講習",
            IF(
                LEFT(VLOOKUP($B137,QF$4:QG$71,2,FALSE),1)="追",
                "追加",
                "通常"
            )
        )
    ),
    ""
)</f>
      </c>
      <c r="QH137" s="54">
        <f t="shared" si="4665"/>
      </c>
      <c r="QI137" s="55">
        <f t="shared" ref="QI137:QI200" si="4732">IFERROR(
    IF(
        LEFT(VLOOKUP($B137,QH$4:QI$71,2,FALSE),1)="0",
        "",
        IF(
            LEFT(VLOOKUP($B137,QH$4:QI$71,2,FALSE),1)="講",
            "講習",
            IF(
                LEFT(VLOOKUP($B137,QH$4:QI$71,2,FALSE),1)="追",
                "追加",
                "通常"
            )
        )
    ),
    ""
)</f>
      </c>
      <c r="QJ137" s="54">
        <f t="shared" si="4665"/>
      </c>
      <c r="QK137" s="55">
        <f t="shared" ref="QK137:QK200" si="4733">IFERROR(
    IF(
        LEFT(VLOOKUP($B137,QJ$4:QK$71,2,FALSE),1)="0",
        "",
        IF(
            LEFT(VLOOKUP($B137,QJ$4:QK$71,2,FALSE),1)="講",
            "講習",
            IF(
                LEFT(VLOOKUP($B137,QJ$4:QK$71,2,FALSE),1)="追",
                "追加",
                "通常"
            )
        )
    ),
    ""
)</f>
      </c>
      <c r="QL137" s="54">
        <f t="shared" si="4665"/>
      </c>
      <c r="QM137" s="55">
        <f t="shared" ref="QM137:QM200" si="4734">IFERROR(
    IF(
        LEFT(VLOOKUP($B137,QL$4:QM$71,2,FALSE),1)="0",
        "",
        IF(
            LEFT(VLOOKUP($B137,QL$4:QM$71,2,FALSE),1)="講",
            "講習",
            IF(
                LEFT(VLOOKUP($B137,QL$4:QM$71,2,FALSE),1)="追",
                "追加",
                "通常"
            )
        )
    ),
    ""
)</f>
      </c>
      <c r="QN137" s="54">
        <f t="shared" si="4665"/>
      </c>
      <c r="QO137" s="55">
        <f t="shared" ref="QO137:QO200" si="4735">IFERROR(
    IF(
        LEFT(VLOOKUP($B137,QN$4:QO$71,2,FALSE),1)="0",
        "",
        IF(
            LEFT(VLOOKUP($B137,QN$4:QO$71,2,FALSE),1)="講",
            "講習",
            IF(
                LEFT(VLOOKUP($B137,QN$4:QO$71,2,FALSE),1)="追",
                "追加",
                "通常"
            )
        )
    ),
    ""
)</f>
      </c>
      <c r="QP137" s="54">
        <f t="shared" si="4665"/>
      </c>
      <c r="QQ137" s="55">
        <f t="shared" ref="QQ137:QQ200" si="4736">IFERROR(
    IF(
        LEFT(VLOOKUP($B137,QP$4:QQ$71,2,FALSE),1)="0",
        "",
        IF(
            LEFT(VLOOKUP($B137,QP$4:QQ$71,2,FALSE),1)="講",
            "講習",
            IF(
                LEFT(VLOOKUP($B137,QP$4:QQ$71,2,FALSE),1)="追",
                "追加",
                "通常"
            )
        )
    ),
    ""
)</f>
      </c>
      <c r="QR137" s="54">
        <f t="shared" si="4665"/>
      </c>
      <c r="QS137" s="55">
        <f t="shared" ref="QS137:QS200" si="4737">IFERROR(
    IF(
        LEFT(VLOOKUP($B137,QR$4:QS$71,2,FALSE),1)="0",
        "",
        IF(
            LEFT(VLOOKUP($B137,QR$4:QS$71,2,FALSE),1)="講",
            "講習",
            IF(
                LEFT(VLOOKUP($B137,QR$4:QS$71,2,FALSE),1)="追",
                "追加",
                "通常"
            )
        )
    ),
    ""
)</f>
      </c>
      <c r="QT137" s="54">
        <f t="shared" si="4665"/>
      </c>
      <c r="QU137" s="55">
        <f t="shared" si="4673"/>
      </c>
      <c r="QV137" s="54">
        <f t="shared" si="4665"/>
      </c>
      <c r="QW137" s="55">
        <f t="shared" si="4673"/>
      </c>
      <c r="QX137" s="54">
        <f t="shared" si="4665"/>
      </c>
      <c r="QY137" s="55">
        <f t="shared" si="4673"/>
      </c>
      <c r="QZ137" s="54">
        <f t="shared" si="4665"/>
      </c>
      <c r="RA137" s="55">
        <f t="shared" si="4673"/>
      </c>
      <c r="RB137" s="54">
        <f t="shared" si="4665"/>
      </c>
      <c r="RC137" s="55">
        <f t="shared" si="4673"/>
      </c>
      <c r="RD137" s="54">
        <f t="shared" si="4665"/>
      </c>
      <c r="RE137" s="55">
        <f t="shared" si="4673"/>
      </c>
      <c r="RF137" s="54">
        <f t="shared" si="4665"/>
      </c>
      <c r="RG137" s="55">
        <f t="shared" si="4673"/>
      </c>
      <c r="RH137" s="54">
        <f t="shared" ref="RH137:TR144" si="4738">RIGHT(IFERROR(VLOOKUP($B137,RH$4:RI$71,2,FALSE),""),2)</f>
      </c>
      <c r="RI137" s="55">
        <f t="shared" si="4673"/>
      </c>
      <c r="RJ137" s="54">
        <f t="shared" si="4738"/>
      </c>
      <c r="RK137" s="55">
        <f t="shared" si="4673"/>
      </c>
      <c r="RL137" s="54">
        <f t="shared" si="4738"/>
      </c>
      <c r="RM137" s="55">
        <f t="shared" si="4673"/>
      </c>
      <c r="RN137" s="54">
        <f t="shared" si="4738"/>
      </c>
      <c r="RO137" s="55">
        <f t="shared" si="4673"/>
      </c>
      <c r="RP137" s="54">
        <f t="shared" si="4738"/>
      </c>
      <c r="RQ137" s="55">
        <f t="shared" si="4673"/>
      </c>
      <c r="RR137" s="54">
        <f t="shared" si="4738"/>
      </c>
      <c r="RS137" s="55">
        <f t="shared" si="4673"/>
      </c>
      <c r="RT137" s="54">
        <f t="shared" si="4738"/>
      </c>
      <c r="RU137" s="55">
        <f t="shared" si="4673"/>
      </c>
      <c r="RV137" s="54">
        <f t="shared" si="4738"/>
      </c>
      <c r="RW137" s="55">
        <f t="shared" si="4673"/>
      </c>
      <c r="RX137" s="54">
        <f t="shared" si="4738"/>
      </c>
      <c r="RY137" s="55">
        <f t="shared" si="4673"/>
      </c>
      <c r="RZ137" s="54">
        <f t="shared" si="4738"/>
      </c>
      <c r="SA137" s="55">
        <f t="shared" si="4673"/>
      </c>
      <c r="SB137" s="54">
        <f t="shared" si="4738"/>
      </c>
      <c r="SC137" s="55">
        <f t="shared" si="4673"/>
      </c>
      <c r="SD137" s="54">
        <f t="shared" si="4738"/>
      </c>
      <c r="SE137" s="55">
        <f t="shared" si="4673"/>
      </c>
      <c r="SF137" s="54">
        <f t="shared" si="4738"/>
      </c>
      <c r="SG137" s="55">
        <f t="shared" si="4673"/>
      </c>
      <c r="SH137" s="54">
        <f t="shared" si="4738"/>
      </c>
      <c r="SI137" s="55">
        <f t="shared" si="4673"/>
      </c>
      <c r="SJ137" s="54">
        <f t="shared" si="4738"/>
      </c>
      <c r="SK137" s="55">
        <f t="shared" si="4673"/>
      </c>
      <c r="SL137" s="54">
        <f t="shared" si="4738"/>
      </c>
      <c r="SM137" s="55">
        <f t="shared" si="4673"/>
      </c>
      <c r="SN137" s="54">
        <f t="shared" si="4738"/>
      </c>
      <c r="SO137" s="55">
        <f t="shared" si="4673"/>
      </c>
      <c r="SP137" s="54">
        <f t="shared" si="4738"/>
      </c>
      <c r="SQ137" s="55">
        <f t="shared" si="4673"/>
      </c>
      <c r="SR137" s="54">
        <f t="shared" si="4738"/>
      </c>
      <c r="SS137" s="55">
        <f t="shared" si="4673"/>
      </c>
      <c r="ST137" s="54">
        <f t="shared" si="4738"/>
      </c>
      <c r="SU137" s="55">
        <f t="shared" si="4673"/>
      </c>
      <c r="SV137" s="54">
        <f t="shared" si="4738"/>
      </c>
      <c r="SW137" s="55">
        <f t="shared" si="4673"/>
      </c>
      <c r="SX137" s="54">
        <f t="shared" si="4738"/>
      </c>
      <c r="SY137" s="55">
        <f t="shared" si="4673"/>
      </c>
      <c r="SZ137" s="54">
        <f t="shared" si="4738"/>
      </c>
      <c r="TA137" s="55">
        <f t="shared" si="4673"/>
      </c>
      <c r="TB137" s="54">
        <f t="shared" si="4738"/>
      </c>
      <c r="TC137" s="55">
        <f t="shared" si="4673"/>
      </c>
      <c r="TD137" s="54">
        <f t="shared" si="4738"/>
      </c>
      <c r="TE137" s="55">
        <f t="shared" si="4673"/>
      </c>
      <c r="TF137" s="54">
        <f t="shared" si="4738"/>
      </c>
      <c r="TG137" s="55">
        <f t="shared" si="4671"/>
      </c>
      <c r="TH137" s="54">
        <f t="shared" si="4738"/>
      </c>
      <c r="TI137" s="55">
        <f t="shared" si="4671"/>
      </c>
      <c r="TJ137" s="54">
        <f t="shared" si="4738"/>
      </c>
      <c r="TK137" s="55">
        <f t="shared" si="4671"/>
      </c>
      <c r="TL137" s="54">
        <f t="shared" si="4738"/>
      </c>
      <c r="TM137" s="55">
        <f t="shared" si="4671"/>
      </c>
      <c r="TN137" s="54">
        <f t="shared" si="4738"/>
      </c>
      <c r="TO137" s="55">
        <f t="shared" si="4671"/>
      </c>
      <c r="TP137" s="54">
        <f t="shared" si="4738"/>
      </c>
      <c r="TQ137" s="55">
        <f t="shared" si="4671"/>
      </c>
      <c r="TR137" s="54">
        <f t="shared" si="4738"/>
      </c>
      <c r="TS137" s="55">
        <f t="shared" si="4671"/>
      </c>
      <c r="TT137" s="54">
        <f t="shared" si="4666"/>
      </c>
      <c r="TU137" s="55">
        <f t="shared" si="4671"/>
      </c>
      <c r="TV137" s="54">
        <f t="shared" si="4666"/>
      </c>
      <c r="TW137" s="55">
        <f t="shared" si="4671"/>
      </c>
      <c r="TX137" s="54">
        <f t="shared" si="4666"/>
      </c>
      <c r="TY137" s="55">
        <f t="shared" si="4671"/>
      </c>
      <c r="TZ137" s="54">
        <f t="shared" si="4666"/>
      </c>
      <c r="UA137" s="55">
        <f t="shared" si="4671"/>
      </c>
      <c r="UB137" s="54">
        <f t="shared" si="4666"/>
      </c>
      <c r="UC137" s="55">
        <f t="shared" si="4671"/>
      </c>
      <c r="UD137" s="54">
        <f t="shared" si="4666"/>
      </c>
      <c r="UE137" s="55">
        <f t="shared" si="4671"/>
      </c>
      <c r="UF137" s="54">
        <f t="shared" si="4666"/>
      </c>
      <c r="UG137" s="55">
        <f t="shared" si="4671"/>
      </c>
      <c r="UH137" s="54">
        <f t="shared" si="4666"/>
      </c>
      <c r="UI137" s="55">
        <f t="shared" si="4671"/>
      </c>
      <c r="UJ137" s="54">
        <f t="shared" si="4666"/>
      </c>
      <c r="UK137" s="55">
        <f t="shared" si="4671"/>
      </c>
      <c r="UL137" s="54">
        <f t="shared" si="4666"/>
      </c>
      <c r="UM137" s="55">
        <f t="shared" si="4671"/>
      </c>
      <c r="UN137" s="54">
        <f t="shared" si="4666"/>
      </c>
      <c r="UO137" s="55">
        <f t="shared" si="4671"/>
      </c>
      <c r="UP137" s="54">
        <f t="shared" si="4666"/>
      </c>
      <c r="UQ137" s="55">
        <f t="shared" si="4671"/>
      </c>
      <c r="UR137" s="54">
        <f t="shared" si="4666"/>
      </c>
      <c r="US137" s="55">
        <f t="shared" si="4671"/>
      </c>
      <c r="UT137" s="54">
        <f t="shared" si="4666"/>
      </c>
      <c r="UU137" s="55">
        <f t="shared" si="4671"/>
      </c>
      <c r="UV137" s="54">
        <f t="shared" si="4666"/>
      </c>
      <c r="UW137" s="55">
        <f t="shared" si="4671"/>
      </c>
      <c r="UX137" s="54">
        <f t="shared" si="4666"/>
      </c>
      <c r="UY137" s="55">
        <f t="shared" si="4671"/>
      </c>
      <c r="UZ137" s="54">
        <f t="shared" si="4666"/>
      </c>
      <c r="VA137" s="55">
        <f t="shared" si="4671"/>
      </c>
      <c r="VB137" s="54">
        <f t="shared" si="4666"/>
      </c>
      <c r="VC137" s="55">
        <f t="shared" si="4671"/>
      </c>
      <c r="VD137" s="54">
        <f t="shared" si="4666"/>
      </c>
      <c r="VE137" s="55">
        <f t="shared" si="4671"/>
      </c>
      <c r="VF137" s="54">
        <f t="shared" si="4666"/>
      </c>
      <c r="VG137" s="55">
        <f t="shared" si="4671"/>
      </c>
      <c r="VH137" s="54">
        <f t="shared" si="4666"/>
      </c>
      <c r="VI137" s="55">
        <f t="shared" si="4671"/>
      </c>
      <c r="VJ137" s="54">
        <f t="shared" si="4666"/>
      </c>
      <c r="VK137" s="55">
        <f t="shared" si="4671"/>
      </c>
      <c r="VL137" s="54">
        <f t="shared" si="4666"/>
      </c>
      <c r="VM137" s="55">
        <f t="shared" si="4671"/>
      </c>
      <c r="VN137" s="54">
        <f t="shared" si="4666"/>
      </c>
      <c r="VO137" s="55">
        <f t="shared" si="4671"/>
      </c>
      <c r="VP137" s="54">
        <f t="shared" si="4666"/>
      </c>
      <c r="VQ137" s="55">
        <f t="shared" si="4671"/>
      </c>
      <c r="VR137" s="54">
        <f t="shared" si="4666"/>
      </c>
      <c r="VS137" s="55">
        <f t="shared" si="4670"/>
      </c>
      <c r="VT137" s="54">
        <f t="shared" si="4666"/>
      </c>
      <c r="VU137" s="55">
        <f t="shared" si="4670"/>
      </c>
      <c r="VV137" s="54">
        <f t="shared" si="4666"/>
      </c>
      <c r="VW137" s="55">
        <f t="shared" si="4670"/>
      </c>
      <c r="VX137" s="54">
        <f t="shared" si="4666"/>
      </c>
      <c r="VY137" s="55">
        <f t="shared" si="4670"/>
      </c>
      <c r="VZ137" s="54">
        <f t="shared" si="4666"/>
      </c>
      <c r="WA137" s="55">
        <f t="shared" si="4670"/>
      </c>
      <c r="WB137" s="54">
        <f t="shared" si="4666"/>
      </c>
      <c r="WC137" s="55">
        <f t="shared" si="4670"/>
      </c>
      <c r="WD137" s="54">
        <f t="shared" ref="WD137:YN144" si="4739">RIGHT(IFERROR(VLOOKUP($B137,WD$4:WE$71,2,FALSE),""),2)</f>
      </c>
      <c r="WE137" s="55">
        <f t="shared" si="4670"/>
      </c>
      <c r="WF137" s="54">
        <f t="shared" si="4739"/>
      </c>
      <c r="WG137" s="55">
        <f t="shared" si="4670"/>
      </c>
      <c r="WH137" s="54">
        <f t="shared" si="4739"/>
      </c>
      <c r="WI137" s="55">
        <f t="shared" si="4670"/>
      </c>
      <c r="WJ137" s="54">
        <f t="shared" si="4739"/>
      </c>
      <c r="WK137" s="55">
        <f t="shared" si="4670"/>
      </c>
      <c r="WL137" s="54">
        <f t="shared" si="4739"/>
      </c>
      <c r="WM137" s="55">
        <f t="shared" si="4670"/>
      </c>
      <c r="WN137" s="54">
        <f t="shared" si="4739"/>
      </c>
      <c r="WO137" s="55">
        <f t="shared" si="4670"/>
      </c>
      <c r="WP137" s="54">
        <f t="shared" si="4739"/>
      </c>
      <c r="WQ137" s="55">
        <f t="shared" si="4670"/>
      </c>
      <c r="WR137" s="54">
        <f t="shared" si="4739"/>
      </c>
      <c r="WS137" s="55">
        <f t="shared" si="4670"/>
      </c>
      <c r="WT137" s="54">
        <f t="shared" si="4739"/>
      </c>
      <c r="WU137" s="55">
        <f t="shared" si="4670"/>
      </c>
      <c r="WV137" s="54">
        <f t="shared" si="4739"/>
      </c>
      <c r="WW137" s="55">
        <f t="shared" si="4670"/>
      </c>
      <c r="WX137" s="54">
        <f t="shared" si="4739"/>
      </c>
      <c r="WY137" s="55">
        <f t="shared" si="4670"/>
      </c>
      <c r="WZ137" s="54">
        <f t="shared" si="4739"/>
      </c>
      <c r="XA137" s="55">
        <f t="shared" si="4670"/>
      </c>
      <c r="XB137" s="54">
        <f t="shared" si="4739"/>
      </c>
      <c r="XC137" s="55">
        <f t="shared" si="4670"/>
      </c>
      <c r="XD137" s="54">
        <f t="shared" si="4739"/>
      </c>
      <c r="XE137" s="55">
        <f t="shared" si="4670"/>
      </c>
      <c r="XF137" s="54">
        <f t="shared" si="4739"/>
      </c>
      <c r="XG137" s="55">
        <f t="shared" si="4670"/>
      </c>
      <c r="XH137" s="54">
        <f t="shared" si="4739"/>
      </c>
      <c r="XI137" s="55">
        <f t="shared" si="4670"/>
      </c>
      <c r="XJ137" s="54">
        <f t="shared" si="4739"/>
      </c>
      <c r="XK137" s="55">
        <f t="shared" si="4670"/>
      </c>
      <c r="XL137" s="54">
        <f t="shared" si="4739"/>
      </c>
      <c r="XM137" s="55">
        <f t="shared" si="4670"/>
      </c>
      <c r="XN137" s="54">
        <f t="shared" si="4739"/>
      </c>
      <c r="XO137" s="55">
        <f t="shared" si="4670"/>
      </c>
      <c r="XP137" s="54">
        <f t="shared" si="4739"/>
      </c>
      <c r="XQ137" s="55">
        <f t="shared" si="4670"/>
      </c>
      <c r="XR137" s="54">
        <f t="shared" si="4739"/>
      </c>
      <c r="XS137" s="55">
        <f t="shared" si="4670"/>
      </c>
      <c r="XT137" s="54">
        <f t="shared" si="4739"/>
      </c>
      <c r="XU137" s="55">
        <f t="shared" si="4670"/>
      </c>
      <c r="XV137" s="54">
        <f t="shared" si="4739"/>
      </c>
      <c r="XW137" s="55">
        <f t="shared" si="4670"/>
      </c>
      <c r="XX137" s="54">
        <f t="shared" si="4739"/>
      </c>
      <c r="XY137" s="55">
        <f t="shared" si="4670"/>
      </c>
      <c r="XZ137" s="54">
        <f t="shared" si="4739"/>
      </c>
      <c r="YA137" s="55">
        <f t="shared" si="4670"/>
      </c>
      <c r="YB137" s="54">
        <f t="shared" si="4739"/>
      </c>
      <c r="YC137" s="55">
        <f t="shared" ref="YC137:YC200" si="4740">IFERROR(
    IF(
        LEFT(VLOOKUP($B137,YB$4:YC$71,2,FALSE),1)="0",
        "",
        IF(
            LEFT(VLOOKUP($B137,YB$4:YC$71,2,FALSE),1)="講",
            "講習",
            IF(
                LEFT(VLOOKUP($B137,YB$4:YC$71,2,FALSE),1)="追",
                "追加",
                "通常"
            )
        )
    ),
    ""
)</f>
      </c>
      <c r="YD137" s="54">
        <f t="shared" si="4739"/>
      </c>
      <c r="YE137" s="55">
        <f t="shared" ref="YE137:YE200" si="4741">IFERROR(
    IF(
        LEFT(VLOOKUP($B137,YD$4:YE$71,2,FALSE),1)="0",
        "",
        IF(
            LEFT(VLOOKUP($B137,YD$4:YE$71,2,FALSE),1)="講",
            "講習",
            IF(
                LEFT(VLOOKUP($B137,YD$4:YE$71,2,FALSE),1)="追",
                "追加",
                "通常"
            )
        )
    ),
    ""
)</f>
      </c>
      <c r="YF137" s="54">
        <f t="shared" si="4739"/>
      </c>
      <c r="YG137" s="55">
        <f t="shared" ref="YG137:YG200" si="4742">IFERROR(
    IF(
        LEFT(VLOOKUP($B137,YF$4:YG$71,2,FALSE),1)="0",
        "",
        IF(
            LEFT(VLOOKUP($B137,YF$4:YG$71,2,FALSE),1)="講",
            "講習",
            IF(
                LEFT(VLOOKUP($B137,YF$4:YG$71,2,FALSE),1)="追",
                "追加",
                "通常"
            )
        )
    ),
    ""
)</f>
      </c>
      <c r="YH137" s="54">
        <f t="shared" si="4739"/>
      </c>
      <c r="YI137" s="55">
        <f t="shared" ref="YI137:YI200" si="4743">IFERROR(
    IF(
        LEFT(VLOOKUP($B137,YH$4:YI$71,2,FALSE),1)="0",
        "",
        IF(
            LEFT(VLOOKUP($B137,YH$4:YI$71,2,FALSE),1)="講",
            "講習",
            IF(
                LEFT(VLOOKUP($B137,YH$4:YI$71,2,FALSE),1)="追",
                "追加",
                "通常"
            )
        )
    ),
    ""
)</f>
      </c>
      <c r="YJ137" s="54">
        <f t="shared" si="4739"/>
      </c>
      <c r="YK137" s="55">
        <f t="shared" ref="YK137:YK200" si="4744">IFERROR(
    IF(
        LEFT(VLOOKUP($B137,YJ$4:YK$71,2,FALSE),1)="0",
        "",
        IF(
            LEFT(VLOOKUP($B137,YJ$4:YK$71,2,FALSE),1)="講",
            "講習",
            IF(
                LEFT(VLOOKUP($B137,YJ$4:YK$71,2,FALSE),1)="追",
                "追加",
                "通常"
            )
        )
    ),
    ""
)</f>
      </c>
      <c r="YL137" s="54">
        <f t="shared" si="4739"/>
      </c>
      <c r="YM137" s="55">
        <f t="shared" ref="YM137:YM200" si="4745">IFERROR(
    IF(
        LEFT(VLOOKUP($B137,YL$4:YM$71,2,FALSE),1)="0",
        "",
        IF(
            LEFT(VLOOKUP($B137,YL$4:YM$71,2,FALSE),1)="講",
            "講習",
            IF(
                LEFT(VLOOKUP($B137,YL$4:YM$71,2,FALSE),1)="追",
                "追加",
                "通常"
            )
        )
    ),
    ""
)</f>
      </c>
      <c r="YN137" s="54">
        <f t="shared" si="4739"/>
      </c>
      <c r="YO137" s="55">
        <f t="shared" ref="YO137:YO200" si="4746">IFERROR(
    IF(
        LEFT(VLOOKUP($B137,YN$4:YO$71,2,FALSE),1)="0",
        "",
        IF(
            LEFT(VLOOKUP($B137,YN$4:YO$71,2,FALSE),1)="講",
            "講習",
            IF(
                LEFT(VLOOKUP($B137,YN$4:YO$71,2,FALSE),1)="追",
                "追加",
                "通常"
            )
        )
    ),
    ""
)</f>
      </c>
      <c r="YP137" s="54">
        <f t="shared" si="4674"/>
      </c>
      <c r="YQ137" s="55">
        <f t="shared" ref="YQ137:YQ200" si="4747">IFERROR(
    IF(
        LEFT(VLOOKUP($B137,YP$4:YQ$71,2,FALSE),1)="0",
        "",
        IF(
            LEFT(VLOOKUP($B137,YP$4:YQ$71,2,FALSE),1)="講",
            "講習",
            IF(
                LEFT(VLOOKUP($B137,YP$4:YQ$71,2,FALSE),1)="追",
                "追加",
                "通常"
            )
        )
    ),
    ""
)</f>
      </c>
      <c r="YR137" s="54">
        <f t="shared" si="4674"/>
      </c>
      <c r="YS137" s="55">
        <f t="shared" ref="YS137:YS200" si="4748">IFERROR(
    IF(
        LEFT(VLOOKUP($B137,YR$4:YS$71,2,FALSE),1)="0",
        "",
        IF(
            LEFT(VLOOKUP($B137,YR$4:YS$71,2,FALSE),1)="講",
            "講習",
            IF(
                LEFT(VLOOKUP($B137,YR$4:YS$71,2,FALSE),1)="追",
                "追加",
                "通常"
            )
        )
    ),
    ""
)</f>
      </c>
      <c r="YT137" s="54">
        <f t="shared" si="4674"/>
      </c>
      <c r="YU137" s="55">
        <f t="shared" ref="YU137:YU200" si="4749">IFERROR(
    IF(
        LEFT(VLOOKUP($B137,YT$4:YU$71,2,FALSE),1)="0",
        "",
        IF(
            LEFT(VLOOKUP($B137,YT$4:YU$71,2,FALSE),1)="講",
            "講習",
            IF(
                LEFT(VLOOKUP($B137,YT$4:YU$71,2,FALSE),1)="追",
                "追加",
                "通常"
            )
        )
    ),
    ""
)</f>
      </c>
      <c r="YV137" s="54">
        <f t="shared" si="4674"/>
      </c>
      <c r="YW137" s="55">
        <f t="shared" ref="YW137:YW200" si="4750">IFERROR(
    IF(
        LEFT(VLOOKUP($B137,YV$4:YW$71,2,FALSE),1)="0",
        "",
        IF(
            LEFT(VLOOKUP($B137,YV$4:YW$71,2,FALSE),1)="講",
            "講習",
            IF(
                LEFT(VLOOKUP($B137,YV$4:YW$71,2,FALSE),1)="追",
                "追加",
                "通常"
            )
        )
    ),
    ""
)</f>
      </c>
      <c r="YX137" s="54">
        <f t="shared" si="4674"/>
      </c>
      <c r="YY137" s="55">
        <f t="shared" ref="YY137:YY200" si="4751">IFERROR(
    IF(
        LEFT(VLOOKUP($B137,YX$4:YY$71,2,FALSE),1)="0",
        "",
        IF(
            LEFT(VLOOKUP($B137,YX$4:YY$71,2,FALSE),1)="講",
            "講習",
            IF(
                LEFT(VLOOKUP($B137,YX$4:YY$71,2,FALSE),1)="追",
                "追加",
                "通常"
            )
        )
    ),
    ""
)</f>
      </c>
      <c r="YZ137" s="54">
        <f t="shared" si="4674"/>
      </c>
      <c r="ZA137" s="55">
        <f t="shared" ref="ZA137:ZA200" si="4752">IFERROR(
    IF(
        LEFT(VLOOKUP($B137,YZ$4:ZA$71,2,FALSE),1)="0",
        "",
        IF(
            LEFT(VLOOKUP($B137,YZ$4:ZA$71,2,FALSE),1)="講",
            "講習",
            IF(
                LEFT(VLOOKUP($B137,YZ$4:ZA$71,2,FALSE),1)="追",
                "追加",
                "通常"
            )
        )
    ),
    ""
)</f>
      </c>
      <c r="ZB137" s="54">
        <f t="shared" si="4674"/>
      </c>
      <c r="ZC137" s="55">
        <f t="shared" ref="ZC137:ZC200" si="4753">IFERROR(
    IF(
        LEFT(VLOOKUP($B137,ZB$4:ZC$71,2,FALSE),1)="0",
        "",
        IF(
            LEFT(VLOOKUP($B137,ZB$4:ZC$71,2,FALSE),1)="講",
            "講習",
            IF(
                LEFT(VLOOKUP($B137,ZB$4:ZC$71,2,FALSE),1)="追",
                "追加",
                "通常"
            )
        )
    ),
    ""
)</f>
      </c>
      <c r="ZD137" s="54">
        <f t="shared" si="4674"/>
      </c>
      <c r="ZE137" s="55">
        <f t="shared" ref="ZE137:ZE200" si="4754">IFERROR(
    IF(
        LEFT(VLOOKUP($B137,ZD$4:ZE$71,2,FALSE),1)="0",
        "",
        IF(
            LEFT(VLOOKUP($B137,ZD$4:ZE$71,2,FALSE),1)="講",
            "講習",
            IF(
                LEFT(VLOOKUP($B137,ZD$4:ZE$71,2,FALSE),1)="追",
                "追加",
                "通常"
            )
        )
    ),
    ""
)</f>
      </c>
      <c r="ZF137" s="54">
        <f t="shared" si="4674"/>
      </c>
      <c r="ZG137" s="55">
        <f t="shared" ref="ZG137:ZG200" si="4755">IFERROR(
    IF(
        LEFT(VLOOKUP($B137,ZF$4:ZG$71,2,FALSE),1)="0",
        "",
        IF(
            LEFT(VLOOKUP($B137,ZF$4:ZG$71,2,FALSE),1)="講",
            "講習",
            IF(
                LEFT(VLOOKUP($B137,ZF$4:ZG$71,2,FALSE),1)="追",
                "追加",
                "通常"
            )
        )
    ),
    ""
)</f>
      </c>
      <c r="ZH137" s="54">
        <f t="shared" si="4674"/>
      </c>
      <c r="ZI137" s="55">
        <f t="shared" ref="ZI137:ZI200" si="4756">IFERROR(
    IF(
        LEFT(VLOOKUP($B137,ZH$4:ZI$71,2,FALSE),1)="0",
        "",
        IF(
            LEFT(VLOOKUP($B137,ZH$4:ZI$71,2,FALSE),1)="講",
            "講習",
            IF(
                LEFT(VLOOKUP($B137,ZH$4:ZI$71,2,FALSE),1)="追",
                "追加",
                "通常"
            )
        )
    ),
    ""
)</f>
      </c>
      <c r="ZJ137" s="54">
        <f t="shared" si="4674"/>
      </c>
      <c r="ZK137" s="55">
        <f t="shared" ref="ZK137:ZK200" si="4757">IFERROR(
    IF(
        LEFT(VLOOKUP($B137,ZJ$4:ZK$71,2,FALSE),1)="0",
        "",
        IF(
            LEFT(VLOOKUP($B137,ZJ$4:ZK$71,2,FALSE),1)="講",
            "講習",
            IF(
                LEFT(VLOOKUP($B137,ZJ$4:ZK$71,2,FALSE),1)="追",
                "追加",
                "通常"
            )
        )
    ),
    ""
)</f>
      </c>
      <c r="ZL137" s="54">
        <f t="shared" si="4674"/>
      </c>
      <c r="ZM137" s="55">
        <f t="shared" ref="ZM137:ZM200" si="4758">IFERROR(
    IF(
        LEFT(VLOOKUP($B137,ZL$4:ZM$71,2,FALSE),1)="0",
        "",
        IF(
            LEFT(VLOOKUP($B137,ZL$4:ZM$71,2,FALSE),1)="講",
            "講習",
            IF(
                LEFT(VLOOKUP($B137,ZL$4:ZM$71,2,FALSE),1)="追",
                "追加",
                "通常"
            )
        )
    ),
    ""
)</f>
      </c>
      <c r="ZN137" s="54">
        <f t="shared" si="4674"/>
      </c>
      <c r="ZO137" s="55">
        <f t="shared" ref="ZO137:ZO200" si="4759">IFERROR(
    IF(
        LEFT(VLOOKUP($B137,ZN$4:ZO$71,2,FALSE),1)="0",
        "",
        IF(
            LEFT(VLOOKUP($B137,ZN$4:ZO$71,2,FALSE),1)="講",
            "講習",
            IF(
                LEFT(VLOOKUP($B137,ZN$4:ZO$71,2,FALSE),1)="追",
                "追加",
                "通常"
            )
        )
    ),
    ""
)</f>
      </c>
      <c r="ZP137" s="54">
        <f t="shared" si="4674"/>
      </c>
      <c r="ZQ137" s="55">
        <f t="shared" ref="ZQ137:ZQ200" si="4760">IFERROR(
    IF(
        LEFT(VLOOKUP($B137,ZP$4:ZQ$71,2,FALSE),1)="0",
        "",
        IF(
            LEFT(VLOOKUP($B137,ZP$4:ZQ$71,2,FALSE),1)="講",
            "講習",
            IF(
                LEFT(VLOOKUP($B137,ZP$4:ZQ$71,2,FALSE),1)="追",
                "追加",
                "通常"
            )
        )
    ),
    ""
)</f>
      </c>
      <c r="ZR137" s="54">
        <f t="shared" si="4674"/>
      </c>
      <c r="ZS137" s="55">
        <f t="shared" ref="ZS137:ZS200" si="4761">IFERROR(
    IF(
        LEFT(VLOOKUP($B137,ZR$4:ZS$71,2,FALSE),1)="0",
        "",
        IF(
            LEFT(VLOOKUP($B137,ZR$4:ZS$71,2,FALSE),1)="講",
            "講習",
            IF(
                LEFT(VLOOKUP($B137,ZR$4:ZS$71,2,FALSE),1)="追",
                "追加",
                "通常"
            )
        )
    ),
    ""
)</f>
      </c>
      <c r="ZT137" s="54">
        <f t="shared" si="4674"/>
      </c>
      <c r="ZU137" s="55">
        <f t="shared" ref="ZU137:ZU200" si="4762">IFERROR(
    IF(
        LEFT(VLOOKUP($B137,ZT$4:ZU$71,2,FALSE),1)="0",
        "",
        IF(
            LEFT(VLOOKUP($B137,ZT$4:ZU$71,2,FALSE),1)="講",
            "講習",
            IF(
                LEFT(VLOOKUP($B137,ZT$4:ZU$71,2,FALSE),1)="追",
                "追加",
                "通常"
            )
        )
    ),
    ""
)</f>
      </c>
      <c r="ZV137" s="54">
        <f t="shared" si="4674"/>
      </c>
      <c r="ZW137" s="55">
        <f t="shared" ref="ZW137:ZW200" si="4763">IFERROR(
    IF(
        LEFT(VLOOKUP($B137,ZV$4:ZW$71,2,FALSE),1)="0",
        "",
        IF(
            LEFT(VLOOKUP($B137,ZV$4:ZW$71,2,FALSE),1)="講",
            "講習",
            IF(
                LEFT(VLOOKUP($B137,ZV$4:ZW$71,2,FALSE),1)="追",
                "追加",
                "通常"
            )
        )
    ),
    ""
)</f>
      </c>
      <c r="ZX137" s="54">
        <f t="shared" si="4674"/>
      </c>
      <c r="ZY137" s="55">
        <f t="shared" ref="ZY137:ZY200" si="4764">IFERROR(
    IF(
        LEFT(VLOOKUP($B137,ZX$4:ZY$71,2,FALSE),1)="0",
        "",
        IF(
            LEFT(VLOOKUP($B137,ZX$4:ZY$71,2,FALSE),1)="講",
            "講習",
            IF(
                LEFT(VLOOKUP($B137,ZX$4:ZY$71,2,FALSE),1)="追",
                "追加",
                "通常"
            )
        )
    ),
    ""
)</f>
      </c>
      <c r="ZZ137" s="54">
        <f t="shared" si="4674"/>
      </c>
      <c r="AAA137" s="55">
        <f t="shared" ref="AAA137:AAA200" si="4765">IFERROR(
    IF(
        LEFT(VLOOKUP($B137,ZZ$4:AAA$71,2,FALSE),1)="0",
        "",
        IF(
            LEFT(VLOOKUP($B137,ZZ$4:AAA$71,2,FALSE),1)="講",
            "講習",
            IF(
                LEFT(VLOOKUP($B137,ZZ$4:AAA$71,2,FALSE),1)="追",
                "追加",
                "通常"
            )
        )
    ),
    ""
)</f>
      </c>
      <c r="AAB137" s="54">
        <f t="shared" si="4674"/>
      </c>
      <c r="AAC137" s="55">
        <f t="shared" ref="AAC137:AAC200" si="4766">IFERROR(
    IF(
        LEFT(VLOOKUP($B137,AAB$4:AAC$71,2,FALSE),1)="0",
        "",
        IF(
            LEFT(VLOOKUP($B137,AAB$4:AAC$71,2,FALSE),1)="講",
            "講習",
            IF(
                LEFT(VLOOKUP($B137,AAB$4:AAC$71,2,FALSE),1)="追",
                "追加",
                "通常"
            )
        )
    ),
    ""
)</f>
      </c>
      <c r="AAD137" s="54">
        <f t="shared" si="4674"/>
      </c>
      <c r="AAE137" s="55">
        <f t="shared" ref="AAE137:AAE200" si="4767">IFERROR(
    IF(
        LEFT(VLOOKUP($B137,AAD$4:AAE$71,2,FALSE),1)="0",
        "",
        IF(
            LEFT(VLOOKUP($B137,AAD$4:AAE$71,2,FALSE),1)="講",
            "講習",
            IF(
                LEFT(VLOOKUP($B137,AAD$4:AAE$71,2,FALSE),1)="追",
                "追加",
                "通常"
            )
        )
    ),
    ""
)</f>
      </c>
      <c r="AAF137" s="54">
        <f t="shared" si="4674"/>
      </c>
      <c r="AAG137" s="55">
        <f t="shared" ref="AAG137:AAG200" si="4768">IFERROR(
    IF(
        LEFT(VLOOKUP($B137,AAF$4:AAG$71,2,FALSE),1)="0",
        "",
        IF(
            LEFT(VLOOKUP($B137,AAF$4:AAG$71,2,FALSE),1)="講",
            "講習",
            IF(
                LEFT(VLOOKUP($B137,AAF$4:AAG$71,2,FALSE),1)="追",
                "追加",
                "通常"
            )
        )
    ),
    ""
)</f>
      </c>
      <c r="AAH137" s="54">
        <f t="shared" si="4674"/>
      </c>
      <c r="AAI137" s="55">
        <f t="shared" ref="AAI137:AAI200" si="4769">IFERROR(
    IF(
        LEFT(VLOOKUP($B137,AAH$4:AAI$71,2,FALSE),1)="0",
        "",
        IF(
            LEFT(VLOOKUP($B137,AAH$4:AAI$71,2,FALSE),1)="講",
            "講習",
            IF(
                LEFT(VLOOKUP($B137,AAH$4:AAI$71,2,FALSE),1)="追",
                "追加",
                "通常"
            )
        )
    ),
    ""
)</f>
      </c>
      <c r="AAJ137" s="54">
        <f t="shared" si="4674"/>
      </c>
      <c r="AAK137" s="55">
        <f t="shared" ref="AAK137:AAK200" si="4770">IFERROR(
    IF(
        LEFT(VLOOKUP($B137,AAJ$4:AAK$71,2,FALSE),1)="0",
        "",
        IF(
            LEFT(VLOOKUP($B137,AAJ$4:AAK$71,2,FALSE),1)="講",
            "講習",
            IF(
                LEFT(VLOOKUP($B137,AAJ$4:AAK$71,2,FALSE),1)="追",
                "追加",
                "通常"
            )
        )
    ),
    ""
)</f>
      </c>
      <c r="AAL137" s="54">
        <f t="shared" si="4674"/>
      </c>
      <c r="AAM137" s="55">
        <f t="shared" si="4675"/>
      </c>
      <c r="AAN137" s="54">
        <f t="shared" si="4674"/>
      </c>
      <c r="AAO137" s="55">
        <f t="shared" si="4675"/>
      </c>
      <c r="AAP137" s="54">
        <f t="shared" si="4674"/>
      </c>
      <c r="AAQ137" s="55">
        <f t="shared" si="4675"/>
      </c>
      <c r="AAR137" s="54">
        <f t="shared" si="4674"/>
      </c>
      <c r="AAS137" s="55">
        <f t="shared" si="4675"/>
      </c>
      <c r="AAT137" s="54">
        <f t="shared" si="4674"/>
      </c>
      <c r="AAU137" s="55">
        <f t="shared" si="4675"/>
      </c>
      <c r="AAV137" s="54">
        <f t="shared" si="4674"/>
      </c>
      <c r="AAW137" s="55">
        <f t="shared" si="4675"/>
      </c>
      <c r="AAX137" s="54">
        <f t="shared" si="4674"/>
      </c>
      <c r="AAY137" s="55">
        <f t="shared" si="4675"/>
      </c>
      <c r="AAZ137" s="54">
        <f t="shared" si="4674"/>
      </c>
      <c r="ABA137" s="55">
        <f t="shared" si="4675"/>
      </c>
      <c r="ABB137" s="54">
        <f t="shared" si="4667"/>
      </c>
      <c r="ABC137" s="55">
        <f t="shared" si="4675"/>
      </c>
      <c r="ABD137" s="54">
        <f t="shared" si="4667"/>
      </c>
      <c r="ABE137" s="55">
        <f t="shared" si="4675"/>
      </c>
      <c r="ABF137" s="54">
        <f t="shared" si="4667"/>
      </c>
      <c r="ABG137" s="55">
        <f t="shared" si="4675"/>
      </c>
      <c r="ABH137" s="54">
        <f t="shared" si="4667"/>
      </c>
      <c r="ABI137" s="55">
        <f t="shared" si="4675"/>
      </c>
      <c r="ABJ137" s="54">
        <f t="shared" si="4667"/>
      </c>
      <c r="ABK137" s="55">
        <f t="shared" si="4675"/>
      </c>
      <c r="ABL137" s="54">
        <f t="shared" si="4667"/>
      </c>
      <c r="ABM137" s="55">
        <f t="shared" si="4675"/>
      </c>
      <c r="ABN137" s="54">
        <f t="shared" si="4667"/>
      </c>
      <c r="ABO137" s="55">
        <f t="shared" si="4675"/>
      </c>
      <c r="ABP137" s="54">
        <f t="shared" si="4667"/>
      </c>
      <c r="ABQ137" s="55">
        <f t="shared" si="4675"/>
      </c>
      <c r="ABR137" s="54">
        <f t="shared" si="4668"/>
      </c>
      <c r="ABS137" s="55">
        <f t="shared" si="4675"/>
      </c>
      <c r="ABT137" s="54">
        <f t="shared" si="4668"/>
      </c>
      <c r="ABU137" s="55">
        <f t="shared" si="4675"/>
      </c>
      <c r="ABV137" s="54">
        <f t="shared" si="4668"/>
      </c>
      <c r="ABW137" s="55">
        <f t="shared" si="4675"/>
      </c>
      <c r="ABX137" s="54">
        <f t="shared" si="4668"/>
      </c>
      <c r="ABY137" s="55">
        <f t="shared" si="4675"/>
      </c>
      <c r="ABZ137" s="54">
        <f t="shared" si="4668"/>
      </c>
      <c r="ACA137" s="55">
        <f t="shared" si="4675"/>
      </c>
      <c r="ACB137" s="54">
        <f t="shared" si="4668"/>
      </c>
      <c r="ACC137" s="55">
        <f t="shared" si="4675"/>
      </c>
      <c r="ACD137" s="54">
        <f t="shared" si="4668"/>
      </c>
      <c r="ACE137" s="55">
        <f t="shared" si="4675"/>
      </c>
      <c r="ACF137" s="54">
        <f t="shared" si="4668"/>
      </c>
      <c r="ACG137" s="55">
        <f t="shared" si="4675"/>
      </c>
      <c r="ACH137" s="54">
        <f t="shared" si="4668"/>
      </c>
      <c r="ACI137" s="55">
        <f t="shared" si="4675"/>
      </c>
      <c r="ACJ137" s="54">
        <f t="shared" si="4668"/>
      </c>
      <c r="ACK137" s="55">
        <f t="shared" si="4675"/>
      </c>
      <c r="ACL137" s="54">
        <f t="shared" si="4668"/>
      </c>
      <c r="ACM137" s="55">
        <f t="shared" si="4675"/>
      </c>
      <c r="ACN137" s="54">
        <f t="shared" si="4668"/>
      </c>
      <c r="ACO137" s="55">
        <f t="shared" si="4675"/>
      </c>
      <c r="ACP137" s="54">
        <f t="shared" si="4668"/>
      </c>
      <c r="ACQ137" s="55">
        <f t="shared" si="4675"/>
      </c>
      <c r="ACR137" s="54">
        <f t="shared" si="4668"/>
      </c>
      <c r="ACS137" s="55">
        <f t="shared" si="4675"/>
      </c>
      <c r="ACT137" s="54">
        <f t="shared" si="4668"/>
      </c>
      <c r="ACU137" s="55">
        <f t="shared" si="4675"/>
      </c>
      <c r="ACV137" s="54">
        <f t="shared" si="4668"/>
      </c>
      <c r="ACW137" s="55">
        <f t="shared" si="4675"/>
      </c>
      <c r="ACX137" s="54">
        <f t="shared" si="4668"/>
      </c>
      <c r="ACY137" s="55">
        <f t="shared" si="4676"/>
      </c>
      <c r="ACZ137" s="54">
        <f t="shared" si="4668"/>
      </c>
      <c r="ADA137" s="55">
        <f t="shared" si="4676"/>
      </c>
      <c r="ADB137" s="54">
        <f t="shared" si="4668"/>
      </c>
      <c r="ADC137" s="55">
        <f t="shared" si="4676"/>
      </c>
      <c r="ADD137" s="54">
        <f t="shared" si="4668"/>
      </c>
      <c r="ADE137" s="55">
        <f t="shared" si="4676"/>
      </c>
      <c r="ADF137" s="54">
        <f t="shared" si="4668"/>
      </c>
      <c r="ADG137" s="55">
        <f t="shared" si="4676"/>
      </c>
    </row>
    <row r="138" spans="1:787" ht="20.25" hidden="1" customHeight="1">
      <c r="A138" s="112">
        <v>66</v>
      </c>
      <c r="B138" s="115">
        <f>学年と名前を結合するシート!D67</f>
      </c>
      <c r="C138" s="114"/>
      <c r="D138" s="54">
        <f t="shared" ref="D138:R201" si="4771">RIGHT(IFERROR(VLOOKUP($B138,D$4:E$71,2,FALSE),""),2)</f>
      </c>
      <c r="E138" s="55">
        <f t="shared" ref="E138:E201" si="4772">IFERROR(
    IF(
        LEFT(VLOOKUP($B138,D$4:E$71,2,FALSE),1)="0",
        "",
        IF(
            LEFT(VLOOKUP($B138,D$4:E$71,2,FALSE),1)="講",
            "講習",
            IF(
                LEFT(VLOOKUP($B138,D$4:E$71,2,FALSE),1)="追",
                "追加",
                "通常"
            )
        )
    ),
    ""
)</f>
      </c>
      <c r="F138" s="54">
        <f t="shared" si="4771"/>
      </c>
      <c r="G138" s="55">
        <f t="shared" si="4407"/>
      </c>
      <c r="H138" s="54">
        <f t="shared" si="4771"/>
      </c>
      <c r="I138" s="55">
        <f t="shared" si="4408"/>
      </c>
      <c r="J138" s="54">
        <f t="shared" si="4771"/>
      </c>
      <c r="K138" s="55">
        <f t="shared" si="4409"/>
      </c>
      <c r="L138" s="54">
        <f t="shared" si="4771"/>
      </c>
      <c r="M138" s="55">
        <f t="shared" si="4410"/>
      </c>
      <c r="N138" s="54">
        <f t="shared" si="4771"/>
      </c>
      <c r="O138" s="55">
        <f t="shared" si="4411"/>
      </c>
      <c r="P138" s="54">
        <f t="shared" si="4771"/>
      </c>
      <c r="Q138" s="55">
        <f t="shared" si="4412"/>
      </c>
      <c r="R138" s="54">
        <f t="shared" si="4771"/>
      </c>
      <c r="S138" s="55">
        <f t="shared" si="4413"/>
      </c>
      <c r="T138" s="54">
        <f t="shared" si="4669"/>
      </c>
      <c r="U138" s="55">
        <f t="shared" si="4414"/>
      </c>
      <c r="V138" s="54">
        <f t="shared" si="4669"/>
      </c>
      <c r="W138" s="55">
        <f t="shared" si="4415"/>
      </c>
      <c r="X138" s="54">
        <f t="shared" si="4669"/>
      </c>
      <c r="Y138" s="55">
        <f t="shared" si="4416"/>
      </c>
      <c r="Z138" s="54">
        <f t="shared" si="4669"/>
      </c>
      <c r="AA138" s="55">
        <f t="shared" si="4417"/>
      </c>
      <c r="AB138" s="54">
        <f t="shared" si="4669"/>
      </c>
      <c r="AC138" s="55">
        <f t="shared" si="4418"/>
      </c>
      <c r="AD138" s="54">
        <f t="shared" si="4669"/>
      </c>
      <c r="AE138" s="55">
        <f t="shared" si="4419"/>
      </c>
      <c r="AF138" s="54">
        <f t="shared" si="4669"/>
      </c>
      <c r="AG138" s="55">
        <f t="shared" si="4420"/>
      </c>
      <c r="AH138" s="54">
        <f t="shared" si="4669"/>
      </c>
      <c r="AI138" s="55">
        <f t="shared" si="4421"/>
      </c>
      <c r="AJ138" s="54">
        <f t="shared" si="4669"/>
      </c>
      <c r="AK138" s="55">
        <f t="shared" si="4422"/>
      </c>
      <c r="AL138" s="54">
        <f t="shared" si="4669"/>
      </c>
      <c r="AM138" s="55">
        <f t="shared" si="4423"/>
      </c>
      <c r="AN138" s="54">
        <f t="shared" si="4669"/>
      </c>
      <c r="AO138" s="55">
        <f t="shared" si="4424"/>
      </c>
      <c r="AP138" s="54">
        <f t="shared" si="4669"/>
      </c>
      <c r="AQ138" s="55">
        <f t="shared" si="4425"/>
      </c>
      <c r="AR138" s="54">
        <f t="shared" si="4669"/>
      </c>
      <c r="AS138" s="55">
        <f t="shared" si="4426"/>
      </c>
      <c r="AT138" s="54">
        <f t="shared" si="4669"/>
      </c>
      <c r="AU138" s="55">
        <f t="shared" si="4427"/>
      </c>
      <c r="AV138" s="54">
        <f t="shared" si="4669"/>
      </c>
      <c r="AW138" s="55">
        <f t="shared" si="4428"/>
      </c>
      <c r="AX138" s="54">
        <f t="shared" si="4669"/>
      </c>
      <c r="AY138" s="55">
        <f t="shared" si="4429"/>
      </c>
      <c r="AZ138" s="54">
        <f t="shared" si="4669"/>
      </c>
      <c r="BA138" s="55">
        <f t="shared" si="4430"/>
      </c>
      <c r="BB138" s="54">
        <f t="shared" si="4669"/>
      </c>
      <c r="BC138" s="55">
        <f t="shared" si="4431"/>
      </c>
      <c r="BD138" s="54">
        <f t="shared" si="4669"/>
      </c>
      <c r="BE138" s="55">
        <f t="shared" si="4432"/>
      </c>
      <c r="BF138" s="54">
        <f t="shared" si="4669"/>
      </c>
      <c r="BG138" s="55">
        <f t="shared" si="4433"/>
      </c>
      <c r="BH138" s="54">
        <f t="shared" si="4669"/>
      </c>
      <c r="BI138" s="55">
        <f t="shared" si="4434"/>
      </c>
      <c r="BJ138" s="54">
        <f t="shared" si="4669"/>
      </c>
      <c r="BK138" s="55">
        <f t="shared" si="4435"/>
      </c>
      <c r="BL138" s="54">
        <f t="shared" si="4669"/>
      </c>
      <c r="BM138" s="55">
        <f t="shared" si="4436"/>
      </c>
      <c r="BN138" s="54">
        <f t="shared" si="4669"/>
      </c>
      <c r="BO138" s="55">
        <f t="shared" si="4437"/>
      </c>
      <c r="BP138" s="54">
        <f t="shared" si="4669"/>
      </c>
      <c r="BQ138" s="55">
        <f t="shared" si="4438"/>
      </c>
      <c r="BR138" s="54">
        <f t="shared" si="4662"/>
      </c>
      <c r="BS138" s="55">
        <f t="shared" si="4439"/>
      </c>
      <c r="BT138" s="54">
        <f t="shared" si="4662"/>
      </c>
      <c r="BU138" s="55">
        <f t="shared" si="4440"/>
      </c>
      <c r="BV138" s="54">
        <f t="shared" si="4662"/>
      </c>
      <c r="BW138" s="55">
        <f t="shared" si="4441"/>
      </c>
      <c r="BX138" s="54">
        <f t="shared" si="4662"/>
      </c>
      <c r="BY138" s="55">
        <f t="shared" si="4442"/>
      </c>
      <c r="BZ138" s="54">
        <f t="shared" si="4662"/>
      </c>
      <c r="CA138" s="55">
        <f t="shared" si="4443"/>
      </c>
      <c r="CB138" s="54">
        <f t="shared" si="4662"/>
      </c>
      <c r="CC138" s="55">
        <f t="shared" si="4444"/>
      </c>
      <c r="CD138" s="54">
        <f t="shared" ref="CD138:EN153" si="4773">RIGHT(IFERROR(VLOOKUP($B138,CD$4:CE$71,2,FALSE),""),2)</f>
      </c>
      <c r="CE138" s="55">
        <f t="shared" si="4445"/>
      </c>
      <c r="CF138" s="54">
        <f t="shared" si="4773"/>
      </c>
      <c r="CG138" s="55">
        <f t="shared" si="4446"/>
      </c>
      <c r="CH138" s="54">
        <f t="shared" si="4773"/>
      </c>
      <c r="CI138" s="55">
        <f t="shared" si="4447"/>
      </c>
      <c r="CJ138" s="54">
        <f t="shared" si="4773"/>
      </c>
      <c r="CK138" s="55">
        <f t="shared" si="4448"/>
      </c>
      <c r="CL138" s="54">
        <f t="shared" si="4773"/>
      </c>
      <c r="CM138" s="55">
        <f t="shared" si="4449"/>
      </c>
      <c r="CN138" s="54">
        <f t="shared" si="4773"/>
      </c>
      <c r="CO138" s="55">
        <f t="shared" si="4450"/>
      </c>
      <c r="CP138" s="54">
        <f t="shared" si="4773"/>
      </c>
      <c r="CQ138" s="55">
        <f t="shared" si="4451"/>
      </c>
      <c r="CR138" s="54">
        <f t="shared" si="4773"/>
      </c>
      <c r="CS138" s="55">
        <f t="shared" si="4452"/>
      </c>
      <c r="CT138" s="54">
        <f t="shared" si="4773"/>
      </c>
      <c r="CU138" s="55">
        <f t="shared" si="4453"/>
      </c>
      <c r="CV138" s="54">
        <f t="shared" si="4773"/>
      </c>
      <c r="CW138" s="55">
        <f t="shared" si="4454"/>
      </c>
      <c r="CX138" s="54">
        <f t="shared" si="4773"/>
      </c>
      <c r="CY138" s="55">
        <f t="shared" si="4455"/>
      </c>
      <c r="CZ138" s="54">
        <f t="shared" si="4773"/>
      </c>
      <c r="DA138" s="55">
        <f t="shared" si="4456"/>
      </c>
      <c r="DB138" s="54">
        <f t="shared" si="4773"/>
      </c>
      <c r="DC138" s="55">
        <f t="shared" si="4457"/>
      </c>
      <c r="DD138" s="54">
        <f t="shared" si="4773"/>
      </c>
      <c r="DE138" s="55">
        <f t="shared" si="4458"/>
      </c>
      <c r="DF138" s="54">
        <f t="shared" si="4773"/>
      </c>
      <c r="DG138" s="55">
        <f t="shared" si="4459"/>
      </c>
      <c r="DH138" s="54">
        <f t="shared" si="4773"/>
      </c>
      <c r="DI138" s="55">
        <f t="shared" si="4460"/>
      </c>
      <c r="DJ138" s="54">
        <f t="shared" si="4773"/>
      </c>
      <c r="DK138" s="55">
        <f t="shared" si="4461"/>
      </c>
      <c r="DL138" s="54">
        <f t="shared" si="4773"/>
      </c>
      <c r="DM138" s="55">
        <f t="shared" si="4462"/>
      </c>
      <c r="DN138" s="54">
        <f t="shared" si="4773"/>
      </c>
      <c r="DO138" s="55">
        <f t="shared" si="4463"/>
      </c>
      <c r="DP138" s="54">
        <f t="shared" si="4773"/>
      </c>
      <c r="DQ138" s="55">
        <f t="shared" si="4464"/>
      </c>
      <c r="DR138" s="54">
        <f t="shared" si="4773"/>
      </c>
      <c r="DS138" s="55">
        <f t="shared" si="4465"/>
      </c>
      <c r="DT138" s="54">
        <f t="shared" si="4773"/>
      </c>
      <c r="DU138" s="55">
        <f t="shared" si="4466"/>
      </c>
      <c r="DV138" s="54">
        <f t="shared" si="4773"/>
      </c>
      <c r="DW138" s="55">
        <f t="shared" si="4467"/>
      </c>
      <c r="DX138" s="54">
        <f t="shared" si="4773"/>
      </c>
      <c r="DY138" s="55">
        <f t="shared" si="4468"/>
      </c>
      <c r="DZ138" s="54">
        <f t="shared" si="4773"/>
      </c>
      <c r="EA138" s="55">
        <f t="shared" si="4469"/>
      </c>
      <c r="EB138" s="54">
        <f t="shared" si="4773"/>
      </c>
      <c r="EC138" s="55">
        <f t="shared" si="4471"/>
      </c>
      <c r="ED138" s="54">
        <f t="shared" si="4773"/>
      </c>
      <c r="EE138" s="55">
        <f t="shared" si="4472"/>
      </c>
      <c r="EF138" s="54">
        <f t="shared" si="4773"/>
      </c>
      <c r="EG138" s="55">
        <f t="shared" si="4473"/>
      </c>
      <c r="EH138" s="54">
        <f t="shared" si="4773"/>
      </c>
      <c r="EI138" s="55">
        <f t="shared" si="4474"/>
      </c>
      <c r="EJ138" s="54">
        <f t="shared" si="4773"/>
      </c>
      <c r="EK138" s="55">
        <f t="shared" si="4475"/>
      </c>
      <c r="EL138" s="54">
        <f t="shared" si="4773"/>
      </c>
      <c r="EM138" s="55">
        <f t="shared" si="4476"/>
      </c>
      <c r="EN138" s="54">
        <f t="shared" si="4773"/>
      </c>
      <c r="EO138" s="55">
        <f t="shared" si="4477"/>
      </c>
      <c r="EP138" s="54">
        <f t="shared" si="4677"/>
      </c>
      <c r="EQ138" s="55">
        <f t="shared" si="4478"/>
      </c>
      <c r="ER138" s="54">
        <f t="shared" si="4677"/>
      </c>
      <c r="ES138" s="55">
        <f t="shared" si="4479"/>
      </c>
      <c r="ET138" s="54">
        <f t="shared" si="4677"/>
      </c>
      <c r="EU138" s="55">
        <f t="shared" si="4480"/>
      </c>
      <c r="EV138" s="54">
        <f t="shared" si="4677"/>
      </c>
      <c r="EW138" s="55">
        <f t="shared" si="4481"/>
      </c>
      <c r="EX138" s="54">
        <f t="shared" si="4677"/>
      </c>
      <c r="EY138" s="55">
        <f t="shared" si="4482"/>
      </c>
      <c r="EZ138" s="54">
        <f t="shared" si="4677"/>
      </c>
      <c r="FA138" s="55">
        <f t="shared" si="4483"/>
      </c>
      <c r="FB138" s="54">
        <f t="shared" si="4677"/>
      </c>
      <c r="FC138" s="55">
        <f t="shared" si="4484"/>
      </c>
      <c r="FD138" s="54">
        <f t="shared" si="4677"/>
      </c>
      <c r="FE138" s="55">
        <f t="shared" si="4485"/>
      </c>
      <c r="FF138" s="54">
        <f t="shared" si="4677"/>
      </c>
      <c r="FG138" s="55">
        <f t="shared" si="4486"/>
      </c>
      <c r="FH138" s="54">
        <f t="shared" si="4677"/>
      </c>
      <c r="FI138" s="55">
        <f t="shared" si="4487"/>
      </c>
      <c r="FJ138" s="54">
        <f t="shared" si="4677"/>
      </c>
      <c r="FK138" s="55">
        <f t="shared" si="4488"/>
      </c>
      <c r="FL138" s="54">
        <f t="shared" si="4677"/>
      </c>
      <c r="FM138" s="55">
        <f t="shared" si="4489"/>
      </c>
      <c r="FN138" s="54">
        <f t="shared" si="4677"/>
      </c>
      <c r="FO138" s="55">
        <f t="shared" si="4490"/>
      </c>
      <c r="FP138" s="54">
        <f t="shared" si="4677"/>
      </c>
      <c r="FQ138" s="55">
        <f t="shared" si="4491"/>
      </c>
      <c r="FR138" s="54">
        <f t="shared" si="4677"/>
      </c>
      <c r="FS138" s="55">
        <f t="shared" si="4492"/>
      </c>
      <c r="FT138" s="54">
        <f t="shared" si="4677"/>
      </c>
      <c r="FU138" s="55">
        <f t="shared" si="4493"/>
      </c>
      <c r="FV138" s="54">
        <f t="shared" si="4677"/>
      </c>
      <c r="FW138" s="55">
        <f t="shared" si="4494"/>
      </c>
      <c r="FX138" s="54">
        <f t="shared" si="4677"/>
      </c>
      <c r="FY138" s="55">
        <f t="shared" si="4495"/>
      </c>
      <c r="FZ138" s="54">
        <f t="shared" si="4677"/>
      </c>
      <c r="GA138" s="55">
        <f t="shared" si="4496"/>
      </c>
      <c r="GB138" s="54">
        <f t="shared" si="4677"/>
      </c>
      <c r="GC138" s="55">
        <f t="shared" si="4497"/>
      </c>
      <c r="GD138" s="54">
        <f t="shared" si="4677"/>
      </c>
      <c r="GE138" s="55">
        <f t="shared" si="4498"/>
      </c>
      <c r="GF138" s="54">
        <f t="shared" si="4677"/>
      </c>
      <c r="GG138" s="55">
        <f t="shared" si="4499"/>
      </c>
      <c r="GH138" s="54">
        <f t="shared" si="4677"/>
      </c>
      <c r="GI138" s="55">
        <f t="shared" si="4500"/>
      </c>
      <c r="GJ138" s="54">
        <f t="shared" si="4677"/>
      </c>
      <c r="GK138" s="55">
        <f t="shared" si="4501"/>
      </c>
      <c r="GL138" s="54">
        <f t="shared" si="4677"/>
      </c>
      <c r="GM138" s="55">
        <f t="shared" si="4502"/>
      </c>
      <c r="GN138" s="54">
        <f t="shared" si="4672"/>
      </c>
      <c r="GO138" s="55">
        <f t="shared" si="4504"/>
      </c>
      <c r="GP138" s="54">
        <f t="shared" si="4672"/>
      </c>
      <c r="GQ138" s="55">
        <f t="shared" si="4505"/>
      </c>
      <c r="GR138" s="54">
        <f t="shared" si="4672"/>
      </c>
      <c r="GS138" s="55">
        <f t="shared" si="4506"/>
      </c>
      <c r="GT138" s="54">
        <f t="shared" si="4672"/>
      </c>
      <c r="GU138" s="55">
        <f t="shared" si="4507"/>
      </c>
      <c r="GV138" s="54">
        <f t="shared" si="4672"/>
      </c>
      <c r="GW138" s="55">
        <f t="shared" si="4508"/>
      </c>
      <c r="GX138" s="54">
        <f t="shared" si="4672"/>
      </c>
      <c r="GY138" s="55">
        <f t="shared" si="4509"/>
      </c>
      <c r="GZ138" s="54">
        <f t="shared" si="4672"/>
      </c>
      <c r="HA138" s="55">
        <f t="shared" si="4510"/>
      </c>
      <c r="HB138" s="54">
        <f t="shared" si="4672"/>
      </c>
      <c r="HC138" s="55">
        <f t="shared" si="4511"/>
      </c>
      <c r="HD138" s="54">
        <f t="shared" si="4672"/>
      </c>
      <c r="HE138" s="55">
        <f t="shared" si="4512"/>
      </c>
      <c r="HF138" s="54">
        <f t="shared" si="4672"/>
      </c>
      <c r="HG138" s="55">
        <f t="shared" si="4513"/>
      </c>
      <c r="HH138" s="54">
        <f t="shared" si="4672"/>
      </c>
      <c r="HI138" s="55">
        <f t="shared" si="4514"/>
      </c>
      <c r="HJ138" s="54">
        <f t="shared" si="4672"/>
      </c>
      <c r="HK138" s="55">
        <f t="shared" si="4515"/>
      </c>
      <c r="HL138" s="54">
        <f t="shared" si="4672"/>
      </c>
      <c r="HM138" s="55">
        <f t="shared" si="4516"/>
      </c>
      <c r="HN138" s="54">
        <f t="shared" si="4672"/>
      </c>
      <c r="HO138" s="55">
        <f t="shared" si="4517"/>
      </c>
      <c r="HP138" s="54">
        <f t="shared" si="4672"/>
      </c>
      <c r="HQ138" s="55">
        <f t="shared" si="4518"/>
      </c>
      <c r="HR138" s="54">
        <f t="shared" si="4672"/>
      </c>
      <c r="HS138" s="55">
        <f t="shared" si="4519"/>
      </c>
      <c r="HT138" s="54">
        <f t="shared" si="4672"/>
      </c>
      <c r="HU138" s="55">
        <f t="shared" si="4520"/>
      </c>
      <c r="HV138" s="54">
        <f t="shared" si="4672"/>
      </c>
      <c r="HW138" s="55">
        <f t="shared" si="4521"/>
      </c>
      <c r="HX138" s="54">
        <f t="shared" si="4672"/>
      </c>
      <c r="HY138" s="55">
        <f t="shared" si="4522"/>
      </c>
      <c r="HZ138" s="54">
        <f t="shared" si="4672"/>
      </c>
      <c r="IA138" s="55">
        <f t="shared" si="4523"/>
      </c>
      <c r="IB138" s="54">
        <f t="shared" si="4672"/>
      </c>
      <c r="IC138" s="55">
        <f t="shared" si="4524"/>
      </c>
      <c r="ID138" s="54">
        <f t="shared" si="4672"/>
      </c>
      <c r="IE138" s="55">
        <f t="shared" si="4525"/>
      </c>
      <c r="IF138" s="54">
        <f t="shared" si="4672"/>
      </c>
      <c r="IG138" s="55">
        <f t="shared" si="4526"/>
      </c>
      <c r="IH138" s="54">
        <f t="shared" si="4672"/>
      </c>
      <c r="II138" s="55">
        <f t="shared" si="4527"/>
      </c>
      <c r="IJ138" s="54">
        <f t="shared" si="4672"/>
      </c>
      <c r="IK138" s="55">
        <f t="shared" si="4528"/>
      </c>
      <c r="IL138" s="54">
        <f t="shared" si="4672"/>
      </c>
      <c r="IM138" s="55">
        <f t="shared" si="4529"/>
      </c>
      <c r="IN138" s="54">
        <f t="shared" si="4672"/>
      </c>
      <c r="IO138" s="55">
        <f t="shared" si="4530"/>
      </c>
      <c r="IP138" s="54">
        <f t="shared" si="4672"/>
      </c>
      <c r="IQ138" s="55">
        <f t="shared" si="4531"/>
      </c>
      <c r="IR138" s="54">
        <f t="shared" si="4672"/>
      </c>
      <c r="IS138" s="55">
        <f t="shared" si="4532"/>
      </c>
      <c r="IT138" s="54">
        <f t="shared" si="4672"/>
      </c>
      <c r="IU138" s="55">
        <f t="shared" si="4533"/>
      </c>
      <c r="IV138" s="54">
        <f t="shared" si="4672"/>
      </c>
      <c r="IW138" s="55">
        <f t="shared" si="4534"/>
      </c>
      <c r="IX138" s="54">
        <f t="shared" si="4678"/>
      </c>
      <c r="IY138" s="55">
        <f t="shared" si="4535"/>
      </c>
      <c r="IZ138" s="54">
        <f t="shared" si="4678"/>
      </c>
      <c r="JA138" s="55">
        <f t="shared" si="4537"/>
      </c>
      <c r="JB138" s="54">
        <f t="shared" si="4678"/>
      </c>
      <c r="JC138" s="55">
        <f t="shared" si="4538"/>
      </c>
      <c r="JD138" s="54">
        <f t="shared" si="4678"/>
      </c>
      <c r="JE138" s="55">
        <f t="shared" si="4539"/>
      </c>
      <c r="JF138" s="54">
        <f t="shared" si="4678"/>
      </c>
      <c r="JG138" s="55">
        <f t="shared" si="4540"/>
      </c>
      <c r="JH138" s="54">
        <f t="shared" si="4678"/>
      </c>
      <c r="JI138" s="55">
        <f t="shared" si="4541"/>
      </c>
      <c r="JJ138" s="54">
        <f t="shared" si="4678"/>
      </c>
      <c r="JK138" s="55">
        <f t="shared" si="4542"/>
      </c>
      <c r="JL138" s="54">
        <f t="shared" si="4678"/>
      </c>
      <c r="JM138" s="55">
        <f t="shared" si="4679"/>
      </c>
      <c r="JN138" s="54">
        <f t="shared" ref="JN138:LX145" si="4774">RIGHT(IFERROR(VLOOKUP($B138,JN$4:JO$71,2,FALSE),""),2)</f>
      </c>
      <c r="JO138" s="55">
        <f t="shared" ref="JO138:JO201" si="4775">IFERROR(
    IF(
        LEFT(VLOOKUP($B138,JN$4:JO$71,2,FALSE),1)="0",
        "",
        IF(
            LEFT(VLOOKUP($B138,JN$4:JO$71,2,FALSE),1)="講",
            "講習",
            IF(
                LEFT(VLOOKUP($B138,JN$4:JO$71,2,FALSE),1)="追",
                "追加",
                "通常"
            )
        )
    ),
    ""
)</f>
      </c>
      <c r="JP138" s="54">
        <f t="shared" si="4774"/>
      </c>
      <c r="JQ138" s="55">
        <f t="shared" ref="JQ138:JQ201" si="4776">IFERROR(
    IF(
        LEFT(VLOOKUP($B138,JP$4:JQ$71,2,FALSE),1)="0",
        "",
        IF(
            LEFT(VLOOKUP($B138,JP$4:JQ$71,2,FALSE),1)="講",
            "講習",
            IF(
                LEFT(VLOOKUP($B138,JP$4:JQ$71,2,FALSE),1)="追",
                "追加",
                "通常"
            )
        )
    ),
    ""
)</f>
      </c>
      <c r="JR138" s="54">
        <f t="shared" si="4774"/>
      </c>
      <c r="JS138" s="55">
        <f t="shared" ref="JS138:JS201" si="4777">IFERROR(
    IF(
        LEFT(VLOOKUP($B138,JR$4:JS$71,2,FALSE),1)="0",
        "",
        IF(
            LEFT(VLOOKUP($B138,JR$4:JS$71,2,FALSE),1)="講",
            "講習",
            IF(
                LEFT(VLOOKUP($B138,JR$4:JS$71,2,FALSE),1)="追",
                "追加",
                "通常"
            )
        )
    ),
    ""
)</f>
      </c>
      <c r="JT138" s="54">
        <f t="shared" si="4774"/>
      </c>
      <c r="JU138" s="55">
        <f t="shared" ref="JU138:JU201" si="4778">IFERROR(
    IF(
        LEFT(VLOOKUP($B138,JT$4:JU$71,2,FALSE),1)="0",
        "",
        IF(
            LEFT(VLOOKUP($B138,JT$4:JU$71,2,FALSE),1)="講",
            "講習",
            IF(
                LEFT(VLOOKUP($B138,JT$4:JU$71,2,FALSE),1)="追",
                "追加",
                "通常"
            )
        )
    ),
    ""
)</f>
      </c>
      <c r="JV138" s="54">
        <f t="shared" si="4774"/>
      </c>
      <c r="JW138" s="55">
        <f t="shared" ref="JW138:JW201" si="4779">IFERROR(
    IF(
        LEFT(VLOOKUP($B138,JV$4:JW$71,2,FALSE),1)="0",
        "",
        IF(
            LEFT(VLOOKUP($B138,JV$4:JW$71,2,FALSE),1)="講",
            "講習",
            IF(
                LEFT(VLOOKUP($B138,JV$4:JW$71,2,FALSE),1)="追",
                "追加",
                "通常"
            )
        )
    ),
    ""
)</f>
      </c>
      <c r="JX138" s="54">
        <f t="shared" si="4774"/>
      </c>
      <c r="JY138" s="55">
        <f t="shared" ref="JY138:JY201" si="4780">IFERROR(
    IF(
        LEFT(VLOOKUP($B138,JX$4:JY$71,2,FALSE),1)="0",
        "",
        IF(
            LEFT(VLOOKUP($B138,JX$4:JY$71,2,FALSE),1)="講",
            "講習",
            IF(
                LEFT(VLOOKUP($B138,JX$4:JY$71,2,FALSE),1)="追",
                "追加",
                "通常"
            )
        )
    ),
    ""
)</f>
      </c>
      <c r="JZ138" s="54">
        <f t="shared" si="4774"/>
      </c>
      <c r="KA138" s="55">
        <f t="shared" ref="KA138:KA201" si="4781">IFERROR(
    IF(
        LEFT(VLOOKUP($B138,JZ$4:KA$71,2,FALSE),1)="0",
        "",
        IF(
            LEFT(VLOOKUP($B138,JZ$4:KA$71,2,FALSE),1)="講",
            "講習",
            IF(
                LEFT(VLOOKUP($B138,JZ$4:KA$71,2,FALSE),1)="追",
                "追加",
                "通常"
            )
        )
    ),
    ""
)</f>
      </c>
      <c r="KB138" s="54">
        <f t="shared" si="4774"/>
      </c>
      <c r="KC138" s="55">
        <f t="shared" ref="KC138:KC201" si="4782">IFERROR(
    IF(
        LEFT(VLOOKUP($B138,KB$4:KC$71,2,FALSE),1)="0",
        "",
        IF(
            LEFT(VLOOKUP($B138,KB$4:KC$71,2,FALSE),1)="講",
            "講習",
            IF(
                LEFT(VLOOKUP($B138,KB$4:KC$71,2,FALSE),1)="追",
                "追加",
                "通常"
            )
        )
    ),
    ""
)</f>
      </c>
      <c r="KD138" s="54">
        <f t="shared" si="4774"/>
      </c>
      <c r="KE138" s="55">
        <f t="shared" ref="KE138:KE201" si="4783">IFERROR(
    IF(
        LEFT(VLOOKUP($B138,KD$4:KE$71,2,FALSE),1)="0",
        "",
        IF(
            LEFT(VLOOKUP($B138,KD$4:KE$71,2,FALSE),1)="講",
            "講習",
            IF(
                LEFT(VLOOKUP($B138,KD$4:KE$71,2,FALSE),1)="追",
                "追加",
                "通常"
            )
        )
    ),
    ""
)</f>
      </c>
      <c r="KF138" s="54">
        <f t="shared" si="4774"/>
      </c>
      <c r="KG138" s="55">
        <f t="shared" ref="KG138:KG201" si="4784">IFERROR(
    IF(
        LEFT(VLOOKUP($B138,KF$4:KG$71,2,FALSE),1)="0",
        "",
        IF(
            LEFT(VLOOKUP($B138,KF$4:KG$71,2,FALSE),1)="講",
            "講習",
            IF(
                LEFT(VLOOKUP($B138,KF$4:KG$71,2,FALSE),1)="追",
                "追加",
                "通常"
            )
        )
    ),
    ""
)</f>
      </c>
      <c r="KH138" s="54">
        <f t="shared" si="4774"/>
      </c>
      <c r="KI138" s="55">
        <f t="shared" ref="KI138:KI201" si="4785">IFERROR(
    IF(
        LEFT(VLOOKUP($B138,KH$4:KI$71,2,FALSE),1)="0",
        "",
        IF(
            LEFT(VLOOKUP($B138,KH$4:KI$71,2,FALSE),1)="講",
            "講習",
            IF(
                LEFT(VLOOKUP($B138,KH$4:KI$71,2,FALSE),1)="追",
                "追加",
                "通常"
            )
        )
    ),
    ""
)</f>
      </c>
      <c r="KJ138" s="54">
        <f t="shared" si="4774"/>
      </c>
      <c r="KK138" s="55">
        <f t="shared" ref="KK138:KK201" si="4786">IFERROR(
    IF(
        LEFT(VLOOKUP($B138,KJ$4:KK$71,2,FALSE),1)="0",
        "",
        IF(
            LEFT(VLOOKUP($B138,KJ$4:KK$71,2,FALSE),1)="講",
            "講習",
            IF(
                LEFT(VLOOKUP($B138,KJ$4:KK$71,2,FALSE),1)="追",
                "追加",
                "通常"
            )
        )
    ),
    ""
)</f>
      </c>
      <c r="KL138" s="54">
        <f t="shared" si="4774"/>
      </c>
      <c r="KM138" s="55">
        <f t="shared" ref="KM138:KM201" si="4787">IFERROR(
    IF(
        LEFT(VLOOKUP($B138,KL$4:KM$71,2,FALSE),1)="0",
        "",
        IF(
            LEFT(VLOOKUP($B138,KL$4:KM$71,2,FALSE),1)="講",
            "講習",
            IF(
                LEFT(VLOOKUP($B138,KL$4:KM$71,2,FALSE),1)="追",
                "追加",
                "通常"
            )
        )
    ),
    ""
)</f>
      </c>
      <c r="KN138" s="54">
        <f t="shared" si="4774"/>
      </c>
      <c r="KO138" s="55">
        <f t="shared" ref="KO138:KO201" si="4788">IFERROR(
    IF(
        LEFT(VLOOKUP($B138,KN$4:KO$71,2,FALSE),1)="0",
        "",
        IF(
            LEFT(VLOOKUP($B138,KN$4:KO$71,2,FALSE),1)="講",
            "講習",
            IF(
                LEFT(VLOOKUP($B138,KN$4:KO$71,2,FALSE),1)="追",
                "追加",
                "通常"
            )
        )
    ),
    ""
)</f>
      </c>
      <c r="KP138" s="54">
        <f t="shared" si="4774"/>
      </c>
      <c r="KQ138" s="55">
        <f t="shared" ref="KQ138:KQ201" si="4789">IFERROR(
    IF(
        LEFT(VLOOKUP($B138,KP$4:KQ$71,2,FALSE),1)="0",
        "",
        IF(
            LEFT(VLOOKUP($B138,KP$4:KQ$71,2,FALSE),1)="講",
            "講習",
            IF(
                LEFT(VLOOKUP($B138,KP$4:KQ$71,2,FALSE),1)="追",
                "追加",
                "通常"
            )
        )
    ),
    ""
)</f>
      </c>
      <c r="KR138" s="54">
        <f t="shared" si="4774"/>
      </c>
      <c r="KS138" s="55">
        <f t="shared" ref="KS138:KS201" si="4790">IFERROR(
    IF(
        LEFT(VLOOKUP($B138,KR$4:KS$71,2,FALSE),1)="0",
        "",
        IF(
            LEFT(VLOOKUP($B138,KR$4:KS$71,2,FALSE),1)="講",
            "講習",
            IF(
                LEFT(VLOOKUP($B138,KR$4:KS$71,2,FALSE),1)="追",
                "追加",
                "通常"
            )
        )
    ),
    ""
)</f>
      </c>
      <c r="KT138" s="54">
        <f t="shared" si="4774"/>
      </c>
      <c r="KU138" s="55">
        <f t="shared" ref="KU138:KU201" si="4791">IFERROR(
    IF(
        LEFT(VLOOKUP($B138,KT$4:KU$71,2,FALSE),1)="0",
        "",
        IF(
            LEFT(VLOOKUP($B138,KT$4:KU$71,2,FALSE),1)="講",
            "講習",
            IF(
                LEFT(VLOOKUP($B138,KT$4:KU$71,2,FALSE),1)="追",
                "追加",
                "通常"
            )
        )
    ),
    ""
)</f>
      </c>
      <c r="KV138" s="54">
        <f t="shared" si="4774"/>
      </c>
      <c r="KW138" s="55">
        <f t="shared" ref="KW138:KW201" si="4792">IFERROR(
    IF(
        LEFT(VLOOKUP($B138,KV$4:KW$71,2,FALSE),1)="0",
        "",
        IF(
            LEFT(VLOOKUP($B138,KV$4:KW$71,2,FALSE),1)="講",
            "講習",
            IF(
                LEFT(VLOOKUP($B138,KV$4:KW$71,2,FALSE),1)="追",
                "追加",
                "通常"
            )
        )
    ),
    ""
)</f>
      </c>
      <c r="KX138" s="54">
        <f t="shared" si="4774"/>
      </c>
      <c r="KY138" s="55">
        <f t="shared" ref="KY138:KY201" si="4793">IFERROR(
    IF(
        LEFT(VLOOKUP($B138,KX$4:KY$71,2,FALSE),1)="0",
        "",
        IF(
            LEFT(VLOOKUP($B138,KX$4:KY$71,2,FALSE),1)="講",
            "講習",
            IF(
                LEFT(VLOOKUP($B138,KX$4:KY$71,2,FALSE),1)="追",
                "追加",
                "通常"
            )
        )
    ),
    ""
)</f>
      </c>
      <c r="KZ138" s="54">
        <f t="shared" si="4774"/>
      </c>
      <c r="LA138" s="55">
        <f t="shared" ref="LA138:LA201" si="4794">IFERROR(
    IF(
        LEFT(VLOOKUP($B138,KZ$4:LA$71,2,FALSE),1)="0",
        "",
        IF(
            LEFT(VLOOKUP($B138,KZ$4:LA$71,2,FALSE),1)="講",
            "講習",
            IF(
                LEFT(VLOOKUP($B138,KZ$4:LA$71,2,FALSE),1)="追",
                "追加",
                "通常"
            )
        )
    ),
    ""
)</f>
      </c>
      <c r="LB138" s="54">
        <f t="shared" si="4774"/>
      </c>
      <c r="LC138" s="55">
        <f t="shared" ref="LC138:LC201" si="4795">IFERROR(
    IF(
        LEFT(VLOOKUP($B138,LB$4:LC$71,2,FALSE),1)="0",
        "",
        IF(
            LEFT(VLOOKUP($B138,LB$4:LC$71,2,FALSE),1)="講",
            "講習",
            IF(
                LEFT(VLOOKUP($B138,LB$4:LC$71,2,FALSE),1)="追",
                "追加",
                "通常"
            )
        )
    ),
    ""
)</f>
      </c>
      <c r="LD138" s="54">
        <f t="shared" si="4774"/>
      </c>
      <c r="LE138" s="55">
        <f t="shared" ref="LE138:LE201" si="4796">IFERROR(
    IF(
        LEFT(VLOOKUP($B138,LD$4:LE$71,2,FALSE),1)="0",
        "",
        IF(
            LEFT(VLOOKUP($B138,LD$4:LE$71,2,FALSE),1)="講",
            "講習",
            IF(
                LEFT(VLOOKUP($B138,LD$4:LE$71,2,FALSE),1)="追",
                "追加",
                "通常"
            )
        )
    ),
    ""
)</f>
      </c>
      <c r="LF138" s="54">
        <f t="shared" si="4774"/>
      </c>
      <c r="LG138" s="55">
        <f t="shared" ref="LG138:LG201" si="4797">IFERROR(
    IF(
        LEFT(VLOOKUP($B138,LF$4:LG$71,2,FALSE),1)="0",
        "",
        IF(
            LEFT(VLOOKUP($B138,LF$4:LG$71,2,FALSE),1)="講",
            "講習",
            IF(
                LEFT(VLOOKUP($B138,LF$4:LG$71,2,FALSE),1)="追",
                "追加",
                "通常"
            )
        )
    ),
    ""
)</f>
      </c>
      <c r="LH138" s="54">
        <f t="shared" si="4774"/>
      </c>
      <c r="LI138" s="55">
        <f t="shared" ref="LI138:LI201" si="4798">IFERROR(
    IF(
        LEFT(VLOOKUP($B138,LH$4:LI$71,2,FALSE),1)="0",
        "",
        IF(
            LEFT(VLOOKUP($B138,LH$4:LI$71,2,FALSE),1)="講",
            "講習",
            IF(
                LEFT(VLOOKUP($B138,LH$4:LI$71,2,FALSE),1)="追",
                "追加",
                "通常"
            )
        )
    ),
    ""
)</f>
      </c>
      <c r="LJ138" s="54">
        <f t="shared" si="4774"/>
      </c>
      <c r="LK138" s="55">
        <f t="shared" ref="LK138:LK201" si="4799">IFERROR(
    IF(
        LEFT(VLOOKUP($B138,LJ$4:LK$71,2,FALSE),1)="0",
        "",
        IF(
            LEFT(VLOOKUP($B138,LJ$4:LK$71,2,FALSE),1)="講",
            "講習",
            IF(
                LEFT(VLOOKUP($B138,LJ$4:LK$71,2,FALSE),1)="追",
                "追加",
                "通常"
            )
        )
    ),
    ""
)</f>
      </c>
      <c r="LL138" s="54">
        <f t="shared" si="4774"/>
      </c>
      <c r="LM138" s="55">
        <f t="shared" ref="LM138:LM201" si="4800">IFERROR(
    IF(
        LEFT(VLOOKUP($B138,LL$4:LM$71,2,FALSE),1)="0",
        "",
        IF(
            LEFT(VLOOKUP($B138,LL$4:LM$71,2,FALSE),1)="講",
            "講習",
            IF(
                LEFT(VLOOKUP($B138,LL$4:LM$71,2,FALSE),1)="追",
                "追加",
                "通常"
            )
        )
    ),
    ""
)</f>
      </c>
      <c r="LN138" s="54">
        <f t="shared" si="4774"/>
      </c>
      <c r="LO138" s="55">
        <f t="shared" ref="LO138:LO201" si="4801">IFERROR(
    IF(
        LEFT(VLOOKUP($B138,LN$4:LO$71,2,FALSE),1)="0",
        "",
        IF(
            LEFT(VLOOKUP($B138,LN$4:LO$71,2,FALSE),1)="講",
            "講習",
            IF(
                LEFT(VLOOKUP($B138,LN$4:LO$71,2,FALSE),1)="追",
                "追加",
                "通常"
            )
        )
    ),
    ""
)</f>
      </c>
      <c r="LP138" s="54">
        <f t="shared" si="4774"/>
      </c>
      <c r="LQ138" s="55">
        <f t="shared" ref="LQ138:LQ201" si="4802">IFERROR(
    IF(
        LEFT(VLOOKUP($B138,LP$4:LQ$71,2,FALSE),1)="0",
        "",
        IF(
            LEFT(VLOOKUP($B138,LP$4:LQ$71,2,FALSE),1)="講",
            "講習",
            IF(
                LEFT(VLOOKUP($B138,LP$4:LQ$71,2,FALSE),1)="追",
                "追加",
                "通常"
            )
        )
    ),
    ""
)</f>
      </c>
      <c r="LR138" s="54">
        <f t="shared" si="4774"/>
      </c>
      <c r="LS138" s="55">
        <f t="shared" ref="LS138:LS201" si="4803">IFERROR(
    IF(
        LEFT(VLOOKUP($B138,LR$4:LS$71,2,FALSE),1)="0",
        "",
        IF(
            LEFT(VLOOKUP($B138,LR$4:LS$71,2,FALSE),1)="講",
            "講習",
            IF(
                LEFT(VLOOKUP($B138,LR$4:LS$71,2,FALSE),1)="追",
                "追加",
                "通常"
            )
        )
    ),
    ""
)</f>
      </c>
      <c r="LT138" s="54">
        <f t="shared" si="4774"/>
      </c>
      <c r="LU138" s="55">
        <f t="shared" ref="LU138:LU201" si="4804">IFERROR(
    IF(
        LEFT(VLOOKUP($B138,LT$4:LU$71,2,FALSE),1)="0",
        "",
        IF(
            LEFT(VLOOKUP($B138,LT$4:LU$71,2,FALSE),1)="講",
            "講習",
            IF(
                LEFT(VLOOKUP($B138,LT$4:LU$71,2,FALSE),1)="追",
                "追加",
                "通常"
            )
        )
    ),
    ""
)</f>
      </c>
      <c r="LV138" s="54">
        <f t="shared" si="4774"/>
      </c>
      <c r="LW138" s="55">
        <f t="shared" ref="LW138:LW201" si="4805">IFERROR(
    IF(
        LEFT(VLOOKUP($B138,LV$4:LW$71,2,FALSE),1)="0",
        "",
        IF(
            LEFT(VLOOKUP($B138,LV$4:LW$71,2,FALSE),1)="講",
            "講習",
            IF(
                LEFT(VLOOKUP($B138,LV$4:LW$71,2,FALSE),1)="追",
                "追加",
                "通常"
            )
        )
    ),
    ""
)</f>
      </c>
      <c r="LX138" s="54">
        <f t="shared" si="4774"/>
      </c>
      <c r="LY138" s="55">
        <f t="shared" si="4680"/>
      </c>
      <c r="LZ138" s="54">
        <f t="shared" ref="LZ138:OJ152" si="4806">RIGHT(IFERROR(VLOOKUP($B138,LZ$4:MA$71,2,FALSE),""),2)</f>
      </c>
      <c r="MA138" s="55">
        <f t="shared" ref="MA138:MA201" si="4807">IFERROR(
    IF(
        LEFT(VLOOKUP($B138,LZ$4:MA$71,2,FALSE),1)="0",
        "",
        IF(
            LEFT(VLOOKUP($B138,LZ$4:MA$71,2,FALSE),1)="講",
            "講習",
            IF(
                LEFT(VLOOKUP($B138,LZ$4:MA$71,2,FALSE),1)="追",
                "追加",
                "通常"
            )
        )
    ),
    ""
)</f>
      </c>
      <c r="MB138" s="54">
        <f t="shared" si="4806"/>
      </c>
      <c r="MC138" s="55">
        <f t="shared" ref="MC138:MC201" si="4808">IFERROR(
    IF(
        LEFT(VLOOKUP($B138,MB$4:MC$71,2,FALSE),1)="0",
        "",
        IF(
            LEFT(VLOOKUP($B138,MB$4:MC$71,2,FALSE),1)="講",
            "講習",
            IF(
                LEFT(VLOOKUP($B138,MB$4:MC$71,2,FALSE),1)="追",
                "追加",
                "通常"
            )
        )
    ),
    ""
)</f>
      </c>
      <c r="MD138" s="54">
        <f t="shared" si="4806"/>
      </c>
      <c r="ME138" s="55">
        <f t="shared" ref="ME138:ME201" si="4809">IFERROR(
    IF(
        LEFT(VLOOKUP($B138,MD$4:ME$71,2,FALSE),1)="0",
        "",
        IF(
            LEFT(VLOOKUP($B138,MD$4:ME$71,2,FALSE),1)="講",
            "講習",
            IF(
                LEFT(VLOOKUP($B138,MD$4:ME$71,2,FALSE),1)="追",
                "追加",
                "通常"
            )
        )
    ),
    ""
)</f>
      </c>
      <c r="MF138" s="54">
        <f t="shared" si="4806"/>
      </c>
      <c r="MG138" s="55">
        <f t="shared" ref="MG138:MG201" si="4810">IFERROR(
    IF(
        LEFT(VLOOKUP($B138,MF$4:MG$71,2,FALSE),1)="0",
        "",
        IF(
            LEFT(VLOOKUP($B138,MF$4:MG$71,2,FALSE),1)="講",
            "講習",
            IF(
                LEFT(VLOOKUP($B138,MF$4:MG$71,2,FALSE),1)="追",
                "追加",
                "通常"
            )
        )
    ),
    ""
)</f>
      </c>
      <c r="MH138" s="54">
        <f t="shared" si="4806"/>
      </c>
      <c r="MI138" s="55">
        <f t="shared" ref="MI138:MI201" si="4811">IFERROR(
    IF(
        LEFT(VLOOKUP($B138,MH$4:MI$71,2,FALSE),1)="0",
        "",
        IF(
            LEFT(VLOOKUP($B138,MH$4:MI$71,2,FALSE),1)="講",
            "講習",
            IF(
                LEFT(VLOOKUP($B138,MH$4:MI$71,2,FALSE),1)="追",
                "追加",
                "通常"
            )
        )
    ),
    ""
)</f>
      </c>
      <c r="MJ138" s="54">
        <f t="shared" si="4806"/>
      </c>
      <c r="MK138" s="55">
        <f t="shared" ref="MK138:MK201" si="4812">IFERROR(
    IF(
        LEFT(VLOOKUP($B138,MJ$4:MK$71,2,FALSE),1)="0",
        "",
        IF(
            LEFT(VLOOKUP($B138,MJ$4:MK$71,2,FALSE),1)="講",
            "講習",
            IF(
                LEFT(VLOOKUP($B138,MJ$4:MK$71,2,FALSE),1)="追",
                "追加",
                "通常"
            )
        )
    ),
    ""
)</f>
      </c>
      <c r="ML138" s="54">
        <f t="shared" si="4806"/>
      </c>
      <c r="MM138" s="55">
        <f t="shared" si="4682"/>
      </c>
      <c r="MN138" s="54">
        <f t="shared" si="4806"/>
      </c>
      <c r="MO138" s="55">
        <f t="shared" si="4683"/>
      </c>
      <c r="MP138" s="54">
        <f t="shared" si="4806"/>
      </c>
      <c r="MQ138" s="55">
        <f t="shared" si="4684"/>
      </c>
      <c r="MR138" s="54">
        <f t="shared" si="4806"/>
      </c>
      <c r="MS138" s="55">
        <f t="shared" si="4685"/>
      </c>
      <c r="MT138" s="54">
        <f t="shared" si="4806"/>
      </c>
      <c r="MU138" s="55">
        <f t="shared" si="4686"/>
      </c>
      <c r="MV138" s="54">
        <f t="shared" si="4806"/>
      </c>
      <c r="MW138" s="55">
        <f t="shared" si="4687"/>
      </c>
      <c r="MX138" s="54">
        <f t="shared" si="4806"/>
      </c>
      <c r="MY138" s="55">
        <f t="shared" si="4688"/>
      </c>
      <c r="MZ138" s="54">
        <f t="shared" si="4806"/>
      </c>
      <c r="NA138" s="55">
        <f t="shared" si="4689"/>
      </c>
      <c r="NB138" s="54">
        <f t="shared" si="4806"/>
      </c>
      <c r="NC138" s="55">
        <f t="shared" si="4690"/>
      </c>
      <c r="ND138" s="54">
        <f t="shared" si="4806"/>
      </c>
      <c r="NE138" s="55">
        <f t="shared" si="4691"/>
      </c>
      <c r="NF138" s="54">
        <f t="shared" si="4806"/>
      </c>
      <c r="NG138" s="55">
        <f t="shared" si="4692"/>
      </c>
      <c r="NH138" s="54">
        <f t="shared" si="4806"/>
      </c>
      <c r="NI138" s="55">
        <f t="shared" si="4693"/>
      </c>
      <c r="NJ138" s="54">
        <f t="shared" si="4806"/>
      </c>
      <c r="NK138" s="55">
        <f t="shared" si="4694"/>
      </c>
      <c r="NL138" s="54">
        <f t="shared" si="4806"/>
      </c>
      <c r="NM138" s="55">
        <f t="shared" si="4695"/>
      </c>
      <c r="NN138" s="54">
        <f t="shared" si="4806"/>
      </c>
      <c r="NO138" s="55">
        <f t="shared" si="4696"/>
      </c>
      <c r="NP138" s="54">
        <f t="shared" si="4806"/>
      </c>
      <c r="NQ138" s="55">
        <f t="shared" si="4697"/>
      </c>
      <c r="NR138" s="54">
        <f t="shared" si="4806"/>
      </c>
      <c r="NS138" s="55">
        <f t="shared" si="4698"/>
      </c>
      <c r="NT138" s="54">
        <f t="shared" si="4806"/>
      </c>
      <c r="NU138" s="55">
        <f t="shared" si="4699"/>
      </c>
      <c r="NV138" s="54">
        <f t="shared" si="4806"/>
      </c>
      <c r="NW138" s="55">
        <f t="shared" si="4700"/>
      </c>
      <c r="NX138" s="54">
        <f t="shared" si="4806"/>
      </c>
      <c r="NY138" s="55">
        <f t="shared" si="4701"/>
      </c>
      <c r="NZ138" s="54">
        <f t="shared" si="4806"/>
      </c>
      <c r="OA138" s="55">
        <f t="shared" si="4702"/>
      </c>
      <c r="OB138" s="54">
        <f t="shared" si="4806"/>
      </c>
      <c r="OC138" s="55">
        <f t="shared" si="4703"/>
      </c>
      <c r="OD138" s="54">
        <f t="shared" si="4806"/>
      </c>
      <c r="OE138" s="55">
        <f t="shared" si="4704"/>
      </c>
      <c r="OF138" s="54">
        <f t="shared" si="4806"/>
      </c>
      <c r="OG138" s="55">
        <f t="shared" si="4705"/>
      </c>
      <c r="OH138" s="54">
        <f t="shared" si="4806"/>
      </c>
      <c r="OI138" s="55">
        <f t="shared" si="4706"/>
      </c>
      <c r="OJ138" s="54">
        <f t="shared" si="4806"/>
      </c>
      <c r="OK138" s="55">
        <f t="shared" si="4707"/>
      </c>
      <c r="OL138" s="54">
        <f t="shared" si="4681"/>
      </c>
      <c r="OM138" s="55">
        <f t="shared" si="4708"/>
      </c>
      <c r="ON138" s="54">
        <f t="shared" si="4681"/>
      </c>
      <c r="OO138" s="55">
        <f t="shared" si="4709"/>
      </c>
      <c r="OP138" s="54">
        <f t="shared" si="4681"/>
      </c>
      <c r="OQ138" s="55">
        <f t="shared" si="4710"/>
      </c>
      <c r="OR138" s="54">
        <f t="shared" si="4681"/>
      </c>
      <c r="OS138" s="55">
        <f t="shared" si="4711"/>
      </c>
      <c r="OT138" s="54">
        <f t="shared" si="4681"/>
      </c>
      <c r="OU138" s="55">
        <f t="shared" si="4712"/>
      </c>
      <c r="OV138" s="54">
        <f t="shared" si="4681"/>
      </c>
      <c r="OW138" s="55">
        <f t="shared" si="4713"/>
      </c>
      <c r="OX138" s="54">
        <f t="shared" ref="OX138:RH145" si="4813">RIGHT(IFERROR(VLOOKUP($B138,OX$4:OY$71,2,FALSE),""),2)</f>
      </c>
      <c r="OY138" s="55">
        <f t="shared" si="4714"/>
      </c>
      <c r="OZ138" s="54">
        <f t="shared" si="4813"/>
      </c>
      <c r="PA138" s="55">
        <f t="shared" si="4715"/>
      </c>
      <c r="PB138" s="54">
        <f t="shared" si="4813"/>
      </c>
      <c r="PC138" s="55">
        <f t="shared" si="4716"/>
      </c>
      <c r="PD138" s="54">
        <f t="shared" si="4813"/>
      </c>
      <c r="PE138" s="55">
        <f t="shared" si="4717"/>
      </c>
      <c r="PF138" s="54">
        <f t="shared" si="4813"/>
      </c>
      <c r="PG138" s="55">
        <f t="shared" si="4718"/>
      </c>
      <c r="PH138" s="54">
        <f t="shared" si="4813"/>
      </c>
      <c r="PI138" s="55">
        <f t="shared" si="4719"/>
      </c>
      <c r="PJ138" s="54">
        <f t="shared" si="4813"/>
      </c>
      <c r="PK138" s="55">
        <f t="shared" si="4720"/>
      </c>
      <c r="PL138" s="54">
        <f t="shared" si="4813"/>
      </c>
      <c r="PM138" s="55">
        <f t="shared" si="4721"/>
      </c>
      <c r="PN138" s="54">
        <f t="shared" si="4813"/>
      </c>
      <c r="PO138" s="55">
        <f t="shared" si="4722"/>
      </c>
      <c r="PP138" s="54">
        <f t="shared" si="4813"/>
      </c>
      <c r="PQ138" s="55">
        <f t="shared" si="4723"/>
      </c>
      <c r="PR138" s="54">
        <f t="shared" si="4813"/>
      </c>
      <c r="PS138" s="55">
        <f t="shared" si="4724"/>
      </c>
      <c r="PT138" s="54">
        <f t="shared" si="4813"/>
      </c>
      <c r="PU138" s="55">
        <f t="shared" si="4725"/>
      </c>
      <c r="PV138" s="54">
        <f t="shared" si="4813"/>
      </c>
      <c r="PW138" s="55">
        <f t="shared" si="4726"/>
      </c>
      <c r="PX138" s="54">
        <f t="shared" si="4813"/>
      </c>
      <c r="PY138" s="55">
        <f t="shared" si="4727"/>
      </c>
      <c r="PZ138" s="54">
        <f t="shared" si="4813"/>
      </c>
      <c r="QA138" s="55">
        <f t="shared" si="4728"/>
      </c>
      <c r="QB138" s="54">
        <f t="shared" si="4813"/>
      </c>
      <c r="QC138" s="55">
        <f t="shared" si="4729"/>
      </c>
      <c r="QD138" s="54">
        <f t="shared" si="4813"/>
      </c>
      <c r="QE138" s="55">
        <f t="shared" si="4730"/>
      </c>
      <c r="QF138" s="54">
        <f t="shared" si="4813"/>
      </c>
      <c r="QG138" s="55">
        <f t="shared" si="4731"/>
      </c>
      <c r="QH138" s="54">
        <f t="shared" si="4813"/>
      </c>
      <c r="QI138" s="55">
        <f t="shared" si="4732"/>
      </c>
      <c r="QJ138" s="54">
        <f t="shared" si="4813"/>
      </c>
      <c r="QK138" s="55">
        <f t="shared" si="4733"/>
      </c>
      <c r="QL138" s="54">
        <f t="shared" si="4813"/>
      </c>
      <c r="QM138" s="55">
        <f t="shared" si="4734"/>
      </c>
      <c r="QN138" s="54">
        <f t="shared" si="4813"/>
      </c>
      <c r="QO138" s="55">
        <f t="shared" si="4735"/>
      </c>
      <c r="QP138" s="54">
        <f t="shared" si="4813"/>
      </c>
      <c r="QQ138" s="55">
        <f t="shared" si="4736"/>
      </c>
      <c r="QR138" s="54">
        <f t="shared" si="4813"/>
      </c>
      <c r="QS138" s="55">
        <f t="shared" si="4737"/>
      </c>
      <c r="QT138" s="54">
        <f t="shared" si="4813"/>
      </c>
      <c r="QU138" s="55">
        <f t="shared" si="4673"/>
      </c>
      <c r="QV138" s="54">
        <f t="shared" si="4813"/>
      </c>
      <c r="QW138" s="55">
        <f t="shared" si="4673"/>
      </c>
      <c r="QX138" s="54">
        <f t="shared" si="4813"/>
      </c>
      <c r="QY138" s="55">
        <f t="shared" si="4673"/>
      </c>
      <c r="QZ138" s="54">
        <f t="shared" si="4813"/>
      </c>
      <c r="RA138" s="55">
        <f t="shared" si="4673"/>
      </c>
      <c r="RB138" s="54">
        <f t="shared" si="4813"/>
      </c>
      <c r="RC138" s="55">
        <f t="shared" si="4673"/>
      </c>
      <c r="RD138" s="54">
        <f t="shared" si="4813"/>
      </c>
      <c r="RE138" s="55">
        <f t="shared" si="4673"/>
      </c>
      <c r="RF138" s="54">
        <f t="shared" si="4813"/>
      </c>
      <c r="RG138" s="55">
        <f t="shared" si="4673"/>
      </c>
      <c r="RH138" s="54">
        <f t="shared" si="4813"/>
      </c>
      <c r="RI138" s="55">
        <f t="shared" si="4673"/>
      </c>
      <c r="RJ138" s="54">
        <f t="shared" si="4738"/>
      </c>
      <c r="RK138" s="55">
        <f t="shared" si="4673"/>
      </c>
      <c r="RL138" s="54">
        <f t="shared" si="4738"/>
      </c>
      <c r="RM138" s="55">
        <f t="shared" si="4673"/>
      </c>
      <c r="RN138" s="54">
        <f t="shared" si="4738"/>
      </c>
      <c r="RO138" s="55">
        <f t="shared" si="4673"/>
      </c>
      <c r="RP138" s="54">
        <f t="shared" si="4738"/>
      </c>
      <c r="RQ138" s="55">
        <f t="shared" si="4673"/>
      </c>
      <c r="RR138" s="54">
        <f t="shared" si="4738"/>
      </c>
      <c r="RS138" s="55">
        <f t="shared" si="4673"/>
      </c>
      <c r="RT138" s="54">
        <f t="shared" si="4738"/>
      </c>
      <c r="RU138" s="55">
        <f t="shared" si="4673"/>
      </c>
      <c r="RV138" s="54">
        <f t="shared" si="4738"/>
      </c>
      <c r="RW138" s="55">
        <f t="shared" si="4673"/>
      </c>
      <c r="RX138" s="54">
        <f t="shared" si="4738"/>
      </c>
      <c r="RY138" s="55">
        <f t="shared" si="4673"/>
      </c>
      <c r="RZ138" s="54">
        <f t="shared" si="4738"/>
      </c>
      <c r="SA138" s="55">
        <f t="shared" si="4673"/>
      </c>
      <c r="SB138" s="54">
        <f t="shared" si="4738"/>
      </c>
      <c r="SC138" s="55">
        <f t="shared" si="4673"/>
      </c>
      <c r="SD138" s="54">
        <f t="shared" si="4738"/>
      </c>
      <c r="SE138" s="55">
        <f t="shared" si="4673"/>
      </c>
      <c r="SF138" s="54">
        <f t="shared" si="4738"/>
      </c>
      <c r="SG138" s="55">
        <f t="shared" si="4673"/>
      </c>
      <c r="SH138" s="54">
        <f t="shared" si="4738"/>
      </c>
      <c r="SI138" s="55">
        <f t="shared" si="4673"/>
      </c>
      <c r="SJ138" s="54">
        <f t="shared" si="4738"/>
      </c>
      <c r="SK138" s="55">
        <f t="shared" si="4673"/>
      </c>
      <c r="SL138" s="54">
        <f t="shared" si="4738"/>
      </c>
      <c r="SM138" s="55">
        <f t="shared" si="4673"/>
      </c>
      <c r="SN138" s="54">
        <f t="shared" si="4738"/>
      </c>
      <c r="SO138" s="55">
        <f t="shared" si="4673"/>
      </c>
      <c r="SP138" s="54">
        <f t="shared" si="4738"/>
      </c>
      <c r="SQ138" s="55">
        <f t="shared" si="4673"/>
      </c>
      <c r="SR138" s="54">
        <f t="shared" si="4738"/>
      </c>
      <c r="SS138" s="55">
        <f t="shared" si="4673"/>
      </c>
      <c r="ST138" s="54">
        <f t="shared" si="4738"/>
      </c>
      <c r="SU138" s="55">
        <f t="shared" si="4673"/>
      </c>
      <c r="SV138" s="54">
        <f t="shared" si="4738"/>
      </c>
      <c r="SW138" s="55">
        <f t="shared" si="4673"/>
      </c>
      <c r="SX138" s="54">
        <f t="shared" si="4738"/>
      </c>
      <c r="SY138" s="55">
        <f t="shared" si="4673"/>
      </c>
      <c r="SZ138" s="54">
        <f t="shared" si="4738"/>
      </c>
      <c r="TA138" s="55">
        <f t="shared" si="4673"/>
      </c>
      <c r="TB138" s="54">
        <f t="shared" si="4738"/>
      </c>
      <c r="TC138" s="55">
        <f t="shared" si="4673"/>
      </c>
      <c r="TD138" s="54">
        <f t="shared" si="4738"/>
      </c>
      <c r="TE138" s="55">
        <f t="shared" si="4673"/>
      </c>
      <c r="TF138" s="54">
        <f t="shared" si="4738"/>
      </c>
      <c r="TG138" s="55">
        <f t="shared" si="4671"/>
      </c>
      <c r="TH138" s="54">
        <f t="shared" si="4738"/>
      </c>
      <c r="TI138" s="55">
        <f t="shared" si="4671"/>
      </c>
      <c r="TJ138" s="54">
        <f t="shared" si="4738"/>
      </c>
      <c r="TK138" s="55">
        <f t="shared" si="4671"/>
      </c>
      <c r="TL138" s="54">
        <f t="shared" si="4738"/>
      </c>
      <c r="TM138" s="55">
        <f t="shared" si="4671"/>
      </c>
      <c r="TN138" s="54">
        <f t="shared" si="4738"/>
      </c>
      <c r="TO138" s="55">
        <f t="shared" si="4671"/>
      </c>
      <c r="TP138" s="54">
        <f t="shared" si="4738"/>
      </c>
      <c r="TQ138" s="55">
        <f t="shared" si="4671"/>
      </c>
      <c r="TR138" s="54">
        <f t="shared" si="4738"/>
      </c>
      <c r="TS138" s="55">
        <f t="shared" si="4671"/>
      </c>
      <c r="TT138" s="54">
        <f t="shared" ref="TT138:WD145" si="4814">RIGHT(IFERROR(VLOOKUP($B138,TT$4:TU$71,2,FALSE),""),2)</f>
      </c>
      <c r="TU138" s="55">
        <f t="shared" si="4671"/>
      </c>
      <c r="TV138" s="54">
        <f t="shared" si="4814"/>
      </c>
      <c r="TW138" s="55">
        <f t="shared" si="4671"/>
      </c>
      <c r="TX138" s="54">
        <f t="shared" si="4814"/>
      </c>
      <c r="TY138" s="55">
        <f t="shared" si="4671"/>
      </c>
      <c r="TZ138" s="54">
        <f t="shared" si="4814"/>
      </c>
      <c r="UA138" s="55">
        <f t="shared" si="4671"/>
      </c>
      <c r="UB138" s="54">
        <f t="shared" si="4814"/>
      </c>
      <c r="UC138" s="55">
        <f t="shared" si="4671"/>
      </c>
      <c r="UD138" s="54">
        <f t="shared" si="4814"/>
      </c>
      <c r="UE138" s="55">
        <f t="shared" si="4671"/>
      </c>
      <c r="UF138" s="54">
        <f t="shared" si="4814"/>
      </c>
      <c r="UG138" s="55">
        <f t="shared" si="4671"/>
      </c>
      <c r="UH138" s="54">
        <f t="shared" si="4814"/>
      </c>
      <c r="UI138" s="55">
        <f t="shared" si="4671"/>
      </c>
      <c r="UJ138" s="54">
        <f t="shared" si="4814"/>
      </c>
      <c r="UK138" s="55">
        <f t="shared" si="4671"/>
      </c>
      <c r="UL138" s="54">
        <f t="shared" si="4814"/>
      </c>
      <c r="UM138" s="55">
        <f t="shared" si="4671"/>
      </c>
      <c r="UN138" s="54">
        <f t="shared" si="4814"/>
      </c>
      <c r="UO138" s="55">
        <f t="shared" si="4671"/>
      </c>
      <c r="UP138" s="54">
        <f t="shared" si="4814"/>
      </c>
      <c r="UQ138" s="55">
        <f t="shared" si="4671"/>
      </c>
      <c r="UR138" s="54">
        <f t="shared" si="4814"/>
      </c>
      <c r="US138" s="55">
        <f t="shared" si="4671"/>
      </c>
      <c r="UT138" s="54">
        <f t="shared" si="4814"/>
      </c>
      <c r="UU138" s="55">
        <f t="shared" si="4671"/>
      </c>
      <c r="UV138" s="54">
        <f t="shared" si="4814"/>
      </c>
      <c r="UW138" s="55">
        <f t="shared" si="4671"/>
      </c>
      <c r="UX138" s="54">
        <f t="shared" si="4814"/>
      </c>
      <c r="UY138" s="55">
        <f t="shared" si="4671"/>
      </c>
      <c r="UZ138" s="54">
        <f t="shared" si="4814"/>
      </c>
      <c r="VA138" s="55">
        <f t="shared" si="4671"/>
      </c>
      <c r="VB138" s="54">
        <f t="shared" si="4814"/>
      </c>
      <c r="VC138" s="55">
        <f t="shared" si="4671"/>
      </c>
      <c r="VD138" s="54">
        <f t="shared" si="4814"/>
      </c>
      <c r="VE138" s="55">
        <f t="shared" si="4671"/>
      </c>
      <c r="VF138" s="54">
        <f t="shared" si="4814"/>
      </c>
      <c r="VG138" s="55">
        <f t="shared" si="4671"/>
      </c>
      <c r="VH138" s="54">
        <f t="shared" si="4814"/>
      </c>
      <c r="VI138" s="55">
        <f t="shared" si="4671"/>
      </c>
      <c r="VJ138" s="54">
        <f t="shared" si="4814"/>
      </c>
      <c r="VK138" s="55">
        <f t="shared" si="4671"/>
      </c>
      <c r="VL138" s="54">
        <f t="shared" si="4814"/>
      </c>
      <c r="VM138" s="55">
        <f t="shared" si="4671"/>
      </c>
      <c r="VN138" s="54">
        <f t="shared" si="4814"/>
      </c>
      <c r="VO138" s="55">
        <f t="shared" si="4671"/>
      </c>
      <c r="VP138" s="54">
        <f t="shared" si="4814"/>
      </c>
      <c r="VQ138" s="55">
        <f t="shared" si="4671"/>
      </c>
      <c r="VR138" s="54">
        <f t="shared" si="4814"/>
      </c>
      <c r="VS138" s="55">
        <f t="shared" si="4670"/>
      </c>
      <c r="VT138" s="54">
        <f t="shared" si="4814"/>
      </c>
      <c r="VU138" s="55">
        <f t="shared" si="4670"/>
      </c>
      <c r="VV138" s="54">
        <f t="shared" si="4814"/>
      </c>
      <c r="VW138" s="55">
        <f t="shared" si="4670"/>
      </c>
      <c r="VX138" s="54">
        <f t="shared" si="4814"/>
      </c>
      <c r="VY138" s="55">
        <f t="shared" si="4670"/>
      </c>
      <c r="VZ138" s="54">
        <f t="shared" si="4814"/>
      </c>
      <c r="WA138" s="55">
        <f t="shared" si="4670"/>
      </c>
      <c r="WB138" s="54">
        <f t="shared" si="4814"/>
      </c>
      <c r="WC138" s="55">
        <f t="shared" si="4670"/>
      </c>
      <c r="WD138" s="54">
        <f t="shared" si="4814"/>
      </c>
      <c r="WE138" s="55">
        <f t="shared" si="4670"/>
      </c>
      <c r="WF138" s="54">
        <f t="shared" si="4739"/>
      </c>
      <c r="WG138" s="55">
        <f t="shared" si="4670"/>
      </c>
      <c r="WH138" s="54">
        <f t="shared" si="4739"/>
      </c>
      <c r="WI138" s="55">
        <f t="shared" si="4670"/>
      </c>
      <c r="WJ138" s="54">
        <f t="shared" si="4739"/>
      </c>
      <c r="WK138" s="55">
        <f t="shared" si="4670"/>
      </c>
      <c r="WL138" s="54">
        <f t="shared" si="4739"/>
      </c>
      <c r="WM138" s="55">
        <f t="shared" si="4670"/>
      </c>
      <c r="WN138" s="54">
        <f t="shared" si="4739"/>
      </c>
      <c r="WO138" s="55">
        <f t="shared" si="4670"/>
      </c>
      <c r="WP138" s="54">
        <f t="shared" si="4739"/>
      </c>
      <c r="WQ138" s="55">
        <f t="shared" si="4670"/>
      </c>
      <c r="WR138" s="54">
        <f t="shared" si="4739"/>
      </c>
      <c r="WS138" s="55">
        <f t="shared" si="4670"/>
      </c>
      <c r="WT138" s="54">
        <f t="shared" si="4739"/>
      </c>
      <c r="WU138" s="55">
        <f t="shared" si="4670"/>
      </c>
      <c r="WV138" s="54">
        <f t="shared" si="4739"/>
      </c>
      <c r="WW138" s="55">
        <f t="shared" si="4670"/>
      </c>
      <c r="WX138" s="54">
        <f t="shared" si="4739"/>
      </c>
      <c r="WY138" s="55">
        <f t="shared" si="4670"/>
      </c>
      <c r="WZ138" s="54">
        <f t="shared" si="4739"/>
      </c>
      <c r="XA138" s="55">
        <f t="shared" si="4670"/>
      </c>
      <c r="XB138" s="54">
        <f t="shared" si="4739"/>
      </c>
      <c r="XC138" s="55">
        <f t="shared" si="4670"/>
      </c>
      <c r="XD138" s="54">
        <f t="shared" si="4739"/>
      </c>
      <c r="XE138" s="55">
        <f t="shared" si="4670"/>
      </c>
      <c r="XF138" s="54">
        <f t="shared" si="4739"/>
      </c>
      <c r="XG138" s="55">
        <f t="shared" si="4670"/>
      </c>
      <c r="XH138" s="54">
        <f t="shared" si="4739"/>
      </c>
      <c r="XI138" s="55">
        <f t="shared" si="4670"/>
      </c>
      <c r="XJ138" s="54">
        <f t="shared" si="4739"/>
      </c>
      <c r="XK138" s="55">
        <f t="shared" si="4670"/>
      </c>
      <c r="XL138" s="54">
        <f t="shared" si="4739"/>
      </c>
      <c r="XM138" s="55">
        <f t="shared" si="4670"/>
      </c>
      <c r="XN138" s="54">
        <f t="shared" si="4739"/>
      </c>
      <c r="XO138" s="55">
        <f t="shared" si="4670"/>
      </c>
      <c r="XP138" s="54">
        <f t="shared" si="4739"/>
      </c>
      <c r="XQ138" s="55">
        <f t="shared" si="4670"/>
      </c>
      <c r="XR138" s="54">
        <f t="shared" si="4739"/>
      </c>
      <c r="XS138" s="55">
        <f t="shared" si="4670"/>
      </c>
      <c r="XT138" s="54">
        <f t="shared" si="4739"/>
      </c>
      <c r="XU138" s="55">
        <f t="shared" si="4670"/>
      </c>
      <c r="XV138" s="54">
        <f t="shared" si="4739"/>
      </c>
      <c r="XW138" s="55">
        <f t="shared" si="4670"/>
      </c>
      <c r="XX138" s="54">
        <f t="shared" si="4739"/>
      </c>
      <c r="XY138" s="55">
        <f t="shared" si="4670"/>
      </c>
      <c r="XZ138" s="54">
        <f t="shared" si="4739"/>
      </c>
      <c r="YA138" s="55">
        <f t="shared" si="4670"/>
      </c>
      <c r="YB138" s="54">
        <f t="shared" si="4739"/>
      </c>
      <c r="YC138" s="55">
        <f t="shared" si="4740"/>
      </c>
      <c r="YD138" s="54">
        <f t="shared" si="4739"/>
      </c>
      <c r="YE138" s="55">
        <f t="shared" si="4741"/>
      </c>
      <c r="YF138" s="54">
        <f t="shared" si="4739"/>
      </c>
      <c r="YG138" s="55">
        <f t="shared" si="4742"/>
      </c>
      <c r="YH138" s="54">
        <f t="shared" si="4739"/>
      </c>
      <c r="YI138" s="55">
        <f t="shared" si="4743"/>
      </c>
      <c r="YJ138" s="54">
        <f t="shared" si="4739"/>
      </c>
      <c r="YK138" s="55">
        <f t="shared" si="4744"/>
      </c>
      <c r="YL138" s="54">
        <f t="shared" si="4739"/>
      </c>
      <c r="YM138" s="55">
        <f t="shared" si="4745"/>
      </c>
      <c r="YN138" s="54">
        <f t="shared" si="4739"/>
      </c>
      <c r="YO138" s="55">
        <f t="shared" si="4746"/>
      </c>
      <c r="YP138" s="54">
        <f t="shared" si="4674"/>
      </c>
      <c r="YQ138" s="55">
        <f t="shared" si="4747"/>
      </c>
      <c r="YR138" s="54">
        <f t="shared" si="4674"/>
      </c>
      <c r="YS138" s="55">
        <f t="shared" si="4748"/>
      </c>
      <c r="YT138" s="54">
        <f t="shared" si="4674"/>
      </c>
      <c r="YU138" s="55">
        <f t="shared" si="4749"/>
      </c>
      <c r="YV138" s="54">
        <f t="shared" si="4674"/>
      </c>
      <c r="YW138" s="55">
        <f t="shared" si="4750"/>
      </c>
      <c r="YX138" s="54">
        <f t="shared" si="4674"/>
      </c>
      <c r="YY138" s="55">
        <f t="shared" si="4751"/>
      </c>
      <c r="YZ138" s="54">
        <f t="shared" si="4674"/>
      </c>
      <c r="ZA138" s="55">
        <f t="shared" si="4752"/>
      </c>
      <c r="ZB138" s="54">
        <f t="shared" si="4674"/>
      </c>
      <c r="ZC138" s="55">
        <f t="shared" si="4753"/>
      </c>
      <c r="ZD138" s="54">
        <f t="shared" si="4674"/>
      </c>
      <c r="ZE138" s="55">
        <f t="shared" si="4754"/>
      </c>
      <c r="ZF138" s="54">
        <f t="shared" si="4674"/>
      </c>
      <c r="ZG138" s="55">
        <f t="shared" si="4755"/>
      </c>
      <c r="ZH138" s="54">
        <f t="shared" si="4674"/>
      </c>
      <c r="ZI138" s="55">
        <f t="shared" si="4756"/>
      </c>
      <c r="ZJ138" s="54">
        <f t="shared" si="4674"/>
      </c>
      <c r="ZK138" s="55">
        <f t="shared" si="4757"/>
      </c>
      <c r="ZL138" s="54">
        <f t="shared" si="4674"/>
      </c>
      <c r="ZM138" s="55">
        <f t="shared" si="4758"/>
      </c>
      <c r="ZN138" s="54">
        <f t="shared" si="4674"/>
      </c>
      <c r="ZO138" s="55">
        <f t="shared" si="4759"/>
      </c>
      <c r="ZP138" s="54">
        <f t="shared" si="4674"/>
      </c>
      <c r="ZQ138" s="55">
        <f t="shared" si="4760"/>
      </c>
      <c r="ZR138" s="54">
        <f t="shared" si="4674"/>
      </c>
      <c r="ZS138" s="55">
        <f t="shared" si="4761"/>
      </c>
      <c r="ZT138" s="54">
        <f t="shared" si="4674"/>
      </c>
      <c r="ZU138" s="55">
        <f t="shared" si="4762"/>
      </c>
      <c r="ZV138" s="54">
        <f t="shared" si="4674"/>
      </c>
      <c r="ZW138" s="55">
        <f t="shared" si="4763"/>
      </c>
      <c r="ZX138" s="54">
        <f t="shared" si="4674"/>
      </c>
      <c r="ZY138" s="55">
        <f t="shared" si="4764"/>
      </c>
      <c r="ZZ138" s="54">
        <f t="shared" si="4674"/>
      </c>
      <c r="AAA138" s="55">
        <f t="shared" si="4765"/>
      </c>
      <c r="AAB138" s="54">
        <f t="shared" si="4674"/>
      </c>
      <c r="AAC138" s="55">
        <f t="shared" si="4766"/>
      </c>
      <c r="AAD138" s="54">
        <f t="shared" si="4674"/>
      </c>
      <c r="AAE138" s="55">
        <f t="shared" si="4767"/>
      </c>
      <c r="AAF138" s="54">
        <f t="shared" si="4674"/>
      </c>
      <c r="AAG138" s="55">
        <f t="shared" si="4768"/>
      </c>
      <c r="AAH138" s="54">
        <f t="shared" si="4674"/>
      </c>
      <c r="AAI138" s="55">
        <f t="shared" si="4769"/>
      </c>
      <c r="AAJ138" s="54">
        <f t="shared" si="4674"/>
      </c>
      <c r="AAK138" s="55">
        <f t="shared" si="4770"/>
      </c>
      <c r="AAL138" s="54">
        <f t="shared" si="4674"/>
      </c>
      <c r="AAM138" s="55">
        <f t="shared" si="4675"/>
      </c>
      <c r="AAN138" s="54">
        <f t="shared" si="4674"/>
      </c>
      <c r="AAO138" s="55">
        <f t="shared" si="4675"/>
      </c>
      <c r="AAP138" s="54">
        <f t="shared" si="4674"/>
      </c>
      <c r="AAQ138" s="55">
        <f t="shared" si="4675"/>
      </c>
      <c r="AAR138" s="54">
        <f t="shared" si="4674"/>
      </c>
      <c r="AAS138" s="55">
        <f t="shared" si="4675"/>
      </c>
      <c r="AAT138" s="54">
        <f t="shared" si="4674"/>
      </c>
      <c r="AAU138" s="55">
        <f t="shared" si="4675"/>
      </c>
      <c r="AAV138" s="54">
        <f t="shared" si="4674"/>
      </c>
      <c r="AAW138" s="55">
        <f t="shared" si="4675"/>
      </c>
      <c r="AAX138" s="54">
        <f t="shared" si="4674"/>
      </c>
      <c r="AAY138" s="55">
        <f t="shared" si="4675"/>
      </c>
      <c r="AAZ138" s="54">
        <f t="shared" si="4674"/>
      </c>
      <c r="ABA138" s="55">
        <f t="shared" si="4675"/>
      </c>
      <c r="ABB138" s="54">
        <f t="shared" si="4667"/>
      </c>
      <c r="ABC138" s="55">
        <f t="shared" si="4675"/>
      </c>
      <c r="ABD138" s="54">
        <f t="shared" si="4667"/>
      </c>
      <c r="ABE138" s="55">
        <f t="shared" si="4675"/>
      </c>
      <c r="ABF138" s="54">
        <f t="shared" si="4667"/>
      </c>
      <c r="ABG138" s="55">
        <f t="shared" si="4675"/>
      </c>
      <c r="ABH138" s="54">
        <f t="shared" si="4667"/>
      </c>
      <c r="ABI138" s="55">
        <f t="shared" si="4675"/>
      </c>
      <c r="ABJ138" s="54">
        <f t="shared" si="4667"/>
      </c>
      <c r="ABK138" s="55">
        <f t="shared" si="4675"/>
      </c>
      <c r="ABL138" s="54">
        <f t="shared" si="4667"/>
      </c>
      <c r="ABM138" s="55">
        <f t="shared" si="4675"/>
      </c>
      <c r="ABN138" s="54">
        <f t="shared" si="4667"/>
      </c>
      <c r="ABO138" s="55">
        <f t="shared" si="4675"/>
      </c>
      <c r="ABP138" s="54">
        <f t="shared" si="4667"/>
      </c>
      <c r="ABQ138" s="55">
        <f t="shared" si="4675"/>
      </c>
      <c r="ABR138" s="54">
        <f t="shared" si="4668"/>
      </c>
      <c r="ABS138" s="55">
        <f t="shared" si="4675"/>
      </c>
      <c r="ABT138" s="54">
        <f t="shared" si="4668"/>
      </c>
      <c r="ABU138" s="55">
        <f t="shared" si="4675"/>
      </c>
      <c r="ABV138" s="54">
        <f t="shared" si="4668"/>
      </c>
      <c r="ABW138" s="55">
        <f t="shared" si="4675"/>
      </c>
      <c r="ABX138" s="54">
        <f t="shared" si="4668"/>
      </c>
      <c r="ABY138" s="55">
        <f t="shared" si="4675"/>
      </c>
      <c r="ABZ138" s="54">
        <f t="shared" si="4668"/>
      </c>
      <c r="ACA138" s="55">
        <f t="shared" si="4675"/>
      </c>
      <c r="ACB138" s="54">
        <f t="shared" si="4668"/>
      </c>
      <c r="ACC138" s="55">
        <f t="shared" si="4675"/>
      </c>
      <c r="ACD138" s="54">
        <f t="shared" si="4668"/>
      </c>
      <c r="ACE138" s="55">
        <f t="shared" si="4675"/>
      </c>
      <c r="ACF138" s="54">
        <f t="shared" si="4668"/>
      </c>
      <c r="ACG138" s="55">
        <f t="shared" si="4675"/>
      </c>
      <c r="ACH138" s="54">
        <f t="shared" si="4668"/>
      </c>
      <c r="ACI138" s="55">
        <f t="shared" si="4675"/>
      </c>
      <c r="ACJ138" s="54">
        <f t="shared" si="4668"/>
      </c>
      <c r="ACK138" s="55">
        <f t="shared" si="4675"/>
      </c>
      <c r="ACL138" s="54">
        <f t="shared" si="4668"/>
      </c>
      <c r="ACM138" s="55">
        <f t="shared" si="4675"/>
      </c>
      <c r="ACN138" s="54">
        <f t="shared" si="4668"/>
      </c>
      <c r="ACO138" s="55">
        <f t="shared" si="4675"/>
      </c>
      <c r="ACP138" s="54">
        <f t="shared" si="4668"/>
      </c>
      <c r="ACQ138" s="55">
        <f t="shared" si="4675"/>
      </c>
      <c r="ACR138" s="54">
        <f t="shared" si="4668"/>
      </c>
      <c r="ACS138" s="55">
        <f t="shared" si="4675"/>
      </c>
      <c r="ACT138" s="54">
        <f t="shared" si="4668"/>
      </c>
      <c r="ACU138" s="55">
        <f t="shared" si="4675"/>
      </c>
      <c r="ACV138" s="54">
        <f t="shared" si="4668"/>
      </c>
      <c r="ACW138" s="55">
        <f t="shared" si="4675"/>
      </c>
      <c r="ACX138" s="54">
        <f t="shared" si="4668"/>
      </c>
      <c r="ACY138" s="55">
        <f t="shared" si="4676"/>
      </c>
      <c r="ACZ138" s="54">
        <f t="shared" si="4668"/>
      </c>
      <c r="ADA138" s="55">
        <f t="shared" si="4676"/>
      </c>
      <c r="ADB138" s="54">
        <f t="shared" si="4668"/>
      </c>
      <c r="ADC138" s="55">
        <f t="shared" si="4676"/>
      </c>
      <c r="ADD138" s="54">
        <f t="shared" si="4668"/>
      </c>
      <c r="ADE138" s="55">
        <f t="shared" si="4676"/>
      </c>
      <c r="ADF138" s="54">
        <f t="shared" si="4668"/>
      </c>
      <c r="ADG138" s="55">
        <f t="shared" si="4676"/>
      </c>
    </row>
    <row r="139" spans="1:787" ht="20.25" hidden="1" customHeight="1">
      <c r="A139" s="112">
        <v>67</v>
      </c>
      <c r="B139" s="115">
        <f>学年と名前を結合するシート!D68</f>
      </c>
      <c r="C139" s="114"/>
      <c r="D139" s="54">
        <f t="shared" si="4771"/>
      </c>
      <c r="E139" s="55">
        <f t="shared" si="4772"/>
      </c>
      <c r="F139" s="54">
        <f t="shared" ref="F139:BP146" si="4815">RIGHT(IFERROR(VLOOKUP($B139,F$4:G$71,2,FALSE),""),2)</f>
      </c>
      <c r="G139" s="55">
        <f t="shared" si="4407"/>
      </c>
      <c r="H139" s="54">
        <f t="shared" si="4815"/>
      </c>
      <c r="I139" s="55">
        <f t="shared" si="4408"/>
      </c>
      <c r="J139" s="54">
        <f t="shared" si="4815"/>
      </c>
      <c r="K139" s="55">
        <f t="shared" si="4409"/>
      </c>
      <c r="L139" s="54">
        <f t="shared" si="4815"/>
      </c>
      <c r="M139" s="55">
        <f t="shared" si="4410"/>
      </c>
      <c r="N139" s="54">
        <f t="shared" si="4815"/>
      </c>
      <c r="O139" s="55">
        <f t="shared" si="4411"/>
      </c>
      <c r="P139" s="54">
        <f t="shared" si="4815"/>
      </c>
      <c r="Q139" s="55">
        <f t="shared" si="4412"/>
      </c>
      <c r="R139" s="54">
        <f t="shared" si="4815"/>
      </c>
      <c r="S139" s="55">
        <f t="shared" si="4413"/>
      </c>
      <c r="T139" s="54">
        <f t="shared" si="4815"/>
      </c>
      <c r="U139" s="55">
        <f t="shared" si="4414"/>
      </c>
      <c r="V139" s="54">
        <f t="shared" si="4815"/>
      </c>
      <c r="W139" s="55">
        <f t="shared" si="4415"/>
      </c>
      <c r="X139" s="54">
        <f t="shared" si="4815"/>
      </c>
      <c r="Y139" s="55">
        <f t="shared" si="4416"/>
      </c>
      <c r="Z139" s="54">
        <f t="shared" si="4815"/>
      </c>
      <c r="AA139" s="55">
        <f t="shared" si="4417"/>
      </c>
      <c r="AB139" s="54">
        <f t="shared" si="4815"/>
      </c>
      <c r="AC139" s="55">
        <f t="shared" si="4418"/>
      </c>
      <c r="AD139" s="54">
        <f t="shared" si="4815"/>
      </c>
      <c r="AE139" s="55">
        <f t="shared" si="4419"/>
      </c>
      <c r="AF139" s="54">
        <f t="shared" si="4815"/>
      </c>
      <c r="AG139" s="55">
        <f t="shared" si="4420"/>
      </c>
      <c r="AH139" s="54">
        <f t="shared" si="4815"/>
      </c>
      <c r="AI139" s="55">
        <f t="shared" si="4421"/>
      </c>
      <c r="AJ139" s="54">
        <f t="shared" si="4815"/>
      </c>
      <c r="AK139" s="55">
        <f t="shared" si="4422"/>
      </c>
      <c r="AL139" s="54">
        <f t="shared" si="4815"/>
      </c>
      <c r="AM139" s="55">
        <f t="shared" si="4423"/>
      </c>
      <c r="AN139" s="54">
        <f t="shared" si="4815"/>
      </c>
      <c r="AO139" s="55">
        <f t="shared" si="4424"/>
      </c>
      <c r="AP139" s="54">
        <f t="shared" si="4815"/>
      </c>
      <c r="AQ139" s="55">
        <f t="shared" si="4425"/>
      </c>
      <c r="AR139" s="54">
        <f t="shared" si="4815"/>
      </c>
      <c r="AS139" s="55">
        <f t="shared" si="4426"/>
      </c>
      <c r="AT139" s="54">
        <f t="shared" si="4815"/>
      </c>
      <c r="AU139" s="55">
        <f t="shared" si="4427"/>
      </c>
      <c r="AV139" s="54">
        <f t="shared" si="4815"/>
      </c>
      <c r="AW139" s="55">
        <f t="shared" si="4428"/>
      </c>
      <c r="AX139" s="54">
        <f t="shared" si="4815"/>
      </c>
      <c r="AY139" s="55">
        <f t="shared" si="4429"/>
      </c>
      <c r="AZ139" s="54">
        <f t="shared" si="4815"/>
      </c>
      <c r="BA139" s="55">
        <f t="shared" si="4430"/>
      </c>
      <c r="BB139" s="54">
        <f t="shared" si="4815"/>
      </c>
      <c r="BC139" s="55">
        <f t="shared" si="4431"/>
      </c>
      <c r="BD139" s="54">
        <f t="shared" si="4815"/>
      </c>
      <c r="BE139" s="55">
        <f t="shared" si="4432"/>
      </c>
      <c r="BF139" s="54">
        <f t="shared" si="4815"/>
      </c>
      <c r="BG139" s="55">
        <f t="shared" si="4433"/>
      </c>
      <c r="BH139" s="54">
        <f t="shared" si="4815"/>
      </c>
      <c r="BI139" s="55">
        <f t="shared" si="4434"/>
      </c>
      <c r="BJ139" s="54">
        <f t="shared" si="4815"/>
      </c>
      <c r="BK139" s="55">
        <f t="shared" si="4435"/>
      </c>
      <c r="BL139" s="54">
        <f t="shared" si="4815"/>
      </c>
      <c r="BM139" s="55">
        <f t="shared" si="4436"/>
      </c>
      <c r="BN139" s="54">
        <f t="shared" si="4815"/>
      </c>
      <c r="BO139" s="55">
        <f t="shared" si="4437"/>
      </c>
      <c r="BP139" s="54">
        <f t="shared" si="4815"/>
      </c>
      <c r="BQ139" s="55">
        <f t="shared" si="4438"/>
      </c>
      <c r="BR139" s="54">
        <f t="shared" ref="BR139:EB154" si="4816">RIGHT(IFERROR(VLOOKUP($B139,BR$4:BS$71,2,FALSE),""),2)</f>
      </c>
      <c r="BS139" s="55">
        <f t="shared" si="4439"/>
      </c>
      <c r="BT139" s="54">
        <f t="shared" si="4816"/>
      </c>
      <c r="BU139" s="55">
        <f t="shared" si="4440"/>
      </c>
      <c r="BV139" s="54">
        <f t="shared" si="4816"/>
      </c>
      <c r="BW139" s="55">
        <f t="shared" si="4441"/>
      </c>
      <c r="BX139" s="54">
        <f t="shared" si="4816"/>
      </c>
      <c r="BY139" s="55">
        <f t="shared" si="4442"/>
      </c>
      <c r="BZ139" s="54">
        <f t="shared" si="4816"/>
      </c>
      <c r="CA139" s="55">
        <f t="shared" si="4443"/>
      </c>
      <c r="CB139" s="54">
        <f t="shared" si="4816"/>
      </c>
      <c r="CC139" s="55">
        <f t="shared" si="4444"/>
      </c>
      <c r="CD139" s="54">
        <f t="shared" si="4816"/>
      </c>
      <c r="CE139" s="55">
        <f t="shared" si="4445"/>
      </c>
      <c r="CF139" s="54">
        <f t="shared" si="4816"/>
      </c>
      <c r="CG139" s="55">
        <f t="shared" si="4446"/>
      </c>
      <c r="CH139" s="54">
        <f t="shared" si="4816"/>
      </c>
      <c r="CI139" s="55">
        <f t="shared" si="4447"/>
      </c>
      <c r="CJ139" s="54">
        <f t="shared" si="4816"/>
      </c>
      <c r="CK139" s="55">
        <f t="shared" si="4448"/>
      </c>
      <c r="CL139" s="54">
        <f t="shared" si="4816"/>
      </c>
      <c r="CM139" s="55">
        <f t="shared" si="4449"/>
      </c>
      <c r="CN139" s="54">
        <f t="shared" si="4816"/>
      </c>
      <c r="CO139" s="55">
        <f t="shared" si="4450"/>
      </c>
      <c r="CP139" s="54">
        <f t="shared" si="4816"/>
      </c>
      <c r="CQ139" s="55">
        <f t="shared" si="4451"/>
      </c>
      <c r="CR139" s="54">
        <f t="shared" si="4816"/>
      </c>
      <c r="CS139" s="55">
        <f t="shared" si="4452"/>
      </c>
      <c r="CT139" s="54">
        <f t="shared" si="4816"/>
      </c>
      <c r="CU139" s="55">
        <f t="shared" si="4453"/>
      </c>
      <c r="CV139" s="54">
        <f t="shared" si="4816"/>
      </c>
      <c r="CW139" s="55">
        <f t="shared" si="4454"/>
      </c>
      <c r="CX139" s="54">
        <f t="shared" si="4816"/>
      </c>
      <c r="CY139" s="55">
        <f t="shared" si="4455"/>
      </c>
      <c r="CZ139" s="54">
        <f t="shared" si="4816"/>
      </c>
      <c r="DA139" s="55">
        <f t="shared" si="4456"/>
      </c>
      <c r="DB139" s="54">
        <f t="shared" si="4816"/>
      </c>
      <c r="DC139" s="55">
        <f t="shared" si="4457"/>
      </c>
      <c r="DD139" s="54">
        <f t="shared" si="4816"/>
      </c>
      <c r="DE139" s="55">
        <f t="shared" si="4458"/>
      </c>
      <c r="DF139" s="54">
        <f t="shared" si="4816"/>
      </c>
      <c r="DG139" s="55">
        <f t="shared" si="4459"/>
      </c>
      <c r="DH139" s="54">
        <f t="shared" si="4816"/>
      </c>
      <c r="DI139" s="55">
        <f t="shared" si="4460"/>
      </c>
      <c r="DJ139" s="54">
        <f t="shared" si="4816"/>
      </c>
      <c r="DK139" s="55">
        <f t="shared" si="4461"/>
      </c>
      <c r="DL139" s="54">
        <f t="shared" si="4816"/>
      </c>
      <c r="DM139" s="55">
        <f t="shared" si="4462"/>
      </c>
      <c r="DN139" s="54">
        <f t="shared" si="4816"/>
      </c>
      <c r="DO139" s="55">
        <f t="shared" si="4463"/>
      </c>
      <c r="DP139" s="54">
        <f t="shared" si="4816"/>
      </c>
      <c r="DQ139" s="55">
        <f t="shared" si="4464"/>
      </c>
      <c r="DR139" s="54">
        <f t="shared" si="4816"/>
      </c>
      <c r="DS139" s="55">
        <f t="shared" si="4465"/>
      </c>
      <c r="DT139" s="54">
        <f t="shared" si="4816"/>
      </c>
      <c r="DU139" s="55">
        <f t="shared" si="4466"/>
      </c>
      <c r="DV139" s="54">
        <f t="shared" si="4816"/>
      </c>
      <c r="DW139" s="55">
        <f t="shared" si="4467"/>
      </c>
      <c r="DX139" s="54">
        <f t="shared" si="4816"/>
      </c>
      <c r="DY139" s="55">
        <f t="shared" si="4468"/>
      </c>
      <c r="DZ139" s="54">
        <f t="shared" si="4816"/>
      </c>
      <c r="EA139" s="55">
        <f t="shared" si="4469"/>
      </c>
      <c r="EB139" s="54">
        <f t="shared" si="4816"/>
      </c>
      <c r="EC139" s="55">
        <f t="shared" si="4471"/>
      </c>
      <c r="ED139" s="54">
        <f t="shared" si="4773"/>
      </c>
      <c r="EE139" s="55">
        <f t="shared" si="4472"/>
      </c>
      <c r="EF139" s="54">
        <f t="shared" si="4773"/>
      </c>
      <c r="EG139" s="55">
        <f t="shared" si="4473"/>
      </c>
      <c r="EH139" s="54">
        <f t="shared" si="4773"/>
      </c>
      <c r="EI139" s="55">
        <f t="shared" si="4474"/>
      </c>
      <c r="EJ139" s="54">
        <f t="shared" si="4773"/>
      </c>
      <c r="EK139" s="55">
        <f t="shared" si="4475"/>
      </c>
      <c r="EL139" s="54">
        <f t="shared" si="4773"/>
      </c>
      <c r="EM139" s="55">
        <f t="shared" si="4476"/>
      </c>
      <c r="EN139" s="54">
        <f t="shared" si="4773"/>
      </c>
      <c r="EO139" s="55">
        <f t="shared" si="4477"/>
      </c>
      <c r="EP139" s="54">
        <f t="shared" si="4677"/>
      </c>
      <c r="EQ139" s="55">
        <f t="shared" si="4478"/>
      </c>
      <c r="ER139" s="54">
        <f t="shared" si="4677"/>
      </c>
      <c r="ES139" s="55">
        <f t="shared" si="4479"/>
      </c>
      <c r="ET139" s="54">
        <f t="shared" si="4677"/>
      </c>
      <c r="EU139" s="55">
        <f t="shared" si="4480"/>
      </c>
      <c r="EV139" s="54">
        <f t="shared" si="4677"/>
      </c>
      <c r="EW139" s="55">
        <f t="shared" si="4481"/>
      </c>
      <c r="EX139" s="54">
        <f t="shared" si="4677"/>
      </c>
      <c r="EY139" s="55">
        <f t="shared" si="4482"/>
      </c>
      <c r="EZ139" s="54">
        <f t="shared" si="4677"/>
      </c>
      <c r="FA139" s="55">
        <f t="shared" si="4483"/>
      </c>
      <c r="FB139" s="54">
        <f t="shared" si="4677"/>
      </c>
      <c r="FC139" s="55">
        <f t="shared" si="4484"/>
      </c>
      <c r="FD139" s="54">
        <f t="shared" si="4677"/>
      </c>
      <c r="FE139" s="55">
        <f t="shared" si="4485"/>
      </c>
      <c r="FF139" s="54">
        <f t="shared" si="4677"/>
      </c>
      <c r="FG139" s="55">
        <f t="shared" si="4486"/>
      </c>
      <c r="FH139" s="54">
        <f t="shared" si="4677"/>
      </c>
      <c r="FI139" s="55">
        <f t="shared" si="4487"/>
      </c>
      <c r="FJ139" s="54">
        <f t="shared" si="4677"/>
      </c>
      <c r="FK139" s="55">
        <f t="shared" si="4488"/>
      </c>
      <c r="FL139" s="54">
        <f t="shared" si="4677"/>
      </c>
      <c r="FM139" s="55">
        <f t="shared" si="4489"/>
      </c>
      <c r="FN139" s="54">
        <f t="shared" si="4677"/>
      </c>
      <c r="FO139" s="55">
        <f t="shared" si="4490"/>
      </c>
      <c r="FP139" s="54">
        <f t="shared" si="4677"/>
      </c>
      <c r="FQ139" s="55">
        <f t="shared" si="4491"/>
      </c>
      <c r="FR139" s="54">
        <f t="shared" si="4677"/>
      </c>
      <c r="FS139" s="55">
        <f t="shared" si="4492"/>
      </c>
      <c r="FT139" s="54">
        <f t="shared" si="4677"/>
      </c>
      <c r="FU139" s="55">
        <f t="shared" si="4493"/>
      </c>
      <c r="FV139" s="54">
        <f t="shared" si="4677"/>
      </c>
      <c r="FW139" s="55">
        <f t="shared" si="4494"/>
      </c>
      <c r="FX139" s="54">
        <f t="shared" si="4677"/>
      </c>
      <c r="FY139" s="55">
        <f t="shared" si="4495"/>
      </c>
      <c r="FZ139" s="54">
        <f t="shared" si="4677"/>
      </c>
      <c r="GA139" s="55">
        <f t="shared" si="4496"/>
      </c>
      <c r="GB139" s="54">
        <f t="shared" si="4677"/>
      </c>
      <c r="GC139" s="55">
        <f t="shared" si="4497"/>
      </c>
      <c r="GD139" s="54">
        <f t="shared" si="4677"/>
      </c>
      <c r="GE139" s="55">
        <f t="shared" si="4498"/>
      </c>
      <c r="GF139" s="54">
        <f t="shared" si="4677"/>
      </c>
      <c r="GG139" s="55">
        <f t="shared" si="4499"/>
      </c>
      <c r="GH139" s="54">
        <f t="shared" si="4677"/>
      </c>
      <c r="GI139" s="55">
        <f t="shared" si="4500"/>
      </c>
      <c r="GJ139" s="54">
        <f t="shared" si="4677"/>
      </c>
      <c r="GK139" s="55">
        <f t="shared" si="4501"/>
      </c>
      <c r="GL139" s="54">
        <f t="shared" si="4677"/>
      </c>
      <c r="GM139" s="55">
        <f t="shared" si="4502"/>
      </c>
      <c r="GN139" s="54">
        <f t="shared" si="4672"/>
      </c>
      <c r="GO139" s="55">
        <f t="shared" si="4504"/>
      </c>
      <c r="GP139" s="54">
        <f t="shared" si="4672"/>
      </c>
      <c r="GQ139" s="55">
        <f t="shared" si="4505"/>
      </c>
      <c r="GR139" s="54">
        <f t="shared" si="4672"/>
      </c>
      <c r="GS139" s="55">
        <f t="shared" si="4506"/>
      </c>
      <c r="GT139" s="54">
        <f t="shared" si="4672"/>
      </c>
      <c r="GU139" s="55">
        <f t="shared" si="4507"/>
      </c>
      <c r="GV139" s="54">
        <f t="shared" si="4672"/>
      </c>
      <c r="GW139" s="55">
        <f t="shared" si="4508"/>
      </c>
      <c r="GX139" s="54">
        <f t="shared" si="4672"/>
      </c>
      <c r="GY139" s="55">
        <f t="shared" si="4509"/>
      </c>
      <c r="GZ139" s="54">
        <f t="shared" si="4672"/>
      </c>
      <c r="HA139" s="55">
        <f t="shared" si="4510"/>
      </c>
      <c r="HB139" s="54">
        <f t="shared" si="4672"/>
      </c>
      <c r="HC139" s="55">
        <f t="shared" si="4511"/>
      </c>
      <c r="HD139" s="54">
        <f t="shared" si="4672"/>
      </c>
      <c r="HE139" s="55">
        <f t="shared" si="4512"/>
      </c>
      <c r="HF139" s="54">
        <f t="shared" si="4672"/>
      </c>
      <c r="HG139" s="55">
        <f t="shared" si="4513"/>
      </c>
      <c r="HH139" s="54">
        <f t="shared" si="4672"/>
      </c>
      <c r="HI139" s="55">
        <f t="shared" si="4514"/>
      </c>
      <c r="HJ139" s="54">
        <f t="shared" si="4672"/>
      </c>
      <c r="HK139" s="55">
        <f t="shared" si="4515"/>
      </c>
      <c r="HL139" s="54">
        <f t="shared" si="4672"/>
      </c>
      <c r="HM139" s="55">
        <f t="shared" si="4516"/>
      </c>
      <c r="HN139" s="54">
        <f t="shared" si="4672"/>
      </c>
      <c r="HO139" s="55">
        <f t="shared" si="4517"/>
      </c>
      <c r="HP139" s="54">
        <f t="shared" si="4672"/>
      </c>
      <c r="HQ139" s="55">
        <f t="shared" si="4518"/>
      </c>
      <c r="HR139" s="54">
        <f t="shared" si="4672"/>
      </c>
      <c r="HS139" s="55">
        <f t="shared" si="4519"/>
      </c>
      <c r="HT139" s="54">
        <f t="shared" si="4672"/>
      </c>
      <c r="HU139" s="55">
        <f t="shared" si="4520"/>
      </c>
      <c r="HV139" s="54">
        <f t="shared" si="4672"/>
      </c>
      <c r="HW139" s="55">
        <f t="shared" si="4521"/>
      </c>
      <c r="HX139" s="54">
        <f t="shared" si="4672"/>
      </c>
      <c r="HY139" s="55">
        <f t="shared" si="4522"/>
      </c>
      <c r="HZ139" s="54">
        <f t="shared" si="4672"/>
      </c>
      <c r="IA139" s="55">
        <f t="shared" si="4523"/>
      </c>
      <c r="IB139" s="54">
        <f t="shared" si="4672"/>
      </c>
      <c r="IC139" s="55">
        <f t="shared" si="4524"/>
      </c>
      <c r="ID139" s="54">
        <f t="shared" si="4672"/>
      </c>
      <c r="IE139" s="55">
        <f t="shared" si="4525"/>
      </c>
      <c r="IF139" s="54">
        <f t="shared" si="4672"/>
      </c>
      <c r="IG139" s="55">
        <f t="shared" si="4526"/>
      </c>
      <c r="IH139" s="54">
        <f t="shared" si="4672"/>
      </c>
      <c r="II139" s="55">
        <f t="shared" si="4527"/>
      </c>
      <c r="IJ139" s="54">
        <f t="shared" si="4672"/>
      </c>
      <c r="IK139" s="55">
        <f t="shared" si="4528"/>
      </c>
      <c r="IL139" s="54">
        <f t="shared" si="4672"/>
      </c>
      <c r="IM139" s="55">
        <f t="shared" si="4529"/>
      </c>
      <c r="IN139" s="54">
        <f t="shared" si="4672"/>
      </c>
      <c r="IO139" s="55">
        <f t="shared" si="4530"/>
      </c>
      <c r="IP139" s="54">
        <f t="shared" si="4672"/>
      </c>
      <c r="IQ139" s="55">
        <f t="shared" si="4531"/>
      </c>
      <c r="IR139" s="54">
        <f t="shared" si="4672"/>
      </c>
      <c r="IS139" s="55">
        <f t="shared" si="4532"/>
      </c>
      <c r="IT139" s="54">
        <f t="shared" si="4672"/>
      </c>
      <c r="IU139" s="55">
        <f t="shared" si="4533"/>
      </c>
      <c r="IV139" s="54">
        <f t="shared" si="4672"/>
      </c>
      <c r="IW139" s="55">
        <f t="shared" si="4534"/>
      </c>
      <c r="IX139" s="54">
        <f t="shared" si="4678"/>
      </c>
      <c r="IY139" s="55">
        <f t="shared" si="4535"/>
      </c>
      <c r="IZ139" s="54">
        <f t="shared" si="4678"/>
      </c>
      <c r="JA139" s="55">
        <f t="shared" si="4537"/>
      </c>
      <c r="JB139" s="54">
        <f t="shared" si="4678"/>
      </c>
      <c r="JC139" s="55">
        <f t="shared" si="4538"/>
      </c>
      <c r="JD139" s="54">
        <f t="shared" si="4678"/>
      </c>
      <c r="JE139" s="55">
        <f t="shared" si="4539"/>
      </c>
      <c r="JF139" s="54">
        <f t="shared" si="4678"/>
      </c>
      <c r="JG139" s="55">
        <f t="shared" si="4540"/>
      </c>
      <c r="JH139" s="54">
        <f t="shared" si="4678"/>
      </c>
      <c r="JI139" s="55">
        <f t="shared" si="4541"/>
      </c>
      <c r="JJ139" s="54">
        <f t="shared" si="4678"/>
      </c>
      <c r="JK139" s="55">
        <f t="shared" si="4542"/>
      </c>
      <c r="JL139" s="54">
        <f t="shared" si="4678"/>
      </c>
      <c r="JM139" s="55">
        <f t="shared" si="4679"/>
      </c>
      <c r="JN139" s="54">
        <f t="shared" si="4774"/>
      </c>
      <c r="JO139" s="55">
        <f t="shared" si="4775"/>
      </c>
      <c r="JP139" s="54">
        <f t="shared" si="4774"/>
      </c>
      <c r="JQ139" s="55">
        <f t="shared" si="4776"/>
      </c>
      <c r="JR139" s="54">
        <f t="shared" si="4774"/>
      </c>
      <c r="JS139" s="55">
        <f t="shared" si="4777"/>
      </c>
      <c r="JT139" s="54">
        <f t="shared" si="4774"/>
      </c>
      <c r="JU139" s="55">
        <f t="shared" si="4778"/>
      </c>
      <c r="JV139" s="54">
        <f t="shared" si="4774"/>
      </c>
      <c r="JW139" s="55">
        <f t="shared" si="4779"/>
      </c>
      <c r="JX139" s="54">
        <f t="shared" si="4774"/>
      </c>
      <c r="JY139" s="55">
        <f t="shared" si="4780"/>
      </c>
      <c r="JZ139" s="54">
        <f t="shared" si="4774"/>
      </c>
      <c r="KA139" s="55">
        <f t="shared" si="4781"/>
      </c>
      <c r="KB139" s="54">
        <f t="shared" si="4774"/>
      </c>
      <c r="KC139" s="55">
        <f t="shared" si="4782"/>
      </c>
      <c r="KD139" s="54">
        <f t="shared" si="4774"/>
      </c>
      <c r="KE139" s="55">
        <f t="shared" si="4783"/>
      </c>
      <c r="KF139" s="54">
        <f t="shared" si="4774"/>
      </c>
      <c r="KG139" s="55">
        <f t="shared" si="4784"/>
      </c>
      <c r="KH139" s="54">
        <f t="shared" si="4774"/>
      </c>
      <c r="KI139" s="55">
        <f t="shared" si="4785"/>
      </c>
      <c r="KJ139" s="54">
        <f t="shared" si="4774"/>
      </c>
      <c r="KK139" s="55">
        <f t="shared" si="4786"/>
      </c>
      <c r="KL139" s="54">
        <f t="shared" si="4774"/>
      </c>
      <c r="KM139" s="55">
        <f t="shared" si="4787"/>
      </c>
      <c r="KN139" s="54">
        <f t="shared" si="4774"/>
      </c>
      <c r="KO139" s="55">
        <f t="shared" si="4788"/>
      </c>
      <c r="KP139" s="54">
        <f t="shared" si="4774"/>
      </c>
      <c r="KQ139" s="55">
        <f t="shared" si="4789"/>
      </c>
      <c r="KR139" s="54">
        <f t="shared" si="4774"/>
      </c>
      <c r="KS139" s="55">
        <f t="shared" si="4790"/>
      </c>
      <c r="KT139" s="54">
        <f t="shared" si="4774"/>
      </c>
      <c r="KU139" s="55">
        <f t="shared" si="4791"/>
      </c>
      <c r="KV139" s="54">
        <f t="shared" si="4774"/>
      </c>
      <c r="KW139" s="55">
        <f t="shared" si="4792"/>
      </c>
      <c r="KX139" s="54">
        <f t="shared" si="4774"/>
      </c>
      <c r="KY139" s="55">
        <f t="shared" si="4793"/>
      </c>
      <c r="KZ139" s="54">
        <f t="shared" si="4774"/>
      </c>
      <c r="LA139" s="55">
        <f t="shared" si="4794"/>
      </c>
      <c r="LB139" s="54">
        <f t="shared" si="4774"/>
      </c>
      <c r="LC139" s="55">
        <f t="shared" si="4795"/>
      </c>
      <c r="LD139" s="54">
        <f t="shared" si="4774"/>
      </c>
      <c r="LE139" s="55">
        <f t="shared" si="4796"/>
      </c>
      <c r="LF139" s="54">
        <f t="shared" si="4774"/>
      </c>
      <c r="LG139" s="55">
        <f t="shared" si="4797"/>
      </c>
      <c r="LH139" s="54">
        <f t="shared" si="4774"/>
      </c>
      <c r="LI139" s="55">
        <f t="shared" si="4798"/>
      </c>
      <c r="LJ139" s="54">
        <f t="shared" si="4774"/>
      </c>
      <c r="LK139" s="55">
        <f t="shared" si="4799"/>
      </c>
      <c r="LL139" s="54">
        <f t="shared" si="4774"/>
      </c>
      <c r="LM139" s="55">
        <f t="shared" si="4800"/>
      </c>
      <c r="LN139" s="54">
        <f t="shared" si="4774"/>
      </c>
      <c r="LO139" s="55">
        <f t="shared" si="4801"/>
      </c>
      <c r="LP139" s="54">
        <f t="shared" si="4774"/>
      </c>
      <c r="LQ139" s="55">
        <f t="shared" si="4802"/>
      </c>
      <c r="LR139" s="54">
        <f t="shared" si="4774"/>
      </c>
      <c r="LS139" s="55">
        <f t="shared" si="4803"/>
      </c>
      <c r="LT139" s="54">
        <f t="shared" si="4774"/>
      </c>
      <c r="LU139" s="55">
        <f t="shared" si="4804"/>
      </c>
      <c r="LV139" s="54">
        <f t="shared" si="4774"/>
      </c>
      <c r="LW139" s="55">
        <f t="shared" si="4805"/>
      </c>
      <c r="LX139" s="54">
        <f t="shared" si="4774"/>
      </c>
      <c r="LY139" s="55">
        <f t="shared" si="4680"/>
      </c>
      <c r="LZ139" s="54">
        <f t="shared" si="4806"/>
      </c>
      <c r="MA139" s="55">
        <f t="shared" si="4807"/>
      </c>
      <c r="MB139" s="54">
        <f t="shared" si="4806"/>
      </c>
      <c r="MC139" s="55">
        <f t="shared" si="4808"/>
      </c>
      <c r="MD139" s="54">
        <f t="shared" si="4806"/>
      </c>
      <c r="ME139" s="55">
        <f t="shared" si="4809"/>
      </c>
      <c r="MF139" s="54">
        <f t="shared" si="4806"/>
      </c>
      <c r="MG139" s="55">
        <f t="shared" si="4810"/>
      </c>
      <c r="MH139" s="54">
        <f t="shared" si="4806"/>
      </c>
      <c r="MI139" s="55">
        <f t="shared" si="4811"/>
      </c>
      <c r="MJ139" s="54">
        <f t="shared" si="4806"/>
      </c>
      <c r="MK139" s="55">
        <f t="shared" si="4812"/>
      </c>
      <c r="ML139" s="54">
        <f t="shared" si="4806"/>
      </c>
      <c r="MM139" s="55">
        <f t="shared" si="4682"/>
      </c>
      <c r="MN139" s="54">
        <f t="shared" si="4806"/>
      </c>
      <c r="MO139" s="55">
        <f t="shared" si="4683"/>
      </c>
      <c r="MP139" s="54">
        <f t="shared" si="4806"/>
      </c>
      <c r="MQ139" s="55">
        <f t="shared" si="4684"/>
      </c>
      <c r="MR139" s="54">
        <f t="shared" si="4806"/>
      </c>
      <c r="MS139" s="55">
        <f t="shared" si="4685"/>
      </c>
      <c r="MT139" s="54">
        <f t="shared" si="4806"/>
      </c>
      <c r="MU139" s="55">
        <f t="shared" si="4686"/>
      </c>
      <c r="MV139" s="54">
        <f t="shared" si="4806"/>
      </c>
      <c r="MW139" s="55">
        <f t="shared" si="4687"/>
      </c>
      <c r="MX139" s="54">
        <f t="shared" si="4806"/>
      </c>
      <c r="MY139" s="55">
        <f t="shared" si="4688"/>
      </c>
      <c r="MZ139" s="54">
        <f t="shared" si="4806"/>
      </c>
      <c r="NA139" s="55">
        <f t="shared" si="4689"/>
      </c>
      <c r="NB139" s="54">
        <f t="shared" si="4806"/>
      </c>
      <c r="NC139" s="55">
        <f t="shared" si="4690"/>
      </c>
      <c r="ND139" s="54">
        <f t="shared" si="4806"/>
      </c>
      <c r="NE139" s="55">
        <f t="shared" si="4691"/>
      </c>
      <c r="NF139" s="54">
        <f t="shared" si="4806"/>
      </c>
      <c r="NG139" s="55">
        <f t="shared" si="4692"/>
      </c>
      <c r="NH139" s="54">
        <f t="shared" si="4806"/>
      </c>
      <c r="NI139" s="55">
        <f t="shared" si="4693"/>
      </c>
      <c r="NJ139" s="54">
        <f t="shared" si="4806"/>
      </c>
      <c r="NK139" s="55">
        <f t="shared" si="4694"/>
      </c>
      <c r="NL139" s="54">
        <f t="shared" si="4806"/>
      </c>
      <c r="NM139" s="55">
        <f t="shared" si="4695"/>
      </c>
      <c r="NN139" s="54">
        <f t="shared" si="4806"/>
      </c>
      <c r="NO139" s="55">
        <f t="shared" si="4696"/>
      </c>
      <c r="NP139" s="54">
        <f t="shared" si="4806"/>
      </c>
      <c r="NQ139" s="55">
        <f t="shared" si="4697"/>
      </c>
      <c r="NR139" s="54">
        <f t="shared" si="4806"/>
      </c>
      <c r="NS139" s="55">
        <f t="shared" si="4698"/>
      </c>
      <c r="NT139" s="54">
        <f t="shared" si="4806"/>
      </c>
      <c r="NU139" s="55">
        <f t="shared" si="4699"/>
      </c>
      <c r="NV139" s="54">
        <f t="shared" si="4806"/>
      </c>
      <c r="NW139" s="55">
        <f t="shared" si="4700"/>
      </c>
      <c r="NX139" s="54">
        <f t="shared" si="4806"/>
      </c>
      <c r="NY139" s="55">
        <f t="shared" si="4701"/>
      </c>
      <c r="NZ139" s="54">
        <f t="shared" si="4806"/>
      </c>
      <c r="OA139" s="55">
        <f t="shared" si="4702"/>
      </c>
      <c r="OB139" s="54">
        <f t="shared" si="4806"/>
      </c>
      <c r="OC139" s="55">
        <f t="shared" si="4703"/>
      </c>
      <c r="OD139" s="54">
        <f t="shared" si="4806"/>
      </c>
      <c r="OE139" s="55">
        <f t="shared" si="4704"/>
      </c>
      <c r="OF139" s="54">
        <f t="shared" si="4806"/>
      </c>
      <c r="OG139" s="55">
        <f t="shared" si="4705"/>
      </c>
      <c r="OH139" s="54">
        <f t="shared" si="4806"/>
      </c>
      <c r="OI139" s="55">
        <f t="shared" si="4706"/>
      </c>
      <c r="OJ139" s="54">
        <f t="shared" si="4806"/>
      </c>
      <c r="OK139" s="55">
        <f t="shared" si="4707"/>
      </c>
      <c r="OL139" s="54">
        <f t="shared" si="4681"/>
      </c>
      <c r="OM139" s="55">
        <f t="shared" si="4708"/>
      </c>
      <c r="ON139" s="54">
        <f t="shared" si="4681"/>
      </c>
      <c r="OO139" s="55">
        <f t="shared" si="4709"/>
      </c>
      <c r="OP139" s="54">
        <f t="shared" si="4681"/>
      </c>
      <c r="OQ139" s="55">
        <f t="shared" si="4710"/>
      </c>
      <c r="OR139" s="54">
        <f t="shared" si="4681"/>
      </c>
      <c r="OS139" s="55">
        <f t="shared" si="4711"/>
      </c>
      <c r="OT139" s="54">
        <f t="shared" si="4681"/>
      </c>
      <c r="OU139" s="55">
        <f t="shared" si="4712"/>
      </c>
      <c r="OV139" s="54">
        <f t="shared" si="4681"/>
      </c>
      <c r="OW139" s="55">
        <f t="shared" si="4713"/>
      </c>
      <c r="OX139" s="54">
        <f t="shared" si="4813"/>
      </c>
      <c r="OY139" s="55">
        <f t="shared" si="4714"/>
      </c>
      <c r="OZ139" s="54">
        <f t="shared" si="4813"/>
      </c>
      <c r="PA139" s="55">
        <f t="shared" si="4715"/>
      </c>
      <c r="PB139" s="54">
        <f t="shared" si="4813"/>
      </c>
      <c r="PC139" s="55">
        <f t="shared" si="4716"/>
      </c>
      <c r="PD139" s="54">
        <f t="shared" si="4813"/>
      </c>
      <c r="PE139" s="55">
        <f t="shared" si="4717"/>
      </c>
      <c r="PF139" s="54">
        <f t="shared" si="4813"/>
      </c>
      <c r="PG139" s="55">
        <f t="shared" si="4718"/>
      </c>
      <c r="PH139" s="54">
        <f t="shared" si="4813"/>
      </c>
      <c r="PI139" s="55">
        <f t="shared" si="4719"/>
      </c>
      <c r="PJ139" s="54">
        <f t="shared" si="4813"/>
      </c>
      <c r="PK139" s="55">
        <f t="shared" si="4720"/>
      </c>
      <c r="PL139" s="54">
        <f t="shared" si="4813"/>
      </c>
      <c r="PM139" s="55">
        <f t="shared" si="4721"/>
      </c>
      <c r="PN139" s="54">
        <f t="shared" si="4813"/>
      </c>
      <c r="PO139" s="55">
        <f t="shared" si="4722"/>
      </c>
      <c r="PP139" s="54">
        <f t="shared" si="4813"/>
      </c>
      <c r="PQ139" s="55">
        <f t="shared" si="4723"/>
      </c>
      <c r="PR139" s="54">
        <f t="shared" si="4813"/>
      </c>
      <c r="PS139" s="55">
        <f t="shared" si="4724"/>
      </c>
      <c r="PT139" s="54">
        <f t="shared" si="4813"/>
      </c>
      <c r="PU139" s="55">
        <f t="shared" si="4725"/>
      </c>
      <c r="PV139" s="54">
        <f t="shared" si="4813"/>
      </c>
      <c r="PW139" s="55">
        <f t="shared" si="4726"/>
      </c>
      <c r="PX139" s="54">
        <f t="shared" si="4813"/>
      </c>
      <c r="PY139" s="55">
        <f t="shared" si="4727"/>
      </c>
      <c r="PZ139" s="54">
        <f t="shared" si="4813"/>
      </c>
      <c r="QA139" s="55">
        <f t="shared" si="4728"/>
      </c>
      <c r="QB139" s="54">
        <f t="shared" si="4813"/>
      </c>
      <c r="QC139" s="55">
        <f t="shared" si="4729"/>
      </c>
      <c r="QD139" s="54">
        <f t="shared" si="4813"/>
      </c>
      <c r="QE139" s="55">
        <f t="shared" si="4730"/>
      </c>
      <c r="QF139" s="54">
        <f t="shared" si="4813"/>
      </c>
      <c r="QG139" s="55">
        <f t="shared" si="4731"/>
      </c>
      <c r="QH139" s="54">
        <f t="shared" si="4813"/>
      </c>
      <c r="QI139" s="55">
        <f t="shared" si="4732"/>
      </c>
      <c r="QJ139" s="54">
        <f t="shared" si="4813"/>
      </c>
      <c r="QK139" s="55">
        <f t="shared" si="4733"/>
      </c>
      <c r="QL139" s="54">
        <f t="shared" si="4813"/>
      </c>
      <c r="QM139" s="55">
        <f t="shared" si="4734"/>
      </c>
      <c r="QN139" s="54">
        <f t="shared" si="4813"/>
      </c>
      <c r="QO139" s="55">
        <f t="shared" si="4735"/>
      </c>
      <c r="QP139" s="54">
        <f t="shared" si="4813"/>
      </c>
      <c r="QQ139" s="55">
        <f t="shared" si="4736"/>
      </c>
      <c r="QR139" s="54">
        <f t="shared" si="4813"/>
      </c>
      <c r="QS139" s="55">
        <f t="shared" si="4737"/>
      </c>
      <c r="QT139" s="54">
        <f t="shared" si="4813"/>
      </c>
      <c r="QU139" s="55">
        <f t="shared" si="4673"/>
      </c>
      <c r="QV139" s="54">
        <f t="shared" si="4813"/>
      </c>
      <c r="QW139" s="55">
        <f t="shared" si="4673"/>
      </c>
      <c r="QX139" s="54">
        <f t="shared" si="4813"/>
      </c>
      <c r="QY139" s="55">
        <f t="shared" si="4673"/>
      </c>
      <c r="QZ139" s="54">
        <f t="shared" si="4813"/>
      </c>
      <c r="RA139" s="55">
        <f t="shared" si="4673"/>
      </c>
      <c r="RB139" s="54">
        <f t="shared" si="4813"/>
      </c>
      <c r="RC139" s="55">
        <f t="shared" si="4673"/>
      </c>
      <c r="RD139" s="54">
        <f t="shared" si="4813"/>
      </c>
      <c r="RE139" s="55">
        <f t="shared" si="4673"/>
      </c>
      <c r="RF139" s="54">
        <f t="shared" si="4813"/>
      </c>
      <c r="RG139" s="55">
        <f t="shared" si="4673"/>
      </c>
      <c r="RH139" s="54">
        <f t="shared" si="4813"/>
      </c>
      <c r="RI139" s="55">
        <f t="shared" si="4673"/>
      </c>
      <c r="RJ139" s="54">
        <f t="shared" si="4738"/>
      </c>
      <c r="RK139" s="55">
        <f t="shared" si="4673"/>
      </c>
      <c r="RL139" s="54">
        <f t="shared" si="4738"/>
      </c>
      <c r="RM139" s="55">
        <f t="shared" si="4673"/>
      </c>
      <c r="RN139" s="54">
        <f t="shared" si="4738"/>
      </c>
      <c r="RO139" s="55">
        <f t="shared" si="4673"/>
      </c>
      <c r="RP139" s="54">
        <f t="shared" si="4738"/>
      </c>
      <c r="RQ139" s="55">
        <f t="shared" si="4673"/>
      </c>
      <c r="RR139" s="54">
        <f t="shared" si="4738"/>
      </c>
      <c r="RS139" s="55">
        <f t="shared" si="4673"/>
      </c>
      <c r="RT139" s="54">
        <f t="shared" si="4738"/>
      </c>
      <c r="RU139" s="55">
        <f t="shared" si="4673"/>
      </c>
      <c r="RV139" s="54">
        <f t="shared" si="4738"/>
      </c>
      <c r="RW139" s="55">
        <f t="shared" si="4673"/>
      </c>
      <c r="RX139" s="54">
        <f t="shared" si="4738"/>
      </c>
      <c r="RY139" s="55">
        <f t="shared" si="4673"/>
      </c>
      <c r="RZ139" s="54">
        <f t="shared" si="4738"/>
      </c>
      <c r="SA139" s="55">
        <f t="shared" si="4673"/>
      </c>
      <c r="SB139" s="54">
        <f t="shared" si="4738"/>
      </c>
      <c r="SC139" s="55">
        <f t="shared" si="4673"/>
      </c>
      <c r="SD139" s="54">
        <f t="shared" si="4738"/>
      </c>
      <c r="SE139" s="55">
        <f t="shared" si="4673"/>
      </c>
      <c r="SF139" s="54">
        <f t="shared" si="4738"/>
      </c>
      <c r="SG139" s="55">
        <f t="shared" si="4673"/>
      </c>
      <c r="SH139" s="54">
        <f t="shared" si="4738"/>
      </c>
      <c r="SI139" s="55">
        <f t="shared" si="4673"/>
      </c>
      <c r="SJ139" s="54">
        <f t="shared" si="4738"/>
      </c>
      <c r="SK139" s="55">
        <f t="shared" si="4673"/>
      </c>
      <c r="SL139" s="54">
        <f t="shared" si="4738"/>
      </c>
      <c r="SM139" s="55">
        <f t="shared" si="4673"/>
      </c>
      <c r="SN139" s="54">
        <f t="shared" si="4738"/>
      </c>
      <c r="SO139" s="55">
        <f t="shared" si="4673"/>
      </c>
      <c r="SP139" s="54">
        <f t="shared" si="4738"/>
      </c>
      <c r="SQ139" s="55">
        <f t="shared" si="4673"/>
      </c>
      <c r="SR139" s="54">
        <f t="shared" si="4738"/>
      </c>
      <c r="SS139" s="55">
        <f t="shared" si="4673"/>
      </c>
      <c r="ST139" s="54">
        <f t="shared" si="4738"/>
      </c>
      <c r="SU139" s="55">
        <f t="shared" si="4673"/>
      </c>
      <c r="SV139" s="54">
        <f t="shared" si="4738"/>
      </c>
      <c r="SW139" s="55">
        <f t="shared" si="4673"/>
      </c>
      <c r="SX139" s="54">
        <f t="shared" si="4738"/>
      </c>
      <c r="SY139" s="55">
        <f t="shared" si="4673"/>
      </c>
      <c r="SZ139" s="54">
        <f t="shared" si="4738"/>
      </c>
      <c r="TA139" s="55">
        <f t="shared" si="4673"/>
      </c>
      <c r="TB139" s="54">
        <f t="shared" si="4738"/>
      </c>
      <c r="TC139" s="55">
        <f t="shared" si="4673"/>
      </c>
      <c r="TD139" s="54">
        <f t="shared" si="4738"/>
      </c>
      <c r="TE139" s="55">
        <f t="shared" si="4673"/>
      </c>
      <c r="TF139" s="54">
        <f t="shared" si="4738"/>
      </c>
      <c r="TG139" s="55">
        <f t="shared" si="4671"/>
      </c>
      <c r="TH139" s="54">
        <f t="shared" si="4738"/>
      </c>
      <c r="TI139" s="55">
        <f t="shared" si="4671"/>
      </c>
      <c r="TJ139" s="54">
        <f t="shared" si="4738"/>
      </c>
      <c r="TK139" s="55">
        <f t="shared" si="4671"/>
      </c>
      <c r="TL139" s="54">
        <f t="shared" si="4738"/>
      </c>
      <c r="TM139" s="55">
        <f t="shared" si="4671"/>
      </c>
      <c r="TN139" s="54">
        <f t="shared" si="4738"/>
      </c>
      <c r="TO139" s="55">
        <f t="shared" si="4671"/>
      </c>
      <c r="TP139" s="54">
        <f t="shared" si="4738"/>
      </c>
      <c r="TQ139" s="55">
        <f t="shared" si="4671"/>
      </c>
      <c r="TR139" s="54">
        <f t="shared" si="4738"/>
      </c>
      <c r="TS139" s="55">
        <f t="shared" si="4671"/>
      </c>
      <c r="TT139" s="54">
        <f t="shared" si="4814"/>
      </c>
      <c r="TU139" s="55">
        <f t="shared" si="4671"/>
      </c>
      <c r="TV139" s="54">
        <f t="shared" si="4814"/>
      </c>
      <c r="TW139" s="55">
        <f t="shared" si="4671"/>
      </c>
      <c r="TX139" s="54">
        <f t="shared" si="4814"/>
      </c>
      <c r="TY139" s="55">
        <f t="shared" si="4671"/>
      </c>
      <c r="TZ139" s="54">
        <f t="shared" si="4814"/>
      </c>
      <c r="UA139" s="55">
        <f t="shared" si="4671"/>
      </c>
      <c r="UB139" s="54">
        <f t="shared" si="4814"/>
      </c>
      <c r="UC139" s="55">
        <f t="shared" si="4671"/>
      </c>
      <c r="UD139" s="54">
        <f t="shared" si="4814"/>
      </c>
      <c r="UE139" s="55">
        <f t="shared" si="4671"/>
      </c>
      <c r="UF139" s="54">
        <f t="shared" si="4814"/>
      </c>
      <c r="UG139" s="55">
        <f t="shared" si="4671"/>
      </c>
      <c r="UH139" s="54">
        <f t="shared" si="4814"/>
      </c>
      <c r="UI139" s="55">
        <f t="shared" si="4671"/>
      </c>
      <c r="UJ139" s="54">
        <f t="shared" si="4814"/>
      </c>
      <c r="UK139" s="55">
        <f t="shared" si="4671"/>
      </c>
      <c r="UL139" s="54">
        <f t="shared" si="4814"/>
      </c>
      <c r="UM139" s="55">
        <f t="shared" si="4671"/>
      </c>
      <c r="UN139" s="54">
        <f t="shared" si="4814"/>
      </c>
      <c r="UO139" s="55">
        <f t="shared" si="4671"/>
      </c>
      <c r="UP139" s="54">
        <f t="shared" si="4814"/>
      </c>
      <c r="UQ139" s="55">
        <f t="shared" si="4671"/>
      </c>
      <c r="UR139" s="54">
        <f t="shared" si="4814"/>
      </c>
      <c r="US139" s="55">
        <f t="shared" si="4671"/>
      </c>
      <c r="UT139" s="54">
        <f t="shared" si="4814"/>
      </c>
      <c r="UU139" s="55">
        <f t="shared" si="4671"/>
      </c>
      <c r="UV139" s="54">
        <f t="shared" si="4814"/>
      </c>
      <c r="UW139" s="55">
        <f t="shared" si="4671"/>
      </c>
      <c r="UX139" s="54">
        <f t="shared" si="4814"/>
      </c>
      <c r="UY139" s="55">
        <f t="shared" si="4671"/>
      </c>
      <c r="UZ139" s="54">
        <f t="shared" si="4814"/>
      </c>
      <c r="VA139" s="55">
        <f t="shared" si="4671"/>
      </c>
      <c r="VB139" s="54">
        <f t="shared" si="4814"/>
      </c>
      <c r="VC139" s="55">
        <f t="shared" si="4671"/>
      </c>
      <c r="VD139" s="54">
        <f t="shared" si="4814"/>
      </c>
      <c r="VE139" s="55">
        <f t="shared" si="4671"/>
      </c>
      <c r="VF139" s="54">
        <f t="shared" si="4814"/>
      </c>
      <c r="VG139" s="55">
        <f t="shared" si="4671"/>
      </c>
      <c r="VH139" s="54">
        <f t="shared" si="4814"/>
      </c>
      <c r="VI139" s="55">
        <f t="shared" si="4671"/>
      </c>
      <c r="VJ139" s="54">
        <f t="shared" si="4814"/>
      </c>
      <c r="VK139" s="55">
        <f t="shared" si="4671"/>
      </c>
      <c r="VL139" s="54">
        <f t="shared" si="4814"/>
      </c>
      <c r="VM139" s="55">
        <f t="shared" si="4671"/>
      </c>
      <c r="VN139" s="54">
        <f t="shared" si="4814"/>
      </c>
      <c r="VO139" s="55">
        <f t="shared" si="4671"/>
      </c>
      <c r="VP139" s="54">
        <f t="shared" si="4814"/>
      </c>
      <c r="VQ139" s="55">
        <f t="shared" ref="VQ139:VQ202" si="4817">IFERROR(
    IF(
        LEFT(VLOOKUP($B139,VP$4:VQ$71,2,FALSE),1)="0",
        "",
        IF(
            LEFT(VLOOKUP($B139,VP$4:VQ$71,2,FALSE),1)="講",
            "講習",
            IF(
                LEFT(VLOOKUP($B139,VP$4:VQ$71,2,FALSE),1)="追",
                "追加",
                "通常"
            )
        )
    ),
    ""
)</f>
      </c>
      <c r="VR139" s="54">
        <f t="shared" si="4814"/>
      </c>
      <c r="VS139" s="55">
        <f t="shared" si="4670"/>
      </c>
      <c r="VT139" s="54">
        <f t="shared" si="4814"/>
      </c>
      <c r="VU139" s="55">
        <f t="shared" si="4670"/>
      </c>
      <c r="VV139" s="54">
        <f t="shared" si="4814"/>
      </c>
      <c r="VW139" s="55">
        <f t="shared" si="4670"/>
      </c>
      <c r="VX139" s="54">
        <f t="shared" si="4814"/>
      </c>
      <c r="VY139" s="55">
        <f t="shared" si="4670"/>
      </c>
      <c r="VZ139" s="54">
        <f t="shared" si="4814"/>
      </c>
      <c r="WA139" s="55">
        <f t="shared" si="4670"/>
      </c>
      <c r="WB139" s="54">
        <f t="shared" si="4814"/>
      </c>
      <c r="WC139" s="55">
        <f t="shared" si="4670"/>
      </c>
      <c r="WD139" s="54">
        <f t="shared" si="4814"/>
      </c>
      <c r="WE139" s="55">
        <f t="shared" ref="WE139:WE202" si="4818">IFERROR(
    IF(
        LEFT(VLOOKUP($B139,WD$4:WE$71,2,FALSE),1)="0",
        "",
        IF(
            LEFT(VLOOKUP($B139,WD$4:WE$71,2,FALSE),1)="講",
            "講習",
            IF(
                LEFT(VLOOKUP($B139,WD$4:WE$71,2,FALSE),1)="追",
                "追加",
                "通常"
            )
        )
    ),
    ""
)</f>
      </c>
      <c r="WF139" s="54">
        <f t="shared" si="4739"/>
      </c>
      <c r="WG139" s="55">
        <f t="shared" ref="WG139:WG202" si="4819">IFERROR(
    IF(
        LEFT(VLOOKUP($B139,WF$4:WG$71,2,FALSE),1)="0",
        "",
        IF(
            LEFT(VLOOKUP($B139,WF$4:WG$71,2,FALSE),1)="講",
            "講習",
            IF(
                LEFT(VLOOKUP($B139,WF$4:WG$71,2,FALSE),1)="追",
                "追加",
                "通常"
            )
        )
    ),
    ""
)</f>
      </c>
      <c r="WH139" s="54">
        <f t="shared" si="4739"/>
      </c>
      <c r="WI139" s="55">
        <f t="shared" ref="WI139:WI202" si="4820">IFERROR(
    IF(
        LEFT(VLOOKUP($B139,WH$4:WI$71,2,FALSE),1)="0",
        "",
        IF(
            LEFT(VLOOKUP($B139,WH$4:WI$71,2,FALSE),1)="講",
            "講習",
            IF(
                LEFT(VLOOKUP($B139,WH$4:WI$71,2,FALSE),1)="追",
                "追加",
                "通常"
            )
        )
    ),
    ""
)</f>
      </c>
      <c r="WJ139" s="54">
        <f t="shared" si="4739"/>
      </c>
      <c r="WK139" s="55">
        <f t="shared" ref="WK139:WK202" si="4821">IFERROR(
    IF(
        LEFT(VLOOKUP($B139,WJ$4:WK$71,2,FALSE),1)="0",
        "",
        IF(
            LEFT(VLOOKUP($B139,WJ$4:WK$71,2,FALSE),1)="講",
            "講習",
            IF(
                LEFT(VLOOKUP($B139,WJ$4:WK$71,2,FALSE),1)="追",
                "追加",
                "通常"
            )
        )
    ),
    ""
)</f>
      </c>
      <c r="WL139" s="54">
        <f t="shared" si="4739"/>
      </c>
      <c r="WM139" s="55">
        <f t="shared" ref="WM139:WM202" si="4822">IFERROR(
    IF(
        LEFT(VLOOKUP($B139,WL$4:WM$71,2,FALSE),1)="0",
        "",
        IF(
            LEFT(VLOOKUP($B139,WL$4:WM$71,2,FALSE),1)="講",
            "講習",
            IF(
                LEFT(VLOOKUP($B139,WL$4:WM$71,2,FALSE),1)="追",
                "追加",
                "通常"
            )
        )
    ),
    ""
)</f>
      </c>
      <c r="WN139" s="54">
        <f t="shared" si="4739"/>
      </c>
      <c r="WO139" s="55">
        <f t="shared" ref="WO139:WO202" si="4823">IFERROR(
    IF(
        LEFT(VLOOKUP($B139,WN$4:WO$71,2,FALSE),1)="0",
        "",
        IF(
            LEFT(VLOOKUP($B139,WN$4:WO$71,2,FALSE),1)="講",
            "講習",
            IF(
                LEFT(VLOOKUP($B139,WN$4:WO$71,2,FALSE),1)="追",
                "追加",
                "通常"
            )
        )
    ),
    ""
)</f>
      </c>
      <c r="WP139" s="54">
        <f t="shared" si="4739"/>
      </c>
      <c r="WQ139" s="55">
        <f t="shared" ref="WQ139:WQ202" si="4824">IFERROR(
    IF(
        LEFT(VLOOKUP($B139,WP$4:WQ$71,2,FALSE),1)="0",
        "",
        IF(
            LEFT(VLOOKUP($B139,WP$4:WQ$71,2,FALSE),1)="講",
            "講習",
            IF(
                LEFT(VLOOKUP($B139,WP$4:WQ$71,2,FALSE),1)="追",
                "追加",
                "通常"
            )
        )
    ),
    ""
)</f>
      </c>
      <c r="WR139" s="54">
        <f t="shared" si="4739"/>
      </c>
      <c r="WS139" s="55">
        <f t="shared" ref="WS139:WS202" si="4825">IFERROR(
    IF(
        LEFT(VLOOKUP($B139,WR$4:WS$71,2,FALSE),1)="0",
        "",
        IF(
            LEFT(VLOOKUP($B139,WR$4:WS$71,2,FALSE),1)="講",
            "講習",
            IF(
                LEFT(VLOOKUP($B139,WR$4:WS$71,2,FALSE),1)="追",
                "追加",
                "通常"
            )
        )
    ),
    ""
)</f>
      </c>
      <c r="WT139" s="54">
        <f t="shared" si="4739"/>
      </c>
      <c r="WU139" s="55">
        <f t="shared" ref="WU139:WU202" si="4826">IFERROR(
    IF(
        LEFT(VLOOKUP($B139,WT$4:WU$71,2,FALSE),1)="0",
        "",
        IF(
            LEFT(VLOOKUP($B139,WT$4:WU$71,2,FALSE),1)="講",
            "講習",
            IF(
                LEFT(VLOOKUP($B139,WT$4:WU$71,2,FALSE),1)="追",
                "追加",
                "通常"
            )
        )
    ),
    ""
)</f>
      </c>
      <c r="WV139" s="54">
        <f t="shared" si="4739"/>
      </c>
      <c r="WW139" s="55">
        <f t="shared" ref="WW139:WW202" si="4827">IFERROR(
    IF(
        LEFT(VLOOKUP($B139,WV$4:WW$71,2,FALSE),1)="0",
        "",
        IF(
            LEFT(VLOOKUP($B139,WV$4:WW$71,2,FALSE),1)="講",
            "講習",
            IF(
                LEFT(VLOOKUP($B139,WV$4:WW$71,2,FALSE),1)="追",
                "追加",
                "通常"
            )
        )
    ),
    ""
)</f>
      </c>
      <c r="WX139" s="54">
        <f t="shared" si="4739"/>
      </c>
      <c r="WY139" s="55">
        <f t="shared" ref="WY139:WY202" si="4828">IFERROR(
    IF(
        LEFT(VLOOKUP($B139,WX$4:WY$71,2,FALSE),1)="0",
        "",
        IF(
            LEFT(VLOOKUP($B139,WX$4:WY$71,2,FALSE),1)="講",
            "講習",
            IF(
                LEFT(VLOOKUP($B139,WX$4:WY$71,2,FALSE),1)="追",
                "追加",
                "通常"
            )
        )
    ),
    ""
)</f>
      </c>
      <c r="WZ139" s="54">
        <f t="shared" si="4739"/>
      </c>
      <c r="XA139" s="55">
        <f t="shared" ref="XA139:XA202" si="4829">IFERROR(
    IF(
        LEFT(VLOOKUP($B139,WZ$4:XA$71,2,FALSE),1)="0",
        "",
        IF(
            LEFT(VLOOKUP($B139,WZ$4:XA$71,2,FALSE),1)="講",
            "講習",
            IF(
                LEFT(VLOOKUP($B139,WZ$4:XA$71,2,FALSE),1)="追",
                "追加",
                "通常"
            )
        )
    ),
    ""
)</f>
      </c>
      <c r="XB139" s="54">
        <f t="shared" si="4739"/>
      </c>
      <c r="XC139" s="55">
        <f t="shared" ref="XC139:XC202" si="4830">IFERROR(
    IF(
        LEFT(VLOOKUP($B139,XB$4:XC$71,2,FALSE),1)="0",
        "",
        IF(
            LEFT(VLOOKUP($B139,XB$4:XC$71,2,FALSE),1)="講",
            "講習",
            IF(
                LEFT(VLOOKUP($B139,XB$4:XC$71,2,FALSE),1)="追",
                "追加",
                "通常"
            )
        )
    ),
    ""
)</f>
      </c>
      <c r="XD139" s="54">
        <f t="shared" si="4739"/>
      </c>
      <c r="XE139" s="55">
        <f t="shared" ref="XE139:XE202" si="4831">IFERROR(
    IF(
        LEFT(VLOOKUP($B139,XD$4:XE$71,2,FALSE),1)="0",
        "",
        IF(
            LEFT(VLOOKUP($B139,XD$4:XE$71,2,FALSE),1)="講",
            "講習",
            IF(
                LEFT(VLOOKUP($B139,XD$4:XE$71,2,FALSE),1)="追",
                "追加",
                "通常"
            )
        )
    ),
    ""
)</f>
      </c>
      <c r="XF139" s="54">
        <f t="shared" si="4739"/>
      </c>
      <c r="XG139" s="55">
        <f t="shared" ref="XG139:XG202" si="4832">IFERROR(
    IF(
        LEFT(VLOOKUP($B139,XF$4:XG$71,2,FALSE),1)="0",
        "",
        IF(
            LEFT(VLOOKUP($B139,XF$4:XG$71,2,FALSE),1)="講",
            "講習",
            IF(
                LEFT(VLOOKUP($B139,XF$4:XG$71,2,FALSE),1)="追",
                "追加",
                "通常"
            )
        )
    ),
    ""
)</f>
      </c>
      <c r="XH139" s="54">
        <f t="shared" si="4739"/>
      </c>
      <c r="XI139" s="55">
        <f t="shared" ref="XI139:XI202" si="4833">IFERROR(
    IF(
        LEFT(VLOOKUP($B139,XH$4:XI$71,2,FALSE),1)="0",
        "",
        IF(
            LEFT(VLOOKUP($B139,XH$4:XI$71,2,FALSE),1)="講",
            "講習",
            IF(
                LEFT(VLOOKUP($B139,XH$4:XI$71,2,FALSE),1)="追",
                "追加",
                "通常"
            )
        )
    ),
    ""
)</f>
      </c>
      <c r="XJ139" s="54">
        <f t="shared" si="4739"/>
      </c>
      <c r="XK139" s="55">
        <f t="shared" ref="XK139:XK202" si="4834">IFERROR(
    IF(
        LEFT(VLOOKUP($B139,XJ$4:XK$71,2,FALSE),1)="0",
        "",
        IF(
            LEFT(VLOOKUP($B139,XJ$4:XK$71,2,FALSE),1)="講",
            "講習",
            IF(
                LEFT(VLOOKUP($B139,XJ$4:XK$71,2,FALSE),1)="追",
                "追加",
                "通常"
            )
        )
    ),
    ""
)</f>
      </c>
      <c r="XL139" s="54">
        <f t="shared" si="4739"/>
      </c>
      <c r="XM139" s="55">
        <f t="shared" ref="XM139:XM202" si="4835">IFERROR(
    IF(
        LEFT(VLOOKUP($B139,XL$4:XM$71,2,FALSE),1)="0",
        "",
        IF(
            LEFT(VLOOKUP($B139,XL$4:XM$71,2,FALSE),1)="講",
            "講習",
            IF(
                LEFT(VLOOKUP($B139,XL$4:XM$71,2,FALSE),1)="追",
                "追加",
                "通常"
            )
        )
    ),
    ""
)</f>
      </c>
      <c r="XN139" s="54">
        <f t="shared" si="4739"/>
      </c>
      <c r="XO139" s="55">
        <f t="shared" ref="XO139:XO202" si="4836">IFERROR(
    IF(
        LEFT(VLOOKUP($B139,XN$4:XO$71,2,FALSE),1)="0",
        "",
        IF(
            LEFT(VLOOKUP($B139,XN$4:XO$71,2,FALSE),1)="講",
            "講習",
            IF(
                LEFT(VLOOKUP($B139,XN$4:XO$71,2,FALSE),1)="追",
                "追加",
                "通常"
            )
        )
    ),
    ""
)</f>
      </c>
      <c r="XP139" s="54">
        <f t="shared" si="4739"/>
      </c>
      <c r="XQ139" s="55">
        <f t="shared" ref="XQ139:XQ202" si="4837">IFERROR(
    IF(
        LEFT(VLOOKUP($B139,XP$4:XQ$71,2,FALSE),1)="0",
        "",
        IF(
            LEFT(VLOOKUP($B139,XP$4:XQ$71,2,FALSE),1)="講",
            "講習",
            IF(
                LEFT(VLOOKUP($B139,XP$4:XQ$71,2,FALSE),1)="追",
                "追加",
                "通常"
            )
        )
    ),
    ""
)</f>
      </c>
      <c r="XR139" s="54">
        <f t="shared" si="4739"/>
      </c>
      <c r="XS139" s="55">
        <f t="shared" ref="XS139:XS202" si="4838">IFERROR(
    IF(
        LEFT(VLOOKUP($B139,XR$4:XS$71,2,FALSE),1)="0",
        "",
        IF(
            LEFT(VLOOKUP($B139,XR$4:XS$71,2,FALSE),1)="講",
            "講習",
            IF(
                LEFT(VLOOKUP($B139,XR$4:XS$71,2,FALSE),1)="追",
                "追加",
                "通常"
            )
        )
    ),
    ""
)</f>
      </c>
      <c r="XT139" s="54">
        <f t="shared" si="4739"/>
      </c>
      <c r="XU139" s="55">
        <f t="shared" ref="XU139:XU202" si="4839">IFERROR(
    IF(
        LEFT(VLOOKUP($B139,XT$4:XU$71,2,FALSE),1)="0",
        "",
        IF(
            LEFT(VLOOKUP($B139,XT$4:XU$71,2,FALSE),1)="講",
            "講習",
            IF(
                LEFT(VLOOKUP($B139,XT$4:XU$71,2,FALSE),1)="追",
                "追加",
                "通常"
            )
        )
    ),
    ""
)</f>
      </c>
      <c r="XV139" s="54">
        <f t="shared" si="4739"/>
      </c>
      <c r="XW139" s="55">
        <f t="shared" ref="XW139:XW202" si="4840">IFERROR(
    IF(
        LEFT(VLOOKUP($B139,XV$4:XW$71,2,FALSE),1)="0",
        "",
        IF(
            LEFT(VLOOKUP($B139,XV$4:XW$71,2,FALSE),1)="講",
            "講習",
            IF(
                LEFT(VLOOKUP($B139,XV$4:XW$71,2,FALSE),1)="追",
                "追加",
                "通常"
            )
        )
    ),
    ""
)</f>
      </c>
      <c r="XX139" s="54">
        <f t="shared" si="4739"/>
      </c>
      <c r="XY139" s="55">
        <f t="shared" ref="XY139:XY202" si="4841">IFERROR(
    IF(
        LEFT(VLOOKUP($B139,XX$4:XY$71,2,FALSE),1)="0",
        "",
        IF(
            LEFT(VLOOKUP($B139,XX$4:XY$71,2,FALSE),1)="講",
            "講習",
            IF(
                LEFT(VLOOKUP($B139,XX$4:XY$71,2,FALSE),1)="追",
                "追加",
                "通常"
            )
        )
    ),
    ""
)</f>
      </c>
      <c r="XZ139" s="54">
        <f t="shared" si="4739"/>
      </c>
      <c r="YA139" s="55">
        <f t="shared" ref="YA139:YA202" si="4842">IFERROR(
    IF(
        LEFT(VLOOKUP($B139,XZ$4:YA$71,2,FALSE),1)="0",
        "",
        IF(
            LEFT(VLOOKUP($B139,XZ$4:YA$71,2,FALSE),1)="講",
            "講習",
            IF(
                LEFT(VLOOKUP($B139,XZ$4:YA$71,2,FALSE),1)="追",
                "追加",
                "通常"
            )
        )
    ),
    ""
)</f>
      </c>
      <c r="YB139" s="54">
        <f t="shared" si="4739"/>
      </c>
      <c r="YC139" s="55">
        <f t="shared" si="4740"/>
      </c>
      <c r="YD139" s="54">
        <f t="shared" si="4739"/>
      </c>
      <c r="YE139" s="55">
        <f t="shared" si="4741"/>
      </c>
      <c r="YF139" s="54">
        <f t="shared" si="4739"/>
      </c>
      <c r="YG139" s="55">
        <f t="shared" si="4742"/>
      </c>
      <c r="YH139" s="54">
        <f t="shared" si="4739"/>
      </c>
      <c r="YI139" s="55">
        <f t="shared" si="4743"/>
      </c>
      <c r="YJ139" s="54">
        <f t="shared" si="4739"/>
      </c>
      <c r="YK139" s="55">
        <f t="shared" si="4744"/>
      </c>
      <c r="YL139" s="54">
        <f t="shared" si="4739"/>
      </c>
      <c r="YM139" s="55">
        <f t="shared" si="4745"/>
      </c>
      <c r="YN139" s="54">
        <f t="shared" si="4739"/>
      </c>
      <c r="YO139" s="55">
        <f t="shared" si="4746"/>
      </c>
      <c r="YP139" s="54">
        <f t="shared" si="4674"/>
      </c>
      <c r="YQ139" s="55">
        <f t="shared" si="4747"/>
      </c>
      <c r="YR139" s="54">
        <f t="shared" si="4674"/>
      </c>
      <c r="YS139" s="55">
        <f t="shared" si="4748"/>
      </c>
      <c r="YT139" s="54">
        <f t="shared" si="4674"/>
      </c>
      <c r="YU139" s="55">
        <f t="shared" si="4749"/>
      </c>
      <c r="YV139" s="54">
        <f t="shared" si="4674"/>
      </c>
      <c r="YW139" s="55">
        <f t="shared" si="4750"/>
      </c>
      <c r="YX139" s="54">
        <f t="shared" si="4674"/>
      </c>
      <c r="YY139" s="55">
        <f t="shared" si="4751"/>
      </c>
      <c r="YZ139" s="54">
        <f t="shared" si="4674"/>
      </c>
      <c r="ZA139" s="55">
        <f t="shared" si="4752"/>
      </c>
      <c r="ZB139" s="54">
        <f t="shared" si="4674"/>
      </c>
      <c r="ZC139" s="55">
        <f t="shared" si="4753"/>
      </c>
      <c r="ZD139" s="54">
        <f t="shared" si="4674"/>
      </c>
      <c r="ZE139" s="55">
        <f t="shared" si="4754"/>
      </c>
      <c r="ZF139" s="54">
        <f t="shared" si="4674"/>
      </c>
      <c r="ZG139" s="55">
        <f t="shared" si="4755"/>
      </c>
      <c r="ZH139" s="54">
        <f t="shared" si="4674"/>
      </c>
      <c r="ZI139" s="55">
        <f t="shared" si="4756"/>
      </c>
      <c r="ZJ139" s="54">
        <f t="shared" si="4674"/>
      </c>
      <c r="ZK139" s="55">
        <f t="shared" si="4757"/>
      </c>
      <c r="ZL139" s="54">
        <f t="shared" si="4674"/>
      </c>
      <c r="ZM139" s="55">
        <f t="shared" si="4758"/>
      </c>
      <c r="ZN139" s="54">
        <f t="shared" si="4674"/>
      </c>
      <c r="ZO139" s="55">
        <f t="shared" si="4759"/>
      </c>
      <c r="ZP139" s="54">
        <f t="shared" si="4674"/>
      </c>
      <c r="ZQ139" s="55">
        <f t="shared" si="4760"/>
      </c>
      <c r="ZR139" s="54">
        <f t="shared" si="4674"/>
      </c>
      <c r="ZS139" s="55">
        <f t="shared" si="4761"/>
      </c>
      <c r="ZT139" s="54">
        <f t="shared" si="4674"/>
      </c>
      <c r="ZU139" s="55">
        <f t="shared" si="4762"/>
      </c>
      <c r="ZV139" s="54">
        <f t="shared" si="4674"/>
      </c>
      <c r="ZW139" s="55">
        <f t="shared" si="4763"/>
      </c>
      <c r="ZX139" s="54">
        <f t="shared" si="4674"/>
      </c>
      <c r="ZY139" s="55">
        <f t="shared" si="4764"/>
      </c>
      <c r="ZZ139" s="54">
        <f t="shared" si="4674"/>
      </c>
      <c r="AAA139" s="55">
        <f t="shared" si="4765"/>
      </c>
      <c r="AAB139" s="54">
        <f t="shared" si="4674"/>
      </c>
      <c r="AAC139" s="55">
        <f t="shared" si="4766"/>
      </c>
      <c r="AAD139" s="54">
        <f t="shared" si="4674"/>
      </c>
      <c r="AAE139" s="55">
        <f t="shared" si="4767"/>
      </c>
      <c r="AAF139" s="54">
        <f t="shared" si="4674"/>
      </c>
      <c r="AAG139" s="55">
        <f t="shared" si="4768"/>
      </c>
      <c r="AAH139" s="54">
        <f t="shared" si="4674"/>
      </c>
      <c r="AAI139" s="55">
        <f t="shared" si="4769"/>
      </c>
      <c r="AAJ139" s="54">
        <f t="shared" si="4674"/>
      </c>
      <c r="AAK139" s="55">
        <f t="shared" si="4770"/>
      </c>
      <c r="AAL139" s="54">
        <f t="shared" si="4674"/>
      </c>
      <c r="AAM139" s="55">
        <f t="shared" si="4675"/>
      </c>
      <c r="AAN139" s="54">
        <f t="shared" si="4674"/>
      </c>
      <c r="AAO139" s="55">
        <f t="shared" si="4675"/>
      </c>
      <c r="AAP139" s="54">
        <f t="shared" si="4674"/>
      </c>
      <c r="AAQ139" s="55">
        <f t="shared" si="4675"/>
      </c>
      <c r="AAR139" s="54">
        <f t="shared" si="4674"/>
      </c>
      <c r="AAS139" s="55">
        <f t="shared" si="4675"/>
      </c>
      <c r="AAT139" s="54">
        <f t="shared" si="4674"/>
      </c>
      <c r="AAU139" s="55">
        <f t="shared" si="4675"/>
      </c>
      <c r="AAV139" s="54">
        <f t="shared" si="4674"/>
      </c>
      <c r="AAW139" s="55">
        <f t="shared" si="4675"/>
      </c>
      <c r="AAX139" s="54">
        <f t="shared" si="4674"/>
      </c>
      <c r="AAY139" s="55">
        <f t="shared" si="4675"/>
      </c>
      <c r="AAZ139" s="54">
        <f t="shared" si="4674"/>
      </c>
      <c r="ABA139" s="55">
        <f t="shared" si="4675"/>
      </c>
      <c r="ABB139" s="54">
        <f t="shared" si="4667"/>
      </c>
      <c r="ABC139" s="55">
        <f t="shared" si="4675"/>
      </c>
      <c r="ABD139" s="54">
        <f t="shared" si="4667"/>
      </c>
      <c r="ABE139" s="55">
        <f t="shared" si="4675"/>
      </c>
      <c r="ABF139" s="54">
        <f t="shared" si="4667"/>
      </c>
      <c r="ABG139" s="55">
        <f t="shared" si="4675"/>
      </c>
      <c r="ABH139" s="54">
        <f t="shared" si="4667"/>
      </c>
      <c r="ABI139" s="55">
        <f t="shared" si="4675"/>
      </c>
      <c r="ABJ139" s="54">
        <f t="shared" si="4667"/>
      </c>
      <c r="ABK139" s="55">
        <f t="shared" si="4675"/>
      </c>
      <c r="ABL139" s="54">
        <f t="shared" si="4667"/>
      </c>
      <c r="ABM139" s="55">
        <f t="shared" si="4675"/>
      </c>
      <c r="ABN139" s="54">
        <f t="shared" si="4667"/>
      </c>
      <c r="ABO139" s="55">
        <f t="shared" si="4675"/>
      </c>
      <c r="ABP139" s="54">
        <f t="shared" si="4667"/>
      </c>
      <c r="ABQ139" s="55">
        <f t="shared" si="4675"/>
      </c>
      <c r="ABR139" s="54">
        <f t="shared" si="4668"/>
      </c>
      <c r="ABS139" s="55">
        <f t="shared" si="4675"/>
      </c>
      <c r="ABT139" s="54">
        <f t="shared" si="4668"/>
      </c>
      <c r="ABU139" s="55">
        <f t="shared" si="4675"/>
      </c>
      <c r="ABV139" s="54">
        <f t="shared" si="4668"/>
      </c>
      <c r="ABW139" s="55">
        <f t="shared" si="4675"/>
      </c>
      <c r="ABX139" s="54">
        <f t="shared" si="4668"/>
      </c>
      <c r="ABY139" s="55">
        <f t="shared" si="4675"/>
      </c>
      <c r="ABZ139" s="54">
        <f t="shared" si="4668"/>
      </c>
      <c r="ACA139" s="55">
        <f t="shared" si="4675"/>
      </c>
      <c r="ACB139" s="54">
        <f t="shared" si="4668"/>
      </c>
      <c r="ACC139" s="55">
        <f t="shared" si="4675"/>
      </c>
      <c r="ACD139" s="54">
        <f t="shared" si="4668"/>
      </c>
      <c r="ACE139" s="55">
        <f t="shared" si="4675"/>
      </c>
      <c r="ACF139" s="54">
        <f t="shared" si="4668"/>
      </c>
      <c r="ACG139" s="55">
        <f t="shared" si="4675"/>
      </c>
      <c r="ACH139" s="54">
        <f t="shared" si="4668"/>
      </c>
      <c r="ACI139" s="55">
        <f t="shared" si="4675"/>
      </c>
      <c r="ACJ139" s="54">
        <f t="shared" si="4668"/>
      </c>
      <c r="ACK139" s="55">
        <f t="shared" si="4675"/>
      </c>
      <c r="ACL139" s="54">
        <f t="shared" si="4668"/>
      </c>
      <c r="ACM139" s="55">
        <f t="shared" si="4675"/>
      </c>
      <c r="ACN139" s="54">
        <f t="shared" si="4668"/>
      </c>
      <c r="ACO139" s="55">
        <f t="shared" si="4675"/>
      </c>
      <c r="ACP139" s="54">
        <f t="shared" si="4668"/>
      </c>
      <c r="ACQ139" s="55">
        <f t="shared" si="4675"/>
      </c>
      <c r="ACR139" s="54">
        <f t="shared" si="4668"/>
      </c>
      <c r="ACS139" s="55">
        <f t="shared" si="4675"/>
      </c>
      <c r="ACT139" s="54">
        <f t="shared" si="4668"/>
      </c>
      <c r="ACU139" s="55">
        <f t="shared" si="4675"/>
      </c>
      <c r="ACV139" s="54">
        <f t="shared" si="4668"/>
      </c>
      <c r="ACW139" s="55">
        <f t="shared" si="4675"/>
      </c>
      <c r="ACX139" s="54">
        <f t="shared" si="4668"/>
      </c>
      <c r="ACY139" s="55">
        <f t="shared" si="4676"/>
      </c>
      <c r="ACZ139" s="54">
        <f t="shared" si="4668"/>
      </c>
      <c r="ADA139" s="55">
        <f t="shared" si="4676"/>
      </c>
      <c r="ADB139" s="54">
        <f t="shared" si="4668"/>
      </c>
      <c r="ADC139" s="55">
        <f t="shared" si="4676"/>
      </c>
      <c r="ADD139" s="54">
        <f t="shared" si="4668"/>
      </c>
      <c r="ADE139" s="55">
        <f t="shared" si="4676"/>
      </c>
      <c r="ADF139" s="54">
        <f t="shared" si="4668"/>
      </c>
      <c r="ADG139" s="55">
        <f t="shared" si="4676"/>
      </c>
    </row>
    <row r="140" spans="1:787" ht="20.25" hidden="1" customHeight="1">
      <c r="A140" s="112">
        <v>68</v>
      </c>
      <c r="B140" s="115">
        <f>学年と名前を結合するシート!D69</f>
      </c>
      <c r="C140" s="114"/>
      <c r="D140" s="54">
        <f t="shared" si="4771"/>
      </c>
      <c r="E140" s="55">
        <f t="shared" si="4772"/>
      </c>
      <c r="F140" s="54">
        <f t="shared" si="4815"/>
      </c>
      <c r="G140" s="55">
        <f t="shared" si="4407"/>
      </c>
      <c r="H140" s="54">
        <f t="shared" si="4815"/>
      </c>
      <c r="I140" s="55">
        <f t="shared" si="4408"/>
      </c>
      <c r="J140" s="54">
        <f t="shared" si="4815"/>
      </c>
      <c r="K140" s="55">
        <f t="shared" si="4409"/>
      </c>
      <c r="L140" s="54">
        <f t="shared" si="4815"/>
      </c>
      <c r="M140" s="55">
        <f t="shared" si="4410"/>
      </c>
      <c r="N140" s="54">
        <f t="shared" si="4815"/>
      </c>
      <c r="O140" s="55">
        <f t="shared" si="4411"/>
      </c>
      <c r="P140" s="54">
        <f t="shared" si="4815"/>
      </c>
      <c r="Q140" s="55">
        <f t="shared" si="4412"/>
      </c>
      <c r="R140" s="54">
        <f t="shared" si="4815"/>
      </c>
      <c r="S140" s="55">
        <f t="shared" si="4413"/>
      </c>
      <c r="T140" s="54">
        <f t="shared" si="4815"/>
      </c>
      <c r="U140" s="55">
        <f t="shared" si="4414"/>
      </c>
      <c r="V140" s="54">
        <f t="shared" si="4815"/>
      </c>
      <c r="W140" s="55">
        <f t="shared" si="4415"/>
      </c>
      <c r="X140" s="54">
        <f t="shared" si="4815"/>
      </c>
      <c r="Y140" s="55">
        <f t="shared" si="4416"/>
      </c>
      <c r="Z140" s="54">
        <f t="shared" si="4815"/>
      </c>
      <c r="AA140" s="55">
        <f t="shared" si="4417"/>
      </c>
      <c r="AB140" s="54">
        <f t="shared" si="4815"/>
      </c>
      <c r="AC140" s="55">
        <f t="shared" si="4418"/>
      </c>
      <c r="AD140" s="54">
        <f t="shared" si="4815"/>
      </c>
      <c r="AE140" s="55">
        <f t="shared" si="4419"/>
      </c>
      <c r="AF140" s="54">
        <f t="shared" si="4815"/>
      </c>
      <c r="AG140" s="55">
        <f t="shared" si="4420"/>
      </c>
      <c r="AH140" s="54">
        <f t="shared" si="4815"/>
      </c>
      <c r="AI140" s="55">
        <f t="shared" si="4421"/>
      </c>
      <c r="AJ140" s="54">
        <f t="shared" si="4815"/>
      </c>
      <c r="AK140" s="55">
        <f t="shared" si="4422"/>
      </c>
      <c r="AL140" s="54">
        <f t="shared" si="4815"/>
      </c>
      <c r="AM140" s="55">
        <f t="shared" si="4423"/>
      </c>
      <c r="AN140" s="54">
        <f t="shared" si="4815"/>
      </c>
      <c r="AO140" s="55">
        <f t="shared" si="4424"/>
      </c>
      <c r="AP140" s="54">
        <f t="shared" si="4815"/>
      </c>
      <c r="AQ140" s="55">
        <f t="shared" si="4425"/>
      </c>
      <c r="AR140" s="54">
        <f t="shared" si="4815"/>
      </c>
      <c r="AS140" s="55">
        <f t="shared" si="4426"/>
      </c>
      <c r="AT140" s="54">
        <f t="shared" si="4815"/>
      </c>
      <c r="AU140" s="55">
        <f t="shared" si="4427"/>
      </c>
      <c r="AV140" s="54">
        <f t="shared" si="4815"/>
      </c>
      <c r="AW140" s="55">
        <f t="shared" si="4428"/>
      </c>
      <c r="AX140" s="54">
        <f t="shared" si="4815"/>
      </c>
      <c r="AY140" s="55">
        <f t="shared" si="4429"/>
      </c>
      <c r="AZ140" s="54">
        <f t="shared" si="4815"/>
      </c>
      <c r="BA140" s="55">
        <f t="shared" si="4430"/>
      </c>
      <c r="BB140" s="54">
        <f t="shared" si="4815"/>
      </c>
      <c r="BC140" s="55">
        <f t="shared" si="4431"/>
      </c>
      <c r="BD140" s="54">
        <f t="shared" si="4815"/>
      </c>
      <c r="BE140" s="55">
        <f t="shared" si="4432"/>
      </c>
      <c r="BF140" s="54">
        <f t="shared" si="4815"/>
      </c>
      <c r="BG140" s="55">
        <f t="shared" si="4433"/>
      </c>
      <c r="BH140" s="54">
        <f t="shared" si="4815"/>
      </c>
      <c r="BI140" s="55">
        <f t="shared" si="4434"/>
      </c>
      <c r="BJ140" s="54">
        <f t="shared" si="4815"/>
      </c>
      <c r="BK140" s="55">
        <f t="shared" si="4435"/>
      </c>
      <c r="BL140" s="54">
        <f t="shared" si="4815"/>
      </c>
      <c r="BM140" s="55">
        <f t="shared" si="4436"/>
      </c>
      <c r="BN140" s="54">
        <f t="shared" si="4815"/>
      </c>
      <c r="BO140" s="55">
        <f t="shared" si="4437"/>
      </c>
      <c r="BP140" s="54">
        <f t="shared" si="4815"/>
      </c>
      <c r="BQ140" s="55">
        <f t="shared" si="4438"/>
      </c>
      <c r="BR140" s="54">
        <f t="shared" si="4816"/>
      </c>
      <c r="BS140" s="55">
        <f t="shared" si="4439"/>
      </c>
      <c r="BT140" s="54">
        <f t="shared" si="4816"/>
      </c>
      <c r="BU140" s="55">
        <f t="shared" si="4440"/>
      </c>
      <c r="BV140" s="54">
        <f t="shared" si="4816"/>
      </c>
      <c r="BW140" s="55">
        <f t="shared" si="4441"/>
      </c>
      <c r="BX140" s="54">
        <f t="shared" si="4816"/>
      </c>
      <c r="BY140" s="55">
        <f t="shared" si="4442"/>
      </c>
      <c r="BZ140" s="54">
        <f t="shared" si="4816"/>
      </c>
      <c r="CA140" s="55">
        <f t="shared" si="4443"/>
      </c>
      <c r="CB140" s="54">
        <f t="shared" si="4816"/>
      </c>
      <c r="CC140" s="55">
        <f t="shared" si="4444"/>
      </c>
      <c r="CD140" s="54">
        <f t="shared" si="4816"/>
      </c>
      <c r="CE140" s="55">
        <f t="shared" si="4445"/>
      </c>
      <c r="CF140" s="54">
        <f t="shared" si="4816"/>
      </c>
      <c r="CG140" s="55">
        <f t="shared" si="4446"/>
      </c>
      <c r="CH140" s="54">
        <f t="shared" si="4816"/>
      </c>
      <c r="CI140" s="55">
        <f t="shared" si="4447"/>
      </c>
      <c r="CJ140" s="54">
        <f t="shared" si="4816"/>
      </c>
      <c r="CK140" s="55">
        <f t="shared" si="4448"/>
      </c>
      <c r="CL140" s="54">
        <f t="shared" si="4816"/>
      </c>
      <c r="CM140" s="55">
        <f t="shared" si="4449"/>
      </c>
      <c r="CN140" s="54">
        <f t="shared" si="4816"/>
      </c>
      <c r="CO140" s="55">
        <f t="shared" si="4450"/>
      </c>
      <c r="CP140" s="54">
        <f t="shared" si="4816"/>
      </c>
      <c r="CQ140" s="55">
        <f t="shared" si="4451"/>
      </c>
      <c r="CR140" s="54">
        <f t="shared" si="4816"/>
      </c>
      <c r="CS140" s="55">
        <f t="shared" si="4452"/>
      </c>
      <c r="CT140" s="54">
        <f t="shared" si="4816"/>
      </c>
      <c r="CU140" s="55">
        <f t="shared" si="4453"/>
      </c>
      <c r="CV140" s="54">
        <f t="shared" si="4816"/>
      </c>
      <c r="CW140" s="55">
        <f t="shared" si="4454"/>
      </c>
      <c r="CX140" s="54">
        <f t="shared" si="4816"/>
      </c>
      <c r="CY140" s="55">
        <f t="shared" si="4455"/>
      </c>
      <c r="CZ140" s="54">
        <f t="shared" si="4816"/>
      </c>
      <c r="DA140" s="55">
        <f t="shared" si="4456"/>
      </c>
      <c r="DB140" s="54">
        <f t="shared" si="4816"/>
      </c>
      <c r="DC140" s="55">
        <f t="shared" si="4457"/>
      </c>
      <c r="DD140" s="54">
        <f t="shared" si="4816"/>
      </c>
      <c r="DE140" s="55">
        <f t="shared" si="4458"/>
      </c>
      <c r="DF140" s="54">
        <f t="shared" si="4816"/>
      </c>
      <c r="DG140" s="55">
        <f t="shared" si="4459"/>
      </c>
      <c r="DH140" s="54">
        <f t="shared" si="4816"/>
      </c>
      <c r="DI140" s="55">
        <f t="shared" si="4460"/>
      </c>
      <c r="DJ140" s="54">
        <f t="shared" si="4816"/>
      </c>
      <c r="DK140" s="55">
        <f t="shared" si="4461"/>
      </c>
      <c r="DL140" s="54">
        <f t="shared" si="4816"/>
      </c>
      <c r="DM140" s="55">
        <f t="shared" si="4462"/>
      </c>
      <c r="DN140" s="54">
        <f t="shared" si="4816"/>
      </c>
      <c r="DO140" s="55">
        <f t="shared" si="4463"/>
      </c>
      <c r="DP140" s="54">
        <f t="shared" si="4816"/>
      </c>
      <c r="DQ140" s="55">
        <f t="shared" si="4464"/>
      </c>
      <c r="DR140" s="54">
        <f t="shared" si="4816"/>
      </c>
      <c r="DS140" s="55">
        <f t="shared" si="4465"/>
      </c>
      <c r="DT140" s="54">
        <f t="shared" si="4816"/>
      </c>
      <c r="DU140" s="55">
        <f t="shared" si="4466"/>
      </c>
      <c r="DV140" s="54">
        <f t="shared" si="4816"/>
      </c>
      <c r="DW140" s="55">
        <f t="shared" si="4467"/>
      </c>
      <c r="DX140" s="54">
        <f t="shared" si="4816"/>
      </c>
      <c r="DY140" s="55">
        <f t="shared" si="4468"/>
      </c>
      <c r="DZ140" s="54">
        <f t="shared" si="4816"/>
      </c>
      <c r="EA140" s="55">
        <f t="shared" si="4469"/>
      </c>
      <c r="EB140" s="54">
        <f t="shared" si="4816"/>
      </c>
      <c r="EC140" s="55">
        <f t="shared" si="4471"/>
      </c>
      <c r="ED140" s="54">
        <f t="shared" si="4773"/>
      </c>
      <c r="EE140" s="55">
        <f t="shared" si="4472"/>
      </c>
      <c r="EF140" s="54">
        <f t="shared" si="4773"/>
      </c>
      <c r="EG140" s="55">
        <f t="shared" si="4473"/>
      </c>
      <c r="EH140" s="54">
        <f t="shared" si="4773"/>
      </c>
      <c r="EI140" s="55">
        <f t="shared" si="4474"/>
      </c>
      <c r="EJ140" s="54">
        <f t="shared" si="4773"/>
      </c>
      <c r="EK140" s="55">
        <f t="shared" si="4475"/>
      </c>
      <c r="EL140" s="54">
        <f t="shared" si="4773"/>
      </c>
      <c r="EM140" s="55">
        <f t="shared" si="4476"/>
      </c>
      <c r="EN140" s="54">
        <f t="shared" si="4773"/>
      </c>
      <c r="EO140" s="55">
        <f t="shared" si="4477"/>
      </c>
      <c r="EP140" s="54">
        <f t="shared" si="4677"/>
      </c>
      <c r="EQ140" s="55">
        <f t="shared" si="4478"/>
      </c>
      <c r="ER140" s="54">
        <f t="shared" si="4677"/>
      </c>
      <c r="ES140" s="55">
        <f t="shared" si="4479"/>
      </c>
      <c r="ET140" s="54">
        <f t="shared" si="4677"/>
      </c>
      <c r="EU140" s="55">
        <f t="shared" si="4480"/>
      </c>
      <c r="EV140" s="54">
        <f t="shared" si="4677"/>
      </c>
      <c r="EW140" s="55">
        <f t="shared" si="4481"/>
      </c>
      <c r="EX140" s="54">
        <f t="shared" si="4677"/>
      </c>
      <c r="EY140" s="55">
        <f t="shared" si="4482"/>
      </c>
      <c r="EZ140" s="54">
        <f t="shared" si="4677"/>
      </c>
      <c r="FA140" s="55">
        <f t="shared" si="4483"/>
      </c>
      <c r="FB140" s="54">
        <f t="shared" si="4677"/>
      </c>
      <c r="FC140" s="55">
        <f t="shared" si="4484"/>
      </c>
      <c r="FD140" s="54">
        <f t="shared" si="4677"/>
      </c>
      <c r="FE140" s="55">
        <f t="shared" si="4485"/>
      </c>
      <c r="FF140" s="54">
        <f t="shared" si="4677"/>
      </c>
      <c r="FG140" s="55">
        <f t="shared" si="4486"/>
      </c>
      <c r="FH140" s="54">
        <f t="shared" si="4677"/>
      </c>
      <c r="FI140" s="55">
        <f t="shared" si="4487"/>
      </c>
      <c r="FJ140" s="54">
        <f t="shared" si="4677"/>
      </c>
      <c r="FK140" s="55">
        <f t="shared" si="4488"/>
      </c>
      <c r="FL140" s="54">
        <f t="shared" si="4677"/>
      </c>
      <c r="FM140" s="55">
        <f t="shared" si="4489"/>
      </c>
      <c r="FN140" s="54">
        <f t="shared" si="4677"/>
      </c>
      <c r="FO140" s="55">
        <f t="shared" si="4490"/>
      </c>
      <c r="FP140" s="54">
        <f t="shared" si="4677"/>
      </c>
      <c r="FQ140" s="55">
        <f t="shared" si="4491"/>
      </c>
      <c r="FR140" s="54">
        <f t="shared" si="4677"/>
      </c>
      <c r="FS140" s="55">
        <f t="shared" si="4492"/>
      </c>
      <c r="FT140" s="54">
        <f t="shared" si="4677"/>
      </c>
      <c r="FU140" s="55">
        <f t="shared" si="4493"/>
      </c>
      <c r="FV140" s="54">
        <f t="shared" si="4677"/>
      </c>
      <c r="FW140" s="55">
        <f t="shared" si="4494"/>
      </c>
      <c r="FX140" s="54">
        <f t="shared" si="4677"/>
      </c>
      <c r="FY140" s="55">
        <f t="shared" si="4495"/>
      </c>
      <c r="FZ140" s="54">
        <f t="shared" si="4677"/>
      </c>
      <c r="GA140" s="55">
        <f t="shared" si="4496"/>
      </c>
      <c r="GB140" s="54">
        <f t="shared" si="4677"/>
      </c>
      <c r="GC140" s="55">
        <f t="shared" si="4497"/>
      </c>
      <c r="GD140" s="54">
        <f t="shared" si="4677"/>
      </c>
      <c r="GE140" s="55">
        <f t="shared" si="4498"/>
      </c>
      <c r="GF140" s="54">
        <f t="shared" si="4677"/>
      </c>
      <c r="GG140" s="55">
        <f t="shared" si="4499"/>
      </c>
      <c r="GH140" s="54">
        <f t="shared" si="4677"/>
      </c>
      <c r="GI140" s="55">
        <f t="shared" si="4500"/>
      </c>
      <c r="GJ140" s="54">
        <f t="shared" si="4677"/>
      </c>
      <c r="GK140" s="55">
        <f t="shared" si="4501"/>
      </c>
      <c r="GL140" s="54">
        <f t="shared" si="4677"/>
      </c>
      <c r="GM140" s="55">
        <f t="shared" si="4502"/>
      </c>
      <c r="GN140" s="54">
        <f t="shared" si="4672"/>
      </c>
      <c r="GO140" s="55">
        <f t="shared" si="4504"/>
      </c>
      <c r="GP140" s="54">
        <f t="shared" si="4672"/>
      </c>
      <c r="GQ140" s="55">
        <f t="shared" si="4505"/>
      </c>
      <c r="GR140" s="54">
        <f t="shared" si="4672"/>
      </c>
      <c r="GS140" s="55">
        <f t="shared" si="4506"/>
      </c>
      <c r="GT140" s="54">
        <f t="shared" si="4672"/>
      </c>
      <c r="GU140" s="55">
        <f t="shared" si="4507"/>
      </c>
      <c r="GV140" s="54">
        <f t="shared" si="4672"/>
      </c>
      <c r="GW140" s="55">
        <f t="shared" si="4508"/>
      </c>
      <c r="GX140" s="54">
        <f t="shared" si="4672"/>
      </c>
      <c r="GY140" s="55">
        <f t="shared" si="4509"/>
      </c>
      <c r="GZ140" s="54">
        <f t="shared" si="4672"/>
      </c>
      <c r="HA140" s="55">
        <f t="shared" si="4510"/>
      </c>
      <c r="HB140" s="54">
        <f t="shared" si="4672"/>
      </c>
      <c r="HC140" s="55">
        <f t="shared" si="4511"/>
      </c>
      <c r="HD140" s="54">
        <f t="shared" si="4672"/>
      </c>
      <c r="HE140" s="55">
        <f t="shared" si="4512"/>
      </c>
      <c r="HF140" s="54">
        <f t="shared" si="4672"/>
      </c>
      <c r="HG140" s="55">
        <f t="shared" si="4513"/>
      </c>
      <c r="HH140" s="54">
        <f t="shared" si="4672"/>
      </c>
      <c r="HI140" s="55">
        <f t="shared" si="4514"/>
      </c>
      <c r="HJ140" s="54">
        <f t="shared" si="4672"/>
      </c>
      <c r="HK140" s="55">
        <f t="shared" si="4515"/>
      </c>
      <c r="HL140" s="54">
        <f t="shared" si="4672"/>
      </c>
      <c r="HM140" s="55">
        <f t="shared" si="4516"/>
      </c>
      <c r="HN140" s="54">
        <f t="shared" si="4672"/>
      </c>
      <c r="HO140" s="55">
        <f t="shared" si="4517"/>
      </c>
      <c r="HP140" s="54">
        <f t="shared" si="4672"/>
      </c>
      <c r="HQ140" s="55">
        <f t="shared" si="4518"/>
      </c>
      <c r="HR140" s="54">
        <f t="shared" si="4672"/>
      </c>
      <c r="HS140" s="55">
        <f t="shared" si="4519"/>
      </c>
      <c r="HT140" s="54">
        <f t="shared" si="4672"/>
      </c>
      <c r="HU140" s="55">
        <f t="shared" si="4520"/>
      </c>
      <c r="HV140" s="54">
        <f t="shared" si="4672"/>
      </c>
      <c r="HW140" s="55">
        <f t="shared" si="4521"/>
      </c>
      <c r="HX140" s="54">
        <f t="shared" si="4672"/>
      </c>
      <c r="HY140" s="55">
        <f t="shared" si="4522"/>
      </c>
      <c r="HZ140" s="54">
        <f t="shared" si="4672"/>
      </c>
      <c r="IA140" s="55">
        <f t="shared" si="4523"/>
      </c>
      <c r="IB140" s="54">
        <f t="shared" si="4672"/>
      </c>
      <c r="IC140" s="55">
        <f t="shared" si="4524"/>
      </c>
      <c r="ID140" s="54">
        <f t="shared" si="4672"/>
      </c>
      <c r="IE140" s="55">
        <f t="shared" si="4525"/>
      </c>
      <c r="IF140" s="54">
        <f t="shared" si="4672"/>
      </c>
      <c r="IG140" s="55">
        <f t="shared" si="4526"/>
      </c>
      <c r="IH140" s="54">
        <f t="shared" si="4672"/>
      </c>
      <c r="II140" s="55">
        <f t="shared" si="4527"/>
      </c>
      <c r="IJ140" s="54">
        <f t="shared" si="4672"/>
      </c>
      <c r="IK140" s="55">
        <f t="shared" si="4528"/>
      </c>
      <c r="IL140" s="54">
        <f t="shared" si="4672"/>
      </c>
      <c r="IM140" s="55">
        <f t="shared" si="4529"/>
      </c>
      <c r="IN140" s="54">
        <f t="shared" si="4672"/>
      </c>
      <c r="IO140" s="55">
        <f t="shared" si="4530"/>
      </c>
      <c r="IP140" s="54">
        <f t="shared" si="4672"/>
      </c>
      <c r="IQ140" s="55">
        <f t="shared" si="4531"/>
      </c>
      <c r="IR140" s="54">
        <f t="shared" si="4672"/>
      </c>
      <c r="IS140" s="55">
        <f t="shared" si="4532"/>
      </c>
      <c r="IT140" s="54">
        <f t="shared" si="4672"/>
      </c>
      <c r="IU140" s="55">
        <f t="shared" si="4533"/>
      </c>
      <c r="IV140" s="54">
        <f t="shared" si="4672"/>
      </c>
      <c r="IW140" s="55">
        <f t="shared" si="4534"/>
      </c>
      <c r="IX140" s="54">
        <f t="shared" si="4678"/>
      </c>
      <c r="IY140" s="55">
        <f t="shared" si="4535"/>
      </c>
      <c r="IZ140" s="54">
        <f t="shared" si="4678"/>
      </c>
      <c r="JA140" s="55">
        <f t="shared" si="4537"/>
      </c>
      <c r="JB140" s="54">
        <f t="shared" si="4678"/>
      </c>
      <c r="JC140" s="55">
        <f t="shared" si="4538"/>
      </c>
      <c r="JD140" s="54">
        <f t="shared" si="4678"/>
      </c>
      <c r="JE140" s="55">
        <f t="shared" si="4539"/>
      </c>
      <c r="JF140" s="54">
        <f t="shared" si="4678"/>
      </c>
      <c r="JG140" s="55">
        <f t="shared" si="4540"/>
      </c>
      <c r="JH140" s="54">
        <f t="shared" si="4678"/>
      </c>
      <c r="JI140" s="55">
        <f t="shared" si="4541"/>
      </c>
      <c r="JJ140" s="54">
        <f t="shared" si="4678"/>
      </c>
      <c r="JK140" s="55">
        <f t="shared" si="4542"/>
      </c>
      <c r="JL140" s="54">
        <f t="shared" si="4678"/>
      </c>
      <c r="JM140" s="55">
        <f t="shared" si="4679"/>
      </c>
      <c r="JN140" s="54">
        <f t="shared" si="4774"/>
      </c>
      <c r="JO140" s="55">
        <f t="shared" si="4775"/>
      </c>
      <c r="JP140" s="54">
        <f t="shared" si="4774"/>
      </c>
      <c r="JQ140" s="55">
        <f t="shared" si="4776"/>
      </c>
      <c r="JR140" s="54">
        <f t="shared" si="4774"/>
      </c>
      <c r="JS140" s="55">
        <f t="shared" si="4777"/>
      </c>
      <c r="JT140" s="54">
        <f t="shared" si="4774"/>
      </c>
      <c r="JU140" s="55">
        <f t="shared" si="4778"/>
      </c>
      <c r="JV140" s="54">
        <f t="shared" si="4774"/>
      </c>
      <c r="JW140" s="55">
        <f t="shared" si="4779"/>
      </c>
      <c r="JX140" s="54">
        <f t="shared" si="4774"/>
      </c>
      <c r="JY140" s="55">
        <f t="shared" si="4780"/>
      </c>
      <c r="JZ140" s="54">
        <f t="shared" si="4774"/>
      </c>
      <c r="KA140" s="55">
        <f t="shared" si="4781"/>
      </c>
      <c r="KB140" s="54">
        <f t="shared" si="4774"/>
      </c>
      <c r="KC140" s="55">
        <f t="shared" si="4782"/>
      </c>
      <c r="KD140" s="54">
        <f t="shared" si="4774"/>
      </c>
      <c r="KE140" s="55">
        <f t="shared" si="4783"/>
      </c>
      <c r="KF140" s="54">
        <f t="shared" si="4774"/>
      </c>
      <c r="KG140" s="55">
        <f t="shared" si="4784"/>
      </c>
      <c r="KH140" s="54">
        <f t="shared" si="4774"/>
      </c>
      <c r="KI140" s="55">
        <f t="shared" si="4785"/>
      </c>
      <c r="KJ140" s="54">
        <f t="shared" si="4774"/>
      </c>
      <c r="KK140" s="55">
        <f t="shared" si="4786"/>
      </c>
      <c r="KL140" s="54">
        <f t="shared" si="4774"/>
      </c>
      <c r="KM140" s="55">
        <f t="shared" si="4787"/>
      </c>
      <c r="KN140" s="54">
        <f t="shared" si="4774"/>
      </c>
      <c r="KO140" s="55">
        <f t="shared" si="4788"/>
      </c>
      <c r="KP140" s="54">
        <f t="shared" si="4774"/>
      </c>
      <c r="KQ140" s="55">
        <f t="shared" si="4789"/>
      </c>
      <c r="KR140" s="54">
        <f t="shared" si="4774"/>
      </c>
      <c r="KS140" s="55">
        <f t="shared" si="4790"/>
      </c>
      <c r="KT140" s="54">
        <f t="shared" si="4774"/>
      </c>
      <c r="KU140" s="55">
        <f t="shared" si="4791"/>
      </c>
      <c r="KV140" s="54">
        <f t="shared" si="4774"/>
      </c>
      <c r="KW140" s="55">
        <f t="shared" si="4792"/>
      </c>
      <c r="KX140" s="54">
        <f t="shared" si="4774"/>
      </c>
      <c r="KY140" s="55">
        <f t="shared" si="4793"/>
      </c>
      <c r="KZ140" s="54">
        <f t="shared" si="4774"/>
      </c>
      <c r="LA140" s="55">
        <f t="shared" si="4794"/>
      </c>
      <c r="LB140" s="54">
        <f t="shared" si="4774"/>
      </c>
      <c r="LC140" s="55">
        <f t="shared" si="4795"/>
      </c>
      <c r="LD140" s="54">
        <f t="shared" si="4774"/>
      </c>
      <c r="LE140" s="55">
        <f t="shared" si="4796"/>
      </c>
      <c r="LF140" s="54">
        <f t="shared" si="4774"/>
      </c>
      <c r="LG140" s="55">
        <f t="shared" si="4797"/>
      </c>
      <c r="LH140" s="54">
        <f t="shared" si="4774"/>
      </c>
      <c r="LI140" s="55">
        <f t="shared" si="4798"/>
      </c>
      <c r="LJ140" s="54">
        <f t="shared" si="4774"/>
      </c>
      <c r="LK140" s="55">
        <f t="shared" si="4799"/>
      </c>
      <c r="LL140" s="54">
        <f t="shared" si="4774"/>
      </c>
      <c r="LM140" s="55">
        <f t="shared" si="4800"/>
      </c>
      <c r="LN140" s="54">
        <f t="shared" si="4774"/>
      </c>
      <c r="LO140" s="55">
        <f t="shared" si="4801"/>
      </c>
      <c r="LP140" s="54">
        <f t="shared" si="4774"/>
      </c>
      <c r="LQ140" s="55">
        <f t="shared" si="4802"/>
      </c>
      <c r="LR140" s="54">
        <f t="shared" si="4774"/>
      </c>
      <c r="LS140" s="55">
        <f t="shared" si="4803"/>
      </c>
      <c r="LT140" s="54">
        <f t="shared" si="4774"/>
      </c>
      <c r="LU140" s="55">
        <f t="shared" si="4804"/>
      </c>
      <c r="LV140" s="54">
        <f t="shared" si="4774"/>
      </c>
      <c r="LW140" s="55">
        <f t="shared" si="4805"/>
      </c>
      <c r="LX140" s="54">
        <f t="shared" si="4774"/>
      </c>
      <c r="LY140" s="55">
        <f t="shared" si="4680"/>
      </c>
      <c r="LZ140" s="54">
        <f t="shared" si="4806"/>
      </c>
      <c r="MA140" s="55">
        <f t="shared" si="4807"/>
      </c>
      <c r="MB140" s="54">
        <f t="shared" si="4806"/>
      </c>
      <c r="MC140" s="55">
        <f t="shared" si="4808"/>
      </c>
      <c r="MD140" s="54">
        <f t="shared" si="4806"/>
      </c>
      <c r="ME140" s="55">
        <f t="shared" si="4809"/>
      </c>
      <c r="MF140" s="54">
        <f t="shared" si="4806"/>
      </c>
      <c r="MG140" s="55">
        <f t="shared" si="4810"/>
      </c>
      <c r="MH140" s="54">
        <f t="shared" si="4806"/>
      </c>
      <c r="MI140" s="55">
        <f t="shared" si="4811"/>
      </c>
      <c r="MJ140" s="54">
        <f t="shared" si="4806"/>
      </c>
      <c r="MK140" s="55">
        <f t="shared" si="4812"/>
      </c>
      <c r="ML140" s="54">
        <f t="shared" si="4806"/>
      </c>
      <c r="MM140" s="55">
        <f t="shared" si="4682"/>
      </c>
      <c r="MN140" s="54">
        <f t="shared" si="4806"/>
      </c>
      <c r="MO140" s="55">
        <f t="shared" si="4683"/>
      </c>
      <c r="MP140" s="54">
        <f t="shared" si="4806"/>
      </c>
      <c r="MQ140" s="55">
        <f t="shared" si="4684"/>
      </c>
      <c r="MR140" s="54">
        <f t="shared" si="4806"/>
      </c>
      <c r="MS140" s="55">
        <f t="shared" si="4685"/>
      </c>
      <c r="MT140" s="54">
        <f t="shared" si="4806"/>
      </c>
      <c r="MU140" s="55">
        <f t="shared" si="4686"/>
      </c>
      <c r="MV140" s="54">
        <f t="shared" si="4806"/>
      </c>
      <c r="MW140" s="55">
        <f t="shared" si="4687"/>
      </c>
      <c r="MX140" s="54">
        <f t="shared" si="4806"/>
      </c>
      <c r="MY140" s="55">
        <f t="shared" si="4688"/>
      </c>
      <c r="MZ140" s="54">
        <f t="shared" si="4806"/>
      </c>
      <c r="NA140" s="55">
        <f t="shared" si="4689"/>
      </c>
      <c r="NB140" s="54">
        <f t="shared" si="4806"/>
      </c>
      <c r="NC140" s="55">
        <f t="shared" si="4690"/>
      </c>
      <c r="ND140" s="54">
        <f t="shared" si="4806"/>
      </c>
      <c r="NE140" s="55">
        <f t="shared" si="4691"/>
      </c>
      <c r="NF140" s="54">
        <f t="shared" si="4806"/>
      </c>
      <c r="NG140" s="55">
        <f t="shared" si="4692"/>
      </c>
      <c r="NH140" s="54">
        <f t="shared" si="4806"/>
      </c>
      <c r="NI140" s="55">
        <f t="shared" si="4693"/>
      </c>
      <c r="NJ140" s="54">
        <f t="shared" si="4806"/>
      </c>
      <c r="NK140" s="55">
        <f t="shared" si="4694"/>
      </c>
      <c r="NL140" s="54">
        <f t="shared" si="4806"/>
      </c>
      <c r="NM140" s="55">
        <f t="shared" si="4695"/>
      </c>
      <c r="NN140" s="54">
        <f t="shared" si="4806"/>
      </c>
      <c r="NO140" s="55">
        <f t="shared" si="4696"/>
      </c>
      <c r="NP140" s="54">
        <f t="shared" si="4806"/>
      </c>
      <c r="NQ140" s="55">
        <f t="shared" si="4697"/>
      </c>
      <c r="NR140" s="54">
        <f t="shared" si="4806"/>
      </c>
      <c r="NS140" s="55">
        <f t="shared" si="4698"/>
      </c>
      <c r="NT140" s="54">
        <f t="shared" si="4806"/>
      </c>
      <c r="NU140" s="55">
        <f t="shared" si="4699"/>
      </c>
      <c r="NV140" s="54">
        <f t="shared" si="4806"/>
      </c>
      <c r="NW140" s="55">
        <f t="shared" si="4700"/>
      </c>
      <c r="NX140" s="54">
        <f t="shared" si="4806"/>
      </c>
      <c r="NY140" s="55">
        <f t="shared" si="4701"/>
      </c>
      <c r="NZ140" s="54">
        <f t="shared" si="4806"/>
      </c>
      <c r="OA140" s="55">
        <f t="shared" si="4702"/>
      </c>
      <c r="OB140" s="54">
        <f t="shared" si="4806"/>
      </c>
      <c r="OC140" s="55">
        <f t="shared" si="4703"/>
      </c>
      <c r="OD140" s="54">
        <f t="shared" si="4806"/>
      </c>
      <c r="OE140" s="55">
        <f t="shared" si="4704"/>
      </c>
      <c r="OF140" s="54">
        <f t="shared" si="4806"/>
      </c>
      <c r="OG140" s="55">
        <f t="shared" si="4705"/>
      </c>
      <c r="OH140" s="54">
        <f t="shared" si="4806"/>
      </c>
      <c r="OI140" s="55">
        <f t="shared" si="4706"/>
      </c>
      <c r="OJ140" s="54">
        <f t="shared" si="4806"/>
      </c>
      <c r="OK140" s="55">
        <f t="shared" si="4707"/>
      </c>
      <c r="OL140" s="54">
        <f t="shared" si="4681"/>
      </c>
      <c r="OM140" s="55">
        <f t="shared" si="4708"/>
      </c>
      <c r="ON140" s="54">
        <f t="shared" si="4681"/>
      </c>
      <c r="OO140" s="55">
        <f t="shared" si="4709"/>
      </c>
      <c r="OP140" s="54">
        <f t="shared" si="4681"/>
      </c>
      <c r="OQ140" s="55">
        <f t="shared" si="4710"/>
      </c>
      <c r="OR140" s="54">
        <f t="shared" si="4681"/>
      </c>
      <c r="OS140" s="55">
        <f t="shared" si="4711"/>
      </c>
      <c r="OT140" s="54">
        <f t="shared" si="4681"/>
      </c>
      <c r="OU140" s="55">
        <f t="shared" si="4712"/>
      </c>
      <c r="OV140" s="54">
        <f t="shared" si="4681"/>
      </c>
      <c r="OW140" s="55">
        <f t="shared" si="4713"/>
      </c>
      <c r="OX140" s="54">
        <f t="shared" si="4813"/>
      </c>
      <c r="OY140" s="55">
        <f t="shared" si="4714"/>
      </c>
      <c r="OZ140" s="54">
        <f t="shared" si="4813"/>
      </c>
      <c r="PA140" s="55">
        <f t="shared" si="4715"/>
      </c>
      <c r="PB140" s="54">
        <f t="shared" si="4813"/>
      </c>
      <c r="PC140" s="55">
        <f t="shared" si="4716"/>
      </c>
      <c r="PD140" s="54">
        <f t="shared" si="4813"/>
      </c>
      <c r="PE140" s="55">
        <f t="shared" si="4717"/>
      </c>
      <c r="PF140" s="54">
        <f t="shared" si="4813"/>
      </c>
      <c r="PG140" s="55">
        <f t="shared" si="4718"/>
      </c>
      <c r="PH140" s="54">
        <f t="shared" si="4813"/>
      </c>
      <c r="PI140" s="55">
        <f t="shared" si="4719"/>
      </c>
      <c r="PJ140" s="54">
        <f t="shared" si="4813"/>
      </c>
      <c r="PK140" s="55">
        <f t="shared" si="4720"/>
      </c>
      <c r="PL140" s="54">
        <f t="shared" si="4813"/>
      </c>
      <c r="PM140" s="55">
        <f t="shared" si="4721"/>
      </c>
      <c r="PN140" s="54">
        <f t="shared" si="4813"/>
      </c>
      <c r="PO140" s="55">
        <f t="shared" si="4722"/>
      </c>
      <c r="PP140" s="54">
        <f t="shared" si="4813"/>
      </c>
      <c r="PQ140" s="55">
        <f t="shared" si="4723"/>
      </c>
      <c r="PR140" s="54">
        <f t="shared" si="4813"/>
      </c>
      <c r="PS140" s="55">
        <f t="shared" si="4724"/>
      </c>
      <c r="PT140" s="54">
        <f t="shared" si="4813"/>
      </c>
      <c r="PU140" s="55">
        <f t="shared" si="4725"/>
      </c>
      <c r="PV140" s="54">
        <f t="shared" si="4813"/>
      </c>
      <c r="PW140" s="55">
        <f t="shared" si="4726"/>
      </c>
      <c r="PX140" s="54">
        <f t="shared" si="4813"/>
      </c>
      <c r="PY140" s="55">
        <f t="shared" si="4727"/>
      </c>
      <c r="PZ140" s="54">
        <f t="shared" si="4813"/>
      </c>
      <c r="QA140" s="55">
        <f t="shared" si="4728"/>
      </c>
      <c r="QB140" s="54">
        <f t="shared" si="4813"/>
      </c>
      <c r="QC140" s="55">
        <f t="shared" si="4729"/>
      </c>
      <c r="QD140" s="54">
        <f t="shared" si="4813"/>
      </c>
      <c r="QE140" s="55">
        <f t="shared" si="4730"/>
      </c>
      <c r="QF140" s="54">
        <f t="shared" si="4813"/>
      </c>
      <c r="QG140" s="55">
        <f t="shared" si="4731"/>
      </c>
      <c r="QH140" s="54">
        <f t="shared" si="4813"/>
      </c>
      <c r="QI140" s="55">
        <f t="shared" si="4732"/>
      </c>
      <c r="QJ140" s="54">
        <f t="shared" si="4813"/>
      </c>
      <c r="QK140" s="55">
        <f t="shared" si="4733"/>
      </c>
      <c r="QL140" s="54">
        <f t="shared" si="4813"/>
      </c>
      <c r="QM140" s="55">
        <f t="shared" si="4734"/>
      </c>
      <c r="QN140" s="54">
        <f t="shared" si="4813"/>
      </c>
      <c r="QO140" s="55">
        <f t="shared" si="4735"/>
      </c>
      <c r="QP140" s="54">
        <f t="shared" si="4813"/>
      </c>
      <c r="QQ140" s="55">
        <f t="shared" si="4736"/>
      </c>
      <c r="QR140" s="54">
        <f t="shared" si="4813"/>
      </c>
      <c r="QS140" s="55">
        <f t="shared" si="4737"/>
      </c>
      <c r="QT140" s="54">
        <f t="shared" si="4813"/>
      </c>
      <c r="QU140" s="55">
        <f t="shared" si="4673"/>
      </c>
      <c r="QV140" s="54">
        <f t="shared" si="4813"/>
      </c>
      <c r="QW140" s="55">
        <f t="shared" si="4673"/>
      </c>
      <c r="QX140" s="54">
        <f t="shared" si="4813"/>
      </c>
      <c r="QY140" s="55">
        <f t="shared" si="4673"/>
      </c>
      <c r="QZ140" s="54">
        <f t="shared" si="4813"/>
      </c>
      <c r="RA140" s="55">
        <f t="shared" si="4673"/>
      </c>
      <c r="RB140" s="54">
        <f t="shared" si="4813"/>
      </c>
      <c r="RC140" s="55">
        <f t="shared" si="4673"/>
      </c>
      <c r="RD140" s="54">
        <f t="shared" si="4813"/>
      </c>
      <c r="RE140" s="55">
        <f t="shared" si="4673"/>
      </c>
      <c r="RF140" s="54">
        <f t="shared" si="4813"/>
      </c>
      <c r="RG140" s="55">
        <f t="shared" si="4673"/>
      </c>
      <c r="RH140" s="54">
        <f t="shared" si="4813"/>
      </c>
      <c r="RI140" s="55">
        <f t="shared" si="4673"/>
      </c>
      <c r="RJ140" s="54">
        <f t="shared" si="4738"/>
      </c>
      <c r="RK140" s="55">
        <f t="shared" si="4673"/>
      </c>
      <c r="RL140" s="54">
        <f t="shared" si="4738"/>
      </c>
      <c r="RM140" s="55">
        <f t="shared" si="4673"/>
      </c>
      <c r="RN140" s="54">
        <f t="shared" si="4738"/>
      </c>
      <c r="RO140" s="55">
        <f t="shared" si="4673"/>
      </c>
      <c r="RP140" s="54">
        <f t="shared" si="4738"/>
      </c>
      <c r="RQ140" s="55">
        <f t="shared" si="4673"/>
      </c>
      <c r="RR140" s="54">
        <f t="shared" si="4738"/>
      </c>
      <c r="RS140" s="55">
        <f t="shared" si="4673"/>
      </c>
      <c r="RT140" s="54">
        <f t="shared" si="4738"/>
      </c>
      <c r="RU140" s="55">
        <f t="shared" si="4673"/>
      </c>
      <c r="RV140" s="54">
        <f t="shared" si="4738"/>
      </c>
      <c r="RW140" s="55">
        <f t="shared" si="4673"/>
      </c>
      <c r="RX140" s="54">
        <f t="shared" si="4738"/>
      </c>
      <c r="RY140" s="55">
        <f t="shared" si="4673"/>
      </c>
      <c r="RZ140" s="54">
        <f t="shared" si="4738"/>
      </c>
      <c r="SA140" s="55">
        <f t="shared" si="4673"/>
      </c>
      <c r="SB140" s="54">
        <f t="shared" si="4738"/>
      </c>
      <c r="SC140" s="55">
        <f t="shared" si="4673"/>
      </c>
      <c r="SD140" s="54">
        <f t="shared" si="4738"/>
      </c>
      <c r="SE140" s="55">
        <f t="shared" si="4673"/>
      </c>
      <c r="SF140" s="54">
        <f t="shared" si="4738"/>
      </c>
      <c r="SG140" s="55">
        <f t="shared" si="4673"/>
      </c>
      <c r="SH140" s="54">
        <f t="shared" si="4738"/>
      </c>
      <c r="SI140" s="55">
        <f t="shared" si="4673"/>
      </c>
      <c r="SJ140" s="54">
        <f t="shared" si="4738"/>
      </c>
      <c r="SK140" s="55">
        <f t="shared" si="4673"/>
      </c>
      <c r="SL140" s="54">
        <f t="shared" si="4738"/>
      </c>
      <c r="SM140" s="55">
        <f t="shared" si="4673"/>
      </c>
      <c r="SN140" s="54">
        <f t="shared" si="4738"/>
      </c>
      <c r="SO140" s="55">
        <f t="shared" si="4673"/>
      </c>
      <c r="SP140" s="54">
        <f t="shared" si="4738"/>
      </c>
      <c r="SQ140" s="55">
        <f t="shared" si="4673"/>
      </c>
      <c r="SR140" s="54">
        <f t="shared" si="4738"/>
      </c>
      <c r="SS140" s="55">
        <f t="shared" si="4673"/>
      </c>
      <c r="ST140" s="54">
        <f t="shared" si="4738"/>
      </c>
      <c r="SU140" s="55">
        <f t="shared" si="4673"/>
      </c>
      <c r="SV140" s="54">
        <f t="shared" si="4738"/>
      </c>
      <c r="SW140" s="55">
        <f t="shared" si="4673"/>
      </c>
      <c r="SX140" s="54">
        <f t="shared" si="4738"/>
      </c>
      <c r="SY140" s="55">
        <f t="shared" si="4673"/>
      </c>
      <c r="SZ140" s="54">
        <f t="shared" si="4738"/>
      </c>
      <c r="TA140" s="55">
        <f t="shared" si="4673"/>
      </c>
      <c r="TB140" s="54">
        <f t="shared" si="4738"/>
      </c>
      <c r="TC140" s="55">
        <f t="shared" si="4673"/>
      </c>
      <c r="TD140" s="54">
        <f t="shared" si="4738"/>
      </c>
      <c r="TE140" s="55">
        <f t="shared" si="4673"/>
      </c>
      <c r="TF140" s="54">
        <f t="shared" si="4738"/>
      </c>
      <c r="TG140" s="55">
        <f t="shared" ref="TG140:TG203" si="4843">IFERROR(
    IF(
        LEFT(VLOOKUP($B140,TF$4:TG$71,2,FALSE),1)="0",
        "",
        IF(
            LEFT(VLOOKUP($B140,TF$4:TG$71,2,FALSE),1)="講",
            "講習",
            IF(
                LEFT(VLOOKUP($B140,TF$4:TG$71,2,FALSE),1)="追",
                "追加",
                "通常"
            )
        )
    ),
    ""
)</f>
      </c>
      <c r="TH140" s="54">
        <f t="shared" si="4738"/>
      </c>
      <c r="TI140" s="55">
        <f t="shared" ref="TI140:TI203" si="4844">IFERROR(
    IF(
        LEFT(VLOOKUP($B140,TH$4:TI$71,2,FALSE),1)="0",
        "",
        IF(
            LEFT(VLOOKUP($B140,TH$4:TI$71,2,FALSE),1)="講",
            "講習",
            IF(
                LEFT(VLOOKUP($B140,TH$4:TI$71,2,FALSE),1)="追",
                "追加",
                "通常"
            )
        )
    ),
    ""
)</f>
      </c>
      <c r="TJ140" s="54">
        <f t="shared" si="4738"/>
      </c>
      <c r="TK140" s="55">
        <f t="shared" ref="TK140:TK203" si="4845">IFERROR(
    IF(
        LEFT(VLOOKUP($B140,TJ$4:TK$71,2,FALSE),1)="0",
        "",
        IF(
            LEFT(VLOOKUP($B140,TJ$4:TK$71,2,FALSE),1)="講",
            "講習",
            IF(
                LEFT(VLOOKUP($B140,TJ$4:TK$71,2,FALSE),1)="追",
                "追加",
                "通常"
            )
        )
    ),
    ""
)</f>
      </c>
      <c r="TL140" s="54">
        <f t="shared" si="4738"/>
      </c>
      <c r="TM140" s="55">
        <f t="shared" ref="TM140:TM203" si="4846">IFERROR(
    IF(
        LEFT(VLOOKUP($B140,TL$4:TM$71,2,FALSE),1)="0",
        "",
        IF(
            LEFT(VLOOKUP($B140,TL$4:TM$71,2,FALSE),1)="講",
            "講習",
            IF(
                LEFT(VLOOKUP($B140,TL$4:TM$71,2,FALSE),1)="追",
                "追加",
                "通常"
            )
        )
    ),
    ""
)</f>
      </c>
      <c r="TN140" s="54">
        <f t="shared" si="4738"/>
      </c>
      <c r="TO140" s="55">
        <f t="shared" ref="TO140:TO203" si="4847">IFERROR(
    IF(
        LEFT(VLOOKUP($B140,TN$4:TO$71,2,FALSE),1)="0",
        "",
        IF(
            LEFT(VLOOKUP($B140,TN$4:TO$71,2,FALSE),1)="講",
            "講習",
            IF(
                LEFT(VLOOKUP($B140,TN$4:TO$71,2,FALSE),1)="追",
                "追加",
                "通常"
            )
        )
    ),
    ""
)</f>
      </c>
      <c r="TP140" s="54">
        <f t="shared" si="4738"/>
      </c>
      <c r="TQ140" s="55">
        <f t="shared" ref="TQ140:TQ203" si="4848">IFERROR(
    IF(
        LEFT(VLOOKUP($B140,TP$4:TQ$71,2,FALSE),1)="0",
        "",
        IF(
            LEFT(VLOOKUP($B140,TP$4:TQ$71,2,FALSE),1)="講",
            "講習",
            IF(
                LEFT(VLOOKUP($B140,TP$4:TQ$71,2,FALSE),1)="追",
                "追加",
                "通常"
            )
        )
    ),
    ""
)</f>
      </c>
      <c r="TR140" s="54">
        <f t="shared" si="4738"/>
      </c>
      <c r="TS140" s="55">
        <f t="shared" ref="TS140:TS203" si="4849">IFERROR(
    IF(
        LEFT(VLOOKUP($B140,TR$4:TS$71,2,FALSE),1)="0",
        "",
        IF(
            LEFT(VLOOKUP($B140,TR$4:TS$71,2,FALSE),1)="講",
            "講習",
            IF(
                LEFT(VLOOKUP($B140,TR$4:TS$71,2,FALSE),1)="追",
                "追加",
                "通常"
            )
        )
    ),
    ""
)</f>
      </c>
      <c r="TT140" s="54">
        <f t="shared" si="4814"/>
      </c>
      <c r="TU140" s="55">
        <f t="shared" ref="TU140:TU203" si="4850">IFERROR(
    IF(
        LEFT(VLOOKUP($B140,TT$4:TU$71,2,FALSE),1)="0",
        "",
        IF(
            LEFT(VLOOKUP($B140,TT$4:TU$71,2,FALSE),1)="講",
            "講習",
            IF(
                LEFT(VLOOKUP($B140,TT$4:TU$71,2,FALSE),1)="追",
                "追加",
                "通常"
            )
        )
    ),
    ""
)</f>
      </c>
      <c r="TV140" s="54">
        <f t="shared" si="4814"/>
      </c>
      <c r="TW140" s="55">
        <f t="shared" ref="TW140:TW203" si="4851">IFERROR(
    IF(
        LEFT(VLOOKUP($B140,TV$4:TW$71,2,FALSE),1)="0",
        "",
        IF(
            LEFT(VLOOKUP($B140,TV$4:TW$71,2,FALSE),1)="講",
            "講習",
            IF(
                LEFT(VLOOKUP($B140,TV$4:TW$71,2,FALSE),1)="追",
                "追加",
                "通常"
            )
        )
    ),
    ""
)</f>
      </c>
      <c r="TX140" s="54">
        <f t="shared" si="4814"/>
      </c>
      <c r="TY140" s="55">
        <f t="shared" ref="TY140:TY203" si="4852">IFERROR(
    IF(
        LEFT(VLOOKUP($B140,TX$4:TY$71,2,FALSE),1)="0",
        "",
        IF(
            LEFT(VLOOKUP($B140,TX$4:TY$71,2,FALSE),1)="講",
            "講習",
            IF(
                LEFT(VLOOKUP($B140,TX$4:TY$71,2,FALSE),1)="追",
                "追加",
                "通常"
            )
        )
    ),
    ""
)</f>
      </c>
      <c r="TZ140" s="54">
        <f t="shared" si="4814"/>
      </c>
      <c r="UA140" s="55">
        <f t="shared" ref="UA140:UA203" si="4853">IFERROR(
    IF(
        LEFT(VLOOKUP($B140,TZ$4:UA$71,2,FALSE),1)="0",
        "",
        IF(
            LEFT(VLOOKUP($B140,TZ$4:UA$71,2,FALSE),1)="講",
            "講習",
            IF(
                LEFT(VLOOKUP($B140,TZ$4:UA$71,2,FALSE),1)="追",
                "追加",
                "通常"
            )
        )
    ),
    ""
)</f>
      </c>
      <c r="UB140" s="54">
        <f t="shared" si="4814"/>
      </c>
      <c r="UC140" s="55">
        <f t="shared" ref="UC140:UC203" si="4854">IFERROR(
    IF(
        LEFT(VLOOKUP($B140,UB$4:UC$71,2,FALSE),1)="0",
        "",
        IF(
            LEFT(VLOOKUP($B140,UB$4:UC$71,2,FALSE),1)="講",
            "講習",
            IF(
                LEFT(VLOOKUP($B140,UB$4:UC$71,2,FALSE),1)="追",
                "追加",
                "通常"
            )
        )
    ),
    ""
)</f>
      </c>
      <c r="UD140" s="54">
        <f t="shared" si="4814"/>
      </c>
      <c r="UE140" s="55">
        <f t="shared" ref="UE140:UE203" si="4855">IFERROR(
    IF(
        LEFT(VLOOKUP($B140,UD$4:UE$71,2,FALSE),1)="0",
        "",
        IF(
            LEFT(VLOOKUP($B140,UD$4:UE$71,2,FALSE),1)="講",
            "講習",
            IF(
                LEFT(VLOOKUP($B140,UD$4:UE$71,2,FALSE),1)="追",
                "追加",
                "通常"
            )
        )
    ),
    ""
)</f>
      </c>
      <c r="UF140" s="54">
        <f t="shared" si="4814"/>
      </c>
      <c r="UG140" s="55">
        <f t="shared" ref="UG140:UG203" si="4856">IFERROR(
    IF(
        LEFT(VLOOKUP($B140,UF$4:UG$71,2,FALSE),1)="0",
        "",
        IF(
            LEFT(VLOOKUP($B140,UF$4:UG$71,2,FALSE),1)="講",
            "講習",
            IF(
                LEFT(VLOOKUP($B140,UF$4:UG$71,2,FALSE),1)="追",
                "追加",
                "通常"
            )
        )
    ),
    ""
)</f>
      </c>
      <c r="UH140" s="54">
        <f t="shared" si="4814"/>
      </c>
      <c r="UI140" s="55">
        <f t="shared" ref="UI140:UI203" si="4857">IFERROR(
    IF(
        LEFT(VLOOKUP($B140,UH$4:UI$71,2,FALSE),1)="0",
        "",
        IF(
            LEFT(VLOOKUP($B140,UH$4:UI$71,2,FALSE),1)="講",
            "講習",
            IF(
                LEFT(VLOOKUP($B140,UH$4:UI$71,2,FALSE),1)="追",
                "追加",
                "通常"
            )
        )
    ),
    ""
)</f>
      </c>
      <c r="UJ140" s="54">
        <f t="shared" si="4814"/>
      </c>
      <c r="UK140" s="55">
        <f t="shared" ref="UK140:UK203" si="4858">IFERROR(
    IF(
        LEFT(VLOOKUP($B140,UJ$4:UK$71,2,FALSE),1)="0",
        "",
        IF(
            LEFT(VLOOKUP($B140,UJ$4:UK$71,2,FALSE),1)="講",
            "講習",
            IF(
                LEFT(VLOOKUP($B140,UJ$4:UK$71,2,FALSE),1)="追",
                "追加",
                "通常"
            )
        )
    ),
    ""
)</f>
      </c>
      <c r="UL140" s="54">
        <f t="shared" si="4814"/>
      </c>
      <c r="UM140" s="55">
        <f t="shared" ref="UM140:UM203" si="4859">IFERROR(
    IF(
        LEFT(VLOOKUP($B140,UL$4:UM$71,2,FALSE),1)="0",
        "",
        IF(
            LEFT(VLOOKUP($B140,UL$4:UM$71,2,FALSE),1)="講",
            "講習",
            IF(
                LEFT(VLOOKUP($B140,UL$4:UM$71,2,FALSE),1)="追",
                "追加",
                "通常"
            )
        )
    ),
    ""
)</f>
      </c>
      <c r="UN140" s="54">
        <f t="shared" si="4814"/>
      </c>
      <c r="UO140" s="55">
        <f t="shared" ref="UO140:UO203" si="4860">IFERROR(
    IF(
        LEFT(VLOOKUP($B140,UN$4:UO$71,2,FALSE),1)="0",
        "",
        IF(
            LEFT(VLOOKUP($B140,UN$4:UO$71,2,FALSE),1)="講",
            "講習",
            IF(
                LEFT(VLOOKUP($B140,UN$4:UO$71,2,FALSE),1)="追",
                "追加",
                "通常"
            )
        )
    ),
    ""
)</f>
      </c>
      <c r="UP140" s="54">
        <f t="shared" si="4814"/>
      </c>
      <c r="UQ140" s="55">
        <f t="shared" ref="UQ140:UQ203" si="4861">IFERROR(
    IF(
        LEFT(VLOOKUP($B140,UP$4:UQ$71,2,FALSE),1)="0",
        "",
        IF(
            LEFT(VLOOKUP($B140,UP$4:UQ$71,2,FALSE),1)="講",
            "講習",
            IF(
                LEFT(VLOOKUP($B140,UP$4:UQ$71,2,FALSE),1)="追",
                "追加",
                "通常"
            )
        )
    ),
    ""
)</f>
      </c>
      <c r="UR140" s="54">
        <f t="shared" si="4814"/>
      </c>
      <c r="US140" s="55">
        <f t="shared" ref="US140:US203" si="4862">IFERROR(
    IF(
        LEFT(VLOOKUP($B140,UR$4:US$71,2,FALSE),1)="0",
        "",
        IF(
            LEFT(VLOOKUP($B140,UR$4:US$71,2,FALSE),1)="講",
            "講習",
            IF(
                LEFT(VLOOKUP($B140,UR$4:US$71,2,FALSE),1)="追",
                "追加",
                "通常"
            )
        )
    ),
    ""
)</f>
      </c>
      <c r="UT140" s="54">
        <f t="shared" si="4814"/>
      </c>
      <c r="UU140" s="55">
        <f t="shared" ref="UU140:UU203" si="4863">IFERROR(
    IF(
        LEFT(VLOOKUP($B140,UT$4:UU$71,2,FALSE),1)="0",
        "",
        IF(
            LEFT(VLOOKUP($B140,UT$4:UU$71,2,FALSE),1)="講",
            "講習",
            IF(
                LEFT(VLOOKUP($B140,UT$4:UU$71,2,FALSE),1)="追",
                "追加",
                "通常"
            )
        )
    ),
    ""
)</f>
      </c>
      <c r="UV140" s="54">
        <f t="shared" si="4814"/>
      </c>
      <c r="UW140" s="55">
        <f t="shared" ref="UW140:UW203" si="4864">IFERROR(
    IF(
        LEFT(VLOOKUP($B140,UV$4:UW$71,2,FALSE),1)="0",
        "",
        IF(
            LEFT(VLOOKUP($B140,UV$4:UW$71,2,FALSE),1)="講",
            "講習",
            IF(
                LEFT(VLOOKUP($B140,UV$4:UW$71,2,FALSE),1)="追",
                "追加",
                "通常"
            )
        )
    ),
    ""
)</f>
      </c>
      <c r="UX140" s="54">
        <f t="shared" si="4814"/>
      </c>
      <c r="UY140" s="55">
        <f t="shared" ref="UY140:UY203" si="4865">IFERROR(
    IF(
        LEFT(VLOOKUP($B140,UX$4:UY$71,2,FALSE),1)="0",
        "",
        IF(
            LEFT(VLOOKUP($B140,UX$4:UY$71,2,FALSE),1)="講",
            "講習",
            IF(
                LEFT(VLOOKUP($B140,UX$4:UY$71,2,FALSE),1)="追",
                "追加",
                "通常"
            )
        )
    ),
    ""
)</f>
      </c>
      <c r="UZ140" s="54">
        <f t="shared" si="4814"/>
      </c>
      <c r="VA140" s="55">
        <f t="shared" ref="VA140:VA203" si="4866">IFERROR(
    IF(
        LEFT(VLOOKUP($B140,UZ$4:VA$71,2,FALSE),1)="0",
        "",
        IF(
            LEFT(VLOOKUP($B140,UZ$4:VA$71,2,FALSE),1)="講",
            "講習",
            IF(
                LEFT(VLOOKUP($B140,UZ$4:VA$71,2,FALSE),1)="追",
                "追加",
                "通常"
            )
        )
    ),
    ""
)</f>
      </c>
      <c r="VB140" s="54">
        <f t="shared" si="4814"/>
      </c>
      <c r="VC140" s="55">
        <f t="shared" ref="VC140:VC203" si="4867">IFERROR(
    IF(
        LEFT(VLOOKUP($B140,VB$4:VC$71,2,FALSE),1)="0",
        "",
        IF(
            LEFT(VLOOKUP($B140,VB$4:VC$71,2,FALSE),1)="講",
            "講習",
            IF(
                LEFT(VLOOKUP($B140,VB$4:VC$71,2,FALSE),1)="追",
                "追加",
                "通常"
            )
        )
    ),
    ""
)</f>
      </c>
      <c r="VD140" s="54">
        <f t="shared" si="4814"/>
      </c>
      <c r="VE140" s="55">
        <f t="shared" ref="VE140:VE203" si="4868">IFERROR(
    IF(
        LEFT(VLOOKUP($B140,VD$4:VE$71,2,FALSE),1)="0",
        "",
        IF(
            LEFT(VLOOKUP($B140,VD$4:VE$71,2,FALSE),1)="講",
            "講習",
            IF(
                LEFT(VLOOKUP($B140,VD$4:VE$71,2,FALSE),1)="追",
                "追加",
                "通常"
            )
        )
    ),
    ""
)</f>
      </c>
      <c r="VF140" s="54">
        <f t="shared" si="4814"/>
      </c>
      <c r="VG140" s="55">
        <f t="shared" ref="VG140:VG203" si="4869">IFERROR(
    IF(
        LEFT(VLOOKUP($B140,VF$4:VG$71,2,FALSE),1)="0",
        "",
        IF(
            LEFT(VLOOKUP($B140,VF$4:VG$71,2,FALSE),1)="講",
            "講習",
            IF(
                LEFT(VLOOKUP($B140,VF$4:VG$71,2,FALSE),1)="追",
                "追加",
                "通常"
            )
        )
    ),
    ""
)</f>
      </c>
      <c r="VH140" s="54">
        <f t="shared" si="4814"/>
      </c>
      <c r="VI140" s="55">
        <f t="shared" ref="VI140:VI203" si="4870">IFERROR(
    IF(
        LEFT(VLOOKUP($B140,VH$4:VI$71,2,FALSE),1)="0",
        "",
        IF(
            LEFT(VLOOKUP($B140,VH$4:VI$71,2,FALSE),1)="講",
            "講習",
            IF(
                LEFT(VLOOKUP($B140,VH$4:VI$71,2,FALSE),1)="追",
                "追加",
                "通常"
            )
        )
    ),
    ""
)</f>
      </c>
      <c r="VJ140" s="54">
        <f t="shared" si="4814"/>
      </c>
      <c r="VK140" s="55">
        <f t="shared" ref="VK140:VK203" si="4871">IFERROR(
    IF(
        LEFT(VLOOKUP($B140,VJ$4:VK$71,2,FALSE),1)="0",
        "",
        IF(
            LEFT(VLOOKUP($B140,VJ$4:VK$71,2,FALSE),1)="講",
            "講習",
            IF(
                LEFT(VLOOKUP($B140,VJ$4:VK$71,2,FALSE),1)="追",
                "追加",
                "通常"
            )
        )
    ),
    ""
)</f>
      </c>
      <c r="VL140" s="54">
        <f t="shared" si="4814"/>
      </c>
      <c r="VM140" s="55">
        <f t="shared" ref="VM140:VM203" si="4872">IFERROR(
    IF(
        LEFT(VLOOKUP($B140,VL$4:VM$71,2,FALSE),1)="0",
        "",
        IF(
            LEFT(VLOOKUP($B140,VL$4:VM$71,2,FALSE),1)="講",
            "講習",
            IF(
                LEFT(VLOOKUP($B140,VL$4:VM$71,2,FALSE),1)="追",
                "追加",
                "通常"
            )
        )
    ),
    ""
)</f>
      </c>
      <c r="VN140" s="54">
        <f t="shared" si="4814"/>
      </c>
      <c r="VO140" s="55">
        <f t="shared" ref="VO140:VO203" si="4873">IFERROR(
    IF(
        LEFT(VLOOKUP($B140,VN$4:VO$71,2,FALSE),1)="0",
        "",
        IF(
            LEFT(VLOOKUP($B140,VN$4:VO$71,2,FALSE),1)="講",
            "講習",
            IF(
                LEFT(VLOOKUP($B140,VN$4:VO$71,2,FALSE),1)="追",
                "追加",
                "通常"
            )
        )
    ),
    ""
)</f>
      </c>
      <c r="VP140" s="54">
        <f t="shared" si="4814"/>
      </c>
      <c r="VQ140" s="55">
        <f t="shared" si="4817"/>
      </c>
      <c r="VR140" s="54">
        <f t="shared" si="4814"/>
      </c>
      <c r="VS140" s="55">
        <f t="shared" ref="VS140:VS203" si="4874">IFERROR(
    IF(
        LEFT(VLOOKUP($B140,VR$4:VS$71,2,FALSE),1)="0",
        "",
        IF(
            LEFT(VLOOKUP($B140,VR$4:VS$71,2,FALSE),1)="講",
            "講習",
            IF(
                LEFT(VLOOKUP($B140,VR$4:VS$71,2,FALSE),1)="追",
                "追加",
                "通常"
            )
        )
    ),
    ""
)</f>
      </c>
      <c r="VT140" s="54">
        <f t="shared" si="4814"/>
      </c>
      <c r="VU140" s="55">
        <f t="shared" ref="VU140:VU203" si="4875">IFERROR(
    IF(
        LEFT(VLOOKUP($B140,VT$4:VU$71,2,FALSE),1)="0",
        "",
        IF(
            LEFT(VLOOKUP($B140,VT$4:VU$71,2,FALSE),1)="講",
            "講習",
            IF(
                LEFT(VLOOKUP($B140,VT$4:VU$71,2,FALSE),1)="追",
                "追加",
                "通常"
            )
        )
    ),
    ""
)</f>
      </c>
      <c r="VV140" s="54">
        <f t="shared" si="4814"/>
      </c>
      <c r="VW140" s="55">
        <f t="shared" ref="VW140:VW203" si="4876">IFERROR(
    IF(
        LEFT(VLOOKUP($B140,VV$4:VW$71,2,FALSE),1)="0",
        "",
        IF(
            LEFT(VLOOKUP($B140,VV$4:VW$71,2,FALSE),1)="講",
            "講習",
            IF(
                LEFT(VLOOKUP($B140,VV$4:VW$71,2,FALSE),1)="追",
                "追加",
                "通常"
            )
        )
    ),
    ""
)</f>
      </c>
      <c r="VX140" s="54">
        <f t="shared" si="4814"/>
      </c>
      <c r="VY140" s="55">
        <f t="shared" ref="VY140:VY203" si="4877">IFERROR(
    IF(
        LEFT(VLOOKUP($B140,VX$4:VY$71,2,FALSE),1)="0",
        "",
        IF(
            LEFT(VLOOKUP($B140,VX$4:VY$71,2,FALSE),1)="講",
            "講習",
            IF(
                LEFT(VLOOKUP($B140,VX$4:VY$71,2,FALSE),1)="追",
                "追加",
                "通常"
            )
        )
    ),
    ""
)</f>
      </c>
      <c r="VZ140" s="54">
        <f t="shared" si="4814"/>
      </c>
      <c r="WA140" s="55">
        <f t="shared" ref="WA140:WA203" si="4878">IFERROR(
    IF(
        LEFT(VLOOKUP($B140,VZ$4:WA$71,2,FALSE),1)="0",
        "",
        IF(
            LEFT(VLOOKUP($B140,VZ$4:WA$71,2,FALSE),1)="講",
            "講習",
            IF(
                LEFT(VLOOKUP($B140,VZ$4:WA$71,2,FALSE),1)="追",
                "追加",
                "通常"
            )
        )
    ),
    ""
)</f>
      </c>
      <c r="WB140" s="54">
        <f t="shared" si="4814"/>
      </c>
      <c r="WC140" s="55">
        <f t="shared" ref="WC140:WC203" si="4879">IFERROR(
    IF(
        LEFT(VLOOKUP($B140,WB$4:WC$71,2,FALSE),1)="0",
        "",
        IF(
            LEFT(VLOOKUP($B140,WB$4:WC$71,2,FALSE),1)="講",
            "講習",
            IF(
                LEFT(VLOOKUP($B140,WB$4:WC$71,2,FALSE),1)="追",
                "追加",
                "通常"
            )
        )
    ),
    ""
)</f>
      </c>
      <c r="WD140" s="54">
        <f t="shared" si="4814"/>
      </c>
      <c r="WE140" s="55">
        <f t="shared" si="4818"/>
      </c>
      <c r="WF140" s="54">
        <f t="shared" si="4739"/>
      </c>
      <c r="WG140" s="55">
        <f t="shared" si="4819"/>
      </c>
      <c r="WH140" s="54">
        <f t="shared" si="4739"/>
      </c>
      <c r="WI140" s="55">
        <f t="shared" si="4820"/>
      </c>
      <c r="WJ140" s="54">
        <f t="shared" si="4739"/>
      </c>
      <c r="WK140" s="55">
        <f t="shared" si="4821"/>
      </c>
      <c r="WL140" s="54">
        <f t="shared" si="4739"/>
      </c>
      <c r="WM140" s="55">
        <f t="shared" si="4822"/>
      </c>
      <c r="WN140" s="54">
        <f t="shared" si="4739"/>
      </c>
      <c r="WO140" s="55">
        <f t="shared" si="4823"/>
      </c>
      <c r="WP140" s="54">
        <f t="shared" si="4739"/>
      </c>
      <c r="WQ140" s="55">
        <f t="shared" si="4824"/>
      </c>
      <c r="WR140" s="54">
        <f t="shared" si="4739"/>
      </c>
      <c r="WS140" s="55">
        <f t="shared" si="4825"/>
      </c>
      <c r="WT140" s="54">
        <f t="shared" si="4739"/>
      </c>
      <c r="WU140" s="55">
        <f t="shared" si="4826"/>
      </c>
      <c r="WV140" s="54">
        <f t="shared" si="4739"/>
      </c>
      <c r="WW140" s="55">
        <f t="shared" si="4827"/>
      </c>
      <c r="WX140" s="54">
        <f t="shared" si="4739"/>
      </c>
      <c r="WY140" s="55">
        <f t="shared" si="4828"/>
      </c>
      <c r="WZ140" s="54">
        <f t="shared" si="4739"/>
      </c>
      <c r="XA140" s="55">
        <f t="shared" si="4829"/>
      </c>
      <c r="XB140" s="54">
        <f t="shared" si="4739"/>
      </c>
      <c r="XC140" s="55">
        <f t="shared" si="4830"/>
      </c>
      <c r="XD140" s="54">
        <f t="shared" si="4739"/>
      </c>
      <c r="XE140" s="55">
        <f t="shared" si="4831"/>
      </c>
      <c r="XF140" s="54">
        <f t="shared" si="4739"/>
      </c>
      <c r="XG140" s="55">
        <f t="shared" si="4832"/>
      </c>
      <c r="XH140" s="54">
        <f t="shared" si="4739"/>
      </c>
      <c r="XI140" s="55">
        <f t="shared" si="4833"/>
      </c>
      <c r="XJ140" s="54">
        <f t="shared" si="4739"/>
      </c>
      <c r="XK140" s="55">
        <f t="shared" si="4834"/>
      </c>
      <c r="XL140" s="54">
        <f t="shared" si="4739"/>
      </c>
      <c r="XM140" s="55">
        <f t="shared" si="4835"/>
      </c>
      <c r="XN140" s="54">
        <f t="shared" si="4739"/>
      </c>
      <c r="XO140" s="55">
        <f t="shared" si="4836"/>
      </c>
      <c r="XP140" s="54">
        <f t="shared" si="4739"/>
      </c>
      <c r="XQ140" s="55">
        <f t="shared" si="4837"/>
      </c>
      <c r="XR140" s="54">
        <f t="shared" si="4739"/>
      </c>
      <c r="XS140" s="55">
        <f t="shared" si="4838"/>
      </c>
      <c r="XT140" s="54">
        <f t="shared" si="4739"/>
      </c>
      <c r="XU140" s="55">
        <f t="shared" si="4839"/>
      </c>
      <c r="XV140" s="54">
        <f t="shared" si="4739"/>
      </c>
      <c r="XW140" s="55">
        <f t="shared" si="4840"/>
      </c>
      <c r="XX140" s="54">
        <f t="shared" si="4739"/>
      </c>
      <c r="XY140" s="55">
        <f t="shared" si="4841"/>
      </c>
      <c r="XZ140" s="54">
        <f t="shared" si="4739"/>
      </c>
      <c r="YA140" s="55">
        <f t="shared" si="4842"/>
      </c>
      <c r="YB140" s="54">
        <f t="shared" si="4739"/>
      </c>
      <c r="YC140" s="55">
        <f t="shared" si="4740"/>
      </c>
      <c r="YD140" s="54">
        <f t="shared" si="4739"/>
      </c>
      <c r="YE140" s="55">
        <f t="shared" si="4741"/>
      </c>
      <c r="YF140" s="54">
        <f t="shared" si="4739"/>
      </c>
      <c r="YG140" s="55">
        <f t="shared" si="4742"/>
      </c>
      <c r="YH140" s="54">
        <f t="shared" si="4739"/>
      </c>
      <c r="YI140" s="55">
        <f t="shared" si="4743"/>
      </c>
      <c r="YJ140" s="54">
        <f t="shared" si="4739"/>
      </c>
      <c r="YK140" s="55">
        <f t="shared" si="4744"/>
      </c>
      <c r="YL140" s="54">
        <f t="shared" si="4739"/>
      </c>
      <c r="YM140" s="55">
        <f t="shared" si="4745"/>
      </c>
      <c r="YN140" s="54">
        <f t="shared" si="4739"/>
      </c>
      <c r="YO140" s="55">
        <f t="shared" si="4746"/>
      </c>
      <c r="YP140" s="54">
        <f t="shared" si="4674"/>
      </c>
      <c r="YQ140" s="55">
        <f t="shared" si="4747"/>
      </c>
      <c r="YR140" s="54">
        <f t="shared" si="4674"/>
      </c>
      <c r="YS140" s="55">
        <f t="shared" si="4748"/>
      </c>
      <c r="YT140" s="54">
        <f t="shared" si="4674"/>
      </c>
      <c r="YU140" s="55">
        <f t="shared" si="4749"/>
      </c>
      <c r="YV140" s="54">
        <f t="shared" si="4674"/>
      </c>
      <c r="YW140" s="55">
        <f t="shared" si="4750"/>
      </c>
      <c r="YX140" s="54">
        <f t="shared" si="4674"/>
      </c>
      <c r="YY140" s="55">
        <f t="shared" si="4751"/>
      </c>
      <c r="YZ140" s="54">
        <f t="shared" si="4674"/>
      </c>
      <c r="ZA140" s="55">
        <f t="shared" si="4752"/>
      </c>
      <c r="ZB140" s="54">
        <f t="shared" si="4674"/>
      </c>
      <c r="ZC140" s="55">
        <f t="shared" si="4753"/>
      </c>
      <c r="ZD140" s="54">
        <f t="shared" si="4674"/>
      </c>
      <c r="ZE140" s="55">
        <f t="shared" si="4754"/>
      </c>
      <c r="ZF140" s="54">
        <f t="shared" si="4674"/>
      </c>
      <c r="ZG140" s="55">
        <f t="shared" si="4755"/>
      </c>
      <c r="ZH140" s="54">
        <f t="shared" si="4674"/>
      </c>
      <c r="ZI140" s="55">
        <f t="shared" si="4756"/>
      </c>
      <c r="ZJ140" s="54">
        <f t="shared" si="4674"/>
      </c>
      <c r="ZK140" s="55">
        <f t="shared" si="4757"/>
      </c>
      <c r="ZL140" s="54">
        <f t="shared" si="4674"/>
      </c>
      <c r="ZM140" s="55">
        <f t="shared" si="4758"/>
      </c>
      <c r="ZN140" s="54">
        <f t="shared" si="4674"/>
      </c>
      <c r="ZO140" s="55">
        <f t="shared" si="4759"/>
      </c>
      <c r="ZP140" s="54">
        <f t="shared" si="4674"/>
      </c>
      <c r="ZQ140" s="55">
        <f t="shared" si="4760"/>
      </c>
      <c r="ZR140" s="54">
        <f t="shared" si="4674"/>
      </c>
      <c r="ZS140" s="55">
        <f t="shared" si="4761"/>
      </c>
      <c r="ZT140" s="54">
        <f t="shared" si="4674"/>
      </c>
      <c r="ZU140" s="55">
        <f t="shared" si="4762"/>
      </c>
      <c r="ZV140" s="54">
        <f t="shared" si="4674"/>
      </c>
      <c r="ZW140" s="55">
        <f t="shared" si="4763"/>
      </c>
      <c r="ZX140" s="54">
        <f t="shared" si="4674"/>
      </c>
      <c r="ZY140" s="55">
        <f t="shared" si="4764"/>
      </c>
      <c r="ZZ140" s="54">
        <f t="shared" si="4674"/>
      </c>
      <c r="AAA140" s="55">
        <f t="shared" si="4765"/>
      </c>
      <c r="AAB140" s="54">
        <f t="shared" si="4674"/>
      </c>
      <c r="AAC140" s="55">
        <f t="shared" si="4766"/>
      </c>
      <c r="AAD140" s="54">
        <f t="shared" si="4674"/>
      </c>
      <c r="AAE140" s="55">
        <f t="shared" si="4767"/>
      </c>
      <c r="AAF140" s="54">
        <f t="shared" si="4674"/>
      </c>
      <c r="AAG140" s="55">
        <f t="shared" si="4768"/>
      </c>
      <c r="AAH140" s="54">
        <f t="shared" si="4674"/>
      </c>
      <c r="AAI140" s="55">
        <f t="shared" si="4769"/>
      </c>
      <c r="AAJ140" s="54">
        <f t="shared" si="4674"/>
      </c>
      <c r="AAK140" s="55">
        <f t="shared" si="4770"/>
      </c>
      <c r="AAL140" s="54">
        <f t="shared" si="4674"/>
      </c>
      <c r="AAM140" s="55">
        <f t="shared" si="4675"/>
      </c>
      <c r="AAN140" s="54">
        <f t="shared" si="4674"/>
      </c>
      <c r="AAO140" s="55">
        <f t="shared" si="4675"/>
      </c>
      <c r="AAP140" s="54">
        <f t="shared" si="4674"/>
      </c>
      <c r="AAQ140" s="55">
        <f t="shared" si="4675"/>
      </c>
      <c r="AAR140" s="54">
        <f t="shared" si="4674"/>
      </c>
      <c r="AAS140" s="55">
        <f t="shared" si="4675"/>
      </c>
      <c r="AAT140" s="54">
        <f t="shared" si="4674"/>
      </c>
      <c r="AAU140" s="55">
        <f t="shared" si="4675"/>
      </c>
      <c r="AAV140" s="54">
        <f t="shared" si="4674"/>
      </c>
      <c r="AAW140" s="55">
        <f t="shared" si="4675"/>
      </c>
      <c r="AAX140" s="54">
        <f t="shared" si="4674"/>
      </c>
      <c r="AAY140" s="55">
        <f t="shared" si="4675"/>
      </c>
      <c r="AAZ140" s="54">
        <f t="shared" si="4674"/>
      </c>
      <c r="ABA140" s="55">
        <f t="shared" si="4675"/>
      </c>
      <c r="ABB140" s="54">
        <f t="shared" si="4667"/>
      </c>
      <c r="ABC140" s="55">
        <f t="shared" si="4675"/>
      </c>
      <c r="ABD140" s="54">
        <f t="shared" si="4667"/>
      </c>
      <c r="ABE140" s="55">
        <f t="shared" si="4675"/>
      </c>
      <c r="ABF140" s="54">
        <f t="shared" si="4667"/>
      </c>
      <c r="ABG140" s="55">
        <f t="shared" si="4675"/>
      </c>
      <c r="ABH140" s="54">
        <f t="shared" si="4667"/>
      </c>
      <c r="ABI140" s="55">
        <f t="shared" si="4675"/>
      </c>
      <c r="ABJ140" s="54">
        <f t="shared" si="4667"/>
      </c>
      <c r="ABK140" s="55">
        <f t="shared" si="4675"/>
      </c>
      <c r="ABL140" s="54">
        <f t="shared" si="4667"/>
      </c>
      <c r="ABM140" s="55">
        <f t="shared" si="4675"/>
      </c>
      <c r="ABN140" s="54">
        <f t="shared" si="4667"/>
      </c>
      <c r="ABO140" s="55">
        <f t="shared" si="4675"/>
      </c>
      <c r="ABP140" s="54">
        <f t="shared" si="4667"/>
      </c>
      <c r="ABQ140" s="55">
        <f t="shared" si="4675"/>
      </c>
      <c r="ABR140" s="54">
        <f t="shared" si="4668"/>
      </c>
      <c r="ABS140" s="55">
        <f t="shared" si="4675"/>
      </c>
      <c r="ABT140" s="54">
        <f t="shared" si="4668"/>
      </c>
      <c r="ABU140" s="55">
        <f t="shared" si="4675"/>
      </c>
      <c r="ABV140" s="54">
        <f t="shared" si="4668"/>
      </c>
      <c r="ABW140" s="55">
        <f t="shared" si="4675"/>
      </c>
      <c r="ABX140" s="54">
        <f t="shared" si="4668"/>
      </c>
      <c r="ABY140" s="55">
        <f t="shared" si="4675"/>
      </c>
      <c r="ABZ140" s="54">
        <f t="shared" si="4668"/>
      </c>
      <c r="ACA140" s="55">
        <f t="shared" si="4675"/>
      </c>
      <c r="ACB140" s="54">
        <f t="shared" si="4668"/>
      </c>
      <c r="ACC140" s="55">
        <f t="shared" si="4675"/>
      </c>
      <c r="ACD140" s="54">
        <f t="shared" si="4668"/>
      </c>
      <c r="ACE140" s="55">
        <f t="shared" si="4675"/>
      </c>
      <c r="ACF140" s="54">
        <f t="shared" si="4668"/>
      </c>
      <c r="ACG140" s="55">
        <f t="shared" si="4675"/>
      </c>
      <c r="ACH140" s="54">
        <f t="shared" si="4668"/>
      </c>
      <c r="ACI140" s="55">
        <f t="shared" si="4675"/>
      </c>
      <c r="ACJ140" s="54">
        <f t="shared" si="4668"/>
      </c>
      <c r="ACK140" s="55">
        <f t="shared" si="4675"/>
      </c>
      <c r="ACL140" s="54">
        <f t="shared" si="4668"/>
      </c>
      <c r="ACM140" s="55">
        <f t="shared" si="4675"/>
      </c>
      <c r="ACN140" s="54">
        <f t="shared" si="4668"/>
      </c>
      <c r="ACO140" s="55">
        <f t="shared" si="4675"/>
      </c>
      <c r="ACP140" s="54">
        <f t="shared" si="4668"/>
      </c>
      <c r="ACQ140" s="55">
        <f t="shared" si="4675"/>
      </c>
      <c r="ACR140" s="54">
        <f t="shared" si="4668"/>
      </c>
      <c r="ACS140" s="55">
        <f t="shared" si="4675"/>
      </c>
      <c r="ACT140" s="54">
        <f t="shared" si="4668"/>
      </c>
      <c r="ACU140" s="55">
        <f t="shared" si="4675"/>
      </c>
      <c r="ACV140" s="54">
        <f t="shared" si="4668"/>
      </c>
      <c r="ACW140" s="55">
        <f t="shared" si="4675"/>
      </c>
      <c r="ACX140" s="54">
        <f t="shared" si="4668"/>
      </c>
      <c r="ACY140" s="55">
        <f t="shared" si="4676"/>
      </c>
      <c r="ACZ140" s="54">
        <f t="shared" si="4668"/>
      </c>
      <c r="ADA140" s="55">
        <f t="shared" si="4676"/>
      </c>
      <c r="ADB140" s="54">
        <f t="shared" si="4668"/>
      </c>
      <c r="ADC140" s="55">
        <f t="shared" si="4676"/>
      </c>
      <c r="ADD140" s="54">
        <f t="shared" si="4668"/>
      </c>
      <c r="ADE140" s="55">
        <f t="shared" si="4676"/>
      </c>
      <c r="ADF140" s="54">
        <f t="shared" si="4668"/>
      </c>
      <c r="ADG140" s="55">
        <f t="shared" si="4676"/>
      </c>
    </row>
    <row r="141" spans="1:787" ht="20.25" hidden="1" customHeight="1">
      <c r="A141" s="112">
        <v>69</v>
      </c>
      <c r="B141" s="115">
        <f>学年と名前を結合するシート!D70</f>
      </c>
      <c r="C141" s="114"/>
      <c r="D141" s="54">
        <f t="shared" si="4771"/>
      </c>
      <c r="E141" s="55">
        <f t="shared" si="4772"/>
      </c>
      <c r="F141" s="54">
        <f t="shared" si="4815"/>
      </c>
      <c r="G141" s="55">
        <f t="shared" si="4407"/>
      </c>
      <c r="H141" s="54">
        <f t="shared" si="4815"/>
      </c>
      <c r="I141" s="55">
        <f t="shared" si="4408"/>
      </c>
      <c r="J141" s="54">
        <f t="shared" si="4815"/>
      </c>
      <c r="K141" s="55">
        <f t="shared" si="4409"/>
      </c>
      <c r="L141" s="54">
        <f t="shared" si="4815"/>
      </c>
      <c r="M141" s="55">
        <f t="shared" si="4410"/>
      </c>
      <c r="N141" s="54">
        <f t="shared" si="4815"/>
      </c>
      <c r="O141" s="55">
        <f t="shared" si="4411"/>
      </c>
      <c r="P141" s="54">
        <f t="shared" si="4815"/>
      </c>
      <c r="Q141" s="55">
        <f t="shared" si="4412"/>
      </c>
      <c r="R141" s="54">
        <f t="shared" si="4815"/>
      </c>
      <c r="S141" s="55">
        <f t="shared" si="4413"/>
      </c>
      <c r="T141" s="54">
        <f t="shared" si="4815"/>
      </c>
      <c r="U141" s="55">
        <f t="shared" si="4414"/>
      </c>
      <c r="V141" s="54">
        <f t="shared" si="4815"/>
      </c>
      <c r="W141" s="55">
        <f t="shared" si="4415"/>
      </c>
      <c r="X141" s="54">
        <f t="shared" si="4815"/>
      </c>
      <c r="Y141" s="55">
        <f t="shared" si="4416"/>
      </c>
      <c r="Z141" s="54">
        <f t="shared" si="4815"/>
      </c>
      <c r="AA141" s="55">
        <f t="shared" si="4417"/>
      </c>
      <c r="AB141" s="54">
        <f t="shared" si="4815"/>
      </c>
      <c r="AC141" s="55">
        <f t="shared" si="4418"/>
      </c>
      <c r="AD141" s="54">
        <f t="shared" si="4815"/>
      </c>
      <c r="AE141" s="55">
        <f t="shared" si="4419"/>
      </c>
      <c r="AF141" s="54">
        <f t="shared" si="4815"/>
      </c>
      <c r="AG141" s="55">
        <f t="shared" si="4420"/>
      </c>
      <c r="AH141" s="54">
        <f t="shared" si="4815"/>
      </c>
      <c r="AI141" s="55">
        <f t="shared" si="4421"/>
      </c>
      <c r="AJ141" s="54">
        <f t="shared" si="4815"/>
      </c>
      <c r="AK141" s="55">
        <f t="shared" si="4422"/>
      </c>
      <c r="AL141" s="54">
        <f t="shared" si="4815"/>
      </c>
      <c r="AM141" s="55">
        <f t="shared" si="4423"/>
      </c>
      <c r="AN141" s="54">
        <f t="shared" si="4815"/>
      </c>
      <c r="AO141" s="55">
        <f t="shared" si="4424"/>
      </c>
      <c r="AP141" s="54">
        <f t="shared" si="4815"/>
      </c>
      <c r="AQ141" s="55">
        <f t="shared" si="4425"/>
      </c>
      <c r="AR141" s="54">
        <f t="shared" si="4815"/>
      </c>
      <c r="AS141" s="55">
        <f t="shared" si="4426"/>
      </c>
      <c r="AT141" s="54">
        <f t="shared" si="4815"/>
      </c>
      <c r="AU141" s="55">
        <f t="shared" si="4427"/>
      </c>
      <c r="AV141" s="54">
        <f t="shared" si="4815"/>
      </c>
      <c r="AW141" s="55">
        <f t="shared" si="4428"/>
      </c>
      <c r="AX141" s="54">
        <f t="shared" si="4815"/>
      </c>
      <c r="AY141" s="55">
        <f t="shared" si="4429"/>
      </c>
      <c r="AZ141" s="54">
        <f t="shared" si="4815"/>
      </c>
      <c r="BA141" s="55">
        <f t="shared" si="4430"/>
      </c>
      <c r="BB141" s="54">
        <f t="shared" si="4815"/>
      </c>
      <c r="BC141" s="55">
        <f t="shared" si="4431"/>
      </c>
      <c r="BD141" s="54">
        <f t="shared" si="4815"/>
      </c>
      <c r="BE141" s="55">
        <f t="shared" si="4432"/>
      </c>
      <c r="BF141" s="54">
        <f t="shared" si="4815"/>
      </c>
      <c r="BG141" s="55">
        <f t="shared" si="4433"/>
      </c>
      <c r="BH141" s="54">
        <f t="shared" si="4815"/>
      </c>
      <c r="BI141" s="55">
        <f t="shared" si="4434"/>
      </c>
      <c r="BJ141" s="54">
        <f t="shared" si="4815"/>
      </c>
      <c r="BK141" s="55">
        <f t="shared" si="4435"/>
      </c>
      <c r="BL141" s="54">
        <f t="shared" si="4815"/>
      </c>
      <c r="BM141" s="55">
        <f t="shared" si="4436"/>
      </c>
      <c r="BN141" s="54">
        <f t="shared" si="4815"/>
      </c>
      <c r="BO141" s="55">
        <f t="shared" si="4437"/>
      </c>
      <c r="BP141" s="54">
        <f t="shared" si="4815"/>
      </c>
      <c r="BQ141" s="55">
        <f t="shared" si="4438"/>
      </c>
      <c r="BR141" s="54">
        <f t="shared" si="4816"/>
      </c>
      <c r="BS141" s="55">
        <f t="shared" si="4439"/>
      </c>
      <c r="BT141" s="54">
        <f t="shared" si="4816"/>
      </c>
      <c r="BU141" s="55">
        <f t="shared" si="4440"/>
      </c>
      <c r="BV141" s="54">
        <f t="shared" si="4816"/>
      </c>
      <c r="BW141" s="55">
        <f t="shared" si="4441"/>
      </c>
      <c r="BX141" s="54">
        <f t="shared" si="4816"/>
      </c>
      <c r="BY141" s="55">
        <f t="shared" si="4442"/>
      </c>
      <c r="BZ141" s="54">
        <f t="shared" si="4816"/>
      </c>
      <c r="CA141" s="55">
        <f t="shared" si="4443"/>
      </c>
      <c r="CB141" s="54">
        <f t="shared" si="4816"/>
      </c>
      <c r="CC141" s="55">
        <f t="shared" si="4444"/>
      </c>
      <c r="CD141" s="54">
        <f t="shared" si="4816"/>
      </c>
      <c r="CE141" s="55">
        <f t="shared" si="4445"/>
      </c>
      <c r="CF141" s="54">
        <f t="shared" si="4816"/>
      </c>
      <c r="CG141" s="55">
        <f t="shared" si="4446"/>
      </c>
      <c r="CH141" s="54">
        <f t="shared" si="4816"/>
      </c>
      <c r="CI141" s="55">
        <f t="shared" si="4447"/>
      </c>
      <c r="CJ141" s="54">
        <f t="shared" si="4816"/>
      </c>
      <c r="CK141" s="55">
        <f t="shared" si="4448"/>
      </c>
      <c r="CL141" s="54">
        <f t="shared" si="4816"/>
      </c>
      <c r="CM141" s="55">
        <f t="shared" si="4449"/>
      </c>
      <c r="CN141" s="54">
        <f t="shared" si="4816"/>
      </c>
      <c r="CO141" s="55">
        <f t="shared" si="4450"/>
      </c>
      <c r="CP141" s="54">
        <f t="shared" si="4816"/>
      </c>
      <c r="CQ141" s="55">
        <f t="shared" si="4451"/>
      </c>
      <c r="CR141" s="54">
        <f t="shared" si="4816"/>
      </c>
      <c r="CS141" s="55">
        <f t="shared" si="4452"/>
      </c>
      <c r="CT141" s="54">
        <f t="shared" si="4816"/>
      </c>
      <c r="CU141" s="55">
        <f t="shared" si="4453"/>
      </c>
      <c r="CV141" s="54">
        <f t="shared" si="4816"/>
      </c>
      <c r="CW141" s="55">
        <f t="shared" si="4454"/>
      </c>
      <c r="CX141" s="54">
        <f t="shared" si="4816"/>
      </c>
      <c r="CY141" s="55">
        <f t="shared" si="4455"/>
      </c>
      <c r="CZ141" s="54">
        <f t="shared" si="4816"/>
      </c>
      <c r="DA141" s="55">
        <f t="shared" si="4456"/>
      </c>
      <c r="DB141" s="54">
        <f t="shared" si="4816"/>
      </c>
      <c r="DC141" s="55">
        <f t="shared" si="4457"/>
      </c>
      <c r="DD141" s="54">
        <f t="shared" si="4816"/>
      </c>
      <c r="DE141" s="55">
        <f t="shared" si="4458"/>
      </c>
      <c r="DF141" s="54">
        <f t="shared" si="4816"/>
      </c>
      <c r="DG141" s="55">
        <f t="shared" si="4459"/>
      </c>
      <c r="DH141" s="54">
        <f t="shared" si="4816"/>
      </c>
      <c r="DI141" s="55">
        <f t="shared" si="4460"/>
      </c>
      <c r="DJ141" s="54">
        <f t="shared" si="4816"/>
      </c>
      <c r="DK141" s="55">
        <f t="shared" si="4461"/>
      </c>
      <c r="DL141" s="54">
        <f t="shared" si="4816"/>
      </c>
      <c r="DM141" s="55">
        <f t="shared" si="4462"/>
      </c>
      <c r="DN141" s="54">
        <f t="shared" si="4816"/>
      </c>
      <c r="DO141" s="55">
        <f t="shared" si="4463"/>
      </c>
      <c r="DP141" s="54">
        <f t="shared" si="4816"/>
      </c>
      <c r="DQ141" s="55">
        <f t="shared" si="4464"/>
      </c>
      <c r="DR141" s="54">
        <f t="shared" si="4816"/>
      </c>
      <c r="DS141" s="55">
        <f t="shared" si="4465"/>
      </c>
      <c r="DT141" s="54">
        <f t="shared" si="4816"/>
      </c>
      <c r="DU141" s="55">
        <f t="shared" si="4466"/>
      </c>
      <c r="DV141" s="54">
        <f t="shared" si="4816"/>
      </c>
      <c r="DW141" s="55">
        <f t="shared" si="4467"/>
      </c>
      <c r="DX141" s="54">
        <f t="shared" si="4816"/>
      </c>
      <c r="DY141" s="55">
        <f t="shared" si="4468"/>
      </c>
      <c r="DZ141" s="54">
        <f t="shared" si="4816"/>
      </c>
      <c r="EA141" s="55">
        <f t="shared" si="4469"/>
      </c>
      <c r="EB141" s="54">
        <f t="shared" si="4816"/>
      </c>
      <c r="EC141" s="55">
        <f t="shared" si="4471"/>
      </c>
      <c r="ED141" s="54">
        <f t="shared" si="4773"/>
      </c>
      <c r="EE141" s="55">
        <f t="shared" si="4472"/>
      </c>
      <c r="EF141" s="54">
        <f t="shared" si="4773"/>
      </c>
      <c r="EG141" s="55">
        <f t="shared" si="4473"/>
      </c>
      <c r="EH141" s="54">
        <f t="shared" si="4773"/>
      </c>
      <c r="EI141" s="55">
        <f t="shared" si="4474"/>
      </c>
      <c r="EJ141" s="54">
        <f t="shared" si="4773"/>
      </c>
      <c r="EK141" s="55">
        <f t="shared" si="4475"/>
      </c>
      <c r="EL141" s="54">
        <f t="shared" si="4773"/>
      </c>
      <c r="EM141" s="55">
        <f t="shared" si="4476"/>
      </c>
      <c r="EN141" s="54">
        <f t="shared" si="4773"/>
      </c>
      <c r="EO141" s="55">
        <f t="shared" si="4477"/>
      </c>
      <c r="EP141" s="54">
        <f t="shared" si="4677"/>
      </c>
      <c r="EQ141" s="55">
        <f t="shared" si="4478"/>
      </c>
      <c r="ER141" s="54">
        <f t="shared" si="4677"/>
      </c>
      <c r="ES141" s="55">
        <f t="shared" si="4479"/>
      </c>
      <c r="ET141" s="54">
        <f t="shared" si="4677"/>
      </c>
      <c r="EU141" s="55">
        <f t="shared" si="4480"/>
      </c>
      <c r="EV141" s="54">
        <f t="shared" si="4677"/>
      </c>
      <c r="EW141" s="55">
        <f t="shared" si="4481"/>
      </c>
      <c r="EX141" s="54">
        <f t="shared" si="4677"/>
      </c>
      <c r="EY141" s="55">
        <f t="shared" si="4482"/>
      </c>
      <c r="EZ141" s="54">
        <f t="shared" si="4677"/>
      </c>
      <c r="FA141" s="55">
        <f t="shared" si="4483"/>
      </c>
      <c r="FB141" s="54">
        <f t="shared" si="4677"/>
      </c>
      <c r="FC141" s="55">
        <f t="shared" si="4484"/>
      </c>
      <c r="FD141" s="54">
        <f t="shared" si="4677"/>
      </c>
      <c r="FE141" s="55">
        <f t="shared" si="4485"/>
      </c>
      <c r="FF141" s="54">
        <f t="shared" si="4677"/>
      </c>
      <c r="FG141" s="55">
        <f t="shared" si="4486"/>
      </c>
      <c r="FH141" s="54">
        <f t="shared" si="4677"/>
      </c>
      <c r="FI141" s="55">
        <f t="shared" si="4487"/>
      </c>
      <c r="FJ141" s="54">
        <f t="shared" si="4677"/>
      </c>
      <c r="FK141" s="55">
        <f t="shared" si="4488"/>
      </c>
      <c r="FL141" s="54">
        <f t="shared" si="4677"/>
      </c>
      <c r="FM141" s="55">
        <f t="shared" si="4489"/>
      </c>
      <c r="FN141" s="54">
        <f t="shared" si="4677"/>
      </c>
      <c r="FO141" s="55">
        <f t="shared" si="4490"/>
      </c>
      <c r="FP141" s="54">
        <f t="shared" si="4677"/>
      </c>
      <c r="FQ141" s="55">
        <f t="shared" si="4491"/>
      </c>
      <c r="FR141" s="54">
        <f t="shared" si="4677"/>
      </c>
      <c r="FS141" s="55">
        <f t="shared" si="4492"/>
      </c>
      <c r="FT141" s="54">
        <f t="shared" si="4677"/>
      </c>
      <c r="FU141" s="55">
        <f t="shared" si="4493"/>
      </c>
      <c r="FV141" s="54">
        <f t="shared" si="4677"/>
      </c>
      <c r="FW141" s="55">
        <f t="shared" si="4494"/>
      </c>
      <c r="FX141" s="54">
        <f t="shared" si="4677"/>
      </c>
      <c r="FY141" s="55">
        <f t="shared" si="4495"/>
      </c>
      <c r="FZ141" s="54">
        <f t="shared" si="4677"/>
      </c>
      <c r="GA141" s="55">
        <f t="shared" si="4496"/>
      </c>
      <c r="GB141" s="54">
        <f t="shared" si="4677"/>
      </c>
      <c r="GC141" s="55">
        <f t="shared" si="4497"/>
      </c>
      <c r="GD141" s="54">
        <f t="shared" si="4677"/>
      </c>
      <c r="GE141" s="55">
        <f t="shared" si="4498"/>
      </c>
      <c r="GF141" s="54">
        <f t="shared" si="4677"/>
      </c>
      <c r="GG141" s="55">
        <f t="shared" si="4499"/>
      </c>
      <c r="GH141" s="54">
        <f t="shared" si="4677"/>
      </c>
      <c r="GI141" s="55">
        <f t="shared" si="4500"/>
      </c>
      <c r="GJ141" s="54">
        <f t="shared" si="4677"/>
      </c>
      <c r="GK141" s="55">
        <f t="shared" si="4501"/>
      </c>
      <c r="GL141" s="54">
        <f t="shared" si="4677"/>
      </c>
      <c r="GM141" s="55">
        <f t="shared" si="4502"/>
      </c>
      <c r="GN141" s="54">
        <f t="shared" si="4672"/>
      </c>
      <c r="GO141" s="55">
        <f t="shared" si="4504"/>
      </c>
      <c r="GP141" s="54">
        <f t="shared" si="4672"/>
      </c>
      <c r="GQ141" s="55">
        <f t="shared" si="4505"/>
      </c>
      <c r="GR141" s="54">
        <f t="shared" si="4672"/>
      </c>
      <c r="GS141" s="55">
        <f t="shared" si="4506"/>
      </c>
      <c r="GT141" s="54">
        <f t="shared" si="4672"/>
      </c>
      <c r="GU141" s="55">
        <f t="shared" si="4507"/>
      </c>
      <c r="GV141" s="54">
        <f t="shared" si="4672"/>
      </c>
      <c r="GW141" s="55">
        <f t="shared" si="4508"/>
      </c>
      <c r="GX141" s="54">
        <f t="shared" si="4672"/>
      </c>
      <c r="GY141" s="55">
        <f t="shared" si="4509"/>
      </c>
      <c r="GZ141" s="54">
        <f t="shared" si="4672"/>
      </c>
      <c r="HA141" s="55">
        <f t="shared" si="4510"/>
      </c>
      <c r="HB141" s="54">
        <f t="shared" si="4672"/>
      </c>
      <c r="HC141" s="55">
        <f t="shared" si="4511"/>
      </c>
      <c r="HD141" s="54">
        <f t="shared" si="4672"/>
      </c>
      <c r="HE141" s="55">
        <f t="shared" si="4512"/>
      </c>
      <c r="HF141" s="54">
        <f t="shared" si="4672"/>
      </c>
      <c r="HG141" s="55">
        <f t="shared" si="4513"/>
      </c>
      <c r="HH141" s="54">
        <f t="shared" si="4672"/>
      </c>
      <c r="HI141" s="55">
        <f t="shared" si="4514"/>
      </c>
      <c r="HJ141" s="54">
        <f t="shared" si="4672"/>
      </c>
      <c r="HK141" s="55">
        <f t="shared" si="4515"/>
      </c>
      <c r="HL141" s="54">
        <f t="shared" si="4672"/>
      </c>
      <c r="HM141" s="55">
        <f t="shared" si="4516"/>
      </c>
      <c r="HN141" s="54">
        <f t="shared" si="4672"/>
      </c>
      <c r="HO141" s="55">
        <f t="shared" si="4517"/>
      </c>
      <c r="HP141" s="54">
        <f t="shared" si="4672"/>
      </c>
      <c r="HQ141" s="55">
        <f t="shared" si="4518"/>
      </c>
      <c r="HR141" s="54">
        <f t="shared" si="4672"/>
      </c>
      <c r="HS141" s="55">
        <f t="shared" si="4519"/>
      </c>
      <c r="HT141" s="54">
        <f t="shared" si="4672"/>
      </c>
      <c r="HU141" s="55">
        <f t="shared" si="4520"/>
      </c>
      <c r="HV141" s="54">
        <f t="shared" si="4672"/>
      </c>
      <c r="HW141" s="55">
        <f t="shared" si="4521"/>
      </c>
      <c r="HX141" s="54">
        <f t="shared" si="4672"/>
      </c>
      <c r="HY141" s="55">
        <f t="shared" si="4522"/>
      </c>
      <c r="HZ141" s="54">
        <f t="shared" si="4672"/>
      </c>
      <c r="IA141" s="55">
        <f t="shared" si="4523"/>
      </c>
      <c r="IB141" s="54">
        <f t="shared" si="4672"/>
      </c>
      <c r="IC141" s="55">
        <f t="shared" si="4524"/>
      </c>
      <c r="ID141" s="54">
        <f t="shared" si="4672"/>
      </c>
      <c r="IE141" s="55">
        <f t="shared" si="4525"/>
      </c>
      <c r="IF141" s="54">
        <f t="shared" si="4672"/>
      </c>
      <c r="IG141" s="55">
        <f t="shared" si="4526"/>
      </c>
      <c r="IH141" s="54">
        <f t="shared" si="4672"/>
      </c>
      <c r="II141" s="55">
        <f t="shared" si="4527"/>
      </c>
      <c r="IJ141" s="54">
        <f t="shared" si="4672"/>
      </c>
      <c r="IK141" s="55">
        <f t="shared" si="4528"/>
      </c>
      <c r="IL141" s="54">
        <f t="shared" si="4672"/>
      </c>
      <c r="IM141" s="55">
        <f t="shared" si="4529"/>
      </c>
      <c r="IN141" s="54">
        <f t="shared" si="4672"/>
      </c>
      <c r="IO141" s="55">
        <f t="shared" si="4530"/>
      </c>
      <c r="IP141" s="54">
        <f t="shared" si="4672"/>
      </c>
      <c r="IQ141" s="55">
        <f t="shared" si="4531"/>
      </c>
      <c r="IR141" s="54">
        <f t="shared" si="4672"/>
      </c>
      <c r="IS141" s="55">
        <f t="shared" si="4532"/>
      </c>
      <c r="IT141" s="54">
        <f t="shared" si="4672"/>
      </c>
      <c r="IU141" s="55">
        <f t="shared" si="4533"/>
      </c>
      <c r="IV141" s="54">
        <f t="shared" si="4672"/>
      </c>
      <c r="IW141" s="55">
        <f t="shared" si="4534"/>
      </c>
      <c r="IX141" s="54">
        <f t="shared" si="4678"/>
      </c>
      <c r="IY141" s="55">
        <f t="shared" si="4535"/>
      </c>
      <c r="IZ141" s="54">
        <f t="shared" si="4678"/>
      </c>
      <c r="JA141" s="55">
        <f t="shared" si="4537"/>
      </c>
      <c r="JB141" s="54">
        <f t="shared" si="4678"/>
      </c>
      <c r="JC141" s="55">
        <f t="shared" si="4538"/>
      </c>
      <c r="JD141" s="54">
        <f t="shared" si="4678"/>
      </c>
      <c r="JE141" s="55">
        <f t="shared" si="4539"/>
      </c>
      <c r="JF141" s="54">
        <f t="shared" si="4678"/>
      </c>
      <c r="JG141" s="55">
        <f t="shared" si="4540"/>
      </c>
      <c r="JH141" s="54">
        <f t="shared" si="4678"/>
      </c>
      <c r="JI141" s="55">
        <f t="shared" si="4541"/>
      </c>
      <c r="JJ141" s="54">
        <f t="shared" si="4678"/>
      </c>
      <c r="JK141" s="55">
        <f t="shared" si="4542"/>
      </c>
      <c r="JL141" s="54">
        <f t="shared" si="4678"/>
      </c>
      <c r="JM141" s="55">
        <f t="shared" si="4679"/>
      </c>
      <c r="JN141" s="54">
        <f t="shared" si="4774"/>
      </c>
      <c r="JO141" s="55">
        <f t="shared" si="4775"/>
      </c>
      <c r="JP141" s="54">
        <f t="shared" si="4774"/>
      </c>
      <c r="JQ141" s="55">
        <f t="shared" si="4776"/>
      </c>
      <c r="JR141" s="54">
        <f t="shared" si="4774"/>
      </c>
      <c r="JS141" s="55">
        <f t="shared" si="4777"/>
      </c>
      <c r="JT141" s="54">
        <f t="shared" si="4774"/>
      </c>
      <c r="JU141" s="55">
        <f t="shared" si="4778"/>
      </c>
      <c r="JV141" s="54">
        <f t="shared" si="4774"/>
      </c>
      <c r="JW141" s="55">
        <f t="shared" si="4779"/>
      </c>
      <c r="JX141" s="54">
        <f t="shared" si="4774"/>
      </c>
      <c r="JY141" s="55">
        <f t="shared" si="4780"/>
      </c>
      <c r="JZ141" s="54">
        <f t="shared" si="4774"/>
      </c>
      <c r="KA141" s="55">
        <f t="shared" si="4781"/>
      </c>
      <c r="KB141" s="54">
        <f t="shared" si="4774"/>
      </c>
      <c r="KC141" s="55">
        <f t="shared" si="4782"/>
      </c>
      <c r="KD141" s="54">
        <f t="shared" si="4774"/>
      </c>
      <c r="KE141" s="55">
        <f t="shared" si="4783"/>
      </c>
      <c r="KF141" s="54">
        <f t="shared" si="4774"/>
      </c>
      <c r="KG141" s="55">
        <f t="shared" si="4784"/>
      </c>
      <c r="KH141" s="54">
        <f t="shared" si="4774"/>
      </c>
      <c r="KI141" s="55">
        <f t="shared" si="4785"/>
      </c>
      <c r="KJ141" s="54">
        <f t="shared" si="4774"/>
      </c>
      <c r="KK141" s="55">
        <f t="shared" si="4786"/>
      </c>
      <c r="KL141" s="54">
        <f t="shared" si="4774"/>
      </c>
      <c r="KM141" s="55">
        <f t="shared" si="4787"/>
      </c>
      <c r="KN141" s="54">
        <f t="shared" si="4774"/>
      </c>
      <c r="KO141" s="55">
        <f t="shared" si="4788"/>
      </c>
      <c r="KP141" s="54">
        <f t="shared" si="4774"/>
      </c>
      <c r="KQ141" s="55">
        <f t="shared" si="4789"/>
      </c>
      <c r="KR141" s="54">
        <f t="shared" si="4774"/>
      </c>
      <c r="KS141" s="55">
        <f t="shared" si="4790"/>
      </c>
      <c r="KT141" s="54">
        <f t="shared" si="4774"/>
      </c>
      <c r="KU141" s="55">
        <f t="shared" si="4791"/>
      </c>
      <c r="KV141" s="54">
        <f t="shared" si="4774"/>
      </c>
      <c r="KW141" s="55">
        <f t="shared" si="4792"/>
      </c>
      <c r="KX141" s="54">
        <f t="shared" si="4774"/>
      </c>
      <c r="KY141" s="55">
        <f t="shared" si="4793"/>
      </c>
      <c r="KZ141" s="54">
        <f t="shared" si="4774"/>
      </c>
      <c r="LA141" s="55">
        <f t="shared" si="4794"/>
      </c>
      <c r="LB141" s="54">
        <f t="shared" si="4774"/>
      </c>
      <c r="LC141" s="55">
        <f t="shared" si="4795"/>
      </c>
      <c r="LD141" s="54">
        <f t="shared" si="4774"/>
      </c>
      <c r="LE141" s="55">
        <f t="shared" si="4796"/>
      </c>
      <c r="LF141" s="54">
        <f t="shared" si="4774"/>
      </c>
      <c r="LG141" s="55">
        <f t="shared" si="4797"/>
      </c>
      <c r="LH141" s="54">
        <f t="shared" si="4774"/>
      </c>
      <c r="LI141" s="55">
        <f t="shared" si="4798"/>
      </c>
      <c r="LJ141" s="54">
        <f t="shared" si="4774"/>
      </c>
      <c r="LK141" s="55">
        <f t="shared" si="4799"/>
      </c>
      <c r="LL141" s="54">
        <f t="shared" si="4774"/>
      </c>
      <c r="LM141" s="55">
        <f t="shared" si="4800"/>
      </c>
      <c r="LN141" s="54">
        <f t="shared" si="4774"/>
      </c>
      <c r="LO141" s="55">
        <f t="shared" si="4801"/>
      </c>
      <c r="LP141" s="54">
        <f t="shared" si="4774"/>
      </c>
      <c r="LQ141" s="55">
        <f t="shared" si="4802"/>
      </c>
      <c r="LR141" s="54">
        <f t="shared" si="4774"/>
      </c>
      <c r="LS141" s="55">
        <f t="shared" si="4803"/>
      </c>
      <c r="LT141" s="54">
        <f t="shared" si="4774"/>
      </c>
      <c r="LU141" s="55">
        <f t="shared" si="4804"/>
      </c>
      <c r="LV141" s="54">
        <f t="shared" si="4774"/>
      </c>
      <c r="LW141" s="55">
        <f t="shared" si="4805"/>
      </c>
      <c r="LX141" s="54">
        <f t="shared" si="4774"/>
      </c>
      <c r="LY141" s="55">
        <f t="shared" si="4680"/>
      </c>
      <c r="LZ141" s="54">
        <f t="shared" si="4806"/>
      </c>
      <c r="MA141" s="55">
        <f t="shared" si="4807"/>
      </c>
      <c r="MB141" s="54">
        <f t="shared" si="4806"/>
      </c>
      <c r="MC141" s="55">
        <f t="shared" si="4808"/>
      </c>
      <c r="MD141" s="54">
        <f t="shared" si="4806"/>
      </c>
      <c r="ME141" s="55">
        <f t="shared" si="4809"/>
      </c>
      <c r="MF141" s="54">
        <f t="shared" si="4806"/>
      </c>
      <c r="MG141" s="55">
        <f t="shared" si="4810"/>
      </c>
      <c r="MH141" s="54">
        <f t="shared" si="4806"/>
      </c>
      <c r="MI141" s="55">
        <f t="shared" si="4811"/>
      </c>
      <c r="MJ141" s="54">
        <f t="shared" si="4806"/>
      </c>
      <c r="MK141" s="55">
        <f t="shared" si="4812"/>
      </c>
      <c r="ML141" s="54">
        <f t="shared" si="4806"/>
      </c>
      <c r="MM141" s="55">
        <f t="shared" si="4682"/>
      </c>
      <c r="MN141" s="54">
        <f t="shared" si="4806"/>
      </c>
      <c r="MO141" s="55">
        <f t="shared" si="4683"/>
      </c>
      <c r="MP141" s="54">
        <f t="shared" si="4806"/>
      </c>
      <c r="MQ141" s="55">
        <f t="shared" si="4684"/>
      </c>
      <c r="MR141" s="54">
        <f t="shared" si="4806"/>
      </c>
      <c r="MS141" s="55">
        <f t="shared" si="4685"/>
      </c>
      <c r="MT141" s="54">
        <f t="shared" si="4806"/>
      </c>
      <c r="MU141" s="55">
        <f t="shared" si="4686"/>
      </c>
      <c r="MV141" s="54">
        <f t="shared" si="4806"/>
      </c>
      <c r="MW141" s="55">
        <f t="shared" si="4687"/>
      </c>
      <c r="MX141" s="54">
        <f t="shared" si="4806"/>
      </c>
      <c r="MY141" s="55">
        <f t="shared" si="4688"/>
      </c>
      <c r="MZ141" s="54">
        <f t="shared" si="4806"/>
      </c>
      <c r="NA141" s="55">
        <f t="shared" si="4689"/>
      </c>
      <c r="NB141" s="54">
        <f t="shared" si="4806"/>
      </c>
      <c r="NC141" s="55">
        <f t="shared" si="4690"/>
      </c>
      <c r="ND141" s="54">
        <f t="shared" si="4806"/>
      </c>
      <c r="NE141" s="55">
        <f t="shared" si="4691"/>
      </c>
      <c r="NF141" s="54">
        <f t="shared" si="4806"/>
      </c>
      <c r="NG141" s="55">
        <f t="shared" si="4692"/>
      </c>
      <c r="NH141" s="54">
        <f t="shared" si="4806"/>
      </c>
      <c r="NI141" s="55">
        <f t="shared" si="4693"/>
      </c>
      <c r="NJ141" s="54">
        <f t="shared" si="4806"/>
      </c>
      <c r="NK141" s="55">
        <f t="shared" si="4694"/>
      </c>
      <c r="NL141" s="54">
        <f t="shared" si="4806"/>
      </c>
      <c r="NM141" s="55">
        <f t="shared" si="4695"/>
      </c>
      <c r="NN141" s="54">
        <f t="shared" si="4806"/>
      </c>
      <c r="NO141" s="55">
        <f t="shared" si="4696"/>
      </c>
      <c r="NP141" s="54">
        <f t="shared" si="4806"/>
      </c>
      <c r="NQ141" s="55">
        <f t="shared" si="4697"/>
      </c>
      <c r="NR141" s="54">
        <f t="shared" si="4806"/>
      </c>
      <c r="NS141" s="55">
        <f t="shared" si="4698"/>
      </c>
      <c r="NT141" s="54">
        <f t="shared" si="4806"/>
      </c>
      <c r="NU141" s="55">
        <f t="shared" si="4699"/>
      </c>
      <c r="NV141" s="54">
        <f t="shared" si="4806"/>
      </c>
      <c r="NW141" s="55">
        <f t="shared" si="4700"/>
      </c>
      <c r="NX141" s="54">
        <f t="shared" si="4806"/>
      </c>
      <c r="NY141" s="55">
        <f t="shared" si="4701"/>
      </c>
      <c r="NZ141" s="54">
        <f t="shared" si="4806"/>
      </c>
      <c r="OA141" s="55">
        <f t="shared" si="4702"/>
      </c>
      <c r="OB141" s="54">
        <f t="shared" si="4806"/>
      </c>
      <c r="OC141" s="55">
        <f t="shared" si="4703"/>
      </c>
      <c r="OD141" s="54">
        <f t="shared" si="4806"/>
      </c>
      <c r="OE141" s="55">
        <f t="shared" si="4704"/>
      </c>
      <c r="OF141" s="54">
        <f t="shared" si="4806"/>
      </c>
      <c r="OG141" s="55">
        <f t="shared" si="4705"/>
      </c>
      <c r="OH141" s="54">
        <f t="shared" si="4806"/>
      </c>
      <c r="OI141" s="55">
        <f t="shared" si="4706"/>
      </c>
      <c r="OJ141" s="54">
        <f t="shared" si="4806"/>
      </c>
      <c r="OK141" s="55">
        <f t="shared" si="4707"/>
      </c>
      <c r="OL141" s="54">
        <f t="shared" si="4681"/>
      </c>
      <c r="OM141" s="55">
        <f t="shared" si="4708"/>
      </c>
      <c r="ON141" s="54">
        <f t="shared" si="4681"/>
      </c>
      <c r="OO141" s="55">
        <f t="shared" si="4709"/>
      </c>
      <c r="OP141" s="54">
        <f t="shared" si="4681"/>
      </c>
      <c r="OQ141" s="55">
        <f t="shared" si="4710"/>
      </c>
      <c r="OR141" s="54">
        <f t="shared" si="4681"/>
      </c>
      <c r="OS141" s="55">
        <f t="shared" si="4711"/>
      </c>
      <c r="OT141" s="54">
        <f t="shared" si="4681"/>
      </c>
      <c r="OU141" s="55">
        <f t="shared" si="4712"/>
      </c>
      <c r="OV141" s="54">
        <f t="shared" si="4681"/>
      </c>
      <c r="OW141" s="55">
        <f t="shared" si="4713"/>
      </c>
      <c r="OX141" s="54">
        <f t="shared" si="4813"/>
      </c>
      <c r="OY141" s="55">
        <f t="shared" si="4714"/>
      </c>
      <c r="OZ141" s="54">
        <f t="shared" si="4813"/>
      </c>
      <c r="PA141" s="55">
        <f t="shared" si="4715"/>
      </c>
      <c r="PB141" s="54">
        <f t="shared" si="4813"/>
      </c>
      <c r="PC141" s="55">
        <f t="shared" si="4716"/>
      </c>
      <c r="PD141" s="54">
        <f t="shared" si="4813"/>
      </c>
      <c r="PE141" s="55">
        <f t="shared" si="4717"/>
      </c>
      <c r="PF141" s="54">
        <f t="shared" si="4813"/>
      </c>
      <c r="PG141" s="55">
        <f t="shared" si="4718"/>
      </c>
      <c r="PH141" s="54">
        <f t="shared" si="4813"/>
      </c>
      <c r="PI141" s="55">
        <f t="shared" si="4719"/>
      </c>
      <c r="PJ141" s="54">
        <f t="shared" si="4813"/>
      </c>
      <c r="PK141" s="55">
        <f t="shared" si="4720"/>
      </c>
      <c r="PL141" s="54">
        <f t="shared" si="4813"/>
      </c>
      <c r="PM141" s="55">
        <f t="shared" si="4721"/>
      </c>
      <c r="PN141" s="54">
        <f t="shared" si="4813"/>
      </c>
      <c r="PO141" s="55">
        <f t="shared" si="4722"/>
      </c>
      <c r="PP141" s="54">
        <f t="shared" si="4813"/>
      </c>
      <c r="PQ141" s="55">
        <f t="shared" si="4723"/>
      </c>
      <c r="PR141" s="54">
        <f t="shared" si="4813"/>
      </c>
      <c r="PS141" s="55">
        <f t="shared" si="4724"/>
      </c>
      <c r="PT141" s="54">
        <f t="shared" si="4813"/>
      </c>
      <c r="PU141" s="55">
        <f t="shared" si="4725"/>
      </c>
      <c r="PV141" s="54">
        <f t="shared" si="4813"/>
      </c>
      <c r="PW141" s="55">
        <f t="shared" si="4726"/>
      </c>
      <c r="PX141" s="54">
        <f t="shared" si="4813"/>
      </c>
      <c r="PY141" s="55">
        <f t="shared" si="4727"/>
      </c>
      <c r="PZ141" s="54">
        <f t="shared" si="4813"/>
      </c>
      <c r="QA141" s="55">
        <f t="shared" si="4728"/>
      </c>
      <c r="QB141" s="54">
        <f t="shared" si="4813"/>
      </c>
      <c r="QC141" s="55">
        <f t="shared" si="4729"/>
      </c>
      <c r="QD141" s="54">
        <f t="shared" si="4813"/>
      </c>
      <c r="QE141" s="55">
        <f t="shared" si="4730"/>
      </c>
      <c r="QF141" s="54">
        <f t="shared" si="4813"/>
      </c>
      <c r="QG141" s="55">
        <f t="shared" si="4731"/>
      </c>
      <c r="QH141" s="54">
        <f t="shared" si="4813"/>
      </c>
      <c r="QI141" s="55">
        <f t="shared" si="4732"/>
      </c>
      <c r="QJ141" s="54">
        <f t="shared" si="4813"/>
      </c>
      <c r="QK141" s="55">
        <f t="shared" si="4733"/>
      </c>
      <c r="QL141" s="54">
        <f t="shared" si="4813"/>
      </c>
      <c r="QM141" s="55">
        <f t="shared" si="4734"/>
      </c>
      <c r="QN141" s="54">
        <f t="shared" si="4813"/>
      </c>
      <c r="QO141" s="55">
        <f t="shared" si="4735"/>
      </c>
      <c r="QP141" s="54">
        <f t="shared" si="4813"/>
      </c>
      <c r="QQ141" s="55">
        <f t="shared" si="4736"/>
      </c>
      <c r="QR141" s="54">
        <f t="shared" si="4813"/>
      </c>
      <c r="QS141" s="55">
        <f t="shared" si="4737"/>
      </c>
      <c r="QT141" s="54">
        <f t="shared" si="4813"/>
      </c>
      <c r="QU141" s="55">
        <f t="shared" si="4673"/>
      </c>
      <c r="QV141" s="54">
        <f t="shared" si="4813"/>
      </c>
      <c r="QW141" s="55">
        <f t="shared" si="4673"/>
      </c>
      <c r="QX141" s="54">
        <f t="shared" si="4813"/>
      </c>
      <c r="QY141" s="55">
        <f t="shared" si="4673"/>
      </c>
      <c r="QZ141" s="54">
        <f t="shared" si="4813"/>
      </c>
      <c r="RA141" s="55">
        <f t="shared" si="4673"/>
      </c>
      <c r="RB141" s="54">
        <f t="shared" si="4813"/>
      </c>
      <c r="RC141" s="55">
        <f t="shared" si="4673"/>
      </c>
      <c r="RD141" s="54">
        <f t="shared" si="4813"/>
      </c>
      <c r="RE141" s="55">
        <f t="shared" si="4673"/>
      </c>
      <c r="RF141" s="54">
        <f t="shared" si="4813"/>
      </c>
      <c r="RG141" s="55">
        <f t="shared" si="4673"/>
      </c>
      <c r="RH141" s="54">
        <f t="shared" si="4813"/>
      </c>
      <c r="RI141" s="55">
        <f t="shared" si="4673"/>
      </c>
      <c r="RJ141" s="54">
        <f t="shared" si="4738"/>
      </c>
      <c r="RK141" s="55">
        <f t="shared" si="4673"/>
      </c>
      <c r="RL141" s="54">
        <f t="shared" si="4738"/>
      </c>
      <c r="RM141" s="55">
        <f t="shared" si="4673"/>
      </c>
      <c r="RN141" s="54">
        <f t="shared" si="4738"/>
      </c>
      <c r="RO141" s="55">
        <f t="shared" si="4673"/>
      </c>
      <c r="RP141" s="54">
        <f t="shared" si="4738"/>
      </c>
      <c r="RQ141" s="55">
        <f t="shared" si="4673"/>
      </c>
      <c r="RR141" s="54">
        <f t="shared" si="4738"/>
      </c>
      <c r="RS141" s="55">
        <f t="shared" si="4673"/>
      </c>
      <c r="RT141" s="54">
        <f t="shared" si="4738"/>
      </c>
      <c r="RU141" s="55">
        <f t="shared" si="4673"/>
      </c>
      <c r="RV141" s="54">
        <f t="shared" si="4738"/>
      </c>
      <c r="RW141" s="55">
        <f t="shared" si="4673"/>
      </c>
      <c r="RX141" s="54">
        <f t="shared" si="4738"/>
      </c>
      <c r="RY141" s="55">
        <f t="shared" si="4673"/>
      </c>
      <c r="RZ141" s="54">
        <f t="shared" si="4738"/>
      </c>
      <c r="SA141" s="55">
        <f t="shared" si="4673"/>
      </c>
      <c r="SB141" s="54">
        <f t="shared" si="4738"/>
      </c>
      <c r="SC141" s="55">
        <f t="shared" si="4673"/>
      </c>
      <c r="SD141" s="54">
        <f t="shared" si="4738"/>
      </c>
      <c r="SE141" s="55">
        <f t="shared" si="4673"/>
      </c>
      <c r="SF141" s="54">
        <f t="shared" si="4738"/>
      </c>
      <c r="SG141" s="55">
        <f t="shared" si="4673"/>
      </c>
      <c r="SH141" s="54">
        <f t="shared" si="4738"/>
      </c>
      <c r="SI141" s="55">
        <f t="shared" si="4673"/>
      </c>
      <c r="SJ141" s="54">
        <f t="shared" si="4738"/>
      </c>
      <c r="SK141" s="55">
        <f t="shared" si="4673"/>
      </c>
      <c r="SL141" s="54">
        <f t="shared" si="4738"/>
      </c>
      <c r="SM141" s="55">
        <f t="shared" si="4673"/>
      </c>
      <c r="SN141" s="54">
        <f t="shared" si="4738"/>
      </c>
      <c r="SO141" s="55">
        <f t="shared" si="4673"/>
      </c>
      <c r="SP141" s="54">
        <f t="shared" si="4738"/>
      </c>
      <c r="SQ141" s="55">
        <f t="shared" si="4673"/>
      </c>
      <c r="SR141" s="54">
        <f t="shared" si="4738"/>
      </c>
      <c r="SS141" s="55">
        <f t="shared" si="4673"/>
      </c>
      <c r="ST141" s="54">
        <f t="shared" si="4738"/>
      </c>
      <c r="SU141" s="55">
        <f t="shared" si="4673"/>
      </c>
      <c r="SV141" s="54">
        <f t="shared" si="4738"/>
      </c>
      <c r="SW141" s="55">
        <f t="shared" si="4673"/>
      </c>
      <c r="SX141" s="54">
        <f t="shared" si="4738"/>
      </c>
      <c r="SY141" s="55">
        <f t="shared" si="4673"/>
      </c>
      <c r="SZ141" s="54">
        <f t="shared" si="4738"/>
      </c>
      <c r="TA141" s="55">
        <f t="shared" si="4673"/>
      </c>
      <c r="TB141" s="54">
        <f t="shared" si="4738"/>
      </c>
      <c r="TC141" s="55">
        <f t="shared" si="4673"/>
      </c>
      <c r="TD141" s="54">
        <f t="shared" si="4738"/>
      </c>
      <c r="TE141" s="55">
        <f t="shared" si="4673"/>
      </c>
      <c r="TF141" s="54">
        <f t="shared" si="4738"/>
      </c>
      <c r="TG141" s="55">
        <f t="shared" si="4843"/>
      </c>
      <c r="TH141" s="54">
        <f t="shared" si="4738"/>
      </c>
      <c r="TI141" s="55">
        <f t="shared" si="4844"/>
      </c>
      <c r="TJ141" s="54">
        <f t="shared" si="4738"/>
      </c>
      <c r="TK141" s="55">
        <f t="shared" si="4845"/>
      </c>
      <c r="TL141" s="54">
        <f t="shared" si="4738"/>
      </c>
      <c r="TM141" s="55">
        <f t="shared" si="4846"/>
      </c>
      <c r="TN141" s="54">
        <f t="shared" si="4738"/>
      </c>
      <c r="TO141" s="55">
        <f t="shared" si="4847"/>
      </c>
      <c r="TP141" s="54">
        <f t="shared" si="4738"/>
      </c>
      <c r="TQ141" s="55">
        <f t="shared" si="4848"/>
      </c>
      <c r="TR141" s="54">
        <f t="shared" si="4738"/>
      </c>
      <c r="TS141" s="55">
        <f t="shared" si="4849"/>
      </c>
      <c r="TT141" s="54">
        <f t="shared" si="4814"/>
      </c>
      <c r="TU141" s="55">
        <f t="shared" si="4850"/>
      </c>
      <c r="TV141" s="54">
        <f t="shared" si="4814"/>
      </c>
      <c r="TW141" s="55">
        <f t="shared" si="4851"/>
      </c>
      <c r="TX141" s="54">
        <f t="shared" si="4814"/>
      </c>
      <c r="TY141" s="55">
        <f t="shared" si="4852"/>
      </c>
      <c r="TZ141" s="54">
        <f t="shared" si="4814"/>
      </c>
      <c r="UA141" s="55">
        <f t="shared" si="4853"/>
      </c>
      <c r="UB141" s="54">
        <f t="shared" si="4814"/>
      </c>
      <c r="UC141" s="55">
        <f t="shared" si="4854"/>
      </c>
      <c r="UD141" s="54">
        <f t="shared" si="4814"/>
      </c>
      <c r="UE141" s="55">
        <f t="shared" si="4855"/>
      </c>
      <c r="UF141" s="54">
        <f t="shared" si="4814"/>
      </c>
      <c r="UG141" s="55">
        <f t="shared" si="4856"/>
      </c>
      <c r="UH141" s="54">
        <f t="shared" si="4814"/>
      </c>
      <c r="UI141" s="55">
        <f t="shared" si="4857"/>
      </c>
      <c r="UJ141" s="54">
        <f t="shared" si="4814"/>
      </c>
      <c r="UK141" s="55">
        <f t="shared" si="4858"/>
      </c>
      <c r="UL141" s="54">
        <f t="shared" si="4814"/>
      </c>
      <c r="UM141" s="55">
        <f t="shared" si="4859"/>
      </c>
      <c r="UN141" s="54">
        <f t="shared" si="4814"/>
      </c>
      <c r="UO141" s="55">
        <f t="shared" si="4860"/>
      </c>
      <c r="UP141" s="54">
        <f t="shared" si="4814"/>
      </c>
      <c r="UQ141" s="55">
        <f t="shared" si="4861"/>
      </c>
      <c r="UR141" s="54">
        <f t="shared" si="4814"/>
      </c>
      <c r="US141" s="55">
        <f t="shared" si="4862"/>
      </c>
      <c r="UT141" s="54">
        <f t="shared" si="4814"/>
      </c>
      <c r="UU141" s="55">
        <f t="shared" si="4863"/>
      </c>
      <c r="UV141" s="54">
        <f t="shared" si="4814"/>
      </c>
      <c r="UW141" s="55">
        <f t="shared" si="4864"/>
      </c>
      <c r="UX141" s="54">
        <f t="shared" si="4814"/>
      </c>
      <c r="UY141" s="55">
        <f t="shared" si="4865"/>
      </c>
      <c r="UZ141" s="54">
        <f t="shared" si="4814"/>
      </c>
      <c r="VA141" s="55">
        <f t="shared" si="4866"/>
      </c>
      <c r="VB141" s="54">
        <f t="shared" si="4814"/>
      </c>
      <c r="VC141" s="55">
        <f t="shared" si="4867"/>
      </c>
      <c r="VD141" s="54">
        <f t="shared" si="4814"/>
      </c>
      <c r="VE141" s="55">
        <f t="shared" si="4868"/>
      </c>
      <c r="VF141" s="54">
        <f t="shared" si="4814"/>
      </c>
      <c r="VG141" s="55">
        <f t="shared" si="4869"/>
      </c>
      <c r="VH141" s="54">
        <f t="shared" si="4814"/>
      </c>
      <c r="VI141" s="55">
        <f t="shared" si="4870"/>
      </c>
      <c r="VJ141" s="54">
        <f t="shared" si="4814"/>
      </c>
      <c r="VK141" s="55">
        <f t="shared" si="4871"/>
      </c>
      <c r="VL141" s="54">
        <f t="shared" si="4814"/>
      </c>
      <c r="VM141" s="55">
        <f t="shared" si="4872"/>
      </c>
      <c r="VN141" s="54">
        <f t="shared" si="4814"/>
      </c>
      <c r="VO141" s="55">
        <f t="shared" si="4873"/>
      </c>
      <c r="VP141" s="54">
        <f t="shared" si="4814"/>
      </c>
      <c r="VQ141" s="55">
        <f t="shared" si="4817"/>
      </c>
      <c r="VR141" s="54">
        <f t="shared" si="4814"/>
      </c>
      <c r="VS141" s="55">
        <f t="shared" si="4874"/>
      </c>
      <c r="VT141" s="54">
        <f t="shared" si="4814"/>
      </c>
      <c r="VU141" s="55">
        <f t="shared" si="4875"/>
      </c>
      <c r="VV141" s="54">
        <f t="shared" si="4814"/>
      </c>
      <c r="VW141" s="55">
        <f t="shared" si="4876"/>
      </c>
      <c r="VX141" s="54">
        <f t="shared" si="4814"/>
      </c>
      <c r="VY141" s="55">
        <f t="shared" si="4877"/>
      </c>
      <c r="VZ141" s="54">
        <f t="shared" si="4814"/>
      </c>
      <c r="WA141" s="55">
        <f t="shared" si="4878"/>
      </c>
      <c r="WB141" s="54">
        <f t="shared" si="4814"/>
      </c>
      <c r="WC141" s="55">
        <f t="shared" si="4879"/>
      </c>
      <c r="WD141" s="54">
        <f t="shared" si="4814"/>
      </c>
      <c r="WE141" s="55">
        <f t="shared" si="4818"/>
      </c>
      <c r="WF141" s="54">
        <f t="shared" si="4739"/>
      </c>
      <c r="WG141" s="55">
        <f t="shared" si="4819"/>
      </c>
      <c r="WH141" s="54">
        <f t="shared" si="4739"/>
      </c>
      <c r="WI141" s="55">
        <f t="shared" si="4820"/>
      </c>
      <c r="WJ141" s="54">
        <f t="shared" si="4739"/>
      </c>
      <c r="WK141" s="55">
        <f t="shared" si="4821"/>
      </c>
      <c r="WL141" s="54">
        <f t="shared" si="4739"/>
      </c>
      <c r="WM141" s="55">
        <f t="shared" si="4822"/>
      </c>
      <c r="WN141" s="54">
        <f t="shared" si="4739"/>
      </c>
      <c r="WO141" s="55">
        <f t="shared" si="4823"/>
      </c>
      <c r="WP141" s="54">
        <f t="shared" si="4739"/>
      </c>
      <c r="WQ141" s="55">
        <f t="shared" si="4824"/>
      </c>
      <c r="WR141" s="54">
        <f t="shared" si="4739"/>
      </c>
      <c r="WS141" s="55">
        <f t="shared" si="4825"/>
      </c>
      <c r="WT141" s="54">
        <f t="shared" si="4739"/>
      </c>
      <c r="WU141" s="55">
        <f t="shared" si="4826"/>
      </c>
      <c r="WV141" s="54">
        <f t="shared" si="4739"/>
      </c>
      <c r="WW141" s="55">
        <f t="shared" si="4827"/>
      </c>
      <c r="WX141" s="54">
        <f t="shared" si="4739"/>
      </c>
      <c r="WY141" s="55">
        <f t="shared" si="4828"/>
      </c>
      <c r="WZ141" s="54">
        <f t="shared" si="4739"/>
      </c>
      <c r="XA141" s="55">
        <f t="shared" si="4829"/>
      </c>
      <c r="XB141" s="54">
        <f t="shared" si="4739"/>
      </c>
      <c r="XC141" s="55">
        <f t="shared" si="4830"/>
      </c>
      <c r="XD141" s="54">
        <f t="shared" si="4739"/>
      </c>
      <c r="XE141" s="55">
        <f t="shared" si="4831"/>
      </c>
      <c r="XF141" s="54">
        <f t="shared" si="4739"/>
      </c>
      <c r="XG141" s="55">
        <f t="shared" si="4832"/>
      </c>
      <c r="XH141" s="54">
        <f t="shared" si="4739"/>
      </c>
      <c r="XI141" s="55">
        <f t="shared" si="4833"/>
      </c>
      <c r="XJ141" s="54">
        <f t="shared" si="4739"/>
      </c>
      <c r="XK141" s="55">
        <f t="shared" si="4834"/>
      </c>
      <c r="XL141" s="54">
        <f t="shared" si="4739"/>
      </c>
      <c r="XM141" s="55">
        <f t="shared" si="4835"/>
      </c>
      <c r="XN141" s="54">
        <f t="shared" si="4739"/>
      </c>
      <c r="XO141" s="55">
        <f t="shared" si="4836"/>
      </c>
      <c r="XP141" s="54">
        <f t="shared" si="4739"/>
      </c>
      <c r="XQ141" s="55">
        <f t="shared" si="4837"/>
      </c>
      <c r="XR141" s="54">
        <f t="shared" si="4739"/>
      </c>
      <c r="XS141" s="55">
        <f t="shared" si="4838"/>
      </c>
      <c r="XT141" s="54">
        <f t="shared" si="4739"/>
      </c>
      <c r="XU141" s="55">
        <f t="shared" si="4839"/>
      </c>
      <c r="XV141" s="54">
        <f t="shared" si="4739"/>
      </c>
      <c r="XW141" s="55">
        <f t="shared" si="4840"/>
      </c>
      <c r="XX141" s="54">
        <f t="shared" si="4739"/>
      </c>
      <c r="XY141" s="55">
        <f t="shared" si="4841"/>
      </c>
      <c r="XZ141" s="54">
        <f t="shared" si="4739"/>
      </c>
      <c r="YA141" s="55">
        <f t="shared" si="4842"/>
      </c>
      <c r="YB141" s="54">
        <f t="shared" si="4739"/>
      </c>
      <c r="YC141" s="55">
        <f t="shared" si="4740"/>
      </c>
      <c r="YD141" s="54">
        <f t="shared" si="4739"/>
      </c>
      <c r="YE141" s="55">
        <f t="shared" si="4741"/>
      </c>
      <c r="YF141" s="54">
        <f t="shared" si="4739"/>
      </c>
      <c r="YG141" s="55">
        <f t="shared" si="4742"/>
      </c>
      <c r="YH141" s="54">
        <f t="shared" si="4739"/>
      </c>
      <c r="YI141" s="55">
        <f t="shared" si="4743"/>
      </c>
      <c r="YJ141" s="54">
        <f t="shared" si="4739"/>
      </c>
      <c r="YK141" s="55">
        <f t="shared" si="4744"/>
      </c>
      <c r="YL141" s="54">
        <f t="shared" si="4739"/>
      </c>
      <c r="YM141" s="55">
        <f t="shared" si="4745"/>
      </c>
      <c r="YN141" s="54">
        <f t="shared" si="4739"/>
      </c>
      <c r="YO141" s="55">
        <f t="shared" si="4746"/>
      </c>
      <c r="YP141" s="54">
        <f t="shared" si="4674"/>
      </c>
      <c r="YQ141" s="55">
        <f t="shared" si="4747"/>
      </c>
      <c r="YR141" s="54">
        <f t="shared" si="4674"/>
      </c>
      <c r="YS141" s="55">
        <f t="shared" si="4748"/>
      </c>
      <c r="YT141" s="54">
        <f t="shared" si="4674"/>
      </c>
      <c r="YU141" s="55">
        <f t="shared" si="4749"/>
      </c>
      <c r="YV141" s="54">
        <f t="shared" si="4674"/>
      </c>
      <c r="YW141" s="55">
        <f t="shared" si="4750"/>
      </c>
      <c r="YX141" s="54">
        <f t="shared" si="4674"/>
      </c>
      <c r="YY141" s="55">
        <f t="shared" si="4751"/>
      </c>
      <c r="YZ141" s="54">
        <f t="shared" si="4674"/>
      </c>
      <c r="ZA141" s="55">
        <f t="shared" si="4752"/>
      </c>
      <c r="ZB141" s="54">
        <f t="shared" si="4674"/>
      </c>
      <c r="ZC141" s="55">
        <f t="shared" si="4753"/>
      </c>
      <c r="ZD141" s="54">
        <f t="shared" si="4674"/>
      </c>
      <c r="ZE141" s="55">
        <f t="shared" si="4754"/>
      </c>
      <c r="ZF141" s="54">
        <f t="shared" si="4674"/>
      </c>
      <c r="ZG141" s="55">
        <f t="shared" si="4755"/>
      </c>
      <c r="ZH141" s="54">
        <f t="shared" si="4674"/>
      </c>
      <c r="ZI141" s="55">
        <f t="shared" si="4756"/>
      </c>
      <c r="ZJ141" s="54">
        <f t="shared" si="4674"/>
      </c>
      <c r="ZK141" s="55">
        <f t="shared" si="4757"/>
      </c>
      <c r="ZL141" s="54">
        <f t="shared" si="4674"/>
      </c>
      <c r="ZM141" s="55">
        <f t="shared" si="4758"/>
      </c>
      <c r="ZN141" s="54">
        <f t="shared" si="4674"/>
      </c>
      <c r="ZO141" s="55">
        <f t="shared" si="4759"/>
      </c>
      <c r="ZP141" s="54">
        <f t="shared" si="4674"/>
      </c>
      <c r="ZQ141" s="55">
        <f t="shared" si="4760"/>
      </c>
      <c r="ZR141" s="54">
        <f t="shared" si="4674"/>
      </c>
      <c r="ZS141" s="55">
        <f t="shared" si="4761"/>
      </c>
      <c r="ZT141" s="54">
        <f t="shared" si="4674"/>
      </c>
      <c r="ZU141" s="55">
        <f t="shared" si="4762"/>
      </c>
      <c r="ZV141" s="54">
        <f t="shared" si="4674"/>
      </c>
      <c r="ZW141" s="55">
        <f t="shared" si="4763"/>
      </c>
      <c r="ZX141" s="54">
        <f t="shared" si="4674"/>
      </c>
      <c r="ZY141" s="55">
        <f t="shared" si="4764"/>
      </c>
      <c r="ZZ141" s="54">
        <f t="shared" si="4674"/>
      </c>
      <c r="AAA141" s="55">
        <f t="shared" si="4765"/>
      </c>
      <c r="AAB141" s="54">
        <f t="shared" si="4674"/>
      </c>
      <c r="AAC141" s="55">
        <f t="shared" si="4766"/>
      </c>
      <c r="AAD141" s="54">
        <f t="shared" si="4674"/>
      </c>
      <c r="AAE141" s="55">
        <f t="shared" si="4767"/>
      </c>
      <c r="AAF141" s="54">
        <f t="shared" si="4674"/>
      </c>
      <c r="AAG141" s="55">
        <f t="shared" si="4768"/>
      </c>
      <c r="AAH141" s="54">
        <f t="shared" si="4674"/>
      </c>
      <c r="AAI141" s="55">
        <f t="shared" si="4769"/>
      </c>
      <c r="AAJ141" s="54">
        <f t="shared" si="4674"/>
      </c>
      <c r="AAK141" s="55">
        <f t="shared" si="4770"/>
      </c>
      <c r="AAL141" s="54">
        <f t="shared" si="4674"/>
      </c>
      <c r="AAM141" s="55">
        <f t="shared" si="4675"/>
      </c>
      <c r="AAN141" s="54">
        <f t="shared" si="4674"/>
      </c>
      <c r="AAO141" s="55">
        <f t="shared" si="4675"/>
      </c>
      <c r="AAP141" s="54">
        <f t="shared" si="4674"/>
      </c>
      <c r="AAQ141" s="55">
        <f t="shared" si="4675"/>
      </c>
      <c r="AAR141" s="54">
        <f t="shared" si="4674"/>
      </c>
      <c r="AAS141" s="55">
        <f t="shared" si="4675"/>
      </c>
      <c r="AAT141" s="54">
        <f t="shared" si="4674"/>
      </c>
      <c r="AAU141" s="55">
        <f t="shared" si="4675"/>
      </c>
      <c r="AAV141" s="54">
        <f t="shared" si="4674"/>
      </c>
      <c r="AAW141" s="55">
        <f t="shared" si="4675"/>
      </c>
      <c r="AAX141" s="54">
        <f t="shared" si="4674"/>
      </c>
      <c r="AAY141" s="55">
        <f t="shared" si="4675"/>
      </c>
      <c r="AAZ141" s="54">
        <f t="shared" si="4674"/>
      </c>
      <c r="ABA141" s="55">
        <f t="shared" si="4675"/>
      </c>
      <c r="ABB141" s="54">
        <f t="shared" si="4667"/>
      </c>
      <c r="ABC141" s="55">
        <f t="shared" si="4675"/>
      </c>
      <c r="ABD141" s="54">
        <f t="shared" si="4667"/>
      </c>
      <c r="ABE141" s="55">
        <f t="shared" si="4675"/>
      </c>
      <c r="ABF141" s="54">
        <f t="shared" si="4667"/>
      </c>
      <c r="ABG141" s="55">
        <f t="shared" si="4675"/>
      </c>
      <c r="ABH141" s="54">
        <f t="shared" si="4667"/>
      </c>
      <c r="ABI141" s="55">
        <f t="shared" si="4675"/>
      </c>
      <c r="ABJ141" s="54">
        <f t="shared" si="4667"/>
      </c>
      <c r="ABK141" s="55">
        <f t="shared" si="4675"/>
      </c>
      <c r="ABL141" s="54">
        <f t="shared" si="4667"/>
      </c>
      <c r="ABM141" s="55">
        <f t="shared" si="4675"/>
      </c>
      <c r="ABN141" s="54">
        <f t="shared" si="4667"/>
      </c>
      <c r="ABO141" s="55">
        <f t="shared" si="4675"/>
      </c>
      <c r="ABP141" s="54">
        <f t="shared" si="4667"/>
      </c>
      <c r="ABQ141" s="55">
        <f t="shared" si="4675"/>
      </c>
      <c r="ABR141" s="54">
        <f t="shared" si="4668"/>
      </c>
      <c r="ABS141" s="55">
        <f t="shared" si="4675"/>
      </c>
      <c r="ABT141" s="54">
        <f t="shared" si="4668"/>
      </c>
      <c r="ABU141" s="55">
        <f t="shared" si="4675"/>
      </c>
      <c r="ABV141" s="54">
        <f t="shared" si="4668"/>
      </c>
      <c r="ABW141" s="55">
        <f t="shared" si="4675"/>
      </c>
      <c r="ABX141" s="54">
        <f t="shared" si="4668"/>
      </c>
      <c r="ABY141" s="55">
        <f t="shared" si="4675"/>
      </c>
      <c r="ABZ141" s="54">
        <f t="shared" si="4668"/>
      </c>
      <c r="ACA141" s="55">
        <f t="shared" si="4675"/>
      </c>
      <c r="ACB141" s="54">
        <f t="shared" si="4668"/>
      </c>
      <c r="ACC141" s="55">
        <f t="shared" si="4675"/>
      </c>
      <c r="ACD141" s="54">
        <f t="shared" si="4668"/>
      </c>
      <c r="ACE141" s="55">
        <f t="shared" si="4675"/>
      </c>
      <c r="ACF141" s="54">
        <f t="shared" si="4668"/>
      </c>
      <c r="ACG141" s="55">
        <f t="shared" si="4675"/>
      </c>
      <c r="ACH141" s="54">
        <f t="shared" si="4668"/>
      </c>
      <c r="ACI141" s="55">
        <f t="shared" si="4675"/>
      </c>
      <c r="ACJ141" s="54">
        <f t="shared" si="4668"/>
      </c>
      <c r="ACK141" s="55">
        <f t="shared" si="4675"/>
      </c>
      <c r="ACL141" s="54">
        <f t="shared" si="4668"/>
      </c>
      <c r="ACM141" s="55">
        <f t="shared" si="4675"/>
      </c>
      <c r="ACN141" s="54">
        <f t="shared" si="4668"/>
      </c>
      <c r="ACO141" s="55">
        <f t="shared" si="4675"/>
      </c>
      <c r="ACP141" s="54">
        <f t="shared" si="4668"/>
      </c>
      <c r="ACQ141" s="55">
        <f t="shared" si="4675"/>
      </c>
      <c r="ACR141" s="54">
        <f t="shared" si="4668"/>
      </c>
      <c r="ACS141" s="55">
        <f t="shared" si="4675"/>
      </c>
      <c r="ACT141" s="54">
        <f t="shared" si="4668"/>
      </c>
      <c r="ACU141" s="55">
        <f t="shared" si="4675"/>
      </c>
      <c r="ACV141" s="54">
        <f t="shared" si="4668"/>
      </c>
      <c r="ACW141" s="55">
        <f t="shared" si="4675"/>
      </c>
      <c r="ACX141" s="54">
        <f t="shared" si="4668"/>
      </c>
      <c r="ACY141" s="55">
        <f t="shared" si="4676"/>
      </c>
      <c r="ACZ141" s="54">
        <f t="shared" si="4668"/>
      </c>
      <c r="ADA141" s="55">
        <f t="shared" si="4676"/>
      </c>
      <c r="ADB141" s="54">
        <f t="shared" si="4668"/>
      </c>
      <c r="ADC141" s="55">
        <f t="shared" si="4676"/>
      </c>
      <c r="ADD141" s="54">
        <f t="shared" si="4668"/>
      </c>
      <c r="ADE141" s="55">
        <f t="shared" si="4676"/>
      </c>
      <c r="ADF141" s="54">
        <f t="shared" si="4668"/>
      </c>
      <c r="ADG141" s="55">
        <f t="shared" si="4676"/>
      </c>
    </row>
    <row r="142" spans="1:787" ht="20.25" hidden="1" customHeight="1">
      <c r="A142" s="112">
        <v>70</v>
      </c>
      <c r="B142" s="115">
        <f>学年と名前を結合するシート!D71</f>
      </c>
      <c r="C142" s="114"/>
      <c r="D142" s="54">
        <f t="shared" si="4771"/>
      </c>
      <c r="E142" s="55">
        <f t="shared" si="4772"/>
      </c>
      <c r="F142" s="54">
        <f t="shared" si="4815"/>
      </c>
      <c r="G142" s="55">
        <f t="shared" si="4407"/>
      </c>
      <c r="H142" s="54">
        <f t="shared" si="4815"/>
      </c>
      <c r="I142" s="55">
        <f t="shared" si="4408"/>
      </c>
      <c r="J142" s="54">
        <f t="shared" si="4815"/>
      </c>
      <c r="K142" s="55">
        <f t="shared" si="4409"/>
      </c>
      <c r="L142" s="54">
        <f t="shared" si="4815"/>
      </c>
      <c r="M142" s="55">
        <f t="shared" si="4410"/>
      </c>
      <c r="N142" s="54">
        <f t="shared" si="4815"/>
      </c>
      <c r="O142" s="55">
        <f t="shared" si="4411"/>
      </c>
      <c r="P142" s="54">
        <f t="shared" si="4815"/>
      </c>
      <c r="Q142" s="55">
        <f t="shared" si="4412"/>
      </c>
      <c r="R142" s="54">
        <f t="shared" si="4815"/>
      </c>
      <c r="S142" s="55">
        <f t="shared" si="4413"/>
      </c>
      <c r="T142" s="54">
        <f t="shared" si="4815"/>
      </c>
      <c r="U142" s="55">
        <f t="shared" si="4414"/>
      </c>
      <c r="V142" s="54">
        <f t="shared" si="4815"/>
      </c>
      <c r="W142" s="55">
        <f t="shared" si="4415"/>
      </c>
      <c r="X142" s="54">
        <f t="shared" si="4815"/>
      </c>
      <c r="Y142" s="55">
        <f t="shared" si="4416"/>
      </c>
      <c r="Z142" s="54">
        <f t="shared" si="4815"/>
      </c>
      <c r="AA142" s="55">
        <f t="shared" si="4417"/>
      </c>
      <c r="AB142" s="54">
        <f t="shared" si="4815"/>
      </c>
      <c r="AC142" s="55">
        <f t="shared" si="4418"/>
      </c>
      <c r="AD142" s="54">
        <f t="shared" si="4815"/>
      </c>
      <c r="AE142" s="55">
        <f t="shared" si="4419"/>
      </c>
      <c r="AF142" s="54">
        <f t="shared" si="4815"/>
      </c>
      <c r="AG142" s="55">
        <f t="shared" si="4420"/>
      </c>
      <c r="AH142" s="54">
        <f t="shared" si="4815"/>
      </c>
      <c r="AI142" s="55">
        <f t="shared" si="4421"/>
      </c>
      <c r="AJ142" s="54">
        <f t="shared" si="4815"/>
      </c>
      <c r="AK142" s="55">
        <f t="shared" si="4422"/>
      </c>
      <c r="AL142" s="54">
        <f t="shared" si="4815"/>
      </c>
      <c r="AM142" s="55">
        <f t="shared" si="4423"/>
      </c>
      <c r="AN142" s="54">
        <f t="shared" si="4815"/>
      </c>
      <c r="AO142" s="55">
        <f t="shared" si="4424"/>
      </c>
      <c r="AP142" s="54">
        <f t="shared" si="4815"/>
      </c>
      <c r="AQ142" s="55">
        <f t="shared" si="4425"/>
      </c>
      <c r="AR142" s="54">
        <f t="shared" si="4815"/>
      </c>
      <c r="AS142" s="55">
        <f t="shared" si="4426"/>
      </c>
      <c r="AT142" s="54">
        <f t="shared" si="4815"/>
      </c>
      <c r="AU142" s="55">
        <f t="shared" si="4427"/>
      </c>
      <c r="AV142" s="54">
        <f t="shared" si="4815"/>
      </c>
      <c r="AW142" s="55">
        <f t="shared" si="4428"/>
      </c>
      <c r="AX142" s="54">
        <f t="shared" si="4815"/>
      </c>
      <c r="AY142" s="55">
        <f t="shared" si="4429"/>
      </c>
      <c r="AZ142" s="54">
        <f t="shared" si="4815"/>
      </c>
      <c r="BA142" s="55">
        <f t="shared" si="4430"/>
      </c>
      <c r="BB142" s="54">
        <f t="shared" si="4815"/>
      </c>
      <c r="BC142" s="55">
        <f t="shared" si="4431"/>
      </c>
      <c r="BD142" s="54">
        <f t="shared" si="4815"/>
      </c>
      <c r="BE142" s="55">
        <f t="shared" si="4432"/>
      </c>
      <c r="BF142" s="54">
        <f t="shared" si="4815"/>
      </c>
      <c r="BG142" s="55">
        <f t="shared" si="4433"/>
      </c>
      <c r="BH142" s="54">
        <f t="shared" si="4815"/>
      </c>
      <c r="BI142" s="55">
        <f t="shared" si="4434"/>
      </c>
      <c r="BJ142" s="54">
        <f t="shared" si="4815"/>
      </c>
      <c r="BK142" s="55">
        <f t="shared" si="4435"/>
      </c>
      <c r="BL142" s="54">
        <f t="shared" si="4815"/>
      </c>
      <c r="BM142" s="55">
        <f t="shared" si="4436"/>
      </c>
      <c r="BN142" s="54">
        <f t="shared" si="4815"/>
      </c>
      <c r="BO142" s="55">
        <f t="shared" si="4437"/>
      </c>
      <c r="BP142" s="54">
        <f t="shared" si="4815"/>
      </c>
      <c r="BQ142" s="55">
        <f t="shared" si="4438"/>
      </c>
      <c r="BR142" s="54">
        <f t="shared" si="4816"/>
      </c>
      <c r="BS142" s="55">
        <f t="shared" si="4439"/>
      </c>
      <c r="BT142" s="54">
        <f t="shared" si="4816"/>
      </c>
      <c r="BU142" s="55">
        <f t="shared" si="4440"/>
      </c>
      <c r="BV142" s="54">
        <f t="shared" si="4816"/>
      </c>
      <c r="BW142" s="55">
        <f t="shared" si="4441"/>
      </c>
      <c r="BX142" s="54">
        <f t="shared" si="4816"/>
      </c>
      <c r="BY142" s="55">
        <f t="shared" si="4442"/>
      </c>
      <c r="BZ142" s="54">
        <f t="shared" si="4816"/>
      </c>
      <c r="CA142" s="55">
        <f t="shared" si="4443"/>
      </c>
      <c r="CB142" s="54">
        <f t="shared" si="4816"/>
      </c>
      <c r="CC142" s="55">
        <f t="shared" si="4444"/>
      </c>
      <c r="CD142" s="54">
        <f t="shared" si="4816"/>
      </c>
      <c r="CE142" s="55">
        <f t="shared" si="4445"/>
      </c>
      <c r="CF142" s="54">
        <f t="shared" si="4816"/>
      </c>
      <c r="CG142" s="55">
        <f t="shared" si="4446"/>
      </c>
      <c r="CH142" s="54">
        <f t="shared" si="4816"/>
      </c>
      <c r="CI142" s="55">
        <f t="shared" si="4447"/>
      </c>
      <c r="CJ142" s="54">
        <f t="shared" si="4816"/>
      </c>
      <c r="CK142" s="55">
        <f t="shared" si="4448"/>
      </c>
      <c r="CL142" s="54">
        <f t="shared" si="4816"/>
      </c>
      <c r="CM142" s="55">
        <f t="shared" si="4449"/>
      </c>
      <c r="CN142" s="54">
        <f t="shared" si="4816"/>
      </c>
      <c r="CO142" s="55">
        <f t="shared" si="4450"/>
      </c>
      <c r="CP142" s="54">
        <f t="shared" si="4816"/>
      </c>
      <c r="CQ142" s="55">
        <f t="shared" si="4451"/>
      </c>
      <c r="CR142" s="54">
        <f t="shared" si="4816"/>
      </c>
      <c r="CS142" s="55">
        <f t="shared" si="4452"/>
      </c>
      <c r="CT142" s="54">
        <f t="shared" si="4816"/>
      </c>
      <c r="CU142" s="55">
        <f t="shared" si="4453"/>
      </c>
      <c r="CV142" s="54">
        <f t="shared" si="4816"/>
      </c>
      <c r="CW142" s="55">
        <f t="shared" si="4454"/>
      </c>
      <c r="CX142" s="54">
        <f t="shared" si="4816"/>
      </c>
      <c r="CY142" s="55">
        <f t="shared" si="4455"/>
      </c>
      <c r="CZ142" s="54">
        <f t="shared" si="4816"/>
      </c>
      <c r="DA142" s="55">
        <f t="shared" si="4456"/>
      </c>
      <c r="DB142" s="54">
        <f t="shared" si="4816"/>
      </c>
      <c r="DC142" s="55">
        <f t="shared" si="4457"/>
      </c>
      <c r="DD142" s="54">
        <f t="shared" si="4816"/>
      </c>
      <c r="DE142" s="55">
        <f t="shared" si="4458"/>
      </c>
      <c r="DF142" s="54">
        <f t="shared" si="4816"/>
      </c>
      <c r="DG142" s="55">
        <f t="shared" si="4459"/>
      </c>
      <c r="DH142" s="54">
        <f t="shared" si="4816"/>
      </c>
      <c r="DI142" s="55">
        <f t="shared" si="4460"/>
      </c>
      <c r="DJ142" s="54">
        <f t="shared" si="4816"/>
      </c>
      <c r="DK142" s="55">
        <f t="shared" si="4461"/>
      </c>
      <c r="DL142" s="54">
        <f t="shared" si="4816"/>
      </c>
      <c r="DM142" s="55">
        <f t="shared" si="4462"/>
      </c>
      <c r="DN142" s="54">
        <f t="shared" si="4816"/>
      </c>
      <c r="DO142" s="55">
        <f t="shared" si="4463"/>
      </c>
      <c r="DP142" s="54">
        <f t="shared" si="4816"/>
      </c>
      <c r="DQ142" s="55">
        <f t="shared" si="4464"/>
      </c>
      <c r="DR142" s="54">
        <f t="shared" si="4816"/>
      </c>
      <c r="DS142" s="55">
        <f t="shared" si="4465"/>
      </c>
      <c r="DT142" s="54">
        <f t="shared" si="4816"/>
      </c>
      <c r="DU142" s="55">
        <f t="shared" si="4466"/>
      </c>
      <c r="DV142" s="54">
        <f t="shared" si="4816"/>
      </c>
      <c r="DW142" s="55">
        <f t="shared" si="4467"/>
      </c>
      <c r="DX142" s="54">
        <f t="shared" si="4816"/>
      </c>
      <c r="DY142" s="55">
        <f t="shared" si="4468"/>
      </c>
      <c r="DZ142" s="54">
        <f t="shared" si="4816"/>
      </c>
      <c r="EA142" s="55">
        <f t="shared" si="4469"/>
      </c>
      <c r="EB142" s="54">
        <f t="shared" si="4816"/>
      </c>
      <c r="EC142" s="55">
        <f t="shared" si="4471"/>
      </c>
      <c r="ED142" s="54">
        <f t="shared" si="4773"/>
      </c>
      <c r="EE142" s="55">
        <f t="shared" si="4472"/>
      </c>
      <c r="EF142" s="54">
        <f t="shared" si="4773"/>
      </c>
      <c r="EG142" s="55">
        <f t="shared" si="4473"/>
      </c>
      <c r="EH142" s="54">
        <f t="shared" si="4773"/>
      </c>
      <c r="EI142" s="55">
        <f t="shared" si="4474"/>
      </c>
      <c r="EJ142" s="54">
        <f t="shared" si="4773"/>
      </c>
      <c r="EK142" s="55">
        <f t="shared" si="4475"/>
      </c>
      <c r="EL142" s="54">
        <f t="shared" si="4773"/>
      </c>
      <c r="EM142" s="55">
        <f t="shared" si="4476"/>
      </c>
      <c r="EN142" s="54">
        <f t="shared" si="4773"/>
      </c>
      <c r="EO142" s="55">
        <f t="shared" si="4477"/>
      </c>
      <c r="EP142" s="54">
        <f t="shared" si="4677"/>
      </c>
      <c r="EQ142" s="55">
        <f t="shared" si="4478"/>
      </c>
      <c r="ER142" s="54">
        <f t="shared" si="4677"/>
      </c>
      <c r="ES142" s="55">
        <f t="shared" si="4479"/>
      </c>
      <c r="ET142" s="54">
        <f t="shared" si="4677"/>
      </c>
      <c r="EU142" s="55">
        <f t="shared" si="4480"/>
      </c>
      <c r="EV142" s="54">
        <f t="shared" si="4677"/>
      </c>
      <c r="EW142" s="55">
        <f t="shared" si="4481"/>
      </c>
      <c r="EX142" s="54">
        <f t="shared" si="4677"/>
      </c>
      <c r="EY142" s="55">
        <f t="shared" si="4482"/>
      </c>
      <c r="EZ142" s="54">
        <f t="shared" si="4677"/>
      </c>
      <c r="FA142" s="55">
        <f t="shared" si="4483"/>
      </c>
      <c r="FB142" s="54">
        <f t="shared" si="4677"/>
      </c>
      <c r="FC142" s="55">
        <f t="shared" si="4484"/>
      </c>
      <c r="FD142" s="54">
        <f t="shared" si="4677"/>
      </c>
      <c r="FE142" s="55">
        <f t="shared" si="4485"/>
      </c>
      <c r="FF142" s="54">
        <f t="shared" si="4677"/>
      </c>
      <c r="FG142" s="55">
        <f t="shared" si="4486"/>
      </c>
      <c r="FH142" s="54">
        <f t="shared" si="4677"/>
      </c>
      <c r="FI142" s="55">
        <f t="shared" si="4487"/>
      </c>
      <c r="FJ142" s="54">
        <f t="shared" si="4677"/>
      </c>
      <c r="FK142" s="55">
        <f t="shared" si="4488"/>
      </c>
      <c r="FL142" s="54">
        <f t="shared" si="4677"/>
      </c>
      <c r="FM142" s="55">
        <f t="shared" si="4489"/>
      </c>
      <c r="FN142" s="54">
        <f t="shared" si="4677"/>
      </c>
      <c r="FO142" s="55">
        <f t="shared" si="4490"/>
      </c>
      <c r="FP142" s="54">
        <f t="shared" si="4677"/>
      </c>
      <c r="FQ142" s="55">
        <f t="shared" si="4491"/>
      </c>
      <c r="FR142" s="54">
        <f t="shared" si="4677"/>
      </c>
      <c r="FS142" s="55">
        <f t="shared" si="4492"/>
      </c>
      <c r="FT142" s="54">
        <f t="shared" si="4677"/>
      </c>
      <c r="FU142" s="55">
        <f t="shared" si="4493"/>
      </c>
      <c r="FV142" s="54">
        <f t="shared" si="4677"/>
      </c>
      <c r="FW142" s="55">
        <f t="shared" si="4494"/>
      </c>
      <c r="FX142" s="54">
        <f t="shared" si="4677"/>
      </c>
      <c r="FY142" s="55">
        <f t="shared" si="4495"/>
      </c>
      <c r="FZ142" s="54">
        <f t="shared" si="4677"/>
      </c>
      <c r="GA142" s="55">
        <f t="shared" si="4496"/>
      </c>
      <c r="GB142" s="54">
        <f t="shared" si="4677"/>
      </c>
      <c r="GC142" s="55">
        <f t="shared" si="4497"/>
      </c>
      <c r="GD142" s="54">
        <f t="shared" si="4677"/>
      </c>
      <c r="GE142" s="55">
        <f t="shared" si="4498"/>
      </c>
      <c r="GF142" s="54">
        <f t="shared" si="4677"/>
      </c>
      <c r="GG142" s="55">
        <f t="shared" si="4499"/>
      </c>
      <c r="GH142" s="54">
        <f t="shared" si="4677"/>
      </c>
      <c r="GI142" s="55">
        <f t="shared" si="4500"/>
      </c>
      <c r="GJ142" s="54">
        <f t="shared" si="4677"/>
      </c>
      <c r="GK142" s="55">
        <f t="shared" si="4501"/>
      </c>
      <c r="GL142" s="54">
        <f t="shared" si="4677"/>
      </c>
      <c r="GM142" s="55">
        <f t="shared" si="4502"/>
      </c>
      <c r="GN142" s="54">
        <f t="shared" si="4672"/>
      </c>
      <c r="GO142" s="55">
        <f t="shared" si="4504"/>
      </c>
      <c r="GP142" s="54">
        <f t="shared" si="4672"/>
      </c>
      <c r="GQ142" s="55">
        <f t="shared" si="4505"/>
      </c>
      <c r="GR142" s="54">
        <f t="shared" si="4672"/>
      </c>
      <c r="GS142" s="55">
        <f t="shared" si="4506"/>
      </c>
      <c r="GT142" s="54">
        <f t="shared" si="4672"/>
      </c>
      <c r="GU142" s="55">
        <f t="shared" si="4507"/>
      </c>
      <c r="GV142" s="54">
        <f t="shared" si="4672"/>
      </c>
      <c r="GW142" s="55">
        <f t="shared" si="4508"/>
      </c>
      <c r="GX142" s="54">
        <f t="shared" si="4672"/>
      </c>
      <c r="GY142" s="55">
        <f t="shared" si="4509"/>
      </c>
      <c r="GZ142" s="54">
        <f t="shared" si="4672"/>
      </c>
      <c r="HA142" s="55">
        <f t="shared" si="4510"/>
      </c>
      <c r="HB142" s="54">
        <f t="shared" si="4672"/>
      </c>
      <c r="HC142" s="55">
        <f t="shared" si="4511"/>
      </c>
      <c r="HD142" s="54">
        <f t="shared" si="4672"/>
      </c>
      <c r="HE142" s="55">
        <f t="shared" si="4512"/>
      </c>
      <c r="HF142" s="54">
        <f t="shared" si="4672"/>
      </c>
      <c r="HG142" s="55">
        <f t="shared" si="4513"/>
      </c>
      <c r="HH142" s="54">
        <f t="shared" si="4672"/>
      </c>
      <c r="HI142" s="55">
        <f t="shared" si="4514"/>
      </c>
      <c r="HJ142" s="54">
        <f t="shared" si="4672"/>
      </c>
      <c r="HK142" s="55">
        <f t="shared" si="4515"/>
      </c>
      <c r="HL142" s="54">
        <f t="shared" si="4672"/>
      </c>
      <c r="HM142" s="55">
        <f t="shared" si="4516"/>
      </c>
      <c r="HN142" s="54">
        <f t="shared" si="4672"/>
      </c>
      <c r="HO142" s="55">
        <f t="shared" si="4517"/>
      </c>
      <c r="HP142" s="54">
        <f t="shared" si="4672"/>
      </c>
      <c r="HQ142" s="55">
        <f t="shared" si="4518"/>
      </c>
      <c r="HR142" s="54">
        <f t="shared" si="4672"/>
      </c>
      <c r="HS142" s="55">
        <f t="shared" si="4519"/>
      </c>
      <c r="HT142" s="54">
        <f t="shared" si="4672"/>
      </c>
      <c r="HU142" s="55">
        <f t="shared" si="4520"/>
      </c>
      <c r="HV142" s="54">
        <f t="shared" si="4672"/>
      </c>
      <c r="HW142" s="55">
        <f t="shared" si="4521"/>
      </c>
      <c r="HX142" s="54">
        <f t="shared" si="4672"/>
      </c>
      <c r="HY142" s="55">
        <f t="shared" si="4522"/>
      </c>
      <c r="HZ142" s="54">
        <f t="shared" si="4672"/>
      </c>
      <c r="IA142" s="55">
        <f t="shared" si="4523"/>
      </c>
      <c r="IB142" s="54">
        <f t="shared" si="4672"/>
      </c>
      <c r="IC142" s="55">
        <f t="shared" si="4524"/>
      </c>
      <c r="ID142" s="54">
        <f t="shared" si="4672"/>
      </c>
      <c r="IE142" s="55">
        <f t="shared" si="4525"/>
      </c>
      <c r="IF142" s="54">
        <f t="shared" si="4672"/>
      </c>
      <c r="IG142" s="55">
        <f t="shared" si="4526"/>
      </c>
      <c r="IH142" s="54">
        <f t="shared" si="4672"/>
      </c>
      <c r="II142" s="55">
        <f t="shared" si="4527"/>
      </c>
      <c r="IJ142" s="54">
        <f t="shared" si="4672"/>
      </c>
      <c r="IK142" s="55">
        <f t="shared" si="4528"/>
      </c>
      <c r="IL142" s="54">
        <f t="shared" si="4672"/>
      </c>
      <c r="IM142" s="55">
        <f t="shared" si="4529"/>
      </c>
      <c r="IN142" s="54">
        <f t="shared" si="4672"/>
      </c>
      <c r="IO142" s="55">
        <f t="shared" si="4530"/>
      </c>
      <c r="IP142" s="54">
        <f t="shared" si="4672"/>
      </c>
      <c r="IQ142" s="55">
        <f t="shared" si="4531"/>
      </c>
      <c r="IR142" s="54">
        <f t="shared" si="4672"/>
      </c>
      <c r="IS142" s="55">
        <f t="shared" si="4532"/>
      </c>
      <c r="IT142" s="54">
        <f t="shared" si="4672"/>
      </c>
      <c r="IU142" s="55">
        <f t="shared" si="4533"/>
      </c>
      <c r="IV142" s="54">
        <f t="shared" si="4672"/>
      </c>
      <c r="IW142" s="55">
        <f t="shared" si="4534"/>
      </c>
      <c r="IX142" s="54">
        <f t="shared" si="4678"/>
      </c>
      <c r="IY142" s="55">
        <f t="shared" si="4535"/>
      </c>
      <c r="IZ142" s="54">
        <f t="shared" si="4678"/>
      </c>
      <c r="JA142" s="55">
        <f t="shared" si="4537"/>
      </c>
      <c r="JB142" s="54">
        <f t="shared" si="4678"/>
      </c>
      <c r="JC142" s="55">
        <f t="shared" si="4538"/>
      </c>
      <c r="JD142" s="54">
        <f t="shared" si="4678"/>
      </c>
      <c r="JE142" s="55">
        <f t="shared" si="4539"/>
      </c>
      <c r="JF142" s="54">
        <f t="shared" si="4678"/>
      </c>
      <c r="JG142" s="55">
        <f t="shared" si="4540"/>
      </c>
      <c r="JH142" s="54">
        <f t="shared" si="4678"/>
      </c>
      <c r="JI142" s="55">
        <f t="shared" si="4541"/>
      </c>
      <c r="JJ142" s="54">
        <f t="shared" si="4678"/>
      </c>
      <c r="JK142" s="55">
        <f t="shared" si="4542"/>
      </c>
      <c r="JL142" s="54">
        <f t="shared" si="4678"/>
      </c>
      <c r="JM142" s="55">
        <f t="shared" si="4679"/>
      </c>
      <c r="JN142" s="54">
        <f t="shared" si="4774"/>
      </c>
      <c r="JO142" s="55">
        <f t="shared" si="4775"/>
      </c>
      <c r="JP142" s="54">
        <f t="shared" si="4774"/>
      </c>
      <c r="JQ142" s="55">
        <f t="shared" si="4776"/>
      </c>
      <c r="JR142" s="54">
        <f t="shared" si="4774"/>
      </c>
      <c r="JS142" s="55">
        <f t="shared" si="4777"/>
      </c>
      <c r="JT142" s="54">
        <f t="shared" si="4774"/>
      </c>
      <c r="JU142" s="55">
        <f t="shared" si="4778"/>
      </c>
      <c r="JV142" s="54">
        <f t="shared" si="4774"/>
      </c>
      <c r="JW142" s="55">
        <f t="shared" si="4779"/>
      </c>
      <c r="JX142" s="54">
        <f t="shared" si="4774"/>
      </c>
      <c r="JY142" s="55">
        <f t="shared" si="4780"/>
      </c>
      <c r="JZ142" s="54">
        <f t="shared" si="4774"/>
      </c>
      <c r="KA142" s="55">
        <f t="shared" si="4781"/>
      </c>
      <c r="KB142" s="54">
        <f t="shared" si="4774"/>
      </c>
      <c r="KC142" s="55">
        <f t="shared" si="4782"/>
      </c>
      <c r="KD142" s="54">
        <f t="shared" si="4774"/>
      </c>
      <c r="KE142" s="55">
        <f t="shared" si="4783"/>
      </c>
      <c r="KF142" s="54">
        <f t="shared" si="4774"/>
      </c>
      <c r="KG142" s="55">
        <f t="shared" si="4784"/>
      </c>
      <c r="KH142" s="54">
        <f t="shared" si="4774"/>
      </c>
      <c r="KI142" s="55">
        <f t="shared" si="4785"/>
      </c>
      <c r="KJ142" s="54">
        <f t="shared" si="4774"/>
      </c>
      <c r="KK142" s="55">
        <f t="shared" si="4786"/>
      </c>
      <c r="KL142" s="54">
        <f t="shared" si="4774"/>
      </c>
      <c r="KM142" s="55">
        <f t="shared" si="4787"/>
      </c>
      <c r="KN142" s="54">
        <f t="shared" si="4774"/>
      </c>
      <c r="KO142" s="55">
        <f t="shared" si="4788"/>
      </c>
      <c r="KP142" s="54">
        <f t="shared" si="4774"/>
      </c>
      <c r="KQ142" s="55">
        <f t="shared" si="4789"/>
      </c>
      <c r="KR142" s="54">
        <f t="shared" si="4774"/>
      </c>
      <c r="KS142" s="55">
        <f t="shared" si="4790"/>
      </c>
      <c r="KT142" s="54">
        <f t="shared" si="4774"/>
      </c>
      <c r="KU142" s="55">
        <f t="shared" si="4791"/>
      </c>
      <c r="KV142" s="54">
        <f t="shared" si="4774"/>
      </c>
      <c r="KW142" s="55">
        <f t="shared" si="4792"/>
      </c>
      <c r="KX142" s="54">
        <f t="shared" si="4774"/>
      </c>
      <c r="KY142" s="55">
        <f t="shared" si="4793"/>
      </c>
      <c r="KZ142" s="54">
        <f t="shared" si="4774"/>
      </c>
      <c r="LA142" s="55">
        <f t="shared" si="4794"/>
      </c>
      <c r="LB142" s="54">
        <f t="shared" si="4774"/>
      </c>
      <c r="LC142" s="55">
        <f t="shared" si="4795"/>
      </c>
      <c r="LD142" s="54">
        <f t="shared" si="4774"/>
      </c>
      <c r="LE142" s="55">
        <f t="shared" si="4796"/>
      </c>
      <c r="LF142" s="54">
        <f t="shared" si="4774"/>
      </c>
      <c r="LG142" s="55">
        <f t="shared" si="4797"/>
      </c>
      <c r="LH142" s="54">
        <f t="shared" si="4774"/>
      </c>
      <c r="LI142" s="55">
        <f t="shared" si="4798"/>
      </c>
      <c r="LJ142" s="54">
        <f t="shared" si="4774"/>
      </c>
      <c r="LK142" s="55">
        <f t="shared" si="4799"/>
      </c>
      <c r="LL142" s="54">
        <f t="shared" si="4774"/>
      </c>
      <c r="LM142" s="55">
        <f t="shared" si="4800"/>
      </c>
      <c r="LN142" s="54">
        <f t="shared" si="4774"/>
      </c>
      <c r="LO142" s="55">
        <f t="shared" si="4801"/>
      </c>
      <c r="LP142" s="54">
        <f t="shared" si="4774"/>
      </c>
      <c r="LQ142" s="55">
        <f t="shared" si="4802"/>
      </c>
      <c r="LR142" s="54">
        <f t="shared" si="4774"/>
      </c>
      <c r="LS142" s="55">
        <f t="shared" si="4803"/>
      </c>
      <c r="LT142" s="54">
        <f t="shared" si="4774"/>
      </c>
      <c r="LU142" s="55">
        <f t="shared" si="4804"/>
      </c>
      <c r="LV142" s="54">
        <f t="shared" si="4774"/>
      </c>
      <c r="LW142" s="55">
        <f t="shared" si="4805"/>
      </c>
      <c r="LX142" s="54">
        <f t="shared" si="4774"/>
      </c>
      <c r="LY142" s="55">
        <f t="shared" si="4680"/>
      </c>
      <c r="LZ142" s="54">
        <f t="shared" si="4806"/>
      </c>
      <c r="MA142" s="55">
        <f t="shared" si="4807"/>
      </c>
      <c r="MB142" s="54">
        <f t="shared" si="4806"/>
      </c>
      <c r="MC142" s="55">
        <f t="shared" si="4808"/>
      </c>
      <c r="MD142" s="54">
        <f t="shared" si="4806"/>
      </c>
      <c r="ME142" s="55">
        <f t="shared" si="4809"/>
      </c>
      <c r="MF142" s="54">
        <f t="shared" si="4806"/>
      </c>
      <c r="MG142" s="55">
        <f t="shared" si="4810"/>
      </c>
      <c r="MH142" s="54">
        <f t="shared" si="4806"/>
      </c>
      <c r="MI142" s="55">
        <f t="shared" si="4811"/>
      </c>
      <c r="MJ142" s="54">
        <f t="shared" si="4806"/>
      </c>
      <c r="MK142" s="55">
        <f t="shared" si="4812"/>
      </c>
      <c r="ML142" s="54">
        <f t="shared" si="4806"/>
      </c>
      <c r="MM142" s="55">
        <f t="shared" si="4682"/>
      </c>
      <c r="MN142" s="54">
        <f t="shared" si="4806"/>
      </c>
      <c r="MO142" s="55">
        <f t="shared" si="4683"/>
      </c>
      <c r="MP142" s="54">
        <f t="shared" si="4806"/>
      </c>
      <c r="MQ142" s="55">
        <f t="shared" si="4684"/>
      </c>
      <c r="MR142" s="54">
        <f t="shared" si="4806"/>
      </c>
      <c r="MS142" s="55">
        <f t="shared" si="4685"/>
      </c>
      <c r="MT142" s="54">
        <f t="shared" si="4806"/>
      </c>
      <c r="MU142" s="55">
        <f t="shared" si="4686"/>
      </c>
      <c r="MV142" s="54">
        <f t="shared" si="4806"/>
      </c>
      <c r="MW142" s="55">
        <f t="shared" si="4687"/>
      </c>
      <c r="MX142" s="54">
        <f t="shared" si="4806"/>
      </c>
      <c r="MY142" s="55">
        <f t="shared" si="4688"/>
      </c>
      <c r="MZ142" s="54">
        <f t="shared" si="4806"/>
      </c>
      <c r="NA142" s="55">
        <f t="shared" si="4689"/>
      </c>
      <c r="NB142" s="54">
        <f t="shared" si="4806"/>
      </c>
      <c r="NC142" s="55">
        <f t="shared" si="4690"/>
      </c>
      <c r="ND142" s="54">
        <f t="shared" si="4806"/>
      </c>
      <c r="NE142" s="55">
        <f t="shared" si="4691"/>
      </c>
      <c r="NF142" s="54">
        <f t="shared" si="4806"/>
      </c>
      <c r="NG142" s="55">
        <f t="shared" si="4692"/>
      </c>
      <c r="NH142" s="54">
        <f t="shared" si="4806"/>
      </c>
      <c r="NI142" s="55">
        <f t="shared" si="4693"/>
      </c>
      <c r="NJ142" s="54">
        <f t="shared" si="4806"/>
      </c>
      <c r="NK142" s="55">
        <f t="shared" si="4694"/>
      </c>
      <c r="NL142" s="54">
        <f t="shared" si="4806"/>
      </c>
      <c r="NM142" s="55">
        <f t="shared" si="4695"/>
      </c>
      <c r="NN142" s="54">
        <f t="shared" si="4806"/>
      </c>
      <c r="NO142" s="55">
        <f t="shared" si="4696"/>
      </c>
      <c r="NP142" s="54">
        <f t="shared" si="4806"/>
      </c>
      <c r="NQ142" s="55">
        <f t="shared" si="4697"/>
      </c>
      <c r="NR142" s="54">
        <f t="shared" si="4806"/>
      </c>
      <c r="NS142" s="55">
        <f t="shared" si="4698"/>
      </c>
      <c r="NT142" s="54">
        <f t="shared" si="4806"/>
      </c>
      <c r="NU142" s="55">
        <f t="shared" si="4699"/>
      </c>
      <c r="NV142" s="54">
        <f t="shared" si="4806"/>
      </c>
      <c r="NW142" s="55">
        <f t="shared" si="4700"/>
      </c>
      <c r="NX142" s="54">
        <f t="shared" si="4806"/>
      </c>
      <c r="NY142" s="55">
        <f t="shared" si="4701"/>
      </c>
      <c r="NZ142" s="54">
        <f t="shared" si="4806"/>
      </c>
      <c r="OA142" s="55">
        <f t="shared" si="4702"/>
      </c>
      <c r="OB142" s="54">
        <f t="shared" si="4806"/>
      </c>
      <c r="OC142" s="55">
        <f t="shared" si="4703"/>
      </c>
      <c r="OD142" s="54">
        <f t="shared" si="4806"/>
      </c>
      <c r="OE142" s="55">
        <f t="shared" si="4704"/>
      </c>
      <c r="OF142" s="54">
        <f t="shared" si="4806"/>
      </c>
      <c r="OG142" s="55">
        <f t="shared" si="4705"/>
      </c>
      <c r="OH142" s="54">
        <f t="shared" si="4806"/>
      </c>
      <c r="OI142" s="55">
        <f t="shared" si="4706"/>
      </c>
      <c r="OJ142" s="54">
        <f t="shared" si="4806"/>
      </c>
      <c r="OK142" s="55">
        <f t="shared" si="4707"/>
      </c>
      <c r="OL142" s="54">
        <f t="shared" si="4681"/>
      </c>
      <c r="OM142" s="55">
        <f t="shared" si="4708"/>
      </c>
      <c r="ON142" s="54">
        <f t="shared" si="4681"/>
      </c>
      <c r="OO142" s="55">
        <f t="shared" si="4709"/>
      </c>
      <c r="OP142" s="54">
        <f t="shared" si="4681"/>
      </c>
      <c r="OQ142" s="55">
        <f t="shared" si="4710"/>
      </c>
      <c r="OR142" s="54">
        <f t="shared" si="4681"/>
      </c>
      <c r="OS142" s="55">
        <f t="shared" si="4711"/>
      </c>
      <c r="OT142" s="54">
        <f t="shared" si="4681"/>
      </c>
      <c r="OU142" s="55">
        <f t="shared" si="4712"/>
      </c>
      <c r="OV142" s="54">
        <f t="shared" si="4681"/>
      </c>
      <c r="OW142" s="55">
        <f t="shared" si="4713"/>
      </c>
      <c r="OX142" s="54">
        <f t="shared" si="4813"/>
      </c>
      <c r="OY142" s="55">
        <f t="shared" si="4714"/>
      </c>
      <c r="OZ142" s="54">
        <f t="shared" si="4813"/>
      </c>
      <c r="PA142" s="55">
        <f t="shared" si="4715"/>
      </c>
      <c r="PB142" s="54">
        <f t="shared" si="4813"/>
      </c>
      <c r="PC142" s="55">
        <f t="shared" si="4716"/>
      </c>
      <c r="PD142" s="54">
        <f t="shared" si="4813"/>
      </c>
      <c r="PE142" s="55">
        <f t="shared" si="4717"/>
      </c>
      <c r="PF142" s="54">
        <f t="shared" si="4813"/>
      </c>
      <c r="PG142" s="55">
        <f t="shared" si="4718"/>
      </c>
      <c r="PH142" s="54">
        <f t="shared" si="4813"/>
      </c>
      <c r="PI142" s="55">
        <f t="shared" si="4719"/>
      </c>
      <c r="PJ142" s="54">
        <f t="shared" si="4813"/>
      </c>
      <c r="PK142" s="55">
        <f t="shared" si="4720"/>
      </c>
      <c r="PL142" s="54">
        <f t="shared" si="4813"/>
      </c>
      <c r="PM142" s="55">
        <f t="shared" si="4721"/>
      </c>
      <c r="PN142" s="54">
        <f t="shared" si="4813"/>
      </c>
      <c r="PO142" s="55">
        <f t="shared" si="4722"/>
      </c>
      <c r="PP142" s="54">
        <f t="shared" si="4813"/>
      </c>
      <c r="PQ142" s="55">
        <f t="shared" si="4723"/>
      </c>
      <c r="PR142" s="54">
        <f t="shared" si="4813"/>
      </c>
      <c r="PS142" s="55">
        <f t="shared" si="4724"/>
      </c>
      <c r="PT142" s="54">
        <f t="shared" si="4813"/>
      </c>
      <c r="PU142" s="55">
        <f t="shared" si="4725"/>
      </c>
      <c r="PV142" s="54">
        <f t="shared" si="4813"/>
      </c>
      <c r="PW142" s="55">
        <f t="shared" si="4726"/>
      </c>
      <c r="PX142" s="54">
        <f t="shared" si="4813"/>
      </c>
      <c r="PY142" s="55">
        <f t="shared" si="4727"/>
      </c>
      <c r="PZ142" s="54">
        <f t="shared" si="4813"/>
      </c>
      <c r="QA142" s="55">
        <f t="shared" si="4728"/>
      </c>
      <c r="QB142" s="54">
        <f t="shared" si="4813"/>
      </c>
      <c r="QC142" s="55">
        <f t="shared" si="4729"/>
      </c>
      <c r="QD142" s="54">
        <f t="shared" si="4813"/>
      </c>
      <c r="QE142" s="55">
        <f t="shared" si="4730"/>
      </c>
      <c r="QF142" s="54">
        <f t="shared" si="4813"/>
      </c>
      <c r="QG142" s="55">
        <f t="shared" si="4731"/>
      </c>
      <c r="QH142" s="54">
        <f t="shared" si="4813"/>
      </c>
      <c r="QI142" s="55">
        <f t="shared" si="4732"/>
      </c>
      <c r="QJ142" s="54">
        <f t="shared" si="4813"/>
      </c>
      <c r="QK142" s="55">
        <f t="shared" si="4733"/>
      </c>
      <c r="QL142" s="54">
        <f t="shared" si="4813"/>
      </c>
      <c r="QM142" s="55">
        <f t="shared" si="4734"/>
      </c>
      <c r="QN142" s="54">
        <f t="shared" si="4813"/>
      </c>
      <c r="QO142" s="55">
        <f t="shared" si="4735"/>
      </c>
      <c r="QP142" s="54">
        <f t="shared" si="4813"/>
      </c>
      <c r="QQ142" s="55">
        <f t="shared" si="4736"/>
      </c>
      <c r="QR142" s="54">
        <f t="shared" si="4813"/>
      </c>
      <c r="QS142" s="55">
        <f t="shared" si="4737"/>
      </c>
      <c r="QT142" s="54">
        <f t="shared" si="4813"/>
      </c>
      <c r="QU142" s="55">
        <f t="shared" si="4673"/>
      </c>
      <c r="QV142" s="54">
        <f t="shared" si="4813"/>
      </c>
      <c r="QW142" s="55">
        <f t="shared" si="4673"/>
      </c>
      <c r="QX142" s="54">
        <f t="shared" si="4813"/>
      </c>
      <c r="QY142" s="55">
        <f t="shared" si="4673"/>
      </c>
      <c r="QZ142" s="54">
        <f t="shared" si="4813"/>
      </c>
      <c r="RA142" s="55">
        <f t="shared" si="4673"/>
      </c>
      <c r="RB142" s="54">
        <f t="shared" si="4813"/>
      </c>
      <c r="RC142" s="55">
        <f t="shared" si="4673"/>
      </c>
      <c r="RD142" s="54">
        <f t="shared" si="4813"/>
      </c>
      <c r="RE142" s="55">
        <f t="shared" si="4673"/>
      </c>
      <c r="RF142" s="54">
        <f t="shared" si="4813"/>
      </c>
      <c r="RG142" s="55">
        <f t="shared" si="4673"/>
      </c>
      <c r="RH142" s="54">
        <f t="shared" si="4813"/>
      </c>
      <c r="RI142" s="55">
        <f t="shared" si="4673"/>
      </c>
      <c r="RJ142" s="54">
        <f t="shared" si="4738"/>
      </c>
      <c r="RK142" s="55">
        <f t="shared" si="4673"/>
      </c>
      <c r="RL142" s="54">
        <f t="shared" si="4738"/>
      </c>
      <c r="RM142" s="55">
        <f t="shared" si="4673"/>
      </c>
      <c r="RN142" s="54">
        <f t="shared" si="4738"/>
      </c>
      <c r="RO142" s="55">
        <f t="shared" si="4673"/>
      </c>
      <c r="RP142" s="54">
        <f t="shared" si="4738"/>
      </c>
      <c r="RQ142" s="55">
        <f t="shared" si="4673"/>
      </c>
      <c r="RR142" s="54">
        <f t="shared" si="4738"/>
      </c>
      <c r="RS142" s="55">
        <f t="shared" si="4673"/>
      </c>
      <c r="RT142" s="54">
        <f t="shared" si="4738"/>
      </c>
      <c r="RU142" s="55">
        <f t="shared" si="4673"/>
      </c>
      <c r="RV142" s="54">
        <f t="shared" si="4738"/>
      </c>
      <c r="RW142" s="55">
        <f t="shared" si="4673"/>
      </c>
      <c r="RX142" s="54">
        <f t="shared" si="4738"/>
      </c>
      <c r="RY142" s="55">
        <f t="shared" si="4673"/>
      </c>
      <c r="RZ142" s="54">
        <f t="shared" si="4738"/>
      </c>
      <c r="SA142" s="55">
        <f t="shared" si="4673"/>
      </c>
      <c r="SB142" s="54">
        <f t="shared" si="4738"/>
      </c>
      <c r="SC142" s="55">
        <f t="shared" si="4673"/>
      </c>
      <c r="SD142" s="54">
        <f t="shared" si="4738"/>
      </c>
      <c r="SE142" s="55">
        <f t="shared" si="4673"/>
      </c>
      <c r="SF142" s="54">
        <f t="shared" si="4738"/>
      </c>
      <c r="SG142" s="55">
        <f t="shared" si="4673"/>
      </c>
      <c r="SH142" s="54">
        <f t="shared" si="4738"/>
      </c>
      <c r="SI142" s="55">
        <f t="shared" si="4673"/>
      </c>
      <c r="SJ142" s="54">
        <f t="shared" si="4738"/>
      </c>
      <c r="SK142" s="55">
        <f t="shared" si="4673"/>
      </c>
      <c r="SL142" s="54">
        <f t="shared" si="4738"/>
      </c>
      <c r="SM142" s="55">
        <f t="shared" si="4673"/>
      </c>
      <c r="SN142" s="54">
        <f t="shared" si="4738"/>
      </c>
      <c r="SO142" s="55">
        <f t="shared" si="4673"/>
      </c>
      <c r="SP142" s="54">
        <f t="shared" si="4738"/>
      </c>
      <c r="SQ142" s="55">
        <f t="shared" si="4673"/>
      </c>
      <c r="SR142" s="54">
        <f t="shared" si="4738"/>
      </c>
      <c r="SS142" s="55">
        <f t="shared" si="4673"/>
      </c>
      <c r="ST142" s="54">
        <f t="shared" si="4738"/>
      </c>
      <c r="SU142" s="55">
        <f t="shared" si="4673"/>
      </c>
      <c r="SV142" s="54">
        <f t="shared" si="4738"/>
      </c>
      <c r="SW142" s="55">
        <f t="shared" si="4673"/>
      </c>
      <c r="SX142" s="54">
        <f t="shared" si="4738"/>
      </c>
      <c r="SY142" s="55">
        <f t="shared" si="4673"/>
      </c>
      <c r="SZ142" s="54">
        <f t="shared" si="4738"/>
      </c>
      <c r="TA142" s="55">
        <f t="shared" si="4673"/>
      </c>
      <c r="TB142" s="54">
        <f t="shared" si="4738"/>
      </c>
      <c r="TC142" s="55">
        <f t="shared" si="4673"/>
      </c>
      <c r="TD142" s="54">
        <f t="shared" si="4738"/>
      </c>
      <c r="TE142" s="55">
        <f t="shared" si="4673"/>
      </c>
      <c r="TF142" s="54">
        <f t="shared" si="4738"/>
      </c>
      <c r="TG142" s="55">
        <f t="shared" si="4843"/>
      </c>
      <c r="TH142" s="54">
        <f t="shared" si="4738"/>
      </c>
      <c r="TI142" s="55">
        <f t="shared" si="4844"/>
      </c>
      <c r="TJ142" s="54">
        <f t="shared" si="4738"/>
      </c>
      <c r="TK142" s="55">
        <f t="shared" si="4845"/>
      </c>
      <c r="TL142" s="54">
        <f t="shared" si="4738"/>
      </c>
      <c r="TM142" s="55">
        <f t="shared" si="4846"/>
      </c>
      <c r="TN142" s="54">
        <f t="shared" si="4738"/>
      </c>
      <c r="TO142" s="55">
        <f t="shared" si="4847"/>
      </c>
      <c r="TP142" s="54">
        <f t="shared" si="4738"/>
      </c>
      <c r="TQ142" s="55">
        <f t="shared" si="4848"/>
      </c>
      <c r="TR142" s="54">
        <f t="shared" si="4738"/>
      </c>
      <c r="TS142" s="55">
        <f t="shared" si="4849"/>
      </c>
      <c r="TT142" s="54">
        <f t="shared" si="4814"/>
      </c>
      <c r="TU142" s="55">
        <f t="shared" si="4850"/>
      </c>
      <c r="TV142" s="54">
        <f t="shared" si="4814"/>
      </c>
      <c r="TW142" s="55">
        <f t="shared" si="4851"/>
      </c>
      <c r="TX142" s="54">
        <f t="shared" si="4814"/>
      </c>
      <c r="TY142" s="55">
        <f t="shared" si="4852"/>
      </c>
      <c r="TZ142" s="54">
        <f t="shared" si="4814"/>
      </c>
      <c r="UA142" s="55">
        <f t="shared" si="4853"/>
      </c>
      <c r="UB142" s="54">
        <f t="shared" si="4814"/>
      </c>
      <c r="UC142" s="55">
        <f t="shared" si="4854"/>
      </c>
      <c r="UD142" s="54">
        <f t="shared" si="4814"/>
      </c>
      <c r="UE142" s="55">
        <f t="shared" si="4855"/>
      </c>
      <c r="UF142" s="54">
        <f t="shared" si="4814"/>
      </c>
      <c r="UG142" s="55">
        <f t="shared" si="4856"/>
      </c>
      <c r="UH142" s="54">
        <f t="shared" si="4814"/>
      </c>
      <c r="UI142" s="55">
        <f t="shared" si="4857"/>
      </c>
      <c r="UJ142" s="54">
        <f t="shared" si="4814"/>
      </c>
      <c r="UK142" s="55">
        <f t="shared" si="4858"/>
      </c>
      <c r="UL142" s="54">
        <f t="shared" si="4814"/>
      </c>
      <c r="UM142" s="55">
        <f t="shared" si="4859"/>
      </c>
      <c r="UN142" s="54">
        <f t="shared" si="4814"/>
      </c>
      <c r="UO142" s="55">
        <f t="shared" si="4860"/>
      </c>
      <c r="UP142" s="54">
        <f t="shared" si="4814"/>
      </c>
      <c r="UQ142" s="55">
        <f t="shared" si="4861"/>
      </c>
      <c r="UR142" s="54">
        <f t="shared" si="4814"/>
      </c>
      <c r="US142" s="55">
        <f t="shared" si="4862"/>
      </c>
      <c r="UT142" s="54">
        <f t="shared" si="4814"/>
      </c>
      <c r="UU142" s="55">
        <f t="shared" si="4863"/>
      </c>
      <c r="UV142" s="54">
        <f t="shared" si="4814"/>
      </c>
      <c r="UW142" s="55">
        <f t="shared" si="4864"/>
      </c>
      <c r="UX142" s="54">
        <f t="shared" si="4814"/>
      </c>
      <c r="UY142" s="55">
        <f t="shared" si="4865"/>
      </c>
      <c r="UZ142" s="54">
        <f t="shared" si="4814"/>
      </c>
      <c r="VA142" s="55">
        <f t="shared" si="4866"/>
      </c>
      <c r="VB142" s="54">
        <f t="shared" si="4814"/>
      </c>
      <c r="VC142" s="55">
        <f t="shared" si="4867"/>
      </c>
      <c r="VD142" s="54">
        <f t="shared" si="4814"/>
      </c>
      <c r="VE142" s="55">
        <f t="shared" si="4868"/>
      </c>
      <c r="VF142" s="54">
        <f t="shared" si="4814"/>
      </c>
      <c r="VG142" s="55">
        <f t="shared" si="4869"/>
      </c>
      <c r="VH142" s="54">
        <f t="shared" si="4814"/>
      </c>
      <c r="VI142" s="55">
        <f t="shared" si="4870"/>
      </c>
      <c r="VJ142" s="54">
        <f t="shared" si="4814"/>
      </c>
      <c r="VK142" s="55">
        <f t="shared" si="4871"/>
      </c>
      <c r="VL142" s="54">
        <f t="shared" si="4814"/>
      </c>
      <c r="VM142" s="55">
        <f t="shared" si="4872"/>
      </c>
      <c r="VN142" s="54">
        <f t="shared" si="4814"/>
      </c>
      <c r="VO142" s="55">
        <f t="shared" si="4873"/>
      </c>
      <c r="VP142" s="54">
        <f t="shared" si="4814"/>
      </c>
      <c r="VQ142" s="55">
        <f t="shared" si="4817"/>
      </c>
      <c r="VR142" s="54">
        <f t="shared" si="4814"/>
      </c>
      <c r="VS142" s="55">
        <f t="shared" si="4874"/>
      </c>
      <c r="VT142" s="54">
        <f t="shared" si="4814"/>
      </c>
      <c r="VU142" s="55">
        <f t="shared" si="4875"/>
      </c>
      <c r="VV142" s="54">
        <f t="shared" si="4814"/>
      </c>
      <c r="VW142" s="55">
        <f t="shared" si="4876"/>
      </c>
      <c r="VX142" s="54">
        <f t="shared" si="4814"/>
      </c>
      <c r="VY142" s="55">
        <f t="shared" si="4877"/>
      </c>
      <c r="VZ142" s="54">
        <f t="shared" si="4814"/>
      </c>
      <c r="WA142" s="55">
        <f t="shared" si="4878"/>
      </c>
      <c r="WB142" s="54">
        <f t="shared" si="4814"/>
      </c>
      <c r="WC142" s="55">
        <f t="shared" si="4879"/>
      </c>
      <c r="WD142" s="54">
        <f t="shared" si="4814"/>
      </c>
      <c r="WE142" s="55">
        <f t="shared" si="4818"/>
      </c>
      <c r="WF142" s="54">
        <f t="shared" si="4739"/>
      </c>
      <c r="WG142" s="55">
        <f t="shared" si="4819"/>
      </c>
      <c r="WH142" s="54">
        <f t="shared" si="4739"/>
      </c>
      <c r="WI142" s="55">
        <f t="shared" si="4820"/>
      </c>
      <c r="WJ142" s="54">
        <f t="shared" si="4739"/>
      </c>
      <c r="WK142" s="55">
        <f t="shared" si="4821"/>
      </c>
      <c r="WL142" s="54">
        <f t="shared" si="4739"/>
      </c>
      <c r="WM142" s="55">
        <f t="shared" si="4822"/>
      </c>
      <c r="WN142" s="54">
        <f t="shared" si="4739"/>
      </c>
      <c r="WO142" s="55">
        <f t="shared" si="4823"/>
      </c>
      <c r="WP142" s="54">
        <f t="shared" si="4739"/>
      </c>
      <c r="WQ142" s="55">
        <f t="shared" si="4824"/>
      </c>
      <c r="WR142" s="54">
        <f t="shared" si="4739"/>
      </c>
      <c r="WS142" s="55">
        <f t="shared" si="4825"/>
      </c>
      <c r="WT142" s="54">
        <f t="shared" si="4739"/>
      </c>
      <c r="WU142" s="55">
        <f t="shared" si="4826"/>
      </c>
      <c r="WV142" s="54">
        <f t="shared" si="4739"/>
      </c>
      <c r="WW142" s="55">
        <f t="shared" si="4827"/>
      </c>
      <c r="WX142" s="54">
        <f t="shared" si="4739"/>
      </c>
      <c r="WY142" s="55">
        <f t="shared" si="4828"/>
      </c>
      <c r="WZ142" s="54">
        <f t="shared" si="4739"/>
      </c>
      <c r="XA142" s="55">
        <f t="shared" si="4829"/>
      </c>
      <c r="XB142" s="54">
        <f t="shared" si="4739"/>
      </c>
      <c r="XC142" s="55">
        <f t="shared" si="4830"/>
      </c>
      <c r="XD142" s="54">
        <f t="shared" si="4739"/>
      </c>
      <c r="XE142" s="55">
        <f t="shared" si="4831"/>
      </c>
      <c r="XF142" s="54">
        <f t="shared" si="4739"/>
      </c>
      <c r="XG142" s="55">
        <f t="shared" si="4832"/>
      </c>
      <c r="XH142" s="54">
        <f t="shared" si="4739"/>
      </c>
      <c r="XI142" s="55">
        <f t="shared" si="4833"/>
      </c>
      <c r="XJ142" s="54">
        <f t="shared" si="4739"/>
      </c>
      <c r="XK142" s="55">
        <f t="shared" si="4834"/>
      </c>
      <c r="XL142" s="54">
        <f t="shared" si="4739"/>
      </c>
      <c r="XM142" s="55">
        <f t="shared" si="4835"/>
      </c>
      <c r="XN142" s="54">
        <f t="shared" si="4739"/>
      </c>
      <c r="XO142" s="55">
        <f t="shared" si="4836"/>
      </c>
      <c r="XP142" s="54">
        <f t="shared" si="4739"/>
      </c>
      <c r="XQ142" s="55">
        <f t="shared" si="4837"/>
      </c>
      <c r="XR142" s="54">
        <f t="shared" si="4739"/>
      </c>
      <c r="XS142" s="55">
        <f t="shared" si="4838"/>
      </c>
      <c r="XT142" s="54">
        <f t="shared" si="4739"/>
      </c>
      <c r="XU142" s="55">
        <f t="shared" si="4839"/>
      </c>
      <c r="XV142" s="54">
        <f t="shared" si="4739"/>
      </c>
      <c r="XW142" s="55">
        <f t="shared" si="4840"/>
      </c>
      <c r="XX142" s="54">
        <f t="shared" si="4739"/>
      </c>
      <c r="XY142" s="55">
        <f t="shared" si="4841"/>
      </c>
      <c r="XZ142" s="54">
        <f t="shared" si="4739"/>
      </c>
      <c r="YA142" s="55">
        <f t="shared" si="4842"/>
      </c>
      <c r="YB142" s="54">
        <f t="shared" si="4739"/>
      </c>
      <c r="YC142" s="55">
        <f t="shared" si="4740"/>
      </c>
      <c r="YD142" s="54">
        <f t="shared" si="4739"/>
      </c>
      <c r="YE142" s="55">
        <f t="shared" si="4741"/>
      </c>
      <c r="YF142" s="54">
        <f t="shared" si="4739"/>
      </c>
      <c r="YG142" s="55">
        <f t="shared" si="4742"/>
      </c>
      <c r="YH142" s="54">
        <f t="shared" si="4739"/>
      </c>
      <c r="YI142" s="55">
        <f t="shared" si="4743"/>
      </c>
      <c r="YJ142" s="54">
        <f t="shared" si="4739"/>
      </c>
      <c r="YK142" s="55">
        <f t="shared" si="4744"/>
      </c>
      <c r="YL142" s="54">
        <f t="shared" si="4739"/>
      </c>
      <c r="YM142" s="55">
        <f t="shared" si="4745"/>
      </c>
      <c r="YN142" s="54">
        <f t="shared" si="4739"/>
      </c>
      <c r="YO142" s="55">
        <f t="shared" si="4746"/>
      </c>
      <c r="YP142" s="54">
        <f t="shared" si="4674"/>
      </c>
      <c r="YQ142" s="55">
        <f t="shared" si="4747"/>
      </c>
      <c r="YR142" s="54">
        <f t="shared" si="4674"/>
      </c>
      <c r="YS142" s="55">
        <f t="shared" si="4748"/>
      </c>
      <c r="YT142" s="54">
        <f t="shared" si="4674"/>
      </c>
      <c r="YU142" s="55">
        <f t="shared" si="4749"/>
      </c>
      <c r="YV142" s="54">
        <f t="shared" si="4674"/>
      </c>
      <c r="YW142" s="55">
        <f t="shared" si="4750"/>
      </c>
      <c r="YX142" s="54">
        <f t="shared" si="4674"/>
      </c>
      <c r="YY142" s="55">
        <f t="shared" si="4751"/>
      </c>
      <c r="YZ142" s="54">
        <f t="shared" si="4674"/>
      </c>
      <c r="ZA142" s="55">
        <f t="shared" si="4752"/>
      </c>
      <c r="ZB142" s="54">
        <f t="shared" si="4674"/>
      </c>
      <c r="ZC142" s="55">
        <f t="shared" si="4753"/>
      </c>
      <c r="ZD142" s="54">
        <f t="shared" si="4674"/>
      </c>
      <c r="ZE142" s="55">
        <f t="shared" si="4754"/>
      </c>
      <c r="ZF142" s="54">
        <f t="shared" si="4674"/>
      </c>
      <c r="ZG142" s="55">
        <f t="shared" si="4755"/>
      </c>
      <c r="ZH142" s="54">
        <f t="shared" si="4674"/>
      </c>
      <c r="ZI142" s="55">
        <f t="shared" si="4756"/>
      </c>
      <c r="ZJ142" s="54">
        <f t="shared" si="4674"/>
      </c>
      <c r="ZK142" s="55">
        <f t="shared" si="4757"/>
      </c>
      <c r="ZL142" s="54">
        <f t="shared" si="4674"/>
      </c>
      <c r="ZM142" s="55">
        <f t="shared" si="4758"/>
      </c>
      <c r="ZN142" s="54">
        <f t="shared" si="4674"/>
      </c>
      <c r="ZO142" s="55">
        <f t="shared" si="4759"/>
      </c>
      <c r="ZP142" s="54">
        <f t="shared" si="4674"/>
      </c>
      <c r="ZQ142" s="55">
        <f t="shared" si="4760"/>
      </c>
      <c r="ZR142" s="54">
        <f t="shared" si="4674"/>
      </c>
      <c r="ZS142" s="55">
        <f t="shared" si="4761"/>
      </c>
      <c r="ZT142" s="54">
        <f t="shared" si="4674"/>
      </c>
      <c r="ZU142" s="55">
        <f t="shared" si="4762"/>
      </c>
      <c r="ZV142" s="54">
        <f t="shared" si="4674"/>
      </c>
      <c r="ZW142" s="55">
        <f t="shared" si="4763"/>
      </c>
      <c r="ZX142" s="54">
        <f t="shared" si="4674"/>
      </c>
      <c r="ZY142" s="55">
        <f t="shared" si="4764"/>
      </c>
      <c r="ZZ142" s="54">
        <f t="shared" si="4674"/>
      </c>
      <c r="AAA142" s="55">
        <f t="shared" si="4765"/>
      </c>
      <c r="AAB142" s="54">
        <f t="shared" si="4674"/>
      </c>
      <c r="AAC142" s="55">
        <f t="shared" si="4766"/>
      </c>
      <c r="AAD142" s="54">
        <f t="shared" si="4674"/>
      </c>
      <c r="AAE142" s="55">
        <f t="shared" si="4767"/>
      </c>
      <c r="AAF142" s="54">
        <f t="shared" si="4674"/>
      </c>
      <c r="AAG142" s="55">
        <f t="shared" si="4768"/>
      </c>
      <c r="AAH142" s="54">
        <f t="shared" si="4674"/>
      </c>
      <c r="AAI142" s="55">
        <f t="shared" si="4769"/>
      </c>
      <c r="AAJ142" s="54">
        <f t="shared" si="4674"/>
      </c>
      <c r="AAK142" s="55">
        <f t="shared" si="4770"/>
      </c>
      <c r="AAL142" s="54">
        <f t="shared" si="4674"/>
      </c>
      <c r="AAM142" s="55">
        <f t="shared" si="4675"/>
      </c>
      <c r="AAN142" s="54">
        <f t="shared" si="4674"/>
      </c>
      <c r="AAO142" s="55">
        <f t="shared" si="4675"/>
      </c>
      <c r="AAP142" s="54">
        <f t="shared" si="4674"/>
      </c>
      <c r="AAQ142" s="55">
        <f t="shared" si="4675"/>
      </c>
      <c r="AAR142" s="54">
        <f t="shared" si="4674"/>
      </c>
      <c r="AAS142" s="55">
        <f t="shared" si="4675"/>
      </c>
      <c r="AAT142" s="54">
        <f t="shared" si="4674"/>
      </c>
      <c r="AAU142" s="55">
        <f t="shared" si="4675"/>
      </c>
      <c r="AAV142" s="54">
        <f t="shared" si="4674"/>
      </c>
      <c r="AAW142" s="55">
        <f t="shared" si="4675"/>
      </c>
      <c r="AAX142" s="54">
        <f t="shared" si="4674"/>
      </c>
      <c r="AAY142" s="55">
        <f t="shared" si="4675"/>
      </c>
      <c r="AAZ142" s="54">
        <f t="shared" si="4674"/>
      </c>
      <c r="ABA142" s="55">
        <f t="shared" si="4675"/>
      </c>
      <c r="ABB142" s="54">
        <f t="shared" si="4667"/>
      </c>
      <c r="ABC142" s="55">
        <f t="shared" si="4675"/>
      </c>
      <c r="ABD142" s="54">
        <f t="shared" si="4667"/>
      </c>
      <c r="ABE142" s="55">
        <f t="shared" si="4675"/>
      </c>
      <c r="ABF142" s="54">
        <f t="shared" si="4667"/>
      </c>
      <c r="ABG142" s="55">
        <f t="shared" si="4675"/>
      </c>
      <c r="ABH142" s="54">
        <f t="shared" si="4667"/>
      </c>
      <c r="ABI142" s="55">
        <f t="shared" si="4675"/>
      </c>
      <c r="ABJ142" s="54">
        <f t="shared" si="4667"/>
      </c>
      <c r="ABK142" s="55">
        <f t="shared" si="4675"/>
      </c>
      <c r="ABL142" s="54">
        <f t="shared" si="4667"/>
      </c>
      <c r="ABM142" s="55">
        <f t="shared" si="4675"/>
      </c>
      <c r="ABN142" s="54">
        <f t="shared" si="4667"/>
      </c>
      <c r="ABO142" s="55">
        <f t="shared" si="4675"/>
      </c>
      <c r="ABP142" s="54">
        <f t="shared" si="4667"/>
      </c>
      <c r="ABQ142" s="55">
        <f t="shared" si="4675"/>
      </c>
      <c r="ABR142" s="54">
        <f t="shared" si="4668"/>
      </c>
      <c r="ABS142" s="55">
        <f t="shared" si="4675"/>
      </c>
      <c r="ABT142" s="54">
        <f t="shared" si="4668"/>
      </c>
      <c r="ABU142" s="55">
        <f t="shared" si="4675"/>
      </c>
      <c r="ABV142" s="54">
        <f t="shared" si="4668"/>
      </c>
      <c r="ABW142" s="55">
        <f t="shared" si="4675"/>
      </c>
      <c r="ABX142" s="54">
        <f t="shared" ref="ABX142:ADF142" si="4880">RIGHT(IFERROR(VLOOKUP($B142,ABX$4:ABY$71,2,FALSE),""),2)</f>
      </c>
      <c r="ABY142" s="55">
        <f t="shared" si="4675"/>
      </c>
      <c r="ABZ142" s="54">
        <f t="shared" si="4880"/>
      </c>
      <c r="ACA142" s="55">
        <f t="shared" si="4675"/>
      </c>
      <c r="ACB142" s="54">
        <f t="shared" si="4880"/>
      </c>
      <c r="ACC142" s="55">
        <f t="shared" si="4675"/>
      </c>
      <c r="ACD142" s="54">
        <f t="shared" si="4880"/>
      </c>
      <c r="ACE142" s="55">
        <f t="shared" si="4675"/>
      </c>
      <c r="ACF142" s="54">
        <f t="shared" si="4880"/>
      </c>
      <c r="ACG142" s="55">
        <f t="shared" si="4675"/>
      </c>
      <c r="ACH142" s="54">
        <f t="shared" si="4880"/>
      </c>
      <c r="ACI142" s="55">
        <f t="shared" si="4675"/>
      </c>
      <c r="ACJ142" s="54">
        <f t="shared" si="4880"/>
      </c>
      <c r="ACK142" s="55">
        <f t="shared" si="4675"/>
      </c>
      <c r="ACL142" s="54">
        <f t="shared" si="4880"/>
      </c>
      <c r="ACM142" s="55">
        <f t="shared" si="4675"/>
      </c>
      <c r="ACN142" s="54">
        <f t="shared" si="4880"/>
      </c>
      <c r="ACO142" s="55">
        <f t="shared" si="4675"/>
      </c>
      <c r="ACP142" s="54">
        <f t="shared" si="4880"/>
      </c>
      <c r="ACQ142" s="55">
        <f t="shared" si="4675"/>
      </c>
      <c r="ACR142" s="54">
        <f t="shared" si="4880"/>
      </c>
      <c r="ACS142" s="55">
        <f t="shared" si="4675"/>
      </c>
      <c r="ACT142" s="54">
        <f t="shared" si="4880"/>
      </c>
      <c r="ACU142" s="55">
        <f t="shared" si="4675"/>
      </c>
      <c r="ACV142" s="54">
        <f t="shared" si="4880"/>
      </c>
      <c r="ACW142" s="55">
        <f t="shared" si="4675"/>
      </c>
      <c r="ACX142" s="54">
        <f t="shared" si="4880"/>
      </c>
      <c r="ACY142" s="55">
        <f t="shared" si="4676"/>
      </c>
      <c r="ACZ142" s="54">
        <f t="shared" si="4880"/>
      </c>
      <c r="ADA142" s="55">
        <f t="shared" si="4676"/>
      </c>
      <c r="ADB142" s="54">
        <f t="shared" si="4880"/>
      </c>
      <c r="ADC142" s="55">
        <f t="shared" si="4676"/>
      </c>
      <c r="ADD142" s="54">
        <f t="shared" si="4880"/>
      </c>
      <c r="ADE142" s="55">
        <f t="shared" si="4676"/>
      </c>
      <c r="ADF142" s="54">
        <f t="shared" si="4880"/>
      </c>
      <c r="ADG142" s="55">
        <f t="shared" si="4676"/>
      </c>
    </row>
    <row r="143" spans="1:787" ht="20.25" hidden="1" customHeight="1">
      <c r="A143" s="112">
        <v>71</v>
      </c>
      <c r="B143" s="115">
        <f>学年と名前を結合するシート!D72</f>
      </c>
      <c r="C143" s="114"/>
      <c r="D143" s="54">
        <f t="shared" si="4771"/>
      </c>
      <c r="E143" s="55">
        <f t="shared" si="4772"/>
      </c>
      <c r="F143" s="54">
        <f t="shared" si="4815"/>
      </c>
      <c r="G143" s="55">
        <f t="shared" si="4407"/>
      </c>
      <c r="H143" s="54">
        <f t="shared" si="4815"/>
      </c>
      <c r="I143" s="55">
        <f t="shared" si="4408"/>
      </c>
      <c r="J143" s="54">
        <f t="shared" si="4815"/>
      </c>
      <c r="K143" s="55">
        <f t="shared" si="4409"/>
      </c>
      <c r="L143" s="54">
        <f t="shared" si="4815"/>
      </c>
      <c r="M143" s="55">
        <f t="shared" si="4410"/>
      </c>
      <c r="N143" s="54">
        <f t="shared" si="4815"/>
      </c>
      <c r="O143" s="55">
        <f t="shared" si="4411"/>
      </c>
      <c r="P143" s="54">
        <f t="shared" si="4815"/>
      </c>
      <c r="Q143" s="55">
        <f t="shared" si="4412"/>
      </c>
      <c r="R143" s="54">
        <f t="shared" si="4815"/>
      </c>
      <c r="S143" s="55">
        <f t="shared" si="4413"/>
      </c>
      <c r="T143" s="54">
        <f t="shared" si="4815"/>
      </c>
      <c r="U143" s="55">
        <f t="shared" si="4414"/>
      </c>
      <c r="V143" s="54">
        <f t="shared" si="4815"/>
      </c>
      <c r="W143" s="55">
        <f t="shared" si="4415"/>
      </c>
      <c r="X143" s="54">
        <f t="shared" si="4815"/>
      </c>
      <c r="Y143" s="55">
        <f t="shared" si="4416"/>
      </c>
      <c r="Z143" s="54">
        <f t="shared" si="4815"/>
      </c>
      <c r="AA143" s="55">
        <f t="shared" si="4417"/>
      </c>
      <c r="AB143" s="54">
        <f t="shared" si="4815"/>
      </c>
      <c r="AC143" s="55">
        <f t="shared" si="4418"/>
      </c>
      <c r="AD143" s="54">
        <f t="shared" si="4815"/>
      </c>
      <c r="AE143" s="55">
        <f t="shared" si="4419"/>
      </c>
      <c r="AF143" s="54">
        <f t="shared" si="4815"/>
      </c>
      <c r="AG143" s="55">
        <f t="shared" si="4420"/>
      </c>
      <c r="AH143" s="54">
        <f t="shared" si="4815"/>
      </c>
      <c r="AI143" s="55">
        <f t="shared" si="4421"/>
      </c>
      <c r="AJ143" s="54">
        <f t="shared" si="4815"/>
      </c>
      <c r="AK143" s="55">
        <f t="shared" si="4422"/>
      </c>
      <c r="AL143" s="54">
        <f t="shared" si="4815"/>
      </c>
      <c r="AM143" s="55">
        <f t="shared" si="4423"/>
      </c>
      <c r="AN143" s="54">
        <f t="shared" si="4815"/>
      </c>
      <c r="AO143" s="55">
        <f t="shared" si="4424"/>
      </c>
      <c r="AP143" s="54">
        <f t="shared" si="4815"/>
      </c>
      <c r="AQ143" s="55">
        <f t="shared" si="4425"/>
      </c>
      <c r="AR143" s="54">
        <f t="shared" si="4815"/>
      </c>
      <c r="AS143" s="55">
        <f t="shared" si="4426"/>
      </c>
      <c r="AT143" s="54">
        <f t="shared" si="4815"/>
      </c>
      <c r="AU143" s="55">
        <f t="shared" si="4427"/>
      </c>
      <c r="AV143" s="54">
        <f t="shared" si="4815"/>
      </c>
      <c r="AW143" s="55">
        <f t="shared" si="4428"/>
      </c>
      <c r="AX143" s="54">
        <f t="shared" si="4815"/>
      </c>
      <c r="AY143" s="55">
        <f t="shared" si="4429"/>
      </c>
      <c r="AZ143" s="54">
        <f t="shared" si="4815"/>
      </c>
      <c r="BA143" s="55">
        <f t="shared" si="4430"/>
      </c>
      <c r="BB143" s="54">
        <f t="shared" si="4815"/>
      </c>
      <c r="BC143" s="55">
        <f t="shared" si="4431"/>
      </c>
      <c r="BD143" s="54">
        <f t="shared" si="4815"/>
      </c>
      <c r="BE143" s="55">
        <f t="shared" si="4432"/>
      </c>
      <c r="BF143" s="54">
        <f t="shared" si="4815"/>
      </c>
      <c r="BG143" s="55">
        <f t="shared" si="4433"/>
      </c>
      <c r="BH143" s="54">
        <f t="shared" si="4815"/>
      </c>
      <c r="BI143" s="55">
        <f t="shared" si="4434"/>
      </c>
      <c r="BJ143" s="54">
        <f t="shared" si="4815"/>
      </c>
      <c r="BK143" s="55">
        <f t="shared" si="4435"/>
      </c>
      <c r="BL143" s="54">
        <f t="shared" si="4815"/>
      </c>
      <c r="BM143" s="55">
        <f t="shared" si="4436"/>
      </c>
      <c r="BN143" s="54">
        <f t="shared" si="4815"/>
      </c>
      <c r="BO143" s="55">
        <f t="shared" si="4437"/>
      </c>
      <c r="BP143" s="54">
        <f t="shared" si="4815"/>
      </c>
      <c r="BQ143" s="55">
        <f t="shared" si="4438"/>
      </c>
      <c r="BR143" s="54">
        <f t="shared" si="4816"/>
      </c>
      <c r="BS143" s="55">
        <f t="shared" si="4439"/>
      </c>
      <c r="BT143" s="54">
        <f t="shared" si="4816"/>
      </c>
      <c r="BU143" s="55">
        <f t="shared" si="4440"/>
      </c>
      <c r="BV143" s="54">
        <f t="shared" si="4816"/>
      </c>
      <c r="BW143" s="55">
        <f t="shared" si="4441"/>
      </c>
      <c r="BX143" s="54">
        <f t="shared" si="4816"/>
      </c>
      <c r="BY143" s="55">
        <f t="shared" si="4442"/>
      </c>
      <c r="BZ143" s="54">
        <f t="shared" si="4816"/>
      </c>
      <c r="CA143" s="55">
        <f t="shared" si="4443"/>
      </c>
      <c r="CB143" s="54">
        <f t="shared" si="4816"/>
      </c>
      <c r="CC143" s="55">
        <f t="shared" si="4444"/>
      </c>
      <c r="CD143" s="54">
        <f t="shared" si="4816"/>
      </c>
      <c r="CE143" s="55">
        <f t="shared" si="4445"/>
      </c>
      <c r="CF143" s="54">
        <f t="shared" si="4816"/>
      </c>
      <c r="CG143" s="55">
        <f t="shared" si="4446"/>
      </c>
      <c r="CH143" s="54">
        <f t="shared" si="4816"/>
      </c>
      <c r="CI143" s="55">
        <f t="shared" si="4447"/>
      </c>
      <c r="CJ143" s="54">
        <f t="shared" si="4816"/>
      </c>
      <c r="CK143" s="55">
        <f t="shared" si="4448"/>
      </c>
      <c r="CL143" s="54">
        <f t="shared" si="4816"/>
      </c>
      <c r="CM143" s="55">
        <f t="shared" si="4449"/>
      </c>
      <c r="CN143" s="54">
        <f t="shared" si="4816"/>
      </c>
      <c r="CO143" s="55">
        <f t="shared" si="4450"/>
      </c>
      <c r="CP143" s="54">
        <f t="shared" si="4816"/>
      </c>
      <c r="CQ143" s="55">
        <f t="shared" si="4451"/>
      </c>
      <c r="CR143" s="54">
        <f t="shared" si="4816"/>
      </c>
      <c r="CS143" s="55">
        <f t="shared" si="4452"/>
      </c>
      <c r="CT143" s="54">
        <f t="shared" si="4816"/>
      </c>
      <c r="CU143" s="55">
        <f t="shared" si="4453"/>
      </c>
      <c r="CV143" s="54">
        <f t="shared" si="4816"/>
      </c>
      <c r="CW143" s="55">
        <f t="shared" si="4454"/>
      </c>
      <c r="CX143" s="54">
        <f t="shared" si="4816"/>
      </c>
      <c r="CY143" s="55">
        <f t="shared" si="4455"/>
      </c>
      <c r="CZ143" s="54">
        <f t="shared" si="4816"/>
      </c>
      <c r="DA143" s="55">
        <f t="shared" si="4456"/>
      </c>
      <c r="DB143" s="54">
        <f t="shared" si="4816"/>
      </c>
      <c r="DC143" s="55">
        <f t="shared" si="4457"/>
      </c>
      <c r="DD143" s="54">
        <f t="shared" si="4816"/>
      </c>
      <c r="DE143" s="55">
        <f t="shared" si="4458"/>
      </c>
      <c r="DF143" s="54">
        <f t="shared" si="4816"/>
      </c>
      <c r="DG143" s="55">
        <f t="shared" si="4459"/>
      </c>
      <c r="DH143" s="54">
        <f t="shared" si="4816"/>
      </c>
      <c r="DI143" s="55">
        <f t="shared" si="4460"/>
      </c>
      <c r="DJ143" s="54">
        <f t="shared" si="4816"/>
      </c>
      <c r="DK143" s="55">
        <f t="shared" si="4461"/>
      </c>
      <c r="DL143" s="54">
        <f t="shared" si="4816"/>
      </c>
      <c r="DM143" s="55">
        <f t="shared" si="4462"/>
      </c>
      <c r="DN143" s="54">
        <f t="shared" si="4816"/>
      </c>
      <c r="DO143" s="55">
        <f t="shared" si="4463"/>
      </c>
      <c r="DP143" s="54">
        <f t="shared" si="4816"/>
      </c>
      <c r="DQ143" s="55">
        <f t="shared" si="4464"/>
      </c>
      <c r="DR143" s="54">
        <f t="shared" si="4816"/>
      </c>
      <c r="DS143" s="55">
        <f t="shared" si="4465"/>
      </c>
      <c r="DT143" s="54">
        <f t="shared" si="4816"/>
      </c>
      <c r="DU143" s="55">
        <f t="shared" si="4466"/>
      </c>
      <c r="DV143" s="54">
        <f t="shared" si="4816"/>
      </c>
      <c r="DW143" s="55">
        <f t="shared" si="4467"/>
      </c>
      <c r="DX143" s="54">
        <f t="shared" si="4816"/>
      </c>
      <c r="DY143" s="55">
        <f t="shared" si="4468"/>
      </c>
      <c r="DZ143" s="54">
        <f t="shared" si="4816"/>
      </c>
      <c r="EA143" s="55">
        <f t="shared" si="4469"/>
      </c>
      <c r="EB143" s="54">
        <f t="shared" si="4816"/>
      </c>
      <c r="EC143" s="55">
        <f t="shared" si="4471"/>
      </c>
      <c r="ED143" s="54">
        <f t="shared" si="4773"/>
      </c>
      <c r="EE143" s="55">
        <f t="shared" si="4472"/>
      </c>
      <c r="EF143" s="54">
        <f t="shared" si="4773"/>
      </c>
      <c r="EG143" s="55">
        <f t="shared" si="4473"/>
      </c>
      <c r="EH143" s="54">
        <f t="shared" si="4773"/>
      </c>
      <c r="EI143" s="55">
        <f t="shared" si="4474"/>
      </c>
      <c r="EJ143" s="54">
        <f t="shared" si="4773"/>
      </c>
      <c r="EK143" s="55">
        <f t="shared" si="4475"/>
      </c>
      <c r="EL143" s="54">
        <f t="shared" si="4773"/>
      </c>
      <c r="EM143" s="55">
        <f t="shared" si="4476"/>
      </c>
      <c r="EN143" s="54">
        <f t="shared" si="4773"/>
      </c>
      <c r="EO143" s="55">
        <f t="shared" si="4477"/>
      </c>
      <c r="EP143" s="54">
        <f t="shared" si="4677"/>
      </c>
      <c r="EQ143" s="55">
        <f t="shared" si="4478"/>
      </c>
      <c r="ER143" s="54">
        <f t="shared" si="4677"/>
      </c>
      <c r="ES143" s="55">
        <f t="shared" si="4479"/>
      </c>
      <c r="ET143" s="54">
        <f t="shared" si="4677"/>
      </c>
      <c r="EU143" s="55">
        <f t="shared" si="4480"/>
      </c>
      <c r="EV143" s="54">
        <f t="shared" si="4677"/>
      </c>
      <c r="EW143" s="55">
        <f t="shared" si="4481"/>
      </c>
      <c r="EX143" s="54">
        <f t="shared" si="4677"/>
      </c>
      <c r="EY143" s="55">
        <f t="shared" si="4482"/>
      </c>
      <c r="EZ143" s="54">
        <f t="shared" si="4677"/>
      </c>
      <c r="FA143" s="55">
        <f t="shared" si="4483"/>
      </c>
      <c r="FB143" s="54">
        <f t="shared" si="4677"/>
      </c>
      <c r="FC143" s="55">
        <f t="shared" si="4484"/>
      </c>
      <c r="FD143" s="54">
        <f t="shared" si="4677"/>
      </c>
      <c r="FE143" s="55">
        <f t="shared" si="4485"/>
      </c>
      <c r="FF143" s="54">
        <f t="shared" si="4677"/>
      </c>
      <c r="FG143" s="55">
        <f t="shared" si="4486"/>
      </c>
      <c r="FH143" s="54">
        <f t="shared" si="4677"/>
      </c>
      <c r="FI143" s="55">
        <f t="shared" si="4487"/>
      </c>
      <c r="FJ143" s="54">
        <f t="shared" si="4677"/>
      </c>
      <c r="FK143" s="55">
        <f t="shared" si="4488"/>
      </c>
      <c r="FL143" s="54">
        <f t="shared" si="4677"/>
      </c>
      <c r="FM143" s="55">
        <f t="shared" si="4489"/>
      </c>
      <c r="FN143" s="54">
        <f t="shared" si="4677"/>
      </c>
      <c r="FO143" s="55">
        <f t="shared" si="4490"/>
      </c>
      <c r="FP143" s="54">
        <f t="shared" si="4677"/>
      </c>
      <c r="FQ143" s="55">
        <f t="shared" si="4491"/>
      </c>
      <c r="FR143" s="54">
        <f t="shared" si="4677"/>
      </c>
      <c r="FS143" s="55">
        <f t="shared" si="4492"/>
      </c>
      <c r="FT143" s="54">
        <f t="shared" si="4677"/>
      </c>
      <c r="FU143" s="55">
        <f t="shared" si="4493"/>
      </c>
      <c r="FV143" s="54">
        <f t="shared" si="4677"/>
      </c>
      <c r="FW143" s="55">
        <f t="shared" si="4494"/>
      </c>
      <c r="FX143" s="54">
        <f t="shared" si="4677"/>
      </c>
      <c r="FY143" s="55">
        <f t="shared" si="4495"/>
      </c>
      <c r="FZ143" s="54">
        <f t="shared" si="4677"/>
      </c>
      <c r="GA143" s="55">
        <f t="shared" si="4496"/>
      </c>
      <c r="GB143" s="54">
        <f t="shared" si="4677"/>
      </c>
      <c r="GC143" s="55">
        <f t="shared" si="4497"/>
      </c>
      <c r="GD143" s="54">
        <f t="shared" si="4677"/>
      </c>
      <c r="GE143" s="55">
        <f t="shared" si="4498"/>
      </c>
      <c r="GF143" s="54">
        <f t="shared" si="4677"/>
      </c>
      <c r="GG143" s="55">
        <f t="shared" si="4499"/>
      </c>
      <c r="GH143" s="54">
        <f t="shared" si="4677"/>
      </c>
      <c r="GI143" s="55">
        <f t="shared" si="4500"/>
      </c>
      <c r="GJ143" s="54">
        <f t="shared" si="4677"/>
      </c>
      <c r="GK143" s="55">
        <f t="shared" si="4501"/>
      </c>
      <c r="GL143" s="54">
        <f t="shared" si="4677"/>
      </c>
      <c r="GM143" s="55">
        <f t="shared" si="4502"/>
      </c>
      <c r="GN143" s="54">
        <f t="shared" si="4672"/>
      </c>
      <c r="GO143" s="55">
        <f t="shared" si="4504"/>
      </c>
      <c r="GP143" s="54">
        <f t="shared" si="4672"/>
      </c>
      <c r="GQ143" s="55">
        <f t="shared" si="4505"/>
      </c>
      <c r="GR143" s="54">
        <f t="shared" si="4672"/>
      </c>
      <c r="GS143" s="55">
        <f t="shared" si="4506"/>
      </c>
      <c r="GT143" s="54">
        <f t="shared" si="4672"/>
      </c>
      <c r="GU143" s="55">
        <f t="shared" si="4507"/>
      </c>
      <c r="GV143" s="54">
        <f t="shared" si="4672"/>
      </c>
      <c r="GW143" s="55">
        <f t="shared" si="4508"/>
      </c>
      <c r="GX143" s="54">
        <f t="shared" si="4672"/>
      </c>
      <c r="GY143" s="55">
        <f t="shared" si="4509"/>
      </c>
      <c r="GZ143" s="54">
        <f t="shared" si="4672"/>
      </c>
      <c r="HA143" s="55">
        <f t="shared" si="4510"/>
      </c>
      <c r="HB143" s="54">
        <f t="shared" si="4672"/>
      </c>
      <c r="HC143" s="55">
        <f t="shared" si="4511"/>
      </c>
      <c r="HD143" s="54">
        <f t="shared" si="4672"/>
      </c>
      <c r="HE143" s="55">
        <f t="shared" si="4512"/>
      </c>
      <c r="HF143" s="54">
        <f t="shared" si="4672"/>
      </c>
      <c r="HG143" s="55">
        <f t="shared" si="4513"/>
      </c>
      <c r="HH143" s="54">
        <f t="shared" si="4672"/>
      </c>
      <c r="HI143" s="55">
        <f t="shared" si="4514"/>
      </c>
      <c r="HJ143" s="54">
        <f t="shared" si="4672"/>
      </c>
      <c r="HK143" s="55">
        <f t="shared" si="4515"/>
      </c>
      <c r="HL143" s="54">
        <f t="shared" si="4672"/>
      </c>
      <c r="HM143" s="55">
        <f t="shared" si="4516"/>
      </c>
      <c r="HN143" s="54">
        <f t="shared" si="4672"/>
      </c>
      <c r="HO143" s="55">
        <f t="shared" si="4517"/>
      </c>
      <c r="HP143" s="54">
        <f t="shared" si="4672"/>
      </c>
      <c r="HQ143" s="55">
        <f t="shared" si="4518"/>
      </c>
      <c r="HR143" s="54">
        <f t="shared" si="4672"/>
      </c>
      <c r="HS143" s="55">
        <f t="shared" si="4519"/>
      </c>
      <c r="HT143" s="54">
        <f t="shared" si="4672"/>
      </c>
      <c r="HU143" s="55">
        <f t="shared" si="4520"/>
      </c>
      <c r="HV143" s="54">
        <f t="shared" si="4672"/>
      </c>
      <c r="HW143" s="55">
        <f t="shared" si="4521"/>
      </c>
      <c r="HX143" s="54">
        <f t="shared" si="4672"/>
      </c>
      <c r="HY143" s="55">
        <f t="shared" si="4522"/>
      </c>
      <c r="HZ143" s="54">
        <f t="shared" si="4672"/>
      </c>
      <c r="IA143" s="55">
        <f t="shared" si="4523"/>
      </c>
      <c r="IB143" s="54">
        <f t="shared" si="4672"/>
      </c>
      <c r="IC143" s="55">
        <f t="shared" si="4524"/>
      </c>
      <c r="ID143" s="54">
        <f t="shared" si="4672"/>
      </c>
      <c r="IE143" s="55">
        <f t="shared" si="4525"/>
      </c>
      <c r="IF143" s="54">
        <f t="shared" si="4672"/>
      </c>
      <c r="IG143" s="55">
        <f t="shared" si="4526"/>
      </c>
      <c r="IH143" s="54">
        <f t="shared" si="4672"/>
      </c>
      <c r="II143" s="55">
        <f t="shared" si="4527"/>
      </c>
      <c r="IJ143" s="54">
        <f t="shared" si="4672"/>
      </c>
      <c r="IK143" s="55">
        <f t="shared" si="4528"/>
      </c>
      <c r="IL143" s="54">
        <f t="shared" si="4672"/>
      </c>
      <c r="IM143" s="55">
        <f t="shared" si="4529"/>
      </c>
      <c r="IN143" s="54">
        <f t="shared" si="4672"/>
      </c>
      <c r="IO143" s="55">
        <f t="shared" si="4530"/>
      </c>
      <c r="IP143" s="54">
        <f t="shared" si="4672"/>
      </c>
      <c r="IQ143" s="55">
        <f t="shared" si="4531"/>
      </c>
      <c r="IR143" s="54">
        <f t="shared" si="4672"/>
      </c>
      <c r="IS143" s="55">
        <f t="shared" si="4532"/>
      </c>
      <c r="IT143" s="54">
        <f t="shared" si="4672"/>
      </c>
      <c r="IU143" s="55">
        <f t="shared" si="4533"/>
      </c>
      <c r="IV143" s="54">
        <f t="shared" si="4672"/>
      </c>
      <c r="IW143" s="55">
        <f t="shared" si="4534"/>
      </c>
      <c r="IX143" s="54">
        <f t="shared" si="4678"/>
      </c>
      <c r="IY143" s="55">
        <f t="shared" si="4535"/>
      </c>
      <c r="IZ143" s="54">
        <f t="shared" si="4678"/>
      </c>
      <c r="JA143" s="55">
        <f t="shared" si="4537"/>
      </c>
      <c r="JB143" s="54">
        <f t="shared" si="4678"/>
      </c>
      <c r="JC143" s="55">
        <f t="shared" si="4538"/>
      </c>
      <c r="JD143" s="54">
        <f t="shared" si="4678"/>
      </c>
      <c r="JE143" s="55">
        <f t="shared" si="4539"/>
      </c>
      <c r="JF143" s="54">
        <f t="shared" si="4678"/>
      </c>
      <c r="JG143" s="55">
        <f t="shared" si="4540"/>
      </c>
      <c r="JH143" s="54">
        <f t="shared" si="4678"/>
      </c>
      <c r="JI143" s="55">
        <f t="shared" si="4541"/>
      </c>
      <c r="JJ143" s="54">
        <f t="shared" si="4678"/>
      </c>
      <c r="JK143" s="55">
        <f t="shared" si="4542"/>
      </c>
      <c r="JL143" s="54">
        <f t="shared" si="4678"/>
      </c>
      <c r="JM143" s="55">
        <f t="shared" si="4679"/>
      </c>
      <c r="JN143" s="54">
        <f t="shared" si="4774"/>
      </c>
      <c r="JO143" s="55">
        <f t="shared" si="4775"/>
      </c>
      <c r="JP143" s="54">
        <f t="shared" si="4774"/>
      </c>
      <c r="JQ143" s="55">
        <f t="shared" si="4776"/>
      </c>
      <c r="JR143" s="54">
        <f t="shared" si="4774"/>
      </c>
      <c r="JS143" s="55">
        <f t="shared" si="4777"/>
      </c>
      <c r="JT143" s="54">
        <f t="shared" si="4774"/>
      </c>
      <c r="JU143" s="55">
        <f t="shared" si="4778"/>
      </c>
      <c r="JV143" s="54">
        <f t="shared" si="4774"/>
      </c>
      <c r="JW143" s="55">
        <f t="shared" si="4779"/>
      </c>
      <c r="JX143" s="54">
        <f t="shared" si="4774"/>
      </c>
      <c r="JY143" s="55">
        <f t="shared" si="4780"/>
      </c>
      <c r="JZ143" s="54">
        <f t="shared" si="4774"/>
      </c>
      <c r="KA143" s="55">
        <f t="shared" si="4781"/>
      </c>
      <c r="KB143" s="54">
        <f t="shared" si="4774"/>
      </c>
      <c r="KC143" s="55">
        <f t="shared" si="4782"/>
      </c>
      <c r="KD143" s="54">
        <f t="shared" si="4774"/>
      </c>
      <c r="KE143" s="55">
        <f t="shared" si="4783"/>
      </c>
      <c r="KF143" s="54">
        <f t="shared" si="4774"/>
      </c>
      <c r="KG143" s="55">
        <f t="shared" si="4784"/>
      </c>
      <c r="KH143" s="54">
        <f t="shared" si="4774"/>
      </c>
      <c r="KI143" s="55">
        <f t="shared" si="4785"/>
      </c>
      <c r="KJ143" s="54">
        <f t="shared" si="4774"/>
      </c>
      <c r="KK143" s="55">
        <f t="shared" si="4786"/>
      </c>
      <c r="KL143" s="54">
        <f t="shared" si="4774"/>
      </c>
      <c r="KM143" s="55">
        <f t="shared" si="4787"/>
      </c>
      <c r="KN143" s="54">
        <f t="shared" si="4774"/>
      </c>
      <c r="KO143" s="55">
        <f t="shared" si="4788"/>
      </c>
      <c r="KP143" s="54">
        <f t="shared" si="4774"/>
      </c>
      <c r="KQ143" s="55">
        <f t="shared" si="4789"/>
      </c>
      <c r="KR143" s="54">
        <f t="shared" si="4774"/>
      </c>
      <c r="KS143" s="55">
        <f t="shared" si="4790"/>
      </c>
      <c r="KT143" s="54">
        <f t="shared" si="4774"/>
      </c>
      <c r="KU143" s="55">
        <f t="shared" si="4791"/>
      </c>
      <c r="KV143" s="54">
        <f t="shared" si="4774"/>
      </c>
      <c r="KW143" s="55">
        <f t="shared" si="4792"/>
      </c>
      <c r="KX143" s="54">
        <f t="shared" si="4774"/>
      </c>
      <c r="KY143" s="55">
        <f t="shared" si="4793"/>
      </c>
      <c r="KZ143" s="54">
        <f t="shared" si="4774"/>
      </c>
      <c r="LA143" s="55">
        <f t="shared" si="4794"/>
      </c>
      <c r="LB143" s="54">
        <f t="shared" si="4774"/>
      </c>
      <c r="LC143" s="55">
        <f t="shared" si="4795"/>
      </c>
      <c r="LD143" s="54">
        <f t="shared" si="4774"/>
      </c>
      <c r="LE143" s="55">
        <f t="shared" si="4796"/>
      </c>
      <c r="LF143" s="54">
        <f t="shared" si="4774"/>
      </c>
      <c r="LG143" s="55">
        <f t="shared" si="4797"/>
      </c>
      <c r="LH143" s="54">
        <f t="shared" si="4774"/>
      </c>
      <c r="LI143" s="55">
        <f t="shared" si="4798"/>
      </c>
      <c r="LJ143" s="54">
        <f t="shared" si="4774"/>
      </c>
      <c r="LK143" s="55">
        <f t="shared" si="4799"/>
      </c>
      <c r="LL143" s="54">
        <f t="shared" si="4774"/>
      </c>
      <c r="LM143" s="55">
        <f t="shared" si="4800"/>
      </c>
      <c r="LN143" s="54">
        <f t="shared" si="4774"/>
      </c>
      <c r="LO143" s="55">
        <f t="shared" si="4801"/>
      </c>
      <c r="LP143" s="54">
        <f t="shared" si="4774"/>
      </c>
      <c r="LQ143" s="55">
        <f t="shared" si="4802"/>
      </c>
      <c r="LR143" s="54">
        <f t="shared" si="4774"/>
      </c>
      <c r="LS143" s="55">
        <f t="shared" si="4803"/>
      </c>
      <c r="LT143" s="54">
        <f t="shared" si="4774"/>
      </c>
      <c r="LU143" s="55">
        <f t="shared" si="4804"/>
      </c>
      <c r="LV143" s="54">
        <f t="shared" si="4774"/>
      </c>
      <c r="LW143" s="55">
        <f t="shared" si="4805"/>
      </c>
      <c r="LX143" s="54">
        <f t="shared" si="4774"/>
      </c>
      <c r="LY143" s="55">
        <f t="shared" si="4680"/>
      </c>
      <c r="LZ143" s="54">
        <f t="shared" si="4806"/>
      </c>
      <c r="MA143" s="55">
        <f t="shared" si="4807"/>
      </c>
      <c r="MB143" s="54">
        <f t="shared" si="4806"/>
      </c>
      <c r="MC143" s="55">
        <f t="shared" si="4808"/>
      </c>
      <c r="MD143" s="54">
        <f t="shared" si="4806"/>
      </c>
      <c r="ME143" s="55">
        <f t="shared" si="4809"/>
      </c>
      <c r="MF143" s="54">
        <f t="shared" si="4806"/>
      </c>
      <c r="MG143" s="55">
        <f t="shared" si="4810"/>
      </c>
      <c r="MH143" s="54">
        <f t="shared" si="4806"/>
      </c>
      <c r="MI143" s="55">
        <f t="shared" si="4811"/>
      </c>
      <c r="MJ143" s="54">
        <f t="shared" si="4806"/>
      </c>
      <c r="MK143" s="55">
        <f t="shared" si="4812"/>
      </c>
      <c r="ML143" s="54">
        <f t="shared" si="4806"/>
      </c>
      <c r="MM143" s="55">
        <f t="shared" si="4682"/>
      </c>
      <c r="MN143" s="54">
        <f t="shared" si="4806"/>
      </c>
      <c r="MO143" s="55">
        <f t="shared" si="4683"/>
      </c>
      <c r="MP143" s="54">
        <f t="shared" si="4806"/>
      </c>
      <c r="MQ143" s="55">
        <f t="shared" si="4684"/>
      </c>
      <c r="MR143" s="54">
        <f t="shared" si="4806"/>
      </c>
      <c r="MS143" s="55">
        <f t="shared" si="4685"/>
      </c>
      <c r="MT143" s="54">
        <f t="shared" si="4806"/>
      </c>
      <c r="MU143" s="55">
        <f t="shared" si="4686"/>
      </c>
      <c r="MV143" s="54">
        <f t="shared" si="4806"/>
      </c>
      <c r="MW143" s="55">
        <f t="shared" si="4687"/>
      </c>
      <c r="MX143" s="54">
        <f t="shared" si="4806"/>
      </c>
      <c r="MY143" s="55">
        <f t="shared" si="4688"/>
      </c>
      <c r="MZ143" s="54">
        <f t="shared" si="4806"/>
      </c>
      <c r="NA143" s="55">
        <f t="shared" si="4689"/>
      </c>
      <c r="NB143" s="54">
        <f t="shared" si="4806"/>
      </c>
      <c r="NC143" s="55">
        <f t="shared" si="4690"/>
      </c>
      <c r="ND143" s="54">
        <f t="shared" si="4806"/>
      </c>
      <c r="NE143" s="55">
        <f t="shared" si="4691"/>
      </c>
      <c r="NF143" s="54">
        <f t="shared" si="4806"/>
      </c>
      <c r="NG143" s="55">
        <f t="shared" si="4692"/>
      </c>
      <c r="NH143" s="54">
        <f t="shared" si="4806"/>
      </c>
      <c r="NI143" s="55">
        <f t="shared" si="4693"/>
      </c>
      <c r="NJ143" s="54">
        <f t="shared" si="4806"/>
      </c>
      <c r="NK143" s="55">
        <f t="shared" si="4694"/>
      </c>
      <c r="NL143" s="54">
        <f t="shared" si="4806"/>
      </c>
      <c r="NM143" s="55">
        <f t="shared" si="4695"/>
      </c>
      <c r="NN143" s="54">
        <f t="shared" si="4806"/>
      </c>
      <c r="NO143" s="55">
        <f t="shared" si="4696"/>
      </c>
      <c r="NP143" s="54">
        <f t="shared" si="4806"/>
      </c>
      <c r="NQ143" s="55">
        <f t="shared" si="4697"/>
      </c>
      <c r="NR143" s="54">
        <f t="shared" si="4806"/>
      </c>
      <c r="NS143" s="55">
        <f t="shared" si="4698"/>
      </c>
      <c r="NT143" s="54">
        <f t="shared" si="4806"/>
      </c>
      <c r="NU143" s="55">
        <f t="shared" si="4699"/>
      </c>
      <c r="NV143" s="54">
        <f t="shared" si="4806"/>
      </c>
      <c r="NW143" s="55">
        <f t="shared" si="4700"/>
      </c>
      <c r="NX143" s="54">
        <f t="shared" si="4806"/>
      </c>
      <c r="NY143" s="55">
        <f t="shared" si="4701"/>
      </c>
      <c r="NZ143" s="54">
        <f t="shared" si="4806"/>
      </c>
      <c r="OA143" s="55">
        <f t="shared" si="4702"/>
      </c>
      <c r="OB143" s="54">
        <f t="shared" si="4806"/>
      </c>
      <c r="OC143" s="55">
        <f t="shared" si="4703"/>
      </c>
      <c r="OD143" s="54">
        <f t="shared" si="4806"/>
      </c>
      <c r="OE143" s="55">
        <f t="shared" si="4704"/>
      </c>
      <c r="OF143" s="54">
        <f t="shared" si="4806"/>
      </c>
      <c r="OG143" s="55">
        <f t="shared" si="4705"/>
      </c>
      <c r="OH143" s="54">
        <f t="shared" si="4806"/>
      </c>
      <c r="OI143" s="55">
        <f t="shared" si="4706"/>
      </c>
      <c r="OJ143" s="54">
        <f t="shared" si="4806"/>
      </c>
      <c r="OK143" s="55">
        <f t="shared" si="4707"/>
      </c>
      <c r="OL143" s="54">
        <f t="shared" si="4681"/>
      </c>
      <c r="OM143" s="55">
        <f t="shared" si="4708"/>
      </c>
      <c r="ON143" s="54">
        <f t="shared" si="4681"/>
      </c>
      <c r="OO143" s="55">
        <f t="shared" si="4709"/>
      </c>
      <c r="OP143" s="54">
        <f t="shared" si="4681"/>
      </c>
      <c r="OQ143" s="55">
        <f t="shared" si="4710"/>
      </c>
      <c r="OR143" s="54">
        <f t="shared" si="4681"/>
      </c>
      <c r="OS143" s="55">
        <f t="shared" si="4711"/>
      </c>
      <c r="OT143" s="54">
        <f t="shared" si="4681"/>
      </c>
      <c r="OU143" s="55">
        <f t="shared" si="4712"/>
      </c>
      <c r="OV143" s="54">
        <f t="shared" si="4681"/>
      </c>
      <c r="OW143" s="55">
        <f t="shared" si="4713"/>
      </c>
      <c r="OX143" s="54">
        <f t="shared" si="4813"/>
      </c>
      <c r="OY143" s="55">
        <f t="shared" si="4714"/>
      </c>
      <c r="OZ143" s="54">
        <f t="shared" si="4813"/>
      </c>
      <c r="PA143" s="55">
        <f t="shared" si="4715"/>
      </c>
      <c r="PB143" s="54">
        <f t="shared" si="4813"/>
      </c>
      <c r="PC143" s="55">
        <f t="shared" si="4716"/>
      </c>
      <c r="PD143" s="54">
        <f t="shared" si="4813"/>
      </c>
      <c r="PE143" s="55">
        <f t="shared" si="4717"/>
      </c>
      <c r="PF143" s="54">
        <f t="shared" si="4813"/>
      </c>
      <c r="PG143" s="55">
        <f t="shared" si="4718"/>
      </c>
      <c r="PH143" s="54">
        <f t="shared" si="4813"/>
      </c>
      <c r="PI143" s="55">
        <f t="shared" si="4719"/>
      </c>
      <c r="PJ143" s="54">
        <f t="shared" si="4813"/>
      </c>
      <c r="PK143" s="55">
        <f t="shared" si="4720"/>
      </c>
      <c r="PL143" s="54">
        <f t="shared" si="4813"/>
      </c>
      <c r="PM143" s="55">
        <f t="shared" si="4721"/>
      </c>
      <c r="PN143" s="54">
        <f t="shared" si="4813"/>
      </c>
      <c r="PO143" s="55">
        <f t="shared" si="4722"/>
      </c>
      <c r="PP143" s="54">
        <f t="shared" si="4813"/>
      </c>
      <c r="PQ143" s="55">
        <f t="shared" si="4723"/>
      </c>
      <c r="PR143" s="54">
        <f t="shared" si="4813"/>
      </c>
      <c r="PS143" s="55">
        <f t="shared" si="4724"/>
      </c>
      <c r="PT143" s="54">
        <f t="shared" si="4813"/>
      </c>
      <c r="PU143" s="55">
        <f t="shared" si="4725"/>
      </c>
      <c r="PV143" s="54">
        <f t="shared" si="4813"/>
      </c>
      <c r="PW143" s="55">
        <f t="shared" si="4726"/>
      </c>
      <c r="PX143" s="54">
        <f t="shared" si="4813"/>
      </c>
      <c r="PY143" s="55">
        <f t="shared" si="4727"/>
      </c>
      <c r="PZ143" s="54">
        <f t="shared" si="4813"/>
      </c>
      <c r="QA143" s="55">
        <f t="shared" si="4728"/>
      </c>
      <c r="QB143" s="54">
        <f t="shared" si="4813"/>
      </c>
      <c r="QC143" s="55">
        <f t="shared" si="4729"/>
      </c>
      <c r="QD143" s="54">
        <f t="shared" si="4813"/>
      </c>
      <c r="QE143" s="55">
        <f t="shared" si="4730"/>
      </c>
      <c r="QF143" s="54">
        <f t="shared" si="4813"/>
      </c>
      <c r="QG143" s="55">
        <f t="shared" si="4731"/>
      </c>
      <c r="QH143" s="54">
        <f t="shared" si="4813"/>
      </c>
      <c r="QI143" s="55">
        <f t="shared" si="4732"/>
      </c>
      <c r="QJ143" s="54">
        <f t="shared" si="4813"/>
      </c>
      <c r="QK143" s="55">
        <f t="shared" si="4733"/>
      </c>
      <c r="QL143" s="54">
        <f t="shared" si="4813"/>
      </c>
      <c r="QM143" s="55">
        <f t="shared" si="4734"/>
      </c>
      <c r="QN143" s="54">
        <f t="shared" si="4813"/>
      </c>
      <c r="QO143" s="55">
        <f t="shared" si="4735"/>
      </c>
      <c r="QP143" s="54">
        <f t="shared" si="4813"/>
      </c>
      <c r="QQ143" s="55">
        <f t="shared" si="4736"/>
      </c>
      <c r="QR143" s="54">
        <f t="shared" si="4813"/>
      </c>
      <c r="QS143" s="55">
        <f t="shared" si="4737"/>
      </c>
      <c r="QT143" s="54">
        <f t="shared" si="4813"/>
      </c>
      <c r="QU143" s="55">
        <f t="shared" si="4673"/>
      </c>
      <c r="QV143" s="54">
        <f t="shared" si="4813"/>
      </c>
      <c r="QW143" s="55">
        <f t="shared" si="4673"/>
      </c>
      <c r="QX143" s="54">
        <f t="shared" si="4813"/>
      </c>
      <c r="QY143" s="55">
        <f t="shared" si="4673"/>
      </c>
      <c r="QZ143" s="54">
        <f t="shared" si="4813"/>
      </c>
      <c r="RA143" s="55">
        <f t="shared" si="4673"/>
      </c>
      <c r="RB143" s="54">
        <f t="shared" si="4813"/>
      </c>
      <c r="RC143" s="55">
        <f t="shared" si="4673"/>
      </c>
      <c r="RD143" s="54">
        <f t="shared" si="4813"/>
      </c>
      <c r="RE143" s="55">
        <f t="shared" si="4673"/>
      </c>
      <c r="RF143" s="54">
        <f t="shared" si="4813"/>
      </c>
      <c r="RG143" s="55">
        <f t="shared" si="4673"/>
      </c>
      <c r="RH143" s="54">
        <f t="shared" si="4813"/>
      </c>
      <c r="RI143" s="55">
        <f t="shared" si="4673"/>
      </c>
      <c r="RJ143" s="54">
        <f t="shared" si="4738"/>
      </c>
      <c r="RK143" s="55">
        <f t="shared" si="4673"/>
      </c>
      <c r="RL143" s="54">
        <f t="shared" si="4738"/>
      </c>
      <c r="RM143" s="55">
        <f t="shared" si="4673"/>
      </c>
      <c r="RN143" s="54">
        <f t="shared" si="4738"/>
      </c>
      <c r="RO143" s="55">
        <f t="shared" si="4673"/>
      </c>
      <c r="RP143" s="54">
        <f t="shared" si="4738"/>
      </c>
      <c r="RQ143" s="55">
        <f t="shared" si="4673"/>
      </c>
      <c r="RR143" s="54">
        <f t="shared" si="4738"/>
      </c>
      <c r="RS143" s="55">
        <f t="shared" si="4673"/>
      </c>
      <c r="RT143" s="54">
        <f t="shared" si="4738"/>
      </c>
      <c r="RU143" s="55">
        <f t="shared" si="4673"/>
      </c>
      <c r="RV143" s="54">
        <f t="shared" si="4738"/>
      </c>
      <c r="RW143" s="55">
        <f t="shared" si="4673"/>
      </c>
      <c r="RX143" s="54">
        <f t="shared" si="4738"/>
      </c>
      <c r="RY143" s="55">
        <f t="shared" si="4673"/>
      </c>
      <c r="RZ143" s="54">
        <f t="shared" si="4738"/>
      </c>
      <c r="SA143" s="55">
        <f t="shared" si="4673"/>
      </c>
      <c r="SB143" s="54">
        <f t="shared" si="4738"/>
      </c>
      <c r="SC143" s="55">
        <f t="shared" si="4673"/>
      </c>
      <c r="SD143" s="54">
        <f t="shared" si="4738"/>
      </c>
      <c r="SE143" s="55">
        <f t="shared" si="4673"/>
      </c>
      <c r="SF143" s="54">
        <f t="shared" si="4738"/>
      </c>
      <c r="SG143" s="55">
        <f t="shared" si="4673"/>
      </c>
      <c r="SH143" s="54">
        <f t="shared" si="4738"/>
      </c>
      <c r="SI143" s="55">
        <f t="shared" si="4673"/>
      </c>
      <c r="SJ143" s="54">
        <f t="shared" si="4738"/>
      </c>
      <c r="SK143" s="55">
        <f t="shared" si="4673"/>
      </c>
      <c r="SL143" s="54">
        <f t="shared" si="4738"/>
      </c>
      <c r="SM143" s="55">
        <f t="shared" si="4673"/>
      </c>
      <c r="SN143" s="54">
        <f t="shared" si="4738"/>
      </c>
      <c r="SO143" s="55">
        <f t="shared" si="4673"/>
      </c>
      <c r="SP143" s="54">
        <f t="shared" si="4738"/>
      </c>
      <c r="SQ143" s="55">
        <f t="shared" si="4673"/>
      </c>
      <c r="SR143" s="54">
        <f t="shared" si="4738"/>
      </c>
      <c r="SS143" s="55">
        <f t="shared" si="4673"/>
      </c>
      <c r="ST143" s="54">
        <f t="shared" si="4738"/>
      </c>
      <c r="SU143" s="55">
        <f t="shared" si="4673"/>
      </c>
      <c r="SV143" s="54">
        <f t="shared" si="4738"/>
      </c>
      <c r="SW143" s="55">
        <f t="shared" si="4673"/>
      </c>
      <c r="SX143" s="54">
        <f t="shared" si="4738"/>
      </c>
      <c r="SY143" s="55">
        <f t="shared" si="4673"/>
      </c>
      <c r="SZ143" s="54">
        <f t="shared" si="4738"/>
      </c>
      <c r="TA143" s="55">
        <f t="shared" si="4673"/>
      </c>
      <c r="TB143" s="54">
        <f t="shared" si="4738"/>
      </c>
      <c r="TC143" s="55">
        <f t="shared" si="4673"/>
      </c>
      <c r="TD143" s="54">
        <f t="shared" si="4738"/>
      </c>
      <c r="TE143" s="55">
        <f t="shared" ref="TE143:TE206" si="4881">IFERROR(
    IF(
        LEFT(VLOOKUP($B143,TD$4:TE$71,2,FALSE),1)="0",
        "",
        IF(
            LEFT(VLOOKUP($B143,TD$4:TE$71,2,FALSE),1)="講",
            "講習",
            IF(
                LEFT(VLOOKUP($B143,TD$4:TE$71,2,FALSE),1)="追",
                "追加",
                "通常"
            )
        )
    ),
    ""
)</f>
      </c>
      <c r="TF143" s="54">
        <f t="shared" si="4738"/>
      </c>
      <c r="TG143" s="55">
        <f t="shared" si="4843"/>
      </c>
      <c r="TH143" s="54">
        <f t="shared" si="4738"/>
      </c>
      <c r="TI143" s="55">
        <f t="shared" si="4844"/>
      </c>
      <c r="TJ143" s="54">
        <f t="shared" si="4738"/>
      </c>
      <c r="TK143" s="55">
        <f t="shared" si="4845"/>
      </c>
      <c r="TL143" s="54">
        <f t="shared" si="4738"/>
      </c>
      <c r="TM143" s="55">
        <f t="shared" si="4846"/>
      </c>
      <c r="TN143" s="54">
        <f t="shared" si="4738"/>
      </c>
      <c r="TO143" s="55">
        <f t="shared" si="4847"/>
      </c>
      <c r="TP143" s="54">
        <f t="shared" si="4738"/>
      </c>
      <c r="TQ143" s="55">
        <f t="shared" si="4848"/>
      </c>
      <c r="TR143" s="54">
        <f t="shared" si="4738"/>
      </c>
      <c r="TS143" s="55">
        <f t="shared" si="4849"/>
      </c>
      <c r="TT143" s="54">
        <f t="shared" si="4814"/>
      </c>
      <c r="TU143" s="55">
        <f t="shared" si="4850"/>
      </c>
      <c r="TV143" s="54">
        <f t="shared" si="4814"/>
      </c>
      <c r="TW143" s="55">
        <f t="shared" si="4851"/>
      </c>
      <c r="TX143" s="54">
        <f t="shared" si="4814"/>
      </c>
      <c r="TY143" s="55">
        <f t="shared" si="4852"/>
      </c>
      <c r="TZ143" s="54">
        <f t="shared" si="4814"/>
      </c>
      <c r="UA143" s="55">
        <f t="shared" si="4853"/>
      </c>
      <c r="UB143" s="54">
        <f t="shared" si="4814"/>
      </c>
      <c r="UC143" s="55">
        <f t="shared" si="4854"/>
      </c>
      <c r="UD143" s="54">
        <f t="shared" si="4814"/>
      </c>
      <c r="UE143" s="55">
        <f t="shared" si="4855"/>
      </c>
      <c r="UF143" s="54">
        <f t="shared" si="4814"/>
      </c>
      <c r="UG143" s="55">
        <f t="shared" si="4856"/>
      </c>
      <c r="UH143" s="54">
        <f t="shared" si="4814"/>
      </c>
      <c r="UI143" s="55">
        <f t="shared" si="4857"/>
      </c>
      <c r="UJ143" s="54">
        <f t="shared" si="4814"/>
      </c>
      <c r="UK143" s="55">
        <f t="shared" si="4858"/>
      </c>
      <c r="UL143" s="54">
        <f t="shared" si="4814"/>
      </c>
      <c r="UM143" s="55">
        <f t="shared" si="4859"/>
      </c>
      <c r="UN143" s="54">
        <f t="shared" si="4814"/>
      </c>
      <c r="UO143" s="55">
        <f t="shared" si="4860"/>
      </c>
      <c r="UP143" s="54">
        <f t="shared" si="4814"/>
      </c>
      <c r="UQ143" s="55">
        <f t="shared" si="4861"/>
      </c>
      <c r="UR143" s="54">
        <f t="shared" si="4814"/>
      </c>
      <c r="US143" s="55">
        <f t="shared" si="4862"/>
      </c>
      <c r="UT143" s="54">
        <f t="shared" si="4814"/>
      </c>
      <c r="UU143" s="55">
        <f t="shared" si="4863"/>
      </c>
      <c r="UV143" s="54">
        <f t="shared" si="4814"/>
      </c>
      <c r="UW143" s="55">
        <f t="shared" si="4864"/>
      </c>
      <c r="UX143" s="54">
        <f t="shared" si="4814"/>
      </c>
      <c r="UY143" s="55">
        <f t="shared" si="4865"/>
      </c>
      <c r="UZ143" s="54">
        <f t="shared" si="4814"/>
      </c>
      <c r="VA143" s="55">
        <f t="shared" si="4866"/>
      </c>
      <c r="VB143" s="54">
        <f t="shared" si="4814"/>
      </c>
      <c r="VC143" s="55">
        <f t="shared" si="4867"/>
      </c>
      <c r="VD143" s="54">
        <f t="shared" si="4814"/>
      </c>
      <c r="VE143" s="55">
        <f t="shared" si="4868"/>
      </c>
      <c r="VF143" s="54">
        <f t="shared" si="4814"/>
      </c>
      <c r="VG143" s="55">
        <f t="shared" si="4869"/>
      </c>
      <c r="VH143" s="54">
        <f t="shared" si="4814"/>
      </c>
      <c r="VI143" s="55">
        <f t="shared" si="4870"/>
      </c>
      <c r="VJ143" s="54">
        <f t="shared" si="4814"/>
      </c>
      <c r="VK143" s="55">
        <f t="shared" si="4871"/>
      </c>
      <c r="VL143" s="54">
        <f t="shared" si="4814"/>
      </c>
      <c r="VM143" s="55">
        <f t="shared" si="4872"/>
      </c>
      <c r="VN143" s="54">
        <f t="shared" si="4814"/>
      </c>
      <c r="VO143" s="55">
        <f t="shared" si="4873"/>
      </c>
      <c r="VP143" s="54">
        <f t="shared" si="4814"/>
      </c>
      <c r="VQ143" s="55">
        <f t="shared" si="4817"/>
      </c>
      <c r="VR143" s="54">
        <f t="shared" si="4814"/>
      </c>
      <c r="VS143" s="55">
        <f t="shared" si="4874"/>
      </c>
      <c r="VT143" s="54">
        <f t="shared" si="4814"/>
      </c>
      <c r="VU143" s="55">
        <f t="shared" si="4875"/>
      </c>
      <c r="VV143" s="54">
        <f t="shared" si="4814"/>
      </c>
      <c r="VW143" s="55">
        <f t="shared" si="4876"/>
      </c>
      <c r="VX143" s="54">
        <f t="shared" si="4814"/>
      </c>
      <c r="VY143" s="55">
        <f t="shared" si="4877"/>
      </c>
      <c r="VZ143" s="54">
        <f t="shared" si="4814"/>
      </c>
      <c r="WA143" s="55">
        <f t="shared" si="4878"/>
      </c>
      <c r="WB143" s="54">
        <f t="shared" si="4814"/>
      </c>
      <c r="WC143" s="55">
        <f t="shared" si="4879"/>
      </c>
      <c r="WD143" s="54">
        <f t="shared" si="4814"/>
      </c>
      <c r="WE143" s="55">
        <f t="shared" si="4818"/>
      </c>
      <c r="WF143" s="54">
        <f t="shared" si="4739"/>
      </c>
      <c r="WG143" s="55">
        <f t="shared" si="4819"/>
      </c>
      <c r="WH143" s="54">
        <f t="shared" si="4739"/>
      </c>
      <c r="WI143" s="55">
        <f t="shared" si="4820"/>
      </c>
      <c r="WJ143" s="54">
        <f t="shared" si="4739"/>
      </c>
      <c r="WK143" s="55">
        <f t="shared" si="4821"/>
      </c>
      <c r="WL143" s="54">
        <f t="shared" si="4739"/>
      </c>
      <c r="WM143" s="55">
        <f t="shared" si="4822"/>
      </c>
      <c r="WN143" s="54">
        <f t="shared" si="4739"/>
      </c>
      <c r="WO143" s="55">
        <f t="shared" si="4823"/>
      </c>
      <c r="WP143" s="54">
        <f t="shared" si="4739"/>
      </c>
      <c r="WQ143" s="55">
        <f t="shared" si="4824"/>
      </c>
      <c r="WR143" s="54">
        <f t="shared" si="4739"/>
      </c>
      <c r="WS143" s="55">
        <f t="shared" si="4825"/>
      </c>
      <c r="WT143" s="54">
        <f t="shared" si="4739"/>
      </c>
      <c r="WU143" s="55">
        <f t="shared" si="4826"/>
      </c>
      <c r="WV143" s="54">
        <f t="shared" si="4739"/>
      </c>
      <c r="WW143" s="55">
        <f t="shared" si="4827"/>
      </c>
      <c r="WX143" s="54">
        <f t="shared" si="4739"/>
      </c>
      <c r="WY143" s="55">
        <f t="shared" si="4828"/>
      </c>
      <c r="WZ143" s="54">
        <f t="shared" si="4739"/>
      </c>
      <c r="XA143" s="55">
        <f t="shared" si="4829"/>
      </c>
      <c r="XB143" s="54">
        <f t="shared" si="4739"/>
      </c>
      <c r="XC143" s="55">
        <f t="shared" si="4830"/>
      </c>
      <c r="XD143" s="54">
        <f t="shared" si="4739"/>
      </c>
      <c r="XE143" s="55">
        <f t="shared" si="4831"/>
      </c>
      <c r="XF143" s="54">
        <f t="shared" si="4739"/>
      </c>
      <c r="XG143" s="55">
        <f t="shared" si="4832"/>
      </c>
      <c r="XH143" s="54">
        <f t="shared" si="4739"/>
      </c>
      <c r="XI143" s="55">
        <f t="shared" si="4833"/>
      </c>
      <c r="XJ143" s="54">
        <f t="shared" si="4739"/>
      </c>
      <c r="XK143" s="55">
        <f t="shared" si="4834"/>
      </c>
      <c r="XL143" s="54">
        <f t="shared" si="4739"/>
      </c>
      <c r="XM143" s="55">
        <f t="shared" si="4835"/>
      </c>
      <c r="XN143" s="54">
        <f t="shared" si="4739"/>
      </c>
      <c r="XO143" s="55">
        <f t="shared" si="4836"/>
      </c>
      <c r="XP143" s="54">
        <f t="shared" si="4739"/>
      </c>
      <c r="XQ143" s="55">
        <f t="shared" si="4837"/>
      </c>
      <c r="XR143" s="54">
        <f t="shared" si="4739"/>
      </c>
      <c r="XS143" s="55">
        <f t="shared" si="4838"/>
      </c>
      <c r="XT143" s="54">
        <f t="shared" si="4739"/>
      </c>
      <c r="XU143" s="55">
        <f t="shared" si="4839"/>
      </c>
      <c r="XV143" s="54">
        <f t="shared" si="4739"/>
      </c>
      <c r="XW143" s="55">
        <f t="shared" si="4840"/>
      </c>
      <c r="XX143" s="54">
        <f t="shared" si="4739"/>
      </c>
      <c r="XY143" s="55">
        <f t="shared" si="4841"/>
      </c>
      <c r="XZ143" s="54">
        <f t="shared" si="4739"/>
      </c>
      <c r="YA143" s="55">
        <f t="shared" si="4842"/>
      </c>
      <c r="YB143" s="54">
        <f t="shared" si="4739"/>
      </c>
      <c r="YC143" s="55">
        <f t="shared" si="4740"/>
      </c>
      <c r="YD143" s="54">
        <f t="shared" si="4739"/>
      </c>
      <c r="YE143" s="55">
        <f t="shared" si="4741"/>
      </c>
      <c r="YF143" s="54">
        <f t="shared" si="4739"/>
      </c>
      <c r="YG143" s="55">
        <f t="shared" si="4742"/>
      </c>
      <c r="YH143" s="54">
        <f t="shared" si="4739"/>
      </c>
      <c r="YI143" s="55">
        <f t="shared" si="4743"/>
      </c>
      <c r="YJ143" s="54">
        <f t="shared" si="4739"/>
      </c>
      <c r="YK143" s="55">
        <f t="shared" si="4744"/>
      </c>
      <c r="YL143" s="54">
        <f t="shared" si="4739"/>
      </c>
      <c r="YM143" s="55">
        <f t="shared" si="4745"/>
      </c>
      <c r="YN143" s="54">
        <f t="shared" si="4739"/>
      </c>
      <c r="YO143" s="55">
        <f t="shared" si="4746"/>
      </c>
      <c r="YP143" s="54">
        <f t="shared" si="4674"/>
      </c>
      <c r="YQ143" s="55">
        <f t="shared" si="4747"/>
      </c>
      <c r="YR143" s="54">
        <f t="shared" si="4674"/>
      </c>
      <c r="YS143" s="55">
        <f t="shared" si="4748"/>
      </c>
      <c r="YT143" s="54">
        <f t="shared" si="4674"/>
      </c>
      <c r="YU143" s="55">
        <f t="shared" si="4749"/>
      </c>
      <c r="YV143" s="54">
        <f t="shared" si="4674"/>
      </c>
      <c r="YW143" s="55">
        <f t="shared" si="4750"/>
      </c>
      <c r="YX143" s="54">
        <f t="shared" si="4674"/>
      </c>
      <c r="YY143" s="55">
        <f t="shared" si="4751"/>
      </c>
      <c r="YZ143" s="54">
        <f t="shared" si="4674"/>
      </c>
      <c r="ZA143" s="55">
        <f t="shared" si="4752"/>
      </c>
      <c r="ZB143" s="54">
        <f t="shared" si="4674"/>
      </c>
      <c r="ZC143" s="55">
        <f t="shared" si="4753"/>
      </c>
      <c r="ZD143" s="54">
        <f t="shared" si="4674"/>
      </c>
      <c r="ZE143" s="55">
        <f t="shared" si="4754"/>
      </c>
      <c r="ZF143" s="54">
        <f t="shared" si="4674"/>
      </c>
      <c r="ZG143" s="55">
        <f t="shared" si="4755"/>
      </c>
      <c r="ZH143" s="54">
        <f t="shared" si="4674"/>
      </c>
      <c r="ZI143" s="55">
        <f t="shared" si="4756"/>
      </c>
      <c r="ZJ143" s="54">
        <f t="shared" si="4674"/>
      </c>
      <c r="ZK143" s="55">
        <f t="shared" si="4757"/>
      </c>
      <c r="ZL143" s="54">
        <f t="shared" si="4674"/>
      </c>
      <c r="ZM143" s="55">
        <f t="shared" si="4758"/>
      </c>
      <c r="ZN143" s="54">
        <f t="shared" si="4674"/>
      </c>
      <c r="ZO143" s="55">
        <f t="shared" si="4759"/>
      </c>
      <c r="ZP143" s="54">
        <f t="shared" si="4674"/>
      </c>
      <c r="ZQ143" s="55">
        <f t="shared" si="4760"/>
      </c>
      <c r="ZR143" s="54">
        <f t="shared" si="4674"/>
      </c>
      <c r="ZS143" s="55">
        <f t="shared" si="4761"/>
      </c>
      <c r="ZT143" s="54">
        <f t="shared" si="4674"/>
      </c>
      <c r="ZU143" s="55">
        <f t="shared" si="4762"/>
      </c>
      <c r="ZV143" s="54">
        <f t="shared" si="4674"/>
      </c>
      <c r="ZW143" s="55">
        <f t="shared" si="4763"/>
      </c>
      <c r="ZX143" s="54">
        <f t="shared" si="4674"/>
      </c>
      <c r="ZY143" s="55">
        <f t="shared" si="4764"/>
      </c>
      <c r="ZZ143" s="54">
        <f t="shared" si="4674"/>
      </c>
      <c r="AAA143" s="55">
        <f t="shared" si="4765"/>
      </c>
      <c r="AAB143" s="54">
        <f t="shared" si="4674"/>
      </c>
      <c r="AAC143" s="55">
        <f t="shared" si="4766"/>
      </c>
      <c r="AAD143" s="54">
        <f t="shared" si="4674"/>
      </c>
      <c r="AAE143" s="55">
        <f t="shared" si="4767"/>
      </c>
      <c r="AAF143" s="54">
        <f t="shared" si="4674"/>
      </c>
      <c r="AAG143" s="55">
        <f t="shared" si="4768"/>
      </c>
      <c r="AAH143" s="54">
        <f t="shared" si="4674"/>
      </c>
      <c r="AAI143" s="55">
        <f t="shared" si="4769"/>
      </c>
      <c r="AAJ143" s="54">
        <f t="shared" si="4674"/>
      </c>
      <c r="AAK143" s="55">
        <f t="shared" si="4770"/>
      </c>
      <c r="AAL143" s="54">
        <f t="shared" si="4674"/>
      </c>
      <c r="AAM143" s="55">
        <f t="shared" si="4675"/>
      </c>
      <c r="AAN143" s="54">
        <f t="shared" si="4674"/>
      </c>
      <c r="AAO143" s="55">
        <f t="shared" si="4675"/>
      </c>
      <c r="AAP143" s="54">
        <f t="shared" si="4674"/>
      </c>
      <c r="AAQ143" s="55">
        <f t="shared" si="4675"/>
      </c>
      <c r="AAR143" s="54">
        <f t="shared" si="4674"/>
      </c>
      <c r="AAS143" s="55">
        <f t="shared" si="4675"/>
      </c>
      <c r="AAT143" s="54">
        <f t="shared" si="4674"/>
      </c>
      <c r="AAU143" s="55">
        <f t="shared" si="4675"/>
      </c>
      <c r="AAV143" s="54">
        <f t="shared" si="4674"/>
      </c>
      <c r="AAW143" s="55">
        <f t="shared" si="4675"/>
      </c>
      <c r="AAX143" s="54">
        <f t="shared" si="4674"/>
      </c>
      <c r="AAY143" s="55">
        <f t="shared" si="4675"/>
      </c>
      <c r="AAZ143" s="54">
        <f t="shared" ref="AAZ143:ADF150" si="4882">RIGHT(IFERROR(VLOOKUP($B143,AAZ$4:ABA$71,2,FALSE),""),2)</f>
      </c>
      <c r="ABA143" s="55">
        <f t="shared" si="4675"/>
      </c>
      <c r="ABB143" s="54">
        <f t="shared" si="4882"/>
      </c>
      <c r="ABC143" s="55">
        <f t="shared" si="4675"/>
      </c>
      <c r="ABD143" s="54">
        <f t="shared" si="4882"/>
      </c>
      <c r="ABE143" s="55">
        <f t="shared" si="4675"/>
      </c>
      <c r="ABF143" s="54">
        <f t="shared" si="4882"/>
      </c>
      <c r="ABG143" s="55">
        <f t="shared" si="4675"/>
      </c>
      <c r="ABH143" s="54">
        <f t="shared" si="4882"/>
      </c>
      <c r="ABI143" s="55">
        <f t="shared" si="4675"/>
      </c>
      <c r="ABJ143" s="54">
        <f t="shared" si="4882"/>
      </c>
      <c r="ABK143" s="55">
        <f t="shared" si="4675"/>
      </c>
      <c r="ABL143" s="54">
        <f t="shared" si="4882"/>
      </c>
      <c r="ABM143" s="55">
        <f t="shared" si="4675"/>
      </c>
      <c r="ABN143" s="54">
        <f t="shared" si="4882"/>
      </c>
      <c r="ABO143" s="55">
        <f t="shared" si="4675"/>
      </c>
      <c r="ABP143" s="54">
        <f t="shared" si="4882"/>
      </c>
      <c r="ABQ143" s="55">
        <f t="shared" si="4675"/>
      </c>
      <c r="ABR143" s="54">
        <f t="shared" si="4882"/>
      </c>
      <c r="ABS143" s="55">
        <f t="shared" si="4675"/>
      </c>
      <c r="ABT143" s="54">
        <f t="shared" si="4882"/>
      </c>
      <c r="ABU143" s="55">
        <f t="shared" si="4675"/>
      </c>
      <c r="ABV143" s="54">
        <f t="shared" si="4882"/>
      </c>
      <c r="ABW143" s="55">
        <f t="shared" si="4675"/>
      </c>
      <c r="ABX143" s="54">
        <f t="shared" si="4882"/>
      </c>
      <c r="ABY143" s="55">
        <f t="shared" si="4675"/>
      </c>
      <c r="ABZ143" s="54">
        <f t="shared" si="4882"/>
      </c>
      <c r="ACA143" s="55">
        <f t="shared" si="4675"/>
      </c>
      <c r="ACB143" s="54">
        <f t="shared" si="4882"/>
      </c>
      <c r="ACC143" s="55">
        <f t="shared" si="4675"/>
      </c>
      <c r="ACD143" s="54">
        <f t="shared" si="4882"/>
      </c>
      <c r="ACE143" s="55">
        <f t="shared" si="4675"/>
      </c>
      <c r="ACF143" s="54">
        <f t="shared" si="4882"/>
      </c>
      <c r="ACG143" s="55">
        <f t="shared" si="4675"/>
      </c>
      <c r="ACH143" s="54">
        <f t="shared" si="4882"/>
      </c>
      <c r="ACI143" s="55">
        <f t="shared" si="4675"/>
      </c>
      <c r="ACJ143" s="54">
        <f t="shared" si="4882"/>
      </c>
      <c r="ACK143" s="55">
        <f t="shared" si="4675"/>
      </c>
      <c r="ACL143" s="54">
        <f t="shared" si="4882"/>
      </c>
      <c r="ACM143" s="55">
        <f t="shared" si="4675"/>
      </c>
      <c r="ACN143" s="54">
        <f t="shared" si="4882"/>
      </c>
      <c r="ACO143" s="55">
        <f t="shared" si="4675"/>
      </c>
      <c r="ACP143" s="54">
        <f t="shared" si="4882"/>
      </c>
      <c r="ACQ143" s="55">
        <f t="shared" si="4675"/>
      </c>
      <c r="ACR143" s="54">
        <f t="shared" si="4882"/>
      </c>
      <c r="ACS143" s="55">
        <f t="shared" si="4675"/>
      </c>
      <c r="ACT143" s="54">
        <f t="shared" si="4882"/>
      </c>
      <c r="ACU143" s="55">
        <f t="shared" si="4675"/>
      </c>
      <c r="ACV143" s="54">
        <f t="shared" si="4882"/>
      </c>
      <c r="ACW143" s="55">
        <f t="shared" ref="ACW143:ACW206" si="4883">IFERROR(
    IF(
        LEFT(VLOOKUP($B143,ACV$4:ACW$71,2,FALSE),1)="0",
        "",
        IF(
            LEFT(VLOOKUP($B143,ACV$4:ACW$71,2,FALSE),1)="講",
            "講習",
            IF(
                LEFT(VLOOKUP($B143,ACV$4:ACW$71,2,FALSE),1)="追",
                "追加",
                "通常"
            )
        )
    ),
    ""
)</f>
      </c>
      <c r="ACX143" s="54">
        <f t="shared" si="4882"/>
      </c>
      <c r="ACY143" s="55">
        <f t="shared" si="4676"/>
      </c>
      <c r="ACZ143" s="54">
        <f t="shared" si="4882"/>
      </c>
      <c r="ADA143" s="55">
        <f t="shared" si="4676"/>
      </c>
      <c r="ADB143" s="54">
        <f t="shared" si="4882"/>
      </c>
      <c r="ADC143" s="55">
        <f t="shared" si="4676"/>
      </c>
      <c r="ADD143" s="54">
        <f t="shared" si="4882"/>
      </c>
      <c r="ADE143" s="55">
        <f t="shared" si="4676"/>
      </c>
      <c r="ADF143" s="54">
        <f t="shared" si="4882"/>
      </c>
      <c r="ADG143" s="55">
        <f t="shared" si="4676"/>
      </c>
    </row>
    <row r="144" spans="1:787" ht="20.25" hidden="1" customHeight="1">
      <c r="A144" s="112">
        <v>72</v>
      </c>
      <c r="B144" s="115">
        <f>学年と名前を結合するシート!D73</f>
      </c>
      <c r="C144" s="114"/>
      <c r="D144" s="54">
        <f t="shared" si="4771"/>
      </c>
      <c r="E144" s="55">
        <f t="shared" si="4772"/>
      </c>
      <c r="F144" s="54">
        <f t="shared" si="4815"/>
      </c>
      <c r="G144" s="55">
        <f t="shared" si="4407"/>
      </c>
      <c r="H144" s="54">
        <f t="shared" si="4815"/>
      </c>
      <c r="I144" s="55">
        <f t="shared" si="4408"/>
      </c>
      <c r="J144" s="54">
        <f t="shared" si="4815"/>
      </c>
      <c r="K144" s="55">
        <f t="shared" si="4409"/>
      </c>
      <c r="L144" s="54">
        <f t="shared" si="4815"/>
      </c>
      <c r="M144" s="55">
        <f t="shared" si="4410"/>
      </c>
      <c r="N144" s="54">
        <f t="shared" si="4815"/>
      </c>
      <c r="O144" s="55">
        <f t="shared" si="4411"/>
      </c>
      <c r="P144" s="54">
        <f t="shared" si="4815"/>
      </c>
      <c r="Q144" s="55">
        <f t="shared" si="4412"/>
      </c>
      <c r="R144" s="54">
        <f t="shared" si="4815"/>
      </c>
      <c r="S144" s="55">
        <f t="shared" si="4413"/>
      </c>
      <c r="T144" s="54">
        <f t="shared" si="4815"/>
      </c>
      <c r="U144" s="55">
        <f t="shared" si="4414"/>
      </c>
      <c r="V144" s="54">
        <f t="shared" si="4815"/>
      </c>
      <c r="W144" s="55">
        <f t="shared" si="4415"/>
      </c>
      <c r="X144" s="54">
        <f t="shared" si="4815"/>
      </c>
      <c r="Y144" s="55">
        <f t="shared" si="4416"/>
      </c>
      <c r="Z144" s="54">
        <f t="shared" si="4815"/>
      </c>
      <c r="AA144" s="55">
        <f t="shared" si="4417"/>
      </c>
      <c r="AB144" s="54">
        <f t="shared" si="4815"/>
      </c>
      <c r="AC144" s="55">
        <f t="shared" si="4418"/>
      </c>
      <c r="AD144" s="54">
        <f t="shared" si="4815"/>
      </c>
      <c r="AE144" s="55">
        <f t="shared" si="4419"/>
      </c>
      <c r="AF144" s="54">
        <f t="shared" si="4815"/>
      </c>
      <c r="AG144" s="55">
        <f t="shared" si="4420"/>
      </c>
      <c r="AH144" s="54">
        <f t="shared" si="4815"/>
      </c>
      <c r="AI144" s="55">
        <f t="shared" si="4421"/>
      </c>
      <c r="AJ144" s="54">
        <f t="shared" si="4815"/>
      </c>
      <c r="AK144" s="55">
        <f t="shared" si="4422"/>
      </c>
      <c r="AL144" s="54">
        <f t="shared" si="4815"/>
      </c>
      <c r="AM144" s="55">
        <f t="shared" si="4423"/>
      </c>
      <c r="AN144" s="54">
        <f t="shared" si="4815"/>
      </c>
      <c r="AO144" s="55">
        <f t="shared" si="4424"/>
      </c>
      <c r="AP144" s="54">
        <f t="shared" si="4815"/>
      </c>
      <c r="AQ144" s="55">
        <f t="shared" si="4425"/>
      </c>
      <c r="AR144" s="54">
        <f t="shared" si="4815"/>
      </c>
      <c r="AS144" s="55">
        <f t="shared" si="4426"/>
      </c>
      <c r="AT144" s="54">
        <f t="shared" si="4815"/>
      </c>
      <c r="AU144" s="55">
        <f t="shared" si="4427"/>
      </c>
      <c r="AV144" s="54">
        <f t="shared" si="4815"/>
      </c>
      <c r="AW144" s="55">
        <f t="shared" si="4428"/>
      </c>
      <c r="AX144" s="54">
        <f t="shared" si="4815"/>
      </c>
      <c r="AY144" s="55">
        <f t="shared" si="4429"/>
      </c>
      <c r="AZ144" s="54">
        <f t="shared" si="4815"/>
      </c>
      <c r="BA144" s="55">
        <f t="shared" si="4430"/>
      </c>
      <c r="BB144" s="54">
        <f t="shared" si="4815"/>
      </c>
      <c r="BC144" s="55">
        <f t="shared" si="4431"/>
      </c>
      <c r="BD144" s="54">
        <f t="shared" si="4815"/>
      </c>
      <c r="BE144" s="55">
        <f t="shared" si="4432"/>
      </c>
      <c r="BF144" s="54">
        <f t="shared" si="4815"/>
      </c>
      <c r="BG144" s="55">
        <f t="shared" si="4433"/>
      </c>
      <c r="BH144" s="54">
        <f t="shared" si="4815"/>
      </c>
      <c r="BI144" s="55">
        <f t="shared" si="4434"/>
      </c>
      <c r="BJ144" s="54">
        <f t="shared" si="4815"/>
      </c>
      <c r="BK144" s="55">
        <f t="shared" si="4435"/>
      </c>
      <c r="BL144" s="54">
        <f t="shared" si="4815"/>
      </c>
      <c r="BM144" s="55">
        <f t="shared" si="4436"/>
      </c>
      <c r="BN144" s="54">
        <f t="shared" si="4815"/>
      </c>
      <c r="BO144" s="55">
        <f t="shared" si="4437"/>
      </c>
      <c r="BP144" s="54">
        <f t="shared" si="4815"/>
      </c>
      <c r="BQ144" s="55">
        <f t="shared" si="4438"/>
      </c>
      <c r="BR144" s="54">
        <f t="shared" si="4816"/>
      </c>
      <c r="BS144" s="55">
        <f t="shared" si="4439"/>
      </c>
      <c r="BT144" s="54">
        <f t="shared" si="4816"/>
      </c>
      <c r="BU144" s="55">
        <f t="shared" si="4440"/>
      </c>
      <c r="BV144" s="54">
        <f t="shared" si="4816"/>
      </c>
      <c r="BW144" s="55">
        <f t="shared" si="4441"/>
      </c>
      <c r="BX144" s="54">
        <f t="shared" si="4816"/>
      </c>
      <c r="BY144" s="55">
        <f t="shared" si="4442"/>
      </c>
      <c r="BZ144" s="54">
        <f t="shared" si="4816"/>
      </c>
      <c r="CA144" s="55">
        <f t="shared" si="4443"/>
      </c>
      <c r="CB144" s="54">
        <f t="shared" si="4816"/>
      </c>
      <c r="CC144" s="55">
        <f t="shared" si="4444"/>
      </c>
      <c r="CD144" s="54">
        <f t="shared" si="4816"/>
      </c>
      <c r="CE144" s="55">
        <f t="shared" si="4445"/>
      </c>
      <c r="CF144" s="54">
        <f t="shared" si="4816"/>
      </c>
      <c r="CG144" s="55">
        <f t="shared" si="4446"/>
      </c>
      <c r="CH144" s="54">
        <f t="shared" si="4816"/>
      </c>
      <c r="CI144" s="55">
        <f t="shared" si="4447"/>
      </c>
      <c r="CJ144" s="54">
        <f t="shared" si="4816"/>
      </c>
      <c r="CK144" s="55">
        <f t="shared" si="4448"/>
      </c>
      <c r="CL144" s="54">
        <f t="shared" si="4816"/>
      </c>
      <c r="CM144" s="55">
        <f t="shared" si="4449"/>
      </c>
      <c r="CN144" s="54">
        <f t="shared" si="4816"/>
      </c>
      <c r="CO144" s="55">
        <f t="shared" si="4450"/>
      </c>
      <c r="CP144" s="54">
        <f t="shared" si="4816"/>
      </c>
      <c r="CQ144" s="55">
        <f t="shared" si="4451"/>
      </c>
      <c r="CR144" s="54">
        <f t="shared" si="4816"/>
      </c>
      <c r="CS144" s="55">
        <f t="shared" si="4452"/>
      </c>
      <c r="CT144" s="54">
        <f t="shared" si="4816"/>
      </c>
      <c r="CU144" s="55">
        <f t="shared" si="4453"/>
      </c>
      <c r="CV144" s="54">
        <f t="shared" si="4816"/>
      </c>
      <c r="CW144" s="55">
        <f t="shared" si="4454"/>
      </c>
      <c r="CX144" s="54">
        <f t="shared" si="4816"/>
      </c>
      <c r="CY144" s="55">
        <f t="shared" si="4455"/>
      </c>
      <c r="CZ144" s="54">
        <f t="shared" si="4816"/>
      </c>
      <c r="DA144" s="55">
        <f t="shared" si="4456"/>
      </c>
      <c r="DB144" s="54">
        <f t="shared" si="4816"/>
      </c>
      <c r="DC144" s="55">
        <f t="shared" si="4457"/>
      </c>
      <c r="DD144" s="54">
        <f t="shared" si="4816"/>
      </c>
      <c r="DE144" s="55">
        <f t="shared" si="4458"/>
      </c>
      <c r="DF144" s="54">
        <f t="shared" si="4816"/>
      </c>
      <c r="DG144" s="55">
        <f t="shared" si="4459"/>
      </c>
      <c r="DH144" s="54">
        <f t="shared" si="4816"/>
      </c>
      <c r="DI144" s="55">
        <f t="shared" si="4460"/>
      </c>
      <c r="DJ144" s="54">
        <f t="shared" si="4816"/>
      </c>
      <c r="DK144" s="55">
        <f t="shared" si="4461"/>
      </c>
      <c r="DL144" s="54">
        <f t="shared" si="4816"/>
      </c>
      <c r="DM144" s="55">
        <f t="shared" si="4462"/>
      </c>
      <c r="DN144" s="54">
        <f t="shared" si="4816"/>
      </c>
      <c r="DO144" s="55">
        <f t="shared" si="4463"/>
      </c>
      <c r="DP144" s="54">
        <f t="shared" si="4816"/>
      </c>
      <c r="DQ144" s="55">
        <f t="shared" si="4464"/>
      </c>
      <c r="DR144" s="54">
        <f t="shared" si="4816"/>
      </c>
      <c r="DS144" s="55">
        <f t="shared" si="4465"/>
      </c>
      <c r="DT144" s="54">
        <f t="shared" si="4816"/>
      </c>
      <c r="DU144" s="55">
        <f t="shared" si="4466"/>
      </c>
      <c r="DV144" s="54">
        <f t="shared" si="4816"/>
      </c>
      <c r="DW144" s="55">
        <f t="shared" si="4467"/>
      </c>
      <c r="DX144" s="54">
        <f t="shared" si="4816"/>
      </c>
      <c r="DY144" s="55">
        <f t="shared" si="4468"/>
      </c>
      <c r="DZ144" s="54">
        <f t="shared" si="4816"/>
      </c>
      <c r="EA144" s="55">
        <f t="shared" si="4469"/>
      </c>
      <c r="EB144" s="54">
        <f t="shared" si="4816"/>
      </c>
      <c r="EC144" s="55">
        <f t="shared" si="4471"/>
      </c>
      <c r="ED144" s="54">
        <f t="shared" si="4773"/>
      </c>
      <c r="EE144" s="55">
        <f t="shared" si="4472"/>
      </c>
      <c r="EF144" s="54">
        <f t="shared" si="4773"/>
      </c>
      <c r="EG144" s="55">
        <f t="shared" si="4473"/>
      </c>
      <c r="EH144" s="54">
        <f t="shared" si="4773"/>
      </c>
      <c r="EI144" s="55">
        <f t="shared" si="4474"/>
      </c>
      <c r="EJ144" s="54">
        <f t="shared" si="4773"/>
      </c>
      <c r="EK144" s="55">
        <f t="shared" si="4475"/>
      </c>
      <c r="EL144" s="54">
        <f t="shared" si="4773"/>
      </c>
      <c r="EM144" s="55">
        <f t="shared" si="4476"/>
      </c>
      <c r="EN144" s="54">
        <f t="shared" si="4773"/>
      </c>
      <c r="EO144" s="55">
        <f t="shared" si="4477"/>
      </c>
      <c r="EP144" s="54">
        <f t="shared" si="4677"/>
      </c>
      <c r="EQ144" s="55">
        <f t="shared" si="4478"/>
      </c>
      <c r="ER144" s="54">
        <f t="shared" si="4677"/>
      </c>
      <c r="ES144" s="55">
        <f t="shared" si="4479"/>
      </c>
      <c r="ET144" s="54">
        <f t="shared" si="4677"/>
      </c>
      <c r="EU144" s="55">
        <f t="shared" si="4480"/>
      </c>
      <c r="EV144" s="54">
        <f t="shared" si="4677"/>
      </c>
      <c r="EW144" s="55">
        <f t="shared" si="4481"/>
      </c>
      <c r="EX144" s="54">
        <f t="shared" si="4677"/>
      </c>
      <c r="EY144" s="55">
        <f t="shared" si="4482"/>
      </c>
      <c r="EZ144" s="54">
        <f t="shared" si="4677"/>
      </c>
      <c r="FA144" s="55">
        <f t="shared" si="4483"/>
      </c>
      <c r="FB144" s="54">
        <f t="shared" si="4677"/>
      </c>
      <c r="FC144" s="55">
        <f t="shared" si="4484"/>
      </c>
      <c r="FD144" s="54">
        <f t="shared" si="4677"/>
      </c>
      <c r="FE144" s="55">
        <f t="shared" si="4485"/>
      </c>
      <c r="FF144" s="54">
        <f t="shared" si="4677"/>
      </c>
      <c r="FG144" s="55">
        <f t="shared" si="4486"/>
      </c>
      <c r="FH144" s="54">
        <f t="shared" si="4677"/>
      </c>
      <c r="FI144" s="55">
        <f t="shared" si="4487"/>
      </c>
      <c r="FJ144" s="54">
        <f t="shared" si="4677"/>
      </c>
      <c r="FK144" s="55">
        <f t="shared" si="4488"/>
      </c>
      <c r="FL144" s="54">
        <f t="shared" si="4677"/>
      </c>
      <c r="FM144" s="55">
        <f t="shared" si="4489"/>
      </c>
      <c r="FN144" s="54">
        <f t="shared" si="4677"/>
      </c>
      <c r="FO144" s="55">
        <f t="shared" si="4490"/>
      </c>
      <c r="FP144" s="54">
        <f t="shared" si="4677"/>
      </c>
      <c r="FQ144" s="55">
        <f t="shared" si="4491"/>
      </c>
      <c r="FR144" s="54">
        <f t="shared" si="4677"/>
      </c>
      <c r="FS144" s="55">
        <f t="shared" si="4492"/>
      </c>
      <c r="FT144" s="54">
        <f t="shared" si="4677"/>
      </c>
      <c r="FU144" s="55">
        <f t="shared" si="4493"/>
      </c>
      <c r="FV144" s="54">
        <f t="shared" si="4677"/>
      </c>
      <c r="FW144" s="55">
        <f t="shared" si="4494"/>
      </c>
      <c r="FX144" s="54">
        <f t="shared" si="4677"/>
      </c>
      <c r="FY144" s="55">
        <f t="shared" si="4495"/>
      </c>
      <c r="FZ144" s="54">
        <f t="shared" si="4677"/>
      </c>
      <c r="GA144" s="55">
        <f t="shared" si="4496"/>
      </c>
      <c r="GB144" s="54">
        <f t="shared" si="4677"/>
      </c>
      <c r="GC144" s="55">
        <f t="shared" si="4497"/>
      </c>
      <c r="GD144" s="54">
        <f t="shared" si="4677"/>
      </c>
      <c r="GE144" s="55">
        <f t="shared" si="4498"/>
      </c>
      <c r="GF144" s="54">
        <f t="shared" si="4677"/>
      </c>
      <c r="GG144" s="55">
        <f t="shared" si="4499"/>
      </c>
      <c r="GH144" s="54">
        <f t="shared" si="4677"/>
      </c>
      <c r="GI144" s="55">
        <f t="shared" si="4500"/>
      </c>
      <c r="GJ144" s="54">
        <f t="shared" si="4677"/>
      </c>
      <c r="GK144" s="55">
        <f t="shared" si="4501"/>
      </c>
      <c r="GL144" s="54">
        <f t="shared" si="4677"/>
      </c>
      <c r="GM144" s="55">
        <f t="shared" si="4502"/>
      </c>
      <c r="GN144" s="54">
        <f t="shared" si="4672"/>
      </c>
      <c r="GO144" s="55">
        <f t="shared" si="4504"/>
      </c>
      <c r="GP144" s="54">
        <f t="shared" si="4672"/>
      </c>
      <c r="GQ144" s="55">
        <f t="shared" si="4505"/>
      </c>
      <c r="GR144" s="54">
        <f t="shared" si="4672"/>
      </c>
      <c r="GS144" s="55">
        <f t="shared" si="4506"/>
      </c>
      <c r="GT144" s="54">
        <f t="shared" si="4672"/>
      </c>
      <c r="GU144" s="55">
        <f t="shared" si="4507"/>
      </c>
      <c r="GV144" s="54">
        <f t="shared" si="4672"/>
      </c>
      <c r="GW144" s="55">
        <f t="shared" si="4508"/>
      </c>
      <c r="GX144" s="54">
        <f t="shared" si="4672"/>
      </c>
      <c r="GY144" s="55">
        <f t="shared" si="4509"/>
      </c>
      <c r="GZ144" s="54">
        <f t="shared" ref="GZ144:JJ155" si="4884">RIGHT(IFERROR(VLOOKUP($B144,GZ$4:HA$71,2,FALSE),""),2)</f>
      </c>
      <c r="HA144" s="55">
        <f t="shared" si="4510"/>
      </c>
      <c r="HB144" s="54">
        <f t="shared" si="4884"/>
      </c>
      <c r="HC144" s="55">
        <f t="shared" si="4511"/>
      </c>
      <c r="HD144" s="54">
        <f t="shared" si="4884"/>
      </c>
      <c r="HE144" s="55">
        <f t="shared" si="4512"/>
      </c>
      <c r="HF144" s="54">
        <f t="shared" si="4884"/>
      </c>
      <c r="HG144" s="55">
        <f t="shared" si="4513"/>
      </c>
      <c r="HH144" s="54">
        <f t="shared" si="4884"/>
      </c>
      <c r="HI144" s="55">
        <f t="shared" si="4514"/>
      </c>
      <c r="HJ144" s="54">
        <f t="shared" si="4884"/>
      </c>
      <c r="HK144" s="55">
        <f t="shared" si="4515"/>
      </c>
      <c r="HL144" s="54">
        <f t="shared" si="4884"/>
      </c>
      <c r="HM144" s="55">
        <f t="shared" si="4516"/>
      </c>
      <c r="HN144" s="54">
        <f t="shared" si="4884"/>
      </c>
      <c r="HO144" s="55">
        <f t="shared" si="4517"/>
      </c>
      <c r="HP144" s="54">
        <f t="shared" si="4884"/>
      </c>
      <c r="HQ144" s="55">
        <f t="shared" si="4518"/>
      </c>
      <c r="HR144" s="54">
        <f t="shared" si="4884"/>
      </c>
      <c r="HS144" s="55">
        <f t="shared" si="4519"/>
      </c>
      <c r="HT144" s="54">
        <f t="shared" si="4884"/>
      </c>
      <c r="HU144" s="55">
        <f t="shared" si="4520"/>
      </c>
      <c r="HV144" s="54">
        <f t="shared" si="4884"/>
      </c>
      <c r="HW144" s="55">
        <f t="shared" si="4521"/>
      </c>
      <c r="HX144" s="54">
        <f t="shared" si="4884"/>
      </c>
      <c r="HY144" s="55">
        <f t="shared" si="4522"/>
      </c>
      <c r="HZ144" s="54">
        <f t="shared" si="4884"/>
      </c>
      <c r="IA144" s="55">
        <f t="shared" si="4523"/>
      </c>
      <c r="IB144" s="54">
        <f t="shared" si="4884"/>
      </c>
      <c r="IC144" s="55">
        <f t="shared" si="4524"/>
      </c>
      <c r="ID144" s="54">
        <f t="shared" si="4884"/>
      </c>
      <c r="IE144" s="55">
        <f t="shared" si="4525"/>
      </c>
      <c r="IF144" s="54">
        <f t="shared" si="4884"/>
      </c>
      <c r="IG144" s="55">
        <f t="shared" si="4526"/>
      </c>
      <c r="IH144" s="54">
        <f t="shared" si="4884"/>
      </c>
      <c r="II144" s="55">
        <f t="shared" si="4527"/>
      </c>
      <c r="IJ144" s="54">
        <f t="shared" si="4884"/>
      </c>
      <c r="IK144" s="55">
        <f t="shared" si="4528"/>
      </c>
      <c r="IL144" s="54">
        <f t="shared" si="4884"/>
      </c>
      <c r="IM144" s="55">
        <f t="shared" si="4529"/>
      </c>
      <c r="IN144" s="54">
        <f t="shared" si="4884"/>
      </c>
      <c r="IO144" s="55">
        <f t="shared" si="4530"/>
      </c>
      <c r="IP144" s="54">
        <f t="shared" si="4884"/>
      </c>
      <c r="IQ144" s="55">
        <f t="shared" si="4531"/>
      </c>
      <c r="IR144" s="54">
        <f t="shared" si="4884"/>
      </c>
      <c r="IS144" s="55">
        <f t="shared" si="4532"/>
      </c>
      <c r="IT144" s="54">
        <f t="shared" si="4884"/>
      </c>
      <c r="IU144" s="55">
        <f t="shared" si="4533"/>
      </c>
      <c r="IV144" s="54">
        <f t="shared" si="4884"/>
      </c>
      <c r="IW144" s="55">
        <f t="shared" si="4534"/>
      </c>
      <c r="IX144" s="54">
        <f t="shared" si="4884"/>
      </c>
      <c r="IY144" s="55">
        <f t="shared" si="4535"/>
      </c>
      <c r="IZ144" s="54">
        <f t="shared" si="4884"/>
      </c>
      <c r="JA144" s="55">
        <f t="shared" si="4537"/>
      </c>
      <c r="JB144" s="54">
        <f t="shared" si="4884"/>
      </c>
      <c r="JC144" s="55">
        <f t="shared" si="4538"/>
      </c>
      <c r="JD144" s="54">
        <f t="shared" si="4884"/>
      </c>
      <c r="JE144" s="55">
        <f t="shared" si="4539"/>
      </c>
      <c r="JF144" s="54">
        <f t="shared" si="4884"/>
      </c>
      <c r="JG144" s="55">
        <f t="shared" si="4540"/>
      </c>
      <c r="JH144" s="54">
        <f t="shared" si="4884"/>
      </c>
      <c r="JI144" s="55">
        <f t="shared" si="4541"/>
      </c>
      <c r="JJ144" s="54">
        <f t="shared" si="4884"/>
      </c>
      <c r="JK144" s="55">
        <f t="shared" si="4542"/>
      </c>
      <c r="JL144" s="54">
        <f t="shared" si="4678"/>
      </c>
      <c r="JM144" s="55">
        <f t="shared" si="4679"/>
      </c>
      <c r="JN144" s="54">
        <f t="shared" si="4774"/>
      </c>
      <c r="JO144" s="55">
        <f t="shared" si="4775"/>
      </c>
      <c r="JP144" s="54">
        <f t="shared" si="4774"/>
      </c>
      <c r="JQ144" s="55">
        <f t="shared" si="4776"/>
      </c>
      <c r="JR144" s="54">
        <f t="shared" si="4774"/>
      </c>
      <c r="JS144" s="55">
        <f t="shared" si="4777"/>
      </c>
      <c r="JT144" s="54">
        <f t="shared" si="4774"/>
      </c>
      <c r="JU144" s="55">
        <f t="shared" si="4778"/>
      </c>
      <c r="JV144" s="54">
        <f t="shared" si="4774"/>
      </c>
      <c r="JW144" s="55">
        <f t="shared" si="4779"/>
      </c>
      <c r="JX144" s="54">
        <f t="shared" si="4774"/>
      </c>
      <c r="JY144" s="55">
        <f t="shared" si="4780"/>
      </c>
      <c r="JZ144" s="54">
        <f t="shared" si="4774"/>
      </c>
      <c r="KA144" s="55">
        <f t="shared" si="4781"/>
      </c>
      <c r="KB144" s="54">
        <f t="shared" si="4774"/>
      </c>
      <c r="KC144" s="55">
        <f t="shared" si="4782"/>
      </c>
      <c r="KD144" s="54">
        <f t="shared" si="4774"/>
      </c>
      <c r="KE144" s="55">
        <f t="shared" si="4783"/>
      </c>
      <c r="KF144" s="54">
        <f t="shared" si="4774"/>
      </c>
      <c r="KG144" s="55">
        <f t="shared" si="4784"/>
      </c>
      <c r="KH144" s="54">
        <f t="shared" si="4774"/>
      </c>
      <c r="KI144" s="55">
        <f t="shared" si="4785"/>
      </c>
      <c r="KJ144" s="54">
        <f t="shared" si="4774"/>
      </c>
      <c r="KK144" s="55">
        <f t="shared" si="4786"/>
      </c>
      <c r="KL144" s="54">
        <f t="shared" si="4774"/>
      </c>
      <c r="KM144" s="55">
        <f t="shared" si="4787"/>
      </c>
      <c r="KN144" s="54">
        <f t="shared" si="4774"/>
      </c>
      <c r="KO144" s="55">
        <f t="shared" si="4788"/>
      </c>
      <c r="KP144" s="54">
        <f t="shared" si="4774"/>
      </c>
      <c r="KQ144" s="55">
        <f t="shared" si="4789"/>
      </c>
      <c r="KR144" s="54">
        <f t="shared" si="4774"/>
      </c>
      <c r="KS144" s="55">
        <f t="shared" si="4790"/>
      </c>
      <c r="KT144" s="54">
        <f t="shared" si="4774"/>
      </c>
      <c r="KU144" s="55">
        <f t="shared" si="4791"/>
      </c>
      <c r="KV144" s="54">
        <f t="shared" si="4774"/>
      </c>
      <c r="KW144" s="55">
        <f t="shared" si="4792"/>
      </c>
      <c r="KX144" s="54">
        <f t="shared" si="4774"/>
      </c>
      <c r="KY144" s="55">
        <f t="shared" si="4793"/>
      </c>
      <c r="KZ144" s="54">
        <f t="shared" si="4774"/>
      </c>
      <c r="LA144" s="55">
        <f t="shared" si="4794"/>
      </c>
      <c r="LB144" s="54">
        <f t="shared" si="4774"/>
      </c>
      <c r="LC144" s="55">
        <f t="shared" si="4795"/>
      </c>
      <c r="LD144" s="54">
        <f t="shared" si="4774"/>
      </c>
      <c r="LE144" s="55">
        <f t="shared" si="4796"/>
      </c>
      <c r="LF144" s="54">
        <f t="shared" si="4774"/>
      </c>
      <c r="LG144" s="55">
        <f t="shared" si="4797"/>
      </c>
      <c r="LH144" s="54">
        <f t="shared" si="4774"/>
      </c>
      <c r="LI144" s="55">
        <f t="shared" si="4798"/>
      </c>
      <c r="LJ144" s="54">
        <f t="shared" si="4774"/>
      </c>
      <c r="LK144" s="55">
        <f t="shared" si="4799"/>
      </c>
      <c r="LL144" s="54">
        <f t="shared" si="4774"/>
      </c>
      <c r="LM144" s="55">
        <f t="shared" si="4800"/>
      </c>
      <c r="LN144" s="54">
        <f t="shared" si="4774"/>
      </c>
      <c r="LO144" s="55">
        <f t="shared" si="4801"/>
      </c>
      <c r="LP144" s="54">
        <f t="shared" si="4774"/>
      </c>
      <c r="LQ144" s="55">
        <f t="shared" si="4802"/>
      </c>
      <c r="LR144" s="54">
        <f t="shared" si="4774"/>
      </c>
      <c r="LS144" s="55">
        <f t="shared" si="4803"/>
      </c>
      <c r="LT144" s="54">
        <f t="shared" si="4774"/>
      </c>
      <c r="LU144" s="55">
        <f t="shared" si="4804"/>
      </c>
      <c r="LV144" s="54">
        <f t="shared" si="4774"/>
      </c>
      <c r="LW144" s="55">
        <f t="shared" si="4805"/>
      </c>
      <c r="LX144" s="54">
        <f t="shared" si="4774"/>
      </c>
      <c r="LY144" s="55">
        <f t="shared" si="4680"/>
      </c>
      <c r="LZ144" s="54">
        <f t="shared" si="4806"/>
      </c>
      <c r="MA144" s="55">
        <f t="shared" si="4807"/>
      </c>
      <c r="MB144" s="54">
        <f t="shared" si="4806"/>
      </c>
      <c r="MC144" s="55">
        <f t="shared" si="4808"/>
      </c>
      <c r="MD144" s="54">
        <f t="shared" si="4806"/>
      </c>
      <c r="ME144" s="55">
        <f t="shared" si="4809"/>
      </c>
      <c r="MF144" s="54">
        <f t="shared" si="4806"/>
      </c>
      <c r="MG144" s="55">
        <f t="shared" si="4810"/>
      </c>
      <c r="MH144" s="54">
        <f t="shared" si="4806"/>
      </c>
      <c r="MI144" s="55">
        <f t="shared" si="4811"/>
      </c>
      <c r="MJ144" s="54">
        <f t="shared" si="4806"/>
      </c>
      <c r="MK144" s="55">
        <f t="shared" si="4812"/>
      </c>
      <c r="ML144" s="54">
        <f t="shared" si="4806"/>
      </c>
      <c r="MM144" s="55">
        <f t="shared" si="4682"/>
      </c>
      <c r="MN144" s="54">
        <f t="shared" si="4806"/>
      </c>
      <c r="MO144" s="55">
        <f t="shared" si="4683"/>
      </c>
      <c r="MP144" s="54">
        <f t="shared" si="4806"/>
      </c>
      <c r="MQ144" s="55">
        <f t="shared" si="4684"/>
      </c>
      <c r="MR144" s="54">
        <f t="shared" si="4806"/>
      </c>
      <c r="MS144" s="55">
        <f t="shared" si="4685"/>
      </c>
      <c r="MT144" s="54">
        <f t="shared" si="4806"/>
      </c>
      <c r="MU144" s="55">
        <f t="shared" si="4686"/>
      </c>
      <c r="MV144" s="54">
        <f t="shared" si="4806"/>
      </c>
      <c r="MW144" s="55">
        <f t="shared" si="4687"/>
      </c>
      <c r="MX144" s="54">
        <f t="shared" si="4806"/>
      </c>
      <c r="MY144" s="55">
        <f t="shared" si="4688"/>
      </c>
      <c r="MZ144" s="54">
        <f t="shared" si="4806"/>
      </c>
      <c r="NA144" s="55">
        <f t="shared" si="4689"/>
      </c>
      <c r="NB144" s="54">
        <f t="shared" si="4806"/>
      </c>
      <c r="NC144" s="55">
        <f t="shared" si="4690"/>
      </c>
      <c r="ND144" s="54">
        <f t="shared" si="4806"/>
      </c>
      <c r="NE144" s="55">
        <f t="shared" si="4691"/>
      </c>
      <c r="NF144" s="54">
        <f t="shared" si="4806"/>
      </c>
      <c r="NG144" s="55">
        <f t="shared" si="4692"/>
      </c>
      <c r="NH144" s="54">
        <f t="shared" si="4806"/>
      </c>
      <c r="NI144" s="55">
        <f t="shared" si="4693"/>
      </c>
      <c r="NJ144" s="54">
        <f t="shared" si="4806"/>
      </c>
      <c r="NK144" s="55">
        <f t="shared" si="4694"/>
      </c>
      <c r="NL144" s="54">
        <f t="shared" si="4806"/>
      </c>
      <c r="NM144" s="55">
        <f t="shared" si="4695"/>
      </c>
      <c r="NN144" s="54">
        <f t="shared" si="4806"/>
      </c>
      <c r="NO144" s="55">
        <f t="shared" si="4696"/>
      </c>
      <c r="NP144" s="54">
        <f t="shared" si="4806"/>
      </c>
      <c r="NQ144" s="55">
        <f t="shared" si="4697"/>
      </c>
      <c r="NR144" s="54">
        <f t="shared" si="4806"/>
      </c>
      <c r="NS144" s="55">
        <f t="shared" si="4698"/>
      </c>
      <c r="NT144" s="54">
        <f t="shared" si="4806"/>
      </c>
      <c r="NU144" s="55">
        <f t="shared" si="4699"/>
      </c>
      <c r="NV144" s="54">
        <f t="shared" si="4806"/>
      </c>
      <c r="NW144" s="55">
        <f t="shared" si="4700"/>
      </c>
      <c r="NX144" s="54">
        <f t="shared" si="4806"/>
      </c>
      <c r="NY144" s="55">
        <f t="shared" si="4701"/>
      </c>
      <c r="NZ144" s="54">
        <f t="shared" si="4806"/>
      </c>
      <c r="OA144" s="55">
        <f t="shared" si="4702"/>
      </c>
      <c r="OB144" s="54">
        <f t="shared" si="4806"/>
      </c>
      <c r="OC144" s="55">
        <f t="shared" si="4703"/>
      </c>
      <c r="OD144" s="54">
        <f t="shared" si="4806"/>
      </c>
      <c r="OE144" s="55">
        <f t="shared" si="4704"/>
      </c>
      <c r="OF144" s="54">
        <f t="shared" si="4806"/>
      </c>
      <c r="OG144" s="55">
        <f t="shared" si="4705"/>
      </c>
      <c r="OH144" s="54">
        <f t="shared" si="4806"/>
      </c>
      <c r="OI144" s="55">
        <f t="shared" si="4706"/>
      </c>
      <c r="OJ144" s="54">
        <f t="shared" si="4806"/>
      </c>
      <c r="OK144" s="55">
        <f t="shared" si="4707"/>
      </c>
      <c r="OL144" s="54">
        <f t="shared" si="4681"/>
      </c>
      <c r="OM144" s="55">
        <f t="shared" si="4708"/>
      </c>
      <c r="ON144" s="54">
        <f t="shared" si="4681"/>
      </c>
      <c r="OO144" s="55">
        <f t="shared" si="4709"/>
      </c>
      <c r="OP144" s="54">
        <f t="shared" si="4681"/>
      </c>
      <c r="OQ144" s="55">
        <f t="shared" si="4710"/>
      </c>
      <c r="OR144" s="54">
        <f t="shared" si="4681"/>
      </c>
      <c r="OS144" s="55">
        <f t="shared" si="4711"/>
      </c>
      <c r="OT144" s="54">
        <f t="shared" si="4681"/>
      </c>
      <c r="OU144" s="55">
        <f t="shared" si="4712"/>
      </c>
      <c r="OV144" s="54">
        <f t="shared" si="4681"/>
      </c>
      <c r="OW144" s="55">
        <f t="shared" si="4713"/>
      </c>
      <c r="OX144" s="54">
        <f t="shared" si="4813"/>
      </c>
      <c r="OY144" s="55">
        <f t="shared" si="4714"/>
      </c>
      <c r="OZ144" s="54">
        <f t="shared" si="4813"/>
      </c>
      <c r="PA144" s="55">
        <f t="shared" si="4715"/>
      </c>
      <c r="PB144" s="54">
        <f t="shared" si="4813"/>
      </c>
      <c r="PC144" s="55">
        <f t="shared" si="4716"/>
      </c>
      <c r="PD144" s="54">
        <f t="shared" si="4813"/>
      </c>
      <c r="PE144" s="55">
        <f t="shared" si="4717"/>
      </c>
      <c r="PF144" s="54">
        <f t="shared" si="4813"/>
      </c>
      <c r="PG144" s="55">
        <f t="shared" si="4718"/>
      </c>
      <c r="PH144" s="54">
        <f t="shared" si="4813"/>
      </c>
      <c r="PI144" s="55">
        <f t="shared" si="4719"/>
      </c>
      <c r="PJ144" s="54">
        <f t="shared" si="4813"/>
      </c>
      <c r="PK144" s="55">
        <f t="shared" si="4720"/>
      </c>
      <c r="PL144" s="54">
        <f t="shared" si="4813"/>
      </c>
      <c r="PM144" s="55">
        <f t="shared" si="4721"/>
      </c>
      <c r="PN144" s="54">
        <f t="shared" si="4813"/>
      </c>
      <c r="PO144" s="55">
        <f t="shared" si="4722"/>
      </c>
      <c r="PP144" s="54">
        <f t="shared" si="4813"/>
      </c>
      <c r="PQ144" s="55">
        <f t="shared" si="4723"/>
      </c>
      <c r="PR144" s="54">
        <f t="shared" si="4813"/>
      </c>
      <c r="PS144" s="55">
        <f t="shared" si="4724"/>
      </c>
      <c r="PT144" s="54">
        <f t="shared" si="4813"/>
      </c>
      <c r="PU144" s="55">
        <f t="shared" si="4725"/>
      </c>
      <c r="PV144" s="54">
        <f t="shared" si="4813"/>
      </c>
      <c r="PW144" s="55">
        <f t="shared" si="4726"/>
      </c>
      <c r="PX144" s="54">
        <f t="shared" si="4813"/>
      </c>
      <c r="PY144" s="55">
        <f t="shared" si="4727"/>
      </c>
      <c r="PZ144" s="54">
        <f t="shared" si="4813"/>
      </c>
      <c r="QA144" s="55">
        <f t="shared" si="4728"/>
      </c>
      <c r="QB144" s="54">
        <f t="shared" si="4813"/>
      </c>
      <c r="QC144" s="55">
        <f t="shared" si="4729"/>
      </c>
      <c r="QD144" s="54">
        <f t="shared" si="4813"/>
      </c>
      <c r="QE144" s="55">
        <f t="shared" si="4730"/>
      </c>
      <c r="QF144" s="54">
        <f t="shared" si="4813"/>
      </c>
      <c r="QG144" s="55">
        <f t="shared" si="4731"/>
      </c>
      <c r="QH144" s="54">
        <f t="shared" si="4813"/>
      </c>
      <c r="QI144" s="55">
        <f t="shared" si="4732"/>
      </c>
      <c r="QJ144" s="54">
        <f t="shared" si="4813"/>
      </c>
      <c r="QK144" s="55">
        <f t="shared" si="4733"/>
      </c>
      <c r="QL144" s="54">
        <f t="shared" si="4813"/>
      </c>
      <c r="QM144" s="55">
        <f t="shared" si="4734"/>
      </c>
      <c r="QN144" s="54">
        <f t="shared" si="4813"/>
      </c>
      <c r="QO144" s="55">
        <f t="shared" si="4735"/>
      </c>
      <c r="QP144" s="54">
        <f t="shared" si="4813"/>
      </c>
      <c r="QQ144" s="55">
        <f t="shared" si="4736"/>
      </c>
      <c r="QR144" s="54">
        <f t="shared" si="4813"/>
      </c>
      <c r="QS144" s="55">
        <f t="shared" si="4737"/>
      </c>
      <c r="QT144" s="54">
        <f t="shared" si="4813"/>
      </c>
      <c r="QU144" s="55">
        <f t="shared" ref="QU144:QU207" si="4885">IFERROR(
    IF(
        LEFT(VLOOKUP($B144,QT$4:QU$71,2,FALSE),1)="0",
        "",
        IF(
            LEFT(VLOOKUP($B144,QT$4:QU$71,2,FALSE),1)="講",
            "講習",
            IF(
                LEFT(VLOOKUP($B144,QT$4:QU$71,2,FALSE),1)="追",
                "追加",
                "通常"
            )
        )
    ),
    ""
)</f>
      </c>
      <c r="QV144" s="54">
        <f t="shared" si="4813"/>
      </c>
      <c r="QW144" s="55">
        <f t="shared" ref="QW144:QW207" si="4886">IFERROR(
    IF(
        LEFT(VLOOKUP($B144,QV$4:QW$71,2,FALSE),1)="0",
        "",
        IF(
            LEFT(VLOOKUP($B144,QV$4:QW$71,2,FALSE),1)="講",
            "講習",
            IF(
                LEFT(VLOOKUP($B144,QV$4:QW$71,2,FALSE),1)="追",
                "追加",
                "通常"
            )
        )
    ),
    ""
)</f>
      </c>
      <c r="QX144" s="54">
        <f t="shared" si="4813"/>
      </c>
      <c r="QY144" s="55">
        <f t="shared" ref="QY144:QY207" si="4887">IFERROR(
    IF(
        LEFT(VLOOKUP($B144,QX$4:QY$71,2,FALSE),1)="0",
        "",
        IF(
            LEFT(VLOOKUP($B144,QX$4:QY$71,2,FALSE),1)="講",
            "講習",
            IF(
                LEFT(VLOOKUP($B144,QX$4:QY$71,2,FALSE),1)="追",
                "追加",
                "通常"
            )
        )
    ),
    ""
)</f>
      </c>
      <c r="QZ144" s="54">
        <f t="shared" si="4813"/>
      </c>
      <c r="RA144" s="55">
        <f t="shared" ref="RA144:RA207" si="4888">IFERROR(
    IF(
        LEFT(VLOOKUP($B144,QZ$4:RA$71,2,FALSE),1)="0",
        "",
        IF(
            LEFT(VLOOKUP($B144,QZ$4:RA$71,2,FALSE),1)="講",
            "講習",
            IF(
                LEFT(VLOOKUP($B144,QZ$4:RA$71,2,FALSE),1)="追",
                "追加",
                "通常"
            )
        )
    ),
    ""
)</f>
      </c>
      <c r="RB144" s="54">
        <f t="shared" si="4813"/>
      </c>
      <c r="RC144" s="55">
        <f t="shared" ref="RC144:RC207" si="4889">IFERROR(
    IF(
        LEFT(VLOOKUP($B144,RB$4:RC$71,2,FALSE),1)="0",
        "",
        IF(
            LEFT(VLOOKUP($B144,RB$4:RC$71,2,FALSE),1)="講",
            "講習",
            IF(
                LEFT(VLOOKUP($B144,RB$4:RC$71,2,FALSE),1)="追",
                "追加",
                "通常"
            )
        )
    ),
    ""
)</f>
      </c>
      <c r="RD144" s="54">
        <f t="shared" si="4813"/>
      </c>
      <c r="RE144" s="55">
        <f t="shared" ref="RE144:RE207" si="4890">IFERROR(
    IF(
        LEFT(VLOOKUP($B144,RD$4:RE$71,2,FALSE),1)="0",
        "",
        IF(
            LEFT(VLOOKUP($B144,RD$4:RE$71,2,FALSE),1)="講",
            "講習",
            IF(
                LEFT(VLOOKUP($B144,RD$4:RE$71,2,FALSE),1)="追",
                "追加",
                "通常"
            )
        )
    ),
    ""
)</f>
      </c>
      <c r="RF144" s="54">
        <f t="shared" si="4813"/>
      </c>
      <c r="RG144" s="55">
        <f t="shared" ref="RG144:RG207" si="4891">IFERROR(
    IF(
        LEFT(VLOOKUP($B144,RF$4:RG$71,2,FALSE),1)="0",
        "",
        IF(
            LEFT(VLOOKUP($B144,RF$4:RG$71,2,FALSE),1)="講",
            "講習",
            IF(
                LEFT(VLOOKUP($B144,RF$4:RG$71,2,FALSE),1)="追",
                "追加",
                "通常"
            )
        )
    ),
    ""
)</f>
      </c>
      <c r="RH144" s="54">
        <f t="shared" si="4813"/>
      </c>
      <c r="RI144" s="55">
        <f t="shared" ref="RI144:RI207" si="4892">IFERROR(
    IF(
        LEFT(VLOOKUP($B144,RH$4:RI$71,2,FALSE),1)="0",
        "",
        IF(
            LEFT(VLOOKUP($B144,RH$4:RI$71,2,FALSE),1)="講",
            "講習",
            IF(
                LEFT(VLOOKUP($B144,RH$4:RI$71,2,FALSE),1)="追",
                "追加",
                "通常"
            )
        )
    ),
    ""
)</f>
      </c>
      <c r="RJ144" s="54">
        <f t="shared" si="4738"/>
      </c>
      <c r="RK144" s="55">
        <f t="shared" ref="RK144:RK207" si="4893">IFERROR(
    IF(
        LEFT(VLOOKUP($B144,RJ$4:RK$71,2,FALSE),1)="0",
        "",
        IF(
            LEFT(VLOOKUP($B144,RJ$4:RK$71,2,FALSE),1)="講",
            "講習",
            IF(
                LEFT(VLOOKUP($B144,RJ$4:RK$71,2,FALSE),1)="追",
                "追加",
                "通常"
            )
        )
    ),
    ""
)</f>
      </c>
      <c r="RL144" s="54">
        <f t="shared" si="4738"/>
      </c>
      <c r="RM144" s="55">
        <f t="shared" ref="RM144:RM207" si="4894">IFERROR(
    IF(
        LEFT(VLOOKUP($B144,RL$4:RM$71,2,FALSE),1)="0",
        "",
        IF(
            LEFT(VLOOKUP($B144,RL$4:RM$71,2,FALSE),1)="講",
            "講習",
            IF(
                LEFT(VLOOKUP($B144,RL$4:RM$71,2,FALSE),1)="追",
                "追加",
                "通常"
            )
        )
    ),
    ""
)</f>
      </c>
      <c r="RN144" s="54">
        <f t="shared" si="4738"/>
      </c>
      <c r="RO144" s="55">
        <f t="shared" ref="RO144:RO207" si="4895">IFERROR(
    IF(
        LEFT(VLOOKUP($B144,RN$4:RO$71,2,FALSE),1)="0",
        "",
        IF(
            LEFT(VLOOKUP($B144,RN$4:RO$71,2,FALSE),1)="講",
            "講習",
            IF(
                LEFT(VLOOKUP($B144,RN$4:RO$71,2,FALSE),1)="追",
                "追加",
                "通常"
            )
        )
    ),
    ""
)</f>
      </c>
      <c r="RP144" s="54">
        <f t="shared" si="4738"/>
      </c>
      <c r="RQ144" s="55">
        <f t="shared" ref="RQ144:RQ207" si="4896">IFERROR(
    IF(
        LEFT(VLOOKUP($B144,RP$4:RQ$71,2,FALSE),1)="0",
        "",
        IF(
            LEFT(VLOOKUP($B144,RP$4:RQ$71,2,FALSE),1)="講",
            "講習",
            IF(
                LEFT(VLOOKUP($B144,RP$4:RQ$71,2,FALSE),1)="追",
                "追加",
                "通常"
            )
        )
    ),
    ""
)</f>
      </c>
      <c r="RR144" s="54">
        <f t="shared" si="4738"/>
      </c>
      <c r="RS144" s="55">
        <f t="shared" ref="RS144:RS207" si="4897">IFERROR(
    IF(
        LEFT(VLOOKUP($B144,RR$4:RS$71,2,FALSE),1)="0",
        "",
        IF(
            LEFT(VLOOKUP($B144,RR$4:RS$71,2,FALSE),1)="講",
            "講習",
            IF(
                LEFT(VLOOKUP($B144,RR$4:RS$71,2,FALSE),1)="追",
                "追加",
                "通常"
            )
        )
    ),
    ""
)</f>
      </c>
      <c r="RT144" s="54">
        <f t="shared" si="4738"/>
      </c>
      <c r="RU144" s="55">
        <f t="shared" ref="RU144:RU207" si="4898">IFERROR(
    IF(
        LEFT(VLOOKUP($B144,RT$4:RU$71,2,FALSE),1)="0",
        "",
        IF(
            LEFT(VLOOKUP($B144,RT$4:RU$71,2,FALSE),1)="講",
            "講習",
            IF(
                LEFT(VLOOKUP($B144,RT$4:RU$71,2,FALSE),1)="追",
                "追加",
                "通常"
            )
        )
    ),
    ""
)</f>
      </c>
      <c r="RV144" s="54">
        <f t="shared" si="4738"/>
      </c>
      <c r="RW144" s="55">
        <f t="shared" ref="RW144:RW207" si="4899">IFERROR(
    IF(
        LEFT(VLOOKUP($B144,RV$4:RW$71,2,FALSE),1)="0",
        "",
        IF(
            LEFT(VLOOKUP($B144,RV$4:RW$71,2,FALSE),1)="講",
            "講習",
            IF(
                LEFT(VLOOKUP($B144,RV$4:RW$71,2,FALSE),1)="追",
                "追加",
                "通常"
            )
        )
    ),
    ""
)</f>
      </c>
      <c r="RX144" s="54">
        <f t="shared" si="4738"/>
      </c>
      <c r="RY144" s="55">
        <f t="shared" ref="RY144:RY207" si="4900">IFERROR(
    IF(
        LEFT(VLOOKUP($B144,RX$4:RY$71,2,FALSE),1)="0",
        "",
        IF(
            LEFT(VLOOKUP($B144,RX$4:RY$71,2,FALSE),1)="講",
            "講習",
            IF(
                LEFT(VLOOKUP($B144,RX$4:RY$71,2,FALSE),1)="追",
                "追加",
                "通常"
            )
        )
    ),
    ""
)</f>
      </c>
      <c r="RZ144" s="54">
        <f t="shared" si="4738"/>
      </c>
      <c r="SA144" s="55">
        <f t="shared" ref="SA144:SA207" si="4901">IFERROR(
    IF(
        LEFT(VLOOKUP($B144,RZ$4:SA$71,2,FALSE),1)="0",
        "",
        IF(
            LEFT(VLOOKUP($B144,RZ$4:SA$71,2,FALSE),1)="講",
            "講習",
            IF(
                LEFT(VLOOKUP($B144,RZ$4:SA$71,2,FALSE),1)="追",
                "追加",
                "通常"
            )
        )
    ),
    ""
)</f>
      </c>
      <c r="SB144" s="54">
        <f t="shared" si="4738"/>
      </c>
      <c r="SC144" s="55">
        <f t="shared" ref="SC144:SC207" si="4902">IFERROR(
    IF(
        LEFT(VLOOKUP($B144,SB$4:SC$71,2,FALSE),1)="0",
        "",
        IF(
            LEFT(VLOOKUP($B144,SB$4:SC$71,2,FALSE),1)="講",
            "講習",
            IF(
                LEFT(VLOOKUP($B144,SB$4:SC$71,2,FALSE),1)="追",
                "追加",
                "通常"
            )
        )
    ),
    ""
)</f>
      </c>
      <c r="SD144" s="54">
        <f t="shared" si="4738"/>
      </c>
      <c r="SE144" s="55">
        <f t="shared" ref="SE144:SE207" si="4903">IFERROR(
    IF(
        LEFT(VLOOKUP($B144,SD$4:SE$71,2,FALSE),1)="0",
        "",
        IF(
            LEFT(VLOOKUP($B144,SD$4:SE$71,2,FALSE),1)="講",
            "講習",
            IF(
                LEFT(VLOOKUP($B144,SD$4:SE$71,2,FALSE),1)="追",
                "追加",
                "通常"
            )
        )
    ),
    ""
)</f>
      </c>
      <c r="SF144" s="54">
        <f t="shared" si="4738"/>
      </c>
      <c r="SG144" s="55">
        <f t="shared" ref="SG144:SG207" si="4904">IFERROR(
    IF(
        LEFT(VLOOKUP($B144,SF$4:SG$71,2,FALSE),1)="0",
        "",
        IF(
            LEFT(VLOOKUP($B144,SF$4:SG$71,2,FALSE),1)="講",
            "講習",
            IF(
                LEFT(VLOOKUP($B144,SF$4:SG$71,2,FALSE),1)="追",
                "追加",
                "通常"
            )
        )
    ),
    ""
)</f>
      </c>
      <c r="SH144" s="54">
        <f t="shared" si="4738"/>
      </c>
      <c r="SI144" s="55">
        <f t="shared" ref="SI144:SI207" si="4905">IFERROR(
    IF(
        LEFT(VLOOKUP($B144,SH$4:SI$71,2,FALSE),1)="0",
        "",
        IF(
            LEFT(VLOOKUP($B144,SH$4:SI$71,2,FALSE),1)="講",
            "講習",
            IF(
                LEFT(VLOOKUP($B144,SH$4:SI$71,2,FALSE),1)="追",
                "追加",
                "通常"
            )
        )
    ),
    ""
)</f>
      </c>
      <c r="SJ144" s="54">
        <f t="shared" si="4738"/>
      </c>
      <c r="SK144" s="55">
        <f t="shared" ref="SK144:SK207" si="4906">IFERROR(
    IF(
        LEFT(VLOOKUP($B144,SJ$4:SK$71,2,FALSE),1)="0",
        "",
        IF(
            LEFT(VLOOKUP($B144,SJ$4:SK$71,2,FALSE),1)="講",
            "講習",
            IF(
                LEFT(VLOOKUP($B144,SJ$4:SK$71,2,FALSE),1)="追",
                "追加",
                "通常"
            )
        )
    ),
    ""
)</f>
      </c>
      <c r="SL144" s="54">
        <f t="shared" si="4738"/>
      </c>
      <c r="SM144" s="55">
        <f t="shared" ref="SM144:SM207" si="4907">IFERROR(
    IF(
        LEFT(VLOOKUP($B144,SL$4:SM$71,2,FALSE),1)="0",
        "",
        IF(
            LEFT(VLOOKUP($B144,SL$4:SM$71,2,FALSE),1)="講",
            "講習",
            IF(
                LEFT(VLOOKUP($B144,SL$4:SM$71,2,FALSE),1)="追",
                "追加",
                "通常"
            )
        )
    ),
    ""
)</f>
      </c>
      <c r="SN144" s="54">
        <f t="shared" si="4738"/>
      </c>
      <c r="SO144" s="55">
        <f t="shared" ref="SO144:SO207" si="4908">IFERROR(
    IF(
        LEFT(VLOOKUP($B144,SN$4:SO$71,2,FALSE),1)="0",
        "",
        IF(
            LEFT(VLOOKUP($B144,SN$4:SO$71,2,FALSE),1)="講",
            "講習",
            IF(
                LEFT(VLOOKUP($B144,SN$4:SO$71,2,FALSE),1)="追",
                "追加",
                "通常"
            )
        )
    ),
    ""
)</f>
      </c>
      <c r="SP144" s="54">
        <f t="shared" si="4738"/>
      </c>
      <c r="SQ144" s="55">
        <f t="shared" ref="SQ144:SQ207" si="4909">IFERROR(
    IF(
        LEFT(VLOOKUP($B144,SP$4:SQ$71,2,FALSE),1)="0",
        "",
        IF(
            LEFT(VLOOKUP($B144,SP$4:SQ$71,2,FALSE),1)="講",
            "講習",
            IF(
                LEFT(VLOOKUP($B144,SP$4:SQ$71,2,FALSE),1)="追",
                "追加",
                "通常"
            )
        )
    ),
    ""
)</f>
      </c>
      <c r="SR144" s="54">
        <f t="shared" si="4738"/>
      </c>
      <c r="SS144" s="55">
        <f t="shared" ref="SS144:SS207" si="4910">IFERROR(
    IF(
        LEFT(VLOOKUP($B144,SR$4:SS$71,2,FALSE),1)="0",
        "",
        IF(
            LEFT(VLOOKUP($B144,SR$4:SS$71,2,FALSE),1)="講",
            "講習",
            IF(
                LEFT(VLOOKUP($B144,SR$4:SS$71,2,FALSE),1)="追",
                "追加",
                "通常"
            )
        )
    ),
    ""
)</f>
      </c>
      <c r="ST144" s="54">
        <f t="shared" si="4738"/>
      </c>
      <c r="SU144" s="55">
        <f t="shared" ref="SU144:SU207" si="4911">IFERROR(
    IF(
        LEFT(VLOOKUP($B144,ST$4:SU$71,2,FALSE),1)="0",
        "",
        IF(
            LEFT(VLOOKUP($B144,ST$4:SU$71,2,FALSE),1)="講",
            "講習",
            IF(
                LEFT(VLOOKUP($B144,ST$4:SU$71,2,FALSE),1)="追",
                "追加",
                "通常"
            )
        )
    ),
    ""
)</f>
      </c>
      <c r="SV144" s="54">
        <f t="shared" si="4738"/>
      </c>
      <c r="SW144" s="55">
        <f t="shared" ref="SW144:SW207" si="4912">IFERROR(
    IF(
        LEFT(VLOOKUP($B144,SV$4:SW$71,2,FALSE),1)="0",
        "",
        IF(
            LEFT(VLOOKUP($B144,SV$4:SW$71,2,FALSE),1)="講",
            "講習",
            IF(
                LEFT(VLOOKUP($B144,SV$4:SW$71,2,FALSE),1)="追",
                "追加",
                "通常"
            )
        )
    ),
    ""
)</f>
      </c>
      <c r="SX144" s="54">
        <f t="shared" si="4738"/>
      </c>
      <c r="SY144" s="55">
        <f t="shared" ref="SY144:SY207" si="4913">IFERROR(
    IF(
        LEFT(VLOOKUP($B144,SX$4:SY$71,2,FALSE),1)="0",
        "",
        IF(
            LEFT(VLOOKUP($B144,SX$4:SY$71,2,FALSE),1)="講",
            "講習",
            IF(
                LEFT(VLOOKUP($B144,SX$4:SY$71,2,FALSE),1)="追",
                "追加",
                "通常"
            )
        )
    ),
    ""
)</f>
      </c>
      <c r="SZ144" s="54">
        <f t="shared" si="4738"/>
      </c>
      <c r="TA144" s="55">
        <f t="shared" ref="TA144:TA207" si="4914">IFERROR(
    IF(
        LEFT(VLOOKUP($B144,SZ$4:TA$71,2,FALSE),1)="0",
        "",
        IF(
            LEFT(VLOOKUP($B144,SZ$4:TA$71,2,FALSE),1)="講",
            "講習",
            IF(
                LEFT(VLOOKUP($B144,SZ$4:TA$71,2,FALSE),1)="追",
                "追加",
                "通常"
            )
        )
    ),
    ""
)</f>
      </c>
      <c r="TB144" s="54">
        <f t="shared" si="4738"/>
      </c>
      <c r="TC144" s="55">
        <f t="shared" ref="TC144:TC207" si="4915">IFERROR(
    IF(
        LEFT(VLOOKUP($B144,TB$4:TC$71,2,FALSE),1)="0",
        "",
        IF(
            LEFT(VLOOKUP($B144,TB$4:TC$71,2,FALSE),1)="講",
            "講習",
            IF(
                LEFT(VLOOKUP($B144,TB$4:TC$71,2,FALSE),1)="追",
                "追加",
                "通常"
            )
        )
    ),
    ""
)</f>
      </c>
      <c r="TD144" s="54">
        <f t="shared" si="4738"/>
      </c>
      <c r="TE144" s="55">
        <f t="shared" si="4881"/>
      </c>
      <c r="TF144" s="54">
        <f t="shared" si="4738"/>
      </c>
      <c r="TG144" s="55">
        <f t="shared" si="4843"/>
      </c>
      <c r="TH144" s="54">
        <f t="shared" si="4738"/>
      </c>
      <c r="TI144" s="55">
        <f t="shared" si="4844"/>
      </c>
      <c r="TJ144" s="54">
        <f t="shared" si="4738"/>
      </c>
      <c r="TK144" s="55">
        <f t="shared" si="4845"/>
      </c>
      <c r="TL144" s="54">
        <f t="shared" si="4738"/>
      </c>
      <c r="TM144" s="55">
        <f t="shared" si="4846"/>
      </c>
      <c r="TN144" s="54">
        <f t="shared" si="4738"/>
      </c>
      <c r="TO144" s="55">
        <f t="shared" si="4847"/>
      </c>
      <c r="TP144" s="54">
        <f t="shared" si="4738"/>
      </c>
      <c r="TQ144" s="55">
        <f t="shared" si="4848"/>
      </c>
      <c r="TR144" s="54">
        <f t="shared" si="4738"/>
      </c>
      <c r="TS144" s="55">
        <f t="shared" si="4849"/>
      </c>
      <c r="TT144" s="54">
        <f t="shared" si="4814"/>
      </c>
      <c r="TU144" s="55">
        <f t="shared" si="4850"/>
      </c>
      <c r="TV144" s="54">
        <f t="shared" si="4814"/>
      </c>
      <c r="TW144" s="55">
        <f t="shared" si="4851"/>
      </c>
      <c r="TX144" s="54">
        <f t="shared" si="4814"/>
      </c>
      <c r="TY144" s="55">
        <f t="shared" si="4852"/>
      </c>
      <c r="TZ144" s="54">
        <f t="shared" si="4814"/>
      </c>
      <c r="UA144" s="55">
        <f t="shared" si="4853"/>
      </c>
      <c r="UB144" s="54">
        <f t="shared" si="4814"/>
      </c>
      <c r="UC144" s="55">
        <f t="shared" si="4854"/>
      </c>
      <c r="UD144" s="54">
        <f t="shared" si="4814"/>
      </c>
      <c r="UE144" s="55">
        <f t="shared" si="4855"/>
      </c>
      <c r="UF144" s="54">
        <f t="shared" si="4814"/>
      </c>
      <c r="UG144" s="55">
        <f t="shared" si="4856"/>
      </c>
      <c r="UH144" s="54">
        <f t="shared" si="4814"/>
      </c>
      <c r="UI144" s="55">
        <f t="shared" si="4857"/>
      </c>
      <c r="UJ144" s="54">
        <f t="shared" si="4814"/>
      </c>
      <c r="UK144" s="55">
        <f t="shared" si="4858"/>
      </c>
      <c r="UL144" s="54">
        <f t="shared" si="4814"/>
      </c>
      <c r="UM144" s="55">
        <f t="shared" si="4859"/>
      </c>
      <c r="UN144" s="54">
        <f t="shared" si="4814"/>
      </c>
      <c r="UO144" s="55">
        <f t="shared" si="4860"/>
      </c>
      <c r="UP144" s="54">
        <f t="shared" si="4814"/>
      </c>
      <c r="UQ144" s="55">
        <f t="shared" si="4861"/>
      </c>
      <c r="UR144" s="54">
        <f t="shared" si="4814"/>
      </c>
      <c r="US144" s="55">
        <f t="shared" si="4862"/>
      </c>
      <c r="UT144" s="54">
        <f t="shared" si="4814"/>
      </c>
      <c r="UU144" s="55">
        <f t="shared" si="4863"/>
      </c>
      <c r="UV144" s="54">
        <f t="shared" si="4814"/>
      </c>
      <c r="UW144" s="55">
        <f t="shared" si="4864"/>
      </c>
      <c r="UX144" s="54">
        <f t="shared" si="4814"/>
      </c>
      <c r="UY144" s="55">
        <f t="shared" si="4865"/>
      </c>
      <c r="UZ144" s="54">
        <f t="shared" si="4814"/>
      </c>
      <c r="VA144" s="55">
        <f t="shared" si="4866"/>
      </c>
      <c r="VB144" s="54">
        <f t="shared" si="4814"/>
      </c>
      <c r="VC144" s="55">
        <f t="shared" si="4867"/>
      </c>
      <c r="VD144" s="54">
        <f t="shared" si="4814"/>
      </c>
      <c r="VE144" s="55">
        <f t="shared" si="4868"/>
      </c>
      <c r="VF144" s="54">
        <f t="shared" si="4814"/>
      </c>
      <c r="VG144" s="55">
        <f t="shared" si="4869"/>
      </c>
      <c r="VH144" s="54">
        <f t="shared" si="4814"/>
      </c>
      <c r="VI144" s="55">
        <f t="shared" si="4870"/>
      </c>
      <c r="VJ144" s="54">
        <f t="shared" si="4814"/>
      </c>
      <c r="VK144" s="55">
        <f t="shared" si="4871"/>
      </c>
      <c r="VL144" s="54">
        <f t="shared" si="4814"/>
      </c>
      <c r="VM144" s="55">
        <f t="shared" si="4872"/>
      </c>
      <c r="VN144" s="54">
        <f t="shared" si="4814"/>
      </c>
      <c r="VO144" s="55">
        <f t="shared" si="4873"/>
      </c>
      <c r="VP144" s="54">
        <f t="shared" si="4814"/>
      </c>
      <c r="VQ144" s="55">
        <f t="shared" si="4817"/>
      </c>
      <c r="VR144" s="54">
        <f t="shared" si="4814"/>
      </c>
      <c r="VS144" s="55">
        <f t="shared" si="4874"/>
      </c>
      <c r="VT144" s="54">
        <f t="shared" si="4814"/>
      </c>
      <c r="VU144" s="55">
        <f t="shared" si="4875"/>
      </c>
      <c r="VV144" s="54">
        <f t="shared" si="4814"/>
      </c>
      <c r="VW144" s="55">
        <f t="shared" si="4876"/>
      </c>
      <c r="VX144" s="54">
        <f t="shared" si="4814"/>
      </c>
      <c r="VY144" s="55">
        <f t="shared" si="4877"/>
      </c>
      <c r="VZ144" s="54">
        <f t="shared" si="4814"/>
      </c>
      <c r="WA144" s="55">
        <f t="shared" si="4878"/>
      </c>
      <c r="WB144" s="54">
        <f t="shared" si="4814"/>
      </c>
      <c r="WC144" s="55">
        <f t="shared" si="4879"/>
      </c>
      <c r="WD144" s="54">
        <f t="shared" si="4814"/>
      </c>
      <c r="WE144" s="55">
        <f t="shared" si="4818"/>
      </c>
      <c r="WF144" s="54">
        <f t="shared" si="4739"/>
      </c>
      <c r="WG144" s="55">
        <f t="shared" si="4819"/>
      </c>
      <c r="WH144" s="54">
        <f t="shared" si="4739"/>
      </c>
      <c r="WI144" s="55">
        <f t="shared" si="4820"/>
      </c>
      <c r="WJ144" s="54">
        <f t="shared" si="4739"/>
      </c>
      <c r="WK144" s="55">
        <f t="shared" si="4821"/>
      </c>
      <c r="WL144" s="54">
        <f t="shared" si="4739"/>
      </c>
      <c r="WM144" s="55">
        <f t="shared" si="4822"/>
      </c>
      <c r="WN144" s="54">
        <f t="shared" si="4739"/>
      </c>
      <c r="WO144" s="55">
        <f t="shared" si="4823"/>
      </c>
      <c r="WP144" s="54">
        <f t="shared" si="4739"/>
      </c>
      <c r="WQ144" s="55">
        <f t="shared" si="4824"/>
      </c>
      <c r="WR144" s="54">
        <f t="shared" si="4739"/>
      </c>
      <c r="WS144" s="55">
        <f t="shared" si="4825"/>
      </c>
      <c r="WT144" s="54">
        <f t="shared" si="4739"/>
      </c>
      <c r="WU144" s="55">
        <f t="shared" si="4826"/>
      </c>
      <c r="WV144" s="54">
        <f t="shared" si="4739"/>
      </c>
      <c r="WW144" s="55">
        <f t="shared" si="4827"/>
      </c>
      <c r="WX144" s="54">
        <f t="shared" si="4739"/>
      </c>
      <c r="WY144" s="55">
        <f t="shared" si="4828"/>
      </c>
      <c r="WZ144" s="54">
        <f t="shared" si="4739"/>
      </c>
      <c r="XA144" s="55">
        <f t="shared" si="4829"/>
      </c>
      <c r="XB144" s="54">
        <f t="shared" si="4739"/>
      </c>
      <c r="XC144" s="55">
        <f t="shared" si="4830"/>
      </c>
      <c r="XD144" s="54">
        <f t="shared" si="4739"/>
      </c>
      <c r="XE144" s="55">
        <f t="shared" si="4831"/>
      </c>
      <c r="XF144" s="54">
        <f t="shared" si="4739"/>
      </c>
      <c r="XG144" s="55">
        <f t="shared" si="4832"/>
      </c>
      <c r="XH144" s="54">
        <f t="shared" si="4739"/>
      </c>
      <c r="XI144" s="55">
        <f t="shared" si="4833"/>
      </c>
      <c r="XJ144" s="54">
        <f t="shared" si="4739"/>
      </c>
      <c r="XK144" s="55">
        <f t="shared" si="4834"/>
      </c>
      <c r="XL144" s="54">
        <f t="shared" si="4739"/>
      </c>
      <c r="XM144" s="55">
        <f t="shared" si="4835"/>
      </c>
      <c r="XN144" s="54">
        <f t="shared" si="4739"/>
      </c>
      <c r="XO144" s="55">
        <f t="shared" si="4836"/>
      </c>
      <c r="XP144" s="54">
        <f t="shared" si="4739"/>
      </c>
      <c r="XQ144" s="55">
        <f t="shared" si="4837"/>
      </c>
      <c r="XR144" s="54">
        <f t="shared" si="4739"/>
      </c>
      <c r="XS144" s="55">
        <f t="shared" si="4838"/>
      </c>
      <c r="XT144" s="54">
        <f t="shared" si="4739"/>
      </c>
      <c r="XU144" s="55">
        <f t="shared" si="4839"/>
      </c>
      <c r="XV144" s="54">
        <f t="shared" si="4739"/>
      </c>
      <c r="XW144" s="55">
        <f t="shared" si="4840"/>
      </c>
      <c r="XX144" s="54">
        <f t="shared" si="4739"/>
      </c>
      <c r="XY144" s="55">
        <f t="shared" si="4841"/>
      </c>
      <c r="XZ144" s="54">
        <f t="shared" si="4739"/>
      </c>
      <c r="YA144" s="55">
        <f t="shared" si="4842"/>
      </c>
      <c r="YB144" s="54">
        <f t="shared" si="4739"/>
      </c>
      <c r="YC144" s="55">
        <f t="shared" si="4740"/>
      </c>
      <c r="YD144" s="54">
        <f t="shared" si="4739"/>
      </c>
      <c r="YE144" s="55">
        <f t="shared" si="4741"/>
      </c>
      <c r="YF144" s="54">
        <f t="shared" si="4739"/>
      </c>
      <c r="YG144" s="55">
        <f t="shared" si="4742"/>
      </c>
      <c r="YH144" s="54">
        <f t="shared" si="4739"/>
      </c>
      <c r="YI144" s="55">
        <f t="shared" si="4743"/>
      </c>
      <c r="YJ144" s="54">
        <f t="shared" si="4739"/>
      </c>
      <c r="YK144" s="55">
        <f t="shared" si="4744"/>
      </c>
      <c r="YL144" s="54">
        <f t="shared" si="4739"/>
      </c>
      <c r="YM144" s="55">
        <f t="shared" si="4745"/>
      </c>
      <c r="YN144" s="54">
        <f t="shared" si="4739"/>
      </c>
      <c r="YO144" s="55">
        <f t="shared" si="4746"/>
      </c>
      <c r="YP144" s="54">
        <f t="shared" ref="YP144:AAZ151" si="4916">RIGHT(IFERROR(VLOOKUP($B144,YP$4:YQ$71,2,FALSE),""),2)</f>
      </c>
      <c r="YQ144" s="55">
        <f t="shared" si="4747"/>
      </c>
      <c r="YR144" s="54">
        <f t="shared" si="4916"/>
      </c>
      <c r="YS144" s="55">
        <f t="shared" si="4748"/>
      </c>
      <c r="YT144" s="54">
        <f t="shared" si="4916"/>
      </c>
      <c r="YU144" s="55">
        <f t="shared" si="4749"/>
      </c>
      <c r="YV144" s="54">
        <f t="shared" si="4916"/>
      </c>
      <c r="YW144" s="55">
        <f t="shared" si="4750"/>
      </c>
      <c r="YX144" s="54">
        <f t="shared" si="4916"/>
      </c>
      <c r="YY144" s="55">
        <f t="shared" si="4751"/>
      </c>
      <c r="YZ144" s="54">
        <f t="shared" si="4916"/>
      </c>
      <c r="ZA144" s="55">
        <f t="shared" si="4752"/>
      </c>
      <c r="ZB144" s="54">
        <f t="shared" si="4916"/>
      </c>
      <c r="ZC144" s="55">
        <f t="shared" si="4753"/>
      </c>
      <c r="ZD144" s="54">
        <f t="shared" si="4916"/>
      </c>
      <c r="ZE144" s="55">
        <f t="shared" si="4754"/>
      </c>
      <c r="ZF144" s="54">
        <f t="shared" si="4916"/>
      </c>
      <c r="ZG144" s="55">
        <f t="shared" si="4755"/>
      </c>
      <c r="ZH144" s="54">
        <f t="shared" si="4916"/>
      </c>
      <c r="ZI144" s="55">
        <f t="shared" si="4756"/>
      </c>
      <c r="ZJ144" s="54">
        <f t="shared" si="4916"/>
      </c>
      <c r="ZK144" s="55">
        <f t="shared" si="4757"/>
      </c>
      <c r="ZL144" s="54">
        <f t="shared" si="4916"/>
      </c>
      <c r="ZM144" s="55">
        <f t="shared" si="4758"/>
      </c>
      <c r="ZN144" s="54">
        <f t="shared" si="4916"/>
      </c>
      <c r="ZO144" s="55">
        <f t="shared" si="4759"/>
      </c>
      <c r="ZP144" s="54">
        <f t="shared" si="4916"/>
      </c>
      <c r="ZQ144" s="55">
        <f t="shared" si="4760"/>
      </c>
      <c r="ZR144" s="54">
        <f t="shared" si="4916"/>
      </c>
      <c r="ZS144" s="55">
        <f t="shared" si="4761"/>
      </c>
      <c r="ZT144" s="54">
        <f t="shared" si="4916"/>
      </c>
      <c r="ZU144" s="55">
        <f t="shared" si="4762"/>
      </c>
      <c r="ZV144" s="54">
        <f t="shared" si="4916"/>
      </c>
      <c r="ZW144" s="55">
        <f t="shared" si="4763"/>
      </c>
      <c r="ZX144" s="54">
        <f t="shared" si="4916"/>
      </c>
      <c r="ZY144" s="55">
        <f t="shared" si="4764"/>
      </c>
      <c r="ZZ144" s="54">
        <f t="shared" si="4916"/>
      </c>
      <c r="AAA144" s="55">
        <f t="shared" si="4765"/>
      </c>
      <c r="AAB144" s="54">
        <f t="shared" si="4916"/>
      </c>
      <c r="AAC144" s="55">
        <f t="shared" si="4766"/>
      </c>
      <c r="AAD144" s="54">
        <f t="shared" si="4916"/>
      </c>
      <c r="AAE144" s="55">
        <f t="shared" si="4767"/>
      </c>
      <c r="AAF144" s="54">
        <f t="shared" si="4916"/>
      </c>
      <c r="AAG144" s="55">
        <f t="shared" si="4768"/>
      </c>
      <c r="AAH144" s="54">
        <f t="shared" si="4916"/>
      </c>
      <c r="AAI144" s="55">
        <f t="shared" si="4769"/>
      </c>
      <c r="AAJ144" s="54">
        <f t="shared" si="4916"/>
      </c>
      <c r="AAK144" s="55">
        <f t="shared" si="4770"/>
      </c>
      <c r="AAL144" s="54">
        <f t="shared" si="4916"/>
      </c>
      <c r="AAM144" s="55">
        <f t="shared" ref="AAM144:AAM207" si="4917">IFERROR(
    IF(
        LEFT(VLOOKUP($B144,AAL$4:AAM$71,2,FALSE),1)="0",
        "",
        IF(
            LEFT(VLOOKUP($B144,AAL$4:AAM$71,2,FALSE),1)="講",
            "講習",
            IF(
                LEFT(VLOOKUP($B144,AAL$4:AAM$71,2,FALSE),1)="追",
                "追加",
                "通常"
            )
        )
    ),
    ""
)</f>
      </c>
      <c r="AAN144" s="54">
        <f t="shared" si="4916"/>
      </c>
      <c r="AAO144" s="55">
        <f t="shared" ref="AAO144:AAO207" si="4918">IFERROR(
    IF(
        LEFT(VLOOKUP($B144,AAN$4:AAO$71,2,FALSE),1)="0",
        "",
        IF(
            LEFT(VLOOKUP($B144,AAN$4:AAO$71,2,FALSE),1)="講",
            "講習",
            IF(
                LEFT(VLOOKUP($B144,AAN$4:AAO$71,2,FALSE),1)="追",
                "追加",
                "通常"
            )
        )
    ),
    ""
)</f>
      </c>
      <c r="AAP144" s="54">
        <f t="shared" si="4916"/>
      </c>
      <c r="AAQ144" s="55">
        <f t="shared" ref="AAQ144:AAQ207" si="4919">IFERROR(
    IF(
        LEFT(VLOOKUP($B144,AAP$4:AAQ$71,2,FALSE),1)="0",
        "",
        IF(
            LEFT(VLOOKUP($B144,AAP$4:AAQ$71,2,FALSE),1)="講",
            "講習",
            IF(
                LEFT(VLOOKUP($B144,AAP$4:AAQ$71,2,FALSE),1)="追",
                "追加",
                "通常"
            )
        )
    ),
    ""
)</f>
      </c>
      <c r="AAR144" s="54">
        <f t="shared" si="4916"/>
      </c>
      <c r="AAS144" s="55">
        <f t="shared" ref="AAS144:AAS207" si="4920">IFERROR(
    IF(
        LEFT(VLOOKUP($B144,AAR$4:AAS$71,2,FALSE),1)="0",
        "",
        IF(
            LEFT(VLOOKUP($B144,AAR$4:AAS$71,2,FALSE),1)="講",
            "講習",
            IF(
                LEFT(VLOOKUP($B144,AAR$4:AAS$71,2,FALSE),1)="追",
                "追加",
                "通常"
            )
        )
    ),
    ""
)</f>
      </c>
      <c r="AAT144" s="54">
        <f t="shared" si="4916"/>
      </c>
      <c r="AAU144" s="55">
        <f t="shared" ref="AAU144:AAU207" si="4921">IFERROR(
    IF(
        LEFT(VLOOKUP($B144,AAT$4:AAU$71,2,FALSE),1)="0",
        "",
        IF(
            LEFT(VLOOKUP($B144,AAT$4:AAU$71,2,FALSE),1)="講",
            "講習",
            IF(
                LEFT(VLOOKUP($B144,AAT$4:AAU$71,2,FALSE),1)="追",
                "追加",
                "通常"
            )
        )
    ),
    ""
)</f>
      </c>
      <c r="AAV144" s="54">
        <f t="shared" si="4916"/>
      </c>
      <c r="AAW144" s="55">
        <f t="shared" ref="AAW144:AAW207" si="4922">IFERROR(
    IF(
        LEFT(VLOOKUP($B144,AAV$4:AAW$71,2,FALSE),1)="0",
        "",
        IF(
            LEFT(VLOOKUP($B144,AAV$4:AAW$71,2,FALSE),1)="講",
            "講習",
            IF(
                LEFT(VLOOKUP($B144,AAV$4:AAW$71,2,FALSE),1)="追",
                "追加",
                "通常"
            )
        )
    ),
    ""
)</f>
      </c>
      <c r="AAX144" s="54">
        <f t="shared" si="4916"/>
      </c>
      <c r="AAY144" s="55">
        <f t="shared" ref="AAY144:AAY207" si="4923">IFERROR(
    IF(
        LEFT(VLOOKUP($B144,AAX$4:AAY$71,2,FALSE),1)="0",
        "",
        IF(
            LEFT(VLOOKUP($B144,AAX$4:AAY$71,2,FALSE),1)="講",
            "講習",
            IF(
                LEFT(VLOOKUP($B144,AAX$4:AAY$71,2,FALSE),1)="追",
                "追加",
                "通常"
            )
        )
    ),
    ""
)</f>
      </c>
      <c r="AAZ144" s="54">
        <f t="shared" si="4916"/>
      </c>
      <c r="ABA144" s="55">
        <f t="shared" ref="ABA144:ABA207" si="4924">IFERROR(
    IF(
        LEFT(VLOOKUP($B144,AAZ$4:ABA$71,2,FALSE),1)="0",
        "",
        IF(
            LEFT(VLOOKUP($B144,AAZ$4:ABA$71,2,FALSE),1)="講",
            "講習",
            IF(
                LEFT(VLOOKUP($B144,AAZ$4:ABA$71,2,FALSE),1)="追",
                "追加",
                "通常"
            )
        )
    ),
    ""
)</f>
      </c>
      <c r="ABB144" s="54">
        <f t="shared" si="4882"/>
      </c>
      <c r="ABC144" s="55">
        <f t="shared" ref="ABC144:ABC207" si="4925">IFERROR(
    IF(
        LEFT(VLOOKUP($B144,ABB$4:ABC$71,2,FALSE),1)="0",
        "",
        IF(
            LEFT(VLOOKUP($B144,ABB$4:ABC$71,2,FALSE),1)="講",
            "講習",
            IF(
                LEFT(VLOOKUP($B144,ABB$4:ABC$71,2,FALSE),1)="追",
                "追加",
                "通常"
            )
        )
    ),
    ""
)</f>
      </c>
      <c r="ABD144" s="54">
        <f t="shared" si="4882"/>
      </c>
      <c r="ABE144" s="55">
        <f t="shared" ref="ABE144:ABE207" si="4926">IFERROR(
    IF(
        LEFT(VLOOKUP($B144,ABD$4:ABE$71,2,FALSE),1)="0",
        "",
        IF(
            LEFT(VLOOKUP($B144,ABD$4:ABE$71,2,FALSE),1)="講",
            "講習",
            IF(
                LEFT(VLOOKUP($B144,ABD$4:ABE$71,2,FALSE),1)="追",
                "追加",
                "通常"
            )
        )
    ),
    ""
)</f>
      </c>
      <c r="ABF144" s="54">
        <f t="shared" si="4882"/>
      </c>
      <c r="ABG144" s="55">
        <f t="shared" ref="ABG144:ABG207" si="4927">IFERROR(
    IF(
        LEFT(VLOOKUP($B144,ABF$4:ABG$71,2,FALSE),1)="0",
        "",
        IF(
            LEFT(VLOOKUP($B144,ABF$4:ABG$71,2,FALSE),1)="講",
            "講習",
            IF(
                LEFT(VLOOKUP($B144,ABF$4:ABG$71,2,FALSE),1)="追",
                "追加",
                "通常"
            )
        )
    ),
    ""
)</f>
      </c>
      <c r="ABH144" s="54">
        <f t="shared" si="4882"/>
      </c>
      <c r="ABI144" s="55">
        <f t="shared" ref="ABI144:ABI207" si="4928">IFERROR(
    IF(
        LEFT(VLOOKUP($B144,ABH$4:ABI$71,2,FALSE),1)="0",
        "",
        IF(
            LEFT(VLOOKUP($B144,ABH$4:ABI$71,2,FALSE),1)="講",
            "講習",
            IF(
                LEFT(VLOOKUP($B144,ABH$4:ABI$71,2,FALSE),1)="追",
                "追加",
                "通常"
            )
        )
    ),
    ""
)</f>
      </c>
      <c r="ABJ144" s="54">
        <f t="shared" si="4882"/>
      </c>
      <c r="ABK144" s="55">
        <f t="shared" ref="ABK144:ABK207" si="4929">IFERROR(
    IF(
        LEFT(VLOOKUP($B144,ABJ$4:ABK$71,2,FALSE),1)="0",
        "",
        IF(
            LEFT(VLOOKUP($B144,ABJ$4:ABK$71,2,FALSE),1)="講",
            "講習",
            IF(
                LEFT(VLOOKUP($B144,ABJ$4:ABK$71,2,FALSE),1)="追",
                "追加",
                "通常"
            )
        )
    ),
    ""
)</f>
      </c>
      <c r="ABL144" s="54">
        <f t="shared" si="4882"/>
      </c>
      <c r="ABM144" s="55">
        <f t="shared" ref="ABM144:ABM207" si="4930">IFERROR(
    IF(
        LEFT(VLOOKUP($B144,ABL$4:ABM$71,2,FALSE),1)="0",
        "",
        IF(
            LEFT(VLOOKUP($B144,ABL$4:ABM$71,2,FALSE),1)="講",
            "講習",
            IF(
                LEFT(VLOOKUP($B144,ABL$4:ABM$71,2,FALSE),1)="追",
                "追加",
                "通常"
            )
        )
    ),
    ""
)</f>
      </c>
      <c r="ABN144" s="54">
        <f t="shared" si="4882"/>
      </c>
      <c r="ABO144" s="55">
        <f t="shared" ref="ABO144:ABO207" si="4931">IFERROR(
    IF(
        LEFT(VLOOKUP($B144,ABN$4:ABO$71,2,FALSE),1)="0",
        "",
        IF(
            LEFT(VLOOKUP($B144,ABN$4:ABO$71,2,FALSE),1)="講",
            "講習",
            IF(
                LEFT(VLOOKUP($B144,ABN$4:ABO$71,2,FALSE),1)="追",
                "追加",
                "通常"
            )
        )
    ),
    ""
)</f>
      </c>
      <c r="ABP144" s="54">
        <f t="shared" si="4882"/>
      </c>
      <c r="ABQ144" s="55">
        <f t="shared" ref="ABQ144:ABQ207" si="4932">IFERROR(
    IF(
        LEFT(VLOOKUP($B144,ABP$4:ABQ$71,2,FALSE),1)="0",
        "",
        IF(
            LEFT(VLOOKUP($B144,ABP$4:ABQ$71,2,FALSE),1)="講",
            "講習",
            IF(
                LEFT(VLOOKUP($B144,ABP$4:ABQ$71,2,FALSE),1)="追",
                "追加",
                "通常"
            )
        )
    ),
    ""
)</f>
      </c>
      <c r="ABR144" s="54">
        <f t="shared" si="4882"/>
      </c>
      <c r="ABS144" s="55">
        <f t="shared" ref="ABS144:ABS207" si="4933">IFERROR(
    IF(
        LEFT(VLOOKUP($B144,ABR$4:ABS$71,2,FALSE),1)="0",
        "",
        IF(
            LEFT(VLOOKUP($B144,ABR$4:ABS$71,2,FALSE),1)="講",
            "講習",
            IF(
                LEFT(VLOOKUP($B144,ABR$4:ABS$71,2,FALSE),1)="追",
                "追加",
                "通常"
            )
        )
    ),
    ""
)</f>
      </c>
      <c r="ABT144" s="54">
        <f t="shared" si="4882"/>
      </c>
      <c r="ABU144" s="55">
        <f t="shared" ref="ABU144:ABU207" si="4934">IFERROR(
    IF(
        LEFT(VLOOKUP($B144,ABT$4:ABU$71,2,FALSE),1)="0",
        "",
        IF(
            LEFT(VLOOKUP($B144,ABT$4:ABU$71,2,FALSE),1)="講",
            "講習",
            IF(
                LEFT(VLOOKUP($B144,ABT$4:ABU$71,2,FALSE),1)="追",
                "追加",
                "通常"
            )
        )
    ),
    ""
)</f>
      </c>
      <c r="ABV144" s="54">
        <f t="shared" si="4882"/>
      </c>
      <c r="ABW144" s="55">
        <f t="shared" ref="ABW144:ABW207" si="4935">IFERROR(
    IF(
        LEFT(VLOOKUP($B144,ABV$4:ABW$71,2,FALSE),1)="0",
        "",
        IF(
            LEFT(VLOOKUP($B144,ABV$4:ABW$71,2,FALSE),1)="講",
            "講習",
            IF(
                LEFT(VLOOKUP($B144,ABV$4:ABW$71,2,FALSE),1)="追",
                "追加",
                "通常"
            )
        )
    ),
    ""
)</f>
      </c>
      <c r="ABX144" s="54">
        <f t="shared" si="4882"/>
      </c>
      <c r="ABY144" s="55">
        <f t="shared" ref="ABY144:ABY207" si="4936">IFERROR(
    IF(
        LEFT(VLOOKUP($B144,ABX$4:ABY$71,2,FALSE),1)="0",
        "",
        IF(
            LEFT(VLOOKUP($B144,ABX$4:ABY$71,2,FALSE),1)="講",
            "講習",
            IF(
                LEFT(VLOOKUP($B144,ABX$4:ABY$71,2,FALSE),1)="追",
                "追加",
                "通常"
            )
        )
    ),
    ""
)</f>
      </c>
      <c r="ABZ144" s="54">
        <f t="shared" si="4882"/>
      </c>
      <c r="ACA144" s="55">
        <f t="shared" ref="ACA144:ACA207" si="4937">IFERROR(
    IF(
        LEFT(VLOOKUP($B144,ABZ$4:ACA$71,2,FALSE),1)="0",
        "",
        IF(
            LEFT(VLOOKUP($B144,ABZ$4:ACA$71,2,FALSE),1)="講",
            "講習",
            IF(
                LEFT(VLOOKUP($B144,ABZ$4:ACA$71,2,FALSE),1)="追",
                "追加",
                "通常"
            )
        )
    ),
    ""
)</f>
      </c>
      <c r="ACB144" s="54">
        <f t="shared" si="4882"/>
      </c>
      <c r="ACC144" s="55">
        <f t="shared" ref="ACC144:ACC207" si="4938">IFERROR(
    IF(
        LEFT(VLOOKUP($B144,ACB$4:ACC$71,2,FALSE),1)="0",
        "",
        IF(
            LEFT(VLOOKUP($B144,ACB$4:ACC$71,2,FALSE),1)="講",
            "講習",
            IF(
                LEFT(VLOOKUP($B144,ACB$4:ACC$71,2,FALSE),1)="追",
                "追加",
                "通常"
            )
        )
    ),
    ""
)</f>
      </c>
      <c r="ACD144" s="54">
        <f t="shared" si="4882"/>
      </c>
      <c r="ACE144" s="55">
        <f t="shared" ref="ACE144:ACE207" si="4939">IFERROR(
    IF(
        LEFT(VLOOKUP($B144,ACD$4:ACE$71,2,FALSE),1)="0",
        "",
        IF(
            LEFT(VLOOKUP($B144,ACD$4:ACE$71,2,FALSE),1)="講",
            "講習",
            IF(
                LEFT(VLOOKUP($B144,ACD$4:ACE$71,2,FALSE),1)="追",
                "追加",
                "通常"
            )
        )
    ),
    ""
)</f>
      </c>
      <c r="ACF144" s="54">
        <f t="shared" si="4882"/>
      </c>
      <c r="ACG144" s="55">
        <f t="shared" ref="ACG144:ACG207" si="4940">IFERROR(
    IF(
        LEFT(VLOOKUP($B144,ACF$4:ACG$71,2,FALSE),1)="0",
        "",
        IF(
            LEFT(VLOOKUP($B144,ACF$4:ACG$71,2,FALSE),1)="講",
            "講習",
            IF(
                LEFT(VLOOKUP($B144,ACF$4:ACG$71,2,FALSE),1)="追",
                "追加",
                "通常"
            )
        )
    ),
    ""
)</f>
      </c>
      <c r="ACH144" s="54">
        <f t="shared" si="4882"/>
      </c>
      <c r="ACI144" s="55">
        <f t="shared" ref="ACI144:ACI207" si="4941">IFERROR(
    IF(
        LEFT(VLOOKUP($B144,ACH$4:ACI$71,2,FALSE),1)="0",
        "",
        IF(
            LEFT(VLOOKUP($B144,ACH$4:ACI$71,2,FALSE),1)="講",
            "講習",
            IF(
                LEFT(VLOOKUP($B144,ACH$4:ACI$71,2,FALSE),1)="追",
                "追加",
                "通常"
            )
        )
    ),
    ""
)</f>
      </c>
      <c r="ACJ144" s="54">
        <f t="shared" si="4882"/>
      </c>
      <c r="ACK144" s="55">
        <f t="shared" ref="ACK144:ACK207" si="4942">IFERROR(
    IF(
        LEFT(VLOOKUP($B144,ACJ$4:ACK$71,2,FALSE),1)="0",
        "",
        IF(
            LEFT(VLOOKUP($B144,ACJ$4:ACK$71,2,FALSE),1)="講",
            "講習",
            IF(
                LEFT(VLOOKUP($B144,ACJ$4:ACK$71,2,FALSE),1)="追",
                "追加",
                "通常"
            )
        )
    ),
    ""
)</f>
      </c>
      <c r="ACL144" s="54">
        <f t="shared" si="4882"/>
      </c>
      <c r="ACM144" s="55">
        <f t="shared" ref="ACM144:ACM207" si="4943">IFERROR(
    IF(
        LEFT(VLOOKUP($B144,ACL$4:ACM$71,2,FALSE),1)="0",
        "",
        IF(
            LEFT(VLOOKUP($B144,ACL$4:ACM$71,2,FALSE),1)="講",
            "講習",
            IF(
                LEFT(VLOOKUP($B144,ACL$4:ACM$71,2,FALSE),1)="追",
                "追加",
                "通常"
            )
        )
    ),
    ""
)</f>
      </c>
      <c r="ACN144" s="54">
        <f t="shared" si="4882"/>
      </c>
      <c r="ACO144" s="55">
        <f t="shared" ref="ACO144:ACO207" si="4944">IFERROR(
    IF(
        LEFT(VLOOKUP($B144,ACN$4:ACO$71,2,FALSE),1)="0",
        "",
        IF(
            LEFT(VLOOKUP($B144,ACN$4:ACO$71,2,FALSE),1)="講",
            "講習",
            IF(
                LEFT(VLOOKUP($B144,ACN$4:ACO$71,2,FALSE),1)="追",
                "追加",
                "通常"
            )
        )
    ),
    ""
)</f>
      </c>
      <c r="ACP144" s="54">
        <f t="shared" si="4882"/>
      </c>
      <c r="ACQ144" s="55">
        <f t="shared" ref="ACQ144:ACQ207" si="4945">IFERROR(
    IF(
        LEFT(VLOOKUP($B144,ACP$4:ACQ$71,2,FALSE),1)="0",
        "",
        IF(
            LEFT(VLOOKUP($B144,ACP$4:ACQ$71,2,FALSE),1)="講",
            "講習",
            IF(
                LEFT(VLOOKUP($B144,ACP$4:ACQ$71,2,FALSE),1)="追",
                "追加",
                "通常"
            )
        )
    ),
    ""
)</f>
      </c>
      <c r="ACR144" s="54">
        <f t="shared" si="4882"/>
      </c>
      <c r="ACS144" s="55">
        <f t="shared" ref="ACS144:ACS207" si="4946">IFERROR(
    IF(
        LEFT(VLOOKUP($B144,ACR$4:ACS$71,2,FALSE),1)="0",
        "",
        IF(
            LEFT(VLOOKUP($B144,ACR$4:ACS$71,2,FALSE),1)="講",
            "講習",
            IF(
                LEFT(VLOOKUP($B144,ACR$4:ACS$71,2,FALSE),1)="追",
                "追加",
                "通常"
            )
        )
    ),
    ""
)</f>
      </c>
      <c r="ACT144" s="54">
        <f t="shared" si="4882"/>
      </c>
      <c r="ACU144" s="55">
        <f t="shared" ref="ACU144:ACU207" si="4947">IFERROR(
    IF(
        LEFT(VLOOKUP($B144,ACT$4:ACU$71,2,FALSE),1)="0",
        "",
        IF(
            LEFT(VLOOKUP($B144,ACT$4:ACU$71,2,FALSE),1)="講",
            "講習",
            IF(
                LEFT(VLOOKUP($B144,ACT$4:ACU$71,2,FALSE),1)="追",
                "追加",
                "通常"
            )
        )
    ),
    ""
)</f>
      </c>
      <c r="ACV144" s="54">
        <f t="shared" si="4882"/>
      </c>
      <c r="ACW144" s="55">
        <f t="shared" si="4883"/>
      </c>
      <c r="ACX144" s="54">
        <f t="shared" si="4882"/>
      </c>
      <c r="ACY144" s="55">
        <f t="shared" si="4676"/>
      </c>
      <c r="ACZ144" s="54">
        <f t="shared" si="4882"/>
      </c>
      <c r="ADA144" s="55">
        <f t="shared" si="4676"/>
      </c>
      <c r="ADB144" s="54">
        <f t="shared" si="4882"/>
      </c>
      <c r="ADC144" s="55">
        <f t="shared" si="4676"/>
      </c>
      <c r="ADD144" s="54">
        <f t="shared" si="4882"/>
      </c>
      <c r="ADE144" s="55">
        <f t="shared" si="4676"/>
      </c>
      <c r="ADF144" s="54">
        <f t="shared" si="4882"/>
      </c>
      <c r="ADG144" s="55">
        <f t="shared" si="4676"/>
      </c>
    </row>
    <row r="145" spans="1:787" ht="20.25" hidden="1" customHeight="1">
      <c r="A145" s="112">
        <v>73</v>
      </c>
      <c r="B145" s="115">
        <f>学年と名前を結合するシート!D74</f>
      </c>
      <c r="C145" s="114"/>
      <c r="D145" s="54">
        <f t="shared" si="4771"/>
      </c>
      <c r="E145" s="55">
        <f t="shared" si="4772"/>
      </c>
      <c r="F145" s="54">
        <f t="shared" si="4815"/>
      </c>
      <c r="G145" s="55">
        <f t="shared" si="4407"/>
      </c>
      <c r="H145" s="54">
        <f t="shared" si="4815"/>
      </c>
      <c r="I145" s="55">
        <f t="shared" si="4408"/>
      </c>
      <c r="J145" s="54">
        <f t="shared" si="4815"/>
      </c>
      <c r="K145" s="55">
        <f t="shared" si="4409"/>
      </c>
      <c r="L145" s="54">
        <f t="shared" si="4815"/>
      </c>
      <c r="M145" s="55">
        <f t="shared" si="4410"/>
      </c>
      <c r="N145" s="54">
        <f t="shared" si="4815"/>
      </c>
      <c r="O145" s="55">
        <f t="shared" si="4411"/>
      </c>
      <c r="P145" s="54">
        <f t="shared" si="4815"/>
      </c>
      <c r="Q145" s="55">
        <f t="shared" si="4412"/>
      </c>
      <c r="R145" s="54">
        <f t="shared" si="4815"/>
      </c>
      <c r="S145" s="55">
        <f t="shared" si="4413"/>
      </c>
      <c r="T145" s="54">
        <f t="shared" si="4815"/>
      </c>
      <c r="U145" s="55">
        <f t="shared" si="4414"/>
      </c>
      <c r="V145" s="54">
        <f t="shared" si="4815"/>
      </c>
      <c r="W145" s="55">
        <f t="shared" si="4415"/>
      </c>
      <c r="X145" s="54">
        <f t="shared" si="4815"/>
      </c>
      <c r="Y145" s="55">
        <f t="shared" si="4416"/>
      </c>
      <c r="Z145" s="54">
        <f t="shared" si="4815"/>
      </c>
      <c r="AA145" s="55">
        <f t="shared" si="4417"/>
      </c>
      <c r="AB145" s="54">
        <f t="shared" si="4815"/>
      </c>
      <c r="AC145" s="55">
        <f t="shared" si="4418"/>
      </c>
      <c r="AD145" s="54">
        <f t="shared" si="4815"/>
      </c>
      <c r="AE145" s="55">
        <f t="shared" si="4419"/>
      </c>
      <c r="AF145" s="54">
        <f t="shared" si="4815"/>
      </c>
      <c r="AG145" s="55">
        <f t="shared" si="4420"/>
      </c>
      <c r="AH145" s="54">
        <f t="shared" si="4815"/>
      </c>
      <c r="AI145" s="55">
        <f t="shared" si="4421"/>
      </c>
      <c r="AJ145" s="54">
        <f t="shared" si="4815"/>
      </c>
      <c r="AK145" s="55">
        <f t="shared" si="4422"/>
      </c>
      <c r="AL145" s="54">
        <f t="shared" si="4815"/>
      </c>
      <c r="AM145" s="55">
        <f t="shared" si="4423"/>
      </c>
      <c r="AN145" s="54">
        <f t="shared" si="4815"/>
      </c>
      <c r="AO145" s="55">
        <f t="shared" si="4424"/>
      </c>
      <c r="AP145" s="54">
        <f t="shared" si="4815"/>
      </c>
      <c r="AQ145" s="55">
        <f t="shared" si="4425"/>
      </c>
      <c r="AR145" s="54">
        <f t="shared" si="4815"/>
      </c>
      <c r="AS145" s="55">
        <f t="shared" si="4426"/>
      </c>
      <c r="AT145" s="54">
        <f t="shared" si="4815"/>
      </c>
      <c r="AU145" s="55">
        <f t="shared" si="4427"/>
      </c>
      <c r="AV145" s="54">
        <f t="shared" si="4815"/>
      </c>
      <c r="AW145" s="55">
        <f t="shared" si="4428"/>
      </c>
      <c r="AX145" s="54">
        <f t="shared" si="4815"/>
      </c>
      <c r="AY145" s="55">
        <f t="shared" si="4429"/>
      </c>
      <c r="AZ145" s="54">
        <f t="shared" si="4815"/>
      </c>
      <c r="BA145" s="55">
        <f t="shared" si="4430"/>
      </c>
      <c r="BB145" s="54">
        <f t="shared" si="4815"/>
      </c>
      <c r="BC145" s="55">
        <f t="shared" si="4431"/>
      </c>
      <c r="BD145" s="54">
        <f t="shared" si="4815"/>
      </c>
      <c r="BE145" s="55">
        <f t="shared" si="4432"/>
      </c>
      <c r="BF145" s="54">
        <f t="shared" si="4815"/>
      </c>
      <c r="BG145" s="55">
        <f t="shared" si="4433"/>
      </c>
      <c r="BH145" s="54">
        <f t="shared" si="4815"/>
      </c>
      <c r="BI145" s="55">
        <f t="shared" si="4434"/>
      </c>
      <c r="BJ145" s="54">
        <f t="shared" si="4815"/>
      </c>
      <c r="BK145" s="55">
        <f t="shared" si="4435"/>
      </c>
      <c r="BL145" s="54">
        <f t="shared" si="4815"/>
      </c>
      <c r="BM145" s="55">
        <f t="shared" si="4436"/>
      </c>
      <c r="BN145" s="54">
        <f t="shared" si="4815"/>
      </c>
      <c r="BO145" s="55">
        <f t="shared" si="4437"/>
      </c>
      <c r="BP145" s="54">
        <f t="shared" si="4815"/>
      </c>
      <c r="BQ145" s="55">
        <f t="shared" si="4438"/>
      </c>
      <c r="BR145" s="54">
        <f t="shared" si="4816"/>
      </c>
      <c r="BS145" s="55">
        <f t="shared" si="4439"/>
      </c>
      <c r="BT145" s="54">
        <f t="shared" si="4816"/>
      </c>
      <c r="BU145" s="55">
        <f t="shared" si="4440"/>
      </c>
      <c r="BV145" s="54">
        <f t="shared" si="4816"/>
      </c>
      <c r="BW145" s="55">
        <f t="shared" si="4441"/>
      </c>
      <c r="BX145" s="54">
        <f t="shared" si="4816"/>
      </c>
      <c r="BY145" s="55">
        <f t="shared" si="4442"/>
      </c>
      <c r="BZ145" s="54">
        <f t="shared" si="4816"/>
      </c>
      <c r="CA145" s="55">
        <f t="shared" si="4443"/>
      </c>
      <c r="CB145" s="54">
        <f t="shared" si="4816"/>
      </c>
      <c r="CC145" s="55">
        <f t="shared" si="4444"/>
      </c>
      <c r="CD145" s="54">
        <f t="shared" si="4816"/>
      </c>
      <c r="CE145" s="55">
        <f t="shared" si="4445"/>
      </c>
      <c r="CF145" s="54">
        <f t="shared" si="4816"/>
      </c>
      <c r="CG145" s="55">
        <f t="shared" si="4446"/>
      </c>
      <c r="CH145" s="54">
        <f t="shared" si="4816"/>
      </c>
      <c r="CI145" s="55">
        <f t="shared" si="4447"/>
      </c>
      <c r="CJ145" s="54">
        <f t="shared" si="4816"/>
      </c>
      <c r="CK145" s="55">
        <f t="shared" si="4448"/>
      </c>
      <c r="CL145" s="54">
        <f t="shared" si="4816"/>
      </c>
      <c r="CM145" s="55">
        <f t="shared" si="4449"/>
      </c>
      <c r="CN145" s="54">
        <f t="shared" si="4816"/>
      </c>
      <c r="CO145" s="55">
        <f t="shared" si="4450"/>
      </c>
      <c r="CP145" s="54">
        <f t="shared" si="4816"/>
      </c>
      <c r="CQ145" s="55">
        <f t="shared" si="4451"/>
      </c>
      <c r="CR145" s="54">
        <f t="shared" si="4816"/>
      </c>
      <c r="CS145" s="55">
        <f t="shared" si="4452"/>
      </c>
      <c r="CT145" s="54">
        <f t="shared" si="4816"/>
      </c>
      <c r="CU145" s="55">
        <f t="shared" si="4453"/>
      </c>
      <c r="CV145" s="54">
        <f t="shared" si="4816"/>
      </c>
      <c r="CW145" s="55">
        <f t="shared" si="4454"/>
      </c>
      <c r="CX145" s="54">
        <f t="shared" si="4816"/>
      </c>
      <c r="CY145" s="55">
        <f t="shared" si="4455"/>
      </c>
      <c r="CZ145" s="54">
        <f t="shared" si="4816"/>
      </c>
      <c r="DA145" s="55">
        <f t="shared" si="4456"/>
      </c>
      <c r="DB145" s="54">
        <f t="shared" si="4816"/>
      </c>
      <c r="DC145" s="55">
        <f t="shared" si="4457"/>
      </c>
      <c r="DD145" s="54">
        <f t="shared" si="4816"/>
      </c>
      <c r="DE145" s="55">
        <f t="shared" si="4458"/>
      </c>
      <c r="DF145" s="54">
        <f t="shared" si="4816"/>
      </c>
      <c r="DG145" s="55">
        <f t="shared" si="4459"/>
      </c>
      <c r="DH145" s="54">
        <f t="shared" si="4816"/>
      </c>
      <c r="DI145" s="55">
        <f t="shared" si="4460"/>
      </c>
      <c r="DJ145" s="54">
        <f t="shared" si="4816"/>
      </c>
      <c r="DK145" s="55">
        <f t="shared" si="4461"/>
      </c>
      <c r="DL145" s="54">
        <f t="shared" si="4816"/>
      </c>
      <c r="DM145" s="55">
        <f t="shared" si="4462"/>
      </c>
      <c r="DN145" s="54">
        <f t="shared" si="4816"/>
      </c>
      <c r="DO145" s="55">
        <f t="shared" si="4463"/>
      </c>
      <c r="DP145" s="54">
        <f t="shared" si="4816"/>
      </c>
      <c r="DQ145" s="55">
        <f t="shared" si="4464"/>
      </c>
      <c r="DR145" s="54">
        <f t="shared" si="4816"/>
      </c>
      <c r="DS145" s="55">
        <f t="shared" si="4465"/>
      </c>
      <c r="DT145" s="54">
        <f t="shared" si="4816"/>
      </c>
      <c r="DU145" s="55">
        <f t="shared" si="4466"/>
      </c>
      <c r="DV145" s="54">
        <f t="shared" si="4816"/>
      </c>
      <c r="DW145" s="55">
        <f t="shared" si="4467"/>
      </c>
      <c r="DX145" s="54">
        <f t="shared" si="4816"/>
      </c>
      <c r="DY145" s="55">
        <f t="shared" si="4468"/>
      </c>
      <c r="DZ145" s="54">
        <f t="shared" si="4816"/>
      </c>
      <c r="EA145" s="55">
        <f t="shared" si="4469"/>
      </c>
      <c r="EB145" s="54">
        <f t="shared" si="4816"/>
      </c>
      <c r="EC145" s="55">
        <f t="shared" si="4471"/>
      </c>
      <c r="ED145" s="54">
        <f t="shared" si="4773"/>
      </c>
      <c r="EE145" s="55">
        <f t="shared" si="4472"/>
      </c>
      <c r="EF145" s="54">
        <f t="shared" si="4773"/>
      </c>
      <c r="EG145" s="55">
        <f t="shared" si="4473"/>
      </c>
      <c r="EH145" s="54">
        <f t="shared" si="4773"/>
      </c>
      <c r="EI145" s="55">
        <f t="shared" si="4474"/>
      </c>
      <c r="EJ145" s="54">
        <f t="shared" si="4773"/>
      </c>
      <c r="EK145" s="55">
        <f t="shared" si="4475"/>
      </c>
      <c r="EL145" s="54">
        <f t="shared" si="4773"/>
      </c>
      <c r="EM145" s="55">
        <f t="shared" si="4476"/>
      </c>
      <c r="EN145" s="54">
        <f t="shared" si="4773"/>
      </c>
      <c r="EO145" s="55">
        <f t="shared" si="4477"/>
      </c>
      <c r="EP145" s="54">
        <f t="shared" si="4677"/>
      </c>
      <c r="EQ145" s="55">
        <f t="shared" si="4478"/>
      </c>
      <c r="ER145" s="54">
        <f t="shared" si="4677"/>
      </c>
      <c r="ES145" s="55">
        <f t="shared" si="4479"/>
      </c>
      <c r="ET145" s="54">
        <f t="shared" si="4677"/>
      </c>
      <c r="EU145" s="55">
        <f t="shared" si="4480"/>
      </c>
      <c r="EV145" s="54">
        <f t="shared" si="4677"/>
      </c>
      <c r="EW145" s="55">
        <f t="shared" si="4481"/>
      </c>
      <c r="EX145" s="54">
        <f t="shared" si="4677"/>
      </c>
      <c r="EY145" s="55">
        <f t="shared" si="4482"/>
      </c>
      <c r="EZ145" s="54">
        <f t="shared" si="4677"/>
      </c>
      <c r="FA145" s="55">
        <f t="shared" si="4483"/>
      </c>
      <c r="FB145" s="54">
        <f t="shared" si="4677"/>
      </c>
      <c r="FC145" s="55">
        <f t="shared" si="4484"/>
      </c>
      <c r="FD145" s="54">
        <f t="shared" si="4677"/>
      </c>
      <c r="FE145" s="55">
        <f t="shared" si="4485"/>
      </c>
      <c r="FF145" s="54">
        <f t="shared" si="4677"/>
      </c>
      <c r="FG145" s="55">
        <f t="shared" si="4486"/>
      </c>
      <c r="FH145" s="54">
        <f t="shared" si="4677"/>
      </c>
      <c r="FI145" s="55">
        <f t="shared" si="4487"/>
      </c>
      <c r="FJ145" s="54">
        <f t="shared" si="4677"/>
      </c>
      <c r="FK145" s="55">
        <f t="shared" si="4488"/>
      </c>
      <c r="FL145" s="54">
        <f t="shared" si="4677"/>
      </c>
      <c r="FM145" s="55">
        <f t="shared" si="4489"/>
      </c>
      <c r="FN145" s="54">
        <f t="shared" si="4677"/>
      </c>
      <c r="FO145" s="55">
        <f t="shared" si="4490"/>
      </c>
      <c r="FP145" s="54">
        <f t="shared" si="4677"/>
      </c>
      <c r="FQ145" s="55">
        <f t="shared" si="4491"/>
      </c>
      <c r="FR145" s="54">
        <f t="shared" si="4677"/>
      </c>
      <c r="FS145" s="55">
        <f t="shared" si="4492"/>
      </c>
      <c r="FT145" s="54">
        <f t="shared" si="4677"/>
      </c>
      <c r="FU145" s="55">
        <f t="shared" si="4493"/>
      </c>
      <c r="FV145" s="54">
        <f t="shared" si="4677"/>
      </c>
      <c r="FW145" s="55">
        <f t="shared" si="4494"/>
      </c>
      <c r="FX145" s="54">
        <f t="shared" si="4677"/>
      </c>
      <c r="FY145" s="55">
        <f t="shared" si="4495"/>
      </c>
      <c r="FZ145" s="54">
        <f t="shared" si="4677"/>
      </c>
      <c r="GA145" s="55">
        <f t="shared" si="4496"/>
      </c>
      <c r="GB145" s="54">
        <f t="shared" si="4677"/>
      </c>
      <c r="GC145" s="55">
        <f t="shared" si="4497"/>
      </c>
      <c r="GD145" s="54">
        <f t="shared" si="4677"/>
      </c>
      <c r="GE145" s="55">
        <f t="shared" si="4498"/>
      </c>
      <c r="GF145" s="54">
        <f t="shared" si="4677"/>
      </c>
      <c r="GG145" s="55">
        <f t="shared" si="4499"/>
      </c>
      <c r="GH145" s="54">
        <f t="shared" si="4677"/>
      </c>
      <c r="GI145" s="55">
        <f t="shared" si="4500"/>
      </c>
      <c r="GJ145" s="54">
        <f t="shared" si="4677"/>
      </c>
      <c r="GK145" s="55">
        <f t="shared" si="4501"/>
      </c>
      <c r="GL145" s="54">
        <f t="shared" si="4677"/>
      </c>
      <c r="GM145" s="55">
        <f t="shared" si="4502"/>
      </c>
      <c r="GN145" s="54">
        <f t="shared" ref="GN145:IX155" si="4948">RIGHT(IFERROR(VLOOKUP($B145,GN$4:GO$71,2,FALSE),""),2)</f>
      </c>
      <c r="GO145" s="55">
        <f t="shared" si="4504"/>
      </c>
      <c r="GP145" s="54">
        <f t="shared" si="4948"/>
      </c>
      <c r="GQ145" s="55">
        <f t="shared" si="4505"/>
      </c>
      <c r="GR145" s="54">
        <f t="shared" si="4948"/>
      </c>
      <c r="GS145" s="55">
        <f t="shared" si="4506"/>
      </c>
      <c r="GT145" s="54">
        <f t="shared" si="4948"/>
      </c>
      <c r="GU145" s="55">
        <f t="shared" si="4507"/>
      </c>
      <c r="GV145" s="54">
        <f t="shared" si="4948"/>
      </c>
      <c r="GW145" s="55">
        <f t="shared" si="4508"/>
      </c>
      <c r="GX145" s="54">
        <f t="shared" si="4948"/>
      </c>
      <c r="GY145" s="55">
        <f t="shared" si="4509"/>
      </c>
      <c r="GZ145" s="54">
        <f t="shared" si="4948"/>
      </c>
      <c r="HA145" s="55">
        <f t="shared" si="4510"/>
      </c>
      <c r="HB145" s="54">
        <f t="shared" si="4948"/>
      </c>
      <c r="HC145" s="55">
        <f t="shared" si="4511"/>
      </c>
      <c r="HD145" s="54">
        <f t="shared" si="4948"/>
      </c>
      <c r="HE145" s="55">
        <f t="shared" si="4512"/>
      </c>
      <c r="HF145" s="54">
        <f t="shared" si="4948"/>
      </c>
      <c r="HG145" s="55">
        <f t="shared" si="4513"/>
      </c>
      <c r="HH145" s="54">
        <f t="shared" si="4948"/>
      </c>
      <c r="HI145" s="55">
        <f t="shared" si="4514"/>
      </c>
      <c r="HJ145" s="54">
        <f t="shared" si="4948"/>
      </c>
      <c r="HK145" s="55">
        <f t="shared" si="4515"/>
      </c>
      <c r="HL145" s="54">
        <f t="shared" si="4948"/>
      </c>
      <c r="HM145" s="55">
        <f t="shared" si="4516"/>
      </c>
      <c r="HN145" s="54">
        <f t="shared" si="4948"/>
      </c>
      <c r="HO145" s="55">
        <f t="shared" si="4517"/>
      </c>
      <c r="HP145" s="54">
        <f t="shared" si="4948"/>
      </c>
      <c r="HQ145" s="55">
        <f t="shared" si="4518"/>
      </c>
      <c r="HR145" s="54">
        <f t="shared" si="4948"/>
      </c>
      <c r="HS145" s="55">
        <f t="shared" si="4519"/>
      </c>
      <c r="HT145" s="54">
        <f t="shared" si="4948"/>
      </c>
      <c r="HU145" s="55">
        <f t="shared" si="4520"/>
      </c>
      <c r="HV145" s="54">
        <f t="shared" si="4948"/>
      </c>
      <c r="HW145" s="55">
        <f t="shared" si="4521"/>
      </c>
      <c r="HX145" s="54">
        <f t="shared" si="4948"/>
      </c>
      <c r="HY145" s="55">
        <f t="shared" si="4522"/>
      </c>
      <c r="HZ145" s="54">
        <f t="shared" si="4948"/>
      </c>
      <c r="IA145" s="55">
        <f t="shared" si="4523"/>
      </c>
      <c r="IB145" s="54">
        <f t="shared" si="4948"/>
      </c>
      <c r="IC145" s="55">
        <f t="shared" si="4524"/>
      </c>
      <c r="ID145" s="54">
        <f t="shared" si="4948"/>
      </c>
      <c r="IE145" s="55">
        <f t="shared" si="4525"/>
      </c>
      <c r="IF145" s="54">
        <f t="shared" si="4948"/>
      </c>
      <c r="IG145" s="55">
        <f t="shared" si="4526"/>
      </c>
      <c r="IH145" s="54">
        <f t="shared" si="4948"/>
      </c>
      <c r="II145" s="55">
        <f t="shared" si="4527"/>
      </c>
      <c r="IJ145" s="54">
        <f t="shared" si="4948"/>
      </c>
      <c r="IK145" s="55">
        <f t="shared" si="4528"/>
      </c>
      <c r="IL145" s="54">
        <f t="shared" si="4948"/>
      </c>
      <c r="IM145" s="55">
        <f t="shared" si="4529"/>
      </c>
      <c r="IN145" s="54">
        <f t="shared" si="4948"/>
      </c>
      <c r="IO145" s="55">
        <f t="shared" si="4530"/>
      </c>
      <c r="IP145" s="54">
        <f t="shared" si="4948"/>
      </c>
      <c r="IQ145" s="55">
        <f t="shared" si="4531"/>
      </c>
      <c r="IR145" s="54">
        <f t="shared" si="4948"/>
      </c>
      <c r="IS145" s="55">
        <f t="shared" si="4532"/>
      </c>
      <c r="IT145" s="54">
        <f t="shared" si="4948"/>
      </c>
      <c r="IU145" s="55">
        <f t="shared" si="4533"/>
      </c>
      <c r="IV145" s="54">
        <f t="shared" si="4948"/>
      </c>
      <c r="IW145" s="55">
        <f t="shared" si="4534"/>
      </c>
      <c r="IX145" s="54">
        <f t="shared" si="4948"/>
      </c>
      <c r="IY145" s="55">
        <f t="shared" si="4535"/>
      </c>
      <c r="IZ145" s="54">
        <f t="shared" si="4884"/>
      </c>
      <c r="JA145" s="55">
        <f t="shared" si="4537"/>
      </c>
      <c r="JB145" s="54">
        <f t="shared" si="4884"/>
      </c>
      <c r="JC145" s="55">
        <f t="shared" si="4538"/>
      </c>
      <c r="JD145" s="54">
        <f t="shared" si="4884"/>
      </c>
      <c r="JE145" s="55">
        <f t="shared" si="4539"/>
      </c>
      <c r="JF145" s="54">
        <f t="shared" si="4884"/>
      </c>
      <c r="JG145" s="55">
        <f t="shared" si="4540"/>
      </c>
      <c r="JH145" s="54">
        <f t="shared" si="4884"/>
      </c>
      <c r="JI145" s="55">
        <f t="shared" si="4541"/>
      </c>
      <c r="JJ145" s="54">
        <f t="shared" si="4884"/>
      </c>
      <c r="JK145" s="55">
        <f t="shared" si="4542"/>
      </c>
      <c r="JL145" s="54">
        <f t="shared" si="4678"/>
      </c>
      <c r="JM145" s="55">
        <f t="shared" si="4679"/>
      </c>
      <c r="JN145" s="54">
        <f t="shared" si="4774"/>
      </c>
      <c r="JO145" s="55">
        <f t="shared" si="4775"/>
      </c>
      <c r="JP145" s="54">
        <f t="shared" si="4774"/>
      </c>
      <c r="JQ145" s="55">
        <f t="shared" si="4776"/>
      </c>
      <c r="JR145" s="54">
        <f t="shared" si="4774"/>
      </c>
      <c r="JS145" s="55">
        <f t="shared" si="4777"/>
      </c>
      <c r="JT145" s="54">
        <f t="shared" si="4774"/>
      </c>
      <c r="JU145" s="55">
        <f t="shared" si="4778"/>
      </c>
      <c r="JV145" s="54">
        <f t="shared" si="4774"/>
      </c>
      <c r="JW145" s="55">
        <f t="shared" si="4779"/>
      </c>
      <c r="JX145" s="54">
        <f t="shared" si="4774"/>
      </c>
      <c r="JY145" s="55">
        <f t="shared" si="4780"/>
      </c>
      <c r="JZ145" s="54">
        <f t="shared" si="4774"/>
      </c>
      <c r="KA145" s="55">
        <f t="shared" si="4781"/>
      </c>
      <c r="KB145" s="54">
        <f t="shared" si="4774"/>
      </c>
      <c r="KC145" s="55">
        <f t="shared" si="4782"/>
      </c>
      <c r="KD145" s="54">
        <f t="shared" si="4774"/>
      </c>
      <c r="KE145" s="55">
        <f t="shared" si="4783"/>
      </c>
      <c r="KF145" s="54">
        <f t="shared" si="4774"/>
      </c>
      <c r="KG145" s="55">
        <f t="shared" si="4784"/>
      </c>
      <c r="KH145" s="54">
        <f t="shared" si="4774"/>
      </c>
      <c r="KI145" s="55">
        <f t="shared" si="4785"/>
      </c>
      <c r="KJ145" s="54">
        <f t="shared" si="4774"/>
      </c>
      <c r="KK145" s="55">
        <f t="shared" si="4786"/>
      </c>
      <c r="KL145" s="54">
        <f t="shared" si="4774"/>
      </c>
      <c r="KM145" s="55">
        <f t="shared" si="4787"/>
      </c>
      <c r="KN145" s="54">
        <f t="shared" si="4774"/>
      </c>
      <c r="KO145" s="55">
        <f t="shared" si="4788"/>
      </c>
      <c r="KP145" s="54">
        <f t="shared" si="4774"/>
      </c>
      <c r="KQ145" s="55">
        <f t="shared" si="4789"/>
      </c>
      <c r="KR145" s="54">
        <f t="shared" si="4774"/>
      </c>
      <c r="KS145" s="55">
        <f t="shared" si="4790"/>
      </c>
      <c r="KT145" s="54">
        <f t="shared" si="4774"/>
      </c>
      <c r="KU145" s="55">
        <f t="shared" si="4791"/>
      </c>
      <c r="KV145" s="54">
        <f t="shared" si="4774"/>
      </c>
      <c r="KW145" s="55">
        <f t="shared" si="4792"/>
      </c>
      <c r="KX145" s="54">
        <f t="shared" si="4774"/>
      </c>
      <c r="KY145" s="55">
        <f t="shared" si="4793"/>
      </c>
      <c r="KZ145" s="54">
        <f t="shared" si="4774"/>
      </c>
      <c r="LA145" s="55">
        <f t="shared" si="4794"/>
      </c>
      <c r="LB145" s="54">
        <f t="shared" si="4774"/>
      </c>
      <c r="LC145" s="55">
        <f t="shared" si="4795"/>
      </c>
      <c r="LD145" s="54">
        <f t="shared" si="4774"/>
      </c>
      <c r="LE145" s="55">
        <f t="shared" si="4796"/>
      </c>
      <c r="LF145" s="54">
        <f t="shared" si="4774"/>
      </c>
      <c r="LG145" s="55">
        <f t="shared" si="4797"/>
      </c>
      <c r="LH145" s="54">
        <f t="shared" si="4774"/>
      </c>
      <c r="LI145" s="55">
        <f t="shared" si="4798"/>
      </c>
      <c r="LJ145" s="54">
        <f t="shared" si="4774"/>
      </c>
      <c r="LK145" s="55">
        <f t="shared" si="4799"/>
      </c>
      <c r="LL145" s="54">
        <f t="shared" si="4774"/>
      </c>
      <c r="LM145" s="55">
        <f t="shared" si="4800"/>
      </c>
      <c r="LN145" s="54">
        <f t="shared" si="4774"/>
      </c>
      <c r="LO145" s="55">
        <f t="shared" si="4801"/>
      </c>
      <c r="LP145" s="54">
        <f t="shared" si="4774"/>
      </c>
      <c r="LQ145" s="55">
        <f t="shared" si="4802"/>
      </c>
      <c r="LR145" s="54">
        <f t="shared" si="4774"/>
      </c>
      <c r="LS145" s="55">
        <f t="shared" si="4803"/>
      </c>
      <c r="LT145" s="54">
        <f t="shared" si="4774"/>
      </c>
      <c r="LU145" s="55">
        <f t="shared" si="4804"/>
      </c>
      <c r="LV145" s="54">
        <f t="shared" si="4774"/>
      </c>
      <c r="LW145" s="55">
        <f t="shared" si="4805"/>
      </c>
      <c r="LX145" s="54">
        <f t="shared" ref="LX145:OH153" si="4949">RIGHT(IFERROR(VLOOKUP($B145,LX$4:LY$71,2,FALSE),""),2)</f>
      </c>
      <c r="LY145" s="55">
        <f t="shared" si="4680"/>
      </c>
      <c r="LZ145" s="54">
        <f t="shared" si="4949"/>
      </c>
      <c r="MA145" s="55">
        <f t="shared" si="4807"/>
      </c>
      <c r="MB145" s="54">
        <f t="shared" si="4949"/>
      </c>
      <c r="MC145" s="55">
        <f t="shared" si="4808"/>
      </c>
      <c r="MD145" s="54">
        <f t="shared" si="4949"/>
      </c>
      <c r="ME145" s="55">
        <f t="shared" si="4809"/>
      </c>
      <c r="MF145" s="54">
        <f t="shared" si="4949"/>
      </c>
      <c r="MG145" s="55">
        <f t="shared" si="4810"/>
      </c>
      <c r="MH145" s="54">
        <f t="shared" si="4949"/>
      </c>
      <c r="MI145" s="55">
        <f t="shared" si="4811"/>
      </c>
      <c r="MJ145" s="54">
        <f t="shared" si="4949"/>
      </c>
      <c r="MK145" s="55">
        <f t="shared" si="4812"/>
      </c>
      <c r="ML145" s="54">
        <f t="shared" si="4949"/>
      </c>
      <c r="MM145" s="55">
        <f t="shared" si="4682"/>
      </c>
      <c r="MN145" s="54">
        <f t="shared" si="4949"/>
      </c>
      <c r="MO145" s="55">
        <f t="shared" si="4683"/>
      </c>
      <c r="MP145" s="54">
        <f t="shared" si="4949"/>
      </c>
      <c r="MQ145" s="55">
        <f t="shared" si="4684"/>
      </c>
      <c r="MR145" s="54">
        <f t="shared" si="4949"/>
      </c>
      <c r="MS145" s="55">
        <f t="shared" si="4685"/>
      </c>
      <c r="MT145" s="54">
        <f t="shared" si="4949"/>
      </c>
      <c r="MU145" s="55">
        <f t="shared" si="4686"/>
      </c>
      <c r="MV145" s="54">
        <f t="shared" si="4949"/>
      </c>
      <c r="MW145" s="55">
        <f t="shared" si="4687"/>
      </c>
      <c r="MX145" s="54">
        <f t="shared" si="4949"/>
      </c>
      <c r="MY145" s="55">
        <f t="shared" si="4688"/>
      </c>
      <c r="MZ145" s="54">
        <f t="shared" si="4949"/>
      </c>
      <c r="NA145" s="55">
        <f t="shared" si="4689"/>
      </c>
      <c r="NB145" s="54">
        <f t="shared" si="4949"/>
      </c>
      <c r="NC145" s="55">
        <f t="shared" si="4690"/>
      </c>
      <c r="ND145" s="54">
        <f t="shared" si="4949"/>
      </c>
      <c r="NE145" s="55">
        <f t="shared" si="4691"/>
      </c>
      <c r="NF145" s="54">
        <f t="shared" si="4949"/>
      </c>
      <c r="NG145" s="55">
        <f t="shared" si="4692"/>
      </c>
      <c r="NH145" s="54">
        <f t="shared" si="4949"/>
      </c>
      <c r="NI145" s="55">
        <f t="shared" si="4693"/>
      </c>
      <c r="NJ145" s="54">
        <f t="shared" si="4949"/>
      </c>
      <c r="NK145" s="55">
        <f t="shared" si="4694"/>
      </c>
      <c r="NL145" s="54">
        <f t="shared" si="4949"/>
      </c>
      <c r="NM145" s="55">
        <f t="shared" si="4695"/>
      </c>
      <c r="NN145" s="54">
        <f t="shared" si="4949"/>
      </c>
      <c r="NO145" s="55">
        <f t="shared" si="4696"/>
      </c>
      <c r="NP145" s="54">
        <f t="shared" si="4949"/>
      </c>
      <c r="NQ145" s="55">
        <f t="shared" si="4697"/>
      </c>
      <c r="NR145" s="54">
        <f t="shared" si="4949"/>
      </c>
      <c r="NS145" s="55">
        <f t="shared" si="4698"/>
      </c>
      <c r="NT145" s="54">
        <f t="shared" si="4949"/>
      </c>
      <c r="NU145" s="55">
        <f t="shared" si="4699"/>
      </c>
      <c r="NV145" s="54">
        <f t="shared" si="4949"/>
      </c>
      <c r="NW145" s="55">
        <f t="shared" si="4700"/>
      </c>
      <c r="NX145" s="54">
        <f t="shared" si="4949"/>
      </c>
      <c r="NY145" s="55">
        <f t="shared" si="4701"/>
      </c>
      <c r="NZ145" s="54">
        <f t="shared" si="4949"/>
      </c>
      <c r="OA145" s="55">
        <f t="shared" si="4702"/>
      </c>
      <c r="OB145" s="54">
        <f t="shared" si="4949"/>
      </c>
      <c r="OC145" s="55">
        <f t="shared" si="4703"/>
      </c>
      <c r="OD145" s="54">
        <f t="shared" si="4949"/>
      </c>
      <c r="OE145" s="55">
        <f t="shared" si="4704"/>
      </c>
      <c r="OF145" s="54">
        <f t="shared" si="4949"/>
      </c>
      <c r="OG145" s="55">
        <f t="shared" si="4705"/>
      </c>
      <c r="OH145" s="54">
        <f t="shared" si="4949"/>
      </c>
      <c r="OI145" s="55">
        <f t="shared" si="4706"/>
      </c>
      <c r="OJ145" s="54">
        <f t="shared" si="4806"/>
      </c>
      <c r="OK145" s="55">
        <f t="shared" si="4707"/>
      </c>
      <c r="OL145" s="54">
        <f t="shared" si="4681"/>
      </c>
      <c r="OM145" s="55">
        <f t="shared" si="4708"/>
      </c>
      <c r="ON145" s="54">
        <f t="shared" si="4681"/>
      </c>
      <c r="OO145" s="55">
        <f t="shared" si="4709"/>
      </c>
      <c r="OP145" s="54">
        <f t="shared" si="4681"/>
      </c>
      <c r="OQ145" s="55">
        <f t="shared" si="4710"/>
      </c>
      <c r="OR145" s="54">
        <f t="shared" si="4681"/>
      </c>
      <c r="OS145" s="55">
        <f t="shared" si="4711"/>
      </c>
      <c r="OT145" s="54">
        <f t="shared" si="4681"/>
      </c>
      <c r="OU145" s="55">
        <f t="shared" si="4712"/>
      </c>
      <c r="OV145" s="54">
        <f t="shared" si="4681"/>
      </c>
      <c r="OW145" s="55">
        <f t="shared" si="4713"/>
      </c>
      <c r="OX145" s="54">
        <f t="shared" si="4813"/>
      </c>
      <c r="OY145" s="55">
        <f t="shared" si="4714"/>
      </c>
      <c r="OZ145" s="54">
        <f t="shared" si="4813"/>
      </c>
      <c r="PA145" s="55">
        <f t="shared" si="4715"/>
      </c>
      <c r="PB145" s="54">
        <f t="shared" si="4813"/>
      </c>
      <c r="PC145" s="55">
        <f t="shared" si="4716"/>
      </c>
      <c r="PD145" s="54">
        <f t="shared" si="4813"/>
      </c>
      <c r="PE145" s="55">
        <f t="shared" si="4717"/>
      </c>
      <c r="PF145" s="54">
        <f t="shared" si="4813"/>
      </c>
      <c r="PG145" s="55">
        <f t="shared" si="4718"/>
      </c>
      <c r="PH145" s="54">
        <f t="shared" si="4813"/>
      </c>
      <c r="PI145" s="55">
        <f t="shared" si="4719"/>
      </c>
      <c r="PJ145" s="54">
        <f t="shared" si="4813"/>
      </c>
      <c r="PK145" s="55">
        <f t="shared" si="4720"/>
      </c>
      <c r="PL145" s="54">
        <f t="shared" si="4813"/>
      </c>
      <c r="PM145" s="55">
        <f t="shared" si="4721"/>
      </c>
      <c r="PN145" s="54">
        <f t="shared" si="4813"/>
      </c>
      <c r="PO145" s="55">
        <f t="shared" si="4722"/>
      </c>
      <c r="PP145" s="54">
        <f t="shared" si="4813"/>
      </c>
      <c r="PQ145" s="55">
        <f t="shared" si="4723"/>
      </c>
      <c r="PR145" s="54">
        <f t="shared" si="4813"/>
      </c>
      <c r="PS145" s="55">
        <f t="shared" si="4724"/>
      </c>
      <c r="PT145" s="54">
        <f t="shared" si="4813"/>
      </c>
      <c r="PU145" s="55">
        <f t="shared" si="4725"/>
      </c>
      <c r="PV145" s="54">
        <f t="shared" si="4813"/>
      </c>
      <c r="PW145" s="55">
        <f t="shared" si="4726"/>
      </c>
      <c r="PX145" s="54">
        <f t="shared" si="4813"/>
      </c>
      <c r="PY145" s="55">
        <f t="shared" si="4727"/>
      </c>
      <c r="PZ145" s="54">
        <f t="shared" si="4813"/>
      </c>
      <c r="QA145" s="55">
        <f t="shared" si="4728"/>
      </c>
      <c r="QB145" s="54">
        <f t="shared" si="4813"/>
      </c>
      <c r="QC145" s="55">
        <f t="shared" si="4729"/>
      </c>
      <c r="QD145" s="54">
        <f t="shared" si="4813"/>
      </c>
      <c r="QE145" s="55">
        <f t="shared" si="4730"/>
      </c>
      <c r="QF145" s="54">
        <f t="shared" si="4813"/>
      </c>
      <c r="QG145" s="55">
        <f t="shared" si="4731"/>
      </c>
      <c r="QH145" s="54">
        <f t="shared" si="4813"/>
      </c>
      <c r="QI145" s="55">
        <f t="shared" si="4732"/>
      </c>
      <c r="QJ145" s="54">
        <f t="shared" si="4813"/>
      </c>
      <c r="QK145" s="55">
        <f t="shared" si="4733"/>
      </c>
      <c r="QL145" s="54">
        <f t="shared" si="4813"/>
      </c>
      <c r="QM145" s="55">
        <f t="shared" si="4734"/>
      </c>
      <c r="QN145" s="54">
        <f t="shared" si="4813"/>
      </c>
      <c r="QO145" s="55">
        <f t="shared" si="4735"/>
      </c>
      <c r="QP145" s="54">
        <f t="shared" si="4813"/>
      </c>
      <c r="QQ145" s="55">
        <f t="shared" si="4736"/>
      </c>
      <c r="QR145" s="54">
        <f t="shared" si="4813"/>
      </c>
      <c r="QS145" s="55">
        <f t="shared" si="4737"/>
      </c>
      <c r="QT145" s="54">
        <f t="shared" si="4813"/>
      </c>
      <c r="QU145" s="55">
        <f t="shared" si="4885"/>
      </c>
      <c r="QV145" s="54">
        <f t="shared" si="4813"/>
      </c>
      <c r="QW145" s="55">
        <f t="shared" si="4886"/>
      </c>
      <c r="QX145" s="54">
        <f t="shared" si="4813"/>
      </c>
      <c r="QY145" s="55">
        <f t="shared" si="4887"/>
      </c>
      <c r="QZ145" s="54">
        <f t="shared" si="4813"/>
      </c>
      <c r="RA145" s="55">
        <f t="shared" si="4888"/>
      </c>
      <c r="RB145" s="54">
        <f t="shared" si="4813"/>
      </c>
      <c r="RC145" s="55">
        <f t="shared" si="4889"/>
      </c>
      <c r="RD145" s="54">
        <f t="shared" si="4813"/>
      </c>
      <c r="RE145" s="55">
        <f t="shared" si="4890"/>
      </c>
      <c r="RF145" s="54">
        <f t="shared" si="4813"/>
      </c>
      <c r="RG145" s="55">
        <f t="shared" si="4891"/>
      </c>
      <c r="RH145" s="54">
        <f t="shared" ref="RH145:TR152" si="4950">RIGHT(IFERROR(VLOOKUP($B145,RH$4:RI$71,2,FALSE),""),2)</f>
      </c>
      <c r="RI145" s="55">
        <f t="shared" si="4892"/>
      </c>
      <c r="RJ145" s="54">
        <f t="shared" si="4950"/>
      </c>
      <c r="RK145" s="55">
        <f t="shared" si="4893"/>
      </c>
      <c r="RL145" s="54">
        <f t="shared" si="4950"/>
      </c>
      <c r="RM145" s="55">
        <f t="shared" si="4894"/>
      </c>
      <c r="RN145" s="54">
        <f t="shared" si="4950"/>
      </c>
      <c r="RO145" s="55">
        <f t="shared" si="4895"/>
      </c>
      <c r="RP145" s="54">
        <f t="shared" si="4950"/>
      </c>
      <c r="RQ145" s="55">
        <f t="shared" si="4896"/>
      </c>
      <c r="RR145" s="54">
        <f t="shared" si="4950"/>
      </c>
      <c r="RS145" s="55">
        <f t="shared" si="4897"/>
      </c>
      <c r="RT145" s="54">
        <f t="shared" si="4950"/>
      </c>
      <c r="RU145" s="55">
        <f t="shared" si="4898"/>
      </c>
      <c r="RV145" s="54">
        <f t="shared" si="4950"/>
      </c>
      <c r="RW145" s="55">
        <f t="shared" si="4899"/>
      </c>
      <c r="RX145" s="54">
        <f t="shared" si="4950"/>
      </c>
      <c r="RY145" s="55">
        <f t="shared" si="4900"/>
      </c>
      <c r="RZ145" s="54">
        <f t="shared" si="4950"/>
      </c>
      <c r="SA145" s="55">
        <f t="shared" si="4901"/>
      </c>
      <c r="SB145" s="54">
        <f t="shared" si="4950"/>
      </c>
      <c r="SC145" s="55">
        <f t="shared" si="4902"/>
      </c>
      <c r="SD145" s="54">
        <f t="shared" si="4950"/>
      </c>
      <c r="SE145" s="55">
        <f t="shared" si="4903"/>
      </c>
      <c r="SF145" s="54">
        <f t="shared" si="4950"/>
      </c>
      <c r="SG145" s="55">
        <f t="shared" si="4904"/>
      </c>
      <c r="SH145" s="54">
        <f t="shared" si="4950"/>
      </c>
      <c r="SI145" s="55">
        <f t="shared" si="4905"/>
      </c>
      <c r="SJ145" s="54">
        <f t="shared" si="4950"/>
      </c>
      <c r="SK145" s="55">
        <f t="shared" si="4906"/>
      </c>
      <c r="SL145" s="54">
        <f t="shared" si="4950"/>
      </c>
      <c r="SM145" s="55">
        <f t="shared" si="4907"/>
      </c>
      <c r="SN145" s="54">
        <f t="shared" si="4950"/>
      </c>
      <c r="SO145" s="55">
        <f t="shared" si="4908"/>
      </c>
      <c r="SP145" s="54">
        <f t="shared" si="4950"/>
      </c>
      <c r="SQ145" s="55">
        <f t="shared" si="4909"/>
      </c>
      <c r="SR145" s="54">
        <f t="shared" si="4950"/>
      </c>
      <c r="SS145" s="55">
        <f t="shared" si="4910"/>
      </c>
      <c r="ST145" s="54">
        <f t="shared" si="4950"/>
      </c>
      <c r="SU145" s="55">
        <f t="shared" si="4911"/>
      </c>
      <c r="SV145" s="54">
        <f t="shared" si="4950"/>
      </c>
      <c r="SW145" s="55">
        <f t="shared" si="4912"/>
      </c>
      <c r="SX145" s="54">
        <f t="shared" si="4950"/>
      </c>
      <c r="SY145" s="55">
        <f t="shared" si="4913"/>
      </c>
      <c r="SZ145" s="54">
        <f t="shared" si="4950"/>
      </c>
      <c r="TA145" s="55">
        <f t="shared" si="4914"/>
      </c>
      <c r="TB145" s="54">
        <f t="shared" si="4950"/>
      </c>
      <c r="TC145" s="55">
        <f t="shared" si="4915"/>
      </c>
      <c r="TD145" s="54">
        <f t="shared" si="4950"/>
      </c>
      <c r="TE145" s="55">
        <f t="shared" si="4881"/>
      </c>
      <c r="TF145" s="54">
        <f t="shared" si="4950"/>
      </c>
      <c r="TG145" s="55">
        <f t="shared" si="4843"/>
      </c>
      <c r="TH145" s="54">
        <f t="shared" si="4950"/>
      </c>
      <c r="TI145" s="55">
        <f t="shared" si="4844"/>
      </c>
      <c r="TJ145" s="54">
        <f t="shared" si="4950"/>
      </c>
      <c r="TK145" s="55">
        <f t="shared" si="4845"/>
      </c>
      <c r="TL145" s="54">
        <f t="shared" si="4950"/>
      </c>
      <c r="TM145" s="55">
        <f t="shared" si="4846"/>
      </c>
      <c r="TN145" s="54">
        <f t="shared" si="4950"/>
      </c>
      <c r="TO145" s="55">
        <f t="shared" si="4847"/>
      </c>
      <c r="TP145" s="54">
        <f t="shared" si="4950"/>
      </c>
      <c r="TQ145" s="55">
        <f t="shared" si="4848"/>
      </c>
      <c r="TR145" s="54">
        <f t="shared" si="4950"/>
      </c>
      <c r="TS145" s="55">
        <f t="shared" si="4849"/>
      </c>
      <c r="TT145" s="54">
        <f t="shared" si="4814"/>
      </c>
      <c r="TU145" s="55">
        <f t="shared" si="4850"/>
      </c>
      <c r="TV145" s="54">
        <f t="shared" si="4814"/>
      </c>
      <c r="TW145" s="55">
        <f t="shared" si="4851"/>
      </c>
      <c r="TX145" s="54">
        <f t="shared" si="4814"/>
      </c>
      <c r="TY145" s="55">
        <f t="shared" si="4852"/>
      </c>
      <c r="TZ145" s="54">
        <f t="shared" si="4814"/>
      </c>
      <c r="UA145" s="55">
        <f t="shared" si="4853"/>
      </c>
      <c r="UB145" s="54">
        <f t="shared" si="4814"/>
      </c>
      <c r="UC145" s="55">
        <f t="shared" si="4854"/>
      </c>
      <c r="UD145" s="54">
        <f t="shared" si="4814"/>
      </c>
      <c r="UE145" s="55">
        <f t="shared" si="4855"/>
      </c>
      <c r="UF145" s="54">
        <f t="shared" si="4814"/>
      </c>
      <c r="UG145" s="55">
        <f t="shared" si="4856"/>
      </c>
      <c r="UH145" s="54">
        <f t="shared" si="4814"/>
      </c>
      <c r="UI145" s="55">
        <f t="shared" si="4857"/>
      </c>
      <c r="UJ145" s="54">
        <f t="shared" si="4814"/>
      </c>
      <c r="UK145" s="55">
        <f t="shared" si="4858"/>
      </c>
      <c r="UL145" s="54">
        <f t="shared" si="4814"/>
      </c>
      <c r="UM145" s="55">
        <f t="shared" si="4859"/>
      </c>
      <c r="UN145" s="54">
        <f t="shared" si="4814"/>
      </c>
      <c r="UO145" s="55">
        <f t="shared" si="4860"/>
      </c>
      <c r="UP145" s="54">
        <f t="shared" si="4814"/>
      </c>
      <c r="UQ145" s="55">
        <f t="shared" si="4861"/>
      </c>
      <c r="UR145" s="54">
        <f t="shared" si="4814"/>
      </c>
      <c r="US145" s="55">
        <f t="shared" si="4862"/>
      </c>
      <c r="UT145" s="54">
        <f t="shared" si="4814"/>
      </c>
      <c r="UU145" s="55">
        <f t="shared" si="4863"/>
      </c>
      <c r="UV145" s="54">
        <f t="shared" si="4814"/>
      </c>
      <c r="UW145" s="55">
        <f t="shared" si="4864"/>
      </c>
      <c r="UX145" s="54">
        <f t="shared" si="4814"/>
      </c>
      <c r="UY145" s="55">
        <f t="shared" si="4865"/>
      </c>
      <c r="UZ145" s="54">
        <f t="shared" si="4814"/>
      </c>
      <c r="VA145" s="55">
        <f t="shared" si="4866"/>
      </c>
      <c r="VB145" s="54">
        <f t="shared" si="4814"/>
      </c>
      <c r="VC145" s="55">
        <f t="shared" si="4867"/>
      </c>
      <c r="VD145" s="54">
        <f t="shared" si="4814"/>
      </c>
      <c r="VE145" s="55">
        <f t="shared" si="4868"/>
      </c>
      <c r="VF145" s="54">
        <f t="shared" si="4814"/>
      </c>
      <c r="VG145" s="55">
        <f t="shared" si="4869"/>
      </c>
      <c r="VH145" s="54">
        <f t="shared" si="4814"/>
      </c>
      <c r="VI145" s="55">
        <f t="shared" si="4870"/>
      </c>
      <c r="VJ145" s="54">
        <f t="shared" si="4814"/>
      </c>
      <c r="VK145" s="55">
        <f t="shared" si="4871"/>
      </c>
      <c r="VL145" s="54">
        <f t="shared" si="4814"/>
      </c>
      <c r="VM145" s="55">
        <f t="shared" si="4872"/>
      </c>
      <c r="VN145" s="54">
        <f t="shared" si="4814"/>
      </c>
      <c r="VO145" s="55">
        <f t="shared" si="4873"/>
      </c>
      <c r="VP145" s="54">
        <f t="shared" si="4814"/>
      </c>
      <c r="VQ145" s="55">
        <f t="shared" si="4817"/>
      </c>
      <c r="VR145" s="54">
        <f t="shared" si="4814"/>
      </c>
      <c r="VS145" s="55">
        <f t="shared" si="4874"/>
      </c>
      <c r="VT145" s="54">
        <f t="shared" si="4814"/>
      </c>
      <c r="VU145" s="55">
        <f t="shared" si="4875"/>
      </c>
      <c r="VV145" s="54">
        <f t="shared" si="4814"/>
      </c>
      <c r="VW145" s="55">
        <f t="shared" si="4876"/>
      </c>
      <c r="VX145" s="54">
        <f t="shared" si="4814"/>
      </c>
      <c r="VY145" s="55">
        <f t="shared" si="4877"/>
      </c>
      <c r="VZ145" s="54">
        <f t="shared" si="4814"/>
      </c>
      <c r="WA145" s="55">
        <f t="shared" si="4878"/>
      </c>
      <c r="WB145" s="54">
        <f t="shared" si="4814"/>
      </c>
      <c r="WC145" s="55">
        <f t="shared" si="4879"/>
      </c>
      <c r="WD145" s="54">
        <f t="shared" ref="WD145:YN152" si="4951">RIGHT(IFERROR(VLOOKUP($B145,WD$4:WE$71,2,FALSE),""),2)</f>
      </c>
      <c r="WE145" s="55">
        <f t="shared" si="4818"/>
      </c>
      <c r="WF145" s="54">
        <f t="shared" si="4951"/>
      </c>
      <c r="WG145" s="55">
        <f t="shared" si="4819"/>
      </c>
      <c r="WH145" s="54">
        <f t="shared" si="4951"/>
      </c>
      <c r="WI145" s="55">
        <f t="shared" si="4820"/>
      </c>
      <c r="WJ145" s="54">
        <f t="shared" si="4951"/>
      </c>
      <c r="WK145" s="55">
        <f t="shared" si="4821"/>
      </c>
      <c r="WL145" s="54">
        <f t="shared" si="4951"/>
      </c>
      <c r="WM145" s="55">
        <f t="shared" si="4822"/>
      </c>
      <c r="WN145" s="54">
        <f t="shared" si="4951"/>
      </c>
      <c r="WO145" s="55">
        <f t="shared" si="4823"/>
      </c>
      <c r="WP145" s="54">
        <f t="shared" si="4951"/>
      </c>
      <c r="WQ145" s="55">
        <f t="shared" si="4824"/>
      </c>
      <c r="WR145" s="54">
        <f t="shared" si="4951"/>
      </c>
      <c r="WS145" s="55">
        <f t="shared" si="4825"/>
      </c>
      <c r="WT145" s="54">
        <f t="shared" si="4951"/>
      </c>
      <c r="WU145" s="55">
        <f t="shared" si="4826"/>
      </c>
      <c r="WV145" s="54">
        <f t="shared" si="4951"/>
      </c>
      <c r="WW145" s="55">
        <f t="shared" si="4827"/>
      </c>
      <c r="WX145" s="54">
        <f t="shared" si="4951"/>
      </c>
      <c r="WY145" s="55">
        <f t="shared" si="4828"/>
      </c>
      <c r="WZ145" s="54">
        <f t="shared" si="4951"/>
      </c>
      <c r="XA145" s="55">
        <f t="shared" si="4829"/>
      </c>
      <c r="XB145" s="54">
        <f t="shared" si="4951"/>
      </c>
      <c r="XC145" s="55">
        <f t="shared" si="4830"/>
      </c>
      <c r="XD145" s="54">
        <f t="shared" si="4951"/>
      </c>
      <c r="XE145" s="55">
        <f t="shared" si="4831"/>
      </c>
      <c r="XF145" s="54">
        <f t="shared" si="4951"/>
      </c>
      <c r="XG145" s="55">
        <f t="shared" si="4832"/>
      </c>
      <c r="XH145" s="54">
        <f t="shared" si="4951"/>
      </c>
      <c r="XI145" s="55">
        <f t="shared" si="4833"/>
      </c>
      <c r="XJ145" s="54">
        <f t="shared" si="4951"/>
      </c>
      <c r="XK145" s="55">
        <f t="shared" si="4834"/>
      </c>
      <c r="XL145" s="54">
        <f t="shared" si="4951"/>
      </c>
      <c r="XM145" s="55">
        <f t="shared" si="4835"/>
      </c>
      <c r="XN145" s="54">
        <f t="shared" si="4951"/>
      </c>
      <c r="XO145" s="55">
        <f t="shared" si="4836"/>
      </c>
      <c r="XP145" s="54">
        <f t="shared" si="4951"/>
      </c>
      <c r="XQ145" s="55">
        <f t="shared" si="4837"/>
      </c>
      <c r="XR145" s="54">
        <f t="shared" si="4951"/>
      </c>
      <c r="XS145" s="55">
        <f t="shared" si="4838"/>
      </c>
      <c r="XT145" s="54">
        <f t="shared" si="4951"/>
      </c>
      <c r="XU145" s="55">
        <f t="shared" si="4839"/>
      </c>
      <c r="XV145" s="54">
        <f t="shared" si="4951"/>
      </c>
      <c r="XW145" s="55">
        <f t="shared" si="4840"/>
      </c>
      <c r="XX145" s="54">
        <f t="shared" si="4951"/>
      </c>
      <c r="XY145" s="55">
        <f t="shared" si="4841"/>
      </c>
      <c r="XZ145" s="54">
        <f t="shared" si="4951"/>
      </c>
      <c r="YA145" s="55">
        <f t="shared" si="4842"/>
      </c>
      <c r="YB145" s="54">
        <f t="shared" si="4951"/>
      </c>
      <c r="YC145" s="55">
        <f t="shared" si="4740"/>
      </c>
      <c r="YD145" s="54">
        <f t="shared" si="4951"/>
      </c>
      <c r="YE145" s="55">
        <f t="shared" si="4741"/>
      </c>
      <c r="YF145" s="54">
        <f t="shared" si="4951"/>
      </c>
      <c r="YG145" s="55">
        <f t="shared" si="4742"/>
      </c>
      <c r="YH145" s="54">
        <f t="shared" si="4951"/>
      </c>
      <c r="YI145" s="55">
        <f t="shared" si="4743"/>
      </c>
      <c r="YJ145" s="54">
        <f t="shared" si="4951"/>
      </c>
      <c r="YK145" s="55">
        <f t="shared" si="4744"/>
      </c>
      <c r="YL145" s="54">
        <f t="shared" si="4951"/>
      </c>
      <c r="YM145" s="55">
        <f t="shared" si="4745"/>
      </c>
      <c r="YN145" s="54">
        <f t="shared" si="4951"/>
      </c>
      <c r="YO145" s="55">
        <f t="shared" si="4746"/>
      </c>
      <c r="YP145" s="54">
        <f t="shared" si="4916"/>
      </c>
      <c r="YQ145" s="55">
        <f t="shared" si="4747"/>
      </c>
      <c r="YR145" s="54">
        <f t="shared" si="4916"/>
      </c>
      <c r="YS145" s="55">
        <f t="shared" si="4748"/>
      </c>
      <c r="YT145" s="54">
        <f t="shared" si="4916"/>
      </c>
      <c r="YU145" s="55">
        <f t="shared" si="4749"/>
      </c>
      <c r="YV145" s="54">
        <f t="shared" si="4916"/>
      </c>
      <c r="YW145" s="55">
        <f t="shared" si="4750"/>
      </c>
      <c r="YX145" s="54">
        <f t="shared" si="4916"/>
      </c>
      <c r="YY145" s="55">
        <f t="shared" si="4751"/>
      </c>
      <c r="YZ145" s="54">
        <f t="shared" si="4916"/>
      </c>
      <c r="ZA145" s="55">
        <f t="shared" si="4752"/>
      </c>
      <c r="ZB145" s="54">
        <f t="shared" si="4916"/>
      </c>
      <c r="ZC145" s="55">
        <f t="shared" si="4753"/>
      </c>
      <c r="ZD145" s="54">
        <f t="shared" si="4916"/>
      </c>
      <c r="ZE145" s="55">
        <f t="shared" si="4754"/>
      </c>
      <c r="ZF145" s="54">
        <f t="shared" si="4916"/>
      </c>
      <c r="ZG145" s="55">
        <f t="shared" si="4755"/>
      </c>
      <c r="ZH145" s="54">
        <f t="shared" si="4916"/>
      </c>
      <c r="ZI145" s="55">
        <f t="shared" si="4756"/>
      </c>
      <c r="ZJ145" s="54">
        <f t="shared" si="4916"/>
      </c>
      <c r="ZK145" s="55">
        <f t="shared" si="4757"/>
      </c>
      <c r="ZL145" s="54">
        <f t="shared" si="4916"/>
      </c>
      <c r="ZM145" s="55">
        <f t="shared" si="4758"/>
      </c>
      <c r="ZN145" s="54">
        <f t="shared" si="4916"/>
      </c>
      <c r="ZO145" s="55">
        <f t="shared" si="4759"/>
      </c>
      <c r="ZP145" s="54">
        <f t="shared" si="4916"/>
      </c>
      <c r="ZQ145" s="55">
        <f t="shared" si="4760"/>
      </c>
      <c r="ZR145" s="54">
        <f t="shared" si="4916"/>
      </c>
      <c r="ZS145" s="55">
        <f t="shared" si="4761"/>
      </c>
      <c r="ZT145" s="54">
        <f t="shared" si="4916"/>
      </c>
      <c r="ZU145" s="55">
        <f t="shared" si="4762"/>
      </c>
      <c r="ZV145" s="54">
        <f t="shared" si="4916"/>
      </c>
      <c r="ZW145" s="55">
        <f t="shared" si="4763"/>
      </c>
      <c r="ZX145" s="54">
        <f t="shared" si="4916"/>
      </c>
      <c r="ZY145" s="55">
        <f t="shared" si="4764"/>
      </c>
      <c r="ZZ145" s="54">
        <f t="shared" si="4916"/>
      </c>
      <c r="AAA145" s="55">
        <f t="shared" si="4765"/>
      </c>
      <c r="AAB145" s="54">
        <f t="shared" si="4916"/>
      </c>
      <c r="AAC145" s="55">
        <f t="shared" si="4766"/>
      </c>
      <c r="AAD145" s="54">
        <f t="shared" si="4916"/>
      </c>
      <c r="AAE145" s="55">
        <f t="shared" si="4767"/>
      </c>
      <c r="AAF145" s="54">
        <f t="shared" si="4916"/>
      </c>
      <c r="AAG145" s="55">
        <f t="shared" si="4768"/>
      </c>
      <c r="AAH145" s="54">
        <f t="shared" si="4916"/>
      </c>
      <c r="AAI145" s="55">
        <f t="shared" si="4769"/>
      </c>
      <c r="AAJ145" s="54">
        <f t="shared" si="4916"/>
      </c>
      <c r="AAK145" s="55">
        <f t="shared" si="4770"/>
      </c>
      <c r="AAL145" s="54">
        <f t="shared" si="4916"/>
      </c>
      <c r="AAM145" s="55">
        <f t="shared" si="4917"/>
      </c>
      <c r="AAN145" s="54">
        <f t="shared" si="4916"/>
      </c>
      <c r="AAO145" s="55">
        <f t="shared" si="4918"/>
      </c>
      <c r="AAP145" s="54">
        <f t="shared" si="4916"/>
      </c>
      <c r="AAQ145" s="55">
        <f t="shared" si="4919"/>
      </c>
      <c r="AAR145" s="54">
        <f t="shared" si="4916"/>
      </c>
      <c r="AAS145" s="55">
        <f t="shared" si="4920"/>
      </c>
      <c r="AAT145" s="54">
        <f t="shared" si="4916"/>
      </c>
      <c r="AAU145" s="55">
        <f t="shared" si="4921"/>
      </c>
      <c r="AAV145" s="54">
        <f t="shared" si="4916"/>
      </c>
      <c r="AAW145" s="55">
        <f t="shared" si="4922"/>
      </c>
      <c r="AAX145" s="54">
        <f t="shared" si="4916"/>
      </c>
      <c r="AAY145" s="55">
        <f t="shared" si="4923"/>
      </c>
      <c r="AAZ145" s="54">
        <f t="shared" si="4916"/>
      </c>
      <c r="ABA145" s="55">
        <f t="shared" si="4924"/>
      </c>
      <c r="ABB145" s="54">
        <f t="shared" si="4882"/>
      </c>
      <c r="ABC145" s="55">
        <f t="shared" si="4925"/>
      </c>
      <c r="ABD145" s="54">
        <f t="shared" si="4882"/>
      </c>
      <c r="ABE145" s="55">
        <f t="shared" si="4926"/>
      </c>
      <c r="ABF145" s="54">
        <f t="shared" si="4882"/>
      </c>
      <c r="ABG145" s="55">
        <f t="shared" si="4927"/>
      </c>
      <c r="ABH145" s="54">
        <f t="shared" si="4882"/>
      </c>
      <c r="ABI145" s="55">
        <f t="shared" si="4928"/>
      </c>
      <c r="ABJ145" s="54">
        <f t="shared" si="4882"/>
      </c>
      <c r="ABK145" s="55">
        <f t="shared" si="4929"/>
      </c>
      <c r="ABL145" s="54">
        <f t="shared" si="4882"/>
      </c>
      <c r="ABM145" s="55">
        <f t="shared" si="4930"/>
      </c>
      <c r="ABN145" s="54">
        <f t="shared" si="4882"/>
      </c>
      <c r="ABO145" s="55">
        <f t="shared" si="4931"/>
      </c>
      <c r="ABP145" s="54">
        <f t="shared" si="4882"/>
      </c>
      <c r="ABQ145" s="55">
        <f t="shared" si="4932"/>
      </c>
      <c r="ABR145" s="54">
        <f t="shared" si="4882"/>
      </c>
      <c r="ABS145" s="55">
        <f t="shared" si="4933"/>
      </c>
      <c r="ABT145" s="54">
        <f t="shared" si="4882"/>
      </c>
      <c r="ABU145" s="55">
        <f t="shared" si="4934"/>
      </c>
      <c r="ABV145" s="54">
        <f t="shared" si="4882"/>
      </c>
      <c r="ABW145" s="55">
        <f t="shared" si="4935"/>
      </c>
      <c r="ABX145" s="54">
        <f t="shared" si="4882"/>
      </c>
      <c r="ABY145" s="55">
        <f t="shared" si="4936"/>
      </c>
      <c r="ABZ145" s="54">
        <f t="shared" si="4882"/>
      </c>
      <c r="ACA145" s="55">
        <f t="shared" si="4937"/>
      </c>
      <c r="ACB145" s="54">
        <f t="shared" si="4882"/>
      </c>
      <c r="ACC145" s="55">
        <f t="shared" si="4938"/>
      </c>
      <c r="ACD145" s="54">
        <f t="shared" si="4882"/>
      </c>
      <c r="ACE145" s="55">
        <f t="shared" si="4939"/>
      </c>
      <c r="ACF145" s="54">
        <f t="shared" si="4882"/>
      </c>
      <c r="ACG145" s="55">
        <f t="shared" si="4940"/>
      </c>
      <c r="ACH145" s="54">
        <f t="shared" si="4882"/>
      </c>
      <c r="ACI145" s="55">
        <f t="shared" si="4941"/>
      </c>
      <c r="ACJ145" s="54">
        <f t="shared" si="4882"/>
      </c>
      <c r="ACK145" s="55">
        <f t="shared" si="4942"/>
      </c>
      <c r="ACL145" s="54">
        <f t="shared" si="4882"/>
      </c>
      <c r="ACM145" s="55">
        <f t="shared" si="4943"/>
      </c>
      <c r="ACN145" s="54">
        <f t="shared" si="4882"/>
      </c>
      <c r="ACO145" s="55">
        <f t="shared" si="4944"/>
      </c>
      <c r="ACP145" s="54">
        <f t="shared" si="4882"/>
      </c>
      <c r="ACQ145" s="55">
        <f t="shared" si="4945"/>
      </c>
      <c r="ACR145" s="54">
        <f t="shared" si="4882"/>
      </c>
      <c r="ACS145" s="55">
        <f t="shared" si="4946"/>
      </c>
      <c r="ACT145" s="54">
        <f t="shared" si="4882"/>
      </c>
      <c r="ACU145" s="55">
        <f t="shared" si="4947"/>
      </c>
      <c r="ACV145" s="54">
        <f t="shared" si="4882"/>
      </c>
      <c r="ACW145" s="55">
        <f t="shared" si="4883"/>
      </c>
      <c r="ACX145" s="54">
        <f t="shared" si="4882"/>
      </c>
      <c r="ACY145" s="55">
        <f t="shared" si="4676"/>
      </c>
      <c r="ACZ145" s="54">
        <f t="shared" si="4882"/>
      </c>
      <c r="ADA145" s="55">
        <f t="shared" si="4676"/>
      </c>
      <c r="ADB145" s="54">
        <f t="shared" si="4882"/>
      </c>
      <c r="ADC145" s="55">
        <f t="shared" si="4676"/>
      </c>
      <c r="ADD145" s="54">
        <f t="shared" si="4882"/>
      </c>
      <c r="ADE145" s="55">
        <f t="shared" si="4676"/>
      </c>
      <c r="ADF145" s="54">
        <f t="shared" si="4882"/>
      </c>
      <c r="ADG145" s="55">
        <f t="shared" si="4676"/>
      </c>
    </row>
    <row r="146" spans="1:787" ht="20.25" hidden="1" customHeight="1">
      <c r="A146" s="112">
        <v>74</v>
      </c>
      <c r="B146" s="115">
        <f>学年と名前を結合するシート!D75</f>
      </c>
      <c r="C146" s="114"/>
      <c r="D146" s="54">
        <f t="shared" si="4771"/>
      </c>
      <c r="E146" s="55">
        <f t="shared" si="4772"/>
      </c>
      <c r="F146" s="54">
        <f t="shared" si="4815"/>
      </c>
      <c r="G146" s="55">
        <f t="shared" si="4407"/>
      </c>
      <c r="H146" s="54">
        <f t="shared" si="4815"/>
      </c>
      <c r="I146" s="55">
        <f t="shared" si="4408"/>
      </c>
      <c r="J146" s="54">
        <f t="shared" si="4815"/>
      </c>
      <c r="K146" s="55">
        <f t="shared" si="4409"/>
      </c>
      <c r="L146" s="54">
        <f t="shared" si="4815"/>
      </c>
      <c r="M146" s="55">
        <f t="shared" si="4410"/>
      </c>
      <c r="N146" s="54">
        <f t="shared" si="4815"/>
      </c>
      <c r="O146" s="55">
        <f t="shared" si="4411"/>
      </c>
      <c r="P146" s="54">
        <f t="shared" si="4815"/>
      </c>
      <c r="Q146" s="55">
        <f t="shared" si="4412"/>
      </c>
      <c r="R146" s="54">
        <f t="shared" si="4815"/>
      </c>
      <c r="S146" s="55">
        <f t="shared" si="4413"/>
      </c>
      <c r="T146" s="54">
        <f t="shared" si="4815"/>
      </c>
      <c r="U146" s="55">
        <f t="shared" si="4414"/>
      </c>
      <c r="V146" s="54">
        <f t="shared" si="4815"/>
      </c>
      <c r="W146" s="55">
        <f t="shared" si="4415"/>
      </c>
      <c r="X146" s="54">
        <f t="shared" si="4815"/>
      </c>
      <c r="Y146" s="55">
        <f t="shared" si="4416"/>
      </c>
      <c r="Z146" s="54">
        <f t="shared" si="4815"/>
      </c>
      <c r="AA146" s="55">
        <f t="shared" si="4417"/>
      </c>
      <c r="AB146" s="54">
        <f t="shared" si="4815"/>
      </c>
      <c r="AC146" s="55">
        <f t="shared" si="4418"/>
      </c>
      <c r="AD146" s="54">
        <f t="shared" si="4815"/>
      </c>
      <c r="AE146" s="55">
        <f t="shared" si="4419"/>
      </c>
      <c r="AF146" s="54">
        <f t="shared" si="4815"/>
      </c>
      <c r="AG146" s="55">
        <f t="shared" si="4420"/>
      </c>
      <c r="AH146" s="54">
        <f t="shared" si="4815"/>
      </c>
      <c r="AI146" s="55">
        <f t="shared" si="4421"/>
      </c>
      <c r="AJ146" s="54">
        <f t="shared" si="4815"/>
      </c>
      <c r="AK146" s="55">
        <f t="shared" si="4422"/>
      </c>
      <c r="AL146" s="54">
        <f t="shared" si="4815"/>
      </c>
      <c r="AM146" s="55">
        <f t="shared" si="4423"/>
      </c>
      <c r="AN146" s="54">
        <f t="shared" si="4815"/>
      </c>
      <c r="AO146" s="55">
        <f t="shared" si="4424"/>
      </c>
      <c r="AP146" s="54">
        <f t="shared" si="4815"/>
      </c>
      <c r="AQ146" s="55">
        <f t="shared" si="4425"/>
      </c>
      <c r="AR146" s="54">
        <f t="shared" si="4815"/>
      </c>
      <c r="AS146" s="55">
        <f t="shared" si="4426"/>
      </c>
      <c r="AT146" s="54">
        <f t="shared" si="4815"/>
      </c>
      <c r="AU146" s="55">
        <f t="shared" si="4427"/>
      </c>
      <c r="AV146" s="54">
        <f t="shared" si="4815"/>
      </c>
      <c r="AW146" s="55">
        <f t="shared" si="4428"/>
      </c>
      <c r="AX146" s="54">
        <f t="shared" si="4815"/>
      </c>
      <c r="AY146" s="55">
        <f t="shared" si="4429"/>
      </c>
      <c r="AZ146" s="54">
        <f t="shared" si="4815"/>
      </c>
      <c r="BA146" s="55">
        <f t="shared" si="4430"/>
      </c>
      <c r="BB146" s="54">
        <f t="shared" si="4815"/>
      </c>
      <c r="BC146" s="55">
        <f t="shared" si="4431"/>
      </c>
      <c r="BD146" s="54">
        <f t="shared" si="4815"/>
      </c>
      <c r="BE146" s="55">
        <f t="shared" si="4432"/>
      </c>
      <c r="BF146" s="54">
        <f t="shared" si="4815"/>
      </c>
      <c r="BG146" s="55">
        <f t="shared" si="4433"/>
      </c>
      <c r="BH146" s="54">
        <f t="shared" si="4815"/>
      </c>
      <c r="BI146" s="55">
        <f t="shared" si="4434"/>
      </c>
      <c r="BJ146" s="54">
        <f t="shared" si="4815"/>
      </c>
      <c r="BK146" s="55">
        <f t="shared" si="4435"/>
      </c>
      <c r="BL146" s="54">
        <f t="shared" si="4815"/>
      </c>
      <c r="BM146" s="55">
        <f t="shared" si="4436"/>
      </c>
      <c r="BN146" s="54">
        <f t="shared" si="4815"/>
      </c>
      <c r="BO146" s="55">
        <f t="shared" si="4437"/>
      </c>
      <c r="BP146" s="54">
        <f t="shared" ref="BP146:DZ153" si="4952">RIGHT(IFERROR(VLOOKUP($B146,BP$4:BQ$71,2,FALSE),""),2)</f>
      </c>
      <c r="BQ146" s="55">
        <f t="shared" si="4438"/>
      </c>
      <c r="BR146" s="54">
        <f t="shared" si="4952"/>
      </c>
      <c r="BS146" s="55">
        <f t="shared" si="4439"/>
      </c>
      <c r="BT146" s="54">
        <f t="shared" si="4952"/>
      </c>
      <c r="BU146" s="55">
        <f t="shared" si="4440"/>
      </c>
      <c r="BV146" s="54">
        <f t="shared" si="4952"/>
      </c>
      <c r="BW146" s="55">
        <f t="shared" si="4441"/>
      </c>
      <c r="BX146" s="54">
        <f t="shared" si="4952"/>
      </c>
      <c r="BY146" s="55">
        <f t="shared" si="4442"/>
      </c>
      <c r="BZ146" s="54">
        <f t="shared" si="4952"/>
      </c>
      <c r="CA146" s="55">
        <f t="shared" si="4443"/>
      </c>
      <c r="CB146" s="54">
        <f t="shared" si="4952"/>
      </c>
      <c r="CC146" s="55">
        <f t="shared" si="4444"/>
      </c>
      <c r="CD146" s="54">
        <f t="shared" si="4952"/>
      </c>
      <c r="CE146" s="55">
        <f t="shared" si="4445"/>
      </c>
      <c r="CF146" s="54">
        <f t="shared" si="4952"/>
      </c>
      <c r="CG146" s="55">
        <f t="shared" si="4446"/>
      </c>
      <c r="CH146" s="54">
        <f t="shared" si="4952"/>
      </c>
      <c r="CI146" s="55">
        <f t="shared" si="4447"/>
      </c>
      <c r="CJ146" s="54">
        <f t="shared" si="4952"/>
      </c>
      <c r="CK146" s="55">
        <f t="shared" si="4448"/>
      </c>
      <c r="CL146" s="54">
        <f t="shared" si="4952"/>
      </c>
      <c r="CM146" s="55">
        <f t="shared" si="4449"/>
      </c>
      <c r="CN146" s="54">
        <f t="shared" si="4952"/>
      </c>
      <c r="CO146" s="55">
        <f t="shared" si="4450"/>
      </c>
      <c r="CP146" s="54">
        <f t="shared" si="4952"/>
      </c>
      <c r="CQ146" s="55">
        <f t="shared" si="4451"/>
      </c>
      <c r="CR146" s="54">
        <f t="shared" si="4952"/>
      </c>
      <c r="CS146" s="55">
        <f t="shared" si="4452"/>
      </c>
      <c r="CT146" s="54">
        <f t="shared" si="4952"/>
      </c>
      <c r="CU146" s="55">
        <f t="shared" si="4453"/>
      </c>
      <c r="CV146" s="54">
        <f t="shared" si="4952"/>
      </c>
      <c r="CW146" s="55">
        <f t="shared" si="4454"/>
      </c>
      <c r="CX146" s="54">
        <f t="shared" si="4952"/>
      </c>
      <c r="CY146" s="55">
        <f t="shared" si="4455"/>
      </c>
      <c r="CZ146" s="54">
        <f t="shared" si="4952"/>
      </c>
      <c r="DA146" s="55">
        <f t="shared" si="4456"/>
      </c>
      <c r="DB146" s="54">
        <f t="shared" si="4952"/>
      </c>
      <c r="DC146" s="55">
        <f t="shared" si="4457"/>
      </c>
      <c r="DD146" s="54">
        <f t="shared" si="4952"/>
      </c>
      <c r="DE146" s="55">
        <f t="shared" si="4458"/>
      </c>
      <c r="DF146" s="54">
        <f t="shared" si="4952"/>
      </c>
      <c r="DG146" s="55">
        <f t="shared" si="4459"/>
      </c>
      <c r="DH146" s="54">
        <f t="shared" si="4952"/>
      </c>
      <c r="DI146" s="55">
        <f t="shared" si="4460"/>
      </c>
      <c r="DJ146" s="54">
        <f t="shared" si="4952"/>
      </c>
      <c r="DK146" s="55">
        <f t="shared" si="4461"/>
      </c>
      <c r="DL146" s="54">
        <f t="shared" si="4952"/>
      </c>
      <c r="DM146" s="55">
        <f t="shared" si="4462"/>
      </c>
      <c r="DN146" s="54">
        <f t="shared" si="4952"/>
      </c>
      <c r="DO146" s="55">
        <f t="shared" si="4463"/>
      </c>
      <c r="DP146" s="54">
        <f t="shared" si="4952"/>
      </c>
      <c r="DQ146" s="55">
        <f t="shared" si="4464"/>
      </c>
      <c r="DR146" s="54">
        <f t="shared" si="4952"/>
      </c>
      <c r="DS146" s="55">
        <f t="shared" si="4465"/>
      </c>
      <c r="DT146" s="54">
        <f t="shared" si="4952"/>
      </c>
      <c r="DU146" s="55">
        <f t="shared" si="4466"/>
      </c>
      <c r="DV146" s="54">
        <f t="shared" si="4952"/>
      </c>
      <c r="DW146" s="55">
        <f t="shared" si="4467"/>
      </c>
      <c r="DX146" s="54">
        <f t="shared" si="4952"/>
      </c>
      <c r="DY146" s="55">
        <f t="shared" si="4468"/>
      </c>
      <c r="DZ146" s="54">
        <f t="shared" si="4952"/>
      </c>
      <c r="EA146" s="55">
        <f t="shared" si="4469"/>
      </c>
      <c r="EB146" s="54">
        <f t="shared" si="4816"/>
      </c>
      <c r="EC146" s="55">
        <f t="shared" si="4471"/>
      </c>
      <c r="ED146" s="54">
        <f t="shared" si="4773"/>
      </c>
      <c r="EE146" s="55">
        <f t="shared" si="4472"/>
      </c>
      <c r="EF146" s="54">
        <f t="shared" si="4773"/>
      </c>
      <c r="EG146" s="55">
        <f t="shared" si="4473"/>
      </c>
      <c r="EH146" s="54">
        <f t="shared" si="4773"/>
      </c>
      <c r="EI146" s="55">
        <f t="shared" si="4474"/>
      </c>
      <c r="EJ146" s="54">
        <f t="shared" si="4773"/>
      </c>
      <c r="EK146" s="55">
        <f t="shared" si="4475"/>
      </c>
      <c r="EL146" s="54">
        <f t="shared" si="4773"/>
      </c>
      <c r="EM146" s="55">
        <f t="shared" si="4476"/>
      </c>
      <c r="EN146" s="54">
        <f t="shared" si="4773"/>
      </c>
      <c r="EO146" s="55">
        <f t="shared" si="4477"/>
      </c>
      <c r="EP146" s="54">
        <f t="shared" si="4677"/>
      </c>
      <c r="EQ146" s="55">
        <f t="shared" si="4478"/>
      </c>
      <c r="ER146" s="54">
        <f t="shared" si="4677"/>
      </c>
      <c r="ES146" s="55">
        <f t="shared" si="4479"/>
      </c>
      <c r="ET146" s="54">
        <f t="shared" si="4677"/>
      </c>
      <c r="EU146" s="55">
        <f t="shared" si="4480"/>
      </c>
      <c r="EV146" s="54">
        <f t="shared" si="4677"/>
      </c>
      <c r="EW146" s="55">
        <f t="shared" si="4481"/>
      </c>
      <c r="EX146" s="54">
        <f t="shared" si="4677"/>
      </c>
      <c r="EY146" s="55">
        <f t="shared" si="4482"/>
      </c>
      <c r="EZ146" s="54">
        <f t="shared" si="4677"/>
      </c>
      <c r="FA146" s="55">
        <f t="shared" si="4483"/>
      </c>
      <c r="FB146" s="54">
        <f t="shared" si="4677"/>
      </c>
      <c r="FC146" s="55">
        <f t="shared" si="4484"/>
      </c>
      <c r="FD146" s="54">
        <f t="shared" si="4677"/>
      </c>
      <c r="FE146" s="55">
        <f t="shared" si="4485"/>
      </c>
      <c r="FF146" s="54">
        <f t="shared" si="4677"/>
      </c>
      <c r="FG146" s="55">
        <f t="shared" si="4486"/>
      </c>
      <c r="FH146" s="54">
        <f t="shared" si="4677"/>
      </c>
      <c r="FI146" s="55">
        <f t="shared" si="4487"/>
      </c>
      <c r="FJ146" s="54">
        <f t="shared" si="4677"/>
      </c>
      <c r="FK146" s="55">
        <f t="shared" si="4488"/>
      </c>
      <c r="FL146" s="54">
        <f t="shared" si="4677"/>
      </c>
      <c r="FM146" s="55">
        <f t="shared" si="4489"/>
      </c>
      <c r="FN146" s="54">
        <f t="shared" si="4677"/>
      </c>
      <c r="FO146" s="55">
        <f t="shared" si="4490"/>
      </c>
      <c r="FP146" s="54">
        <f t="shared" si="4677"/>
      </c>
      <c r="FQ146" s="55">
        <f t="shared" si="4491"/>
      </c>
      <c r="FR146" s="54">
        <f t="shared" si="4677"/>
      </c>
      <c r="FS146" s="55">
        <f t="shared" si="4492"/>
      </c>
      <c r="FT146" s="54">
        <f t="shared" si="4677"/>
      </c>
      <c r="FU146" s="55">
        <f t="shared" si="4493"/>
      </c>
      <c r="FV146" s="54">
        <f t="shared" si="4677"/>
      </c>
      <c r="FW146" s="55">
        <f t="shared" si="4494"/>
      </c>
      <c r="FX146" s="54">
        <f t="shared" si="4677"/>
      </c>
      <c r="FY146" s="55">
        <f t="shared" si="4495"/>
      </c>
      <c r="FZ146" s="54">
        <f t="shared" si="4677"/>
      </c>
      <c r="GA146" s="55">
        <f t="shared" si="4496"/>
      </c>
      <c r="GB146" s="54">
        <f t="shared" si="4677"/>
      </c>
      <c r="GC146" s="55">
        <f t="shared" si="4497"/>
      </c>
      <c r="GD146" s="54">
        <f t="shared" si="4677"/>
      </c>
      <c r="GE146" s="55">
        <f t="shared" si="4498"/>
      </c>
      <c r="GF146" s="54">
        <f t="shared" si="4677"/>
      </c>
      <c r="GG146" s="55">
        <f t="shared" si="4499"/>
      </c>
      <c r="GH146" s="54">
        <f t="shared" si="4677"/>
      </c>
      <c r="GI146" s="55">
        <f t="shared" si="4500"/>
      </c>
      <c r="GJ146" s="54">
        <f t="shared" ref="GJ146:IT156" si="4953">RIGHT(IFERROR(VLOOKUP($B146,GJ$4:GK$71,2,FALSE),""),2)</f>
      </c>
      <c r="GK146" s="55">
        <f t="shared" si="4501"/>
      </c>
      <c r="GL146" s="54">
        <f t="shared" si="4953"/>
      </c>
      <c r="GM146" s="55">
        <f t="shared" si="4502"/>
      </c>
      <c r="GN146" s="54">
        <f t="shared" si="4953"/>
      </c>
      <c r="GO146" s="55">
        <f t="shared" si="4504"/>
      </c>
      <c r="GP146" s="54">
        <f t="shared" si="4953"/>
      </c>
      <c r="GQ146" s="55">
        <f t="shared" si="4505"/>
      </c>
      <c r="GR146" s="54">
        <f t="shared" si="4953"/>
      </c>
      <c r="GS146" s="55">
        <f t="shared" si="4506"/>
      </c>
      <c r="GT146" s="54">
        <f t="shared" si="4953"/>
      </c>
      <c r="GU146" s="55">
        <f t="shared" si="4507"/>
      </c>
      <c r="GV146" s="54">
        <f t="shared" si="4953"/>
      </c>
      <c r="GW146" s="55">
        <f t="shared" si="4508"/>
      </c>
      <c r="GX146" s="54">
        <f t="shared" si="4953"/>
      </c>
      <c r="GY146" s="55">
        <f t="shared" si="4509"/>
      </c>
      <c r="GZ146" s="54">
        <f t="shared" si="4953"/>
      </c>
      <c r="HA146" s="55">
        <f t="shared" si="4510"/>
      </c>
      <c r="HB146" s="54">
        <f t="shared" si="4953"/>
      </c>
      <c r="HC146" s="55">
        <f t="shared" si="4511"/>
      </c>
      <c r="HD146" s="54">
        <f t="shared" si="4953"/>
      </c>
      <c r="HE146" s="55">
        <f t="shared" si="4512"/>
      </c>
      <c r="HF146" s="54">
        <f t="shared" si="4953"/>
      </c>
      <c r="HG146" s="55">
        <f t="shared" si="4513"/>
      </c>
      <c r="HH146" s="54">
        <f t="shared" si="4953"/>
      </c>
      <c r="HI146" s="55">
        <f t="shared" si="4514"/>
      </c>
      <c r="HJ146" s="54">
        <f t="shared" si="4953"/>
      </c>
      <c r="HK146" s="55">
        <f t="shared" si="4515"/>
      </c>
      <c r="HL146" s="54">
        <f t="shared" si="4953"/>
      </c>
      <c r="HM146" s="55">
        <f t="shared" si="4516"/>
      </c>
      <c r="HN146" s="54">
        <f t="shared" si="4953"/>
      </c>
      <c r="HO146" s="55">
        <f t="shared" si="4517"/>
      </c>
      <c r="HP146" s="54">
        <f t="shared" si="4953"/>
      </c>
      <c r="HQ146" s="55">
        <f t="shared" si="4518"/>
      </c>
      <c r="HR146" s="54">
        <f t="shared" si="4953"/>
      </c>
      <c r="HS146" s="55">
        <f t="shared" si="4519"/>
      </c>
      <c r="HT146" s="54">
        <f t="shared" si="4953"/>
      </c>
      <c r="HU146" s="55">
        <f t="shared" si="4520"/>
      </c>
      <c r="HV146" s="54">
        <f t="shared" si="4953"/>
      </c>
      <c r="HW146" s="55">
        <f t="shared" si="4521"/>
      </c>
      <c r="HX146" s="54">
        <f t="shared" si="4953"/>
      </c>
      <c r="HY146" s="55">
        <f t="shared" si="4522"/>
      </c>
      <c r="HZ146" s="54">
        <f t="shared" si="4953"/>
      </c>
      <c r="IA146" s="55">
        <f t="shared" si="4523"/>
      </c>
      <c r="IB146" s="54">
        <f t="shared" si="4953"/>
      </c>
      <c r="IC146" s="55">
        <f t="shared" si="4524"/>
      </c>
      <c r="ID146" s="54">
        <f t="shared" si="4953"/>
      </c>
      <c r="IE146" s="55">
        <f t="shared" si="4525"/>
      </c>
      <c r="IF146" s="54">
        <f t="shared" si="4953"/>
      </c>
      <c r="IG146" s="55">
        <f t="shared" si="4526"/>
      </c>
      <c r="IH146" s="54">
        <f t="shared" si="4953"/>
      </c>
      <c r="II146" s="55">
        <f t="shared" si="4527"/>
      </c>
      <c r="IJ146" s="54">
        <f t="shared" si="4953"/>
      </c>
      <c r="IK146" s="55">
        <f t="shared" si="4528"/>
      </c>
      <c r="IL146" s="54">
        <f t="shared" si="4953"/>
      </c>
      <c r="IM146" s="55">
        <f t="shared" si="4529"/>
      </c>
      <c r="IN146" s="54">
        <f t="shared" si="4953"/>
      </c>
      <c r="IO146" s="55">
        <f t="shared" si="4530"/>
      </c>
      <c r="IP146" s="54">
        <f t="shared" si="4953"/>
      </c>
      <c r="IQ146" s="55">
        <f t="shared" si="4531"/>
      </c>
      <c r="IR146" s="54">
        <f t="shared" si="4953"/>
      </c>
      <c r="IS146" s="55">
        <f t="shared" si="4532"/>
      </c>
      <c r="IT146" s="54">
        <f t="shared" si="4953"/>
      </c>
      <c r="IU146" s="55">
        <f t="shared" si="4533"/>
      </c>
      <c r="IV146" s="54">
        <f t="shared" si="4948"/>
      </c>
      <c r="IW146" s="55">
        <f t="shared" si="4534"/>
      </c>
      <c r="IX146" s="54">
        <f t="shared" si="4948"/>
      </c>
      <c r="IY146" s="55">
        <f t="shared" si="4535"/>
      </c>
      <c r="IZ146" s="54">
        <f t="shared" si="4884"/>
      </c>
      <c r="JA146" s="55">
        <f t="shared" si="4537"/>
      </c>
      <c r="JB146" s="54">
        <f t="shared" si="4884"/>
      </c>
      <c r="JC146" s="55">
        <f t="shared" si="4538"/>
      </c>
      <c r="JD146" s="54">
        <f t="shared" si="4884"/>
      </c>
      <c r="JE146" s="55">
        <f t="shared" si="4539"/>
      </c>
      <c r="JF146" s="54">
        <f t="shared" si="4884"/>
      </c>
      <c r="JG146" s="55">
        <f t="shared" si="4540"/>
      </c>
      <c r="JH146" s="54">
        <f t="shared" si="4884"/>
      </c>
      <c r="JI146" s="55">
        <f t="shared" si="4541"/>
      </c>
      <c r="JJ146" s="54">
        <f t="shared" si="4884"/>
      </c>
      <c r="JK146" s="55">
        <f t="shared" si="4542"/>
      </c>
      <c r="JL146" s="54">
        <f t="shared" si="4678"/>
      </c>
      <c r="JM146" s="55">
        <f t="shared" si="4679"/>
      </c>
      <c r="JN146" s="54">
        <f t="shared" ref="JN146:LX153" si="4954">RIGHT(IFERROR(VLOOKUP($B146,JN$4:JO$71,2,FALSE),""),2)</f>
      </c>
      <c r="JO146" s="55">
        <f t="shared" si="4775"/>
      </c>
      <c r="JP146" s="54">
        <f t="shared" si="4954"/>
      </c>
      <c r="JQ146" s="55">
        <f t="shared" si="4776"/>
      </c>
      <c r="JR146" s="54">
        <f t="shared" si="4954"/>
      </c>
      <c r="JS146" s="55">
        <f t="shared" si="4777"/>
      </c>
      <c r="JT146" s="54">
        <f t="shared" si="4954"/>
      </c>
      <c r="JU146" s="55">
        <f t="shared" si="4778"/>
      </c>
      <c r="JV146" s="54">
        <f t="shared" si="4954"/>
      </c>
      <c r="JW146" s="55">
        <f t="shared" si="4779"/>
      </c>
      <c r="JX146" s="54">
        <f t="shared" si="4954"/>
      </c>
      <c r="JY146" s="55">
        <f t="shared" si="4780"/>
      </c>
      <c r="JZ146" s="54">
        <f t="shared" si="4954"/>
      </c>
      <c r="KA146" s="55">
        <f t="shared" si="4781"/>
      </c>
      <c r="KB146" s="54">
        <f t="shared" si="4954"/>
      </c>
      <c r="KC146" s="55">
        <f t="shared" si="4782"/>
      </c>
      <c r="KD146" s="54">
        <f t="shared" si="4954"/>
      </c>
      <c r="KE146" s="55">
        <f t="shared" si="4783"/>
      </c>
      <c r="KF146" s="54">
        <f t="shared" si="4954"/>
      </c>
      <c r="KG146" s="55">
        <f t="shared" si="4784"/>
      </c>
      <c r="KH146" s="54">
        <f t="shared" si="4954"/>
      </c>
      <c r="KI146" s="55">
        <f t="shared" si="4785"/>
      </c>
      <c r="KJ146" s="54">
        <f t="shared" si="4954"/>
      </c>
      <c r="KK146" s="55">
        <f t="shared" si="4786"/>
      </c>
      <c r="KL146" s="54">
        <f t="shared" si="4954"/>
      </c>
      <c r="KM146" s="55">
        <f t="shared" si="4787"/>
      </c>
      <c r="KN146" s="54">
        <f t="shared" si="4954"/>
      </c>
      <c r="KO146" s="55">
        <f t="shared" si="4788"/>
      </c>
      <c r="KP146" s="54">
        <f t="shared" si="4954"/>
      </c>
      <c r="KQ146" s="55">
        <f t="shared" si="4789"/>
      </c>
      <c r="KR146" s="54">
        <f t="shared" si="4954"/>
      </c>
      <c r="KS146" s="55">
        <f t="shared" si="4790"/>
      </c>
      <c r="KT146" s="54">
        <f t="shared" si="4954"/>
      </c>
      <c r="KU146" s="55">
        <f t="shared" si="4791"/>
      </c>
      <c r="KV146" s="54">
        <f t="shared" si="4954"/>
      </c>
      <c r="KW146" s="55">
        <f t="shared" si="4792"/>
      </c>
      <c r="KX146" s="54">
        <f t="shared" si="4954"/>
      </c>
      <c r="KY146" s="55">
        <f t="shared" si="4793"/>
      </c>
      <c r="KZ146" s="54">
        <f t="shared" si="4954"/>
      </c>
      <c r="LA146" s="55">
        <f t="shared" si="4794"/>
      </c>
      <c r="LB146" s="54">
        <f t="shared" si="4954"/>
      </c>
      <c r="LC146" s="55">
        <f t="shared" si="4795"/>
      </c>
      <c r="LD146" s="54">
        <f t="shared" si="4954"/>
      </c>
      <c r="LE146" s="55">
        <f t="shared" si="4796"/>
      </c>
      <c r="LF146" s="54">
        <f t="shared" si="4954"/>
      </c>
      <c r="LG146" s="55">
        <f t="shared" si="4797"/>
      </c>
      <c r="LH146" s="54">
        <f t="shared" si="4954"/>
      </c>
      <c r="LI146" s="55">
        <f t="shared" si="4798"/>
      </c>
      <c r="LJ146" s="54">
        <f t="shared" si="4954"/>
      </c>
      <c r="LK146" s="55">
        <f t="shared" si="4799"/>
      </c>
      <c r="LL146" s="54">
        <f t="shared" si="4954"/>
      </c>
      <c r="LM146" s="55">
        <f t="shared" si="4800"/>
      </c>
      <c r="LN146" s="54">
        <f t="shared" si="4954"/>
      </c>
      <c r="LO146" s="55">
        <f t="shared" si="4801"/>
      </c>
      <c r="LP146" s="54">
        <f t="shared" si="4954"/>
      </c>
      <c r="LQ146" s="55">
        <f t="shared" si="4802"/>
      </c>
      <c r="LR146" s="54">
        <f t="shared" si="4954"/>
      </c>
      <c r="LS146" s="55">
        <f t="shared" si="4803"/>
      </c>
      <c r="LT146" s="54">
        <f t="shared" si="4954"/>
      </c>
      <c r="LU146" s="55">
        <f t="shared" si="4804"/>
      </c>
      <c r="LV146" s="54">
        <f t="shared" si="4954"/>
      </c>
      <c r="LW146" s="55">
        <f t="shared" si="4805"/>
      </c>
      <c r="LX146" s="54">
        <f t="shared" si="4954"/>
      </c>
      <c r="LY146" s="55">
        <f t="shared" si="4680"/>
      </c>
      <c r="LZ146" s="54">
        <f t="shared" si="4949"/>
      </c>
      <c r="MA146" s="55">
        <f t="shared" si="4807"/>
      </c>
      <c r="MB146" s="54">
        <f t="shared" si="4949"/>
      </c>
      <c r="MC146" s="55">
        <f t="shared" si="4808"/>
      </c>
      <c r="MD146" s="54">
        <f t="shared" si="4949"/>
      </c>
      <c r="ME146" s="55">
        <f t="shared" si="4809"/>
      </c>
      <c r="MF146" s="54">
        <f t="shared" si="4949"/>
      </c>
      <c r="MG146" s="55">
        <f t="shared" si="4810"/>
      </c>
      <c r="MH146" s="54">
        <f t="shared" si="4949"/>
      </c>
      <c r="MI146" s="55">
        <f t="shared" si="4811"/>
      </c>
      <c r="MJ146" s="54">
        <f t="shared" si="4949"/>
      </c>
      <c r="MK146" s="55">
        <f t="shared" si="4812"/>
      </c>
      <c r="ML146" s="54">
        <f t="shared" si="4949"/>
      </c>
      <c r="MM146" s="55">
        <f t="shared" si="4682"/>
      </c>
      <c r="MN146" s="54">
        <f t="shared" si="4949"/>
      </c>
      <c r="MO146" s="55">
        <f t="shared" si="4683"/>
      </c>
      <c r="MP146" s="54">
        <f t="shared" si="4949"/>
      </c>
      <c r="MQ146" s="55">
        <f t="shared" si="4684"/>
      </c>
      <c r="MR146" s="54">
        <f t="shared" si="4949"/>
      </c>
      <c r="MS146" s="55">
        <f t="shared" si="4685"/>
      </c>
      <c r="MT146" s="54">
        <f t="shared" si="4949"/>
      </c>
      <c r="MU146" s="55">
        <f t="shared" si="4686"/>
      </c>
      <c r="MV146" s="54">
        <f t="shared" si="4949"/>
      </c>
      <c r="MW146" s="55">
        <f t="shared" si="4687"/>
      </c>
      <c r="MX146" s="54">
        <f t="shared" si="4949"/>
      </c>
      <c r="MY146" s="55">
        <f t="shared" si="4688"/>
      </c>
      <c r="MZ146" s="54">
        <f t="shared" si="4949"/>
      </c>
      <c r="NA146" s="55">
        <f t="shared" si="4689"/>
      </c>
      <c r="NB146" s="54">
        <f t="shared" si="4949"/>
      </c>
      <c r="NC146" s="55">
        <f t="shared" si="4690"/>
      </c>
      <c r="ND146" s="54">
        <f t="shared" si="4949"/>
      </c>
      <c r="NE146" s="55">
        <f t="shared" si="4691"/>
      </c>
      <c r="NF146" s="54">
        <f t="shared" si="4949"/>
      </c>
      <c r="NG146" s="55">
        <f t="shared" si="4692"/>
      </c>
      <c r="NH146" s="54">
        <f t="shared" si="4949"/>
      </c>
      <c r="NI146" s="55">
        <f t="shared" si="4693"/>
      </c>
      <c r="NJ146" s="54">
        <f t="shared" si="4949"/>
      </c>
      <c r="NK146" s="55">
        <f t="shared" si="4694"/>
      </c>
      <c r="NL146" s="54">
        <f t="shared" si="4949"/>
      </c>
      <c r="NM146" s="55">
        <f t="shared" si="4695"/>
      </c>
      <c r="NN146" s="54">
        <f t="shared" si="4949"/>
      </c>
      <c r="NO146" s="55">
        <f t="shared" si="4696"/>
      </c>
      <c r="NP146" s="54">
        <f t="shared" si="4949"/>
      </c>
      <c r="NQ146" s="55">
        <f t="shared" si="4697"/>
      </c>
      <c r="NR146" s="54">
        <f t="shared" si="4949"/>
      </c>
      <c r="NS146" s="55">
        <f t="shared" si="4698"/>
      </c>
      <c r="NT146" s="54">
        <f t="shared" si="4949"/>
      </c>
      <c r="NU146" s="55">
        <f t="shared" si="4699"/>
      </c>
      <c r="NV146" s="54">
        <f t="shared" si="4949"/>
      </c>
      <c r="NW146" s="55">
        <f t="shared" si="4700"/>
      </c>
      <c r="NX146" s="54">
        <f t="shared" si="4949"/>
      </c>
      <c r="NY146" s="55">
        <f t="shared" si="4701"/>
      </c>
      <c r="NZ146" s="54">
        <f t="shared" si="4949"/>
      </c>
      <c r="OA146" s="55">
        <f t="shared" si="4702"/>
      </c>
      <c r="OB146" s="54">
        <f t="shared" si="4949"/>
      </c>
      <c r="OC146" s="55">
        <f t="shared" si="4703"/>
      </c>
      <c r="OD146" s="54">
        <f t="shared" si="4949"/>
      </c>
      <c r="OE146" s="55">
        <f t="shared" si="4704"/>
      </c>
      <c r="OF146" s="54">
        <f t="shared" si="4949"/>
      </c>
      <c r="OG146" s="55">
        <f t="shared" si="4705"/>
      </c>
      <c r="OH146" s="54">
        <f t="shared" si="4949"/>
      </c>
      <c r="OI146" s="55">
        <f t="shared" si="4706"/>
      </c>
      <c r="OJ146" s="54">
        <f t="shared" si="4806"/>
      </c>
      <c r="OK146" s="55">
        <f t="shared" si="4707"/>
      </c>
      <c r="OL146" s="54">
        <f t="shared" si="4681"/>
      </c>
      <c r="OM146" s="55">
        <f t="shared" si="4708"/>
      </c>
      <c r="ON146" s="54">
        <f t="shared" si="4681"/>
      </c>
      <c r="OO146" s="55">
        <f t="shared" si="4709"/>
      </c>
      <c r="OP146" s="54">
        <f t="shared" si="4681"/>
      </c>
      <c r="OQ146" s="55">
        <f t="shared" si="4710"/>
      </c>
      <c r="OR146" s="54">
        <f t="shared" si="4681"/>
      </c>
      <c r="OS146" s="55">
        <f t="shared" si="4711"/>
      </c>
      <c r="OT146" s="54">
        <f t="shared" si="4681"/>
      </c>
      <c r="OU146" s="55">
        <f t="shared" si="4712"/>
      </c>
      <c r="OV146" s="54">
        <f t="shared" si="4681"/>
      </c>
      <c r="OW146" s="55">
        <f t="shared" si="4713"/>
      </c>
      <c r="OX146" s="54">
        <f t="shared" ref="OX146:RH153" si="4955">RIGHT(IFERROR(VLOOKUP($B146,OX$4:OY$71,2,FALSE),""),2)</f>
      </c>
      <c r="OY146" s="55">
        <f t="shared" si="4714"/>
      </c>
      <c r="OZ146" s="54">
        <f t="shared" si="4955"/>
      </c>
      <c r="PA146" s="55">
        <f t="shared" si="4715"/>
      </c>
      <c r="PB146" s="54">
        <f t="shared" si="4955"/>
      </c>
      <c r="PC146" s="55">
        <f t="shared" si="4716"/>
      </c>
      <c r="PD146" s="54">
        <f t="shared" si="4955"/>
      </c>
      <c r="PE146" s="55">
        <f t="shared" si="4717"/>
      </c>
      <c r="PF146" s="54">
        <f t="shared" si="4955"/>
      </c>
      <c r="PG146" s="55">
        <f t="shared" si="4718"/>
      </c>
      <c r="PH146" s="54">
        <f t="shared" si="4955"/>
      </c>
      <c r="PI146" s="55">
        <f t="shared" si="4719"/>
      </c>
      <c r="PJ146" s="54">
        <f t="shared" si="4955"/>
      </c>
      <c r="PK146" s="55">
        <f t="shared" si="4720"/>
      </c>
      <c r="PL146" s="54">
        <f t="shared" si="4955"/>
      </c>
      <c r="PM146" s="55">
        <f t="shared" si="4721"/>
      </c>
      <c r="PN146" s="54">
        <f t="shared" si="4955"/>
      </c>
      <c r="PO146" s="55">
        <f t="shared" si="4722"/>
      </c>
      <c r="PP146" s="54">
        <f t="shared" si="4955"/>
      </c>
      <c r="PQ146" s="55">
        <f t="shared" si="4723"/>
      </c>
      <c r="PR146" s="54">
        <f t="shared" si="4955"/>
      </c>
      <c r="PS146" s="55">
        <f t="shared" si="4724"/>
      </c>
      <c r="PT146" s="54">
        <f t="shared" si="4955"/>
      </c>
      <c r="PU146" s="55">
        <f t="shared" si="4725"/>
      </c>
      <c r="PV146" s="54">
        <f t="shared" si="4955"/>
      </c>
      <c r="PW146" s="55">
        <f t="shared" si="4726"/>
      </c>
      <c r="PX146" s="54">
        <f t="shared" si="4955"/>
      </c>
      <c r="PY146" s="55">
        <f t="shared" si="4727"/>
      </c>
      <c r="PZ146" s="54">
        <f t="shared" si="4955"/>
      </c>
      <c r="QA146" s="55">
        <f t="shared" si="4728"/>
      </c>
      <c r="QB146" s="54">
        <f t="shared" si="4955"/>
      </c>
      <c r="QC146" s="55">
        <f t="shared" si="4729"/>
      </c>
      <c r="QD146" s="54">
        <f t="shared" si="4955"/>
      </c>
      <c r="QE146" s="55">
        <f t="shared" si="4730"/>
      </c>
      <c r="QF146" s="54">
        <f t="shared" si="4955"/>
      </c>
      <c r="QG146" s="55">
        <f t="shared" si="4731"/>
      </c>
      <c r="QH146" s="54">
        <f t="shared" si="4955"/>
      </c>
      <c r="QI146" s="55">
        <f t="shared" si="4732"/>
      </c>
      <c r="QJ146" s="54">
        <f t="shared" si="4955"/>
      </c>
      <c r="QK146" s="55">
        <f t="shared" si="4733"/>
      </c>
      <c r="QL146" s="54">
        <f t="shared" si="4955"/>
      </c>
      <c r="QM146" s="55">
        <f t="shared" si="4734"/>
      </c>
      <c r="QN146" s="54">
        <f t="shared" si="4955"/>
      </c>
      <c r="QO146" s="55">
        <f t="shared" si="4735"/>
      </c>
      <c r="QP146" s="54">
        <f t="shared" si="4955"/>
      </c>
      <c r="QQ146" s="55">
        <f t="shared" si="4736"/>
      </c>
      <c r="QR146" s="54">
        <f t="shared" si="4955"/>
      </c>
      <c r="QS146" s="55">
        <f t="shared" si="4737"/>
      </c>
      <c r="QT146" s="54">
        <f t="shared" si="4955"/>
      </c>
      <c r="QU146" s="55">
        <f t="shared" si="4885"/>
      </c>
      <c r="QV146" s="54">
        <f t="shared" si="4955"/>
      </c>
      <c r="QW146" s="55">
        <f t="shared" si="4886"/>
      </c>
      <c r="QX146" s="54">
        <f t="shared" si="4955"/>
      </c>
      <c r="QY146" s="55">
        <f t="shared" si="4887"/>
      </c>
      <c r="QZ146" s="54">
        <f t="shared" si="4955"/>
      </c>
      <c r="RA146" s="55">
        <f t="shared" si="4888"/>
      </c>
      <c r="RB146" s="54">
        <f t="shared" si="4955"/>
      </c>
      <c r="RC146" s="55">
        <f t="shared" si="4889"/>
      </c>
      <c r="RD146" s="54">
        <f t="shared" si="4955"/>
      </c>
      <c r="RE146" s="55">
        <f t="shared" si="4890"/>
      </c>
      <c r="RF146" s="54">
        <f t="shared" si="4955"/>
      </c>
      <c r="RG146" s="55">
        <f t="shared" si="4891"/>
      </c>
      <c r="RH146" s="54">
        <f t="shared" si="4955"/>
      </c>
      <c r="RI146" s="55">
        <f t="shared" si="4892"/>
      </c>
      <c r="RJ146" s="54">
        <f t="shared" si="4950"/>
      </c>
      <c r="RK146" s="55">
        <f t="shared" si="4893"/>
      </c>
      <c r="RL146" s="54">
        <f t="shared" si="4950"/>
      </c>
      <c r="RM146" s="55">
        <f t="shared" si="4894"/>
      </c>
      <c r="RN146" s="54">
        <f t="shared" si="4950"/>
      </c>
      <c r="RO146" s="55">
        <f t="shared" si="4895"/>
      </c>
      <c r="RP146" s="54">
        <f t="shared" si="4950"/>
      </c>
      <c r="RQ146" s="55">
        <f t="shared" si="4896"/>
      </c>
      <c r="RR146" s="54">
        <f t="shared" si="4950"/>
      </c>
      <c r="RS146" s="55">
        <f t="shared" si="4897"/>
      </c>
      <c r="RT146" s="54">
        <f t="shared" si="4950"/>
      </c>
      <c r="RU146" s="55">
        <f t="shared" si="4898"/>
      </c>
      <c r="RV146" s="54">
        <f t="shared" si="4950"/>
      </c>
      <c r="RW146" s="55">
        <f t="shared" si="4899"/>
      </c>
      <c r="RX146" s="54">
        <f t="shared" si="4950"/>
      </c>
      <c r="RY146" s="55">
        <f t="shared" si="4900"/>
      </c>
      <c r="RZ146" s="54">
        <f t="shared" si="4950"/>
      </c>
      <c r="SA146" s="55">
        <f t="shared" si="4901"/>
      </c>
      <c r="SB146" s="54">
        <f t="shared" si="4950"/>
      </c>
      <c r="SC146" s="55">
        <f t="shared" si="4902"/>
      </c>
      <c r="SD146" s="54">
        <f t="shared" si="4950"/>
      </c>
      <c r="SE146" s="55">
        <f t="shared" si="4903"/>
      </c>
      <c r="SF146" s="54">
        <f t="shared" si="4950"/>
      </c>
      <c r="SG146" s="55">
        <f t="shared" si="4904"/>
      </c>
      <c r="SH146" s="54">
        <f t="shared" si="4950"/>
      </c>
      <c r="SI146" s="55">
        <f t="shared" si="4905"/>
      </c>
      <c r="SJ146" s="54">
        <f t="shared" si="4950"/>
      </c>
      <c r="SK146" s="55">
        <f t="shared" si="4906"/>
      </c>
      <c r="SL146" s="54">
        <f t="shared" si="4950"/>
      </c>
      <c r="SM146" s="55">
        <f t="shared" si="4907"/>
      </c>
      <c r="SN146" s="54">
        <f t="shared" si="4950"/>
      </c>
      <c r="SO146" s="55">
        <f t="shared" si="4908"/>
      </c>
      <c r="SP146" s="54">
        <f t="shared" si="4950"/>
      </c>
      <c r="SQ146" s="55">
        <f t="shared" si="4909"/>
      </c>
      <c r="SR146" s="54">
        <f t="shared" si="4950"/>
      </c>
      <c r="SS146" s="55">
        <f t="shared" si="4910"/>
      </c>
      <c r="ST146" s="54">
        <f t="shared" si="4950"/>
      </c>
      <c r="SU146" s="55">
        <f t="shared" si="4911"/>
      </c>
      <c r="SV146" s="54">
        <f t="shared" si="4950"/>
      </c>
      <c r="SW146" s="55">
        <f t="shared" si="4912"/>
      </c>
      <c r="SX146" s="54">
        <f t="shared" si="4950"/>
      </c>
      <c r="SY146" s="55">
        <f t="shared" si="4913"/>
      </c>
      <c r="SZ146" s="54">
        <f t="shared" si="4950"/>
      </c>
      <c r="TA146" s="55">
        <f t="shared" si="4914"/>
      </c>
      <c r="TB146" s="54">
        <f t="shared" si="4950"/>
      </c>
      <c r="TC146" s="55">
        <f t="shared" si="4915"/>
      </c>
      <c r="TD146" s="54">
        <f t="shared" si="4950"/>
      </c>
      <c r="TE146" s="55">
        <f t="shared" si="4881"/>
      </c>
      <c r="TF146" s="54">
        <f t="shared" si="4950"/>
      </c>
      <c r="TG146" s="55">
        <f t="shared" si="4843"/>
      </c>
      <c r="TH146" s="54">
        <f t="shared" si="4950"/>
      </c>
      <c r="TI146" s="55">
        <f t="shared" si="4844"/>
      </c>
      <c r="TJ146" s="54">
        <f t="shared" si="4950"/>
      </c>
      <c r="TK146" s="55">
        <f t="shared" si="4845"/>
      </c>
      <c r="TL146" s="54">
        <f t="shared" si="4950"/>
      </c>
      <c r="TM146" s="55">
        <f t="shared" si="4846"/>
      </c>
      <c r="TN146" s="54">
        <f t="shared" si="4950"/>
      </c>
      <c r="TO146" s="55">
        <f t="shared" si="4847"/>
      </c>
      <c r="TP146" s="54">
        <f t="shared" si="4950"/>
      </c>
      <c r="TQ146" s="55">
        <f t="shared" si="4848"/>
      </c>
      <c r="TR146" s="54">
        <f t="shared" si="4950"/>
      </c>
      <c r="TS146" s="55">
        <f t="shared" si="4849"/>
      </c>
      <c r="TT146" s="54">
        <f t="shared" ref="TT146:WD153" si="4956">RIGHT(IFERROR(VLOOKUP($B146,TT$4:TU$71,2,FALSE),""),2)</f>
      </c>
      <c r="TU146" s="55">
        <f t="shared" si="4850"/>
      </c>
      <c r="TV146" s="54">
        <f t="shared" si="4956"/>
      </c>
      <c r="TW146" s="55">
        <f t="shared" si="4851"/>
      </c>
      <c r="TX146" s="54">
        <f t="shared" si="4956"/>
      </c>
      <c r="TY146" s="55">
        <f t="shared" si="4852"/>
      </c>
      <c r="TZ146" s="54">
        <f t="shared" si="4956"/>
      </c>
      <c r="UA146" s="55">
        <f t="shared" si="4853"/>
      </c>
      <c r="UB146" s="54">
        <f t="shared" si="4956"/>
      </c>
      <c r="UC146" s="55">
        <f t="shared" si="4854"/>
      </c>
      <c r="UD146" s="54">
        <f t="shared" si="4956"/>
      </c>
      <c r="UE146" s="55">
        <f t="shared" si="4855"/>
      </c>
      <c r="UF146" s="54">
        <f t="shared" si="4956"/>
      </c>
      <c r="UG146" s="55">
        <f t="shared" si="4856"/>
      </c>
      <c r="UH146" s="54">
        <f t="shared" si="4956"/>
      </c>
      <c r="UI146" s="55">
        <f t="shared" si="4857"/>
      </c>
      <c r="UJ146" s="54">
        <f t="shared" si="4956"/>
      </c>
      <c r="UK146" s="55">
        <f t="shared" si="4858"/>
      </c>
      <c r="UL146" s="54">
        <f t="shared" si="4956"/>
      </c>
      <c r="UM146" s="55">
        <f t="shared" si="4859"/>
      </c>
      <c r="UN146" s="54">
        <f t="shared" si="4956"/>
      </c>
      <c r="UO146" s="55">
        <f t="shared" si="4860"/>
      </c>
      <c r="UP146" s="54">
        <f t="shared" si="4956"/>
      </c>
      <c r="UQ146" s="55">
        <f t="shared" si="4861"/>
      </c>
      <c r="UR146" s="54">
        <f t="shared" si="4956"/>
      </c>
      <c r="US146" s="55">
        <f t="shared" si="4862"/>
      </c>
      <c r="UT146" s="54">
        <f t="shared" si="4956"/>
      </c>
      <c r="UU146" s="55">
        <f t="shared" si="4863"/>
      </c>
      <c r="UV146" s="54">
        <f t="shared" si="4956"/>
      </c>
      <c r="UW146" s="55">
        <f t="shared" si="4864"/>
      </c>
      <c r="UX146" s="54">
        <f t="shared" si="4956"/>
      </c>
      <c r="UY146" s="55">
        <f t="shared" si="4865"/>
      </c>
      <c r="UZ146" s="54">
        <f t="shared" si="4956"/>
      </c>
      <c r="VA146" s="55">
        <f t="shared" si="4866"/>
      </c>
      <c r="VB146" s="54">
        <f t="shared" si="4956"/>
      </c>
      <c r="VC146" s="55">
        <f t="shared" si="4867"/>
      </c>
      <c r="VD146" s="54">
        <f t="shared" si="4956"/>
      </c>
      <c r="VE146" s="55">
        <f t="shared" si="4868"/>
      </c>
      <c r="VF146" s="54">
        <f t="shared" si="4956"/>
      </c>
      <c r="VG146" s="55">
        <f t="shared" si="4869"/>
      </c>
      <c r="VH146" s="54">
        <f t="shared" si="4956"/>
      </c>
      <c r="VI146" s="55">
        <f t="shared" si="4870"/>
      </c>
      <c r="VJ146" s="54">
        <f t="shared" si="4956"/>
      </c>
      <c r="VK146" s="55">
        <f t="shared" si="4871"/>
      </c>
      <c r="VL146" s="54">
        <f t="shared" si="4956"/>
      </c>
      <c r="VM146" s="55">
        <f t="shared" si="4872"/>
      </c>
      <c r="VN146" s="54">
        <f t="shared" si="4956"/>
      </c>
      <c r="VO146" s="55">
        <f t="shared" si="4873"/>
      </c>
      <c r="VP146" s="54">
        <f t="shared" si="4956"/>
      </c>
      <c r="VQ146" s="55">
        <f t="shared" si="4817"/>
      </c>
      <c r="VR146" s="54">
        <f t="shared" si="4956"/>
      </c>
      <c r="VS146" s="55">
        <f t="shared" si="4874"/>
      </c>
      <c r="VT146" s="54">
        <f t="shared" si="4956"/>
      </c>
      <c r="VU146" s="55">
        <f t="shared" si="4875"/>
      </c>
      <c r="VV146" s="54">
        <f t="shared" si="4956"/>
      </c>
      <c r="VW146" s="55">
        <f t="shared" si="4876"/>
      </c>
      <c r="VX146" s="54">
        <f t="shared" si="4956"/>
      </c>
      <c r="VY146" s="55">
        <f t="shared" si="4877"/>
      </c>
      <c r="VZ146" s="54">
        <f t="shared" si="4956"/>
      </c>
      <c r="WA146" s="55">
        <f t="shared" si="4878"/>
      </c>
      <c r="WB146" s="54">
        <f t="shared" si="4956"/>
      </c>
      <c r="WC146" s="55">
        <f t="shared" si="4879"/>
      </c>
      <c r="WD146" s="54">
        <f t="shared" si="4956"/>
      </c>
      <c r="WE146" s="55">
        <f t="shared" si="4818"/>
      </c>
      <c r="WF146" s="54">
        <f t="shared" si="4951"/>
      </c>
      <c r="WG146" s="55">
        <f t="shared" si="4819"/>
      </c>
      <c r="WH146" s="54">
        <f t="shared" si="4951"/>
      </c>
      <c r="WI146" s="55">
        <f t="shared" si="4820"/>
      </c>
      <c r="WJ146" s="54">
        <f t="shared" si="4951"/>
      </c>
      <c r="WK146" s="55">
        <f t="shared" si="4821"/>
      </c>
      <c r="WL146" s="54">
        <f t="shared" si="4951"/>
      </c>
      <c r="WM146" s="55">
        <f t="shared" si="4822"/>
      </c>
      <c r="WN146" s="54">
        <f t="shared" si="4951"/>
      </c>
      <c r="WO146" s="55">
        <f t="shared" si="4823"/>
      </c>
      <c r="WP146" s="54">
        <f t="shared" si="4951"/>
      </c>
      <c r="WQ146" s="55">
        <f t="shared" si="4824"/>
      </c>
      <c r="WR146" s="54">
        <f t="shared" si="4951"/>
      </c>
      <c r="WS146" s="55">
        <f t="shared" si="4825"/>
      </c>
      <c r="WT146" s="54">
        <f t="shared" si="4951"/>
      </c>
      <c r="WU146" s="55">
        <f t="shared" si="4826"/>
      </c>
      <c r="WV146" s="54">
        <f t="shared" si="4951"/>
      </c>
      <c r="WW146" s="55">
        <f t="shared" si="4827"/>
      </c>
      <c r="WX146" s="54">
        <f t="shared" si="4951"/>
      </c>
      <c r="WY146" s="55">
        <f t="shared" si="4828"/>
      </c>
      <c r="WZ146" s="54">
        <f t="shared" si="4951"/>
      </c>
      <c r="XA146" s="55">
        <f t="shared" si="4829"/>
      </c>
      <c r="XB146" s="54">
        <f t="shared" si="4951"/>
      </c>
      <c r="XC146" s="55">
        <f t="shared" si="4830"/>
      </c>
      <c r="XD146" s="54">
        <f t="shared" si="4951"/>
      </c>
      <c r="XE146" s="55">
        <f t="shared" si="4831"/>
      </c>
      <c r="XF146" s="54">
        <f t="shared" si="4951"/>
      </c>
      <c r="XG146" s="55">
        <f t="shared" si="4832"/>
      </c>
      <c r="XH146" s="54">
        <f t="shared" si="4951"/>
      </c>
      <c r="XI146" s="55">
        <f t="shared" si="4833"/>
      </c>
      <c r="XJ146" s="54">
        <f t="shared" si="4951"/>
      </c>
      <c r="XK146" s="55">
        <f t="shared" si="4834"/>
      </c>
      <c r="XL146" s="54">
        <f t="shared" si="4951"/>
      </c>
      <c r="XM146" s="55">
        <f t="shared" si="4835"/>
      </c>
      <c r="XN146" s="54">
        <f t="shared" si="4951"/>
      </c>
      <c r="XO146" s="55">
        <f t="shared" si="4836"/>
      </c>
      <c r="XP146" s="54">
        <f t="shared" si="4951"/>
      </c>
      <c r="XQ146" s="55">
        <f t="shared" si="4837"/>
      </c>
      <c r="XR146" s="54">
        <f t="shared" si="4951"/>
      </c>
      <c r="XS146" s="55">
        <f t="shared" si="4838"/>
      </c>
      <c r="XT146" s="54">
        <f t="shared" si="4951"/>
      </c>
      <c r="XU146" s="55">
        <f t="shared" si="4839"/>
      </c>
      <c r="XV146" s="54">
        <f t="shared" si="4951"/>
      </c>
      <c r="XW146" s="55">
        <f t="shared" si="4840"/>
      </c>
      <c r="XX146" s="54">
        <f t="shared" si="4951"/>
      </c>
      <c r="XY146" s="55">
        <f t="shared" si="4841"/>
      </c>
      <c r="XZ146" s="54">
        <f t="shared" si="4951"/>
      </c>
      <c r="YA146" s="55">
        <f t="shared" si="4842"/>
      </c>
      <c r="YB146" s="54">
        <f t="shared" si="4951"/>
      </c>
      <c r="YC146" s="55">
        <f t="shared" si="4740"/>
      </c>
      <c r="YD146" s="54">
        <f t="shared" si="4951"/>
      </c>
      <c r="YE146" s="55">
        <f t="shared" si="4741"/>
      </c>
      <c r="YF146" s="54">
        <f t="shared" si="4951"/>
      </c>
      <c r="YG146" s="55">
        <f t="shared" si="4742"/>
      </c>
      <c r="YH146" s="54">
        <f t="shared" si="4951"/>
      </c>
      <c r="YI146" s="55">
        <f t="shared" si="4743"/>
      </c>
      <c r="YJ146" s="54">
        <f t="shared" si="4951"/>
      </c>
      <c r="YK146" s="55">
        <f t="shared" si="4744"/>
      </c>
      <c r="YL146" s="54">
        <f t="shared" si="4951"/>
      </c>
      <c r="YM146" s="55">
        <f t="shared" si="4745"/>
      </c>
      <c r="YN146" s="54">
        <f t="shared" si="4951"/>
      </c>
      <c r="YO146" s="55">
        <f t="shared" si="4746"/>
      </c>
      <c r="YP146" s="54">
        <f t="shared" si="4916"/>
      </c>
      <c r="YQ146" s="55">
        <f t="shared" si="4747"/>
      </c>
      <c r="YR146" s="54">
        <f t="shared" si="4916"/>
      </c>
      <c r="YS146" s="55">
        <f t="shared" si="4748"/>
      </c>
      <c r="YT146" s="54">
        <f t="shared" si="4916"/>
      </c>
      <c r="YU146" s="55">
        <f t="shared" si="4749"/>
      </c>
      <c r="YV146" s="54">
        <f t="shared" si="4916"/>
      </c>
      <c r="YW146" s="55">
        <f t="shared" si="4750"/>
      </c>
      <c r="YX146" s="54">
        <f t="shared" si="4916"/>
      </c>
      <c r="YY146" s="55">
        <f t="shared" si="4751"/>
      </c>
      <c r="YZ146" s="54">
        <f t="shared" si="4916"/>
      </c>
      <c r="ZA146" s="55">
        <f t="shared" si="4752"/>
      </c>
      <c r="ZB146" s="54">
        <f t="shared" si="4916"/>
      </c>
      <c r="ZC146" s="55">
        <f t="shared" si="4753"/>
      </c>
      <c r="ZD146" s="54">
        <f t="shared" si="4916"/>
      </c>
      <c r="ZE146" s="55">
        <f t="shared" si="4754"/>
      </c>
      <c r="ZF146" s="54">
        <f t="shared" si="4916"/>
      </c>
      <c r="ZG146" s="55">
        <f t="shared" si="4755"/>
      </c>
      <c r="ZH146" s="54">
        <f t="shared" si="4916"/>
      </c>
      <c r="ZI146" s="55">
        <f t="shared" si="4756"/>
      </c>
      <c r="ZJ146" s="54">
        <f t="shared" si="4916"/>
      </c>
      <c r="ZK146" s="55">
        <f t="shared" si="4757"/>
      </c>
      <c r="ZL146" s="54">
        <f t="shared" si="4916"/>
      </c>
      <c r="ZM146" s="55">
        <f t="shared" si="4758"/>
      </c>
      <c r="ZN146" s="54">
        <f t="shared" si="4916"/>
      </c>
      <c r="ZO146" s="55">
        <f t="shared" si="4759"/>
      </c>
      <c r="ZP146" s="54">
        <f t="shared" si="4916"/>
      </c>
      <c r="ZQ146" s="55">
        <f t="shared" si="4760"/>
      </c>
      <c r="ZR146" s="54">
        <f t="shared" si="4916"/>
      </c>
      <c r="ZS146" s="55">
        <f t="shared" si="4761"/>
      </c>
      <c r="ZT146" s="54">
        <f t="shared" si="4916"/>
      </c>
      <c r="ZU146" s="55">
        <f t="shared" si="4762"/>
      </c>
      <c r="ZV146" s="54">
        <f t="shared" si="4916"/>
      </c>
      <c r="ZW146" s="55">
        <f t="shared" si="4763"/>
      </c>
      <c r="ZX146" s="54">
        <f t="shared" si="4916"/>
      </c>
      <c r="ZY146" s="55">
        <f t="shared" si="4764"/>
      </c>
      <c r="ZZ146" s="54">
        <f t="shared" si="4916"/>
      </c>
      <c r="AAA146" s="55">
        <f t="shared" si="4765"/>
      </c>
      <c r="AAB146" s="54">
        <f t="shared" si="4916"/>
      </c>
      <c r="AAC146" s="55">
        <f t="shared" si="4766"/>
      </c>
      <c r="AAD146" s="54">
        <f t="shared" si="4916"/>
      </c>
      <c r="AAE146" s="55">
        <f t="shared" si="4767"/>
      </c>
      <c r="AAF146" s="54">
        <f t="shared" si="4916"/>
      </c>
      <c r="AAG146" s="55">
        <f t="shared" si="4768"/>
      </c>
      <c r="AAH146" s="54">
        <f t="shared" si="4916"/>
      </c>
      <c r="AAI146" s="55">
        <f t="shared" si="4769"/>
      </c>
      <c r="AAJ146" s="54">
        <f t="shared" si="4916"/>
      </c>
      <c r="AAK146" s="55">
        <f t="shared" si="4770"/>
      </c>
      <c r="AAL146" s="54">
        <f t="shared" si="4916"/>
      </c>
      <c r="AAM146" s="55">
        <f t="shared" si="4917"/>
      </c>
      <c r="AAN146" s="54">
        <f t="shared" si="4916"/>
      </c>
      <c r="AAO146" s="55">
        <f t="shared" si="4918"/>
      </c>
      <c r="AAP146" s="54">
        <f t="shared" si="4916"/>
      </c>
      <c r="AAQ146" s="55">
        <f t="shared" si="4919"/>
      </c>
      <c r="AAR146" s="54">
        <f t="shared" si="4916"/>
      </c>
      <c r="AAS146" s="55">
        <f t="shared" si="4920"/>
      </c>
      <c r="AAT146" s="54">
        <f t="shared" si="4916"/>
      </c>
      <c r="AAU146" s="55">
        <f t="shared" si="4921"/>
      </c>
      <c r="AAV146" s="54">
        <f t="shared" si="4916"/>
      </c>
      <c r="AAW146" s="55">
        <f t="shared" si="4922"/>
      </c>
      <c r="AAX146" s="54">
        <f t="shared" si="4916"/>
      </c>
      <c r="AAY146" s="55">
        <f t="shared" si="4923"/>
      </c>
      <c r="AAZ146" s="54">
        <f t="shared" si="4916"/>
      </c>
      <c r="ABA146" s="55">
        <f t="shared" si="4924"/>
      </c>
      <c r="ABB146" s="54">
        <f t="shared" si="4882"/>
      </c>
      <c r="ABC146" s="55">
        <f t="shared" si="4925"/>
      </c>
      <c r="ABD146" s="54">
        <f t="shared" si="4882"/>
      </c>
      <c r="ABE146" s="55">
        <f t="shared" si="4926"/>
      </c>
      <c r="ABF146" s="54">
        <f t="shared" si="4882"/>
      </c>
      <c r="ABG146" s="55">
        <f t="shared" si="4927"/>
      </c>
      <c r="ABH146" s="54">
        <f t="shared" si="4882"/>
      </c>
      <c r="ABI146" s="55">
        <f t="shared" si="4928"/>
      </c>
      <c r="ABJ146" s="54">
        <f t="shared" si="4882"/>
      </c>
      <c r="ABK146" s="55">
        <f t="shared" si="4929"/>
      </c>
      <c r="ABL146" s="54">
        <f t="shared" si="4882"/>
      </c>
      <c r="ABM146" s="55">
        <f t="shared" si="4930"/>
      </c>
      <c r="ABN146" s="54">
        <f t="shared" si="4882"/>
      </c>
      <c r="ABO146" s="55">
        <f t="shared" si="4931"/>
      </c>
      <c r="ABP146" s="54">
        <f t="shared" si="4882"/>
      </c>
      <c r="ABQ146" s="55">
        <f t="shared" si="4932"/>
      </c>
      <c r="ABR146" s="54">
        <f t="shared" si="4882"/>
      </c>
      <c r="ABS146" s="55">
        <f t="shared" si="4933"/>
      </c>
      <c r="ABT146" s="54">
        <f t="shared" si="4882"/>
      </c>
      <c r="ABU146" s="55">
        <f t="shared" si="4934"/>
      </c>
      <c r="ABV146" s="54">
        <f t="shared" si="4882"/>
      </c>
      <c r="ABW146" s="55">
        <f t="shared" si="4935"/>
      </c>
      <c r="ABX146" s="54">
        <f t="shared" si="4882"/>
      </c>
      <c r="ABY146" s="55">
        <f t="shared" si="4936"/>
      </c>
      <c r="ABZ146" s="54">
        <f t="shared" si="4882"/>
      </c>
      <c r="ACA146" s="55">
        <f t="shared" si="4937"/>
      </c>
      <c r="ACB146" s="54">
        <f t="shared" si="4882"/>
      </c>
      <c r="ACC146" s="55">
        <f t="shared" si="4938"/>
      </c>
      <c r="ACD146" s="54">
        <f t="shared" si="4882"/>
      </c>
      <c r="ACE146" s="55">
        <f t="shared" si="4939"/>
      </c>
      <c r="ACF146" s="54">
        <f t="shared" si="4882"/>
      </c>
      <c r="ACG146" s="55">
        <f t="shared" si="4940"/>
      </c>
      <c r="ACH146" s="54">
        <f t="shared" si="4882"/>
      </c>
      <c r="ACI146" s="55">
        <f t="shared" si="4941"/>
      </c>
      <c r="ACJ146" s="54">
        <f t="shared" si="4882"/>
      </c>
      <c r="ACK146" s="55">
        <f t="shared" si="4942"/>
      </c>
      <c r="ACL146" s="54">
        <f t="shared" si="4882"/>
      </c>
      <c r="ACM146" s="55">
        <f t="shared" si="4943"/>
      </c>
      <c r="ACN146" s="54">
        <f t="shared" si="4882"/>
      </c>
      <c r="ACO146" s="55">
        <f t="shared" si="4944"/>
      </c>
      <c r="ACP146" s="54">
        <f t="shared" si="4882"/>
      </c>
      <c r="ACQ146" s="55">
        <f t="shared" si="4945"/>
      </c>
      <c r="ACR146" s="54">
        <f t="shared" si="4882"/>
      </c>
      <c r="ACS146" s="55">
        <f t="shared" si="4946"/>
      </c>
      <c r="ACT146" s="54">
        <f t="shared" si="4882"/>
      </c>
      <c r="ACU146" s="55">
        <f t="shared" si="4947"/>
      </c>
      <c r="ACV146" s="54">
        <f t="shared" si="4882"/>
      </c>
      <c r="ACW146" s="55">
        <f t="shared" si="4883"/>
      </c>
      <c r="ACX146" s="54">
        <f t="shared" si="4882"/>
      </c>
      <c r="ACY146" s="55">
        <f t="shared" si="4676"/>
      </c>
      <c r="ACZ146" s="54">
        <f t="shared" si="4882"/>
      </c>
      <c r="ADA146" s="55">
        <f t="shared" si="4676"/>
      </c>
      <c r="ADB146" s="54">
        <f t="shared" si="4882"/>
      </c>
      <c r="ADC146" s="55">
        <f t="shared" si="4676"/>
      </c>
      <c r="ADD146" s="54">
        <f t="shared" si="4882"/>
      </c>
      <c r="ADE146" s="55">
        <f t="shared" si="4676"/>
      </c>
      <c r="ADF146" s="54">
        <f t="shared" si="4882"/>
      </c>
      <c r="ADG146" s="55">
        <f t="shared" si="4676"/>
      </c>
    </row>
    <row r="147" spans="1:787" ht="20.25" hidden="1" customHeight="1">
      <c r="A147" s="112">
        <v>75</v>
      </c>
      <c r="B147" s="115">
        <f>学年と名前を結合するシート!D76</f>
      </c>
      <c r="C147" s="114"/>
      <c r="D147" s="54">
        <f t="shared" si="4771"/>
      </c>
      <c r="E147" s="55">
        <f t="shared" si="4772"/>
      </c>
      <c r="F147" s="54">
        <f t="shared" ref="F147:BP154" si="4957">RIGHT(IFERROR(VLOOKUP($B147,F$4:G$71,2,FALSE),""),2)</f>
      </c>
      <c r="G147" s="55">
        <f t="shared" si="4407"/>
      </c>
      <c r="H147" s="54">
        <f t="shared" si="4957"/>
      </c>
      <c r="I147" s="55">
        <f t="shared" si="4408"/>
      </c>
      <c r="J147" s="54">
        <f t="shared" si="4957"/>
      </c>
      <c r="K147" s="55">
        <f t="shared" si="4409"/>
      </c>
      <c r="L147" s="54">
        <f t="shared" si="4957"/>
      </c>
      <c r="M147" s="55">
        <f t="shared" si="4410"/>
      </c>
      <c r="N147" s="54">
        <f t="shared" si="4957"/>
      </c>
      <c r="O147" s="55">
        <f t="shared" si="4411"/>
      </c>
      <c r="P147" s="54">
        <f t="shared" si="4957"/>
      </c>
      <c r="Q147" s="55">
        <f t="shared" si="4412"/>
      </c>
      <c r="R147" s="54">
        <f t="shared" si="4957"/>
      </c>
      <c r="S147" s="55">
        <f t="shared" si="4413"/>
      </c>
      <c r="T147" s="54">
        <f t="shared" si="4957"/>
      </c>
      <c r="U147" s="55">
        <f t="shared" si="4414"/>
      </c>
      <c r="V147" s="54">
        <f t="shared" si="4957"/>
      </c>
      <c r="W147" s="55">
        <f t="shared" si="4415"/>
      </c>
      <c r="X147" s="54">
        <f t="shared" si="4957"/>
      </c>
      <c r="Y147" s="55">
        <f t="shared" si="4416"/>
      </c>
      <c r="Z147" s="54">
        <f t="shared" si="4957"/>
      </c>
      <c r="AA147" s="55">
        <f t="shared" si="4417"/>
      </c>
      <c r="AB147" s="54">
        <f t="shared" si="4957"/>
      </c>
      <c r="AC147" s="55">
        <f t="shared" si="4418"/>
      </c>
      <c r="AD147" s="54">
        <f t="shared" si="4957"/>
      </c>
      <c r="AE147" s="55">
        <f t="shared" si="4419"/>
      </c>
      <c r="AF147" s="54">
        <f t="shared" si="4957"/>
      </c>
      <c r="AG147" s="55">
        <f t="shared" si="4420"/>
      </c>
      <c r="AH147" s="54">
        <f t="shared" si="4957"/>
      </c>
      <c r="AI147" s="55">
        <f t="shared" si="4421"/>
      </c>
      <c r="AJ147" s="54">
        <f t="shared" si="4957"/>
      </c>
      <c r="AK147" s="55">
        <f t="shared" si="4422"/>
      </c>
      <c r="AL147" s="54">
        <f t="shared" si="4957"/>
      </c>
      <c r="AM147" s="55">
        <f t="shared" si="4423"/>
      </c>
      <c r="AN147" s="54">
        <f t="shared" si="4957"/>
      </c>
      <c r="AO147" s="55">
        <f t="shared" si="4424"/>
      </c>
      <c r="AP147" s="54">
        <f t="shared" si="4957"/>
      </c>
      <c r="AQ147" s="55">
        <f t="shared" si="4425"/>
      </c>
      <c r="AR147" s="54">
        <f t="shared" si="4957"/>
      </c>
      <c r="AS147" s="55">
        <f t="shared" si="4426"/>
      </c>
      <c r="AT147" s="54">
        <f t="shared" si="4957"/>
      </c>
      <c r="AU147" s="55">
        <f t="shared" si="4427"/>
      </c>
      <c r="AV147" s="54">
        <f t="shared" si="4957"/>
      </c>
      <c r="AW147" s="55">
        <f t="shared" si="4428"/>
      </c>
      <c r="AX147" s="54">
        <f t="shared" si="4957"/>
      </c>
      <c r="AY147" s="55">
        <f t="shared" si="4429"/>
      </c>
      <c r="AZ147" s="54">
        <f t="shared" si="4957"/>
      </c>
      <c r="BA147" s="55">
        <f t="shared" si="4430"/>
      </c>
      <c r="BB147" s="54">
        <f t="shared" si="4957"/>
      </c>
      <c r="BC147" s="55">
        <f t="shared" si="4431"/>
      </c>
      <c r="BD147" s="54">
        <f t="shared" si="4957"/>
      </c>
      <c r="BE147" s="55">
        <f t="shared" si="4432"/>
      </c>
      <c r="BF147" s="54">
        <f t="shared" si="4957"/>
      </c>
      <c r="BG147" s="55">
        <f t="shared" si="4433"/>
      </c>
      <c r="BH147" s="54">
        <f t="shared" si="4957"/>
      </c>
      <c r="BI147" s="55">
        <f t="shared" si="4434"/>
      </c>
      <c r="BJ147" s="54">
        <f t="shared" si="4957"/>
      </c>
      <c r="BK147" s="55">
        <f t="shared" si="4435"/>
      </c>
      <c r="BL147" s="54">
        <f t="shared" si="4957"/>
      </c>
      <c r="BM147" s="55">
        <f t="shared" si="4436"/>
      </c>
      <c r="BN147" s="54">
        <f t="shared" si="4957"/>
      </c>
      <c r="BO147" s="55">
        <f t="shared" si="4437"/>
      </c>
      <c r="BP147" s="54">
        <f t="shared" si="4957"/>
      </c>
      <c r="BQ147" s="55">
        <f t="shared" si="4438"/>
      </c>
      <c r="BR147" s="54">
        <f t="shared" si="4952"/>
      </c>
      <c r="BS147" s="55">
        <f t="shared" si="4439"/>
      </c>
      <c r="BT147" s="54">
        <f t="shared" si="4952"/>
      </c>
      <c r="BU147" s="55">
        <f t="shared" si="4440"/>
      </c>
      <c r="BV147" s="54">
        <f t="shared" si="4952"/>
      </c>
      <c r="BW147" s="55">
        <f t="shared" si="4441"/>
      </c>
      <c r="BX147" s="54">
        <f t="shared" si="4952"/>
      </c>
      <c r="BY147" s="55">
        <f t="shared" si="4442"/>
      </c>
      <c r="BZ147" s="54">
        <f t="shared" si="4952"/>
      </c>
      <c r="CA147" s="55">
        <f t="shared" si="4443"/>
      </c>
      <c r="CB147" s="54">
        <f t="shared" si="4952"/>
      </c>
      <c r="CC147" s="55">
        <f t="shared" si="4444"/>
      </c>
      <c r="CD147" s="54">
        <f t="shared" si="4952"/>
      </c>
      <c r="CE147" s="55">
        <f t="shared" si="4445"/>
      </c>
      <c r="CF147" s="54">
        <f t="shared" si="4952"/>
      </c>
      <c r="CG147" s="55">
        <f t="shared" si="4446"/>
      </c>
      <c r="CH147" s="54">
        <f t="shared" si="4952"/>
      </c>
      <c r="CI147" s="55">
        <f t="shared" si="4447"/>
      </c>
      <c r="CJ147" s="54">
        <f t="shared" si="4952"/>
      </c>
      <c r="CK147" s="55">
        <f t="shared" si="4448"/>
      </c>
      <c r="CL147" s="54">
        <f t="shared" si="4952"/>
      </c>
      <c r="CM147" s="55">
        <f t="shared" si="4449"/>
      </c>
      <c r="CN147" s="54">
        <f t="shared" si="4952"/>
      </c>
      <c r="CO147" s="55">
        <f t="shared" si="4450"/>
      </c>
      <c r="CP147" s="54">
        <f t="shared" si="4952"/>
      </c>
      <c r="CQ147" s="55">
        <f t="shared" si="4451"/>
      </c>
      <c r="CR147" s="54">
        <f t="shared" si="4952"/>
      </c>
      <c r="CS147" s="55">
        <f t="shared" si="4452"/>
      </c>
      <c r="CT147" s="54">
        <f t="shared" si="4952"/>
      </c>
      <c r="CU147" s="55">
        <f t="shared" si="4453"/>
      </c>
      <c r="CV147" s="54">
        <f t="shared" si="4952"/>
      </c>
      <c r="CW147" s="55">
        <f t="shared" si="4454"/>
      </c>
      <c r="CX147" s="54">
        <f t="shared" si="4952"/>
      </c>
      <c r="CY147" s="55">
        <f t="shared" si="4455"/>
      </c>
      <c r="CZ147" s="54">
        <f t="shared" si="4952"/>
      </c>
      <c r="DA147" s="55">
        <f t="shared" si="4456"/>
      </c>
      <c r="DB147" s="54">
        <f t="shared" si="4952"/>
      </c>
      <c r="DC147" s="55">
        <f t="shared" si="4457"/>
      </c>
      <c r="DD147" s="54">
        <f t="shared" si="4952"/>
      </c>
      <c r="DE147" s="55">
        <f t="shared" si="4458"/>
      </c>
      <c r="DF147" s="54">
        <f t="shared" si="4952"/>
      </c>
      <c r="DG147" s="55">
        <f t="shared" si="4459"/>
      </c>
      <c r="DH147" s="54">
        <f t="shared" si="4952"/>
      </c>
      <c r="DI147" s="55">
        <f t="shared" si="4460"/>
      </c>
      <c r="DJ147" s="54">
        <f t="shared" si="4952"/>
      </c>
      <c r="DK147" s="55">
        <f t="shared" si="4461"/>
      </c>
      <c r="DL147" s="54">
        <f t="shared" si="4952"/>
      </c>
      <c r="DM147" s="55">
        <f t="shared" si="4462"/>
      </c>
      <c r="DN147" s="54">
        <f t="shared" si="4952"/>
      </c>
      <c r="DO147" s="55">
        <f t="shared" si="4463"/>
      </c>
      <c r="DP147" s="54">
        <f t="shared" si="4952"/>
      </c>
      <c r="DQ147" s="55">
        <f t="shared" si="4464"/>
      </c>
      <c r="DR147" s="54">
        <f t="shared" si="4952"/>
      </c>
      <c r="DS147" s="55">
        <f t="shared" si="4465"/>
      </c>
      <c r="DT147" s="54">
        <f t="shared" si="4952"/>
      </c>
      <c r="DU147" s="55">
        <f t="shared" si="4466"/>
      </c>
      <c r="DV147" s="54">
        <f t="shared" si="4952"/>
      </c>
      <c r="DW147" s="55">
        <f t="shared" si="4467"/>
      </c>
      <c r="DX147" s="54">
        <f t="shared" si="4952"/>
      </c>
      <c r="DY147" s="55">
        <f t="shared" si="4468"/>
      </c>
      <c r="DZ147" s="54">
        <f t="shared" si="4952"/>
      </c>
      <c r="EA147" s="55">
        <f t="shared" si="4469"/>
      </c>
      <c r="EB147" s="54">
        <f t="shared" si="4816"/>
      </c>
      <c r="EC147" s="55">
        <f t="shared" si="4471"/>
      </c>
      <c r="ED147" s="54">
        <f t="shared" si="4773"/>
      </c>
      <c r="EE147" s="55">
        <f t="shared" si="4472"/>
      </c>
      <c r="EF147" s="54">
        <f t="shared" si="4773"/>
      </c>
      <c r="EG147" s="55">
        <f t="shared" si="4473"/>
      </c>
      <c r="EH147" s="54">
        <f t="shared" si="4773"/>
      </c>
      <c r="EI147" s="55">
        <f t="shared" si="4474"/>
      </c>
      <c r="EJ147" s="54">
        <f t="shared" si="4773"/>
      </c>
      <c r="EK147" s="55">
        <f t="shared" si="4475"/>
      </c>
      <c r="EL147" s="54">
        <f t="shared" si="4773"/>
      </c>
      <c r="EM147" s="55">
        <f t="shared" si="4476"/>
      </c>
      <c r="EN147" s="54">
        <f t="shared" si="4773"/>
      </c>
      <c r="EO147" s="55">
        <f t="shared" si="4477"/>
      </c>
      <c r="EP147" s="54">
        <f t="shared" ref="EP147:GZ159" si="4958">RIGHT(IFERROR(VLOOKUP($B147,EP$4:EQ$71,2,FALSE),""),2)</f>
      </c>
      <c r="EQ147" s="55">
        <f t="shared" si="4478"/>
      </c>
      <c r="ER147" s="54">
        <f t="shared" si="4958"/>
      </c>
      <c r="ES147" s="55">
        <f t="shared" si="4479"/>
      </c>
      <c r="ET147" s="54">
        <f t="shared" si="4958"/>
      </c>
      <c r="EU147" s="55">
        <f t="shared" si="4480"/>
      </c>
      <c r="EV147" s="54">
        <f t="shared" si="4958"/>
      </c>
      <c r="EW147" s="55">
        <f t="shared" si="4481"/>
      </c>
      <c r="EX147" s="54">
        <f t="shared" si="4958"/>
      </c>
      <c r="EY147" s="55">
        <f t="shared" si="4482"/>
      </c>
      <c r="EZ147" s="54">
        <f t="shared" si="4958"/>
      </c>
      <c r="FA147" s="55">
        <f t="shared" si="4483"/>
      </c>
      <c r="FB147" s="54">
        <f t="shared" si="4958"/>
      </c>
      <c r="FC147" s="55">
        <f t="shared" si="4484"/>
      </c>
      <c r="FD147" s="54">
        <f t="shared" si="4958"/>
      </c>
      <c r="FE147" s="55">
        <f t="shared" si="4485"/>
      </c>
      <c r="FF147" s="54">
        <f t="shared" si="4958"/>
      </c>
      <c r="FG147" s="55">
        <f t="shared" si="4486"/>
      </c>
      <c r="FH147" s="54">
        <f t="shared" si="4958"/>
      </c>
      <c r="FI147" s="55">
        <f t="shared" si="4487"/>
      </c>
      <c r="FJ147" s="54">
        <f t="shared" si="4958"/>
      </c>
      <c r="FK147" s="55">
        <f t="shared" si="4488"/>
      </c>
      <c r="FL147" s="54">
        <f t="shared" si="4958"/>
      </c>
      <c r="FM147" s="55">
        <f t="shared" si="4489"/>
      </c>
      <c r="FN147" s="54">
        <f t="shared" si="4958"/>
      </c>
      <c r="FO147" s="55">
        <f t="shared" si="4490"/>
      </c>
      <c r="FP147" s="54">
        <f t="shared" si="4958"/>
      </c>
      <c r="FQ147" s="55">
        <f t="shared" si="4491"/>
      </c>
      <c r="FR147" s="54">
        <f t="shared" si="4958"/>
      </c>
      <c r="FS147" s="55">
        <f t="shared" si="4492"/>
      </c>
      <c r="FT147" s="54">
        <f t="shared" si="4958"/>
      </c>
      <c r="FU147" s="55">
        <f t="shared" si="4493"/>
      </c>
      <c r="FV147" s="54">
        <f t="shared" si="4958"/>
      </c>
      <c r="FW147" s="55">
        <f t="shared" si="4494"/>
      </c>
      <c r="FX147" s="54">
        <f t="shared" si="4958"/>
      </c>
      <c r="FY147" s="55">
        <f t="shared" si="4495"/>
      </c>
      <c r="FZ147" s="54">
        <f t="shared" si="4958"/>
      </c>
      <c r="GA147" s="55">
        <f t="shared" si="4496"/>
      </c>
      <c r="GB147" s="54">
        <f t="shared" si="4958"/>
      </c>
      <c r="GC147" s="55">
        <f t="shared" si="4497"/>
      </c>
      <c r="GD147" s="54">
        <f t="shared" si="4958"/>
      </c>
      <c r="GE147" s="55">
        <f t="shared" si="4498"/>
      </c>
      <c r="GF147" s="54">
        <f t="shared" si="4958"/>
      </c>
      <c r="GG147" s="55">
        <f t="shared" si="4499"/>
      </c>
      <c r="GH147" s="54">
        <f t="shared" si="4958"/>
      </c>
      <c r="GI147" s="55">
        <f t="shared" si="4500"/>
      </c>
      <c r="GJ147" s="54">
        <f t="shared" si="4958"/>
      </c>
      <c r="GK147" s="55">
        <f t="shared" si="4501"/>
      </c>
      <c r="GL147" s="54">
        <f t="shared" si="4958"/>
      </c>
      <c r="GM147" s="55">
        <f t="shared" si="4502"/>
      </c>
      <c r="GN147" s="54">
        <f t="shared" si="4958"/>
      </c>
      <c r="GO147" s="55">
        <f t="shared" si="4504"/>
      </c>
      <c r="GP147" s="54">
        <f t="shared" si="4958"/>
      </c>
      <c r="GQ147" s="55">
        <f t="shared" si="4505"/>
      </c>
      <c r="GR147" s="54">
        <f t="shared" si="4958"/>
      </c>
      <c r="GS147" s="55">
        <f t="shared" si="4506"/>
      </c>
      <c r="GT147" s="54">
        <f t="shared" si="4958"/>
      </c>
      <c r="GU147" s="55">
        <f t="shared" si="4507"/>
      </c>
      <c r="GV147" s="54">
        <f t="shared" si="4958"/>
      </c>
      <c r="GW147" s="55">
        <f t="shared" si="4508"/>
      </c>
      <c r="GX147" s="54">
        <f t="shared" si="4958"/>
      </c>
      <c r="GY147" s="55">
        <f t="shared" si="4509"/>
      </c>
      <c r="GZ147" s="54">
        <f t="shared" si="4958"/>
      </c>
      <c r="HA147" s="55">
        <f t="shared" si="4510"/>
      </c>
      <c r="HB147" s="54">
        <f t="shared" si="4953"/>
      </c>
      <c r="HC147" s="55">
        <f t="shared" si="4511"/>
      </c>
      <c r="HD147" s="54">
        <f t="shared" si="4953"/>
      </c>
      <c r="HE147" s="55">
        <f t="shared" si="4512"/>
      </c>
      <c r="HF147" s="54">
        <f t="shared" si="4953"/>
      </c>
      <c r="HG147" s="55">
        <f t="shared" si="4513"/>
      </c>
      <c r="HH147" s="54">
        <f t="shared" si="4953"/>
      </c>
      <c r="HI147" s="55">
        <f t="shared" si="4514"/>
      </c>
      <c r="HJ147" s="54">
        <f t="shared" si="4953"/>
      </c>
      <c r="HK147" s="55">
        <f t="shared" si="4515"/>
      </c>
      <c r="HL147" s="54">
        <f t="shared" si="4953"/>
      </c>
      <c r="HM147" s="55">
        <f t="shared" si="4516"/>
      </c>
      <c r="HN147" s="54">
        <f t="shared" si="4953"/>
      </c>
      <c r="HO147" s="55">
        <f t="shared" si="4517"/>
      </c>
      <c r="HP147" s="54">
        <f t="shared" si="4953"/>
      </c>
      <c r="HQ147" s="55">
        <f t="shared" si="4518"/>
      </c>
      <c r="HR147" s="54">
        <f t="shared" si="4953"/>
      </c>
      <c r="HS147" s="55">
        <f t="shared" si="4519"/>
      </c>
      <c r="HT147" s="54">
        <f t="shared" si="4953"/>
      </c>
      <c r="HU147" s="55">
        <f t="shared" si="4520"/>
      </c>
      <c r="HV147" s="54">
        <f t="shared" si="4953"/>
      </c>
      <c r="HW147" s="55">
        <f t="shared" si="4521"/>
      </c>
      <c r="HX147" s="54">
        <f t="shared" si="4953"/>
      </c>
      <c r="HY147" s="55">
        <f t="shared" si="4522"/>
      </c>
      <c r="HZ147" s="54">
        <f t="shared" si="4953"/>
      </c>
      <c r="IA147" s="55">
        <f t="shared" si="4523"/>
      </c>
      <c r="IB147" s="54">
        <f t="shared" si="4953"/>
      </c>
      <c r="IC147" s="55">
        <f t="shared" si="4524"/>
      </c>
      <c r="ID147" s="54">
        <f t="shared" si="4953"/>
      </c>
      <c r="IE147" s="55">
        <f t="shared" si="4525"/>
      </c>
      <c r="IF147" s="54">
        <f t="shared" si="4953"/>
      </c>
      <c r="IG147" s="55">
        <f t="shared" si="4526"/>
      </c>
      <c r="IH147" s="54">
        <f t="shared" si="4953"/>
      </c>
      <c r="II147" s="55">
        <f t="shared" si="4527"/>
      </c>
      <c r="IJ147" s="54">
        <f t="shared" si="4953"/>
      </c>
      <c r="IK147" s="55">
        <f t="shared" si="4528"/>
      </c>
      <c r="IL147" s="54">
        <f t="shared" si="4953"/>
      </c>
      <c r="IM147" s="55">
        <f t="shared" si="4529"/>
      </c>
      <c r="IN147" s="54">
        <f t="shared" si="4953"/>
      </c>
      <c r="IO147" s="55">
        <f t="shared" si="4530"/>
      </c>
      <c r="IP147" s="54">
        <f t="shared" si="4953"/>
      </c>
      <c r="IQ147" s="55">
        <f t="shared" si="4531"/>
      </c>
      <c r="IR147" s="54">
        <f t="shared" si="4953"/>
      </c>
      <c r="IS147" s="55">
        <f t="shared" si="4532"/>
      </c>
      <c r="IT147" s="54">
        <f t="shared" si="4953"/>
      </c>
      <c r="IU147" s="55">
        <f t="shared" si="4533"/>
      </c>
      <c r="IV147" s="54">
        <f t="shared" si="4948"/>
      </c>
      <c r="IW147" s="55">
        <f t="shared" si="4534"/>
      </c>
      <c r="IX147" s="54">
        <f t="shared" si="4948"/>
      </c>
      <c r="IY147" s="55">
        <f t="shared" si="4535"/>
      </c>
      <c r="IZ147" s="54">
        <f t="shared" si="4884"/>
      </c>
      <c r="JA147" s="55">
        <f t="shared" si="4537"/>
      </c>
      <c r="JB147" s="54">
        <f t="shared" si="4884"/>
      </c>
      <c r="JC147" s="55">
        <f t="shared" si="4538"/>
      </c>
      <c r="JD147" s="54">
        <f t="shared" si="4884"/>
      </c>
      <c r="JE147" s="55">
        <f t="shared" si="4539"/>
      </c>
      <c r="JF147" s="54">
        <f t="shared" si="4884"/>
      </c>
      <c r="JG147" s="55">
        <f t="shared" si="4540"/>
      </c>
      <c r="JH147" s="54">
        <f t="shared" si="4884"/>
      </c>
      <c r="JI147" s="55">
        <f t="shared" si="4541"/>
      </c>
      <c r="JJ147" s="54">
        <f t="shared" si="4884"/>
      </c>
      <c r="JK147" s="55">
        <f t="shared" si="4542"/>
      </c>
      <c r="JL147" s="54">
        <f t="shared" si="4678"/>
      </c>
      <c r="JM147" s="55">
        <f t="shared" si="4679"/>
      </c>
      <c r="JN147" s="54">
        <f t="shared" si="4954"/>
      </c>
      <c r="JO147" s="55">
        <f t="shared" si="4775"/>
      </c>
      <c r="JP147" s="54">
        <f t="shared" si="4954"/>
      </c>
      <c r="JQ147" s="55">
        <f t="shared" si="4776"/>
      </c>
      <c r="JR147" s="54">
        <f t="shared" si="4954"/>
      </c>
      <c r="JS147" s="55">
        <f t="shared" si="4777"/>
      </c>
      <c r="JT147" s="54">
        <f t="shared" si="4954"/>
      </c>
      <c r="JU147" s="55">
        <f t="shared" si="4778"/>
      </c>
      <c r="JV147" s="54">
        <f t="shared" si="4954"/>
      </c>
      <c r="JW147" s="55">
        <f t="shared" si="4779"/>
      </c>
      <c r="JX147" s="54">
        <f t="shared" si="4954"/>
      </c>
      <c r="JY147" s="55">
        <f t="shared" si="4780"/>
      </c>
      <c r="JZ147" s="54">
        <f t="shared" si="4954"/>
      </c>
      <c r="KA147" s="55">
        <f t="shared" si="4781"/>
      </c>
      <c r="KB147" s="54">
        <f t="shared" si="4954"/>
      </c>
      <c r="KC147" s="55">
        <f t="shared" si="4782"/>
      </c>
      <c r="KD147" s="54">
        <f t="shared" si="4954"/>
      </c>
      <c r="KE147" s="55">
        <f t="shared" si="4783"/>
      </c>
      <c r="KF147" s="54">
        <f t="shared" si="4954"/>
      </c>
      <c r="KG147" s="55">
        <f t="shared" si="4784"/>
      </c>
      <c r="KH147" s="54">
        <f t="shared" si="4954"/>
      </c>
      <c r="KI147" s="55">
        <f t="shared" si="4785"/>
      </c>
      <c r="KJ147" s="54">
        <f t="shared" si="4954"/>
      </c>
      <c r="KK147" s="55">
        <f t="shared" si="4786"/>
      </c>
      <c r="KL147" s="54">
        <f t="shared" si="4954"/>
      </c>
      <c r="KM147" s="55">
        <f t="shared" si="4787"/>
      </c>
      <c r="KN147" s="54">
        <f t="shared" si="4954"/>
      </c>
      <c r="KO147" s="55">
        <f t="shared" si="4788"/>
      </c>
      <c r="KP147" s="54">
        <f t="shared" si="4954"/>
      </c>
      <c r="KQ147" s="55">
        <f t="shared" si="4789"/>
      </c>
      <c r="KR147" s="54">
        <f t="shared" si="4954"/>
      </c>
      <c r="KS147" s="55">
        <f t="shared" si="4790"/>
      </c>
      <c r="KT147" s="54">
        <f t="shared" si="4954"/>
      </c>
      <c r="KU147" s="55">
        <f t="shared" si="4791"/>
      </c>
      <c r="KV147" s="54">
        <f t="shared" si="4954"/>
      </c>
      <c r="KW147" s="55">
        <f t="shared" si="4792"/>
      </c>
      <c r="KX147" s="54">
        <f t="shared" si="4954"/>
      </c>
      <c r="KY147" s="55">
        <f t="shared" si="4793"/>
      </c>
      <c r="KZ147" s="54">
        <f t="shared" si="4954"/>
      </c>
      <c r="LA147" s="55">
        <f t="shared" si="4794"/>
      </c>
      <c r="LB147" s="54">
        <f t="shared" si="4954"/>
      </c>
      <c r="LC147" s="55">
        <f t="shared" si="4795"/>
      </c>
      <c r="LD147" s="54">
        <f t="shared" si="4954"/>
      </c>
      <c r="LE147" s="55">
        <f t="shared" si="4796"/>
      </c>
      <c r="LF147" s="54">
        <f t="shared" si="4954"/>
      </c>
      <c r="LG147" s="55">
        <f t="shared" si="4797"/>
      </c>
      <c r="LH147" s="54">
        <f t="shared" si="4954"/>
      </c>
      <c r="LI147" s="55">
        <f t="shared" si="4798"/>
      </c>
      <c r="LJ147" s="54">
        <f t="shared" si="4954"/>
      </c>
      <c r="LK147" s="55">
        <f t="shared" si="4799"/>
      </c>
      <c r="LL147" s="54">
        <f t="shared" si="4954"/>
      </c>
      <c r="LM147" s="55">
        <f t="shared" si="4800"/>
      </c>
      <c r="LN147" s="54">
        <f t="shared" si="4954"/>
      </c>
      <c r="LO147" s="55">
        <f t="shared" si="4801"/>
      </c>
      <c r="LP147" s="54">
        <f t="shared" si="4954"/>
      </c>
      <c r="LQ147" s="55">
        <f t="shared" si="4802"/>
      </c>
      <c r="LR147" s="54">
        <f t="shared" si="4954"/>
      </c>
      <c r="LS147" s="55">
        <f t="shared" si="4803"/>
      </c>
      <c r="LT147" s="54">
        <f t="shared" si="4954"/>
      </c>
      <c r="LU147" s="55">
        <f t="shared" si="4804"/>
      </c>
      <c r="LV147" s="54">
        <f t="shared" si="4954"/>
      </c>
      <c r="LW147" s="55">
        <f t="shared" si="4805"/>
      </c>
      <c r="LX147" s="54">
        <f t="shared" si="4954"/>
      </c>
      <c r="LY147" s="55">
        <f t="shared" si="4680"/>
      </c>
      <c r="LZ147" s="54">
        <f t="shared" si="4949"/>
      </c>
      <c r="MA147" s="55">
        <f t="shared" si="4807"/>
      </c>
      <c r="MB147" s="54">
        <f t="shared" si="4949"/>
      </c>
      <c r="MC147" s="55">
        <f t="shared" si="4808"/>
      </c>
      <c r="MD147" s="54">
        <f t="shared" si="4949"/>
      </c>
      <c r="ME147" s="55">
        <f t="shared" si="4809"/>
      </c>
      <c r="MF147" s="54">
        <f t="shared" si="4949"/>
      </c>
      <c r="MG147" s="55">
        <f t="shared" si="4810"/>
      </c>
      <c r="MH147" s="54">
        <f t="shared" si="4949"/>
      </c>
      <c r="MI147" s="55">
        <f t="shared" si="4811"/>
      </c>
      <c r="MJ147" s="54">
        <f t="shared" si="4949"/>
      </c>
      <c r="MK147" s="55">
        <f t="shared" si="4812"/>
      </c>
      <c r="ML147" s="54">
        <f t="shared" si="4949"/>
      </c>
      <c r="MM147" s="55">
        <f t="shared" si="4682"/>
      </c>
      <c r="MN147" s="54">
        <f t="shared" si="4949"/>
      </c>
      <c r="MO147" s="55">
        <f t="shared" si="4683"/>
      </c>
      <c r="MP147" s="54">
        <f t="shared" si="4949"/>
      </c>
      <c r="MQ147" s="55">
        <f t="shared" si="4684"/>
      </c>
      <c r="MR147" s="54">
        <f t="shared" si="4949"/>
      </c>
      <c r="MS147" s="55">
        <f t="shared" si="4685"/>
      </c>
      <c r="MT147" s="54">
        <f t="shared" si="4949"/>
      </c>
      <c r="MU147" s="55">
        <f t="shared" si="4686"/>
      </c>
      <c r="MV147" s="54">
        <f t="shared" si="4949"/>
      </c>
      <c r="MW147" s="55">
        <f t="shared" si="4687"/>
      </c>
      <c r="MX147" s="54">
        <f t="shared" si="4949"/>
      </c>
      <c r="MY147" s="55">
        <f t="shared" si="4688"/>
      </c>
      <c r="MZ147" s="54">
        <f t="shared" si="4949"/>
      </c>
      <c r="NA147" s="55">
        <f t="shared" si="4689"/>
      </c>
      <c r="NB147" s="54">
        <f t="shared" si="4949"/>
      </c>
      <c r="NC147" s="55">
        <f t="shared" si="4690"/>
      </c>
      <c r="ND147" s="54">
        <f t="shared" si="4949"/>
      </c>
      <c r="NE147" s="55">
        <f t="shared" si="4691"/>
      </c>
      <c r="NF147" s="54">
        <f t="shared" si="4949"/>
      </c>
      <c r="NG147" s="55">
        <f t="shared" si="4692"/>
      </c>
      <c r="NH147" s="54">
        <f t="shared" si="4949"/>
      </c>
      <c r="NI147" s="55">
        <f t="shared" si="4693"/>
      </c>
      <c r="NJ147" s="54">
        <f t="shared" si="4949"/>
      </c>
      <c r="NK147" s="55">
        <f t="shared" si="4694"/>
      </c>
      <c r="NL147" s="54">
        <f t="shared" si="4949"/>
      </c>
      <c r="NM147" s="55">
        <f t="shared" si="4695"/>
      </c>
      <c r="NN147" s="54">
        <f t="shared" si="4949"/>
      </c>
      <c r="NO147" s="55">
        <f t="shared" si="4696"/>
      </c>
      <c r="NP147" s="54">
        <f t="shared" si="4949"/>
      </c>
      <c r="NQ147" s="55">
        <f t="shared" si="4697"/>
      </c>
      <c r="NR147" s="54">
        <f t="shared" si="4949"/>
      </c>
      <c r="NS147" s="55">
        <f t="shared" si="4698"/>
      </c>
      <c r="NT147" s="54">
        <f t="shared" si="4949"/>
      </c>
      <c r="NU147" s="55">
        <f t="shared" si="4699"/>
      </c>
      <c r="NV147" s="54">
        <f t="shared" si="4949"/>
      </c>
      <c r="NW147" s="55">
        <f t="shared" si="4700"/>
      </c>
      <c r="NX147" s="54">
        <f t="shared" si="4949"/>
      </c>
      <c r="NY147" s="55">
        <f t="shared" si="4701"/>
      </c>
      <c r="NZ147" s="54">
        <f t="shared" si="4949"/>
      </c>
      <c r="OA147" s="55">
        <f t="shared" si="4702"/>
      </c>
      <c r="OB147" s="54">
        <f t="shared" si="4949"/>
      </c>
      <c r="OC147" s="55">
        <f t="shared" si="4703"/>
      </c>
      <c r="OD147" s="54">
        <f t="shared" si="4949"/>
      </c>
      <c r="OE147" s="55">
        <f t="shared" si="4704"/>
      </c>
      <c r="OF147" s="54">
        <f t="shared" si="4949"/>
      </c>
      <c r="OG147" s="55">
        <f t="shared" si="4705"/>
      </c>
      <c r="OH147" s="54">
        <f t="shared" si="4949"/>
      </c>
      <c r="OI147" s="55">
        <f t="shared" si="4706"/>
      </c>
      <c r="OJ147" s="54">
        <f t="shared" si="4806"/>
      </c>
      <c r="OK147" s="55">
        <f t="shared" si="4707"/>
      </c>
      <c r="OL147" s="54">
        <f t="shared" si="4681"/>
      </c>
      <c r="OM147" s="55">
        <f t="shared" si="4708"/>
      </c>
      <c r="ON147" s="54">
        <f t="shared" si="4681"/>
      </c>
      <c r="OO147" s="55">
        <f t="shared" si="4709"/>
      </c>
      <c r="OP147" s="54">
        <f t="shared" si="4681"/>
      </c>
      <c r="OQ147" s="55">
        <f t="shared" si="4710"/>
      </c>
      <c r="OR147" s="54">
        <f t="shared" si="4681"/>
      </c>
      <c r="OS147" s="55">
        <f t="shared" si="4711"/>
      </c>
      <c r="OT147" s="54">
        <f t="shared" si="4681"/>
      </c>
      <c r="OU147" s="55">
        <f t="shared" si="4712"/>
      </c>
      <c r="OV147" s="54">
        <f t="shared" si="4681"/>
      </c>
      <c r="OW147" s="55">
        <f t="shared" si="4713"/>
      </c>
      <c r="OX147" s="54">
        <f t="shared" si="4955"/>
      </c>
      <c r="OY147" s="55">
        <f t="shared" si="4714"/>
      </c>
      <c r="OZ147" s="54">
        <f t="shared" si="4955"/>
      </c>
      <c r="PA147" s="55">
        <f t="shared" si="4715"/>
      </c>
      <c r="PB147" s="54">
        <f t="shared" si="4955"/>
      </c>
      <c r="PC147" s="55">
        <f t="shared" si="4716"/>
      </c>
      <c r="PD147" s="54">
        <f t="shared" si="4955"/>
      </c>
      <c r="PE147" s="55">
        <f t="shared" si="4717"/>
      </c>
      <c r="PF147" s="54">
        <f t="shared" si="4955"/>
      </c>
      <c r="PG147" s="55">
        <f t="shared" si="4718"/>
      </c>
      <c r="PH147" s="54">
        <f t="shared" si="4955"/>
      </c>
      <c r="PI147" s="55">
        <f t="shared" si="4719"/>
      </c>
      <c r="PJ147" s="54">
        <f t="shared" si="4955"/>
      </c>
      <c r="PK147" s="55">
        <f t="shared" si="4720"/>
      </c>
      <c r="PL147" s="54">
        <f t="shared" si="4955"/>
      </c>
      <c r="PM147" s="55">
        <f t="shared" si="4721"/>
      </c>
      <c r="PN147" s="54">
        <f t="shared" si="4955"/>
      </c>
      <c r="PO147" s="55">
        <f t="shared" si="4722"/>
      </c>
      <c r="PP147" s="54">
        <f t="shared" si="4955"/>
      </c>
      <c r="PQ147" s="55">
        <f t="shared" si="4723"/>
      </c>
      <c r="PR147" s="54">
        <f t="shared" si="4955"/>
      </c>
      <c r="PS147" s="55">
        <f t="shared" si="4724"/>
      </c>
      <c r="PT147" s="54">
        <f t="shared" si="4955"/>
      </c>
      <c r="PU147" s="55">
        <f t="shared" si="4725"/>
      </c>
      <c r="PV147" s="54">
        <f t="shared" si="4955"/>
      </c>
      <c r="PW147" s="55">
        <f t="shared" si="4726"/>
      </c>
      <c r="PX147" s="54">
        <f t="shared" si="4955"/>
      </c>
      <c r="PY147" s="55">
        <f t="shared" si="4727"/>
      </c>
      <c r="PZ147" s="54">
        <f t="shared" si="4955"/>
      </c>
      <c r="QA147" s="55">
        <f t="shared" si="4728"/>
      </c>
      <c r="QB147" s="54">
        <f t="shared" si="4955"/>
      </c>
      <c r="QC147" s="55">
        <f t="shared" si="4729"/>
      </c>
      <c r="QD147" s="54">
        <f t="shared" si="4955"/>
      </c>
      <c r="QE147" s="55">
        <f t="shared" si="4730"/>
      </c>
      <c r="QF147" s="54">
        <f t="shared" si="4955"/>
      </c>
      <c r="QG147" s="55">
        <f t="shared" si="4731"/>
      </c>
      <c r="QH147" s="54">
        <f t="shared" si="4955"/>
      </c>
      <c r="QI147" s="55">
        <f t="shared" si="4732"/>
      </c>
      <c r="QJ147" s="54">
        <f t="shared" si="4955"/>
      </c>
      <c r="QK147" s="55">
        <f t="shared" si="4733"/>
      </c>
      <c r="QL147" s="54">
        <f t="shared" si="4955"/>
      </c>
      <c r="QM147" s="55">
        <f t="shared" si="4734"/>
      </c>
      <c r="QN147" s="54">
        <f t="shared" si="4955"/>
      </c>
      <c r="QO147" s="55">
        <f t="shared" si="4735"/>
      </c>
      <c r="QP147" s="54">
        <f t="shared" si="4955"/>
      </c>
      <c r="QQ147" s="55">
        <f t="shared" si="4736"/>
      </c>
      <c r="QR147" s="54">
        <f t="shared" si="4955"/>
      </c>
      <c r="QS147" s="55">
        <f t="shared" si="4737"/>
      </c>
      <c r="QT147" s="54">
        <f t="shared" si="4955"/>
      </c>
      <c r="QU147" s="55">
        <f t="shared" si="4885"/>
      </c>
      <c r="QV147" s="54">
        <f t="shared" si="4955"/>
      </c>
      <c r="QW147" s="55">
        <f t="shared" si="4886"/>
      </c>
      <c r="QX147" s="54">
        <f t="shared" si="4955"/>
      </c>
      <c r="QY147" s="55">
        <f t="shared" si="4887"/>
      </c>
      <c r="QZ147" s="54">
        <f t="shared" si="4955"/>
      </c>
      <c r="RA147" s="55">
        <f t="shared" si="4888"/>
      </c>
      <c r="RB147" s="54">
        <f t="shared" si="4955"/>
      </c>
      <c r="RC147" s="55">
        <f t="shared" si="4889"/>
      </c>
      <c r="RD147" s="54">
        <f t="shared" si="4955"/>
      </c>
      <c r="RE147" s="55">
        <f t="shared" si="4890"/>
      </c>
      <c r="RF147" s="54">
        <f t="shared" si="4955"/>
      </c>
      <c r="RG147" s="55">
        <f t="shared" si="4891"/>
      </c>
      <c r="RH147" s="54">
        <f t="shared" si="4955"/>
      </c>
      <c r="RI147" s="55">
        <f t="shared" si="4892"/>
      </c>
      <c r="RJ147" s="54">
        <f t="shared" si="4950"/>
      </c>
      <c r="RK147" s="55">
        <f t="shared" si="4893"/>
      </c>
      <c r="RL147" s="54">
        <f t="shared" si="4950"/>
      </c>
      <c r="RM147" s="55">
        <f t="shared" si="4894"/>
      </c>
      <c r="RN147" s="54">
        <f t="shared" si="4950"/>
      </c>
      <c r="RO147" s="55">
        <f t="shared" si="4895"/>
      </c>
      <c r="RP147" s="54">
        <f t="shared" si="4950"/>
      </c>
      <c r="RQ147" s="55">
        <f t="shared" si="4896"/>
      </c>
      <c r="RR147" s="54">
        <f t="shared" si="4950"/>
      </c>
      <c r="RS147" s="55">
        <f t="shared" si="4897"/>
      </c>
      <c r="RT147" s="54">
        <f t="shared" si="4950"/>
      </c>
      <c r="RU147" s="55">
        <f t="shared" si="4898"/>
      </c>
      <c r="RV147" s="54">
        <f t="shared" si="4950"/>
      </c>
      <c r="RW147" s="55">
        <f t="shared" si="4899"/>
      </c>
      <c r="RX147" s="54">
        <f t="shared" si="4950"/>
      </c>
      <c r="RY147" s="55">
        <f t="shared" si="4900"/>
      </c>
      <c r="RZ147" s="54">
        <f t="shared" si="4950"/>
      </c>
      <c r="SA147" s="55">
        <f t="shared" si="4901"/>
      </c>
      <c r="SB147" s="54">
        <f t="shared" si="4950"/>
      </c>
      <c r="SC147" s="55">
        <f t="shared" si="4902"/>
      </c>
      <c r="SD147" s="54">
        <f t="shared" si="4950"/>
      </c>
      <c r="SE147" s="55">
        <f t="shared" si="4903"/>
      </c>
      <c r="SF147" s="54">
        <f t="shared" si="4950"/>
      </c>
      <c r="SG147" s="55">
        <f t="shared" si="4904"/>
      </c>
      <c r="SH147" s="54">
        <f t="shared" si="4950"/>
      </c>
      <c r="SI147" s="55">
        <f t="shared" si="4905"/>
      </c>
      <c r="SJ147" s="54">
        <f t="shared" si="4950"/>
      </c>
      <c r="SK147" s="55">
        <f t="shared" si="4906"/>
      </c>
      <c r="SL147" s="54">
        <f t="shared" si="4950"/>
      </c>
      <c r="SM147" s="55">
        <f t="shared" si="4907"/>
      </c>
      <c r="SN147" s="54">
        <f t="shared" si="4950"/>
      </c>
      <c r="SO147" s="55">
        <f t="shared" si="4908"/>
      </c>
      <c r="SP147" s="54">
        <f t="shared" si="4950"/>
      </c>
      <c r="SQ147" s="55">
        <f t="shared" si="4909"/>
      </c>
      <c r="SR147" s="54">
        <f t="shared" si="4950"/>
      </c>
      <c r="SS147" s="55">
        <f t="shared" si="4910"/>
      </c>
      <c r="ST147" s="54">
        <f t="shared" si="4950"/>
      </c>
      <c r="SU147" s="55">
        <f t="shared" si="4911"/>
      </c>
      <c r="SV147" s="54">
        <f t="shared" si="4950"/>
      </c>
      <c r="SW147" s="55">
        <f t="shared" si="4912"/>
      </c>
      <c r="SX147" s="54">
        <f t="shared" si="4950"/>
      </c>
      <c r="SY147" s="55">
        <f t="shared" si="4913"/>
      </c>
      <c r="SZ147" s="54">
        <f t="shared" si="4950"/>
      </c>
      <c r="TA147" s="55">
        <f t="shared" si="4914"/>
      </c>
      <c r="TB147" s="54">
        <f t="shared" si="4950"/>
      </c>
      <c r="TC147" s="55">
        <f t="shared" si="4915"/>
      </c>
      <c r="TD147" s="54">
        <f t="shared" si="4950"/>
      </c>
      <c r="TE147" s="55">
        <f t="shared" si="4881"/>
      </c>
      <c r="TF147" s="54">
        <f t="shared" si="4950"/>
      </c>
      <c r="TG147" s="55">
        <f t="shared" si="4843"/>
      </c>
      <c r="TH147" s="54">
        <f t="shared" si="4950"/>
      </c>
      <c r="TI147" s="55">
        <f t="shared" si="4844"/>
      </c>
      <c r="TJ147" s="54">
        <f t="shared" si="4950"/>
      </c>
      <c r="TK147" s="55">
        <f t="shared" si="4845"/>
      </c>
      <c r="TL147" s="54">
        <f t="shared" si="4950"/>
      </c>
      <c r="TM147" s="55">
        <f t="shared" si="4846"/>
      </c>
      <c r="TN147" s="54">
        <f t="shared" si="4950"/>
      </c>
      <c r="TO147" s="55">
        <f t="shared" si="4847"/>
      </c>
      <c r="TP147" s="54">
        <f t="shared" si="4950"/>
      </c>
      <c r="TQ147" s="55">
        <f t="shared" si="4848"/>
      </c>
      <c r="TR147" s="54">
        <f t="shared" si="4950"/>
      </c>
      <c r="TS147" s="55">
        <f t="shared" si="4849"/>
      </c>
      <c r="TT147" s="54">
        <f t="shared" si="4956"/>
      </c>
      <c r="TU147" s="55">
        <f t="shared" si="4850"/>
      </c>
      <c r="TV147" s="54">
        <f t="shared" si="4956"/>
      </c>
      <c r="TW147" s="55">
        <f t="shared" si="4851"/>
      </c>
      <c r="TX147" s="54">
        <f t="shared" si="4956"/>
      </c>
      <c r="TY147" s="55">
        <f t="shared" si="4852"/>
      </c>
      <c r="TZ147" s="54">
        <f t="shared" si="4956"/>
      </c>
      <c r="UA147" s="55">
        <f t="shared" si="4853"/>
      </c>
      <c r="UB147" s="54">
        <f t="shared" si="4956"/>
      </c>
      <c r="UC147" s="55">
        <f t="shared" si="4854"/>
      </c>
      <c r="UD147" s="54">
        <f t="shared" si="4956"/>
      </c>
      <c r="UE147" s="55">
        <f t="shared" si="4855"/>
      </c>
      <c r="UF147" s="54">
        <f t="shared" si="4956"/>
      </c>
      <c r="UG147" s="55">
        <f t="shared" si="4856"/>
      </c>
      <c r="UH147" s="54">
        <f t="shared" si="4956"/>
      </c>
      <c r="UI147" s="55">
        <f t="shared" si="4857"/>
      </c>
      <c r="UJ147" s="54">
        <f t="shared" si="4956"/>
      </c>
      <c r="UK147" s="55">
        <f t="shared" si="4858"/>
      </c>
      <c r="UL147" s="54">
        <f t="shared" si="4956"/>
      </c>
      <c r="UM147" s="55">
        <f t="shared" si="4859"/>
      </c>
      <c r="UN147" s="54">
        <f t="shared" si="4956"/>
      </c>
      <c r="UO147" s="55">
        <f t="shared" si="4860"/>
      </c>
      <c r="UP147" s="54">
        <f t="shared" si="4956"/>
      </c>
      <c r="UQ147" s="55">
        <f t="shared" si="4861"/>
      </c>
      <c r="UR147" s="54">
        <f t="shared" si="4956"/>
      </c>
      <c r="US147" s="55">
        <f t="shared" si="4862"/>
      </c>
      <c r="UT147" s="54">
        <f t="shared" si="4956"/>
      </c>
      <c r="UU147" s="55">
        <f t="shared" si="4863"/>
      </c>
      <c r="UV147" s="54">
        <f t="shared" si="4956"/>
      </c>
      <c r="UW147" s="55">
        <f t="shared" si="4864"/>
      </c>
      <c r="UX147" s="54">
        <f t="shared" si="4956"/>
      </c>
      <c r="UY147" s="55">
        <f t="shared" si="4865"/>
      </c>
      <c r="UZ147" s="54">
        <f t="shared" si="4956"/>
      </c>
      <c r="VA147" s="55">
        <f t="shared" si="4866"/>
      </c>
      <c r="VB147" s="54">
        <f t="shared" si="4956"/>
      </c>
      <c r="VC147" s="55">
        <f t="shared" si="4867"/>
      </c>
      <c r="VD147" s="54">
        <f t="shared" si="4956"/>
      </c>
      <c r="VE147" s="55">
        <f t="shared" si="4868"/>
      </c>
      <c r="VF147" s="54">
        <f t="shared" si="4956"/>
      </c>
      <c r="VG147" s="55">
        <f t="shared" si="4869"/>
      </c>
      <c r="VH147" s="54">
        <f t="shared" si="4956"/>
      </c>
      <c r="VI147" s="55">
        <f t="shared" si="4870"/>
      </c>
      <c r="VJ147" s="54">
        <f t="shared" si="4956"/>
      </c>
      <c r="VK147" s="55">
        <f t="shared" si="4871"/>
      </c>
      <c r="VL147" s="54">
        <f t="shared" si="4956"/>
      </c>
      <c r="VM147" s="55">
        <f t="shared" si="4872"/>
      </c>
      <c r="VN147" s="54">
        <f t="shared" si="4956"/>
      </c>
      <c r="VO147" s="55">
        <f t="shared" si="4873"/>
      </c>
      <c r="VP147" s="54">
        <f t="shared" si="4956"/>
      </c>
      <c r="VQ147" s="55">
        <f t="shared" si="4817"/>
      </c>
      <c r="VR147" s="54">
        <f t="shared" si="4956"/>
      </c>
      <c r="VS147" s="55">
        <f t="shared" si="4874"/>
      </c>
      <c r="VT147" s="54">
        <f t="shared" si="4956"/>
      </c>
      <c r="VU147" s="55">
        <f t="shared" si="4875"/>
      </c>
      <c r="VV147" s="54">
        <f t="shared" si="4956"/>
      </c>
      <c r="VW147" s="55">
        <f t="shared" si="4876"/>
      </c>
      <c r="VX147" s="54">
        <f t="shared" si="4956"/>
      </c>
      <c r="VY147" s="55">
        <f t="shared" si="4877"/>
      </c>
      <c r="VZ147" s="54">
        <f t="shared" si="4956"/>
      </c>
      <c r="WA147" s="55">
        <f t="shared" si="4878"/>
      </c>
      <c r="WB147" s="54">
        <f t="shared" si="4956"/>
      </c>
      <c r="WC147" s="55">
        <f t="shared" si="4879"/>
      </c>
      <c r="WD147" s="54">
        <f t="shared" si="4956"/>
      </c>
      <c r="WE147" s="55">
        <f t="shared" si="4818"/>
      </c>
      <c r="WF147" s="54">
        <f t="shared" si="4951"/>
      </c>
      <c r="WG147" s="55">
        <f t="shared" si="4819"/>
      </c>
      <c r="WH147" s="54">
        <f t="shared" si="4951"/>
      </c>
      <c r="WI147" s="55">
        <f t="shared" si="4820"/>
      </c>
      <c r="WJ147" s="54">
        <f t="shared" si="4951"/>
      </c>
      <c r="WK147" s="55">
        <f t="shared" si="4821"/>
      </c>
      <c r="WL147" s="54">
        <f t="shared" si="4951"/>
      </c>
      <c r="WM147" s="55">
        <f t="shared" si="4822"/>
      </c>
      <c r="WN147" s="54">
        <f t="shared" si="4951"/>
      </c>
      <c r="WO147" s="55">
        <f t="shared" si="4823"/>
      </c>
      <c r="WP147" s="54">
        <f t="shared" si="4951"/>
      </c>
      <c r="WQ147" s="55">
        <f t="shared" si="4824"/>
      </c>
      <c r="WR147" s="54">
        <f t="shared" si="4951"/>
      </c>
      <c r="WS147" s="55">
        <f t="shared" si="4825"/>
      </c>
      <c r="WT147" s="54">
        <f t="shared" si="4951"/>
      </c>
      <c r="WU147" s="55">
        <f t="shared" si="4826"/>
      </c>
      <c r="WV147" s="54">
        <f t="shared" si="4951"/>
      </c>
      <c r="WW147" s="55">
        <f t="shared" si="4827"/>
      </c>
      <c r="WX147" s="54">
        <f t="shared" si="4951"/>
      </c>
      <c r="WY147" s="55">
        <f t="shared" si="4828"/>
      </c>
      <c r="WZ147" s="54">
        <f t="shared" si="4951"/>
      </c>
      <c r="XA147" s="55">
        <f t="shared" si="4829"/>
      </c>
      <c r="XB147" s="54">
        <f t="shared" si="4951"/>
      </c>
      <c r="XC147" s="55">
        <f t="shared" si="4830"/>
      </c>
      <c r="XD147" s="54">
        <f t="shared" si="4951"/>
      </c>
      <c r="XE147" s="55">
        <f t="shared" si="4831"/>
      </c>
      <c r="XF147" s="54">
        <f t="shared" si="4951"/>
      </c>
      <c r="XG147" s="55">
        <f t="shared" si="4832"/>
      </c>
      <c r="XH147" s="54">
        <f t="shared" si="4951"/>
      </c>
      <c r="XI147" s="55">
        <f t="shared" si="4833"/>
      </c>
      <c r="XJ147" s="54">
        <f t="shared" si="4951"/>
      </c>
      <c r="XK147" s="55">
        <f t="shared" si="4834"/>
      </c>
      <c r="XL147" s="54">
        <f t="shared" si="4951"/>
      </c>
      <c r="XM147" s="55">
        <f t="shared" si="4835"/>
      </c>
      <c r="XN147" s="54">
        <f t="shared" si="4951"/>
      </c>
      <c r="XO147" s="55">
        <f t="shared" si="4836"/>
      </c>
      <c r="XP147" s="54">
        <f t="shared" si="4951"/>
      </c>
      <c r="XQ147" s="55">
        <f t="shared" si="4837"/>
      </c>
      <c r="XR147" s="54">
        <f t="shared" si="4951"/>
      </c>
      <c r="XS147" s="55">
        <f t="shared" si="4838"/>
      </c>
      <c r="XT147" s="54">
        <f t="shared" si="4951"/>
      </c>
      <c r="XU147" s="55">
        <f t="shared" si="4839"/>
      </c>
      <c r="XV147" s="54">
        <f t="shared" si="4951"/>
      </c>
      <c r="XW147" s="55">
        <f t="shared" si="4840"/>
      </c>
      <c r="XX147" s="54">
        <f t="shared" si="4951"/>
      </c>
      <c r="XY147" s="55">
        <f t="shared" si="4841"/>
      </c>
      <c r="XZ147" s="54">
        <f t="shared" si="4951"/>
      </c>
      <c r="YA147" s="55">
        <f t="shared" si="4842"/>
      </c>
      <c r="YB147" s="54">
        <f t="shared" si="4951"/>
      </c>
      <c r="YC147" s="55">
        <f t="shared" si="4740"/>
      </c>
      <c r="YD147" s="54">
        <f t="shared" si="4951"/>
      </c>
      <c r="YE147" s="55">
        <f t="shared" si="4741"/>
      </c>
      <c r="YF147" s="54">
        <f t="shared" si="4951"/>
      </c>
      <c r="YG147" s="55">
        <f t="shared" si="4742"/>
      </c>
      <c r="YH147" s="54">
        <f t="shared" si="4951"/>
      </c>
      <c r="YI147" s="55">
        <f t="shared" si="4743"/>
      </c>
      <c r="YJ147" s="54">
        <f t="shared" si="4951"/>
      </c>
      <c r="YK147" s="55">
        <f t="shared" si="4744"/>
      </c>
      <c r="YL147" s="54">
        <f t="shared" si="4951"/>
      </c>
      <c r="YM147" s="55">
        <f t="shared" si="4745"/>
      </c>
      <c r="YN147" s="54">
        <f t="shared" si="4951"/>
      </c>
      <c r="YO147" s="55">
        <f t="shared" si="4746"/>
      </c>
      <c r="YP147" s="54">
        <f t="shared" si="4916"/>
      </c>
      <c r="YQ147" s="55">
        <f t="shared" si="4747"/>
      </c>
      <c r="YR147" s="54">
        <f t="shared" si="4916"/>
      </c>
      <c r="YS147" s="55">
        <f t="shared" si="4748"/>
      </c>
      <c r="YT147" s="54">
        <f t="shared" si="4916"/>
      </c>
      <c r="YU147" s="55">
        <f t="shared" si="4749"/>
      </c>
      <c r="YV147" s="54">
        <f t="shared" si="4916"/>
      </c>
      <c r="YW147" s="55">
        <f t="shared" si="4750"/>
      </c>
      <c r="YX147" s="54">
        <f t="shared" si="4916"/>
      </c>
      <c r="YY147" s="55">
        <f t="shared" si="4751"/>
      </c>
      <c r="YZ147" s="54">
        <f t="shared" si="4916"/>
      </c>
      <c r="ZA147" s="55">
        <f t="shared" si="4752"/>
      </c>
      <c r="ZB147" s="54">
        <f t="shared" si="4916"/>
      </c>
      <c r="ZC147" s="55">
        <f t="shared" si="4753"/>
      </c>
      <c r="ZD147" s="54">
        <f t="shared" si="4916"/>
      </c>
      <c r="ZE147" s="55">
        <f t="shared" si="4754"/>
      </c>
      <c r="ZF147" s="54">
        <f t="shared" si="4916"/>
      </c>
      <c r="ZG147" s="55">
        <f t="shared" si="4755"/>
      </c>
      <c r="ZH147" s="54">
        <f t="shared" si="4916"/>
      </c>
      <c r="ZI147" s="55">
        <f t="shared" si="4756"/>
      </c>
      <c r="ZJ147" s="54">
        <f t="shared" si="4916"/>
      </c>
      <c r="ZK147" s="55">
        <f t="shared" si="4757"/>
      </c>
      <c r="ZL147" s="54">
        <f t="shared" si="4916"/>
      </c>
      <c r="ZM147" s="55">
        <f t="shared" si="4758"/>
      </c>
      <c r="ZN147" s="54">
        <f t="shared" si="4916"/>
      </c>
      <c r="ZO147" s="55">
        <f t="shared" si="4759"/>
      </c>
      <c r="ZP147" s="54">
        <f t="shared" si="4916"/>
      </c>
      <c r="ZQ147" s="55">
        <f t="shared" si="4760"/>
      </c>
      <c r="ZR147" s="54">
        <f t="shared" si="4916"/>
      </c>
      <c r="ZS147" s="55">
        <f t="shared" si="4761"/>
      </c>
      <c r="ZT147" s="54">
        <f t="shared" si="4916"/>
      </c>
      <c r="ZU147" s="55">
        <f t="shared" si="4762"/>
      </c>
      <c r="ZV147" s="54">
        <f t="shared" si="4916"/>
      </c>
      <c r="ZW147" s="55">
        <f t="shared" si="4763"/>
      </c>
      <c r="ZX147" s="54">
        <f t="shared" si="4916"/>
      </c>
      <c r="ZY147" s="55">
        <f t="shared" si="4764"/>
      </c>
      <c r="ZZ147" s="54">
        <f t="shared" si="4916"/>
      </c>
      <c r="AAA147" s="55">
        <f t="shared" si="4765"/>
      </c>
      <c r="AAB147" s="54">
        <f t="shared" si="4916"/>
      </c>
      <c r="AAC147" s="55">
        <f t="shared" si="4766"/>
      </c>
      <c r="AAD147" s="54">
        <f t="shared" si="4916"/>
      </c>
      <c r="AAE147" s="55">
        <f t="shared" si="4767"/>
      </c>
      <c r="AAF147" s="54">
        <f t="shared" si="4916"/>
      </c>
      <c r="AAG147" s="55">
        <f t="shared" si="4768"/>
      </c>
      <c r="AAH147" s="54">
        <f t="shared" si="4916"/>
      </c>
      <c r="AAI147" s="55">
        <f t="shared" si="4769"/>
      </c>
      <c r="AAJ147" s="54">
        <f t="shared" si="4916"/>
      </c>
      <c r="AAK147" s="55">
        <f t="shared" si="4770"/>
      </c>
      <c r="AAL147" s="54">
        <f t="shared" si="4916"/>
      </c>
      <c r="AAM147" s="55">
        <f t="shared" si="4917"/>
      </c>
      <c r="AAN147" s="54">
        <f t="shared" si="4916"/>
      </c>
      <c r="AAO147" s="55">
        <f t="shared" si="4918"/>
      </c>
      <c r="AAP147" s="54">
        <f t="shared" si="4916"/>
      </c>
      <c r="AAQ147" s="55">
        <f t="shared" si="4919"/>
      </c>
      <c r="AAR147" s="54">
        <f t="shared" si="4916"/>
      </c>
      <c r="AAS147" s="55">
        <f t="shared" si="4920"/>
      </c>
      <c r="AAT147" s="54">
        <f t="shared" si="4916"/>
      </c>
      <c r="AAU147" s="55">
        <f t="shared" si="4921"/>
      </c>
      <c r="AAV147" s="54">
        <f t="shared" si="4916"/>
      </c>
      <c r="AAW147" s="55">
        <f t="shared" si="4922"/>
      </c>
      <c r="AAX147" s="54">
        <f t="shared" si="4916"/>
      </c>
      <c r="AAY147" s="55">
        <f t="shared" si="4923"/>
      </c>
      <c r="AAZ147" s="54">
        <f t="shared" si="4916"/>
      </c>
      <c r="ABA147" s="55">
        <f t="shared" si="4924"/>
      </c>
      <c r="ABB147" s="54">
        <f t="shared" si="4882"/>
      </c>
      <c r="ABC147" s="55">
        <f t="shared" si="4925"/>
      </c>
      <c r="ABD147" s="54">
        <f t="shared" si="4882"/>
      </c>
      <c r="ABE147" s="55">
        <f t="shared" si="4926"/>
      </c>
      <c r="ABF147" s="54">
        <f t="shared" si="4882"/>
      </c>
      <c r="ABG147" s="55">
        <f t="shared" si="4927"/>
      </c>
      <c r="ABH147" s="54">
        <f t="shared" si="4882"/>
      </c>
      <c r="ABI147" s="55">
        <f t="shared" si="4928"/>
      </c>
      <c r="ABJ147" s="54">
        <f t="shared" si="4882"/>
      </c>
      <c r="ABK147" s="55">
        <f t="shared" si="4929"/>
      </c>
      <c r="ABL147" s="54">
        <f t="shared" si="4882"/>
      </c>
      <c r="ABM147" s="55">
        <f t="shared" si="4930"/>
      </c>
      <c r="ABN147" s="54">
        <f t="shared" si="4882"/>
      </c>
      <c r="ABO147" s="55">
        <f t="shared" si="4931"/>
      </c>
      <c r="ABP147" s="54">
        <f t="shared" si="4882"/>
      </c>
      <c r="ABQ147" s="55">
        <f t="shared" si="4932"/>
      </c>
      <c r="ABR147" s="54">
        <f t="shared" si="4882"/>
      </c>
      <c r="ABS147" s="55">
        <f t="shared" si="4933"/>
      </c>
      <c r="ABT147" s="54">
        <f t="shared" si="4882"/>
      </c>
      <c r="ABU147" s="55">
        <f t="shared" si="4934"/>
      </c>
      <c r="ABV147" s="54">
        <f t="shared" si="4882"/>
      </c>
      <c r="ABW147" s="55">
        <f t="shared" si="4935"/>
      </c>
      <c r="ABX147" s="54">
        <f t="shared" si="4882"/>
      </c>
      <c r="ABY147" s="55">
        <f t="shared" si="4936"/>
      </c>
      <c r="ABZ147" s="54">
        <f t="shared" si="4882"/>
      </c>
      <c r="ACA147" s="55">
        <f t="shared" si="4937"/>
      </c>
      <c r="ACB147" s="54">
        <f t="shared" si="4882"/>
      </c>
      <c r="ACC147" s="55">
        <f t="shared" si="4938"/>
      </c>
      <c r="ACD147" s="54">
        <f t="shared" si="4882"/>
      </c>
      <c r="ACE147" s="55">
        <f t="shared" si="4939"/>
      </c>
      <c r="ACF147" s="54">
        <f t="shared" si="4882"/>
      </c>
      <c r="ACG147" s="55">
        <f t="shared" si="4940"/>
      </c>
      <c r="ACH147" s="54">
        <f t="shared" si="4882"/>
      </c>
      <c r="ACI147" s="55">
        <f t="shared" si="4941"/>
      </c>
      <c r="ACJ147" s="54">
        <f t="shared" si="4882"/>
      </c>
      <c r="ACK147" s="55">
        <f t="shared" si="4942"/>
      </c>
      <c r="ACL147" s="54">
        <f t="shared" si="4882"/>
      </c>
      <c r="ACM147" s="55">
        <f t="shared" si="4943"/>
      </c>
      <c r="ACN147" s="54">
        <f t="shared" si="4882"/>
      </c>
      <c r="ACO147" s="55">
        <f t="shared" si="4944"/>
      </c>
      <c r="ACP147" s="54">
        <f t="shared" si="4882"/>
      </c>
      <c r="ACQ147" s="55">
        <f t="shared" si="4945"/>
      </c>
      <c r="ACR147" s="54">
        <f t="shared" si="4882"/>
      </c>
      <c r="ACS147" s="55">
        <f t="shared" si="4946"/>
      </c>
      <c r="ACT147" s="54">
        <f t="shared" si="4882"/>
      </c>
      <c r="ACU147" s="55">
        <f t="shared" si="4947"/>
      </c>
      <c r="ACV147" s="54">
        <f t="shared" si="4882"/>
      </c>
      <c r="ACW147" s="55">
        <f t="shared" si="4883"/>
      </c>
      <c r="ACX147" s="54">
        <f t="shared" si="4882"/>
      </c>
      <c r="ACY147" s="55">
        <f t="shared" si="4676"/>
      </c>
      <c r="ACZ147" s="54">
        <f t="shared" si="4882"/>
      </c>
      <c r="ADA147" s="55">
        <f t="shared" si="4676"/>
      </c>
      <c r="ADB147" s="54">
        <f t="shared" si="4882"/>
      </c>
      <c r="ADC147" s="55">
        <f t="shared" si="4676"/>
      </c>
      <c r="ADD147" s="54">
        <f t="shared" si="4882"/>
      </c>
      <c r="ADE147" s="55">
        <f t="shared" si="4676"/>
      </c>
      <c r="ADF147" s="54">
        <f t="shared" si="4882"/>
      </c>
      <c r="ADG147" s="55">
        <f t="shared" si="4676"/>
      </c>
    </row>
    <row r="148" spans="1:787" ht="20.25" hidden="1" customHeight="1">
      <c r="A148" s="112">
        <v>76</v>
      </c>
      <c r="B148" s="115">
        <f>学年と名前を結合するシート!D77</f>
      </c>
      <c r="C148" s="114"/>
      <c r="D148" s="54">
        <f t="shared" si="4771"/>
      </c>
      <c r="E148" s="55">
        <f t="shared" si="4772"/>
      </c>
      <c r="F148" s="54">
        <f t="shared" si="4957"/>
      </c>
      <c r="G148" s="55">
        <f t="shared" si="4407"/>
      </c>
      <c r="H148" s="54">
        <f t="shared" si="4957"/>
      </c>
      <c r="I148" s="55">
        <f t="shared" si="4408"/>
      </c>
      <c r="J148" s="54">
        <f t="shared" si="4957"/>
      </c>
      <c r="K148" s="55">
        <f t="shared" si="4409"/>
      </c>
      <c r="L148" s="54">
        <f t="shared" si="4957"/>
      </c>
      <c r="M148" s="55">
        <f t="shared" si="4410"/>
      </c>
      <c r="N148" s="54">
        <f t="shared" si="4957"/>
      </c>
      <c r="O148" s="55">
        <f t="shared" si="4411"/>
      </c>
      <c r="P148" s="54">
        <f t="shared" si="4957"/>
      </c>
      <c r="Q148" s="55">
        <f t="shared" si="4412"/>
      </c>
      <c r="R148" s="54">
        <f t="shared" si="4957"/>
      </c>
      <c r="S148" s="55">
        <f t="shared" si="4413"/>
      </c>
      <c r="T148" s="54">
        <f t="shared" si="4957"/>
      </c>
      <c r="U148" s="55">
        <f t="shared" si="4414"/>
      </c>
      <c r="V148" s="54">
        <f t="shared" si="4957"/>
      </c>
      <c r="W148" s="55">
        <f t="shared" si="4415"/>
      </c>
      <c r="X148" s="54">
        <f t="shared" si="4957"/>
      </c>
      <c r="Y148" s="55">
        <f t="shared" si="4416"/>
      </c>
      <c r="Z148" s="54">
        <f t="shared" si="4957"/>
      </c>
      <c r="AA148" s="55">
        <f t="shared" si="4417"/>
      </c>
      <c r="AB148" s="54">
        <f t="shared" si="4957"/>
      </c>
      <c r="AC148" s="55">
        <f t="shared" si="4418"/>
      </c>
      <c r="AD148" s="54">
        <f t="shared" si="4957"/>
      </c>
      <c r="AE148" s="55">
        <f t="shared" si="4419"/>
      </c>
      <c r="AF148" s="54">
        <f t="shared" si="4957"/>
      </c>
      <c r="AG148" s="55">
        <f t="shared" si="4420"/>
      </c>
      <c r="AH148" s="54">
        <f t="shared" si="4957"/>
      </c>
      <c r="AI148" s="55">
        <f t="shared" si="4421"/>
      </c>
      <c r="AJ148" s="54">
        <f t="shared" si="4957"/>
      </c>
      <c r="AK148" s="55">
        <f t="shared" si="4422"/>
      </c>
      <c r="AL148" s="54">
        <f t="shared" si="4957"/>
      </c>
      <c r="AM148" s="55">
        <f t="shared" si="4423"/>
      </c>
      <c r="AN148" s="54">
        <f t="shared" si="4957"/>
      </c>
      <c r="AO148" s="55">
        <f t="shared" si="4424"/>
      </c>
      <c r="AP148" s="54">
        <f t="shared" si="4957"/>
      </c>
      <c r="AQ148" s="55">
        <f t="shared" si="4425"/>
      </c>
      <c r="AR148" s="54">
        <f t="shared" si="4957"/>
      </c>
      <c r="AS148" s="55">
        <f t="shared" si="4426"/>
      </c>
      <c r="AT148" s="54">
        <f t="shared" si="4957"/>
      </c>
      <c r="AU148" s="55">
        <f t="shared" si="4427"/>
      </c>
      <c r="AV148" s="54">
        <f t="shared" si="4957"/>
      </c>
      <c r="AW148" s="55">
        <f t="shared" si="4428"/>
      </c>
      <c r="AX148" s="54">
        <f t="shared" si="4957"/>
      </c>
      <c r="AY148" s="55">
        <f t="shared" si="4429"/>
      </c>
      <c r="AZ148" s="54">
        <f t="shared" si="4957"/>
      </c>
      <c r="BA148" s="55">
        <f t="shared" si="4430"/>
      </c>
      <c r="BB148" s="54">
        <f t="shared" si="4957"/>
      </c>
      <c r="BC148" s="55">
        <f t="shared" si="4431"/>
      </c>
      <c r="BD148" s="54">
        <f t="shared" si="4957"/>
      </c>
      <c r="BE148" s="55">
        <f t="shared" si="4432"/>
      </c>
      <c r="BF148" s="54">
        <f t="shared" si="4957"/>
      </c>
      <c r="BG148" s="55">
        <f t="shared" si="4433"/>
      </c>
      <c r="BH148" s="54">
        <f t="shared" si="4957"/>
      </c>
      <c r="BI148" s="55">
        <f t="shared" si="4434"/>
      </c>
      <c r="BJ148" s="54">
        <f t="shared" si="4957"/>
      </c>
      <c r="BK148" s="55">
        <f t="shared" si="4435"/>
      </c>
      <c r="BL148" s="54">
        <f t="shared" si="4957"/>
      </c>
      <c r="BM148" s="55">
        <f t="shared" si="4436"/>
      </c>
      <c r="BN148" s="54">
        <f t="shared" si="4957"/>
      </c>
      <c r="BO148" s="55">
        <f t="shared" si="4437"/>
      </c>
      <c r="BP148" s="54">
        <f t="shared" si="4957"/>
      </c>
      <c r="BQ148" s="55">
        <f t="shared" si="4438"/>
      </c>
      <c r="BR148" s="54">
        <f t="shared" si="4952"/>
      </c>
      <c r="BS148" s="55">
        <f t="shared" si="4439"/>
      </c>
      <c r="BT148" s="54">
        <f t="shared" si="4952"/>
      </c>
      <c r="BU148" s="55">
        <f t="shared" si="4440"/>
      </c>
      <c r="BV148" s="54">
        <f t="shared" si="4952"/>
      </c>
      <c r="BW148" s="55">
        <f t="shared" si="4441"/>
      </c>
      <c r="BX148" s="54">
        <f t="shared" si="4952"/>
      </c>
      <c r="BY148" s="55">
        <f t="shared" si="4442"/>
      </c>
      <c r="BZ148" s="54">
        <f t="shared" si="4952"/>
      </c>
      <c r="CA148" s="55">
        <f t="shared" si="4443"/>
      </c>
      <c r="CB148" s="54">
        <f t="shared" si="4952"/>
      </c>
      <c r="CC148" s="55">
        <f t="shared" si="4444"/>
      </c>
      <c r="CD148" s="54">
        <f t="shared" si="4952"/>
      </c>
      <c r="CE148" s="55">
        <f t="shared" si="4445"/>
      </c>
      <c r="CF148" s="54">
        <f t="shared" si="4952"/>
      </c>
      <c r="CG148" s="55">
        <f t="shared" si="4446"/>
      </c>
      <c r="CH148" s="54">
        <f t="shared" si="4952"/>
      </c>
      <c r="CI148" s="55">
        <f t="shared" si="4447"/>
      </c>
      <c r="CJ148" s="54">
        <f t="shared" si="4952"/>
      </c>
      <c r="CK148" s="55">
        <f t="shared" si="4448"/>
      </c>
      <c r="CL148" s="54">
        <f t="shared" si="4952"/>
      </c>
      <c r="CM148" s="55">
        <f t="shared" si="4449"/>
      </c>
      <c r="CN148" s="54">
        <f t="shared" si="4952"/>
      </c>
      <c r="CO148" s="55">
        <f t="shared" si="4450"/>
      </c>
      <c r="CP148" s="54">
        <f t="shared" si="4952"/>
      </c>
      <c r="CQ148" s="55">
        <f t="shared" si="4451"/>
      </c>
      <c r="CR148" s="54">
        <f t="shared" si="4952"/>
      </c>
      <c r="CS148" s="55">
        <f t="shared" si="4452"/>
      </c>
      <c r="CT148" s="54">
        <f t="shared" si="4952"/>
      </c>
      <c r="CU148" s="55">
        <f t="shared" si="4453"/>
      </c>
      <c r="CV148" s="54">
        <f t="shared" si="4952"/>
      </c>
      <c r="CW148" s="55">
        <f t="shared" si="4454"/>
      </c>
      <c r="CX148" s="54">
        <f t="shared" si="4952"/>
      </c>
      <c r="CY148" s="55">
        <f t="shared" si="4455"/>
      </c>
      <c r="CZ148" s="54">
        <f t="shared" si="4952"/>
      </c>
      <c r="DA148" s="55">
        <f t="shared" si="4456"/>
      </c>
      <c r="DB148" s="54">
        <f t="shared" si="4952"/>
      </c>
      <c r="DC148" s="55">
        <f t="shared" si="4457"/>
      </c>
      <c r="DD148" s="54">
        <f t="shared" si="4952"/>
      </c>
      <c r="DE148" s="55">
        <f t="shared" si="4458"/>
      </c>
      <c r="DF148" s="54">
        <f t="shared" si="4952"/>
      </c>
      <c r="DG148" s="55">
        <f t="shared" si="4459"/>
      </c>
      <c r="DH148" s="54">
        <f t="shared" si="4952"/>
      </c>
      <c r="DI148" s="55">
        <f t="shared" si="4460"/>
      </c>
      <c r="DJ148" s="54">
        <f t="shared" si="4952"/>
      </c>
      <c r="DK148" s="55">
        <f t="shared" si="4461"/>
      </c>
      <c r="DL148" s="54">
        <f t="shared" si="4952"/>
      </c>
      <c r="DM148" s="55">
        <f t="shared" si="4462"/>
      </c>
      <c r="DN148" s="54">
        <f t="shared" si="4952"/>
      </c>
      <c r="DO148" s="55">
        <f t="shared" si="4463"/>
      </c>
      <c r="DP148" s="54">
        <f t="shared" si="4952"/>
      </c>
      <c r="DQ148" s="55">
        <f t="shared" si="4464"/>
      </c>
      <c r="DR148" s="54">
        <f t="shared" si="4952"/>
      </c>
      <c r="DS148" s="55">
        <f t="shared" si="4465"/>
      </c>
      <c r="DT148" s="54">
        <f t="shared" si="4952"/>
      </c>
      <c r="DU148" s="55">
        <f t="shared" si="4466"/>
      </c>
      <c r="DV148" s="54">
        <f t="shared" si="4952"/>
      </c>
      <c r="DW148" s="55">
        <f t="shared" si="4467"/>
      </c>
      <c r="DX148" s="54">
        <f t="shared" si="4952"/>
      </c>
      <c r="DY148" s="55">
        <f t="shared" si="4468"/>
      </c>
      <c r="DZ148" s="54">
        <f t="shared" si="4952"/>
      </c>
      <c r="EA148" s="55">
        <f t="shared" si="4469"/>
      </c>
      <c r="EB148" s="54">
        <f t="shared" si="4816"/>
      </c>
      <c r="EC148" s="55">
        <f t="shared" si="4471"/>
      </c>
      <c r="ED148" s="54">
        <f t="shared" si="4773"/>
      </c>
      <c r="EE148" s="55">
        <f t="shared" si="4472"/>
      </c>
      <c r="EF148" s="54">
        <f t="shared" si="4773"/>
      </c>
      <c r="EG148" s="55">
        <f t="shared" si="4473"/>
      </c>
      <c r="EH148" s="54">
        <f t="shared" si="4773"/>
      </c>
      <c r="EI148" s="55">
        <f t="shared" si="4474"/>
      </c>
      <c r="EJ148" s="54">
        <f t="shared" si="4773"/>
      </c>
      <c r="EK148" s="55">
        <f t="shared" si="4475"/>
      </c>
      <c r="EL148" s="54">
        <f t="shared" si="4773"/>
      </c>
      <c r="EM148" s="55">
        <f t="shared" si="4476"/>
      </c>
      <c r="EN148" s="54">
        <f t="shared" si="4773"/>
      </c>
      <c r="EO148" s="55">
        <f t="shared" si="4477"/>
      </c>
      <c r="EP148" s="54">
        <f t="shared" si="4958"/>
      </c>
      <c r="EQ148" s="55">
        <f t="shared" si="4478"/>
      </c>
      <c r="ER148" s="54">
        <f t="shared" si="4958"/>
      </c>
      <c r="ES148" s="55">
        <f t="shared" si="4479"/>
      </c>
      <c r="ET148" s="54">
        <f t="shared" si="4958"/>
      </c>
      <c r="EU148" s="55">
        <f t="shared" si="4480"/>
      </c>
      <c r="EV148" s="54">
        <f t="shared" si="4958"/>
      </c>
      <c r="EW148" s="55">
        <f t="shared" si="4481"/>
      </c>
      <c r="EX148" s="54">
        <f t="shared" si="4958"/>
      </c>
      <c r="EY148" s="55">
        <f t="shared" si="4482"/>
      </c>
      <c r="EZ148" s="54">
        <f t="shared" si="4958"/>
      </c>
      <c r="FA148" s="55">
        <f t="shared" si="4483"/>
      </c>
      <c r="FB148" s="54">
        <f t="shared" si="4958"/>
      </c>
      <c r="FC148" s="55">
        <f t="shared" si="4484"/>
      </c>
      <c r="FD148" s="54">
        <f t="shared" si="4958"/>
      </c>
      <c r="FE148" s="55">
        <f t="shared" si="4485"/>
      </c>
      <c r="FF148" s="54">
        <f t="shared" si="4958"/>
      </c>
      <c r="FG148" s="55">
        <f t="shared" si="4486"/>
      </c>
      <c r="FH148" s="54">
        <f t="shared" si="4958"/>
      </c>
      <c r="FI148" s="55">
        <f t="shared" si="4487"/>
      </c>
      <c r="FJ148" s="54">
        <f t="shared" si="4958"/>
      </c>
      <c r="FK148" s="55">
        <f t="shared" si="4488"/>
      </c>
      <c r="FL148" s="54">
        <f t="shared" si="4958"/>
      </c>
      <c r="FM148" s="55">
        <f t="shared" si="4489"/>
      </c>
      <c r="FN148" s="54">
        <f t="shared" si="4958"/>
      </c>
      <c r="FO148" s="55">
        <f t="shared" si="4490"/>
      </c>
      <c r="FP148" s="54">
        <f t="shared" si="4958"/>
      </c>
      <c r="FQ148" s="55">
        <f t="shared" si="4491"/>
      </c>
      <c r="FR148" s="54">
        <f t="shared" si="4958"/>
      </c>
      <c r="FS148" s="55">
        <f t="shared" si="4492"/>
      </c>
      <c r="FT148" s="54">
        <f t="shared" si="4958"/>
      </c>
      <c r="FU148" s="55">
        <f t="shared" si="4493"/>
      </c>
      <c r="FV148" s="54">
        <f t="shared" si="4958"/>
      </c>
      <c r="FW148" s="55">
        <f t="shared" si="4494"/>
      </c>
      <c r="FX148" s="54">
        <f t="shared" si="4958"/>
      </c>
      <c r="FY148" s="55">
        <f t="shared" si="4495"/>
      </c>
      <c r="FZ148" s="54">
        <f t="shared" si="4958"/>
      </c>
      <c r="GA148" s="55">
        <f t="shared" si="4496"/>
      </c>
      <c r="GB148" s="54">
        <f t="shared" si="4958"/>
      </c>
      <c r="GC148" s="55">
        <f t="shared" si="4497"/>
      </c>
      <c r="GD148" s="54">
        <f t="shared" si="4958"/>
      </c>
      <c r="GE148" s="55">
        <f t="shared" si="4498"/>
      </c>
      <c r="GF148" s="54">
        <f t="shared" si="4958"/>
      </c>
      <c r="GG148" s="55">
        <f t="shared" si="4499"/>
      </c>
      <c r="GH148" s="54">
        <f t="shared" si="4958"/>
      </c>
      <c r="GI148" s="55">
        <f t="shared" si="4500"/>
      </c>
      <c r="GJ148" s="54">
        <f t="shared" si="4958"/>
      </c>
      <c r="GK148" s="55">
        <f t="shared" si="4501"/>
      </c>
      <c r="GL148" s="54">
        <f t="shared" si="4958"/>
      </c>
      <c r="GM148" s="55">
        <f t="shared" si="4502"/>
      </c>
      <c r="GN148" s="54">
        <f t="shared" si="4958"/>
      </c>
      <c r="GO148" s="55">
        <f t="shared" si="4504"/>
      </c>
      <c r="GP148" s="54">
        <f t="shared" si="4958"/>
      </c>
      <c r="GQ148" s="55">
        <f t="shared" si="4505"/>
      </c>
      <c r="GR148" s="54">
        <f t="shared" si="4958"/>
      </c>
      <c r="GS148" s="55">
        <f t="shared" si="4506"/>
      </c>
      <c r="GT148" s="54">
        <f t="shared" si="4958"/>
      </c>
      <c r="GU148" s="55">
        <f t="shared" si="4507"/>
      </c>
      <c r="GV148" s="54">
        <f t="shared" si="4958"/>
      </c>
      <c r="GW148" s="55">
        <f t="shared" si="4508"/>
      </c>
      <c r="GX148" s="54">
        <f t="shared" si="4958"/>
      </c>
      <c r="GY148" s="55">
        <f t="shared" si="4509"/>
      </c>
      <c r="GZ148" s="54">
        <f t="shared" si="4958"/>
      </c>
      <c r="HA148" s="55">
        <f t="shared" si="4510"/>
      </c>
      <c r="HB148" s="54">
        <f t="shared" si="4953"/>
      </c>
      <c r="HC148" s="55">
        <f t="shared" si="4511"/>
      </c>
      <c r="HD148" s="54">
        <f t="shared" si="4953"/>
      </c>
      <c r="HE148" s="55">
        <f t="shared" si="4512"/>
      </c>
      <c r="HF148" s="54">
        <f t="shared" si="4953"/>
      </c>
      <c r="HG148" s="55">
        <f t="shared" si="4513"/>
      </c>
      <c r="HH148" s="54">
        <f t="shared" si="4953"/>
      </c>
      <c r="HI148" s="55">
        <f t="shared" si="4514"/>
      </c>
      <c r="HJ148" s="54">
        <f t="shared" si="4953"/>
      </c>
      <c r="HK148" s="55">
        <f t="shared" si="4515"/>
      </c>
      <c r="HL148" s="54">
        <f t="shared" si="4953"/>
      </c>
      <c r="HM148" s="55">
        <f t="shared" si="4516"/>
      </c>
      <c r="HN148" s="54">
        <f t="shared" si="4953"/>
      </c>
      <c r="HO148" s="55">
        <f t="shared" si="4517"/>
      </c>
      <c r="HP148" s="54">
        <f t="shared" si="4953"/>
      </c>
      <c r="HQ148" s="55">
        <f t="shared" si="4518"/>
      </c>
      <c r="HR148" s="54">
        <f t="shared" si="4953"/>
      </c>
      <c r="HS148" s="55">
        <f t="shared" si="4519"/>
      </c>
      <c r="HT148" s="54">
        <f t="shared" si="4953"/>
      </c>
      <c r="HU148" s="55">
        <f t="shared" si="4520"/>
      </c>
      <c r="HV148" s="54">
        <f t="shared" si="4953"/>
      </c>
      <c r="HW148" s="55">
        <f t="shared" si="4521"/>
      </c>
      <c r="HX148" s="54">
        <f t="shared" si="4953"/>
      </c>
      <c r="HY148" s="55">
        <f t="shared" si="4522"/>
      </c>
      <c r="HZ148" s="54">
        <f t="shared" si="4953"/>
      </c>
      <c r="IA148" s="55">
        <f t="shared" si="4523"/>
      </c>
      <c r="IB148" s="54">
        <f t="shared" si="4953"/>
      </c>
      <c r="IC148" s="55">
        <f t="shared" si="4524"/>
      </c>
      <c r="ID148" s="54">
        <f t="shared" si="4953"/>
      </c>
      <c r="IE148" s="55">
        <f t="shared" si="4525"/>
      </c>
      <c r="IF148" s="54">
        <f t="shared" si="4953"/>
      </c>
      <c r="IG148" s="55">
        <f t="shared" si="4526"/>
      </c>
      <c r="IH148" s="54">
        <f t="shared" si="4953"/>
      </c>
      <c r="II148" s="55">
        <f t="shared" si="4527"/>
      </c>
      <c r="IJ148" s="54">
        <f t="shared" si="4953"/>
      </c>
      <c r="IK148" s="55">
        <f t="shared" si="4528"/>
      </c>
      <c r="IL148" s="54">
        <f t="shared" si="4953"/>
      </c>
      <c r="IM148" s="55">
        <f t="shared" si="4529"/>
      </c>
      <c r="IN148" s="54">
        <f t="shared" si="4953"/>
      </c>
      <c r="IO148" s="55">
        <f t="shared" si="4530"/>
      </c>
      <c r="IP148" s="54">
        <f t="shared" si="4953"/>
      </c>
      <c r="IQ148" s="55">
        <f t="shared" si="4531"/>
      </c>
      <c r="IR148" s="54">
        <f t="shared" si="4953"/>
      </c>
      <c r="IS148" s="55">
        <f t="shared" si="4532"/>
      </c>
      <c r="IT148" s="54">
        <f t="shared" si="4953"/>
      </c>
      <c r="IU148" s="55">
        <f t="shared" si="4533"/>
      </c>
      <c r="IV148" s="54">
        <f t="shared" si="4948"/>
      </c>
      <c r="IW148" s="55">
        <f t="shared" si="4534"/>
      </c>
      <c r="IX148" s="54">
        <f t="shared" si="4948"/>
      </c>
      <c r="IY148" s="55">
        <f t="shared" si="4535"/>
      </c>
      <c r="IZ148" s="54">
        <f t="shared" si="4884"/>
      </c>
      <c r="JA148" s="55">
        <f t="shared" si="4537"/>
      </c>
      <c r="JB148" s="54">
        <f t="shared" si="4884"/>
      </c>
      <c r="JC148" s="55">
        <f t="shared" si="4538"/>
      </c>
      <c r="JD148" s="54">
        <f t="shared" si="4884"/>
      </c>
      <c r="JE148" s="55">
        <f t="shared" si="4539"/>
      </c>
      <c r="JF148" s="54">
        <f t="shared" si="4884"/>
      </c>
      <c r="JG148" s="55">
        <f t="shared" si="4540"/>
      </c>
      <c r="JH148" s="54">
        <f t="shared" si="4884"/>
      </c>
      <c r="JI148" s="55">
        <f t="shared" si="4541"/>
      </c>
      <c r="JJ148" s="54">
        <f t="shared" si="4884"/>
      </c>
      <c r="JK148" s="55">
        <f t="shared" si="4542"/>
      </c>
      <c r="JL148" s="54">
        <f t="shared" si="4678"/>
      </c>
      <c r="JM148" s="55">
        <f t="shared" si="4679"/>
      </c>
      <c r="JN148" s="54">
        <f t="shared" si="4954"/>
      </c>
      <c r="JO148" s="55">
        <f t="shared" si="4775"/>
      </c>
      <c r="JP148" s="54">
        <f t="shared" si="4954"/>
      </c>
      <c r="JQ148" s="55">
        <f t="shared" si="4776"/>
      </c>
      <c r="JR148" s="54">
        <f t="shared" si="4954"/>
      </c>
      <c r="JS148" s="55">
        <f t="shared" si="4777"/>
      </c>
      <c r="JT148" s="54">
        <f t="shared" si="4954"/>
      </c>
      <c r="JU148" s="55">
        <f t="shared" si="4778"/>
      </c>
      <c r="JV148" s="54">
        <f t="shared" si="4954"/>
      </c>
      <c r="JW148" s="55">
        <f t="shared" si="4779"/>
      </c>
      <c r="JX148" s="54">
        <f t="shared" si="4954"/>
      </c>
      <c r="JY148" s="55">
        <f t="shared" si="4780"/>
      </c>
      <c r="JZ148" s="54">
        <f t="shared" si="4954"/>
      </c>
      <c r="KA148" s="55">
        <f t="shared" si="4781"/>
      </c>
      <c r="KB148" s="54">
        <f t="shared" si="4954"/>
      </c>
      <c r="KC148" s="55">
        <f t="shared" si="4782"/>
      </c>
      <c r="KD148" s="54">
        <f t="shared" si="4954"/>
      </c>
      <c r="KE148" s="55">
        <f t="shared" si="4783"/>
      </c>
      <c r="KF148" s="54">
        <f t="shared" si="4954"/>
      </c>
      <c r="KG148" s="55">
        <f t="shared" si="4784"/>
      </c>
      <c r="KH148" s="54">
        <f t="shared" si="4954"/>
      </c>
      <c r="KI148" s="55">
        <f t="shared" si="4785"/>
      </c>
      <c r="KJ148" s="54">
        <f t="shared" si="4954"/>
      </c>
      <c r="KK148" s="55">
        <f t="shared" si="4786"/>
      </c>
      <c r="KL148" s="54">
        <f t="shared" si="4954"/>
      </c>
      <c r="KM148" s="55">
        <f t="shared" si="4787"/>
      </c>
      <c r="KN148" s="54">
        <f t="shared" si="4954"/>
      </c>
      <c r="KO148" s="55">
        <f t="shared" si="4788"/>
      </c>
      <c r="KP148" s="54">
        <f t="shared" si="4954"/>
      </c>
      <c r="KQ148" s="55">
        <f t="shared" si="4789"/>
      </c>
      <c r="KR148" s="54">
        <f t="shared" si="4954"/>
      </c>
      <c r="KS148" s="55">
        <f t="shared" si="4790"/>
      </c>
      <c r="KT148" s="54">
        <f t="shared" si="4954"/>
      </c>
      <c r="KU148" s="55">
        <f t="shared" si="4791"/>
      </c>
      <c r="KV148" s="54">
        <f t="shared" si="4954"/>
      </c>
      <c r="KW148" s="55">
        <f t="shared" si="4792"/>
      </c>
      <c r="KX148" s="54">
        <f t="shared" si="4954"/>
      </c>
      <c r="KY148" s="55">
        <f t="shared" si="4793"/>
      </c>
      <c r="KZ148" s="54">
        <f t="shared" si="4954"/>
      </c>
      <c r="LA148" s="55">
        <f t="shared" si="4794"/>
      </c>
      <c r="LB148" s="54">
        <f t="shared" si="4954"/>
      </c>
      <c r="LC148" s="55">
        <f t="shared" si="4795"/>
      </c>
      <c r="LD148" s="54">
        <f t="shared" si="4954"/>
      </c>
      <c r="LE148" s="55">
        <f t="shared" si="4796"/>
      </c>
      <c r="LF148" s="54">
        <f t="shared" si="4954"/>
      </c>
      <c r="LG148" s="55">
        <f t="shared" si="4797"/>
      </c>
      <c r="LH148" s="54">
        <f t="shared" si="4954"/>
      </c>
      <c r="LI148" s="55">
        <f t="shared" si="4798"/>
      </c>
      <c r="LJ148" s="54">
        <f t="shared" si="4954"/>
      </c>
      <c r="LK148" s="55">
        <f t="shared" si="4799"/>
      </c>
      <c r="LL148" s="54">
        <f t="shared" si="4954"/>
      </c>
      <c r="LM148" s="55">
        <f t="shared" si="4800"/>
      </c>
      <c r="LN148" s="54">
        <f t="shared" si="4954"/>
      </c>
      <c r="LO148" s="55">
        <f t="shared" si="4801"/>
      </c>
      <c r="LP148" s="54">
        <f t="shared" si="4954"/>
      </c>
      <c r="LQ148" s="55">
        <f t="shared" si="4802"/>
      </c>
      <c r="LR148" s="54">
        <f t="shared" si="4954"/>
      </c>
      <c r="LS148" s="55">
        <f t="shared" si="4803"/>
      </c>
      <c r="LT148" s="54">
        <f t="shared" si="4954"/>
      </c>
      <c r="LU148" s="55">
        <f t="shared" si="4804"/>
      </c>
      <c r="LV148" s="54">
        <f t="shared" si="4954"/>
      </c>
      <c r="LW148" s="55">
        <f t="shared" si="4805"/>
      </c>
      <c r="LX148" s="54">
        <f t="shared" si="4954"/>
      </c>
      <c r="LY148" s="55">
        <f t="shared" si="4680"/>
      </c>
      <c r="LZ148" s="54">
        <f t="shared" si="4949"/>
      </c>
      <c r="MA148" s="55">
        <f t="shared" si="4807"/>
      </c>
      <c r="MB148" s="54">
        <f t="shared" si="4949"/>
      </c>
      <c r="MC148" s="55">
        <f t="shared" si="4808"/>
      </c>
      <c r="MD148" s="54">
        <f t="shared" si="4949"/>
      </c>
      <c r="ME148" s="55">
        <f t="shared" si="4809"/>
      </c>
      <c r="MF148" s="54">
        <f t="shared" si="4949"/>
      </c>
      <c r="MG148" s="55">
        <f t="shared" si="4810"/>
      </c>
      <c r="MH148" s="54">
        <f t="shared" si="4949"/>
      </c>
      <c r="MI148" s="55">
        <f t="shared" si="4811"/>
      </c>
      <c r="MJ148" s="54">
        <f t="shared" si="4949"/>
      </c>
      <c r="MK148" s="55">
        <f t="shared" si="4812"/>
      </c>
      <c r="ML148" s="54">
        <f t="shared" si="4949"/>
      </c>
      <c r="MM148" s="55">
        <f t="shared" si="4682"/>
      </c>
      <c r="MN148" s="54">
        <f t="shared" si="4949"/>
      </c>
      <c r="MO148" s="55">
        <f t="shared" si="4683"/>
      </c>
      <c r="MP148" s="54">
        <f t="shared" si="4949"/>
      </c>
      <c r="MQ148" s="55">
        <f t="shared" si="4684"/>
      </c>
      <c r="MR148" s="54">
        <f t="shared" si="4949"/>
      </c>
      <c r="MS148" s="55">
        <f t="shared" si="4685"/>
      </c>
      <c r="MT148" s="54">
        <f t="shared" si="4949"/>
      </c>
      <c r="MU148" s="55">
        <f t="shared" si="4686"/>
      </c>
      <c r="MV148" s="54">
        <f t="shared" si="4949"/>
      </c>
      <c r="MW148" s="55">
        <f t="shared" si="4687"/>
      </c>
      <c r="MX148" s="54">
        <f t="shared" si="4949"/>
      </c>
      <c r="MY148" s="55">
        <f t="shared" si="4688"/>
      </c>
      <c r="MZ148" s="54">
        <f t="shared" si="4949"/>
      </c>
      <c r="NA148" s="55">
        <f t="shared" si="4689"/>
      </c>
      <c r="NB148" s="54">
        <f t="shared" si="4949"/>
      </c>
      <c r="NC148" s="55">
        <f t="shared" si="4690"/>
      </c>
      <c r="ND148" s="54">
        <f t="shared" si="4949"/>
      </c>
      <c r="NE148" s="55">
        <f t="shared" si="4691"/>
      </c>
      <c r="NF148" s="54">
        <f t="shared" si="4949"/>
      </c>
      <c r="NG148" s="55">
        <f t="shared" si="4692"/>
      </c>
      <c r="NH148" s="54">
        <f t="shared" si="4949"/>
      </c>
      <c r="NI148" s="55">
        <f t="shared" si="4693"/>
      </c>
      <c r="NJ148" s="54">
        <f t="shared" si="4949"/>
      </c>
      <c r="NK148" s="55">
        <f t="shared" si="4694"/>
      </c>
      <c r="NL148" s="54">
        <f t="shared" si="4949"/>
      </c>
      <c r="NM148" s="55">
        <f t="shared" si="4695"/>
      </c>
      <c r="NN148" s="54">
        <f t="shared" si="4949"/>
      </c>
      <c r="NO148" s="55">
        <f t="shared" si="4696"/>
      </c>
      <c r="NP148" s="54">
        <f t="shared" si="4949"/>
      </c>
      <c r="NQ148" s="55">
        <f t="shared" si="4697"/>
      </c>
      <c r="NR148" s="54">
        <f t="shared" si="4949"/>
      </c>
      <c r="NS148" s="55">
        <f t="shared" si="4698"/>
      </c>
      <c r="NT148" s="54">
        <f t="shared" si="4949"/>
      </c>
      <c r="NU148" s="55">
        <f t="shared" si="4699"/>
      </c>
      <c r="NV148" s="54">
        <f t="shared" si="4949"/>
      </c>
      <c r="NW148" s="55">
        <f t="shared" si="4700"/>
      </c>
      <c r="NX148" s="54">
        <f t="shared" si="4949"/>
      </c>
      <c r="NY148" s="55">
        <f t="shared" si="4701"/>
      </c>
      <c r="NZ148" s="54">
        <f t="shared" si="4949"/>
      </c>
      <c r="OA148" s="55">
        <f t="shared" si="4702"/>
      </c>
      <c r="OB148" s="54">
        <f t="shared" si="4949"/>
      </c>
      <c r="OC148" s="55">
        <f t="shared" si="4703"/>
      </c>
      <c r="OD148" s="54">
        <f t="shared" si="4949"/>
      </c>
      <c r="OE148" s="55">
        <f t="shared" si="4704"/>
      </c>
      <c r="OF148" s="54">
        <f t="shared" si="4949"/>
      </c>
      <c r="OG148" s="55">
        <f t="shared" si="4705"/>
      </c>
      <c r="OH148" s="54">
        <f t="shared" si="4949"/>
      </c>
      <c r="OI148" s="55">
        <f t="shared" si="4706"/>
      </c>
      <c r="OJ148" s="54">
        <f t="shared" si="4806"/>
      </c>
      <c r="OK148" s="55">
        <f t="shared" si="4707"/>
      </c>
      <c r="OL148" s="54">
        <f t="shared" si="4681"/>
      </c>
      <c r="OM148" s="55">
        <f t="shared" si="4708"/>
      </c>
      <c r="ON148" s="54">
        <f t="shared" si="4681"/>
      </c>
      <c r="OO148" s="55">
        <f t="shared" si="4709"/>
      </c>
      <c r="OP148" s="54">
        <f t="shared" si="4681"/>
      </c>
      <c r="OQ148" s="55">
        <f t="shared" si="4710"/>
      </c>
      <c r="OR148" s="54">
        <f t="shared" si="4681"/>
      </c>
      <c r="OS148" s="55">
        <f t="shared" si="4711"/>
      </c>
      <c r="OT148" s="54">
        <f t="shared" si="4681"/>
      </c>
      <c r="OU148" s="55">
        <f t="shared" si="4712"/>
      </c>
      <c r="OV148" s="54">
        <f t="shared" si="4681"/>
      </c>
      <c r="OW148" s="55">
        <f t="shared" si="4713"/>
      </c>
      <c r="OX148" s="54">
        <f t="shared" si="4955"/>
      </c>
      <c r="OY148" s="55">
        <f t="shared" si="4714"/>
      </c>
      <c r="OZ148" s="54">
        <f t="shared" si="4955"/>
      </c>
      <c r="PA148" s="55">
        <f t="shared" si="4715"/>
      </c>
      <c r="PB148" s="54">
        <f t="shared" si="4955"/>
      </c>
      <c r="PC148" s="55">
        <f t="shared" si="4716"/>
      </c>
      <c r="PD148" s="54">
        <f t="shared" si="4955"/>
      </c>
      <c r="PE148" s="55">
        <f t="shared" si="4717"/>
      </c>
      <c r="PF148" s="54">
        <f t="shared" si="4955"/>
      </c>
      <c r="PG148" s="55">
        <f t="shared" si="4718"/>
      </c>
      <c r="PH148" s="54">
        <f t="shared" si="4955"/>
      </c>
      <c r="PI148" s="55">
        <f t="shared" si="4719"/>
      </c>
      <c r="PJ148" s="54">
        <f t="shared" si="4955"/>
      </c>
      <c r="PK148" s="55">
        <f t="shared" si="4720"/>
      </c>
      <c r="PL148" s="54">
        <f t="shared" si="4955"/>
      </c>
      <c r="PM148" s="55">
        <f t="shared" si="4721"/>
      </c>
      <c r="PN148" s="54">
        <f t="shared" si="4955"/>
      </c>
      <c r="PO148" s="55">
        <f t="shared" si="4722"/>
      </c>
      <c r="PP148" s="54">
        <f t="shared" si="4955"/>
      </c>
      <c r="PQ148" s="55">
        <f t="shared" si="4723"/>
      </c>
      <c r="PR148" s="54">
        <f t="shared" si="4955"/>
      </c>
      <c r="PS148" s="55">
        <f t="shared" si="4724"/>
      </c>
      <c r="PT148" s="54">
        <f t="shared" si="4955"/>
      </c>
      <c r="PU148" s="55">
        <f t="shared" si="4725"/>
      </c>
      <c r="PV148" s="54">
        <f t="shared" si="4955"/>
      </c>
      <c r="PW148" s="55">
        <f t="shared" si="4726"/>
      </c>
      <c r="PX148" s="54">
        <f t="shared" si="4955"/>
      </c>
      <c r="PY148" s="55">
        <f t="shared" si="4727"/>
      </c>
      <c r="PZ148" s="54">
        <f t="shared" si="4955"/>
      </c>
      <c r="QA148" s="55">
        <f t="shared" si="4728"/>
      </c>
      <c r="QB148" s="54">
        <f t="shared" si="4955"/>
      </c>
      <c r="QC148" s="55">
        <f t="shared" si="4729"/>
      </c>
      <c r="QD148" s="54">
        <f t="shared" si="4955"/>
      </c>
      <c r="QE148" s="55">
        <f t="shared" si="4730"/>
      </c>
      <c r="QF148" s="54">
        <f t="shared" si="4955"/>
      </c>
      <c r="QG148" s="55">
        <f t="shared" si="4731"/>
      </c>
      <c r="QH148" s="54">
        <f t="shared" si="4955"/>
      </c>
      <c r="QI148" s="55">
        <f t="shared" si="4732"/>
      </c>
      <c r="QJ148" s="54">
        <f t="shared" si="4955"/>
      </c>
      <c r="QK148" s="55">
        <f t="shared" si="4733"/>
      </c>
      <c r="QL148" s="54">
        <f t="shared" si="4955"/>
      </c>
      <c r="QM148" s="55">
        <f t="shared" si="4734"/>
      </c>
      <c r="QN148" s="54">
        <f t="shared" si="4955"/>
      </c>
      <c r="QO148" s="55">
        <f t="shared" si="4735"/>
      </c>
      <c r="QP148" s="54">
        <f t="shared" si="4955"/>
      </c>
      <c r="QQ148" s="55">
        <f t="shared" si="4736"/>
      </c>
      <c r="QR148" s="54">
        <f t="shared" si="4955"/>
      </c>
      <c r="QS148" s="55">
        <f t="shared" si="4737"/>
      </c>
      <c r="QT148" s="54">
        <f t="shared" si="4955"/>
      </c>
      <c r="QU148" s="55">
        <f t="shared" si="4885"/>
      </c>
      <c r="QV148" s="54">
        <f t="shared" si="4955"/>
      </c>
      <c r="QW148" s="55">
        <f t="shared" si="4886"/>
      </c>
      <c r="QX148" s="54">
        <f t="shared" si="4955"/>
      </c>
      <c r="QY148" s="55">
        <f t="shared" si="4887"/>
      </c>
      <c r="QZ148" s="54">
        <f t="shared" si="4955"/>
      </c>
      <c r="RA148" s="55">
        <f t="shared" si="4888"/>
      </c>
      <c r="RB148" s="54">
        <f t="shared" si="4955"/>
      </c>
      <c r="RC148" s="55">
        <f t="shared" si="4889"/>
      </c>
      <c r="RD148" s="54">
        <f t="shared" si="4955"/>
      </c>
      <c r="RE148" s="55">
        <f t="shared" si="4890"/>
      </c>
      <c r="RF148" s="54">
        <f t="shared" si="4955"/>
      </c>
      <c r="RG148" s="55">
        <f t="shared" si="4891"/>
      </c>
      <c r="RH148" s="54">
        <f t="shared" si="4955"/>
      </c>
      <c r="RI148" s="55">
        <f t="shared" si="4892"/>
      </c>
      <c r="RJ148" s="54">
        <f t="shared" si="4950"/>
      </c>
      <c r="RK148" s="55">
        <f t="shared" si="4893"/>
      </c>
      <c r="RL148" s="54">
        <f t="shared" si="4950"/>
      </c>
      <c r="RM148" s="55">
        <f t="shared" si="4894"/>
      </c>
      <c r="RN148" s="54">
        <f t="shared" si="4950"/>
      </c>
      <c r="RO148" s="55">
        <f t="shared" si="4895"/>
      </c>
      <c r="RP148" s="54">
        <f t="shared" si="4950"/>
      </c>
      <c r="RQ148" s="55">
        <f t="shared" si="4896"/>
      </c>
      <c r="RR148" s="54">
        <f t="shared" si="4950"/>
      </c>
      <c r="RS148" s="55">
        <f t="shared" si="4897"/>
      </c>
      <c r="RT148" s="54">
        <f t="shared" si="4950"/>
      </c>
      <c r="RU148" s="55">
        <f t="shared" si="4898"/>
      </c>
      <c r="RV148" s="54">
        <f t="shared" si="4950"/>
      </c>
      <c r="RW148" s="55">
        <f t="shared" si="4899"/>
      </c>
      <c r="RX148" s="54">
        <f t="shared" si="4950"/>
      </c>
      <c r="RY148" s="55">
        <f t="shared" si="4900"/>
      </c>
      <c r="RZ148" s="54">
        <f t="shared" si="4950"/>
      </c>
      <c r="SA148" s="55">
        <f t="shared" si="4901"/>
      </c>
      <c r="SB148" s="54">
        <f t="shared" si="4950"/>
      </c>
      <c r="SC148" s="55">
        <f t="shared" si="4902"/>
      </c>
      <c r="SD148" s="54">
        <f t="shared" si="4950"/>
      </c>
      <c r="SE148" s="55">
        <f t="shared" si="4903"/>
      </c>
      <c r="SF148" s="54">
        <f t="shared" si="4950"/>
      </c>
      <c r="SG148" s="55">
        <f t="shared" si="4904"/>
      </c>
      <c r="SH148" s="54">
        <f t="shared" si="4950"/>
      </c>
      <c r="SI148" s="55">
        <f t="shared" si="4905"/>
      </c>
      <c r="SJ148" s="54">
        <f t="shared" si="4950"/>
      </c>
      <c r="SK148" s="55">
        <f t="shared" si="4906"/>
      </c>
      <c r="SL148" s="54">
        <f t="shared" si="4950"/>
      </c>
      <c r="SM148" s="55">
        <f t="shared" si="4907"/>
      </c>
      <c r="SN148" s="54">
        <f t="shared" si="4950"/>
      </c>
      <c r="SO148" s="55">
        <f t="shared" si="4908"/>
      </c>
      <c r="SP148" s="54">
        <f t="shared" si="4950"/>
      </c>
      <c r="SQ148" s="55">
        <f t="shared" si="4909"/>
      </c>
      <c r="SR148" s="54">
        <f t="shared" si="4950"/>
      </c>
      <c r="SS148" s="55">
        <f t="shared" si="4910"/>
      </c>
      <c r="ST148" s="54">
        <f t="shared" si="4950"/>
      </c>
      <c r="SU148" s="55">
        <f t="shared" si="4911"/>
      </c>
      <c r="SV148" s="54">
        <f t="shared" si="4950"/>
      </c>
      <c r="SW148" s="55">
        <f t="shared" si="4912"/>
      </c>
      <c r="SX148" s="54">
        <f t="shared" si="4950"/>
      </c>
      <c r="SY148" s="55">
        <f t="shared" si="4913"/>
      </c>
      <c r="SZ148" s="54">
        <f t="shared" si="4950"/>
      </c>
      <c r="TA148" s="55">
        <f t="shared" si="4914"/>
      </c>
      <c r="TB148" s="54">
        <f t="shared" si="4950"/>
      </c>
      <c r="TC148" s="55">
        <f t="shared" si="4915"/>
      </c>
      <c r="TD148" s="54">
        <f t="shared" si="4950"/>
      </c>
      <c r="TE148" s="55">
        <f t="shared" si="4881"/>
      </c>
      <c r="TF148" s="54">
        <f t="shared" si="4950"/>
      </c>
      <c r="TG148" s="55">
        <f t="shared" si="4843"/>
      </c>
      <c r="TH148" s="54">
        <f t="shared" si="4950"/>
      </c>
      <c r="TI148" s="55">
        <f t="shared" si="4844"/>
      </c>
      <c r="TJ148" s="54">
        <f t="shared" si="4950"/>
      </c>
      <c r="TK148" s="55">
        <f t="shared" si="4845"/>
      </c>
      <c r="TL148" s="54">
        <f t="shared" si="4950"/>
      </c>
      <c r="TM148" s="55">
        <f t="shared" si="4846"/>
      </c>
      <c r="TN148" s="54">
        <f t="shared" si="4950"/>
      </c>
      <c r="TO148" s="55">
        <f t="shared" si="4847"/>
      </c>
      <c r="TP148" s="54">
        <f t="shared" si="4950"/>
      </c>
      <c r="TQ148" s="55">
        <f t="shared" si="4848"/>
      </c>
      <c r="TR148" s="54">
        <f t="shared" si="4950"/>
      </c>
      <c r="TS148" s="55">
        <f t="shared" si="4849"/>
      </c>
      <c r="TT148" s="54">
        <f t="shared" si="4956"/>
      </c>
      <c r="TU148" s="55">
        <f t="shared" si="4850"/>
      </c>
      <c r="TV148" s="54">
        <f t="shared" si="4956"/>
      </c>
      <c r="TW148" s="55">
        <f t="shared" si="4851"/>
      </c>
      <c r="TX148" s="54">
        <f t="shared" si="4956"/>
      </c>
      <c r="TY148" s="55">
        <f t="shared" si="4852"/>
      </c>
      <c r="TZ148" s="54">
        <f t="shared" si="4956"/>
      </c>
      <c r="UA148" s="55">
        <f t="shared" si="4853"/>
      </c>
      <c r="UB148" s="54">
        <f t="shared" si="4956"/>
      </c>
      <c r="UC148" s="55">
        <f t="shared" si="4854"/>
      </c>
      <c r="UD148" s="54">
        <f t="shared" si="4956"/>
      </c>
      <c r="UE148" s="55">
        <f t="shared" si="4855"/>
      </c>
      <c r="UF148" s="54">
        <f t="shared" si="4956"/>
      </c>
      <c r="UG148" s="55">
        <f t="shared" si="4856"/>
      </c>
      <c r="UH148" s="54">
        <f t="shared" si="4956"/>
      </c>
      <c r="UI148" s="55">
        <f t="shared" si="4857"/>
      </c>
      <c r="UJ148" s="54">
        <f t="shared" si="4956"/>
      </c>
      <c r="UK148" s="55">
        <f t="shared" si="4858"/>
      </c>
      <c r="UL148" s="54">
        <f t="shared" si="4956"/>
      </c>
      <c r="UM148" s="55">
        <f t="shared" si="4859"/>
      </c>
      <c r="UN148" s="54">
        <f t="shared" si="4956"/>
      </c>
      <c r="UO148" s="55">
        <f t="shared" si="4860"/>
      </c>
      <c r="UP148" s="54">
        <f t="shared" si="4956"/>
      </c>
      <c r="UQ148" s="55">
        <f t="shared" si="4861"/>
      </c>
      <c r="UR148" s="54">
        <f t="shared" si="4956"/>
      </c>
      <c r="US148" s="55">
        <f t="shared" si="4862"/>
      </c>
      <c r="UT148" s="54">
        <f t="shared" si="4956"/>
      </c>
      <c r="UU148" s="55">
        <f t="shared" si="4863"/>
      </c>
      <c r="UV148" s="54">
        <f t="shared" si="4956"/>
      </c>
      <c r="UW148" s="55">
        <f t="shared" si="4864"/>
      </c>
      <c r="UX148" s="54">
        <f t="shared" si="4956"/>
      </c>
      <c r="UY148" s="55">
        <f t="shared" si="4865"/>
      </c>
      <c r="UZ148" s="54">
        <f t="shared" si="4956"/>
      </c>
      <c r="VA148" s="55">
        <f t="shared" si="4866"/>
      </c>
      <c r="VB148" s="54">
        <f t="shared" si="4956"/>
      </c>
      <c r="VC148" s="55">
        <f t="shared" si="4867"/>
      </c>
      <c r="VD148" s="54">
        <f t="shared" si="4956"/>
      </c>
      <c r="VE148" s="55">
        <f t="shared" si="4868"/>
      </c>
      <c r="VF148" s="54">
        <f t="shared" si="4956"/>
      </c>
      <c r="VG148" s="55">
        <f t="shared" si="4869"/>
      </c>
      <c r="VH148" s="54">
        <f t="shared" si="4956"/>
      </c>
      <c r="VI148" s="55">
        <f t="shared" si="4870"/>
      </c>
      <c r="VJ148" s="54">
        <f t="shared" si="4956"/>
      </c>
      <c r="VK148" s="55">
        <f t="shared" si="4871"/>
      </c>
      <c r="VL148" s="54">
        <f t="shared" si="4956"/>
      </c>
      <c r="VM148" s="55">
        <f t="shared" si="4872"/>
      </c>
      <c r="VN148" s="54">
        <f t="shared" si="4956"/>
      </c>
      <c r="VO148" s="55">
        <f t="shared" si="4873"/>
      </c>
      <c r="VP148" s="54">
        <f t="shared" si="4956"/>
      </c>
      <c r="VQ148" s="55">
        <f t="shared" si="4817"/>
      </c>
      <c r="VR148" s="54">
        <f t="shared" si="4956"/>
      </c>
      <c r="VS148" s="55">
        <f t="shared" si="4874"/>
      </c>
      <c r="VT148" s="54">
        <f t="shared" si="4956"/>
      </c>
      <c r="VU148" s="55">
        <f t="shared" si="4875"/>
      </c>
      <c r="VV148" s="54">
        <f t="shared" si="4956"/>
      </c>
      <c r="VW148" s="55">
        <f t="shared" si="4876"/>
      </c>
      <c r="VX148" s="54">
        <f t="shared" si="4956"/>
      </c>
      <c r="VY148" s="55">
        <f t="shared" si="4877"/>
      </c>
      <c r="VZ148" s="54">
        <f t="shared" si="4956"/>
      </c>
      <c r="WA148" s="55">
        <f t="shared" si="4878"/>
      </c>
      <c r="WB148" s="54">
        <f t="shared" si="4956"/>
      </c>
      <c r="WC148" s="55">
        <f t="shared" si="4879"/>
      </c>
      <c r="WD148" s="54">
        <f t="shared" si="4956"/>
      </c>
      <c r="WE148" s="55">
        <f t="shared" si="4818"/>
      </c>
      <c r="WF148" s="54">
        <f t="shared" si="4951"/>
      </c>
      <c r="WG148" s="55">
        <f t="shared" si="4819"/>
      </c>
      <c r="WH148" s="54">
        <f t="shared" si="4951"/>
      </c>
      <c r="WI148" s="55">
        <f t="shared" si="4820"/>
      </c>
      <c r="WJ148" s="54">
        <f t="shared" si="4951"/>
      </c>
      <c r="WK148" s="55">
        <f t="shared" si="4821"/>
      </c>
      <c r="WL148" s="54">
        <f t="shared" si="4951"/>
      </c>
      <c r="WM148" s="55">
        <f t="shared" si="4822"/>
      </c>
      <c r="WN148" s="54">
        <f t="shared" si="4951"/>
      </c>
      <c r="WO148" s="55">
        <f t="shared" si="4823"/>
      </c>
      <c r="WP148" s="54">
        <f t="shared" si="4951"/>
      </c>
      <c r="WQ148" s="55">
        <f t="shared" si="4824"/>
      </c>
      <c r="WR148" s="54">
        <f t="shared" si="4951"/>
      </c>
      <c r="WS148" s="55">
        <f t="shared" si="4825"/>
      </c>
      <c r="WT148" s="54">
        <f t="shared" si="4951"/>
      </c>
      <c r="WU148" s="55">
        <f t="shared" si="4826"/>
      </c>
      <c r="WV148" s="54">
        <f t="shared" si="4951"/>
      </c>
      <c r="WW148" s="55">
        <f t="shared" si="4827"/>
      </c>
      <c r="WX148" s="54">
        <f t="shared" si="4951"/>
      </c>
      <c r="WY148" s="55">
        <f t="shared" si="4828"/>
      </c>
      <c r="WZ148" s="54">
        <f t="shared" si="4951"/>
      </c>
      <c r="XA148" s="55">
        <f t="shared" si="4829"/>
      </c>
      <c r="XB148" s="54">
        <f t="shared" si="4951"/>
      </c>
      <c r="XC148" s="55">
        <f t="shared" si="4830"/>
      </c>
      <c r="XD148" s="54">
        <f t="shared" si="4951"/>
      </c>
      <c r="XE148" s="55">
        <f t="shared" si="4831"/>
      </c>
      <c r="XF148" s="54">
        <f t="shared" si="4951"/>
      </c>
      <c r="XG148" s="55">
        <f t="shared" si="4832"/>
      </c>
      <c r="XH148" s="54">
        <f t="shared" si="4951"/>
      </c>
      <c r="XI148" s="55">
        <f t="shared" si="4833"/>
      </c>
      <c r="XJ148" s="54">
        <f t="shared" si="4951"/>
      </c>
      <c r="XK148" s="55">
        <f t="shared" si="4834"/>
      </c>
      <c r="XL148" s="54">
        <f t="shared" si="4951"/>
      </c>
      <c r="XM148" s="55">
        <f t="shared" si="4835"/>
      </c>
      <c r="XN148" s="54">
        <f t="shared" si="4951"/>
      </c>
      <c r="XO148" s="55">
        <f t="shared" si="4836"/>
      </c>
      <c r="XP148" s="54">
        <f t="shared" si="4951"/>
      </c>
      <c r="XQ148" s="55">
        <f t="shared" si="4837"/>
      </c>
      <c r="XR148" s="54">
        <f t="shared" si="4951"/>
      </c>
      <c r="XS148" s="55">
        <f t="shared" si="4838"/>
      </c>
      <c r="XT148" s="54">
        <f t="shared" si="4951"/>
      </c>
      <c r="XU148" s="55">
        <f t="shared" si="4839"/>
      </c>
      <c r="XV148" s="54">
        <f t="shared" si="4951"/>
      </c>
      <c r="XW148" s="55">
        <f t="shared" si="4840"/>
      </c>
      <c r="XX148" s="54">
        <f t="shared" si="4951"/>
      </c>
      <c r="XY148" s="55">
        <f t="shared" si="4841"/>
      </c>
      <c r="XZ148" s="54">
        <f t="shared" si="4951"/>
      </c>
      <c r="YA148" s="55">
        <f t="shared" si="4842"/>
      </c>
      <c r="YB148" s="54">
        <f t="shared" si="4951"/>
      </c>
      <c r="YC148" s="55">
        <f t="shared" si="4740"/>
      </c>
      <c r="YD148" s="54">
        <f t="shared" si="4951"/>
      </c>
      <c r="YE148" s="55">
        <f t="shared" si="4741"/>
      </c>
      <c r="YF148" s="54">
        <f t="shared" si="4951"/>
      </c>
      <c r="YG148" s="55">
        <f t="shared" si="4742"/>
      </c>
      <c r="YH148" s="54">
        <f t="shared" si="4951"/>
      </c>
      <c r="YI148" s="55">
        <f t="shared" si="4743"/>
      </c>
      <c r="YJ148" s="54">
        <f t="shared" si="4951"/>
      </c>
      <c r="YK148" s="55">
        <f t="shared" si="4744"/>
      </c>
      <c r="YL148" s="54">
        <f t="shared" si="4951"/>
      </c>
      <c r="YM148" s="55">
        <f t="shared" si="4745"/>
      </c>
      <c r="YN148" s="54">
        <f t="shared" si="4951"/>
      </c>
      <c r="YO148" s="55">
        <f t="shared" si="4746"/>
      </c>
      <c r="YP148" s="54">
        <f t="shared" si="4916"/>
      </c>
      <c r="YQ148" s="55">
        <f t="shared" si="4747"/>
      </c>
      <c r="YR148" s="54">
        <f t="shared" si="4916"/>
      </c>
      <c r="YS148" s="55">
        <f t="shared" si="4748"/>
      </c>
      <c r="YT148" s="54">
        <f t="shared" si="4916"/>
      </c>
      <c r="YU148" s="55">
        <f t="shared" si="4749"/>
      </c>
      <c r="YV148" s="54">
        <f t="shared" si="4916"/>
      </c>
      <c r="YW148" s="55">
        <f t="shared" si="4750"/>
      </c>
      <c r="YX148" s="54">
        <f t="shared" si="4916"/>
      </c>
      <c r="YY148" s="55">
        <f t="shared" si="4751"/>
      </c>
      <c r="YZ148" s="54">
        <f t="shared" si="4916"/>
      </c>
      <c r="ZA148" s="55">
        <f t="shared" si="4752"/>
      </c>
      <c r="ZB148" s="54">
        <f t="shared" si="4916"/>
      </c>
      <c r="ZC148" s="55">
        <f t="shared" si="4753"/>
      </c>
      <c r="ZD148" s="54">
        <f t="shared" si="4916"/>
      </c>
      <c r="ZE148" s="55">
        <f t="shared" si="4754"/>
      </c>
      <c r="ZF148" s="54">
        <f t="shared" si="4916"/>
      </c>
      <c r="ZG148" s="55">
        <f t="shared" si="4755"/>
      </c>
      <c r="ZH148" s="54">
        <f t="shared" si="4916"/>
      </c>
      <c r="ZI148" s="55">
        <f t="shared" si="4756"/>
      </c>
      <c r="ZJ148" s="54">
        <f t="shared" si="4916"/>
      </c>
      <c r="ZK148" s="55">
        <f t="shared" si="4757"/>
      </c>
      <c r="ZL148" s="54">
        <f t="shared" si="4916"/>
      </c>
      <c r="ZM148" s="55">
        <f t="shared" si="4758"/>
      </c>
      <c r="ZN148" s="54">
        <f t="shared" si="4916"/>
      </c>
      <c r="ZO148" s="55">
        <f t="shared" si="4759"/>
      </c>
      <c r="ZP148" s="54">
        <f t="shared" si="4916"/>
      </c>
      <c r="ZQ148" s="55">
        <f t="shared" si="4760"/>
      </c>
      <c r="ZR148" s="54">
        <f t="shared" si="4916"/>
      </c>
      <c r="ZS148" s="55">
        <f t="shared" si="4761"/>
      </c>
      <c r="ZT148" s="54">
        <f t="shared" si="4916"/>
      </c>
      <c r="ZU148" s="55">
        <f t="shared" si="4762"/>
      </c>
      <c r="ZV148" s="54">
        <f t="shared" si="4916"/>
      </c>
      <c r="ZW148" s="55">
        <f t="shared" si="4763"/>
      </c>
      <c r="ZX148" s="54">
        <f t="shared" si="4916"/>
      </c>
      <c r="ZY148" s="55">
        <f t="shared" si="4764"/>
      </c>
      <c r="ZZ148" s="54">
        <f t="shared" si="4916"/>
      </c>
      <c r="AAA148" s="55">
        <f t="shared" si="4765"/>
      </c>
      <c r="AAB148" s="54">
        <f t="shared" si="4916"/>
      </c>
      <c r="AAC148" s="55">
        <f t="shared" si="4766"/>
      </c>
      <c r="AAD148" s="54">
        <f t="shared" si="4916"/>
      </c>
      <c r="AAE148" s="55">
        <f t="shared" si="4767"/>
      </c>
      <c r="AAF148" s="54">
        <f t="shared" si="4916"/>
      </c>
      <c r="AAG148" s="55">
        <f t="shared" si="4768"/>
      </c>
      <c r="AAH148" s="54">
        <f t="shared" si="4916"/>
      </c>
      <c r="AAI148" s="55">
        <f t="shared" si="4769"/>
      </c>
      <c r="AAJ148" s="54">
        <f t="shared" si="4916"/>
      </c>
      <c r="AAK148" s="55">
        <f t="shared" si="4770"/>
      </c>
      <c r="AAL148" s="54">
        <f t="shared" si="4916"/>
      </c>
      <c r="AAM148" s="55">
        <f t="shared" si="4917"/>
      </c>
      <c r="AAN148" s="54">
        <f t="shared" si="4916"/>
      </c>
      <c r="AAO148" s="55">
        <f t="shared" si="4918"/>
      </c>
      <c r="AAP148" s="54">
        <f t="shared" si="4916"/>
      </c>
      <c r="AAQ148" s="55">
        <f t="shared" si="4919"/>
      </c>
      <c r="AAR148" s="54">
        <f t="shared" si="4916"/>
      </c>
      <c r="AAS148" s="55">
        <f t="shared" si="4920"/>
      </c>
      <c r="AAT148" s="54">
        <f t="shared" si="4916"/>
      </c>
      <c r="AAU148" s="55">
        <f t="shared" si="4921"/>
      </c>
      <c r="AAV148" s="54">
        <f t="shared" si="4916"/>
      </c>
      <c r="AAW148" s="55">
        <f t="shared" si="4922"/>
      </c>
      <c r="AAX148" s="54">
        <f t="shared" si="4916"/>
      </c>
      <c r="AAY148" s="55">
        <f t="shared" si="4923"/>
      </c>
      <c r="AAZ148" s="54">
        <f t="shared" si="4916"/>
      </c>
      <c r="ABA148" s="55">
        <f t="shared" si="4924"/>
      </c>
      <c r="ABB148" s="54">
        <f t="shared" si="4882"/>
      </c>
      <c r="ABC148" s="55">
        <f t="shared" si="4925"/>
      </c>
      <c r="ABD148" s="54">
        <f t="shared" si="4882"/>
      </c>
      <c r="ABE148" s="55">
        <f t="shared" si="4926"/>
      </c>
      <c r="ABF148" s="54">
        <f t="shared" si="4882"/>
      </c>
      <c r="ABG148" s="55">
        <f t="shared" si="4927"/>
      </c>
      <c r="ABH148" s="54">
        <f t="shared" si="4882"/>
      </c>
      <c r="ABI148" s="55">
        <f t="shared" si="4928"/>
      </c>
      <c r="ABJ148" s="54">
        <f t="shared" si="4882"/>
      </c>
      <c r="ABK148" s="55">
        <f t="shared" si="4929"/>
      </c>
      <c r="ABL148" s="54">
        <f t="shared" si="4882"/>
      </c>
      <c r="ABM148" s="55">
        <f t="shared" si="4930"/>
      </c>
      <c r="ABN148" s="54">
        <f t="shared" si="4882"/>
      </c>
      <c r="ABO148" s="55">
        <f t="shared" si="4931"/>
      </c>
      <c r="ABP148" s="54">
        <f t="shared" si="4882"/>
      </c>
      <c r="ABQ148" s="55">
        <f t="shared" si="4932"/>
      </c>
      <c r="ABR148" s="54">
        <f t="shared" si="4882"/>
      </c>
      <c r="ABS148" s="55">
        <f t="shared" si="4933"/>
      </c>
      <c r="ABT148" s="54">
        <f t="shared" si="4882"/>
      </c>
      <c r="ABU148" s="55">
        <f t="shared" si="4934"/>
      </c>
      <c r="ABV148" s="54">
        <f t="shared" si="4882"/>
      </c>
      <c r="ABW148" s="55">
        <f t="shared" si="4935"/>
      </c>
      <c r="ABX148" s="54">
        <f t="shared" si="4882"/>
      </c>
      <c r="ABY148" s="55">
        <f t="shared" si="4936"/>
      </c>
      <c r="ABZ148" s="54">
        <f t="shared" si="4882"/>
      </c>
      <c r="ACA148" s="55">
        <f t="shared" si="4937"/>
      </c>
      <c r="ACB148" s="54">
        <f t="shared" si="4882"/>
      </c>
      <c r="ACC148" s="55">
        <f t="shared" si="4938"/>
      </c>
      <c r="ACD148" s="54">
        <f t="shared" si="4882"/>
      </c>
      <c r="ACE148" s="55">
        <f t="shared" si="4939"/>
      </c>
      <c r="ACF148" s="54">
        <f t="shared" si="4882"/>
      </c>
      <c r="ACG148" s="55">
        <f t="shared" si="4940"/>
      </c>
      <c r="ACH148" s="54">
        <f t="shared" si="4882"/>
      </c>
      <c r="ACI148" s="55">
        <f t="shared" si="4941"/>
      </c>
      <c r="ACJ148" s="54">
        <f t="shared" si="4882"/>
      </c>
      <c r="ACK148" s="55">
        <f t="shared" si="4942"/>
      </c>
      <c r="ACL148" s="54">
        <f t="shared" si="4882"/>
      </c>
      <c r="ACM148" s="55">
        <f t="shared" si="4943"/>
      </c>
      <c r="ACN148" s="54">
        <f t="shared" si="4882"/>
      </c>
      <c r="ACO148" s="55">
        <f t="shared" si="4944"/>
      </c>
      <c r="ACP148" s="54">
        <f t="shared" si="4882"/>
      </c>
      <c r="ACQ148" s="55">
        <f t="shared" si="4945"/>
      </c>
      <c r="ACR148" s="54">
        <f t="shared" si="4882"/>
      </c>
      <c r="ACS148" s="55">
        <f t="shared" si="4946"/>
      </c>
      <c r="ACT148" s="54">
        <f t="shared" si="4882"/>
      </c>
      <c r="ACU148" s="55">
        <f t="shared" si="4947"/>
      </c>
      <c r="ACV148" s="54">
        <f t="shared" si="4882"/>
      </c>
      <c r="ACW148" s="55">
        <f t="shared" si="4883"/>
      </c>
      <c r="ACX148" s="54">
        <f t="shared" si="4882"/>
      </c>
      <c r="ACY148" s="55">
        <f t="shared" si="4676"/>
      </c>
      <c r="ACZ148" s="54">
        <f t="shared" si="4882"/>
      </c>
      <c r="ADA148" s="55">
        <f t="shared" si="4676"/>
      </c>
      <c r="ADB148" s="54">
        <f t="shared" si="4882"/>
      </c>
      <c r="ADC148" s="55">
        <f t="shared" si="4676"/>
      </c>
      <c r="ADD148" s="54">
        <f t="shared" si="4882"/>
      </c>
      <c r="ADE148" s="55">
        <f t="shared" si="4676"/>
      </c>
      <c r="ADF148" s="54">
        <f t="shared" si="4882"/>
      </c>
      <c r="ADG148" s="55">
        <f t="shared" si="4676"/>
      </c>
    </row>
    <row r="149" spans="1:787" ht="20.25" hidden="1" customHeight="1">
      <c r="A149" s="112">
        <v>77</v>
      </c>
      <c r="B149" s="115">
        <f>学年と名前を結合するシート!D78</f>
      </c>
      <c r="C149" s="114"/>
      <c r="D149" s="54">
        <f t="shared" si="4771"/>
      </c>
      <c r="E149" s="55">
        <f t="shared" si="4772"/>
      </c>
      <c r="F149" s="54">
        <f t="shared" si="4957"/>
      </c>
      <c r="G149" s="55">
        <f t="shared" si="4407"/>
      </c>
      <c r="H149" s="54">
        <f t="shared" si="4957"/>
      </c>
      <c r="I149" s="55">
        <f t="shared" si="4408"/>
      </c>
      <c r="J149" s="54">
        <f t="shared" si="4957"/>
      </c>
      <c r="K149" s="55">
        <f t="shared" si="4409"/>
      </c>
      <c r="L149" s="54">
        <f t="shared" si="4957"/>
      </c>
      <c r="M149" s="55">
        <f t="shared" si="4410"/>
      </c>
      <c r="N149" s="54">
        <f t="shared" si="4957"/>
      </c>
      <c r="O149" s="55">
        <f t="shared" si="4411"/>
      </c>
      <c r="P149" s="54">
        <f t="shared" si="4957"/>
      </c>
      <c r="Q149" s="55">
        <f t="shared" si="4412"/>
      </c>
      <c r="R149" s="54">
        <f t="shared" si="4957"/>
      </c>
      <c r="S149" s="55">
        <f t="shared" si="4413"/>
      </c>
      <c r="T149" s="54">
        <f t="shared" si="4957"/>
      </c>
      <c r="U149" s="55">
        <f t="shared" si="4414"/>
      </c>
      <c r="V149" s="54">
        <f t="shared" si="4957"/>
      </c>
      <c r="W149" s="55">
        <f t="shared" si="4415"/>
      </c>
      <c r="X149" s="54">
        <f t="shared" si="4957"/>
      </c>
      <c r="Y149" s="55">
        <f t="shared" si="4416"/>
      </c>
      <c r="Z149" s="54">
        <f t="shared" si="4957"/>
      </c>
      <c r="AA149" s="55">
        <f t="shared" si="4417"/>
      </c>
      <c r="AB149" s="54">
        <f t="shared" si="4957"/>
      </c>
      <c r="AC149" s="55">
        <f t="shared" si="4418"/>
      </c>
      <c r="AD149" s="54">
        <f t="shared" si="4957"/>
      </c>
      <c r="AE149" s="55">
        <f t="shared" si="4419"/>
      </c>
      <c r="AF149" s="54">
        <f t="shared" si="4957"/>
      </c>
      <c r="AG149" s="55">
        <f t="shared" si="4420"/>
      </c>
      <c r="AH149" s="54">
        <f t="shared" si="4957"/>
      </c>
      <c r="AI149" s="55">
        <f t="shared" si="4421"/>
      </c>
      <c r="AJ149" s="54">
        <f t="shared" si="4957"/>
      </c>
      <c r="AK149" s="55">
        <f t="shared" si="4422"/>
      </c>
      <c r="AL149" s="54">
        <f t="shared" si="4957"/>
      </c>
      <c r="AM149" s="55">
        <f t="shared" si="4423"/>
      </c>
      <c r="AN149" s="54">
        <f t="shared" si="4957"/>
      </c>
      <c r="AO149" s="55">
        <f t="shared" si="4424"/>
      </c>
      <c r="AP149" s="54">
        <f t="shared" si="4957"/>
      </c>
      <c r="AQ149" s="55">
        <f t="shared" si="4425"/>
      </c>
      <c r="AR149" s="54">
        <f t="shared" si="4957"/>
      </c>
      <c r="AS149" s="55">
        <f t="shared" si="4426"/>
      </c>
      <c r="AT149" s="54">
        <f t="shared" si="4957"/>
      </c>
      <c r="AU149" s="55">
        <f t="shared" si="4427"/>
      </c>
      <c r="AV149" s="54">
        <f t="shared" si="4957"/>
      </c>
      <c r="AW149" s="55">
        <f t="shared" si="4428"/>
      </c>
      <c r="AX149" s="54">
        <f t="shared" si="4957"/>
      </c>
      <c r="AY149" s="55">
        <f t="shared" si="4429"/>
      </c>
      <c r="AZ149" s="54">
        <f t="shared" si="4957"/>
      </c>
      <c r="BA149" s="55">
        <f t="shared" si="4430"/>
      </c>
      <c r="BB149" s="54">
        <f t="shared" si="4957"/>
      </c>
      <c r="BC149" s="55">
        <f t="shared" si="4431"/>
      </c>
      <c r="BD149" s="54">
        <f t="shared" si="4957"/>
      </c>
      <c r="BE149" s="55">
        <f t="shared" si="4432"/>
      </c>
      <c r="BF149" s="54">
        <f t="shared" si="4957"/>
      </c>
      <c r="BG149" s="55">
        <f t="shared" si="4433"/>
      </c>
      <c r="BH149" s="54">
        <f t="shared" si="4957"/>
      </c>
      <c r="BI149" s="55">
        <f t="shared" si="4434"/>
      </c>
      <c r="BJ149" s="54">
        <f t="shared" si="4957"/>
      </c>
      <c r="BK149" s="55">
        <f t="shared" si="4435"/>
      </c>
      <c r="BL149" s="54">
        <f t="shared" si="4957"/>
      </c>
      <c r="BM149" s="55">
        <f t="shared" si="4436"/>
      </c>
      <c r="BN149" s="54">
        <f t="shared" si="4957"/>
      </c>
      <c r="BO149" s="55">
        <f t="shared" si="4437"/>
      </c>
      <c r="BP149" s="54">
        <f t="shared" si="4957"/>
      </c>
      <c r="BQ149" s="55">
        <f t="shared" si="4438"/>
      </c>
      <c r="BR149" s="54">
        <f t="shared" si="4952"/>
      </c>
      <c r="BS149" s="55">
        <f t="shared" si="4439"/>
      </c>
      <c r="BT149" s="54">
        <f t="shared" si="4952"/>
      </c>
      <c r="BU149" s="55">
        <f t="shared" si="4440"/>
      </c>
      <c r="BV149" s="54">
        <f t="shared" si="4952"/>
      </c>
      <c r="BW149" s="55">
        <f t="shared" si="4441"/>
      </c>
      <c r="BX149" s="54">
        <f t="shared" si="4952"/>
      </c>
      <c r="BY149" s="55">
        <f t="shared" si="4442"/>
      </c>
      <c r="BZ149" s="54">
        <f t="shared" si="4952"/>
      </c>
      <c r="CA149" s="55">
        <f t="shared" si="4443"/>
      </c>
      <c r="CB149" s="54">
        <f t="shared" si="4952"/>
      </c>
      <c r="CC149" s="55">
        <f t="shared" si="4444"/>
      </c>
      <c r="CD149" s="54">
        <f t="shared" si="4952"/>
      </c>
      <c r="CE149" s="55">
        <f t="shared" si="4445"/>
      </c>
      <c r="CF149" s="54">
        <f t="shared" si="4952"/>
      </c>
      <c r="CG149" s="55">
        <f t="shared" si="4446"/>
      </c>
      <c r="CH149" s="54">
        <f t="shared" si="4952"/>
      </c>
      <c r="CI149" s="55">
        <f t="shared" si="4447"/>
      </c>
      <c r="CJ149" s="54">
        <f t="shared" si="4952"/>
      </c>
      <c r="CK149" s="55">
        <f t="shared" si="4448"/>
      </c>
      <c r="CL149" s="54">
        <f t="shared" si="4952"/>
      </c>
      <c r="CM149" s="55">
        <f t="shared" si="4449"/>
      </c>
      <c r="CN149" s="54">
        <f t="shared" si="4952"/>
      </c>
      <c r="CO149" s="55">
        <f t="shared" si="4450"/>
      </c>
      <c r="CP149" s="54">
        <f t="shared" si="4952"/>
      </c>
      <c r="CQ149" s="55">
        <f t="shared" si="4451"/>
      </c>
      <c r="CR149" s="54">
        <f t="shared" si="4952"/>
      </c>
      <c r="CS149" s="55">
        <f t="shared" si="4452"/>
      </c>
      <c r="CT149" s="54">
        <f t="shared" si="4952"/>
      </c>
      <c r="CU149" s="55">
        <f t="shared" si="4453"/>
      </c>
      <c r="CV149" s="54">
        <f t="shared" si="4952"/>
      </c>
      <c r="CW149" s="55">
        <f t="shared" si="4454"/>
      </c>
      <c r="CX149" s="54">
        <f t="shared" si="4952"/>
      </c>
      <c r="CY149" s="55">
        <f t="shared" si="4455"/>
      </c>
      <c r="CZ149" s="54">
        <f t="shared" si="4952"/>
      </c>
      <c r="DA149" s="55">
        <f t="shared" si="4456"/>
      </c>
      <c r="DB149" s="54">
        <f t="shared" si="4952"/>
      </c>
      <c r="DC149" s="55">
        <f t="shared" si="4457"/>
      </c>
      <c r="DD149" s="54">
        <f t="shared" si="4952"/>
      </c>
      <c r="DE149" s="55">
        <f t="shared" si="4458"/>
      </c>
      <c r="DF149" s="54">
        <f t="shared" si="4952"/>
      </c>
      <c r="DG149" s="55">
        <f t="shared" si="4459"/>
      </c>
      <c r="DH149" s="54">
        <f t="shared" si="4952"/>
      </c>
      <c r="DI149" s="55">
        <f t="shared" si="4460"/>
      </c>
      <c r="DJ149" s="54">
        <f t="shared" si="4952"/>
      </c>
      <c r="DK149" s="55">
        <f t="shared" si="4461"/>
      </c>
      <c r="DL149" s="54">
        <f t="shared" si="4952"/>
      </c>
      <c r="DM149" s="55">
        <f t="shared" si="4462"/>
      </c>
      <c r="DN149" s="54">
        <f t="shared" si="4952"/>
      </c>
      <c r="DO149" s="55">
        <f t="shared" si="4463"/>
      </c>
      <c r="DP149" s="54">
        <f t="shared" si="4952"/>
      </c>
      <c r="DQ149" s="55">
        <f t="shared" si="4464"/>
      </c>
      <c r="DR149" s="54">
        <f t="shared" si="4952"/>
      </c>
      <c r="DS149" s="55">
        <f t="shared" si="4465"/>
      </c>
      <c r="DT149" s="54">
        <f t="shared" si="4952"/>
      </c>
      <c r="DU149" s="55">
        <f t="shared" si="4466"/>
      </c>
      <c r="DV149" s="54">
        <f t="shared" si="4952"/>
      </c>
      <c r="DW149" s="55">
        <f t="shared" si="4467"/>
      </c>
      <c r="DX149" s="54">
        <f t="shared" si="4952"/>
      </c>
      <c r="DY149" s="55">
        <f t="shared" si="4468"/>
      </c>
      <c r="DZ149" s="54">
        <f t="shared" si="4952"/>
      </c>
      <c r="EA149" s="55">
        <f t="shared" si="4469"/>
      </c>
      <c r="EB149" s="54">
        <f t="shared" si="4816"/>
      </c>
      <c r="EC149" s="55">
        <f t="shared" si="4471"/>
      </c>
      <c r="ED149" s="54">
        <f t="shared" si="4773"/>
      </c>
      <c r="EE149" s="55">
        <f t="shared" si="4472"/>
      </c>
      <c r="EF149" s="54">
        <f t="shared" si="4773"/>
      </c>
      <c r="EG149" s="55">
        <f t="shared" si="4473"/>
      </c>
      <c r="EH149" s="54">
        <f t="shared" si="4773"/>
      </c>
      <c r="EI149" s="55">
        <f t="shared" si="4474"/>
      </c>
      <c r="EJ149" s="54">
        <f t="shared" si="4773"/>
      </c>
      <c r="EK149" s="55">
        <f t="shared" si="4475"/>
      </c>
      <c r="EL149" s="54">
        <f t="shared" si="4773"/>
      </c>
      <c r="EM149" s="55">
        <f t="shared" si="4476"/>
      </c>
      <c r="EN149" s="54">
        <f t="shared" si="4773"/>
      </c>
      <c r="EO149" s="55">
        <f t="shared" si="4477"/>
      </c>
      <c r="EP149" s="54">
        <f t="shared" si="4958"/>
      </c>
      <c r="EQ149" s="55">
        <f t="shared" si="4478"/>
      </c>
      <c r="ER149" s="54">
        <f t="shared" si="4958"/>
      </c>
      <c r="ES149" s="55">
        <f t="shared" si="4479"/>
      </c>
      <c r="ET149" s="54">
        <f t="shared" si="4958"/>
      </c>
      <c r="EU149" s="55">
        <f t="shared" si="4480"/>
      </c>
      <c r="EV149" s="54">
        <f t="shared" si="4958"/>
      </c>
      <c r="EW149" s="55">
        <f t="shared" si="4481"/>
      </c>
      <c r="EX149" s="54">
        <f t="shared" si="4958"/>
      </c>
      <c r="EY149" s="55">
        <f t="shared" si="4482"/>
      </c>
      <c r="EZ149" s="54">
        <f t="shared" si="4958"/>
      </c>
      <c r="FA149" s="55">
        <f t="shared" si="4483"/>
      </c>
      <c r="FB149" s="54">
        <f t="shared" si="4958"/>
      </c>
      <c r="FC149" s="55">
        <f t="shared" si="4484"/>
      </c>
      <c r="FD149" s="54">
        <f t="shared" si="4958"/>
      </c>
      <c r="FE149" s="55">
        <f t="shared" si="4485"/>
      </c>
      <c r="FF149" s="54">
        <f t="shared" si="4958"/>
      </c>
      <c r="FG149" s="55">
        <f t="shared" si="4486"/>
      </c>
      <c r="FH149" s="54">
        <f t="shared" si="4958"/>
      </c>
      <c r="FI149" s="55">
        <f t="shared" si="4487"/>
      </c>
      <c r="FJ149" s="54">
        <f t="shared" si="4958"/>
      </c>
      <c r="FK149" s="55">
        <f t="shared" si="4488"/>
      </c>
      <c r="FL149" s="54">
        <f t="shared" si="4958"/>
      </c>
      <c r="FM149" s="55">
        <f t="shared" si="4489"/>
      </c>
      <c r="FN149" s="54">
        <f t="shared" si="4958"/>
      </c>
      <c r="FO149" s="55">
        <f t="shared" si="4490"/>
      </c>
      <c r="FP149" s="54">
        <f t="shared" si="4958"/>
      </c>
      <c r="FQ149" s="55">
        <f t="shared" si="4491"/>
      </c>
      <c r="FR149" s="54">
        <f t="shared" si="4958"/>
      </c>
      <c r="FS149" s="55">
        <f t="shared" si="4492"/>
      </c>
      <c r="FT149" s="54">
        <f t="shared" si="4958"/>
      </c>
      <c r="FU149" s="55">
        <f t="shared" si="4493"/>
      </c>
      <c r="FV149" s="54">
        <f t="shared" si="4958"/>
      </c>
      <c r="FW149" s="55">
        <f t="shared" si="4494"/>
      </c>
      <c r="FX149" s="54">
        <f t="shared" si="4958"/>
      </c>
      <c r="FY149" s="55">
        <f t="shared" si="4495"/>
      </c>
      <c r="FZ149" s="54">
        <f t="shared" si="4958"/>
      </c>
      <c r="GA149" s="55">
        <f t="shared" si="4496"/>
      </c>
      <c r="GB149" s="54">
        <f t="shared" si="4958"/>
      </c>
      <c r="GC149" s="55">
        <f t="shared" si="4497"/>
      </c>
      <c r="GD149" s="54">
        <f t="shared" si="4958"/>
      </c>
      <c r="GE149" s="55">
        <f t="shared" si="4498"/>
      </c>
      <c r="GF149" s="54">
        <f t="shared" si="4958"/>
      </c>
      <c r="GG149" s="55">
        <f t="shared" si="4499"/>
      </c>
      <c r="GH149" s="54">
        <f t="shared" si="4958"/>
      </c>
      <c r="GI149" s="55">
        <f t="shared" si="4500"/>
      </c>
      <c r="GJ149" s="54">
        <f t="shared" si="4958"/>
      </c>
      <c r="GK149" s="55">
        <f t="shared" si="4501"/>
      </c>
      <c r="GL149" s="54">
        <f t="shared" si="4958"/>
      </c>
      <c r="GM149" s="55">
        <f t="shared" si="4502"/>
      </c>
      <c r="GN149" s="54">
        <f t="shared" si="4958"/>
      </c>
      <c r="GO149" s="55">
        <f t="shared" si="4504"/>
      </c>
      <c r="GP149" s="54">
        <f t="shared" si="4958"/>
      </c>
      <c r="GQ149" s="55">
        <f t="shared" si="4505"/>
      </c>
      <c r="GR149" s="54">
        <f t="shared" si="4958"/>
      </c>
      <c r="GS149" s="55">
        <f t="shared" si="4506"/>
      </c>
      <c r="GT149" s="54">
        <f t="shared" si="4958"/>
      </c>
      <c r="GU149" s="55">
        <f t="shared" si="4507"/>
      </c>
      <c r="GV149" s="54">
        <f t="shared" si="4958"/>
      </c>
      <c r="GW149" s="55">
        <f t="shared" si="4508"/>
      </c>
      <c r="GX149" s="54">
        <f t="shared" si="4958"/>
      </c>
      <c r="GY149" s="55">
        <f t="shared" si="4509"/>
      </c>
      <c r="GZ149" s="54">
        <f t="shared" si="4958"/>
      </c>
      <c r="HA149" s="55">
        <f t="shared" si="4510"/>
      </c>
      <c r="HB149" s="54">
        <f t="shared" si="4953"/>
      </c>
      <c r="HC149" s="55">
        <f t="shared" si="4511"/>
      </c>
      <c r="HD149" s="54">
        <f t="shared" si="4953"/>
      </c>
      <c r="HE149" s="55">
        <f t="shared" si="4512"/>
      </c>
      <c r="HF149" s="54">
        <f t="shared" si="4953"/>
      </c>
      <c r="HG149" s="55">
        <f t="shared" si="4513"/>
      </c>
      <c r="HH149" s="54">
        <f t="shared" si="4953"/>
      </c>
      <c r="HI149" s="55">
        <f t="shared" si="4514"/>
      </c>
      <c r="HJ149" s="54">
        <f t="shared" si="4953"/>
      </c>
      <c r="HK149" s="55">
        <f t="shared" si="4515"/>
      </c>
      <c r="HL149" s="54">
        <f t="shared" si="4953"/>
      </c>
      <c r="HM149" s="55">
        <f t="shared" si="4516"/>
      </c>
      <c r="HN149" s="54">
        <f t="shared" si="4953"/>
      </c>
      <c r="HO149" s="55">
        <f t="shared" si="4517"/>
      </c>
      <c r="HP149" s="54">
        <f t="shared" si="4953"/>
      </c>
      <c r="HQ149" s="55">
        <f t="shared" si="4518"/>
      </c>
      <c r="HR149" s="54">
        <f t="shared" si="4953"/>
      </c>
      <c r="HS149" s="55">
        <f t="shared" si="4519"/>
      </c>
      <c r="HT149" s="54">
        <f t="shared" si="4953"/>
      </c>
      <c r="HU149" s="55">
        <f t="shared" si="4520"/>
      </c>
      <c r="HV149" s="54">
        <f t="shared" si="4953"/>
      </c>
      <c r="HW149" s="55">
        <f t="shared" si="4521"/>
      </c>
      <c r="HX149" s="54">
        <f t="shared" si="4953"/>
      </c>
      <c r="HY149" s="55">
        <f t="shared" si="4522"/>
      </c>
      <c r="HZ149" s="54">
        <f t="shared" si="4953"/>
      </c>
      <c r="IA149" s="55">
        <f t="shared" si="4523"/>
      </c>
      <c r="IB149" s="54">
        <f t="shared" si="4953"/>
      </c>
      <c r="IC149" s="55">
        <f t="shared" si="4524"/>
      </c>
      <c r="ID149" s="54">
        <f t="shared" si="4953"/>
      </c>
      <c r="IE149" s="55">
        <f t="shared" si="4525"/>
      </c>
      <c r="IF149" s="54">
        <f t="shared" si="4953"/>
      </c>
      <c r="IG149" s="55">
        <f t="shared" si="4526"/>
      </c>
      <c r="IH149" s="54">
        <f t="shared" si="4953"/>
      </c>
      <c r="II149" s="55">
        <f t="shared" si="4527"/>
      </c>
      <c r="IJ149" s="54">
        <f t="shared" si="4953"/>
      </c>
      <c r="IK149" s="55">
        <f t="shared" si="4528"/>
      </c>
      <c r="IL149" s="54">
        <f t="shared" si="4953"/>
      </c>
      <c r="IM149" s="55">
        <f t="shared" si="4529"/>
      </c>
      <c r="IN149" s="54">
        <f t="shared" si="4953"/>
      </c>
      <c r="IO149" s="55">
        <f t="shared" si="4530"/>
      </c>
      <c r="IP149" s="54">
        <f t="shared" si="4953"/>
      </c>
      <c r="IQ149" s="55">
        <f t="shared" si="4531"/>
      </c>
      <c r="IR149" s="54">
        <f t="shared" si="4953"/>
      </c>
      <c r="IS149" s="55">
        <f t="shared" si="4532"/>
      </c>
      <c r="IT149" s="54">
        <f t="shared" si="4953"/>
      </c>
      <c r="IU149" s="55">
        <f t="shared" si="4533"/>
      </c>
      <c r="IV149" s="54">
        <f t="shared" si="4948"/>
      </c>
      <c r="IW149" s="55">
        <f t="shared" si="4534"/>
      </c>
      <c r="IX149" s="54">
        <f t="shared" si="4948"/>
      </c>
      <c r="IY149" s="55">
        <f t="shared" si="4535"/>
      </c>
      <c r="IZ149" s="54">
        <f t="shared" si="4884"/>
      </c>
      <c r="JA149" s="55">
        <f t="shared" si="4537"/>
      </c>
      <c r="JB149" s="54">
        <f t="shared" si="4884"/>
      </c>
      <c r="JC149" s="55">
        <f t="shared" si="4538"/>
      </c>
      <c r="JD149" s="54">
        <f t="shared" si="4884"/>
      </c>
      <c r="JE149" s="55">
        <f t="shared" si="4539"/>
      </c>
      <c r="JF149" s="54">
        <f t="shared" si="4884"/>
      </c>
      <c r="JG149" s="55">
        <f t="shared" si="4540"/>
      </c>
      <c r="JH149" s="54">
        <f t="shared" si="4884"/>
      </c>
      <c r="JI149" s="55">
        <f t="shared" si="4541"/>
      </c>
      <c r="JJ149" s="54">
        <f t="shared" si="4884"/>
      </c>
      <c r="JK149" s="55">
        <f t="shared" si="4542"/>
      </c>
      <c r="JL149" s="54">
        <f t="shared" si="4678"/>
      </c>
      <c r="JM149" s="55">
        <f t="shared" si="4679"/>
      </c>
      <c r="JN149" s="54">
        <f t="shared" si="4954"/>
      </c>
      <c r="JO149" s="55">
        <f t="shared" si="4775"/>
      </c>
      <c r="JP149" s="54">
        <f t="shared" si="4954"/>
      </c>
      <c r="JQ149" s="55">
        <f t="shared" si="4776"/>
      </c>
      <c r="JR149" s="54">
        <f t="shared" si="4954"/>
      </c>
      <c r="JS149" s="55">
        <f t="shared" si="4777"/>
      </c>
      <c r="JT149" s="54">
        <f t="shared" si="4954"/>
      </c>
      <c r="JU149" s="55">
        <f t="shared" si="4778"/>
      </c>
      <c r="JV149" s="54">
        <f t="shared" si="4954"/>
      </c>
      <c r="JW149" s="55">
        <f t="shared" si="4779"/>
      </c>
      <c r="JX149" s="54">
        <f t="shared" si="4954"/>
      </c>
      <c r="JY149" s="55">
        <f t="shared" si="4780"/>
      </c>
      <c r="JZ149" s="54">
        <f t="shared" si="4954"/>
      </c>
      <c r="KA149" s="55">
        <f t="shared" si="4781"/>
      </c>
      <c r="KB149" s="54">
        <f t="shared" si="4954"/>
      </c>
      <c r="KC149" s="55">
        <f t="shared" si="4782"/>
      </c>
      <c r="KD149" s="54">
        <f t="shared" si="4954"/>
      </c>
      <c r="KE149" s="55">
        <f t="shared" si="4783"/>
      </c>
      <c r="KF149" s="54">
        <f t="shared" si="4954"/>
      </c>
      <c r="KG149" s="55">
        <f t="shared" si="4784"/>
      </c>
      <c r="KH149" s="54">
        <f t="shared" si="4954"/>
      </c>
      <c r="KI149" s="55">
        <f t="shared" si="4785"/>
      </c>
      <c r="KJ149" s="54">
        <f t="shared" si="4954"/>
      </c>
      <c r="KK149" s="55">
        <f t="shared" si="4786"/>
      </c>
      <c r="KL149" s="54">
        <f t="shared" si="4954"/>
      </c>
      <c r="KM149" s="55">
        <f t="shared" si="4787"/>
      </c>
      <c r="KN149" s="54">
        <f t="shared" si="4954"/>
      </c>
      <c r="KO149" s="55">
        <f t="shared" si="4788"/>
      </c>
      <c r="KP149" s="54">
        <f t="shared" si="4954"/>
      </c>
      <c r="KQ149" s="55">
        <f t="shared" si="4789"/>
      </c>
      <c r="KR149" s="54">
        <f t="shared" si="4954"/>
      </c>
      <c r="KS149" s="55">
        <f t="shared" si="4790"/>
      </c>
      <c r="KT149" s="54">
        <f t="shared" si="4954"/>
      </c>
      <c r="KU149" s="55">
        <f t="shared" si="4791"/>
      </c>
      <c r="KV149" s="54">
        <f t="shared" si="4954"/>
      </c>
      <c r="KW149" s="55">
        <f t="shared" si="4792"/>
      </c>
      <c r="KX149" s="54">
        <f t="shared" si="4954"/>
      </c>
      <c r="KY149" s="55">
        <f t="shared" si="4793"/>
      </c>
      <c r="KZ149" s="54">
        <f t="shared" si="4954"/>
      </c>
      <c r="LA149" s="55">
        <f t="shared" si="4794"/>
      </c>
      <c r="LB149" s="54">
        <f t="shared" si="4954"/>
      </c>
      <c r="LC149" s="55">
        <f t="shared" si="4795"/>
      </c>
      <c r="LD149" s="54">
        <f t="shared" si="4954"/>
      </c>
      <c r="LE149" s="55">
        <f t="shared" si="4796"/>
      </c>
      <c r="LF149" s="54">
        <f t="shared" si="4954"/>
      </c>
      <c r="LG149" s="55">
        <f t="shared" si="4797"/>
      </c>
      <c r="LH149" s="54">
        <f t="shared" si="4954"/>
      </c>
      <c r="LI149" s="55">
        <f t="shared" si="4798"/>
      </c>
      <c r="LJ149" s="54">
        <f t="shared" si="4954"/>
      </c>
      <c r="LK149" s="55">
        <f t="shared" si="4799"/>
      </c>
      <c r="LL149" s="54">
        <f t="shared" si="4954"/>
      </c>
      <c r="LM149" s="55">
        <f t="shared" si="4800"/>
      </c>
      <c r="LN149" s="54">
        <f t="shared" si="4954"/>
      </c>
      <c r="LO149" s="55">
        <f t="shared" si="4801"/>
      </c>
      <c r="LP149" s="54">
        <f t="shared" si="4954"/>
      </c>
      <c r="LQ149" s="55">
        <f t="shared" si="4802"/>
      </c>
      <c r="LR149" s="54">
        <f t="shared" si="4954"/>
      </c>
      <c r="LS149" s="55">
        <f t="shared" si="4803"/>
      </c>
      <c r="LT149" s="54">
        <f t="shared" si="4954"/>
      </c>
      <c r="LU149" s="55">
        <f t="shared" si="4804"/>
      </c>
      <c r="LV149" s="54">
        <f t="shared" si="4954"/>
      </c>
      <c r="LW149" s="55">
        <f t="shared" si="4805"/>
      </c>
      <c r="LX149" s="54">
        <f t="shared" si="4954"/>
      </c>
      <c r="LY149" s="55">
        <f t="shared" si="4680"/>
      </c>
      <c r="LZ149" s="54">
        <f t="shared" si="4949"/>
      </c>
      <c r="MA149" s="55">
        <f t="shared" si="4807"/>
      </c>
      <c r="MB149" s="54">
        <f t="shared" si="4949"/>
      </c>
      <c r="MC149" s="55">
        <f t="shared" si="4808"/>
      </c>
      <c r="MD149" s="54">
        <f t="shared" si="4949"/>
      </c>
      <c r="ME149" s="55">
        <f t="shared" si="4809"/>
      </c>
      <c r="MF149" s="54">
        <f t="shared" si="4949"/>
      </c>
      <c r="MG149" s="55">
        <f t="shared" si="4810"/>
      </c>
      <c r="MH149" s="54">
        <f t="shared" si="4949"/>
      </c>
      <c r="MI149" s="55">
        <f t="shared" si="4811"/>
      </c>
      <c r="MJ149" s="54">
        <f t="shared" si="4949"/>
      </c>
      <c r="MK149" s="55">
        <f t="shared" si="4812"/>
      </c>
      <c r="ML149" s="54">
        <f t="shared" si="4949"/>
      </c>
      <c r="MM149" s="55">
        <f t="shared" si="4682"/>
      </c>
      <c r="MN149" s="54">
        <f t="shared" si="4949"/>
      </c>
      <c r="MO149" s="55">
        <f t="shared" si="4683"/>
      </c>
      <c r="MP149" s="54">
        <f t="shared" si="4949"/>
      </c>
      <c r="MQ149" s="55">
        <f t="shared" si="4684"/>
      </c>
      <c r="MR149" s="54">
        <f t="shared" si="4949"/>
      </c>
      <c r="MS149" s="55">
        <f t="shared" si="4685"/>
      </c>
      <c r="MT149" s="54">
        <f t="shared" si="4949"/>
      </c>
      <c r="MU149" s="55">
        <f t="shared" si="4686"/>
      </c>
      <c r="MV149" s="54">
        <f t="shared" si="4949"/>
      </c>
      <c r="MW149" s="55">
        <f t="shared" si="4687"/>
      </c>
      <c r="MX149" s="54">
        <f t="shared" si="4949"/>
      </c>
      <c r="MY149" s="55">
        <f t="shared" si="4688"/>
      </c>
      <c r="MZ149" s="54">
        <f t="shared" si="4949"/>
      </c>
      <c r="NA149" s="55">
        <f t="shared" si="4689"/>
      </c>
      <c r="NB149" s="54">
        <f t="shared" si="4949"/>
      </c>
      <c r="NC149" s="55">
        <f t="shared" si="4690"/>
      </c>
      <c r="ND149" s="54">
        <f t="shared" si="4949"/>
      </c>
      <c r="NE149" s="55">
        <f t="shared" si="4691"/>
      </c>
      <c r="NF149" s="54">
        <f t="shared" si="4949"/>
      </c>
      <c r="NG149" s="55">
        <f t="shared" si="4692"/>
      </c>
      <c r="NH149" s="54">
        <f t="shared" si="4949"/>
      </c>
      <c r="NI149" s="55">
        <f t="shared" si="4693"/>
      </c>
      <c r="NJ149" s="54">
        <f t="shared" si="4949"/>
      </c>
      <c r="NK149" s="55">
        <f t="shared" si="4694"/>
      </c>
      <c r="NL149" s="54">
        <f t="shared" si="4949"/>
      </c>
      <c r="NM149" s="55">
        <f t="shared" si="4695"/>
      </c>
      <c r="NN149" s="54">
        <f t="shared" si="4949"/>
      </c>
      <c r="NO149" s="55">
        <f t="shared" si="4696"/>
      </c>
      <c r="NP149" s="54">
        <f t="shared" si="4949"/>
      </c>
      <c r="NQ149" s="55">
        <f t="shared" si="4697"/>
      </c>
      <c r="NR149" s="54">
        <f t="shared" si="4949"/>
      </c>
      <c r="NS149" s="55">
        <f t="shared" si="4698"/>
      </c>
      <c r="NT149" s="54">
        <f t="shared" si="4949"/>
      </c>
      <c r="NU149" s="55">
        <f t="shared" si="4699"/>
      </c>
      <c r="NV149" s="54">
        <f t="shared" si="4949"/>
      </c>
      <c r="NW149" s="55">
        <f t="shared" si="4700"/>
      </c>
      <c r="NX149" s="54">
        <f t="shared" si="4949"/>
      </c>
      <c r="NY149" s="55">
        <f t="shared" si="4701"/>
      </c>
      <c r="NZ149" s="54">
        <f t="shared" si="4949"/>
      </c>
      <c r="OA149" s="55">
        <f t="shared" si="4702"/>
      </c>
      <c r="OB149" s="54">
        <f t="shared" si="4949"/>
      </c>
      <c r="OC149" s="55">
        <f t="shared" si="4703"/>
      </c>
      <c r="OD149" s="54">
        <f t="shared" si="4949"/>
      </c>
      <c r="OE149" s="55">
        <f t="shared" si="4704"/>
      </c>
      <c r="OF149" s="54">
        <f t="shared" si="4949"/>
      </c>
      <c r="OG149" s="55">
        <f t="shared" si="4705"/>
      </c>
      <c r="OH149" s="54">
        <f t="shared" si="4949"/>
      </c>
      <c r="OI149" s="55">
        <f t="shared" si="4706"/>
      </c>
      <c r="OJ149" s="54">
        <f t="shared" si="4806"/>
      </c>
      <c r="OK149" s="55">
        <f t="shared" si="4707"/>
      </c>
      <c r="OL149" s="54">
        <f t="shared" si="4681"/>
      </c>
      <c r="OM149" s="55">
        <f t="shared" si="4708"/>
      </c>
      <c r="ON149" s="54">
        <f t="shared" si="4681"/>
      </c>
      <c r="OO149" s="55">
        <f t="shared" si="4709"/>
      </c>
      <c r="OP149" s="54">
        <f t="shared" si="4681"/>
      </c>
      <c r="OQ149" s="55">
        <f t="shared" si="4710"/>
      </c>
      <c r="OR149" s="54">
        <f t="shared" si="4681"/>
      </c>
      <c r="OS149" s="55">
        <f t="shared" si="4711"/>
      </c>
      <c r="OT149" s="54">
        <f t="shared" si="4681"/>
      </c>
      <c r="OU149" s="55">
        <f t="shared" si="4712"/>
      </c>
      <c r="OV149" s="54">
        <f t="shared" si="4681"/>
      </c>
      <c r="OW149" s="55">
        <f t="shared" si="4713"/>
      </c>
      <c r="OX149" s="54">
        <f t="shared" si="4955"/>
      </c>
      <c r="OY149" s="55">
        <f t="shared" si="4714"/>
      </c>
      <c r="OZ149" s="54">
        <f t="shared" si="4955"/>
      </c>
      <c r="PA149" s="55">
        <f t="shared" si="4715"/>
      </c>
      <c r="PB149" s="54">
        <f t="shared" si="4955"/>
      </c>
      <c r="PC149" s="55">
        <f t="shared" si="4716"/>
      </c>
      <c r="PD149" s="54">
        <f t="shared" si="4955"/>
      </c>
      <c r="PE149" s="55">
        <f t="shared" si="4717"/>
      </c>
      <c r="PF149" s="54">
        <f t="shared" si="4955"/>
      </c>
      <c r="PG149" s="55">
        <f t="shared" si="4718"/>
      </c>
      <c r="PH149" s="54">
        <f t="shared" si="4955"/>
      </c>
      <c r="PI149" s="55">
        <f t="shared" si="4719"/>
      </c>
      <c r="PJ149" s="54">
        <f t="shared" si="4955"/>
      </c>
      <c r="PK149" s="55">
        <f t="shared" si="4720"/>
      </c>
      <c r="PL149" s="54">
        <f t="shared" si="4955"/>
      </c>
      <c r="PM149" s="55">
        <f t="shared" si="4721"/>
      </c>
      <c r="PN149" s="54">
        <f t="shared" si="4955"/>
      </c>
      <c r="PO149" s="55">
        <f t="shared" si="4722"/>
      </c>
      <c r="PP149" s="54">
        <f t="shared" si="4955"/>
      </c>
      <c r="PQ149" s="55">
        <f t="shared" si="4723"/>
      </c>
      <c r="PR149" s="54">
        <f t="shared" si="4955"/>
      </c>
      <c r="PS149" s="55">
        <f t="shared" si="4724"/>
      </c>
      <c r="PT149" s="54">
        <f t="shared" si="4955"/>
      </c>
      <c r="PU149" s="55">
        <f t="shared" si="4725"/>
      </c>
      <c r="PV149" s="54">
        <f t="shared" si="4955"/>
      </c>
      <c r="PW149" s="55">
        <f t="shared" si="4726"/>
      </c>
      <c r="PX149" s="54">
        <f t="shared" si="4955"/>
      </c>
      <c r="PY149" s="55">
        <f t="shared" si="4727"/>
      </c>
      <c r="PZ149" s="54">
        <f t="shared" si="4955"/>
      </c>
      <c r="QA149" s="55">
        <f t="shared" si="4728"/>
      </c>
      <c r="QB149" s="54">
        <f t="shared" si="4955"/>
      </c>
      <c r="QC149" s="55">
        <f t="shared" si="4729"/>
      </c>
      <c r="QD149" s="54">
        <f t="shared" si="4955"/>
      </c>
      <c r="QE149" s="55">
        <f t="shared" si="4730"/>
      </c>
      <c r="QF149" s="54">
        <f t="shared" si="4955"/>
      </c>
      <c r="QG149" s="55">
        <f t="shared" si="4731"/>
      </c>
      <c r="QH149" s="54">
        <f t="shared" si="4955"/>
      </c>
      <c r="QI149" s="55">
        <f t="shared" si="4732"/>
      </c>
      <c r="QJ149" s="54">
        <f t="shared" si="4955"/>
      </c>
      <c r="QK149" s="55">
        <f t="shared" si="4733"/>
      </c>
      <c r="QL149" s="54">
        <f t="shared" si="4955"/>
      </c>
      <c r="QM149" s="55">
        <f t="shared" si="4734"/>
      </c>
      <c r="QN149" s="54">
        <f t="shared" si="4955"/>
      </c>
      <c r="QO149" s="55">
        <f t="shared" si="4735"/>
      </c>
      <c r="QP149" s="54">
        <f t="shared" si="4955"/>
      </c>
      <c r="QQ149" s="55">
        <f t="shared" si="4736"/>
      </c>
      <c r="QR149" s="54">
        <f t="shared" si="4955"/>
      </c>
      <c r="QS149" s="55">
        <f t="shared" si="4737"/>
      </c>
      <c r="QT149" s="54">
        <f t="shared" si="4955"/>
      </c>
      <c r="QU149" s="55">
        <f t="shared" si="4885"/>
      </c>
      <c r="QV149" s="54">
        <f t="shared" si="4955"/>
      </c>
      <c r="QW149" s="55">
        <f t="shared" si="4886"/>
      </c>
      <c r="QX149" s="54">
        <f t="shared" si="4955"/>
      </c>
      <c r="QY149" s="55">
        <f t="shared" si="4887"/>
      </c>
      <c r="QZ149" s="54">
        <f t="shared" si="4955"/>
      </c>
      <c r="RA149" s="55">
        <f t="shared" si="4888"/>
      </c>
      <c r="RB149" s="54">
        <f t="shared" si="4955"/>
      </c>
      <c r="RC149" s="55">
        <f t="shared" si="4889"/>
      </c>
      <c r="RD149" s="54">
        <f t="shared" si="4955"/>
      </c>
      <c r="RE149" s="55">
        <f t="shared" si="4890"/>
      </c>
      <c r="RF149" s="54">
        <f t="shared" si="4955"/>
      </c>
      <c r="RG149" s="55">
        <f t="shared" si="4891"/>
      </c>
      <c r="RH149" s="54">
        <f t="shared" si="4955"/>
      </c>
      <c r="RI149" s="55">
        <f t="shared" si="4892"/>
      </c>
      <c r="RJ149" s="54">
        <f t="shared" si="4950"/>
      </c>
      <c r="RK149" s="55">
        <f t="shared" si="4893"/>
      </c>
      <c r="RL149" s="54">
        <f t="shared" si="4950"/>
      </c>
      <c r="RM149" s="55">
        <f t="shared" si="4894"/>
      </c>
      <c r="RN149" s="54">
        <f t="shared" si="4950"/>
      </c>
      <c r="RO149" s="55">
        <f t="shared" si="4895"/>
      </c>
      <c r="RP149" s="54">
        <f t="shared" si="4950"/>
      </c>
      <c r="RQ149" s="55">
        <f t="shared" si="4896"/>
      </c>
      <c r="RR149" s="54">
        <f t="shared" si="4950"/>
      </c>
      <c r="RS149" s="55">
        <f t="shared" si="4897"/>
      </c>
      <c r="RT149" s="54">
        <f t="shared" si="4950"/>
      </c>
      <c r="RU149" s="55">
        <f t="shared" si="4898"/>
      </c>
      <c r="RV149" s="54">
        <f t="shared" si="4950"/>
      </c>
      <c r="RW149" s="55">
        <f t="shared" si="4899"/>
      </c>
      <c r="RX149" s="54">
        <f t="shared" si="4950"/>
      </c>
      <c r="RY149" s="55">
        <f t="shared" si="4900"/>
      </c>
      <c r="RZ149" s="54">
        <f t="shared" si="4950"/>
      </c>
      <c r="SA149" s="55">
        <f t="shared" si="4901"/>
      </c>
      <c r="SB149" s="54">
        <f t="shared" si="4950"/>
      </c>
      <c r="SC149" s="55">
        <f t="shared" si="4902"/>
      </c>
      <c r="SD149" s="54">
        <f t="shared" si="4950"/>
      </c>
      <c r="SE149" s="55">
        <f t="shared" si="4903"/>
      </c>
      <c r="SF149" s="54">
        <f t="shared" si="4950"/>
      </c>
      <c r="SG149" s="55">
        <f t="shared" si="4904"/>
      </c>
      <c r="SH149" s="54">
        <f t="shared" si="4950"/>
      </c>
      <c r="SI149" s="55">
        <f t="shared" si="4905"/>
      </c>
      <c r="SJ149" s="54">
        <f t="shared" si="4950"/>
      </c>
      <c r="SK149" s="55">
        <f t="shared" si="4906"/>
      </c>
      <c r="SL149" s="54">
        <f t="shared" si="4950"/>
      </c>
      <c r="SM149" s="55">
        <f t="shared" si="4907"/>
      </c>
      <c r="SN149" s="54">
        <f t="shared" si="4950"/>
      </c>
      <c r="SO149" s="55">
        <f t="shared" si="4908"/>
      </c>
      <c r="SP149" s="54">
        <f t="shared" si="4950"/>
      </c>
      <c r="SQ149" s="55">
        <f t="shared" si="4909"/>
      </c>
      <c r="SR149" s="54">
        <f t="shared" si="4950"/>
      </c>
      <c r="SS149" s="55">
        <f t="shared" si="4910"/>
      </c>
      <c r="ST149" s="54">
        <f t="shared" si="4950"/>
      </c>
      <c r="SU149" s="55">
        <f t="shared" si="4911"/>
      </c>
      <c r="SV149" s="54">
        <f t="shared" si="4950"/>
      </c>
      <c r="SW149" s="55">
        <f t="shared" si="4912"/>
      </c>
      <c r="SX149" s="54">
        <f t="shared" si="4950"/>
      </c>
      <c r="SY149" s="55">
        <f t="shared" si="4913"/>
      </c>
      <c r="SZ149" s="54">
        <f t="shared" si="4950"/>
      </c>
      <c r="TA149" s="55">
        <f t="shared" si="4914"/>
      </c>
      <c r="TB149" s="54">
        <f t="shared" si="4950"/>
      </c>
      <c r="TC149" s="55">
        <f t="shared" si="4915"/>
      </c>
      <c r="TD149" s="54">
        <f t="shared" si="4950"/>
      </c>
      <c r="TE149" s="55">
        <f t="shared" si="4881"/>
      </c>
      <c r="TF149" s="54">
        <f t="shared" si="4950"/>
      </c>
      <c r="TG149" s="55">
        <f t="shared" si="4843"/>
      </c>
      <c r="TH149" s="54">
        <f t="shared" si="4950"/>
      </c>
      <c r="TI149" s="55">
        <f t="shared" si="4844"/>
      </c>
      <c r="TJ149" s="54">
        <f t="shared" si="4950"/>
      </c>
      <c r="TK149" s="55">
        <f t="shared" si="4845"/>
      </c>
      <c r="TL149" s="54">
        <f t="shared" si="4950"/>
      </c>
      <c r="TM149" s="55">
        <f t="shared" si="4846"/>
      </c>
      <c r="TN149" s="54">
        <f t="shared" si="4950"/>
      </c>
      <c r="TO149" s="55">
        <f t="shared" si="4847"/>
      </c>
      <c r="TP149" s="54">
        <f t="shared" si="4950"/>
      </c>
      <c r="TQ149" s="55">
        <f t="shared" si="4848"/>
      </c>
      <c r="TR149" s="54">
        <f t="shared" si="4950"/>
      </c>
      <c r="TS149" s="55">
        <f t="shared" si="4849"/>
      </c>
      <c r="TT149" s="54">
        <f t="shared" si="4956"/>
      </c>
      <c r="TU149" s="55">
        <f t="shared" si="4850"/>
      </c>
      <c r="TV149" s="54">
        <f t="shared" si="4956"/>
      </c>
      <c r="TW149" s="55">
        <f t="shared" si="4851"/>
      </c>
      <c r="TX149" s="54">
        <f t="shared" si="4956"/>
      </c>
      <c r="TY149" s="55">
        <f t="shared" si="4852"/>
      </c>
      <c r="TZ149" s="54">
        <f t="shared" si="4956"/>
      </c>
      <c r="UA149" s="55">
        <f t="shared" si="4853"/>
      </c>
      <c r="UB149" s="54">
        <f t="shared" si="4956"/>
      </c>
      <c r="UC149" s="55">
        <f t="shared" si="4854"/>
      </c>
      <c r="UD149" s="54">
        <f t="shared" si="4956"/>
      </c>
      <c r="UE149" s="55">
        <f t="shared" si="4855"/>
      </c>
      <c r="UF149" s="54">
        <f t="shared" si="4956"/>
      </c>
      <c r="UG149" s="55">
        <f t="shared" si="4856"/>
      </c>
      <c r="UH149" s="54">
        <f t="shared" si="4956"/>
      </c>
      <c r="UI149" s="55">
        <f t="shared" si="4857"/>
      </c>
      <c r="UJ149" s="54">
        <f t="shared" si="4956"/>
      </c>
      <c r="UK149" s="55">
        <f t="shared" si="4858"/>
      </c>
      <c r="UL149" s="54">
        <f t="shared" si="4956"/>
      </c>
      <c r="UM149" s="55">
        <f t="shared" si="4859"/>
      </c>
      <c r="UN149" s="54">
        <f t="shared" si="4956"/>
      </c>
      <c r="UO149" s="55">
        <f t="shared" si="4860"/>
      </c>
      <c r="UP149" s="54">
        <f t="shared" si="4956"/>
      </c>
      <c r="UQ149" s="55">
        <f t="shared" si="4861"/>
      </c>
      <c r="UR149" s="54">
        <f t="shared" si="4956"/>
      </c>
      <c r="US149" s="55">
        <f t="shared" si="4862"/>
      </c>
      <c r="UT149" s="54">
        <f t="shared" si="4956"/>
      </c>
      <c r="UU149" s="55">
        <f t="shared" si="4863"/>
      </c>
      <c r="UV149" s="54">
        <f t="shared" si="4956"/>
      </c>
      <c r="UW149" s="55">
        <f t="shared" si="4864"/>
      </c>
      <c r="UX149" s="54">
        <f t="shared" si="4956"/>
      </c>
      <c r="UY149" s="55">
        <f t="shared" si="4865"/>
      </c>
      <c r="UZ149" s="54">
        <f t="shared" si="4956"/>
      </c>
      <c r="VA149" s="55">
        <f t="shared" si="4866"/>
      </c>
      <c r="VB149" s="54">
        <f t="shared" si="4956"/>
      </c>
      <c r="VC149" s="55">
        <f t="shared" si="4867"/>
      </c>
      <c r="VD149" s="54">
        <f t="shared" si="4956"/>
      </c>
      <c r="VE149" s="55">
        <f t="shared" si="4868"/>
      </c>
      <c r="VF149" s="54">
        <f t="shared" si="4956"/>
      </c>
      <c r="VG149" s="55">
        <f t="shared" si="4869"/>
      </c>
      <c r="VH149" s="54">
        <f t="shared" si="4956"/>
      </c>
      <c r="VI149" s="55">
        <f t="shared" si="4870"/>
      </c>
      <c r="VJ149" s="54">
        <f t="shared" si="4956"/>
      </c>
      <c r="VK149" s="55">
        <f t="shared" si="4871"/>
      </c>
      <c r="VL149" s="54">
        <f t="shared" si="4956"/>
      </c>
      <c r="VM149" s="55">
        <f t="shared" si="4872"/>
      </c>
      <c r="VN149" s="54">
        <f t="shared" si="4956"/>
      </c>
      <c r="VO149" s="55">
        <f t="shared" si="4873"/>
      </c>
      <c r="VP149" s="54">
        <f t="shared" si="4956"/>
      </c>
      <c r="VQ149" s="55">
        <f t="shared" si="4817"/>
      </c>
      <c r="VR149" s="54">
        <f t="shared" si="4956"/>
      </c>
      <c r="VS149" s="55">
        <f t="shared" si="4874"/>
      </c>
      <c r="VT149" s="54">
        <f t="shared" si="4956"/>
      </c>
      <c r="VU149" s="55">
        <f t="shared" si="4875"/>
      </c>
      <c r="VV149" s="54">
        <f t="shared" si="4956"/>
      </c>
      <c r="VW149" s="55">
        <f t="shared" si="4876"/>
      </c>
      <c r="VX149" s="54">
        <f t="shared" si="4956"/>
      </c>
      <c r="VY149" s="55">
        <f t="shared" si="4877"/>
      </c>
      <c r="VZ149" s="54">
        <f t="shared" si="4956"/>
      </c>
      <c r="WA149" s="55">
        <f t="shared" si="4878"/>
      </c>
      <c r="WB149" s="54">
        <f t="shared" si="4956"/>
      </c>
      <c r="WC149" s="55">
        <f t="shared" si="4879"/>
      </c>
      <c r="WD149" s="54">
        <f t="shared" si="4956"/>
      </c>
      <c r="WE149" s="55">
        <f t="shared" si="4818"/>
      </c>
      <c r="WF149" s="54">
        <f t="shared" si="4951"/>
      </c>
      <c r="WG149" s="55">
        <f t="shared" si="4819"/>
      </c>
      <c r="WH149" s="54">
        <f t="shared" si="4951"/>
      </c>
      <c r="WI149" s="55">
        <f t="shared" si="4820"/>
      </c>
      <c r="WJ149" s="54">
        <f t="shared" si="4951"/>
      </c>
      <c r="WK149" s="55">
        <f t="shared" si="4821"/>
      </c>
      <c r="WL149" s="54">
        <f t="shared" si="4951"/>
      </c>
      <c r="WM149" s="55">
        <f t="shared" si="4822"/>
      </c>
      <c r="WN149" s="54">
        <f t="shared" si="4951"/>
      </c>
      <c r="WO149" s="55">
        <f t="shared" si="4823"/>
      </c>
      <c r="WP149" s="54">
        <f t="shared" si="4951"/>
      </c>
      <c r="WQ149" s="55">
        <f t="shared" si="4824"/>
      </c>
      <c r="WR149" s="54">
        <f t="shared" si="4951"/>
      </c>
      <c r="WS149" s="55">
        <f t="shared" si="4825"/>
      </c>
      <c r="WT149" s="54">
        <f t="shared" si="4951"/>
      </c>
      <c r="WU149" s="55">
        <f t="shared" si="4826"/>
      </c>
      <c r="WV149" s="54">
        <f t="shared" si="4951"/>
      </c>
      <c r="WW149" s="55">
        <f t="shared" si="4827"/>
      </c>
      <c r="WX149" s="54">
        <f t="shared" si="4951"/>
      </c>
      <c r="WY149" s="55">
        <f t="shared" si="4828"/>
      </c>
      <c r="WZ149" s="54">
        <f t="shared" si="4951"/>
      </c>
      <c r="XA149" s="55">
        <f t="shared" si="4829"/>
      </c>
      <c r="XB149" s="54">
        <f t="shared" si="4951"/>
      </c>
      <c r="XC149" s="55">
        <f t="shared" si="4830"/>
      </c>
      <c r="XD149" s="54">
        <f t="shared" si="4951"/>
      </c>
      <c r="XE149" s="55">
        <f t="shared" si="4831"/>
      </c>
      <c r="XF149" s="54">
        <f t="shared" si="4951"/>
      </c>
      <c r="XG149" s="55">
        <f t="shared" si="4832"/>
      </c>
      <c r="XH149" s="54">
        <f t="shared" si="4951"/>
      </c>
      <c r="XI149" s="55">
        <f t="shared" si="4833"/>
      </c>
      <c r="XJ149" s="54">
        <f t="shared" si="4951"/>
      </c>
      <c r="XK149" s="55">
        <f t="shared" si="4834"/>
      </c>
      <c r="XL149" s="54">
        <f t="shared" si="4951"/>
      </c>
      <c r="XM149" s="55">
        <f t="shared" si="4835"/>
      </c>
      <c r="XN149" s="54">
        <f t="shared" si="4951"/>
      </c>
      <c r="XO149" s="55">
        <f t="shared" si="4836"/>
      </c>
      <c r="XP149" s="54">
        <f t="shared" si="4951"/>
      </c>
      <c r="XQ149" s="55">
        <f t="shared" si="4837"/>
      </c>
      <c r="XR149" s="54">
        <f t="shared" si="4951"/>
      </c>
      <c r="XS149" s="55">
        <f t="shared" si="4838"/>
      </c>
      <c r="XT149" s="54">
        <f t="shared" si="4951"/>
      </c>
      <c r="XU149" s="55">
        <f t="shared" si="4839"/>
      </c>
      <c r="XV149" s="54">
        <f t="shared" si="4951"/>
      </c>
      <c r="XW149" s="55">
        <f t="shared" si="4840"/>
      </c>
      <c r="XX149" s="54">
        <f t="shared" si="4951"/>
      </c>
      <c r="XY149" s="55">
        <f t="shared" si="4841"/>
      </c>
      <c r="XZ149" s="54">
        <f t="shared" si="4951"/>
      </c>
      <c r="YA149" s="55">
        <f t="shared" si="4842"/>
      </c>
      <c r="YB149" s="54">
        <f t="shared" si="4951"/>
      </c>
      <c r="YC149" s="55">
        <f t="shared" si="4740"/>
      </c>
      <c r="YD149" s="54">
        <f t="shared" si="4951"/>
      </c>
      <c r="YE149" s="55">
        <f t="shared" si="4741"/>
      </c>
      <c r="YF149" s="54">
        <f t="shared" si="4951"/>
      </c>
      <c r="YG149" s="55">
        <f t="shared" si="4742"/>
      </c>
      <c r="YH149" s="54">
        <f t="shared" si="4951"/>
      </c>
      <c r="YI149" s="55">
        <f t="shared" si="4743"/>
      </c>
      <c r="YJ149" s="54">
        <f t="shared" si="4951"/>
      </c>
      <c r="YK149" s="55">
        <f t="shared" si="4744"/>
      </c>
      <c r="YL149" s="54">
        <f t="shared" si="4951"/>
      </c>
      <c r="YM149" s="55">
        <f t="shared" si="4745"/>
      </c>
      <c r="YN149" s="54">
        <f t="shared" si="4951"/>
      </c>
      <c r="YO149" s="55">
        <f t="shared" si="4746"/>
      </c>
      <c r="YP149" s="54">
        <f t="shared" si="4916"/>
      </c>
      <c r="YQ149" s="55">
        <f t="shared" si="4747"/>
      </c>
      <c r="YR149" s="54">
        <f t="shared" si="4916"/>
      </c>
      <c r="YS149" s="55">
        <f t="shared" si="4748"/>
      </c>
      <c r="YT149" s="54">
        <f t="shared" si="4916"/>
      </c>
      <c r="YU149" s="55">
        <f t="shared" si="4749"/>
      </c>
      <c r="YV149" s="54">
        <f t="shared" si="4916"/>
      </c>
      <c r="YW149" s="55">
        <f t="shared" si="4750"/>
      </c>
      <c r="YX149" s="54">
        <f t="shared" si="4916"/>
      </c>
      <c r="YY149" s="55">
        <f t="shared" si="4751"/>
      </c>
      <c r="YZ149" s="54">
        <f t="shared" si="4916"/>
      </c>
      <c r="ZA149" s="55">
        <f t="shared" si="4752"/>
      </c>
      <c r="ZB149" s="54">
        <f t="shared" si="4916"/>
      </c>
      <c r="ZC149" s="55">
        <f t="shared" si="4753"/>
      </c>
      <c r="ZD149" s="54">
        <f t="shared" si="4916"/>
      </c>
      <c r="ZE149" s="55">
        <f t="shared" si="4754"/>
      </c>
      <c r="ZF149" s="54">
        <f t="shared" si="4916"/>
      </c>
      <c r="ZG149" s="55">
        <f t="shared" si="4755"/>
      </c>
      <c r="ZH149" s="54">
        <f t="shared" si="4916"/>
      </c>
      <c r="ZI149" s="55">
        <f t="shared" si="4756"/>
      </c>
      <c r="ZJ149" s="54">
        <f t="shared" si="4916"/>
      </c>
      <c r="ZK149" s="55">
        <f t="shared" si="4757"/>
      </c>
      <c r="ZL149" s="54">
        <f t="shared" si="4916"/>
      </c>
      <c r="ZM149" s="55">
        <f t="shared" si="4758"/>
      </c>
      <c r="ZN149" s="54">
        <f t="shared" si="4916"/>
      </c>
      <c r="ZO149" s="55">
        <f t="shared" si="4759"/>
      </c>
      <c r="ZP149" s="54">
        <f t="shared" si="4916"/>
      </c>
      <c r="ZQ149" s="55">
        <f t="shared" si="4760"/>
      </c>
      <c r="ZR149" s="54">
        <f t="shared" si="4916"/>
      </c>
      <c r="ZS149" s="55">
        <f t="shared" si="4761"/>
      </c>
      <c r="ZT149" s="54">
        <f t="shared" si="4916"/>
      </c>
      <c r="ZU149" s="55">
        <f t="shared" si="4762"/>
      </c>
      <c r="ZV149" s="54">
        <f t="shared" si="4916"/>
      </c>
      <c r="ZW149" s="55">
        <f t="shared" si="4763"/>
      </c>
      <c r="ZX149" s="54">
        <f t="shared" si="4916"/>
      </c>
      <c r="ZY149" s="55">
        <f t="shared" si="4764"/>
      </c>
      <c r="ZZ149" s="54">
        <f t="shared" si="4916"/>
      </c>
      <c r="AAA149" s="55">
        <f t="shared" si="4765"/>
      </c>
      <c r="AAB149" s="54">
        <f t="shared" si="4916"/>
      </c>
      <c r="AAC149" s="55">
        <f t="shared" si="4766"/>
      </c>
      <c r="AAD149" s="54">
        <f t="shared" si="4916"/>
      </c>
      <c r="AAE149" s="55">
        <f t="shared" si="4767"/>
      </c>
      <c r="AAF149" s="54">
        <f t="shared" si="4916"/>
      </c>
      <c r="AAG149" s="55">
        <f t="shared" si="4768"/>
      </c>
      <c r="AAH149" s="54">
        <f t="shared" si="4916"/>
      </c>
      <c r="AAI149" s="55">
        <f t="shared" si="4769"/>
      </c>
      <c r="AAJ149" s="54">
        <f t="shared" si="4916"/>
      </c>
      <c r="AAK149" s="55">
        <f t="shared" si="4770"/>
      </c>
      <c r="AAL149" s="54">
        <f t="shared" si="4916"/>
      </c>
      <c r="AAM149" s="55">
        <f t="shared" si="4917"/>
      </c>
      <c r="AAN149" s="54">
        <f t="shared" si="4916"/>
      </c>
      <c r="AAO149" s="55">
        <f t="shared" si="4918"/>
      </c>
      <c r="AAP149" s="54">
        <f t="shared" si="4916"/>
      </c>
      <c r="AAQ149" s="55">
        <f t="shared" si="4919"/>
      </c>
      <c r="AAR149" s="54">
        <f t="shared" si="4916"/>
      </c>
      <c r="AAS149" s="55">
        <f t="shared" si="4920"/>
      </c>
      <c r="AAT149" s="54">
        <f t="shared" si="4916"/>
      </c>
      <c r="AAU149" s="55">
        <f t="shared" si="4921"/>
      </c>
      <c r="AAV149" s="54">
        <f t="shared" si="4916"/>
      </c>
      <c r="AAW149" s="55">
        <f t="shared" si="4922"/>
      </c>
      <c r="AAX149" s="54">
        <f t="shared" si="4916"/>
      </c>
      <c r="AAY149" s="55">
        <f t="shared" si="4923"/>
      </c>
      <c r="AAZ149" s="54">
        <f t="shared" si="4916"/>
      </c>
      <c r="ABA149" s="55">
        <f t="shared" si="4924"/>
      </c>
      <c r="ABB149" s="54">
        <f t="shared" si="4882"/>
      </c>
      <c r="ABC149" s="55">
        <f t="shared" si="4925"/>
      </c>
      <c r="ABD149" s="54">
        <f t="shared" si="4882"/>
      </c>
      <c r="ABE149" s="55">
        <f t="shared" si="4926"/>
      </c>
      <c r="ABF149" s="54">
        <f t="shared" si="4882"/>
      </c>
      <c r="ABG149" s="55">
        <f t="shared" si="4927"/>
      </c>
      <c r="ABH149" s="54">
        <f t="shared" si="4882"/>
      </c>
      <c r="ABI149" s="55">
        <f t="shared" si="4928"/>
      </c>
      <c r="ABJ149" s="54">
        <f t="shared" si="4882"/>
      </c>
      <c r="ABK149" s="55">
        <f t="shared" si="4929"/>
      </c>
      <c r="ABL149" s="54">
        <f t="shared" si="4882"/>
      </c>
      <c r="ABM149" s="55">
        <f t="shared" si="4930"/>
      </c>
      <c r="ABN149" s="54">
        <f t="shared" si="4882"/>
      </c>
      <c r="ABO149" s="55">
        <f t="shared" si="4931"/>
      </c>
      <c r="ABP149" s="54">
        <f t="shared" si="4882"/>
      </c>
      <c r="ABQ149" s="55">
        <f t="shared" si="4932"/>
      </c>
      <c r="ABR149" s="54">
        <f t="shared" si="4882"/>
      </c>
      <c r="ABS149" s="55">
        <f t="shared" si="4933"/>
      </c>
      <c r="ABT149" s="54">
        <f t="shared" si="4882"/>
      </c>
      <c r="ABU149" s="55">
        <f t="shared" si="4934"/>
      </c>
      <c r="ABV149" s="54">
        <f t="shared" si="4882"/>
      </c>
      <c r="ABW149" s="55">
        <f t="shared" si="4935"/>
      </c>
      <c r="ABX149" s="54">
        <f t="shared" si="4882"/>
      </c>
      <c r="ABY149" s="55">
        <f t="shared" si="4936"/>
      </c>
      <c r="ABZ149" s="54">
        <f t="shared" si="4882"/>
      </c>
      <c r="ACA149" s="55">
        <f t="shared" si="4937"/>
      </c>
      <c r="ACB149" s="54">
        <f t="shared" si="4882"/>
      </c>
      <c r="ACC149" s="55">
        <f t="shared" si="4938"/>
      </c>
      <c r="ACD149" s="54">
        <f t="shared" si="4882"/>
      </c>
      <c r="ACE149" s="55">
        <f t="shared" si="4939"/>
      </c>
      <c r="ACF149" s="54">
        <f t="shared" si="4882"/>
      </c>
      <c r="ACG149" s="55">
        <f t="shared" si="4940"/>
      </c>
      <c r="ACH149" s="54">
        <f t="shared" si="4882"/>
      </c>
      <c r="ACI149" s="55">
        <f t="shared" si="4941"/>
      </c>
      <c r="ACJ149" s="54">
        <f t="shared" si="4882"/>
      </c>
      <c r="ACK149" s="55">
        <f t="shared" si="4942"/>
      </c>
      <c r="ACL149" s="54">
        <f t="shared" si="4882"/>
      </c>
      <c r="ACM149" s="55">
        <f t="shared" si="4943"/>
      </c>
      <c r="ACN149" s="54">
        <f t="shared" si="4882"/>
      </c>
      <c r="ACO149" s="55">
        <f t="shared" si="4944"/>
      </c>
      <c r="ACP149" s="54">
        <f t="shared" si="4882"/>
      </c>
      <c r="ACQ149" s="55">
        <f t="shared" si="4945"/>
      </c>
      <c r="ACR149" s="54">
        <f t="shared" si="4882"/>
      </c>
      <c r="ACS149" s="55">
        <f t="shared" si="4946"/>
      </c>
      <c r="ACT149" s="54">
        <f t="shared" si="4882"/>
      </c>
      <c r="ACU149" s="55">
        <f t="shared" si="4947"/>
      </c>
      <c r="ACV149" s="54">
        <f t="shared" si="4882"/>
      </c>
      <c r="ACW149" s="55">
        <f t="shared" si="4883"/>
      </c>
      <c r="ACX149" s="54">
        <f t="shared" si="4882"/>
      </c>
      <c r="ACY149" s="55">
        <f t="shared" si="4676"/>
      </c>
      <c r="ACZ149" s="54">
        <f t="shared" si="4882"/>
      </c>
      <c r="ADA149" s="55">
        <f t="shared" si="4676"/>
      </c>
      <c r="ADB149" s="54">
        <f t="shared" si="4882"/>
      </c>
      <c r="ADC149" s="55">
        <f t="shared" si="4676"/>
      </c>
      <c r="ADD149" s="54">
        <f t="shared" si="4882"/>
      </c>
      <c r="ADE149" s="55">
        <f t="shared" si="4676"/>
      </c>
      <c r="ADF149" s="54">
        <f t="shared" si="4882"/>
      </c>
      <c r="ADG149" s="55">
        <f t="shared" si="4676"/>
      </c>
    </row>
    <row r="150" spans="1:787" ht="20.25" hidden="1" customHeight="1">
      <c r="A150" s="112">
        <v>78</v>
      </c>
      <c r="B150" s="115">
        <f>学年と名前を結合するシート!D79</f>
      </c>
      <c r="C150" s="114"/>
      <c r="D150" s="54">
        <f t="shared" si="4771"/>
      </c>
      <c r="E150" s="55">
        <f t="shared" si="4772"/>
      </c>
      <c r="F150" s="54">
        <f t="shared" si="4957"/>
      </c>
      <c r="G150" s="55">
        <f t="shared" si="4407"/>
      </c>
      <c r="H150" s="54">
        <f t="shared" si="4957"/>
      </c>
      <c r="I150" s="55">
        <f t="shared" si="4408"/>
      </c>
      <c r="J150" s="54">
        <f t="shared" si="4957"/>
      </c>
      <c r="K150" s="55">
        <f t="shared" si="4409"/>
      </c>
      <c r="L150" s="54">
        <f t="shared" si="4957"/>
      </c>
      <c r="M150" s="55">
        <f t="shared" si="4410"/>
      </c>
      <c r="N150" s="54">
        <f t="shared" si="4957"/>
      </c>
      <c r="O150" s="55">
        <f t="shared" si="4411"/>
      </c>
      <c r="P150" s="54">
        <f t="shared" si="4957"/>
      </c>
      <c r="Q150" s="55">
        <f t="shared" si="4412"/>
      </c>
      <c r="R150" s="54">
        <f t="shared" si="4957"/>
      </c>
      <c r="S150" s="55">
        <f t="shared" si="4413"/>
      </c>
      <c r="T150" s="54">
        <f t="shared" si="4957"/>
      </c>
      <c r="U150" s="55">
        <f t="shared" si="4414"/>
      </c>
      <c r="V150" s="54">
        <f t="shared" si="4957"/>
      </c>
      <c r="W150" s="55">
        <f t="shared" si="4415"/>
      </c>
      <c r="X150" s="54">
        <f t="shared" si="4957"/>
      </c>
      <c r="Y150" s="55">
        <f t="shared" si="4416"/>
      </c>
      <c r="Z150" s="54">
        <f t="shared" si="4957"/>
      </c>
      <c r="AA150" s="55">
        <f t="shared" si="4417"/>
      </c>
      <c r="AB150" s="54">
        <f t="shared" si="4957"/>
      </c>
      <c r="AC150" s="55">
        <f t="shared" si="4418"/>
      </c>
      <c r="AD150" s="54">
        <f t="shared" si="4957"/>
      </c>
      <c r="AE150" s="55">
        <f t="shared" si="4419"/>
      </c>
      <c r="AF150" s="54">
        <f t="shared" si="4957"/>
      </c>
      <c r="AG150" s="55">
        <f t="shared" si="4420"/>
      </c>
      <c r="AH150" s="54">
        <f t="shared" si="4957"/>
      </c>
      <c r="AI150" s="55">
        <f t="shared" si="4421"/>
      </c>
      <c r="AJ150" s="54">
        <f t="shared" si="4957"/>
      </c>
      <c r="AK150" s="55">
        <f t="shared" si="4422"/>
      </c>
      <c r="AL150" s="54">
        <f t="shared" si="4957"/>
      </c>
      <c r="AM150" s="55">
        <f t="shared" si="4423"/>
      </c>
      <c r="AN150" s="54">
        <f t="shared" si="4957"/>
      </c>
      <c r="AO150" s="55">
        <f t="shared" si="4424"/>
      </c>
      <c r="AP150" s="54">
        <f t="shared" si="4957"/>
      </c>
      <c r="AQ150" s="55">
        <f t="shared" si="4425"/>
      </c>
      <c r="AR150" s="54">
        <f t="shared" si="4957"/>
      </c>
      <c r="AS150" s="55">
        <f t="shared" si="4426"/>
      </c>
      <c r="AT150" s="54">
        <f t="shared" si="4957"/>
      </c>
      <c r="AU150" s="55">
        <f t="shared" si="4427"/>
      </c>
      <c r="AV150" s="54">
        <f t="shared" si="4957"/>
      </c>
      <c r="AW150" s="55">
        <f t="shared" si="4428"/>
      </c>
      <c r="AX150" s="54">
        <f t="shared" si="4957"/>
      </c>
      <c r="AY150" s="55">
        <f t="shared" si="4429"/>
      </c>
      <c r="AZ150" s="54">
        <f t="shared" si="4957"/>
      </c>
      <c r="BA150" s="55">
        <f t="shared" si="4430"/>
      </c>
      <c r="BB150" s="54">
        <f t="shared" si="4957"/>
      </c>
      <c r="BC150" s="55">
        <f t="shared" si="4431"/>
      </c>
      <c r="BD150" s="54">
        <f t="shared" si="4957"/>
      </c>
      <c r="BE150" s="55">
        <f t="shared" si="4432"/>
      </c>
      <c r="BF150" s="54">
        <f t="shared" si="4957"/>
      </c>
      <c r="BG150" s="55">
        <f t="shared" si="4433"/>
      </c>
      <c r="BH150" s="54">
        <f t="shared" si="4957"/>
      </c>
      <c r="BI150" s="55">
        <f t="shared" si="4434"/>
      </c>
      <c r="BJ150" s="54">
        <f t="shared" si="4957"/>
      </c>
      <c r="BK150" s="55">
        <f t="shared" si="4435"/>
      </c>
      <c r="BL150" s="54">
        <f t="shared" si="4957"/>
      </c>
      <c r="BM150" s="55">
        <f t="shared" si="4436"/>
      </c>
      <c r="BN150" s="54">
        <f t="shared" si="4957"/>
      </c>
      <c r="BO150" s="55">
        <f t="shared" si="4437"/>
      </c>
      <c r="BP150" s="54">
        <f t="shared" si="4957"/>
      </c>
      <c r="BQ150" s="55">
        <f t="shared" si="4438"/>
      </c>
      <c r="BR150" s="54">
        <f t="shared" si="4952"/>
      </c>
      <c r="BS150" s="55">
        <f t="shared" si="4439"/>
      </c>
      <c r="BT150" s="54">
        <f t="shared" si="4952"/>
      </c>
      <c r="BU150" s="55">
        <f t="shared" si="4440"/>
      </c>
      <c r="BV150" s="54">
        <f t="shared" si="4952"/>
      </c>
      <c r="BW150" s="55">
        <f t="shared" si="4441"/>
      </c>
      <c r="BX150" s="54">
        <f t="shared" si="4952"/>
      </c>
      <c r="BY150" s="55">
        <f t="shared" si="4442"/>
      </c>
      <c r="BZ150" s="54">
        <f t="shared" si="4952"/>
      </c>
      <c r="CA150" s="55">
        <f t="shared" si="4443"/>
      </c>
      <c r="CB150" s="54">
        <f t="shared" si="4952"/>
      </c>
      <c r="CC150" s="55">
        <f t="shared" si="4444"/>
      </c>
      <c r="CD150" s="54">
        <f t="shared" si="4952"/>
      </c>
      <c r="CE150" s="55">
        <f t="shared" si="4445"/>
      </c>
      <c r="CF150" s="54">
        <f t="shared" si="4952"/>
      </c>
      <c r="CG150" s="55">
        <f t="shared" si="4446"/>
      </c>
      <c r="CH150" s="54">
        <f t="shared" si="4952"/>
      </c>
      <c r="CI150" s="55">
        <f t="shared" si="4447"/>
      </c>
      <c r="CJ150" s="54">
        <f t="shared" si="4952"/>
      </c>
      <c r="CK150" s="55">
        <f t="shared" si="4448"/>
      </c>
      <c r="CL150" s="54">
        <f t="shared" si="4952"/>
      </c>
      <c r="CM150" s="55">
        <f t="shared" si="4449"/>
      </c>
      <c r="CN150" s="54">
        <f t="shared" si="4952"/>
      </c>
      <c r="CO150" s="55">
        <f t="shared" si="4450"/>
      </c>
      <c r="CP150" s="54">
        <f t="shared" si="4952"/>
      </c>
      <c r="CQ150" s="55">
        <f t="shared" si="4451"/>
      </c>
      <c r="CR150" s="54">
        <f t="shared" si="4952"/>
      </c>
      <c r="CS150" s="55">
        <f t="shared" si="4452"/>
      </c>
      <c r="CT150" s="54">
        <f t="shared" si="4952"/>
      </c>
      <c r="CU150" s="55">
        <f t="shared" si="4453"/>
      </c>
      <c r="CV150" s="54">
        <f t="shared" si="4952"/>
      </c>
      <c r="CW150" s="55">
        <f t="shared" si="4454"/>
      </c>
      <c r="CX150" s="54">
        <f t="shared" si="4952"/>
      </c>
      <c r="CY150" s="55">
        <f t="shared" si="4455"/>
      </c>
      <c r="CZ150" s="54">
        <f t="shared" si="4952"/>
      </c>
      <c r="DA150" s="55">
        <f t="shared" si="4456"/>
      </c>
      <c r="DB150" s="54">
        <f t="shared" si="4952"/>
      </c>
      <c r="DC150" s="55">
        <f t="shared" si="4457"/>
      </c>
      <c r="DD150" s="54">
        <f t="shared" si="4952"/>
      </c>
      <c r="DE150" s="55">
        <f t="shared" si="4458"/>
      </c>
      <c r="DF150" s="54">
        <f t="shared" si="4952"/>
      </c>
      <c r="DG150" s="55">
        <f t="shared" si="4459"/>
      </c>
      <c r="DH150" s="54">
        <f t="shared" si="4952"/>
      </c>
      <c r="DI150" s="55">
        <f t="shared" si="4460"/>
      </c>
      <c r="DJ150" s="54">
        <f t="shared" si="4952"/>
      </c>
      <c r="DK150" s="55">
        <f t="shared" si="4461"/>
      </c>
      <c r="DL150" s="54">
        <f t="shared" si="4952"/>
      </c>
      <c r="DM150" s="55">
        <f t="shared" si="4462"/>
      </c>
      <c r="DN150" s="54">
        <f t="shared" si="4952"/>
      </c>
      <c r="DO150" s="55">
        <f t="shared" si="4463"/>
      </c>
      <c r="DP150" s="54">
        <f t="shared" si="4952"/>
      </c>
      <c r="DQ150" s="55">
        <f t="shared" si="4464"/>
      </c>
      <c r="DR150" s="54">
        <f t="shared" si="4952"/>
      </c>
      <c r="DS150" s="55">
        <f t="shared" si="4465"/>
      </c>
      <c r="DT150" s="54">
        <f t="shared" si="4952"/>
      </c>
      <c r="DU150" s="55">
        <f t="shared" si="4466"/>
      </c>
      <c r="DV150" s="54">
        <f t="shared" si="4952"/>
      </c>
      <c r="DW150" s="55">
        <f t="shared" si="4467"/>
      </c>
      <c r="DX150" s="54">
        <f t="shared" si="4952"/>
      </c>
      <c r="DY150" s="55">
        <f t="shared" si="4468"/>
      </c>
      <c r="DZ150" s="54">
        <f t="shared" si="4952"/>
      </c>
      <c r="EA150" s="55">
        <f t="shared" si="4469"/>
      </c>
      <c r="EB150" s="54">
        <f t="shared" si="4816"/>
      </c>
      <c r="EC150" s="55">
        <f t="shared" si="4471"/>
      </c>
      <c r="ED150" s="54">
        <f t="shared" si="4773"/>
      </c>
      <c r="EE150" s="55">
        <f t="shared" si="4472"/>
      </c>
      <c r="EF150" s="54">
        <f t="shared" si="4773"/>
      </c>
      <c r="EG150" s="55">
        <f t="shared" si="4473"/>
      </c>
      <c r="EH150" s="54">
        <f t="shared" si="4773"/>
      </c>
      <c r="EI150" s="55">
        <f t="shared" si="4474"/>
      </c>
      <c r="EJ150" s="54">
        <f t="shared" si="4773"/>
      </c>
      <c r="EK150" s="55">
        <f t="shared" si="4475"/>
      </c>
      <c r="EL150" s="54">
        <f t="shared" si="4773"/>
      </c>
      <c r="EM150" s="55">
        <f t="shared" si="4476"/>
      </c>
      <c r="EN150" s="54">
        <f t="shared" si="4773"/>
      </c>
      <c r="EO150" s="55">
        <f t="shared" si="4477"/>
      </c>
      <c r="EP150" s="54">
        <f t="shared" si="4958"/>
      </c>
      <c r="EQ150" s="55">
        <f t="shared" si="4478"/>
      </c>
      <c r="ER150" s="54">
        <f t="shared" si="4958"/>
      </c>
      <c r="ES150" s="55">
        <f t="shared" si="4479"/>
      </c>
      <c r="ET150" s="54">
        <f t="shared" si="4958"/>
      </c>
      <c r="EU150" s="55">
        <f t="shared" si="4480"/>
      </c>
      <c r="EV150" s="54">
        <f t="shared" si="4958"/>
      </c>
      <c r="EW150" s="55">
        <f t="shared" si="4481"/>
      </c>
      <c r="EX150" s="54">
        <f t="shared" si="4958"/>
      </c>
      <c r="EY150" s="55">
        <f t="shared" si="4482"/>
      </c>
      <c r="EZ150" s="54">
        <f t="shared" si="4958"/>
      </c>
      <c r="FA150" s="55">
        <f t="shared" si="4483"/>
      </c>
      <c r="FB150" s="54">
        <f t="shared" si="4958"/>
      </c>
      <c r="FC150" s="55">
        <f t="shared" si="4484"/>
      </c>
      <c r="FD150" s="54">
        <f t="shared" si="4958"/>
      </c>
      <c r="FE150" s="55">
        <f t="shared" si="4485"/>
      </c>
      <c r="FF150" s="54">
        <f t="shared" si="4958"/>
      </c>
      <c r="FG150" s="55">
        <f t="shared" si="4486"/>
      </c>
      <c r="FH150" s="54">
        <f t="shared" si="4958"/>
      </c>
      <c r="FI150" s="55">
        <f t="shared" si="4487"/>
      </c>
      <c r="FJ150" s="54">
        <f t="shared" si="4958"/>
      </c>
      <c r="FK150" s="55">
        <f t="shared" si="4488"/>
      </c>
      <c r="FL150" s="54">
        <f t="shared" si="4958"/>
      </c>
      <c r="FM150" s="55">
        <f t="shared" si="4489"/>
      </c>
      <c r="FN150" s="54">
        <f t="shared" si="4958"/>
      </c>
      <c r="FO150" s="55">
        <f t="shared" si="4490"/>
      </c>
      <c r="FP150" s="54">
        <f t="shared" si="4958"/>
      </c>
      <c r="FQ150" s="55">
        <f t="shared" si="4491"/>
      </c>
      <c r="FR150" s="54">
        <f t="shared" si="4958"/>
      </c>
      <c r="FS150" s="55">
        <f t="shared" si="4492"/>
      </c>
      <c r="FT150" s="54">
        <f t="shared" si="4958"/>
      </c>
      <c r="FU150" s="55">
        <f t="shared" si="4493"/>
      </c>
      <c r="FV150" s="54">
        <f t="shared" si="4958"/>
      </c>
      <c r="FW150" s="55">
        <f t="shared" si="4494"/>
      </c>
      <c r="FX150" s="54">
        <f t="shared" si="4958"/>
      </c>
      <c r="FY150" s="55">
        <f t="shared" si="4495"/>
      </c>
      <c r="FZ150" s="54">
        <f t="shared" si="4958"/>
      </c>
      <c r="GA150" s="55">
        <f t="shared" si="4496"/>
      </c>
      <c r="GB150" s="54">
        <f t="shared" si="4958"/>
      </c>
      <c r="GC150" s="55">
        <f t="shared" si="4497"/>
      </c>
      <c r="GD150" s="54">
        <f t="shared" si="4958"/>
      </c>
      <c r="GE150" s="55">
        <f t="shared" si="4498"/>
      </c>
      <c r="GF150" s="54">
        <f t="shared" si="4958"/>
      </c>
      <c r="GG150" s="55">
        <f t="shared" si="4499"/>
      </c>
      <c r="GH150" s="54">
        <f t="shared" si="4958"/>
      </c>
      <c r="GI150" s="55">
        <f t="shared" si="4500"/>
      </c>
      <c r="GJ150" s="54">
        <f t="shared" si="4958"/>
      </c>
      <c r="GK150" s="55">
        <f t="shared" si="4501"/>
      </c>
      <c r="GL150" s="54">
        <f t="shared" si="4958"/>
      </c>
      <c r="GM150" s="55">
        <f t="shared" si="4502"/>
      </c>
      <c r="GN150" s="54">
        <f t="shared" si="4958"/>
      </c>
      <c r="GO150" s="55">
        <f t="shared" si="4504"/>
      </c>
      <c r="GP150" s="54">
        <f t="shared" si="4958"/>
      </c>
      <c r="GQ150" s="55">
        <f t="shared" si="4505"/>
      </c>
      <c r="GR150" s="54">
        <f t="shared" si="4958"/>
      </c>
      <c r="GS150" s="55">
        <f t="shared" si="4506"/>
      </c>
      <c r="GT150" s="54">
        <f t="shared" si="4958"/>
      </c>
      <c r="GU150" s="55">
        <f t="shared" si="4507"/>
      </c>
      <c r="GV150" s="54">
        <f t="shared" si="4958"/>
      </c>
      <c r="GW150" s="55">
        <f t="shared" si="4508"/>
      </c>
      <c r="GX150" s="54">
        <f t="shared" si="4958"/>
      </c>
      <c r="GY150" s="55">
        <f t="shared" si="4509"/>
      </c>
      <c r="GZ150" s="54">
        <f t="shared" si="4958"/>
      </c>
      <c r="HA150" s="55">
        <f t="shared" si="4510"/>
      </c>
      <c r="HB150" s="54">
        <f t="shared" si="4953"/>
      </c>
      <c r="HC150" s="55">
        <f t="shared" si="4511"/>
      </c>
      <c r="HD150" s="54">
        <f t="shared" si="4953"/>
      </c>
      <c r="HE150" s="55">
        <f t="shared" si="4512"/>
      </c>
      <c r="HF150" s="54">
        <f t="shared" si="4953"/>
      </c>
      <c r="HG150" s="55">
        <f t="shared" si="4513"/>
      </c>
      <c r="HH150" s="54">
        <f t="shared" si="4953"/>
      </c>
      <c r="HI150" s="55">
        <f t="shared" si="4514"/>
      </c>
      <c r="HJ150" s="54">
        <f t="shared" si="4953"/>
      </c>
      <c r="HK150" s="55">
        <f t="shared" si="4515"/>
      </c>
      <c r="HL150" s="54">
        <f t="shared" si="4953"/>
      </c>
      <c r="HM150" s="55">
        <f t="shared" si="4516"/>
      </c>
      <c r="HN150" s="54">
        <f t="shared" si="4953"/>
      </c>
      <c r="HO150" s="55">
        <f t="shared" si="4517"/>
      </c>
      <c r="HP150" s="54">
        <f t="shared" si="4953"/>
      </c>
      <c r="HQ150" s="55">
        <f t="shared" si="4518"/>
      </c>
      <c r="HR150" s="54">
        <f t="shared" si="4953"/>
      </c>
      <c r="HS150" s="55">
        <f t="shared" si="4519"/>
      </c>
      <c r="HT150" s="54">
        <f t="shared" si="4953"/>
      </c>
      <c r="HU150" s="55">
        <f t="shared" si="4520"/>
      </c>
      <c r="HV150" s="54">
        <f t="shared" si="4953"/>
      </c>
      <c r="HW150" s="55">
        <f t="shared" si="4521"/>
      </c>
      <c r="HX150" s="54">
        <f t="shared" si="4953"/>
      </c>
      <c r="HY150" s="55">
        <f t="shared" si="4522"/>
      </c>
      <c r="HZ150" s="54">
        <f t="shared" si="4953"/>
      </c>
      <c r="IA150" s="55">
        <f t="shared" si="4523"/>
      </c>
      <c r="IB150" s="54">
        <f t="shared" si="4953"/>
      </c>
      <c r="IC150" s="55">
        <f t="shared" si="4524"/>
      </c>
      <c r="ID150" s="54">
        <f t="shared" si="4953"/>
      </c>
      <c r="IE150" s="55">
        <f t="shared" si="4525"/>
      </c>
      <c r="IF150" s="54">
        <f t="shared" si="4953"/>
      </c>
      <c r="IG150" s="55">
        <f t="shared" si="4526"/>
      </c>
      <c r="IH150" s="54">
        <f t="shared" si="4953"/>
      </c>
      <c r="II150" s="55">
        <f t="shared" si="4527"/>
      </c>
      <c r="IJ150" s="54">
        <f t="shared" si="4953"/>
      </c>
      <c r="IK150" s="55">
        <f t="shared" si="4528"/>
      </c>
      <c r="IL150" s="54">
        <f t="shared" si="4953"/>
      </c>
      <c r="IM150" s="55">
        <f t="shared" si="4529"/>
      </c>
      <c r="IN150" s="54">
        <f t="shared" si="4953"/>
      </c>
      <c r="IO150" s="55">
        <f t="shared" si="4530"/>
      </c>
      <c r="IP150" s="54">
        <f t="shared" si="4953"/>
      </c>
      <c r="IQ150" s="55">
        <f t="shared" si="4531"/>
      </c>
      <c r="IR150" s="54">
        <f t="shared" si="4953"/>
      </c>
      <c r="IS150" s="55">
        <f t="shared" si="4532"/>
      </c>
      <c r="IT150" s="54">
        <f t="shared" si="4953"/>
      </c>
      <c r="IU150" s="55">
        <f t="shared" si="4533"/>
      </c>
      <c r="IV150" s="54">
        <f t="shared" si="4948"/>
      </c>
      <c r="IW150" s="55">
        <f t="shared" si="4534"/>
      </c>
      <c r="IX150" s="54">
        <f t="shared" si="4948"/>
      </c>
      <c r="IY150" s="55">
        <f t="shared" si="4535"/>
      </c>
      <c r="IZ150" s="54">
        <f t="shared" si="4884"/>
      </c>
      <c r="JA150" s="55">
        <f t="shared" si="4537"/>
      </c>
      <c r="JB150" s="54">
        <f t="shared" si="4884"/>
      </c>
      <c r="JC150" s="55">
        <f t="shared" si="4538"/>
      </c>
      <c r="JD150" s="54">
        <f t="shared" si="4884"/>
      </c>
      <c r="JE150" s="55">
        <f t="shared" si="4539"/>
      </c>
      <c r="JF150" s="54">
        <f t="shared" si="4884"/>
      </c>
      <c r="JG150" s="55">
        <f t="shared" si="4540"/>
      </c>
      <c r="JH150" s="54">
        <f t="shared" si="4884"/>
      </c>
      <c r="JI150" s="55">
        <f t="shared" si="4541"/>
      </c>
      <c r="JJ150" s="54">
        <f t="shared" si="4884"/>
      </c>
      <c r="JK150" s="55">
        <f t="shared" si="4542"/>
      </c>
      <c r="JL150" s="54">
        <f t="shared" si="4678"/>
      </c>
      <c r="JM150" s="55">
        <f t="shared" si="4679"/>
      </c>
      <c r="JN150" s="54">
        <f t="shared" si="4954"/>
      </c>
      <c r="JO150" s="55">
        <f t="shared" si="4775"/>
      </c>
      <c r="JP150" s="54">
        <f t="shared" si="4954"/>
      </c>
      <c r="JQ150" s="55">
        <f t="shared" si="4776"/>
      </c>
      <c r="JR150" s="54">
        <f t="shared" si="4954"/>
      </c>
      <c r="JS150" s="55">
        <f t="shared" si="4777"/>
      </c>
      <c r="JT150" s="54">
        <f t="shared" si="4954"/>
      </c>
      <c r="JU150" s="55">
        <f t="shared" si="4778"/>
      </c>
      <c r="JV150" s="54">
        <f t="shared" si="4954"/>
      </c>
      <c r="JW150" s="55">
        <f t="shared" si="4779"/>
      </c>
      <c r="JX150" s="54">
        <f t="shared" si="4954"/>
      </c>
      <c r="JY150" s="55">
        <f t="shared" si="4780"/>
      </c>
      <c r="JZ150" s="54">
        <f t="shared" si="4954"/>
      </c>
      <c r="KA150" s="55">
        <f t="shared" si="4781"/>
      </c>
      <c r="KB150" s="54">
        <f t="shared" si="4954"/>
      </c>
      <c r="KC150" s="55">
        <f t="shared" si="4782"/>
      </c>
      <c r="KD150" s="54">
        <f t="shared" si="4954"/>
      </c>
      <c r="KE150" s="55">
        <f t="shared" si="4783"/>
      </c>
      <c r="KF150" s="54">
        <f t="shared" si="4954"/>
      </c>
      <c r="KG150" s="55">
        <f t="shared" si="4784"/>
      </c>
      <c r="KH150" s="54">
        <f t="shared" si="4954"/>
      </c>
      <c r="KI150" s="55">
        <f t="shared" si="4785"/>
      </c>
      <c r="KJ150" s="54">
        <f t="shared" si="4954"/>
      </c>
      <c r="KK150" s="55">
        <f t="shared" si="4786"/>
      </c>
      <c r="KL150" s="54">
        <f t="shared" si="4954"/>
      </c>
      <c r="KM150" s="55">
        <f t="shared" si="4787"/>
      </c>
      <c r="KN150" s="54">
        <f t="shared" si="4954"/>
      </c>
      <c r="KO150" s="55">
        <f t="shared" si="4788"/>
      </c>
      <c r="KP150" s="54">
        <f t="shared" si="4954"/>
      </c>
      <c r="KQ150" s="55">
        <f t="shared" si="4789"/>
      </c>
      <c r="KR150" s="54">
        <f t="shared" si="4954"/>
      </c>
      <c r="KS150" s="55">
        <f t="shared" si="4790"/>
      </c>
      <c r="KT150" s="54">
        <f t="shared" si="4954"/>
      </c>
      <c r="KU150" s="55">
        <f t="shared" si="4791"/>
      </c>
      <c r="KV150" s="54">
        <f t="shared" si="4954"/>
      </c>
      <c r="KW150" s="55">
        <f t="shared" si="4792"/>
      </c>
      <c r="KX150" s="54">
        <f t="shared" si="4954"/>
      </c>
      <c r="KY150" s="55">
        <f t="shared" si="4793"/>
      </c>
      <c r="KZ150" s="54">
        <f t="shared" si="4954"/>
      </c>
      <c r="LA150" s="55">
        <f t="shared" si="4794"/>
      </c>
      <c r="LB150" s="54">
        <f t="shared" si="4954"/>
      </c>
      <c r="LC150" s="55">
        <f t="shared" si="4795"/>
      </c>
      <c r="LD150" s="54">
        <f t="shared" si="4954"/>
      </c>
      <c r="LE150" s="55">
        <f t="shared" si="4796"/>
      </c>
      <c r="LF150" s="54">
        <f t="shared" si="4954"/>
      </c>
      <c r="LG150" s="55">
        <f t="shared" si="4797"/>
      </c>
      <c r="LH150" s="54">
        <f t="shared" si="4954"/>
      </c>
      <c r="LI150" s="55">
        <f t="shared" si="4798"/>
      </c>
      <c r="LJ150" s="54">
        <f t="shared" si="4954"/>
      </c>
      <c r="LK150" s="55">
        <f t="shared" si="4799"/>
      </c>
      <c r="LL150" s="54">
        <f t="shared" si="4954"/>
      </c>
      <c r="LM150" s="55">
        <f t="shared" si="4800"/>
      </c>
      <c r="LN150" s="54">
        <f t="shared" si="4954"/>
      </c>
      <c r="LO150" s="55">
        <f t="shared" si="4801"/>
      </c>
      <c r="LP150" s="54">
        <f t="shared" si="4954"/>
      </c>
      <c r="LQ150" s="55">
        <f t="shared" si="4802"/>
      </c>
      <c r="LR150" s="54">
        <f t="shared" si="4954"/>
      </c>
      <c r="LS150" s="55">
        <f t="shared" si="4803"/>
      </c>
      <c r="LT150" s="54">
        <f t="shared" si="4954"/>
      </c>
      <c r="LU150" s="55">
        <f t="shared" si="4804"/>
      </c>
      <c r="LV150" s="54">
        <f t="shared" si="4954"/>
      </c>
      <c r="LW150" s="55">
        <f t="shared" si="4805"/>
      </c>
      <c r="LX150" s="54">
        <f t="shared" si="4954"/>
      </c>
      <c r="LY150" s="55">
        <f t="shared" si="4680"/>
      </c>
      <c r="LZ150" s="54">
        <f t="shared" si="4949"/>
      </c>
      <c r="MA150" s="55">
        <f t="shared" si="4807"/>
      </c>
      <c r="MB150" s="54">
        <f t="shared" si="4949"/>
      </c>
      <c r="MC150" s="55">
        <f t="shared" si="4808"/>
      </c>
      <c r="MD150" s="54">
        <f t="shared" si="4949"/>
      </c>
      <c r="ME150" s="55">
        <f t="shared" si="4809"/>
      </c>
      <c r="MF150" s="54">
        <f t="shared" si="4949"/>
      </c>
      <c r="MG150" s="55">
        <f t="shared" si="4810"/>
      </c>
      <c r="MH150" s="54">
        <f t="shared" si="4949"/>
      </c>
      <c r="MI150" s="55">
        <f t="shared" si="4811"/>
      </c>
      <c r="MJ150" s="54">
        <f t="shared" si="4949"/>
      </c>
      <c r="MK150" s="55">
        <f t="shared" si="4812"/>
      </c>
      <c r="ML150" s="54">
        <f t="shared" si="4949"/>
      </c>
      <c r="MM150" s="55">
        <f t="shared" si="4682"/>
      </c>
      <c r="MN150" s="54">
        <f t="shared" si="4949"/>
      </c>
      <c r="MO150" s="55">
        <f t="shared" si="4683"/>
      </c>
      <c r="MP150" s="54">
        <f t="shared" si="4949"/>
      </c>
      <c r="MQ150" s="55">
        <f t="shared" si="4684"/>
      </c>
      <c r="MR150" s="54">
        <f t="shared" si="4949"/>
      </c>
      <c r="MS150" s="55">
        <f t="shared" si="4685"/>
      </c>
      <c r="MT150" s="54">
        <f t="shared" si="4949"/>
      </c>
      <c r="MU150" s="55">
        <f t="shared" si="4686"/>
      </c>
      <c r="MV150" s="54">
        <f t="shared" si="4949"/>
      </c>
      <c r="MW150" s="55">
        <f t="shared" si="4687"/>
      </c>
      <c r="MX150" s="54">
        <f t="shared" si="4949"/>
      </c>
      <c r="MY150" s="55">
        <f t="shared" si="4688"/>
      </c>
      <c r="MZ150" s="54">
        <f t="shared" si="4949"/>
      </c>
      <c r="NA150" s="55">
        <f t="shared" si="4689"/>
      </c>
      <c r="NB150" s="54">
        <f t="shared" si="4949"/>
      </c>
      <c r="NC150" s="55">
        <f t="shared" si="4690"/>
      </c>
      <c r="ND150" s="54">
        <f t="shared" si="4949"/>
      </c>
      <c r="NE150" s="55">
        <f t="shared" si="4691"/>
      </c>
      <c r="NF150" s="54">
        <f t="shared" si="4949"/>
      </c>
      <c r="NG150" s="55">
        <f t="shared" si="4692"/>
      </c>
      <c r="NH150" s="54">
        <f t="shared" si="4949"/>
      </c>
      <c r="NI150" s="55">
        <f t="shared" si="4693"/>
      </c>
      <c r="NJ150" s="54">
        <f t="shared" si="4949"/>
      </c>
      <c r="NK150" s="55">
        <f t="shared" si="4694"/>
      </c>
      <c r="NL150" s="54">
        <f t="shared" si="4949"/>
      </c>
      <c r="NM150" s="55">
        <f t="shared" si="4695"/>
      </c>
      <c r="NN150" s="54">
        <f t="shared" si="4949"/>
      </c>
      <c r="NO150" s="55">
        <f t="shared" si="4696"/>
      </c>
      <c r="NP150" s="54">
        <f t="shared" si="4949"/>
      </c>
      <c r="NQ150" s="55">
        <f t="shared" si="4697"/>
      </c>
      <c r="NR150" s="54">
        <f t="shared" si="4949"/>
      </c>
      <c r="NS150" s="55">
        <f t="shared" si="4698"/>
      </c>
      <c r="NT150" s="54">
        <f t="shared" si="4949"/>
      </c>
      <c r="NU150" s="55">
        <f t="shared" si="4699"/>
      </c>
      <c r="NV150" s="54">
        <f t="shared" si="4949"/>
      </c>
      <c r="NW150" s="55">
        <f t="shared" si="4700"/>
      </c>
      <c r="NX150" s="54">
        <f t="shared" si="4949"/>
      </c>
      <c r="NY150" s="55">
        <f t="shared" si="4701"/>
      </c>
      <c r="NZ150" s="54">
        <f t="shared" si="4949"/>
      </c>
      <c r="OA150" s="55">
        <f t="shared" si="4702"/>
      </c>
      <c r="OB150" s="54">
        <f t="shared" si="4949"/>
      </c>
      <c r="OC150" s="55">
        <f t="shared" si="4703"/>
      </c>
      <c r="OD150" s="54">
        <f t="shared" si="4949"/>
      </c>
      <c r="OE150" s="55">
        <f t="shared" si="4704"/>
      </c>
      <c r="OF150" s="54">
        <f t="shared" si="4949"/>
      </c>
      <c r="OG150" s="55">
        <f t="shared" si="4705"/>
      </c>
      <c r="OH150" s="54">
        <f t="shared" si="4949"/>
      </c>
      <c r="OI150" s="55">
        <f t="shared" si="4706"/>
      </c>
      <c r="OJ150" s="54">
        <f t="shared" si="4806"/>
      </c>
      <c r="OK150" s="55">
        <f t="shared" si="4707"/>
      </c>
      <c r="OL150" s="54">
        <f t="shared" si="4681"/>
      </c>
      <c r="OM150" s="55">
        <f t="shared" si="4708"/>
      </c>
      <c r="ON150" s="54">
        <f t="shared" si="4681"/>
      </c>
      <c r="OO150" s="55">
        <f t="shared" si="4709"/>
      </c>
      <c r="OP150" s="54">
        <f t="shared" si="4681"/>
      </c>
      <c r="OQ150" s="55">
        <f t="shared" si="4710"/>
      </c>
      <c r="OR150" s="54">
        <f t="shared" si="4681"/>
      </c>
      <c r="OS150" s="55">
        <f t="shared" si="4711"/>
      </c>
      <c r="OT150" s="54">
        <f t="shared" si="4681"/>
      </c>
      <c r="OU150" s="55">
        <f t="shared" si="4712"/>
      </c>
      <c r="OV150" s="54">
        <f t="shared" si="4681"/>
      </c>
      <c r="OW150" s="55">
        <f t="shared" si="4713"/>
      </c>
      <c r="OX150" s="54">
        <f t="shared" si="4955"/>
      </c>
      <c r="OY150" s="55">
        <f t="shared" si="4714"/>
      </c>
      <c r="OZ150" s="54">
        <f t="shared" si="4955"/>
      </c>
      <c r="PA150" s="55">
        <f t="shared" si="4715"/>
      </c>
      <c r="PB150" s="54">
        <f t="shared" si="4955"/>
      </c>
      <c r="PC150" s="55">
        <f t="shared" si="4716"/>
      </c>
      <c r="PD150" s="54">
        <f t="shared" si="4955"/>
      </c>
      <c r="PE150" s="55">
        <f t="shared" si="4717"/>
      </c>
      <c r="PF150" s="54">
        <f t="shared" si="4955"/>
      </c>
      <c r="PG150" s="55">
        <f t="shared" si="4718"/>
      </c>
      <c r="PH150" s="54">
        <f t="shared" si="4955"/>
      </c>
      <c r="PI150" s="55">
        <f t="shared" si="4719"/>
      </c>
      <c r="PJ150" s="54">
        <f t="shared" si="4955"/>
      </c>
      <c r="PK150" s="55">
        <f t="shared" si="4720"/>
      </c>
      <c r="PL150" s="54">
        <f t="shared" si="4955"/>
      </c>
      <c r="PM150" s="55">
        <f t="shared" si="4721"/>
      </c>
      <c r="PN150" s="54">
        <f t="shared" si="4955"/>
      </c>
      <c r="PO150" s="55">
        <f t="shared" si="4722"/>
      </c>
      <c r="PP150" s="54">
        <f t="shared" si="4955"/>
      </c>
      <c r="PQ150" s="55">
        <f t="shared" si="4723"/>
      </c>
      <c r="PR150" s="54">
        <f t="shared" si="4955"/>
      </c>
      <c r="PS150" s="55">
        <f t="shared" si="4724"/>
      </c>
      <c r="PT150" s="54">
        <f t="shared" si="4955"/>
      </c>
      <c r="PU150" s="55">
        <f t="shared" si="4725"/>
      </c>
      <c r="PV150" s="54">
        <f t="shared" si="4955"/>
      </c>
      <c r="PW150" s="55">
        <f t="shared" si="4726"/>
      </c>
      <c r="PX150" s="54">
        <f t="shared" si="4955"/>
      </c>
      <c r="PY150" s="55">
        <f t="shared" si="4727"/>
      </c>
      <c r="PZ150" s="54">
        <f t="shared" si="4955"/>
      </c>
      <c r="QA150" s="55">
        <f t="shared" si="4728"/>
      </c>
      <c r="QB150" s="54">
        <f t="shared" si="4955"/>
      </c>
      <c r="QC150" s="55">
        <f t="shared" si="4729"/>
      </c>
      <c r="QD150" s="54">
        <f t="shared" si="4955"/>
      </c>
      <c r="QE150" s="55">
        <f t="shared" si="4730"/>
      </c>
      <c r="QF150" s="54">
        <f t="shared" si="4955"/>
      </c>
      <c r="QG150" s="55">
        <f t="shared" si="4731"/>
      </c>
      <c r="QH150" s="54">
        <f t="shared" si="4955"/>
      </c>
      <c r="QI150" s="55">
        <f t="shared" si="4732"/>
      </c>
      <c r="QJ150" s="54">
        <f t="shared" si="4955"/>
      </c>
      <c r="QK150" s="55">
        <f t="shared" si="4733"/>
      </c>
      <c r="QL150" s="54">
        <f t="shared" si="4955"/>
      </c>
      <c r="QM150" s="55">
        <f t="shared" si="4734"/>
      </c>
      <c r="QN150" s="54">
        <f t="shared" si="4955"/>
      </c>
      <c r="QO150" s="55">
        <f t="shared" si="4735"/>
      </c>
      <c r="QP150" s="54">
        <f t="shared" si="4955"/>
      </c>
      <c r="QQ150" s="55">
        <f t="shared" si="4736"/>
      </c>
      <c r="QR150" s="54">
        <f t="shared" si="4955"/>
      </c>
      <c r="QS150" s="55">
        <f t="shared" si="4737"/>
      </c>
      <c r="QT150" s="54">
        <f t="shared" si="4955"/>
      </c>
      <c r="QU150" s="55">
        <f t="shared" si="4885"/>
      </c>
      <c r="QV150" s="54">
        <f t="shared" si="4955"/>
      </c>
      <c r="QW150" s="55">
        <f t="shared" si="4886"/>
      </c>
      <c r="QX150" s="54">
        <f t="shared" si="4955"/>
      </c>
      <c r="QY150" s="55">
        <f t="shared" si="4887"/>
      </c>
      <c r="QZ150" s="54">
        <f t="shared" si="4955"/>
      </c>
      <c r="RA150" s="55">
        <f t="shared" si="4888"/>
      </c>
      <c r="RB150" s="54">
        <f t="shared" si="4955"/>
      </c>
      <c r="RC150" s="55">
        <f t="shared" si="4889"/>
      </c>
      <c r="RD150" s="54">
        <f t="shared" si="4955"/>
      </c>
      <c r="RE150" s="55">
        <f t="shared" si="4890"/>
      </c>
      <c r="RF150" s="54">
        <f t="shared" si="4955"/>
      </c>
      <c r="RG150" s="55">
        <f t="shared" si="4891"/>
      </c>
      <c r="RH150" s="54">
        <f t="shared" si="4955"/>
      </c>
      <c r="RI150" s="55">
        <f t="shared" si="4892"/>
      </c>
      <c r="RJ150" s="54">
        <f t="shared" si="4950"/>
      </c>
      <c r="RK150" s="55">
        <f t="shared" si="4893"/>
      </c>
      <c r="RL150" s="54">
        <f t="shared" si="4950"/>
      </c>
      <c r="RM150" s="55">
        <f t="shared" si="4894"/>
      </c>
      <c r="RN150" s="54">
        <f t="shared" si="4950"/>
      </c>
      <c r="RO150" s="55">
        <f t="shared" si="4895"/>
      </c>
      <c r="RP150" s="54">
        <f t="shared" si="4950"/>
      </c>
      <c r="RQ150" s="55">
        <f t="shared" si="4896"/>
      </c>
      <c r="RR150" s="54">
        <f t="shared" si="4950"/>
      </c>
      <c r="RS150" s="55">
        <f t="shared" si="4897"/>
      </c>
      <c r="RT150" s="54">
        <f t="shared" si="4950"/>
      </c>
      <c r="RU150" s="55">
        <f t="shared" si="4898"/>
      </c>
      <c r="RV150" s="54">
        <f t="shared" si="4950"/>
      </c>
      <c r="RW150" s="55">
        <f t="shared" si="4899"/>
      </c>
      <c r="RX150" s="54">
        <f t="shared" si="4950"/>
      </c>
      <c r="RY150" s="55">
        <f t="shared" si="4900"/>
      </c>
      <c r="RZ150" s="54">
        <f t="shared" si="4950"/>
      </c>
      <c r="SA150" s="55">
        <f t="shared" si="4901"/>
      </c>
      <c r="SB150" s="54">
        <f t="shared" si="4950"/>
      </c>
      <c r="SC150" s="55">
        <f t="shared" si="4902"/>
      </c>
      <c r="SD150" s="54">
        <f t="shared" si="4950"/>
      </c>
      <c r="SE150" s="55">
        <f t="shared" si="4903"/>
      </c>
      <c r="SF150" s="54">
        <f t="shared" si="4950"/>
      </c>
      <c r="SG150" s="55">
        <f t="shared" si="4904"/>
      </c>
      <c r="SH150" s="54">
        <f t="shared" si="4950"/>
      </c>
      <c r="SI150" s="55">
        <f t="shared" si="4905"/>
      </c>
      <c r="SJ150" s="54">
        <f t="shared" si="4950"/>
      </c>
      <c r="SK150" s="55">
        <f t="shared" si="4906"/>
      </c>
      <c r="SL150" s="54">
        <f t="shared" si="4950"/>
      </c>
      <c r="SM150" s="55">
        <f t="shared" si="4907"/>
      </c>
      <c r="SN150" s="54">
        <f t="shared" si="4950"/>
      </c>
      <c r="SO150" s="55">
        <f t="shared" si="4908"/>
      </c>
      <c r="SP150" s="54">
        <f t="shared" si="4950"/>
      </c>
      <c r="SQ150" s="55">
        <f t="shared" si="4909"/>
      </c>
      <c r="SR150" s="54">
        <f t="shared" si="4950"/>
      </c>
      <c r="SS150" s="55">
        <f t="shared" si="4910"/>
      </c>
      <c r="ST150" s="54">
        <f t="shared" si="4950"/>
      </c>
      <c r="SU150" s="55">
        <f t="shared" si="4911"/>
      </c>
      <c r="SV150" s="54">
        <f t="shared" si="4950"/>
      </c>
      <c r="SW150" s="55">
        <f t="shared" si="4912"/>
      </c>
      <c r="SX150" s="54">
        <f t="shared" si="4950"/>
      </c>
      <c r="SY150" s="55">
        <f t="shared" si="4913"/>
      </c>
      <c r="SZ150" s="54">
        <f t="shared" si="4950"/>
      </c>
      <c r="TA150" s="55">
        <f t="shared" si="4914"/>
      </c>
      <c r="TB150" s="54">
        <f t="shared" si="4950"/>
      </c>
      <c r="TC150" s="55">
        <f t="shared" si="4915"/>
      </c>
      <c r="TD150" s="54">
        <f t="shared" si="4950"/>
      </c>
      <c r="TE150" s="55">
        <f t="shared" si="4881"/>
      </c>
      <c r="TF150" s="54">
        <f t="shared" si="4950"/>
      </c>
      <c r="TG150" s="55">
        <f t="shared" si="4843"/>
      </c>
      <c r="TH150" s="54">
        <f t="shared" si="4950"/>
      </c>
      <c r="TI150" s="55">
        <f t="shared" si="4844"/>
      </c>
      <c r="TJ150" s="54">
        <f t="shared" si="4950"/>
      </c>
      <c r="TK150" s="55">
        <f t="shared" si="4845"/>
      </c>
      <c r="TL150" s="54">
        <f t="shared" si="4950"/>
      </c>
      <c r="TM150" s="55">
        <f t="shared" si="4846"/>
      </c>
      <c r="TN150" s="54">
        <f t="shared" si="4950"/>
      </c>
      <c r="TO150" s="55">
        <f t="shared" si="4847"/>
      </c>
      <c r="TP150" s="54">
        <f t="shared" si="4950"/>
      </c>
      <c r="TQ150" s="55">
        <f t="shared" si="4848"/>
      </c>
      <c r="TR150" s="54">
        <f t="shared" si="4950"/>
      </c>
      <c r="TS150" s="55">
        <f t="shared" si="4849"/>
      </c>
      <c r="TT150" s="54">
        <f t="shared" si="4956"/>
      </c>
      <c r="TU150" s="55">
        <f t="shared" si="4850"/>
      </c>
      <c r="TV150" s="54">
        <f t="shared" si="4956"/>
      </c>
      <c r="TW150" s="55">
        <f t="shared" si="4851"/>
      </c>
      <c r="TX150" s="54">
        <f t="shared" si="4956"/>
      </c>
      <c r="TY150" s="55">
        <f t="shared" si="4852"/>
      </c>
      <c r="TZ150" s="54">
        <f t="shared" si="4956"/>
      </c>
      <c r="UA150" s="55">
        <f t="shared" si="4853"/>
      </c>
      <c r="UB150" s="54">
        <f t="shared" si="4956"/>
      </c>
      <c r="UC150" s="55">
        <f t="shared" si="4854"/>
      </c>
      <c r="UD150" s="54">
        <f t="shared" si="4956"/>
      </c>
      <c r="UE150" s="55">
        <f t="shared" si="4855"/>
      </c>
      <c r="UF150" s="54">
        <f t="shared" si="4956"/>
      </c>
      <c r="UG150" s="55">
        <f t="shared" si="4856"/>
      </c>
      <c r="UH150" s="54">
        <f t="shared" si="4956"/>
      </c>
      <c r="UI150" s="55">
        <f t="shared" si="4857"/>
      </c>
      <c r="UJ150" s="54">
        <f t="shared" si="4956"/>
      </c>
      <c r="UK150" s="55">
        <f t="shared" si="4858"/>
      </c>
      <c r="UL150" s="54">
        <f t="shared" si="4956"/>
      </c>
      <c r="UM150" s="55">
        <f t="shared" si="4859"/>
      </c>
      <c r="UN150" s="54">
        <f t="shared" si="4956"/>
      </c>
      <c r="UO150" s="55">
        <f t="shared" si="4860"/>
      </c>
      <c r="UP150" s="54">
        <f t="shared" si="4956"/>
      </c>
      <c r="UQ150" s="55">
        <f t="shared" si="4861"/>
      </c>
      <c r="UR150" s="54">
        <f t="shared" si="4956"/>
      </c>
      <c r="US150" s="55">
        <f t="shared" si="4862"/>
      </c>
      <c r="UT150" s="54">
        <f t="shared" si="4956"/>
      </c>
      <c r="UU150" s="55">
        <f t="shared" si="4863"/>
      </c>
      <c r="UV150" s="54">
        <f t="shared" si="4956"/>
      </c>
      <c r="UW150" s="55">
        <f t="shared" si="4864"/>
      </c>
      <c r="UX150" s="54">
        <f t="shared" si="4956"/>
      </c>
      <c r="UY150" s="55">
        <f t="shared" si="4865"/>
      </c>
      <c r="UZ150" s="54">
        <f t="shared" si="4956"/>
      </c>
      <c r="VA150" s="55">
        <f t="shared" si="4866"/>
      </c>
      <c r="VB150" s="54">
        <f t="shared" si="4956"/>
      </c>
      <c r="VC150" s="55">
        <f t="shared" si="4867"/>
      </c>
      <c r="VD150" s="54">
        <f t="shared" si="4956"/>
      </c>
      <c r="VE150" s="55">
        <f t="shared" si="4868"/>
      </c>
      <c r="VF150" s="54">
        <f t="shared" si="4956"/>
      </c>
      <c r="VG150" s="55">
        <f t="shared" si="4869"/>
      </c>
      <c r="VH150" s="54">
        <f t="shared" si="4956"/>
      </c>
      <c r="VI150" s="55">
        <f t="shared" si="4870"/>
      </c>
      <c r="VJ150" s="54">
        <f t="shared" si="4956"/>
      </c>
      <c r="VK150" s="55">
        <f t="shared" si="4871"/>
      </c>
      <c r="VL150" s="54">
        <f t="shared" si="4956"/>
      </c>
      <c r="VM150" s="55">
        <f t="shared" si="4872"/>
      </c>
      <c r="VN150" s="54">
        <f t="shared" si="4956"/>
      </c>
      <c r="VO150" s="55">
        <f t="shared" si="4873"/>
      </c>
      <c r="VP150" s="54">
        <f t="shared" si="4956"/>
      </c>
      <c r="VQ150" s="55">
        <f t="shared" si="4817"/>
      </c>
      <c r="VR150" s="54">
        <f t="shared" si="4956"/>
      </c>
      <c r="VS150" s="55">
        <f t="shared" si="4874"/>
      </c>
      <c r="VT150" s="54">
        <f t="shared" si="4956"/>
      </c>
      <c r="VU150" s="55">
        <f t="shared" si="4875"/>
      </c>
      <c r="VV150" s="54">
        <f t="shared" si="4956"/>
      </c>
      <c r="VW150" s="55">
        <f t="shared" si="4876"/>
      </c>
      <c r="VX150" s="54">
        <f t="shared" si="4956"/>
      </c>
      <c r="VY150" s="55">
        <f t="shared" si="4877"/>
      </c>
      <c r="VZ150" s="54">
        <f t="shared" si="4956"/>
      </c>
      <c r="WA150" s="55">
        <f t="shared" si="4878"/>
      </c>
      <c r="WB150" s="54">
        <f t="shared" si="4956"/>
      </c>
      <c r="WC150" s="55">
        <f t="shared" si="4879"/>
      </c>
      <c r="WD150" s="54">
        <f t="shared" si="4956"/>
      </c>
      <c r="WE150" s="55">
        <f t="shared" si="4818"/>
      </c>
      <c r="WF150" s="54">
        <f t="shared" si="4951"/>
      </c>
      <c r="WG150" s="55">
        <f t="shared" si="4819"/>
      </c>
      <c r="WH150" s="54">
        <f t="shared" si="4951"/>
      </c>
      <c r="WI150" s="55">
        <f t="shared" si="4820"/>
      </c>
      <c r="WJ150" s="54">
        <f t="shared" si="4951"/>
      </c>
      <c r="WK150" s="55">
        <f t="shared" si="4821"/>
      </c>
      <c r="WL150" s="54">
        <f t="shared" si="4951"/>
      </c>
      <c r="WM150" s="55">
        <f t="shared" si="4822"/>
      </c>
      <c r="WN150" s="54">
        <f t="shared" si="4951"/>
      </c>
      <c r="WO150" s="55">
        <f t="shared" si="4823"/>
      </c>
      <c r="WP150" s="54">
        <f t="shared" si="4951"/>
      </c>
      <c r="WQ150" s="55">
        <f t="shared" si="4824"/>
      </c>
      <c r="WR150" s="54">
        <f t="shared" si="4951"/>
      </c>
      <c r="WS150" s="55">
        <f t="shared" si="4825"/>
      </c>
      <c r="WT150" s="54">
        <f t="shared" si="4951"/>
      </c>
      <c r="WU150" s="55">
        <f t="shared" si="4826"/>
      </c>
      <c r="WV150" s="54">
        <f t="shared" si="4951"/>
      </c>
      <c r="WW150" s="55">
        <f t="shared" si="4827"/>
      </c>
      <c r="WX150" s="54">
        <f t="shared" si="4951"/>
      </c>
      <c r="WY150" s="55">
        <f t="shared" si="4828"/>
      </c>
      <c r="WZ150" s="54">
        <f t="shared" si="4951"/>
      </c>
      <c r="XA150" s="55">
        <f t="shared" si="4829"/>
      </c>
      <c r="XB150" s="54">
        <f t="shared" si="4951"/>
      </c>
      <c r="XC150" s="55">
        <f t="shared" si="4830"/>
      </c>
      <c r="XD150" s="54">
        <f t="shared" si="4951"/>
      </c>
      <c r="XE150" s="55">
        <f t="shared" si="4831"/>
      </c>
      <c r="XF150" s="54">
        <f t="shared" si="4951"/>
      </c>
      <c r="XG150" s="55">
        <f t="shared" si="4832"/>
      </c>
      <c r="XH150" s="54">
        <f t="shared" si="4951"/>
      </c>
      <c r="XI150" s="55">
        <f t="shared" si="4833"/>
      </c>
      <c r="XJ150" s="54">
        <f t="shared" si="4951"/>
      </c>
      <c r="XK150" s="55">
        <f t="shared" si="4834"/>
      </c>
      <c r="XL150" s="54">
        <f t="shared" si="4951"/>
      </c>
      <c r="XM150" s="55">
        <f t="shared" si="4835"/>
      </c>
      <c r="XN150" s="54">
        <f t="shared" si="4951"/>
      </c>
      <c r="XO150" s="55">
        <f t="shared" si="4836"/>
      </c>
      <c r="XP150" s="54">
        <f t="shared" si="4951"/>
      </c>
      <c r="XQ150" s="55">
        <f t="shared" si="4837"/>
      </c>
      <c r="XR150" s="54">
        <f t="shared" si="4951"/>
      </c>
      <c r="XS150" s="55">
        <f t="shared" si="4838"/>
      </c>
      <c r="XT150" s="54">
        <f t="shared" si="4951"/>
      </c>
      <c r="XU150" s="55">
        <f t="shared" si="4839"/>
      </c>
      <c r="XV150" s="54">
        <f t="shared" si="4951"/>
      </c>
      <c r="XW150" s="55">
        <f t="shared" si="4840"/>
      </c>
      <c r="XX150" s="54">
        <f t="shared" si="4951"/>
      </c>
      <c r="XY150" s="55">
        <f t="shared" si="4841"/>
      </c>
      <c r="XZ150" s="54">
        <f t="shared" si="4951"/>
      </c>
      <c r="YA150" s="55">
        <f t="shared" si="4842"/>
      </c>
      <c r="YB150" s="54">
        <f t="shared" si="4951"/>
      </c>
      <c r="YC150" s="55">
        <f t="shared" si="4740"/>
      </c>
      <c r="YD150" s="54">
        <f t="shared" si="4951"/>
      </c>
      <c r="YE150" s="55">
        <f t="shared" si="4741"/>
      </c>
      <c r="YF150" s="54">
        <f t="shared" si="4951"/>
      </c>
      <c r="YG150" s="55">
        <f t="shared" si="4742"/>
      </c>
      <c r="YH150" s="54">
        <f t="shared" si="4951"/>
      </c>
      <c r="YI150" s="55">
        <f t="shared" si="4743"/>
      </c>
      <c r="YJ150" s="54">
        <f t="shared" si="4951"/>
      </c>
      <c r="YK150" s="55">
        <f t="shared" si="4744"/>
      </c>
      <c r="YL150" s="54">
        <f t="shared" si="4951"/>
      </c>
      <c r="YM150" s="55">
        <f t="shared" si="4745"/>
      </c>
      <c r="YN150" s="54">
        <f t="shared" si="4951"/>
      </c>
      <c r="YO150" s="55">
        <f t="shared" si="4746"/>
      </c>
      <c r="YP150" s="54">
        <f t="shared" si="4916"/>
      </c>
      <c r="YQ150" s="55">
        <f t="shared" si="4747"/>
      </c>
      <c r="YR150" s="54">
        <f t="shared" si="4916"/>
      </c>
      <c r="YS150" s="55">
        <f t="shared" si="4748"/>
      </c>
      <c r="YT150" s="54">
        <f t="shared" si="4916"/>
      </c>
      <c r="YU150" s="55">
        <f t="shared" si="4749"/>
      </c>
      <c r="YV150" s="54">
        <f t="shared" si="4916"/>
      </c>
      <c r="YW150" s="55">
        <f t="shared" si="4750"/>
      </c>
      <c r="YX150" s="54">
        <f t="shared" si="4916"/>
      </c>
      <c r="YY150" s="55">
        <f t="shared" si="4751"/>
      </c>
      <c r="YZ150" s="54">
        <f t="shared" si="4916"/>
      </c>
      <c r="ZA150" s="55">
        <f t="shared" si="4752"/>
      </c>
      <c r="ZB150" s="54">
        <f t="shared" si="4916"/>
      </c>
      <c r="ZC150" s="55">
        <f t="shared" si="4753"/>
      </c>
      <c r="ZD150" s="54">
        <f t="shared" si="4916"/>
      </c>
      <c r="ZE150" s="55">
        <f t="shared" si="4754"/>
      </c>
      <c r="ZF150" s="54">
        <f t="shared" si="4916"/>
      </c>
      <c r="ZG150" s="55">
        <f t="shared" si="4755"/>
      </c>
      <c r="ZH150" s="54">
        <f t="shared" si="4916"/>
      </c>
      <c r="ZI150" s="55">
        <f t="shared" si="4756"/>
      </c>
      <c r="ZJ150" s="54">
        <f t="shared" si="4916"/>
      </c>
      <c r="ZK150" s="55">
        <f t="shared" si="4757"/>
      </c>
      <c r="ZL150" s="54">
        <f t="shared" si="4916"/>
      </c>
      <c r="ZM150" s="55">
        <f t="shared" si="4758"/>
      </c>
      <c r="ZN150" s="54">
        <f t="shared" si="4916"/>
      </c>
      <c r="ZO150" s="55">
        <f t="shared" si="4759"/>
      </c>
      <c r="ZP150" s="54">
        <f t="shared" si="4916"/>
      </c>
      <c r="ZQ150" s="55">
        <f t="shared" si="4760"/>
      </c>
      <c r="ZR150" s="54">
        <f t="shared" si="4916"/>
      </c>
      <c r="ZS150" s="55">
        <f t="shared" si="4761"/>
      </c>
      <c r="ZT150" s="54">
        <f t="shared" si="4916"/>
      </c>
      <c r="ZU150" s="55">
        <f t="shared" si="4762"/>
      </c>
      <c r="ZV150" s="54">
        <f t="shared" si="4916"/>
      </c>
      <c r="ZW150" s="55">
        <f t="shared" si="4763"/>
      </c>
      <c r="ZX150" s="54">
        <f t="shared" si="4916"/>
      </c>
      <c r="ZY150" s="55">
        <f t="shared" si="4764"/>
      </c>
      <c r="ZZ150" s="54">
        <f t="shared" si="4916"/>
      </c>
      <c r="AAA150" s="55">
        <f t="shared" si="4765"/>
      </c>
      <c r="AAB150" s="54">
        <f t="shared" si="4916"/>
      </c>
      <c r="AAC150" s="55">
        <f t="shared" si="4766"/>
      </c>
      <c r="AAD150" s="54">
        <f t="shared" si="4916"/>
      </c>
      <c r="AAE150" s="55">
        <f t="shared" si="4767"/>
      </c>
      <c r="AAF150" s="54">
        <f t="shared" si="4916"/>
      </c>
      <c r="AAG150" s="55">
        <f t="shared" si="4768"/>
      </c>
      <c r="AAH150" s="54">
        <f t="shared" si="4916"/>
      </c>
      <c r="AAI150" s="55">
        <f t="shared" si="4769"/>
      </c>
      <c r="AAJ150" s="54">
        <f t="shared" si="4916"/>
      </c>
      <c r="AAK150" s="55">
        <f t="shared" si="4770"/>
      </c>
      <c r="AAL150" s="54">
        <f t="shared" si="4916"/>
      </c>
      <c r="AAM150" s="55">
        <f t="shared" si="4917"/>
      </c>
      <c r="AAN150" s="54">
        <f t="shared" si="4916"/>
      </c>
      <c r="AAO150" s="55">
        <f t="shared" si="4918"/>
      </c>
      <c r="AAP150" s="54">
        <f t="shared" si="4916"/>
      </c>
      <c r="AAQ150" s="55">
        <f t="shared" si="4919"/>
      </c>
      <c r="AAR150" s="54">
        <f t="shared" si="4916"/>
      </c>
      <c r="AAS150" s="55">
        <f t="shared" si="4920"/>
      </c>
      <c r="AAT150" s="54">
        <f t="shared" si="4916"/>
      </c>
      <c r="AAU150" s="55">
        <f t="shared" si="4921"/>
      </c>
      <c r="AAV150" s="54">
        <f t="shared" si="4916"/>
      </c>
      <c r="AAW150" s="55">
        <f t="shared" si="4922"/>
      </c>
      <c r="AAX150" s="54">
        <f t="shared" si="4916"/>
      </c>
      <c r="AAY150" s="55">
        <f t="shared" si="4923"/>
      </c>
      <c r="AAZ150" s="54">
        <f t="shared" si="4916"/>
      </c>
      <c r="ABA150" s="55">
        <f t="shared" si="4924"/>
      </c>
      <c r="ABB150" s="54">
        <f t="shared" si="4882"/>
      </c>
      <c r="ABC150" s="55">
        <f t="shared" si="4925"/>
      </c>
      <c r="ABD150" s="54">
        <f t="shared" si="4882"/>
      </c>
      <c r="ABE150" s="55">
        <f t="shared" si="4926"/>
      </c>
      <c r="ABF150" s="54">
        <f t="shared" si="4882"/>
      </c>
      <c r="ABG150" s="55">
        <f t="shared" si="4927"/>
      </c>
      <c r="ABH150" s="54">
        <f t="shared" si="4882"/>
      </c>
      <c r="ABI150" s="55">
        <f t="shared" si="4928"/>
      </c>
      <c r="ABJ150" s="54">
        <f t="shared" si="4882"/>
      </c>
      <c r="ABK150" s="55">
        <f t="shared" si="4929"/>
      </c>
      <c r="ABL150" s="54">
        <f t="shared" si="4882"/>
      </c>
      <c r="ABM150" s="55">
        <f t="shared" si="4930"/>
      </c>
      <c r="ABN150" s="54">
        <f t="shared" si="4882"/>
      </c>
      <c r="ABO150" s="55">
        <f t="shared" si="4931"/>
      </c>
      <c r="ABP150" s="54">
        <f t="shared" si="4882"/>
      </c>
      <c r="ABQ150" s="55">
        <f t="shared" si="4932"/>
      </c>
      <c r="ABR150" s="54">
        <f t="shared" si="4882"/>
      </c>
      <c r="ABS150" s="55">
        <f t="shared" si="4933"/>
      </c>
      <c r="ABT150" s="54">
        <f t="shared" si="4882"/>
      </c>
      <c r="ABU150" s="55">
        <f t="shared" si="4934"/>
      </c>
      <c r="ABV150" s="54">
        <f t="shared" si="4882"/>
      </c>
      <c r="ABW150" s="55">
        <f t="shared" si="4935"/>
      </c>
      <c r="ABX150" s="54">
        <f t="shared" si="4882"/>
      </c>
      <c r="ABY150" s="55">
        <f t="shared" si="4936"/>
      </c>
      <c r="ABZ150" s="54">
        <f t="shared" si="4882"/>
      </c>
      <c r="ACA150" s="55">
        <f t="shared" si="4937"/>
      </c>
      <c r="ACB150" s="54">
        <f t="shared" si="4882"/>
      </c>
      <c r="ACC150" s="55">
        <f t="shared" si="4938"/>
      </c>
      <c r="ACD150" s="54">
        <f t="shared" si="4882"/>
      </c>
      <c r="ACE150" s="55">
        <f t="shared" si="4939"/>
      </c>
      <c r="ACF150" s="54">
        <f t="shared" si="4882"/>
      </c>
      <c r="ACG150" s="55">
        <f t="shared" si="4940"/>
      </c>
      <c r="ACH150" s="54">
        <f t="shared" si="4882"/>
      </c>
      <c r="ACI150" s="55">
        <f t="shared" si="4941"/>
      </c>
      <c r="ACJ150" s="54">
        <f t="shared" si="4882"/>
      </c>
      <c r="ACK150" s="55">
        <f t="shared" si="4942"/>
      </c>
      <c r="ACL150" s="54">
        <f t="shared" si="4882"/>
      </c>
      <c r="ACM150" s="55">
        <f t="shared" si="4943"/>
      </c>
      <c r="ACN150" s="54">
        <f t="shared" si="4882"/>
      </c>
      <c r="ACO150" s="55">
        <f t="shared" si="4944"/>
      </c>
      <c r="ACP150" s="54">
        <f t="shared" si="4882"/>
      </c>
      <c r="ACQ150" s="55">
        <f t="shared" si="4945"/>
      </c>
      <c r="ACR150" s="54">
        <f t="shared" si="4882"/>
      </c>
      <c r="ACS150" s="55">
        <f t="shared" si="4946"/>
      </c>
      <c r="ACT150" s="54">
        <f t="shared" si="4882"/>
      </c>
      <c r="ACU150" s="55">
        <f t="shared" si="4947"/>
      </c>
      <c r="ACV150" s="54">
        <f t="shared" si="4882"/>
      </c>
      <c r="ACW150" s="55">
        <f t="shared" si="4883"/>
      </c>
      <c r="ACX150" s="54">
        <f t="shared" si="4882"/>
      </c>
      <c r="ACY150" s="55">
        <f t="shared" si="4676"/>
      </c>
      <c r="ACZ150" s="54">
        <f t="shared" si="4882"/>
      </c>
      <c r="ADA150" s="55">
        <f t="shared" si="4676"/>
      </c>
      <c r="ADB150" s="54">
        <f t="shared" si="4882"/>
      </c>
      <c r="ADC150" s="55">
        <f t="shared" si="4676"/>
      </c>
      <c r="ADD150" s="54">
        <f t="shared" si="4882"/>
      </c>
      <c r="ADE150" s="55">
        <f t="shared" si="4676"/>
      </c>
      <c r="ADF150" s="54">
        <f t="shared" si="4882"/>
      </c>
      <c r="ADG150" s="55">
        <f t="shared" si="4676"/>
      </c>
    </row>
    <row r="151" spans="1:787" ht="20.25" hidden="1" customHeight="1">
      <c r="A151" s="112">
        <v>79</v>
      </c>
      <c r="B151" s="115">
        <f>学年と名前を結合するシート!D80</f>
      </c>
      <c r="C151" s="114"/>
      <c r="D151" s="54">
        <f t="shared" si="4771"/>
      </c>
      <c r="E151" s="55">
        <f t="shared" si="4772"/>
      </c>
      <c r="F151" s="54">
        <f t="shared" si="4957"/>
      </c>
      <c r="G151" s="55">
        <f t="shared" si="4407"/>
      </c>
      <c r="H151" s="54">
        <f t="shared" si="4957"/>
      </c>
      <c r="I151" s="55">
        <f t="shared" si="4408"/>
      </c>
      <c r="J151" s="54">
        <f t="shared" si="4957"/>
      </c>
      <c r="K151" s="55">
        <f t="shared" si="4409"/>
      </c>
      <c r="L151" s="54">
        <f t="shared" si="4957"/>
      </c>
      <c r="M151" s="55">
        <f t="shared" si="4410"/>
      </c>
      <c r="N151" s="54">
        <f t="shared" si="4957"/>
      </c>
      <c r="O151" s="55">
        <f t="shared" si="4411"/>
      </c>
      <c r="P151" s="54">
        <f t="shared" si="4957"/>
      </c>
      <c r="Q151" s="55">
        <f t="shared" si="4412"/>
      </c>
      <c r="R151" s="54">
        <f t="shared" si="4957"/>
      </c>
      <c r="S151" s="55">
        <f t="shared" si="4413"/>
      </c>
      <c r="T151" s="54">
        <f t="shared" si="4957"/>
      </c>
      <c r="U151" s="55">
        <f t="shared" si="4414"/>
      </c>
      <c r="V151" s="54">
        <f t="shared" si="4957"/>
      </c>
      <c r="W151" s="55">
        <f t="shared" si="4415"/>
      </c>
      <c r="X151" s="54">
        <f t="shared" si="4957"/>
      </c>
      <c r="Y151" s="55">
        <f t="shared" si="4416"/>
      </c>
      <c r="Z151" s="54">
        <f t="shared" si="4957"/>
      </c>
      <c r="AA151" s="55">
        <f t="shared" si="4417"/>
      </c>
      <c r="AB151" s="54">
        <f t="shared" si="4957"/>
      </c>
      <c r="AC151" s="55">
        <f t="shared" si="4418"/>
      </c>
      <c r="AD151" s="54">
        <f t="shared" si="4957"/>
      </c>
      <c r="AE151" s="55">
        <f t="shared" si="4419"/>
      </c>
      <c r="AF151" s="54">
        <f t="shared" si="4957"/>
      </c>
      <c r="AG151" s="55">
        <f t="shared" si="4420"/>
      </c>
      <c r="AH151" s="54">
        <f t="shared" si="4957"/>
      </c>
      <c r="AI151" s="55">
        <f t="shared" si="4421"/>
      </c>
      <c r="AJ151" s="54">
        <f t="shared" si="4957"/>
      </c>
      <c r="AK151" s="55">
        <f t="shared" si="4422"/>
      </c>
      <c r="AL151" s="54">
        <f t="shared" si="4957"/>
      </c>
      <c r="AM151" s="55">
        <f t="shared" si="4423"/>
      </c>
      <c r="AN151" s="54">
        <f t="shared" si="4957"/>
      </c>
      <c r="AO151" s="55">
        <f t="shared" si="4424"/>
      </c>
      <c r="AP151" s="54">
        <f t="shared" si="4957"/>
      </c>
      <c r="AQ151" s="55">
        <f t="shared" si="4425"/>
      </c>
      <c r="AR151" s="54">
        <f t="shared" si="4957"/>
      </c>
      <c r="AS151" s="55">
        <f t="shared" si="4426"/>
      </c>
      <c r="AT151" s="54">
        <f t="shared" si="4957"/>
      </c>
      <c r="AU151" s="55">
        <f t="shared" si="4427"/>
      </c>
      <c r="AV151" s="54">
        <f t="shared" si="4957"/>
      </c>
      <c r="AW151" s="55">
        <f t="shared" si="4428"/>
      </c>
      <c r="AX151" s="54">
        <f t="shared" si="4957"/>
      </c>
      <c r="AY151" s="55">
        <f t="shared" si="4429"/>
      </c>
      <c r="AZ151" s="54">
        <f t="shared" si="4957"/>
      </c>
      <c r="BA151" s="55">
        <f t="shared" si="4430"/>
      </c>
      <c r="BB151" s="54">
        <f t="shared" si="4957"/>
      </c>
      <c r="BC151" s="55">
        <f t="shared" si="4431"/>
      </c>
      <c r="BD151" s="54">
        <f t="shared" si="4957"/>
      </c>
      <c r="BE151" s="55">
        <f t="shared" si="4432"/>
      </c>
      <c r="BF151" s="54">
        <f t="shared" si="4957"/>
      </c>
      <c r="BG151" s="55">
        <f t="shared" si="4433"/>
      </c>
      <c r="BH151" s="54">
        <f t="shared" si="4957"/>
      </c>
      <c r="BI151" s="55">
        <f t="shared" si="4434"/>
      </c>
      <c r="BJ151" s="54">
        <f t="shared" si="4957"/>
      </c>
      <c r="BK151" s="55">
        <f t="shared" si="4435"/>
      </c>
      <c r="BL151" s="54">
        <f t="shared" si="4957"/>
      </c>
      <c r="BM151" s="55">
        <f t="shared" si="4436"/>
      </c>
      <c r="BN151" s="54">
        <f t="shared" si="4957"/>
      </c>
      <c r="BO151" s="55">
        <f t="shared" si="4437"/>
      </c>
      <c r="BP151" s="54">
        <f t="shared" si="4957"/>
      </c>
      <c r="BQ151" s="55">
        <f t="shared" si="4438"/>
      </c>
      <c r="BR151" s="54">
        <f t="shared" si="4952"/>
      </c>
      <c r="BS151" s="55">
        <f t="shared" si="4439"/>
      </c>
      <c r="BT151" s="54">
        <f t="shared" si="4952"/>
      </c>
      <c r="BU151" s="55">
        <f t="shared" si="4440"/>
      </c>
      <c r="BV151" s="54">
        <f t="shared" si="4952"/>
      </c>
      <c r="BW151" s="55">
        <f t="shared" si="4441"/>
      </c>
      <c r="BX151" s="54">
        <f t="shared" si="4952"/>
      </c>
      <c r="BY151" s="55">
        <f t="shared" si="4442"/>
      </c>
      <c r="BZ151" s="54">
        <f t="shared" si="4952"/>
      </c>
      <c r="CA151" s="55">
        <f t="shared" si="4443"/>
      </c>
      <c r="CB151" s="54">
        <f t="shared" si="4952"/>
      </c>
      <c r="CC151" s="55">
        <f t="shared" si="4444"/>
      </c>
      <c r="CD151" s="54">
        <f t="shared" si="4952"/>
      </c>
      <c r="CE151" s="55">
        <f t="shared" si="4445"/>
      </c>
      <c r="CF151" s="54">
        <f t="shared" si="4952"/>
      </c>
      <c r="CG151" s="55">
        <f t="shared" si="4446"/>
      </c>
      <c r="CH151" s="54">
        <f t="shared" si="4952"/>
      </c>
      <c r="CI151" s="55">
        <f t="shared" si="4447"/>
      </c>
      <c r="CJ151" s="54">
        <f t="shared" si="4952"/>
      </c>
      <c r="CK151" s="55">
        <f t="shared" si="4448"/>
      </c>
      <c r="CL151" s="54">
        <f t="shared" si="4952"/>
      </c>
      <c r="CM151" s="55">
        <f t="shared" si="4449"/>
      </c>
      <c r="CN151" s="54">
        <f t="shared" si="4952"/>
      </c>
      <c r="CO151" s="55">
        <f t="shared" si="4450"/>
      </c>
      <c r="CP151" s="54">
        <f t="shared" si="4952"/>
      </c>
      <c r="CQ151" s="55">
        <f t="shared" si="4451"/>
      </c>
      <c r="CR151" s="54">
        <f t="shared" si="4952"/>
      </c>
      <c r="CS151" s="55">
        <f t="shared" si="4452"/>
      </c>
      <c r="CT151" s="54">
        <f t="shared" si="4952"/>
      </c>
      <c r="CU151" s="55">
        <f t="shared" si="4453"/>
      </c>
      <c r="CV151" s="54">
        <f t="shared" si="4952"/>
      </c>
      <c r="CW151" s="55">
        <f t="shared" si="4454"/>
      </c>
      <c r="CX151" s="54">
        <f t="shared" si="4952"/>
      </c>
      <c r="CY151" s="55">
        <f t="shared" si="4455"/>
      </c>
      <c r="CZ151" s="54">
        <f t="shared" si="4952"/>
      </c>
      <c r="DA151" s="55">
        <f t="shared" si="4456"/>
      </c>
      <c r="DB151" s="54">
        <f t="shared" si="4952"/>
      </c>
      <c r="DC151" s="55">
        <f t="shared" si="4457"/>
      </c>
      <c r="DD151" s="54">
        <f t="shared" si="4952"/>
      </c>
      <c r="DE151" s="55">
        <f t="shared" si="4458"/>
      </c>
      <c r="DF151" s="54">
        <f t="shared" si="4952"/>
      </c>
      <c r="DG151" s="55">
        <f t="shared" si="4459"/>
      </c>
      <c r="DH151" s="54">
        <f t="shared" si="4952"/>
      </c>
      <c r="DI151" s="55">
        <f t="shared" si="4460"/>
      </c>
      <c r="DJ151" s="54">
        <f t="shared" si="4952"/>
      </c>
      <c r="DK151" s="55">
        <f t="shared" si="4461"/>
      </c>
      <c r="DL151" s="54">
        <f t="shared" si="4952"/>
      </c>
      <c r="DM151" s="55">
        <f t="shared" si="4462"/>
      </c>
      <c r="DN151" s="54">
        <f t="shared" si="4952"/>
      </c>
      <c r="DO151" s="55">
        <f t="shared" si="4463"/>
      </c>
      <c r="DP151" s="54">
        <f t="shared" si="4952"/>
      </c>
      <c r="DQ151" s="55">
        <f t="shared" si="4464"/>
      </c>
      <c r="DR151" s="54">
        <f t="shared" si="4952"/>
      </c>
      <c r="DS151" s="55">
        <f t="shared" si="4465"/>
      </c>
      <c r="DT151" s="54">
        <f t="shared" si="4952"/>
      </c>
      <c r="DU151" s="55">
        <f t="shared" si="4466"/>
      </c>
      <c r="DV151" s="54">
        <f t="shared" si="4952"/>
      </c>
      <c r="DW151" s="55">
        <f t="shared" si="4467"/>
      </c>
      <c r="DX151" s="54">
        <f t="shared" si="4952"/>
      </c>
      <c r="DY151" s="55">
        <f t="shared" si="4468"/>
      </c>
      <c r="DZ151" s="54">
        <f t="shared" si="4952"/>
      </c>
      <c r="EA151" s="55">
        <f t="shared" si="4469"/>
      </c>
      <c r="EB151" s="54">
        <f t="shared" si="4816"/>
      </c>
      <c r="EC151" s="55">
        <f t="shared" si="4471"/>
      </c>
      <c r="ED151" s="54">
        <f t="shared" si="4773"/>
      </c>
      <c r="EE151" s="55">
        <f t="shared" si="4472"/>
      </c>
      <c r="EF151" s="54">
        <f t="shared" si="4773"/>
      </c>
      <c r="EG151" s="55">
        <f t="shared" si="4473"/>
      </c>
      <c r="EH151" s="54">
        <f t="shared" si="4773"/>
      </c>
      <c r="EI151" s="55">
        <f t="shared" si="4474"/>
      </c>
      <c r="EJ151" s="54">
        <f t="shared" si="4773"/>
      </c>
      <c r="EK151" s="55">
        <f t="shared" si="4475"/>
      </c>
      <c r="EL151" s="54">
        <f t="shared" si="4773"/>
      </c>
      <c r="EM151" s="55">
        <f t="shared" si="4476"/>
      </c>
      <c r="EN151" s="54">
        <f t="shared" si="4773"/>
      </c>
      <c r="EO151" s="55">
        <f t="shared" si="4477"/>
      </c>
      <c r="EP151" s="54">
        <f t="shared" si="4958"/>
      </c>
      <c r="EQ151" s="55">
        <f t="shared" si="4478"/>
      </c>
      <c r="ER151" s="54">
        <f t="shared" si="4958"/>
      </c>
      <c r="ES151" s="55">
        <f t="shared" si="4479"/>
      </c>
      <c r="ET151" s="54">
        <f t="shared" si="4958"/>
      </c>
      <c r="EU151" s="55">
        <f t="shared" si="4480"/>
      </c>
      <c r="EV151" s="54">
        <f t="shared" si="4958"/>
      </c>
      <c r="EW151" s="55">
        <f t="shared" si="4481"/>
      </c>
      <c r="EX151" s="54">
        <f t="shared" si="4958"/>
      </c>
      <c r="EY151" s="55">
        <f t="shared" si="4482"/>
      </c>
      <c r="EZ151" s="54">
        <f t="shared" si="4958"/>
      </c>
      <c r="FA151" s="55">
        <f t="shared" si="4483"/>
      </c>
      <c r="FB151" s="54">
        <f t="shared" si="4958"/>
      </c>
      <c r="FC151" s="55">
        <f t="shared" si="4484"/>
      </c>
      <c r="FD151" s="54">
        <f t="shared" si="4958"/>
      </c>
      <c r="FE151" s="55">
        <f t="shared" si="4485"/>
      </c>
      <c r="FF151" s="54">
        <f t="shared" si="4958"/>
      </c>
      <c r="FG151" s="55">
        <f t="shared" si="4486"/>
      </c>
      <c r="FH151" s="54">
        <f t="shared" si="4958"/>
      </c>
      <c r="FI151" s="55">
        <f t="shared" si="4487"/>
      </c>
      <c r="FJ151" s="54">
        <f t="shared" si="4958"/>
      </c>
      <c r="FK151" s="55">
        <f t="shared" si="4488"/>
      </c>
      <c r="FL151" s="54">
        <f t="shared" si="4958"/>
      </c>
      <c r="FM151" s="55">
        <f t="shared" si="4489"/>
      </c>
      <c r="FN151" s="54">
        <f t="shared" si="4958"/>
      </c>
      <c r="FO151" s="55">
        <f t="shared" si="4490"/>
      </c>
      <c r="FP151" s="54">
        <f t="shared" si="4958"/>
      </c>
      <c r="FQ151" s="55">
        <f t="shared" si="4491"/>
      </c>
      <c r="FR151" s="54">
        <f t="shared" si="4958"/>
      </c>
      <c r="FS151" s="55">
        <f t="shared" si="4492"/>
      </c>
      <c r="FT151" s="54">
        <f t="shared" si="4958"/>
      </c>
      <c r="FU151" s="55">
        <f t="shared" si="4493"/>
      </c>
      <c r="FV151" s="54">
        <f t="shared" si="4958"/>
      </c>
      <c r="FW151" s="55">
        <f t="shared" si="4494"/>
      </c>
      <c r="FX151" s="54">
        <f t="shared" si="4958"/>
      </c>
      <c r="FY151" s="55">
        <f t="shared" si="4495"/>
      </c>
      <c r="FZ151" s="54">
        <f t="shared" si="4958"/>
      </c>
      <c r="GA151" s="55">
        <f t="shared" si="4496"/>
      </c>
      <c r="GB151" s="54">
        <f t="shared" si="4958"/>
      </c>
      <c r="GC151" s="55">
        <f t="shared" si="4497"/>
      </c>
      <c r="GD151" s="54">
        <f t="shared" si="4958"/>
      </c>
      <c r="GE151" s="55">
        <f t="shared" si="4498"/>
      </c>
      <c r="GF151" s="54">
        <f t="shared" si="4958"/>
      </c>
      <c r="GG151" s="55">
        <f t="shared" si="4499"/>
      </c>
      <c r="GH151" s="54">
        <f t="shared" si="4958"/>
      </c>
      <c r="GI151" s="55">
        <f t="shared" si="4500"/>
      </c>
      <c r="GJ151" s="54">
        <f t="shared" si="4958"/>
      </c>
      <c r="GK151" s="55">
        <f t="shared" si="4501"/>
      </c>
      <c r="GL151" s="54">
        <f t="shared" si="4958"/>
      </c>
      <c r="GM151" s="55">
        <f t="shared" si="4502"/>
      </c>
      <c r="GN151" s="54">
        <f t="shared" si="4958"/>
      </c>
      <c r="GO151" s="55">
        <f t="shared" si="4504"/>
      </c>
      <c r="GP151" s="54">
        <f t="shared" si="4958"/>
      </c>
      <c r="GQ151" s="55">
        <f t="shared" si="4505"/>
      </c>
      <c r="GR151" s="54">
        <f t="shared" si="4958"/>
      </c>
      <c r="GS151" s="55">
        <f t="shared" si="4506"/>
      </c>
      <c r="GT151" s="54">
        <f t="shared" si="4958"/>
      </c>
      <c r="GU151" s="55">
        <f t="shared" si="4507"/>
      </c>
      <c r="GV151" s="54">
        <f t="shared" si="4958"/>
      </c>
      <c r="GW151" s="55">
        <f t="shared" si="4508"/>
      </c>
      <c r="GX151" s="54">
        <f t="shared" si="4958"/>
      </c>
      <c r="GY151" s="55">
        <f t="shared" si="4509"/>
      </c>
      <c r="GZ151" s="54">
        <f t="shared" si="4958"/>
      </c>
      <c r="HA151" s="55">
        <f t="shared" si="4510"/>
      </c>
      <c r="HB151" s="54">
        <f t="shared" si="4953"/>
      </c>
      <c r="HC151" s="55">
        <f t="shared" si="4511"/>
      </c>
      <c r="HD151" s="54">
        <f t="shared" si="4953"/>
      </c>
      <c r="HE151" s="55">
        <f t="shared" si="4512"/>
      </c>
      <c r="HF151" s="54">
        <f t="shared" si="4953"/>
      </c>
      <c r="HG151" s="55">
        <f t="shared" si="4513"/>
      </c>
      <c r="HH151" s="54">
        <f t="shared" si="4953"/>
      </c>
      <c r="HI151" s="55">
        <f t="shared" si="4514"/>
      </c>
      <c r="HJ151" s="54">
        <f t="shared" si="4953"/>
      </c>
      <c r="HK151" s="55">
        <f t="shared" si="4515"/>
      </c>
      <c r="HL151" s="54">
        <f t="shared" si="4953"/>
      </c>
      <c r="HM151" s="55">
        <f t="shared" si="4516"/>
      </c>
      <c r="HN151" s="54">
        <f t="shared" si="4953"/>
      </c>
      <c r="HO151" s="55">
        <f t="shared" si="4517"/>
      </c>
      <c r="HP151" s="54">
        <f t="shared" si="4953"/>
      </c>
      <c r="HQ151" s="55">
        <f t="shared" si="4518"/>
      </c>
      <c r="HR151" s="54">
        <f t="shared" si="4953"/>
      </c>
      <c r="HS151" s="55">
        <f t="shared" si="4519"/>
      </c>
      <c r="HT151" s="54">
        <f t="shared" si="4953"/>
      </c>
      <c r="HU151" s="55">
        <f t="shared" si="4520"/>
      </c>
      <c r="HV151" s="54">
        <f t="shared" si="4953"/>
      </c>
      <c r="HW151" s="55">
        <f t="shared" si="4521"/>
      </c>
      <c r="HX151" s="54">
        <f t="shared" si="4953"/>
      </c>
      <c r="HY151" s="55">
        <f t="shared" si="4522"/>
      </c>
      <c r="HZ151" s="54">
        <f t="shared" si="4953"/>
      </c>
      <c r="IA151" s="55">
        <f t="shared" si="4523"/>
      </c>
      <c r="IB151" s="54">
        <f t="shared" si="4953"/>
      </c>
      <c r="IC151" s="55">
        <f t="shared" si="4524"/>
      </c>
      <c r="ID151" s="54">
        <f t="shared" si="4953"/>
      </c>
      <c r="IE151" s="55">
        <f t="shared" si="4525"/>
      </c>
      <c r="IF151" s="54">
        <f t="shared" si="4953"/>
      </c>
      <c r="IG151" s="55">
        <f t="shared" si="4526"/>
      </c>
      <c r="IH151" s="54">
        <f t="shared" si="4953"/>
      </c>
      <c r="II151" s="55">
        <f t="shared" si="4527"/>
      </c>
      <c r="IJ151" s="54">
        <f t="shared" si="4953"/>
      </c>
      <c r="IK151" s="55">
        <f t="shared" si="4528"/>
      </c>
      <c r="IL151" s="54">
        <f t="shared" si="4953"/>
      </c>
      <c r="IM151" s="55">
        <f t="shared" si="4529"/>
      </c>
      <c r="IN151" s="54">
        <f t="shared" si="4953"/>
      </c>
      <c r="IO151" s="55">
        <f t="shared" si="4530"/>
      </c>
      <c r="IP151" s="54">
        <f t="shared" si="4953"/>
      </c>
      <c r="IQ151" s="55">
        <f t="shared" si="4531"/>
      </c>
      <c r="IR151" s="54">
        <f t="shared" si="4953"/>
      </c>
      <c r="IS151" s="55">
        <f t="shared" si="4532"/>
      </c>
      <c r="IT151" s="54">
        <f t="shared" si="4953"/>
      </c>
      <c r="IU151" s="55">
        <f t="shared" si="4533"/>
      </c>
      <c r="IV151" s="54">
        <f t="shared" si="4948"/>
      </c>
      <c r="IW151" s="55">
        <f t="shared" si="4534"/>
      </c>
      <c r="IX151" s="54">
        <f t="shared" si="4948"/>
      </c>
      <c r="IY151" s="55">
        <f t="shared" si="4535"/>
      </c>
      <c r="IZ151" s="54">
        <f t="shared" si="4884"/>
      </c>
      <c r="JA151" s="55">
        <f t="shared" si="4537"/>
      </c>
      <c r="JB151" s="54">
        <f t="shared" si="4884"/>
      </c>
      <c r="JC151" s="55">
        <f t="shared" si="4538"/>
      </c>
      <c r="JD151" s="54">
        <f t="shared" si="4884"/>
      </c>
      <c r="JE151" s="55">
        <f t="shared" si="4539"/>
      </c>
      <c r="JF151" s="54">
        <f t="shared" si="4884"/>
      </c>
      <c r="JG151" s="55">
        <f t="shared" si="4540"/>
      </c>
      <c r="JH151" s="54">
        <f t="shared" si="4884"/>
      </c>
      <c r="JI151" s="55">
        <f t="shared" si="4541"/>
      </c>
      <c r="JJ151" s="54">
        <f t="shared" si="4884"/>
      </c>
      <c r="JK151" s="55">
        <f t="shared" si="4542"/>
      </c>
      <c r="JL151" s="54">
        <f t="shared" si="4678"/>
      </c>
      <c r="JM151" s="55">
        <f t="shared" si="4679"/>
      </c>
      <c r="JN151" s="54">
        <f t="shared" si="4954"/>
      </c>
      <c r="JO151" s="55">
        <f t="shared" si="4775"/>
      </c>
      <c r="JP151" s="54">
        <f t="shared" si="4954"/>
      </c>
      <c r="JQ151" s="55">
        <f t="shared" si="4776"/>
      </c>
      <c r="JR151" s="54">
        <f t="shared" si="4954"/>
      </c>
      <c r="JS151" s="55">
        <f t="shared" si="4777"/>
      </c>
      <c r="JT151" s="54">
        <f t="shared" si="4954"/>
      </c>
      <c r="JU151" s="55">
        <f t="shared" si="4778"/>
      </c>
      <c r="JV151" s="54">
        <f t="shared" si="4954"/>
      </c>
      <c r="JW151" s="55">
        <f t="shared" si="4779"/>
      </c>
      <c r="JX151" s="54">
        <f t="shared" si="4954"/>
      </c>
      <c r="JY151" s="55">
        <f t="shared" si="4780"/>
      </c>
      <c r="JZ151" s="54">
        <f t="shared" si="4954"/>
      </c>
      <c r="KA151" s="55">
        <f t="shared" si="4781"/>
      </c>
      <c r="KB151" s="54">
        <f t="shared" si="4954"/>
      </c>
      <c r="KC151" s="55">
        <f t="shared" si="4782"/>
      </c>
      <c r="KD151" s="54">
        <f t="shared" si="4954"/>
      </c>
      <c r="KE151" s="55">
        <f t="shared" si="4783"/>
      </c>
      <c r="KF151" s="54">
        <f t="shared" si="4954"/>
      </c>
      <c r="KG151" s="55">
        <f t="shared" si="4784"/>
      </c>
      <c r="KH151" s="54">
        <f t="shared" si="4954"/>
      </c>
      <c r="KI151" s="55">
        <f t="shared" si="4785"/>
      </c>
      <c r="KJ151" s="54">
        <f t="shared" si="4954"/>
      </c>
      <c r="KK151" s="55">
        <f t="shared" si="4786"/>
      </c>
      <c r="KL151" s="54">
        <f t="shared" si="4954"/>
      </c>
      <c r="KM151" s="55">
        <f t="shared" si="4787"/>
      </c>
      <c r="KN151" s="54">
        <f t="shared" si="4954"/>
      </c>
      <c r="KO151" s="55">
        <f t="shared" si="4788"/>
      </c>
      <c r="KP151" s="54">
        <f t="shared" si="4954"/>
      </c>
      <c r="KQ151" s="55">
        <f t="shared" si="4789"/>
      </c>
      <c r="KR151" s="54">
        <f t="shared" si="4954"/>
      </c>
      <c r="KS151" s="55">
        <f t="shared" si="4790"/>
      </c>
      <c r="KT151" s="54">
        <f t="shared" si="4954"/>
      </c>
      <c r="KU151" s="55">
        <f t="shared" si="4791"/>
      </c>
      <c r="KV151" s="54">
        <f t="shared" si="4954"/>
      </c>
      <c r="KW151" s="55">
        <f t="shared" si="4792"/>
      </c>
      <c r="KX151" s="54">
        <f t="shared" si="4954"/>
      </c>
      <c r="KY151" s="55">
        <f t="shared" si="4793"/>
      </c>
      <c r="KZ151" s="54">
        <f t="shared" si="4954"/>
      </c>
      <c r="LA151" s="55">
        <f t="shared" si="4794"/>
      </c>
      <c r="LB151" s="54">
        <f t="shared" si="4954"/>
      </c>
      <c r="LC151" s="55">
        <f t="shared" si="4795"/>
      </c>
      <c r="LD151" s="54">
        <f t="shared" si="4954"/>
      </c>
      <c r="LE151" s="55">
        <f t="shared" si="4796"/>
      </c>
      <c r="LF151" s="54">
        <f t="shared" si="4954"/>
      </c>
      <c r="LG151" s="55">
        <f t="shared" si="4797"/>
      </c>
      <c r="LH151" s="54">
        <f t="shared" si="4954"/>
      </c>
      <c r="LI151" s="55">
        <f t="shared" si="4798"/>
      </c>
      <c r="LJ151" s="54">
        <f t="shared" si="4954"/>
      </c>
      <c r="LK151" s="55">
        <f t="shared" si="4799"/>
      </c>
      <c r="LL151" s="54">
        <f t="shared" si="4954"/>
      </c>
      <c r="LM151" s="55">
        <f t="shared" si="4800"/>
      </c>
      <c r="LN151" s="54">
        <f t="shared" si="4954"/>
      </c>
      <c r="LO151" s="55">
        <f t="shared" si="4801"/>
      </c>
      <c r="LP151" s="54">
        <f t="shared" si="4954"/>
      </c>
      <c r="LQ151" s="55">
        <f t="shared" si="4802"/>
      </c>
      <c r="LR151" s="54">
        <f t="shared" si="4954"/>
      </c>
      <c r="LS151" s="55">
        <f t="shared" si="4803"/>
      </c>
      <c r="LT151" s="54">
        <f t="shared" si="4954"/>
      </c>
      <c r="LU151" s="55">
        <f t="shared" si="4804"/>
      </c>
      <c r="LV151" s="54">
        <f t="shared" si="4954"/>
      </c>
      <c r="LW151" s="55">
        <f t="shared" si="4805"/>
      </c>
      <c r="LX151" s="54">
        <f t="shared" si="4954"/>
      </c>
      <c r="LY151" s="55">
        <f t="shared" si="4680"/>
      </c>
      <c r="LZ151" s="54">
        <f t="shared" si="4949"/>
      </c>
      <c r="MA151" s="55">
        <f t="shared" si="4807"/>
      </c>
      <c r="MB151" s="54">
        <f t="shared" si="4949"/>
      </c>
      <c r="MC151" s="55">
        <f t="shared" si="4808"/>
      </c>
      <c r="MD151" s="54">
        <f t="shared" si="4949"/>
      </c>
      <c r="ME151" s="55">
        <f t="shared" si="4809"/>
      </c>
      <c r="MF151" s="54">
        <f t="shared" si="4949"/>
      </c>
      <c r="MG151" s="55">
        <f t="shared" si="4810"/>
      </c>
      <c r="MH151" s="54">
        <f t="shared" si="4949"/>
      </c>
      <c r="MI151" s="55">
        <f t="shared" si="4811"/>
      </c>
      <c r="MJ151" s="54">
        <f t="shared" si="4949"/>
      </c>
      <c r="MK151" s="55">
        <f t="shared" si="4812"/>
      </c>
      <c r="ML151" s="54">
        <f t="shared" si="4949"/>
      </c>
      <c r="MM151" s="55">
        <f t="shared" si="4682"/>
      </c>
      <c r="MN151" s="54">
        <f t="shared" si="4949"/>
      </c>
      <c r="MO151" s="55">
        <f t="shared" si="4683"/>
      </c>
      <c r="MP151" s="54">
        <f t="shared" si="4949"/>
      </c>
      <c r="MQ151" s="55">
        <f t="shared" si="4684"/>
      </c>
      <c r="MR151" s="54">
        <f t="shared" si="4949"/>
      </c>
      <c r="MS151" s="55">
        <f t="shared" si="4685"/>
      </c>
      <c r="MT151" s="54">
        <f t="shared" si="4949"/>
      </c>
      <c r="MU151" s="55">
        <f t="shared" si="4686"/>
      </c>
      <c r="MV151" s="54">
        <f t="shared" si="4949"/>
      </c>
      <c r="MW151" s="55">
        <f t="shared" si="4687"/>
      </c>
      <c r="MX151" s="54">
        <f t="shared" si="4949"/>
      </c>
      <c r="MY151" s="55">
        <f t="shared" si="4688"/>
      </c>
      <c r="MZ151" s="54">
        <f t="shared" si="4949"/>
      </c>
      <c r="NA151" s="55">
        <f t="shared" si="4689"/>
      </c>
      <c r="NB151" s="54">
        <f t="shared" si="4949"/>
      </c>
      <c r="NC151" s="55">
        <f t="shared" si="4690"/>
      </c>
      <c r="ND151" s="54">
        <f t="shared" si="4949"/>
      </c>
      <c r="NE151" s="55">
        <f t="shared" si="4691"/>
      </c>
      <c r="NF151" s="54">
        <f t="shared" si="4949"/>
      </c>
      <c r="NG151" s="55">
        <f t="shared" si="4692"/>
      </c>
      <c r="NH151" s="54">
        <f t="shared" si="4949"/>
      </c>
      <c r="NI151" s="55">
        <f t="shared" si="4693"/>
      </c>
      <c r="NJ151" s="54">
        <f t="shared" si="4949"/>
      </c>
      <c r="NK151" s="55">
        <f t="shared" si="4694"/>
      </c>
      <c r="NL151" s="54">
        <f t="shared" si="4949"/>
      </c>
      <c r="NM151" s="55">
        <f t="shared" si="4695"/>
      </c>
      <c r="NN151" s="54">
        <f t="shared" si="4949"/>
      </c>
      <c r="NO151" s="55">
        <f t="shared" si="4696"/>
      </c>
      <c r="NP151" s="54">
        <f t="shared" si="4949"/>
      </c>
      <c r="NQ151" s="55">
        <f t="shared" si="4697"/>
      </c>
      <c r="NR151" s="54">
        <f t="shared" si="4949"/>
      </c>
      <c r="NS151" s="55">
        <f t="shared" si="4698"/>
      </c>
      <c r="NT151" s="54">
        <f t="shared" si="4949"/>
      </c>
      <c r="NU151" s="55">
        <f t="shared" si="4699"/>
      </c>
      <c r="NV151" s="54">
        <f t="shared" si="4949"/>
      </c>
      <c r="NW151" s="55">
        <f t="shared" si="4700"/>
      </c>
      <c r="NX151" s="54">
        <f t="shared" si="4949"/>
      </c>
      <c r="NY151" s="55">
        <f t="shared" si="4701"/>
      </c>
      <c r="NZ151" s="54">
        <f t="shared" si="4949"/>
      </c>
      <c r="OA151" s="55">
        <f t="shared" si="4702"/>
      </c>
      <c r="OB151" s="54">
        <f t="shared" si="4949"/>
      </c>
      <c r="OC151" s="55">
        <f t="shared" si="4703"/>
      </c>
      <c r="OD151" s="54">
        <f t="shared" si="4949"/>
      </c>
      <c r="OE151" s="55">
        <f t="shared" si="4704"/>
      </c>
      <c r="OF151" s="54">
        <f t="shared" si="4949"/>
      </c>
      <c r="OG151" s="55">
        <f t="shared" si="4705"/>
      </c>
      <c r="OH151" s="54">
        <f t="shared" si="4949"/>
      </c>
      <c r="OI151" s="55">
        <f t="shared" si="4706"/>
      </c>
      <c r="OJ151" s="54">
        <f t="shared" si="4806"/>
      </c>
      <c r="OK151" s="55">
        <f t="shared" si="4707"/>
      </c>
      <c r="OL151" s="54">
        <f t="shared" si="4681"/>
      </c>
      <c r="OM151" s="55">
        <f t="shared" si="4708"/>
      </c>
      <c r="ON151" s="54">
        <f t="shared" si="4681"/>
      </c>
      <c r="OO151" s="55">
        <f t="shared" si="4709"/>
      </c>
      <c r="OP151" s="54">
        <f t="shared" si="4681"/>
      </c>
      <c r="OQ151" s="55">
        <f t="shared" si="4710"/>
      </c>
      <c r="OR151" s="54">
        <f t="shared" si="4681"/>
      </c>
      <c r="OS151" s="55">
        <f t="shared" si="4711"/>
      </c>
      <c r="OT151" s="54">
        <f t="shared" si="4681"/>
      </c>
      <c r="OU151" s="55">
        <f t="shared" si="4712"/>
      </c>
      <c r="OV151" s="54">
        <f t="shared" si="4681"/>
      </c>
      <c r="OW151" s="55">
        <f t="shared" si="4713"/>
      </c>
      <c r="OX151" s="54">
        <f t="shared" si="4955"/>
      </c>
      <c r="OY151" s="55">
        <f t="shared" si="4714"/>
      </c>
      <c r="OZ151" s="54">
        <f t="shared" si="4955"/>
      </c>
      <c r="PA151" s="55">
        <f t="shared" si="4715"/>
      </c>
      <c r="PB151" s="54">
        <f t="shared" si="4955"/>
      </c>
      <c r="PC151" s="55">
        <f t="shared" si="4716"/>
      </c>
      <c r="PD151" s="54">
        <f t="shared" si="4955"/>
      </c>
      <c r="PE151" s="55">
        <f t="shared" si="4717"/>
      </c>
      <c r="PF151" s="54">
        <f t="shared" si="4955"/>
      </c>
      <c r="PG151" s="55">
        <f t="shared" si="4718"/>
      </c>
      <c r="PH151" s="54">
        <f t="shared" si="4955"/>
      </c>
      <c r="PI151" s="55">
        <f t="shared" si="4719"/>
      </c>
      <c r="PJ151" s="54">
        <f t="shared" si="4955"/>
      </c>
      <c r="PK151" s="55">
        <f t="shared" si="4720"/>
      </c>
      <c r="PL151" s="54">
        <f t="shared" si="4955"/>
      </c>
      <c r="PM151" s="55">
        <f t="shared" si="4721"/>
      </c>
      <c r="PN151" s="54">
        <f t="shared" si="4955"/>
      </c>
      <c r="PO151" s="55">
        <f t="shared" si="4722"/>
      </c>
      <c r="PP151" s="54">
        <f t="shared" si="4955"/>
      </c>
      <c r="PQ151" s="55">
        <f t="shared" si="4723"/>
      </c>
      <c r="PR151" s="54">
        <f t="shared" si="4955"/>
      </c>
      <c r="PS151" s="55">
        <f t="shared" si="4724"/>
      </c>
      <c r="PT151" s="54">
        <f t="shared" si="4955"/>
      </c>
      <c r="PU151" s="55">
        <f t="shared" si="4725"/>
      </c>
      <c r="PV151" s="54">
        <f t="shared" si="4955"/>
      </c>
      <c r="PW151" s="55">
        <f t="shared" si="4726"/>
      </c>
      <c r="PX151" s="54">
        <f t="shared" si="4955"/>
      </c>
      <c r="PY151" s="55">
        <f t="shared" si="4727"/>
      </c>
      <c r="PZ151" s="54">
        <f t="shared" si="4955"/>
      </c>
      <c r="QA151" s="55">
        <f t="shared" si="4728"/>
      </c>
      <c r="QB151" s="54">
        <f t="shared" si="4955"/>
      </c>
      <c r="QC151" s="55">
        <f t="shared" si="4729"/>
      </c>
      <c r="QD151" s="54">
        <f t="shared" si="4955"/>
      </c>
      <c r="QE151" s="55">
        <f t="shared" si="4730"/>
      </c>
      <c r="QF151" s="54">
        <f t="shared" si="4955"/>
      </c>
      <c r="QG151" s="55">
        <f t="shared" si="4731"/>
      </c>
      <c r="QH151" s="54">
        <f t="shared" si="4955"/>
      </c>
      <c r="QI151" s="55">
        <f t="shared" si="4732"/>
      </c>
      <c r="QJ151" s="54">
        <f t="shared" si="4955"/>
      </c>
      <c r="QK151" s="55">
        <f t="shared" si="4733"/>
      </c>
      <c r="QL151" s="54">
        <f t="shared" si="4955"/>
      </c>
      <c r="QM151" s="55">
        <f t="shared" si="4734"/>
      </c>
      <c r="QN151" s="54">
        <f t="shared" si="4955"/>
      </c>
      <c r="QO151" s="55">
        <f t="shared" si="4735"/>
      </c>
      <c r="QP151" s="54">
        <f t="shared" si="4955"/>
      </c>
      <c r="QQ151" s="55">
        <f t="shared" si="4736"/>
      </c>
      <c r="QR151" s="54">
        <f t="shared" si="4955"/>
      </c>
      <c r="QS151" s="55">
        <f t="shared" si="4737"/>
      </c>
      <c r="QT151" s="54">
        <f t="shared" si="4955"/>
      </c>
      <c r="QU151" s="55">
        <f t="shared" si="4885"/>
      </c>
      <c r="QV151" s="54">
        <f t="shared" si="4955"/>
      </c>
      <c r="QW151" s="55">
        <f t="shared" si="4886"/>
      </c>
      <c r="QX151" s="54">
        <f t="shared" si="4955"/>
      </c>
      <c r="QY151" s="55">
        <f t="shared" si="4887"/>
      </c>
      <c r="QZ151" s="54">
        <f t="shared" si="4955"/>
      </c>
      <c r="RA151" s="55">
        <f t="shared" si="4888"/>
      </c>
      <c r="RB151" s="54">
        <f t="shared" si="4955"/>
      </c>
      <c r="RC151" s="55">
        <f t="shared" si="4889"/>
      </c>
      <c r="RD151" s="54">
        <f t="shared" si="4955"/>
      </c>
      <c r="RE151" s="55">
        <f t="shared" si="4890"/>
      </c>
      <c r="RF151" s="54">
        <f t="shared" si="4955"/>
      </c>
      <c r="RG151" s="55">
        <f t="shared" si="4891"/>
      </c>
      <c r="RH151" s="54">
        <f t="shared" si="4955"/>
      </c>
      <c r="RI151" s="55">
        <f t="shared" si="4892"/>
      </c>
      <c r="RJ151" s="54">
        <f t="shared" si="4950"/>
      </c>
      <c r="RK151" s="55">
        <f t="shared" si="4893"/>
      </c>
      <c r="RL151" s="54">
        <f t="shared" si="4950"/>
      </c>
      <c r="RM151" s="55">
        <f t="shared" si="4894"/>
      </c>
      <c r="RN151" s="54">
        <f t="shared" si="4950"/>
      </c>
      <c r="RO151" s="55">
        <f t="shared" si="4895"/>
      </c>
      <c r="RP151" s="54">
        <f t="shared" si="4950"/>
      </c>
      <c r="RQ151" s="55">
        <f t="shared" si="4896"/>
      </c>
      <c r="RR151" s="54">
        <f t="shared" si="4950"/>
      </c>
      <c r="RS151" s="55">
        <f t="shared" si="4897"/>
      </c>
      <c r="RT151" s="54">
        <f t="shared" si="4950"/>
      </c>
      <c r="RU151" s="55">
        <f t="shared" si="4898"/>
      </c>
      <c r="RV151" s="54">
        <f t="shared" si="4950"/>
      </c>
      <c r="RW151" s="55">
        <f t="shared" si="4899"/>
      </c>
      <c r="RX151" s="54">
        <f t="shared" si="4950"/>
      </c>
      <c r="RY151" s="55">
        <f t="shared" si="4900"/>
      </c>
      <c r="RZ151" s="54">
        <f t="shared" si="4950"/>
      </c>
      <c r="SA151" s="55">
        <f t="shared" si="4901"/>
      </c>
      <c r="SB151" s="54">
        <f t="shared" si="4950"/>
      </c>
      <c r="SC151" s="55">
        <f t="shared" si="4902"/>
      </c>
      <c r="SD151" s="54">
        <f t="shared" si="4950"/>
      </c>
      <c r="SE151" s="55">
        <f t="shared" si="4903"/>
      </c>
      <c r="SF151" s="54">
        <f t="shared" si="4950"/>
      </c>
      <c r="SG151" s="55">
        <f t="shared" si="4904"/>
      </c>
      <c r="SH151" s="54">
        <f t="shared" si="4950"/>
      </c>
      <c r="SI151" s="55">
        <f t="shared" si="4905"/>
      </c>
      <c r="SJ151" s="54">
        <f t="shared" si="4950"/>
      </c>
      <c r="SK151" s="55">
        <f t="shared" si="4906"/>
      </c>
      <c r="SL151" s="54">
        <f t="shared" si="4950"/>
      </c>
      <c r="SM151" s="55">
        <f t="shared" si="4907"/>
      </c>
      <c r="SN151" s="54">
        <f t="shared" si="4950"/>
      </c>
      <c r="SO151" s="55">
        <f t="shared" si="4908"/>
      </c>
      <c r="SP151" s="54">
        <f t="shared" si="4950"/>
      </c>
      <c r="SQ151" s="55">
        <f t="shared" si="4909"/>
      </c>
      <c r="SR151" s="54">
        <f t="shared" si="4950"/>
      </c>
      <c r="SS151" s="55">
        <f t="shared" si="4910"/>
      </c>
      <c r="ST151" s="54">
        <f t="shared" si="4950"/>
      </c>
      <c r="SU151" s="55">
        <f t="shared" si="4911"/>
      </c>
      <c r="SV151" s="54">
        <f t="shared" si="4950"/>
      </c>
      <c r="SW151" s="55">
        <f t="shared" si="4912"/>
      </c>
      <c r="SX151" s="54">
        <f t="shared" si="4950"/>
      </c>
      <c r="SY151" s="55">
        <f t="shared" si="4913"/>
      </c>
      <c r="SZ151" s="54">
        <f t="shared" si="4950"/>
      </c>
      <c r="TA151" s="55">
        <f t="shared" si="4914"/>
      </c>
      <c r="TB151" s="54">
        <f t="shared" si="4950"/>
      </c>
      <c r="TC151" s="55">
        <f t="shared" si="4915"/>
      </c>
      <c r="TD151" s="54">
        <f t="shared" si="4950"/>
      </c>
      <c r="TE151" s="55">
        <f t="shared" si="4881"/>
      </c>
      <c r="TF151" s="54">
        <f t="shared" si="4950"/>
      </c>
      <c r="TG151" s="55">
        <f t="shared" si="4843"/>
      </c>
      <c r="TH151" s="54">
        <f t="shared" si="4950"/>
      </c>
      <c r="TI151" s="55">
        <f t="shared" si="4844"/>
      </c>
      <c r="TJ151" s="54">
        <f t="shared" si="4950"/>
      </c>
      <c r="TK151" s="55">
        <f t="shared" si="4845"/>
      </c>
      <c r="TL151" s="54">
        <f t="shared" si="4950"/>
      </c>
      <c r="TM151" s="55">
        <f t="shared" si="4846"/>
      </c>
      <c r="TN151" s="54">
        <f t="shared" si="4950"/>
      </c>
      <c r="TO151" s="55">
        <f t="shared" si="4847"/>
      </c>
      <c r="TP151" s="54">
        <f t="shared" si="4950"/>
      </c>
      <c r="TQ151" s="55">
        <f t="shared" si="4848"/>
      </c>
      <c r="TR151" s="54">
        <f t="shared" si="4950"/>
      </c>
      <c r="TS151" s="55">
        <f t="shared" si="4849"/>
      </c>
      <c r="TT151" s="54">
        <f t="shared" si="4956"/>
      </c>
      <c r="TU151" s="55">
        <f t="shared" si="4850"/>
      </c>
      <c r="TV151" s="54">
        <f t="shared" si="4956"/>
      </c>
      <c r="TW151" s="55">
        <f t="shared" si="4851"/>
      </c>
      <c r="TX151" s="54">
        <f t="shared" si="4956"/>
      </c>
      <c r="TY151" s="55">
        <f t="shared" si="4852"/>
      </c>
      <c r="TZ151" s="54">
        <f t="shared" si="4956"/>
      </c>
      <c r="UA151" s="55">
        <f t="shared" si="4853"/>
      </c>
      <c r="UB151" s="54">
        <f t="shared" si="4956"/>
      </c>
      <c r="UC151" s="55">
        <f t="shared" si="4854"/>
      </c>
      <c r="UD151" s="54">
        <f t="shared" si="4956"/>
      </c>
      <c r="UE151" s="55">
        <f t="shared" si="4855"/>
      </c>
      <c r="UF151" s="54">
        <f t="shared" si="4956"/>
      </c>
      <c r="UG151" s="55">
        <f t="shared" si="4856"/>
      </c>
      <c r="UH151" s="54">
        <f t="shared" si="4956"/>
      </c>
      <c r="UI151" s="55">
        <f t="shared" si="4857"/>
      </c>
      <c r="UJ151" s="54">
        <f t="shared" si="4956"/>
      </c>
      <c r="UK151" s="55">
        <f t="shared" si="4858"/>
      </c>
      <c r="UL151" s="54">
        <f t="shared" si="4956"/>
      </c>
      <c r="UM151" s="55">
        <f t="shared" si="4859"/>
      </c>
      <c r="UN151" s="54">
        <f t="shared" si="4956"/>
      </c>
      <c r="UO151" s="55">
        <f t="shared" si="4860"/>
      </c>
      <c r="UP151" s="54">
        <f t="shared" si="4956"/>
      </c>
      <c r="UQ151" s="55">
        <f t="shared" si="4861"/>
      </c>
      <c r="UR151" s="54">
        <f t="shared" si="4956"/>
      </c>
      <c r="US151" s="55">
        <f t="shared" si="4862"/>
      </c>
      <c r="UT151" s="54">
        <f t="shared" si="4956"/>
      </c>
      <c r="UU151" s="55">
        <f t="shared" si="4863"/>
      </c>
      <c r="UV151" s="54">
        <f t="shared" si="4956"/>
      </c>
      <c r="UW151" s="55">
        <f t="shared" si="4864"/>
      </c>
      <c r="UX151" s="54">
        <f t="shared" si="4956"/>
      </c>
      <c r="UY151" s="55">
        <f t="shared" si="4865"/>
      </c>
      <c r="UZ151" s="54">
        <f t="shared" si="4956"/>
      </c>
      <c r="VA151" s="55">
        <f t="shared" si="4866"/>
      </c>
      <c r="VB151" s="54">
        <f t="shared" si="4956"/>
      </c>
      <c r="VC151" s="55">
        <f t="shared" si="4867"/>
      </c>
      <c r="VD151" s="54">
        <f t="shared" si="4956"/>
      </c>
      <c r="VE151" s="55">
        <f t="shared" si="4868"/>
      </c>
      <c r="VF151" s="54">
        <f t="shared" si="4956"/>
      </c>
      <c r="VG151" s="55">
        <f t="shared" si="4869"/>
      </c>
      <c r="VH151" s="54">
        <f t="shared" si="4956"/>
      </c>
      <c r="VI151" s="55">
        <f t="shared" si="4870"/>
      </c>
      <c r="VJ151" s="54">
        <f t="shared" si="4956"/>
      </c>
      <c r="VK151" s="55">
        <f t="shared" si="4871"/>
      </c>
      <c r="VL151" s="54">
        <f t="shared" si="4956"/>
      </c>
      <c r="VM151" s="55">
        <f t="shared" si="4872"/>
      </c>
      <c r="VN151" s="54">
        <f t="shared" si="4956"/>
      </c>
      <c r="VO151" s="55">
        <f t="shared" si="4873"/>
      </c>
      <c r="VP151" s="54">
        <f t="shared" si="4956"/>
      </c>
      <c r="VQ151" s="55">
        <f t="shared" si="4817"/>
      </c>
      <c r="VR151" s="54">
        <f t="shared" si="4956"/>
      </c>
      <c r="VS151" s="55">
        <f t="shared" si="4874"/>
      </c>
      <c r="VT151" s="54">
        <f t="shared" si="4956"/>
      </c>
      <c r="VU151" s="55">
        <f t="shared" si="4875"/>
      </c>
      <c r="VV151" s="54">
        <f t="shared" si="4956"/>
      </c>
      <c r="VW151" s="55">
        <f t="shared" si="4876"/>
      </c>
      <c r="VX151" s="54">
        <f t="shared" si="4956"/>
      </c>
      <c r="VY151" s="55">
        <f t="shared" si="4877"/>
      </c>
      <c r="VZ151" s="54">
        <f t="shared" si="4956"/>
      </c>
      <c r="WA151" s="55">
        <f t="shared" si="4878"/>
      </c>
      <c r="WB151" s="54">
        <f t="shared" si="4956"/>
      </c>
      <c r="WC151" s="55">
        <f t="shared" si="4879"/>
      </c>
      <c r="WD151" s="54">
        <f t="shared" si="4956"/>
      </c>
      <c r="WE151" s="55">
        <f t="shared" si="4818"/>
      </c>
      <c r="WF151" s="54">
        <f t="shared" si="4951"/>
      </c>
      <c r="WG151" s="55">
        <f t="shared" si="4819"/>
      </c>
      <c r="WH151" s="54">
        <f t="shared" si="4951"/>
      </c>
      <c r="WI151" s="55">
        <f t="shared" si="4820"/>
      </c>
      <c r="WJ151" s="54">
        <f t="shared" si="4951"/>
      </c>
      <c r="WK151" s="55">
        <f t="shared" si="4821"/>
      </c>
      <c r="WL151" s="54">
        <f t="shared" si="4951"/>
      </c>
      <c r="WM151" s="55">
        <f t="shared" si="4822"/>
      </c>
      <c r="WN151" s="54">
        <f t="shared" si="4951"/>
      </c>
      <c r="WO151" s="55">
        <f t="shared" si="4823"/>
      </c>
      <c r="WP151" s="54">
        <f t="shared" si="4951"/>
      </c>
      <c r="WQ151" s="55">
        <f t="shared" si="4824"/>
      </c>
      <c r="WR151" s="54">
        <f t="shared" si="4951"/>
      </c>
      <c r="WS151" s="55">
        <f t="shared" si="4825"/>
      </c>
      <c r="WT151" s="54">
        <f t="shared" si="4951"/>
      </c>
      <c r="WU151" s="55">
        <f t="shared" si="4826"/>
      </c>
      <c r="WV151" s="54">
        <f t="shared" si="4951"/>
      </c>
      <c r="WW151" s="55">
        <f t="shared" si="4827"/>
      </c>
      <c r="WX151" s="54">
        <f t="shared" si="4951"/>
      </c>
      <c r="WY151" s="55">
        <f t="shared" si="4828"/>
      </c>
      <c r="WZ151" s="54">
        <f t="shared" si="4951"/>
      </c>
      <c r="XA151" s="55">
        <f t="shared" si="4829"/>
      </c>
      <c r="XB151" s="54">
        <f t="shared" si="4951"/>
      </c>
      <c r="XC151" s="55">
        <f t="shared" si="4830"/>
      </c>
      <c r="XD151" s="54">
        <f t="shared" si="4951"/>
      </c>
      <c r="XE151" s="55">
        <f t="shared" si="4831"/>
      </c>
      <c r="XF151" s="54">
        <f t="shared" si="4951"/>
      </c>
      <c r="XG151" s="55">
        <f t="shared" si="4832"/>
      </c>
      <c r="XH151" s="54">
        <f t="shared" si="4951"/>
      </c>
      <c r="XI151" s="55">
        <f t="shared" si="4833"/>
      </c>
      <c r="XJ151" s="54">
        <f t="shared" si="4951"/>
      </c>
      <c r="XK151" s="55">
        <f t="shared" si="4834"/>
      </c>
      <c r="XL151" s="54">
        <f t="shared" si="4951"/>
      </c>
      <c r="XM151" s="55">
        <f t="shared" si="4835"/>
      </c>
      <c r="XN151" s="54">
        <f t="shared" si="4951"/>
      </c>
      <c r="XO151" s="55">
        <f t="shared" si="4836"/>
      </c>
      <c r="XP151" s="54">
        <f t="shared" si="4951"/>
      </c>
      <c r="XQ151" s="55">
        <f t="shared" si="4837"/>
      </c>
      <c r="XR151" s="54">
        <f t="shared" si="4951"/>
      </c>
      <c r="XS151" s="55">
        <f t="shared" si="4838"/>
      </c>
      <c r="XT151" s="54">
        <f t="shared" si="4951"/>
      </c>
      <c r="XU151" s="55">
        <f t="shared" si="4839"/>
      </c>
      <c r="XV151" s="54">
        <f t="shared" si="4951"/>
      </c>
      <c r="XW151" s="55">
        <f t="shared" si="4840"/>
      </c>
      <c r="XX151" s="54">
        <f t="shared" si="4951"/>
      </c>
      <c r="XY151" s="55">
        <f t="shared" si="4841"/>
      </c>
      <c r="XZ151" s="54">
        <f t="shared" si="4951"/>
      </c>
      <c r="YA151" s="55">
        <f t="shared" si="4842"/>
      </c>
      <c r="YB151" s="54">
        <f t="shared" si="4951"/>
      </c>
      <c r="YC151" s="55">
        <f t="shared" si="4740"/>
      </c>
      <c r="YD151" s="54">
        <f t="shared" si="4951"/>
      </c>
      <c r="YE151" s="55">
        <f t="shared" si="4741"/>
      </c>
      <c r="YF151" s="54">
        <f t="shared" si="4951"/>
      </c>
      <c r="YG151" s="55">
        <f t="shared" si="4742"/>
      </c>
      <c r="YH151" s="54">
        <f t="shared" si="4951"/>
      </c>
      <c r="YI151" s="55">
        <f t="shared" si="4743"/>
      </c>
      <c r="YJ151" s="54">
        <f t="shared" si="4951"/>
      </c>
      <c r="YK151" s="55">
        <f t="shared" si="4744"/>
      </c>
      <c r="YL151" s="54">
        <f t="shared" si="4951"/>
      </c>
      <c r="YM151" s="55">
        <f t="shared" si="4745"/>
      </c>
      <c r="YN151" s="54">
        <f t="shared" si="4951"/>
      </c>
      <c r="YO151" s="55">
        <f t="shared" si="4746"/>
      </c>
      <c r="YP151" s="54">
        <f t="shared" si="4916"/>
      </c>
      <c r="YQ151" s="55">
        <f t="shared" si="4747"/>
      </c>
      <c r="YR151" s="54">
        <f t="shared" si="4916"/>
      </c>
      <c r="YS151" s="55">
        <f t="shared" si="4748"/>
      </c>
      <c r="YT151" s="54">
        <f t="shared" si="4916"/>
      </c>
      <c r="YU151" s="55">
        <f t="shared" si="4749"/>
      </c>
      <c r="YV151" s="54">
        <f t="shared" si="4916"/>
      </c>
      <c r="YW151" s="55">
        <f t="shared" si="4750"/>
      </c>
      <c r="YX151" s="54">
        <f t="shared" si="4916"/>
      </c>
      <c r="YY151" s="55">
        <f t="shared" si="4751"/>
      </c>
      <c r="YZ151" s="54">
        <f t="shared" si="4916"/>
      </c>
      <c r="ZA151" s="55">
        <f t="shared" si="4752"/>
      </c>
      <c r="ZB151" s="54">
        <f t="shared" si="4916"/>
      </c>
      <c r="ZC151" s="55">
        <f t="shared" si="4753"/>
      </c>
      <c r="ZD151" s="54">
        <f t="shared" si="4916"/>
      </c>
      <c r="ZE151" s="55">
        <f t="shared" si="4754"/>
      </c>
      <c r="ZF151" s="54">
        <f t="shared" si="4916"/>
      </c>
      <c r="ZG151" s="55">
        <f t="shared" si="4755"/>
      </c>
      <c r="ZH151" s="54">
        <f t="shared" si="4916"/>
      </c>
      <c r="ZI151" s="55">
        <f t="shared" si="4756"/>
      </c>
      <c r="ZJ151" s="54">
        <f t="shared" si="4916"/>
      </c>
      <c r="ZK151" s="55">
        <f t="shared" si="4757"/>
      </c>
      <c r="ZL151" s="54">
        <f t="shared" si="4916"/>
      </c>
      <c r="ZM151" s="55">
        <f t="shared" si="4758"/>
      </c>
      <c r="ZN151" s="54">
        <f t="shared" si="4916"/>
      </c>
      <c r="ZO151" s="55">
        <f t="shared" si="4759"/>
      </c>
      <c r="ZP151" s="54">
        <f t="shared" si="4916"/>
      </c>
      <c r="ZQ151" s="55">
        <f t="shared" si="4760"/>
      </c>
      <c r="ZR151" s="54">
        <f t="shared" si="4916"/>
      </c>
      <c r="ZS151" s="55">
        <f t="shared" si="4761"/>
      </c>
      <c r="ZT151" s="54">
        <f t="shared" si="4916"/>
      </c>
      <c r="ZU151" s="55">
        <f t="shared" si="4762"/>
      </c>
      <c r="ZV151" s="54">
        <f t="shared" si="4916"/>
      </c>
      <c r="ZW151" s="55">
        <f t="shared" si="4763"/>
      </c>
      <c r="ZX151" s="54">
        <f t="shared" si="4916"/>
      </c>
      <c r="ZY151" s="55">
        <f t="shared" si="4764"/>
      </c>
      <c r="ZZ151" s="54">
        <f t="shared" si="4916"/>
      </c>
      <c r="AAA151" s="55">
        <f t="shared" si="4765"/>
      </c>
      <c r="AAB151" s="54">
        <f t="shared" si="4916"/>
      </c>
      <c r="AAC151" s="55">
        <f t="shared" si="4766"/>
      </c>
      <c r="AAD151" s="54">
        <f t="shared" si="4916"/>
      </c>
      <c r="AAE151" s="55">
        <f t="shared" si="4767"/>
      </c>
      <c r="AAF151" s="54">
        <f t="shared" si="4916"/>
      </c>
      <c r="AAG151" s="55">
        <f t="shared" si="4768"/>
      </c>
      <c r="AAH151" s="54">
        <f t="shared" si="4916"/>
      </c>
      <c r="AAI151" s="55">
        <f t="shared" si="4769"/>
      </c>
      <c r="AAJ151" s="54">
        <f t="shared" si="4916"/>
      </c>
      <c r="AAK151" s="55">
        <f t="shared" si="4770"/>
      </c>
      <c r="AAL151" s="54">
        <f t="shared" si="4916"/>
      </c>
      <c r="AAM151" s="55">
        <f t="shared" si="4917"/>
      </c>
      <c r="AAN151" s="54">
        <f t="shared" si="4916"/>
      </c>
      <c r="AAO151" s="55">
        <f t="shared" si="4918"/>
      </c>
      <c r="AAP151" s="54">
        <f t="shared" si="4916"/>
      </c>
      <c r="AAQ151" s="55">
        <f t="shared" si="4919"/>
      </c>
      <c r="AAR151" s="54">
        <f t="shared" si="4916"/>
      </c>
      <c r="AAS151" s="55">
        <f t="shared" si="4920"/>
      </c>
      <c r="AAT151" s="54">
        <f t="shared" si="4916"/>
      </c>
      <c r="AAU151" s="55">
        <f t="shared" si="4921"/>
      </c>
      <c r="AAV151" s="54">
        <f t="shared" si="4916"/>
      </c>
      <c r="AAW151" s="55">
        <f t="shared" si="4922"/>
      </c>
      <c r="AAX151" s="54">
        <f t="shared" si="4916"/>
      </c>
      <c r="AAY151" s="55">
        <f t="shared" si="4923"/>
      </c>
      <c r="AAZ151" s="54">
        <f t="shared" ref="AAZ151:ADF158" si="4959">RIGHT(IFERROR(VLOOKUP($B151,AAZ$4:ABA$71,2,FALSE),""),2)</f>
      </c>
      <c r="ABA151" s="55">
        <f t="shared" si="4924"/>
      </c>
      <c r="ABB151" s="54">
        <f t="shared" si="4959"/>
      </c>
      <c r="ABC151" s="55">
        <f t="shared" si="4925"/>
      </c>
      <c r="ABD151" s="54">
        <f t="shared" si="4959"/>
      </c>
      <c r="ABE151" s="55">
        <f t="shared" si="4926"/>
      </c>
      <c r="ABF151" s="54">
        <f t="shared" si="4959"/>
      </c>
      <c r="ABG151" s="55">
        <f t="shared" si="4927"/>
      </c>
      <c r="ABH151" s="54">
        <f t="shared" si="4959"/>
      </c>
      <c r="ABI151" s="55">
        <f t="shared" si="4928"/>
      </c>
      <c r="ABJ151" s="54">
        <f t="shared" si="4959"/>
      </c>
      <c r="ABK151" s="55">
        <f t="shared" si="4929"/>
      </c>
      <c r="ABL151" s="54">
        <f t="shared" si="4959"/>
      </c>
      <c r="ABM151" s="55">
        <f t="shared" si="4930"/>
      </c>
      <c r="ABN151" s="54">
        <f t="shared" si="4959"/>
      </c>
      <c r="ABO151" s="55">
        <f t="shared" si="4931"/>
      </c>
      <c r="ABP151" s="54">
        <f t="shared" si="4959"/>
      </c>
      <c r="ABQ151" s="55">
        <f t="shared" si="4932"/>
      </c>
      <c r="ABR151" s="54">
        <f t="shared" si="4959"/>
      </c>
      <c r="ABS151" s="55">
        <f t="shared" si="4933"/>
      </c>
      <c r="ABT151" s="54">
        <f t="shared" si="4959"/>
      </c>
      <c r="ABU151" s="55">
        <f t="shared" si="4934"/>
      </c>
      <c r="ABV151" s="54">
        <f t="shared" si="4959"/>
      </c>
      <c r="ABW151" s="55">
        <f t="shared" si="4935"/>
      </c>
      <c r="ABX151" s="54">
        <f t="shared" si="4959"/>
      </c>
      <c r="ABY151" s="55">
        <f t="shared" si="4936"/>
      </c>
      <c r="ABZ151" s="54">
        <f t="shared" si="4959"/>
      </c>
      <c r="ACA151" s="55">
        <f t="shared" si="4937"/>
      </c>
      <c r="ACB151" s="54">
        <f t="shared" si="4959"/>
      </c>
      <c r="ACC151" s="55">
        <f t="shared" si="4938"/>
      </c>
      <c r="ACD151" s="54">
        <f t="shared" si="4959"/>
      </c>
      <c r="ACE151" s="55">
        <f t="shared" si="4939"/>
      </c>
      <c r="ACF151" s="54">
        <f t="shared" si="4959"/>
      </c>
      <c r="ACG151" s="55">
        <f t="shared" si="4940"/>
      </c>
      <c r="ACH151" s="54">
        <f t="shared" si="4959"/>
      </c>
      <c r="ACI151" s="55">
        <f t="shared" si="4941"/>
      </c>
      <c r="ACJ151" s="54">
        <f t="shared" si="4959"/>
      </c>
      <c r="ACK151" s="55">
        <f t="shared" si="4942"/>
      </c>
      <c r="ACL151" s="54">
        <f t="shared" si="4959"/>
      </c>
      <c r="ACM151" s="55">
        <f t="shared" si="4943"/>
      </c>
      <c r="ACN151" s="54">
        <f t="shared" si="4959"/>
      </c>
      <c r="ACO151" s="55">
        <f t="shared" si="4944"/>
      </c>
      <c r="ACP151" s="54">
        <f t="shared" si="4959"/>
      </c>
      <c r="ACQ151" s="55">
        <f t="shared" si="4945"/>
      </c>
      <c r="ACR151" s="54">
        <f t="shared" si="4959"/>
      </c>
      <c r="ACS151" s="55">
        <f t="shared" si="4946"/>
      </c>
      <c r="ACT151" s="54">
        <f t="shared" si="4959"/>
      </c>
      <c r="ACU151" s="55">
        <f t="shared" si="4947"/>
      </c>
      <c r="ACV151" s="54">
        <f t="shared" si="4959"/>
      </c>
      <c r="ACW151" s="55">
        <f t="shared" si="4883"/>
      </c>
      <c r="ACX151" s="54">
        <f t="shared" si="4959"/>
      </c>
      <c r="ACY151" s="55">
        <f t="shared" si="4676"/>
      </c>
      <c r="ACZ151" s="54">
        <f t="shared" si="4959"/>
      </c>
      <c r="ADA151" s="55">
        <f t="shared" si="4676"/>
      </c>
      <c r="ADB151" s="54">
        <f t="shared" si="4959"/>
      </c>
      <c r="ADC151" s="55">
        <f t="shared" si="4676"/>
      </c>
      <c r="ADD151" s="54">
        <f t="shared" si="4959"/>
      </c>
      <c r="ADE151" s="55">
        <f t="shared" si="4676"/>
      </c>
      <c r="ADF151" s="54">
        <f t="shared" si="4959"/>
      </c>
      <c r="ADG151" s="55">
        <f t="shared" si="4676"/>
      </c>
    </row>
    <row r="152" spans="1:787" ht="20.25" hidden="1" customHeight="1">
      <c r="A152" s="112">
        <v>80</v>
      </c>
      <c r="B152" s="115">
        <f>学年と名前を結合するシート!D81</f>
      </c>
      <c r="C152" s="114"/>
      <c r="D152" s="54">
        <f t="shared" si="4771"/>
      </c>
      <c r="E152" s="55">
        <f t="shared" si="4772"/>
      </c>
      <c r="F152" s="54">
        <f t="shared" si="4957"/>
      </c>
      <c r="G152" s="55">
        <f t="shared" si="4407"/>
      </c>
      <c r="H152" s="54">
        <f t="shared" si="4957"/>
      </c>
      <c r="I152" s="55">
        <f t="shared" si="4408"/>
      </c>
      <c r="J152" s="54">
        <f t="shared" si="4957"/>
      </c>
      <c r="K152" s="55">
        <f t="shared" si="4409"/>
      </c>
      <c r="L152" s="54">
        <f t="shared" si="4957"/>
      </c>
      <c r="M152" s="55">
        <f t="shared" si="4410"/>
      </c>
      <c r="N152" s="54">
        <f t="shared" si="4957"/>
      </c>
      <c r="O152" s="55">
        <f t="shared" si="4411"/>
      </c>
      <c r="P152" s="54">
        <f t="shared" si="4957"/>
      </c>
      <c r="Q152" s="55">
        <f t="shared" si="4412"/>
      </c>
      <c r="R152" s="54">
        <f t="shared" si="4957"/>
      </c>
      <c r="S152" s="55">
        <f t="shared" si="4413"/>
      </c>
      <c r="T152" s="54">
        <f t="shared" si="4957"/>
      </c>
      <c r="U152" s="55">
        <f t="shared" si="4414"/>
      </c>
      <c r="V152" s="54">
        <f t="shared" si="4957"/>
      </c>
      <c r="W152" s="55">
        <f t="shared" si="4415"/>
      </c>
      <c r="X152" s="54">
        <f t="shared" si="4957"/>
      </c>
      <c r="Y152" s="55">
        <f t="shared" si="4416"/>
      </c>
      <c r="Z152" s="54">
        <f t="shared" si="4957"/>
      </c>
      <c r="AA152" s="55">
        <f t="shared" si="4417"/>
      </c>
      <c r="AB152" s="54">
        <f t="shared" si="4957"/>
      </c>
      <c r="AC152" s="55">
        <f t="shared" si="4418"/>
      </c>
      <c r="AD152" s="54">
        <f t="shared" si="4957"/>
      </c>
      <c r="AE152" s="55">
        <f t="shared" si="4419"/>
      </c>
      <c r="AF152" s="54">
        <f t="shared" si="4957"/>
      </c>
      <c r="AG152" s="55">
        <f t="shared" si="4420"/>
      </c>
      <c r="AH152" s="54">
        <f t="shared" si="4957"/>
      </c>
      <c r="AI152" s="55">
        <f t="shared" si="4421"/>
      </c>
      <c r="AJ152" s="54">
        <f t="shared" si="4957"/>
      </c>
      <c r="AK152" s="55">
        <f t="shared" si="4422"/>
      </c>
      <c r="AL152" s="54">
        <f t="shared" si="4957"/>
      </c>
      <c r="AM152" s="55">
        <f t="shared" si="4423"/>
      </c>
      <c r="AN152" s="54">
        <f t="shared" si="4957"/>
      </c>
      <c r="AO152" s="55">
        <f t="shared" si="4424"/>
      </c>
      <c r="AP152" s="54">
        <f t="shared" si="4957"/>
      </c>
      <c r="AQ152" s="55">
        <f t="shared" si="4425"/>
      </c>
      <c r="AR152" s="54">
        <f t="shared" si="4957"/>
      </c>
      <c r="AS152" s="55">
        <f t="shared" si="4426"/>
      </c>
      <c r="AT152" s="54">
        <f t="shared" si="4957"/>
      </c>
      <c r="AU152" s="55">
        <f t="shared" si="4427"/>
      </c>
      <c r="AV152" s="54">
        <f t="shared" si="4957"/>
      </c>
      <c r="AW152" s="55">
        <f t="shared" si="4428"/>
      </c>
      <c r="AX152" s="54">
        <f t="shared" si="4957"/>
      </c>
      <c r="AY152" s="55">
        <f t="shared" si="4429"/>
      </c>
      <c r="AZ152" s="54">
        <f t="shared" si="4957"/>
      </c>
      <c r="BA152" s="55">
        <f t="shared" si="4430"/>
      </c>
      <c r="BB152" s="54">
        <f t="shared" si="4957"/>
      </c>
      <c r="BC152" s="55">
        <f t="shared" si="4431"/>
      </c>
      <c r="BD152" s="54">
        <f t="shared" si="4957"/>
      </c>
      <c r="BE152" s="55">
        <f t="shared" si="4432"/>
      </c>
      <c r="BF152" s="54">
        <f t="shared" si="4957"/>
      </c>
      <c r="BG152" s="55">
        <f t="shared" si="4433"/>
      </c>
      <c r="BH152" s="54">
        <f t="shared" si="4957"/>
      </c>
      <c r="BI152" s="55">
        <f t="shared" si="4434"/>
      </c>
      <c r="BJ152" s="54">
        <f t="shared" si="4957"/>
      </c>
      <c r="BK152" s="55">
        <f t="shared" si="4435"/>
      </c>
      <c r="BL152" s="54">
        <f t="shared" si="4957"/>
      </c>
      <c r="BM152" s="55">
        <f t="shared" si="4436"/>
      </c>
      <c r="BN152" s="54">
        <f t="shared" si="4957"/>
      </c>
      <c r="BO152" s="55">
        <f t="shared" si="4437"/>
      </c>
      <c r="BP152" s="54">
        <f t="shared" si="4957"/>
      </c>
      <c r="BQ152" s="55">
        <f t="shared" si="4438"/>
      </c>
      <c r="BR152" s="54">
        <f t="shared" si="4952"/>
      </c>
      <c r="BS152" s="55">
        <f t="shared" si="4439"/>
      </c>
      <c r="BT152" s="54">
        <f t="shared" si="4952"/>
      </c>
      <c r="BU152" s="55">
        <f t="shared" si="4440"/>
      </c>
      <c r="BV152" s="54">
        <f t="shared" si="4952"/>
      </c>
      <c r="BW152" s="55">
        <f t="shared" si="4441"/>
      </c>
      <c r="BX152" s="54">
        <f t="shared" si="4952"/>
      </c>
      <c r="BY152" s="55">
        <f t="shared" si="4442"/>
      </c>
      <c r="BZ152" s="54">
        <f t="shared" si="4952"/>
      </c>
      <c r="CA152" s="55">
        <f t="shared" si="4443"/>
      </c>
      <c r="CB152" s="54">
        <f t="shared" si="4952"/>
      </c>
      <c r="CC152" s="55">
        <f t="shared" si="4444"/>
      </c>
      <c r="CD152" s="54">
        <f t="shared" si="4952"/>
      </c>
      <c r="CE152" s="55">
        <f t="shared" si="4445"/>
      </c>
      <c r="CF152" s="54">
        <f t="shared" si="4952"/>
      </c>
      <c r="CG152" s="55">
        <f t="shared" si="4446"/>
      </c>
      <c r="CH152" s="54">
        <f t="shared" si="4952"/>
      </c>
      <c r="CI152" s="55">
        <f t="shared" si="4447"/>
      </c>
      <c r="CJ152" s="54">
        <f t="shared" si="4952"/>
      </c>
      <c r="CK152" s="55">
        <f t="shared" si="4448"/>
      </c>
      <c r="CL152" s="54">
        <f t="shared" si="4952"/>
      </c>
      <c r="CM152" s="55">
        <f t="shared" si="4449"/>
      </c>
      <c r="CN152" s="54">
        <f t="shared" si="4952"/>
      </c>
      <c r="CO152" s="55">
        <f t="shared" si="4450"/>
      </c>
      <c r="CP152" s="54">
        <f t="shared" si="4952"/>
      </c>
      <c r="CQ152" s="55">
        <f t="shared" si="4451"/>
      </c>
      <c r="CR152" s="54">
        <f t="shared" si="4952"/>
      </c>
      <c r="CS152" s="55">
        <f t="shared" si="4452"/>
      </c>
      <c r="CT152" s="54">
        <f t="shared" si="4952"/>
      </c>
      <c r="CU152" s="55">
        <f t="shared" si="4453"/>
      </c>
      <c r="CV152" s="54">
        <f t="shared" si="4952"/>
      </c>
      <c r="CW152" s="55">
        <f t="shared" si="4454"/>
      </c>
      <c r="CX152" s="54">
        <f t="shared" si="4952"/>
      </c>
      <c r="CY152" s="55">
        <f t="shared" si="4455"/>
      </c>
      <c r="CZ152" s="54">
        <f t="shared" si="4952"/>
      </c>
      <c r="DA152" s="55">
        <f t="shared" si="4456"/>
      </c>
      <c r="DB152" s="54">
        <f t="shared" si="4952"/>
      </c>
      <c r="DC152" s="55">
        <f t="shared" si="4457"/>
      </c>
      <c r="DD152" s="54">
        <f t="shared" si="4952"/>
      </c>
      <c r="DE152" s="55">
        <f t="shared" si="4458"/>
      </c>
      <c r="DF152" s="54">
        <f t="shared" si="4952"/>
      </c>
      <c r="DG152" s="55">
        <f t="shared" si="4459"/>
      </c>
      <c r="DH152" s="54">
        <f t="shared" si="4952"/>
      </c>
      <c r="DI152" s="55">
        <f t="shared" si="4460"/>
      </c>
      <c r="DJ152" s="54">
        <f t="shared" si="4952"/>
      </c>
      <c r="DK152" s="55">
        <f t="shared" si="4461"/>
      </c>
      <c r="DL152" s="54">
        <f t="shared" si="4952"/>
      </c>
      <c r="DM152" s="55">
        <f t="shared" si="4462"/>
      </c>
      <c r="DN152" s="54">
        <f t="shared" si="4952"/>
      </c>
      <c r="DO152" s="55">
        <f t="shared" si="4463"/>
      </c>
      <c r="DP152" s="54">
        <f t="shared" si="4952"/>
      </c>
      <c r="DQ152" s="55">
        <f t="shared" si="4464"/>
      </c>
      <c r="DR152" s="54">
        <f t="shared" si="4952"/>
      </c>
      <c r="DS152" s="55">
        <f t="shared" si="4465"/>
      </c>
      <c r="DT152" s="54">
        <f t="shared" si="4952"/>
      </c>
      <c r="DU152" s="55">
        <f t="shared" si="4466"/>
      </c>
      <c r="DV152" s="54">
        <f t="shared" si="4952"/>
      </c>
      <c r="DW152" s="55">
        <f t="shared" si="4467"/>
      </c>
      <c r="DX152" s="54">
        <f t="shared" si="4952"/>
      </c>
      <c r="DY152" s="55">
        <f t="shared" si="4468"/>
      </c>
      <c r="DZ152" s="54">
        <f t="shared" si="4952"/>
      </c>
      <c r="EA152" s="55">
        <f t="shared" si="4469"/>
      </c>
      <c r="EB152" s="54">
        <f t="shared" si="4816"/>
      </c>
      <c r="EC152" s="55">
        <f t="shared" si="4471"/>
      </c>
      <c r="ED152" s="54">
        <f t="shared" si="4773"/>
      </c>
      <c r="EE152" s="55">
        <f t="shared" si="4472"/>
      </c>
      <c r="EF152" s="54">
        <f t="shared" si="4773"/>
      </c>
      <c r="EG152" s="55">
        <f t="shared" si="4473"/>
      </c>
      <c r="EH152" s="54">
        <f t="shared" si="4773"/>
      </c>
      <c r="EI152" s="55">
        <f t="shared" si="4474"/>
      </c>
      <c r="EJ152" s="54">
        <f t="shared" si="4773"/>
      </c>
      <c r="EK152" s="55">
        <f t="shared" si="4475"/>
      </c>
      <c r="EL152" s="54">
        <f t="shared" si="4773"/>
      </c>
      <c r="EM152" s="55">
        <f t="shared" si="4476"/>
      </c>
      <c r="EN152" s="54">
        <f t="shared" si="4773"/>
      </c>
      <c r="EO152" s="55">
        <f t="shared" si="4477"/>
      </c>
      <c r="EP152" s="54">
        <f t="shared" si="4958"/>
      </c>
      <c r="EQ152" s="55">
        <f t="shared" si="4478"/>
      </c>
      <c r="ER152" s="54">
        <f t="shared" si="4958"/>
      </c>
      <c r="ES152" s="55">
        <f t="shared" si="4479"/>
      </c>
      <c r="ET152" s="54">
        <f t="shared" si="4958"/>
      </c>
      <c r="EU152" s="55">
        <f t="shared" si="4480"/>
      </c>
      <c r="EV152" s="54">
        <f t="shared" si="4958"/>
      </c>
      <c r="EW152" s="55">
        <f t="shared" si="4481"/>
      </c>
      <c r="EX152" s="54">
        <f t="shared" si="4958"/>
      </c>
      <c r="EY152" s="55">
        <f t="shared" si="4482"/>
      </c>
      <c r="EZ152" s="54">
        <f t="shared" si="4958"/>
      </c>
      <c r="FA152" s="55">
        <f t="shared" si="4483"/>
      </c>
      <c r="FB152" s="54">
        <f t="shared" si="4958"/>
      </c>
      <c r="FC152" s="55">
        <f t="shared" si="4484"/>
      </c>
      <c r="FD152" s="54">
        <f t="shared" si="4958"/>
      </c>
      <c r="FE152" s="55">
        <f t="shared" si="4485"/>
      </c>
      <c r="FF152" s="54">
        <f t="shared" si="4958"/>
      </c>
      <c r="FG152" s="55">
        <f t="shared" si="4486"/>
      </c>
      <c r="FH152" s="54">
        <f t="shared" si="4958"/>
      </c>
      <c r="FI152" s="55">
        <f t="shared" si="4487"/>
      </c>
      <c r="FJ152" s="54">
        <f t="shared" si="4958"/>
      </c>
      <c r="FK152" s="55">
        <f t="shared" si="4488"/>
      </c>
      <c r="FL152" s="54">
        <f t="shared" si="4958"/>
      </c>
      <c r="FM152" s="55">
        <f t="shared" si="4489"/>
      </c>
      <c r="FN152" s="54">
        <f t="shared" si="4958"/>
      </c>
      <c r="FO152" s="55">
        <f t="shared" si="4490"/>
      </c>
      <c r="FP152" s="54">
        <f t="shared" si="4958"/>
      </c>
      <c r="FQ152" s="55">
        <f t="shared" si="4491"/>
      </c>
      <c r="FR152" s="54">
        <f t="shared" si="4958"/>
      </c>
      <c r="FS152" s="55">
        <f t="shared" si="4492"/>
      </c>
      <c r="FT152" s="54">
        <f t="shared" si="4958"/>
      </c>
      <c r="FU152" s="55">
        <f t="shared" si="4493"/>
      </c>
      <c r="FV152" s="54">
        <f t="shared" si="4958"/>
      </c>
      <c r="FW152" s="55">
        <f t="shared" si="4494"/>
      </c>
      <c r="FX152" s="54">
        <f t="shared" si="4958"/>
      </c>
      <c r="FY152" s="55">
        <f t="shared" si="4495"/>
      </c>
      <c r="FZ152" s="54">
        <f t="shared" si="4958"/>
      </c>
      <c r="GA152" s="55">
        <f t="shared" si="4496"/>
      </c>
      <c r="GB152" s="54">
        <f t="shared" si="4958"/>
      </c>
      <c r="GC152" s="55">
        <f t="shared" si="4497"/>
      </c>
      <c r="GD152" s="54">
        <f t="shared" si="4958"/>
      </c>
      <c r="GE152" s="55">
        <f t="shared" si="4498"/>
      </c>
      <c r="GF152" s="54">
        <f t="shared" si="4958"/>
      </c>
      <c r="GG152" s="55">
        <f t="shared" si="4499"/>
      </c>
      <c r="GH152" s="54">
        <f t="shared" si="4958"/>
      </c>
      <c r="GI152" s="55">
        <f t="shared" si="4500"/>
      </c>
      <c r="GJ152" s="54">
        <f t="shared" si="4958"/>
      </c>
      <c r="GK152" s="55">
        <f t="shared" si="4501"/>
      </c>
      <c r="GL152" s="54">
        <f t="shared" si="4958"/>
      </c>
      <c r="GM152" s="55">
        <f t="shared" si="4502"/>
      </c>
      <c r="GN152" s="54">
        <f t="shared" si="4958"/>
      </c>
      <c r="GO152" s="55">
        <f t="shared" si="4504"/>
      </c>
      <c r="GP152" s="54">
        <f t="shared" si="4958"/>
      </c>
      <c r="GQ152" s="55">
        <f t="shared" si="4505"/>
      </c>
      <c r="GR152" s="54">
        <f t="shared" si="4958"/>
      </c>
      <c r="GS152" s="55">
        <f t="shared" si="4506"/>
      </c>
      <c r="GT152" s="54">
        <f t="shared" si="4958"/>
      </c>
      <c r="GU152" s="55">
        <f t="shared" si="4507"/>
      </c>
      <c r="GV152" s="54">
        <f t="shared" si="4958"/>
      </c>
      <c r="GW152" s="55">
        <f t="shared" si="4508"/>
      </c>
      <c r="GX152" s="54">
        <f t="shared" si="4958"/>
      </c>
      <c r="GY152" s="55">
        <f t="shared" si="4509"/>
      </c>
      <c r="GZ152" s="54">
        <f t="shared" si="4958"/>
      </c>
      <c r="HA152" s="55">
        <f t="shared" si="4510"/>
      </c>
      <c r="HB152" s="54">
        <f t="shared" si="4953"/>
      </c>
      <c r="HC152" s="55">
        <f t="shared" si="4511"/>
      </c>
      <c r="HD152" s="54">
        <f t="shared" si="4953"/>
      </c>
      <c r="HE152" s="55">
        <f t="shared" si="4512"/>
      </c>
      <c r="HF152" s="54">
        <f t="shared" si="4953"/>
      </c>
      <c r="HG152" s="55">
        <f t="shared" si="4513"/>
      </c>
      <c r="HH152" s="54">
        <f t="shared" si="4953"/>
      </c>
      <c r="HI152" s="55">
        <f t="shared" si="4514"/>
      </c>
      <c r="HJ152" s="54">
        <f t="shared" si="4953"/>
      </c>
      <c r="HK152" s="55">
        <f t="shared" si="4515"/>
      </c>
      <c r="HL152" s="54">
        <f t="shared" si="4953"/>
      </c>
      <c r="HM152" s="55">
        <f t="shared" si="4516"/>
      </c>
      <c r="HN152" s="54">
        <f t="shared" si="4953"/>
      </c>
      <c r="HO152" s="55">
        <f t="shared" si="4517"/>
      </c>
      <c r="HP152" s="54">
        <f t="shared" si="4953"/>
      </c>
      <c r="HQ152" s="55">
        <f t="shared" si="4518"/>
      </c>
      <c r="HR152" s="54">
        <f t="shared" si="4953"/>
      </c>
      <c r="HS152" s="55">
        <f t="shared" si="4519"/>
      </c>
      <c r="HT152" s="54">
        <f t="shared" si="4953"/>
      </c>
      <c r="HU152" s="55">
        <f t="shared" si="4520"/>
      </c>
      <c r="HV152" s="54">
        <f t="shared" si="4953"/>
      </c>
      <c r="HW152" s="55">
        <f t="shared" si="4521"/>
      </c>
      <c r="HX152" s="54">
        <f t="shared" si="4953"/>
      </c>
      <c r="HY152" s="55">
        <f t="shared" si="4522"/>
      </c>
      <c r="HZ152" s="54">
        <f t="shared" si="4953"/>
      </c>
      <c r="IA152" s="55">
        <f t="shared" si="4523"/>
      </c>
      <c r="IB152" s="54">
        <f t="shared" si="4953"/>
      </c>
      <c r="IC152" s="55">
        <f t="shared" si="4524"/>
      </c>
      <c r="ID152" s="54">
        <f t="shared" si="4953"/>
      </c>
      <c r="IE152" s="55">
        <f t="shared" si="4525"/>
      </c>
      <c r="IF152" s="54">
        <f t="shared" si="4953"/>
      </c>
      <c r="IG152" s="55">
        <f t="shared" si="4526"/>
      </c>
      <c r="IH152" s="54">
        <f t="shared" si="4953"/>
      </c>
      <c r="II152" s="55">
        <f t="shared" si="4527"/>
      </c>
      <c r="IJ152" s="54">
        <f t="shared" si="4953"/>
      </c>
      <c r="IK152" s="55">
        <f t="shared" si="4528"/>
      </c>
      <c r="IL152" s="54">
        <f t="shared" si="4953"/>
      </c>
      <c r="IM152" s="55">
        <f t="shared" si="4529"/>
      </c>
      <c r="IN152" s="54">
        <f t="shared" si="4953"/>
      </c>
      <c r="IO152" s="55">
        <f t="shared" si="4530"/>
      </c>
      <c r="IP152" s="54">
        <f t="shared" si="4953"/>
      </c>
      <c r="IQ152" s="55">
        <f t="shared" si="4531"/>
      </c>
      <c r="IR152" s="54">
        <f t="shared" si="4953"/>
      </c>
      <c r="IS152" s="55">
        <f t="shared" si="4532"/>
      </c>
      <c r="IT152" s="54">
        <f t="shared" si="4953"/>
      </c>
      <c r="IU152" s="55">
        <f t="shared" si="4533"/>
      </c>
      <c r="IV152" s="54">
        <f t="shared" si="4948"/>
      </c>
      <c r="IW152" s="55">
        <f t="shared" si="4534"/>
      </c>
      <c r="IX152" s="54">
        <f t="shared" si="4948"/>
      </c>
      <c r="IY152" s="55">
        <f t="shared" si="4535"/>
      </c>
      <c r="IZ152" s="54">
        <f t="shared" si="4884"/>
      </c>
      <c r="JA152" s="55">
        <f t="shared" si="4537"/>
      </c>
      <c r="JB152" s="54">
        <f t="shared" si="4884"/>
      </c>
      <c r="JC152" s="55">
        <f t="shared" si="4538"/>
      </c>
      <c r="JD152" s="54">
        <f t="shared" si="4884"/>
      </c>
      <c r="JE152" s="55">
        <f t="shared" si="4539"/>
      </c>
      <c r="JF152" s="54">
        <f t="shared" si="4884"/>
      </c>
      <c r="JG152" s="55">
        <f t="shared" si="4540"/>
      </c>
      <c r="JH152" s="54">
        <f t="shared" si="4884"/>
      </c>
      <c r="JI152" s="55">
        <f t="shared" si="4541"/>
      </c>
      <c r="JJ152" s="54">
        <f t="shared" si="4884"/>
      </c>
      <c r="JK152" s="55">
        <f t="shared" si="4542"/>
      </c>
      <c r="JL152" s="54">
        <f t="shared" si="4678"/>
      </c>
      <c r="JM152" s="55">
        <f t="shared" si="4679"/>
      </c>
      <c r="JN152" s="54">
        <f t="shared" si="4954"/>
      </c>
      <c r="JO152" s="55">
        <f t="shared" si="4775"/>
      </c>
      <c r="JP152" s="54">
        <f t="shared" si="4954"/>
      </c>
      <c r="JQ152" s="55">
        <f t="shared" si="4776"/>
      </c>
      <c r="JR152" s="54">
        <f t="shared" si="4954"/>
      </c>
      <c r="JS152" s="55">
        <f t="shared" si="4777"/>
      </c>
      <c r="JT152" s="54">
        <f t="shared" si="4954"/>
      </c>
      <c r="JU152" s="55">
        <f t="shared" si="4778"/>
      </c>
      <c r="JV152" s="54">
        <f t="shared" si="4954"/>
      </c>
      <c r="JW152" s="55">
        <f t="shared" si="4779"/>
      </c>
      <c r="JX152" s="54">
        <f t="shared" si="4954"/>
      </c>
      <c r="JY152" s="55">
        <f t="shared" si="4780"/>
      </c>
      <c r="JZ152" s="54">
        <f t="shared" si="4954"/>
      </c>
      <c r="KA152" s="55">
        <f t="shared" si="4781"/>
      </c>
      <c r="KB152" s="54">
        <f t="shared" si="4954"/>
      </c>
      <c r="KC152" s="55">
        <f t="shared" si="4782"/>
      </c>
      <c r="KD152" s="54">
        <f t="shared" si="4954"/>
      </c>
      <c r="KE152" s="55">
        <f t="shared" si="4783"/>
      </c>
      <c r="KF152" s="54">
        <f t="shared" si="4954"/>
      </c>
      <c r="KG152" s="55">
        <f t="shared" si="4784"/>
      </c>
      <c r="KH152" s="54">
        <f t="shared" si="4954"/>
      </c>
      <c r="KI152" s="55">
        <f t="shared" si="4785"/>
      </c>
      <c r="KJ152" s="54">
        <f t="shared" si="4954"/>
      </c>
      <c r="KK152" s="55">
        <f t="shared" si="4786"/>
      </c>
      <c r="KL152" s="54">
        <f t="shared" si="4954"/>
      </c>
      <c r="KM152" s="55">
        <f t="shared" si="4787"/>
      </c>
      <c r="KN152" s="54">
        <f t="shared" si="4954"/>
      </c>
      <c r="KO152" s="55">
        <f t="shared" si="4788"/>
      </c>
      <c r="KP152" s="54">
        <f t="shared" si="4954"/>
      </c>
      <c r="KQ152" s="55">
        <f t="shared" si="4789"/>
      </c>
      <c r="KR152" s="54">
        <f t="shared" si="4954"/>
      </c>
      <c r="KS152" s="55">
        <f t="shared" si="4790"/>
      </c>
      <c r="KT152" s="54">
        <f t="shared" si="4954"/>
      </c>
      <c r="KU152" s="55">
        <f t="shared" si="4791"/>
      </c>
      <c r="KV152" s="54">
        <f t="shared" si="4954"/>
      </c>
      <c r="KW152" s="55">
        <f t="shared" si="4792"/>
      </c>
      <c r="KX152" s="54">
        <f t="shared" si="4954"/>
      </c>
      <c r="KY152" s="55">
        <f t="shared" si="4793"/>
      </c>
      <c r="KZ152" s="54">
        <f t="shared" si="4954"/>
      </c>
      <c r="LA152" s="55">
        <f t="shared" si="4794"/>
      </c>
      <c r="LB152" s="54">
        <f t="shared" si="4954"/>
      </c>
      <c r="LC152" s="55">
        <f t="shared" si="4795"/>
      </c>
      <c r="LD152" s="54">
        <f t="shared" si="4954"/>
      </c>
      <c r="LE152" s="55">
        <f t="shared" si="4796"/>
      </c>
      <c r="LF152" s="54">
        <f t="shared" si="4954"/>
      </c>
      <c r="LG152" s="55">
        <f t="shared" si="4797"/>
      </c>
      <c r="LH152" s="54">
        <f t="shared" si="4954"/>
      </c>
      <c r="LI152" s="55">
        <f t="shared" si="4798"/>
      </c>
      <c r="LJ152" s="54">
        <f t="shared" si="4954"/>
      </c>
      <c r="LK152" s="55">
        <f t="shared" si="4799"/>
      </c>
      <c r="LL152" s="54">
        <f t="shared" si="4954"/>
      </c>
      <c r="LM152" s="55">
        <f t="shared" si="4800"/>
      </c>
      <c r="LN152" s="54">
        <f t="shared" si="4954"/>
      </c>
      <c r="LO152" s="55">
        <f t="shared" si="4801"/>
      </c>
      <c r="LP152" s="54">
        <f t="shared" si="4954"/>
      </c>
      <c r="LQ152" s="55">
        <f t="shared" si="4802"/>
      </c>
      <c r="LR152" s="54">
        <f t="shared" si="4954"/>
      </c>
      <c r="LS152" s="55">
        <f t="shared" si="4803"/>
      </c>
      <c r="LT152" s="54">
        <f t="shared" si="4954"/>
      </c>
      <c r="LU152" s="55">
        <f t="shared" si="4804"/>
      </c>
      <c r="LV152" s="54">
        <f t="shared" si="4954"/>
      </c>
      <c r="LW152" s="55">
        <f t="shared" si="4805"/>
      </c>
      <c r="LX152" s="54">
        <f t="shared" si="4954"/>
      </c>
      <c r="LY152" s="55">
        <f t="shared" si="4680"/>
      </c>
      <c r="LZ152" s="54">
        <f t="shared" si="4949"/>
      </c>
      <c r="MA152" s="55">
        <f t="shared" si="4807"/>
      </c>
      <c r="MB152" s="54">
        <f t="shared" si="4949"/>
      </c>
      <c r="MC152" s="55">
        <f t="shared" si="4808"/>
      </c>
      <c r="MD152" s="54">
        <f t="shared" si="4949"/>
      </c>
      <c r="ME152" s="55">
        <f t="shared" si="4809"/>
      </c>
      <c r="MF152" s="54">
        <f t="shared" si="4949"/>
      </c>
      <c r="MG152" s="55">
        <f t="shared" si="4810"/>
      </c>
      <c r="MH152" s="54">
        <f t="shared" si="4949"/>
      </c>
      <c r="MI152" s="55">
        <f t="shared" si="4811"/>
      </c>
      <c r="MJ152" s="54">
        <f t="shared" si="4949"/>
      </c>
      <c r="MK152" s="55">
        <f t="shared" si="4812"/>
      </c>
      <c r="ML152" s="54">
        <f t="shared" si="4949"/>
      </c>
      <c r="MM152" s="55">
        <f t="shared" si="4682"/>
      </c>
      <c r="MN152" s="54">
        <f t="shared" si="4949"/>
      </c>
      <c r="MO152" s="55">
        <f t="shared" si="4683"/>
      </c>
      <c r="MP152" s="54">
        <f t="shared" si="4949"/>
      </c>
      <c r="MQ152" s="55">
        <f t="shared" si="4684"/>
      </c>
      <c r="MR152" s="54">
        <f t="shared" si="4949"/>
      </c>
      <c r="MS152" s="55">
        <f t="shared" si="4685"/>
      </c>
      <c r="MT152" s="54">
        <f t="shared" si="4949"/>
      </c>
      <c r="MU152" s="55">
        <f t="shared" si="4686"/>
      </c>
      <c r="MV152" s="54">
        <f t="shared" si="4949"/>
      </c>
      <c r="MW152" s="55">
        <f t="shared" si="4687"/>
      </c>
      <c r="MX152" s="54">
        <f t="shared" si="4949"/>
      </c>
      <c r="MY152" s="55">
        <f t="shared" si="4688"/>
      </c>
      <c r="MZ152" s="54">
        <f t="shared" si="4949"/>
      </c>
      <c r="NA152" s="55">
        <f t="shared" si="4689"/>
      </c>
      <c r="NB152" s="54">
        <f t="shared" si="4949"/>
      </c>
      <c r="NC152" s="55">
        <f t="shared" si="4690"/>
      </c>
      <c r="ND152" s="54">
        <f t="shared" si="4949"/>
      </c>
      <c r="NE152" s="55">
        <f t="shared" si="4691"/>
      </c>
      <c r="NF152" s="54">
        <f t="shared" si="4949"/>
      </c>
      <c r="NG152" s="55">
        <f t="shared" si="4692"/>
      </c>
      <c r="NH152" s="54">
        <f t="shared" si="4949"/>
      </c>
      <c r="NI152" s="55">
        <f t="shared" si="4693"/>
      </c>
      <c r="NJ152" s="54">
        <f t="shared" si="4949"/>
      </c>
      <c r="NK152" s="55">
        <f t="shared" si="4694"/>
      </c>
      <c r="NL152" s="54">
        <f t="shared" si="4949"/>
      </c>
      <c r="NM152" s="55">
        <f t="shared" si="4695"/>
      </c>
      <c r="NN152" s="54">
        <f t="shared" si="4949"/>
      </c>
      <c r="NO152" s="55">
        <f t="shared" si="4696"/>
      </c>
      <c r="NP152" s="54">
        <f t="shared" si="4949"/>
      </c>
      <c r="NQ152" s="55">
        <f t="shared" si="4697"/>
      </c>
      <c r="NR152" s="54">
        <f t="shared" si="4949"/>
      </c>
      <c r="NS152" s="55">
        <f t="shared" si="4698"/>
      </c>
      <c r="NT152" s="54">
        <f t="shared" si="4949"/>
      </c>
      <c r="NU152" s="55">
        <f t="shared" si="4699"/>
      </c>
      <c r="NV152" s="54">
        <f t="shared" si="4949"/>
      </c>
      <c r="NW152" s="55">
        <f t="shared" si="4700"/>
      </c>
      <c r="NX152" s="54">
        <f t="shared" si="4949"/>
      </c>
      <c r="NY152" s="55">
        <f t="shared" si="4701"/>
      </c>
      <c r="NZ152" s="54">
        <f t="shared" si="4949"/>
      </c>
      <c r="OA152" s="55">
        <f t="shared" si="4702"/>
      </c>
      <c r="OB152" s="54">
        <f t="shared" si="4949"/>
      </c>
      <c r="OC152" s="55">
        <f t="shared" si="4703"/>
      </c>
      <c r="OD152" s="54">
        <f t="shared" si="4949"/>
      </c>
      <c r="OE152" s="55">
        <f t="shared" si="4704"/>
      </c>
      <c r="OF152" s="54">
        <f t="shared" si="4949"/>
      </c>
      <c r="OG152" s="55">
        <f t="shared" si="4705"/>
      </c>
      <c r="OH152" s="54">
        <f t="shared" si="4949"/>
      </c>
      <c r="OI152" s="55">
        <f t="shared" si="4706"/>
      </c>
      <c r="OJ152" s="54">
        <f t="shared" si="4806"/>
      </c>
      <c r="OK152" s="55">
        <f t="shared" si="4707"/>
      </c>
      <c r="OL152" s="54">
        <f t="shared" si="4681"/>
      </c>
      <c r="OM152" s="55">
        <f t="shared" si="4708"/>
      </c>
      <c r="ON152" s="54">
        <f t="shared" si="4681"/>
      </c>
      <c r="OO152" s="55">
        <f t="shared" si="4709"/>
      </c>
      <c r="OP152" s="54">
        <f t="shared" si="4681"/>
      </c>
      <c r="OQ152" s="55">
        <f t="shared" si="4710"/>
      </c>
      <c r="OR152" s="54">
        <f t="shared" si="4681"/>
      </c>
      <c r="OS152" s="55">
        <f t="shared" si="4711"/>
      </c>
      <c r="OT152" s="54">
        <f t="shared" si="4681"/>
      </c>
      <c r="OU152" s="55">
        <f t="shared" si="4712"/>
      </c>
      <c r="OV152" s="54">
        <f t="shared" si="4681"/>
      </c>
      <c r="OW152" s="55">
        <f t="shared" si="4713"/>
      </c>
      <c r="OX152" s="54">
        <f t="shared" si="4955"/>
      </c>
      <c r="OY152" s="55">
        <f t="shared" si="4714"/>
      </c>
      <c r="OZ152" s="54">
        <f t="shared" si="4955"/>
      </c>
      <c r="PA152" s="55">
        <f t="shared" si="4715"/>
      </c>
      <c r="PB152" s="54">
        <f t="shared" si="4955"/>
      </c>
      <c r="PC152" s="55">
        <f t="shared" si="4716"/>
      </c>
      <c r="PD152" s="54">
        <f t="shared" si="4955"/>
      </c>
      <c r="PE152" s="55">
        <f t="shared" si="4717"/>
      </c>
      <c r="PF152" s="54">
        <f t="shared" si="4955"/>
      </c>
      <c r="PG152" s="55">
        <f t="shared" si="4718"/>
      </c>
      <c r="PH152" s="54">
        <f t="shared" si="4955"/>
      </c>
      <c r="PI152" s="55">
        <f t="shared" si="4719"/>
      </c>
      <c r="PJ152" s="54">
        <f t="shared" si="4955"/>
      </c>
      <c r="PK152" s="55">
        <f t="shared" si="4720"/>
      </c>
      <c r="PL152" s="54">
        <f t="shared" si="4955"/>
      </c>
      <c r="PM152" s="55">
        <f t="shared" si="4721"/>
      </c>
      <c r="PN152" s="54">
        <f t="shared" si="4955"/>
      </c>
      <c r="PO152" s="55">
        <f t="shared" si="4722"/>
      </c>
      <c r="PP152" s="54">
        <f t="shared" si="4955"/>
      </c>
      <c r="PQ152" s="55">
        <f t="shared" si="4723"/>
      </c>
      <c r="PR152" s="54">
        <f t="shared" si="4955"/>
      </c>
      <c r="PS152" s="55">
        <f t="shared" si="4724"/>
      </c>
      <c r="PT152" s="54">
        <f t="shared" si="4955"/>
      </c>
      <c r="PU152" s="55">
        <f t="shared" si="4725"/>
      </c>
      <c r="PV152" s="54">
        <f t="shared" si="4955"/>
      </c>
      <c r="PW152" s="55">
        <f t="shared" si="4726"/>
      </c>
      <c r="PX152" s="54">
        <f t="shared" si="4955"/>
      </c>
      <c r="PY152" s="55">
        <f t="shared" si="4727"/>
      </c>
      <c r="PZ152" s="54">
        <f t="shared" si="4955"/>
      </c>
      <c r="QA152" s="55">
        <f t="shared" si="4728"/>
      </c>
      <c r="QB152" s="54">
        <f t="shared" si="4955"/>
      </c>
      <c r="QC152" s="55">
        <f t="shared" si="4729"/>
      </c>
      <c r="QD152" s="54">
        <f t="shared" si="4955"/>
      </c>
      <c r="QE152" s="55">
        <f t="shared" si="4730"/>
      </c>
      <c r="QF152" s="54">
        <f t="shared" si="4955"/>
      </c>
      <c r="QG152" s="55">
        <f t="shared" si="4731"/>
      </c>
      <c r="QH152" s="54">
        <f t="shared" si="4955"/>
      </c>
      <c r="QI152" s="55">
        <f t="shared" si="4732"/>
      </c>
      <c r="QJ152" s="54">
        <f t="shared" si="4955"/>
      </c>
      <c r="QK152" s="55">
        <f t="shared" si="4733"/>
      </c>
      <c r="QL152" s="54">
        <f t="shared" si="4955"/>
      </c>
      <c r="QM152" s="55">
        <f t="shared" si="4734"/>
      </c>
      <c r="QN152" s="54">
        <f t="shared" si="4955"/>
      </c>
      <c r="QO152" s="55">
        <f t="shared" si="4735"/>
      </c>
      <c r="QP152" s="54">
        <f t="shared" si="4955"/>
      </c>
      <c r="QQ152" s="55">
        <f t="shared" si="4736"/>
      </c>
      <c r="QR152" s="54">
        <f t="shared" si="4955"/>
      </c>
      <c r="QS152" s="55">
        <f t="shared" si="4737"/>
      </c>
      <c r="QT152" s="54">
        <f t="shared" si="4955"/>
      </c>
      <c r="QU152" s="55">
        <f t="shared" si="4885"/>
      </c>
      <c r="QV152" s="54">
        <f t="shared" si="4955"/>
      </c>
      <c r="QW152" s="55">
        <f t="shared" si="4886"/>
      </c>
      <c r="QX152" s="54">
        <f t="shared" si="4955"/>
      </c>
      <c r="QY152" s="55">
        <f t="shared" si="4887"/>
      </c>
      <c r="QZ152" s="54">
        <f t="shared" si="4955"/>
      </c>
      <c r="RA152" s="55">
        <f t="shared" si="4888"/>
      </c>
      <c r="RB152" s="54">
        <f t="shared" si="4955"/>
      </c>
      <c r="RC152" s="55">
        <f t="shared" si="4889"/>
      </c>
      <c r="RD152" s="54">
        <f t="shared" si="4955"/>
      </c>
      <c r="RE152" s="55">
        <f t="shared" si="4890"/>
      </c>
      <c r="RF152" s="54">
        <f t="shared" si="4955"/>
      </c>
      <c r="RG152" s="55">
        <f t="shared" si="4891"/>
      </c>
      <c r="RH152" s="54">
        <f t="shared" si="4955"/>
      </c>
      <c r="RI152" s="55">
        <f t="shared" si="4892"/>
      </c>
      <c r="RJ152" s="54">
        <f t="shared" si="4950"/>
      </c>
      <c r="RK152" s="55">
        <f t="shared" si="4893"/>
      </c>
      <c r="RL152" s="54">
        <f t="shared" si="4950"/>
      </c>
      <c r="RM152" s="55">
        <f t="shared" si="4894"/>
      </c>
      <c r="RN152" s="54">
        <f t="shared" si="4950"/>
      </c>
      <c r="RO152" s="55">
        <f t="shared" si="4895"/>
      </c>
      <c r="RP152" s="54">
        <f t="shared" si="4950"/>
      </c>
      <c r="RQ152" s="55">
        <f t="shared" si="4896"/>
      </c>
      <c r="RR152" s="54">
        <f t="shared" si="4950"/>
      </c>
      <c r="RS152" s="55">
        <f t="shared" si="4897"/>
      </c>
      <c r="RT152" s="54">
        <f t="shared" si="4950"/>
      </c>
      <c r="RU152" s="55">
        <f t="shared" si="4898"/>
      </c>
      <c r="RV152" s="54">
        <f t="shared" si="4950"/>
      </c>
      <c r="RW152" s="55">
        <f t="shared" si="4899"/>
      </c>
      <c r="RX152" s="54">
        <f t="shared" si="4950"/>
      </c>
      <c r="RY152" s="55">
        <f t="shared" si="4900"/>
      </c>
      <c r="RZ152" s="54">
        <f t="shared" si="4950"/>
      </c>
      <c r="SA152" s="55">
        <f t="shared" si="4901"/>
      </c>
      <c r="SB152" s="54">
        <f t="shared" si="4950"/>
      </c>
      <c r="SC152" s="55">
        <f t="shared" si="4902"/>
      </c>
      <c r="SD152" s="54">
        <f t="shared" si="4950"/>
      </c>
      <c r="SE152" s="55">
        <f t="shared" si="4903"/>
      </c>
      <c r="SF152" s="54">
        <f t="shared" si="4950"/>
      </c>
      <c r="SG152" s="55">
        <f t="shared" si="4904"/>
      </c>
      <c r="SH152" s="54">
        <f t="shared" si="4950"/>
      </c>
      <c r="SI152" s="55">
        <f t="shared" si="4905"/>
      </c>
      <c r="SJ152" s="54">
        <f t="shared" si="4950"/>
      </c>
      <c r="SK152" s="55">
        <f t="shared" si="4906"/>
      </c>
      <c r="SL152" s="54">
        <f t="shared" si="4950"/>
      </c>
      <c r="SM152" s="55">
        <f t="shared" si="4907"/>
      </c>
      <c r="SN152" s="54">
        <f t="shared" si="4950"/>
      </c>
      <c r="SO152" s="55">
        <f t="shared" si="4908"/>
      </c>
      <c r="SP152" s="54">
        <f t="shared" si="4950"/>
      </c>
      <c r="SQ152" s="55">
        <f t="shared" si="4909"/>
      </c>
      <c r="SR152" s="54">
        <f t="shared" si="4950"/>
      </c>
      <c r="SS152" s="55">
        <f t="shared" si="4910"/>
      </c>
      <c r="ST152" s="54">
        <f t="shared" si="4950"/>
      </c>
      <c r="SU152" s="55">
        <f t="shared" si="4911"/>
      </c>
      <c r="SV152" s="54">
        <f t="shared" si="4950"/>
      </c>
      <c r="SW152" s="55">
        <f t="shared" si="4912"/>
      </c>
      <c r="SX152" s="54">
        <f t="shared" si="4950"/>
      </c>
      <c r="SY152" s="55">
        <f t="shared" si="4913"/>
      </c>
      <c r="SZ152" s="54">
        <f t="shared" si="4950"/>
      </c>
      <c r="TA152" s="55">
        <f t="shared" si="4914"/>
      </c>
      <c r="TB152" s="54">
        <f t="shared" si="4950"/>
      </c>
      <c r="TC152" s="55">
        <f t="shared" si="4915"/>
      </c>
      <c r="TD152" s="54">
        <f t="shared" si="4950"/>
      </c>
      <c r="TE152" s="55">
        <f t="shared" si="4881"/>
      </c>
      <c r="TF152" s="54">
        <f t="shared" si="4950"/>
      </c>
      <c r="TG152" s="55">
        <f t="shared" si="4843"/>
      </c>
      <c r="TH152" s="54">
        <f t="shared" si="4950"/>
      </c>
      <c r="TI152" s="55">
        <f t="shared" si="4844"/>
      </c>
      <c r="TJ152" s="54">
        <f t="shared" si="4950"/>
      </c>
      <c r="TK152" s="55">
        <f t="shared" si="4845"/>
      </c>
      <c r="TL152" s="54">
        <f t="shared" si="4950"/>
      </c>
      <c r="TM152" s="55">
        <f t="shared" si="4846"/>
      </c>
      <c r="TN152" s="54">
        <f t="shared" si="4950"/>
      </c>
      <c r="TO152" s="55">
        <f t="shared" si="4847"/>
      </c>
      <c r="TP152" s="54">
        <f t="shared" si="4950"/>
      </c>
      <c r="TQ152" s="55">
        <f t="shared" si="4848"/>
      </c>
      <c r="TR152" s="54">
        <f t="shared" si="4950"/>
      </c>
      <c r="TS152" s="55">
        <f t="shared" si="4849"/>
      </c>
      <c r="TT152" s="54">
        <f t="shared" si="4956"/>
      </c>
      <c r="TU152" s="55">
        <f t="shared" si="4850"/>
      </c>
      <c r="TV152" s="54">
        <f t="shared" si="4956"/>
      </c>
      <c r="TW152" s="55">
        <f t="shared" si="4851"/>
      </c>
      <c r="TX152" s="54">
        <f t="shared" si="4956"/>
      </c>
      <c r="TY152" s="55">
        <f t="shared" si="4852"/>
      </c>
      <c r="TZ152" s="54">
        <f t="shared" si="4956"/>
      </c>
      <c r="UA152" s="55">
        <f t="shared" si="4853"/>
      </c>
      <c r="UB152" s="54">
        <f t="shared" si="4956"/>
      </c>
      <c r="UC152" s="55">
        <f t="shared" si="4854"/>
      </c>
      <c r="UD152" s="54">
        <f t="shared" si="4956"/>
      </c>
      <c r="UE152" s="55">
        <f t="shared" si="4855"/>
      </c>
      <c r="UF152" s="54">
        <f t="shared" si="4956"/>
      </c>
      <c r="UG152" s="55">
        <f t="shared" si="4856"/>
      </c>
      <c r="UH152" s="54">
        <f t="shared" si="4956"/>
      </c>
      <c r="UI152" s="55">
        <f t="shared" si="4857"/>
      </c>
      <c r="UJ152" s="54">
        <f t="shared" si="4956"/>
      </c>
      <c r="UK152" s="55">
        <f t="shared" si="4858"/>
      </c>
      <c r="UL152" s="54">
        <f t="shared" si="4956"/>
      </c>
      <c r="UM152" s="55">
        <f t="shared" si="4859"/>
      </c>
      <c r="UN152" s="54">
        <f t="shared" si="4956"/>
      </c>
      <c r="UO152" s="55">
        <f t="shared" si="4860"/>
      </c>
      <c r="UP152" s="54">
        <f t="shared" si="4956"/>
      </c>
      <c r="UQ152" s="55">
        <f t="shared" si="4861"/>
      </c>
      <c r="UR152" s="54">
        <f t="shared" si="4956"/>
      </c>
      <c r="US152" s="55">
        <f t="shared" si="4862"/>
      </c>
      <c r="UT152" s="54">
        <f t="shared" si="4956"/>
      </c>
      <c r="UU152" s="55">
        <f t="shared" si="4863"/>
      </c>
      <c r="UV152" s="54">
        <f t="shared" si="4956"/>
      </c>
      <c r="UW152" s="55">
        <f t="shared" si="4864"/>
      </c>
      <c r="UX152" s="54">
        <f t="shared" si="4956"/>
      </c>
      <c r="UY152" s="55">
        <f t="shared" si="4865"/>
      </c>
      <c r="UZ152" s="54">
        <f t="shared" si="4956"/>
      </c>
      <c r="VA152" s="55">
        <f t="shared" si="4866"/>
      </c>
      <c r="VB152" s="54">
        <f t="shared" si="4956"/>
      </c>
      <c r="VC152" s="55">
        <f t="shared" si="4867"/>
      </c>
      <c r="VD152" s="54">
        <f t="shared" si="4956"/>
      </c>
      <c r="VE152" s="55">
        <f t="shared" si="4868"/>
      </c>
      <c r="VF152" s="54">
        <f t="shared" si="4956"/>
      </c>
      <c r="VG152" s="55">
        <f t="shared" si="4869"/>
      </c>
      <c r="VH152" s="54">
        <f t="shared" si="4956"/>
      </c>
      <c r="VI152" s="55">
        <f t="shared" si="4870"/>
      </c>
      <c r="VJ152" s="54">
        <f t="shared" si="4956"/>
      </c>
      <c r="VK152" s="55">
        <f t="shared" si="4871"/>
      </c>
      <c r="VL152" s="54">
        <f t="shared" si="4956"/>
      </c>
      <c r="VM152" s="55">
        <f t="shared" si="4872"/>
      </c>
      <c r="VN152" s="54">
        <f t="shared" si="4956"/>
      </c>
      <c r="VO152" s="55">
        <f t="shared" si="4873"/>
      </c>
      <c r="VP152" s="54">
        <f t="shared" si="4956"/>
      </c>
      <c r="VQ152" s="55">
        <f t="shared" si="4817"/>
      </c>
      <c r="VR152" s="54">
        <f t="shared" si="4956"/>
      </c>
      <c r="VS152" s="55">
        <f t="shared" si="4874"/>
      </c>
      <c r="VT152" s="54">
        <f t="shared" si="4956"/>
      </c>
      <c r="VU152" s="55">
        <f t="shared" si="4875"/>
      </c>
      <c r="VV152" s="54">
        <f t="shared" si="4956"/>
      </c>
      <c r="VW152" s="55">
        <f t="shared" si="4876"/>
      </c>
      <c r="VX152" s="54">
        <f t="shared" si="4956"/>
      </c>
      <c r="VY152" s="55">
        <f t="shared" si="4877"/>
      </c>
      <c r="VZ152" s="54">
        <f t="shared" si="4956"/>
      </c>
      <c r="WA152" s="55">
        <f t="shared" si="4878"/>
      </c>
      <c r="WB152" s="54">
        <f t="shared" si="4956"/>
      </c>
      <c r="WC152" s="55">
        <f t="shared" si="4879"/>
      </c>
      <c r="WD152" s="54">
        <f t="shared" si="4956"/>
      </c>
      <c r="WE152" s="55">
        <f t="shared" si="4818"/>
      </c>
      <c r="WF152" s="54">
        <f t="shared" si="4951"/>
      </c>
      <c r="WG152" s="55">
        <f t="shared" si="4819"/>
      </c>
      <c r="WH152" s="54">
        <f t="shared" si="4951"/>
      </c>
      <c r="WI152" s="55">
        <f t="shared" si="4820"/>
      </c>
      <c r="WJ152" s="54">
        <f t="shared" si="4951"/>
      </c>
      <c r="WK152" s="55">
        <f t="shared" si="4821"/>
      </c>
      <c r="WL152" s="54">
        <f t="shared" si="4951"/>
      </c>
      <c r="WM152" s="55">
        <f t="shared" si="4822"/>
      </c>
      <c r="WN152" s="54">
        <f t="shared" si="4951"/>
      </c>
      <c r="WO152" s="55">
        <f t="shared" si="4823"/>
      </c>
      <c r="WP152" s="54">
        <f t="shared" si="4951"/>
      </c>
      <c r="WQ152" s="55">
        <f t="shared" si="4824"/>
      </c>
      <c r="WR152" s="54">
        <f t="shared" si="4951"/>
      </c>
      <c r="WS152" s="55">
        <f t="shared" si="4825"/>
      </c>
      <c r="WT152" s="54">
        <f t="shared" si="4951"/>
      </c>
      <c r="WU152" s="55">
        <f t="shared" si="4826"/>
      </c>
      <c r="WV152" s="54">
        <f t="shared" si="4951"/>
      </c>
      <c r="WW152" s="55">
        <f t="shared" si="4827"/>
      </c>
      <c r="WX152" s="54">
        <f t="shared" si="4951"/>
      </c>
      <c r="WY152" s="55">
        <f t="shared" si="4828"/>
      </c>
      <c r="WZ152" s="54">
        <f t="shared" si="4951"/>
      </c>
      <c r="XA152" s="55">
        <f t="shared" si="4829"/>
      </c>
      <c r="XB152" s="54">
        <f t="shared" si="4951"/>
      </c>
      <c r="XC152" s="55">
        <f t="shared" si="4830"/>
      </c>
      <c r="XD152" s="54">
        <f t="shared" si="4951"/>
      </c>
      <c r="XE152" s="55">
        <f t="shared" si="4831"/>
      </c>
      <c r="XF152" s="54">
        <f t="shared" si="4951"/>
      </c>
      <c r="XG152" s="55">
        <f t="shared" si="4832"/>
      </c>
      <c r="XH152" s="54">
        <f t="shared" si="4951"/>
      </c>
      <c r="XI152" s="55">
        <f t="shared" si="4833"/>
      </c>
      <c r="XJ152" s="54">
        <f t="shared" si="4951"/>
      </c>
      <c r="XK152" s="55">
        <f t="shared" si="4834"/>
      </c>
      <c r="XL152" s="54">
        <f t="shared" si="4951"/>
      </c>
      <c r="XM152" s="55">
        <f t="shared" si="4835"/>
      </c>
      <c r="XN152" s="54">
        <f t="shared" si="4951"/>
      </c>
      <c r="XO152" s="55">
        <f t="shared" si="4836"/>
      </c>
      <c r="XP152" s="54">
        <f t="shared" si="4951"/>
      </c>
      <c r="XQ152" s="55">
        <f t="shared" si="4837"/>
      </c>
      <c r="XR152" s="54">
        <f t="shared" si="4951"/>
      </c>
      <c r="XS152" s="55">
        <f t="shared" si="4838"/>
      </c>
      <c r="XT152" s="54">
        <f t="shared" si="4951"/>
      </c>
      <c r="XU152" s="55">
        <f t="shared" si="4839"/>
      </c>
      <c r="XV152" s="54">
        <f t="shared" si="4951"/>
      </c>
      <c r="XW152" s="55">
        <f t="shared" si="4840"/>
      </c>
      <c r="XX152" s="54">
        <f t="shared" si="4951"/>
      </c>
      <c r="XY152" s="55">
        <f t="shared" si="4841"/>
      </c>
      <c r="XZ152" s="54">
        <f t="shared" si="4951"/>
      </c>
      <c r="YA152" s="55">
        <f t="shared" si="4842"/>
      </c>
      <c r="YB152" s="54">
        <f t="shared" si="4951"/>
      </c>
      <c r="YC152" s="55">
        <f t="shared" si="4740"/>
      </c>
      <c r="YD152" s="54">
        <f t="shared" si="4951"/>
      </c>
      <c r="YE152" s="55">
        <f t="shared" si="4741"/>
      </c>
      <c r="YF152" s="54">
        <f t="shared" si="4951"/>
      </c>
      <c r="YG152" s="55">
        <f t="shared" si="4742"/>
      </c>
      <c r="YH152" s="54">
        <f t="shared" si="4951"/>
      </c>
      <c r="YI152" s="55">
        <f t="shared" si="4743"/>
      </c>
      <c r="YJ152" s="54">
        <f t="shared" si="4951"/>
      </c>
      <c r="YK152" s="55">
        <f t="shared" si="4744"/>
      </c>
      <c r="YL152" s="54">
        <f t="shared" si="4951"/>
      </c>
      <c r="YM152" s="55">
        <f t="shared" si="4745"/>
      </c>
      <c r="YN152" s="54">
        <f t="shared" si="4951"/>
      </c>
      <c r="YO152" s="55">
        <f t="shared" si="4746"/>
      </c>
      <c r="YP152" s="54">
        <f t="shared" ref="YP152:AAZ159" si="4960">RIGHT(IFERROR(VLOOKUP($B152,YP$4:YQ$71,2,FALSE),""),2)</f>
      </c>
      <c r="YQ152" s="55">
        <f t="shared" si="4747"/>
      </c>
      <c r="YR152" s="54">
        <f t="shared" si="4960"/>
      </c>
      <c r="YS152" s="55">
        <f t="shared" si="4748"/>
      </c>
      <c r="YT152" s="54">
        <f t="shared" si="4960"/>
      </c>
      <c r="YU152" s="55">
        <f t="shared" si="4749"/>
      </c>
      <c r="YV152" s="54">
        <f t="shared" si="4960"/>
      </c>
      <c r="YW152" s="55">
        <f t="shared" si="4750"/>
      </c>
      <c r="YX152" s="54">
        <f t="shared" si="4960"/>
      </c>
      <c r="YY152" s="55">
        <f t="shared" si="4751"/>
      </c>
      <c r="YZ152" s="54">
        <f t="shared" si="4960"/>
      </c>
      <c r="ZA152" s="55">
        <f t="shared" si="4752"/>
      </c>
      <c r="ZB152" s="54">
        <f t="shared" si="4960"/>
      </c>
      <c r="ZC152" s="55">
        <f t="shared" si="4753"/>
      </c>
      <c r="ZD152" s="54">
        <f t="shared" si="4960"/>
      </c>
      <c r="ZE152" s="55">
        <f t="shared" si="4754"/>
      </c>
      <c r="ZF152" s="54">
        <f t="shared" si="4960"/>
      </c>
      <c r="ZG152" s="55">
        <f t="shared" si="4755"/>
      </c>
      <c r="ZH152" s="54">
        <f t="shared" si="4960"/>
      </c>
      <c r="ZI152" s="55">
        <f t="shared" si="4756"/>
      </c>
      <c r="ZJ152" s="54">
        <f t="shared" si="4960"/>
      </c>
      <c r="ZK152" s="55">
        <f t="shared" si="4757"/>
      </c>
      <c r="ZL152" s="54">
        <f t="shared" si="4960"/>
      </c>
      <c r="ZM152" s="55">
        <f t="shared" si="4758"/>
      </c>
      <c r="ZN152" s="54">
        <f t="shared" si="4960"/>
      </c>
      <c r="ZO152" s="55">
        <f t="shared" si="4759"/>
      </c>
      <c r="ZP152" s="54">
        <f t="shared" si="4960"/>
      </c>
      <c r="ZQ152" s="55">
        <f t="shared" si="4760"/>
      </c>
      <c r="ZR152" s="54">
        <f t="shared" si="4960"/>
      </c>
      <c r="ZS152" s="55">
        <f t="shared" si="4761"/>
      </c>
      <c r="ZT152" s="54">
        <f t="shared" si="4960"/>
      </c>
      <c r="ZU152" s="55">
        <f t="shared" si="4762"/>
      </c>
      <c r="ZV152" s="54">
        <f t="shared" si="4960"/>
      </c>
      <c r="ZW152" s="55">
        <f t="shared" si="4763"/>
      </c>
      <c r="ZX152" s="54">
        <f t="shared" si="4960"/>
      </c>
      <c r="ZY152" s="55">
        <f t="shared" si="4764"/>
      </c>
      <c r="ZZ152" s="54">
        <f t="shared" si="4960"/>
      </c>
      <c r="AAA152" s="55">
        <f t="shared" si="4765"/>
      </c>
      <c r="AAB152" s="54">
        <f t="shared" si="4960"/>
      </c>
      <c r="AAC152" s="55">
        <f t="shared" si="4766"/>
      </c>
      <c r="AAD152" s="54">
        <f t="shared" si="4960"/>
      </c>
      <c r="AAE152" s="55">
        <f t="shared" si="4767"/>
      </c>
      <c r="AAF152" s="54">
        <f t="shared" si="4960"/>
      </c>
      <c r="AAG152" s="55">
        <f t="shared" si="4768"/>
      </c>
      <c r="AAH152" s="54">
        <f t="shared" si="4960"/>
      </c>
      <c r="AAI152" s="55">
        <f t="shared" si="4769"/>
      </c>
      <c r="AAJ152" s="54">
        <f t="shared" si="4960"/>
      </c>
      <c r="AAK152" s="55">
        <f t="shared" si="4770"/>
      </c>
      <c r="AAL152" s="54">
        <f t="shared" si="4960"/>
      </c>
      <c r="AAM152" s="55">
        <f t="shared" si="4917"/>
      </c>
      <c r="AAN152" s="54">
        <f t="shared" si="4960"/>
      </c>
      <c r="AAO152" s="55">
        <f t="shared" si="4918"/>
      </c>
      <c r="AAP152" s="54">
        <f t="shared" si="4960"/>
      </c>
      <c r="AAQ152" s="55">
        <f t="shared" si="4919"/>
      </c>
      <c r="AAR152" s="54">
        <f t="shared" si="4960"/>
      </c>
      <c r="AAS152" s="55">
        <f t="shared" si="4920"/>
      </c>
      <c r="AAT152" s="54">
        <f t="shared" si="4960"/>
      </c>
      <c r="AAU152" s="55">
        <f t="shared" si="4921"/>
      </c>
      <c r="AAV152" s="54">
        <f t="shared" si="4960"/>
      </c>
      <c r="AAW152" s="55">
        <f t="shared" si="4922"/>
      </c>
      <c r="AAX152" s="54">
        <f t="shared" si="4960"/>
      </c>
      <c r="AAY152" s="55">
        <f t="shared" si="4923"/>
      </c>
      <c r="AAZ152" s="54">
        <f t="shared" si="4960"/>
      </c>
      <c r="ABA152" s="55">
        <f t="shared" si="4924"/>
      </c>
      <c r="ABB152" s="54">
        <f t="shared" si="4959"/>
      </c>
      <c r="ABC152" s="55">
        <f t="shared" si="4925"/>
      </c>
      <c r="ABD152" s="54">
        <f t="shared" si="4959"/>
      </c>
      <c r="ABE152" s="55">
        <f t="shared" si="4926"/>
      </c>
      <c r="ABF152" s="54">
        <f t="shared" si="4959"/>
      </c>
      <c r="ABG152" s="55">
        <f t="shared" si="4927"/>
      </c>
      <c r="ABH152" s="54">
        <f t="shared" si="4959"/>
      </c>
      <c r="ABI152" s="55">
        <f t="shared" si="4928"/>
      </c>
      <c r="ABJ152" s="54">
        <f t="shared" si="4959"/>
      </c>
      <c r="ABK152" s="55">
        <f t="shared" si="4929"/>
      </c>
      <c r="ABL152" s="54">
        <f t="shared" si="4959"/>
      </c>
      <c r="ABM152" s="55">
        <f t="shared" si="4930"/>
      </c>
      <c r="ABN152" s="54">
        <f t="shared" si="4959"/>
      </c>
      <c r="ABO152" s="55">
        <f t="shared" si="4931"/>
      </c>
      <c r="ABP152" s="54">
        <f t="shared" si="4959"/>
      </c>
      <c r="ABQ152" s="55">
        <f t="shared" si="4932"/>
      </c>
      <c r="ABR152" s="54">
        <f t="shared" si="4959"/>
      </c>
      <c r="ABS152" s="55">
        <f t="shared" si="4933"/>
      </c>
      <c r="ABT152" s="54">
        <f t="shared" si="4959"/>
      </c>
      <c r="ABU152" s="55">
        <f t="shared" si="4934"/>
      </c>
      <c r="ABV152" s="54">
        <f t="shared" si="4959"/>
      </c>
      <c r="ABW152" s="55">
        <f t="shared" si="4935"/>
      </c>
      <c r="ABX152" s="54">
        <f t="shared" si="4959"/>
      </c>
      <c r="ABY152" s="55">
        <f t="shared" si="4936"/>
      </c>
      <c r="ABZ152" s="54">
        <f t="shared" si="4959"/>
      </c>
      <c r="ACA152" s="55">
        <f t="shared" si="4937"/>
      </c>
      <c r="ACB152" s="54">
        <f t="shared" si="4959"/>
      </c>
      <c r="ACC152" s="55">
        <f t="shared" si="4938"/>
      </c>
      <c r="ACD152" s="54">
        <f t="shared" si="4959"/>
      </c>
      <c r="ACE152" s="55">
        <f t="shared" si="4939"/>
      </c>
      <c r="ACF152" s="54">
        <f t="shared" si="4959"/>
      </c>
      <c r="ACG152" s="55">
        <f t="shared" si="4940"/>
      </c>
      <c r="ACH152" s="54">
        <f t="shared" si="4959"/>
      </c>
      <c r="ACI152" s="55">
        <f t="shared" si="4941"/>
      </c>
      <c r="ACJ152" s="54">
        <f t="shared" si="4959"/>
      </c>
      <c r="ACK152" s="55">
        <f t="shared" si="4942"/>
      </c>
      <c r="ACL152" s="54">
        <f t="shared" si="4959"/>
      </c>
      <c r="ACM152" s="55">
        <f t="shared" si="4943"/>
      </c>
      <c r="ACN152" s="54">
        <f t="shared" si="4959"/>
      </c>
      <c r="ACO152" s="55">
        <f t="shared" si="4944"/>
      </c>
      <c r="ACP152" s="54">
        <f t="shared" si="4959"/>
      </c>
      <c r="ACQ152" s="55">
        <f t="shared" si="4945"/>
      </c>
      <c r="ACR152" s="54">
        <f t="shared" si="4959"/>
      </c>
      <c r="ACS152" s="55">
        <f t="shared" si="4946"/>
      </c>
      <c r="ACT152" s="54">
        <f t="shared" si="4959"/>
      </c>
      <c r="ACU152" s="55">
        <f t="shared" si="4947"/>
      </c>
      <c r="ACV152" s="54">
        <f t="shared" si="4959"/>
      </c>
      <c r="ACW152" s="55">
        <f t="shared" si="4883"/>
      </c>
      <c r="ACX152" s="54">
        <f t="shared" si="4959"/>
      </c>
      <c r="ACY152" s="55">
        <f t="shared" ref="ACY152:ACY215" si="4961">IFERROR(
    IF(
        LEFT(VLOOKUP($B152,ACX$4:ACY$71,2,FALSE),1)="0",
        "",
        IF(
            LEFT(VLOOKUP($B152,ACX$4:ACY$71,2,FALSE),1)="講",
            "講習",
            IF(
                LEFT(VLOOKUP($B152,ACX$4:ACY$71,2,FALSE),1)="追",
                "追加",
                "通常"
            )
        )
    ),
    ""
)</f>
      </c>
      <c r="ACZ152" s="54">
        <f t="shared" si="4959"/>
      </c>
      <c r="ADA152" s="55">
        <f t="shared" ref="ADA152:ADA215" si="4962">IFERROR(
    IF(
        LEFT(VLOOKUP($B152,ACZ$4:ADA$71,2,FALSE),1)="0",
        "",
        IF(
            LEFT(VLOOKUP($B152,ACZ$4:ADA$71,2,FALSE),1)="講",
            "講習",
            IF(
                LEFT(VLOOKUP($B152,ACZ$4:ADA$71,2,FALSE),1)="追",
                "追加",
                "通常"
            )
        )
    ),
    ""
)</f>
      </c>
      <c r="ADB152" s="54">
        <f t="shared" si="4959"/>
      </c>
      <c r="ADC152" s="55">
        <f t="shared" ref="ADC152:ADC215" si="4963">IFERROR(
    IF(
        LEFT(VLOOKUP($B152,ADB$4:ADC$71,2,FALSE),1)="0",
        "",
        IF(
            LEFT(VLOOKUP($B152,ADB$4:ADC$71,2,FALSE),1)="講",
            "講習",
            IF(
                LEFT(VLOOKUP($B152,ADB$4:ADC$71,2,FALSE),1)="追",
                "追加",
                "通常"
            )
        )
    ),
    ""
)</f>
      </c>
      <c r="ADD152" s="54">
        <f t="shared" si="4959"/>
      </c>
      <c r="ADE152" s="55">
        <f t="shared" ref="ADE152:ADE215" si="4964">IFERROR(
    IF(
        LEFT(VLOOKUP($B152,ADD$4:ADE$71,2,FALSE),1)="0",
        "",
        IF(
            LEFT(VLOOKUP($B152,ADD$4:ADE$71,2,FALSE),1)="講",
            "講習",
            IF(
                LEFT(VLOOKUP($B152,ADD$4:ADE$71,2,FALSE),1)="追",
                "追加",
                "通常"
            )
        )
    ),
    ""
)</f>
      </c>
      <c r="ADF152" s="54">
        <f t="shared" si="4959"/>
      </c>
      <c r="ADG152" s="55">
        <f t="shared" ref="ADG152:ADG215" si="4965">IFERROR(
    IF(
        LEFT(VLOOKUP($B152,ADF$4:ADG$71,2,FALSE),1)="0",
        "",
        IF(
            LEFT(VLOOKUP($B152,ADF$4:ADG$71,2,FALSE),1)="講",
            "講習",
            IF(
                LEFT(VLOOKUP($B152,ADF$4:ADG$71,2,FALSE),1)="追",
                "追加",
                "通常"
            )
        )
    ),
    ""
)</f>
      </c>
    </row>
    <row r="153" spans="1:787" ht="20.25" hidden="1" customHeight="1">
      <c r="A153" s="112">
        <v>81</v>
      </c>
      <c r="B153" s="115">
        <f>学年と名前を結合するシート!D82</f>
      </c>
      <c r="C153" s="114"/>
      <c r="D153" s="54">
        <f t="shared" si="4771"/>
      </c>
      <c r="E153" s="55">
        <f t="shared" si="4772"/>
      </c>
      <c r="F153" s="54">
        <f t="shared" si="4957"/>
      </c>
      <c r="G153" s="55">
        <f t="shared" ref="G153:G216" si="4966">IFERROR(
    IF(
        LEFT(VLOOKUP($B153,F$4:G$71,2,FALSE),1)="0",
        "",
        IF(
            LEFT(VLOOKUP($B153,F$4:G$71,2,FALSE),1)="講",
            "講習",
            IF(
                LEFT(VLOOKUP($B153,F$4:G$71,2,FALSE),1)="追",
                "追加",
                "通常"
            )
        )
    ),
    ""
)</f>
      </c>
      <c r="H153" s="54">
        <f t="shared" si="4957"/>
      </c>
      <c r="I153" s="55">
        <f t="shared" ref="I153:I216" si="4967">IFERROR(
    IF(
        LEFT(VLOOKUP($B153,H$4:I$71,2,FALSE),1)="0",
        "",
        IF(
            LEFT(VLOOKUP($B153,H$4:I$71,2,FALSE),1)="講",
            "講習",
            IF(
                LEFT(VLOOKUP($B153,H$4:I$71,2,FALSE),1)="追",
                "追加",
                "通常"
            )
        )
    ),
    ""
)</f>
      </c>
      <c r="J153" s="54">
        <f t="shared" si="4957"/>
      </c>
      <c r="K153" s="55">
        <f t="shared" ref="K153:K216" si="4968">IFERROR(
    IF(
        LEFT(VLOOKUP($B153,J$4:K$71,2,FALSE),1)="0",
        "",
        IF(
            LEFT(VLOOKUP($B153,J$4:K$71,2,FALSE),1)="講",
            "講習",
            IF(
                LEFT(VLOOKUP($B153,J$4:K$71,2,FALSE),1)="追",
                "追加",
                "通常"
            )
        )
    ),
    ""
)</f>
      </c>
      <c r="L153" s="54">
        <f t="shared" si="4957"/>
      </c>
      <c r="M153" s="55">
        <f t="shared" ref="M153:M216" si="4969">IFERROR(
    IF(
        LEFT(VLOOKUP($B153,L$4:M$71,2,FALSE),1)="0",
        "",
        IF(
            LEFT(VLOOKUP($B153,L$4:M$71,2,FALSE),1)="講",
            "講習",
            IF(
                LEFT(VLOOKUP($B153,L$4:M$71,2,FALSE),1)="追",
                "追加",
                "通常"
            )
        )
    ),
    ""
)</f>
      </c>
      <c r="N153" s="54">
        <f t="shared" si="4957"/>
      </c>
      <c r="O153" s="55">
        <f t="shared" ref="O153:O216" si="4970">IFERROR(
    IF(
        LEFT(VLOOKUP($B153,N$4:O$71,2,FALSE),1)="0",
        "",
        IF(
            LEFT(VLOOKUP($B153,N$4:O$71,2,FALSE),1)="講",
            "講習",
            IF(
                LEFT(VLOOKUP($B153,N$4:O$71,2,FALSE),1)="追",
                "追加",
                "通常"
            )
        )
    ),
    ""
)</f>
      </c>
      <c r="P153" s="54">
        <f t="shared" si="4957"/>
      </c>
      <c r="Q153" s="55">
        <f t="shared" ref="Q153:Q216" si="4971">IFERROR(
    IF(
        LEFT(VLOOKUP($B153,P$4:Q$71,2,FALSE),1)="0",
        "",
        IF(
            LEFT(VLOOKUP($B153,P$4:Q$71,2,FALSE),1)="講",
            "講習",
            IF(
                LEFT(VLOOKUP($B153,P$4:Q$71,2,FALSE),1)="追",
                "追加",
                "通常"
            )
        )
    ),
    ""
)</f>
      </c>
      <c r="R153" s="54">
        <f t="shared" si="4957"/>
      </c>
      <c r="S153" s="55">
        <f t="shared" ref="S153:S216" si="4972">IFERROR(
    IF(
        LEFT(VLOOKUP($B153,R$4:S$71,2,FALSE),1)="0",
        "",
        IF(
            LEFT(VLOOKUP($B153,R$4:S$71,2,FALSE),1)="講",
            "講習",
            IF(
                LEFT(VLOOKUP($B153,R$4:S$71,2,FALSE),1)="追",
                "追加",
                "通常"
            )
        )
    ),
    ""
)</f>
      </c>
      <c r="T153" s="54">
        <f t="shared" si="4957"/>
      </c>
      <c r="U153" s="55">
        <f t="shared" ref="U153:U216" si="4973">IFERROR(
    IF(
        LEFT(VLOOKUP($B153,T$4:U$71,2,FALSE),1)="0",
        "",
        IF(
            LEFT(VLOOKUP($B153,T$4:U$71,2,FALSE),1)="講",
            "講習",
            IF(
                LEFT(VLOOKUP($B153,T$4:U$71,2,FALSE),1)="追",
                "追加",
                "通常"
            )
        )
    ),
    ""
)</f>
      </c>
      <c r="V153" s="54">
        <f t="shared" si="4957"/>
      </c>
      <c r="W153" s="55">
        <f t="shared" ref="W153:W216" si="4974">IFERROR(
    IF(
        LEFT(VLOOKUP($B153,V$4:W$71,2,FALSE),1)="0",
        "",
        IF(
            LEFT(VLOOKUP($B153,V$4:W$71,2,FALSE),1)="講",
            "講習",
            IF(
                LEFT(VLOOKUP($B153,V$4:W$71,2,FALSE),1)="追",
                "追加",
                "通常"
            )
        )
    ),
    ""
)</f>
      </c>
      <c r="X153" s="54">
        <f t="shared" si="4957"/>
      </c>
      <c r="Y153" s="55">
        <f t="shared" ref="Y153:Y216" si="4975">IFERROR(
    IF(
        LEFT(VLOOKUP($B153,X$4:Y$71,2,FALSE),1)="0",
        "",
        IF(
            LEFT(VLOOKUP($B153,X$4:Y$71,2,FALSE),1)="講",
            "講習",
            IF(
                LEFT(VLOOKUP($B153,X$4:Y$71,2,FALSE),1)="追",
                "追加",
                "通常"
            )
        )
    ),
    ""
)</f>
      </c>
      <c r="Z153" s="54">
        <f t="shared" si="4957"/>
      </c>
      <c r="AA153" s="55">
        <f t="shared" ref="AA153:AA216" si="4976">IFERROR(
    IF(
        LEFT(VLOOKUP($B153,Z$4:AA$71,2,FALSE),1)="0",
        "",
        IF(
            LEFT(VLOOKUP($B153,Z$4:AA$71,2,FALSE),1)="講",
            "講習",
            IF(
                LEFT(VLOOKUP($B153,Z$4:AA$71,2,FALSE),1)="追",
                "追加",
                "通常"
            )
        )
    ),
    ""
)</f>
      </c>
      <c r="AB153" s="54">
        <f t="shared" si="4957"/>
      </c>
      <c r="AC153" s="55">
        <f t="shared" ref="AC153:AC216" si="4977">IFERROR(
    IF(
        LEFT(VLOOKUP($B153,AB$4:AC$71,2,FALSE),1)="0",
        "",
        IF(
            LEFT(VLOOKUP($B153,AB$4:AC$71,2,FALSE),1)="講",
            "講習",
            IF(
                LEFT(VLOOKUP($B153,AB$4:AC$71,2,FALSE),1)="追",
                "追加",
                "通常"
            )
        )
    ),
    ""
)</f>
      </c>
      <c r="AD153" s="54">
        <f t="shared" si="4957"/>
      </c>
      <c r="AE153" s="55">
        <f t="shared" ref="AE153:AE216" si="4978">IFERROR(
    IF(
        LEFT(VLOOKUP($B153,AD$4:AE$71,2,FALSE),1)="0",
        "",
        IF(
            LEFT(VLOOKUP($B153,AD$4:AE$71,2,FALSE),1)="講",
            "講習",
            IF(
                LEFT(VLOOKUP($B153,AD$4:AE$71,2,FALSE),1)="追",
                "追加",
                "通常"
            )
        )
    ),
    ""
)</f>
      </c>
      <c r="AF153" s="54">
        <f t="shared" si="4957"/>
      </c>
      <c r="AG153" s="55">
        <f t="shared" ref="AG153:AG216" si="4979">IFERROR(
    IF(
        LEFT(VLOOKUP($B153,AF$4:AG$71,2,FALSE),1)="0",
        "",
        IF(
            LEFT(VLOOKUP($B153,AF$4:AG$71,2,FALSE),1)="講",
            "講習",
            IF(
                LEFT(VLOOKUP($B153,AF$4:AG$71,2,FALSE),1)="追",
                "追加",
                "通常"
            )
        )
    ),
    ""
)</f>
      </c>
      <c r="AH153" s="54">
        <f t="shared" si="4957"/>
      </c>
      <c r="AI153" s="55">
        <f t="shared" ref="AI153:AI216" si="4980">IFERROR(
    IF(
        LEFT(VLOOKUP($B153,AH$4:AI$71,2,FALSE),1)="0",
        "",
        IF(
            LEFT(VLOOKUP($B153,AH$4:AI$71,2,FALSE),1)="講",
            "講習",
            IF(
                LEFT(VLOOKUP($B153,AH$4:AI$71,2,FALSE),1)="追",
                "追加",
                "通常"
            )
        )
    ),
    ""
)</f>
      </c>
      <c r="AJ153" s="54">
        <f t="shared" si="4957"/>
      </c>
      <c r="AK153" s="55">
        <f t="shared" ref="AK153:AK216" si="4981">IFERROR(
    IF(
        LEFT(VLOOKUP($B153,AJ$4:AK$71,2,FALSE),1)="0",
        "",
        IF(
            LEFT(VLOOKUP($B153,AJ$4:AK$71,2,FALSE),1)="講",
            "講習",
            IF(
                LEFT(VLOOKUP($B153,AJ$4:AK$71,2,FALSE),1)="追",
                "追加",
                "通常"
            )
        )
    ),
    ""
)</f>
      </c>
      <c r="AL153" s="54">
        <f t="shared" si="4957"/>
      </c>
      <c r="AM153" s="55">
        <f t="shared" ref="AM153:AM216" si="4982">IFERROR(
    IF(
        LEFT(VLOOKUP($B153,AL$4:AM$71,2,FALSE),1)="0",
        "",
        IF(
            LEFT(VLOOKUP($B153,AL$4:AM$71,2,FALSE),1)="講",
            "講習",
            IF(
                LEFT(VLOOKUP($B153,AL$4:AM$71,2,FALSE),1)="追",
                "追加",
                "通常"
            )
        )
    ),
    ""
)</f>
      </c>
      <c r="AN153" s="54">
        <f t="shared" si="4957"/>
      </c>
      <c r="AO153" s="55">
        <f t="shared" ref="AO153:AO216" si="4983">IFERROR(
    IF(
        LEFT(VLOOKUP($B153,AN$4:AO$71,2,FALSE),1)="0",
        "",
        IF(
            LEFT(VLOOKUP($B153,AN$4:AO$71,2,FALSE),1)="講",
            "講習",
            IF(
                LEFT(VLOOKUP($B153,AN$4:AO$71,2,FALSE),1)="追",
                "追加",
                "通常"
            )
        )
    ),
    ""
)</f>
      </c>
      <c r="AP153" s="54">
        <f t="shared" si="4957"/>
      </c>
      <c r="AQ153" s="55">
        <f t="shared" ref="AQ153:AQ216" si="4984">IFERROR(
    IF(
        LEFT(VLOOKUP($B153,AP$4:AQ$71,2,FALSE),1)="0",
        "",
        IF(
            LEFT(VLOOKUP($B153,AP$4:AQ$71,2,FALSE),1)="講",
            "講習",
            IF(
                LEFT(VLOOKUP($B153,AP$4:AQ$71,2,FALSE),1)="追",
                "追加",
                "通常"
            )
        )
    ),
    ""
)</f>
      </c>
      <c r="AR153" s="54">
        <f t="shared" si="4957"/>
      </c>
      <c r="AS153" s="55">
        <f t="shared" ref="AS153:AS216" si="4985">IFERROR(
    IF(
        LEFT(VLOOKUP($B153,AR$4:AS$71,2,FALSE),1)="0",
        "",
        IF(
            LEFT(VLOOKUP($B153,AR$4:AS$71,2,FALSE),1)="講",
            "講習",
            IF(
                LEFT(VLOOKUP($B153,AR$4:AS$71,2,FALSE),1)="追",
                "追加",
                "通常"
            )
        )
    ),
    ""
)</f>
      </c>
      <c r="AT153" s="54">
        <f t="shared" si="4957"/>
      </c>
      <c r="AU153" s="55">
        <f t="shared" ref="AU153:AU216" si="4986">IFERROR(
    IF(
        LEFT(VLOOKUP($B153,AT$4:AU$71,2,FALSE),1)="0",
        "",
        IF(
            LEFT(VLOOKUP($B153,AT$4:AU$71,2,FALSE),1)="講",
            "講習",
            IF(
                LEFT(VLOOKUP($B153,AT$4:AU$71,2,FALSE),1)="追",
                "追加",
                "通常"
            )
        )
    ),
    ""
)</f>
      </c>
      <c r="AV153" s="54">
        <f t="shared" si="4957"/>
      </c>
      <c r="AW153" s="55">
        <f t="shared" ref="AW153:AW216" si="4987">IFERROR(
    IF(
        LEFT(VLOOKUP($B153,AV$4:AW$71,2,FALSE),1)="0",
        "",
        IF(
            LEFT(VLOOKUP($B153,AV$4:AW$71,2,FALSE),1)="講",
            "講習",
            IF(
                LEFT(VLOOKUP($B153,AV$4:AW$71,2,FALSE),1)="追",
                "追加",
                "通常"
            )
        )
    ),
    ""
)</f>
      </c>
      <c r="AX153" s="54">
        <f t="shared" si="4957"/>
      </c>
      <c r="AY153" s="55">
        <f t="shared" ref="AY153:AY216" si="4988">IFERROR(
    IF(
        LEFT(VLOOKUP($B153,AX$4:AY$71,2,FALSE),1)="0",
        "",
        IF(
            LEFT(VLOOKUP($B153,AX$4:AY$71,2,FALSE),1)="講",
            "講習",
            IF(
                LEFT(VLOOKUP($B153,AX$4:AY$71,2,FALSE),1)="追",
                "追加",
                "通常"
            )
        )
    ),
    ""
)</f>
      </c>
      <c r="AZ153" s="54">
        <f t="shared" si="4957"/>
      </c>
      <c r="BA153" s="55">
        <f t="shared" ref="BA153:BA216" si="4989">IFERROR(
    IF(
        LEFT(VLOOKUP($B153,AZ$4:BA$71,2,FALSE),1)="0",
        "",
        IF(
            LEFT(VLOOKUP($B153,AZ$4:BA$71,2,FALSE),1)="講",
            "講習",
            IF(
                LEFT(VLOOKUP($B153,AZ$4:BA$71,2,FALSE),1)="追",
                "追加",
                "通常"
            )
        )
    ),
    ""
)</f>
      </c>
      <c r="BB153" s="54">
        <f t="shared" si="4957"/>
      </c>
      <c r="BC153" s="55">
        <f t="shared" ref="BC153:BC216" si="4990">IFERROR(
    IF(
        LEFT(VLOOKUP($B153,BB$4:BC$71,2,FALSE),1)="0",
        "",
        IF(
            LEFT(VLOOKUP($B153,BB$4:BC$71,2,FALSE),1)="講",
            "講習",
            IF(
                LEFT(VLOOKUP($B153,BB$4:BC$71,2,FALSE),1)="追",
                "追加",
                "通常"
            )
        )
    ),
    ""
)</f>
      </c>
      <c r="BD153" s="54">
        <f t="shared" si="4957"/>
      </c>
      <c r="BE153" s="55">
        <f t="shared" ref="BE153:BE216" si="4991">IFERROR(
    IF(
        LEFT(VLOOKUP($B153,BD$4:BE$71,2,FALSE),1)="0",
        "",
        IF(
            LEFT(VLOOKUP($B153,BD$4:BE$71,2,FALSE),1)="講",
            "講習",
            IF(
                LEFT(VLOOKUP($B153,BD$4:BE$71,2,FALSE),1)="追",
                "追加",
                "通常"
            )
        )
    ),
    ""
)</f>
      </c>
      <c r="BF153" s="54">
        <f t="shared" si="4957"/>
      </c>
      <c r="BG153" s="55">
        <f t="shared" ref="BG153:BG216" si="4992">IFERROR(
    IF(
        LEFT(VLOOKUP($B153,BF$4:BG$71,2,FALSE),1)="0",
        "",
        IF(
            LEFT(VLOOKUP($B153,BF$4:BG$71,2,FALSE),1)="講",
            "講習",
            IF(
                LEFT(VLOOKUP($B153,BF$4:BG$71,2,FALSE),1)="追",
                "追加",
                "通常"
            )
        )
    ),
    ""
)</f>
      </c>
      <c r="BH153" s="54">
        <f t="shared" si="4957"/>
      </c>
      <c r="BI153" s="55">
        <f t="shared" ref="BI153:BI216" si="4993">IFERROR(
    IF(
        LEFT(VLOOKUP($B153,BH$4:BI$71,2,FALSE),1)="0",
        "",
        IF(
            LEFT(VLOOKUP($B153,BH$4:BI$71,2,FALSE),1)="講",
            "講習",
            IF(
                LEFT(VLOOKUP($B153,BH$4:BI$71,2,FALSE),1)="追",
                "追加",
                "通常"
            )
        )
    ),
    ""
)</f>
      </c>
      <c r="BJ153" s="54">
        <f t="shared" si="4957"/>
      </c>
      <c r="BK153" s="55">
        <f t="shared" ref="BK153:BK216" si="4994">IFERROR(
    IF(
        LEFT(VLOOKUP($B153,BJ$4:BK$71,2,FALSE),1)="0",
        "",
        IF(
            LEFT(VLOOKUP($B153,BJ$4:BK$71,2,FALSE),1)="講",
            "講習",
            IF(
                LEFT(VLOOKUP($B153,BJ$4:BK$71,2,FALSE),1)="追",
                "追加",
                "通常"
            )
        )
    ),
    ""
)</f>
      </c>
      <c r="BL153" s="54">
        <f t="shared" si="4957"/>
      </c>
      <c r="BM153" s="55">
        <f t="shared" ref="BM153:BM216" si="4995">IFERROR(
    IF(
        LEFT(VLOOKUP($B153,BL$4:BM$71,2,FALSE),1)="0",
        "",
        IF(
            LEFT(VLOOKUP($B153,BL$4:BM$71,2,FALSE),1)="講",
            "講習",
            IF(
                LEFT(VLOOKUP($B153,BL$4:BM$71,2,FALSE),1)="追",
                "追加",
                "通常"
            )
        )
    ),
    ""
)</f>
      </c>
      <c r="BN153" s="54">
        <f t="shared" si="4957"/>
      </c>
      <c r="BO153" s="55">
        <f t="shared" ref="BO153:BO216" si="4996">IFERROR(
    IF(
        LEFT(VLOOKUP($B153,BN$4:BO$71,2,FALSE),1)="0",
        "",
        IF(
            LEFT(VLOOKUP($B153,BN$4:BO$71,2,FALSE),1)="講",
            "講習",
            IF(
                LEFT(VLOOKUP($B153,BN$4:BO$71,2,FALSE),1)="追",
                "追加",
                "通常"
            )
        )
    ),
    ""
)</f>
      </c>
      <c r="BP153" s="54">
        <f t="shared" si="4957"/>
      </c>
      <c r="BQ153" s="55">
        <f t="shared" ref="BQ153:BQ216" si="4997">IFERROR(
    IF(
        LEFT(VLOOKUP($B153,BP$4:BQ$71,2,FALSE),1)="0",
        "",
        IF(
            LEFT(VLOOKUP($B153,BP$4:BQ$71,2,FALSE),1)="講",
            "講習",
            IF(
                LEFT(VLOOKUP($B153,BP$4:BQ$71,2,FALSE),1)="追",
                "追加",
                "通常"
            )
        )
    ),
    ""
)</f>
      </c>
      <c r="BR153" s="54">
        <f t="shared" si="4952"/>
      </c>
      <c r="BS153" s="55">
        <f t="shared" ref="BS153:BS216" si="4998">IFERROR(
    IF(
        LEFT(VLOOKUP($B153,BR$4:BS$71,2,FALSE),1)="0",
        "",
        IF(
            LEFT(VLOOKUP($B153,BR$4:BS$71,2,FALSE),1)="講",
            "講習",
            IF(
                LEFT(VLOOKUP($B153,BR$4:BS$71,2,FALSE),1)="追",
                "追加",
                "通常"
            )
        )
    ),
    ""
)</f>
      </c>
      <c r="BT153" s="54">
        <f t="shared" si="4952"/>
      </c>
      <c r="BU153" s="55">
        <f t="shared" ref="BU153:BU216" si="4999">IFERROR(
    IF(
        LEFT(VLOOKUP($B153,BT$4:BU$71,2,FALSE),1)="0",
        "",
        IF(
            LEFT(VLOOKUP($B153,BT$4:BU$71,2,FALSE),1)="講",
            "講習",
            IF(
                LEFT(VLOOKUP($B153,BT$4:BU$71,2,FALSE),1)="追",
                "追加",
                "通常"
            )
        )
    ),
    ""
)</f>
      </c>
      <c r="BV153" s="54">
        <f t="shared" si="4952"/>
      </c>
      <c r="BW153" s="55">
        <f t="shared" ref="BW153:BW216" si="5000">IFERROR(
    IF(
        LEFT(VLOOKUP($B153,BV$4:BW$71,2,FALSE),1)="0",
        "",
        IF(
            LEFT(VLOOKUP($B153,BV$4:BW$71,2,FALSE),1)="講",
            "講習",
            IF(
                LEFT(VLOOKUP($B153,BV$4:BW$71,2,FALSE),1)="追",
                "追加",
                "通常"
            )
        )
    ),
    ""
)</f>
      </c>
      <c r="BX153" s="54">
        <f t="shared" si="4952"/>
      </c>
      <c r="BY153" s="55">
        <f t="shared" ref="BY153:BY216" si="5001">IFERROR(
    IF(
        LEFT(VLOOKUP($B153,BX$4:BY$71,2,FALSE),1)="0",
        "",
        IF(
            LEFT(VLOOKUP($B153,BX$4:BY$71,2,FALSE),1)="講",
            "講習",
            IF(
                LEFT(VLOOKUP($B153,BX$4:BY$71,2,FALSE),1)="追",
                "追加",
                "通常"
            )
        )
    ),
    ""
)</f>
      </c>
      <c r="BZ153" s="54">
        <f t="shared" si="4952"/>
      </c>
      <c r="CA153" s="55">
        <f t="shared" ref="CA153:CA216" si="5002">IFERROR(
    IF(
        LEFT(VLOOKUP($B153,BZ$4:CA$71,2,FALSE),1)="0",
        "",
        IF(
            LEFT(VLOOKUP($B153,BZ$4:CA$71,2,FALSE),1)="講",
            "講習",
            IF(
                LEFT(VLOOKUP($B153,BZ$4:CA$71,2,FALSE),1)="追",
                "追加",
                "通常"
            )
        )
    ),
    ""
)</f>
      </c>
      <c r="CB153" s="54">
        <f t="shared" si="4952"/>
      </c>
      <c r="CC153" s="55">
        <f t="shared" ref="CC153:CC216" si="5003">IFERROR(
    IF(
        LEFT(VLOOKUP($B153,CB$4:CC$71,2,FALSE),1)="0",
        "",
        IF(
            LEFT(VLOOKUP($B153,CB$4:CC$71,2,FALSE),1)="講",
            "講習",
            IF(
                LEFT(VLOOKUP($B153,CB$4:CC$71,2,FALSE),1)="追",
                "追加",
                "通常"
            )
        )
    ),
    ""
)</f>
      </c>
      <c r="CD153" s="54">
        <f t="shared" si="4952"/>
      </c>
      <c r="CE153" s="55">
        <f t="shared" ref="CE153:CE216" si="5004">IFERROR(
    IF(
        LEFT(VLOOKUP($B153,CD$4:CE$71,2,FALSE),1)="0",
        "",
        IF(
            LEFT(VLOOKUP($B153,CD$4:CE$71,2,FALSE),1)="講",
            "講習",
            IF(
                LEFT(VLOOKUP($B153,CD$4:CE$71,2,FALSE),1)="追",
                "追加",
                "通常"
            )
        )
    ),
    ""
)</f>
      </c>
      <c r="CF153" s="54">
        <f t="shared" si="4952"/>
      </c>
      <c r="CG153" s="55">
        <f t="shared" ref="CG153:CG216" si="5005">IFERROR(
    IF(
        LEFT(VLOOKUP($B153,CF$4:CG$71,2,FALSE),1)="0",
        "",
        IF(
            LEFT(VLOOKUP($B153,CF$4:CG$71,2,FALSE),1)="講",
            "講習",
            IF(
                LEFT(VLOOKUP($B153,CF$4:CG$71,2,FALSE),1)="追",
                "追加",
                "通常"
            )
        )
    ),
    ""
)</f>
      </c>
      <c r="CH153" s="54">
        <f t="shared" si="4952"/>
      </c>
      <c r="CI153" s="55">
        <f t="shared" ref="CI153:CI216" si="5006">IFERROR(
    IF(
        LEFT(VLOOKUP($B153,CH$4:CI$71,2,FALSE),1)="0",
        "",
        IF(
            LEFT(VLOOKUP($B153,CH$4:CI$71,2,FALSE),1)="講",
            "講習",
            IF(
                LEFT(VLOOKUP($B153,CH$4:CI$71,2,FALSE),1)="追",
                "追加",
                "通常"
            )
        )
    ),
    ""
)</f>
      </c>
      <c r="CJ153" s="54">
        <f t="shared" si="4952"/>
      </c>
      <c r="CK153" s="55">
        <f t="shared" ref="CK153:CK216" si="5007">IFERROR(
    IF(
        LEFT(VLOOKUP($B153,CJ$4:CK$71,2,FALSE),1)="0",
        "",
        IF(
            LEFT(VLOOKUP($B153,CJ$4:CK$71,2,FALSE),1)="講",
            "講習",
            IF(
                LEFT(VLOOKUP($B153,CJ$4:CK$71,2,FALSE),1)="追",
                "追加",
                "通常"
            )
        )
    ),
    ""
)</f>
      </c>
      <c r="CL153" s="54">
        <f t="shared" si="4952"/>
      </c>
      <c r="CM153" s="55">
        <f t="shared" ref="CM153:CM216" si="5008">IFERROR(
    IF(
        LEFT(VLOOKUP($B153,CL$4:CM$71,2,FALSE),1)="0",
        "",
        IF(
            LEFT(VLOOKUP($B153,CL$4:CM$71,2,FALSE),1)="講",
            "講習",
            IF(
                LEFT(VLOOKUP($B153,CL$4:CM$71,2,FALSE),1)="追",
                "追加",
                "通常"
            )
        )
    ),
    ""
)</f>
      </c>
      <c r="CN153" s="54">
        <f t="shared" si="4952"/>
      </c>
      <c r="CO153" s="55">
        <f t="shared" ref="CO153:CO216" si="5009">IFERROR(
    IF(
        LEFT(VLOOKUP($B153,CN$4:CO$71,2,FALSE),1)="0",
        "",
        IF(
            LEFT(VLOOKUP($B153,CN$4:CO$71,2,FALSE),1)="講",
            "講習",
            IF(
                LEFT(VLOOKUP($B153,CN$4:CO$71,2,FALSE),1)="追",
                "追加",
                "通常"
            )
        )
    ),
    ""
)</f>
      </c>
      <c r="CP153" s="54">
        <f t="shared" si="4952"/>
      </c>
      <c r="CQ153" s="55">
        <f t="shared" ref="CQ153:CQ216" si="5010">IFERROR(
    IF(
        LEFT(VLOOKUP($B153,CP$4:CQ$71,2,FALSE),1)="0",
        "",
        IF(
            LEFT(VLOOKUP($B153,CP$4:CQ$71,2,FALSE),1)="講",
            "講習",
            IF(
                LEFT(VLOOKUP($B153,CP$4:CQ$71,2,FALSE),1)="追",
                "追加",
                "通常"
            )
        )
    ),
    ""
)</f>
      </c>
      <c r="CR153" s="54">
        <f t="shared" si="4952"/>
      </c>
      <c r="CS153" s="55">
        <f t="shared" ref="CS153:CS216" si="5011">IFERROR(
    IF(
        LEFT(VLOOKUP($B153,CR$4:CS$71,2,FALSE),1)="0",
        "",
        IF(
            LEFT(VLOOKUP($B153,CR$4:CS$71,2,FALSE),1)="講",
            "講習",
            IF(
                LEFT(VLOOKUP($B153,CR$4:CS$71,2,FALSE),1)="追",
                "追加",
                "通常"
            )
        )
    ),
    ""
)</f>
      </c>
      <c r="CT153" s="54">
        <f t="shared" si="4952"/>
      </c>
      <c r="CU153" s="55">
        <f t="shared" ref="CU153:CU216" si="5012">IFERROR(
    IF(
        LEFT(VLOOKUP($B153,CT$4:CU$71,2,FALSE),1)="0",
        "",
        IF(
            LEFT(VLOOKUP($B153,CT$4:CU$71,2,FALSE),1)="講",
            "講習",
            IF(
                LEFT(VLOOKUP($B153,CT$4:CU$71,2,FALSE),1)="追",
                "追加",
                "通常"
            )
        )
    ),
    ""
)</f>
      </c>
      <c r="CV153" s="54">
        <f t="shared" si="4952"/>
      </c>
      <c r="CW153" s="55">
        <f t="shared" ref="CW153:CW216" si="5013">IFERROR(
    IF(
        LEFT(VLOOKUP($B153,CV$4:CW$71,2,FALSE),1)="0",
        "",
        IF(
            LEFT(VLOOKUP($B153,CV$4:CW$71,2,FALSE),1)="講",
            "講習",
            IF(
                LEFT(VLOOKUP($B153,CV$4:CW$71,2,FALSE),1)="追",
                "追加",
                "通常"
            )
        )
    ),
    ""
)</f>
      </c>
      <c r="CX153" s="54">
        <f t="shared" si="4952"/>
      </c>
      <c r="CY153" s="55">
        <f t="shared" ref="CY153:CY216" si="5014">IFERROR(
    IF(
        LEFT(VLOOKUP($B153,CX$4:CY$71,2,FALSE),1)="0",
        "",
        IF(
            LEFT(VLOOKUP($B153,CX$4:CY$71,2,FALSE),1)="講",
            "講習",
            IF(
                LEFT(VLOOKUP($B153,CX$4:CY$71,2,FALSE),1)="追",
                "追加",
                "通常"
            )
        )
    ),
    ""
)</f>
      </c>
      <c r="CZ153" s="54">
        <f t="shared" si="4952"/>
      </c>
      <c r="DA153" s="55">
        <f t="shared" ref="DA153:DA216" si="5015">IFERROR(
    IF(
        LEFT(VLOOKUP($B153,CZ$4:DA$71,2,FALSE),1)="0",
        "",
        IF(
            LEFT(VLOOKUP($B153,CZ$4:DA$71,2,FALSE),1)="講",
            "講習",
            IF(
                LEFT(VLOOKUP($B153,CZ$4:DA$71,2,FALSE),1)="追",
                "追加",
                "通常"
            )
        )
    ),
    ""
)</f>
      </c>
      <c r="DB153" s="54">
        <f t="shared" si="4952"/>
      </c>
      <c r="DC153" s="55">
        <f t="shared" ref="DC153:DC216" si="5016">IFERROR(
    IF(
        LEFT(VLOOKUP($B153,DB$4:DC$71,2,FALSE),1)="0",
        "",
        IF(
            LEFT(VLOOKUP($B153,DB$4:DC$71,2,FALSE),1)="講",
            "講習",
            IF(
                LEFT(VLOOKUP($B153,DB$4:DC$71,2,FALSE),1)="追",
                "追加",
                "通常"
            )
        )
    ),
    ""
)</f>
      </c>
      <c r="DD153" s="54">
        <f t="shared" si="4952"/>
      </c>
      <c r="DE153" s="55">
        <f t="shared" ref="DE153:DE216" si="5017">IFERROR(
    IF(
        LEFT(VLOOKUP($B153,DD$4:DE$71,2,FALSE),1)="0",
        "",
        IF(
            LEFT(VLOOKUP($B153,DD$4:DE$71,2,FALSE),1)="講",
            "講習",
            IF(
                LEFT(VLOOKUP($B153,DD$4:DE$71,2,FALSE),1)="追",
                "追加",
                "通常"
            )
        )
    ),
    ""
)</f>
      </c>
      <c r="DF153" s="54">
        <f t="shared" si="4952"/>
      </c>
      <c r="DG153" s="55">
        <f t="shared" ref="DG153:DG216" si="5018">IFERROR(
    IF(
        LEFT(VLOOKUP($B153,DF$4:DG$71,2,FALSE),1)="0",
        "",
        IF(
            LEFT(VLOOKUP($B153,DF$4:DG$71,2,FALSE),1)="講",
            "講習",
            IF(
                LEFT(VLOOKUP($B153,DF$4:DG$71,2,FALSE),1)="追",
                "追加",
                "通常"
            )
        )
    ),
    ""
)</f>
      </c>
      <c r="DH153" s="54">
        <f t="shared" si="4952"/>
      </c>
      <c r="DI153" s="55">
        <f t="shared" ref="DI153:DI216" si="5019">IFERROR(
    IF(
        LEFT(VLOOKUP($B153,DH$4:DI$71,2,FALSE),1)="0",
        "",
        IF(
            LEFT(VLOOKUP($B153,DH$4:DI$71,2,FALSE),1)="講",
            "講習",
            IF(
                LEFT(VLOOKUP($B153,DH$4:DI$71,2,FALSE),1)="追",
                "追加",
                "通常"
            )
        )
    ),
    ""
)</f>
      </c>
      <c r="DJ153" s="54">
        <f t="shared" si="4952"/>
      </c>
      <c r="DK153" s="55">
        <f t="shared" ref="DK153:DK216" si="5020">IFERROR(
    IF(
        LEFT(VLOOKUP($B153,DJ$4:DK$71,2,FALSE),1)="0",
        "",
        IF(
            LEFT(VLOOKUP($B153,DJ$4:DK$71,2,FALSE),1)="講",
            "講習",
            IF(
                LEFT(VLOOKUP($B153,DJ$4:DK$71,2,FALSE),1)="追",
                "追加",
                "通常"
            )
        )
    ),
    ""
)</f>
      </c>
      <c r="DL153" s="54">
        <f t="shared" si="4952"/>
      </c>
      <c r="DM153" s="55">
        <f t="shared" ref="DM153:DM216" si="5021">IFERROR(
    IF(
        LEFT(VLOOKUP($B153,DL$4:DM$71,2,FALSE),1)="0",
        "",
        IF(
            LEFT(VLOOKUP($B153,DL$4:DM$71,2,FALSE),1)="講",
            "講習",
            IF(
                LEFT(VLOOKUP($B153,DL$4:DM$71,2,FALSE),1)="追",
                "追加",
                "通常"
            )
        )
    ),
    ""
)</f>
      </c>
      <c r="DN153" s="54">
        <f t="shared" si="4952"/>
      </c>
      <c r="DO153" s="55">
        <f t="shared" ref="DO153:DO216" si="5022">IFERROR(
    IF(
        LEFT(VLOOKUP($B153,DN$4:DO$71,2,FALSE),1)="0",
        "",
        IF(
            LEFT(VLOOKUP($B153,DN$4:DO$71,2,FALSE),1)="講",
            "講習",
            IF(
                LEFT(VLOOKUP($B153,DN$4:DO$71,2,FALSE),1)="追",
                "追加",
                "通常"
            )
        )
    ),
    ""
)</f>
      </c>
      <c r="DP153" s="54">
        <f t="shared" si="4952"/>
      </c>
      <c r="DQ153" s="55">
        <f t="shared" ref="DQ153:DQ216" si="5023">IFERROR(
    IF(
        LEFT(VLOOKUP($B153,DP$4:DQ$71,2,FALSE),1)="0",
        "",
        IF(
            LEFT(VLOOKUP($B153,DP$4:DQ$71,2,FALSE),1)="講",
            "講習",
            IF(
                LEFT(VLOOKUP($B153,DP$4:DQ$71,2,FALSE),1)="追",
                "追加",
                "通常"
            )
        )
    ),
    ""
)</f>
      </c>
      <c r="DR153" s="54">
        <f t="shared" si="4952"/>
      </c>
      <c r="DS153" s="55">
        <f t="shared" ref="DS153:DS216" si="5024">IFERROR(
    IF(
        LEFT(VLOOKUP($B153,DR$4:DS$71,2,FALSE),1)="0",
        "",
        IF(
            LEFT(VLOOKUP($B153,DR$4:DS$71,2,FALSE),1)="講",
            "講習",
            IF(
                LEFT(VLOOKUP($B153,DR$4:DS$71,2,FALSE),1)="追",
                "追加",
                "通常"
            )
        )
    ),
    ""
)</f>
      </c>
      <c r="DT153" s="54">
        <f t="shared" si="4952"/>
      </c>
      <c r="DU153" s="55">
        <f t="shared" ref="DU153:DU216" si="5025">IFERROR(
    IF(
        LEFT(VLOOKUP($B153,DT$4:DU$71,2,FALSE),1)="0",
        "",
        IF(
            LEFT(VLOOKUP($B153,DT$4:DU$71,2,FALSE),1)="講",
            "講習",
            IF(
                LEFT(VLOOKUP($B153,DT$4:DU$71,2,FALSE),1)="追",
                "追加",
                "通常"
            )
        )
    ),
    ""
)</f>
      </c>
      <c r="DV153" s="54">
        <f t="shared" si="4952"/>
      </c>
      <c r="DW153" s="55">
        <f t="shared" ref="DW153:DW216" si="5026">IFERROR(
    IF(
        LEFT(VLOOKUP($B153,DV$4:DW$71,2,FALSE),1)="0",
        "",
        IF(
            LEFT(VLOOKUP($B153,DV$4:DW$71,2,FALSE),1)="講",
            "講習",
            IF(
                LEFT(VLOOKUP($B153,DV$4:DW$71,2,FALSE),1)="追",
                "追加",
                "通常"
            )
        )
    ),
    ""
)</f>
      </c>
      <c r="DX153" s="54">
        <f t="shared" si="4952"/>
      </c>
      <c r="DY153" s="55">
        <f t="shared" ref="DY153:DY216" si="5027">IFERROR(
    IF(
        LEFT(VLOOKUP($B153,DX$4:DY$71,2,FALSE),1)="0",
        "",
        IF(
            LEFT(VLOOKUP($B153,DX$4:DY$71,2,FALSE),1)="講",
            "講習",
            IF(
                LEFT(VLOOKUP($B153,DX$4:DY$71,2,FALSE),1)="追",
                "追加",
                "通常"
            )
        )
    ),
    ""
)</f>
      </c>
      <c r="DZ153" s="54">
        <f t="shared" si="4952"/>
      </c>
      <c r="EA153" s="55">
        <f t="shared" ref="EA153:EA216" si="5028">IFERROR(
    IF(
        LEFT(VLOOKUP($B153,DZ$4:EA$71,2,FALSE),1)="0",
        "",
        IF(
            LEFT(VLOOKUP($B153,DZ$4:EA$71,2,FALSE),1)="講",
            "講習",
            IF(
                LEFT(VLOOKUP($B153,DZ$4:EA$71,2,FALSE),1)="追",
                "追加",
                "通常"
            )
        )
    ),
    ""
)</f>
      </c>
      <c r="EB153" s="54">
        <f t="shared" si="4816"/>
      </c>
      <c r="EC153" s="55">
        <f t="shared" ref="EC153:EC216" si="5029">IFERROR(
    IF(
        LEFT(VLOOKUP($B153,EB$4:EC$71,2,FALSE),1)="0",
        "",
        IF(
            LEFT(VLOOKUP($B153,EB$4:EC$71,2,FALSE),1)="講",
            "講習",
            IF(
                LEFT(VLOOKUP($B153,EB$4:EC$71,2,FALSE),1)="追",
                "追加",
                "通常"
            )
        )
    ),
    ""
)</f>
      </c>
      <c r="ED153" s="54">
        <f t="shared" si="4773"/>
      </c>
      <c r="EE153" s="55">
        <f t="shared" ref="EE153:EE216" si="5030">IFERROR(
    IF(
        LEFT(VLOOKUP($B153,ED$4:EE$71,2,FALSE),1)="0",
        "",
        IF(
            LEFT(VLOOKUP($B153,ED$4:EE$71,2,FALSE),1)="講",
            "講習",
            IF(
                LEFT(VLOOKUP($B153,ED$4:EE$71,2,FALSE),1)="追",
                "追加",
                "通常"
            )
        )
    ),
    ""
)</f>
      </c>
      <c r="EF153" s="54">
        <f t="shared" si="4773"/>
      </c>
      <c r="EG153" s="55">
        <f t="shared" ref="EG153:EG216" si="5031">IFERROR(
    IF(
        LEFT(VLOOKUP($B153,EF$4:EG$71,2,FALSE),1)="0",
        "",
        IF(
            LEFT(VLOOKUP($B153,EF$4:EG$71,2,FALSE),1)="講",
            "講習",
            IF(
                LEFT(VLOOKUP($B153,EF$4:EG$71,2,FALSE),1)="追",
                "追加",
                "通常"
            )
        )
    ),
    ""
)</f>
      </c>
      <c r="EH153" s="54">
        <f t="shared" si="4773"/>
      </c>
      <c r="EI153" s="55">
        <f t="shared" ref="EI153:EI216" si="5032">IFERROR(
    IF(
        LEFT(VLOOKUP($B153,EH$4:EI$71,2,FALSE),1)="0",
        "",
        IF(
            LEFT(VLOOKUP($B153,EH$4:EI$71,2,FALSE),1)="講",
            "講習",
            IF(
                LEFT(VLOOKUP($B153,EH$4:EI$71,2,FALSE),1)="追",
                "追加",
                "通常"
            )
        )
    ),
    ""
)</f>
      </c>
      <c r="EJ153" s="54">
        <f t="shared" si="4773"/>
      </c>
      <c r="EK153" s="55">
        <f t="shared" ref="EK153:EK216" si="5033">IFERROR(
    IF(
        LEFT(VLOOKUP($B153,EJ$4:EK$71,2,FALSE),1)="0",
        "",
        IF(
            LEFT(VLOOKUP($B153,EJ$4:EK$71,2,FALSE),1)="講",
            "講習",
            IF(
                LEFT(VLOOKUP($B153,EJ$4:EK$71,2,FALSE),1)="追",
                "追加",
                "通常"
            )
        )
    ),
    ""
)</f>
      </c>
      <c r="EL153" s="54">
        <f t="shared" si="4773"/>
      </c>
      <c r="EM153" s="55">
        <f t="shared" ref="EM153:EM216" si="5034">IFERROR(
    IF(
        LEFT(VLOOKUP($B153,EL$4:EM$71,2,FALSE),1)="0",
        "",
        IF(
            LEFT(VLOOKUP($B153,EL$4:EM$71,2,FALSE),1)="講",
            "講習",
            IF(
                LEFT(VLOOKUP($B153,EL$4:EM$71,2,FALSE),1)="追",
                "追加",
                "通常"
            )
        )
    ),
    ""
)</f>
      </c>
      <c r="EN153" s="54">
        <f t="shared" si="4773"/>
      </c>
      <c r="EO153" s="55">
        <f t="shared" ref="EO153:EO216" si="5035">IFERROR(
    IF(
        LEFT(VLOOKUP($B153,EN$4:EO$71,2,FALSE),1)="0",
        "",
        IF(
            LEFT(VLOOKUP($B153,EN$4:EO$71,2,FALSE),1)="講",
            "講習",
            IF(
                LEFT(VLOOKUP($B153,EN$4:EO$71,2,FALSE),1)="追",
                "追加",
                "通常"
            )
        )
    ),
    ""
)</f>
      </c>
      <c r="EP153" s="54">
        <f t="shared" si="4958"/>
      </c>
      <c r="EQ153" s="55">
        <f t="shared" ref="EQ153:EQ216" si="5036">IFERROR(
    IF(
        LEFT(VLOOKUP($B153,EP$4:EQ$71,2,FALSE),1)="0",
        "",
        IF(
            LEFT(VLOOKUP($B153,EP$4:EQ$71,2,FALSE),1)="講",
            "講習",
            IF(
                LEFT(VLOOKUP($B153,EP$4:EQ$71,2,FALSE),1)="追",
                "追加",
                "通常"
            )
        )
    ),
    ""
)</f>
      </c>
      <c r="ER153" s="54">
        <f t="shared" si="4958"/>
      </c>
      <c r="ES153" s="55">
        <f t="shared" ref="ES153:ES216" si="5037">IFERROR(
    IF(
        LEFT(VLOOKUP($B153,ER$4:ES$71,2,FALSE),1)="0",
        "",
        IF(
            LEFT(VLOOKUP($B153,ER$4:ES$71,2,FALSE),1)="講",
            "講習",
            IF(
                LEFT(VLOOKUP($B153,ER$4:ES$71,2,FALSE),1)="追",
                "追加",
                "通常"
            )
        )
    ),
    ""
)</f>
      </c>
      <c r="ET153" s="54">
        <f t="shared" si="4958"/>
      </c>
      <c r="EU153" s="55">
        <f t="shared" ref="EU153:EU216" si="5038">IFERROR(
    IF(
        LEFT(VLOOKUP($B153,ET$4:EU$71,2,FALSE),1)="0",
        "",
        IF(
            LEFT(VLOOKUP($B153,ET$4:EU$71,2,FALSE),1)="講",
            "講習",
            IF(
                LEFT(VLOOKUP($B153,ET$4:EU$71,2,FALSE),1)="追",
                "追加",
                "通常"
            )
        )
    ),
    ""
)</f>
      </c>
      <c r="EV153" s="54">
        <f t="shared" si="4958"/>
      </c>
      <c r="EW153" s="55">
        <f t="shared" ref="EW153:EW216" si="5039">IFERROR(
    IF(
        LEFT(VLOOKUP($B153,EV$4:EW$71,2,FALSE),1)="0",
        "",
        IF(
            LEFT(VLOOKUP($B153,EV$4:EW$71,2,FALSE),1)="講",
            "講習",
            IF(
                LEFT(VLOOKUP($B153,EV$4:EW$71,2,FALSE),1)="追",
                "追加",
                "通常"
            )
        )
    ),
    ""
)</f>
      </c>
      <c r="EX153" s="54">
        <f t="shared" si="4958"/>
      </c>
      <c r="EY153" s="55">
        <f t="shared" ref="EY153:EY216" si="5040">IFERROR(
    IF(
        LEFT(VLOOKUP($B153,EX$4:EY$71,2,FALSE),1)="0",
        "",
        IF(
            LEFT(VLOOKUP($B153,EX$4:EY$71,2,FALSE),1)="講",
            "講習",
            IF(
                LEFT(VLOOKUP($B153,EX$4:EY$71,2,FALSE),1)="追",
                "追加",
                "通常"
            )
        )
    ),
    ""
)</f>
      </c>
      <c r="EZ153" s="54">
        <f t="shared" si="4958"/>
      </c>
      <c r="FA153" s="55">
        <f t="shared" ref="FA153:FA216" si="5041">IFERROR(
    IF(
        LEFT(VLOOKUP($B153,EZ$4:FA$71,2,FALSE),1)="0",
        "",
        IF(
            LEFT(VLOOKUP($B153,EZ$4:FA$71,2,FALSE),1)="講",
            "講習",
            IF(
                LEFT(VLOOKUP($B153,EZ$4:FA$71,2,FALSE),1)="追",
                "追加",
                "通常"
            )
        )
    ),
    ""
)</f>
      </c>
      <c r="FB153" s="54">
        <f t="shared" si="4958"/>
      </c>
      <c r="FC153" s="55">
        <f t="shared" ref="FC153:FC216" si="5042">IFERROR(
    IF(
        LEFT(VLOOKUP($B153,FB$4:FC$71,2,FALSE),1)="0",
        "",
        IF(
            LEFT(VLOOKUP($B153,FB$4:FC$71,2,FALSE),1)="講",
            "講習",
            IF(
                LEFT(VLOOKUP($B153,FB$4:FC$71,2,FALSE),1)="追",
                "追加",
                "通常"
            )
        )
    ),
    ""
)</f>
      </c>
      <c r="FD153" s="54">
        <f t="shared" si="4958"/>
      </c>
      <c r="FE153" s="55">
        <f t="shared" ref="FE153:FE216" si="5043">IFERROR(
    IF(
        LEFT(VLOOKUP($B153,FD$4:FE$71,2,FALSE),1)="0",
        "",
        IF(
            LEFT(VLOOKUP($B153,FD$4:FE$71,2,FALSE),1)="講",
            "講習",
            IF(
                LEFT(VLOOKUP($B153,FD$4:FE$71,2,FALSE),1)="追",
                "追加",
                "通常"
            )
        )
    ),
    ""
)</f>
      </c>
      <c r="FF153" s="54">
        <f t="shared" si="4958"/>
      </c>
      <c r="FG153" s="55">
        <f t="shared" ref="FG153:FG216" si="5044">IFERROR(
    IF(
        LEFT(VLOOKUP($B153,FF$4:FG$71,2,FALSE),1)="0",
        "",
        IF(
            LEFT(VLOOKUP($B153,FF$4:FG$71,2,FALSE),1)="講",
            "講習",
            IF(
                LEFT(VLOOKUP($B153,FF$4:FG$71,2,FALSE),1)="追",
                "追加",
                "通常"
            )
        )
    ),
    ""
)</f>
      </c>
      <c r="FH153" s="54">
        <f t="shared" si="4958"/>
      </c>
      <c r="FI153" s="55">
        <f t="shared" ref="FI153:FI216" si="5045">IFERROR(
    IF(
        LEFT(VLOOKUP($B153,FH$4:FI$71,2,FALSE),1)="0",
        "",
        IF(
            LEFT(VLOOKUP($B153,FH$4:FI$71,2,FALSE),1)="講",
            "講習",
            IF(
                LEFT(VLOOKUP($B153,FH$4:FI$71,2,FALSE),1)="追",
                "追加",
                "通常"
            )
        )
    ),
    ""
)</f>
      </c>
      <c r="FJ153" s="54">
        <f t="shared" si="4958"/>
      </c>
      <c r="FK153" s="55">
        <f t="shared" ref="FK153:FK216" si="5046">IFERROR(
    IF(
        LEFT(VLOOKUP($B153,FJ$4:FK$71,2,FALSE),1)="0",
        "",
        IF(
            LEFT(VLOOKUP($B153,FJ$4:FK$71,2,FALSE),1)="講",
            "講習",
            IF(
                LEFT(VLOOKUP($B153,FJ$4:FK$71,2,FALSE),1)="追",
                "追加",
                "通常"
            )
        )
    ),
    ""
)</f>
      </c>
      <c r="FL153" s="54">
        <f t="shared" si="4958"/>
      </c>
      <c r="FM153" s="55">
        <f t="shared" ref="FM153:FM216" si="5047">IFERROR(
    IF(
        LEFT(VLOOKUP($B153,FL$4:FM$71,2,FALSE),1)="0",
        "",
        IF(
            LEFT(VLOOKUP($B153,FL$4:FM$71,2,FALSE),1)="講",
            "講習",
            IF(
                LEFT(VLOOKUP($B153,FL$4:FM$71,2,FALSE),1)="追",
                "追加",
                "通常"
            )
        )
    ),
    ""
)</f>
      </c>
      <c r="FN153" s="54">
        <f t="shared" si="4958"/>
      </c>
      <c r="FO153" s="55">
        <f t="shared" ref="FO153:FO216" si="5048">IFERROR(
    IF(
        LEFT(VLOOKUP($B153,FN$4:FO$71,2,FALSE),1)="0",
        "",
        IF(
            LEFT(VLOOKUP($B153,FN$4:FO$71,2,FALSE),1)="講",
            "講習",
            IF(
                LEFT(VLOOKUP($B153,FN$4:FO$71,2,FALSE),1)="追",
                "追加",
                "通常"
            )
        )
    ),
    ""
)</f>
      </c>
      <c r="FP153" s="54">
        <f t="shared" si="4958"/>
      </c>
      <c r="FQ153" s="55">
        <f t="shared" ref="FQ153:FQ216" si="5049">IFERROR(
    IF(
        LEFT(VLOOKUP($B153,FP$4:FQ$71,2,FALSE),1)="0",
        "",
        IF(
            LEFT(VLOOKUP($B153,FP$4:FQ$71,2,FALSE),1)="講",
            "講習",
            IF(
                LEFT(VLOOKUP($B153,FP$4:FQ$71,2,FALSE),1)="追",
                "追加",
                "通常"
            )
        )
    ),
    ""
)</f>
      </c>
      <c r="FR153" s="54">
        <f t="shared" si="4958"/>
      </c>
      <c r="FS153" s="55">
        <f t="shared" ref="FS153:FS216" si="5050">IFERROR(
    IF(
        LEFT(VLOOKUP($B153,FR$4:FS$71,2,FALSE),1)="0",
        "",
        IF(
            LEFT(VLOOKUP($B153,FR$4:FS$71,2,FALSE),1)="講",
            "講習",
            IF(
                LEFT(VLOOKUP($B153,FR$4:FS$71,2,FALSE),1)="追",
                "追加",
                "通常"
            )
        )
    ),
    ""
)</f>
      </c>
      <c r="FT153" s="54">
        <f t="shared" si="4958"/>
      </c>
      <c r="FU153" s="55">
        <f t="shared" ref="FU153:FU216" si="5051">IFERROR(
    IF(
        LEFT(VLOOKUP($B153,FT$4:FU$71,2,FALSE),1)="0",
        "",
        IF(
            LEFT(VLOOKUP($B153,FT$4:FU$71,2,FALSE),1)="講",
            "講習",
            IF(
                LEFT(VLOOKUP($B153,FT$4:FU$71,2,FALSE),1)="追",
                "追加",
                "通常"
            )
        )
    ),
    ""
)</f>
      </c>
      <c r="FV153" s="54">
        <f t="shared" si="4958"/>
      </c>
      <c r="FW153" s="55">
        <f t="shared" ref="FW153:FW216" si="5052">IFERROR(
    IF(
        LEFT(VLOOKUP($B153,FV$4:FW$71,2,FALSE),1)="0",
        "",
        IF(
            LEFT(VLOOKUP($B153,FV$4:FW$71,2,FALSE),1)="講",
            "講習",
            IF(
                LEFT(VLOOKUP($B153,FV$4:FW$71,2,FALSE),1)="追",
                "追加",
                "通常"
            )
        )
    ),
    ""
)</f>
      </c>
      <c r="FX153" s="54">
        <f t="shared" si="4958"/>
      </c>
      <c r="FY153" s="55">
        <f t="shared" ref="FY153:FY216" si="5053">IFERROR(
    IF(
        LEFT(VLOOKUP($B153,FX$4:FY$71,2,FALSE),1)="0",
        "",
        IF(
            LEFT(VLOOKUP($B153,FX$4:FY$71,2,FALSE),1)="講",
            "講習",
            IF(
                LEFT(VLOOKUP($B153,FX$4:FY$71,2,FALSE),1)="追",
                "追加",
                "通常"
            )
        )
    ),
    ""
)</f>
      </c>
      <c r="FZ153" s="54">
        <f t="shared" si="4958"/>
      </c>
      <c r="GA153" s="55">
        <f t="shared" ref="GA153:GA216" si="5054">IFERROR(
    IF(
        LEFT(VLOOKUP($B153,FZ$4:GA$71,2,FALSE),1)="0",
        "",
        IF(
            LEFT(VLOOKUP($B153,FZ$4:GA$71,2,FALSE),1)="講",
            "講習",
            IF(
                LEFT(VLOOKUP($B153,FZ$4:GA$71,2,FALSE),1)="追",
                "追加",
                "通常"
            )
        )
    ),
    ""
)</f>
      </c>
      <c r="GB153" s="54">
        <f t="shared" si="4958"/>
      </c>
      <c r="GC153" s="55">
        <f t="shared" ref="GC153:GC216" si="5055">IFERROR(
    IF(
        LEFT(VLOOKUP($B153,GB$4:GC$71,2,FALSE),1)="0",
        "",
        IF(
            LEFT(VLOOKUP($B153,GB$4:GC$71,2,FALSE),1)="講",
            "講習",
            IF(
                LEFT(VLOOKUP($B153,GB$4:GC$71,2,FALSE),1)="追",
                "追加",
                "通常"
            )
        )
    ),
    ""
)</f>
      </c>
      <c r="GD153" s="54">
        <f t="shared" si="4958"/>
      </c>
      <c r="GE153" s="55">
        <f t="shared" ref="GE153:GE216" si="5056">IFERROR(
    IF(
        LEFT(VLOOKUP($B153,GD$4:GE$71,2,FALSE),1)="0",
        "",
        IF(
            LEFT(VLOOKUP($B153,GD$4:GE$71,2,FALSE),1)="講",
            "講習",
            IF(
                LEFT(VLOOKUP($B153,GD$4:GE$71,2,FALSE),1)="追",
                "追加",
                "通常"
            )
        )
    ),
    ""
)</f>
      </c>
      <c r="GF153" s="54">
        <f t="shared" si="4958"/>
      </c>
      <c r="GG153" s="55">
        <f t="shared" ref="GG153:GG216" si="5057">IFERROR(
    IF(
        LEFT(VLOOKUP($B153,GF$4:GG$71,2,FALSE),1)="0",
        "",
        IF(
            LEFT(VLOOKUP($B153,GF$4:GG$71,2,FALSE),1)="講",
            "講習",
            IF(
                LEFT(VLOOKUP($B153,GF$4:GG$71,2,FALSE),1)="追",
                "追加",
                "通常"
            )
        )
    ),
    ""
)</f>
      </c>
      <c r="GH153" s="54">
        <f t="shared" si="4958"/>
      </c>
      <c r="GI153" s="55">
        <f t="shared" ref="GI153:GI216" si="5058">IFERROR(
    IF(
        LEFT(VLOOKUP($B153,GH$4:GI$71,2,FALSE),1)="0",
        "",
        IF(
            LEFT(VLOOKUP($B153,GH$4:GI$71,2,FALSE),1)="講",
            "講習",
            IF(
                LEFT(VLOOKUP($B153,GH$4:GI$71,2,FALSE),1)="追",
                "追加",
                "通常"
            )
        )
    ),
    ""
)</f>
      </c>
      <c r="GJ153" s="54">
        <f t="shared" si="4958"/>
      </c>
      <c r="GK153" s="55">
        <f t="shared" ref="GK153:GK216" si="5059">IFERROR(
    IF(
        LEFT(VLOOKUP($B153,GJ$4:GK$71,2,FALSE),1)="0",
        "",
        IF(
            LEFT(VLOOKUP($B153,GJ$4:GK$71,2,FALSE),1)="講",
            "講習",
            IF(
                LEFT(VLOOKUP($B153,GJ$4:GK$71,2,FALSE),1)="追",
                "追加",
                "通常"
            )
        )
    ),
    ""
)</f>
      </c>
      <c r="GL153" s="54">
        <f t="shared" si="4958"/>
      </c>
      <c r="GM153" s="55">
        <f t="shared" ref="GM153:GM216" si="5060">IFERROR(
    IF(
        LEFT(VLOOKUP($B153,GL$4:GM$71,2,FALSE),1)="0",
        "",
        IF(
            LEFT(VLOOKUP($B153,GL$4:GM$71,2,FALSE),1)="講",
            "講習",
            IF(
                LEFT(VLOOKUP($B153,GL$4:GM$71,2,FALSE),1)="追",
                "追加",
                "通常"
            )
        )
    ),
    ""
)</f>
      </c>
      <c r="GN153" s="54">
        <f t="shared" si="4958"/>
      </c>
      <c r="GO153" s="55">
        <f t="shared" ref="GO153:GO216" si="5061">IFERROR(
    IF(
        LEFT(VLOOKUP($B153,GN$4:GO$71,2,FALSE),1)="0",
        "",
        IF(
            LEFT(VLOOKUP($B153,GN$4:GO$71,2,FALSE),1)="講",
            "講習",
            IF(
                LEFT(VLOOKUP($B153,GN$4:GO$71,2,FALSE),1)="追",
                "追加",
                "通常"
            )
        )
    ),
    ""
)</f>
      </c>
      <c r="GP153" s="54">
        <f t="shared" si="4958"/>
      </c>
      <c r="GQ153" s="55">
        <f t="shared" ref="GQ153:GQ216" si="5062">IFERROR(
    IF(
        LEFT(VLOOKUP($B153,GP$4:GQ$71,2,FALSE),1)="0",
        "",
        IF(
            LEFT(VLOOKUP($B153,GP$4:GQ$71,2,FALSE),1)="講",
            "講習",
            IF(
                LEFT(VLOOKUP($B153,GP$4:GQ$71,2,FALSE),1)="追",
                "追加",
                "通常"
            )
        )
    ),
    ""
)</f>
      </c>
      <c r="GR153" s="54">
        <f t="shared" si="4958"/>
      </c>
      <c r="GS153" s="55">
        <f t="shared" ref="GS153:GS216" si="5063">IFERROR(
    IF(
        LEFT(VLOOKUP($B153,GR$4:GS$71,2,FALSE),1)="0",
        "",
        IF(
            LEFT(VLOOKUP($B153,GR$4:GS$71,2,FALSE),1)="講",
            "講習",
            IF(
                LEFT(VLOOKUP($B153,GR$4:GS$71,2,FALSE),1)="追",
                "追加",
                "通常"
            )
        )
    ),
    ""
)</f>
      </c>
      <c r="GT153" s="54">
        <f t="shared" si="4958"/>
      </c>
      <c r="GU153" s="55">
        <f t="shared" ref="GU153:GU216" si="5064">IFERROR(
    IF(
        LEFT(VLOOKUP($B153,GT$4:GU$71,2,FALSE),1)="0",
        "",
        IF(
            LEFT(VLOOKUP($B153,GT$4:GU$71,2,FALSE),1)="講",
            "講習",
            IF(
                LEFT(VLOOKUP($B153,GT$4:GU$71,2,FALSE),1)="追",
                "追加",
                "通常"
            )
        )
    ),
    ""
)</f>
      </c>
      <c r="GV153" s="54">
        <f t="shared" si="4958"/>
      </c>
      <c r="GW153" s="55">
        <f t="shared" ref="GW153:GW216" si="5065">IFERROR(
    IF(
        LEFT(VLOOKUP($B153,GV$4:GW$71,2,FALSE),1)="0",
        "",
        IF(
            LEFT(VLOOKUP($B153,GV$4:GW$71,2,FALSE),1)="講",
            "講習",
            IF(
                LEFT(VLOOKUP($B153,GV$4:GW$71,2,FALSE),1)="追",
                "追加",
                "通常"
            )
        )
    ),
    ""
)</f>
      </c>
      <c r="GX153" s="54">
        <f t="shared" si="4958"/>
      </c>
      <c r="GY153" s="55">
        <f t="shared" ref="GY153:GY216" si="5066">IFERROR(
    IF(
        LEFT(VLOOKUP($B153,GX$4:GY$71,2,FALSE),1)="0",
        "",
        IF(
            LEFT(VLOOKUP($B153,GX$4:GY$71,2,FALSE),1)="講",
            "講習",
            IF(
                LEFT(VLOOKUP($B153,GX$4:GY$71,2,FALSE),1)="追",
                "追加",
                "通常"
            )
        )
    ),
    ""
)</f>
      </c>
      <c r="GZ153" s="54">
        <f t="shared" si="4958"/>
      </c>
      <c r="HA153" s="55">
        <f t="shared" ref="HA153:HA216" si="5067">IFERROR(
    IF(
        LEFT(VLOOKUP($B153,GZ$4:HA$71,2,FALSE),1)="0",
        "",
        IF(
            LEFT(VLOOKUP($B153,GZ$4:HA$71,2,FALSE),1)="講",
            "講習",
            IF(
                LEFT(VLOOKUP($B153,GZ$4:HA$71,2,FALSE),1)="追",
                "追加",
                "通常"
            )
        )
    ),
    ""
)</f>
      </c>
      <c r="HB153" s="54">
        <f t="shared" si="4953"/>
      </c>
      <c r="HC153" s="55">
        <f t="shared" ref="HC153:HC216" si="5068">IFERROR(
    IF(
        LEFT(VLOOKUP($B153,HB$4:HC$71,2,FALSE),1)="0",
        "",
        IF(
            LEFT(VLOOKUP($B153,HB$4:HC$71,2,FALSE),1)="講",
            "講習",
            IF(
                LEFT(VLOOKUP($B153,HB$4:HC$71,2,FALSE),1)="追",
                "追加",
                "通常"
            )
        )
    ),
    ""
)</f>
      </c>
      <c r="HD153" s="54">
        <f t="shared" si="4953"/>
      </c>
      <c r="HE153" s="55">
        <f t="shared" ref="HE153:HE216" si="5069">IFERROR(
    IF(
        LEFT(VLOOKUP($B153,HD$4:HE$71,2,FALSE),1)="0",
        "",
        IF(
            LEFT(VLOOKUP($B153,HD$4:HE$71,2,FALSE),1)="講",
            "講習",
            IF(
                LEFT(VLOOKUP($B153,HD$4:HE$71,2,FALSE),1)="追",
                "追加",
                "通常"
            )
        )
    ),
    ""
)</f>
      </c>
      <c r="HF153" s="54">
        <f t="shared" si="4953"/>
      </c>
      <c r="HG153" s="55">
        <f t="shared" ref="HG153:HG216" si="5070">IFERROR(
    IF(
        LEFT(VLOOKUP($B153,HF$4:HG$71,2,FALSE),1)="0",
        "",
        IF(
            LEFT(VLOOKUP($B153,HF$4:HG$71,2,FALSE),1)="講",
            "講習",
            IF(
                LEFT(VLOOKUP($B153,HF$4:HG$71,2,FALSE),1)="追",
                "追加",
                "通常"
            )
        )
    ),
    ""
)</f>
      </c>
      <c r="HH153" s="54">
        <f t="shared" si="4953"/>
      </c>
      <c r="HI153" s="55">
        <f t="shared" ref="HI153:HI216" si="5071">IFERROR(
    IF(
        LEFT(VLOOKUP($B153,HH$4:HI$71,2,FALSE),1)="0",
        "",
        IF(
            LEFT(VLOOKUP($B153,HH$4:HI$71,2,FALSE),1)="講",
            "講習",
            IF(
                LEFT(VLOOKUP($B153,HH$4:HI$71,2,FALSE),1)="追",
                "追加",
                "通常"
            )
        )
    ),
    ""
)</f>
      </c>
      <c r="HJ153" s="54">
        <f t="shared" si="4953"/>
      </c>
      <c r="HK153" s="55">
        <f t="shared" ref="HK153:HK216" si="5072">IFERROR(
    IF(
        LEFT(VLOOKUP($B153,HJ$4:HK$71,2,FALSE),1)="0",
        "",
        IF(
            LEFT(VLOOKUP($B153,HJ$4:HK$71,2,FALSE),1)="講",
            "講習",
            IF(
                LEFT(VLOOKUP($B153,HJ$4:HK$71,2,FALSE),1)="追",
                "追加",
                "通常"
            )
        )
    ),
    ""
)</f>
      </c>
      <c r="HL153" s="54">
        <f t="shared" si="4953"/>
      </c>
      <c r="HM153" s="55">
        <f t="shared" ref="HM153:HM216" si="5073">IFERROR(
    IF(
        LEFT(VLOOKUP($B153,HL$4:HM$71,2,FALSE),1)="0",
        "",
        IF(
            LEFT(VLOOKUP($B153,HL$4:HM$71,2,FALSE),1)="講",
            "講習",
            IF(
                LEFT(VLOOKUP($B153,HL$4:HM$71,2,FALSE),1)="追",
                "追加",
                "通常"
            )
        )
    ),
    ""
)</f>
      </c>
      <c r="HN153" s="54">
        <f t="shared" si="4953"/>
      </c>
      <c r="HO153" s="55">
        <f t="shared" ref="HO153:HO216" si="5074">IFERROR(
    IF(
        LEFT(VLOOKUP($B153,HN$4:HO$71,2,FALSE),1)="0",
        "",
        IF(
            LEFT(VLOOKUP($B153,HN$4:HO$71,2,FALSE),1)="講",
            "講習",
            IF(
                LEFT(VLOOKUP($B153,HN$4:HO$71,2,FALSE),1)="追",
                "追加",
                "通常"
            )
        )
    ),
    ""
)</f>
      </c>
      <c r="HP153" s="54">
        <f t="shared" si="4953"/>
      </c>
      <c r="HQ153" s="55">
        <f t="shared" ref="HQ153:HQ216" si="5075">IFERROR(
    IF(
        LEFT(VLOOKUP($B153,HP$4:HQ$71,2,FALSE),1)="0",
        "",
        IF(
            LEFT(VLOOKUP($B153,HP$4:HQ$71,2,FALSE),1)="講",
            "講習",
            IF(
                LEFT(VLOOKUP($B153,HP$4:HQ$71,2,FALSE),1)="追",
                "追加",
                "通常"
            )
        )
    ),
    ""
)</f>
      </c>
      <c r="HR153" s="54">
        <f t="shared" si="4953"/>
      </c>
      <c r="HS153" s="55">
        <f t="shared" ref="HS153:HS216" si="5076">IFERROR(
    IF(
        LEFT(VLOOKUP($B153,HR$4:HS$71,2,FALSE),1)="0",
        "",
        IF(
            LEFT(VLOOKUP($B153,HR$4:HS$71,2,FALSE),1)="講",
            "講習",
            IF(
                LEFT(VLOOKUP($B153,HR$4:HS$71,2,FALSE),1)="追",
                "追加",
                "通常"
            )
        )
    ),
    ""
)</f>
      </c>
      <c r="HT153" s="54">
        <f t="shared" si="4953"/>
      </c>
      <c r="HU153" s="55">
        <f t="shared" ref="HU153:HU216" si="5077">IFERROR(
    IF(
        LEFT(VLOOKUP($B153,HT$4:HU$71,2,FALSE),1)="0",
        "",
        IF(
            LEFT(VLOOKUP($B153,HT$4:HU$71,2,FALSE),1)="講",
            "講習",
            IF(
                LEFT(VLOOKUP($B153,HT$4:HU$71,2,FALSE),1)="追",
                "追加",
                "通常"
            )
        )
    ),
    ""
)</f>
      </c>
      <c r="HV153" s="54">
        <f t="shared" si="4953"/>
      </c>
      <c r="HW153" s="55">
        <f t="shared" ref="HW153:HW216" si="5078">IFERROR(
    IF(
        LEFT(VLOOKUP($B153,HV$4:HW$71,2,FALSE),1)="0",
        "",
        IF(
            LEFT(VLOOKUP($B153,HV$4:HW$71,2,FALSE),1)="講",
            "講習",
            IF(
                LEFT(VLOOKUP($B153,HV$4:HW$71,2,FALSE),1)="追",
                "追加",
                "通常"
            )
        )
    ),
    ""
)</f>
      </c>
      <c r="HX153" s="54">
        <f t="shared" si="4953"/>
      </c>
      <c r="HY153" s="55">
        <f t="shared" ref="HY153:HY216" si="5079">IFERROR(
    IF(
        LEFT(VLOOKUP($B153,HX$4:HY$71,2,FALSE),1)="0",
        "",
        IF(
            LEFT(VLOOKUP($B153,HX$4:HY$71,2,FALSE),1)="講",
            "講習",
            IF(
                LEFT(VLOOKUP($B153,HX$4:HY$71,2,FALSE),1)="追",
                "追加",
                "通常"
            )
        )
    ),
    ""
)</f>
      </c>
      <c r="HZ153" s="54">
        <f t="shared" si="4953"/>
      </c>
      <c r="IA153" s="55">
        <f t="shared" ref="IA153:IA216" si="5080">IFERROR(
    IF(
        LEFT(VLOOKUP($B153,HZ$4:IA$71,2,FALSE),1)="0",
        "",
        IF(
            LEFT(VLOOKUP($B153,HZ$4:IA$71,2,FALSE),1)="講",
            "講習",
            IF(
                LEFT(VLOOKUP($B153,HZ$4:IA$71,2,FALSE),1)="追",
                "追加",
                "通常"
            )
        )
    ),
    ""
)</f>
      </c>
      <c r="IB153" s="54">
        <f t="shared" si="4953"/>
      </c>
      <c r="IC153" s="55">
        <f t="shared" ref="IC153:IC216" si="5081">IFERROR(
    IF(
        LEFT(VLOOKUP($B153,IB$4:IC$71,2,FALSE),1)="0",
        "",
        IF(
            LEFT(VLOOKUP($B153,IB$4:IC$71,2,FALSE),1)="講",
            "講習",
            IF(
                LEFT(VLOOKUP($B153,IB$4:IC$71,2,FALSE),1)="追",
                "追加",
                "通常"
            )
        )
    ),
    ""
)</f>
      </c>
      <c r="ID153" s="54">
        <f t="shared" si="4953"/>
      </c>
      <c r="IE153" s="55">
        <f t="shared" ref="IE153:IE216" si="5082">IFERROR(
    IF(
        LEFT(VLOOKUP($B153,ID$4:IE$71,2,FALSE),1)="0",
        "",
        IF(
            LEFT(VLOOKUP($B153,ID$4:IE$71,2,FALSE),1)="講",
            "講習",
            IF(
                LEFT(VLOOKUP($B153,ID$4:IE$71,2,FALSE),1)="追",
                "追加",
                "通常"
            )
        )
    ),
    ""
)</f>
      </c>
      <c r="IF153" s="54">
        <f t="shared" si="4953"/>
      </c>
      <c r="IG153" s="55">
        <f t="shared" ref="IG153:IG216" si="5083">IFERROR(
    IF(
        LEFT(VLOOKUP($B153,IF$4:IG$71,2,FALSE),1)="0",
        "",
        IF(
            LEFT(VLOOKUP($B153,IF$4:IG$71,2,FALSE),1)="講",
            "講習",
            IF(
                LEFT(VLOOKUP($B153,IF$4:IG$71,2,FALSE),1)="追",
                "追加",
                "通常"
            )
        )
    ),
    ""
)</f>
      </c>
      <c r="IH153" s="54">
        <f t="shared" si="4953"/>
      </c>
      <c r="II153" s="55">
        <f t="shared" ref="II153:II216" si="5084">IFERROR(
    IF(
        LEFT(VLOOKUP($B153,IH$4:II$71,2,FALSE),1)="0",
        "",
        IF(
            LEFT(VLOOKUP($B153,IH$4:II$71,2,FALSE),1)="講",
            "講習",
            IF(
                LEFT(VLOOKUP($B153,IH$4:II$71,2,FALSE),1)="追",
                "追加",
                "通常"
            )
        )
    ),
    ""
)</f>
      </c>
      <c r="IJ153" s="54">
        <f t="shared" si="4953"/>
      </c>
      <c r="IK153" s="55">
        <f t="shared" ref="IK153:IK216" si="5085">IFERROR(
    IF(
        LEFT(VLOOKUP($B153,IJ$4:IK$71,2,FALSE),1)="0",
        "",
        IF(
            LEFT(VLOOKUP($B153,IJ$4:IK$71,2,FALSE),1)="講",
            "講習",
            IF(
                LEFT(VLOOKUP($B153,IJ$4:IK$71,2,FALSE),1)="追",
                "追加",
                "通常"
            )
        )
    ),
    ""
)</f>
      </c>
      <c r="IL153" s="54">
        <f t="shared" si="4953"/>
      </c>
      <c r="IM153" s="55">
        <f t="shared" ref="IM153:IM216" si="5086">IFERROR(
    IF(
        LEFT(VLOOKUP($B153,IL$4:IM$71,2,FALSE),1)="0",
        "",
        IF(
            LEFT(VLOOKUP($B153,IL$4:IM$71,2,FALSE),1)="講",
            "講習",
            IF(
                LEFT(VLOOKUP($B153,IL$4:IM$71,2,FALSE),1)="追",
                "追加",
                "通常"
            )
        )
    ),
    ""
)</f>
      </c>
      <c r="IN153" s="54">
        <f t="shared" si="4953"/>
      </c>
      <c r="IO153" s="55">
        <f t="shared" ref="IO153:IO216" si="5087">IFERROR(
    IF(
        LEFT(VLOOKUP($B153,IN$4:IO$71,2,FALSE),1)="0",
        "",
        IF(
            LEFT(VLOOKUP($B153,IN$4:IO$71,2,FALSE),1)="講",
            "講習",
            IF(
                LEFT(VLOOKUP($B153,IN$4:IO$71,2,FALSE),1)="追",
                "追加",
                "通常"
            )
        )
    ),
    ""
)</f>
      </c>
      <c r="IP153" s="54">
        <f t="shared" si="4953"/>
      </c>
      <c r="IQ153" s="55">
        <f t="shared" ref="IQ153:IQ216" si="5088">IFERROR(
    IF(
        LEFT(VLOOKUP($B153,IP$4:IQ$71,2,FALSE),1)="0",
        "",
        IF(
            LEFT(VLOOKUP($B153,IP$4:IQ$71,2,FALSE),1)="講",
            "講習",
            IF(
                LEFT(VLOOKUP($B153,IP$4:IQ$71,2,FALSE),1)="追",
                "追加",
                "通常"
            )
        )
    ),
    ""
)</f>
      </c>
      <c r="IR153" s="54">
        <f t="shared" si="4953"/>
      </c>
      <c r="IS153" s="55">
        <f t="shared" ref="IS153:IS216" si="5089">IFERROR(
    IF(
        LEFT(VLOOKUP($B153,IR$4:IS$71,2,FALSE),1)="0",
        "",
        IF(
            LEFT(VLOOKUP($B153,IR$4:IS$71,2,FALSE),1)="講",
            "講習",
            IF(
                LEFT(VLOOKUP($B153,IR$4:IS$71,2,FALSE),1)="追",
                "追加",
                "通常"
            )
        )
    ),
    ""
)</f>
      </c>
      <c r="IT153" s="54">
        <f t="shared" si="4953"/>
      </c>
      <c r="IU153" s="55">
        <f t="shared" ref="IU153:IU216" si="5090">IFERROR(
    IF(
        LEFT(VLOOKUP($B153,IT$4:IU$71,2,FALSE),1)="0",
        "",
        IF(
            LEFT(VLOOKUP($B153,IT$4:IU$71,2,FALSE),1)="講",
            "講習",
            IF(
                LEFT(VLOOKUP($B153,IT$4:IU$71,2,FALSE),1)="追",
                "追加",
                "通常"
            )
        )
    ),
    ""
)</f>
      </c>
      <c r="IV153" s="54">
        <f t="shared" si="4948"/>
      </c>
      <c r="IW153" s="55">
        <f t="shared" ref="IW153:IW216" si="5091">IFERROR(
    IF(
        LEFT(VLOOKUP($B153,IV$4:IW$71,2,FALSE),1)="0",
        "",
        IF(
            LEFT(VLOOKUP($B153,IV$4:IW$71,2,FALSE),1)="講",
            "講習",
            IF(
                LEFT(VLOOKUP($B153,IV$4:IW$71,2,FALSE),1)="追",
                "追加",
                "通常"
            )
        )
    ),
    ""
)</f>
      </c>
      <c r="IX153" s="54">
        <f t="shared" si="4948"/>
      </c>
      <c r="IY153" s="55">
        <f t="shared" ref="IY153:IY216" si="5092">IFERROR(
    IF(
        LEFT(VLOOKUP($B153,IX$4:IY$71,2,FALSE),1)="0",
        "",
        IF(
            LEFT(VLOOKUP($B153,IX$4:IY$71,2,FALSE),1)="講",
            "講習",
            IF(
                LEFT(VLOOKUP($B153,IX$4:IY$71,2,FALSE),1)="追",
                "追加",
                "通常"
            )
        )
    ),
    ""
)</f>
      </c>
      <c r="IZ153" s="54">
        <f t="shared" si="4884"/>
      </c>
      <c r="JA153" s="55">
        <f t="shared" ref="JA153:JA216" si="5093">IFERROR(
    IF(
        LEFT(VLOOKUP($B153,IZ$4:JA$71,2,FALSE),1)="0",
        "",
        IF(
            LEFT(VLOOKUP($B153,IZ$4:JA$71,2,FALSE),1)="講",
            "講習",
            IF(
                LEFT(VLOOKUP($B153,IZ$4:JA$71,2,FALSE),1)="追",
                "追加",
                "通常"
            )
        )
    ),
    ""
)</f>
      </c>
      <c r="JB153" s="54">
        <f t="shared" si="4884"/>
      </c>
      <c r="JC153" s="55">
        <f t="shared" ref="JC153:JC216" si="5094">IFERROR(
    IF(
        LEFT(VLOOKUP($B153,JB$4:JC$71,2,FALSE),1)="0",
        "",
        IF(
            LEFT(VLOOKUP($B153,JB$4:JC$71,2,FALSE),1)="講",
            "講習",
            IF(
                LEFT(VLOOKUP($B153,JB$4:JC$71,2,FALSE),1)="追",
                "追加",
                "通常"
            )
        )
    ),
    ""
)</f>
      </c>
      <c r="JD153" s="54">
        <f t="shared" si="4884"/>
      </c>
      <c r="JE153" s="55">
        <f t="shared" ref="JE153:JE216" si="5095">IFERROR(
    IF(
        LEFT(VLOOKUP($B153,JD$4:JE$71,2,FALSE),1)="0",
        "",
        IF(
            LEFT(VLOOKUP($B153,JD$4:JE$71,2,FALSE),1)="講",
            "講習",
            IF(
                LEFT(VLOOKUP($B153,JD$4:JE$71,2,FALSE),1)="追",
                "追加",
                "通常"
            )
        )
    ),
    ""
)</f>
      </c>
      <c r="JF153" s="54">
        <f t="shared" si="4884"/>
      </c>
      <c r="JG153" s="55">
        <f t="shared" ref="JG153:JG216" si="5096">IFERROR(
    IF(
        LEFT(VLOOKUP($B153,JF$4:JG$71,2,FALSE),1)="0",
        "",
        IF(
            LEFT(VLOOKUP($B153,JF$4:JG$71,2,FALSE),1)="講",
            "講習",
            IF(
                LEFT(VLOOKUP($B153,JF$4:JG$71,2,FALSE),1)="追",
                "追加",
                "通常"
            )
        )
    ),
    ""
)</f>
      </c>
      <c r="JH153" s="54">
        <f t="shared" si="4884"/>
      </c>
      <c r="JI153" s="55">
        <f t="shared" ref="JI153:JI216" si="5097">IFERROR(
    IF(
        LEFT(VLOOKUP($B153,JH$4:JI$71,2,FALSE),1)="0",
        "",
        IF(
            LEFT(VLOOKUP($B153,JH$4:JI$71,2,FALSE),1)="講",
            "講習",
            IF(
                LEFT(VLOOKUP($B153,JH$4:JI$71,2,FALSE),1)="追",
                "追加",
                "通常"
            )
        )
    ),
    ""
)</f>
      </c>
      <c r="JJ153" s="54">
        <f t="shared" si="4884"/>
      </c>
      <c r="JK153" s="55">
        <f t="shared" ref="JK153:JK216" si="5098">IFERROR(
    IF(
        LEFT(VLOOKUP($B153,JJ$4:JK$71,2,FALSE),1)="0",
        "",
        IF(
            LEFT(VLOOKUP($B153,JJ$4:JK$71,2,FALSE),1)="講",
            "講習",
            IF(
                LEFT(VLOOKUP($B153,JJ$4:JK$71,2,FALSE),1)="追",
                "追加",
                "通常"
            )
        )
    ),
    ""
)</f>
      </c>
      <c r="JL153" s="54">
        <f t="shared" ref="JL153:JZ155" si="5099">RIGHT(IFERROR(VLOOKUP($B153,JL$4:JM$71,2,FALSE),""),2)</f>
      </c>
      <c r="JM153" s="55">
        <f t="shared" si="4679"/>
      </c>
      <c r="JN153" s="54">
        <f t="shared" si="5099"/>
      </c>
      <c r="JO153" s="55">
        <f t="shared" si="4775"/>
      </c>
      <c r="JP153" s="54">
        <f t="shared" si="5099"/>
      </c>
      <c r="JQ153" s="55">
        <f t="shared" si="4776"/>
      </c>
      <c r="JR153" s="54">
        <f t="shared" si="5099"/>
      </c>
      <c r="JS153" s="55">
        <f t="shared" si="4777"/>
      </c>
      <c r="JT153" s="54">
        <f t="shared" si="5099"/>
      </c>
      <c r="JU153" s="55">
        <f t="shared" si="4778"/>
      </c>
      <c r="JV153" s="54">
        <f t="shared" si="5099"/>
      </c>
      <c r="JW153" s="55">
        <f t="shared" si="4779"/>
      </c>
      <c r="JX153" s="54">
        <f t="shared" si="5099"/>
      </c>
      <c r="JY153" s="55">
        <f t="shared" si="4780"/>
      </c>
      <c r="JZ153" s="54">
        <f t="shared" si="5099"/>
      </c>
      <c r="KA153" s="55">
        <f t="shared" si="4781"/>
      </c>
      <c r="KB153" s="54">
        <f t="shared" si="4954"/>
      </c>
      <c r="KC153" s="55">
        <f t="shared" si="4782"/>
      </c>
      <c r="KD153" s="54">
        <f t="shared" si="4954"/>
      </c>
      <c r="KE153" s="55">
        <f t="shared" si="4783"/>
      </c>
      <c r="KF153" s="54">
        <f t="shared" si="4954"/>
      </c>
      <c r="KG153" s="55">
        <f t="shared" si="4784"/>
      </c>
      <c r="KH153" s="54">
        <f t="shared" si="4954"/>
      </c>
      <c r="KI153" s="55">
        <f t="shared" si="4785"/>
      </c>
      <c r="KJ153" s="54">
        <f t="shared" si="4954"/>
      </c>
      <c r="KK153" s="55">
        <f t="shared" si="4786"/>
      </c>
      <c r="KL153" s="54">
        <f t="shared" si="4954"/>
      </c>
      <c r="KM153" s="55">
        <f t="shared" si="4787"/>
      </c>
      <c r="KN153" s="54">
        <f t="shared" si="4954"/>
      </c>
      <c r="KO153" s="55">
        <f t="shared" si="4788"/>
      </c>
      <c r="KP153" s="54">
        <f t="shared" si="4954"/>
      </c>
      <c r="KQ153" s="55">
        <f t="shared" si="4789"/>
      </c>
      <c r="KR153" s="54">
        <f t="shared" si="4954"/>
      </c>
      <c r="KS153" s="55">
        <f t="shared" si="4790"/>
      </c>
      <c r="KT153" s="54">
        <f t="shared" si="4954"/>
      </c>
      <c r="KU153" s="55">
        <f t="shared" si="4791"/>
      </c>
      <c r="KV153" s="54">
        <f t="shared" si="4954"/>
      </c>
      <c r="KW153" s="55">
        <f t="shared" si="4792"/>
      </c>
      <c r="KX153" s="54">
        <f t="shared" si="4954"/>
      </c>
      <c r="KY153" s="55">
        <f t="shared" si="4793"/>
      </c>
      <c r="KZ153" s="54">
        <f t="shared" si="4954"/>
      </c>
      <c r="LA153" s="55">
        <f t="shared" si="4794"/>
      </c>
      <c r="LB153" s="54">
        <f t="shared" si="4954"/>
      </c>
      <c r="LC153" s="55">
        <f t="shared" si="4795"/>
      </c>
      <c r="LD153" s="54">
        <f t="shared" si="4954"/>
      </c>
      <c r="LE153" s="55">
        <f t="shared" si="4796"/>
      </c>
      <c r="LF153" s="54">
        <f t="shared" si="4954"/>
      </c>
      <c r="LG153" s="55">
        <f t="shared" si="4797"/>
      </c>
      <c r="LH153" s="54">
        <f t="shared" si="4954"/>
      </c>
      <c r="LI153" s="55">
        <f t="shared" si="4798"/>
      </c>
      <c r="LJ153" s="54">
        <f t="shared" si="4954"/>
      </c>
      <c r="LK153" s="55">
        <f t="shared" si="4799"/>
      </c>
      <c r="LL153" s="54">
        <f t="shared" si="4954"/>
      </c>
      <c r="LM153" s="55">
        <f t="shared" si="4800"/>
      </c>
      <c r="LN153" s="54">
        <f t="shared" si="4954"/>
      </c>
      <c r="LO153" s="55">
        <f t="shared" si="4801"/>
      </c>
      <c r="LP153" s="54">
        <f t="shared" si="4954"/>
      </c>
      <c r="LQ153" s="55">
        <f t="shared" si="4802"/>
      </c>
      <c r="LR153" s="54">
        <f t="shared" si="4954"/>
      </c>
      <c r="LS153" s="55">
        <f t="shared" si="4803"/>
      </c>
      <c r="LT153" s="54">
        <f t="shared" si="4954"/>
      </c>
      <c r="LU153" s="55">
        <f t="shared" si="4804"/>
      </c>
      <c r="LV153" s="54">
        <f t="shared" si="4954"/>
      </c>
      <c r="LW153" s="55">
        <f t="shared" si="4805"/>
      </c>
      <c r="LX153" s="54">
        <f t="shared" si="4954"/>
      </c>
      <c r="LY153" s="55">
        <f t="shared" si="4680"/>
      </c>
      <c r="LZ153" s="54">
        <f t="shared" si="4949"/>
      </c>
      <c r="MA153" s="55">
        <f t="shared" si="4807"/>
      </c>
      <c r="MB153" s="54">
        <f t="shared" si="4949"/>
      </c>
      <c r="MC153" s="55">
        <f t="shared" si="4808"/>
      </c>
      <c r="MD153" s="54">
        <f t="shared" si="4949"/>
      </c>
      <c r="ME153" s="55">
        <f t="shared" si="4809"/>
      </c>
      <c r="MF153" s="54">
        <f t="shared" si="4949"/>
      </c>
      <c r="MG153" s="55">
        <f t="shared" si="4810"/>
      </c>
      <c r="MH153" s="54">
        <f t="shared" si="4949"/>
      </c>
      <c r="MI153" s="55">
        <f t="shared" si="4811"/>
      </c>
      <c r="MJ153" s="54">
        <f t="shared" si="4949"/>
      </c>
      <c r="MK153" s="55">
        <f t="shared" si="4812"/>
      </c>
      <c r="ML153" s="54">
        <f t="shared" ref="ML153:OV160" si="5100">RIGHT(IFERROR(VLOOKUP($B153,ML$4:MM$71,2,FALSE),""),2)</f>
      </c>
      <c r="MM153" s="55">
        <f t="shared" si="4682"/>
      </c>
      <c r="MN153" s="54">
        <f t="shared" si="5100"/>
      </c>
      <c r="MO153" s="55">
        <f t="shared" si="4683"/>
      </c>
      <c r="MP153" s="54">
        <f t="shared" si="5100"/>
      </c>
      <c r="MQ153" s="55">
        <f t="shared" si="4684"/>
      </c>
      <c r="MR153" s="54">
        <f t="shared" si="5100"/>
      </c>
      <c r="MS153" s="55">
        <f t="shared" si="4685"/>
      </c>
      <c r="MT153" s="54">
        <f t="shared" si="5100"/>
      </c>
      <c r="MU153" s="55">
        <f t="shared" si="4686"/>
      </c>
      <c r="MV153" s="54">
        <f t="shared" si="5100"/>
      </c>
      <c r="MW153" s="55">
        <f t="shared" si="4687"/>
      </c>
      <c r="MX153" s="54">
        <f t="shared" si="5100"/>
      </c>
      <c r="MY153" s="55">
        <f t="shared" si="4688"/>
      </c>
      <c r="MZ153" s="54">
        <f t="shared" si="5100"/>
      </c>
      <c r="NA153" s="55">
        <f t="shared" si="4689"/>
      </c>
      <c r="NB153" s="54">
        <f t="shared" si="5100"/>
      </c>
      <c r="NC153" s="55">
        <f t="shared" si="4690"/>
      </c>
      <c r="ND153" s="54">
        <f t="shared" si="5100"/>
      </c>
      <c r="NE153" s="55">
        <f t="shared" si="4691"/>
      </c>
      <c r="NF153" s="54">
        <f t="shared" si="5100"/>
      </c>
      <c r="NG153" s="55">
        <f t="shared" si="4692"/>
      </c>
      <c r="NH153" s="54">
        <f t="shared" si="5100"/>
      </c>
      <c r="NI153" s="55">
        <f t="shared" si="4693"/>
      </c>
      <c r="NJ153" s="54">
        <f t="shared" si="5100"/>
      </c>
      <c r="NK153" s="55">
        <f t="shared" si="4694"/>
      </c>
      <c r="NL153" s="54">
        <f t="shared" si="5100"/>
      </c>
      <c r="NM153" s="55">
        <f t="shared" si="4695"/>
      </c>
      <c r="NN153" s="54">
        <f t="shared" si="5100"/>
      </c>
      <c r="NO153" s="55">
        <f t="shared" si="4696"/>
      </c>
      <c r="NP153" s="54">
        <f t="shared" si="5100"/>
      </c>
      <c r="NQ153" s="55">
        <f t="shared" si="4697"/>
      </c>
      <c r="NR153" s="54">
        <f t="shared" si="5100"/>
      </c>
      <c r="NS153" s="55">
        <f t="shared" si="4698"/>
      </c>
      <c r="NT153" s="54">
        <f t="shared" si="5100"/>
      </c>
      <c r="NU153" s="55">
        <f t="shared" si="4699"/>
      </c>
      <c r="NV153" s="54">
        <f t="shared" si="5100"/>
      </c>
      <c r="NW153" s="55">
        <f t="shared" si="4700"/>
      </c>
      <c r="NX153" s="54">
        <f t="shared" si="5100"/>
      </c>
      <c r="NY153" s="55">
        <f t="shared" si="4701"/>
      </c>
      <c r="NZ153" s="54">
        <f t="shared" si="5100"/>
      </c>
      <c r="OA153" s="55">
        <f t="shared" si="4702"/>
      </c>
      <c r="OB153" s="54">
        <f t="shared" si="5100"/>
      </c>
      <c r="OC153" s="55">
        <f t="shared" si="4703"/>
      </c>
      <c r="OD153" s="54">
        <f t="shared" si="5100"/>
      </c>
      <c r="OE153" s="55">
        <f t="shared" si="4704"/>
      </c>
      <c r="OF153" s="54">
        <f t="shared" si="5100"/>
      </c>
      <c r="OG153" s="55">
        <f t="shared" si="4705"/>
      </c>
      <c r="OH153" s="54">
        <f t="shared" si="5100"/>
      </c>
      <c r="OI153" s="55">
        <f t="shared" si="4706"/>
      </c>
      <c r="OJ153" s="54">
        <f t="shared" si="5100"/>
      </c>
      <c r="OK153" s="55">
        <f t="shared" si="4707"/>
      </c>
      <c r="OL153" s="54">
        <f t="shared" si="5100"/>
      </c>
      <c r="OM153" s="55">
        <f t="shared" si="4708"/>
      </c>
      <c r="ON153" s="54">
        <f t="shared" si="5100"/>
      </c>
      <c r="OO153" s="55">
        <f t="shared" si="4709"/>
      </c>
      <c r="OP153" s="54">
        <f t="shared" si="5100"/>
      </c>
      <c r="OQ153" s="55">
        <f t="shared" si="4710"/>
      </c>
      <c r="OR153" s="54">
        <f t="shared" si="5100"/>
      </c>
      <c r="OS153" s="55">
        <f t="shared" si="4711"/>
      </c>
      <c r="OT153" s="54">
        <f t="shared" si="5100"/>
      </c>
      <c r="OU153" s="55">
        <f t="shared" si="4712"/>
      </c>
      <c r="OV153" s="54">
        <f t="shared" si="5100"/>
      </c>
      <c r="OW153" s="55">
        <f t="shared" si="4713"/>
      </c>
      <c r="OX153" s="54">
        <f t="shared" si="4955"/>
      </c>
      <c r="OY153" s="55">
        <f t="shared" si="4714"/>
      </c>
      <c r="OZ153" s="54">
        <f t="shared" si="4955"/>
      </c>
      <c r="PA153" s="55">
        <f t="shared" si="4715"/>
      </c>
      <c r="PB153" s="54">
        <f t="shared" si="4955"/>
      </c>
      <c r="PC153" s="55">
        <f t="shared" si="4716"/>
      </c>
      <c r="PD153" s="54">
        <f t="shared" si="4955"/>
      </c>
      <c r="PE153" s="55">
        <f t="shared" si="4717"/>
      </c>
      <c r="PF153" s="54">
        <f t="shared" si="4955"/>
      </c>
      <c r="PG153" s="55">
        <f t="shared" si="4718"/>
      </c>
      <c r="PH153" s="54">
        <f t="shared" si="4955"/>
      </c>
      <c r="PI153" s="55">
        <f t="shared" si="4719"/>
      </c>
      <c r="PJ153" s="54">
        <f t="shared" si="4955"/>
      </c>
      <c r="PK153" s="55">
        <f t="shared" si="4720"/>
      </c>
      <c r="PL153" s="54">
        <f t="shared" si="4955"/>
      </c>
      <c r="PM153" s="55">
        <f t="shared" si="4721"/>
      </c>
      <c r="PN153" s="54">
        <f t="shared" si="4955"/>
      </c>
      <c r="PO153" s="55">
        <f t="shared" si="4722"/>
      </c>
      <c r="PP153" s="54">
        <f t="shared" si="4955"/>
      </c>
      <c r="PQ153" s="55">
        <f t="shared" si="4723"/>
      </c>
      <c r="PR153" s="54">
        <f t="shared" si="4955"/>
      </c>
      <c r="PS153" s="55">
        <f t="shared" si="4724"/>
      </c>
      <c r="PT153" s="54">
        <f t="shared" si="4955"/>
      </c>
      <c r="PU153" s="55">
        <f t="shared" si="4725"/>
      </c>
      <c r="PV153" s="54">
        <f t="shared" si="4955"/>
      </c>
      <c r="PW153" s="55">
        <f t="shared" si="4726"/>
      </c>
      <c r="PX153" s="54">
        <f t="shared" si="4955"/>
      </c>
      <c r="PY153" s="55">
        <f t="shared" si="4727"/>
      </c>
      <c r="PZ153" s="54">
        <f t="shared" si="4955"/>
      </c>
      <c r="QA153" s="55">
        <f t="shared" si="4728"/>
      </c>
      <c r="QB153" s="54">
        <f t="shared" si="4955"/>
      </c>
      <c r="QC153" s="55">
        <f t="shared" si="4729"/>
      </c>
      <c r="QD153" s="54">
        <f t="shared" si="4955"/>
      </c>
      <c r="QE153" s="55">
        <f t="shared" si="4730"/>
      </c>
      <c r="QF153" s="54">
        <f t="shared" si="4955"/>
      </c>
      <c r="QG153" s="55">
        <f t="shared" si="4731"/>
      </c>
      <c r="QH153" s="54">
        <f t="shared" si="4955"/>
      </c>
      <c r="QI153" s="55">
        <f t="shared" si="4732"/>
      </c>
      <c r="QJ153" s="54">
        <f t="shared" si="4955"/>
      </c>
      <c r="QK153" s="55">
        <f t="shared" si="4733"/>
      </c>
      <c r="QL153" s="54">
        <f t="shared" si="4955"/>
      </c>
      <c r="QM153" s="55">
        <f t="shared" si="4734"/>
      </c>
      <c r="QN153" s="54">
        <f t="shared" si="4955"/>
      </c>
      <c r="QO153" s="55">
        <f t="shared" si="4735"/>
      </c>
      <c r="QP153" s="54">
        <f t="shared" si="4955"/>
      </c>
      <c r="QQ153" s="55">
        <f t="shared" si="4736"/>
      </c>
      <c r="QR153" s="54">
        <f t="shared" si="4955"/>
      </c>
      <c r="QS153" s="55">
        <f t="shared" si="4737"/>
      </c>
      <c r="QT153" s="54">
        <f t="shared" si="4955"/>
      </c>
      <c r="QU153" s="55">
        <f t="shared" si="4885"/>
      </c>
      <c r="QV153" s="54">
        <f t="shared" si="4955"/>
      </c>
      <c r="QW153" s="55">
        <f t="shared" si="4886"/>
      </c>
      <c r="QX153" s="54">
        <f t="shared" si="4955"/>
      </c>
      <c r="QY153" s="55">
        <f t="shared" si="4887"/>
      </c>
      <c r="QZ153" s="54">
        <f t="shared" si="4955"/>
      </c>
      <c r="RA153" s="55">
        <f t="shared" si="4888"/>
      </c>
      <c r="RB153" s="54">
        <f t="shared" si="4955"/>
      </c>
      <c r="RC153" s="55">
        <f t="shared" si="4889"/>
      </c>
      <c r="RD153" s="54">
        <f t="shared" si="4955"/>
      </c>
      <c r="RE153" s="55">
        <f t="shared" si="4890"/>
      </c>
      <c r="RF153" s="54">
        <f t="shared" si="4955"/>
      </c>
      <c r="RG153" s="55">
        <f t="shared" si="4891"/>
      </c>
      <c r="RH153" s="54">
        <f t="shared" ref="RH153:TR161" si="5101">RIGHT(IFERROR(VLOOKUP($B153,RH$4:RI$71,2,FALSE),""),2)</f>
      </c>
      <c r="RI153" s="55">
        <f t="shared" si="4892"/>
      </c>
      <c r="RJ153" s="54">
        <f t="shared" si="5101"/>
      </c>
      <c r="RK153" s="55">
        <f t="shared" si="4893"/>
      </c>
      <c r="RL153" s="54">
        <f t="shared" si="5101"/>
      </c>
      <c r="RM153" s="55">
        <f t="shared" si="4894"/>
      </c>
      <c r="RN153" s="54">
        <f t="shared" si="5101"/>
      </c>
      <c r="RO153" s="55">
        <f t="shared" si="4895"/>
      </c>
      <c r="RP153" s="54">
        <f t="shared" si="5101"/>
      </c>
      <c r="RQ153" s="55">
        <f t="shared" si="4896"/>
      </c>
      <c r="RR153" s="54">
        <f t="shared" si="5101"/>
      </c>
      <c r="RS153" s="55">
        <f t="shared" si="4897"/>
      </c>
      <c r="RT153" s="54">
        <f t="shared" si="5101"/>
      </c>
      <c r="RU153" s="55">
        <f t="shared" si="4898"/>
      </c>
      <c r="RV153" s="54">
        <f t="shared" si="5101"/>
      </c>
      <c r="RW153" s="55">
        <f t="shared" si="4899"/>
      </c>
      <c r="RX153" s="54">
        <f t="shared" si="5101"/>
      </c>
      <c r="RY153" s="55">
        <f t="shared" si="4900"/>
      </c>
      <c r="RZ153" s="54">
        <f t="shared" si="5101"/>
      </c>
      <c r="SA153" s="55">
        <f t="shared" si="4901"/>
      </c>
      <c r="SB153" s="54">
        <f t="shared" si="5101"/>
      </c>
      <c r="SC153" s="55">
        <f t="shared" si="4902"/>
      </c>
      <c r="SD153" s="54">
        <f t="shared" si="5101"/>
      </c>
      <c r="SE153" s="55">
        <f t="shared" si="4903"/>
      </c>
      <c r="SF153" s="54">
        <f t="shared" si="5101"/>
      </c>
      <c r="SG153" s="55">
        <f t="shared" si="4904"/>
      </c>
      <c r="SH153" s="54">
        <f t="shared" si="5101"/>
      </c>
      <c r="SI153" s="55">
        <f t="shared" si="4905"/>
      </c>
      <c r="SJ153" s="54">
        <f t="shared" si="5101"/>
      </c>
      <c r="SK153" s="55">
        <f t="shared" si="4906"/>
      </c>
      <c r="SL153" s="54">
        <f t="shared" si="5101"/>
      </c>
      <c r="SM153" s="55">
        <f t="shared" si="4907"/>
      </c>
      <c r="SN153" s="54">
        <f t="shared" si="5101"/>
      </c>
      <c r="SO153" s="55">
        <f t="shared" si="4908"/>
      </c>
      <c r="SP153" s="54">
        <f t="shared" si="5101"/>
      </c>
      <c r="SQ153" s="55">
        <f t="shared" si="4909"/>
      </c>
      <c r="SR153" s="54">
        <f t="shared" si="5101"/>
      </c>
      <c r="SS153" s="55">
        <f t="shared" si="4910"/>
      </c>
      <c r="ST153" s="54">
        <f t="shared" si="5101"/>
      </c>
      <c r="SU153" s="55">
        <f t="shared" si="4911"/>
      </c>
      <c r="SV153" s="54">
        <f t="shared" si="5101"/>
      </c>
      <c r="SW153" s="55">
        <f t="shared" si="4912"/>
      </c>
      <c r="SX153" s="54">
        <f t="shared" si="5101"/>
      </c>
      <c r="SY153" s="55">
        <f t="shared" si="4913"/>
      </c>
      <c r="SZ153" s="54">
        <f t="shared" si="5101"/>
      </c>
      <c r="TA153" s="55">
        <f t="shared" si="4914"/>
      </c>
      <c r="TB153" s="54">
        <f t="shared" si="5101"/>
      </c>
      <c r="TC153" s="55">
        <f t="shared" si="4915"/>
      </c>
      <c r="TD153" s="54">
        <f t="shared" si="5101"/>
      </c>
      <c r="TE153" s="55">
        <f t="shared" si="4881"/>
      </c>
      <c r="TF153" s="54">
        <f t="shared" si="5101"/>
      </c>
      <c r="TG153" s="55">
        <f t="shared" si="4843"/>
      </c>
      <c r="TH153" s="54">
        <f t="shared" si="5101"/>
      </c>
      <c r="TI153" s="55">
        <f t="shared" si="4844"/>
      </c>
      <c r="TJ153" s="54">
        <f t="shared" si="5101"/>
      </c>
      <c r="TK153" s="55">
        <f t="shared" si="4845"/>
      </c>
      <c r="TL153" s="54">
        <f t="shared" si="5101"/>
      </c>
      <c r="TM153" s="55">
        <f t="shared" si="4846"/>
      </c>
      <c r="TN153" s="54">
        <f t="shared" si="5101"/>
      </c>
      <c r="TO153" s="55">
        <f t="shared" si="4847"/>
      </c>
      <c r="TP153" s="54">
        <f t="shared" si="5101"/>
      </c>
      <c r="TQ153" s="55">
        <f t="shared" si="4848"/>
      </c>
      <c r="TR153" s="54">
        <f t="shared" si="5101"/>
      </c>
      <c r="TS153" s="55">
        <f t="shared" si="4849"/>
      </c>
      <c r="TT153" s="54">
        <f t="shared" si="4956"/>
      </c>
      <c r="TU153" s="55">
        <f t="shared" si="4850"/>
      </c>
      <c r="TV153" s="54">
        <f t="shared" si="4956"/>
      </c>
      <c r="TW153" s="55">
        <f t="shared" si="4851"/>
      </c>
      <c r="TX153" s="54">
        <f t="shared" si="4956"/>
      </c>
      <c r="TY153" s="55">
        <f t="shared" si="4852"/>
      </c>
      <c r="TZ153" s="54">
        <f t="shared" si="4956"/>
      </c>
      <c r="UA153" s="55">
        <f t="shared" si="4853"/>
      </c>
      <c r="UB153" s="54">
        <f t="shared" si="4956"/>
      </c>
      <c r="UC153" s="55">
        <f t="shared" si="4854"/>
      </c>
      <c r="UD153" s="54">
        <f t="shared" si="4956"/>
      </c>
      <c r="UE153" s="55">
        <f t="shared" si="4855"/>
      </c>
      <c r="UF153" s="54">
        <f t="shared" si="4956"/>
      </c>
      <c r="UG153" s="55">
        <f t="shared" si="4856"/>
      </c>
      <c r="UH153" s="54">
        <f t="shared" si="4956"/>
      </c>
      <c r="UI153" s="55">
        <f t="shared" si="4857"/>
      </c>
      <c r="UJ153" s="54">
        <f t="shared" si="4956"/>
      </c>
      <c r="UK153" s="55">
        <f t="shared" si="4858"/>
      </c>
      <c r="UL153" s="54">
        <f t="shared" si="4956"/>
      </c>
      <c r="UM153" s="55">
        <f t="shared" si="4859"/>
      </c>
      <c r="UN153" s="54">
        <f t="shared" si="4956"/>
      </c>
      <c r="UO153" s="55">
        <f t="shared" si="4860"/>
      </c>
      <c r="UP153" s="54">
        <f t="shared" si="4956"/>
      </c>
      <c r="UQ153" s="55">
        <f t="shared" si="4861"/>
      </c>
      <c r="UR153" s="54">
        <f t="shared" si="4956"/>
      </c>
      <c r="US153" s="55">
        <f t="shared" si="4862"/>
      </c>
      <c r="UT153" s="54">
        <f t="shared" si="4956"/>
      </c>
      <c r="UU153" s="55">
        <f t="shared" si="4863"/>
      </c>
      <c r="UV153" s="54">
        <f t="shared" si="4956"/>
      </c>
      <c r="UW153" s="55">
        <f t="shared" si="4864"/>
      </c>
      <c r="UX153" s="54">
        <f t="shared" si="4956"/>
      </c>
      <c r="UY153" s="55">
        <f t="shared" si="4865"/>
      </c>
      <c r="UZ153" s="54">
        <f t="shared" si="4956"/>
      </c>
      <c r="VA153" s="55">
        <f t="shared" si="4866"/>
      </c>
      <c r="VB153" s="54">
        <f t="shared" si="4956"/>
      </c>
      <c r="VC153" s="55">
        <f t="shared" si="4867"/>
      </c>
      <c r="VD153" s="54">
        <f t="shared" si="4956"/>
      </c>
      <c r="VE153" s="55">
        <f t="shared" si="4868"/>
      </c>
      <c r="VF153" s="54">
        <f t="shared" si="4956"/>
      </c>
      <c r="VG153" s="55">
        <f t="shared" si="4869"/>
      </c>
      <c r="VH153" s="54">
        <f t="shared" si="4956"/>
      </c>
      <c r="VI153" s="55">
        <f t="shared" si="4870"/>
      </c>
      <c r="VJ153" s="54">
        <f t="shared" si="4956"/>
      </c>
      <c r="VK153" s="55">
        <f t="shared" si="4871"/>
      </c>
      <c r="VL153" s="54">
        <f t="shared" si="4956"/>
      </c>
      <c r="VM153" s="55">
        <f t="shared" si="4872"/>
      </c>
      <c r="VN153" s="54">
        <f t="shared" si="4956"/>
      </c>
      <c r="VO153" s="55">
        <f t="shared" si="4873"/>
      </c>
      <c r="VP153" s="54">
        <f t="shared" si="4956"/>
      </c>
      <c r="VQ153" s="55">
        <f t="shared" si="4817"/>
      </c>
      <c r="VR153" s="54">
        <f t="shared" si="4956"/>
      </c>
      <c r="VS153" s="55">
        <f t="shared" si="4874"/>
      </c>
      <c r="VT153" s="54">
        <f t="shared" si="4956"/>
      </c>
      <c r="VU153" s="55">
        <f t="shared" si="4875"/>
      </c>
      <c r="VV153" s="54">
        <f t="shared" si="4956"/>
      </c>
      <c r="VW153" s="55">
        <f t="shared" si="4876"/>
      </c>
      <c r="VX153" s="54">
        <f t="shared" si="4956"/>
      </c>
      <c r="VY153" s="55">
        <f t="shared" si="4877"/>
      </c>
      <c r="VZ153" s="54">
        <f t="shared" si="4956"/>
      </c>
      <c r="WA153" s="55">
        <f t="shared" si="4878"/>
      </c>
      <c r="WB153" s="54">
        <f t="shared" si="4956"/>
      </c>
      <c r="WC153" s="55">
        <f t="shared" si="4879"/>
      </c>
      <c r="WD153" s="54">
        <f t="shared" ref="WD153:YN161" si="5102">RIGHT(IFERROR(VLOOKUP($B153,WD$4:WE$71,2,FALSE),""),2)</f>
      </c>
      <c r="WE153" s="55">
        <f t="shared" si="4818"/>
      </c>
      <c r="WF153" s="54">
        <f t="shared" si="5102"/>
      </c>
      <c r="WG153" s="55">
        <f t="shared" si="4819"/>
      </c>
      <c r="WH153" s="54">
        <f t="shared" si="5102"/>
      </c>
      <c r="WI153" s="55">
        <f t="shared" si="4820"/>
      </c>
      <c r="WJ153" s="54">
        <f t="shared" si="5102"/>
      </c>
      <c r="WK153" s="55">
        <f t="shared" si="4821"/>
      </c>
      <c r="WL153" s="54">
        <f t="shared" si="5102"/>
      </c>
      <c r="WM153" s="55">
        <f t="shared" si="4822"/>
      </c>
      <c r="WN153" s="54">
        <f t="shared" si="5102"/>
      </c>
      <c r="WO153" s="55">
        <f t="shared" si="4823"/>
      </c>
      <c r="WP153" s="54">
        <f t="shared" si="5102"/>
      </c>
      <c r="WQ153" s="55">
        <f t="shared" si="4824"/>
      </c>
      <c r="WR153" s="54">
        <f t="shared" si="5102"/>
      </c>
      <c r="WS153" s="55">
        <f t="shared" si="4825"/>
      </c>
      <c r="WT153" s="54">
        <f t="shared" si="5102"/>
      </c>
      <c r="WU153" s="55">
        <f t="shared" si="4826"/>
      </c>
      <c r="WV153" s="54">
        <f t="shared" si="5102"/>
      </c>
      <c r="WW153" s="55">
        <f t="shared" si="4827"/>
      </c>
      <c r="WX153" s="54">
        <f t="shared" si="5102"/>
      </c>
      <c r="WY153" s="55">
        <f t="shared" si="4828"/>
      </c>
      <c r="WZ153" s="54">
        <f t="shared" si="5102"/>
      </c>
      <c r="XA153" s="55">
        <f t="shared" si="4829"/>
      </c>
      <c r="XB153" s="54">
        <f t="shared" si="5102"/>
      </c>
      <c r="XC153" s="55">
        <f t="shared" si="4830"/>
      </c>
      <c r="XD153" s="54">
        <f t="shared" si="5102"/>
      </c>
      <c r="XE153" s="55">
        <f t="shared" si="4831"/>
      </c>
      <c r="XF153" s="54">
        <f t="shared" si="5102"/>
      </c>
      <c r="XG153" s="55">
        <f t="shared" si="4832"/>
      </c>
      <c r="XH153" s="54">
        <f t="shared" si="5102"/>
      </c>
      <c r="XI153" s="55">
        <f t="shared" si="4833"/>
      </c>
      <c r="XJ153" s="54">
        <f t="shared" si="5102"/>
      </c>
      <c r="XK153" s="55">
        <f t="shared" si="4834"/>
      </c>
      <c r="XL153" s="54">
        <f t="shared" si="5102"/>
      </c>
      <c r="XM153" s="55">
        <f t="shared" si="4835"/>
      </c>
      <c r="XN153" s="54">
        <f t="shared" si="5102"/>
      </c>
      <c r="XO153" s="55">
        <f t="shared" si="4836"/>
      </c>
      <c r="XP153" s="54">
        <f t="shared" si="5102"/>
      </c>
      <c r="XQ153" s="55">
        <f t="shared" si="4837"/>
      </c>
      <c r="XR153" s="54">
        <f t="shared" si="5102"/>
      </c>
      <c r="XS153" s="55">
        <f t="shared" si="4838"/>
      </c>
      <c r="XT153" s="54">
        <f t="shared" si="5102"/>
      </c>
      <c r="XU153" s="55">
        <f t="shared" si="4839"/>
      </c>
      <c r="XV153" s="54">
        <f t="shared" si="5102"/>
      </c>
      <c r="XW153" s="55">
        <f t="shared" si="4840"/>
      </c>
      <c r="XX153" s="54">
        <f t="shared" si="5102"/>
      </c>
      <c r="XY153" s="55">
        <f t="shared" si="4841"/>
      </c>
      <c r="XZ153" s="54">
        <f t="shared" si="5102"/>
      </c>
      <c r="YA153" s="55">
        <f t="shared" si="4842"/>
      </c>
      <c r="YB153" s="54">
        <f t="shared" si="5102"/>
      </c>
      <c r="YC153" s="55">
        <f t="shared" si="4740"/>
      </c>
      <c r="YD153" s="54">
        <f t="shared" si="5102"/>
      </c>
      <c r="YE153" s="55">
        <f t="shared" si="4741"/>
      </c>
      <c r="YF153" s="54">
        <f t="shared" si="5102"/>
      </c>
      <c r="YG153" s="55">
        <f t="shared" si="4742"/>
      </c>
      <c r="YH153" s="54">
        <f t="shared" si="5102"/>
      </c>
      <c r="YI153" s="55">
        <f t="shared" si="4743"/>
      </c>
      <c r="YJ153" s="54">
        <f t="shared" si="5102"/>
      </c>
      <c r="YK153" s="55">
        <f t="shared" si="4744"/>
      </c>
      <c r="YL153" s="54">
        <f t="shared" si="5102"/>
      </c>
      <c r="YM153" s="55">
        <f t="shared" si="4745"/>
      </c>
      <c r="YN153" s="54">
        <f t="shared" si="5102"/>
      </c>
      <c r="YO153" s="55">
        <f t="shared" si="4746"/>
      </c>
      <c r="YP153" s="54">
        <f t="shared" si="4960"/>
      </c>
      <c r="YQ153" s="55">
        <f t="shared" si="4747"/>
      </c>
      <c r="YR153" s="54">
        <f t="shared" si="4960"/>
      </c>
      <c r="YS153" s="55">
        <f t="shared" si="4748"/>
      </c>
      <c r="YT153" s="54">
        <f t="shared" si="4960"/>
      </c>
      <c r="YU153" s="55">
        <f t="shared" si="4749"/>
      </c>
      <c r="YV153" s="54">
        <f t="shared" si="4960"/>
      </c>
      <c r="YW153" s="55">
        <f t="shared" si="4750"/>
      </c>
      <c r="YX153" s="54">
        <f t="shared" si="4960"/>
      </c>
      <c r="YY153" s="55">
        <f t="shared" si="4751"/>
      </c>
      <c r="YZ153" s="54">
        <f t="shared" si="4960"/>
      </c>
      <c r="ZA153" s="55">
        <f t="shared" si="4752"/>
      </c>
      <c r="ZB153" s="54">
        <f t="shared" si="4960"/>
      </c>
      <c r="ZC153" s="55">
        <f t="shared" si="4753"/>
      </c>
      <c r="ZD153" s="54">
        <f t="shared" si="4960"/>
      </c>
      <c r="ZE153" s="55">
        <f t="shared" si="4754"/>
      </c>
      <c r="ZF153" s="54">
        <f t="shared" si="4960"/>
      </c>
      <c r="ZG153" s="55">
        <f t="shared" si="4755"/>
      </c>
      <c r="ZH153" s="54">
        <f t="shared" si="4960"/>
      </c>
      <c r="ZI153" s="55">
        <f t="shared" si="4756"/>
      </c>
      <c r="ZJ153" s="54">
        <f t="shared" si="4960"/>
      </c>
      <c r="ZK153" s="55">
        <f t="shared" si="4757"/>
      </c>
      <c r="ZL153" s="54">
        <f t="shared" si="4960"/>
      </c>
      <c r="ZM153" s="55">
        <f t="shared" si="4758"/>
      </c>
      <c r="ZN153" s="54">
        <f t="shared" si="4960"/>
      </c>
      <c r="ZO153" s="55">
        <f t="shared" si="4759"/>
      </c>
      <c r="ZP153" s="54">
        <f t="shared" si="4960"/>
      </c>
      <c r="ZQ153" s="55">
        <f t="shared" si="4760"/>
      </c>
      <c r="ZR153" s="54">
        <f t="shared" si="4960"/>
      </c>
      <c r="ZS153" s="55">
        <f t="shared" si="4761"/>
      </c>
      <c r="ZT153" s="54">
        <f t="shared" si="4960"/>
      </c>
      <c r="ZU153" s="55">
        <f t="shared" si="4762"/>
      </c>
      <c r="ZV153" s="54">
        <f t="shared" si="4960"/>
      </c>
      <c r="ZW153" s="55">
        <f t="shared" si="4763"/>
      </c>
      <c r="ZX153" s="54">
        <f t="shared" si="4960"/>
      </c>
      <c r="ZY153" s="55">
        <f t="shared" si="4764"/>
      </c>
      <c r="ZZ153" s="54">
        <f t="shared" si="4960"/>
      </c>
      <c r="AAA153" s="55">
        <f t="shared" si="4765"/>
      </c>
      <c r="AAB153" s="54">
        <f t="shared" si="4960"/>
      </c>
      <c r="AAC153" s="55">
        <f t="shared" si="4766"/>
      </c>
      <c r="AAD153" s="54">
        <f t="shared" si="4960"/>
      </c>
      <c r="AAE153" s="55">
        <f t="shared" si="4767"/>
      </c>
      <c r="AAF153" s="54">
        <f t="shared" si="4960"/>
      </c>
      <c r="AAG153" s="55">
        <f t="shared" si="4768"/>
      </c>
      <c r="AAH153" s="54">
        <f t="shared" si="4960"/>
      </c>
      <c r="AAI153" s="55">
        <f t="shared" si="4769"/>
      </c>
      <c r="AAJ153" s="54">
        <f t="shared" si="4960"/>
      </c>
      <c r="AAK153" s="55">
        <f t="shared" si="4770"/>
      </c>
      <c r="AAL153" s="54">
        <f t="shared" si="4960"/>
      </c>
      <c r="AAM153" s="55">
        <f t="shared" si="4917"/>
      </c>
      <c r="AAN153" s="54">
        <f t="shared" si="4960"/>
      </c>
      <c r="AAO153" s="55">
        <f t="shared" si="4918"/>
      </c>
      <c r="AAP153" s="54">
        <f t="shared" si="4960"/>
      </c>
      <c r="AAQ153" s="55">
        <f t="shared" si="4919"/>
      </c>
      <c r="AAR153" s="54">
        <f t="shared" si="4960"/>
      </c>
      <c r="AAS153" s="55">
        <f t="shared" si="4920"/>
      </c>
      <c r="AAT153" s="54">
        <f t="shared" si="4960"/>
      </c>
      <c r="AAU153" s="55">
        <f t="shared" si="4921"/>
      </c>
      <c r="AAV153" s="54">
        <f t="shared" si="4960"/>
      </c>
      <c r="AAW153" s="55">
        <f t="shared" si="4922"/>
      </c>
      <c r="AAX153" s="54">
        <f t="shared" si="4960"/>
      </c>
      <c r="AAY153" s="55">
        <f t="shared" si="4923"/>
      </c>
      <c r="AAZ153" s="54">
        <f t="shared" si="4960"/>
      </c>
      <c r="ABA153" s="55">
        <f t="shared" si="4924"/>
      </c>
      <c r="ABB153" s="54">
        <f t="shared" si="4959"/>
      </c>
      <c r="ABC153" s="55">
        <f t="shared" si="4925"/>
      </c>
      <c r="ABD153" s="54">
        <f t="shared" si="4959"/>
      </c>
      <c r="ABE153" s="55">
        <f t="shared" si="4926"/>
      </c>
      <c r="ABF153" s="54">
        <f t="shared" si="4959"/>
      </c>
      <c r="ABG153" s="55">
        <f t="shared" si="4927"/>
      </c>
      <c r="ABH153" s="54">
        <f t="shared" si="4959"/>
      </c>
      <c r="ABI153" s="55">
        <f t="shared" si="4928"/>
      </c>
      <c r="ABJ153" s="54">
        <f t="shared" si="4959"/>
      </c>
      <c r="ABK153" s="55">
        <f t="shared" si="4929"/>
      </c>
      <c r="ABL153" s="54">
        <f t="shared" si="4959"/>
      </c>
      <c r="ABM153" s="55">
        <f t="shared" si="4930"/>
      </c>
      <c r="ABN153" s="54">
        <f t="shared" si="4959"/>
      </c>
      <c r="ABO153" s="55">
        <f t="shared" si="4931"/>
      </c>
      <c r="ABP153" s="54">
        <f t="shared" si="4959"/>
      </c>
      <c r="ABQ153" s="55">
        <f t="shared" si="4932"/>
      </c>
      <c r="ABR153" s="54">
        <f t="shared" si="4959"/>
      </c>
      <c r="ABS153" s="55">
        <f t="shared" si="4933"/>
      </c>
      <c r="ABT153" s="54">
        <f t="shared" si="4959"/>
      </c>
      <c r="ABU153" s="55">
        <f t="shared" si="4934"/>
      </c>
      <c r="ABV153" s="54">
        <f t="shared" si="4959"/>
      </c>
      <c r="ABW153" s="55">
        <f t="shared" si="4935"/>
      </c>
      <c r="ABX153" s="54">
        <f t="shared" si="4959"/>
      </c>
      <c r="ABY153" s="55">
        <f t="shared" si="4936"/>
      </c>
      <c r="ABZ153" s="54">
        <f t="shared" si="4959"/>
      </c>
      <c r="ACA153" s="55">
        <f t="shared" si="4937"/>
      </c>
      <c r="ACB153" s="54">
        <f t="shared" si="4959"/>
      </c>
      <c r="ACC153" s="55">
        <f t="shared" si="4938"/>
      </c>
      <c r="ACD153" s="54">
        <f t="shared" si="4959"/>
      </c>
      <c r="ACE153" s="55">
        <f t="shared" si="4939"/>
      </c>
      <c r="ACF153" s="54">
        <f t="shared" si="4959"/>
      </c>
      <c r="ACG153" s="55">
        <f t="shared" si="4940"/>
      </c>
      <c r="ACH153" s="54">
        <f t="shared" si="4959"/>
      </c>
      <c r="ACI153" s="55">
        <f t="shared" si="4941"/>
      </c>
      <c r="ACJ153" s="54">
        <f t="shared" si="4959"/>
      </c>
      <c r="ACK153" s="55">
        <f t="shared" si="4942"/>
      </c>
      <c r="ACL153" s="54">
        <f t="shared" si="4959"/>
      </c>
      <c r="ACM153" s="55">
        <f t="shared" si="4943"/>
      </c>
      <c r="ACN153" s="54">
        <f t="shared" si="4959"/>
      </c>
      <c r="ACO153" s="55">
        <f t="shared" si="4944"/>
      </c>
      <c r="ACP153" s="54">
        <f t="shared" si="4959"/>
      </c>
      <c r="ACQ153" s="55">
        <f t="shared" si="4945"/>
      </c>
      <c r="ACR153" s="54">
        <f t="shared" si="4959"/>
      </c>
      <c r="ACS153" s="55">
        <f t="shared" si="4946"/>
      </c>
      <c r="ACT153" s="54">
        <f t="shared" si="4959"/>
      </c>
      <c r="ACU153" s="55">
        <f t="shared" si="4947"/>
      </c>
      <c r="ACV153" s="54">
        <f t="shared" si="4959"/>
      </c>
      <c r="ACW153" s="55">
        <f t="shared" si="4883"/>
      </c>
      <c r="ACX153" s="54">
        <f t="shared" si="4959"/>
      </c>
      <c r="ACY153" s="55">
        <f t="shared" si="4961"/>
      </c>
      <c r="ACZ153" s="54">
        <f t="shared" si="4959"/>
      </c>
      <c r="ADA153" s="55">
        <f t="shared" si="4962"/>
      </c>
      <c r="ADB153" s="54">
        <f t="shared" si="4959"/>
      </c>
      <c r="ADC153" s="55">
        <f t="shared" si="4963"/>
      </c>
      <c r="ADD153" s="54">
        <f t="shared" si="4959"/>
      </c>
      <c r="ADE153" s="55">
        <f t="shared" si="4964"/>
      </c>
      <c r="ADF153" s="54">
        <f t="shared" si="4959"/>
      </c>
      <c r="ADG153" s="55">
        <f t="shared" si="4965"/>
      </c>
    </row>
    <row r="154" spans="1:787" ht="20.25" hidden="1" customHeight="1">
      <c r="A154" s="112">
        <v>82</v>
      </c>
      <c r="B154" s="115">
        <f>学年と名前を結合するシート!D83</f>
      </c>
      <c r="C154" s="114"/>
      <c r="D154" s="54">
        <f t="shared" si="4771"/>
      </c>
      <c r="E154" s="55">
        <f t="shared" si="4772"/>
      </c>
      <c r="F154" s="54">
        <f t="shared" si="4957"/>
      </c>
      <c r="G154" s="55">
        <f t="shared" si="4966"/>
      </c>
      <c r="H154" s="54">
        <f t="shared" si="4957"/>
      </c>
      <c r="I154" s="55">
        <f t="shared" si="4967"/>
      </c>
      <c r="J154" s="54">
        <f t="shared" si="4957"/>
      </c>
      <c r="K154" s="55">
        <f t="shared" si="4968"/>
      </c>
      <c r="L154" s="54">
        <f t="shared" si="4957"/>
      </c>
      <c r="M154" s="55">
        <f t="shared" si="4969"/>
      </c>
      <c r="N154" s="54">
        <f t="shared" si="4957"/>
      </c>
      <c r="O154" s="55">
        <f t="shared" si="4970"/>
      </c>
      <c r="P154" s="54">
        <f t="shared" si="4957"/>
      </c>
      <c r="Q154" s="55">
        <f t="shared" si="4971"/>
      </c>
      <c r="R154" s="54">
        <f t="shared" si="4957"/>
      </c>
      <c r="S154" s="55">
        <f t="shared" si="4972"/>
      </c>
      <c r="T154" s="54">
        <f t="shared" si="4957"/>
      </c>
      <c r="U154" s="55">
        <f t="shared" si="4973"/>
      </c>
      <c r="V154" s="54">
        <f t="shared" si="4957"/>
      </c>
      <c r="W154" s="55">
        <f t="shared" si="4974"/>
      </c>
      <c r="X154" s="54">
        <f t="shared" si="4957"/>
      </c>
      <c r="Y154" s="55">
        <f t="shared" si="4975"/>
      </c>
      <c r="Z154" s="54">
        <f t="shared" si="4957"/>
      </c>
      <c r="AA154" s="55">
        <f t="shared" si="4976"/>
      </c>
      <c r="AB154" s="54">
        <f t="shared" si="4957"/>
      </c>
      <c r="AC154" s="55">
        <f t="shared" si="4977"/>
      </c>
      <c r="AD154" s="54">
        <f t="shared" si="4957"/>
      </c>
      <c r="AE154" s="55">
        <f t="shared" si="4978"/>
      </c>
      <c r="AF154" s="54">
        <f t="shared" si="4957"/>
      </c>
      <c r="AG154" s="55">
        <f t="shared" si="4979"/>
      </c>
      <c r="AH154" s="54">
        <f t="shared" si="4957"/>
      </c>
      <c r="AI154" s="55">
        <f t="shared" si="4980"/>
      </c>
      <c r="AJ154" s="54">
        <f t="shared" si="4957"/>
      </c>
      <c r="AK154" s="55">
        <f t="shared" si="4981"/>
      </c>
      <c r="AL154" s="54">
        <f t="shared" si="4957"/>
      </c>
      <c r="AM154" s="55">
        <f t="shared" si="4982"/>
      </c>
      <c r="AN154" s="54">
        <f t="shared" si="4957"/>
      </c>
      <c r="AO154" s="55">
        <f t="shared" si="4983"/>
      </c>
      <c r="AP154" s="54">
        <f t="shared" si="4957"/>
      </c>
      <c r="AQ154" s="55">
        <f t="shared" si="4984"/>
      </c>
      <c r="AR154" s="54">
        <f t="shared" si="4957"/>
      </c>
      <c r="AS154" s="55">
        <f t="shared" si="4985"/>
      </c>
      <c r="AT154" s="54">
        <f t="shared" si="4957"/>
      </c>
      <c r="AU154" s="55">
        <f t="shared" si="4986"/>
      </c>
      <c r="AV154" s="54">
        <f t="shared" si="4957"/>
      </c>
      <c r="AW154" s="55">
        <f t="shared" si="4987"/>
      </c>
      <c r="AX154" s="54">
        <f t="shared" si="4957"/>
      </c>
      <c r="AY154" s="55">
        <f t="shared" si="4988"/>
      </c>
      <c r="AZ154" s="54">
        <f t="shared" si="4957"/>
      </c>
      <c r="BA154" s="55">
        <f t="shared" si="4989"/>
      </c>
      <c r="BB154" s="54">
        <f t="shared" si="4957"/>
      </c>
      <c r="BC154" s="55">
        <f t="shared" si="4990"/>
      </c>
      <c r="BD154" s="54">
        <f t="shared" si="4957"/>
      </c>
      <c r="BE154" s="55">
        <f t="shared" si="4991"/>
      </c>
      <c r="BF154" s="54">
        <f t="shared" si="4957"/>
      </c>
      <c r="BG154" s="55">
        <f t="shared" si="4992"/>
      </c>
      <c r="BH154" s="54">
        <f t="shared" si="4957"/>
      </c>
      <c r="BI154" s="55">
        <f t="shared" si="4993"/>
      </c>
      <c r="BJ154" s="54">
        <f t="shared" si="4957"/>
      </c>
      <c r="BK154" s="55">
        <f t="shared" si="4994"/>
      </c>
      <c r="BL154" s="54">
        <f t="shared" si="4957"/>
      </c>
      <c r="BM154" s="55">
        <f t="shared" si="4995"/>
      </c>
      <c r="BN154" s="54">
        <f t="shared" si="4957"/>
      </c>
      <c r="BO154" s="55">
        <f t="shared" si="4996"/>
      </c>
      <c r="BP154" s="54">
        <f t="shared" ref="BP154:DZ161" si="5103">RIGHT(IFERROR(VLOOKUP($B154,BP$4:BQ$71,2,FALSE),""),2)</f>
      </c>
      <c r="BQ154" s="55">
        <f t="shared" si="4997"/>
      </c>
      <c r="BR154" s="54">
        <f t="shared" si="5103"/>
      </c>
      <c r="BS154" s="55">
        <f t="shared" si="4998"/>
      </c>
      <c r="BT154" s="54">
        <f t="shared" si="5103"/>
      </c>
      <c r="BU154" s="55">
        <f t="shared" si="4999"/>
      </c>
      <c r="BV154" s="54">
        <f t="shared" si="5103"/>
      </c>
      <c r="BW154" s="55">
        <f t="shared" si="5000"/>
      </c>
      <c r="BX154" s="54">
        <f t="shared" si="5103"/>
      </c>
      <c r="BY154" s="55">
        <f t="shared" si="5001"/>
      </c>
      <c r="BZ154" s="54">
        <f t="shared" si="5103"/>
      </c>
      <c r="CA154" s="55">
        <f t="shared" si="5002"/>
      </c>
      <c r="CB154" s="54">
        <f t="shared" si="5103"/>
      </c>
      <c r="CC154" s="55">
        <f t="shared" si="5003"/>
      </c>
      <c r="CD154" s="54">
        <f t="shared" si="5103"/>
      </c>
      <c r="CE154" s="55">
        <f t="shared" si="5004"/>
      </c>
      <c r="CF154" s="54">
        <f t="shared" si="5103"/>
      </c>
      <c r="CG154" s="55">
        <f t="shared" si="5005"/>
      </c>
      <c r="CH154" s="54">
        <f t="shared" si="5103"/>
      </c>
      <c r="CI154" s="55">
        <f t="shared" si="5006"/>
      </c>
      <c r="CJ154" s="54">
        <f t="shared" si="5103"/>
      </c>
      <c r="CK154" s="55">
        <f t="shared" si="5007"/>
      </c>
      <c r="CL154" s="54">
        <f t="shared" si="5103"/>
      </c>
      <c r="CM154" s="55">
        <f t="shared" si="5008"/>
      </c>
      <c r="CN154" s="54">
        <f t="shared" si="5103"/>
      </c>
      <c r="CO154" s="55">
        <f t="shared" si="5009"/>
      </c>
      <c r="CP154" s="54">
        <f t="shared" si="5103"/>
      </c>
      <c r="CQ154" s="55">
        <f t="shared" si="5010"/>
      </c>
      <c r="CR154" s="54">
        <f t="shared" si="5103"/>
      </c>
      <c r="CS154" s="55">
        <f t="shared" si="5011"/>
      </c>
      <c r="CT154" s="54">
        <f t="shared" si="5103"/>
      </c>
      <c r="CU154" s="55">
        <f t="shared" si="5012"/>
      </c>
      <c r="CV154" s="54">
        <f t="shared" si="5103"/>
      </c>
      <c r="CW154" s="55">
        <f t="shared" si="5013"/>
      </c>
      <c r="CX154" s="54">
        <f t="shared" si="5103"/>
      </c>
      <c r="CY154" s="55">
        <f t="shared" si="5014"/>
      </c>
      <c r="CZ154" s="54">
        <f t="shared" si="5103"/>
      </c>
      <c r="DA154" s="55">
        <f t="shared" si="5015"/>
      </c>
      <c r="DB154" s="54">
        <f t="shared" si="5103"/>
      </c>
      <c r="DC154" s="55">
        <f t="shared" si="5016"/>
      </c>
      <c r="DD154" s="54">
        <f t="shared" si="5103"/>
      </c>
      <c r="DE154" s="55">
        <f t="shared" si="5017"/>
      </c>
      <c r="DF154" s="54">
        <f t="shared" si="5103"/>
      </c>
      <c r="DG154" s="55">
        <f t="shared" si="5018"/>
      </c>
      <c r="DH154" s="54">
        <f t="shared" si="5103"/>
      </c>
      <c r="DI154" s="55">
        <f t="shared" si="5019"/>
      </c>
      <c r="DJ154" s="54">
        <f t="shared" si="5103"/>
      </c>
      <c r="DK154" s="55">
        <f t="shared" si="5020"/>
      </c>
      <c r="DL154" s="54">
        <f t="shared" si="5103"/>
      </c>
      <c r="DM154" s="55">
        <f t="shared" si="5021"/>
      </c>
      <c r="DN154" s="54">
        <f t="shared" si="5103"/>
      </c>
      <c r="DO154" s="55">
        <f t="shared" si="5022"/>
      </c>
      <c r="DP154" s="54">
        <f t="shared" si="5103"/>
      </c>
      <c r="DQ154" s="55">
        <f t="shared" si="5023"/>
      </c>
      <c r="DR154" s="54">
        <f t="shared" si="5103"/>
      </c>
      <c r="DS154" s="55">
        <f t="shared" si="5024"/>
      </c>
      <c r="DT154" s="54">
        <f t="shared" si="5103"/>
      </c>
      <c r="DU154" s="55">
        <f t="shared" si="5025"/>
      </c>
      <c r="DV154" s="54">
        <f t="shared" si="5103"/>
      </c>
      <c r="DW154" s="55">
        <f t="shared" si="5026"/>
      </c>
      <c r="DX154" s="54">
        <f t="shared" si="5103"/>
      </c>
      <c r="DY154" s="55">
        <f t="shared" si="5027"/>
      </c>
      <c r="DZ154" s="54">
        <f t="shared" si="5103"/>
      </c>
      <c r="EA154" s="55">
        <f t="shared" si="5028"/>
      </c>
      <c r="EB154" s="54">
        <f t="shared" si="4816"/>
      </c>
      <c r="EC154" s="55">
        <f t="shared" si="5029"/>
      </c>
      <c r="ED154" s="54">
        <f t="shared" ref="ED154:GN161" si="5104">RIGHT(IFERROR(VLOOKUP($B154,ED$4:EE$71,2,FALSE),""),2)</f>
      </c>
      <c r="EE154" s="55">
        <f t="shared" si="5030"/>
      </c>
      <c r="EF154" s="54">
        <f t="shared" si="5104"/>
      </c>
      <c r="EG154" s="55">
        <f t="shared" si="5031"/>
      </c>
      <c r="EH154" s="54">
        <f t="shared" si="5104"/>
      </c>
      <c r="EI154" s="55">
        <f t="shared" si="5032"/>
      </c>
      <c r="EJ154" s="54">
        <f t="shared" si="5104"/>
      </c>
      <c r="EK154" s="55">
        <f t="shared" si="5033"/>
      </c>
      <c r="EL154" s="54">
        <f t="shared" si="5104"/>
      </c>
      <c r="EM154" s="55">
        <f t="shared" si="5034"/>
      </c>
      <c r="EN154" s="54">
        <f t="shared" si="5104"/>
      </c>
      <c r="EO154" s="55">
        <f t="shared" si="5035"/>
      </c>
      <c r="EP154" s="54">
        <f t="shared" si="5104"/>
      </c>
      <c r="EQ154" s="55">
        <f t="shared" si="5036"/>
      </c>
      <c r="ER154" s="54">
        <f t="shared" si="5104"/>
      </c>
      <c r="ES154" s="55">
        <f t="shared" si="5037"/>
      </c>
      <c r="ET154" s="54">
        <f t="shared" si="5104"/>
      </c>
      <c r="EU154" s="55">
        <f t="shared" si="5038"/>
      </c>
      <c r="EV154" s="54">
        <f t="shared" si="5104"/>
      </c>
      <c r="EW154" s="55">
        <f t="shared" si="5039"/>
      </c>
      <c r="EX154" s="54">
        <f t="shared" si="5104"/>
      </c>
      <c r="EY154" s="55">
        <f t="shared" si="5040"/>
      </c>
      <c r="EZ154" s="54">
        <f t="shared" si="5104"/>
      </c>
      <c r="FA154" s="55">
        <f t="shared" si="5041"/>
      </c>
      <c r="FB154" s="54">
        <f t="shared" si="5104"/>
      </c>
      <c r="FC154" s="55">
        <f t="shared" si="5042"/>
      </c>
      <c r="FD154" s="54">
        <f t="shared" si="5104"/>
      </c>
      <c r="FE154" s="55">
        <f t="shared" si="5043"/>
      </c>
      <c r="FF154" s="54">
        <f t="shared" si="5104"/>
      </c>
      <c r="FG154" s="55">
        <f t="shared" si="5044"/>
      </c>
      <c r="FH154" s="54">
        <f t="shared" si="5104"/>
      </c>
      <c r="FI154" s="55">
        <f t="shared" si="5045"/>
      </c>
      <c r="FJ154" s="54">
        <f t="shared" si="5104"/>
      </c>
      <c r="FK154" s="55">
        <f t="shared" si="5046"/>
      </c>
      <c r="FL154" s="54">
        <f t="shared" si="5104"/>
      </c>
      <c r="FM154" s="55">
        <f t="shared" si="5047"/>
      </c>
      <c r="FN154" s="54">
        <f t="shared" si="5104"/>
      </c>
      <c r="FO154" s="55">
        <f t="shared" si="5048"/>
      </c>
      <c r="FP154" s="54">
        <f t="shared" si="5104"/>
      </c>
      <c r="FQ154" s="55">
        <f t="shared" si="5049"/>
      </c>
      <c r="FR154" s="54">
        <f t="shared" si="5104"/>
      </c>
      <c r="FS154" s="55">
        <f t="shared" si="5050"/>
      </c>
      <c r="FT154" s="54">
        <f t="shared" si="5104"/>
      </c>
      <c r="FU154" s="55">
        <f t="shared" si="5051"/>
      </c>
      <c r="FV154" s="54">
        <f t="shared" si="5104"/>
      </c>
      <c r="FW154" s="55">
        <f t="shared" si="5052"/>
      </c>
      <c r="FX154" s="54">
        <f t="shared" si="5104"/>
      </c>
      <c r="FY154" s="55">
        <f t="shared" si="5053"/>
      </c>
      <c r="FZ154" s="54">
        <f t="shared" si="5104"/>
      </c>
      <c r="GA154" s="55">
        <f t="shared" si="5054"/>
      </c>
      <c r="GB154" s="54">
        <f t="shared" si="5104"/>
      </c>
      <c r="GC154" s="55">
        <f t="shared" si="5055"/>
      </c>
      <c r="GD154" s="54">
        <f t="shared" si="5104"/>
      </c>
      <c r="GE154" s="55">
        <f t="shared" si="5056"/>
      </c>
      <c r="GF154" s="54">
        <f t="shared" si="5104"/>
      </c>
      <c r="GG154" s="55">
        <f t="shared" si="5057"/>
      </c>
      <c r="GH154" s="54">
        <f t="shared" si="5104"/>
      </c>
      <c r="GI154" s="55">
        <f t="shared" si="5058"/>
      </c>
      <c r="GJ154" s="54">
        <f t="shared" si="5104"/>
      </c>
      <c r="GK154" s="55">
        <f t="shared" si="5059"/>
      </c>
      <c r="GL154" s="54">
        <f t="shared" si="5104"/>
      </c>
      <c r="GM154" s="55">
        <f t="shared" si="5060"/>
      </c>
      <c r="GN154" s="54">
        <f t="shared" si="5104"/>
      </c>
      <c r="GO154" s="55">
        <f t="shared" si="5061"/>
      </c>
      <c r="GP154" s="54">
        <f t="shared" si="4958"/>
      </c>
      <c r="GQ154" s="55">
        <f t="shared" si="5062"/>
      </c>
      <c r="GR154" s="54">
        <f t="shared" si="4958"/>
      </c>
      <c r="GS154" s="55">
        <f t="shared" si="5063"/>
      </c>
      <c r="GT154" s="54">
        <f t="shared" si="4958"/>
      </c>
      <c r="GU154" s="55">
        <f t="shared" si="5064"/>
      </c>
      <c r="GV154" s="54">
        <f t="shared" si="4958"/>
      </c>
      <c r="GW154" s="55">
        <f t="shared" si="5065"/>
      </c>
      <c r="GX154" s="54">
        <f t="shared" si="4958"/>
      </c>
      <c r="GY154" s="55">
        <f t="shared" si="5066"/>
      </c>
      <c r="GZ154" s="54">
        <f t="shared" si="4958"/>
      </c>
      <c r="HA154" s="55">
        <f t="shared" si="5067"/>
      </c>
      <c r="HB154" s="54">
        <f t="shared" si="4953"/>
      </c>
      <c r="HC154" s="55">
        <f t="shared" si="5068"/>
      </c>
      <c r="HD154" s="54">
        <f t="shared" si="4953"/>
      </c>
      <c r="HE154" s="55">
        <f t="shared" si="5069"/>
      </c>
      <c r="HF154" s="54">
        <f t="shared" si="4953"/>
      </c>
      <c r="HG154" s="55">
        <f t="shared" si="5070"/>
      </c>
      <c r="HH154" s="54">
        <f t="shared" si="4953"/>
      </c>
      <c r="HI154" s="55">
        <f t="shared" si="5071"/>
      </c>
      <c r="HJ154" s="54">
        <f t="shared" si="4953"/>
      </c>
      <c r="HK154" s="55">
        <f t="shared" si="5072"/>
      </c>
      <c r="HL154" s="54">
        <f t="shared" si="4953"/>
      </c>
      <c r="HM154" s="55">
        <f t="shared" si="5073"/>
      </c>
      <c r="HN154" s="54">
        <f t="shared" si="4953"/>
      </c>
      <c r="HO154" s="55">
        <f t="shared" si="5074"/>
      </c>
      <c r="HP154" s="54">
        <f t="shared" si="4953"/>
      </c>
      <c r="HQ154" s="55">
        <f t="shared" si="5075"/>
      </c>
      <c r="HR154" s="54">
        <f t="shared" si="4953"/>
      </c>
      <c r="HS154" s="55">
        <f t="shared" si="5076"/>
      </c>
      <c r="HT154" s="54">
        <f t="shared" si="4953"/>
      </c>
      <c r="HU154" s="55">
        <f t="shared" si="5077"/>
      </c>
      <c r="HV154" s="54">
        <f t="shared" si="4953"/>
      </c>
      <c r="HW154" s="55">
        <f t="shared" si="5078"/>
      </c>
      <c r="HX154" s="54">
        <f t="shared" si="4953"/>
      </c>
      <c r="HY154" s="55">
        <f t="shared" si="5079"/>
      </c>
      <c r="HZ154" s="54">
        <f t="shared" si="4953"/>
      </c>
      <c r="IA154" s="55">
        <f t="shared" si="5080"/>
      </c>
      <c r="IB154" s="54">
        <f t="shared" si="4953"/>
      </c>
      <c r="IC154" s="55">
        <f t="shared" si="5081"/>
      </c>
      <c r="ID154" s="54">
        <f t="shared" si="4953"/>
      </c>
      <c r="IE154" s="55">
        <f t="shared" si="5082"/>
      </c>
      <c r="IF154" s="54">
        <f t="shared" si="4953"/>
      </c>
      <c r="IG154" s="55">
        <f t="shared" si="5083"/>
      </c>
      <c r="IH154" s="54">
        <f t="shared" si="4953"/>
      </c>
      <c r="II154" s="55">
        <f t="shared" si="5084"/>
      </c>
      <c r="IJ154" s="54">
        <f t="shared" si="4953"/>
      </c>
      <c r="IK154" s="55">
        <f t="shared" si="5085"/>
      </c>
      <c r="IL154" s="54">
        <f t="shared" si="4953"/>
      </c>
      <c r="IM154" s="55">
        <f t="shared" si="5086"/>
      </c>
      <c r="IN154" s="54">
        <f t="shared" si="4953"/>
      </c>
      <c r="IO154" s="55">
        <f t="shared" si="5087"/>
      </c>
      <c r="IP154" s="54">
        <f t="shared" si="4953"/>
      </c>
      <c r="IQ154" s="55">
        <f t="shared" si="5088"/>
      </c>
      <c r="IR154" s="54">
        <f t="shared" si="4953"/>
      </c>
      <c r="IS154" s="55">
        <f t="shared" si="5089"/>
      </c>
      <c r="IT154" s="54">
        <f t="shared" si="4953"/>
      </c>
      <c r="IU154" s="55">
        <f t="shared" si="5090"/>
      </c>
      <c r="IV154" s="54">
        <f t="shared" si="4948"/>
      </c>
      <c r="IW154" s="55">
        <f t="shared" si="5091"/>
      </c>
      <c r="IX154" s="54">
        <f t="shared" si="4948"/>
      </c>
      <c r="IY154" s="55">
        <f t="shared" si="5092"/>
      </c>
      <c r="IZ154" s="54">
        <f t="shared" si="4884"/>
      </c>
      <c r="JA154" s="55">
        <f t="shared" si="5093"/>
      </c>
      <c r="JB154" s="54">
        <f t="shared" si="4884"/>
      </c>
      <c r="JC154" s="55">
        <f t="shared" si="5094"/>
      </c>
      <c r="JD154" s="54">
        <f t="shared" si="4884"/>
      </c>
      <c r="JE154" s="55">
        <f t="shared" si="5095"/>
      </c>
      <c r="JF154" s="54">
        <f t="shared" si="4884"/>
      </c>
      <c r="JG154" s="55">
        <f t="shared" si="5096"/>
      </c>
      <c r="JH154" s="54">
        <f t="shared" si="4884"/>
      </c>
      <c r="JI154" s="55">
        <f t="shared" si="5097"/>
      </c>
      <c r="JJ154" s="54">
        <f t="shared" si="4884"/>
      </c>
      <c r="JK154" s="55">
        <f t="shared" si="5098"/>
      </c>
      <c r="JL154" s="54">
        <f t="shared" si="5099"/>
      </c>
      <c r="JM154" s="55">
        <f t="shared" si="4679"/>
      </c>
      <c r="JN154" s="54">
        <f t="shared" ref="JN154:LX157" si="5105">RIGHT(IFERROR(VLOOKUP($B154,JN$4:JO$71,2,FALSE),""),2)</f>
      </c>
      <c r="JO154" s="55">
        <f t="shared" si="4775"/>
      </c>
      <c r="JP154" s="54">
        <f t="shared" si="5105"/>
      </c>
      <c r="JQ154" s="55">
        <f t="shared" si="4776"/>
      </c>
      <c r="JR154" s="54">
        <f t="shared" si="5105"/>
      </c>
      <c r="JS154" s="55">
        <f t="shared" si="4777"/>
      </c>
      <c r="JT154" s="54">
        <f t="shared" si="5105"/>
      </c>
      <c r="JU154" s="55">
        <f t="shared" si="4778"/>
      </c>
      <c r="JV154" s="54">
        <f t="shared" si="5105"/>
      </c>
      <c r="JW154" s="55">
        <f t="shared" si="4779"/>
      </c>
      <c r="JX154" s="54">
        <f t="shared" si="5105"/>
      </c>
      <c r="JY154" s="55">
        <f t="shared" si="4780"/>
      </c>
      <c r="JZ154" s="54">
        <f t="shared" si="5105"/>
      </c>
      <c r="KA154" s="55">
        <f t="shared" si="4781"/>
      </c>
      <c r="KB154" s="54">
        <f t="shared" si="5105"/>
      </c>
      <c r="KC154" s="55">
        <f t="shared" si="4782"/>
      </c>
      <c r="KD154" s="54">
        <f t="shared" si="5105"/>
      </c>
      <c r="KE154" s="55">
        <f t="shared" si="4783"/>
      </c>
      <c r="KF154" s="54">
        <f t="shared" si="5105"/>
      </c>
      <c r="KG154" s="55">
        <f t="shared" si="4784"/>
      </c>
      <c r="KH154" s="54">
        <f t="shared" si="5105"/>
      </c>
      <c r="KI154" s="55">
        <f t="shared" si="4785"/>
      </c>
      <c r="KJ154" s="54">
        <f t="shared" si="5105"/>
      </c>
      <c r="KK154" s="55">
        <f t="shared" si="4786"/>
      </c>
      <c r="KL154" s="54">
        <f t="shared" si="5105"/>
      </c>
      <c r="KM154" s="55">
        <f t="shared" si="4787"/>
      </c>
      <c r="KN154" s="54">
        <f t="shared" si="5105"/>
      </c>
      <c r="KO154" s="55">
        <f t="shared" si="4788"/>
      </c>
      <c r="KP154" s="54">
        <f t="shared" si="5105"/>
      </c>
      <c r="KQ154" s="55">
        <f t="shared" si="4789"/>
      </c>
      <c r="KR154" s="54">
        <f t="shared" si="5105"/>
      </c>
      <c r="KS154" s="55">
        <f t="shared" si="4790"/>
      </c>
      <c r="KT154" s="54">
        <f t="shared" si="5105"/>
      </c>
      <c r="KU154" s="55">
        <f t="shared" si="4791"/>
      </c>
      <c r="KV154" s="54">
        <f t="shared" si="5105"/>
      </c>
      <c r="KW154" s="55">
        <f t="shared" si="4792"/>
      </c>
      <c r="KX154" s="54">
        <f t="shared" si="5105"/>
      </c>
      <c r="KY154" s="55">
        <f t="shared" si="4793"/>
      </c>
      <c r="KZ154" s="54">
        <f t="shared" si="5105"/>
      </c>
      <c r="LA154" s="55">
        <f t="shared" si="4794"/>
      </c>
      <c r="LB154" s="54">
        <f t="shared" si="5105"/>
      </c>
      <c r="LC154" s="55">
        <f t="shared" si="4795"/>
      </c>
      <c r="LD154" s="54">
        <f t="shared" si="5105"/>
      </c>
      <c r="LE154" s="55">
        <f t="shared" si="4796"/>
      </c>
      <c r="LF154" s="54">
        <f t="shared" si="5105"/>
      </c>
      <c r="LG154" s="55">
        <f t="shared" si="4797"/>
      </c>
      <c r="LH154" s="54">
        <f t="shared" si="5105"/>
      </c>
      <c r="LI154" s="55">
        <f t="shared" si="4798"/>
      </c>
      <c r="LJ154" s="54">
        <f t="shared" si="5105"/>
      </c>
      <c r="LK154" s="55">
        <f t="shared" si="4799"/>
      </c>
      <c r="LL154" s="54">
        <f t="shared" si="5105"/>
      </c>
      <c r="LM154" s="55">
        <f t="shared" si="4800"/>
      </c>
      <c r="LN154" s="54">
        <f t="shared" si="5105"/>
      </c>
      <c r="LO154" s="55">
        <f t="shared" si="4801"/>
      </c>
      <c r="LP154" s="54">
        <f t="shared" si="5105"/>
      </c>
      <c r="LQ154" s="55">
        <f t="shared" si="4802"/>
      </c>
      <c r="LR154" s="54">
        <f t="shared" si="5105"/>
      </c>
      <c r="LS154" s="55">
        <f t="shared" si="4803"/>
      </c>
      <c r="LT154" s="54">
        <f t="shared" si="5105"/>
      </c>
      <c r="LU154" s="55">
        <f t="shared" si="4804"/>
      </c>
      <c r="LV154" s="54">
        <f t="shared" si="5105"/>
      </c>
      <c r="LW154" s="55">
        <f t="shared" si="4805"/>
      </c>
      <c r="LX154" s="54">
        <f t="shared" si="5105"/>
      </c>
      <c r="LY154" s="55">
        <f t="shared" si="4680"/>
      </c>
      <c r="LZ154" s="54">
        <f t="shared" ref="LZ154:OJ161" si="5106">RIGHT(IFERROR(VLOOKUP($B154,LZ$4:MA$71,2,FALSE),""),2)</f>
      </c>
      <c r="MA154" s="55">
        <f t="shared" si="4807"/>
      </c>
      <c r="MB154" s="54">
        <f t="shared" si="5106"/>
      </c>
      <c r="MC154" s="55">
        <f t="shared" si="4808"/>
      </c>
      <c r="MD154" s="54">
        <f t="shared" si="5106"/>
      </c>
      <c r="ME154" s="55">
        <f t="shared" si="4809"/>
      </c>
      <c r="MF154" s="54">
        <f t="shared" si="5106"/>
      </c>
      <c r="MG154" s="55">
        <f t="shared" si="4810"/>
      </c>
      <c r="MH154" s="54">
        <f t="shared" si="5106"/>
      </c>
      <c r="MI154" s="55">
        <f t="shared" si="4811"/>
      </c>
      <c r="MJ154" s="54">
        <f t="shared" si="5106"/>
      </c>
      <c r="MK154" s="55">
        <f t="shared" si="4812"/>
      </c>
      <c r="ML154" s="54">
        <f t="shared" si="5106"/>
      </c>
      <c r="MM154" s="55">
        <f t="shared" si="4682"/>
      </c>
      <c r="MN154" s="54">
        <f t="shared" si="5106"/>
      </c>
      <c r="MO154" s="55">
        <f t="shared" si="4683"/>
      </c>
      <c r="MP154" s="54">
        <f t="shared" si="5106"/>
      </c>
      <c r="MQ154" s="55">
        <f t="shared" si="4684"/>
      </c>
      <c r="MR154" s="54">
        <f t="shared" si="5106"/>
      </c>
      <c r="MS154" s="55">
        <f t="shared" si="4685"/>
      </c>
      <c r="MT154" s="54">
        <f t="shared" si="5106"/>
      </c>
      <c r="MU154" s="55">
        <f t="shared" si="4686"/>
      </c>
      <c r="MV154" s="54">
        <f t="shared" si="5106"/>
      </c>
      <c r="MW154" s="55">
        <f t="shared" si="4687"/>
      </c>
      <c r="MX154" s="54">
        <f t="shared" si="5106"/>
      </c>
      <c r="MY154" s="55">
        <f t="shared" si="4688"/>
      </c>
      <c r="MZ154" s="54">
        <f t="shared" si="5106"/>
      </c>
      <c r="NA154" s="55">
        <f t="shared" si="4689"/>
      </c>
      <c r="NB154" s="54">
        <f t="shared" si="5106"/>
      </c>
      <c r="NC154" s="55">
        <f t="shared" si="4690"/>
      </c>
      <c r="ND154" s="54">
        <f t="shared" si="5106"/>
      </c>
      <c r="NE154" s="55">
        <f t="shared" si="4691"/>
      </c>
      <c r="NF154" s="54">
        <f t="shared" si="5106"/>
      </c>
      <c r="NG154" s="55">
        <f t="shared" si="4692"/>
      </c>
      <c r="NH154" s="54">
        <f t="shared" si="5106"/>
      </c>
      <c r="NI154" s="55">
        <f t="shared" si="4693"/>
      </c>
      <c r="NJ154" s="54">
        <f t="shared" si="5106"/>
      </c>
      <c r="NK154" s="55">
        <f t="shared" si="4694"/>
      </c>
      <c r="NL154" s="54">
        <f t="shared" si="5106"/>
      </c>
      <c r="NM154" s="55">
        <f t="shared" si="4695"/>
      </c>
      <c r="NN154" s="54">
        <f t="shared" si="5106"/>
      </c>
      <c r="NO154" s="55">
        <f t="shared" si="4696"/>
      </c>
      <c r="NP154" s="54">
        <f t="shared" si="5106"/>
      </c>
      <c r="NQ154" s="55">
        <f t="shared" si="4697"/>
      </c>
      <c r="NR154" s="54">
        <f t="shared" si="5106"/>
      </c>
      <c r="NS154" s="55">
        <f t="shared" si="4698"/>
      </c>
      <c r="NT154" s="54">
        <f t="shared" si="5106"/>
      </c>
      <c r="NU154" s="55">
        <f t="shared" si="4699"/>
      </c>
      <c r="NV154" s="54">
        <f t="shared" si="5106"/>
      </c>
      <c r="NW154" s="55">
        <f t="shared" si="4700"/>
      </c>
      <c r="NX154" s="54">
        <f t="shared" si="5106"/>
      </c>
      <c r="NY154" s="55">
        <f t="shared" si="4701"/>
      </c>
      <c r="NZ154" s="54">
        <f t="shared" si="5106"/>
      </c>
      <c r="OA154" s="55">
        <f t="shared" si="4702"/>
      </c>
      <c r="OB154" s="54">
        <f t="shared" si="5106"/>
      </c>
      <c r="OC154" s="55">
        <f t="shared" si="4703"/>
      </c>
      <c r="OD154" s="54">
        <f t="shared" si="5106"/>
      </c>
      <c r="OE154" s="55">
        <f t="shared" si="4704"/>
      </c>
      <c r="OF154" s="54">
        <f t="shared" si="5106"/>
      </c>
      <c r="OG154" s="55">
        <f t="shared" si="4705"/>
      </c>
      <c r="OH154" s="54">
        <f t="shared" si="5106"/>
      </c>
      <c r="OI154" s="55">
        <f t="shared" si="4706"/>
      </c>
      <c r="OJ154" s="54">
        <f t="shared" si="5106"/>
      </c>
      <c r="OK154" s="55">
        <f t="shared" si="4707"/>
      </c>
      <c r="OL154" s="54">
        <f t="shared" si="5100"/>
      </c>
      <c r="OM154" s="55">
        <f t="shared" si="4708"/>
      </c>
      <c r="ON154" s="54">
        <f t="shared" si="5100"/>
      </c>
      <c r="OO154" s="55">
        <f t="shared" si="4709"/>
      </c>
      <c r="OP154" s="54">
        <f t="shared" si="5100"/>
      </c>
      <c r="OQ154" s="55">
        <f t="shared" si="4710"/>
      </c>
      <c r="OR154" s="54">
        <f t="shared" si="5100"/>
      </c>
      <c r="OS154" s="55">
        <f t="shared" si="4711"/>
      </c>
      <c r="OT154" s="54">
        <f t="shared" si="5100"/>
      </c>
      <c r="OU154" s="55">
        <f t="shared" si="4712"/>
      </c>
      <c r="OV154" s="54">
        <f t="shared" si="5100"/>
      </c>
      <c r="OW154" s="55">
        <f t="shared" si="4713"/>
      </c>
      <c r="OX154" s="54">
        <f t="shared" ref="OX154:RH165" si="5107">RIGHT(IFERROR(VLOOKUP($B154,OX$4:OY$71,2,FALSE),""),2)</f>
      </c>
      <c r="OY154" s="55">
        <f t="shared" si="4714"/>
      </c>
      <c r="OZ154" s="54">
        <f t="shared" si="5107"/>
      </c>
      <c r="PA154" s="55">
        <f t="shared" si="4715"/>
      </c>
      <c r="PB154" s="54">
        <f t="shared" si="5107"/>
      </c>
      <c r="PC154" s="55">
        <f t="shared" si="4716"/>
      </c>
      <c r="PD154" s="54">
        <f t="shared" si="5107"/>
      </c>
      <c r="PE154" s="55">
        <f t="shared" si="4717"/>
      </c>
      <c r="PF154" s="54">
        <f t="shared" si="5107"/>
      </c>
      <c r="PG154" s="55">
        <f t="shared" si="4718"/>
      </c>
      <c r="PH154" s="54">
        <f t="shared" si="5107"/>
      </c>
      <c r="PI154" s="55">
        <f t="shared" si="4719"/>
      </c>
      <c r="PJ154" s="54">
        <f t="shared" si="5107"/>
      </c>
      <c r="PK154" s="55">
        <f t="shared" si="4720"/>
      </c>
      <c r="PL154" s="54">
        <f t="shared" si="5107"/>
      </c>
      <c r="PM154" s="55">
        <f t="shared" si="4721"/>
      </c>
      <c r="PN154" s="54">
        <f t="shared" si="5107"/>
      </c>
      <c r="PO154" s="55">
        <f t="shared" si="4722"/>
      </c>
      <c r="PP154" s="54">
        <f t="shared" si="5107"/>
      </c>
      <c r="PQ154" s="55">
        <f t="shared" si="4723"/>
      </c>
      <c r="PR154" s="54">
        <f t="shared" si="5107"/>
      </c>
      <c r="PS154" s="55">
        <f t="shared" si="4724"/>
      </c>
      <c r="PT154" s="54">
        <f t="shared" si="5107"/>
      </c>
      <c r="PU154" s="55">
        <f t="shared" si="4725"/>
      </c>
      <c r="PV154" s="54">
        <f t="shared" si="5107"/>
      </c>
      <c r="PW154" s="55">
        <f t="shared" si="4726"/>
      </c>
      <c r="PX154" s="54">
        <f t="shared" si="5107"/>
      </c>
      <c r="PY154" s="55">
        <f t="shared" si="4727"/>
      </c>
      <c r="PZ154" s="54">
        <f t="shared" si="5107"/>
      </c>
      <c r="QA154" s="55">
        <f t="shared" si="4728"/>
      </c>
      <c r="QB154" s="54">
        <f t="shared" si="5107"/>
      </c>
      <c r="QC154" s="55">
        <f t="shared" si="4729"/>
      </c>
      <c r="QD154" s="54">
        <f t="shared" si="5107"/>
      </c>
      <c r="QE154" s="55">
        <f t="shared" si="4730"/>
      </c>
      <c r="QF154" s="54">
        <f t="shared" si="5107"/>
      </c>
      <c r="QG154" s="55">
        <f t="shared" si="4731"/>
      </c>
      <c r="QH154" s="54">
        <f t="shared" si="5107"/>
      </c>
      <c r="QI154" s="55">
        <f t="shared" si="4732"/>
      </c>
      <c r="QJ154" s="54">
        <f t="shared" si="5107"/>
      </c>
      <c r="QK154" s="55">
        <f t="shared" si="4733"/>
      </c>
      <c r="QL154" s="54">
        <f t="shared" si="5107"/>
      </c>
      <c r="QM154" s="55">
        <f t="shared" si="4734"/>
      </c>
      <c r="QN154" s="54">
        <f t="shared" si="5107"/>
      </c>
      <c r="QO154" s="55">
        <f t="shared" si="4735"/>
      </c>
      <c r="QP154" s="54">
        <f t="shared" si="5107"/>
      </c>
      <c r="QQ154" s="55">
        <f t="shared" si="4736"/>
      </c>
      <c r="QR154" s="54">
        <f t="shared" si="5107"/>
      </c>
      <c r="QS154" s="55">
        <f t="shared" si="4737"/>
      </c>
      <c r="QT154" s="54">
        <f t="shared" si="5107"/>
      </c>
      <c r="QU154" s="55">
        <f t="shared" si="4885"/>
      </c>
      <c r="QV154" s="54">
        <f t="shared" si="5107"/>
      </c>
      <c r="QW154" s="55">
        <f t="shared" si="4886"/>
      </c>
      <c r="QX154" s="54">
        <f t="shared" si="5107"/>
      </c>
      <c r="QY154" s="55">
        <f t="shared" si="4887"/>
      </c>
      <c r="QZ154" s="54">
        <f t="shared" si="5107"/>
      </c>
      <c r="RA154" s="55">
        <f t="shared" si="4888"/>
      </c>
      <c r="RB154" s="54">
        <f t="shared" si="5107"/>
      </c>
      <c r="RC154" s="55">
        <f t="shared" si="4889"/>
      </c>
      <c r="RD154" s="54">
        <f t="shared" si="5107"/>
      </c>
      <c r="RE154" s="55">
        <f t="shared" si="4890"/>
      </c>
      <c r="RF154" s="54">
        <f t="shared" si="5107"/>
      </c>
      <c r="RG154" s="55">
        <f t="shared" si="4891"/>
      </c>
      <c r="RH154" s="54">
        <f t="shared" si="5107"/>
      </c>
      <c r="RI154" s="55">
        <f t="shared" si="4892"/>
      </c>
      <c r="RJ154" s="54">
        <f t="shared" si="5101"/>
      </c>
      <c r="RK154" s="55">
        <f t="shared" si="4893"/>
      </c>
      <c r="RL154" s="54">
        <f t="shared" si="5101"/>
      </c>
      <c r="RM154" s="55">
        <f t="shared" si="4894"/>
      </c>
      <c r="RN154" s="54">
        <f t="shared" si="5101"/>
      </c>
      <c r="RO154" s="55">
        <f t="shared" si="4895"/>
      </c>
      <c r="RP154" s="54">
        <f t="shared" si="5101"/>
      </c>
      <c r="RQ154" s="55">
        <f t="shared" si="4896"/>
      </c>
      <c r="RR154" s="54">
        <f t="shared" si="5101"/>
      </c>
      <c r="RS154" s="55">
        <f t="shared" si="4897"/>
      </c>
      <c r="RT154" s="54">
        <f t="shared" si="5101"/>
      </c>
      <c r="RU154" s="55">
        <f t="shared" si="4898"/>
      </c>
      <c r="RV154" s="54">
        <f t="shared" si="5101"/>
      </c>
      <c r="RW154" s="55">
        <f t="shared" si="4899"/>
      </c>
      <c r="RX154" s="54">
        <f t="shared" si="5101"/>
      </c>
      <c r="RY154" s="55">
        <f t="shared" si="4900"/>
      </c>
      <c r="RZ154" s="54">
        <f t="shared" si="5101"/>
      </c>
      <c r="SA154" s="55">
        <f t="shared" si="4901"/>
      </c>
      <c r="SB154" s="54">
        <f t="shared" si="5101"/>
      </c>
      <c r="SC154" s="55">
        <f t="shared" si="4902"/>
      </c>
      <c r="SD154" s="54">
        <f t="shared" si="5101"/>
      </c>
      <c r="SE154" s="55">
        <f t="shared" si="4903"/>
      </c>
      <c r="SF154" s="54">
        <f t="shared" si="5101"/>
      </c>
      <c r="SG154" s="55">
        <f t="shared" si="4904"/>
      </c>
      <c r="SH154" s="54">
        <f t="shared" si="5101"/>
      </c>
      <c r="SI154" s="55">
        <f t="shared" si="4905"/>
      </c>
      <c r="SJ154" s="54">
        <f t="shared" si="5101"/>
      </c>
      <c r="SK154" s="55">
        <f t="shared" si="4906"/>
      </c>
      <c r="SL154" s="54">
        <f t="shared" si="5101"/>
      </c>
      <c r="SM154" s="55">
        <f t="shared" si="4907"/>
      </c>
      <c r="SN154" s="54">
        <f t="shared" si="5101"/>
      </c>
      <c r="SO154" s="55">
        <f t="shared" si="4908"/>
      </c>
      <c r="SP154" s="54">
        <f t="shared" si="5101"/>
      </c>
      <c r="SQ154" s="55">
        <f t="shared" si="4909"/>
      </c>
      <c r="SR154" s="54">
        <f t="shared" si="5101"/>
      </c>
      <c r="SS154" s="55">
        <f t="shared" si="4910"/>
      </c>
      <c r="ST154" s="54">
        <f t="shared" si="5101"/>
      </c>
      <c r="SU154" s="55">
        <f t="shared" si="4911"/>
      </c>
      <c r="SV154" s="54">
        <f t="shared" si="5101"/>
      </c>
      <c r="SW154" s="55">
        <f t="shared" si="4912"/>
      </c>
      <c r="SX154" s="54">
        <f t="shared" si="5101"/>
      </c>
      <c r="SY154" s="55">
        <f t="shared" si="4913"/>
      </c>
      <c r="SZ154" s="54">
        <f t="shared" si="5101"/>
      </c>
      <c r="TA154" s="55">
        <f t="shared" si="4914"/>
      </c>
      <c r="TB154" s="54">
        <f t="shared" si="5101"/>
      </c>
      <c r="TC154" s="55">
        <f t="shared" si="4915"/>
      </c>
      <c r="TD154" s="54">
        <f t="shared" si="5101"/>
      </c>
      <c r="TE154" s="55">
        <f t="shared" si="4881"/>
      </c>
      <c r="TF154" s="54">
        <f t="shared" si="5101"/>
      </c>
      <c r="TG154" s="55">
        <f t="shared" si="4843"/>
      </c>
      <c r="TH154" s="54">
        <f t="shared" si="5101"/>
      </c>
      <c r="TI154" s="55">
        <f t="shared" si="4844"/>
      </c>
      <c r="TJ154" s="54">
        <f t="shared" si="5101"/>
      </c>
      <c r="TK154" s="55">
        <f t="shared" si="4845"/>
      </c>
      <c r="TL154" s="54">
        <f t="shared" si="5101"/>
      </c>
      <c r="TM154" s="55">
        <f t="shared" si="4846"/>
      </c>
      <c r="TN154" s="54">
        <f t="shared" si="5101"/>
      </c>
      <c r="TO154" s="55">
        <f t="shared" si="4847"/>
      </c>
      <c r="TP154" s="54">
        <f t="shared" si="5101"/>
      </c>
      <c r="TQ154" s="55">
        <f t="shared" si="4848"/>
      </c>
      <c r="TR154" s="54">
        <f t="shared" si="5101"/>
      </c>
      <c r="TS154" s="55">
        <f t="shared" si="4849"/>
      </c>
      <c r="TT154" s="54">
        <f t="shared" ref="TT154:WD162" si="5108">RIGHT(IFERROR(VLOOKUP($B154,TT$4:TU$71,2,FALSE),""),2)</f>
      </c>
      <c r="TU154" s="55">
        <f t="shared" si="4850"/>
      </c>
      <c r="TV154" s="54">
        <f t="shared" si="5108"/>
      </c>
      <c r="TW154" s="55">
        <f t="shared" si="4851"/>
      </c>
      <c r="TX154" s="54">
        <f t="shared" si="5108"/>
      </c>
      <c r="TY154" s="55">
        <f t="shared" si="4852"/>
      </c>
      <c r="TZ154" s="54">
        <f t="shared" si="5108"/>
      </c>
      <c r="UA154" s="55">
        <f t="shared" si="4853"/>
      </c>
      <c r="UB154" s="54">
        <f t="shared" si="5108"/>
      </c>
      <c r="UC154" s="55">
        <f t="shared" si="4854"/>
      </c>
      <c r="UD154" s="54">
        <f t="shared" si="5108"/>
      </c>
      <c r="UE154" s="55">
        <f t="shared" si="4855"/>
      </c>
      <c r="UF154" s="54">
        <f t="shared" si="5108"/>
      </c>
      <c r="UG154" s="55">
        <f t="shared" si="4856"/>
      </c>
      <c r="UH154" s="54">
        <f t="shared" si="5108"/>
      </c>
      <c r="UI154" s="55">
        <f t="shared" si="4857"/>
      </c>
      <c r="UJ154" s="54">
        <f t="shared" si="5108"/>
      </c>
      <c r="UK154" s="55">
        <f t="shared" si="4858"/>
      </c>
      <c r="UL154" s="54">
        <f t="shared" si="5108"/>
      </c>
      <c r="UM154" s="55">
        <f t="shared" si="4859"/>
      </c>
      <c r="UN154" s="54">
        <f t="shared" si="5108"/>
      </c>
      <c r="UO154" s="55">
        <f t="shared" si="4860"/>
      </c>
      <c r="UP154" s="54">
        <f t="shared" si="5108"/>
      </c>
      <c r="UQ154" s="55">
        <f t="shared" si="4861"/>
      </c>
      <c r="UR154" s="54">
        <f t="shared" si="5108"/>
      </c>
      <c r="US154" s="55">
        <f t="shared" si="4862"/>
      </c>
      <c r="UT154" s="54">
        <f t="shared" si="5108"/>
      </c>
      <c r="UU154" s="55">
        <f t="shared" si="4863"/>
      </c>
      <c r="UV154" s="54">
        <f t="shared" si="5108"/>
      </c>
      <c r="UW154" s="55">
        <f t="shared" si="4864"/>
      </c>
      <c r="UX154" s="54">
        <f t="shared" si="5108"/>
      </c>
      <c r="UY154" s="55">
        <f t="shared" si="4865"/>
      </c>
      <c r="UZ154" s="54">
        <f t="shared" si="5108"/>
      </c>
      <c r="VA154" s="55">
        <f t="shared" si="4866"/>
      </c>
      <c r="VB154" s="54">
        <f t="shared" si="5108"/>
      </c>
      <c r="VC154" s="55">
        <f t="shared" si="4867"/>
      </c>
      <c r="VD154" s="54">
        <f t="shared" si="5108"/>
      </c>
      <c r="VE154" s="55">
        <f t="shared" si="4868"/>
      </c>
      <c r="VF154" s="54">
        <f t="shared" si="5108"/>
      </c>
      <c r="VG154" s="55">
        <f t="shared" si="4869"/>
      </c>
      <c r="VH154" s="54">
        <f t="shared" si="5108"/>
      </c>
      <c r="VI154" s="55">
        <f t="shared" si="4870"/>
      </c>
      <c r="VJ154" s="54">
        <f t="shared" si="5108"/>
      </c>
      <c r="VK154" s="55">
        <f t="shared" si="4871"/>
      </c>
      <c r="VL154" s="54">
        <f t="shared" si="5108"/>
      </c>
      <c r="VM154" s="55">
        <f t="shared" si="4872"/>
      </c>
      <c r="VN154" s="54">
        <f t="shared" si="5108"/>
      </c>
      <c r="VO154" s="55">
        <f t="shared" si="4873"/>
      </c>
      <c r="VP154" s="54">
        <f t="shared" si="5108"/>
      </c>
      <c r="VQ154" s="55">
        <f t="shared" si="4817"/>
      </c>
      <c r="VR154" s="54">
        <f t="shared" si="5108"/>
      </c>
      <c r="VS154" s="55">
        <f t="shared" si="4874"/>
      </c>
      <c r="VT154" s="54">
        <f t="shared" si="5108"/>
      </c>
      <c r="VU154" s="55">
        <f t="shared" si="4875"/>
      </c>
      <c r="VV154" s="54">
        <f t="shared" si="5108"/>
      </c>
      <c r="VW154" s="55">
        <f t="shared" si="4876"/>
      </c>
      <c r="VX154" s="54">
        <f t="shared" si="5108"/>
      </c>
      <c r="VY154" s="55">
        <f t="shared" si="4877"/>
      </c>
      <c r="VZ154" s="54">
        <f t="shared" si="5108"/>
      </c>
      <c r="WA154" s="55">
        <f t="shared" si="4878"/>
      </c>
      <c r="WB154" s="54">
        <f t="shared" si="5108"/>
      </c>
      <c r="WC154" s="55">
        <f t="shared" si="4879"/>
      </c>
      <c r="WD154" s="54">
        <f t="shared" si="5108"/>
      </c>
      <c r="WE154" s="55">
        <f t="shared" si="4818"/>
      </c>
      <c r="WF154" s="54">
        <f t="shared" si="5102"/>
      </c>
      <c r="WG154" s="55">
        <f t="shared" si="4819"/>
      </c>
      <c r="WH154" s="54">
        <f t="shared" si="5102"/>
      </c>
      <c r="WI154" s="55">
        <f t="shared" si="4820"/>
      </c>
      <c r="WJ154" s="54">
        <f t="shared" si="5102"/>
      </c>
      <c r="WK154" s="55">
        <f t="shared" si="4821"/>
      </c>
      <c r="WL154" s="54">
        <f t="shared" si="5102"/>
      </c>
      <c r="WM154" s="55">
        <f t="shared" si="4822"/>
      </c>
      <c r="WN154" s="54">
        <f t="shared" si="5102"/>
      </c>
      <c r="WO154" s="55">
        <f t="shared" si="4823"/>
      </c>
      <c r="WP154" s="54">
        <f t="shared" si="5102"/>
      </c>
      <c r="WQ154" s="55">
        <f t="shared" si="4824"/>
      </c>
      <c r="WR154" s="54">
        <f t="shared" si="5102"/>
      </c>
      <c r="WS154" s="55">
        <f t="shared" si="4825"/>
      </c>
      <c r="WT154" s="54">
        <f t="shared" si="5102"/>
      </c>
      <c r="WU154" s="55">
        <f t="shared" si="4826"/>
      </c>
      <c r="WV154" s="54">
        <f t="shared" si="5102"/>
      </c>
      <c r="WW154" s="55">
        <f t="shared" si="4827"/>
      </c>
      <c r="WX154" s="54">
        <f t="shared" si="5102"/>
      </c>
      <c r="WY154" s="55">
        <f t="shared" si="4828"/>
      </c>
      <c r="WZ154" s="54">
        <f t="shared" si="5102"/>
      </c>
      <c r="XA154" s="55">
        <f t="shared" si="4829"/>
      </c>
      <c r="XB154" s="54">
        <f t="shared" si="5102"/>
      </c>
      <c r="XC154" s="55">
        <f t="shared" si="4830"/>
      </c>
      <c r="XD154" s="54">
        <f t="shared" si="5102"/>
      </c>
      <c r="XE154" s="55">
        <f t="shared" si="4831"/>
      </c>
      <c r="XF154" s="54">
        <f t="shared" si="5102"/>
      </c>
      <c r="XG154" s="55">
        <f t="shared" si="4832"/>
      </c>
      <c r="XH154" s="54">
        <f t="shared" si="5102"/>
      </c>
      <c r="XI154" s="55">
        <f t="shared" si="4833"/>
      </c>
      <c r="XJ154" s="54">
        <f t="shared" si="5102"/>
      </c>
      <c r="XK154" s="55">
        <f t="shared" si="4834"/>
      </c>
      <c r="XL154" s="54">
        <f t="shared" si="5102"/>
      </c>
      <c r="XM154" s="55">
        <f t="shared" si="4835"/>
      </c>
      <c r="XN154" s="54">
        <f t="shared" si="5102"/>
      </c>
      <c r="XO154" s="55">
        <f t="shared" si="4836"/>
      </c>
      <c r="XP154" s="54">
        <f t="shared" si="5102"/>
      </c>
      <c r="XQ154" s="55">
        <f t="shared" si="4837"/>
      </c>
      <c r="XR154" s="54">
        <f t="shared" si="5102"/>
      </c>
      <c r="XS154" s="55">
        <f t="shared" si="4838"/>
      </c>
      <c r="XT154" s="54">
        <f t="shared" si="5102"/>
      </c>
      <c r="XU154" s="55">
        <f t="shared" si="4839"/>
      </c>
      <c r="XV154" s="54">
        <f t="shared" si="5102"/>
      </c>
      <c r="XW154" s="55">
        <f t="shared" si="4840"/>
      </c>
      <c r="XX154" s="54">
        <f t="shared" si="5102"/>
      </c>
      <c r="XY154" s="55">
        <f t="shared" si="4841"/>
      </c>
      <c r="XZ154" s="54">
        <f t="shared" si="5102"/>
      </c>
      <c r="YA154" s="55">
        <f t="shared" si="4842"/>
      </c>
      <c r="YB154" s="54">
        <f t="shared" si="5102"/>
      </c>
      <c r="YC154" s="55">
        <f t="shared" si="4740"/>
      </c>
      <c r="YD154" s="54">
        <f t="shared" si="5102"/>
      </c>
      <c r="YE154" s="55">
        <f t="shared" si="4741"/>
      </c>
      <c r="YF154" s="54">
        <f t="shared" si="5102"/>
      </c>
      <c r="YG154" s="55">
        <f t="shared" si="4742"/>
      </c>
      <c r="YH154" s="54">
        <f t="shared" si="5102"/>
      </c>
      <c r="YI154" s="55">
        <f t="shared" si="4743"/>
      </c>
      <c r="YJ154" s="54">
        <f t="shared" si="5102"/>
      </c>
      <c r="YK154" s="55">
        <f t="shared" si="4744"/>
      </c>
      <c r="YL154" s="54">
        <f t="shared" si="5102"/>
      </c>
      <c r="YM154" s="55">
        <f t="shared" si="4745"/>
      </c>
      <c r="YN154" s="54">
        <f t="shared" si="5102"/>
      </c>
      <c r="YO154" s="55">
        <f t="shared" si="4746"/>
      </c>
      <c r="YP154" s="54">
        <f t="shared" si="4960"/>
      </c>
      <c r="YQ154" s="55">
        <f t="shared" si="4747"/>
      </c>
      <c r="YR154" s="54">
        <f t="shared" si="4960"/>
      </c>
      <c r="YS154" s="55">
        <f t="shared" si="4748"/>
      </c>
      <c r="YT154" s="54">
        <f t="shared" si="4960"/>
      </c>
      <c r="YU154" s="55">
        <f t="shared" si="4749"/>
      </c>
      <c r="YV154" s="54">
        <f t="shared" si="4960"/>
      </c>
      <c r="YW154" s="55">
        <f t="shared" si="4750"/>
      </c>
      <c r="YX154" s="54">
        <f t="shared" si="4960"/>
      </c>
      <c r="YY154" s="55">
        <f t="shared" si="4751"/>
      </c>
      <c r="YZ154" s="54">
        <f t="shared" si="4960"/>
      </c>
      <c r="ZA154" s="55">
        <f t="shared" si="4752"/>
      </c>
      <c r="ZB154" s="54">
        <f t="shared" si="4960"/>
      </c>
      <c r="ZC154" s="55">
        <f t="shared" si="4753"/>
      </c>
      <c r="ZD154" s="54">
        <f t="shared" si="4960"/>
      </c>
      <c r="ZE154" s="55">
        <f t="shared" si="4754"/>
      </c>
      <c r="ZF154" s="54">
        <f t="shared" si="4960"/>
      </c>
      <c r="ZG154" s="55">
        <f t="shared" si="4755"/>
      </c>
      <c r="ZH154" s="54">
        <f t="shared" si="4960"/>
      </c>
      <c r="ZI154" s="55">
        <f t="shared" si="4756"/>
      </c>
      <c r="ZJ154" s="54">
        <f t="shared" si="4960"/>
      </c>
      <c r="ZK154" s="55">
        <f t="shared" si="4757"/>
      </c>
      <c r="ZL154" s="54">
        <f t="shared" si="4960"/>
      </c>
      <c r="ZM154" s="55">
        <f t="shared" si="4758"/>
      </c>
      <c r="ZN154" s="54">
        <f t="shared" si="4960"/>
      </c>
      <c r="ZO154" s="55">
        <f t="shared" si="4759"/>
      </c>
      <c r="ZP154" s="54">
        <f t="shared" si="4960"/>
      </c>
      <c r="ZQ154" s="55">
        <f t="shared" si="4760"/>
      </c>
      <c r="ZR154" s="54">
        <f t="shared" si="4960"/>
      </c>
      <c r="ZS154" s="55">
        <f t="shared" si="4761"/>
      </c>
      <c r="ZT154" s="54">
        <f t="shared" si="4960"/>
      </c>
      <c r="ZU154" s="55">
        <f t="shared" si="4762"/>
      </c>
      <c r="ZV154" s="54">
        <f t="shared" si="4960"/>
      </c>
      <c r="ZW154" s="55">
        <f t="shared" si="4763"/>
      </c>
      <c r="ZX154" s="54">
        <f t="shared" si="4960"/>
      </c>
      <c r="ZY154" s="55">
        <f t="shared" si="4764"/>
      </c>
      <c r="ZZ154" s="54">
        <f t="shared" si="4960"/>
      </c>
      <c r="AAA154" s="55">
        <f t="shared" si="4765"/>
      </c>
      <c r="AAB154" s="54">
        <f t="shared" si="4960"/>
      </c>
      <c r="AAC154" s="55">
        <f t="shared" si="4766"/>
      </c>
      <c r="AAD154" s="54">
        <f t="shared" si="4960"/>
      </c>
      <c r="AAE154" s="55">
        <f t="shared" si="4767"/>
      </c>
      <c r="AAF154" s="54">
        <f t="shared" si="4960"/>
      </c>
      <c r="AAG154" s="55">
        <f t="shared" si="4768"/>
      </c>
      <c r="AAH154" s="54">
        <f t="shared" si="4960"/>
      </c>
      <c r="AAI154" s="55">
        <f t="shared" si="4769"/>
      </c>
      <c r="AAJ154" s="54">
        <f t="shared" si="4960"/>
      </c>
      <c r="AAK154" s="55">
        <f t="shared" si="4770"/>
      </c>
      <c r="AAL154" s="54">
        <f t="shared" si="4960"/>
      </c>
      <c r="AAM154" s="55">
        <f t="shared" si="4917"/>
      </c>
      <c r="AAN154" s="54">
        <f t="shared" si="4960"/>
      </c>
      <c r="AAO154" s="55">
        <f t="shared" si="4918"/>
      </c>
      <c r="AAP154" s="54">
        <f t="shared" si="4960"/>
      </c>
      <c r="AAQ154" s="55">
        <f t="shared" si="4919"/>
      </c>
      <c r="AAR154" s="54">
        <f t="shared" si="4960"/>
      </c>
      <c r="AAS154" s="55">
        <f t="shared" si="4920"/>
      </c>
      <c r="AAT154" s="54">
        <f t="shared" si="4960"/>
      </c>
      <c r="AAU154" s="55">
        <f t="shared" si="4921"/>
      </c>
      <c r="AAV154" s="54">
        <f t="shared" si="4960"/>
      </c>
      <c r="AAW154" s="55">
        <f t="shared" si="4922"/>
      </c>
      <c r="AAX154" s="54">
        <f t="shared" si="4960"/>
      </c>
      <c r="AAY154" s="55">
        <f t="shared" si="4923"/>
      </c>
      <c r="AAZ154" s="54">
        <f t="shared" si="4960"/>
      </c>
      <c r="ABA154" s="55">
        <f t="shared" si="4924"/>
      </c>
      <c r="ABB154" s="54">
        <f t="shared" si="4959"/>
      </c>
      <c r="ABC154" s="55">
        <f t="shared" si="4925"/>
      </c>
      <c r="ABD154" s="54">
        <f t="shared" si="4959"/>
      </c>
      <c r="ABE154" s="55">
        <f t="shared" si="4926"/>
      </c>
      <c r="ABF154" s="54">
        <f t="shared" si="4959"/>
      </c>
      <c r="ABG154" s="55">
        <f t="shared" si="4927"/>
      </c>
      <c r="ABH154" s="54">
        <f t="shared" si="4959"/>
      </c>
      <c r="ABI154" s="55">
        <f t="shared" si="4928"/>
      </c>
      <c r="ABJ154" s="54">
        <f t="shared" si="4959"/>
      </c>
      <c r="ABK154" s="55">
        <f t="shared" si="4929"/>
      </c>
      <c r="ABL154" s="54">
        <f t="shared" si="4959"/>
      </c>
      <c r="ABM154" s="55">
        <f t="shared" si="4930"/>
      </c>
      <c r="ABN154" s="54">
        <f t="shared" si="4959"/>
      </c>
      <c r="ABO154" s="55">
        <f t="shared" si="4931"/>
      </c>
      <c r="ABP154" s="54">
        <f t="shared" si="4959"/>
      </c>
      <c r="ABQ154" s="55">
        <f t="shared" si="4932"/>
      </c>
      <c r="ABR154" s="54">
        <f t="shared" si="4959"/>
      </c>
      <c r="ABS154" s="55">
        <f t="shared" si="4933"/>
      </c>
      <c r="ABT154" s="54">
        <f t="shared" si="4959"/>
      </c>
      <c r="ABU154" s="55">
        <f t="shared" si="4934"/>
      </c>
      <c r="ABV154" s="54">
        <f t="shared" si="4959"/>
      </c>
      <c r="ABW154" s="55">
        <f t="shared" si="4935"/>
      </c>
      <c r="ABX154" s="54">
        <f t="shared" si="4959"/>
      </c>
      <c r="ABY154" s="55">
        <f t="shared" si="4936"/>
      </c>
      <c r="ABZ154" s="54">
        <f t="shared" si="4959"/>
      </c>
      <c r="ACA154" s="55">
        <f t="shared" si="4937"/>
      </c>
      <c r="ACB154" s="54">
        <f t="shared" si="4959"/>
      </c>
      <c r="ACC154" s="55">
        <f t="shared" si="4938"/>
      </c>
      <c r="ACD154" s="54">
        <f t="shared" si="4959"/>
      </c>
      <c r="ACE154" s="55">
        <f t="shared" si="4939"/>
      </c>
      <c r="ACF154" s="54">
        <f t="shared" si="4959"/>
      </c>
      <c r="ACG154" s="55">
        <f t="shared" si="4940"/>
      </c>
      <c r="ACH154" s="54">
        <f t="shared" si="4959"/>
      </c>
      <c r="ACI154" s="55">
        <f t="shared" si="4941"/>
      </c>
      <c r="ACJ154" s="54">
        <f t="shared" si="4959"/>
      </c>
      <c r="ACK154" s="55">
        <f t="shared" si="4942"/>
      </c>
      <c r="ACL154" s="54">
        <f t="shared" si="4959"/>
      </c>
      <c r="ACM154" s="55">
        <f t="shared" si="4943"/>
      </c>
      <c r="ACN154" s="54">
        <f t="shared" si="4959"/>
      </c>
      <c r="ACO154" s="55">
        <f t="shared" si="4944"/>
      </c>
      <c r="ACP154" s="54">
        <f t="shared" si="4959"/>
      </c>
      <c r="ACQ154" s="55">
        <f t="shared" si="4945"/>
      </c>
      <c r="ACR154" s="54">
        <f t="shared" si="4959"/>
      </c>
      <c r="ACS154" s="55">
        <f t="shared" si="4946"/>
      </c>
      <c r="ACT154" s="54">
        <f t="shared" si="4959"/>
      </c>
      <c r="ACU154" s="55">
        <f t="shared" si="4947"/>
      </c>
      <c r="ACV154" s="54">
        <f t="shared" si="4959"/>
      </c>
      <c r="ACW154" s="55">
        <f t="shared" si="4883"/>
      </c>
      <c r="ACX154" s="54">
        <f t="shared" si="4959"/>
      </c>
      <c r="ACY154" s="55">
        <f t="shared" si="4961"/>
      </c>
      <c r="ACZ154" s="54">
        <f t="shared" si="4959"/>
      </c>
      <c r="ADA154" s="55">
        <f t="shared" si="4962"/>
      </c>
      <c r="ADB154" s="54">
        <f t="shared" si="4959"/>
      </c>
      <c r="ADC154" s="55">
        <f t="shared" si="4963"/>
      </c>
      <c r="ADD154" s="54">
        <f t="shared" si="4959"/>
      </c>
      <c r="ADE154" s="55">
        <f t="shared" si="4964"/>
      </c>
      <c r="ADF154" s="54">
        <f t="shared" si="4959"/>
      </c>
      <c r="ADG154" s="55">
        <f t="shared" si="4965"/>
      </c>
    </row>
    <row r="155" spans="1:787" ht="20.25" hidden="1" customHeight="1">
      <c r="A155" s="112">
        <v>83</v>
      </c>
      <c r="B155" s="115">
        <f>学年と名前を結合するシート!D84</f>
      </c>
      <c r="C155" s="114"/>
      <c r="D155" s="54">
        <f t="shared" si="4771"/>
      </c>
      <c r="E155" s="55">
        <f t="shared" si="4772"/>
      </c>
      <c r="F155" s="54">
        <f t="shared" ref="F155:BP162" si="5109">RIGHT(IFERROR(VLOOKUP($B155,F$4:G$71,2,FALSE),""),2)</f>
      </c>
      <c r="G155" s="55">
        <f t="shared" si="4966"/>
      </c>
      <c r="H155" s="54">
        <f t="shared" si="5109"/>
      </c>
      <c r="I155" s="55">
        <f t="shared" si="4967"/>
      </c>
      <c r="J155" s="54">
        <f t="shared" si="5109"/>
      </c>
      <c r="K155" s="55">
        <f t="shared" si="4968"/>
      </c>
      <c r="L155" s="54">
        <f t="shared" si="5109"/>
      </c>
      <c r="M155" s="55">
        <f t="shared" si="4969"/>
      </c>
      <c r="N155" s="54">
        <f t="shared" si="5109"/>
      </c>
      <c r="O155" s="55">
        <f t="shared" si="4970"/>
      </c>
      <c r="P155" s="54">
        <f t="shared" si="5109"/>
      </c>
      <c r="Q155" s="55">
        <f t="shared" si="4971"/>
      </c>
      <c r="R155" s="54">
        <f t="shared" si="5109"/>
      </c>
      <c r="S155" s="55">
        <f t="shared" si="4972"/>
      </c>
      <c r="T155" s="54">
        <f t="shared" si="5109"/>
      </c>
      <c r="U155" s="55">
        <f t="shared" si="4973"/>
      </c>
      <c r="V155" s="54">
        <f t="shared" si="5109"/>
      </c>
      <c r="W155" s="55">
        <f t="shared" si="4974"/>
      </c>
      <c r="X155" s="54">
        <f t="shared" si="5109"/>
      </c>
      <c r="Y155" s="55">
        <f t="shared" si="4975"/>
      </c>
      <c r="Z155" s="54">
        <f t="shared" si="5109"/>
      </c>
      <c r="AA155" s="55">
        <f t="shared" si="4976"/>
      </c>
      <c r="AB155" s="54">
        <f t="shared" si="5109"/>
      </c>
      <c r="AC155" s="55">
        <f t="shared" si="4977"/>
      </c>
      <c r="AD155" s="54">
        <f t="shared" si="5109"/>
      </c>
      <c r="AE155" s="55">
        <f t="shared" si="4978"/>
      </c>
      <c r="AF155" s="54">
        <f t="shared" si="5109"/>
      </c>
      <c r="AG155" s="55">
        <f t="shared" si="4979"/>
      </c>
      <c r="AH155" s="54">
        <f t="shared" si="5109"/>
      </c>
      <c r="AI155" s="55">
        <f t="shared" si="4980"/>
      </c>
      <c r="AJ155" s="54">
        <f t="shared" si="5109"/>
      </c>
      <c r="AK155" s="55">
        <f t="shared" si="4981"/>
      </c>
      <c r="AL155" s="54">
        <f t="shared" si="5109"/>
      </c>
      <c r="AM155" s="55">
        <f t="shared" si="4982"/>
      </c>
      <c r="AN155" s="54">
        <f t="shared" si="5109"/>
      </c>
      <c r="AO155" s="55">
        <f t="shared" si="4983"/>
      </c>
      <c r="AP155" s="54">
        <f t="shared" si="5109"/>
      </c>
      <c r="AQ155" s="55">
        <f t="shared" si="4984"/>
      </c>
      <c r="AR155" s="54">
        <f t="shared" si="5109"/>
      </c>
      <c r="AS155" s="55">
        <f t="shared" si="4985"/>
      </c>
      <c r="AT155" s="54">
        <f t="shared" si="5109"/>
      </c>
      <c r="AU155" s="55">
        <f t="shared" si="4986"/>
      </c>
      <c r="AV155" s="54">
        <f t="shared" si="5109"/>
      </c>
      <c r="AW155" s="55">
        <f t="shared" si="4987"/>
      </c>
      <c r="AX155" s="54">
        <f t="shared" si="5109"/>
      </c>
      <c r="AY155" s="55">
        <f t="shared" si="4988"/>
      </c>
      <c r="AZ155" s="54">
        <f t="shared" si="5109"/>
      </c>
      <c r="BA155" s="55">
        <f t="shared" si="4989"/>
      </c>
      <c r="BB155" s="54">
        <f t="shared" si="5109"/>
      </c>
      <c r="BC155" s="55">
        <f t="shared" si="4990"/>
      </c>
      <c r="BD155" s="54">
        <f t="shared" si="5109"/>
      </c>
      <c r="BE155" s="55">
        <f t="shared" si="4991"/>
      </c>
      <c r="BF155" s="54">
        <f t="shared" si="5109"/>
      </c>
      <c r="BG155" s="55">
        <f t="shared" si="4992"/>
      </c>
      <c r="BH155" s="54">
        <f t="shared" si="5109"/>
      </c>
      <c r="BI155" s="55">
        <f t="shared" si="4993"/>
      </c>
      <c r="BJ155" s="54">
        <f t="shared" si="5109"/>
      </c>
      <c r="BK155" s="55">
        <f t="shared" si="4994"/>
      </c>
      <c r="BL155" s="54">
        <f t="shared" si="5109"/>
      </c>
      <c r="BM155" s="55">
        <f t="shared" si="4995"/>
      </c>
      <c r="BN155" s="54">
        <f t="shared" si="5109"/>
      </c>
      <c r="BO155" s="55">
        <f t="shared" si="4996"/>
      </c>
      <c r="BP155" s="54">
        <f t="shared" si="5109"/>
      </c>
      <c r="BQ155" s="55">
        <f t="shared" si="4997"/>
      </c>
      <c r="BR155" s="54">
        <f t="shared" si="5103"/>
      </c>
      <c r="BS155" s="55">
        <f t="shared" si="4998"/>
      </c>
      <c r="BT155" s="54">
        <f t="shared" si="5103"/>
      </c>
      <c r="BU155" s="55">
        <f t="shared" si="4999"/>
      </c>
      <c r="BV155" s="54">
        <f t="shared" si="5103"/>
      </c>
      <c r="BW155" s="55">
        <f t="shared" si="5000"/>
      </c>
      <c r="BX155" s="54">
        <f t="shared" si="5103"/>
      </c>
      <c r="BY155" s="55">
        <f t="shared" si="5001"/>
      </c>
      <c r="BZ155" s="54">
        <f t="shared" si="5103"/>
      </c>
      <c r="CA155" s="55">
        <f t="shared" si="5002"/>
      </c>
      <c r="CB155" s="54">
        <f t="shared" si="5103"/>
      </c>
      <c r="CC155" s="55">
        <f t="shared" si="5003"/>
      </c>
      <c r="CD155" s="54">
        <f t="shared" si="5103"/>
      </c>
      <c r="CE155" s="55">
        <f t="shared" si="5004"/>
      </c>
      <c r="CF155" s="54">
        <f t="shared" si="5103"/>
      </c>
      <c r="CG155" s="55">
        <f t="shared" si="5005"/>
      </c>
      <c r="CH155" s="54">
        <f t="shared" si="5103"/>
      </c>
      <c r="CI155" s="55">
        <f t="shared" si="5006"/>
      </c>
      <c r="CJ155" s="54">
        <f t="shared" si="5103"/>
      </c>
      <c r="CK155" s="55">
        <f t="shared" si="5007"/>
      </c>
      <c r="CL155" s="54">
        <f t="shared" si="5103"/>
      </c>
      <c r="CM155" s="55">
        <f t="shared" si="5008"/>
      </c>
      <c r="CN155" s="54">
        <f t="shared" si="5103"/>
      </c>
      <c r="CO155" s="55">
        <f t="shared" si="5009"/>
      </c>
      <c r="CP155" s="54">
        <f t="shared" si="5103"/>
      </c>
      <c r="CQ155" s="55">
        <f t="shared" si="5010"/>
      </c>
      <c r="CR155" s="54">
        <f t="shared" si="5103"/>
      </c>
      <c r="CS155" s="55">
        <f t="shared" si="5011"/>
      </c>
      <c r="CT155" s="54">
        <f t="shared" si="5103"/>
      </c>
      <c r="CU155" s="55">
        <f t="shared" si="5012"/>
      </c>
      <c r="CV155" s="54">
        <f t="shared" si="5103"/>
      </c>
      <c r="CW155" s="55">
        <f t="shared" si="5013"/>
      </c>
      <c r="CX155" s="54">
        <f t="shared" si="5103"/>
      </c>
      <c r="CY155" s="55">
        <f t="shared" si="5014"/>
      </c>
      <c r="CZ155" s="54">
        <f t="shared" si="5103"/>
      </c>
      <c r="DA155" s="55">
        <f t="shared" si="5015"/>
      </c>
      <c r="DB155" s="54">
        <f t="shared" si="5103"/>
      </c>
      <c r="DC155" s="55">
        <f t="shared" si="5016"/>
      </c>
      <c r="DD155" s="54">
        <f t="shared" si="5103"/>
      </c>
      <c r="DE155" s="55">
        <f t="shared" si="5017"/>
      </c>
      <c r="DF155" s="54">
        <f t="shared" si="5103"/>
      </c>
      <c r="DG155" s="55">
        <f t="shared" si="5018"/>
      </c>
      <c r="DH155" s="54">
        <f t="shared" si="5103"/>
      </c>
      <c r="DI155" s="55">
        <f t="shared" si="5019"/>
      </c>
      <c r="DJ155" s="54">
        <f t="shared" si="5103"/>
      </c>
      <c r="DK155" s="55">
        <f t="shared" si="5020"/>
      </c>
      <c r="DL155" s="54">
        <f t="shared" si="5103"/>
      </c>
      <c r="DM155" s="55">
        <f t="shared" si="5021"/>
      </c>
      <c r="DN155" s="54">
        <f t="shared" si="5103"/>
      </c>
      <c r="DO155" s="55">
        <f t="shared" si="5022"/>
      </c>
      <c r="DP155" s="54">
        <f t="shared" si="5103"/>
      </c>
      <c r="DQ155" s="55">
        <f t="shared" si="5023"/>
      </c>
      <c r="DR155" s="54">
        <f t="shared" si="5103"/>
      </c>
      <c r="DS155" s="55">
        <f t="shared" si="5024"/>
      </c>
      <c r="DT155" s="54">
        <f t="shared" si="5103"/>
      </c>
      <c r="DU155" s="55">
        <f t="shared" si="5025"/>
      </c>
      <c r="DV155" s="54">
        <f t="shared" si="5103"/>
      </c>
      <c r="DW155" s="55">
        <f t="shared" si="5026"/>
      </c>
      <c r="DX155" s="54">
        <f t="shared" si="5103"/>
      </c>
      <c r="DY155" s="55">
        <f t="shared" si="5027"/>
      </c>
      <c r="DZ155" s="54">
        <f t="shared" si="5103"/>
      </c>
      <c r="EA155" s="55">
        <f t="shared" si="5028"/>
      </c>
      <c r="EB155" s="54">
        <f t="shared" ref="EB155:GL162" si="5110">RIGHT(IFERROR(VLOOKUP($B155,EB$4:EC$71,2,FALSE),""),2)</f>
      </c>
      <c r="EC155" s="55">
        <f t="shared" si="5029"/>
      </c>
      <c r="ED155" s="54">
        <f t="shared" si="5110"/>
      </c>
      <c r="EE155" s="55">
        <f t="shared" si="5030"/>
      </c>
      <c r="EF155" s="54">
        <f t="shared" si="5110"/>
      </c>
      <c r="EG155" s="55">
        <f t="shared" si="5031"/>
      </c>
      <c r="EH155" s="54">
        <f t="shared" si="5110"/>
      </c>
      <c r="EI155" s="55">
        <f t="shared" si="5032"/>
      </c>
      <c r="EJ155" s="54">
        <f t="shared" si="5110"/>
      </c>
      <c r="EK155" s="55">
        <f t="shared" si="5033"/>
      </c>
      <c r="EL155" s="54">
        <f t="shared" si="5110"/>
      </c>
      <c r="EM155" s="55">
        <f t="shared" si="5034"/>
      </c>
      <c r="EN155" s="54">
        <f t="shared" si="5110"/>
      </c>
      <c r="EO155" s="55">
        <f t="shared" si="5035"/>
      </c>
      <c r="EP155" s="54">
        <f t="shared" si="5110"/>
      </c>
      <c r="EQ155" s="55">
        <f t="shared" si="5036"/>
      </c>
      <c r="ER155" s="54">
        <f t="shared" si="5110"/>
      </c>
      <c r="ES155" s="55">
        <f t="shared" si="5037"/>
      </c>
      <c r="ET155" s="54">
        <f t="shared" si="5110"/>
      </c>
      <c r="EU155" s="55">
        <f t="shared" si="5038"/>
      </c>
      <c r="EV155" s="54">
        <f t="shared" si="5110"/>
      </c>
      <c r="EW155" s="55">
        <f t="shared" si="5039"/>
      </c>
      <c r="EX155" s="54">
        <f t="shared" si="5110"/>
      </c>
      <c r="EY155" s="55">
        <f t="shared" si="5040"/>
      </c>
      <c r="EZ155" s="54">
        <f t="shared" si="5110"/>
      </c>
      <c r="FA155" s="55">
        <f t="shared" si="5041"/>
      </c>
      <c r="FB155" s="54">
        <f t="shared" si="5110"/>
      </c>
      <c r="FC155" s="55">
        <f t="shared" si="5042"/>
      </c>
      <c r="FD155" s="54">
        <f t="shared" si="5110"/>
      </c>
      <c r="FE155" s="55">
        <f t="shared" si="5043"/>
      </c>
      <c r="FF155" s="54">
        <f t="shared" si="5110"/>
      </c>
      <c r="FG155" s="55">
        <f t="shared" si="5044"/>
      </c>
      <c r="FH155" s="54">
        <f t="shared" si="5110"/>
      </c>
      <c r="FI155" s="55">
        <f t="shared" si="5045"/>
      </c>
      <c r="FJ155" s="54">
        <f t="shared" si="5110"/>
      </c>
      <c r="FK155" s="55">
        <f t="shared" si="5046"/>
      </c>
      <c r="FL155" s="54">
        <f t="shared" si="5110"/>
      </c>
      <c r="FM155" s="55">
        <f t="shared" si="5047"/>
      </c>
      <c r="FN155" s="54">
        <f t="shared" si="5110"/>
      </c>
      <c r="FO155" s="55">
        <f t="shared" si="5048"/>
      </c>
      <c r="FP155" s="54">
        <f t="shared" si="5110"/>
      </c>
      <c r="FQ155" s="55">
        <f t="shared" si="5049"/>
      </c>
      <c r="FR155" s="54">
        <f t="shared" si="5110"/>
      </c>
      <c r="FS155" s="55">
        <f t="shared" si="5050"/>
      </c>
      <c r="FT155" s="54">
        <f t="shared" si="5110"/>
      </c>
      <c r="FU155" s="55">
        <f t="shared" si="5051"/>
      </c>
      <c r="FV155" s="54">
        <f t="shared" si="5110"/>
      </c>
      <c r="FW155" s="55">
        <f t="shared" si="5052"/>
      </c>
      <c r="FX155" s="54">
        <f t="shared" si="5110"/>
      </c>
      <c r="FY155" s="55">
        <f t="shared" si="5053"/>
      </c>
      <c r="FZ155" s="54">
        <f t="shared" si="5110"/>
      </c>
      <c r="GA155" s="55">
        <f t="shared" si="5054"/>
      </c>
      <c r="GB155" s="54">
        <f t="shared" si="5110"/>
      </c>
      <c r="GC155" s="55">
        <f t="shared" si="5055"/>
      </c>
      <c r="GD155" s="54">
        <f t="shared" si="5110"/>
      </c>
      <c r="GE155" s="55">
        <f t="shared" si="5056"/>
      </c>
      <c r="GF155" s="54">
        <f t="shared" si="5110"/>
      </c>
      <c r="GG155" s="55">
        <f t="shared" si="5057"/>
      </c>
      <c r="GH155" s="54">
        <f t="shared" si="5110"/>
      </c>
      <c r="GI155" s="55">
        <f t="shared" si="5058"/>
      </c>
      <c r="GJ155" s="54">
        <f t="shared" si="5110"/>
      </c>
      <c r="GK155" s="55">
        <f t="shared" si="5059"/>
      </c>
      <c r="GL155" s="54">
        <f t="shared" si="5110"/>
      </c>
      <c r="GM155" s="55">
        <f t="shared" si="5060"/>
      </c>
      <c r="GN155" s="54">
        <f t="shared" si="5104"/>
      </c>
      <c r="GO155" s="55">
        <f t="shared" si="5061"/>
      </c>
      <c r="GP155" s="54">
        <f t="shared" si="4958"/>
      </c>
      <c r="GQ155" s="55">
        <f t="shared" si="5062"/>
      </c>
      <c r="GR155" s="54">
        <f t="shared" si="4958"/>
      </c>
      <c r="GS155" s="55">
        <f t="shared" si="5063"/>
      </c>
      <c r="GT155" s="54">
        <f t="shared" si="4958"/>
      </c>
      <c r="GU155" s="55">
        <f t="shared" si="5064"/>
      </c>
      <c r="GV155" s="54">
        <f t="shared" si="4958"/>
      </c>
      <c r="GW155" s="55">
        <f t="shared" si="5065"/>
      </c>
      <c r="GX155" s="54">
        <f t="shared" si="4958"/>
      </c>
      <c r="GY155" s="55">
        <f t="shared" si="5066"/>
      </c>
      <c r="GZ155" s="54">
        <f t="shared" si="4958"/>
      </c>
      <c r="HA155" s="55">
        <f t="shared" si="5067"/>
      </c>
      <c r="HB155" s="54">
        <f t="shared" si="4953"/>
      </c>
      <c r="HC155" s="55">
        <f t="shared" si="5068"/>
      </c>
      <c r="HD155" s="54">
        <f t="shared" si="4953"/>
      </c>
      <c r="HE155" s="55">
        <f t="shared" si="5069"/>
      </c>
      <c r="HF155" s="54">
        <f t="shared" si="4953"/>
      </c>
      <c r="HG155" s="55">
        <f t="shared" si="5070"/>
      </c>
      <c r="HH155" s="54">
        <f t="shared" si="4953"/>
      </c>
      <c r="HI155" s="55">
        <f t="shared" si="5071"/>
      </c>
      <c r="HJ155" s="54">
        <f t="shared" si="4953"/>
      </c>
      <c r="HK155" s="55">
        <f t="shared" si="5072"/>
      </c>
      <c r="HL155" s="54">
        <f t="shared" si="4953"/>
      </c>
      <c r="HM155" s="55">
        <f t="shared" si="5073"/>
      </c>
      <c r="HN155" s="54">
        <f t="shared" si="4953"/>
      </c>
      <c r="HO155" s="55">
        <f t="shared" si="5074"/>
      </c>
      <c r="HP155" s="54">
        <f t="shared" si="4953"/>
      </c>
      <c r="HQ155" s="55">
        <f t="shared" si="5075"/>
      </c>
      <c r="HR155" s="54">
        <f t="shared" si="4953"/>
      </c>
      <c r="HS155" s="55">
        <f t="shared" si="5076"/>
      </c>
      <c r="HT155" s="54">
        <f t="shared" si="4953"/>
      </c>
      <c r="HU155" s="55">
        <f t="shared" si="5077"/>
      </c>
      <c r="HV155" s="54">
        <f t="shared" si="4953"/>
      </c>
      <c r="HW155" s="55">
        <f t="shared" si="5078"/>
      </c>
      <c r="HX155" s="54">
        <f t="shared" si="4953"/>
      </c>
      <c r="HY155" s="55">
        <f t="shared" si="5079"/>
      </c>
      <c r="HZ155" s="54">
        <f t="shared" si="4953"/>
      </c>
      <c r="IA155" s="55">
        <f t="shared" si="5080"/>
      </c>
      <c r="IB155" s="54">
        <f t="shared" si="4953"/>
      </c>
      <c r="IC155" s="55">
        <f t="shared" si="5081"/>
      </c>
      <c r="ID155" s="54">
        <f t="shared" si="4953"/>
      </c>
      <c r="IE155" s="55">
        <f t="shared" si="5082"/>
      </c>
      <c r="IF155" s="54">
        <f t="shared" si="4953"/>
      </c>
      <c r="IG155" s="55">
        <f t="shared" si="5083"/>
      </c>
      <c r="IH155" s="54">
        <f t="shared" si="4953"/>
      </c>
      <c r="II155" s="55">
        <f t="shared" si="5084"/>
      </c>
      <c r="IJ155" s="54">
        <f t="shared" si="4953"/>
      </c>
      <c r="IK155" s="55">
        <f t="shared" si="5085"/>
      </c>
      <c r="IL155" s="54">
        <f t="shared" si="4953"/>
      </c>
      <c r="IM155" s="55">
        <f t="shared" si="5086"/>
      </c>
      <c r="IN155" s="54">
        <f t="shared" si="4953"/>
      </c>
      <c r="IO155" s="55">
        <f t="shared" si="5087"/>
      </c>
      <c r="IP155" s="54">
        <f t="shared" si="4953"/>
      </c>
      <c r="IQ155" s="55">
        <f t="shared" si="5088"/>
      </c>
      <c r="IR155" s="54">
        <f t="shared" si="4953"/>
      </c>
      <c r="IS155" s="55">
        <f t="shared" si="5089"/>
      </c>
      <c r="IT155" s="54">
        <f t="shared" si="4953"/>
      </c>
      <c r="IU155" s="55">
        <f t="shared" si="5090"/>
      </c>
      <c r="IV155" s="54">
        <f t="shared" si="4948"/>
      </c>
      <c r="IW155" s="55">
        <f t="shared" si="5091"/>
      </c>
      <c r="IX155" s="54">
        <f t="shared" si="4948"/>
      </c>
      <c r="IY155" s="55">
        <f t="shared" si="5092"/>
      </c>
      <c r="IZ155" s="54">
        <f t="shared" si="4884"/>
      </c>
      <c r="JA155" s="55">
        <f t="shared" si="5093"/>
      </c>
      <c r="JB155" s="54">
        <f t="shared" si="4884"/>
      </c>
      <c r="JC155" s="55">
        <f t="shared" si="5094"/>
      </c>
      <c r="JD155" s="54">
        <f t="shared" si="4884"/>
      </c>
      <c r="JE155" s="55">
        <f t="shared" si="5095"/>
      </c>
      <c r="JF155" s="54">
        <f t="shared" si="4884"/>
      </c>
      <c r="JG155" s="55">
        <f t="shared" si="5096"/>
      </c>
      <c r="JH155" s="54">
        <f t="shared" si="4884"/>
      </c>
      <c r="JI155" s="55">
        <f t="shared" si="5097"/>
      </c>
      <c r="JJ155" s="54">
        <f t="shared" si="4884"/>
      </c>
      <c r="JK155" s="55">
        <f t="shared" si="5098"/>
      </c>
      <c r="JL155" s="54">
        <f t="shared" si="5099"/>
      </c>
      <c r="JM155" s="55">
        <f t="shared" si="4679"/>
      </c>
      <c r="JN155" s="54">
        <f t="shared" si="5105"/>
      </c>
      <c r="JO155" s="55">
        <f t="shared" si="4775"/>
      </c>
      <c r="JP155" s="54">
        <f t="shared" si="5105"/>
      </c>
      <c r="JQ155" s="55">
        <f t="shared" si="4776"/>
      </c>
      <c r="JR155" s="54">
        <f t="shared" si="5105"/>
      </c>
      <c r="JS155" s="55">
        <f t="shared" si="4777"/>
      </c>
      <c r="JT155" s="54">
        <f t="shared" si="5105"/>
      </c>
      <c r="JU155" s="55">
        <f t="shared" si="4778"/>
      </c>
      <c r="JV155" s="54">
        <f t="shared" si="5105"/>
      </c>
      <c r="JW155" s="55">
        <f t="shared" si="4779"/>
      </c>
      <c r="JX155" s="54">
        <f t="shared" si="5105"/>
      </c>
      <c r="JY155" s="55">
        <f t="shared" si="4780"/>
      </c>
      <c r="JZ155" s="54">
        <f t="shared" si="5105"/>
      </c>
      <c r="KA155" s="55">
        <f t="shared" si="4781"/>
      </c>
      <c r="KB155" s="54">
        <f t="shared" si="5105"/>
      </c>
      <c r="KC155" s="55">
        <f t="shared" si="4782"/>
      </c>
      <c r="KD155" s="54">
        <f t="shared" si="5105"/>
      </c>
      <c r="KE155" s="55">
        <f t="shared" si="4783"/>
      </c>
      <c r="KF155" s="54">
        <f t="shared" si="5105"/>
      </c>
      <c r="KG155" s="55">
        <f t="shared" si="4784"/>
      </c>
      <c r="KH155" s="54">
        <f t="shared" si="5105"/>
      </c>
      <c r="KI155" s="55">
        <f t="shared" si="4785"/>
      </c>
      <c r="KJ155" s="54">
        <f t="shared" si="5105"/>
      </c>
      <c r="KK155" s="55">
        <f t="shared" si="4786"/>
      </c>
      <c r="KL155" s="54">
        <f t="shared" si="5105"/>
      </c>
      <c r="KM155" s="55">
        <f t="shared" si="4787"/>
      </c>
      <c r="KN155" s="54">
        <f t="shared" si="5105"/>
      </c>
      <c r="KO155" s="55">
        <f t="shared" si="4788"/>
      </c>
      <c r="KP155" s="54">
        <f t="shared" si="5105"/>
      </c>
      <c r="KQ155" s="55">
        <f t="shared" si="4789"/>
      </c>
      <c r="KR155" s="54">
        <f t="shared" si="5105"/>
      </c>
      <c r="KS155" s="55">
        <f t="shared" si="4790"/>
      </c>
      <c r="KT155" s="54">
        <f t="shared" si="5105"/>
      </c>
      <c r="KU155" s="55">
        <f t="shared" si="4791"/>
      </c>
      <c r="KV155" s="54">
        <f t="shared" si="5105"/>
      </c>
      <c r="KW155" s="55">
        <f t="shared" si="4792"/>
      </c>
      <c r="KX155" s="54">
        <f t="shared" si="5105"/>
      </c>
      <c r="KY155" s="55">
        <f t="shared" si="4793"/>
      </c>
      <c r="KZ155" s="54">
        <f t="shared" si="5105"/>
      </c>
      <c r="LA155" s="55">
        <f t="shared" si="4794"/>
      </c>
      <c r="LB155" s="54">
        <f t="shared" si="5105"/>
      </c>
      <c r="LC155" s="55">
        <f t="shared" si="4795"/>
      </c>
      <c r="LD155" s="54">
        <f t="shared" si="5105"/>
      </c>
      <c r="LE155" s="55">
        <f t="shared" si="4796"/>
      </c>
      <c r="LF155" s="54">
        <f t="shared" si="5105"/>
      </c>
      <c r="LG155" s="55">
        <f t="shared" si="4797"/>
      </c>
      <c r="LH155" s="54">
        <f t="shared" si="5105"/>
      </c>
      <c r="LI155" s="55">
        <f t="shared" si="4798"/>
      </c>
      <c r="LJ155" s="54">
        <f t="shared" si="5105"/>
      </c>
      <c r="LK155" s="55">
        <f t="shared" si="4799"/>
      </c>
      <c r="LL155" s="54">
        <f t="shared" si="5105"/>
      </c>
      <c r="LM155" s="55">
        <f t="shared" si="4800"/>
      </c>
      <c r="LN155" s="54">
        <f t="shared" si="5105"/>
      </c>
      <c r="LO155" s="55">
        <f t="shared" si="4801"/>
      </c>
      <c r="LP155" s="54">
        <f t="shared" si="5105"/>
      </c>
      <c r="LQ155" s="55">
        <f t="shared" si="4802"/>
      </c>
      <c r="LR155" s="54">
        <f t="shared" si="5105"/>
      </c>
      <c r="LS155" s="55">
        <f t="shared" si="4803"/>
      </c>
      <c r="LT155" s="54">
        <f t="shared" si="5105"/>
      </c>
      <c r="LU155" s="55">
        <f t="shared" si="4804"/>
      </c>
      <c r="LV155" s="54">
        <f t="shared" si="5105"/>
      </c>
      <c r="LW155" s="55">
        <f t="shared" si="4805"/>
      </c>
      <c r="LX155" s="54">
        <f t="shared" si="5105"/>
      </c>
      <c r="LY155" s="55">
        <f t="shared" si="4680"/>
      </c>
      <c r="LZ155" s="54">
        <f t="shared" si="5106"/>
      </c>
      <c r="MA155" s="55">
        <f t="shared" si="4807"/>
      </c>
      <c r="MB155" s="54">
        <f t="shared" si="5106"/>
      </c>
      <c r="MC155" s="55">
        <f t="shared" si="4808"/>
      </c>
      <c r="MD155" s="54">
        <f t="shared" si="5106"/>
      </c>
      <c r="ME155" s="55">
        <f t="shared" si="4809"/>
      </c>
      <c r="MF155" s="54">
        <f t="shared" si="5106"/>
      </c>
      <c r="MG155" s="55">
        <f t="shared" si="4810"/>
      </c>
      <c r="MH155" s="54">
        <f t="shared" si="5106"/>
      </c>
      <c r="MI155" s="55">
        <f t="shared" si="4811"/>
      </c>
      <c r="MJ155" s="54">
        <f t="shared" si="5106"/>
      </c>
      <c r="MK155" s="55">
        <f t="shared" si="4812"/>
      </c>
      <c r="ML155" s="54">
        <f t="shared" si="5106"/>
      </c>
      <c r="MM155" s="55">
        <f t="shared" si="4682"/>
      </c>
      <c r="MN155" s="54">
        <f t="shared" si="5106"/>
      </c>
      <c r="MO155" s="55">
        <f t="shared" si="4683"/>
      </c>
      <c r="MP155" s="54">
        <f t="shared" si="5106"/>
      </c>
      <c r="MQ155" s="55">
        <f t="shared" si="4684"/>
      </c>
      <c r="MR155" s="54">
        <f t="shared" si="5106"/>
      </c>
      <c r="MS155" s="55">
        <f t="shared" si="4685"/>
      </c>
      <c r="MT155" s="54">
        <f t="shared" si="5106"/>
      </c>
      <c r="MU155" s="55">
        <f t="shared" si="4686"/>
      </c>
      <c r="MV155" s="54">
        <f t="shared" si="5106"/>
      </c>
      <c r="MW155" s="55">
        <f t="shared" si="4687"/>
      </c>
      <c r="MX155" s="54">
        <f t="shared" si="5106"/>
      </c>
      <c r="MY155" s="55">
        <f t="shared" si="4688"/>
      </c>
      <c r="MZ155" s="54">
        <f t="shared" si="5106"/>
      </c>
      <c r="NA155" s="55">
        <f t="shared" si="4689"/>
      </c>
      <c r="NB155" s="54">
        <f t="shared" si="5106"/>
      </c>
      <c r="NC155" s="55">
        <f t="shared" si="4690"/>
      </c>
      <c r="ND155" s="54">
        <f t="shared" si="5106"/>
      </c>
      <c r="NE155" s="55">
        <f t="shared" si="4691"/>
      </c>
      <c r="NF155" s="54">
        <f t="shared" si="5106"/>
      </c>
      <c r="NG155" s="55">
        <f t="shared" si="4692"/>
      </c>
      <c r="NH155" s="54">
        <f t="shared" si="5106"/>
      </c>
      <c r="NI155" s="55">
        <f t="shared" si="4693"/>
      </c>
      <c r="NJ155" s="54">
        <f t="shared" si="5106"/>
      </c>
      <c r="NK155" s="55">
        <f t="shared" si="4694"/>
      </c>
      <c r="NL155" s="54">
        <f t="shared" si="5106"/>
      </c>
      <c r="NM155" s="55">
        <f t="shared" si="4695"/>
      </c>
      <c r="NN155" s="54">
        <f t="shared" si="5106"/>
      </c>
      <c r="NO155" s="55">
        <f t="shared" si="4696"/>
      </c>
      <c r="NP155" s="54">
        <f t="shared" si="5106"/>
      </c>
      <c r="NQ155" s="55">
        <f t="shared" si="4697"/>
      </c>
      <c r="NR155" s="54">
        <f t="shared" si="5106"/>
      </c>
      <c r="NS155" s="55">
        <f t="shared" si="4698"/>
      </c>
      <c r="NT155" s="54">
        <f t="shared" si="5106"/>
      </c>
      <c r="NU155" s="55">
        <f t="shared" si="4699"/>
      </c>
      <c r="NV155" s="54">
        <f t="shared" si="5106"/>
      </c>
      <c r="NW155" s="55">
        <f t="shared" si="4700"/>
      </c>
      <c r="NX155" s="54">
        <f t="shared" si="5106"/>
      </c>
      <c r="NY155" s="55">
        <f t="shared" si="4701"/>
      </c>
      <c r="NZ155" s="54">
        <f t="shared" si="5106"/>
      </c>
      <c r="OA155" s="55">
        <f t="shared" si="4702"/>
      </c>
      <c r="OB155" s="54">
        <f t="shared" si="5106"/>
      </c>
      <c r="OC155" s="55">
        <f t="shared" si="4703"/>
      </c>
      <c r="OD155" s="54">
        <f t="shared" si="5106"/>
      </c>
      <c r="OE155" s="55">
        <f t="shared" si="4704"/>
      </c>
      <c r="OF155" s="54">
        <f t="shared" si="5106"/>
      </c>
      <c r="OG155" s="55">
        <f t="shared" si="4705"/>
      </c>
      <c r="OH155" s="54">
        <f t="shared" si="5106"/>
      </c>
      <c r="OI155" s="55">
        <f t="shared" si="4706"/>
      </c>
      <c r="OJ155" s="54">
        <f t="shared" si="5106"/>
      </c>
      <c r="OK155" s="55">
        <f t="shared" si="4707"/>
      </c>
      <c r="OL155" s="54">
        <f t="shared" si="5100"/>
      </c>
      <c r="OM155" s="55">
        <f t="shared" si="4708"/>
      </c>
      <c r="ON155" s="54">
        <f t="shared" si="5100"/>
      </c>
      <c r="OO155" s="55">
        <f t="shared" si="4709"/>
      </c>
      <c r="OP155" s="54">
        <f t="shared" si="5100"/>
      </c>
      <c r="OQ155" s="55">
        <f t="shared" si="4710"/>
      </c>
      <c r="OR155" s="54">
        <f t="shared" si="5100"/>
      </c>
      <c r="OS155" s="55">
        <f t="shared" si="4711"/>
      </c>
      <c r="OT155" s="54">
        <f t="shared" si="5100"/>
      </c>
      <c r="OU155" s="55">
        <f t="shared" si="4712"/>
      </c>
      <c r="OV155" s="54">
        <f t="shared" si="5100"/>
      </c>
      <c r="OW155" s="55">
        <f t="shared" si="4713"/>
      </c>
      <c r="OX155" s="54">
        <f t="shared" si="5107"/>
      </c>
      <c r="OY155" s="55">
        <f t="shared" si="4714"/>
      </c>
      <c r="OZ155" s="54">
        <f t="shared" si="5107"/>
      </c>
      <c r="PA155" s="55">
        <f t="shared" si="4715"/>
      </c>
      <c r="PB155" s="54">
        <f t="shared" si="5107"/>
      </c>
      <c r="PC155" s="55">
        <f t="shared" si="4716"/>
      </c>
      <c r="PD155" s="54">
        <f t="shared" si="5107"/>
      </c>
      <c r="PE155" s="55">
        <f t="shared" si="4717"/>
      </c>
      <c r="PF155" s="54">
        <f t="shared" si="5107"/>
      </c>
      <c r="PG155" s="55">
        <f t="shared" si="4718"/>
      </c>
      <c r="PH155" s="54">
        <f t="shared" si="5107"/>
      </c>
      <c r="PI155" s="55">
        <f t="shared" si="4719"/>
      </c>
      <c r="PJ155" s="54">
        <f t="shared" si="5107"/>
      </c>
      <c r="PK155" s="55">
        <f t="shared" si="4720"/>
      </c>
      <c r="PL155" s="54">
        <f t="shared" si="5107"/>
      </c>
      <c r="PM155" s="55">
        <f t="shared" si="4721"/>
      </c>
      <c r="PN155" s="54">
        <f t="shared" si="5107"/>
      </c>
      <c r="PO155" s="55">
        <f t="shared" si="4722"/>
      </c>
      <c r="PP155" s="54">
        <f t="shared" si="5107"/>
      </c>
      <c r="PQ155" s="55">
        <f t="shared" si="4723"/>
      </c>
      <c r="PR155" s="54">
        <f t="shared" si="5107"/>
      </c>
      <c r="PS155" s="55">
        <f t="shared" si="4724"/>
      </c>
      <c r="PT155" s="54">
        <f t="shared" si="5107"/>
      </c>
      <c r="PU155" s="55">
        <f t="shared" si="4725"/>
      </c>
      <c r="PV155" s="54">
        <f t="shared" si="5107"/>
      </c>
      <c r="PW155" s="55">
        <f t="shared" si="4726"/>
      </c>
      <c r="PX155" s="54">
        <f t="shared" si="5107"/>
      </c>
      <c r="PY155" s="55">
        <f t="shared" si="4727"/>
      </c>
      <c r="PZ155" s="54">
        <f t="shared" si="5107"/>
      </c>
      <c r="QA155" s="55">
        <f t="shared" si="4728"/>
      </c>
      <c r="QB155" s="54">
        <f t="shared" si="5107"/>
      </c>
      <c r="QC155" s="55">
        <f t="shared" si="4729"/>
      </c>
      <c r="QD155" s="54">
        <f t="shared" si="5107"/>
      </c>
      <c r="QE155" s="55">
        <f t="shared" si="4730"/>
      </c>
      <c r="QF155" s="54">
        <f t="shared" si="5107"/>
      </c>
      <c r="QG155" s="55">
        <f t="shared" si="4731"/>
      </c>
      <c r="QH155" s="54">
        <f t="shared" si="5107"/>
      </c>
      <c r="QI155" s="55">
        <f t="shared" si="4732"/>
      </c>
      <c r="QJ155" s="54">
        <f t="shared" si="5107"/>
      </c>
      <c r="QK155" s="55">
        <f t="shared" si="4733"/>
      </c>
      <c r="QL155" s="54">
        <f t="shared" si="5107"/>
      </c>
      <c r="QM155" s="55">
        <f t="shared" si="4734"/>
      </c>
      <c r="QN155" s="54">
        <f t="shared" si="5107"/>
      </c>
      <c r="QO155" s="55">
        <f t="shared" si="4735"/>
      </c>
      <c r="QP155" s="54">
        <f t="shared" si="5107"/>
      </c>
      <c r="QQ155" s="55">
        <f t="shared" si="4736"/>
      </c>
      <c r="QR155" s="54">
        <f t="shared" si="5107"/>
      </c>
      <c r="QS155" s="55">
        <f t="shared" si="4737"/>
      </c>
      <c r="QT155" s="54">
        <f t="shared" si="5107"/>
      </c>
      <c r="QU155" s="55">
        <f t="shared" si="4885"/>
      </c>
      <c r="QV155" s="54">
        <f t="shared" si="5107"/>
      </c>
      <c r="QW155" s="55">
        <f t="shared" si="4886"/>
      </c>
      <c r="QX155" s="54">
        <f t="shared" si="5107"/>
      </c>
      <c r="QY155" s="55">
        <f t="shared" si="4887"/>
      </c>
      <c r="QZ155" s="54">
        <f t="shared" si="5107"/>
      </c>
      <c r="RA155" s="55">
        <f t="shared" si="4888"/>
      </c>
      <c r="RB155" s="54">
        <f t="shared" si="5107"/>
      </c>
      <c r="RC155" s="55">
        <f t="shared" si="4889"/>
      </c>
      <c r="RD155" s="54">
        <f t="shared" si="5107"/>
      </c>
      <c r="RE155" s="55">
        <f t="shared" si="4890"/>
      </c>
      <c r="RF155" s="54">
        <f t="shared" si="5107"/>
      </c>
      <c r="RG155" s="55">
        <f t="shared" si="4891"/>
      </c>
      <c r="RH155" s="54">
        <f t="shared" si="5107"/>
      </c>
      <c r="RI155" s="55">
        <f t="shared" si="4892"/>
      </c>
      <c r="RJ155" s="54">
        <f t="shared" si="5101"/>
      </c>
      <c r="RK155" s="55">
        <f t="shared" si="4893"/>
      </c>
      <c r="RL155" s="54">
        <f t="shared" si="5101"/>
      </c>
      <c r="RM155" s="55">
        <f t="shared" si="4894"/>
      </c>
      <c r="RN155" s="54">
        <f t="shared" si="5101"/>
      </c>
      <c r="RO155" s="55">
        <f t="shared" si="4895"/>
      </c>
      <c r="RP155" s="54">
        <f t="shared" si="5101"/>
      </c>
      <c r="RQ155" s="55">
        <f t="shared" si="4896"/>
      </c>
      <c r="RR155" s="54">
        <f t="shared" si="5101"/>
      </c>
      <c r="RS155" s="55">
        <f t="shared" si="4897"/>
      </c>
      <c r="RT155" s="54">
        <f t="shared" si="5101"/>
      </c>
      <c r="RU155" s="55">
        <f t="shared" si="4898"/>
      </c>
      <c r="RV155" s="54">
        <f t="shared" si="5101"/>
      </c>
      <c r="RW155" s="55">
        <f t="shared" si="4899"/>
      </c>
      <c r="RX155" s="54">
        <f t="shared" si="5101"/>
      </c>
      <c r="RY155" s="55">
        <f t="shared" si="4900"/>
      </c>
      <c r="RZ155" s="54">
        <f t="shared" si="5101"/>
      </c>
      <c r="SA155" s="55">
        <f t="shared" si="4901"/>
      </c>
      <c r="SB155" s="54">
        <f t="shared" si="5101"/>
      </c>
      <c r="SC155" s="55">
        <f t="shared" si="4902"/>
      </c>
      <c r="SD155" s="54">
        <f t="shared" si="5101"/>
      </c>
      <c r="SE155" s="55">
        <f t="shared" si="4903"/>
      </c>
      <c r="SF155" s="54">
        <f t="shared" si="5101"/>
      </c>
      <c r="SG155" s="55">
        <f t="shared" si="4904"/>
      </c>
      <c r="SH155" s="54">
        <f t="shared" si="5101"/>
      </c>
      <c r="SI155" s="55">
        <f t="shared" si="4905"/>
      </c>
      <c r="SJ155" s="54">
        <f t="shared" si="5101"/>
      </c>
      <c r="SK155" s="55">
        <f t="shared" si="4906"/>
      </c>
      <c r="SL155" s="54">
        <f t="shared" si="5101"/>
      </c>
      <c r="SM155" s="55">
        <f t="shared" si="4907"/>
      </c>
      <c r="SN155" s="54">
        <f t="shared" si="5101"/>
      </c>
      <c r="SO155" s="55">
        <f t="shared" si="4908"/>
      </c>
      <c r="SP155" s="54">
        <f t="shared" si="5101"/>
      </c>
      <c r="SQ155" s="55">
        <f t="shared" si="4909"/>
      </c>
      <c r="SR155" s="54">
        <f t="shared" si="5101"/>
      </c>
      <c r="SS155" s="55">
        <f t="shared" si="4910"/>
      </c>
      <c r="ST155" s="54">
        <f t="shared" si="5101"/>
      </c>
      <c r="SU155" s="55">
        <f t="shared" si="4911"/>
      </c>
      <c r="SV155" s="54">
        <f t="shared" si="5101"/>
      </c>
      <c r="SW155" s="55">
        <f t="shared" si="4912"/>
      </c>
      <c r="SX155" s="54">
        <f t="shared" si="5101"/>
      </c>
      <c r="SY155" s="55">
        <f t="shared" si="4913"/>
      </c>
      <c r="SZ155" s="54">
        <f t="shared" si="5101"/>
      </c>
      <c r="TA155" s="55">
        <f t="shared" si="4914"/>
      </c>
      <c r="TB155" s="54">
        <f t="shared" si="5101"/>
      </c>
      <c r="TC155" s="55">
        <f t="shared" si="4915"/>
      </c>
      <c r="TD155" s="54">
        <f t="shared" si="5101"/>
      </c>
      <c r="TE155" s="55">
        <f t="shared" si="4881"/>
      </c>
      <c r="TF155" s="54">
        <f t="shared" si="5101"/>
      </c>
      <c r="TG155" s="55">
        <f t="shared" si="4843"/>
      </c>
      <c r="TH155" s="54">
        <f t="shared" si="5101"/>
      </c>
      <c r="TI155" s="55">
        <f t="shared" si="4844"/>
      </c>
      <c r="TJ155" s="54">
        <f t="shared" si="5101"/>
      </c>
      <c r="TK155" s="55">
        <f t="shared" si="4845"/>
      </c>
      <c r="TL155" s="54">
        <f t="shared" si="5101"/>
      </c>
      <c r="TM155" s="55">
        <f t="shared" si="4846"/>
      </c>
      <c r="TN155" s="54">
        <f t="shared" si="5101"/>
      </c>
      <c r="TO155" s="55">
        <f t="shared" si="4847"/>
      </c>
      <c r="TP155" s="54">
        <f t="shared" si="5101"/>
      </c>
      <c r="TQ155" s="55">
        <f t="shared" si="4848"/>
      </c>
      <c r="TR155" s="54">
        <f t="shared" si="5101"/>
      </c>
      <c r="TS155" s="55">
        <f t="shared" si="4849"/>
      </c>
      <c r="TT155" s="54">
        <f t="shared" si="5108"/>
      </c>
      <c r="TU155" s="55">
        <f t="shared" si="4850"/>
      </c>
      <c r="TV155" s="54">
        <f t="shared" si="5108"/>
      </c>
      <c r="TW155" s="55">
        <f t="shared" si="4851"/>
      </c>
      <c r="TX155" s="54">
        <f t="shared" si="5108"/>
      </c>
      <c r="TY155" s="55">
        <f t="shared" si="4852"/>
      </c>
      <c r="TZ155" s="54">
        <f t="shared" si="5108"/>
      </c>
      <c r="UA155" s="55">
        <f t="shared" si="4853"/>
      </c>
      <c r="UB155" s="54">
        <f t="shared" si="5108"/>
      </c>
      <c r="UC155" s="55">
        <f t="shared" si="4854"/>
      </c>
      <c r="UD155" s="54">
        <f t="shared" si="5108"/>
      </c>
      <c r="UE155" s="55">
        <f t="shared" si="4855"/>
      </c>
      <c r="UF155" s="54">
        <f t="shared" si="5108"/>
      </c>
      <c r="UG155" s="55">
        <f t="shared" si="4856"/>
      </c>
      <c r="UH155" s="54">
        <f t="shared" si="5108"/>
      </c>
      <c r="UI155" s="55">
        <f t="shared" si="4857"/>
      </c>
      <c r="UJ155" s="54">
        <f t="shared" si="5108"/>
      </c>
      <c r="UK155" s="55">
        <f t="shared" si="4858"/>
      </c>
      <c r="UL155" s="54">
        <f t="shared" si="5108"/>
      </c>
      <c r="UM155" s="55">
        <f t="shared" si="4859"/>
      </c>
      <c r="UN155" s="54">
        <f t="shared" si="5108"/>
      </c>
      <c r="UO155" s="55">
        <f t="shared" si="4860"/>
      </c>
      <c r="UP155" s="54">
        <f t="shared" si="5108"/>
      </c>
      <c r="UQ155" s="55">
        <f t="shared" si="4861"/>
      </c>
      <c r="UR155" s="54">
        <f t="shared" si="5108"/>
      </c>
      <c r="US155" s="55">
        <f t="shared" si="4862"/>
      </c>
      <c r="UT155" s="54">
        <f t="shared" si="5108"/>
      </c>
      <c r="UU155" s="55">
        <f t="shared" si="4863"/>
      </c>
      <c r="UV155" s="54">
        <f t="shared" si="5108"/>
      </c>
      <c r="UW155" s="55">
        <f t="shared" si="4864"/>
      </c>
      <c r="UX155" s="54">
        <f t="shared" si="5108"/>
      </c>
      <c r="UY155" s="55">
        <f t="shared" si="4865"/>
      </c>
      <c r="UZ155" s="54">
        <f t="shared" si="5108"/>
      </c>
      <c r="VA155" s="55">
        <f t="shared" si="4866"/>
      </c>
      <c r="VB155" s="54">
        <f t="shared" si="5108"/>
      </c>
      <c r="VC155" s="55">
        <f t="shared" si="4867"/>
      </c>
      <c r="VD155" s="54">
        <f t="shared" si="5108"/>
      </c>
      <c r="VE155" s="55">
        <f t="shared" si="4868"/>
      </c>
      <c r="VF155" s="54">
        <f t="shared" si="5108"/>
      </c>
      <c r="VG155" s="55">
        <f t="shared" si="4869"/>
      </c>
      <c r="VH155" s="54">
        <f t="shared" si="5108"/>
      </c>
      <c r="VI155" s="55">
        <f t="shared" si="4870"/>
      </c>
      <c r="VJ155" s="54">
        <f t="shared" si="5108"/>
      </c>
      <c r="VK155" s="55">
        <f t="shared" si="4871"/>
      </c>
      <c r="VL155" s="54">
        <f t="shared" si="5108"/>
      </c>
      <c r="VM155" s="55">
        <f t="shared" si="4872"/>
      </c>
      <c r="VN155" s="54">
        <f t="shared" si="5108"/>
      </c>
      <c r="VO155" s="55">
        <f t="shared" si="4873"/>
      </c>
      <c r="VP155" s="54">
        <f t="shared" si="5108"/>
      </c>
      <c r="VQ155" s="55">
        <f t="shared" si="4817"/>
      </c>
      <c r="VR155" s="54">
        <f t="shared" si="5108"/>
      </c>
      <c r="VS155" s="55">
        <f t="shared" si="4874"/>
      </c>
      <c r="VT155" s="54">
        <f t="shared" si="5108"/>
      </c>
      <c r="VU155" s="55">
        <f t="shared" si="4875"/>
      </c>
      <c r="VV155" s="54">
        <f t="shared" si="5108"/>
      </c>
      <c r="VW155" s="55">
        <f t="shared" si="4876"/>
      </c>
      <c r="VX155" s="54">
        <f t="shared" si="5108"/>
      </c>
      <c r="VY155" s="55">
        <f t="shared" si="4877"/>
      </c>
      <c r="VZ155" s="54">
        <f t="shared" si="5108"/>
      </c>
      <c r="WA155" s="55">
        <f t="shared" si="4878"/>
      </c>
      <c r="WB155" s="54">
        <f t="shared" si="5108"/>
      </c>
      <c r="WC155" s="55">
        <f t="shared" si="4879"/>
      </c>
      <c r="WD155" s="54">
        <f t="shared" si="5108"/>
      </c>
      <c r="WE155" s="55">
        <f t="shared" si="4818"/>
      </c>
      <c r="WF155" s="54">
        <f t="shared" si="5102"/>
      </c>
      <c r="WG155" s="55">
        <f t="shared" si="4819"/>
      </c>
      <c r="WH155" s="54">
        <f t="shared" si="5102"/>
      </c>
      <c r="WI155" s="55">
        <f t="shared" si="4820"/>
      </c>
      <c r="WJ155" s="54">
        <f t="shared" si="5102"/>
      </c>
      <c r="WK155" s="55">
        <f t="shared" si="4821"/>
      </c>
      <c r="WL155" s="54">
        <f t="shared" si="5102"/>
      </c>
      <c r="WM155" s="55">
        <f t="shared" si="4822"/>
      </c>
      <c r="WN155" s="54">
        <f t="shared" si="5102"/>
      </c>
      <c r="WO155" s="55">
        <f t="shared" si="4823"/>
      </c>
      <c r="WP155" s="54">
        <f t="shared" si="5102"/>
      </c>
      <c r="WQ155" s="55">
        <f t="shared" si="4824"/>
      </c>
      <c r="WR155" s="54">
        <f t="shared" si="5102"/>
      </c>
      <c r="WS155" s="55">
        <f t="shared" si="4825"/>
      </c>
      <c r="WT155" s="54">
        <f t="shared" si="5102"/>
      </c>
      <c r="WU155" s="55">
        <f t="shared" si="4826"/>
      </c>
      <c r="WV155" s="54">
        <f t="shared" si="5102"/>
      </c>
      <c r="WW155" s="55">
        <f t="shared" si="4827"/>
      </c>
      <c r="WX155" s="54">
        <f t="shared" si="5102"/>
      </c>
      <c r="WY155" s="55">
        <f t="shared" si="4828"/>
      </c>
      <c r="WZ155" s="54">
        <f t="shared" si="5102"/>
      </c>
      <c r="XA155" s="55">
        <f t="shared" si="4829"/>
      </c>
      <c r="XB155" s="54">
        <f t="shared" si="5102"/>
      </c>
      <c r="XC155" s="55">
        <f t="shared" si="4830"/>
      </c>
      <c r="XD155" s="54">
        <f t="shared" si="5102"/>
      </c>
      <c r="XE155" s="55">
        <f t="shared" si="4831"/>
      </c>
      <c r="XF155" s="54">
        <f t="shared" si="5102"/>
      </c>
      <c r="XG155" s="55">
        <f t="shared" si="4832"/>
      </c>
      <c r="XH155" s="54">
        <f t="shared" si="5102"/>
      </c>
      <c r="XI155" s="55">
        <f t="shared" si="4833"/>
      </c>
      <c r="XJ155" s="54">
        <f t="shared" si="5102"/>
      </c>
      <c r="XK155" s="55">
        <f t="shared" si="4834"/>
      </c>
      <c r="XL155" s="54">
        <f t="shared" si="5102"/>
      </c>
      <c r="XM155" s="55">
        <f t="shared" si="4835"/>
      </c>
      <c r="XN155" s="54">
        <f t="shared" si="5102"/>
      </c>
      <c r="XO155" s="55">
        <f t="shared" si="4836"/>
      </c>
      <c r="XP155" s="54">
        <f t="shared" si="5102"/>
      </c>
      <c r="XQ155" s="55">
        <f t="shared" si="4837"/>
      </c>
      <c r="XR155" s="54">
        <f t="shared" si="5102"/>
      </c>
      <c r="XS155" s="55">
        <f t="shared" si="4838"/>
      </c>
      <c r="XT155" s="54">
        <f t="shared" si="5102"/>
      </c>
      <c r="XU155" s="55">
        <f t="shared" si="4839"/>
      </c>
      <c r="XV155" s="54">
        <f t="shared" si="5102"/>
      </c>
      <c r="XW155" s="55">
        <f t="shared" si="4840"/>
      </c>
      <c r="XX155" s="54">
        <f t="shared" si="5102"/>
      </c>
      <c r="XY155" s="55">
        <f t="shared" si="4841"/>
      </c>
      <c r="XZ155" s="54">
        <f t="shared" si="5102"/>
      </c>
      <c r="YA155" s="55">
        <f t="shared" si="4842"/>
      </c>
      <c r="YB155" s="54">
        <f t="shared" si="5102"/>
      </c>
      <c r="YC155" s="55">
        <f t="shared" si="4740"/>
      </c>
      <c r="YD155" s="54">
        <f t="shared" si="5102"/>
      </c>
      <c r="YE155" s="55">
        <f t="shared" si="4741"/>
      </c>
      <c r="YF155" s="54">
        <f t="shared" si="5102"/>
      </c>
      <c r="YG155" s="55">
        <f t="shared" si="4742"/>
      </c>
      <c r="YH155" s="54">
        <f t="shared" si="5102"/>
      </c>
      <c r="YI155" s="55">
        <f t="shared" si="4743"/>
      </c>
      <c r="YJ155" s="54">
        <f t="shared" si="5102"/>
      </c>
      <c r="YK155" s="55">
        <f t="shared" si="4744"/>
      </c>
      <c r="YL155" s="54">
        <f t="shared" si="5102"/>
      </c>
      <c r="YM155" s="55">
        <f t="shared" si="4745"/>
      </c>
      <c r="YN155" s="54">
        <f t="shared" si="5102"/>
      </c>
      <c r="YO155" s="55">
        <f t="shared" si="4746"/>
      </c>
      <c r="YP155" s="54">
        <f t="shared" si="4960"/>
      </c>
      <c r="YQ155" s="55">
        <f t="shared" si="4747"/>
      </c>
      <c r="YR155" s="54">
        <f t="shared" si="4960"/>
      </c>
      <c r="YS155" s="55">
        <f t="shared" si="4748"/>
      </c>
      <c r="YT155" s="54">
        <f t="shared" si="4960"/>
      </c>
      <c r="YU155" s="55">
        <f t="shared" si="4749"/>
      </c>
      <c r="YV155" s="54">
        <f t="shared" si="4960"/>
      </c>
      <c r="YW155" s="55">
        <f t="shared" si="4750"/>
      </c>
      <c r="YX155" s="54">
        <f t="shared" si="4960"/>
      </c>
      <c r="YY155" s="55">
        <f t="shared" si="4751"/>
      </c>
      <c r="YZ155" s="54">
        <f t="shared" si="4960"/>
      </c>
      <c r="ZA155" s="55">
        <f t="shared" si="4752"/>
      </c>
      <c r="ZB155" s="54">
        <f t="shared" si="4960"/>
      </c>
      <c r="ZC155" s="55">
        <f t="shared" si="4753"/>
      </c>
      <c r="ZD155" s="54">
        <f t="shared" si="4960"/>
      </c>
      <c r="ZE155" s="55">
        <f t="shared" si="4754"/>
      </c>
      <c r="ZF155" s="54">
        <f t="shared" si="4960"/>
      </c>
      <c r="ZG155" s="55">
        <f t="shared" si="4755"/>
      </c>
      <c r="ZH155" s="54">
        <f t="shared" si="4960"/>
      </c>
      <c r="ZI155" s="55">
        <f t="shared" si="4756"/>
      </c>
      <c r="ZJ155" s="54">
        <f t="shared" si="4960"/>
      </c>
      <c r="ZK155" s="55">
        <f t="shared" si="4757"/>
      </c>
      <c r="ZL155" s="54">
        <f t="shared" si="4960"/>
      </c>
      <c r="ZM155" s="55">
        <f t="shared" si="4758"/>
      </c>
      <c r="ZN155" s="54">
        <f t="shared" si="4960"/>
      </c>
      <c r="ZO155" s="55">
        <f t="shared" si="4759"/>
      </c>
      <c r="ZP155" s="54">
        <f t="shared" si="4960"/>
      </c>
      <c r="ZQ155" s="55">
        <f t="shared" si="4760"/>
      </c>
      <c r="ZR155" s="54">
        <f t="shared" si="4960"/>
      </c>
      <c r="ZS155" s="55">
        <f t="shared" si="4761"/>
      </c>
      <c r="ZT155" s="54">
        <f t="shared" si="4960"/>
      </c>
      <c r="ZU155" s="55">
        <f t="shared" si="4762"/>
      </c>
      <c r="ZV155" s="54">
        <f t="shared" si="4960"/>
      </c>
      <c r="ZW155" s="55">
        <f t="shared" si="4763"/>
      </c>
      <c r="ZX155" s="54">
        <f t="shared" si="4960"/>
      </c>
      <c r="ZY155" s="55">
        <f t="shared" si="4764"/>
      </c>
      <c r="ZZ155" s="54">
        <f t="shared" si="4960"/>
      </c>
      <c r="AAA155" s="55">
        <f t="shared" si="4765"/>
      </c>
      <c r="AAB155" s="54">
        <f t="shared" si="4960"/>
      </c>
      <c r="AAC155" s="55">
        <f t="shared" si="4766"/>
      </c>
      <c r="AAD155" s="54">
        <f t="shared" si="4960"/>
      </c>
      <c r="AAE155" s="55">
        <f t="shared" si="4767"/>
      </c>
      <c r="AAF155" s="54">
        <f t="shared" si="4960"/>
      </c>
      <c r="AAG155" s="55">
        <f t="shared" si="4768"/>
      </c>
      <c r="AAH155" s="54">
        <f t="shared" si="4960"/>
      </c>
      <c r="AAI155" s="55">
        <f t="shared" si="4769"/>
      </c>
      <c r="AAJ155" s="54">
        <f t="shared" si="4960"/>
      </c>
      <c r="AAK155" s="55">
        <f t="shared" si="4770"/>
      </c>
      <c r="AAL155" s="54">
        <f t="shared" si="4960"/>
      </c>
      <c r="AAM155" s="55">
        <f t="shared" si="4917"/>
      </c>
      <c r="AAN155" s="54">
        <f t="shared" si="4960"/>
      </c>
      <c r="AAO155" s="55">
        <f t="shared" si="4918"/>
      </c>
      <c r="AAP155" s="54">
        <f t="shared" si="4960"/>
      </c>
      <c r="AAQ155" s="55">
        <f t="shared" si="4919"/>
      </c>
      <c r="AAR155" s="54">
        <f t="shared" si="4960"/>
      </c>
      <c r="AAS155" s="55">
        <f t="shared" si="4920"/>
      </c>
      <c r="AAT155" s="54">
        <f t="shared" si="4960"/>
      </c>
      <c r="AAU155" s="55">
        <f t="shared" si="4921"/>
      </c>
      <c r="AAV155" s="54">
        <f t="shared" si="4960"/>
      </c>
      <c r="AAW155" s="55">
        <f t="shared" si="4922"/>
      </c>
      <c r="AAX155" s="54">
        <f t="shared" si="4960"/>
      </c>
      <c r="AAY155" s="55">
        <f t="shared" si="4923"/>
      </c>
      <c r="AAZ155" s="54">
        <f t="shared" si="4960"/>
      </c>
      <c r="ABA155" s="55">
        <f t="shared" si="4924"/>
      </c>
      <c r="ABB155" s="54">
        <f t="shared" si="4959"/>
      </c>
      <c r="ABC155" s="55">
        <f t="shared" si="4925"/>
      </c>
      <c r="ABD155" s="54">
        <f t="shared" si="4959"/>
      </c>
      <c r="ABE155" s="55">
        <f t="shared" si="4926"/>
      </c>
      <c r="ABF155" s="54">
        <f t="shared" si="4959"/>
      </c>
      <c r="ABG155" s="55">
        <f t="shared" si="4927"/>
      </c>
      <c r="ABH155" s="54">
        <f t="shared" si="4959"/>
      </c>
      <c r="ABI155" s="55">
        <f t="shared" si="4928"/>
      </c>
      <c r="ABJ155" s="54">
        <f t="shared" si="4959"/>
      </c>
      <c r="ABK155" s="55">
        <f t="shared" si="4929"/>
      </c>
      <c r="ABL155" s="54">
        <f t="shared" si="4959"/>
      </c>
      <c r="ABM155" s="55">
        <f t="shared" si="4930"/>
      </c>
      <c r="ABN155" s="54">
        <f t="shared" si="4959"/>
      </c>
      <c r="ABO155" s="55">
        <f t="shared" si="4931"/>
      </c>
      <c r="ABP155" s="54">
        <f t="shared" si="4959"/>
      </c>
      <c r="ABQ155" s="55">
        <f t="shared" si="4932"/>
      </c>
      <c r="ABR155" s="54">
        <f t="shared" si="4959"/>
      </c>
      <c r="ABS155" s="55">
        <f t="shared" si="4933"/>
      </c>
      <c r="ABT155" s="54">
        <f t="shared" si="4959"/>
      </c>
      <c r="ABU155" s="55">
        <f t="shared" si="4934"/>
      </c>
      <c r="ABV155" s="54">
        <f t="shared" si="4959"/>
      </c>
      <c r="ABW155" s="55">
        <f t="shared" si="4935"/>
      </c>
      <c r="ABX155" s="54">
        <f t="shared" si="4959"/>
      </c>
      <c r="ABY155" s="55">
        <f t="shared" si="4936"/>
      </c>
      <c r="ABZ155" s="54">
        <f t="shared" si="4959"/>
      </c>
      <c r="ACA155" s="55">
        <f t="shared" si="4937"/>
      </c>
      <c r="ACB155" s="54">
        <f t="shared" si="4959"/>
      </c>
      <c r="ACC155" s="55">
        <f t="shared" si="4938"/>
      </c>
      <c r="ACD155" s="54">
        <f t="shared" si="4959"/>
      </c>
      <c r="ACE155" s="55">
        <f t="shared" si="4939"/>
      </c>
      <c r="ACF155" s="54">
        <f t="shared" si="4959"/>
      </c>
      <c r="ACG155" s="55">
        <f t="shared" si="4940"/>
      </c>
      <c r="ACH155" s="54">
        <f t="shared" si="4959"/>
      </c>
      <c r="ACI155" s="55">
        <f t="shared" si="4941"/>
      </c>
      <c r="ACJ155" s="54">
        <f t="shared" si="4959"/>
      </c>
      <c r="ACK155" s="55">
        <f t="shared" si="4942"/>
      </c>
      <c r="ACL155" s="54">
        <f t="shared" si="4959"/>
      </c>
      <c r="ACM155" s="55">
        <f t="shared" si="4943"/>
      </c>
      <c r="ACN155" s="54">
        <f t="shared" si="4959"/>
      </c>
      <c r="ACO155" s="55">
        <f t="shared" si="4944"/>
      </c>
      <c r="ACP155" s="54">
        <f t="shared" si="4959"/>
      </c>
      <c r="ACQ155" s="55">
        <f t="shared" si="4945"/>
      </c>
      <c r="ACR155" s="54">
        <f t="shared" si="4959"/>
      </c>
      <c r="ACS155" s="55">
        <f t="shared" si="4946"/>
      </c>
      <c r="ACT155" s="54">
        <f t="shared" si="4959"/>
      </c>
      <c r="ACU155" s="55">
        <f t="shared" si="4947"/>
      </c>
      <c r="ACV155" s="54">
        <f t="shared" si="4959"/>
      </c>
      <c r="ACW155" s="55">
        <f t="shared" si="4883"/>
      </c>
      <c r="ACX155" s="54">
        <f t="shared" si="4959"/>
      </c>
      <c r="ACY155" s="55">
        <f t="shared" si="4961"/>
      </c>
      <c r="ACZ155" s="54">
        <f t="shared" si="4959"/>
      </c>
      <c r="ADA155" s="55">
        <f t="shared" si="4962"/>
      </c>
      <c r="ADB155" s="54">
        <f t="shared" si="4959"/>
      </c>
      <c r="ADC155" s="55">
        <f t="shared" si="4963"/>
      </c>
      <c r="ADD155" s="54">
        <f t="shared" si="4959"/>
      </c>
      <c r="ADE155" s="55">
        <f t="shared" si="4964"/>
      </c>
      <c r="ADF155" s="54">
        <f t="shared" si="4959"/>
      </c>
      <c r="ADG155" s="55">
        <f t="shared" si="4965"/>
      </c>
    </row>
    <row r="156" spans="1:787" ht="20.25" hidden="1" customHeight="1">
      <c r="A156" s="112">
        <v>84</v>
      </c>
      <c r="B156" s="115">
        <f>学年と名前を結合するシート!D85</f>
      </c>
      <c r="C156" s="114"/>
      <c r="D156" s="54">
        <f t="shared" si="4771"/>
      </c>
      <c r="E156" s="55">
        <f t="shared" si="4772"/>
      </c>
      <c r="F156" s="54">
        <f t="shared" si="5109"/>
      </c>
      <c r="G156" s="55">
        <f t="shared" si="4966"/>
      </c>
      <c r="H156" s="54">
        <f t="shared" si="5109"/>
      </c>
      <c r="I156" s="55">
        <f t="shared" si="4967"/>
      </c>
      <c r="J156" s="54">
        <f t="shared" si="5109"/>
      </c>
      <c r="K156" s="55">
        <f t="shared" si="4968"/>
      </c>
      <c r="L156" s="54">
        <f t="shared" si="5109"/>
      </c>
      <c r="M156" s="55">
        <f t="shared" si="4969"/>
      </c>
      <c r="N156" s="54">
        <f t="shared" si="5109"/>
      </c>
      <c r="O156" s="55">
        <f t="shared" si="4970"/>
      </c>
      <c r="P156" s="54">
        <f t="shared" si="5109"/>
      </c>
      <c r="Q156" s="55">
        <f t="shared" si="4971"/>
      </c>
      <c r="R156" s="54">
        <f t="shared" si="5109"/>
      </c>
      <c r="S156" s="55">
        <f t="shared" si="4972"/>
      </c>
      <c r="T156" s="54">
        <f t="shared" si="5109"/>
      </c>
      <c r="U156" s="55">
        <f t="shared" si="4973"/>
      </c>
      <c r="V156" s="54">
        <f t="shared" si="5109"/>
      </c>
      <c r="W156" s="55">
        <f t="shared" si="4974"/>
      </c>
      <c r="X156" s="54">
        <f t="shared" si="5109"/>
      </c>
      <c r="Y156" s="55">
        <f t="shared" si="4975"/>
      </c>
      <c r="Z156" s="54">
        <f t="shared" si="5109"/>
      </c>
      <c r="AA156" s="55">
        <f t="shared" si="4976"/>
      </c>
      <c r="AB156" s="54">
        <f t="shared" si="5109"/>
      </c>
      <c r="AC156" s="55">
        <f t="shared" si="4977"/>
      </c>
      <c r="AD156" s="54">
        <f t="shared" si="5109"/>
      </c>
      <c r="AE156" s="55">
        <f t="shared" si="4978"/>
      </c>
      <c r="AF156" s="54">
        <f t="shared" si="5109"/>
      </c>
      <c r="AG156" s="55">
        <f t="shared" si="4979"/>
      </c>
      <c r="AH156" s="54">
        <f t="shared" si="5109"/>
      </c>
      <c r="AI156" s="55">
        <f t="shared" si="4980"/>
      </c>
      <c r="AJ156" s="54">
        <f t="shared" si="5109"/>
      </c>
      <c r="AK156" s="55">
        <f t="shared" si="4981"/>
      </c>
      <c r="AL156" s="54">
        <f t="shared" si="5109"/>
      </c>
      <c r="AM156" s="55">
        <f t="shared" si="4982"/>
      </c>
      <c r="AN156" s="54">
        <f t="shared" si="5109"/>
      </c>
      <c r="AO156" s="55">
        <f t="shared" si="4983"/>
      </c>
      <c r="AP156" s="54">
        <f t="shared" si="5109"/>
      </c>
      <c r="AQ156" s="55">
        <f t="shared" si="4984"/>
      </c>
      <c r="AR156" s="54">
        <f t="shared" si="5109"/>
      </c>
      <c r="AS156" s="55">
        <f t="shared" si="4985"/>
      </c>
      <c r="AT156" s="54">
        <f t="shared" si="5109"/>
      </c>
      <c r="AU156" s="55">
        <f t="shared" si="4986"/>
      </c>
      <c r="AV156" s="54">
        <f t="shared" si="5109"/>
      </c>
      <c r="AW156" s="55">
        <f t="shared" si="4987"/>
      </c>
      <c r="AX156" s="54">
        <f t="shared" si="5109"/>
      </c>
      <c r="AY156" s="55">
        <f t="shared" si="4988"/>
      </c>
      <c r="AZ156" s="54">
        <f t="shared" si="5109"/>
      </c>
      <c r="BA156" s="55">
        <f t="shared" si="4989"/>
      </c>
      <c r="BB156" s="54">
        <f t="shared" si="5109"/>
      </c>
      <c r="BC156" s="55">
        <f t="shared" si="4990"/>
      </c>
      <c r="BD156" s="54">
        <f t="shared" si="5109"/>
      </c>
      <c r="BE156" s="55">
        <f t="shared" si="4991"/>
      </c>
      <c r="BF156" s="54">
        <f t="shared" si="5109"/>
      </c>
      <c r="BG156" s="55">
        <f t="shared" si="4992"/>
      </c>
      <c r="BH156" s="54">
        <f t="shared" si="5109"/>
      </c>
      <c r="BI156" s="55">
        <f t="shared" si="4993"/>
      </c>
      <c r="BJ156" s="54">
        <f t="shared" si="5109"/>
      </c>
      <c r="BK156" s="55">
        <f t="shared" si="4994"/>
      </c>
      <c r="BL156" s="54">
        <f t="shared" si="5109"/>
      </c>
      <c r="BM156" s="55">
        <f t="shared" si="4995"/>
      </c>
      <c r="BN156" s="54">
        <f t="shared" si="5109"/>
      </c>
      <c r="BO156" s="55">
        <f t="shared" si="4996"/>
      </c>
      <c r="BP156" s="54">
        <f t="shared" si="5109"/>
      </c>
      <c r="BQ156" s="55">
        <f t="shared" si="4997"/>
      </c>
      <c r="BR156" s="54">
        <f t="shared" si="5103"/>
      </c>
      <c r="BS156" s="55">
        <f t="shared" si="4998"/>
      </c>
      <c r="BT156" s="54">
        <f t="shared" si="5103"/>
      </c>
      <c r="BU156" s="55">
        <f t="shared" si="4999"/>
      </c>
      <c r="BV156" s="54">
        <f t="shared" si="5103"/>
      </c>
      <c r="BW156" s="55">
        <f t="shared" si="5000"/>
      </c>
      <c r="BX156" s="54">
        <f t="shared" si="5103"/>
      </c>
      <c r="BY156" s="55">
        <f t="shared" si="5001"/>
      </c>
      <c r="BZ156" s="54">
        <f t="shared" si="5103"/>
      </c>
      <c r="CA156" s="55">
        <f t="shared" si="5002"/>
      </c>
      <c r="CB156" s="54">
        <f t="shared" si="5103"/>
      </c>
      <c r="CC156" s="55">
        <f t="shared" si="5003"/>
      </c>
      <c r="CD156" s="54">
        <f t="shared" si="5103"/>
      </c>
      <c r="CE156" s="55">
        <f t="shared" si="5004"/>
      </c>
      <c r="CF156" s="54">
        <f t="shared" si="5103"/>
      </c>
      <c r="CG156" s="55">
        <f t="shared" si="5005"/>
      </c>
      <c r="CH156" s="54">
        <f t="shared" si="5103"/>
      </c>
      <c r="CI156" s="55">
        <f t="shared" si="5006"/>
      </c>
      <c r="CJ156" s="54">
        <f t="shared" si="5103"/>
      </c>
      <c r="CK156" s="55">
        <f t="shared" si="5007"/>
      </c>
      <c r="CL156" s="54">
        <f t="shared" si="5103"/>
      </c>
      <c r="CM156" s="55">
        <f t="shared" si="5008"/>
      </c>
      <c r="CN156" s="54">
        <f t="shared" si="5103"/>
      </c>
      <c r="CO156" s="55">
        <f t="shared" si="5009"/>
      </c>
      <c r="CP156" s="54">
        <f t="shared" si="5103"/>
      </c>
      <c r="CQ156" s="55">
        <f t="shared" si="5010"/>
      </c>
      <c r="CR156" s="54">
        <f t="shared" si="5103"/>
      </c>
      <c r="CS156" s="55">
        <f t="shared" si="5011"/>
      </c>
      <c r="CT156" s="54">
        <f t="shared" si="5103"/>
      </c>
      <c r="CU156" s="55">
        <f t="shared" si="5012"/>
      </c>
      <c r="CV156" s="54">
        <f t="shared" si="5103"/>
      </c>
      <c r="CW156" s="55">
        <f t="shared" si="5013"/>
      </c>
      <c r="CX156" s="54">
        <f t="shared" si="5103"/>
      </c>
      <c r="CY156" s="55">
        <f t="shared" si="5014"/>
      </c>
      <c r="CZ156" s="54">
        <f t="shared" si="5103"/>
      </c>
      <c r="DA156" s="55">
        <f t="shared" si="5015"/>
      </c>
      <c r="DB156" s="54">
        <f t="shared" si="5103"/>
      </c>
      <c r="DC156" s="55">
        <f t="shared" si="5016"/>
      </c>
      <c r="DD156" s="54">
        <f t="shared" si="5103"/>
      </c>
      <c r="DE156" s="55">
        <f t="shared" si="5017"/>
      </c>
      <c r="DF156" s="54">
        <f t="shared" si="5103"/>
      </c>
      <c r="DG156" s="55">
        <f t="shared" si="5018"/>
      </c>
      <c r="DH156" s="54">
        <f t="shared" si="5103"/>
      </c>
      <c r="DI156" s="55">
        <f t="shared" si="5019"/>
      </c>
      <c r="DJ156" s="54">
        <f t="shared" si="5103"/>
      </c>
      <c r="DK156" s="55">
        <f t="shared" si="5020"/>
      </c>
      <c r="DL156" s="54">
        <f t="shared" si="5103"/>
      </c>
      <c r="DM156" s="55">
        <f t="shared" si="5021"/>
      </c>
      <c r="DN156" s="54">
        <f t="shared" si="5103"/>
      </c>
      <c r="DO156" s="55">
        <f t="shared" si="5022"/>
      </c>
      <c r="DP156" s="54">
        <f t="shared" si="5103"/>
      </c>
      <c r="DQ156" s="55">
        <f t="shared" si="5023"/>
      </c>
      <c r="DR156" s="54">
        <f t="shared" si="5103"/>
      </c>
      <c r="DS156" s="55">
        <f t="shared" si="5024"/>
      </c>
      <c r="DT156" s="54">
        <f t="shared" si="5103"/>
      </c>
      <c r="DU156" s="55">
        <f t="shared" si="5025"/>
      </c>
      <c r="DV156" s="54">
        <f t="shared" si="5103"/>
      </c>
      <c r="DW156" s="55">
        <f t="shared" si="5026"/>
      </c>
      <c r="DX156" s="54">
        <f t="shared" si="5103"/>
      </c>
      <c r="DY156" s="55">
        <f t="shared" si="5027"/>
      </c>
      <c r="DZ156" s="54">
        <f t="shared" si="5103"/>
      </c>
      <c r="EA156" s="55">
        <f t="shared" si="5028"/>
      </c>
      <c r="EB156" s="54">
        <f t="shared" si="5110"/>
      </c>
      <c r="EC156" s="55">
        <f t="shared" si="5029"/>
      </c>
      <c r="ED156" s="54">
        <f t="shared" si="5110"/>
      </c>
      <c r="EE156" s="55">
        <f t="shared" si="5030"/>
      </c>
      <c r="EF156" s="54">
        <f t="shared" si="5110"/>
      </c>
      <c r="EG156" s="55">
        <f t="shared" si="5031"/>
      </c>
      <c r="EH156" s="54">
        <f t="shared" si="5110"/>
      </c>
      <c r="EI156" s="55">
        <f t="shared" si="5032"/>
      </c>
      <c r="EJ156" s="54">
        <f t="shared" si="5110"/>
      </c>
      <c r="EK156" s="55">
        <f t="shared" si="5033"/>
      </c>
      <c r="EL156" s="54">
        <f t="shared" si="5110"/>
      </c>
      <c r="EM156" s="55">
        <f t="shared" si="5034"/>
      </c>
      <c r="EN156" s="54">
        <f t="shared" si="5110"/>
      </c>
      <c r="EO156" s="55">
        <f t="shared" si="5035"/>
      </c>
      <c r="EP156" s="54">
        <f t="shared" si="5110"/>
      </c>
      <c r="EQ156" s="55">
        <f t="shared" si="5036"/>
      </c>
      <c r="ER156" s="54">
        <f t="shared" si="5110"/>
      </c>
      <c r="ES156" s="55">
        <f t="shared" si="5037"/>
      </c>
      <c r="ET156" s="54">
        <f t="shared" si="5110"/>
      </c>
      <c r="EU156" s="55">
        <f t="shared" si="5038"/>
      </c>
      <c r="EV156" s="54">
        <f t="shared" si="5110"/>
      </c>
      <c r="EW156" s="55">
        <f t="shared" si="5039"/>
      </c>
      <c r="EX156" s="54">
        <f t="shared" si="5110"/>
      </c>
      <c r="EY156" s="55">
        <f t="shared" si="5040"/>
      </c>
      <c r="EZ156" s="54">
        <f t="shared" si="5110"/>
      </c>
      <c r="FA156" s="55">
        <f t="shared" si="5041"/>
      </c>
      <c r="FB156" s="54">
        <f t="shared" si="5110"/>
      </c>
      <c r="FC156" s="55">
        <f t="shared" si="5042"/>
      </c>
      <c r="FD156" s="54">
        <f t="shared" si="5110"/>
      </c>
      <c r="FE156" s="55">
        <f t="shared" si="5043"/>
      </c>
      <c r="FF156" s="54">
        <f t="shared" si="5110"/>
      </c>
      <c r="FG156" s="55">
        <f t="shared" si="5044"/>
      </c>
      <c r="FH156" s="54">
        <f t="shared" si="5110"/>
      </c>
      <c r="FI156" s="55">
        <f t="shared" si="5045"/>
      </c>
      <c r="FJ156" s="54">
        <f t="shared" si="5110"/>
      </c>
      <c r="FK156" s="55">
        <f t="shared" si="5046"/>
      </c>
      <c r="FL156" s="54">
        <f t="shared" si="5110"/>
      </c>
      <c r="FM156" s="55">
        <f t="shared" si="5047"/>
      </c>
      <c r="FN156" s="54">
        <f t="shared" si="5110"/>
      </c>
      <c r="FO156" s="55">
        <f t="shared" si="5048"/>
      </c>
      <c r="FP156" s="54">
        <f t="shared" si="5110"/>
      </c>
      <c r="FQ156" s="55">
        <f t="shared" si="5049"/>
      </c>
      <c r="FR156" s="54">
        <f t="shared" si="5110"/>
      </c>
      <c r="FS156" s="55">
        <f t="shared" si="5050"/>
      </c>
      <c r="FT156" s="54">
        <f t="shared" si="5110"/>
      </c>
      <c r="FU156" s="55">
        <f t="shared" si="5051"/>
      </c>
      <c r="FV156" s="54">
        <f t="shared" si="5110"/>
      </c>
      <c r="FW156" s="55">
        <f t="shared" si="5052"/>
      </c>
      <c r="FX156" s="54">
        <f t="shared" si="5110"/>
      </c>
      <c r="FY156" s="55">
        <f t="shared" si="5053"/>
      </c>
      <c r="FZ156" s="54">
        <f t="shared" si="5110"/>
      </c>
      <c r="GA156" s="55">
        <f t="shared" si="5054"/>
      </c>
      <c r="GB156" s="54">
        <f t="shared" si="5110"/>
      </c>
      <c r="GC156" s="55">
        <f t="shared" si="5055"/>
      </c>
      <c r="GD156" s="54">
        <f t="shared" si="5110"/>
      </c>
      <c r="GE156" s="55">
        <f t="shared" si="5056"/>
      </c>
      <c r="GF156" s="54">
        <f t="shared" si="5110"/>
      </c>
      <c r="GG156" s="55">
        <f t="shared" si="5057"/>
      </c>
      <c r="GH156" s="54">
        <f t="shared" si="5110"/>
      </c>
      <c r="GI156" s="55">
        <f t="shared" si="5058"/>
      </c>
      <c r="GJ156" s="54">
        <f t="shared" si="5110"/>
      </c>
      <c r="GK156" s="55">
        <f t="shared" si="5059"/>
      </c>
      <c r="GL156" s="54">
        <f t="shared" si="5110"/>
      </c>
      <c r="GM156" s="55">
        <f t="shared" si="5060"/>
      </c>
      <c r="GN156" s="54">
        <f t="shared" si="5104"/>
      </c>
      <c r="GO156" s="55">
        <f t="shared" si="5061"/>
      </c>
      <c r="GP156" s="54">
        <f t="shared" si="4958"/>
      </c>
      <c r="GQ156" s="55">
        <f t="shared" si="5062"/>
      </c>
      <c r="GR156" s="54">
        <f t="shared" si="4958"/>
      </c>
      <c r="GS156" s="55">
        <f t="shared" si="5063"/>
      </c>
      <c r="GT156" s="54">
        <f t="shared" si="4958"/>
      </c>
      <c r="GU156" s="55">
        <f t="shared" si="5064"/>
      </c>
      <c r="GV156" s="54">
        <f t="shared" si="4958"/>
      </c>
      <c r="GW156" s="55">
        <f t="shared" si="5065"/>
      </c>
      <c r="GX156" s="54">
        <f t="shared" si="4958"/>
      </c>
      <c r="GY156" s="55">
        <f t="shared" si="5066"/>
      </c>
      <c r="GZ156" s="54">
        <f t="shared" si="4958"/>
      </c>
      <c r="HA156" s="55">
        <f t="shared" si="5067"/>
      </c>
      <c r="HB156" s="54">
        <f t="shared" si="4953"/>
      </c>
      <c r="HC156" s="55">
        <f t="shared" si="5068"/>
      </c>
      <c r="HD156" s="54">
        <f t="shared" si="4953"/>
      </c>
      <c r="HE156" s="55">
        <f t="shared" si="5069"/>
      </c>
      <c r="HF156" s="54">
        <f t="shared" si="4953"/>
      </c>
      <c r="HG156" s="55">
        <f t="shared" si="5070"/>
      </c>
      <c r="HH156" s="54">
        <f t="shared" si="4953"/>
      </c>
      <c r="HI156" s="55">
        <f t="shared" si="5071"/>
      </c>
      <c r="HJ156" s="54">
        <f t="shared" si="4953"/>
      </c>
      <c r="HK156" s="55">
        <f t="shared" si="5072"/>
      </c>
      <c r="HL156" s="54">
        <f t="shared" si="4953"/>
      </c>
      <c r="HM156" s="55">
        <f t="shared" si="5073"/>
      </c>
      <c r="HN156" s="54">
        <f t="shared" si="4953"/>
      </c>
      <c r="HO156" s="55">
        <f t="shared" si="5074"/>
      </c>
      <c r="HP156" s="54">
        <f t="shared" si="4953"/>
      </c>
      <c r="HQ156" s="55">
        <f t="shared" si="5075"/>
      </c>
      <c r="HR156" s="54">
        <f t="shared" si="4953"/>
      </c>
      <c r="HS156" s="55">
        <f t="shared" si="5076"/>
      </c>
      <c r="HT156" s="54">
        <f t="shared" si="4953"/>
      </c>
      <c r="HU156" s="55">
        <f t="shared" si="5077"/>
      </c>
      <c r="HV156" s="54">
        <f t="shared" si="4953"/>
      </c>
      <c r="HW156" s="55">
        <f t="shared" si="5078"/>
      </c>
      <c r="HX156" s="54">
        <f t="shared" si="4953"/>
      </c>
      <c r="HY156" s="55">
        <f t="shared" si="5079"/>
      </c>
      <c r="HZ156" s="54">
        <f t="shared" si="4953"/>
      </c>
      <c r="IA156" s="55">
        <f t="shared" si="5080"/>
      </c>
      <c r="IB156" s="54">
        <f t="shared" si="4953"/>
      </c>
      <c r="IC156" s="55">
        <f t="shared" si="5081"/>
      </c>
      <c r="ID156" s="54">
        <f t="shared" si="4953"/>
      </c>
      <c r="IE156" s="55">
        <f t="shared" si="5082"/>
      </c>
      <c r="IF156" s="54">
        <f t="shared" si="4953"/>
      </c>
      <c r="IG156" s="55">
        <f t="shared" si="5083"/>
      </c>
      <c r="IH156" s="54">
        <f t="shared" ref="IH156:KR157" si="5111">RIGHT(IFERROR(VLOOKUP($B156,IH$4:II$71,2,FALSE),""),2)</f>
      </c>
      <c r="II156" s="55">
        <f t="shared" si="5084"/>
      </c>
      <c r="IJ156" s="54">
        <f t="shared" si="5111"/>
      </c>
      <c r="IK156" s="55">
        <f t="shared" si="5085"/>
      </c>
      <c r="IL156" s="54">
        <f t="shared" si="5111"/>
      </c>
      <c r="IM156" s="55">
        <f t="shared" si="5086"/>
      </c>
      <c r="IN156" s="54">
        <f t="shared" si="5111"/>
      </c>
      <c r="IO156" s="55">
        <f t="shared" si="5087"/>
      </c>
      <c r="IP156" s="54">
        <f t="shared" si="5111"/>
      </c>
      <c r="IQ156" s="55">
        <f t="shared" si="5088"/>
      </c>
      <c r="IR156" s="54">
        <f t="shared" si="5111"/>
      </c>
      <c r="IS156" s="55">
        <f t="shared" si="5089"/>
      </c>
      <c r="IT156" s="54">
        <f t="shared" si="5111"/>
      </c>
      <c r="IU156" s="55">
        <f t="shared" si="5090"/>
      </c>
      <c r="IV156" s="54">
        <f t="shared" si="5111"/>
      </c>
      <c r="IW156" s="55">
        <f t="shared" si="5091"/>
      </c>
      <c r="IX156" s="54">
        <f t="shared" si="5111"/>
      </c>
      <c r="IY156" s="55">
        <f t="shared" si="5092"/>
      </c>
      <c r="IZ156" s="54">
        <f t="shared" si="5111"/>
      </c>
      <c r="JA156" s="55">
        <f t="shared" si="5093"/>
      </c>
      <c r="JB156" s="54">
        <f t="shared" si="5111"/>
      </c>
      <c r="JC156" s="55">
        <f t="shared" si="5094"/>
      </c>
      <c r="JD156" s="54">
        <f t="shared" si="5111"/>
      </c>
      <c r="JE156" s="55">
        <f t="shared" si="5095"/>
      </c>
      <c r="JF156" s="54">
        <f t="shared" si="5111"/>
      </c>
      <c r="JG156" s="55">
        <f t="shared" si="5096"/>
      </c>
      <c r="JH156" s="54">
        <f t="shared" si="5111"/>
      </c>
      <c r="JI156" s="55">
        <f t="shared" si="5097"/>
      </c>
      <c r="JJ156" s="54">
        <f t="shared" si="5111"/>
      </c>
      <c r="JK156" s="55">
        <f t="shared" si="5098"/>
      </c>
      <c r="JL156" s="54">
        <f t="shared" si="5111"/>
      </c>
      <c r="JM156" s="55">
        <f t="shared" si="4679"/>
      </c>
      <c r="JN156" s="54">
        <f t="shared" si="5111"/>
      </c>
      <c r="JO156" s="55">
        <f t="shared" si="4775"/>
      </c>
      <c r="JP156" s="54">
        <f t="shared" si="5111"/>
      </c>
      <c r="JQ156" s="55">
        <f t="shared" si="4776"/>
      </c>
      <c r="JR156" s="54">
        <f t="shared" si="5111"/>
      </c>
      <c r="JS156" s="55">
        <f t="shared" si="4777"/>
      </c>
      <c r="JT156" s="54">
        <f t="shared" si="5111"/>
      </c>
      <c r="JU156" s="55">
        <f t="shared" si="4778"/>
      </c>
      <c r="JV156" s="54">
        <f t="shared" si="5111"/>
      </c>
      <c r="JW156" s="55">
        <f t="shared" si="4779"/>
      </c>
      <c r="JX156" s="54">
        <f t="shared" si="5111"/>
      </c>
      <c r="JY156" s="55">
        <f t="shared" si="4780"/>
      </c>
      <c r="JZ156" s="54">
        <f t="shared" si="5111"/>
      </c>
      <c r="KA156" s="55">
        <f t="shared" si="4781"/>
      </c>
      <c r="KB156" s="54">
        <f t="shared" si="5111"/>
      </c>
      <c r="KC156" s="55">
        <f t="shared" si="4782"/>
      </c>
      <c r="KD156" s="54">
        <f t="shared" si="5111"/>
      </c>
      <c r="KE156" s="55">
        <f t="shared" si="4783"/>
      </c>
      <c r="KF156" s="54">
        <f t="shared" si="5111"/>
      </c>
      <c r="KG156" s="55">
        <f t="shared" si="4784"/>
      </c>
      <c r="KH156" s="54">
        <f t="shared" si="5111"/>
      </c>
      <c r="KI156" s="55">
        <f t="shared" si="4785"/>
      </c>
      <c r="KJ156" s="54">
        <f t="shared" si="5111"/>
      </c>
      <c r="KK156" s="55">
        <f t="shared" si="4786"/>
      </c>
      <c r="KL156" s="54">
        <f t="shared" si="5111"/>
      </c>
      <c r="KM156" s="55">
        <f t="shared" si="4787"/>
      </c>
      <c r="KN156" s="54">
        <f t="shared" si="5111"/>
      </c>
      <c r="KO156" s="55">
        <f t="shared" si="4788"/>
      </c>
      <c r="KP156" s="54">
        <f t="shared" si="5111"/>
      </c>
      <c r="KQ156" s="55">
        <f t="shared" si="4789"/>
      </c>
      <c r="KR156" s="54">
        <f t="shared" si="5111"/>
      </c>
      <c r="KS156" s="55">
        <f t="shared" si="4790"/>
      </c>
      <c r="KT156" s="54">
        <f t="shared" si="5105"/>
      </c>
      <c r="KU156" s="55">
        <f t="shared" si="4791"/>
      </c>
      <c r="KV156" s="54">
        <f t="shared" si="5105"/>
      </c>
      <c r="KW156" s="55">
        <f t="shared" si="4792"/>
      </c>
      <c r="KX156" s="54">
        <f t="shared" si="5105"/>
      </c>
      <c r="KY156" s="55">
        <f t="shared" si="4793"/>
      </c>
      <c r="KZ156" s="54">
        <f t="shared" si="5105"/>
      </c>
      <c r="LA156" s="55">
        <f t="shared" si="4794"/>
      </c>
      <c r="LB156" s="54">
        <f t="shared" si="5105"/>
      </c>
      <c r="LC156" s="55">
        <f t="shared" si="4795"/>
      </c>
      <c r="LD156" s="54">
        <f t="shared" si="5105"/>
      </c>
      <c r="LE156" s="55">
        <f t="shared" si="4796"/>
      </c>
      <c r="LF156" s="54">
        <f t="shared" si="5105"/>
      </c>
      <c r="LG156" s="55">
        <f t="shared" si="4797"/>
      </c>
      <c r="LH156" s="54">
        <f t="shared" si="5105"/>
      </c>
      <c r="LI156" s="55">
        <f t="shared" si="4798"/>
      </c>
      <c r="LJ156" s="54">
        <f t="shared" si="5105"/>
      </c>
      <c r="LK156" s="55">
        <f t="shared" si="4799"/>
      </c>
      <c r="LL156" s="54">
        <f t="shared" si="5105"/>
      </c>
      <c r="LM156" s="55">
        <f t="shared" si="4800"/>
      </c>
      <c r="LN156" s="54">
        <f t="shared" si="5105"/>
      </c>
      <c r="LO156" s="55">
        <f t="shared" si="4801"/>
      </c>
      <c r="LP156" s="54">
        <f t="shared" si="5105"/>
      </c>
      <c r="LQ156" s="55">
        <f t="shared" si="4802"/>
      </c>
      <c r="LR156" s="54">
        <f t="shared" si="5105"/>
      </c>
      <c r="LS156" s="55">
        <f t="shared" si="4803"/>
      </c>
      <c r="LT156" s="54">
        <f t="shared" si="5105"/>
      </c>
      <c r="LU156" s="55">
        <f t="shared" si="4804"/>
      </c>
      <c r="LV156" s="54">
        <f t="shared" si="5105"/>
      </c>
      <c r="LW156" s="55">
        <f t="shared" si="4805"/>
      </c>
      <c r="LX156" s="54">
        <f t="shared" si="5105"/>
      </c>
      <c r="LY156" s="55">
        <f t="shared" si="4680"/>
      </c>
      <c r="LZ156" s="54">
        <f t="shared" si="5106"/>
      </c>
      <c r="MA156" s="55">
        <f t="shared" si="4807"/>
      </c>
      <c r="MB156" s="54">
        <f t="shared" si="5106"/>
      </c>
      <c r="MC156" s="55">
        <f t="shared" si="4808"/>
      </c>
      <c r="MD156" s="54">
        <f t="shared" si="5106"/>
      </c>
      <c r="ME156" s="55">
        <f t="shared" si="4809"/>
      </c>
      <c r="MF156" s="54">
        <f t="shared" si="5106"/>
      </c>
      <c r="MG156" s="55">
        <f t="shared" si="4810"/>
      </c>
      <c r="MH156" s="54">
        <f t="shared" si="5106"/>
      </c>
      <c r="MI156" s="55">
        <f t="shared" si="4811"/>
      </c>
      <c r="MJ156" s="54">
        <f t="shared" si="5106"/>
      </c>
      <c r="MK156" s="55">
        <f t="shared" si="4812"/>
      </c>
      <c r="ML156" s="54">
        <f t="shared" si="5106"/>
      </c>
      <c r="MM156" s="55">
        <f t="shared" si="4682"/>
      </c>
      <c r="MN156" s="54">
        <f t="shared" si="5106"/>
      </c>
      <c r="MO156" s="55">
        <f t="shared" si="4683"/>
      </c>
      <c r="MP156" s="54">
        <f t="shared" si="5106"/>
      </c>
      <c r="MQ156" s="55">
        <f t="shared" si="4684"/>
      </c>
      <c r="MR156" s="54">
        <f t="shared" si="5106"/>
      </c>
      <c r="MS156" s="55">
        <f t="shared" si="4685"/>
      </c>
      <c r="MT156" s="54">
        <f t="shared" si="5106"/>
      </c>
      <c r="MU156" s="55">
        <f t="shared" si="4686"/>
      </c>
      <c r="MV156" s="54">
        <f t="shared" si="5106"/>
      </c>
      <c r="MW156" s="55">
        <f t="shared" si="4687"/>
      </c>
      <c r="MX156" s="54">
        <f t="shared" si="5106"/>
      </c>
      <c r="MY156" s="55">
        <f t="shared" si="4688"/>
      </c>
      <c r="MZ156" s="54">
        <f t="shared" si="5106"/>
      </c>
      <c r="NA156" s="55">
        <f t="shared" si="4689"/>
      </c>
      <c r="NB156" s="54">
        <f t="shared" si="5106"/>
      </c>
      <c r="NC156" s="55">
        <f t="shared" si="4690"/>
      </c>
      <c r="ND156" s="54">
        <f t="shared" si="5106"/>
      </c>
      <c r="NE156" s="55">
        <f t="shared" si="4691"/>
      </c>
      <c r="NF156" s="54">
        <f t="shared" si="5106"/>
      </c>
      <c r="NG156" s="55">
        <f t="shared" si="4692"/>
      </c>
      <c r="NH156" s="54">
        <f t="shared" si="5106"/>
      </c>
      <c r="NI156" s="55">
        <f t="shared" si="4693"/>
      </c>
      <c r="NJ156" s="54">
        <f t="shared" si="5106"/>
      </c>
      <c r="NK156" s="55">
        <f t="shared" si="4694"/>
      </c>
      <c r="NL156" s="54">
        <f t="shared" si="5106"/>
      </c>
      <c r="NM156" s="55">
        <f t="shared" si="4695"/>
      </c>
      <c r="NN156" s="54">
        <f t="shared" si="5106"/>
      </c>
      <c r="NO156" s="55">
        <f t="shared" si="4696"/>
      </c>
      <c r="NP156" s="54">
        <f t="shared" si="5106"/>
      </c>
      <c r="NQ156" s="55">
        <f t="shared" si="4697"/>
      </c>
      <c r="NR156" s="54">
        <f t="shared" si="5106"/>
      </c>
      <c r="NS156" s="55">
        <f t="shared" si="4698"/>
      </c>
      <c r="NT156" s="54">
        <f t="shared" si="5106"/>
      </c>
      <c r="NU156" s="55">
        <f t="shared" si="4699"/>
      </c>
      <c r="NV156" s="54">
        <f t="shared" si="5106"/>
      </c>
      <c r="NW156" s="55">
        <f t="shared" si="4700"/>
      </c>
      <c r="NX156" s="54">
        <f t="shared" si="5106"/>
      </c>
      <c r="NY156" s="55">
        <f t="shared" si="4701"/>
      </c>
      <c r="NZ156" s="54">
        <f t="shared" si="5106"/>
      </c>
      <c r="OA156" s="55">
        <f t="shared" si="4702"/>
      </c>
      <c r="OB156" s="54">
        <f t="shared" si="5106"/>
      </c>
      <c r="OC156" s="55">
        <f t="shared" si="4703"/>
      </c>
      <c r="OD156" s="54">
        <f t="shared" si="5106"/>
      </c>
      <c r="OE156" s="55">
        <f t="shared" si="4704"/>
      </c>
      <c r="OF156" s="54">
        <f t="shared" si="5106"/>
      </c>
      <c r="OG156" s="55">
        <f t="shared" si="4705"/>
      </c>
      <c r="OH156" s="54">
        <f t="shared" si="5106"/>
      </c>
      <c r="OI156" s="55">
        <f t="shared" si="4706"/>
      </c>
      <c r="OJ156" s="54">
        <f t="shared" si="5106"/>
      </c>
      <c r="OK156" s="55">
        <f t="shared" si="4707"/>
      </c>
      <c r="OL156" s="54">
        <f t="shared" si="5100"/>
      </c>
      <c r="OM156" s="55">
        <f t="shared" si="4708"/>
      </c>
      <c r="ON156" s="54">
        <f t="shared" si="5100"/>
      </c>
      <c r="OO156" s="55">
        <f t="shared" si="4709"/>
      </c>
      <c r="OP156" s="54">
        <f t="shared" si="5100"/>
      </c>
      <c r="OQ156" s="55">
        <f t="shared" si="4710"/>
      </c>
      <c r="OR156" s="54">
        <f t="shared" si="5100"/>
      </c>
      <c r="OS156" s="55">
        <f t="shared" si="4711"/>
      </c>
      <c r="OT156" s="54">
        <f t="shared" si="5100"/>
      </c>
      <c r="OU156" s="55">
        <f t="shared" si="4712"/>
      </c>
      <c r="OV156" s="54">
        <f t="shared" si="5100"/>
      </c>
      <c r="OW156" s="55">
        <f t="shared" si="4713"/>
      </c>
      <c r="OX156" s="54">
        <f t="shared" si="5107"/>
      </c>
      <c r="OY156" s="55">
        <f t="shared" si="4714"/>
      </c>
      <c r="OZ156" s="54">
        <f t="shared" si="5107"/>
      </c>
      <c r="PA156" s="55">
        <f t="shared" si="4715"/>
      </c>
      <c r="PB156" s="54">
        <f t="shared" si="5107"/>
      </c>
      <c r="PC156" s="55">
        <f t="shared" si="4716"/>
      </c>
      <c r="PD156" s="54">
        <f t="shared" si="5107"/>
      </c>
      <c r="PE156" s="55">
        <f t="shared" si="4717"/>
      </c>
      <c r="PF156" s="54">
        <f t="shared" si="5107"/>
      </c>
      <c r="PG156" s="55">
        <f t="shared" si="4718"/>
      </c>
      <c r="PH156" s="54">
        <f t="shared" si="5107"/>
      </c>
      <c r="PI156" s="55">
        <f t="shared" si="4719"/>
      </c>
      <c r="PJ156" s="54">
        <f t="shared" si="5107"/>
      </c>
      <c r="PK156" s="55">
        <f t="shared" si="4720"/>
      </c>
      <c r="PL156" s="54">
        <f t="shared" si="5107"/>
      </c>
      <c r="PM156" s="55">
        <f t="shared" si="4721"/>
      </c>
      <c r="PN156" s="54">
        <f t="shared" si="5107"/>
      </c>
      <c r="PO156" s="55">
        <f t="shared" si="4722"/>
      </c>
      <c r="PP156" s="54">
        <f t="shared" si="5107"/>
      </c>
      <c r="PQ156" s="55">
        <f t="shared" si="4723"/>
      </c>
      <c r="PR156" s="54">
        <f t="shared" si="5107"/>
      </c>
      <c r="PS156" s="55">
        <f t="shared" si="4724"/>
      </c>
      <c r="PT156" s="54">
        <f t="shared" si="5107"/>
      </c>
      <c r="PU156" s="55">
        <f t="shared" si="4725"/>
      </c>
      <c r="PV156" s="54">
        <f t="shared" si="5107"/>
      </c>
      <c r="PW156" s="55">
        <f t="shared" si="4726"/>
      </c>
      <c r="PX156" s="54">
        <f t="shared" si="5107"/>
      </c>
      <c r="PY156" s="55">
        <f t="shared" si="4727"/>
      </c>
      <c r="PZ156" s="54">
        <f t="shared" si="5107"/>
      </c>
      <c r="QA156" s="55">
        <f t="shared" si="4728"/>
      </c>
      <c r="QB156" s="54">
        <f t="shared" si="5107"/>
      </c>
      <c r="QC156" s="55">
        <f t="shared" si="4729"/>
      </c>
      <c r="QD156" s="54">
        <f t="shared" si="5107"/>
      </c>
      <c r="QE156" s="55">
        <f t="shared" si="4730"/>
      </c>
      <c r="QF156" s="54">
        <f t="shared" si="5107"/>
      </c>
      <c r="QG156" s="55">
        <f t="shared" si="4731"/>
      </c>
      <c r="QH156" s="54">
        <f t="shared" si="5107"/>
      </c>
      <c r="QI156" s="55">
        <f t="shared" si="4732"/>
      </c>
      <c r="QJ156" s="54">
        <f t="shared" si="5107"/>
      </c>
      <c r="QK156" s="55">
        <f t="shared" si="4733"/>
      </c>
      <c r="QL156" s="54">
        <f t="shared" si="5107"/>
      </c>
      <c r="QM156" s="55">
        <f t="shared" si="4734"/>
      </c>
      <c r="QN156" s="54">
        <f t="shared" si="5107"/>
      </c>
      <c r="QO156" s="55">
        <f t="shared" si="4735"/>
      </c>
      <c r="QP156" s="54">
        <f t="shared" si="5107"/>
      </c>
      <c r="QQ156" s="55">
        <f t="shared" si="4736"/>
      </c>
      <c r="QR156" s="54">
        <f t="shared" si="5107"/>
      </c>
      <c r="QS156" s="55">
        <f t="shared" si="4737"/>
      </c>
      <c r="QT156" s="54">
        <f t="shared" si="5107"/>
      </c>
      <c r="QU156" s="55">
        <f t="shared" si="4885"/>
      </c>
      <c r="QV156" s="54">
        <f t="shared" si="5107"/>
      </c>
      <c r="QW156" s="55">
        <f t="shared" si="4886"/>
      </c>
      <c r="QX156" s="54">
        <f t="shared" si="5107"/>
      </c>
      <c r="QY156" s="55">
        <f t="shared" si="4887"/>
      </c>
      <c r="QZ156" s="54">
        <f t="shared" si="5107"/>
      </c>
      <c r="RA156" s="55">
        <f t="shared" si="4888"/>
      </c>
      <c r="RB156" s="54">
        <f t="shared" si="5107"/>
      </c>
      <c r="RC156" s="55">
        <f t="shared" si="4889"/>
      </c>
      <c r="RD156" s="54">
        <f t="shared" si="5107"/>
      </c>
      <c r="RE156" s="55">
        <f t="shared" si="4890"/>
      </c>
      <c r="RF156" s="54">
        <f t="shared" si="5107"/>
      </c>
      <c r="RG156" s="55">
        <f t="shared" si="4891"/>
      </c>
      <c r="RH156" s="54">
        <f t="shared" si="5107"/>
      </c>
      <c r="RI156" s="55">
        <f t="shared" si="4892"/>
      </c>
      <c r="RJ156" s="54">
        <f t="shared" si="5101"/>
      </c>
      <c r="RK156" s="55">
        <f t="shared" si="4893"/>
      </c>
      <c r="RL156" s="54">
        <f t="shared" si="5101"/>
      </c>
      <c r="RM156" s="55">
        <f t="shared" si="4894"/>
      </c>
      <c r="RN156" s="54">
        <f t="shared" si="5101"/>
      </c>
      <c r="RO156" s="55">
        <f t="shared" si="4895"/>
      </c>
      <c r="RP156" s="54">
        <f t="shared" si="5101"/>
      </c>
      <c r="RQ156" s="55">
        <f t="shared" si="4896"/>
      </c>
      <c r="RR156" s="54">
        <f t="shared" si="5101"/>
      </c>
      <c r="RS156" s="55">
        <f t="shared" si="4897"/>
      </c>
      <c r="RT156" s="54">
        <f t="shared" si="5101"/>
      </c>
      <c r="RU156" s="55">
        <f t="shared" si="4898"/>
      </c>
      <c r="RV156" s="54">
        <f t="shared" si="5101"/>
      </c>
      <c r="RW156" s="55">
        <f t="shared" si="4899"/>
      </c>
      <c r="RX156" s="54">
        <f t="shared" si="5101"/>
      </c>
      <c r="RY156" s="55">
        <f t="shared" si="4900"/>
      </c>
      <c r="RZ156" s="54">
        <f t="shared" si="5101"/>
      </c>
      <c r="SA156" s="55">
        <f t="shared" si="4901"/>
      </c>
      <c r="SB156" s="54">
        <f t="shared" si="5101"/>
      </c>
      <c r="SC156" s="55">
        <f t="shared" si="4902"/>
      </c>
      <c r="SD156" s="54">
        <f t="shared" si="5101"/>
      </c>
      <c r="SE156" s="55">
        <f t="shared" si="4903"/>
      </c>
      <c r="SF156" s="54">
        <f t="shared" si="5101"/>
      </c>
      <c r="SG156" s="55">
        <f t="shared" si="4904"/>
      </c>
      <c r="SH156" s="54">
        <f t="shared" si="5101"/>
      </c>
      <c r="SI156" s="55">
        <f t="shared" si="4905"/>
      </c>
      <c r="SJ156" s="54">
        <f t="shared" si="5101"/>
      </c>
      <c r="SK156" s="55">
        <f t="shared" si="4906"/>
      </c>
      <c r="SL156" s="54">
        <f t="shared" si="5101"/>
      </c>
      <c r="SM156" s="55">
        <f t="shared" si="4907"/>
      </c>
      <c r="SN156" s="54">
        <f t="shared" si="5101"/>
      </c>
      <c r="SO156" s="55">
        <f t="shared" si="4908"/>
      </c>
      <c r="SP156" s="54">
        <f t="shared" si="5101"/>
      </c>
      <c r="SQ156" s="55">
        <f t="shared" si="4909"/>
      </c>
      <c r="SR156" s="54">
        <f t="shared" si="5101"/>
      </c>
      <c r="SS156" s="55">
        <f t="shared" si="4910"/>
      </c>
      <c r="ST156" s="54">
        <f t="shared" si="5101"/>
      </c>
      <c r="SU156" s="55">
        <f t="shared" si="4911"/>
      </c>
      <c r="SV156" s="54">
        <f t="shared" si="5101"/>
      </c>
      <c r="SW156" s="55">
        <f t="shared" si="4912"/>
      </c>
      <c r="SX156" s="54">
        <f t="shared" si="5101"/>
      </c>
      <c r="SY156" s="55">
        <f t="shared" si="4913"/>
      </c>
      <c r="SZ156" s="54">
        <f t="shared" si="5101"/>
      </c>
      <c r="TA156" s="55">
        <f t="shared" si="4914"/>
      </c>
      <c r="TB156" s="54">
        <f t="shared" si="5101"/>
      </c>
      <c r="TC156" s="55">
        <f t="shared" si="4915"/>
      </c>
      <c r="TD156" s="54">
        <f t="shared" si="5101"/>
      </c>
      <c r="TE156" s="55">
        <f t="shared" si="4881"/>
      </c>
      <c r="TF156" s="54">
        <f t="shared" si="5101"/>
      </c>
      <c r="TG156" s="55">
        <f t="shared" si="4843"/>
      </c>
      <c r="TH156" s="54">
        <f t="shared" si="5101"/>
      </c>
      <c r="TI156" s="55">
        <f t="shared" si="4844"/>
      </c>
      <c r="TJ156" s="54">
        <f t="shared" si="5101"/>
      </c>
      <c r="TK156" s="55">
        <f t="shared" si="4845"/>
      </c>
      <c r="TL156" s="54">
        <f t="shared" si="5101"/>
      </c>
      <c r="TM156" s="55">
        <f t="shared" si="4846"/>
      </c>
      <c r="TN156" s="54">
        <f t="shared" si="5101"/>
      </c>
      <c r="TO156" s="55">
        <f t="shared" si="4847"/>
      </c>
      <c r="TP156" s="54">
        <f t="shared" si="5101"/>
      </c>
      <c r="TQ156" s="55">
        <f t="shared" si="4848"/>
      </c>
      <c r="TR156" s="54">
        <f t="shared" si="5101"/>
      </c>
      <c r="TS156" s="55">
        <f t="shared" si="4849"/>
      </c>
      <c r="TT156" s="54">
        <f t="shared" si="5108"/>
      </c>
      <c r="TU156" s="55">
        <f t="shared" si="4850"/>
      </c>
      <c r="TV156" s="54">
        <f t="shared" si="5108"/>
      </c>
      <c r="TW156" s="55">
        <f t="shared" si="4851"/>
      </c>
      <c r="TX156" s="54">
        <f t="shared" si="5108"/>
      </c>
      <c r="TY156" s="55">
        <f t="shared" si="4852"/>
      </c>
      <c r="TZ156" s="54">
        <f t="shared" si="5108"/>
      </c>
      <c r="UA156" s="55">
        <f t="shared" si="4853"/>
      </c>
      <c r="UB156" s="54">
        <f t="shared" si="5108"/>
      </c>
      <c r="UC156" s="55">
        <f t="shared" si="4854"/>
      </c>
      <c r="UD156" s="54">
        <f t="shared" si="5108"/>
      </c>
      <c r="UE156" s="55">
        <f t="shared" si="4855"/>
      </c>
      <c r="UF156" s="54">
        <f t="shared" si="5108"/>
      </c>
      <c r="UG156" s="55">
        <f t="shared" si="4856"/>
      </c>
      <c r="UH156" s="54">
        <f t="shared" si="5108"/>
      </c>
      <c r="UI156" s="55">
        <f t="shared" si="4857"/>
      </c>
      <c r="UJ156" s="54">
        <f t="shared" si="5108"/>
      </c>
      <c r="UK156" s="55">
        <f t="shared" si="4858"/>
      </c>
      <c r="UL156" s="54">
        <f t="shared" si="5108"/>
      </c>
      <c r="UM156" s="55">
        <f t="shared" si="4859"/>
      </c>
      <c r="UN156" s="54">
        <f t="shared" si="5108"/>
      </c>
      <c r="UO156" s="55">
        <f t="shared" si="4860"/>
      </c>
      <c r="UP156" s="54">
        <f t="shared" si="5108"/>
      </c>
      <c r="UQ156" s="55">
        <f t="shared" si="4861"/>
      </c>
      <c r="UR156" s="54">
        <f t="shared" si="5108"/>
      </c>
      <c r="US156" s="55">
        <f t="shared" si="4862"/>
      </c>
      <c r="UT156" s="54">
        <f t="shared" si="5108"/>
      </c>
      <c r="UU156" s="55">
        <f t="shared" si="4863"/>
      </c>
      <c r="UV156" s="54">
        <f t="shared" si="5108"/>
      </c>
      <c r="UW156" s="55">
        <f t="shared" si="4864"/>
      </c>
      <c r="UX156" s="54">
        <f t="shared" si="5108"/>
      </c>
      <c r="UY156" s="55">
        <f t="shared" si="4865"/>
      </c>
      <c r="UZ156" s="54">
        <f t="shared" si="5108"/>
      </c>
      <c r="VA156" s="55">
        <f t="shared" si="4866"/>
      </c>
      <c r="VB156" s="54">
        <f t="shared" si="5108"/>
      </c>
      <c r="VC156" s="55">
        <f t="shared" si="4867"/>
      </c>
      <c r="VD156" s="54">
        <f t="shared" si="5108"/>
      </c>
      <c r="VE156" s="55">
        <f t="shared" si="4868"/>
      </c>
      <c r="VF156" s="54">
        <f t="shared" si="5108"/>
      </c>
      <c r="VG156" s="55">
        <f t="shared" si="4869"/>
      </c>
      <c r="VH156" s="54">
        <f t="shared" si="5108"/>
      </c>
      <c r="VI156" s="55">
        <f t="shared" si="4870"/>
      </c>
      <c r="VJ156" s="54">
        <f t="shared" si="5108"/>
      </c>
      <c r="VK156" s="55">
        <f t="shared" si="4871"/>
      </c>
      <c r="VL156" s="54">
        <f t="shared" si="5108"/>
      </c>
      <c r="VM156" s="55">
        <f t="shared" si="4872"/>
      </c>
      <c r="VN156" s="54">
        <f t="shared" si="5108"/>
      </c>
      <c r="VO156" s="55">
        <f t="shared" si="4873"/>
      </c>
      <c r="VP156" s="54">
        <f t="shared" si="5108"/>
      </c>
      <c r="VQ156" s="55">
        <f t="shared" si="4817"/>
      </c>
      <c r="VR156" s="54">
        <f t="shared" si="5108"/>
      </c>
      <c r="VS156" s="55">
        <f t="shared" si="4874"/>
      </c>
      <c r="VT156" s="54">
        <f t="shared" si="5108"/>
      </c>
      <c r="VU156" s="55">
        <f t="shared" si="4875"/>
      </c>
      <c r="VV156" s="54">
        <f t="shared" si="5108"/>
      </c>
      <c r="VW156" s="55">
        <f t="shared" si="4876"/>
      </c>
      <c r="VX156" s="54">
        <f t="shared" si="5108"/>
      </c>
      <c r="VY156" s="55">
        <f t="shared" si="4877"/>
      </c>
      <c r="VZ156" s="54">
        <f t="shared" si="5108"/>
      </c>
      <c r="WA156" s="55">
        <f t="shared" si="4878"/>
      </c>
      <c r="WB156" s="54">
        <f t="shared" si="5108"/>
      </c>
      <c r="WC156" s="55">
        <f t="shared" si="4879"/>
      </c>
      <c r="WD156" s="54">
        <f t="shared" si="5108"/>
      </c>
      <c r="WE156" s="55">
        <f t="shared" si="4818"/>
      </c>
      <c r="WF156" s="54">
        <f t="shared" si="5102"/>
      </c>
      <c r="WG156" s="55">
        <f t="shared" si="4819"/>
      </c>
      <c r="WH156" s="54">
        <f t="shared" si="5102"/>
      </c>
      <c r="WI156" s="55">
        <f t="shared" si="4820"/>
      </c>
      <c r="WJ156" s="54">
        <f t="shared" si="5102"/>
      </c>
      <c r="WK156" s="55">
        <f t="shared" si="4821"/>
      </c>
      <c r="WL156" s="54">
        <f t="shared" si="5102"/>
      </c>
      <c r="WM156" s="55">
        <f t="shared" si="4822"/>
      </c>
      <c r="WN156" s="54">
        <f t="shared" si="5102"/>
      </c>
      <c r="WO156" s="55">
        <f t="shared" si="4823"/>
      </c>
      <c r="WP156" s="54">
        <f t="shared" si="5102"/>
      </c>
      <c r="WQ156" s="55">
        <f t="shared" si="4824"/>
      </c>
      <c r="WR156" s="54">
        <f t="shared" si="5102"/>
      </c>
      <c r="WS156" s="55">
        <f t="shared" si="4825"/>
      </c>
      <c r="WT156" s="54">
        <f t="shared" si="5102"/>
      </c>
      <c r="WU156" s="55">
        <f t="shared" si="4826"/>
      </c>
      <c r="WV156" s="54">
        <f t="shared" si="5102"/>
      </c>
      <c r="WW156" s="55">
        <f t="shared" si="4827"/>
      </c>
      <c r="WX156" s="54">
        <f t="shared" si="5102"/>
      </c>
      <c r="WY156" s="55">
        <f t="shared" si="4828"/>
      </c>
      <c r="WZ156" s="54">
        <f t="shared" si="5102"/>
      </c>
      <c r="XA156" s="55">
        <f t="shared" si="4829"/>
      </c>
      <c r="XB156" s="54">
        <f t="shared" si="5102"/>
      </c>
      <c r="XC156" s="55">
        <f t="shared" si="4830"/>
      </c>
      <c r="XD156" s="54">
        <f t="shared" si="5102"/>
      </c>
      <c r="XE156" s="55">
        <f t="shared" si="4831"/>
      </c>
      <c r="XF156" s="54">
        <f t="shared" si="5102"/>
      </c>
      <c r="XG156" s="55">
        <f t="shared" si="4832"/>
      </c>
      <c r="XH156" s="54">
        <f t="shared" si="5102"/>
      </c>
      <c r="XI156" s="55">
        <f t="shared" si="4833"/>
      </c>
      <c r="XJ156" s="54">
        <f t="shared" si="5102"/>
      </c>
      <c r="XK156" s="55">
        <f t="shared" si="4834"/>
      </c>
      <c r="XL156" s="54">
        <f t="shared" si="5102"/>
      </c>
      <c r="XM156" s="55">
        <f t="shared" si="4835"/>
      </c>
      <c r="XN156" s="54">
        <f t="shared" si="5102"/>
      </c>
      <c r="XO156" s="55">
        <f t="shared" si="4836"/>
      </c>
      <c r="XP156" s="54">
        <f t="shared" si="5102"/>
      </c>
      <c r="XQ156" s="55">
        <f t="shared" si="4837"/>
      </c>
      <c r="XR156" s="54">
        <f t="shared" si="5102"/>
      </c>
      <c r="XS156" s="55">
        <f t="shared" si="4838"/>
      </c>
      <c r="XT156" s="54">
        <f t="shared" si="5102"/>
      </c>
      <c r="XU156" s="55">
        <f t="shared" si="4839"/>
      </c>
      <c r="XV156" s="54">
        <f t="shared" si="5102"/>
      </c>
      <c r="XW156" s="55">
        <f t="shared" si="4840"/>
      </c>
      <c r="XX156" s="54">
        <f t="shared" si="5102"/>
      </c>
      <c r="XY156" s="55">
        <f t="shared" si="4841"/>
      </c>
      <c r="XZ156" s="54">
        <f t="shared" si="5102"/>
      </c>
      <c r="YA156" s="55">
        <f t="shared" si="4842"/>
      </c>
      <c r="YB156" s="54">
        <f t="shared" si="5102"/>
      </c>
      <c r="YC156" s="55">
        <f t="shared" si="4740"/>
      </c>
      <c r="YD156" s="54">
        <f t="shared" si="5102"/>
      </c>
      <c r="YE156" s="55">
        <f t="shared" si="4741"/>
      </c>
      <c r="YF156" s="54">
        <f t="shared" si="5102"/>
      </c>
      <c r="YG156" s="55">
        <f t="shared" si="4742"/>
      </c>
      <c r="YH156" s="54">
        <f t="shared" si="5102"/>
      </c>
      <c r="YI156" s="55">
        <f t="shared" si="4743"/>
      </c>
      <c r="YJ156" s="54">
        <f t="shared" si="5102"/>
      </c>
      <c r="YK156" s="55">
        <f t="shared" si="4744"/>
      </c>
      <c r="YL156" s="54">
        <f t="shared" si="5102"/>
      </c>
      <c r="YM156" s="55">
        <f t="shared" si="4745"/>
      </c>
      <c r="YN156" s="54">
        <f t="shared" si="5102"/>
      </c>
      <c r="YO156" s="55">
        <f t="shared" si="4746"/>
      </c>
      <c r="YP156" s="54">
        <f t="shared" si="4960"/>
      </c>
      <c r="YQ156" s="55">
        <f t="shared" si="4747"/>
      </c>
      <c r="YR156" s="54">
        <f t="shared" si="4960"/>
      </c>
      <c r="YS156" s="55">
        <f t="shared" si="4748"/>
      </c>
      <c r="YT156" s="54">
        <f t="shared" si="4960"/>
      </c>
      <c r="YU156" s="55">
        <f t="shared" si="4749"/>
      </c>
      <c r="YV156" s="54">
        <f t="shared" si="4960"/>
      </c>
      <c r="YW156" s="55">
        <f t="shared" si="4750"/>
      </c>
      <c r="YX156" s="54">
        <f t="shared" si="4960"/>
      </c>
      <c r="YY156" s="55">
        <f t="shared" si="4751"/>
      </c>
      <c r="YZ156" s="54">
        <f t="shared" si="4960"/>
      </c>
      <c r="ZA156" s="55">
        <f t="shared" si="4752"/>
      </c>
      <c r="ZB156" s="54">
        <f t="shared" si="4960"/>
      </c>
      <c r="ZC156" s="55">
        <f t="shared" si="4753"/>
      </c>
      <c r="ZD156" s="54">
        <f t="shared" si="4960"/>
      </c>
      <c r="ZE156" s="55">
        <f t="shared" si="4754"/>
      </c>
      <c r="ZF156" s="54">
        <f t="shared" si="4960"/>
      </c>
      <c r="ZG156" s="55">
        <f t="shared" si="4755"/>
      </c>
      <c r="ZH156" s="54">
        <f t="shared" si="4960"/>
      </c>
      <c r="ZI156" s="55">
        <f t="shared" si="4756"/>
      </c>
      <c r="ZJ156" s="54">
        <f t="shared" si="4960"/>
      </c>
      <c r="ZK156" s="55">
        <f t="shared" si="4757"/>
      </c>
      <c r="ZL156" s="54">
        <f t="shared" si="4960"/>
      </c>
      <c r="ZM156" s="55">
        <f t="shared" si="4758"/>
      </c>
      <c r="ZN156" s="54">
        <f t="shared" si="4960"/>
      </c>
      <c r="ZO156" s="55">
        <f t="shared" si="4759"/>
      </c>
      <c r="ZP156" s="54">
        <f t="shared" si="4960"/>
      </c>
      <c r="ZQ156" s="55">
        <f t="shared" si="4760"/>
      </c>
      <c r="ZR156" s="54">
        <f t="shared" si="4960"/>
      </c>
      <c r="ZS156" s="55">
        <f t="shared" si="4761"/>
      </c>
      <c r="ZT156" s="54">
        <f t="shared" si="4960"/>
      </c>
      <c r="ZU156" s="55">
        <f t="shared" si="4762"/>
      </c>
      <c r="ZV156" s="54">
        <f t="shared" si="4960"/>
      </c>
      <c r="ZW156" s="55">
        <f t="shared" si="4763"/>
      </c>
      <c r="ZX156" s="54">
        <f t="shared" si="4960"/>
      </c>
      <c r="ZY156" s="55">
        <f t="shared" si="4764"/>
      </c>
      <c r="ZZ156" s="54">
        <f t="shared" si="4960"/>
      </c>
      <c r="AAA156" s="55">
        <f t="shared" si="4765"/>
      </c>
      <c r="AAB156" s="54">
        <f t="shared" si="4960"/>
      </c>
      <c r="AAC156" s="55">
        <f t="shared" si="4766"/>
      </c>
      <c r="AAD156" s="54">
        <f t="shared" si="4960"/>
      </c>
      <c r="AAE156" s="55">
        <f t="shared" si="4767"/>
      </c>
      <c r="AAF156" s="54">
        <f t="shared" si="4960"/>
      </c>
      <c r="AAG156" s="55">
        <f t="shared" si="4768"/>
      </c>
      <c r="AAH156" s="54">
        <f t="shared" si="4960"/>
      </c>
      <c r="AAI156" s="55">
        <f t="shared" si="4769"/>
      </c>
      <c r="AAJ156" s="54">
        <f t="shared" si="4960"/>
      </c>
      <c r="AAK156" s="55">
        <f t="shared" si="4770"/>
      </c>
      <c r="AAL156" s="54">
        <f t="shared" si="4960"/>
      </c>
      <c r="AAM156" s="55">
        <f t="shared" si="4917"/>
      </c>
      <c r="AAN156" s="54">
        <f t="shared" si="4960"/>
      </c>
      <c r="AAO156" s="55">
        <f t="shared" si="4918"/>
      </c>
      <c r="AAP156" s="54">
        <f t="shared" si="4960"/>
      </c>
      <c r="AAQ156" s="55">
        <f t="shared" si="4919"/>
      </c>
      <c r="AAR156" s="54">
        <f t="shared" si="4960"/>
      </c>
      <c r="AAS156" s="55">
        <f t="shared" si="4920"/>
      </c>
      <c r="AAT156" s="54">
        <f t="shared" si="4960"/>
      </c>
      <c r="AAU156" s="55">
        <f t="shared" si="4921"/>
      </c>
      <c r="AAV156" s="54">
        <f t="shared" si="4960"/>
      </c>
      <c r="AAW156" s="55">
        <f t="shared" si="4922"/>
      </c>
      <c r="AAX156" s="54">
        <f t="shared" si="4960"/>
      </c>
      <c r="AAY156" s="55">
        <f t="shared" si="4923"/>
      </c>
      <c r="AAZ156" s="54">
        <f t="shared" si="4960"/>
      </c>
      <c r="ABA156" s="55">
        <f t="shared" si="4924"/>
      </c>
      <c r="ABB156" s="54">
        <f t="shared" si="4959"/>
      </c>
      <c r="ABC156" s="55">
        <f t="shared" si="4925"/>
      </c>
      <c r="ABD156" s="54">
        <f t="shared" si="4959"/>
      </c>
      <c r="ABE156" s="55">
        <f t="shared" si="4926"/>
      </c>
      <c r="ABF156" s="54">
        <f t="shared" si="4959"/>
      </c>
      <c r="ABG156" s="55">
        <f t="shared" si="4927"/>
      </c>
      <c r="ABH156" s="54">
        <f t="shared" si="4959"/>
      </c>
      <c r="ABI156" s="55">
        <f t="shared" si="4928"/>
      </c>
      <c r="ABJ156" s="54">
        <f t="shared" si="4959"/>
      </c>
      <c r="ABK156" s="55">
        <f t="shared" si="4929"/>
      </c>
      <c r="ABL156" s="54">
        <f t="shared" si="4959"/>
      </c>
      <c r="ABM156" s="55">
        <f t="shared" si="4930"/>
      </c>
      <c r="ABN156" s="54">
        <f t="shared" si="4959"/>
      </c>
      <c r="ABO156" s="55">
        <f t="shared" si="4931"/>
      </c>
      <c r="ABP156" s="54">
        <f t="shared" si="4959"/>
      </c>
      <c r="ABQ156" s="55">
        <f t="shared" si="4932"/>
      </c>
      <c r="ABR156" s="54">
        <f t="shared" si="4959"/>
      </c>
      <c r="ABS156" s="55">
        <f t="shared" si="4933"/>
      </c>
      <c r="ABT156" s="54">
        <f t="shared" si="4959"/>
      </c>
      <c r="ABU156" s="55">
        <f t="shared" si="4934"/>
      </c>
      <c r="ABV156" s="54">
        <f t="shared" si="4959"/>
      </c>
      <c r="ABW156" s="55">
        <f t="shared" si="4935"/>
      </c>
      <c r="ABX156" s="54">
        <f t="shared" si="4959"/>
      </c>
      <c r="ABY156" s="55">
        <f t="shared" si="4936"/>
      </c>
      <c r="ABZ156" s="54">
        <f t="shared" si="4959"/>
      </c>
      <c r="ACA156" s="55">
        <f t="shared" si="4937"/>
      </c>
      <c r="ACB156" s="54">
        <f t="shared" si="4959"/>
      </c>
      <c r="ACC156" s="55">
        <f t="shared" si="4938"/>
      </c>
      <c r="ACD156" s="54">
        <f t="shared" si="4959"/>
      </c>
      <c r="ACE156" s="55">
        <f t="shared" si="4939"/>
      </c>
      <c r="ACF156" s="54">
        <f t="shared" si="4959"/>
      </c>
      <c r="ACG156" s="55">
        <f t="shared" si="4940"/>
      </c>
      <c r="ACH156" s="54">
        <f t="shared" si="4959"/>
      </c>
      <c r="ACI156" s="55">
        <f t="shared" si="4941"/>
      </c>
      <c r="ACJ156" s="54">
        <f t="shared" si="4959"/>
      </c>
      <c r="ACK156" s="55">
        <f t="shared" si="4942"/>
      </c>
      <c r="ACL156" s="54">
        <f t="shared" si="4959"/>
      </c>
      <c r="ACM156" s="55">
        <f t="shared" si="4943"/>
      </c>
      <c r="ACN156" s="54">
        <f t="shared" si="4959"/>
      </c>
      <c r="ACO156" s="55">
        <f t="shared" si="4944"/>
      </c>
      <c r="ACP156" s="54">
        <f t="shared" si="4959"/>
      </c>
      <c r="ACQ156" s="55">
        <f t="shared" si="4945"/>
      </c>
      <c r="ACR156" s="54">
        <f t="shared" si="4959"/>
      </c>
      <c r="ACS156" s="55">
        <f t="shared" si="4946"/>
      </c>
      <c r="ACT156" s="54">
        <f t="shared" si="4959"/>
      </c>
      <c r="ACU156" s="55">
        <f t="shared" si="4947"/>
      </c>
      <c r="ACV156" s="54">
        <f t="shared" si="4959"/>
      </c>
      <c r="ACW156" s="55">
        <f t="shared" si="4883"/>
      </c>
      <c r="ACX156" s="54">
        <f t="shared" si="4959"/>
      </c>
      <c r="ACY156" s="55">
        <f t="shared" si="4961"/>
      </c>
      <c r="ACZ156" s="54">
        <f t="shared" si="4959"/>
      </c>
      <c r="ADA156" s="55">
        <f t="shared" si="4962"/>
      </c>
      <c r="ADB156" s="54">
        <f t="shared" si="4959"/>
      </c>
      <c r="ADC156" s="55">
        <f t="shared" si="4963"/>
      </c>
      <c r="ADD156" s="54">
        <f t="shared" si="4959"/>
      </c>
      <c r="ADE156" s="55">
        <f t="shared" si="4964"/>
      </c>
      <c r="ADF156" s="54">
        <f t="shared" si="4959"/>
      </c>
      <c r="ADG156" s="55">
        <f t="shared" si="4965"/>
      </c>
    </row>
    <row r="157" spans="1:787" ht="20.25" hidden="1" customHeight="1">
      <c r="A157" s="112">
        <v>85</v>
      </c>
      <c r="B157" s="115">
        <f>学年と名前を結合するシート!D86</f>
      </c>
      <c r="C157" s="114"/>
      <c r="D157" s="54">
        <f t="shared" si="4771"/>
      </c>
      <c r="E157" s="55">
        <f t="shared" si="4772"/>
      </c>
      <c r="F157" s="54">
        <f t="shared" si="5109"/>
      </c>
      <c r="G157" s="55">
        <f t="shared" si="4966"/>
      </c>
      <c r="H157" s="54">
        <f t="shared" si="5109"/>
      </c>
      <c r="I157" s="55">
        <f t="shared" si="4967"/>
      </c>
      <c r="J157" s="54">
        <f t="shared" si="5109"/>
      </c>
      <c r="K157" s="55">
        <f t="shared" si="4968"/>
      </c>
      <c r="L157" s="54">
        <f t="shared" si="5109"/>
      </c>
      <c r="M157" s="55">
        <f t="shared" si="4969"/>
      </c>
      <c r="N157" s="54">
        <f t="shared" si="5109"/>
      </c>
      <c r="O157" s="55">
        <f t="shared" si="4970"/>
      </c>
      <c r="P157" s="54">
        <f t="shared" si="5109"/>
      </c>
      <c r="Q157" s="55">
        <f t="shared" si="4971"/>
      </c>
      <c r="R157" s="54">
        <f t="shared" si="5109"/>
      </c>
      <c r="S157" s="55">
        <f t="shared" si="4972"/>
      </c>
      <c r="T157" s="54">
        <f t="shared" si="5109"/>
      </c>
      <c r="U157" s="55">
        <f t="shared" si="4973"/>
      </c>
      <c r="V157" s="54">
        <f t="shared" si="5109"/>
      </c>
      <c r="W157" s="55">
        <f t="shared" si="4974"/>
      </c>
      <c r="X157" s="54">
        <f t="shared" si="5109"/>
      </c>
      <c r="Y157" s="55">
        <f t="shared" si="4975"/>
      </c>
      <c r="Z157" s="54">
        <f t="shared" si="5109"/>
      </c>
      <c r="AA157" s="55">
        <f t="shared" si="4976"/>
      </c>
      <c r="AB157" s="54">
        <f t="shared" si="5109"/>
      </c>
      <c r="AC157" s="55">
        <f t="shared" si="4977"/>
      </c>
      <c r="AD157" s="54">
        <f t="shared" si="5109"/>
      </c>
      <c r="AE157" s="55">
        <f t="shared" si="4978"/>
      </c>
      <c r="AF157" s="54">
        <f t="shared" si="5109"/>
      </c>
      <c r="AG157" s="55">
        <f t="shared" si="4979"/>
      </c>
      <c r="AH157" s="54">
        <f t="shared" si="5109"/>
      </c>
      <c r="AI157" s="55">
        <f t="shared" si="4980"/>
      </c>
      <c r="AJ157" s="54">
        <f t="shared" si="5109"/>
      </c>
      <c r="AK157" s="55">
        <f t="shared" si="4981"/>
      </c>
      <c r="AL157" s="54">
        <f t="shared" si="5109"/>
      </c>
      <c r="AM157" s="55">
        <f t="shared" si="4982"/>
      </c>
      <c r="AN157" s="54">
        <f t="shared" si="5109"/>
      </c>
      <c r="AO157" s="55">
        <f t="shared" si="4983"/>
      </c>
      <c r="AP157" s="54">
        <f t="shared" si="5109"/>
      </c>
      <c r="AQ157" s="55">
        <f t="shared" si="4984"/>
      </c>
      <c r="AR157" s="54">
        <f t="shared" si="5109"/>
      </c>
      <c r="AS157" s="55">
        <f t="shared" si="4985"/>
      </c>
      <c r="AT157" s="54">
        <f t="shared" si="5109"/>
      </c>
      <c r="AU157" s="55">
        <f t="shared" si="4986"/>
      </c>
      <c r="AV157" s="54">
        <f t="shared" si="5109"/>
      </c>
      <c r="AW157" s="55">
        <f t="shared" si="4987"/>
      </c>
      <c r="AX157" s="54">
        <f t="shared" si="5109"/>
      </c>
      <c r="AY157" s="55">
        <f t="shared" si="4988"/>
      </c>
      <c r="AZ157" s="54">
        <f t="shared" si="5109"/>
      </c>
      <c r="BA157" s="55">
        <f t="shared" si="4989"/>
      </c>
      <c r="BB157" s="54">
        <f t="shared" si="5109"/>
      </c>
      <c r="BC157" s="55">
        <f t="shared" si="4990"/>
      </c>
      <c r="BD157" s="54">
        <f t="shared" si="5109"/>
      </c>
      <c r="BE157" s="55">
        <f t="shared" si="4991"/>
      </c>
      <c r="BF157" s="54">
        <f t="shared" si="5109"/>
      </c>
      <c r="BG157" s="55">
        <f t="shared" si="4992"/>
      </c>
      <c r="BH157" s="54">
        <f t="shared" si="5109"/>
      </c>
      <c r="BI157" s="55">
        <f t="shared" si="4993"/>
      </c>
      <c r="BJ157" s="54">
        <f t="shared" si="5109"/>
      </c>
      <c r="BK157" s="55">
        <f t="shared" si="4994"/>
      </c>
      <c r="BL157" s="54">
        <f t="shared" si="5109"/>
      </c>
      <c r="BM157" s="55">
        <f t="shared" si="4995"/>
      </c>
      <c r="BN157" s="54">
        <f t="shared" si="5109"/>
      </c>
      <c r="BO157" s="55">
        <f t="shared" si="4996"/>
      </c>
      <c r="BP157" s="54">
        <f t="shared" si="5109"/>
      </c>
      <c r="BQ157" s="55">
        <f t="shared" si="4997"/>
      </c>
      <c r="BR157" s="54">
        <f t="shared" si="5103"/>
      </c>
      <c r="BS157" s="55">
        <f t="shared" si="4998"/>
      </c>
      <c r="BT157" s="54">
        <f t="shared" si="5103"/>
      </c>
      <c r="BU157" s="55">
        <f t="shared" si="4999"/>
      </c>
      <c r="BV157" s="54">
        <f t="shared" si="5103"/>
      </c>
      <c r="BW157" s="55">
        <f t="shared" si="5000"/>
      </c>
      <c r="BX157" s="54">
        <f t="shared" si="5103"/>
      </c>
      <c r="BY157" s="55">
        <f t="shared" si="5001"/>
      </c>
      <c r="BZ157" s="54">
        <f t="shared" si="5103"/>
      </c>
      <c r="CA157" s="55">
        <f t="shared" si="5002"/>
      </c>
      <c r="CB157" s="54">
        <f t="shared" si="5103"/>
      </c>
      <c r="CC157" s="55">
        <f t="shared" si="5003"/>
      </c>
      <c r="CD157" s="54">
        <f t="shared" si="5103"/>
      </c>
      <c r="CE157" s="55">
        <f t="shared" si="5004"/>
      </c>
      <c r="CF157" s="54">
        <f t="shared" si="5103"/>
      </c>
      <c r="CG157" s="55">
        <f t="shared" si="5005"/>
      </c>
      <c r="CH157" s="54">
        <f t="shared" si="5103"/>
      </c>
      <c r="CI157" s="55">
        <f t="shared" si="5006"/>
      </c>
      <c r="CJ157" s="54">
        <f t="shared" si="5103"/>
      </c>
      <c r="CK157" s="55">
        <f t="shared" si="5007"/>
      </c>
      <c r="CL157" s="54">
        <f t="shared" si="5103"/>
      </c>
      <c r="CM157" s="55">
        <f t="shared" si="5008"/>
      </c>
      <c r="CN157" s="54">
        <f t="shared" si="5103"/>
      </c>
      <c r="CO157" s="55">
        <f t="shared" si="5009"/>
      </c>
      <c r="CP157" s="54">
        <f t="shared" si="5103"/>
      </c>
      <c r="CQ157" s="55">
        <f t="shared" si="5010"/>
      </c>
      <c r="CR157" s="54">
        <f t="shared" si="5103"/>
      </c>
      <c r="CS157" s="55">
        <f t="shared" si="5011"/>
      </c>
      <c r="CT157" s="54">
        <f t="shared" si="5103"/>
      </c>
      <c r="CU157" s="55">
        <f t="shared" si="5012"/>
      </c>
      <c r="CV157" s="54">
        <f t="shared" si="5103"/>
      </c>
      <c r="CW157" s="55">
        <f t="shared" si="5013"/>
      </c>
      <c r="CX157" s="54">
        <f t="shared" si="5103"/>
      </c>
      <c r="CY157" s="55">
        <f t="shared" si="5014"/>
      </c>
      <c r="CZ157" s="54">
        <f t="shared" si="5103"/>
      </c>
      <c r="DA157" s="55">
        <f t="shared" si="5015"/>
      </c>
      <c r="DB157" s="54">
        <f t="shared" si="5103"/>
      </c>
      <c r="DC157" s="55">
        <f t="shared" si="5016"/>
      </c>
      <c r="DD157" s="54">
        <f t="shared" si="5103"/>
      </c>
      <c r="DE157" s="55">
        <f t="shared" si="5017"/>
      </c>
      <c r="DF157" s="54">
        <f t="shared" si="5103"/>
      </c>
      <c r="DG157" s="55">
        <f t="shared" si="5018"/>
      </c>
      <c r="DH157" s="54">
        <f t="shared" si="5103"/>
      </c>
      <c r="DI157" s="55">
        <f t="shared" si="5019"/>
      </c>
      <c r="DJ157" s="54">
        <f t="shared" si="5103"/>
      </c>
      <c r="DK157" s="55">
        <f t="shared" si="5020"/>
      </c>
      <c r="DL157" s="54">
        <f t="shared" si="5103"/>
      </c>
      <c r="DM157" s="55">
        <f t="shared" si="5021"/>
      </c>
      <c r="DN157" s="54">
        <f t="shared" si="5103"/>
      </c>
      <c r="DO157" s="55">
        <f t="shared" si="5022"/>
      </c>
      <c r="DP157" s="54">
        <f t="shared" si="5103"/>
      </c>
      <c r="DQ157" s="55">
        <f t="shared" si="5023"/>
      </c>
      <c r="DR157" s="54">
        <f t="shared" si="5103"/>
      </c>
      <c r="DS157" s="55">
        <f t="shared" si="5024"/>
      </c>
      <c r="DT157" s="54">
        <f t="shared" si="5103"/>
      </c>
      <c r="DU157" s="55">
        <f t="shared" si="5025"/>
      </c>
      <c r="DV157" s="54">
        <f t="shared" si="5103"/>
      </c>
      <c r="DW157" s="55">
        <f t="shared" si="5026"/>
      </c>
      <c r="DX157" s="54">
        <f t="shared" si="5103"/>
      </c>
      <c r="DY157" s="55">
        <f t="shared" si="5027"/>
      </c>
      <c r="DZ157" s="54">
        <f t="shared" si="5103"/>
      </c>
      <c r="EA157" s="55">
        <f t="shared" si="5028"/>
      </c>
      <c r="EB157" s="54">
        <f t="shared" si="5110"/>
      </c>
      <c r="EC157" s="55">
        <f t="shared" si="5029"/>
      </c>
      <c r="ED157" s="54">
        <f t="shared" si="5110"/>
      </c>
      <c r="EE157" s="55">
        <f t="shared" si="5030"/>
      </c>
      <c r="EF157" s="54">
        <f t="shared" si="5110"/>
      </c>
      <c r="EG157" s="55">
        <f t="shared" si="5031"/>
      </c>
      <c r="EH157" s="54">
        <f t="shared" si="5110"/>
      </c>
      <c r="EI157" s="55">
        <f t="shared" si="5032"/>
      </c>
      <c r="EJ157" s="54">
        <f t="shared" si="5110"/>
      </c>
      <c r="EK157" s="55">
        <f t="shared" si="5033"/>
      </c>
      <c r="EL157" s="54">
        <f t="shared" si="5110"/>
      </c>
      <c r="EM157" s="55">
        <f t="shared" si="5034"/>
      </c>
      <c r="EN157" s="54">
        <f t="shared" si="5110"/>
      </c>
      <c r="EO157" s="55">
        <f t="shared" si="5035"/>
      </c>
      <c r="EP157" s="54">
        <f t="shared" si="5110"/>
      </c>
      <c r="EQ157" s="55">
        <f t="shared" si="5036"/>
      </c>
      <c r="ER157" s="54">
        <f t="shared" si="5110"/>
      </c>
      <c r="ES157" s="55">
        <f t="shared" si="5037"/>
      </c>
      <c r="ET157" s="54">
        <f t="shared" si="5110"/>
      </c>
      <c r="EU157" s="55">
        <f t="shared" si="5038"/>
      </c>
      <c r="EV157" s="54">
        <f t="shared" si="5110"/>
      </c>
      <c r="EW157" s="55">
        <f t="shared" si="5039"/>
      </c>
      <c r="EX157" s="54">
        <f t="shared" si="5110"/>
      </c>
      <c r="EY157" s="55">
        <f t="shared" si="5040"/>
      </c>
      <c r="EZ157" s="54">
        <f t="shared" si="5110"/>
      </c>
      <c r="FA157" s="55">
        <f t="shared" si="5041"/>
      </c>
      <c r="FB157" s="54">
        <f t="shared" si="5110"/>
      </c>
      <c r="FC157" s="55">
        <f t="shared" si="5042"/>
      </c>
      <c r="FD157" s="54">
        <f t="shared" si="5110"/>
      </c>
      <c r="FE157" s="55">
        <f t="shared" si="5043"/>
      </c>
      <c r="FF157" s="54">
        <f t="shared" si="5110"/>
      </c>
      <c r="FG157" s="55">
        <f t="shared" si="5044"/>
      </c>
      <c r="FH157" s="54">
        <f t="shared" si="5110"/>
      </c>
      <c r="FI157" s="55">
        <f t="shared" si="5045"/>
      </c>
      <c r="FJ157" s="54">
        <f t="shared" si="5110"/>
      </c>
      <c r="FK157" s="55">
        <f t="shared" si="5046"/>
      </c>
      <c r="FL157" s="54">
        <f t="shared" si="5110"/>
      </c>
      <c r="FM157" s="55">
        <f t="shared" si="5047"/>
      </c>
      <c r="FN157" s="54">
        <f t="shared" si="5110"/>
      </c>
      <c r="FO157" s="55">
        <f t="shared" si="5048"/>
      </c>
      <c r="FP157" s="54">
        <f t="shared" si="5110"/>
      </c>
      <c r="FQ157" s="55">
        <f t="shared" si="5049"/>
      </c>
      <c r="FR157" s="54">
        <f t="shared" si="5110"/>
      </c>
      <c r="FS157" s="55">
        <f t="shared" si="5050"/>
      </c>
      <c r="FT157" s="54">
        <f t="shared" si="5110"/>
      </c>
      <c r="FU157" s="55">
        <f t="shared" si="5051"/>
      </c>
      <c r="FV157" s="54">
        <f t="shared" si="5110"/>
      </c>
      <c r="FW157" s="55">
        <f t="shared" si="5052"/>
      </c>
      <c r="FX157" s="54">
        <f t="shared" si="5110"/>
      </c>
      <c r="FY157" s="55">
        <f t="shared" si="5053"/>
      </c>
      <c r="FZ157" s="54">
        <f t="shared" si="5110"/>
      </c>
      <c r="GA157" s="55">
        <f t="shared" si="5054"/>
      </c>
      <c r="GB157" s="54">
        <f t="shared" si="5110"/>
      </c>
      <c r="GC157" s="55">
        <f t="shared" si="5055"/>
      </c>
      <c r="GD157" s="54">
        <f t="shared" si="5110"/>
      </c>
      <c r="GE157" s="55">
        <f t="shared" si="5056"/>
      </c>
      <c r="GF157" s="54">
        <f t="shared" si="5110"/>
      </c>
      <c r="GG157" s="55">
        <f t="shared" si="5057"/>
      </c>
      <c r="GH157" s="54">
        <f t="shared" si="5110"/>
      </c>
      <c r="GI157" s="55">
        <f t="shared" si="5058"/>
      </c>
      <c r="GJ157" s="54">
        <f t="shared" si="5110"/>
      </c>
      <c r="GK157" s="55">
        <f t="shared" si="5059"/>
      </c>
      <c r="GL157" s="54">
        <f t="shared" si="5110"/>
      </c>
      <c r="GM157" s="55">
        <f t="shared" si="5060"/>
      </c>
      <c r="GN157" s="54">
        <f t="shared" si="5104"/>
      </c>
      <c r="GO157" s="55">
        <f t="shared" si="5061"/>
      </c>
      <c r="GP157" s="54">
        <f t="shared" si="4958"/>
      </c>
      <c r="GQ157" s="55">
        <f t="shared" si="5062"/>
      </c>
      <c r="GR157" s="54">
        <f t="shared" si="4958"/>
      </c>
      <c r="GS157" s="55">
        <f t="shared" si="5063"/>
      </c>
      <c r="GT157" s="54">
        <f t="shared" si="4958"/>
      </c>
      <c r="GU157" s="55">
        <f t="shared" si="5064"/>
      </c>
      <c r="GV157" s="54">
        <f t="shared" si="4958"/>
      </c>
      <c r="GW157" s="55">
        <f t="shared" si="5065"/>
      </c>
      <c r="GX157" s="54">
        <f t="shared" si="4958"/>
      </c>
      <c r="GY157" s="55">
        <f t="shared" si="5066"/>
      </c>
      <c r="GZ157" s="54">
        <f t="shared" si="4958"/>
      </c>
      <c r="HA157" s="55">
        <f t="shared" si="5067"/>
      </c>
      <c r="HB157" s="54">
        <f t="shared" ref="HB157:JN172" si="5112">RIGHT(IFERROR(VLOOKUP($B157,HB$4:HC$71,2,FALSE),""),2)</f>
      </c>
      <c r="HC157" s="55">
        <f t="shared" si="5068"/>
      </c>
      <c r="HD157" s="54">
        <f t="shared" si="5112"/>
      </c>
      <c r="HE157" s="55">
        <f t="shared" si="5069"/>
      </c>
      <c r="HF157" s="54">
        <f t="shared" si="5112"/>
      </c>
      <c r="HG157" s="55">
        <f t="shared" si="5070"/>
      </c>
      <c r="HH157" s="54">
        <f t="shared" si="5112"/>
      </c>
      <c r="HI157" s="55">
        <f t="shared" si="5071"/>
      </c>
      <c r="HJ157" s="54">
        <f t="shared" si="5112"/>
      </c>
      <c r="HK157" s="55">
        <f t="shared" si="5072"/>
      </c>
      <c r="HL157" s="54">
        <f t="shared" si="5112"/>
      </c>
      <c r="HM157" s="55">
        <f t="shared" si="5073"/>
      </c>
      <c r="HN157" s="54">
        <f t="shared" si="5112"/>
      </c>
      <c r="HO157" s="55">
        <f t="shared" si="5074"/>
      </c>
      <c r="HP157" s="54">
        <f t="shared" si="5112"/>
      </c>
      <c r="HQ157" s="55">
        <f t="shared" si="5075"/>
      </c>
      <c r="HR157" s="54">
        <f t="shared" si="5112"/>
      </c>
      <c r="HS157" s="55">
        <f t="shared" si="5076"/>
      </c>
      <c r="HT157" s="54">
        <f t="shared" si="5112"/>
      </c>
      <c r="HU157" s="55">
        <f t="shared" si="5077"/>
      </c>
      <c r="HV157" s="54">
        <f t="shared" si="5112"/>
      </c>
      <c r="HW157" s="55">
        <f t="shared" si="5078"/>
      </c>
      <c r="HX157" s="54">
        <f t="shared" si="5112"/>
      </c>
      <c r="HY157" s="55">
        <f t="shared" si="5079"/>
      </c>
      <c r="HZ157" s="54">
        <f t="shared" si="5112"/>
      </c>
      <c r="IA157" s="55">
        <f t="shared" si="5080"/>
      </c>
      <c r="IB157" s="54">
        <f t="shared" si="5112"/>
      </c>
      <c r="IC157" s="55">
        <f t="shared" si="5081"/>
      </c>
      <c r="ID157" s="54">
        <f t="shared" si="5112"/>
      </c>
      <c r="IE157" s="55">
        <f t="shared" si="5082"/>
      </c>
      <c r="IF157" s="54">
        <f t="shared" si="5112"/>
      </c>
      <c r="IG157" s="55">
        <f t="shared" si="5083"/>
      </c>
      <c r="IH157" s="54">
        <f t="shared" si="5112"/>
      </c>
      <c r="II157" s="55">
        <f t="shared" si="5084"/>
      </c>
      <c r="IJ157" s="54">
        <f t="shared" si="5112"/>
      </c>
      <c r="IK157" s="55">
        <f t="shared" si="5085"/>
      </c>
      <c r="IL157" s="54">
        <f t="shared" si="5112"/>
      </c>
      <c r="IM157" s="55">
        <f t="shared" si="5086"/>
      </c>
      <c r="IN157" s="54">
        <f t="shared" si="5112"/>
      </c>
      <c r="IO157" s="55">
        <f t="shared" si="5087"/>
      </c>
      <c r="IP157" s="54">
        <f t="shared" si="5112"/>
      </c>
      <c r="IQ157" s="55">
        <f t="shared" si="5088"/>
      </c>
      <c r="IR157" s="54">
        <f t="shared" si="5112"/>
      </c>
      <c r="IS157" s="55">
        <f t="shared" si="5089"/>
      </c>
      <c r="IT157" s="54">
        <f t="shared" si="5112"/>
      </c>
      <c r="IU157" s="55">
        <f t="shared" si="5090"/>
      </c>
      <c r="IV157" s="54">
        <f t="shared" si="5112"/>
      </c>
      <c r="IW157" s="55">
        <f t="shared" si="5091"/>
      </c>
      <c r="IX157" s="54">
        <f t="shared" si="5112"/>
      </c>
      <c r="IY157" s="55">
        <f t="shared" si="5092"/>
      </c>
      <c r="IZ157" s="54">
        <f t="shared" si="5112"/>
      </c>
      <c r="JA157" s="55">
        <f t="shared" si="5093"/>
      </c>
      <c r="JB157" s="54">
        <f t="shared" si="5112"/>
      </c>
      <c r="JC157" s="55">
        <f t="shared" si="5094"/>
      </c>
      <c r="JD157" s="54">
        <f t="shared" si="5112"/>
      </c>
      <c r="JE157" s="55">
        <f t="shared" si="5095"/>
      </c>
      <c r="JF157" s="54">
        <f t="shared" si="5112"/>
      </c>
      <c r="JG157" s="55">
        <f t="shared" si="5096"/>
      </c>
      <c r="JH157" s="54">
        <f t="shared" si="5112"/>
      </c>
      <c r="JI157" s="55">
        <f t="shared" si="5097"/>
      </c>
      <c r="JJ157" s="54">
        <f t="shared" si="5112"/>
      </c>
      <c r="JK157" s="55">
        <f t="shared" si="5098"/>
      </c>
      <c r="JL157" s="54">
        <f t="shared" si="5112"/>
      </c>
      <c r="JM157" s="55">
        <f t="shared" si="4679"/>
      </c>
      <c r="JN157" s="54">
        <f t="shared" si="5112"/>
      </c>
      <c r="JO157" s="55">
        <f t="shared" si="4775"/>
      </c>
      <c r="JP157" s="54">
        <f t="shared" si="5111"/>
      </c>
      <c r="JQ157" s="55">
        <f t="shared" si="4776"/>
      </c>
      <c r="JR157" s="54">
        <f t="shared" si="5111"/>
      </c>
      <c r="JS157" s="55">
        <f t="shared" si="4777"/>
      </c>
      <c r="JT157" s="54">
        <f t="shared" si="5111"/>
      </c>
      <c r="JU157" s="55">
        <f t="shared" si="4778"/>
      </c>
      <c r="JV157" s="54">
        <f t="shared" si="5111"/>
      </c>
      <c r="JW157" s="55">
        <f t="shared" si="4779"/>
      </c>
      <c r="JX157" s="54">
        <f t="shared" si="5111"/>
      </c>
      <c r="JY157" s="55">
        <f t="shared" si="4780"/>
      </c>
      <c r="JZ157" s="54">
        <f t="shared" si="5111"/>
      </c>
      <c r="KA157" s="55">
        <f t="shared" si="4781"/>
      </c>
      <c r="KB157" s="54">
        <f t="shared" si="5111"/>
      </c>
      <c r="KC157" s="55">
        <f t="shared" si="4782"/>
      </c>
      <c r="KD157" s="54">
        <f t="shared" si="5111"/>
      </c>
      <c r="KE157" s="55">
        <f t="shared" si="4783"/>
      </c>
      <c r="KF157" s="54">
        <f t="shared" si="5111"/>
      </c>
      <c r="KG157" s="55">
        <f t="shared" si="4784"/>
      </c>
      <c r="KH157" s="54">
        <f t="shared" si="5111"/>
      </c>
      <c r="KI157" s="55">
        <f t="shared" si="4785"/>
      </c>
      <c r="KJ157" s="54">
        <f t="shared" si="5111"/>
      </c>
      <c r="KK157" s="55">
        <f t="shared" si="4786"/>
      </c>
      <c r="KL157" s="54">
        <f t="shared" si="5111"/>
      </c>
      <c r="KM157" s="55">
        <f t="shared" si="4787"/>
      </c>
      <c r="KN157" s="54">
        <f t="shared" si="5111"/>
      </c>
      <c r="KO157" s="55">
        <f t="shared" si="4788"/>
      </c>
      <c r="KP157" s="54">
        <f t="shared" si="5111"/>
      </c>
      <c r="KQ157" s="55">
        <f t="shared" si="4789"/>
      </c>
      <c r="KR157" s="54">
        <f t="shared" si="5111"/>
      </c>
      <c r="KS157" s="55">
        <f t="shared" si="4790"/>
      </c>
      <c r="KT157" s="54">
        <f t="shared" si="5105"/>
      </c>
      <c r="KU157" s="55">
        <f t="shared" si="4791"/>
      </c>
      <c r="KV157" s="54">
        <f t="shared" si="5105"/>
      </c>
      <c r="KW157" s="55">
        <f t="shared" si="4792"/>
      </c>
      <c r="KX157" s="54">
        <f t="shared" si="5105"/>
      </c>
      <c r="KY157" s="55">
        <f t="shared" si="4793"/>
      </c>
      <c r="KZ157" s="54">
        <f t="shared" si="5105"/>
      </c>
      <c r="LA157" s="55">
        <f t="shared" si="4794"/>
      </c>
      <c r="LB157" s="54">
        <f t="shared" si="5105"/>
      </c>
      <c r="LC157" s="55">
        <f t="shared" si="4795"/>
      </c>
      <c r="LD157" s="54">
        <f t="shared" si="5105"/>
      </c>
      <c r="LE157" s="55">
        <f t="shared" si="4796"/>
      </c>
      <c r="LF157" s="54">
        <f t="shared" si="5105"/>
      </c>
      <c r="LG157" s="55">
        <f t="shared" si="4797"/>
      </c>
      <c r="LH157" s="54">
        <f t="shared" si="5105"/>
      </c>
      <c r="LI157" s="55">
        <f t="shared" si="4798"/>
      </c>
      <c r="LJ157" s="54">
        <f t="shared" si="5105"/>
      </c>
      <c r="LK157" s="55">
        <f t="shared" si="4799"/>
      </c>
      <c r="LL157" s="54">
        <f t="shared" si="5105"/>
      </c>
      <c r="LM157" s="55">
        <f t="shared" si="4800"/>
      </c>
      <c r="LN157" s="54">
        <f t="shared" si="5105"/>
      </c>
      <c r="LO157" s="55">
        <f t="shared" si="4801"/>
      </c>
      <c r="LP157" s="54">
        <f t="shared" si="5105"/>
      </c>
      <c r="LQ157" s="55">
        <f t="shared" si="4802"/>
      </c>
      <c r="LR157" s="54">
        <f t="shared" si="5105"/>
      </c>
      <c r="LS157" s="55">
        <f t="shared" si="4803"/>
      </c>
      <c r="LT157" s="54">
        <f t="shared" si="5105"/>
      </c>
      <c r="LU157" s="55">
        <f t="shared" si="4804"/>
      </c>
      <c r="LV157" s="54">
        <f t="shared" si="5105"/>
      </c>
      <c r="LW157" s="55">
        <f t="shared" si="4805"/>
      </c>
      <c r="LX157" s="54">
        <f t="shared" si="5105"/>
      </c>
      <c r="LY157" s="55">
        <f t="shared" si="4680"/>
      </c>
      <c r="LZ157" s="54">
        <f t="shared" si="5106"/>
      </c>
      <c r="MA157" s="55">
        <f t="shared" si="4807"/>
      </c>
      <c r="MB157" s="54">
        <f t="shared" si="5106"/>
      </c>
      <c r="MC157" s="55">
        <f t="shared" si="4808"/>
      </c>
      <c r="MD157" s="54">
        <f t="shared" si="5106"/>
      </c>
      <c r="ME157" s="55">
        <f t="shared" si="4809"/>
      </c>
      <c r="MF157" s="54">
        <f t="shared" si="5106"/>
      </c>
      <c r="MG157" s="55">
        <f t="shared" si="4810"/>
      </c>
      <c r="MH157" s="54">
        <f t="shared" si="5106"/>
      </c>
      <c r="MI157" s="55">
        <f t="shared" si="4811"/>
      </c>
      <c r="MJ157" s="54">
        <f t="shared" si="5106"/>
      </c>
      <c r="MK157" s="55">
        <f t="shared" si="4812"/>
      </c>
      <c r="ML157" s="54">
        <f t="shared" si="5106"/>
      </c>
      <c r="MM157" s="55">
        <f t="shared" si="4682"/>
      </c>
      <c r="MN157" s="54">
        <f t="shared" si="5106"/>
      </c>
      <c r="MO157" s="55">
        <f t="shared" si="4683"/>
      </c>
      <c r="MP157" s="54">
        <f t="shared" si="5106"/>
      </c>
      <c r="MQ157" s="55">
        <f t="shared" si="4684"/>
      </c>
      <c r="MR157" s="54">
        <f t="shared" si="5106"/>
      </c>
      <c r="MS157" s="55">
        <f t="shared" si="4685"/>
      </c>
      <c r="MT157" s="54">
        <f t="shared" si="5106"/>
      </c>
      <c r="MU157" s="55">
        <f t="shared" si="4686"/>
      </c>
      <c r="MV157" s="54">
        <f t="shared" si="5106"/>
      </c>
      <c r="MW157" s="55">
        <f t="shared" si="4687"/>
      </c>
      <c r="MX157" s="54">
        <f t="shared" si="5106"/>
      </c>
      <c r="MY157" s="55">
        <f t="shared" si="4688"/>
      </c>
      <c r="MZ157" s="54">
        <f t="shared" si="5106"/>
      </c>
      <c r="NA157" s="55">
        <f t="shared" si="4689"/>
      </c>
      <c r="NB157" s="54">
        <f t="shared" si="5106"/>
      </c>
      <c r="NC157" s="55">
        <f t="shared" si="4690"/>
      </c>
      <c r="ND157" s="54">
        <f t="shared" si="5106"/>
      </c>
      <c r="NE157" s="55">
        <f t="shared" si="4691"/>
      </c>
      <c r="NF157" s="54">
        <f t="shared" si="5106"/>
      </c>
      <c r="NG157" s="55">
        <f t="shared" si="4692"/>
      </c>
      <c r="NH157" s="54">
        <f t="shared" si="5106"/>
      </c>
      <c r="NI157" s="55">
        <f t="shared" si="4693"/>
      </c>
      <c r="NJ157" s="54">
        <f t="shared" si="5106"/>
      </c>
      <c r="NK157" s="55">
        <f t="shared" si="4694"/>
      </c>
      <c r="NL157" s="54">
        <f t="shared" si="5106"/>
      </c>
      <c r="NM157" s="55">
        <f t="shared" si="4695"/>
      </c>
      <c r="NN157" s="54">
        <f t="shared" si="5106"/>
      </c>
      <c r="NO157" s="55">
        <f t="shared" si="4696"/>
      </c>
      <c r="NP157" s="54">
        <f t="shared" si="5106"/>
      </c>
      <c r="NQ157" s="55">
        <f t="shared" si="4697"/>
      </c>
      <c r="NR157" s="54">
        <f t="shared" si="5106"/>
      </c>
      <c r="NS157" s="55">
        <f t="shared" si="4698"/>
      </c>
      <c r="NT157" s="54">
        <f t="shared" si="5106"/>
      </c>
      <c r="NU157" s="55">
        <f t="shared" si="4699"/>
      </c>
      <c r="NV157" s="54">
        <f t="shared" si="5106"/>
      </c>
      <c r="NW157" s="55">
        <f t="shared" si="4700"/>
      </c>
      <c r="NX157" s="54">
        <f t="shared" si="5106"/>
      </c>
      <c r="NY157" s="55">
        <f t="shared" si="4701"/>
      </c>
      <c r="NZ157" s="54">
        <f t="shared" si="5106"/>
      </c>
      <c r="OA157" s="55">
        <f t="shared" si="4702"/>
      </c>
      <c r="OB157" s="54">
        <f t="shared" si="5106"/>
      </c>
      <c r="OC157" s="55">
        <f t="shared" si="4703"/>
      </c>
      <c r="OD157" s="54">
        <f t="shared" si="5106"/>
      </c>
      <c r="OE157" s="55">
        <f t="shared" si="4704"/>
      </c>
      <c r="OF157" s="54">
        <f t="shared" si="5106"/>
      </c>
      <c r="OG157" s="55">
        <f t="shared" si="4705"/>
      </c>
      <c r="OH157" s="54">
        <f t="shared" si="5106"/>
      </c>
      <c r="OI157" s="55">
        <f t="shared" si="4706"/>
      </c>
      <c r="OJ157" s="54">
        <f t="shared" si="5106"/>
      </c>
      <c r="OK157" s="55">
        <f t="shared" si="4707"/>
      </c>
      <c r="OL157" s="54">
        <f t="shared" si="5100"/>
      </c>
      <c r="OM157" s="55">
        <f t="shared" si="4708"/>
      </c>
      <c r="ON157" s="54">
        <f t="shared" si="5100"/>
      </c>
      <c r="OO157" s="55">
        <f t="shared" si="4709"/>
      </c>
      <c r="OP157" s="54">
        <f t="shared" si="5100"/>
      </c>
      <c r="OQ157" s="55">
        <f t="shared" si="4710"/>
      </c>
      <c r="OR157" s="54">
        <f t="shared" si="5100"/>
      </c>
      <c r="OS157" s="55">
        <f t="shared" si="4711"/>
      </c>
      <c r="OT157" s="54">
        <f t="shared" si="5100"/>
      </c>
      <c r="OU157" s="55">
        <f t="shared" si="4712"/>
      </c>
      <c r="OV157" s="54">
        <f t="shared" si="5100"/>
      </c>
      <c r="OW157" s="55">
        <f t="shared" si="4713"/>
      </c>
      <c r="OX157" s="54">
        <f t="shared" si="5107"/>
      </c>
      <c r="OY157" s="55">
        <f t="shared" si="4714"/>
      </c>
      <c r="OZ157" s="54">
        <f t="shared" si="5107"/>
      </c>
      <c r="PA157" s="55">
        <f t="shared" si="4715"/>
      </c>
      <c r="PB157" s="54">
        <f t="shared" si="5107"/>
      </c>
      <c r="PC157" s="55">
        <f t="shared" si="4716"/>
      </c>
      <c r="PD157" s="54">
        <f t="shared" si="5107"/>
      </c>
      <c r="PE157" s="55">
        <f t="shared" si="4717"/>
      </c>
      <c r="PF157" s="54">
        <f t="shared" si="5107"/>
      </c>
      <c r="PG157" s="55">
        <f t="shared" si="4718"/>
      </c>
      <c r="PH157" s="54">
        <f t="shared" si="5107"/>
      </c>
      <c r="PI157" s="55">
        <f t="shared" si="4719"/>
      </c>
      <c r="PJ157" s="54">
        <f t="shared" si="5107"/>
      </c>
      <c r="PK157" s="55">
        <f t="shared" si="4720"/>
      </c>
      <c r="PL157" s="54">
        <f t="shared" si="5107"/>
      </c>
      <c r="PM157" s="55">
        <f t="shared" si="4721"/>
      </c>
      <c r="PN157" s="54">
        <f t="shared" si="5107"/>
      </c>
      <c r="PO157" s="55">
        <f t="shared" si="4722"/>
      </c>
      <c r="PP157" s="54">
        <f t="shared" si="5107"/>
      </c>
      <c r="PQ157" s="55">
        <f t="shared" si="4723"/>
      </c>
      <c r="PR157" s="54">
        <f t="shared" si="5107"/>
      </c>
      <c r="PS157" s="55">
        <f t="shared" si="4724"/>
      </c>
      <c r="PT157" s="54">
        <f t="shared" si="5107"/>
      </c>
      <c r="PU157" s="55">
        <f t="shared" si="4725"/>
      </c>
      <c r="PV157" s="54">
        <f t="shared" si="5107"/>
      </c>
      <c r="PW157" s="55">
        <f t="shared" si="4726"/>
      </c>
      <c r="PX157" s="54">
        <f t="shared" si="5107"/>
      </c>
      <c r="PY157" s="55">
        <f t="shared" si="4727"/>
      </c>
      <c r="PZ157" s="54">
        <f t="shared" si="5107"/>
      </c>
      <c r="QA157" s="55">
        <f t="shared" si="4728"/>
      </c>
      <c r="QB157" s="54">
        <f t="shared" si="5107"/>
      </c>
      <c r="QC157" s="55">
        <f t="shared" si="4729"/>
      </c>
      <c r="QD157" s="54">
        <f t="shared" si="5107"/>
      </c>
      <c r="QE157" s="55">
        <f t="shared" si="4730"/>
      </c>
      <c r="QF157" s="54">
        <f t="shared" si="5107"/>
      </c>
      <c r="QG157" s="55">
        <f t="shared" si="4731"/>
      </c>
      <c r="QH157" s="54">
        <f t="shared" si="5107"/>
      </c>
      <c r="QI157" s="55">
        <f t="shared" si="4732"/>
      </c>
      <c r="QJ157" s="54">
        <f t="shared" si="5107"/>
      </c>
      <c r="QK157" s="55">
        <f t="shared" si="4733"/>
      </c>
      <c r="QL157" s="54">
        <f t="shared" si="5107"/>
      </c>
      <c r="QM157" s="55">
        <f t="shared" si="4734"/>
      </c>
      <c r="QN157" s="54">
        <f t="shared" si="5107"/>
      </c>
      <c r="QO157" s="55">
        <f t="shared" si="4735"/>
      </c>
      <c r="QP157" s="54">
        <f t="shared" si="5107"/>
      </c>
      <c r="QQ157" s="55">
        <f t="shared" si="4736"/>
      </c>
      <c r="QR157" s="54">
        <f t="shared" si="5107"/>
      </c>
      <c r="QS157" s="55">
        <f t="shared" si="4737"/>
      </c>
      <c r="QT157" s="54">
        <f t="shared" si="5107"/>
      </c>
      <c r="QU157" s="55">
        <f t="shared" si="4885"/>
      </c>
      <c r="QV157" s="54">
        <f t="shared" si="5107"/>
      </c>
      <c r="QW157" s="55">
        <f t="shared" si="4886"/>
      </c>
      <c r="QX157" s="54">
        <f t="shared" si="5107"/>
      </c>
      <c r="QY157" s="55">
        <f t="shared" si="4887"/>
      </c>
      <c r="QZ157" s="54">
        <f t="shared" si="5107"/>
      </c>
      <c r="RA157" s="55">
        <f t="shared" si="4888"/>
      </c>
      <c r="RB157" s="54">
        <f t="shared" si="5107"/>
      </c>
      <c r="RC157" s="55">
        <f t="shared" si="4889"/>
      </c>
      <c r="RD157" s="54">
        <f t="shared" si="5107"/>
      </c>
      <c r="RE157" s="55">
        <f t="shared" si="4890"/>
      </c>
      <c r="RF157" s="54">
        <f t="shared" si="5107"/>
      </c>
      <c r="RG157" s="55">
        <f t="shared" si="4891"/>
      </c>
      <c r="RH157" s="54">
        <f t="shared" si="5107"/>
      </c>
      <c r="RI157" s="55">
        <f t="shared" si="4892"/>
      </c>
      <c r="RJ157" s="54">
        <f t="shared" si="5101"/>
      </c>
      <c r="RK157" s="55">
        <f t="shared" si="4893"/>
      </c>
      <c r="RL157" s="54">
        <f t="shared" si="5101"/>
      </c>
      <c r="RM157" s="55">
        <f t="shared" si="4894"/>
      </c>
      <c r="RN157" s="54">
        <f t="shared" si="5101"/>
      </c>
      <c r="RO157" s="55">
        <f t="shared" si="4895"/>
      </c>
      <c r="RP157" s="54">
        <f t="shared" si="5101"/>
      </c>
      <c r="RQ157" s="55">
        <f t="shared" si="4896"/>
      </c>
      <c r="RR157" s="54">
        <f t="shared" si="5101"/>
      </c>
      <c r="RS157" s="55">
        <f t="shared" si="4897"/>
      </c>
      <c r="RT157" s="54">
        <f t="shared" si="5101"/>
      </c>
      <c r="RU157" s="55">
        <f t="shared" si="4898"/>
      </c>
      <c r="RV157" s="54">
        <f t="shared" si="5101"/>
      </c>
      <c r="RW157" s="55">
        <f t="shared" si="4899"/>
      </c>
      <c r="RX157" s="54">
        <f t="shared" si="5101"/>
      </c>
      <c r="RY157" s="55">
        <f t="shared" si="4900"/>
      </c>
      <c r="RZ157" s="54">
        <f t="shared" si="5101"/>
      </c>
      <c r="SA157" s="55">
        <f t="shared" si="4901"/>
      </c>
      <c r="SB157" s="54">
        <f t="shared" si="5101"/>
      </c>
      <c r="SC157" s="55">
        <f t="shared" si="4902"/>
      </c>
      <c r="SD157" s="54">
        <f t="shared" si="5101"/>
      </c>
      <c r="SE157" s="55">
        <f t="shared" si="4903"/>
      </c>
      <c r="SF157" s="54">
        <f t="shared" si="5101"/>
      </c>
      <c r="SG157" s="55">
        <f t="shared" si="4904"/>
      </c>
      <c r="SH157" s="54">
        <f t="shared" si="5101"/>
      </c>
      <c r="SI157" s="55">
        <f t="shared" si="4905"/>
      </c>
      <c r="SJ157" s="54">
        <f t="shared" si="5101"/>
      </c>
      <c r="SK157" s="55">
        <f t="shared" si="4906"/>
      </c>
      <c r="SL157" s="54">
        <f t="shared" si="5101"/>
      </c>
      <c r="SM157" s="55">
        <f t="shared" si="4907"/>
      </c>
      <c r="SN157" s="54">
        <f t="shared" si="5101"/>
      </c>
      <c r="SO157" s="55">
        <f t="shared" si="4908"/>
      </c>
      <c r="SP157" s="54">
        <f t="shared" si="5101"/>
      </c>
      <c r="SQ157" s="55">
        <f t="shared" si="4909"/>
      </c>
      <c r="SR157" s="54">
        <f t="shared" si="5101"/>
      </c>
      <c r="SS157" s="55">
        <f t="shared" si="4910"/>
      </c>
      <c r="ST157" s="54">
        <f t="shared" si="5101"/>
      </c>
      <c r="SU157" s="55">
        <f t="shared" si="4911"/>
      </c>
      <c r="SV157" s="54">
        <f t="shared" si="5101"/>
      </c>
      <c r="SW157" s="55">
        <f t="shared" si="4912"/>
      </c>
      <c r="SX157" s="54">
        <f t="shared" si="5101"/>
      </c>
      <c r="SY157" s="55">
        <f t="shared" si="4913"/>
      </c>
      <c r="SZ157" s="54">
        <f t="shared" si="5101"/>
      </c>
      <c r="TA157" s="55">
        <f t="shared" si="4914"/>
      </c>
      <c r="TB157" s="54">
        <f t="shared" si="5101"/>
      </c>
      <c r="TC157" s="55">
        <f t="shared" si="4915"/>
      </c>
      <c r="TD157" s="54">
        <f t="shared" si="5101"/>
      </c>
      <c r="TE157" s="55">
        <f t="shared" si="4881"/>
      </c>
      <c r="TF157" s="54">
        <f t="shared" si="5101"/>
      </c>
      <c r="TG157" s="55">
        <f t="shared" si="4843"/>
      </c>
      <c r="TH157" s="54">
        <f t="shared" si="5101"/>
      </c>
      <c r="TI157" s="55">
        <f t="shared" si="4844"/>
      </c>
      <c r="TJ157" s="54">
        <f t="shared" si="5101"/>
      </c>
      <c r="TK157" s="55">
        <f t="shared" si="4845"/>
      </c>
      <c r="TL157" s="54">
        <f t="shared" si="5101"/>
      </c>
      <c r="TM157" s="55">
        <f t="shared" si="4846"/>
      </c>
      <c r="TN157" s="54">
        <f t="shared" si="5101"/>
      </c>
      <c r="TO157" s="55">
        <f t="shared" si="4847"/>
      </c>
      <c r="TP157" s="54">
        <f t="shared" si="5101"/>
      </c>
      <c r="TQ157" s="55">
        <f t="shared" si="4848"/>
      </c>
      <c r="TR157" s="54">
        <f t="shared" si="5101"/>
      </c>
      <c r="TS157" s="55">
        <f t="shared" si="4849"/>
      </c>
      <c r="TT157" s="54">
        <f t="shared" si="5108"/>
      </c>
      <c r="TU157" s="55">
        <f t="shared" si="4850"/>
      </c>
      <c r="TV157" s="54">
        <f t="shared" si="5108"/>
      </c>
      <c r="TW157" s="55">
        <f t="shared" si="4851"/>
      </c>
      <c r="TX157" s="54">
        <f t="shared" si="5108"/>
      </c>
      <c r="TY157" s="55">
        <f t="shared" si="4852"/>
      </c>
      <c r="TZ157" s="54">
        <f t="shared" si="5108"/>
      </c>
      <c r="UA157" s="55">
        <f t="shared" si="4853"/>
      </c>
      <c r="UB157" s="54">
        <f t="shared" si="5108"/>
      </c>
      <c r="UC157" s="55">
        <f t="shared" si="4854"/>
      </c>
      <c r="UD157" s="54">
        <f t="shared" si="5108"/>
      </c>
      <c r="UE157" s="55">
        <f t="shared" si="4855"/>
      </c>
      <c r="UF157" s="54">
        <f t="shared" si="5108"/>
      </c>
      <c r="UG157" s="55">
        <f t="shared" si="4856"/>
      </c>
      <c r="UH157" s="54">
        <f t="shared" si="5108"/>
      </c>
      <c r="UI157" s="55">
        <f t="shared" si="4857"/>
      </c>
      <c r="UJ157" s="54">
        <f t="shared" si="5108"/>
      </c>
      <c r="UK157" s="55">
        <f t="shared" si="4858"/>
      </c>
      <c r="UL157" s="54">
        <f t="shared" si="5108"/>
      </c>
      <c r="UM157" s="55">
        <f t="shared" si="4859"/>
      </c>
      <c r="UN157" s="54">
        <f t="shared" si="5108"/>
      </c>
      <c r="UO157" s="55">
        <f t="shared" si="4860"/>
      </c>
      <c r="UP157" s="54">
        <f t="shared" si="5108"/>
      </c>
      <c r="UQ157" s="55">
        <f t="shared" si="4861"/>
      </c>
      <c r="UR157" s="54">
        <f t="shared" si="5108"/>
      </c>
      <c r="US157" s="55">
        <f t="shared" si="4862"/>
      </c>
      <c r="UT157" s="54">
        <f t="shared" si="5108"/>
      </c>
      <c r="UU157" s="55">
        <f t="shared" si="4863"/>
      </c>
      <c r="UV157" s="54">
        <f t="shared" si="5108"/>
      </c>
      <c r="UW157" s="55">
        <f t="shared" si="4864"/>
      </c>
      <c r="UX157" s="54">
        <f t="shared" si="5108"/>
      </c>
      <c r="UY157" s="55">
        <f t="shared" si="4865"/>
      </c>
      <c r="UZ157" s="54">
        <f t="shared" si="5108"/>
      </c>
      <c r="VA157" s="55">
        <f t="shared" si="4866"/>
      </c>
      <c r="VB157" s="54">
        <f t="shared" si="5108"/>
      </c>
      <c r="VC157" s="55">
        <f t="shared" si="4867"/>
      </c>
      <c r="VD157" s="54">
        <f t="shared" si="5108"/>
      </c>
      <c r="VE157" s="55">
        <f t="shared" si="4868"/>
      </c>
      <c r="VF157" s="54">
        <f t="shared" si="5108"/>
      </c>
      <c r="VG157" s="55">
        <f t="shared" si="4869"/>
      </c>
      <c r="VH157" s="54">
        <f t="shared" si="5108"/>
      </c>
      <c r="VI157" s="55">
        <f t="shared" si="4870"/>
      </c>
      <c r="VJ157" s="54">
        <f t="shared" si="5108"/>
      </c>
      <c r="VK157" s="55">
        <f t="shared" si="4871"/>
      </c>
      <c r="VL157" s="54">
        <f t="shared" si="5108"/>
      </c>
      <c r="VM157" s="55">
        <f t="shared" si="4872"/>
      </c>
      <c r="VN157" s="54">
        <f t="shared" si="5108"/>
      </c>
      <c r="VO157" s="55">
        <f t="shared" si="4873"/>
      </c>
      <c r="VP157" s="54">
        <f t="shared" si="5108"/>
      </c>
      <c r="VQ157" s="55">
        <f t="shared" si="4817"/>
      </c>
      <c r="VR157" s="54">
        <f t="shared" si="5108"/>
      </c>
      <c r="VS157" s="55">
        <f t="shared" si="4874"/>
      </c>
      <c r="VT157" s="54">
        <f t="shared" si="5108"/>
      </c>
      <c r="VU157" s="55">
        <f t="shared" si="4875"/>
      </c>
      <c r="VV157" s="54">
        <f t="shared" si="5108"/>
      </c>
      <c r="VW157" s="55">
        <f t="shared" si="4876"/>
      </c>
      <c r="VX157" s="54">
        <f t="shared" si="5108"/>
      </c>
      <c r="VY157" s="55">
        <f t="shared" si="4877"/>
      </c>
      <c r="VZ157" s="54">
        <f t="shared" si="5108"/>
      </c>
      <c r="WA157" s="55">
        <f t="shared" si="4878"/>
      </c>
      <c r="WB157" s="54">
        <f t="shared" si="5108"/>
      </c>
      <c r="WC157" s="55">
        <f t="shared" si="4879"/>
      </c>
      <c r="WD157" s="54">
        <f t="shared" si="5108"/>
      </c>
      <c r="WE157" s="55">
        <f t="shared" si="4818"/>
      </c>
      <c r="WF157" s="54">
        <f t="shared" si="5102"/>
      </c>
      <c r="WG157" s="55">
        <f t="shared" si="4819"/>
      </c>
      <c r="WH157" s="54">
        <f t="shared" si="5102"/>
      </c>
      <c r="WI157" s="55">
        <f t="shared" si="4820"/>
      </c>
      <c r="WJ157" s="54">
        <f t="shared" si="5102"/>
      </c>
      <c r="WK157" s="55">
        <f t="shared" si="4821"/>
      </c>
      <c r="WL157" s="54">
        <f t="shared" si="5102"/>
      </c>
      <c r="WM157" s="55">
        <f t="shared" si="4822"/>
      </c>
      <c r="WN157" s="54">
        <f t="shared" si="5102"/>
      </c>
      <c r="WO157" s="55">
        <f t="shared" si="4823"/>
      </c>
      <c r="WP157" s="54">
        <f t="shared" si="5102"/>
      </c>
      <c r="WQ157" s="55">
        <f t="shared" si="4824"/>
      </c>
      <c r="WR157" s="54">
        <f t="shared" si="5102"/>
      </c>
      <c r="WS157" s="55">
        <f t="shared" si="4825"/>
      </c>
      <c r="WT157" s="54">
        <f t="shared" si="5102"/>
      </c>
      <c r="WU157" s="55">
        <f t="shared" si="4826"/>
      </c>
      <c r="WV157" s="54">
        <f t="shared" si="5102"/>
      </c>
      <c r="WW157" s="55">
        <f t="shared" si="4827"/>
      </c>
      <c r="WX157" s="54">
        <f t="shared" si="5102"/>
      </c>
      <c r="WY157" s="55">
        <f t="shared" si="4828"/>
      </c>
      <c r="WZ157" s="54">
        <f t="shared" si="5102"/>
      </c>
      <c r="XA157" s="55">
        <f t="shared" si="4829"/>
      </c>
      <c r="XB157" s="54">
        <f t="shared" si="5102"/>
      </c>
      <c r="XC157" s="55">
        <f t="shared" si="4830"/>
      </c>
      <c r="XD157" s="54">
        <f t="shared" si="5102"/>
      </c>
      <c r="XE157" s="55">
        <f t="shared" si="4831"/>
      </c>
      <c r="XF157" s="54">
        <f t="shared" si="5102"/>
      </c>
      <c r="XG157" s="55">
        <f t="shared" si="4832"/>
      </c>
      <c r="XH157" s="54">
        <f t="shared" si="5102"/>
      </c>
      <c r="XI157" s="55">
        <f t="shared" si="4833"/>
      </c>
      <c r="XJ157" s="54">
        <f t="shared" si="5102"/>
      </c>
      <c r="XK157" s="55">
        <f t="shared" si="4834"/>
      </c>
      <c r="XL157" s="54">
        <f t="shared" si="5102"/>
      </c>
      <c r="XM157" s="55">
        <f t="shared" si="4835"/>
      </c>
      <c r="XN157" s="54">
        <f t="shared" si="5102"/>
      </c>
      <c r="XO157" s="55">
        <f t="shared" si="4836"/>
      </c>
      <c r="XP157" s="54">
        <f t="shared" si="5102"/>
      </c>
      <c r="XQ157" s="55">
        <f t="shared" si="4837"/>
      </c>
      <c r="XR157" s="54">
        <f t="shared" si="5102"/>
      </c>
      <c r="XS157" s="55">
        <f t="shared" si="4838"/>
      </c>
      <c r="XT157" s="54">
        <f t="shared" si="5102"/>
      </c>
      <c r="XU157" s="55">
        <f t="shared" si="4839"/>
      </c>
      <c r="XV157" s="54">
        <f t="shared" si="5102"/>
      </c>
      <c r="XW157" s="55">
        <f t="shared" si="4840"/>
      </c>
      <c r="XX157" s="54">
        <f t="shared" si="5102"/>
      </c>
      <c r="XY157" s="55">
        <f t="shared" si="4841"/>
      </c>
      <c r="XZ157" s="54">
        <f t="shared" si="5102"/>
      </c>
      <c r="YA157" s="55">
        <f t="shared" si="4842"/>
      </c>
      <c r="YB157" s="54">
        <f t="shared" si="5102"/>
      </c>
      <c r="YC157" s="55">
        <f t="shared" si="4740"/>
      </c>
      <c r="YD157" s="54">
        <f t="shared" si="5102"/>
      </c>
      <c r="YE157" s="55">
        <f t="shared" si="4741"/>
      </c>
      <c r="YF157" s="54">
        <f t="shared" si="5102"/>
      </c>
      <c r="YG157" s="55">
        <f t="shared" si="4742"/>
      </c>
      <c r="YH157" s="54">
        <f t="shared" si="5102"/>
      </c>
      <c r="YI157" s="55">
        <f t="shared" si="4743"/>
      </c>
      <c r="YJ157" s="54">
        <f t="shared" si="5102"/>
      </c>
      <c r="YK157" s="55">
        <f t="shared" si="4744"/>
      </c>
      <c r="YL157" s="54">
        <f t="shared" si="5102"/>
      </c>
      <c r="YM157" s="55">
        <f t="shared" si="4745"/>
      </c>
      <c r="YN157" s="54">
        <f t="shared" si="5102"/>
      </c>
      <c r="YO157" s="55">
        <f t="shared" si="4746"/>
      </c>
      <c r="YP157" s="54">
        <f t="shared" si="4960"/>
      </c>
      <c r="YQ157" s="55">
        <f t="shared" si="4747"/>
      </c>
      <c r="YR157" s="54">
        <f t="shared" si="4960"/>
      </c>
      <c r="YS157" s="55">
        <f t="shared" si="4748"/>
      </c>
      <c r="YT157" s="54">
        <f t="shared" si="4960"/>
      </c>
      <c r="YU157" s="55">
        <f t="shared" si="4749"/>
      </c>
      <c r="YV157" s="54">
        <f t="shared" si="4960"/>
      </c>
      <c r="YW157" s="55">
        <f t="shared" si="4750"/>
      </c>
      <c r="YX157" s="54">
        <f t="shared" si="4960"/>
      </c>
      <c r="YY157" s="55">
        <f t="shared" si="4751"/>
      </c>
      <c r="YZ157" s="54">
        <f t="shared" si="4960"/>
      </c>
      <c r="ZA157" s="55">
        <f t="shared" si="4752"/>
      </c>
      <c r="ZB157" s="54">
        <f t="shared" si="4960"/>
      </c>
      <c r="ZC157" s="55">
        <f t="shared" si="4753"/>
      </c>
      <c r="ZD157" s="54">
        <f t="shared" si="4960"/>
      </c>
      <c r="ZE157" s="55">
        <f t="shared" si="4754"/>
      </c>
      <c r="ZF157" s="54">
        <f t="shared" si="4960"/>
      </c>
      <c r="ZG157" s="55">
        <f t="shared" si="4755"/>
      </c>
      <c r="ZH157" s="54">
        <f t="shared" si="4960"/>
      </c>
      <c r="ZI157" s="55">
        <f t="shared" si="4756"/>
      </c>
      <c r="ZJ157" s="54">
        <f t="shared" si="4960"/>
      </c>
      <c r="ZK157" s="55">
        <f t="shared" si="4757"/>
      </c>
      <c r="ZL157" s="54">
        <f t="shared" si="4960"/>
      </c>
      <c r="ZM157" s="55">
        <f t="shared" si="4758"/>
      </c>
      <c r="ZN157" s="54">
        <f t="shared" si="4960"/>
      </c>
      <c r="ZO157" s="55">
        <f t="shared" si="4759"/>
      </c>
      <c r="ZP157" s="54">
        <f t="shared" si="4960"/>
      </c>
      <c r="ZQ157" s="55">
        <f t="shared" si="4760"/>
      </c>
      <c r="ZR157" s="54">
        <f t="shared" si="4960"/>
      </c>
      <c r="ZS157" s="55">
        <f t="shared" si="4761"/>
      </c>
      <c r="ZT157" s="54">
        <f t="shared" si="4960"/>
      </c>
      <c r="ZU157" s="55">
        <f t="shared" si="4762"/>
      </c>
      <c r="ZV157" s="54">
        <f t="shared" si="4960"/>
      </c>
      <c r="ZW157" s="55">
        <f t="shared" si="4763"/>
      </c>
      <c r="ZX157" s="54">
        <f t="shared" si="4960"/>
      </c>
      <c r="ZY157" s="55">
        <f t="shared" si="4764"/>
      </c>
      <c r="ZZ157" s="54">
        <f t="shared" si="4960"/>
      </c>
      <c r="AAA157" s="55">
        <f t="shared" si="4765"/>
      </c>
      <c r="AAB157" s="54">
        <f t="shared" si="4960"/>
      </c>
      <c r="AAC157" s="55">
        <f t="shared" si="4766"/>
      </c>
      <c r="AAD157" s="54">
        <f t="shared" si="4960"/>
      </c>
      <c r="AAE157" s="55">
        <f t="shared" si="4767"/>
      </c>
      <c r="AAF157" s="54">
        <f t="shared" si="4960"/>
      </c>
      <c r="AAG157" s="55">
        <f t="shared" si="4768"/>
      </c>
      <c r="AAH157" s="54">
        <f t="shared" si="4960"/>
      </c>
      <c r="AAI157" s="55">
        <f t="shared" si="4769"/>
      </c>
      <c r="AAJ157" s="54">
        <f t="shared" si="4960"/>
      </c>
      <c r="AAK157" s="55">
        <f t="shared" si="4770"/>
      </c>
      <c r="AAL157" s="54">
        <f t="shared" si="4960"/>
      </c>
      <c r="AAM157" s="55">
        <f t="shared" si="4917"/>
      </c>
      <c r="AAN157" s="54">
        <f t="shared" si="4960"/>
      </c>
      <c r="AAO157" s="55">
        <f t="shared" si="4918"/>
      </c>
      <c r="AAP157" s="54">
        <f t="shared" si="4960"/>
      </c>
      <c r="AAQ157" s="55">
        <f t="shared" si="4919"/>
      </c>
      <c r="AAR157" s="54">
        <f t="shared" si="4960"/>
      </c>
      <c r="AAS157" s="55">
        <f t="shared" si="4920"/>
      </c>
      <c r="AAT157" s="54">
        <f t="shared" si="4960"/>
      </c>
      <c r="AAU157" s="55">
        <f t="shared" si="4921"/>
      </c>
      <c r="AAV157" s="54">
        <f t="shared" si="4960"/>
      </c>
      <c r="AAW157" s="55">
        <f t="shared" si="4922"/>
      </c>
      <c r="AAX157" s="54">
        <f t="shared" si="4960"/>
      </c>
      <c r="AAY157" s="55">
        <f t="shared" si="4923"/>
      </c>
      <c r="AAZ157" s="54">
        <f t="shared" si="4960"/>
      </c>
      <c r="ABA157" s="55">
        <f t="shared" si="4924"/>
      </c>
      <c r="ABB157" s="54">
        <f t="shared" si="4959"/>
      </c>
      <c r="ABC157" s="55">
        <f t="shared" si="4925"/>
      </c>
      <c r="ABD157" s="54">
        <f t="shared" si="4959"/>
      </c>
      <c r="ABE157" s="55">
        <f t="shared" si="4926"/>
      </c>
      <c r="ABF157" s="54">
        <f t="shared" si="4959"/>
      </c>
      <c r="ABG157" s="55">
        <f t="shared" si="4927"/>
      </c>
      <c r="ABH157" s="54">
        <f t="shared" si="4959"/>
      </c>
      <c r="ABI157" s="55">
        <f t="shared" si="4928"/>
      </c>
      <c r="ABJ157" s="54">
        <f t="shared" si="4959"/>
      </c>
      <c r="ABK157" s="55">
        <f t="shared" si="4929"/>
      </c>
      <c r="ABL157" s="54">
        <f t="shared" si="4959"/>
      </c>
      <c r="ABM157" s="55">
        <f t="shared" si="4930"/>
      </c>
      <c r="ABN157" s="54">
        <f t="shared" si="4959"/>
      </c>
      <c r="ABO157" s="55">
        <f t="shared" si="4931"/>
      </c>
      <c r="ABP157" s="54">
        <f t="shared" si="4959"/>
      </c>
      <c r="ABQ157" s="55">
        <f t="shared" si="4932"/>
      </c>
      <c r="ABR157" s="54">
        <f t="shared" si="4959"/>
      </c>
      <c r="ABS157" s="55">
        <f t="shared" si="4933"/>
      </c>
      <c r="ABT157" s="54">
        <f t="shared" si="4959"/>
      </c>
      <c r="ABU157" s="55">
        <f t="shared" si="4934"/>
      </c>
      <c r="ABV157" s="54">
        <f t="shared" si="4959"/>
      </c>
      <c r="ABW157" s="55">
        <f t="shared" si="4935"/>
      </c>
      <c r="ABX157" s="54">
        <f t="shared" si="4959"/>
      </c>
      <c r="ABY157" s="55">
        <f t="shared" si="4936"/>
      </c>
      <c r="ABZ157" s="54">
        <f t="shared" si="4959"/>
      </c>
      <c r="ACA157" s="55">
        <f t="shared" si="4937"/>
      </c>
      <c r="ACB157" s="54">
        <f t="shared" si="4959"/>
      </c>
      <c r="ACC157" s="55">
        <f t="shared" si="4938"/>
      </c>
      <c r="ACD157" s="54">
        <f t="shared" si="4959"/>
      </c>
      <c r="ACE157" s="55">
        <f t="shared" si="4939"/>
      </c>
      <c r="ACF157" s="54">
        <f t="shared" si="4959"/>
      </c>
      <c r="ACG157" s="55">
        <f t="shared" si="4940"/>
      </c>
      <c r="ACH157" s="54">
        <f t="shared" si="4959"/>
      </c>
      <c r="ACI157" s="55">
        <f t="shared" si="4941"/>
      </c>
      <c r="ACJ157" s="54">
        <f t="shared" si="4959"/>
      </c>
      <c r="ACK157" s="55">
        <f t="shared" si="4942"/>
      </c>
      <c r="ACL157" s="54">
        <f t="shared" si="4959"/>
      </c>
      <c r="ACM157" s="55">
        <f t="shared" si="4943"/>
      </c>
      <c r="ACN157" s="54">
        <f t="shared" si="4959"/>
      </c>
      <c r="ACO157" s="55">
        <f t="shared" si="4944"/>
      </c>
      <c r="ACP157" s="54">
        <f t="shared" si="4959"/>
      </c>
      <c r="ACQ157" s="55">
        <f t="shared" si="4945"/>
      </c>
      <c r="ACR157" s="54">
        <f t="shared" si="4959"/>
      </c>
      <c r="ACS157" s="55">
        <f t="shared" si="4946"/>
      </c>
      <c r="ACT157" s="54">
        <f t="shared" si="4959"/>
      </c>
      <c r="ACU157" s="55">
        <f t="shared" si="4947"/>
      </c>
      <c r="ACV157" s="54">
        <f t="shared" si="4959"/>
      </c>
      <c r="ACW157" s="55">
        <f t="shared" si="4883"/>
      </c>
      <c r="ACX157" s="54">
        <f t="shared" si="4959"/>
      </c>
      <c r="ACY157" s="55">
        <f t="shared" si="4961"/>
      </c>
      <c r="ACZ157" s="54">
        <f t="shared" si="4959"/>
      </c>
      <c r="ADA157" s="55">
        <f t="shared" si="4962"/>
      </c>
      <c r="ADB157" s="54">
        <f t="shared" si="4959"/>
      </c>
      <c r="ADC157" s="55">
        <f t="shared" si="4963"/>
      </c>
      <c r="ADD157" s="54">
        <f t="shared" si="4959"/>
      </c>
      <c r="ADE157" s="55">
        <f t="shared" si="4964"/>
      </c>
      <c r="ADF157" s="54">
        <f t="shared" si="4959"/>
      </c>
      <c r="ADG157" s="55">
        <f t="shared" si="4965"/>
      </c>
    </row>
    <row r="158" spans="1:787" ht="20.25" hidden="1" customHeight="1">
      <c r="A158" s="112">
        <v>86</v>
      </c>
      <c r="B158" s="115">
        <f>学年と名前を結合するシート!D87</f>
      </c>
      <c r="C158" s="114"/>
      <c r="D158" s="54">
        <f t="shared" si="4771"/>
      </c>
      <c r="E158" s="55">
        <f t="shared" si="4772"/>
      </c>
      <c r="F158" s="54">
        <f t="shared" si="5109"/>
      </c>
      <c r="G158" s="55">
        <f t="shared" si="4966"/>
      </c>
      <c r="H158" s="54">
        <f t="shared" si="5109"/>
      </c>
      <c r="I158" s="55">
        <f t="shared" si="4967"/>
      </c>
      <c r="J158" s="54">
        <f t="shared" si="5109"/>
      </c>
      <c r="K158" s="55">
        <f t="shared" si="4968"/>
      </c>
      <c r="L158" s="54">
        <f t="shared" si="5109"/>
      </c>
      <c r="M158" s="55">
        <f t="shared" si="4969"/>
      </c>
      <c r="N158" s="54">
        <f t="shared" si="5109"/>
      </c>
      <c r="O158" s="55">
        <f t="shared" si="4970"/>
      </c>
      <c r="P158" s="54">
        <f t="shared" si="5109"/>
      </c>
      <c r="Q158" s="55">
        <f t="shared" si="4971"/>
      </c>
      <c r="R158" s="54">
        <f t="shared" si="5109"/>
      </c>
      <c r="S158" s="55">
        <f t="shared" si="4972"/>
      </c>
      <c r="T158" s="54">
        <f t="shared" si="5109"/>
      </c>
      <c r="U158" s="55">
        <f t="shared" si="4973"/>
      </c>
      <c r="V158" s="54">
        <f t="shared" si="5109"/>
      </c>
      <c r="W158" s="55">
        <f t="shared" si="4974"/>
      </c>
      <c r="X158" s="54">
        <f t="shared" si="5109"/>
      </c>
      <c r="Y158" s="55">
        <f t="shared" si="4975"/>
      </c>
      <c r="Z158" s="54">
        <f t="shared" si="5109"/>
      </c>
      <c r="AA158" s="55">
        <f t="shared" si="4976"/>
      </c>
      <c r="AB158" s="54">
        <f t="shared" si="5109"/>
      </c>
      <c r="AC158" s="55">
        <f t="shared" si="4977"/>
      </c>
      <c r="AD158" s="54">
        <f t="shared" si="5109"/>
      </c>
      <c r="AE158" s="55">
        <f t="shared" si="4978"/>
      </c>
      <c r="AF158" s="54">
        <f t="shared" si="5109"/>
      </c>
      <c r="AG158" s="55">
        <f t="shared" si="4979"/>
      </c>
      <c r="AH158" s="54">
        <f t="shared" si="5109"/>
      </c>
      <c r="AI158" s="55">
        <f t="shared" si="4980"/>
      </c>
      <c r="AJ158" s="54">
        <f t="shared" si="5109"/>
      </c>
      <c r="AK158" s="55">
        <f t="shared" si="4981"/>
      </c>
      <c r="AL158" s="54">
        <f t="shared" si="5109"/>
      </c>
      <c r="AM158" s="55">
        <f t="shared" si="4982"/>
      </c>
      <c r="AN158" s="54">
        <f t="shared" si="5109"/>
      </c>
      <c r="AO158" s="55">
        <f t="shared" si="4983"/>
      </c>
      <c r="AP158" s="54">
        <f t="shared" si="5109"/>
      </c>
      <c r="AQ158" s="55">
        <f t="shared" si="4984"/>
      </c>
      <c r="AR158" s="54">
        <f t="shared" si="5109"/>
      </c>
      <c r="AS158" s="55">
        <f t="shared" si="4985"/>
      </c>
      <c r="AT158" s="54">
        <f t="shared" si="5109"/>
      </c>
      <c r="AU158" s="55">
        <f t="shared" si="4986"/>
      </c>
      <c r="AV158" s="54">
        <f t="shared" si="5109"/>
      </c>
      <c r="AW158" s="55">
        <f t="shared" si="4987"/>
      </c>
      <c r="AX158" s="54">
        <f t="shared" si="5109"/>
      </c>
      <c r="AY158" s="55">
        <f t="shared" si="4988"/>
      </c>
      <c r="AZ158" s="54">
        <f t="shared" si="5109"/>
      </c>
      <c r="BA158" s="55">
        <f t="shared" si="4989"/>
      </c>
      <c r="BB158" s="54">
        <f t="shared" si="5109"/>
      </c>
      <c r="BC158" s="55">
        <f t="shared" si="4990"/>
      </c>
      <c r="BD158" s="54">
        <f t="shared" si="5109"/>
      </c>
      <c r="BE158" s="55">
        <f t="shared" si="4991"/>
      </c>
      <c r="BF158" s="54">
        <f t="shared" si="5109"/>
      </c>
      <c r="BG158" s="55">
        <f t="shared" si="4992"/>
      </c>
      <c r="BH158" s="54">
        <f t="shared" si="5109"/>
      </c>
      <c r="BI158" s="55">
        <f t="shared" si="4993"/>
      </c>
      <c r="BJ158" s="54">
        <f t="shared" si="5109"/>
      </c>
      <c r="BK158" s="55">
        <f t="shared" si="4994"/>
      </c>
      <c r="BL158" s="54">
        <f t="shared" si="5109"/>
      </c>
      <c r="BM158" s="55">
        <f t="shared" si="4995"/>
      </c>
      <c r="BN158" s="54">
        <f t="shared" si="5109"/>
      </c>
      <c r="BO158" s="55">
        <f t="shared" si="4996"/>
      </c>
      <c r="BP158" s="54">
        <f t="shared" si="5109"/>
      </c>
      <c r="BQ158" s="55">
        <f t="shared" si="4997"/>
      </c>
      <c r="BR158" s="54">
        <f t="shared" si="5103"/>
      </c>
      <c r="BS158" s="55">
        <f t="shared" si="4998"/>
      </c>
      <c r="BT158" s="54">
        <f t="shared" si="5103"/>
      </c>
      <c r="BU158" s="55">
        <f t="shared" si="4999"/>
      </c>
      <c r="BV158" s="54">
        <f t="shared" si="5103"/>
      </c>
      <c r="BW158" s="55">
        <f t="shared" si="5000"/>
      </c>
      <c r="BX158" s="54">
        <f t="shared" si="5103"/>
      </c>
      <c r="BY158" s="55">
        <f t="shared" si="5001"/>
      </c>
      <c r="BZ158" s="54">
        <f t="shared" si="5103"/>
      </c>
      <c r="CA158" s="55">
        <f t="shared" si="5002"/>
      </c>
      <c r="CB158" s="54">
        <f t="shared" si="5103"/>
      </c>
      <c r="CC158" s="55">
        <f t="shared" si="5003"/>
      </c>
      <c r="CD158" s="54">
        <f t="shared" si="5103"/>
      </c>
      <c r="CE158" s="55">
        <f t="shared" si="5004"/>
      </c>
      <c r="CF158" s="54">
        <f t="shared" si="5103"/>
      </c>
      <c r="CG158" s="55">
        <f t="shared" si="5005"/>
      </c>
      <c r="CH158" s="54">
        <f t="shared" si="5103"/>
      </c>
      <c r="CI158" s="55">
        <f t="shared" si="5006"/>
      </c>
      <c r="CJ158" s="54">
        <f t="shared" si="5103"/>
      </c>
      <c r="CK158" s="55">
        <f t="shared" si="5007"/>
      </c>
      <c r="CL158" s="54">
        <f t="shared" si="5103"/>
      </c>
      <c r="CM158" s="55">
        <f t="shared" si="5008"/>
      </c>
      <c r="CN158" s="54">
        <f t="shared" si="5103"/>
      </c>
      <c r="CO158" s="55">
        <f t="shared" si="5009"/>
      </c>
      <c r="CP158" s="54">
        <f t="shared" si="5103"/>
      </c>
      <c r="CQ158" s="55">
        <f t="shared" si="5010"/>
      </c>
      <c r="CR158" s="54">
        <f t="shared" si="5103"/>
      </c>
      <c r="CS158" s="55">
        <f t="shared" si="5011"/>
      </c>
      <c r="CT158" s="54">
        <f t="shared" si="5103"/>
      </c>
      <c r="CU158" s="55">
        <f t="shared" si="5012"/>
      </c>
      <c r="CV158" s="54">
        <f t="shared" si="5103"/>
      </c>
      <c r="CW158" s="55">
        <f t="shared" si="5013"/>
      </c>
      <c r="CX158" s="54">
        <f t="shared" si="5103"/>
      </c>
      <c r="CY158" s="55">
        <f t="shared" si="5014"/>
      </c>
      <c r="CZ158" s="54">
        <f t="shared" si="5103"/>
      </c>
      <c r="DA158" s="55">
        <f t="shared" si="5015"/>
      </c>
      <c r="DB158" s="54">
        <f t="shared" si="5103"/>
      </c>
      <c r="DC158" s="55">
        <f t="shared" si="5016"/>
      </c>
      <c r="DD158" s="54">
        <f t="shared" si="5103"/>
      </c>
      <c r="DE158" s="55">
        <f t="shared" si="5017"/>
      </c>
      <c r="DF158" s="54">
        <f t="shared" si="5103"/>
      </c>
      <c r="DG158" s="55">
        <f t="shared" si="5018"/>
      </c>
      <c r="DH158" s="54">
        <f t="shared" si="5103"/>
      </c>
      <c r="DI158" s="55">
        <f t="shared" si="5019"/>
      </c>
      <c r="DJ158" s="54">
        <f t="shared" si="5103"/>
      </c>
      <c r="DK158" s="55">
        <f t="shared" si="5020"/>
      </c>
      <c r="DL158" s="54">
        <f t="shared" si="5103"/>
      </c>
      <c r="DM158" s="55">
        <f t="shared" si="5021"/>
      </c>
      <c r="DN158" s="54">
        <f t="shared" si="5103"/>
      </c>
      <c r="DO158" s="55">
        <f t="shared" si="5022"/>
      </c>
      <c r="DP158" s="54">
        <f t="shared" si="5103"/>
      </c>
      <c r="DQ158" s="55">
        <f t="shared" si="5023"/>
      </c>
      <c r="DR158" s="54">
        <f t="shared" si="5103"/>
      </c>
      <c r="DS158" s="55">
        <f t="shared" si="5024"/>
      </c>
      <c r="DT158" s="54">
        <f t="shared" si="5103"/>
      </c>
      <c r="DU158" s="55">
        <f t="shared" si="5025"/>
      </c>
      <c r="DV158" s="54">
        <f t="shared" si="5103"/>
      </c>
      <c r="DW158" s="55">
        <f t="shared" si="5026"/>
      </c>
      <c r="DX158" s="54">
        <f t="shared" si="5103"/>
      </c>
      <c r="DY158" s="55">
        <f t="shared" si="5027"/>
      </c>
      <c r="DZ158" s="54">
        <f t="shared" si="5103"/>
      </c>
      <c r="EA158" s="55">
        <f t="shared" si="5028"/>
      </c>
      <c r="EB158" s="54">
        <f t="shared" si="5110"/>
      </c>
      <c r="EC158" s="55">
        <f t="shared" si="5029"/>
      </c>
      <c r="ED158" s="54">
        <f t="shared" si="5110"/>
      </c>
      <c r="EE158" s="55">
        <f t="shared" si="5030"/>
      </c>
      <c r="EF158" s="54">
        <f t="shared" si="5110"/>
      </c>
      <c r="EG158" s="55">
        <f t="shared" si="5031"/>
      </c>
      <c r="EH158" s="54">
        <f t="shared" si="5110"/>
      </c>
      <c r="EI158" s="55">
        <f t="shared" si="5032"/>
      </c>
      <c r="EJ158" s="54">
        <f t="shared" si="5110"/>
      </c>
      <c r="EK158" s="55">
        <f t="shared" si="5033"/>
      </c>
      <c r="EL158" s="54">
        <f t="shared" si="5110"/>
      </c>
      <c r="EM158" s="55">
        <f t="shared" si="5034"/>
      </c>
      <c r="EN158" s="54">
        <f t="shared" si="5110"/>
      </c>
      <c r="EO158" s="55">
        <f t="shared" si="5035"/>
      </c>
      <c r="EP158" s="54">
        <f t="shared" si="5110"/>
      </c>
      <c r="EQ158" s="55">
        <f t="shared" si="5036"/>
      </c>
      <c r="ER158" s="54">
        <f t="shared" si="5110"/>
      </c>
      <c r="ES158" s="55">
        <f t="shared" si="5037"/>
      </c>
      <c r="ET158" s="54">
        <f t="shared" si="5110"/>
      </c>
      <c r="EU158" s="55">
        <f t="shared" si="5038"/>
      </c>
      <c r="EV158" s="54">
        <f t="shared" si="5110"/>
      </c>
      <c r="EW158" s="55">
        <f t="shared" si="5039"/>
      </c>
      <c r="EX158" s="54">
        <f t="shared" si="5110"/>
      </c>
      <c r="EY158" s="55">
        <f t="shared" si="5040"/>
      </c>
      <c r="EZ158" s="54">
        <f t="shared" si="5110"/>
      </c>
      <c r="FA158" s="55">
        <f t="shared" si="5041"/>
      </c>
      <c r="FB158" s="54">
        <f t="shared" si="5110"/>
      </c>
      <c r="FC158" s="55">
        <f t="shared" si="5042"/>
      </c>
      <c r="FD158" s="54">
        <f t="shared" si="5110"/>
      </c>
      <c r="FE158" s="55">
        <f t="shared" si="5043"/>
      </c>
      <c r="FF158" s="54">
        <f t="shared" si="5110"/>
      </c>
      <c r="FG158" s="55">
        <f t="shared" si="5044"/>
      </c>
      <c r="FH158" s="54">
        <f t="shared" si="5110"/>
      </c>
      <c r="FI158" s="55">
        <f t="shared" si="5045"/>
      </c>
      <c r="FJ158" s="54">
        <f t="shared" si="5110"/>
      </c>
      <c r="FK158" s="55">
        <f t="shared" si="5046"/>
      </c>
      <c r="FL158" s="54">
        <f t="shared" si="5110"/>
      </c>
      <c r="FM158" s="55">
        <f t="shared" si="5047"/>
      </c>
      <c r="FN158" s="54">
        <f t="shared" si="5110"/>
      </c>
      <c r="FO158" s="55">
        <f t="shared" si="5048"/>
      </c>
      <c r="FP158" s="54">
        <f t="shared" si="5110"/>
      </c>
      <c r="FQ158" s="55">
        <f t="shared" si="5049"/>
      </c>
      <c r="FR158" s="54">
        <f t="shared" si="5110"/>
      </c>
      <c r="FS158" s="55">
        <f t="shared" si="5050"/>
      </c>
      <c r="FT158" s="54">
        <f t="shared" si="5110"/>
      </c>
      <c r="FU158" s="55">
        <f t="shared" si="5051"/>
      </c>
      <c r="FV158" s="54">
        <f t="shared" si="5110"/>
      </c>
      <c r="FW158" s="55">
        <f t="shared" si="5052"/>
      </c>
      <c r="FX158" s="54">
        <f t="shared" si="5110"/>
      </c>
      <c r="FY158" s="55">
        <f t="shared" si="5053"/>
      </c>
      <c r="FZ158" s="54">
        <f t="shared" si="5110"/>
      </c>
      <c r="GA158" s="55">
        <f t="shared" si="5054"/>
      </c>
      <c r="GB158" s="54">
        <f t="shared" si="5110"/>
      </c>
      <c r="GC158" s="55">
        <f t="shared" si="5055"/>
      </c>
      <c r="GD158" s="54">
        <f t="shared" si="5110"/>
      </c>
      <c r="GE158" s="55">
        <f t="shared" si="5056"/>
      </c>
      <c r="GF158" s="54">
        <f t="shared" si="5110"/>
      </c>
      <c r="GG158" s="55">
        <f t="shared" si="5057"/>
      </c>
      <c r="GH158" s="54">
        <f t="shared" si="5110"/>
      </c>
      <c r="GI158" s="55">
        <f t="shared" si="5058"/>
      </c>
      <c r="GJ158" s="54">
        <f t="shared" si="5110"/>
      </c>
      <c r="GK158" s="55">
        <f t="shared" si="5059"/>
      </c>
      <c r="GL158" s="54">
        <f t="shared" si="5110"/>
      </c>
      <c r="GM158" s="55">
        <f t="shared" si="5060"/>
      </c>
      <c r="GN158" s="54">
        <f t="shared" si="5104"/>
      </c>
      <c r="GO158" s="55">
        <f t="shared" si="5061"/>
      </c>
      <c r="GP158" s="54">
        <f t="shared" si="4958"/>
      </c>
      <c r="GQ158" s="55">
        <f t="shared" si="5062"/>
      </c>
      <c r="GR158" s="54">
        <f t="shared" si="4958"/>
      </c>
      <c r="GS158" s="55">
        <f t="shared" si="5063"/>
      </c>
      <c r="GT158" s="54">
        <f t="shared" si="4958"/>
      </c>
      <c r="GU158" s="55">
        <f t="shared" si="5064"/>
      </c>
      <c r="GV158" s="54">
        <f t="shared" si="4958"/>
      </c>
      <c r="GW158" s="55">
        <f t="shared" si="5065"/>
      </c>
      <c r="GX158" s="54">
        <f t="shared" si="4958"/>
      </c>
      <c r="GY158" s="55">
        <f t="shared" si="5066"/>
      </c>
      <c r="GZ158" s="54">
        <f t="shared" si="4958"/>
      </c>
      <c r="HA158" s="55">
        <f t="shared" si="5067"/>
      </c>
      <c r="HB158" s="54">
        <f t="shared" si="5112"/>
      </c>
      <c r="HC158" s="55">
        <f t="shared" si="5068"/>
      </c>
      <c r="HD158" s="54">
        <f t="shared" si="5112"/>
      </c>
      <c r="HE158" s="55">
        <f t="shared" si="5069"/>
      </c>
      <c r="HF158" s="54">
        <f t="shared" si="5112"/>
      </c>
      <c r="HG158" s="55">
        <f t="shared" si="5070"/>
      </c>
      <c r="HH158" s="54">
        <f t="shared" si="5112"/>
      </c>
      <c r="HI158" s="55">
        <f t="shared" si="5071"/>
      </c>
      <c r="HJ158" s="54">
        <f t="shared" si="5112"/>
      </c>
      <c r="HK158" s="55">
        <f t="shared" si="5072"/>
      </c>
      <c r="HL158" s="54">
        <f t="shared" si="5112"/>
      </c>
      <c r="HM158" s="55">
        <f t="shared" si="5073"/>
      </c>
      <c r="HN158" s="54">
        <f t="shared" si="5112"/>
      </c>
      <c r="HO158" s="55">
        <f t="shared" si="5074"/>
      </c>
      <c r="HP158" s="54">
        <f t="shared" si="5112"/>
      </c>
      <c r="HQ158" s="55">
        <f t="shared" si="5075"/>
      </c>
      <c r="HR158" s="54">
        <f t="shared" si="5112"/>
      </c>
      <c r="HS158" s="55">
        <f t="shared" si="5076"/>
      </c>
      <c r="HT158" s="54">
        <f t="shared" si="5112"/>
      </c>
      <c r="HU158" s="55">
        <f t="shared" si="5077"/>
      </c>
      <c r="HV158" s="54">
        <f t="shared" si="5112"/>
      </c>
      <c r="HW158" s="55">
        <f t="shared" si="5078"/>
      </c>
      <c r="HX158" s="54">
        <f t="shared" si="5112"/>
      </c>
      <c r="HY158" s="55">
        <f t="shared" si="5079"/>
      </c>
      <c r="HZ158" s="54">
        <f t="shared" si="5112"/>
      </c>
      <c r="IA158" s="55">
        <f t="shared" si="5080"/>
      </c>
      <c r="IB158" s="54">
        <f t="shared" si="5112"/>
      </c>
      <c r="IC158" s="55">
        <f t="shared" si="5081"/>
      </c>
      <c r="ID158" s="54">
        <f t="shared" si="5112"/>
      </c>
      <c r="IE158" s="55">
        <f t="shared" si="5082"/>
      </c>
      <c r="IF158" s="54">
        <f t="shared" si="5112"/>
      </c>
      <c r="IG158" s="55">
        <f t="shared" si="5083"/>
      </c>
      <c r="IH158" s="54">
        <f t="shared" si="5112"/>
      </c>
      <c r="II158" s="55">
        <f t="shared" si="5084"/>
      </c>
      <c r="IJ158" s="54">
        <f t="shared" si="5112"/>
      </c>
      <c r="IK158" s="55">
        <f t="shared" si="5085"/>
      </c>
      <c r="IL158" s="54">
        <f t="shared" si="5112"/>
      </c>
      <c r="IM158" s="55">
        <f t="shared" si="5086"/>
      </c>
      <c r="IN158" s="54">
        <f t="shared" si="5112"/>
      </c>
      <c r="IO158" s="55">
        <f t="shared" si="5087"/>
      </c>
      <c r="IP158" s="54">
        <f t="shared" si="5112"/>
      </c>
      <c r="IQ158" s="55">
        <f t="shared" si="5088"/>
      </c>
      <c r="IR158" s="54">
        <f t="shared" si="5112"/>
      </c>
      <c r="IS158" s="55">
        <f t="shared" si="5089"/>
      </c>
      <c r="IT158" s="54">
        <f t="shared" si="5112"/>
      </c>
      <c r="IU158" s="55">
        <f t="shared" si="5090"/>
      </c>
      <c r="IV158" s="54">
        <f t="shared" si="5112"/>
      </c>
      <c r="IW158" s="55">
        <f t="shared" si="5091"/>
      </c>
      <c r="IX158" s="54">
        <f t="shared" si="5112"/>
      </c>
      <c r="IY158" s="55">
        <f t="shared" si="5092"/>
      </c>
      <c r="IZ158" s="54">
        <f t="shared" si="5112"/>
      </c>
      <c r="JA158" s="55">
        <f t="shared" si="5093"/>
      </c>
      <c r="JB158" s="54">
        <f t="shared" si="5112"/>
      </c>
      <c r="JC158" s="55">
        <f t="shared" si="5094"/>
      </c>
      <c r="JD158" s="54">
        <f t="shared" si="5112"/>
      </c>
      <c r="JE158" s="55">
        <f t="shared" si="5095"/>
      </c>
      <c r="JF158" s="54">
        <f t="shared" si="5112"/>
      </c>
      <c r="JG158" s="55">
        <f t="shared" si="5096"/>
      </c>
      <c r="JH158" s="54">
        <f t="shared" si="5112"/>
      </c>
      <c r="JI158" s="55">
        <f t="shared" si="5097"/>
      </c>
      <c r="JJ158" s="54">
        <f t="shared" si="5112"/>
      </c>
      <c r="JK158" s="55">
        <f t="shared" si="5098"/>
      </c>
      <c r="JL158" s="54">
        <f t="shared" si="5112"/>
      </c>
      <c r="JM158" s="55">
        <f t="shared" si="4679"/>
      </c>
      <c r="JN158" s="54">
        <f t="shared" ref="JN158:LX165" si="5113">RIGHT(IFERROR(VLOOKUP($B158,JN$4:JO$71,2,FALSE),""),2)</f>
      </c>
      <c r="JO158" s="55">
        <f t="shared" si="4775"/>
      </c>
      <c r="JP158" s="54">
        <f t="shared" si="5113"/>
      </c>
      <c r="JQ158" s="55">
        <f t="shared" si="4776"/>
      </c>
      <c r="JR158" s="54">
        <f t="shared" si="5113"/>
      </c>
      <c r="JS158" s="55">
        <f t="shared" si="4777"/>
      </c>
      <c r="JT158" s="54">
        <f t="shared" si="5113"/>
      </c>
      <c r="JU158" s="55">
        <f t="shared" si="4778"/>
      </c>
      <c r="JV158" s="54">
        <f t="shared" si="5113"/>
      </c>
      <c r="JW158" s="55">
        <f t="shared" si="4779"/>
      </c>
      <c r="JX158" s="54">
        <f t="shared" si="5113"/>
      </c>
      <c r="JY158" s="55">
        <f t="shared" si="4780"/>
      </c>
      <c r="JZ158" s="54">
        <f t="shared" si="5113"/>
      </c>
      <c r="KA158" s="55">
        <f t="shared" si="4781"/>
      </c>
      <c r="KB158" s="54">
        <f t="shared" si="5113"/>
      </c>
      <c r="KC158" s="55">
        <f t="shared" si="4782"/>
      </c>
      <c r="KD158" s="54">
        <f t="shared" si="5113"/>
      </c>
      <c r="KE158" s="55">
        <f t="shared" si="4783"/>
      </c>
      <c r="KF158" s="54">
        <f t="shared" si="5113"/>
      </c>
      <c r="KG158" s="55">
        <f t="shared" si="4784"/>
      </c>
      <c r="KH158" s="54">
        <f t="shared" si="5113"/>
      </c>
      <c r="KI158" s="55">
        <f t="shared" si="4785"/>
      </c>
      <c r="KJ158" s="54">
        <f t="shared" si="5113"/>
      </c>
      <c r="KK158" s="55">
        <f t="shared" si="4786"/>
      </c>
      <c r="KL158" s="54">
        <f t="shared" si="5113"/>
      </c>
      <c r="KM158" s="55">
        <f t="shared" si="4787"/>
      </c>
      <c r="KN158" s="54">
        <f t="shared" si="5113"/>
      </c>
      <c r="KO158" s="55">
        <f t="shared" si="4788"/>
      </c>
      <c r="KP158" s="54">
        <f t="shared" si="5113"/>
      </c>
      <c r="KQ158" s="55">
        <f t="shared" si="4789"/>
      </c>
      <c r="KR158" s="54">
        <f t="shared" si="5113"/>
      </c>
      <c r="KS158" s="55">
        <f t="shared" si="4790"/>
      </c>
      <c r="KT158" s="54">
        <f t="shared" si="5113"/>
      </c>
      <c r="KU158" s="55">
        <f t="shared" si="4791"/>
      </c>
      <c r="KV158" s="54">
        <f t="shared" si="5113"/>
      </c>
      <c r="KW158" s="55">
        <f t="shared" si="4792"/>
      </c>
      <c r="KX158" s="54">
        <f t="shared" si="5113"/>
      </c>
      <c r="KY158" s="55">
        <f t="shared" si="4793"/>
      </c>
      <c r="KZ158" s="54">
        <f t="shared" si="5113"/>
      </c>
      <c r="LA158" s="55">
        <f t="shared" si="4794"/>
      </c>
      <c r="LB158" s="54">
        <f t="shared" si="5113"/>
      </c>
      <c r="LC158" s="55">
        <f t="shared" si="4795"/>
      </c>
      <c r="LD158" s="54">
        <f t="shared" si="5113"/>
      </c>
      <c r="LE158" s="55">
        <f t="shared" si="4796"/>
      </c>
      <c r="LF158" s="54">
        <f t="shared" si="5113"/>
      </c>
      <c r="LG158" s="55">
        <f t="shared" si="4797"/>
      </c>
      <c r="LH158" s="54">
        <f t="shared" si="5113"/>
      </c>
      <c r="LI158" s="55">
        <f t="shared" si="4798"/>
      </c>
      <c r="LJ158" s="54">
        <f t="shared" si="5113"/>
      </c>
      <c r="LK158" s="55">
        <f t="shared" si="4799"/>
      </c>
      <c r="LL158" s="54">
        <f t="shared" si="5113"/>
      </c>
      <c r="LM158" s="55">
        <f t="shared" si="4800"/>
      </c>
      <c r="LN158" s="54">
        <f t="shared" si="5113"/>
      </c>
      <c r="LO158" s="55">
        <f t="shared" si="4801"/>
      </c>
      <c r="LP158" s="54">
        <f t="shared" si="5113"/>
      </c>
      <c r="LQ158" s="55">
        <f t="shared" si="4802"/>
      </c>
      <c r="LR158" s="54">
        <f t="shared" si="5113"/>
      </c>
      <c r="LS158" s="55">
        <f t="shared" si="4803"/>
      </c>
      <c r="LT158" s="54">
        <f t="shared" si="5113"/>
      </c>
      <c r="LU158" s="55">
        <f t="shared" si="4804"/>
      </c>
      <c r="LV158" s="54">
        <f t="shared" si="5113"/>
      </c>
      <c r="LW158" s="55">
        <f t="shared" si="4805"/>
      </c>
      <c r="LX158" s="54">
        <f t="shared" si="5113"/>
      </c>
      <c r="LY158" s="55">
        <f t="shared" si="4680"/>
      </c>
      <c r="LZ158" s="54">
        <f t="shared" si="5106"/>
      </c>
      <c r="MA158" s="55">
        <f t="shared" si="4807"/>
      </c>
      <c r="MB158" s="54">
        <f t="shared" si="5106"/>
      </c>
      <c r="MC158" s="55">
        <f t="shared" si="4808"/>
      </c>
      <c r="MD158" s="54">
        <f t="shared" si="5106"/>
      </c>
      <c r="ME158" s="55">
        <f t="shared" si="4809"/>
      </c>
      <c r="MF158" s="54">
        <f t="shared" si="5106"/>
      </c>
      <c r="MG158" s="55">
        <f t="shared" si="4810"/>
      </c>
      <c r="MH158" s="54">
        <f t="shared" si="5106"/>
      </c>
      <c r="MI158" s="55">
        <f t="shared" si="4811"/>
      </c>
      <c r="MJ158" s="54">
        <f t="shared" si="5106"/>
      </c>
      <c r="MK158" s="55">
        <f t="shared" si="4812"/>
      </c>
      <c r="ML158" s="54">
        <f t="shared" si="5106"/>
      </c>
      <c r="MM158" s="55">
        <f t="shared" si="4682"/>
      </c>
      <c r="MN158" s="54">
        <f t="shared" si="5106"/>
      </c>
      <c r="MO158" s="55">
        <f t="shared" si="4683"/>
      </c>
      <c r="MP158" s="54">
        <f t="shared" si="5106"/>
      </c>
      <c r="MQ158" s="55">
        <f t="shared" si="4684"/>
      </c>
      <c r="MR158" s="54">
        <f t="shared" si="5106"/>
      </c>
      <c r="MS158" s="55">
        <f t="shared" si="4685"/>
      </c>
      <c r="MT158" s="54">
        <f t="shared" si="5106"/>
      </c>
      <c r="MU158" s="55">
        <f t="shared" si="4686"/>
      </c>
      <c r="MV158" s="54">
        <f t="shared" si="5106"/>
      </c>
      <c r="MW158" s="55">
        <f t="shared" si="4687"/>
      </c>
      <c r="MX158" s="54">
        <f t="shared" si="5106"/>
      </c>
      <c r="MY158" s="55">
        <f t="shared" si="4688"/>
      </c>
      <c r="MZ158" s="54">
        <f t="shared" si="5106"/>
      </c>
      <c r="NA158" s="55">
        <f t="shared" si="4689"/>
      </c>
      <c r="NB158" s="54">
        <f t="shared" si="5106"/>
      </c>
      <c r="NC158" s="55">
        <f t="shared" si="4690"/>
      </c>
      <c r="ND158" s="54">
        <f t="shared" si="5106"/>
      </c>
      <c r="NE158" s="55">
        <f t="shared" si="4691"/>
      </c>
      <c r="NF158" s="54">
        <f t="shared" si="5106"/>
      </c>
      <c r="NG158" s="55">
        <f t="shared" si="4692"/>
      </c>
      <c r="NH158" s="54">
        <f t="shared" si="5106"/>
      </c>
      <c r="NI158" s="55">
        <f t="shared" si="4693"/>
      </c>
      <c r="NJ158" s="54">
        <f t="shared" si="5106"/>
      </c>
      <c r="NK158" s="55">
        <f t="shared" si="4694"/>
      </c>
      <c r="NL158" s="54">
        <f t="shared" si="5106"/>
      </c>
      <c r="NM158" s="55">
        <f t="shared" si="4695"/>
      </c>
      <c r="NN158" s="54">
        <f t="shared" si="5106"/>
      </c>
      <c r="NO158" s="55">
        <f t="shared" si="4696"/>
      </c>
      <c r="NP158" s="54">
        <f t="shared" si="5106"/>
      </c>
      <c r="NQ158" s="55">
        <f t="shared" si="4697"/>
      </c>
      <c r="NR158" s="54">
        <f t="shared" si="5106"/>
      </c>
      <c r="NS158" s="55">
        <f t="shared" si="4698"/>
      </c>
      <c r="NT158" s="54">
        <f t="shared" si="5106"/>
      </c>
      <c r="NU158" s="55">
        <f t="shared" si="4699"/>
      </c>
      <c r="NV158" s="54">
        <f t="shared" si="5106"/>
      </c>
      <c r="NW158" s="55">
        <f t="shared" si="4700"/>
      </c>
      <c r="NX158" s="54">
        <f t="shared" si="5106"/>
      </c>
      <c r="NY158" s="55">
        <f t="shared" si="4701"/>
      </c>
      <c r="NZ158" s="54">
        <f t="shared" si="5106"/>
      </c>
      <c r="OA158" s="55">
        <f t="shared" si="4702"/>
      </c>
      <c r="OB158" s="54">
        <f t="shared" si="5106"/>
      </c>
      <c r="OC158" s="55">
        <f t="shared" si="4703"/>
      </c>
      <c r="OD158" s="54">
        <f t="shared" si="5106"/>
      </c>
      <c r="OE158" s="55">
        <f t="shared" si="4704"/>
      </c>
      <c r="OF158" s="54">
        <f t="shared" si="5106"/>
      </c>
      <c r="OG158" s="55">
        <f t="shared" si="4705"/>
      </c>
      <c r="OH158" s="54">
        <f t="shared" si="5106"/>
      </c>
      <c r="OI158" s="55">
        <f t="shared" si="4706"/>
      </c>
      <c r="OJ158" s="54">
        <f t="shared" si="5106"/>
      </c>
      <c r="OK158" s="55">
        <f t="shared" si="4707"/>
      </c>
      <c r="OL158" s="54">
        <f t="shared" si="5100"/>
      </c>
      <c r="OM158" s="55">
        <f t="shared" si="4708"/>
      </c>
      <c r="ON158" s="54">
        <f t="shared" si="5100"/>
      </c>
      <c r="OO158" s="55">
        <f t="shared" si="4709"/>
      </c>
      <c r="OP158" s="54">
        <f t="shared" si="5100"/>
      </c>
      <c r="OQ158" s="55">
        <f t="shared" si="4710"/>
      </c>
      <c r="OR158" s="54">
        <f t="shared" si="5100"/>
      </c>
      <c r="OS158" s="55">
        <f t="shared" si="4711"/>
      </c>
      <c r="OT158" s="54">
        <f t="shared" si="5100"/>
      </c>
      <c r="OU158" s="55">
        <f t="shared" si="4712"/>
      </c>
      <c r="OV158" s="54">
        <f t="shared" si="5100"/>
      </c>
      <c r="OW158" s="55">
        <f t="shared" si="4713"/>
      </c>
      <c r="OX158" s="54">
        <f t="shared" si="5107"/>
      </c>
      <c r="OY158" s="55">
        <f t="shared" si="4714"/>
      </c>
      <c r="OZ158" s="54">
        <f t="shared" si="5107"/>
      </c>
      <c r="PA158" s="55">
        <f t="shared" si="4715"/>
      </c>
      <c r="PB158" s="54">
        <f t="shared" si="5107"/>
      </c>
      <c r="PC158" s="55">
        <f t="shared" si="4716"/>
      </c>
      <c r="PD158" s="54">
        <f t="shared" si="5107"/>
      </c>
      <c r="PE158" s="55">
        <f t="shared" si="4717"/>
      </c>
      <c r="PF158" s="54">
        <f t="shared" si="5107"/>
      </c>
      <c r="PG158" s="55">
        <f t="shared" si="4718"/>
      </c>
      <c r="PH158" s="54">
        <f t="shared" si="5107"/>
      </c>
      <c r="PI158" s="55">
        <f t="shared" si="4719"/>
      </c>
      <c r="PJ158" s="54">
        <f t="shared" si="5107"/>
      </c>
      <c r="PK158" s="55">
        <f t="shared" si="4720"/>
      </c>
      <c r="PL158" s="54">
        <f t="shared" si="5107"/>
      </c>
      <c r="PM158" s="55">
        <f t="shared" si="4721"/>
      </c>
      <c r="PN158" s="54">
        <f t="shared" si="5107"/>
      </c>
      <c r="PO158" s="55">
        <f t="shared" si="4722"/>
      </c>
      <c r="PP158" s="54">
        <f t="shared" si="5107"/>
      </c>
      <c r="PQ158" s="55">
        <f t="shared" si="4723"/>
      </c>
      <c r="PR158" s="54">
        <f t="shared" si="5107"/>
      </c>
      <c r="PS158" s="55">
        <f t="shared" si="4724"/>
      </c>
      <c r="PT158" s="54">
        <f t="shared" si="5107"/>
      </c>
      <c r="PU158" s="55">
        <f t="shared" si="4725"/>
      </c>
      <c r="PV158" s="54">
        <f t="shared" si="5107"/>
      </c>
      <c r="PW158" s="55">
        <f t="shared" si="4726"/>
      </c>
      <c r="PX158" s="54">
        <f t="shared" si="5107"/>
      </c>
      <c r="PY158" s="55">
        <f t="shared" si="4727"/>
      </c>
      <c r="PZ158" s="54">
        <f t="shared" si="5107"/>
      </c>
      <c r="QA158" s="55">
        <f t="shared" si="4728"/>
      </c>
      <c r="QB158" s="54">
        <f t="shared" si="5107"/>
      </c>
      <c r="QC158" s="55">
        <f t="shared" si="4729"/>
      </c>
      <c r="QD158" s="54">
        <f t="shared" si="5107"/>
      </c>
      <c r="QE158" s="55">
        <f t="shared" si="4730"/>
      </c>
      <c r="QF158" s="54">
        <f t="shared" si="5107"/>
      </c>
      <c r="QG158" s="55">
        <f t="shared" si="4731"/>
      </c>
      <c r="QH158" s="54">
        <f t="shared" si="5107"/>
      </c>
      <c r="QI158" s="55">
        <f t="shared" si="4732"/>
      </c>
      <c r="QJ158" s="54">
        <f t="shared" si="5107"/>
      </c>
      <c r="QK158" s="55">
        <f t="shared" si="4733"/>
      </c>
      <c r="QL158" s="54">
        <f t="shared" si="5107"/>
      </c>
      <c r="QM158" s="55">
        <f t="shared" si="4734"/>
      </c>
      <c r="QN158" s="54">
        <f t="shared" si="5107"/>
      </c>
      <c r="QO158" s="55">
        <f t="shared" si="4735"/>
      </c>
      <c r="QP158" s="54">
        <f t="shared" si="5107"/>
      </c>
      <c r="QQ158" s="55">
        <f t="shared" si="4736"/>
      </c>
      <c r="QR158" s="54">
        <f t="shared" si="5107"/>
      </c>
      <c r="QS158" s="55">
        <f t="shared" si="4737"/>
      </c>
      <c r="QT158" s="54">
        <f t="shared" si="5107"/>
      </c>
      <c r="QU158" s="55">
        <f t="shared" si="4885"/>
      </c>
      <c r="QV158" s="54">
        <f t="shared" si="5107"/>
      </c>
      <c r="QW158" s="55">
        <f t="shared" si="4886"/>
      </c>
      <c r="QX158" s="54">
        <f t="shared" si="5107"/>
      </c>
      <c r="QY158" s="55">
        <f t="shared" si="4887"/>
      </c>
      <c r="QZ158" s="54">
        <f t="shared" si="5107"/>
      </c>
      <c r="RA158" s="55">
        <f t="shared" si="4888"/>
      </c>
      <c r="RB158" s="54">
        <f t="shared" si="5107"/>
      </c>
      <c r="RC158" s="55">
        <f t="shared" si="4889"/>
      </c>
      <c r="RD158" s="54">
        <f t="shared" si="5107"/>
      </c>
      <c r="RE158" s="55">
        <f t="shared" si="4890"/>
      </c>
      <c r="RF158" s="54">
        <f t="shared" si="5107"/>
      </c>
      <c r="RG158" s="55">
        <f t="shared" si="4891"/>
      </c>
      <c r="RH158" s="54">
        <f t="shared" si="5107"/>
      </c>
      <c r="RI158" s="55">
        <f t="shared" si="4892"/>
      </c>
      <c r="RJ158" s="54">
        <f t="shared" si="5101"/>
      </c>
      <c r="RK158" s="55">
        <f t="shared" si="4893"/>
      </c>
      <c r="RL158" s="54">
        <f t="shared" si="5101"/>
      </c>
      <c r="RM158" s="55">
        <f t="shared" si="4894"/>
      </c>
      <c r="RN158" s="54">
        <f t="shared" si="5101"/>
      </c>
      <c r="RO158" s="55">
        <f t="shared" si="4895"/>
      </c>
      <c r="RP158" s="54">
        <f t="shared" si="5101"/>
      </c>
      <c r="RQ158" s="55">
        <f t="shared" si="4896"/>
      </c>
      <c r="RR158" s="54">
        <f t="shared" si="5101"/>
      </c>
      <c r="RS158" s="55">
        <f t="shared" si="4897"/>
      </c>
      <c r="RT158" s="54">
        <f t="shared" si="5101"/>
      </c>
      <c r="RU158" s="55">
        <f t="shared" si="4898"/>
      </c>
      <c r="RV158" s="54">
        <f t="shared" si="5101"/>
      </c>
      <c r="RW158" s="55">
        <f t="shared" si="4899"/>
      </c>
      <c r="RX158" s="54">
        <f t="shared" si="5101"/>
      </c>
      <c r="RY158" s="55">
        <f t="shared" si="4900"/>
      </c>
      <c r="RZ158" s="54">
        <f t="shared" si="5101"/>
      </c>
      <c r="SA158" s="55">
        <f t="shared" si="4901"/>
      </c>
      <c r="SB158" s="54">
        <f t="shared" si="5101"/>
      </c>
      <c r="SC158" s="55">
        <f t="shared" si="4902"/>
      </c>
      <c r="SD158" s="54">
        <f t="shared" si="5101"/>
      </c>
      <c r="SE158" s="55">
        <f t="shared" si="4903"/>
      </c>
      <c r="SF158" s="54">
        <f t="shared" si="5101"/>
      </c>
      <c r="SG158" s="55">
        <f t="shared" si="4904"/>
      </c>
      <c r="SH158" s="54">
        <f t="shared" si="5101"/>
      </c>
      <c r="SI158" s="55">
        <f t="shared" si="4905"/>
      </c>
      <c r="SJ158" s="54">
        <f t="shared" si="5101"/>
      </c>
      <c r="SK158" s="55">
        <f t="shared" si="4906"/>
      </c>
      <c r="SL158" s="54">
        <f t="shared" si="5101"/>
      </c>
      <c r="SM158" s="55">
        <f t="shared" si="4907"/>
      </c>
      <c r="SN158" s="54">
        <f t="shared" si="5101"/>
      </c>
      <c r="SO158" s="55">
        <f t="shared" si="4908"/>
      </c>
      <c r="SP158" s="54">
        <f t="shared" si="5101"/>
      </c>
      <c r="SQ158" s="55">
        <f t="shared" si="4909"/>
      </c>
      <c r="SR158" s="54">
        <f t="shared" si="5101"/>
      </c>
      <c r="SS158" s="55">
        <f t="shared" si="4910"/>
      </c>
      <c r="ST158" s="54">
        <f t="shared" si="5101"/>
      </c>
      <c r="SU158" s="55">
        <f t="shared" si="4911"/>
      </c>
      <c r="SV158" s="54">
        <f t="shared" si="5101"/>
      </c>
      <c r="SW158" s="55">
        <f t="shared" si="4912"/>
      </c>
      <c r="SX158" s="54">
        <f t="shared" si="5101"/>
      </c>
      <c r="SY158" s="55">
        <f t="shared" si="4913"/>
      </c>
      <c r="SZ158" s="54">
        <f t="shared" si="5101"/>
      </c>
      <c r="TA158" s="55">
        <f t="shared" si="4914"/>
      </c>
      <c r="TB158" s="54">
        <f t="shared" si="5101"/>
      </c>
      <c r="TC158" s="55">
        <f t="shared" si="4915"/>
      </c>
      <c r="TD158" s="54">
        <f t="shared" si="5101"/>
      </c>
      <c r="TE158" s="55">
        <f t="shared" si="4881"/>
      </c>
      <c r="TF158" s="54">
        <f t="shared" si="5101"/>
      </c>
      <c r="TG158" s="55">
        <f t="shared" si="4843"/>
      </c>
      <c r="TH158" s="54">
        <f t="shared" si="5101"/>
      </c>
      <c r="TI158" s="55">
        <f t="shared" si="4844"/>
      </c>
      <c r="TJ158" s="54">
        <f t="shared" si="5101"/>
      </c>
      <c r="TK158" s="55">
        <f t="shared" si="4845"/>
      </c>
      <c r="TL158" s="54">
        <f t="shared" si="5101"/>
      </c>
      <c r="TM158" s="55">
        <f t="shared" si="4846"/>
      </c>
      <c r="TN158" s="54">
        <f t="shared" si="5101"/>
      </c>
      <c r="TO158" s="55">
        <f t="shared" si="4847"/>
      </c>
      <c r="TP158" s="54">
        <f t="shared" si="5101"/>
      </c>
      <c r="TQ158" s="55">
        <f t="shared" si="4848"/>
      </c>
      <c r="TR158" s="54">
        <f t="shared" si="5101"/>
      </c>
      <c r="TS158" s="55">
        <f t="shared" si="4849"/>
      </c>
      <c r="TT158" s="54">
        <f t="shared" si="5108"/>
      </c>
      <c r="TU158" s="55">
        <f t="shared" si="4850"/>
      </c>
      <c r="TV158" s="54">
        <f t="shared" si="5108"/>
      </c>
      <c r="TW158" s="55">
        <f t="shared" si="4851"/>
      </c>
      <c r="TX158" s="54">
        <f t="shared" si="5108"/>
      </c>
      <c r="TY158" s="55">
        <f t="shared" si="4852"/>
      </c>
      <c r="TZ158" s="54">
        <f t="shared" si="5108"/>
      </c>
      <c r="UA158" s="55">
        <f t="shared" si="4853"/>
      </c>
      <c r="UB158" s="54">
        <f t="shared" si="5108"/>
      </c>
      <c r="UC158" s="55">
        <f t="shared" si="4854"/>
      </c>
      <c r="UD158" s="54">
        <f t="shared" si="5108"/>
      </c>
      <c r="UE158" s="55">
        <f t="shared" si="4855"/>
      </c>
      <c r="UF158" s="54">
        <f t="shared" si="5108"/>
      </c>
      <c r="UG158" s="55">
        <f t="shared" si="4856"/>
      </c>
      <c r="UH158" s="54">
        <f t="shared" si="5108"/>
      </c>
      <c r="UI158" s="55">
        <f t="shared" si="4857"/>
      </c>
      <c r="UJ158" s="54">
        <f t="shared" si="5108"/>
      </c>
      <c r="UK158" s="55">
        <f t="shared" si="4858"/>
      </c>
      <c r="UL158" s="54">
        <f t="shared" si="5108"/>
      </c>
      <c r="UM158" s="55">
        <f t="shared" si="4859"/>
      </c>
      <c r="UN158" s="54">
        <f t="shared" si="5108"/>
      </c>
      <c r="UO158" s="55">
        <f t="shared" si="4860"/>
      </c>
      <c r="UP158" s="54">
        <f t="shared" si="5108"/>
      </c>
      <c r="UQ158" s="55">
        <f t="shared" si="4861"/>
      </c>
      <c r="UR158" s="54">
        <f t="shared" si="5108"/>
      </c>
      <c r="US158" s="55">
        <f t="shared" si="4862"/>
      </c>
      <c r="UT158" s="54">
        <f t="shared" si="5108"/>
      </c>
      <c r="UU158" s="55">
        <f t="shared" si="4863"/>
      </c>
      <c r="UV158" s="54">
        <f t="shared" si="5108"/>
      </c>
      <c r="UW158" s="55">
        <f t="shared" si="4864"/>
      </c>
      <c r="UX158" s="54">
        <f t="shared" si="5108"/>
      </c>
      <c r="UY158" s="55">
        <f t="shared" si="4865"/>
      </c>
      <c r="UZ158" s="54">
        <f t="shared" si="5108"/>
      </c>
      <c r="VA158" s="55">
        <f t="shared" si="4866"/>
      </c>
      <c r="VB158" s="54">
        <f t="shared" si="5108"/>
      </c>
      <c r="VC158" s="55">
        <f t="shared" si="4867"/>
      </c>
      <c r="VD158" s="54">
        <f t="shared" si="5108"/>
      </c>
      <c r="VE158" s="55">
        <f t="shared" si="4868"/>
      </c>
      <c r="VF158" s="54">
        <f t="shared" si="5108"/>
      </c>
      <c r="VG158" s="55">
        <f t="shared" si="4869"/>
      </c>
      <c r="VH158" s="54">
        <f t="shared" si="5108"/>
      </c>
      <c r="VI158" s="55">
        <f t="shared" si="4870"/>
      </c>
      <c r="VJ158" s="54">
        <f t="shared" si="5108"/>
      </c>
      <c r="VK158" s="55">
        <f t="shared" si="4871"/>
      </c>
      <c r="VL158" s="54">
        <f t="shared" si="5108"/>
      </c>
      <c r="VM158" s="55">
        <f t="shared" si="4872"/>
      </c>
      <c r="VN158" s="54">
        <f t="shared" si="5108"/>
      </c>
      <c r="VO158" s="55">
        <f t="shared" si="4873"/>
      </c>
      <c r="VP158" s="54">
        <f t="shared" si="5108"/>
      </c>
      <c r="VQ158" s="55">
        <f t="shared" si="4817"/>
      </c>
      <c r="VR158" s="54">
        <f t="shared" si="5108"/>
      </c>
      <c r="VS158" s="55">
        <f t="shared" si="4874"/>
      </c>
      <c r="VT158" s="54">
        <f t="shared" si="5108"/>
      </c>
      <c r="VU158" s="55">
        <f t="shared" si="4875"/>
      </c>
      <c r="VV158" s="54">
        <f t="shared" si="5108"/>
      </c>
      <c r="VW158" s="55">
        <f t="shared" si="4876"/>
      </c>
      <c r="VX158" s="54">
        <f t="shared" si="5108"/>
      </c>
      <c r="VY158" s="55">
        <f t="shared" si="4877"/>
      </c>
      <c r="VZ158" s="54">
        <f t="shared" si="5108"/>
      </c>
      <c r="WA158" s="55">
        <f t="shared" si="4878"/>
      </c>
      <c r="WB158" s="54">
        <f t="shared" si="5108"/>
      </c>
      <c r="WC158" s="55">
        <f t="shared" si="4879"/>
      </c>
      <c r="WD158" s="54">
        <f t="shared" si="5108"/>
      </c>
      <c r="WE158" s="55">
        <f t="shared" si="4818"/>
      </c>
      <c r="WF158" s="54">
        <f t="shared" si="5102"/>
      </c>
      <c r="WG158" s="55">
        <f t="shared" si="4819"/>
      </c>
      <c r="WH158" s="54">
        <f t="shared" si="5102"/>
      </c>
      <c r="WI158" s="55">
        <f t="shared" si="4820"/>
      </c>
      <c r="WJ158" s="54">
        <f t="shared" si="5102"/>
      </c>
      <c r="WK158" s="55">
        <f t="shared" si="4821"/>
      </c>
      <c r="WL158" s="54">
        <f t="shared" si="5102"/>
      </c>
      <c r="WM158" s="55">
        <f t="shared" si="4822"/>
      </c>
      <c r="WN158" s="54">
        <f t="shared" si="5102"/>
      </c>
      <c r="WO158" s="55">
        <f t="shared" si="4823"/>
      </c>
      <c r="WP158" s="54">
        <f t="shared" si="5102"/>
      </c>
      <c r="WQ158" s="55">
        <f t="shared" si="4824"/>
      </c>
      <c r="WR158" s="54">
        <f t="shared" si="5102"/>
      </c>
      <c r="WS158" s="55">
        <f t="shared" si="4825"/>
      </c>
      <c r="WT158" s="54">
        <f t="shared" si="5102"/>
      </c>
      <c r="WU158" s="55">
        <f t="shared" si="4826"/>
      </c>
      <c r="WV158" s="54">
        <f t="shared" si="5102"/>
      </c>
      <c r="WW158" s="55">
        <f t="shared" si="4827"/>
      </c>
      <c r="WX158" s="54">
        <f t="shared" si="5102"/>
      </c>
      <c r="WY158" s="55">
        <f t="shared" si="4828"/>
      </c>
      <c r="WZ158" s="54">
        <f t="shared" si="5102"/>
      </c>
      <c r="XA158" s="55">
        <f t="shared" si="4829"/>
      </c>
      <c r="XB158" s="54">
        <f t="shared" si="5102"/>
      </c>
      <c r="XC158" s="55">
        <f t="shared" si="4830"/>
      </c>
      <c r="XD158" s="54">
        <f t="shared" si="5102"/>
      </c>
      <c r="XE158" s="55">
        <f t="shared" si="4831"/>
      </c>
      <c r="XF158" s="54">
        <f t="shared" si="5102"/>
      </c>
      <c r="XG158" s="55">
        <f t="shared" si="4832"/>
      </c>
      <c r="XH158" s="54">
        <f t="shared" si="5102"/>
      </c>
      <c r="XI158" s="55">
        <f t="shared" si="4833"/>
      </c>
      <c r="XJ158" s="54">
        <f t="shared" si="5102"/>
      </c>
      <c r="XK158" s="55">
        <f t="shared" si="4834"/>
      </c>
      <c r="XL158" s="54">
        <f t="shared" si="5102"/>
      </c>
      <c r="XM158" s="55">
        <f t="shared" si="4835"/>
      </c>
      <c r="XN158" s="54">
        <f t="shared" si="5102"/>
      </c>
      <c r="XO158" s="55">
        <f t="shared" si="4836"/>
      </c>
      <c r="XP158" s="54">
        <f t="shared" si="5102"/>
      </c>
      <c r="XQ158" s="55">
        <f t="shared" si="4837"/>
      </c>
      <c r="XR158" s="54">
        <f t="shared" si="5102"/>
      </c>
      <c r="XS158" s="55">
        <f t="shared" si="4838"/>
      </c>
      <c r="XT158" s="54">
        <f t="shared" si="5102"/>
      </c>
      <c r="XU158" s="55">
        <f t="shared" si="4839"/>
      </c>
      <c r="XV158" s="54">
        <f t="shared" si="5102"/>
      </c>
      <c r="XW158" s="55">
        <f t="shared" si="4840"/>
      </c>
      <c r="XX158" s="54">
        <f t="shared" si="5102"/>
      </c>
      <c r="XY158" s="55">
        <f t="shared" si="4841"/>
      </c>
      <c r="XZ158" s="54">
        <f t="shared" si="5102"/>
      </c>
      <c r="YA158" s="55">
        <f t="shared" si="4842"/>
      </c>
      <c r="YB158" s="54">
        <f t="shared" si="5102"/>
      </c>
      <c r="YC158" s="55">
        <f t="shared" si="4740"/>
      </c>
      <c r="YD158" s="54">
        <f t="shared" si="5102"/>
      </c>
      <c r="YE158" s="55">
        <f t="shared" si="4741"/>
      </c>
      <c r="YF158" s="54">
        <f t="shared" si="5102"/>
      </c>
      <c r="YG158" s="55">
        <f t="shared" si="4742"/>
      </c>
      <c r="YH158" s="54">
        <f t="shared" si="5102"/>
      </c>
      <c r="YI158" s="55">
        <f t="shared" si="4743"/>
      </c>
      <c r="YJ158" s="54">
        <f t="shared" si="5102"/>
      </c>
      <c r="YK158" s="55">
        <f t="shared" si="4744"/>
      </c>
      <c r="YL158" s="54">
        <f t="shared" si="5102"/>
      </c>
      <c r="YM158" s="55">
        <f t="shared" si="4745"/>
      </c>
      <c r="YN158" s="54">
        <f t="shared" si="5102"/>
      </c>
      <c r="YO158" s="55">
        <f t="shared" si="4746"/>
      </c>
      <c r="YP158" s="54">
        <f t="shared" si="4960"/>
      </c>
      <c r="YQ158" s="55">
        <f t="shared" si="4747"/>
      </c>
      <c r="YR158" s="54">
        <f t="shared" si="4960"/>
      </c>
      <c r="YS158" s="55">
        <f t="shared" si="4748"/>
      </c>
      <c r="YT158" s="54">
        <f t="shared" si="4960"/>
      </c>
      <c r="YU158" s="55">
        <f t="shared" si="4749"/>
      </c>
      <c r="YV158" s="54">
        <f t="shared" si="4960"/>
      </c>
      <c r="YW158" s="55">
        <f t="shared" si="4750"/>
      </c>
      <c r="YX158" s="54">
        <f t="shared" si="4960"/>
      </c>
      <c r="YY158" s="55">
        <f t="shared" si="4751"/>
      </c>
      <c r="YZ158" s="54">
        <f t="shared" si="4960"/>
      </c>
      <c r="ZA158" s="55">
        <f t="shared" si="4752"/>
      </c>
      <c r="ZB158" s="54">
        <f t="shared" si="4960"/>
      </c>
      <c r="ZC158" s="55">
        <f t="shared" si="4753"/>
      </c>
      <c r="ZD158" s="54">
        <f t="shared" si="4960"/>
      </c>
      <c r="ZE158" s="55">
        <f t="shared" si="4754"/>
      </c>
      <c r="ZF158" s="54">
        <f t="shared" si="4960"/>
      </c>
      <c r="ZG158" s="55">
        <f t="shared" si="4755"/>
      </c>
      <c r="ZH158" s="54">
        <f t="shared" si="4960"/>
      </c>
      <c r="ZI158" s="55">
        <f t="shared" si="4756"/>
      </c>
      <c r="ZJ158" s="54">
        <f t="shared" si="4960"/>
      </c>
      <c r="ZK158" s="55">
        <f t="shared" si="4757"/>
      </c>
      <c r="ZL158" s="54">
        <f t="shared" si="4960"/>
      </c>
      <c r="ZM158" s="55">
        <f t="shared" si="4758"/>
      </c>
      <c r="ZN158" s="54">
        <f t="shared" si="4960"/>
      </c>
      <c r="ZO158" s="55">
        <f t="shared" si="4759"/>
      </c>
      <c r="ZP158" s="54">
        <f t="shared" si="4960"/>
      </c>
      <c r="ZQ158" s="55">
        <f t="shared" si="4760"/>
      </c>
      <c r="ZR158" s="54">
        <f t="shared" si="4960"/>
      </c>
      <c r="ZS158" s="55">
        <f t="shared" si="4761"/>
      </c>
      <c r="ZT158" s="54">
        <f t="shared" si="4960"/>
      </c>
      <c r="ZU158" s="55">
        <f t="shared" si="4762"/>
      </c>
      <c r="ZV158" s="54">
        <f t="shared" si="4960"/>
      </c>
      <c r="ZW158" s="55">
        <f t="shared" si="4763"/>
      </c>
      <c r="ZX158" s="54">
        <f t="shared" si="4960"/>
      </c>
      <c r="ZY158" s="55">
        <f t="shared" si="4764"/>
      </c>
      <c r="ZZ158" s="54">
        <f t="shared" si="4960"/>
      </c>
      <c r="AAA158" s="55">
        <f t="shared" si="4765"/>
      </c>
      <c r="AAB158" s="54">
        <f t="shared" si="4960"/>
      </c>
      <c r="AAC158" s="55">
        <f t="shared" si="4766"/>
      </c>
      <c r="AAD158" s="54">
        <f t="shared" si="4960"/>
      </c>
      <c r="AAE158" s="55">
        <f t="shared" si="4767"/>
      </c>
      <c r="AAF158" s="54">
        <f t="shared" si="4960"/>
      </c>
      <c r="AAG158" s="55">
        <f t="shared" si="4768"/>
      </c>
      <c r="AAH158" s="54">
        <f t="shared" si="4960"/>
      </c>
      <c r="AAI158" s="55">
        <f t="shared" si="4769"/>
      </c>
      <c r="AAJ158" s="54">
        <f t="shared" si="4960"/>
      </c>
      <c r="AAK158" s="55">
        <f t="shared" si="4770"/>
      </c>
      <c r="AAL158" s="54">
        <f t="shared" si="4960"/>
      </c>
      <c r="AAM158" s="55">
        <f t="shared" si="4917"/>
      </c>
      <c r="AAN158" s="54">
        <f t="shared" si="4960"/>
      </c>
      <c r="AAO158" s="55">
        <f t="shared" si="4918"/>
      </c>
      <c r="AAP158" s="54">
        <f t="shared" si="4960"/>
      </c>
      <c r="AAQ158" s="55">
        <f t="shared" si="4919"/>
      </c>
      <c r="AAR158" s="54">
        <f t="shared" si="4960"/>
      </c>
      <c r="AAS158" s="55">
        <f t="shared" si="4920"/>
      </c>
      <c r="AAT158" s="54">
        <f t="shared" si="4960"/>
      </c>
      <c r="AAU158" s="55">
        <f t="shared" si="4921"/>
      </c>
      <c r="AAV158" s="54">
        <f t="shared" si="4960"/>
      </c>
      <c r="AAW158" s="55">
        <f t="shared" si="4922"/>
      </c>
      <c r="AAX158" s="54">
        <f t="shared" si="4960"/>
      </c>
      <c r="AAY158" s="55">
        <f t="shared" si="4923"/>
      </c>
      <c r="AAZ158" s="54">
        <f t="shared" si="4960"/>
      </c>
      <c r="ABA158" s="55">
        <f t="shared" si="4924"/>
      </c>
      <c r="ABB158" s="54">
        <f t="shared" si="4959"/>
      </c>
      <c r="ABC158" s="55">
        <f t="shared" si="4925"/>
      </c>
      <c r="ABD158" s="54">
        <f t="shared" si="4959"/>
      </c>
      <c r="ABE158" s="55">
        <f t="shared" si="4926"/>
      </c>
      <c r="ABF158" s="54">
        <f t="shared" si="4959"/>
      </c>
      <c r="ABG158" s="55">
        <f t="shared" si="4927"/>
      </c>
      <c r="ABH158" s="54">
        <f t="shared" si="4959"/>
      </c>
      <c r="ABI158" s="55">
        <f t="shared" si="4928"/>
      </c>
      <c r="ABJ158" s="54">
        <f t="shared" si="4959"/>
      </c>
      <c r="ABK158" s="55">
        <f t="shared" si="4929"/>
      </c>
      <c r="ABL158" s="54">
        <f t="shared" si="4959"/>
      </c>
      <c r="ABM158" s="55">
        <f t="shared" si="4930"/>
      </c>
      <c r="ABN158" s="54">
        <f t="shared" si="4959"/>
      </c>
      <c r="ABO158" s="55">
        <f t="shared" si="4931"/>
      </c>
      <c r="ABP158" s="54">
        <f t="shared" si="4959"/>
      </c>
      <c r="ABQ158" s="55">
        <f t="shared" si="4932"/>
      </c>
      <c r="ABR158" s="54">
        <f t="shared" si="4959"/>
      </c>
      <c r="ABS158" s="55">
        <f t="shared" si="4933"/>
      </c>
      <c r="ABT158" s="54">
        <f t="shared" si="4959"/>
      </c>
      <c r="ABU158" s="55">
        <f t="shared" si="4934"/>
      </c>
      <c r="ABV158" s="54">
        <f t="shared" si="4959"/>
      </c>
      <c r="ABW158" s="55">
        <f t="shared" si="4935"/>
      </c>
      <c r="ABX158" s="54">
        <f t="shared" si="4959"/>
      </c>
      <c r="ABY158" s="55">
        <f t="shared" si="4936"/>
      </c>
      <c r="ABZ158" s="54">
        <f t="shared" si="4959"/>
      </c>
      <c r="ACA158" s="55">
        <f t="shared" si="4937"/>
      </c>
      <c r="ACB158" s="54">
        <f t="shared" si="4959"/>
      </c>
      <c r="ACC158" s="55">
        <f t="shared" si="4938"/>
      </c>
      <c r="ACD158" s="54">
        <f t="shared" si="4959"/>
      </c>
      <c r="ACE158" s="55">
        <f t="shared" si="4939"/>
      </c>
      <c r="ACF158" s="54">
        <f t="shared" si="4959"/>
      </c>
      <c r="ACG158" s="55">
        <f t="shared" si="4940"/>
      </c>
      <c r="ACH158" s="54">
        <f t="shared" si="4959"/>
      </c>
      <c r="ACI158" s="55">
        <f t="shared" si="4941"/>
      </c>
      <c r="ACJ158" s="54">
        <f t="shared" si="4959"/>
      </c>
      <c r="ACK158" s="55">
        <f t="shared" si="4942"/>
      </c>
      <c r="ACL158" s="54">
        <f t="shared" si="4959"/>
      </c>
      <c r="ACM158" s="55">
        <f t="shared" si="4943"/>
      </c>
      <c r="ACN158" s="54">
        <f t="shared" si="4959"/>
      </c>
      <c r="ACO158" s="55">
        <f t="shared" si="4944"/>
      </c>
      <c r="ACP158" s="54">
        <f t="shared" si="4959"/>
      </c>
      <c r="ACQ158" s="55">
        <f t="shared" si="4945"/>
      </c>
      <c r="ACR158" s="54">
        <f t="shared" si="4959"/>
      </c>
      <c r="ACS158" s="55">
        <f t="shared" si="4946"/>
      </c>
      <c r="ACT158" s="54">
        <f t="shared" si="4959"/>
      </c>
      <c r="ACU158" s="55">
        <f t="shared" si="4947"/>
      </c>
      <c r="ACV158" s="54">
        <f t="shared" si="4959"/>
      </c>
      <c r="ACW158" s="55">
        <f t="shared" si="4883"/>
      </c>
      <c r="ACX158" s="54">
        <f t="shared" si="4959"/>
      </c>
      <c r="ACY158" s="55">
        <f t="shared" si="4961"/>
      </c>
      <c r="ACZ158" s="54">
        <f t="shared" si="4959"/>
      </c>
      <c r="ADA158" s="55">
        <f t="shared" si="4962"/>
      </c>
      <c r="ADB158" s="54">
        <f t="shared" si="4959"/>
      </c>
      <c r="ADC158" s="55">
        <f t="shared" si="4963"/>
      </c>
      <c r="ADD158" s="54">
        <f t="shared" si="4959"/>
      </c>
      <c r="ADE158" s="55">
        <f t="shared" si="4964"/>
      </c>
      <c r="ADF158" s="54">
        <f t="shared" si="4959"/>
      </c>
      <c r="ADG158" s="55">
        <f t="shared" si="4965"/>
      </c>
    </row>
    <row r="159" spans="1:787" ht="20.25" hidden="1" customHeight="1">
      <c r="A159" s="112">
        <v>87</v>
      </c>
      <c r="B159" s="115">
        <f>学年と名前を結合するシート!D88</f>
      </c>
      <c r="C159" s="114"/>
      <c r="D159" s="54">
        <f t="shared" si="4771"/>
      </c>
      <c r="E159" s="55">
        <f t="shared" si="4772"/>
      </c>
      <c r="F159" s="54">
        <f t="shared" si="5109"/>
      </c>
      <c r="G159" s="55">
        <f t="shared" si="4966"/>
      </c>
      <c r="H159" s="54">
        <f t="shared" si="5109"/>
      </c>
      <c r="I159" s="55">
        <f t="shared" si="4967"/>
      </c>
      <c r="J159" s="54">
        <f t="shared" si="5109"/>
      </c>
      <c r="K159" s="55">
        <f t="shared" si="4968"/>
      </c>
      <c r="L159" s="54">
        <f t="shared" si="5109"/>
      </c>
      <c r="M159" s="55">
        <f t="shared" si="4969"/>
      </c>
      <c r="N159" s="54">
        <f t="shared" si="5109"/>
      </c>
      <c r="O159" s="55">
        <f t="shared" si="4970"/>
      </c>
      <c r="P159" s="54">
        <f t="shared" si="5109"/>
      </c>
      <c r="Q159" s="55">
        <f t="shared" si="4971"/>
      </c>
      <c r="R159" s="54">
        <f t="shared" si="5109"/>
      </c>
      <c r="S159" s="55">
        <f t="shared" si="4972"/>
      </c>
      <c r="T159" s="54">
        <f t="shared" si="5109"/>
      </c>
      <c r="U159" s="55">
        <f t="shared" si="4973"/>
      </c>
      <c r="V159" s="54">
        <f t="shared" si="5109"/>
      </c>
      <c r="W159" s="55">
        <f t="shared" si="4974"/>
      </c>
      <c r="X159" s="54">
        <f t="shared" si="5109"/>
      </c>
      <c r="Y159" s="55">
        <f t="shared" si="4975"/>
      </c>
      <c r="Z159" s="54">
        <f t="shared" si="5109"/>
      </c>
      <c r="AA159" s="55">
        <f t="shared" si="4976"/>
      </c>
      <c r="AB159" s="54">
        <f t="shared" si="5109"/>
      </c>
      <c r="AC159" s="55">
        <f t="shared" si="4977"/>
      </c>
      <c r="AD159" s="54">
        <f t="shared" si="5109"/>
      </c>
      <c r="AE159" s="55">
        <f t="shared" si="4978"/>
      </c>
      <c r="AF159" s="54">
        <f t="shared" si="5109"/>
      </c>
      <c r="AG159" s="55">
        <f t="shared" si="4979"/>
      </c>
      <c r="AH159" s="54">
        <f t="shared" si="5109"/>
      </c>
      <c r="AI159" s="55">
        <f t="shared" si="4980"/>
      </c>
      <c r="AJ159" s="54">
        <f t="shared" si="5109"/>
      </c>
      <c r="AK159" s="55">
        <f t="shared" si="4981"/>
      </c>
      <c r="AL159" s="54">
        <f t="shared" si="5109"/>
      </c>
      <c r="AM159" s="55">
        <f t="shared" si="4982"/>
      </c>
      <c r="AN159" s="54">
        <f t="shared" si="5109"/>
      </c>
      <c r="AO159" s="55">
        <f t="shared" si="4983"/>
      </c>
      <c r="AP159" s="54">
        <f t="shared" si="5109"/>
      </c>
      <c r="AQ159" s="55">
        <f t="shared" si="4984"/>
      </c>
      <c r="AR159" s="54">
        <f t="shared" si="5109"/>
      </c>
      <c r="AS159" s="55">
        <f t="shared" si="4985"/>
      </c>
      <c r="AT159" s="54">
        <f t="shared" si="5109"/>
      </c>
      <c r="AU159" s="55">
        <f t="shared" si="4986"/>
      </c>
      <c r="AV159" s="54">
        <f t="shared" si="5109"/>
      </c>
      <c r="AW159" s="55">
        <f t="shared" si="4987"/>
      </c>
      <c r="AX159" s="54">
        <f t="shared" si="5109"/>
      </c>
      <c r="AY159" s="55">
        <f t="shared" si="4988"/>
      </c>
      <c r="AZ159" s="54">
        <f t="shared" si="5109"/>
      </c>
      <c r="BA159" s="55">
        <f t="shared" si="4989"/>
      </c>
      <c r="BB159" s="54">
        <f t="shared" si="5109"/>
      </c>
      <c r="BC159" s="55">
        <f t="shared" si="4990"/>
      </c>
      <c r="BD159" s="54">
        <f t="shared" si="5109"/>
      </c>
      <c r="BE159" s="55">
        <f t="shared" si="4991"/>
      </c>
      <c r="BF159" s="54">
        <f t="shared" si="5109"/>
      </c>
      <c r="BG159" s="55">
        <f t="shared" si="4992"/>
      </c>
      <c r="BH159" s="54">
        <f t="shared" si="5109"/>
      </c>
      <c r="BI159" s="55">
        <f t="shared" si="4993"/>
      </c>
      <c r="BJ159" s="54">
        <f t="shared" si="5109"/>
      </c>
      <c r="BK159" s="55">
        <f t="shared" si="4994"/>
      </c>
      <c r="BL159" s="54">
        <f t="shared" si="5109"/>
      </c>
      <c r="BM159" s="55">
        <f t="shared" si="4995"/>
      </c>
      <c r="BN159" s="54">
        <f t="shared" si="5109"/>
      </c>
      <c r="BO159" s="55">
        <f t="shared" si="4996"/>
      </c>
      <c r="BP159" s="54">
        <f t="shared" si="5109"/>
      </c>
      <c r="BQ159" s="55">
        <f t="shared" si="4997"/>
      </c>
      <c r="BR159" s="54">
        <f t="shared" si="5103"/>
      </c>
      <c r="BS159" s="55">
        <f t="shared" si="4998"/>
      </c>
      <c r="BT159" s="54">
        <f t="shared" si="5103"/>
      </c>
      <c r="BU159" s="55">
        <f t="shared" si="4999"/>
      </c>
      <c r="BV159" s="54">
        <f t="shared" si="5103"/>
      </c>
      <c r="BW159" s="55">
        <f t="shared" si="5000"/>
      </c>
      <c r="BX159" s="54">
        <f t="shared" si="5103"/>
      </c>
      <c r="BY159" s="55">
        <f t="shared" si="5001"/>
      </c>
      <c r="BZ159" s="54">
        <f t="shared" si="5103"/>
      </c>
      <c r="CA159" s="55">
        <f t="shared" si="5002"/>
      </c>
      <c r="CB159" s="54">
        <f t="shared" si="5103"/>
      </c>
      <c r="CC159" s="55">
        <f t="shared" si="5003"/>
      </c>
      <c r="CD159" s="54">
        <f t="shared" si="5103"/>
      </c>
      <c r="CE159" s="55">
        <f t="shared" si="5004"/>
      </c>
      <c r="CF159" s="54">
        <f t="shared" si="5103"/>
      </c>
      <c r="CG159" s="55">
        <f t="shared" si="5005"/>
      </c>
      <c r="CH159" s="54">
        <f t="shared" si="5103"/>
      </c>
      <c r="CI159" s="55">
        <f t="shared" si="5006"/>
      </c>
      <c r="CJ159" s="54">
        <f t="shared" si="5103"/>
      </c>
      <c r="CK159" s="55">
        <f t="shared" si="5007"/>
      </c>
      <c r="CL159" s="54">
        <f t="shared" si="5103"/>
      </c>
      <c r="CM159" s="55">
        <f t="shared" si="5008"/>
      </c>
      <c r="CN159" s="54">
        <f t="shared" si="5103"/>
      </c>
      <c r="CO159" s="55">
        <f t="shared" si="5009"/>
      </c>
      <c r="CP159" s="54">
        <f t="shared" si="5103"/>
      </c>
      <c r="CQ159" s="55">
        <f t="shared" si="5010"/>
      </c>
      <c r="CR159" s="54">
        <f t="shared" si="5103"/>
      </c>
      <c r="CS159" s="55">
        <f t="shared" si="5011"/>
      </c>
      <c r="CT159" s="54">
        <f t="shared" si="5103"/>
      </c>
      <c r="CU159" s="55">
        <f t="shared" si="5012"/>
      </c>
      <c r="CV159" s="54">
        <f t="shared" si="5103"/>
      </c>
      <c r="CW159" s="55">
        <f t="shared" si="5013"/>
      </c>
      <c r="CX159" s="54">
        <f t="shared" si="5103"/>
      </c>
      <c r="CY159" s="55">
        <f t="shared" si="5014"/>
      </c>
      <c r="CZ159" s="54">
        <f t="shared" si="5103"/>
      </c>
      <c r="DA159" s="55">
        <f t="shared" si="5015"/>
      </c>
      <c r="DB159" s="54">
        <f t="shared" si="5103"/>
      </c>
      <c r="DC159" s="55">
        <f t="shared" si="5016"/>
      </c>
      <c r="DD159" s="54">
        <f t="shared" si="5103"/>
      </c>
      <c r="DE159" s="55">
        <f t="shared" si="5017"/>
      </c>
      <c r="DF159" s="54">
        <f t="shared" si="5103"/>
      </c>
      <c r="DG159" s="55">
        <f t="shared" si="5018"/>
      </c>
      <c r="DH159" s="54">
        <f t="shared" si="5103"/>
      </c>
      <c r="DI159" s="55">
        <f t="shared" si="5019"/>
      </c>
      <c r="DJ159" s="54">
        <f t="shared" si="5103"/>
      </c>
      <c r="DK159" s="55">
        <f t="shared" si="5020"/>
      </c>
      <c r="DL159" s="54">
        <f t="shared" si="5103"/>
      </c>
      <c r="DM159" s="55">
        <f t="shared" si="5021"/>
      </c>
      <c r="DN159" s="54">
        <f t="shared" si="5103"/>
      </c>
      <c r="DO159" s="55">
        <f t="shared" si="5022"/>
      </c>
      <c r="DP159" s="54">
        <f t="shared" si="5103"/>
      </c>
      <c r="DQ159" s="55">
        <f t="shared" si="5023"/>
      </c>
      <c r="DR159" s="54">
        <f t="shared" si="5103"/>
      </c>
      <c r="DS159" s="55">
        <f t="shared" si="5024"/>
      </c>
      <c r="DT159" s="54">
        <f t="shared" si="5103"/>
      </c>
      <c r="DU159" s="55">
        <f t="shared" si="5025"/>
      </c>
      <c r="DV159" s="54">
        <f t="shared" si="5103"/>
      </c>
      <c r="DW159" s="55">
        <f t="shared" si="5026"/>
      </c>
      <c r="DX159" s="54">
        <f t="shared" si="5103"/>
      </c>
      <c r="DY159" s="55">
        <f t="shared" si="5027"/>
      </c>
      <c r="DZ159" s="54">
        <f t="shared" si="5103"/>
      </c>
      <c r="EA159" s="55">
        <f t="shared" si="5028"/>
      </c>
      <c r="EB159" s="54">
        <f t="shared" si="5110"/>
      </c>
      <c r="EC159" s="55">
        <f t="shared" si="5029"/>
      </c>
      <c r="ED159" s="54">
        <f t="shared" si="5110"/>
      </c>
      <c r="EE159" s="55">
        <f t="shared" si="5030"/>
      </c>
      <c r="EF159" s="54">
        <f t="shared" si="5110"/>
      </c>
      <c r="EG159" s="55">
        <f t="shared" si="5031"/>
      </c>
      <c r="EH159" s="54">
        <f t="shared" si="5110"/>
      </c>
      <c r="EI159" s="55">
        <f t="shared" si="5032"/>
      </c>
      <c r="EJ159" s="54">
        <f t="shared" si="5110"/>
      </c>
      <c r="EK159" s="55">
        <f t="shared" si="5033"/>
      </c>
      <c r="EL159" s="54">
        <f t="shared" si="5110"/>
      </c>
      <c r="EM159" s="55">
        <f t="shared" si="5034"/>
      </c>
      <c r="EN159" s="54">
        <f t="shared" si="5110"/>
      </c>
      <c r="EO159" s="55">
        <f t="shared" si="5035"/>
      </c>
      <c r="EP159" s="54">
        <f t="shared" si="5110"/>
      </c>
      <c r="EQ159" s="55">
        <f t="shared" si="5036"/>
      </c>
      <c r="ER159" s="54">
        <f t="shared" si="5110"/>
      </c>
      <c r="ES159" s="55">
        <f t="shared" si="5037"/>
      </c>
      <c r="ET159" s="54">
        <f t="shared" si="5110"/>
      </c>
      <c r="EU159" s="55">
        <f t="shared" si="5038"/>
      </c>
      <c r="EV159" s="54">
        <f t="shared" si="5110"/>
      </c>
      <c r="EW159" s="55">
        <f t="shared" si="5039"/>
      </c>
      <c r="EX159" s="54">
        <f t="shared" si="5110"/>
      </c>
      <c r="EY159" s="55">
        <f t="shared" si="5040"/>
      </c>
      <c r="EZ159" s="54">
        <f t="shared" si="5110"/>
      </c>
      <c r="FA159" s="55">
        <f t="shared" si="5041"/>
      </c>
      <c r="FB159" s="54">
        <f t="shared" si="5110"/>
      </c>
      <c r="FC159" s="55">
        <f t="shared" si="5042"/>
      </c>
      <c r="FD159" s="54">
        <f t="shared" si="5110"/>
      </c>
      <c r="FE159" s="55">
        <f t="shared" si="5043"/>
      </c>
      <c r="FF159" s="54">
        <f t="shared" si="5110"/>
      </c>
      <c r="FG159" s="55">
        <f t="shared" si="5044"/>
      </c>
      <c r="FH159" s="54">
        <f t="shared" si="5110"/>
      </c>
      <c r="FI159" s="55">
        <f t="shared" si="5045"/>
      </c>
      <c r="FJ159" s="54">
        <f t="shared" si="5110"/>
      </c>
      <c r="FK159" s="55">
        <f t="shared" si="5046"/>
      </c>
      <c r="FL159" s="54">
        <f t="shared" si="5110"/>
      </c>
      <c r="FM159" s="55">
        <f t="shared" si="5047"/>
      </c>
      <c r="FN159" s="54">
        <f t="shared" si="5110"/>
      </c>
      <c r="FO159" s="55">
        <f t="shared" si="5048"/>
      </c>
      <c r="FP159" s="54">
        <f t="shared" si="5110"/>
      </c>
      <c r="FQ159" s="55">
        <f t="shared" si="5049"/>
      </c>
      <c r="FR159" s="54">
        <f t="shared" si="5110"/>
      </c>
      <c r="FS159" s="55">
        <f t="shared" si="5050"/>
      </c>
      <c r="FT159" s="54">
        <f t="shared" si="5110"/>
      </c>
      <c r="FU159" s="55">
        <f t="shared" si="5051"/>
      </c>
      <c r="FV159" s="54">
        <f t="shared" si="5110"/>
      </c>
      <c r="FW159" s="55">
        <f t="shared" si="5052"/>
      </c>
      <c r="FX159" s="54">
        <f t="shared" si="5110"/>
      </c>
      <c r="FY159" s="55">
        <f t="shared" si="5053"/>
      </c>
      <c r="FZ159" s="54">
        <f t="shared" si="5110"/>
      </c>
      <c r="GA159" s="55">
        <f t="shared" si="5054"/>
      </c>
      <c r="GB159" s="54">
        <f t="shared" si="5110"/>
      </c>
      <c r="GC159" s="55">
        <f t="shared" si="5055"/>
      </c>
      <c r="GD159" s="54">
        <f t="shared" si="5110"/>
      </c>
      <c r="GE159" s="55">
        <f t="shared" si="5056"/>
      </c>
      <c r="GF159" s="54">
        <f t="shared" si="5110"/>
      </c>
      <c r="GG159" s="55">
        <f t="shared" si="5057"/>
      </c>
      <c r="GH159" s="54">
        <f t="shared" si="5110"/>
      </c>
      <c r="GI159" s="55">
        <f t="shared" si="5058"/>
      </c>
      <c r="GJ159" s="54">
        <f t="shared" si="5110"/>
      </c>
      <c r="GK159" s="55">
        <f t="shared" si="5059"/>
      </c>
      <c r="GL159" s="54">
        <f t="shared" si="5110"/>
      </c>
      <c r="GM159" s="55">
        <f t="shared" si="5060"/>
      </c>
      <c r="GN159" s="54">
        <f t="shared" si="5104"/>
      </c>
      <c r="GO159" s="55">
        <f t="shared" si="5061"/>
      </c>
      <c r="GP159" s="54">
        <f t="shared" si="4958"/>
      </c>
      <c r="GQ159" s="55">
        <f t="shared" si="5062"/>
      </c>
      <c r="GR159" s="54">
        <f t="shared" ref="GR159:JB174" si="5114">RIGHT(IFERROR(VLOOKUP($B159,GR$4:GS$71,2,FALSE),""),2)</f>
      </c>
      <c r="GS159" s="55">
        <f t="shared" si="5063"/>
      </c>
      <c r="GT159" s="54">
        <f t="shared" si="5114"/>
      </c>
      <c r="GU159" s="55">
        <f t="shared" si="5064"/>
      </c>
      <c r="GV159" s="54">
        <f t="shared" si="5114"/>
      </c>
      <c r="GW159" s="55">
        <f t="shared" si="5065"/>
      </c>
      <c r="GX159" s="54">
        <f t="shared" si="5114"/>
      </c>
      <c r="GY159" s="55">
        <f t="shared" si="5066"/>
      </c>
      <c r="GZ159" s="54">
        <f t="shared" si="5114"/>
      </c>
      <c r="HA159" s="55">
        <f t="shared" si="5067"/>
      </c>
      <c r="HB159" s="54">
        <f t="shared" si="5114"/>
      </c>
      <c r="HC159" s="55">
        <f t="shared" si="5068"/>
      </c>
      <c r="HD159" s="54">
        <f t="shared" si="5114"/>
      </c>
      <c r="HE159" s="55">
        <f t="shared" si="5069"/>
      </c>
      <c r="HF159" s="54">
        <f t="shared" si="5114"/>
      </c>
      <c r="HG159" s="55">
        <f t="shared" si="5070"/>
      </c>
      <c r="HH159" s="54">
        <f t="shared" si="5114"/>
      </c>
      <c r="HI159" s="55">
        <f t="shared" si="5071"/>
      </c>
      <c r="HJ159" s="54">
        <f t="shared" si="5114"/>
      </c>
      <c r="HK159" s="55">
        <f t="shared" si="5072"/>
      </c>
      <c r="HL159" s="54">
        <f t="shared" si="5114"/>
      </c>
      <c r="HM159" s="55">
        <f t="shared" si="5073"/>
      </c>
      <c r="HN159" s="54">
        <f t="shared" si="5114"/>
      </c>
      <c r="HO159" s="55">
        <f t="shared" si="5074"/>
      </c>
      <c r="HP159" s="54">
        <f t="shared" si="5114"/>
      </c>
      <c r="HQ159" s="55">
        <f t="shared" si="5075"/>
      </c>
      <c r="HR159" s="54">
        <f t="shared" si="5114"/>
      </c>
      <c r="HS159" s="55">
        <f t="shared" si="5076"/>
      </c>
      <c r="HT159" s="54">
        <f t="shared" si="5114"/>
      </c>
      <c r="HU159" s="55">
        <f t="shared" si="5077"/>
      </c>
      <c r="HV159" s="54">
        <f t="shared" si="5114"/>
      </c>
      <c r="HW159" s="55">
        <f t="shared" si="5078"/>
      </c>
      <c r="HX159" s="54">
        <f t="shared" si="5114"/>
      </c>
      <c r="HY159" s="55">
        <f t="shared" si="5079"/>
      </c>
      <c r="HZ159" s="54">
        <f t="shared" si="5114"/>
      </c>
      <c r="IA159" s="55">
        <f t="shared" si="5080"/>
      </c>
      <c r="IB159" s="54">
        <f t="shared" si="5114"/>
      </c>
      <c r="IC159" s="55">
        <f t="shared" si="5081"/>
      </c>
      <c r="ID159" s="54">
        <f t="shared" si="5114"/>
      </c>
      <c r="IE159" s="55">
        <f t="shared" si="5082"/>
      </c>
      <c r="IF159" s="54">
        <f t="shared" si="5114"/>
      </c>
      <c r="IG159" s="55">
        <f t="shared" si="5083"/>
      </c>
      <c r="IH159" s="54">
        <f t="shared" si="5114"/>
      </c>
      <c r="II159" s="55">
        <f t="shared" si="5084"/>
      </c>
      <c r="IJ159" s="54">
        <f t="shared" si="5114"/>
      </c>
      <c r="IK159" s="55">
        <f t="shared" si="5085"/>
      </c>
      <c r="IL159" s="54">
        <f t="shared" si="5114"/>
      </c>
      <c r="IM159" s="55">
        <f t="shared" si="5086"/>
      </c>
      <c r="IN159" s="54">
        <f t="shared" si="5114"/>
      </c>
      <c r="IO159" s="55">
        <f t="shared" si="5087"/>
      </c>
      <c r="IP159" s="54">
        <f t="shared" si="5114"/>
      </c>
      <c r="IQ159" s="55">
        <f t="shared" si="5088"/>
      </c>
      <c r="IR159" s="54">
        <f t="shared" si="5114"/>
      </c>
      <c r="IS159" s="55">
        <f t="shared" si="5089"/>
      </c>
      <c r="IT159" s="54">
        <f t="shared" si="5114"/>
      </c>
      <c r="IU159" s="55">
        <f t="shared" si="5090"/>
      </c>
      <c r="IV159" s="54">
        <f t="shared" si="5114"/>
      </c>
      <c r="IW159" s="55">
        <f t="shared" si="5091"/>
      </c>
      <c r="IX159" s="54">
        <f t="shared" si="5114"/>
      </c>
      <c r="IY159" s="55">
        <f t="shared" si="5092"/>
      </c>
      <c r="IZ159" s="54">
        <f t="shared" si="5114"/>
      </c>
      <c r="JA159" s="55">
        <f t="shared" si="5093"/>
      </c>
      <c r="JB159" s="54">
        <f t="shared" si="5114"/>
      </c>
      <c r="JC159" s="55">
        <f t="shared" si="5094"/>
      </c>
      <c r="JD159" s="54">
        <f t="shared" si="5112"/>
      </c>
      <c r="JE159" s="55">
        <f t="shared" si="5095"/>
      </c>
      <c r="JF159" s="54">
        <f t="shared" si="5112"/>
      </c>
      <c r="JG159" s="55">
        <f t="shared" si="5096"/>
      </c>
      <c r="JH159" s="54">
        <f t="shared" si="5112"/>
      </c>
      <c r="JI159" s="55">
        <f t="shared" si="5097"/>
      </c>
      <c r="JJ159" s="54">
        <f t="shared" si="5112"/>
      </c>
      <c r="JK159" s="55">
        <f t="shared" si="5098"/>
      </c>
      <c r="JL159" s="54">
        <f t="shared" si="5112"/>
      </c>
      <c r="JM159" s="55">
        <f t="shared" si="4679"/>
      </c>
      <c r="JN159" s="54">
        <f t="shared" si="5113"/>
      </c>
      <c r="JO159" s="55">
        <f t="shared" si="4775"/>
      </c>
      <c r="JP159" s="54">
        <f t="shared" si="5113"/>
      </c>
      <c r="JQ159" s="55">
        <f t="shared" si="4776"/>
      </c>
      <c r="JR159" s="54">
        <f t="shared" si="5113"/>
      </c>
      <c r="JS159" s="55">
        <f t="shared" si="4777"/>
      </c>
      <c r="JT159" s="54">
        <f t="shared" si="5113"/>
      </c>
      <c r="JU159" s="55">
        <f t="shared" si="4778"/>
      </c>
      <c r="JV159" s="54">
        <f t="shared" si="5113"/>
      </c>
      <c r="JW159" s="55">
        <f t="shared" si="4779"/>
      </c>
      <c r="JX159" s="54">
        <f t="shared" si="5113"/>
      </c>
      <c r="JY159" s="55">
        <f t="shared" si="4780"/>
      </c>
      <c r="JZ159" s="54">
        <f t="shared" si="5113"/>
      </c>
      <c r="KA159" s="55">
        <f t="shared" si="4781"/>
      </c>
      <c r="KB159" s="54">
        <f t="shared" si="5113"/>
      </c>
      <c r="KC159" s="55">
        <f t="shared" si="4782"/>
      </c>
      <c r="KD159" s="54">
        <f t="shared" si="5113"/>
      </c>
      <c r="KE159" s="55">
        <f t="shared" si="4783"/>
      </c>
      <c r="KF159" s="54">
        <f t="shared" si="5113"/>
      </c>
      <c r="KG159" s="55">
        <f t="shared" si="4784"/>
      </c>
      <c r="KH159" s="54">
        <f t="shared" si="5113"/>
      </c>
      <c r="KI159" s="55">
        <f t="shared" si="4785"/>
      </c>
      <c r="KJ159" s="54">
        <f t="shared" si="5113"/>
      </c>
      <c r="KK159" s="55">
        <f t="shared" si="4786"/>
      </c>
      <c r="KL159" s="54">
        <f t="shared" si="5113"/>
      </c>
      <c r="KM159" s="55">
        <f t="shared" si="4787"/>
      </c>
      <c r="KN159" s="54">
        <f t="shared" si="5113"/>
      </c>
      <c r="KO159" s="55">
        <f t="shared" si="4788"/>
      </c>
      <c r="KP159" s="54">
        <f t="shared" si="5113"/>
      </c>
      <c r="KQ159" s="55">
        <f t="shared" si="4789"/>
      </c>
      <c r="KR159" s="54">
        <f t="shared" si="5113"/>
      </c>
      <c r="KS159" s="55">
        <f t="shared" si="4790"/>
      </c>
      <c r="KT159" s="54">
        <f t="shared" si="5113"/>
      </c>
      <c r="KU159" s="55">
        <f t="shared" si="4791"/>
      </c>
      <c r="KV159" s="54">
        <f t="shared" si="5113"/>
      </c>
      <c r="KW159" s="55">
        <f t="shared" si="4792"/>
      </c>
      <c r="KX159" s="54">
        <f t="shared" si="5113"/>
      </c>
      <c r="KY159" s="55">
        <f t="shared" si="4793"/>
      </c>
      <c r="KZ159" s="54">
        <f t="shared" si="5113"/>
      </c>
      <c r="LA159" s="55">
        <f t="shared" si="4794"/>
      </c>
      <c r="LB159" s="54">
        <f t="shared" si="5113"/>
      </c>
      <c r="LC159" s="55">
        <f t="shared" si="4795"/>
      </c>
      <c r="LD159" s="54">
        <f t="shared" si="5113"/>
      </c>
      <c r="LE159" s="55">
        <f t="shared" si="4796"/>
      </c>
      <c r="LF159" s="54">
        <f t="shared" si="5113"/>
      </c>
      <c r="LG159" s="55">
        <f t="shared" si="4797"/>
      </c>
      <c r="LH159" s="54">
        <f t="shared" si="5113"/>
      </c>
      <c r="LI159" s="55">
        <f t="shared" si="4798"/>
      </c>
      <c r="LJ159" s="54">
        <f t="shared" si="5113"/>
      </c>
      <c r="LK159" s="55">
        <f t="shared" si="4799"/>
      </c>
      <c r="LL159" s="54">
        <f t="shared" si="5113"/>
      </c>
      <c r="LM159" s="55">
        <f t="shared" si="4800"/>
      </c>
      <c r="LN159" s="54">
        <f t="shared" si="5113"/>
      </c>
      <c r="LO159" s="55">
        <f t="shared" si="4801"/>
      </c>
      <c r="LP159" s="54">
        <f t="shared" si="5113"/>
      </c>
      <c r="LQ159" s="55">
        <f t="shared" si="4802"/>
      </c>
      <c r="LR159" s="54">
        <f t="shared" si="5113"/>
      </c>
      <c r="LS159" s="55">
        <f t="shared" si="4803"/>
      </c>
      <c r="LT159" s="54">
        <f t="shared" si="5113"/>
      </c>
      <c r="LU159" s="55">
        <f t="shared" si="4804"/>
      </c>
      <c r="LV159" s="54">
        <f t="shared" si="5113"/>
      </c>
      <c r="LW159" s="55">
        <f t="shared" si="4805"/>
      </c>
      <c r="LX159" s="54">
        <f t="shared" si="5113"/>
      </c>
      <c r="LY159" s="55">
        <f t="shared" si="4680"/>
      </c>
      <c r="LZ159" s="54">
        <f t="shared" si="5106"/>
      </c>
      <c r="MA159" s="55">
        <f t="shared" si="4807"/>
      </c>
      <c r="MB159" s="54">
        <f t="shared" si="5106"/>
      </c>
      <c r="MC159" s="55">
        <f t="shared" si="4808"/>
      </c>
      <c r="MD159" s="54">
        <f t="shared" si="5106"/>
      </c>
      <c r="ME159" s="55">
        <f t="shared" si="4809"/>
      </c>
      <c r="MF159" s="54">
        <f t="shared" si="5106"/>
      </c>
      <c r="MG159" s="55">
        <f t="shared" si="4810"/>
      </c>
      <c r="MH159" s="54">
        <f t="shared" si="5106"/>
      </c>
      <c r="MI159" s="55">
        <f t="shared" si="4811"/>
      </c>
      <c r="MJ159" s="54">
        <f t="shared" si="5106"/>
      </c>
      <c r="MK159" s="55">
        <f t="shared" si="4812"/>
      </c>
      <c r="ML159" s="54">
        <f t="shared" si="5106"/>
      </c>
      <c r="MM159" s="55">
        <f t="shared" si="4682"/>
      </c>
      <c r="MN159" s="54">
        <f t="shared" si="5106"/>
      </c>
      <c r="MO159" s="55">
        <f t="shared" si="4683"/>
      </c>
      <c r="MP159" s="54">
        <f t="shared" si="5106"/>
      </c>
      <c r="MQ159" s="55">
        <f t="shared" si="4684"/>
      </c>
      <c r="MR159" s="54">
        <f t="shared" si="5106"/>
      </c>
      <c r="MS159" s="55">
        <f t="shared" si="4685"/>
      </c>
      <c r="MT159" s="54">
        <f t="shared" si="5106"/>
      </c>
      <c r="MU159" s="55">
        <f t="shared" si="4686"/>
      </c>
      <c r="MV159" s="54">
        <f t="shared" si="5106"/>
      </c>
      <c r="MW159" s="55">
        <f t="shared" si="4687"/>
      </c>
      <c r="MX159" s="54">
        <f t="shared" si="5106"/>
      </c>
      <c r="MY159" s="55">
        <f t="shared" si="4688"/>
      </c>
      <c r="MZ159" s="54">
        <f t="shared" si="5106"/>
      </c>
      <c r="NA159" s="55">
        <f t="shared" si="4689"/>
      </c>
      <c r="NB159" s="54">
        <f t="shared" si="5106"/>
      </c>
      <c r="NC159" s="55">
        <f t="shared" si="4690"/>
      </c>
      <c r="ND159" s="54">
        <f t="shared" si="5106"/>
      </c>
      <c r="NE159" s="55">
        <f t="shared" si="4691"/>
      </c>
      <c r="NF159" s="54">
        <f t="shared" si="5106"/>
      </c>
      <c r="NG159" s="55">
        <f t="shared" si="4692"/>
      </c>
      <c r="NH159" s="54">
        <f t="shared" si="5106"/>
      </c>
      <c r="NI159" s="55">
        <f t="shared" si="4693"/>
      </c>
      <c r="NJ159" s="54">
        <f t="shared" si="5106"/>
      </c>
      <c r="NK159" s="55">
        <f t="shared" si="4694"/>
      </c>
      <c r="NL159" s="54">
        <f t="shared" si="5106"/>
      </c>
      <c r="NM159" s="55">
        <f t="shared" si="4695"/>
      </c>
      <c r="NN159" s="54">
        <f t="shared" si="5106"/>
      </c>
      <c r="NO159" s="55">
        <f t="shared" si="4696"/>
      </c>
      <c r="NP159" s="54">
        <f t="shared" si="5106"/>
      </c>
      <c r="NQ159" s="55">
        <f t="shared" si="4697"/>
      </c>
      <c r="NR159" s="54">
        <f t="shared" si="5106"/>
      </c>
      <c r="NS159" s="55">
        <f t="shared" si="4698"/>
      </c>
      <c r="NT159" s="54">
        <f t="shared" si="5106"/>
      </c>
      <c r="NU159" s="55">
        <f t="shared" si="4699"/>
      </c>
      <c r="NV159" s="54">
        <f t="shared" si="5106"/>
      </c>
      <c r="NW159" s="55">
        <f t="shared" si="4700"/>
      </c>
      <c r="NX159" s="54">
        <f t="shared" si="5106"/>
      </c>
      <c r="NY159" s="55">
        <f t="shared" si="4701"/>
      </c>
      <c r="NZ159" s="54">
        <f t="shared" si="5106"/>
      </c>
      <c r="OA159" s="55">
        <f t="shared" si="4702"/>
      </c>
      <c r="OB159" s="54">
        <f t="shared" si="5106"/>
      </c>
      <c r="OC159" s="55">
        <f t="shared" si="4703"/>
      </c>
      <c r="OD159" s="54">
        <f t="shared" si="5106"/>
      </c>
      <c r="OE159" s="55">
        <f t="shared" si="4704"/>
      </c>
      <c r="OF159" s="54">
        <f t="shared" si="5106"/>
      </c>
      <c r="OG159" s="55">
        <f t="shared" si="4705"/>
      </c>
      <c r="OH159" s="54">
        <f t="shared" si="5106"/>
      </c>
      <c r="OI159" s="55">
        <f t="shared" si="4706"/>
      </c>
      <c r="OJ159" s="54">
        <f t="shared" si="5106"/>
      </c>
      <c r="OK159" s="55">
        <f t="shared" si="4707"/>
      </c>
      <c r="OL159" s="54">
        <f t="shared" si="5100"/>
      </c>
      <c r="OM159" s="55">
        <f t="shared" si="4708"/>
      </c>
      <c r="ON159" s="54">
        <f t="shared" si="5100"/>
      </c>
      <c r="OO159" s="55">
        <f t="shared" si="4709"/>
      </c>
      <c r="OP159" s="54">
        <f t="shared" si="5100"/>
      </c>
      <c r="OQ159" s="55">
        <f t="shared" si="4710"/>
      </c>
      <c r="OR159" s="54">
        <f t="shared" si="5100"/>
      </c>
      <c r="OS159" s="55">
        <f t="shared" si="4711"/>
      </c>
      <c r="OT159" s="54">
        <f t="shared" si="5100"/>
      </c>
      <c r="OU159" s="55">
        <f t="shared" si="4712"/>
      </c>
      <c r="OV159" s="54">
        <f t="shared" si="5100"/>
      </c>
      <c r="OW159" s="55">
        <f t="shared" si="4713"/>
      </c>
      <c r="OX159" s="54">
        <f t="shared" si="5107"/>
      </c>
      <c r="OY159" s="55">
        <f t="shared" si="4714"/>
      </c>
      <c r="OZ159" s="54">
        <f t="shared" si="5107"/>
      </c>
      <c r="PA159" s="55">
        <f t="shared" si="4715"/>
      </c>
      <c r="PB159" s="54">
        <f t="shared" si="5107"/>
      </c>
      <c r="PC159" s="55">
        <f t="shared" si="4716"/>
      </c>
      <c r="PD159" s="54">
        <f t="shared" si="5107"/>
      </c>
      <c r="PE159" s="55">
        <f t="shared" si="4717"/>
      </c>
      <c r="PF159" s="54">
        <f t="shared" si="5107"/>
      </c>
      <c r="PG159" s="55">
        <f t="shared" si="4718"/>
      </c>
      <c r="PH159" s="54">
        <f t="shared" si="5107"/>
      </c>
      <c r="PI159" s="55">
        <f t="shared" si="4719"/>
      </c>
      <c r="PJ159" s="54">
        <f t="shared" si="5107"/>
      </c>
      <c r="PK159" s="55">
        <f t="shared" si="4720"/>
      </c>
      <c r="PL159" s="54">
        <f t="shared" si="5107"/>
      </c>
      <c r="PM159" s="55">
        <f t="shared" si="4721"/>
      </c>
      <c r="PN159" s="54">
        <f t="shared" si="5107"/>
      </c>
      <c r="PO159" s="55">
        <f t="shared" si="4722"/>
      </c>
      <c r="PP159" s="54">
        <f t="shared" si="5107"/>
      </c>
      <c r="PQ159" s="55">
        <f t="shared" si="4723"/>
      </c>
      <c r="PR159" s="54">
        <f t="shared" si="5107"/>
      </c>
      <c r="PS159" s="55">
        <f t="shared" si="4724"/>
      </c>
      <c r="PT159" s="54">
        <f t="shared" si="5107"/>
      </c>
      <c r="PU159" s="55">
        <f t="shared" si="4725"/>
      </c>
      <c r="PV159" s="54">
        <f t="shared" si="5107"/>
      </c>
      <c r="PW159" s="55">
        <f t="shared" si="4726"/>
      </c>
      <c r="PX159" s="54">
        <f t="shared" si="5107"/>
      </c>
      <c r="PY159" s="55">
        <f t="shared" si="4727"/>
      </c>
      <c r="PZ159" s="54">
        <f t="shared" si="5107"/>
      </c>
      <c r="QA159" s="55">
        <f t="shared" si="4728"/>
      </c>
      <c r="QB159" s="54">
        <f t="shared" si="5107"/>
      </c>
      <c r="QC159" s="55">
        <f t="shared" si="4729"/>
      </c>
      <c r="QD159" s="54">
        <f t="shared" si="5107"/>
      </c>
      <c r="QE159" s="55">
        <f t="shared" si="4730"/>
      </c>
      <c r="QF159" s="54">
        <f t="shared" si="5107"/>
      </c>
      <c r="QG159" s="55">
        <f t="shared" si="4731"/>
      </c>
      <c r="QH159" s="54">
        <f t="shared" si="5107"/>
      </c>
      <c r="QI159" s="55">
        <f t="shared" si="4732"/>
      </c>
      <c r="QJ159" s="54">
        <f t="shared" si="5107"/>
      </c>
      <c r="QK159" s="55">
        <f t="shared" si="4733"/>
      </c>
      <c r="QL159" s="54">
        <f t="shared" si="5107"/>
      </c>
      <c r="QM159" s="55">
        <f t="shared" si="4734"/>
      </c>
      <c r="QN159" s="54">
        <f t="shared" si="5107"/>
      </c>
      <c r="QO159" s="55">
        <f t="shared" si="4735"/>
      </c>
      <c r="QP159" s="54">
        <f t="shared" si="5107"/>
      </c>
      <c r="QQ159" s="55">
        <f t="shared" si="4736"/>
      </c>
      <c r="QR159" s="54">
        <f t="shared" si="5107"/>
      </c>
      <c r="QS159" s="55">
        <f t="shared" si="4737"/>
      </c>
      <c r="QT159" s="54">
        <f t="shared" si="5107"/>
      </c>
      <c r="QU159" s="55">
        <f t="shared" si="4885"/>
      </c>
      <c r="QV159" s="54">
        <f t="shared" si="5107"/>
      </c>
      <c r="QW159" s="55">
        <f t="shared" si="4886"/>
      </c>
      <c r="QX159" s="54">
        <f t="shared" si="5107"/>
      </c>
      <c r="QY159" s="55">
        <f t="shared" si="4887"/>
      </c>
      <c r="QZ159" s="54">
        <f t="shared" si="5107"/>
      </c>
      <c r="RA159" s="55">
        <f t="shared" si="4888"/>
      </c>
      <c r="RB159" s="54">
        <f t="shared" si="5107"/>
      </c>
      <c r="RC159" s="55">
        <f t="shared" si="4889"/>
      </c>
      <c r="RD159" s="54">
        <f t="shared" si="5107"/>
      </c>
      <c r="RE159" s="55">
        <f t="shared" si="4890"/>
      </c>
      <c r="RF159" s="54">
        <f t="shared" si="5107"/>
      </c>
      <c r="RG159" s="55">
        <f t="shared" si="4891"/>
      </c>
      <c r="RH159" s="54">
        <f t="shared" si="5107"/>
      </c>
      <c r="RI159" s="55">
        <f t="shared" si="4892"/>
      </c>
      <c r="RJ159" s="54">
        <f t="shared" si="5101"/>
      </c>
      <c r="RK159" s="55">
        <f t="shared" si="4893"/>
      </c>
      <c r="RL159" s="54">
        <f t="shared" si="5101"/>
      </c>
      <c r="RM159" s="55">
        <f t="shared" si="4894"/>
      </c>
      <c r="RN159" s="54">
        <f t="shared" si="5101"/>
      </c>
      <c r="RO159" s="55">
        <f t="shared" si="4895"/>
      </c>
      <c r="RP159" s="54">
        <f t="shared" si="5101"/>
      </c>
      <c r="RQ159" s="55">
        <f t="shared" si="4896"/>
      </c>
      <c r="RR159" s="54">
        <f t="shared" si="5101"/>
      </c>
      <c r="RS159" s="55">
        <f t="shared" si="4897"/>
      </c>
      <c r="RT159" s="54">
        <f t="shared" si="5101"/>
      </c>
      <c r="RU159" s="55">
        <f t="shared" si="4898"/>
      </c>
      <c r="RV159" s="54">
        <f t="shared" si="5101"/>
      </c>
      <c r="RW159" s="55">
        <f t="shared" si="4899"/>
      </c>
      <c r="RX159" s="54">
        <f t="shared" si="5101"/>
      </c>
      <c r="RY159" s="55">
        <f t="shared" si="4900"/>
      </c>
      <c r="RZ159" s="54">
        <f t="shared" si="5101"/>
      </c>
      <c r="SA159" s="55">
        <f t="shared" si="4901"/>
      </c>
      <c r="SB159" s="54">
        <f t="shared" si="5101"/>
      </c>
      <c r="SC159" s="55">
        <f t="shared" si="4902"/>
      </c>
      <c r="SD159" s="54">
        <f t="shared" si="5101"/>
      </c>
      <c r="SE159" s="55">
        <f t="shared" si="4903"/>
      </c>
      <c r="SF159" s="54">
        <f t="shared" si="5101"/>
      </c>
      <c r="SG159" s="55">
        <f t="shared" si="4904"/>
      </c>
      <c r="SH159" s="54">
        <f t="shared" si="5101"/>
      </c>
      <c r="SI159" s="55">
        <f t="shared" si="4905"/>
      </c>
      <c r="SJ159" s="54">
        <f t="shared" si="5101"/>
      </c>
      <c r="SK159" s="55">
        <f t="shared" si="4906"/>
      </c>
      <c r="SL159" s="54">
        <f t="shared" si="5101"/>
      </c>
      <c r="SM159" s="55">
        <f t="shared" si="4907"/>
      </c>
      <c r="SN159" s="54">
        <f t="shared" si="5101"/>
      </c>
      <c r="SO159" s="55">
        <f t="shared" si="4908"/>
      </c>
      <c r="SP159" s="54">
        <f t="shared" si="5101"/>
      </c>
      <c r="SQ159" s="55">
        <f t="shared" si="4909"/>
      </c>
      <c r="SR159" s="54">
        <f t="shared" si="5101"/>
      </c>
      <c r="SS159" s="55">
        <f t="shared" si="4910"/>
      </c>
      <c r="ST159" s="54">
        <f t="shared" si="5101"/>
      </c>
      <c r="SU159" s="55">
        <f t="shared" si="4911"/>
      </c>
      <c r="SV159" s="54">
        <f t="shared" si="5101"/>
      </c>
      <c r="SW159" s="55">
        <f t="shared" si="4912"/>
      </c>
      <c r="SX159" s="54">
        <f t="shared" si="5101"/>
      </c>
      <c r="SY159" s="55">
        <f t="shared" si="4913"/>
      </c>
      <c r="SZ159" s="54">
        <f t="shared" si="5101"/>
      </c>
      <c r="TA159" s="55">
        <f t="shared" si="4914"/>
      </c>
      <c r="TB159" s="54">
        <f t="shared" si="5101"/>
      </c>
      <c r="TC159" s="55">
        <f t="shared" si="4915"/>
      </c>
      <c r="TD159" s="54">
        <f t="shared" si="5101"/>
      </c>
      <c r="TE159" s="55">
        <f t="shared" si="4881"/>
      </c>
      <c r="TF159" s="54">
        <f t="shared" si="5101"/>
      </c>
      <c r="TG159" s="55">
        <f t="shared" si="4843"/>
      </c>
      <c r="TH159" s="54">
        <f t="shared" si="5101"/>
      </c>
      <c r="TI159" s="55">
        <f t="shared" si="4844"/>
      </c>
      <c r="TJ159" s="54">
        <f t="shared" si="5101"/>
      </c>
      <c r="TK159" s="55">
        <f t="shared" si="4845"/>
      </c>
      <c r="TL159" s="54">
        <f t="shared" si="5101"/>
      </c>
      <c r="TM159" s="55">
        <f t="shared" si="4846"/>
      </c>
      <c r="TN159" s="54">
        <f t="shared" si="5101"/>
      </c>
      <c r="TO159" s="55">
        <f t="shared" si="4847"/>
      </c>
      <c r="TP159" s="54">
        <f t="shared" si="5101"/>
      </c>
      <c r="TQ159" s="55">
        <f t="shared" si="4848"/>
      </c>
      <c r="TR159" s="54">
        <f t="shared" si="5101"/>
      </c>
      <c r="TS159" s="55">
        <f t="shared" si="4849"/>
      </c>
      <c r="TT159" s="54">
        <f t="shared" si="5108"/>
      </c>
      <c r="TU159" s="55">
        <f t="shared" si="4850"/>
      </c>
      <c r="TV159" s="54">
        <f t="shared" si="5108"/>
      </c>
      <c r="TW159" s="55">
        <f t="shared" si="4851"/>
      </c>
      <c r="TX159" s="54">
        <f t="shared" si="5108"/>
      </c>
      <c r="TY159" s="55">
        <f t="shared" si="4852"/>
      </c>
      <c r="TZ159" s="54">
        <f t="shared" si="5108"/>
      </c>
      <c r="UA159" s="55">
        <f t="shared" si="4853"/>
      </c>
      <c r="UB159" s="54">
        <f t="shared" si="5108"/>
      </c>
      <c r="UC159" s="55">
        <f t="shared" si="4854"/>
      </c>
      <c r="UD159" s="54">
        <f t="shared" si="5108"/>
      </c>
      <c r="UE159" s="55">
        <f t="shared" si="4855"/>
      </c>
      <c r="UF159" s="54">
        <f t="shared" si="5108"/>
      </c>
      <c r="UG159" s="55">
        <f t="shared" si="4856"/>
      </c>
      <c r="UH159" s="54">
        <f t="shared" si="5108"/>
      </c>
      <c r="UI159" s="55">
        <f t="shared" si="4857"/>
      </c>
      <c r="UJ159" s="54">
        <f t="shared" si="5108"/>
      </c>
      <c r="UK159" s="55">
        <f t="shared" si="4858"/>
      </c>
      <c r="UL159" s="54">
        <f t="shared" si="5108"/>
      </c>
      <c r="UM159" s="55">
        <f t="shared" si="4859"/>
      </c>
      <c r="UN159" s="54">
        <f t="shared" si="5108"/>
      </c>
      <c r="UO159" s="55">
        <f t="shared" si="4860"/>
      </c>
      <c r="UP159" s="54">
        <f t="shared" si="5108"/>
      </c>
      <c r="UQ159" s="55">
        <f t="shared" si="4861"/>
      </c>
      <c r="UR159" s="54">
        <f t="shared" si="5108"/>
      </c>
      <c r="US159" s="55">
        <f t="shared" si="4862"/>
      </c>
      <c r="UT159" s="54">
        <f t="shared" si="5108"/>
      </c>
      <c r="UU159" s="55">
        <f t="shared" si="4863"/>
      </c>
      <c r="UV159" s="54">
        <f t="shared" si="5108"/>
      </c>
      <c r="UW159" s="55">
        <f t="shared" si="4864"/>
      </c>
      <c r="UX159" s="54">
        <f t="shared" si="5108"/>
      </c>
      <c r="UY159" s="55">
        <f t="shared" si="4865"/>
      </c>
      <c r="UZ159" s="54">
        <f t="shared" si="5108"/>
      </c>
      <c r="VA159" s="55">
        <f t="shared" si="4866"/>
      </c>
      <c r="VB159" s="54">
        <f t="shared" si="5108"/>
      </c>
      <c r="VC159" s="55">
        <f t="shared" si="4867"/>
      </c>
      <c r="VD159" s="54">
        <f t="shared" si="5108"/>
      </c>
      <c r="VE159" s="55">
        <f t="shared" si="4868"/>
      </c>
      <c r="VF159" s="54">
        <f t="shared" si="5108"/>
      </c>
      <c r="VG159" s="55">
        <f t="shared" si="4869"/>
      </c>
      <c r="VH159" s="54">
        <f t="shared" si="5108"/>
      </c>
      <c r="VI159" s="55">
        <f t="shared" si="4870"/>
      </c>
      <c r="VJ159" s="54">
        <f t="shared" si="5108"/>
      </c>
      <c r="VK159" s="55">
        <f t="shared" si="4871"/>
      </c>
      <c r="VL159" s="54">
        <f t="shared" si="5108"/>
      </c>
      <c r="VM159" s="55">
        <f t="shared" si="4872"/>
      </c>
      <c r="VN159" s="54">
        <f t="shared" si="5108"/>
      </c>
      <c r="VO159" s="55">
        <f t="shared" si="4873"/>
      </c>
      <c r="VP159" s="54">
        <f t="shared" si="5108"/>
      </c>
      <c r="VQ159" s="55">
        <f t="shared" si="4817"/>
      </c>
      <c r="VR159" s="54">
        <f t="shared" si="5108"/>
      </c>
      <c r="VS159" s="55">
        <f t="shared" si="4874"/>
      </c>
      <c r="VT159" s="54">
        <f t="shared" si="5108"/>
      </c>
      <c r="VU159" s="55">
        <f t="shared" si="4875"/>
      </c>
      <c r="VV159" s="54">
        <f t="shared" si="5108"/>
      </c>
      <c r="VW159" s="55">
        <f t="shared" si="4876"/>
      </c>
      <c r="VX159" s="54">
        <f t="shared" si="5108"/>
      </c>
      <c r="VY159" s="55">
        <f t="shared" si="4877"/>
      </c>
      <c r="VZ159" s="54">
        <f t="shared" si="5108"/>
      </c>
      <c r="WA159" s="55">
        <f t="shared" si="4878"/>
      </c>
      <c r="WB159" s="54">
        <f t="shared" si="5108"/>
      </c>
      <c r="WC159" s="55">
        <f t="shared" si="4879"/>
      </c>
      <c r="WD159" s="54">
        <f t="shared" si="5108"/>
      </c>
      <c r="WE159" s="55">
        <f t="shared" si="4818"/>
      </c>
      <c r="WF159" s="54">
        <f t="shared" si="5102"/>
      </c>
      <c r="WG159" s="55">
        <f t="shared" si="4819"/>
      </c>
      <c r="WH159" s="54">
        <f t="shared" si="5102"/>
      </c>
      <c r="WI159" s="55">
        <f t="shared" si="4820"/>
      </c>
      <c r="WJ159" s="54">
        <f t="shared" si="5102"/>
      </c>
      <c r="WK159" s="55">
        <f t="shared" si="4821"/>
      </c>
      <c r="WL159" s="54">
        <f t="shared" si="5102"/>
      </c>
      <c r="WM159" s="55">
        <f t="shared" si="4822"/>
      </c>
      <c r="WN159" s="54">
        <f t="shared" si="5102"/>
      </c>
      <c r="WO159" s="55">
        <f t="shared" si="4823"/>
      </c>
      <c r="WP159" s="54">
        <f t="shared" si="5102"/>
      </c>
      <c r="WQ159" s="55">
        <f t="shared" si="4824"/>
      </c>
      <c r="WR159" s="54">
        <f t="shared" si="5102"/>
      </c>
      <c r="WS159" s="55">
        <f t="shared" si="4825"/>
      </c>
      <c r="WT159" s="54">
        <f t="shared" si="5102"/>
      </c>
      <c r="WU159" s="55">
        <f t="shared" si="4826"/>
      </c>
      <c r="WV159" s="54">
        <f t="shared" si="5102"/>
      </c>
      <c r="WW159" s="55">
        <f t="shared" si="4827"/>
      </c>
      <c r="WX159" s="54">
        <f t="shared" si="5102"/>
      </c>
      <c r="WY159" s="55">
        <f t="shared" si="4828"/>
      </c>
      <c r="WZ159" s="54">
        <f t="shared" si="5102"/>
      </c>
      <c r="XA159" s="55">
        <f t="shared" si="4829"/>
      </c>
      <c r="XB159" s="54">
        <f t="shared" si="5102"/>
      </c>
      <c r="XC159" s="55">
        <f t="shared" si="4830"/>
      </c>
      <c r="XD159" s="54">
        <f t="shared" si="5102"/>
      </c>
      <c r="XE159" s="55">
        <f t="shared" si="4831"/>
      </c>
      <c r="XF159" s="54">
        <f t="shared" si="5102"/>
      </c>
      <c r="XG159" s="55">
        <f t="shared" si="4832"/>
      </c>
      <c r="XH159" s="54">
        <f t="shared" si="5102"/>
      </c>
      <c r="XI159" s="55">
        <f t="shared" si="4833"/>
      </c>
      <c r="XJ159" s="54">
        <f t="shared" si="5102"/>
      </c>
      <c r="XK159" s="55">
        <f t="shared" si="4834"/>
      </c>
      <c r="XL159" s="54">
        <f t="shared" si="5102"/>
      </c>
      <c r="XM159" s="55">
        <f t="shared" si="4835"/>
      </c>
      <c r="XN159" s="54">
        <f t="shared" si="5102"/>
      </c>
      <c r="XO159" s="55">
        <f t="shared" si="4836"/>
      </c>
      <c r="XP159" s="54">
        <f t="shared" si="5102"/>
      </c>
      <c r="XQ159" s="55">
        <f t="shared" si="4837"/>
      </c>
      <c r="XR159" s="54">
        <f t="shared" si="5102"/>
      </c>
      <c r="XS159" s="55">
        <f t="shared" si="4838"/>
      </c>
      <c r="XT159" s="54">
        <f t="shared" si="5102"/>
      </c>
      <c r="XU159" s="55">
        <f t="shared" si="4839"/>
      </c>
      <c r="XV159" s="54">
        <f t="shared" si="5102"/>
      </c>
      <c r="XW159" s="55">
        <f t="shared" si="4840"/>
      </c>
      <c r="XX159" s="54">
        <f t="shared" si="5102"/>
      </c>
      <c r="XY159" s="55">
        <f t="shared" si="4841"/>
      </c>
      <c r="XZ159" s="54">
        <f t="shared" si="5102"/>
      </c>
      <c r="YA159" s="55">
        <f t="shared" si="4842"/>
      </c>
      <c r="YB159" s="54">
        <f t="shared" si="5102"/>
      </c>
      <c r="YC159" s="55">
        <f t="shared" si="4740"/>
      </c>
      <c r="YD159" s="54">
        <f t="shared" si="5102"/>
      </c>
      <c r="YE159" s="55">
        <f t="shared" si="4741"/>
      </c>
      <c r="YF159" s="54">
        <f t="shared" si="5102"/>
      </c>
      <c r="YG159" s="55">
        <f t="shared" si="4742"/>
      </c>
      <c r="YH159" s="54">
        <f t="shared" si="5102"/>
      </c>
      <c r="YI159" s="55">
        <f t="shared" si="4743"/>
      </c>
      <c r="YJ159" s="54">
        <f t="shared" si="5102"/>
      </c>
      <c r="YK159" s="55">
        <f t="shared" si="4744"/>
      </c>
      <c r="YL159" s="54">
        <f t="shared" si="5102"/>
      </c>
      <c r="YM159" s="55">
        <f t="shared" si="4745"/>
      </c>
      <c r="YN159" s="54">
        <f t="shared" si="5102"/>
      </c>
      <c r="YO159" s="55">
        <f t="shared" si="4746"/>
      </c>
      <c r="YP159" s="54">
        <f t="shared" si="4960"/>
      </c>
      <c r="YQ159" s="55">
        <f t="shared" si="4747"/>
      </c>
      <c r="YR159" s="54">
        <f t="shared" si="4960"/>
      </c>
      <c r="YS159" s="55">
        <f t="shared" si="4748"/>
      </c>
      <c r="YT159" s="54">
        <f t="shared" si="4960"/>
      </c>
      <c r="YU159" s="55">
        <f t="shared" si="4749"/>
      </c>
      <c r="YV159" s="54">
        <f t="shared" si="4960"/>
      </c>
      <c r="YW159" s="55">
        <f t="shared" si="4750"/>
      </c>
      <c r="YX159" s="54">
        <f t="shared" si="4960"/>
      </c>
      <c r="YY159" s="55">
        <f t="shared" si="4751"/>
      </c>
      <c r="YZ159" s="54">
        <f t="shared" si="4960"/>
      </c>
      <c r="ZA159" s="55">
        <f t="shared" si="4752"/>
      </c>
      <c r="ZB159" s="54">
        <f t="shared" si="4960"/>
      </c>
      <c r="ZC159" s="55">
        <f t="shared" si="4753"/>
      </c>
      <c r="ZD159" s="54">
        <f t="shared" si="4960"/>
      </c>
      <c r="ZE159" s="55">
        <f t="shared" si="4754"/>
      </c>
      <c r="ZF159" s="54">
        <f t="shared" si="4960"/>
      </c>
      <c r="ZG159" s="55">
        <f t="shared" si="4755"/>
      </c>
      <c r="ZH159" s="54">
        <f t="shared" si="4960"/>
      </c>
      <c r="ZI159" s="55">
        <f t="shared" si="4756"/>
      </c>
      <c r="ZJ159" s="54">
        <f t="shared" si="4960"/>
      </c>
      <c r="ZK159" s="55">
        <f t="shared" si="4757"/>
      </c>
      <c r="ZL159" s="54">
        <f t="shared" si="4960"/>
      </c>
      <c r="ZM159" s="55">
        <f t="shared" si="4758"/>
      </c>
      <c r="ZN159" s="54">
        <f t="shared" si="4960"/>
      </c>
      <c r="ZO159" s="55">
        <f t="shared" si="4759"/>
      </c>
      <c r="ZP159" s="54">
        <f t="shared" si="4960"/>
      </c>
      <c r="ZQ159" s="55">
        <f t="shared" si="4760"/>
      </c>
      <c r="ZR159" s="54">
        <f t="shared" si="4960"/>
      </c>
      <c r="ZS159" s="55">
        <f t="shared" si="4761"/>
      </c>
      <c r="ZT159" s="54">
        <f t="shared" si="4960"/>
      </c>
      <c r="ZU159" s="55">
        <f t="shared" si="4762"/>
      </c>
      <c r="ZV159" s="54">
        <f t="shared" si="4960"/>
      </c>
      <c r="ZW159" s="55">
        <f t="shared" si="4763"/>
      </c>
      <c r="ZX159" s="54">
        <f t="shared" si="4960"/>
      </c>
      <c r="ZY159" s="55">
        <f t="shared" si="4764"/>
      </c>
      <c r="ZZ159" s="54">
        <f t="shared" si="4960"/>
      </c>
      <c r="AAA159" s="55">
        <f t="shared" si="4765"/>
      </c>
      <c r="AAB159" s="54">
        <f t="shared" si="4960"/>
      </c>
      <c r="AAC159" s="55">
        <f t="shared" si="4766"/>
      </c>
      <c r="AAD159" s="54">
        <f t="shared" si="4960"/>
      </c>
      <c r="AAE159" s="55">
        <f t="shared" si="4767"/>
      </c>
      <c r="AAF159" s="54">
        <f t="shared" si="4960"/>
      </c>
      <c r="AAG159" s="55">
        <f t="shared" si="4768"/>
      </c>
      <c r="AAH159" s="54">
        <f t="shared" si="4960"/>
      </c>
      <c r="AAI159" s="55">
        <f t="shared" si="4769"/>
      </c>
      <c r="AAJ159" s="54">
        <f t="shared" si="4960"/>
      </c>
      <c r="AAK159" s="55">
        <f t="shared" si="4770"/>
      </c>
      <c r="AAL159" s="54">
        <f t="shared" si="4960"/>
      </c>
      <c r="AAM159" s="55">
        <f t="shared" si="4917"/>
      </c>
      <c r="AAN159" s="54">
        <f t="shared" si="4960"/>
      </c>
      <c r="AAO159" s="55">
        <f t="shared" si="4918"/>
      </c>
      <c r="AAP159" s="54">
        <f t="shared" si="4960"/>
      </c>
      <c r="AAQ159" s="55">
        <f t="shared" si="4919"/>
      </c>
      <c r="AAR159" s="54">
        <f t="shared" si="4960"/>
      </c>
      <c r="AAS159" s="55">
        <f t="shared" si="4920"/>
      </c>
      <c r="AAT159" s="54">
        <f t="shared" si="4960"/>
      </c>
      <c r="AAU159" s="55">
        <f t="shared" si="4921"/>
      </c>
      <c r="AAV159" s="54">
        <f t="shared" si="4960"/>
      </c>
      <c r="AAW159" s="55">
        <f t="shared" si="4922"/>
      </c>
      <c r="AAX159" s="54">
        <f t="shared" si="4960"/>
      </c>
      <c r="AAY159" s="55">
        <f t="shared" si="4923"/>
      </c>
      <c r="AAZ159" s="54">
        <f t="shared" ref="AAZ159:ADF167" si="5115">RIGHT(IFERROR(VLOOKUP($B159,AAZ$4:ABA$71,2,FALSE),""),2)</f>
      </c>
      <c r="ABA159" s="55">
        <f t="shared" si="4924"/>
      </c>
      <c r="ABB159" s="54">
        <f t="shared" si="5115"/>
      </c>
      <c r="ABC159" s="55">
        <f t="shared" si="4925"/>
      </c>
      <c r="ABD159" s="54">
        <f t="shared" si="5115"/>
      </c>
      <c r="ABE159" s="55">
        <f t="shared" si="4926"/>
      </c>
      <c r="ABF159" s="54">
        <f t="shared" si="5115"/>
      </c>
      <c r="ABG159" s="55">
        <f t="shared" si="4927"/>
      </c>
      <c r="ABH159" s="54">
        <f t="shared" si="5115"/>
      </c>
      <c r="ABI159" s="55">
        <f t="shared" si="4928"/>
      </c>
      <c r="ABJ159" s="54">
        <f t="shared" si="5115"/>
      </c>
      <c r="ABK159" s="55">
        <f t="shared" si="4929"/>
      </c>
      <c r="ABL159" s="54">
        <f t="shared" si="5115"/>
      </c>
      <c r="ABM159" s="55">
        <f t="shared" si="4930"/>
      </c>
      <c r="ABN159" s="54">
        <f t="shared" si="5115"/>
      </c>
      <c r="ABO159" s="55">
        <f t="shared" si="4931"/>
      </c>
      <c r="ABP159" s="54">
        <f t="shared" si="5115"/>
      </c>
      <c r="ABQ159" s="55">
        <f t="shared" si="4932"/>
      </c>
      <c r="ABR159" s="54">
        <f t="shared" si="5115"/>
      </c>
      <c r="ABS159" s="55">
        <f t="shared" si="4933"/>
      </c>
      <c r="ABT159" s="54">
        <f t="shared" si="5115"/>
      </c>
      <c r="ABU159" s="55">
        <f t="shared" si="4934"/>
      </c>
      <c r="ABV159" s="54">
        <f t="shared" si="5115"/>
      </c>
      <c r="ABW159" s="55">
        <f t="shared" si="4935"/>
      </c>
      <c r="ABX159" s="54">
        <f t="shared" si="5115"/>
      </c>
      <c r="ABY159" s="55">
        <f t="shared" si="4936"/>
      </c>
      <c r="ABZ159" s="54">
        <f t="shared" si="5115"/>
      </c>
      <c r="ACA159" s="55">
        <f t="shared" si="4937"/>
      </c>
      <c r="ACB159" s="54">
        <f t="shared" si="5115"/>
      </c>
      <c r="ACC159" s="55">
        <f t="shared" si="4938"/>
      </c>
      <c r="ACD159" s="54">
        <f t="shared" si="5115"/>
      </c>
      <c r="ACE159" s="55">
        <f t="shared" si="4939"/>
      </c>
      <c r="ACF159" s="54">
        <f t="shared" si="5115"/>
      </c>
      <c r="ACG159" s="55">
        <f t="shared" si="4940"/>
      </c>
      <c r="ACH159" s="54">
        <f t="shared" si="5115"/>
      </c>
      <c r="ACI159" s="55">
        <f t="shared" si="4941"/>
      </c>
      <c r="ACJ159" s="54">
        <f t="shared" si="5115"/>
      </c>
      <c r="ACK159" s="55">
        <f t="shared" si="4942"/>
      </c>
      <c r="ACL159" s="54">
        <f t="shared" si="5115"/>
      </c>
      <c r="ACM159" s="55">
        <f t="shared" si="4943"/>
      </c>
      <c r="ACN159" s="54">
        <f t="shared" si="5115"/>
      </c>
      <c r="ACO159" s="55">
        <f t="shared" si="4944"/>
      </c>
      <c r="ACP159" s="54">
        <f t="shared" si="5115"/>
      </c>
      <c r="ACQ159" s="55">
        <f t="shared" si="4945"/>
      </c>
      <c r="ACR159" s="54">
        <f t="shared" si="5115"/>
      </c>
      <c r="ACS159" s="55">
        <f t="shared" si="4946"/>
      </c>
      <c r="ACT159" s="54">
        <f t="shared" si="5115"/>
      </c>
      <c r="ACU159" s="55">
        <f t="shared" si="4947"/>
      </c>
      <c r="ACV159" s="54">
        <f t="shared" si="5115"/>
      </c>
      <c r="ACW159" s="55">
        <f t="shared" si="4883"/>
      </c>
      <c r="ACX159" s="54">
        <f t="shared" si="5115"/>
      </c>
      <c r="ACY159" s="55">
        <f t="shared" si="4961"/>
      </c>
      <c r="ACZ159" s="54">
        <f t="shared" si="5115"/>
      </c>
      <c r="ADA159" s="55">
        <f t="shared" si="4962"/>
      </c>
      <c r="ADB159" s="54">
        <f t="shared" si="5115"/>
      </c>
      <c r="ADC159" s="55">
        <f t="shared" si="4963"/>
      </c>
      <c r="ADD159" s="54">
        <f t="shared" si="5115"/>
      </c>
      <c r="ADE159" s="55">
        <f t="shared" si="4964"/>
      </c>
      <c r="ADF159" s="54">
        <f t="shared" si="5115"/>
      </c>
      <c r="ADG159" s="55">
        <f t="shared" si="4965"/>
      </c>
    </row>
    <row r="160" spans="1:787" ht="20.25" hidden="1" customHeight="1">
      <c r="A160" s="112">
        <v>88</v>
      </c>
      <c r="B160" s="115">
        <f>学年と名前を結合するシート!D89</f>
      </c>
      <c r="C160" s="114"/>
      <c r="D160" s="54">
        <f t="shared" si="4771"/>
      </c>
      <c r="E160" s="55">
        <f t="shared" si="4772"/>
      </c>
      <c r="F160" s="54">
        <f t="shared" si="5109"/>
      </c>
      <c r="G160" s="55">
        <f t="shared" si="4966"/>
      </c>
      <c r="H160" s="54">
        <f t="shared" si="5109"/>
      </c>
      <c r="I160" s="55">
        <f t="shared" si="4967"/>
      </c>
      <c r="J160" s="54">
        <f t="shared" si="5109"/>
      </c>
      <c r="K160" s="55">
        <f t="shared" si="4968"/>
      </c>
      <c r="L160" s="54">
        <f t="shared" si="5109"/>
      </c>
      <c r="M160" s="55">
        <f t="shared" si="4969"/>
      </c>
      <c r="N160" s="54">
        <f t="shared" si="5109"/>
      </c>
      <c r="O160" s="55">
        <f t="shared" si="4970"/>
      </c>
      <c r="P160" s="54">
        <f t="shared" si="5109"/>
      </c>
      <c r="Q160" s="55">
        <f t="shared" si="4971"/>
      </c>
      <c r="R160" s="54">
        <f t="shared" si="5109"/>
      </c>
      <c r="S160" s="55">
        <f t="shared" si="4972"/>
      </c>
      <c r="T160" s="54">
        <f t="shared" si="5109"/>
      </c>
      <c r="U160" s="55">
        <f t="shared" si="4973"/>
      </c>
      <c r="V160" s="54">
        <f t="shared" si="5109"/>
      </c>
      <c r="W160" s="55">
        <f t="shared" si="4974"/>
      </c>
      <c r="X160" s="54">
        <f t="shared" si="5109"/>
      </c>
      <c r="Y160" s="55">
        <f t="shared" si="4975"/>
      </c>
      <c r="Z160" s="54">
        <f t="shared" si="5109"/>
      </c>
      <c r="AA160" s="55">
        <f t="shared" si="4976"/>
      </c>
      <c r="AB160" s="54">
        <f t="shared" si="5109"/>
      </c>
      <c r="AC160" s="55">
        <f t="shared" si="4977"/>
      </c>
      <c r="AD160" s="54">
        <f t="shared" si="5109"/>
      </c>
      <c r="AE160" s="55">
        <f t="shared" si="4978"/>
      </c>
      <c r="AF160" s="54">
        <f t="shared" si="5109"/>
      </c>
      <c r="AG160" s="55">
        <f t="shared" si="4979"/>
      </c>
      <c r="AH160" s="54">
        <f t="shared" si="5109"/>
      </c>
      <c r="AI160" s="55">
        <f t="shared" si="4980"/>
      </c>
      <c r="AJ160" s="54">
        <f t="shared" si="5109"/>
      </c>
      <c r="AK160" s="55">
        <f t="shared" si="4981"/>
      </c>
      <c r="AL160" s="54">
        <f t="shared" si="5109"/>
      </c>
      <c r="AM160" s="55">
        <f t="shared" si="4982"/>
      </c>
      <c r="AN160" s="54">
        <f t="shared" si="5109"/>
      </c>
      <c r="AO160" s="55">
        <f t="shared" si="4983"/>
      </c>
      <c r="AP160" s="54">
        <f t="shared" si="5109"/>
      </c>
      <c r="AQ160" s="55">
        <f t="shared" si="4984"/>
      </c>
      <c r="AR160" s="54">
        <f t="shared" si="5109"/>
      </c>
      <c r="AS160" s="55">
        <f t="shared" si="4985"/>
      </c>
      <c r="AT160" s="54">
        <f t="shared" si="5109"/>
      </c>
      <c r="AU160" s="55">
        <f t="shared" si="4986"/>
      </c>
      <c r="AV160" s="54">
        <f t="shared" si="5109"/>
      </c>
      <c r="AW160" s="55">
        <f t="shared" si="4987"/>
      </c>
      <c r="AX160" s="54">
        <f t="shared" si="5109"/>
      </c>
      <c r="AY160" s="55">
        <f t="shared" si="4988"/>
      </c>
      <c r="AZ160" s="54">
        <f t="shared" si="5109"/>
      </c>
      <c r="BA160" s="55">
        <f t="shared" si="4989"/>
      </c>
      <c r="BB160" s="54">
        <f t="shared" si="5109"/>
      </c>
      <c r="BC160" s="55">
        <f t="shared" si="4990"/>
      </c>
      <c r="BD160" s="54">
        <f t="shared" si="5109"/>
      </c>
      <c r="BE160" s="55">
        <f t="shared" si="4991"/>
      </c>
      <c r="BF160" s="54">
        <f t="shared" si="5109"/>
      </c>
      <c r="BG160" s="55">
        <f t="shared" si="4992"/>
      </c>
      <c r="BH160" s="54">
        <f t="shared" si="5109"/>
      </c>
      <c r="BI160" s="55">
        <f t="shared" si="4993"/>
      </c>
      <c r="BJ160" s="54">
        <f t="shared" si="5109"/>
      </c>
      <c r="BK160" s="55">
        <f t="shared" si="4994"/>
      </c>
      <c r="BL160" s="54">
        <f t="shared" si="5109"/>
      </c>
      <c r="BM160" s="55">
        <f t="shared" si="4995"/>
      </c>
      <c r="BN160" s="54">
        <f t="shared" si="5109"/>
      </c>
      <c r="BO160" s="55">
        <f t="shared" si="4996"/>
      </c>
      <c r="BP160" s="54">
        <f t="shared" si="5109"/>
      </c>
      <c r="BQ160" s="55">
        <f t="shared" si="4997"/>
      </c>
      <c r="BR160" s="54">
        <f t="shared" si="5103"/>
      </c>
      <c r="BS160" s="55">
        <f t="shared" si="4998"/>
      </c>
      <c r="BT160" s="54">
        <f t="shared" si="5103"/>
      </c>
      <c r="BU160" s="55">
        <f t="shared" si="4999"/>
      </c>
      <c r="BV160" s="54">
        <f t="shared" si="5103"/>
      </c>
      <c r="BW160" s="55">
        <f t="shared" si="5000"/>
      </c>
      <c r="BX160" s="54">
        <f t="shared" si="5103"/>
      </c>
      <c r="BY160" s="55">
        <f t="shared" si="5001"/>
      </c>
      <c r="BZ160" s="54">
        <f t="shared" si="5103"/>
      </c>
      <c r="CA160" s="55">
        <f t="shared" si="5002"/>
      </c>
      <c r="CB160" s="54">
        <f t="shared" si="5103"/>
      </c>
      <c r="CC160" s="55">
        <f t="shared" si="5003"/>
      </c>
      <c r="CD160" s="54">
        <f t="shared" si="5103"/>
      </c>
      <c r="CE160" s="55">
        <f t="shared" si="5004"/>
      </c>
      <c r="CF160" s="54">
        <f t="shared" si="5103"/>
      </c>
      <c r="CG160" s="55">
        <f t="shared" si="5005"/>
      </c>
      <c r="CH160" s="54">
        <f t="shared" si="5103"/>
      </c>
      <c r="CI160" s="55">
        <f t="shared" si="5006"/>
      </c>
      <c r="CJ160" s="54">
        <f t="shared" si="5103"/>
      </c>
      <c r="CK160" s="55">
        <f t="shared" si="5007"/>
      </c>
      <c r="CL160" s="54">
        <f t="shared" si="5103"/>
      </c>
      <c r="CM160" s="55">
        <f t="shared" si="5008"/>
      </c>
      <c r="CN160" s="54">
        <f t="shared" si="5103"/>
      </c>
      <c r="CO160" s="55">
        <f t="shared" si="5009"/>
      </c>
      <c r="CP160" s="54">
        <f t="shared" si="5103"/>
      </c>
      <c r="CQ160" s="55">
        <f t="shared" si="5010"/>
      </c>
      <c r="CR160" s="54">
        <f t="shared" si="5103"/>
      </c>
      <c r="CS160" s="55">
        <f t="shared" si="5011"/>
      </c>
      <c r="CT160" s="54">
        <f t="shared" si="5103"/>
      </c>
      <c r="CU160" s="55">
        <f t="shared" si="5012"/>
      </c>
      <c r="CV160" s="54">
        <f t="shared" si="5103"/>
      </c>
      <c r="CW160" s="55">
        <f t="shared" si="5013"/>
      </c>
      <c r="CX160" s="54">
        <f t="shared" si="5103"/>
      </c>
      <c r="CY160" s="55">
        <f t="shared" si="5014"/>
      </c>
      <c r="CZ160" s="54">
        <f t="shared" si="5103"/>
      </c>
      <c r="DA160" s="55">
        <f t="shared" si="5015"/>
      </c>
      <c r="DB160" s="54">
        <f t="shared" si="5103"/>
      </c>
      <c r="DC160" s="55">
        <f t="shared" si="5016"/>
      </c>
      <c r="DD160" s="54">
        <f t="shared" si="5103"/>
      </c>
      <c r="DE160" s="55">
        <f t="shared" si="5017"/>
      </c>
      <c r="DF160" s="54">
        <f t="shared" si="5103"/>
      </c>
      <c r="DG160" s="55">
        <f t="shared" si="5018"/>
      </c>
      <c r="DH160" s="54">
        <f t="shared" si="5103"/>
      </c>
      <c r="DI160" s="55">
        <f t="shared" si="5019"/>
      </c>
      <c r="DJ160" s="54">
        <f t="shared" si="5103"/>
      </c>
      <c r="DK160" s="55">
        <f t="shared" si="5020"/>
      </c>
      <c r="DL160" s="54">
        <f t="shared" si="5103"/>
      </c>
      <c r="DM160" s="55">
        <f t="shared" si="5021"/>
      </c>
      <c r="DN160" s="54">
        <f t="shared" si="5103"/>
      </c>
      <c r="DO160" s="55">
        <f t="shared" si="5022"/>
      </c>
      <c r="DP160" s="54">
        <f t="shared" si="5103"/>
      </c>
      <c r="DQ160" s="55">
        <f t="shared" si="5023"/>
      </c>
      <c r="DR160" s="54">
        <f t="shared" si="5103"/>
      </c>
      <c r="DS160" s="55">
        <f t="shared" si="5024"/>
      </c>
      <c r="DT160" s="54">
        <f t="shared" si="5103"/>
      </c>
      <c r="DU160" s="55">
        <f t="shared" si="5025"/>
      </c>
      <c r="DV160" s="54">
        <f t="shared" si="5103"/>
      </c>
      <c r="DW160" s="55">
        <f t="shared" si="5026"/>
      </c>
      <c r="DX160" s="54">
        <f t="shared" si="5103"/>
      </c>
      <c r="DY160" s="55">
        <f t="shared" si="5027"/>
      </c>
      <c r="DZ160" s="54">
        <f t="shared" si="5103"/>
      </c>
      <c r="EA160" s="55">
        <f t="shared" si="5028"/>
      </c>
      <c r="EB160" s="54">
        <f t="shared" si="5110"/>
      </c>
      <c r="EC160" s="55">
        <f t="shared" si="5029"/>
      </c>
      <c r="ED160" s="54">
        <f t="shared" si="5110"/>
      </c>
      <c r="EE160" s="55">
        <f t="shared" si="5030"/>
      </c>
      <c r="EF160" s="54">
        <f t="shared" si="5110"/>
      </c>
      <c r="EG160" s="55">
        <f t="shared" si="5031"/>
      </c>
      <c r="EH160" s="54">
        <f t="shared" si="5110"/>
      </c>
      <c r="EI160" s="55">
        <f t="shared" si="5032"/>
      </c>
      <c r="EJ160" s="54">
        <f t="shared" si="5110"/>
      </c>
      <c r="EK160" s="55">
        <f t="shared" si="5033"/>
      </c>
      <c r="EL160" s="54">
        <f t="shared" si="5110"/>
      </c>
      <c r="EM160" s="55">
        <f t="shared" si="5034"/>
      </c>
      <c r="EN160" s="54">
        <f t="shared" si="5110"/>
      </c>
      <c r="EO160" s="55">
        <f t="shared" si="5035"/>
      </c>
      <c r="EP160" s="54">
        <f t="shared" si="5110"/>
      </c>
      <c r="EQ160" s="55">
        <f t="shared" si="5036"/>
      </c>
      <c r="ER160" s="54">
        <f t="shared" si="5110"/>
      </c>
      <c r="ES160" s="55">
        <f t="shared" si="5037"/>
      </c>
      <c r="ET160" s="54">
        <f t="shared" si="5110"/>
      </c>
      <c r="EU160" s="55">
        <f t="shared" si="5038"/>
      </c>
      <c r="EV160" s="54">
        <f t="shared" si="5110"/>
      </c>
      <c r="EW160" s="55">
        <f t="shared" si="5039"/>
      </c>
      <c r="EX160" s="54">
        <f t="shared" si="5110"/>
      </c>
      <c r="EY160" s="55">
        <f t="shared" si="5040"/>
      </c>
      <c r="EZ160" s="54">
        <f t="shared" si="5110"/>
      </c>
      <c r="FA160" s="55">
        <f t="shared" si="5041"/>
      </c>
      <c r="FB160" s="54">
        <f t="shared" si="5110"/>
      </c>
      <c r="FC160" s="55">
        <f t="shared" si="5042"/>
      </c>
      <c r="FD160" s="54">
        <f t="shared" si="5110"/>
      </c>
      <c r="FE160" s="55">
        <f t="shared" si="5043"/>
      </c>
      <c r="FF160" s="54">
        <f t="shared" si="5110"/>
      </c>
      <c r="FG160" s="55">
        <f t="shared" si="5044"/>
      </c>
      <c r="FH160" s="54">
        <f t="shared" si="5110"/>
      </c>
      <c r="FI160" s="55">
        <f t="shared" si="5045"/>
      </c>
      <c r="FJ160" s="54">
        <f t="shared" si="5110"/>
      </c>
      <c r="FK160" s="55">
        <f t="shared" si="5046"/>
      </c>
      <c r="FL160" s="54">
        <f t="shared" si="5110"/>
      </c>
      <c r="FM160" s="55">
        <f t="shared" si="5047"/>
      </c>
      <c r="FN160" s="54">
        <f t="shared" si="5110"/>
      </c>
      <c r="FO160" s="55">
        <f t="shared" si="5048"/>
      </c>
      <c r="FP160" s="54">
        <f t="shared" si="5110"/>
      </c>
      <c r="FQ160" s="55">
        <f t="shared" si="5049"/>
      </c>
      <c r="FR160" s="54">
        <f t="shared" si="5110"/>
      </c>
      <c r="FS160" s="55">
        <f t="shared" si="5050"/>
      </c>
      <c r="FT160" s="54">
        <f t="shared" si="5110"/>
      </c>
      <c r="FU160" s="55">
        <f t="shared" si="5051"/>
      </c>
      <c r="FV160" s="54">
        <f t="shared" si="5110"/>
      </c>
      <c r="FW160" s="55">
        <f t="shared" si="5052"/>
      </c>
      <c r="FX160" s="54">
        <f t="shared" si="5110"/>
      </c>
      <c r="FY160" s="55">
        <f t="shared" si="5053"/>
      </c>
      <c r="FZ160" s="54">
        <f t="shared" si="5110"/>
      </c>
      <c r="GA160" s="55">
        <f t="shared" si="5054"/>
      </c>
      <c r="GB160" s="54">
        <f t="shared" si="5110"/>
      </c>
      <c r="GC160" s="55">
        <f t="shared" si="5055"/>
      </c>
      <c r="GD160" s="54">
        <f t="shared" si="5110"/>
      </c>
      <c r="GE160" s="55">
        <f t="shared" si="5056"/>
      </c>
      <c r="GF160" s="54">
        <f t="shared" si="5110"/>
      </c>
      <c r="GG160" s="55">
        <f t="shared" si="5057"/>
      </c>
      <c r="GH160" s="54">
        <f t="shared" si="5110"/>
      </c>
      <c r="GI160" s="55">
        <f t="shared" si="5058"/>
      </c>
      <c r="GJ160" s="54">
        <f t="shared" si="5110"/>
      </c>
      <c r="GK160" s="55">
        <f t="shared" si="5059"/>
      </c>
      <c r="GL160" s="54">
        <f t="shared" si="5110"/>
      </c>
      <c r="GM160" s="55">
        <f t="shared" si="5060"/>
      </c>
      <c r="GN160" s="54">
        <f t="shared" si="5104"/>
      </c>
      <c r="GO160" s="55">
        <f t="shared" si="5061"/>
      </c>
      <c r="GP160" s="54">
        <f t="shared" ref="GP160:IZ175" si="5116">RIGHT(IFERROR(VLOOKUP($B160,GP$4:GQ$71,2,FALSE),""),2)</f>
      </c>
      <c r="GQ160" s="55">
        <f t="shared" si="5062"/>
      </c>
      <c r="GR160" s="54">
        <f t="shared" si="5116"/>
      </c>
      <c r="GS160" s="55">
        <f t="shared" si="5063"/>
      </c>
      <c r="GT160" s="54">
        <f t="shared" si="5116"/>
      </c>
      <c r="GU160" s="55">
        <f t="shared" si="5064"/>
      </c>
      <c r="GV160" s="54">
        <f t="shared" si="5116"/>
      </c>
      <c r="GW160" s="55">
        <f t="shared" si="5065"/>
      </c>
      <c r="GX160" s="54">
        <f t="shared" si="5116"/>
      </c>
      <c r="GY160" s="55">
        <f t="shared" si="5066"/>
      </c>
      <c r="GZ160" s="54">
        <f t="shared" si="5116"/>
      </c>
      <c r="HA160" s="55">
        <f t="shared" si="5067"/>
      </c>
      <c r="HB160" s="54">
        <f t="shared" si="5116"/>
      </c>
      <c r="HC160" s="55">
        <f t="shared" si="5068"/>
      </c>
      <c r="HD160" s="54">
        <f t="shared" si="5116"/>
      </c>
      <c r="HE160" s="55">
        <f t="shared" si="5069"/>
      </c>
      <c r="HF160" s="54">
        <f t="shared" si="5116"/>
      </c>
      <c r="HG160" s="55">
        <f t="shared" si="5070"/>
      </c>
      <c r="HH160" s="54">
        <f t="shared" si="5116"/>
      </c>
      <c r="HI160" s="55">
        <f t="shared" si="5071"/>
      </c>
      <c r="HJ160" s="54">
        <f t="shared" si="5116"/>
      </c>
      <c r="HK160" s="55">
        <f t="shared" si="5072"/>
      </c>
      <c r="HL160" s="54">
        <f t="shared" si="5116"/>
      </c>
      <c r="HM160" s="55">
        <f t="shared" si="5073"/>
      </c>
      <c r="HN160" s="54">
        <f t="shared" si="5116"/>
      </c>
      <c r="HO160" s="55">
        <f t="shared" si="5074"/>
      </c>
      <c r="HP160" s="54">
        <f t="shared" si="5116"/>
      </c>
      <c r="HQ160" s="55">
        <f t="shared" si="5075"/>
      </c>
      <c r="HR160" s="54">
        <f t="shared" si="5116"/>
      </c>
      <c r="HS160" s="55">
        <f t="shared" si="5076"/>
      </c>
      <c r="HT160" s="54">
        <f t="shared" si="5116"/>
      </c>
      <c r="HU160" s="55">
        <f t="shared" si="5077"/>
      </c>
      <c r="HV160" s="54">
        <f t="shared" si="5116"/>
      </c>
      <c r="HW160" s="55">
        <f t="shared" si="5078"/>
      </c>
      <c r="HX160" s="54">
        <f t="shared" si="5116"/>
      </c>
      <c r="HY160" s="55">
        <f t="shared" si="5079"/>
      </c>
      <c r="HZ160" s="54">
        <f t="shared" si="5116"/>
      </c>
      <c r="IA160" s="55">
        <f t="shared" si="5080"/>
      </c>
      <c r="IB160" s="54">
        <f t="shared" si="5116"/>
      </c>
      <c r="IC160" s="55">
        <f t="shared" si="5081"/>
      </c>
      <c r="ID160" s="54">
        <f t="shared" si="5116"/>
      </c>
      <c r="IE160" s="55">
        <f t="shared" si="5082"/>
      </c>
      <c r="IF160" s="54">
        <f t="shared" si="5116"/>
      </c>
      <c r="IG160" s="55">
        <f t="shared" si="5083"/>
      </c>
      <c r="IH160" s="54">
        <f t="shared" si="5116"/>
      </c>
      <c r="II160" s="55">
        <f t="shared" si="5084"/>
      </c>
      <c r="IJ160" s="54">
        <f t="shared" si="5116"/>
      </c>
      <c r="IK160" s="55">
        <f t="shared" si="5085"/>
      </c>
      <c r="IL160" s="54">
        <f t="shared" si="5116"/>
      </c>
      <c r="IM160" s="55">
        <f t="shared" si="5086"/>
      </c>
      <c r="IN160" s="54">
        <f t="shared" si="5116"/>
      </c>
      <c r="IO160" s="55">
        <f t="shared" si="5087"/>
      </c>
      <c r="IP160" s="54">
        <f t="shared" si="5116"/>
      </c>
      <c r="IQ160" s="55">
        <f t="shared" si="5088"/>
      </c>
      <c r="IR160" s="54">
        <f t="shared" si="5116"/>
      </c>
      <c r="IS160" s="55">
        <f t="shared" si="5089"/>
      </c>
      <c r="IT160" s="54">
        <f t="shared" si="5116"/>
      </c>
      <c r="IU160" s="55">
        <f t="shared" si="5090"/>
      </c>
      <c r="IV160" s="54">
        <f t="shared" si="5116"/>
      </c>
      <c r="IW160" s="55">
        <f t="shared" si="5091"/>
      </c>
      <c r="IX160" s="54">
        <f t="shared" si="5116"/>
      </c>
      <c r="IY160" s="55">
        <f t="shared" si="5092"/>
      </c>
      <c r="IZ160" s="54">
        <f t="shared" si="5116"/>
      </c>
      <c r="JA160" s="55">
        <f t="shared" si="5093"/>
      </c>
      <c r="JB160" s="54">
        <f t="shared" si="5114"/>
      </c>
      <c r="JC160" s="55">
        <f t="shared" si="5094"/>
      </c>
      <c r="JD160" s="54">
        <f t="shared" si="5112"/>
      </c>
      <c r="JE160" s="55">
        <f t="shared" si="5095"/>
      </c>
      <c r="JF160" s="54">
        <f t="shared" si="5112"/>
      </c>
      <c r="JG160" s="55">
        <f t="shared" si="5096"/>
      </c>
      <c r="JH160" s="54">
        <f t="shared" si="5112"/>
      </c>
      <c r="JI160" s="55">
        <f t="shared" si="5097"/>
      </c>
      <c r="JJ160" s="54">
        <f t="shared" si="5112"/>
      </c>
      <c r="JK160" s="55">
        <f t="shared" si="5098"/>
      </c>
      <c r="JL160" s="54">
        <f t="shared" si="5112"/>
      </c>
      <c r="JM160" s="55">
        <f t="shared" si="4679"/>
      </c>
      <c r="JN160" s="54">
        <f t="shared" si="5113"/>
      </c>
      <c r="JO160" s="55">
        <f t="shared" si="4775"/>
      </c>
      <c r="JP160" s="54">
        <f t="shared" si="5113"/>
      </c>
      <c r="JQ160" s="55">
        <f t="shared" si="4776"/>
      </c>
      <c r="JR160" s="54">
        <f t="shared" si="5113"/>
      </c>
      <c r="JS160" s="55">
        <f t="shared" si="4777"/>
      </c>
      <c r="JT160" s="54">
        <f t="shared" si="5113"/>
      </c>
      <c r="JU160" s="55">
        <f t="shared" si="4778"/>
      </c>
      <c r="JV160" s="54">
        <f t="shared" si="5113"/>
      </c>
      <c r="JW160" s="55">
        <f t="shared" si="4779"/>
      </c>
      <c r="JX160" s="54">
        <f t="shared" si="5113"/>
      </c>
      <c r="JY160" s="55">
        <f t="shared" si="4780"/>
      </c>
      <c r="JZ160" s="54">
        <f t="shared" si="5113"/>
      </c>
      <c r="KA160" s="55">
        <f t="shared" si="4781"/>
      </c>
      <c r="KB160" s="54">
        <f t="shared" si="5113"/>
      </c>
      <c r="KC160" s="55">
        <f t="shared" si="4782"/>
      </c>
      <c r="KD160" s="54">
        <f t="shared" si="5113"/>
      </c>
      <c r="KE160" s="55">
        <f t="shared" si="4783"/>
      </c>
      <c r="KF160" s="54">
        <f t="shared" si="5113"/>
      </c>
      <c r="KG160" s="55">
        <f t="shared" si="4784"/>
      </c>
      <c r="KH160" s="54">
        <f t="shared" si="5113"/>
      </c>
      <c r="KI160" s="55">
        <f t="shared" si="4785"/>
      </c>
      <c r="KJ160" s="54">
        <f t="shared" si="5113"/>
      </c>
      <c r="KK160" s="55">
        <f t="shared" si="4786"/>
      </c>
      <c r="KL160" s="54">
        <f t="shared" si="5113"/>
      </c>
      <c r="KM160" s="55">
        <f t="shared" si="4787"/>
      </c>
      <c r="KN160" s="54">
        <f t="shared" si="5113"/>
      </c>
      <c r="KO160" s="55">
        <f t="shared" si="4788"/>
      </c>
      <c r="KP160" s="54">
        <f t="shared" si="5113"/>
      </c>
      <c r="KQ160" s="55">
        <f t="shared" si="4789"/>
      </c>
      <c r="KR160" s="54">
        <f t="shared" si="5113"/>
      </c>
      <c r="KS160" s="55">
        <f t="shared" si="4790"/>
      </c>
      <c r="KT160" s="54">
        <f t="shared" si="5113"/>
      </c>
      <c r="KU160" s="55">
        <f t="shared" si="4791"/>
      </c>
      <c r="KV160" s="54">
        <f t="shared" si="5113"/>
      </c>
      <c r="KW160" s="55">
        <f t="shared" si="4792"/>
      </c>
      <c r="KX160" s="54">
        <f t="shared" si="5113"/>
      </c>
      <c r="KY160" s="55">
        <f t="shared" si="4793"/>
      </c>
      <c r="KZ160" s="54">
        <f t="shared" si="5113"/>
      </c>
      <c r="LA160" s="55">
        <f t="shared" si="4794"/>
      </c>
      <c r="LB160" s="54">
        <f t="shared" si="5113"/>
      </c>
      <c r="LC160" s="55">
        <f t="shared" si="4795"/>
      </c>
      <c r="LD160" s="54">
        <f t="shared" si="5113"/>
      </c>
      <c r="LE160" s="55">
        <f t="shared" si="4796"/>
      </c>
      <c r="LF160" s="54">
        <f t="shared" si="5113"/>
      </c>
      <c r="LG160" s="55">
        <f t="shared" si="4797"/>
      </c>
      <c r="LH160" s="54">
        <f t="shared" si="5113"/>
      </c>
      <c r="LI160" s="55">
        <f t="shared" si="4798"/>
      </c>
      <c r="LJ160" s="54">
        <f t="shared" si="5113"/>
      </c>
      <c r="LK160" s="55">
        <f t="shared" si="4799"/>
      </c>
      <c r="LL160" s="54">
        <f t="shared" si="5113"/>
      </c>
      <c r="LM160" s="55">
        <f t="shared" si="4800"/>
      </c>
      <c r="LN160" s="54">
        <f t="shared" si="5113"/>
      </c>
      <c r="LO160" s="55">
        <f t="shared" si="4801"/>
      </c>
      <c r="LP160" s="54">
        <f t="shared" si="5113"/>
      </c>
      <c r="LQ160" s="55">
        <f t="shared" si="4802"/>
      </c>
      <c r="LR160" s="54">
        <f t="shared" si="5113"/>
      </c>
      <c r="LS160" s="55">
        <f t="shared" si="4803"/>
      </c>
      <c r="LT160" s="54">
        <f t="shared" si="5113"/>
      </c>
      <c r="LU160" s="55">
        <f t="shared" si="4804"/>
      </c>
      <c r="LV160" s="54">
        <f t="shared" si="5113"/>
      </c>
      <c r="LW160" s="55">
        <f t="shared" si="4805"/>
      </c>
      <c r="LX160" s="54">
        <f t="shared" si="5113"/>
      </c>
      <c r="LY160" s="55">
        <f t="shared" si="4680"/>
      </c>
      <c r="LZ160" s="54">
        <f t="shared" si="5106"/>
      </c>
      <c r="MA160" s="55">
        <f t="shared" si="4807"/>
      </c>
      <c r="MB160" s="54">
        <f t="shared" si="5106"/>
      </c>
      <c r="MC160" s="55">
        <f t="shared" si="4808"/>
      </c>
      <c r="MD160" s="54">
        <f t="shared" si="5106"/>
      </c>
      <c r="ME160" s="55">
        <f t="shared" si="4809"/>
      </c>
      <c r="MF160" s="54">
        <f t="shared" si="5106"/>
      </c>
      <c r="MG160" s="55">
        <f t="shared" si="4810"/>
      </c>
      <c r="MH160" s="54">
        <f t="shared" si="5106"/>
      </c>
      <c r="MI160" s="55">
        <f t="shared" si="4811"/>
      </c>
      <c r="MJ160" s="54">
        <f t="shared" si="5106"/>
      </c>
      <c r="MK160" s="55">
        <f t="shared" si="4812"/>
      </c>
      <c r="ML160" s="54">
        <f t="shared" si="5106"/>
      </c>
      <c r="MM160" s="55">
        <f t="shared" si="4682"/>
      </c>
      <c r="MN160" s="54">
        <f t="shared" si="5106"/>
      </c>
      <c r="MO160" s="55">
        <f t="shared" si="4683"/>
      </c>
      <c r="MP160" s="54">
        <f t="shared" si="5106"/>
      </c>
      <c r="MQ160" s="55">
        <f t="shared" si="4684"/>
      </c>
      <c r="MR160" s="54">
        <f t="shared" si="5106"/>
      </c>
      <c r="MS160" s="55">
        <f t="shared" si="4685"/>
      </c>
      <c r="MT160" s="54">
        <f t="shared" si="5106"/>
      </c>
      <c r="MU160" s="55">
        <f t="shared" si="4686"/>
      </c>
      <c r="MV160" s="54">
        <f t="shared" si="5106"/>
      </c>
      <c r="MW160" s="55">
        <f t="shared" si="4687"/>
      </c>
      <c r="MX160" s="54">
        <f t="shared" si="5106"/>
      </c>
      <c r="MY160" s="55">
        <f t="shared" si="4688"/>
      </c>
      <c r="MZ160" s="54">
        <f t="shared" si="5106"/>
      </c>
      <c r="NA160" s="55">
        <f t="shared" si="4689"/>
      </c>
      <c r="NB160" s="54">
        <f t="shared" si="5106"/>
      </c>
      <c r="NC160" s="55">
        <f t="shared" si="4690"/>
      </c>
      <c r="ND160" s="54">
        <f t="shared" si="5106"/>
      </c>
      <c r="NE160" s="55">
        <f t="shared" si="4691"/>
      </c>
      <c r="NF160" s="54">
        <f t="shared" si="5106"/>
      </c>
      <c r="NG160" s="55">
        <f t="shared" si="4692"/>
      </c>
      <c r="NH160" s="54">
        <f t="shared" si="5106"/>
      </c>
      <c r="NI160" s="55">
        <f t="shared" si="4693"/>
      </c>
      <c r="NJ160" s="54">
        <f t="shared" si="5106"/>
      </c>
      <c r="NK160" s="55">
        <f t="shared" si="4694"/>
      </c>
      <c r="NL160" s="54">
        <f t="shared" si="5106"/>
      </c>
      <c r="NM160" s="55">
        <f t="shared" si="4695"/>
      </c>
      <c r="NN160" s="54">
        <f t="shared" si="5106"/>
      </c>
      <c r="NO160" s="55">
        <f t="shared" si="4696"/>
      </c>
      <c r="NP160" s="54">
        <f t="shared" si="5106"/>
      </c>
      <c r="NQ160" s="55">
        <f t="shared" si="4697"/>
      </c>
      <c r="NR160" s="54">
        <f t="shared" si="5106"/>
      </c>
      <c r="NS160" s="55">
        <f t="shared" si="4698"/>
      </c>
      <c r="NT160" s="54">
        <f t="shared" si="5106"/>
      </c>
      <c r="NU160" s="55">
        <f t="shared" si="4699"/>
      </c>
      <c r="NV160" s="54">
        <f t="shared" si="5106"/>
      </c>
      <c r="NW160" s="55">
        <f t="shared" si="4700"/>
      </c>
      <c r="NX160" s="54">
        <f t="shared" si="5106"/>
      </c>
      <c r="NY160" s="55">
        <f t="shared" si="4701"/>
      </c>
      <c r="NZ160" s="54">
        <f t="shared" si="5106"/>
      </c>
      <c r="OA160" s="55">
        <f t="shared" si="4702"/>
      </c>
      <c r="OB160" s="54">
        <f t="shared" si="5106"/>
      </c>
      <c r="OC160" s="55">
        <f t="shared" si="4703"/>
      </c>
      <c r="OD160" s="54">
        <f t="shared" si="5106"/>
      </c>
      <c r="OE160" s="55">
        <f t="shared" si="4704"/>
      </c>
      <c r="OF160" s="54">
        <f t="shared" si="5106"/>
      </c>
      <c r="OG160" s="55">
        <f t="shared" si="4705"/>
      </c>
      <c r="OH160" s="54">
        <f t="shared" si="5106"/>
      </c>
      <c r="OI160" s="55">
        <f t="shared" si="4706"/>
      </c>
      <c r="OJ160" s="54">
        <f t="shared" si="5106"/>
      </c>
      <c r="OK160" s="55">
        <f t="shared" si="4707"/>
      </c>
      <c r="OL160" s="54">
        <f t="shared" si="5100"/>
      </c>
      <c r="OM160" s="55">
        <f t="shared" si="4708"/>
      </c>
      <c r="ON160" s="54">
        <f t="shared" si="5100"/>
      </c>
      <c r="OO160" s="55">
        <f t="shared" si="4709"/>
      </c>
      <c r="OP160" s="54">
        <f t="shared" si="5100"/>
      </c>
      <c r="OQ160" s="55">
        <f t="shared" si="4710"/>
      </c>
      <c r="OR160" s="54">
        <f t="shared" si="5100"/>
      </c>
      <c r="OS160" s="55">
        <f t="shared" si="4711"/>
      </c>
      <c r="OT160" s="54">
        <f t="shared" si="5100"/>
      </c>
      <c r="OU160" s="55">
        <f t="shared" si="4712"/>
      </c>
      <c r="OV160" s="54">
        <f t="shared" si="5100"/>
      </c>
      <c r="OW160" s="55">
        <f t="shared" si="4713"/>
      </c>
      <c r="OX160" s="54">
        <f t="shared" si="5107"/>
      </c>
      <c r="OY160" s="55">
        <f t="shared" si="4714"/>
      </c>
      <c r="OZ160" s="54">
        <f t="shared" si="5107"/>
      </c>
      <c r="PA160" s="55">
        <f t="shared" si="4715"/>
      </c>
      <c r="PB160" s="54">
        <f t="shared" si="5107"/>
      </c>
      <c r="PC160" s="55">
        <f t="shared" si="4716"/>
      </c>
      <c r="PD160" s="54">
        <f t="shared" si="5107"/>
      </c>
      <c r="PE160" s="55">
        <f t="shared" si="4717"/>
      </c>
      <c r="PF160" s="54">
        <f t="shared" si="5107"/>
      </c>
      <c r="PG160" s="55">
        <f t="shared" si="4718"/>
      </c>
      <c r="PH160" s="54">
        <f t="shared" si="5107"/>
      </c>
      <c r="PI160" s="55">
        <f t="shared" si="4719"/>
      </c>
      <c r="PJ160" s="54">
        <f t="shared" si="5107"/>
      </c>
      <c r="PK160" s="55">
        <f t="shared" si="4720"/>
      </c>
      <c r="PL160" s="54">
        <f t="shared" si="5107"/>
      </c>
      <c r="PM160" s="55">
        <f t="shared" si="4721"/>
      </c>
      <c r="PN160" s="54">
        <f t="shared" si="5107"/>
      </c>
      <c r="PO160" s="55">
        <f t="shared" si="4722"/>
      </c>
      <c r="PP160" s="54">
        <f t="shared" si="5107"/>
      </c>
      <c r="PQ160" s="55">
        <f t="shared" si="4723"/>
      </c>
      <c r="PR160" s="54">
        <f t="shared" si="5107"/>
      </c>
      <c r="PS160" s="55">
        <f t="shared" si="4724"/>
      </c>
      <c r="PT160" s="54">
        <f t="shared" si="5107"/>
      </c>
      <c r="PU160" s="55">
        <f t="shared" si="4725"/>
      </c>
      <c r="PV160" s="54">
        <f t="shared" si="5107"/>
      </c>
      <c r="PW160" s="55">
        <f t="shared" si="4726"/>
      </c>
      <c r="PX160" s="54">
        <f t="shared" si="5107"/>
      </c>
      <c r="PY160" s="55">
        <f t="shared" si="4727"/>
      </c>
      <c r="PZ160" s="54">
        <f t="shared" si="5107"/>
      </c>
      <c r="QA160" s="55">
        <f t="shared" si="4728"/>
      </c>
      <c r="QB160" s="54">
        <f t="shared" si="5107"/>
      </c>
      <c r="QC160" s="55">
        <f t="shared" si="4729"/>
      </c>
      <c r="QD160" s="54">
        <f t="shared" si="5107"/>
      </c>
      <c r="QE160" s="55">
        <f t="shared" si="4730"/>
      </c>
      <c r="QF160" s="54">
        <f t="shared" si="5107"/>
      </c>
      <c r="QG160" s="55">
        <f t="shared" si="4731"/>
      </c>
      <c r="QH160" s="54">
        <f t="shared" si="5107"/>
      </c>
      <c r="QI160" s="55">
        <f t="shared" si="4732"/>
      </c>
      <c r="QJ160" s="54">
        <f t="shared" si="5107"/>
      </c>
      <c r="QK160" s="55">
        <f t="shared" si="4733"/>
      </c>
      <c r="QL160" s="54">
        <f t="shared" si="5107"/>
      </c>
      <c r="QM160" s="55">
        <f t="shared" si="4734"/>
      </c>
      <c r="QN160" s="54">
        <f t="shared" si="5107"/>
      </c>
      <c r="QO160" s="55">
        <f t="shared" si="4735"/>
      </c>
      <c r="QP160" s="54">
        <f t="shared" si="5107"/>
      </c>
      <c r="QQ160" s="55">
        <f t="shared" si="4736"/>
      </c>
      <c r="QR160" s="54">
        <f t="shared" si="5107"/>
      </c>
      <c r="QS160" s="55">
        <f t="shared" si="4737"/>
      </c>
      <c r="QT160" s="54">
        <f t="shared" si="5107"/>
      </c>
      <c r="QU160" s="55">
        <f t="shared" si="4885"/>
      </c>
      <c r="QV160" s="54">
        <f t="shared" si="5107"/>
      </c>
      <c r="QW160" s="55">
        <f t="shared" si="4886"/>
      </c>
      <c r="QX160" s="54">
        <f t="shared" si="5107"/>
      </c>
      <c r="QY160" s="55">
        <f t="shared" si="4887"/>
      </c>
      <c r="QZ160" s="54">
        <f t="shared" si="5107"/>
      </c>
      <c r="RA160" s="55">
        <f t="shared" si="4888"/>
      </c>
      <c r="RB160" s="54">
        <f t="shared" si="5107"/>
      </c>
      <c r="RC160" s="55">
        <f t="shared" si="4889"/>
      </c>
      <c r="RD160" s="54">
        <f t="shared" si="5107"/>
      </c>
      <c r="RE160" s="55">
        <f t="shared" si="4890"/>
      </c>
      <c r="RF160" s="54">
        <f t="shared" si="5107"/>
      </c>
      <c r="RG160" s="55">
        <f t="shared" si="4891"/>
      </c>
      <c r="RH160" s="54">
        <f t="shared" si="5107"/>
      </c>
      <c r="RI160" s="55">
        <f t="shared" si="4892"/>
      </c>
      <c r="RJ160" s="54">
        <f t="shared" si="5101"/>
      </c>
      <c r="RK160" s="55">
        <f t="shared" si="4893"/>
      </c>
      <c r="RL160" s="54">
        <f t="shared" si="5101"/>
      </c>
      <c r="RM160" s="55">
        <f t="shared" si="4894"/>
      </c>
      <c r="RN160" s="54">
        <f t="shared" si="5101"/>
      </c>
      <c r="RO160" s="55">
        <f t="shared" si="4895"/>
      </c>
      <c r="RP160" s="54">
        <f t="shared" si="5101"/>
      </c>
      <c r="RQ160" s="55">
        <f t="shared" si="4896"/>
      </c>
      <c r="RR160" s="54">
        <f t="shared" si="5101"/>
      </c>
      <c r="RS160" s="55">
        <f t="shared" si="4897"/>
      </c>
      <c r="RT160" s="54">
        <f t="shared" si="5101"/>
      </c>
      <c r="RU160" s="55">
        <f t="shared" si="4898"/>
      </c>
      <c r="RV160" s="54">
        <f t="shared" si="5101"/>
      </c>
      <c r="RW160" s="55">
        <f t="shared" si="4899"/>
      </c>
      <c r="RX160" s="54">
        <f t="shared" si="5101"/>
      </c>
      <c r="RY160" s="55">
        <f t="shared" si="4900"/>
      </c>
      <c r="RZ160" s="54">
        <f t="shared" si="5101"/>
      </c>
      <c r="SA160" s="55">
        <f t="shared" si="4901"/>
      </c>
      <c r="SB160" s="54">
        <f t="shared" si="5101"/>
      </c>
      <c r="SC160" s="55">
        <f t="shared" si="4902"/>
      </c>
      <c r="SD160" s="54">
        <f t="shared" si="5101"/>
      </c>
      <c r="SE160" s="55">
        <f t="shared" si="4903"/>
      </c>
      <c r="SF160" s="54">
        <f t="shared" si="5101"/>
      </c>
      <c r="SG160" s="55">
        <f t="shared" si="4904"/>
      </c>
      <c r="SH160" s="54">
        <f t="shared" si="5101"/>
      </c>
      <c r="SI160" s="55">
        <f t="shared" si="4905"/>
      </c>
      <c r="SJ160" s="54">
        <f t="shared" si="5101"/>
      </c>
      <c r="SK160" s="55">
        <f t="shared" si="4906"/>
      </c>
      <c r="SL160" s="54">
        <f t="shared" si="5101"/>
      </c>
      <c r="SM160" s="55">
        <f t="shared" si="4907"/>
      </c>
      <c r="SN160" s="54">
        <f t="shared" si="5101"/>
      </c>
      <c r="SO160" s="55">
        <f t="shared" si="4908"/>
      </c>
      <c r="SP160" s="54">
        <f t="shared" si="5101"/>
      </c>
      <c r="SQ160" s="55">
        <f t="shared" si="4909"/>
      </c>
      <c r="SR160" s="54">
        <f t="shared" si="5101"/>
      </c>
      <c r="SS160" s="55">
        <f t="shared" si="4910"/>
      </c>
      <c r="ST160" s="54">
        <f t="shared" si="5101"/>
      </c>
      <c r="SU160" s="55">
        <f t="shared" si="4911"/>
      </c>
      <c r="SV160" s="54">
        <f t="shared" si="5101"/>
      </c>
      <c r="SW160" s="55">
        <f t="shared" si="4912"/>
      </c>
      <c r="SX160" s="54">
        <f t="shared" si="5101"/>
      </c>
      <c r="SY160" s="55">
        <f t="shared" si="4913"/>
      </c>
      <c r="SZ160" s="54">
        <f t="shared" si="5101"/>
      </c>
      <c r="TA160" s="55">
        <f t="shared" si="4914"/>
      </c>
      <c r="TB160" s="54">
        <f t="shared" si="5101"/>
      </c>
      <c r="TC160" s="55">
        <f t="shared" si="4915"/>
      </c>
      <c r="TD160" s="54">
        <f t="shared" si="5101"/>
      </c>
      <c r="TE160" s="55">
        <f t="shared" si="4881"/>
      </c>
      <c r="TF160" s="54">
        <f t="shared" si="5101"/>
      </c>
      <c r="TG160" s="55">
        <f t="shared" si="4843"/>
      </c>
      <c r="TH160" s="54">
        <f t="shared" si="5101"/>
      </c>
      <c r="TI160" s="55">
        <f t="shared" si="4844"/>
      </c>
      <c r="TJ160" s="54">
        <f t="shared" si="5101"/>
      </c>
      <c r="TK160" s="55">
        <f t="shared" si="4845"/>
      </c>
      <c r="TL160" s="54">
        <f t="shared" si="5101"/>
      </c>
      <c r="TM160" s="55">
        <f t="shared" si="4846"/>
      </c>
      <c r="TN160" s="54">
        <f t="shared" si="5101"/>
      </c>
      <c r="TO160" s="55">
        <f t="shared" si="4847"/>
      </c>
      <c r="TP160" s="54">
        <f t="shared" si="5101"/>
      </c>
      <c r="TQ160" s="55">
        <f t="shared" si="4848"/>
      </c>
      <c r="TR160" s="54">
        <f t="shared" si="5101"/>
      </c>
      <c r="TS160" s="55">
        <f t="shared" si="4849"/>
      </c>
      <c r="TT160" s="54">
        <f t="shared" si="5108"/>
      </c>
      <c r="TU160" s="55">
        <f t="shared" si="4850"/>
      </c>
      <c r="TV160" s="54">
        <f t="shared" si="5108"/>
      </c>
      <c r="TW160" s="55">
        <f t="shared" si="4851"/>
      </c>
      <c r="TX160" s="54">
        <f t="shared" si="5108"/>
      </c>
      <c r="TY160" s="55">
        <f t="shared" si="4852"/>
      </c>
      <c r="TZ160" s="54">
        <f t="shared" si="5108"/>
      </c>
      <c r="UA160" s="55">
        <f t="shared" si="4853"/>
      </c>
      <c r="UB160" s="54">
        <f t="shared" si="5108"/>
      </c>
      <c r="UC160" s="55">
        <f t="shared" si="4854"/>
      </c>
      <c r="UD160" s="54">
        <f t="shared" si="5108"/>
      </c>
      <c r="UE160" s="55">
        <f t="shared" si="4855"/>
      </c>
      <c r="UF160" s="54">
        <f t="shared" si="5108"/>
      </c>
      <c r="UG160" s="55">
        <f t="shared" si="4856"/>
      </c>
      <c r="UH160" s="54">
        <f t="shared" si="5108"/>
      </c>
      <c r="UI160" s="55">
        <f t="shared" si="4857"/>
      </c>
      <c r="UJ160" s="54">
        <f t="shared" si="5108"/>
      </c>
      <c r="UK160" s="55">
        <f t="shared" si="4858"/>
      </c>
      <c r="UL160" s="54">
        <f t="shared" si="5108"/>
      </c>
      <c r="UM160" s="55">
        <f t="shared" si="4859"/>
      </c>
      <c r="UN160" s="54">
        <f t="shared" si="5108"/>
      </c>
      <c r="UO160" s="55">
        <f t="shared" si="4860"/>
      </c>
      <c r="UP160" s="54">
        <f t="shared" si="5108"/>
      </c>
      <c r="UQ160" s="55">
        <f t="shared" si="4861"/>
      </c>
      <c r="UR160" s="54">
        <f t="shared" si="5108"/>
      </c>
      <c r="US160" s="55">
        <f t="shared" si="4862"/>
      </c>
      <c r="UT160" s="54">
        <f t="shared" si="5108"/>
      </c>
      <c r="UU160" s="55">
        <f t="shared" si="4863"/>
      </c>
      <c r="UV160" s="54">
        <f t="shared" si="5108"/>
      </c>
      <c r="UW160" s="55">
        <f t="shared" si="4864"/>
      </c>
      <c r="UX160" s="54">
        <f t="shared" si="5108"/>
      </c>
      <c r="UY160" s="55">
        <f t="shared" si="4865"/>
      </c>
      <c r="UZ160" s="54">
        <f t="shared" si="5108"/>
      </c>
      <c r="VA160" s="55">
        <f t="shared" si="4866"/>
      </c>
      <c r="VB160" s="54">
        <f t="shared" si="5108"/>
      </c>
      <c r="VC160" s="55">
        <f t="shared" si="4867"/>
      </c>
      <c r="VD160" s="54">
        <f t="shared" si="5108"/>
      </c>
      <c r="VE160" s="55">
        <f t="shared" si="4868"/>
      </c>
      <c r="VF160" s="54">
        <f t="shared" si="5108"/>
      </c>
      <c r="VG160" s="55">
        <f t="shared" si="4869"/>
      </c>
      <c r="VH160" s="54">
        <f t="shared" si="5108"/>
      </c>
      <c r="VI160" s="55">
        <f t="shared" si="4870"/>
      </c>
      <c r="VJ160" s="54">
        <f t="shared" si="5108"/>
      </c>
      <c r="VK160" s="55">
        <f t="shared" si="4871"/>
      </c>
      <c r="VL160" s="54">
        <f t="shared" si="5108"/>
      </c>
      <c r="VM160" s="55">
        <f t="shared" si="4872"/>
      </c>
      <c r="VN160" s="54">
        <f t="shared" si="5108"/>
      </c>
      <c r="VO160" s="55">
        <f t="shared" si="4873"/>
      </c>
      <c r="VP160" s="54">
        <f t="shared" si="5108"/>
      </c>
      <c r="VQ160" s="55">
        <f t="shared" si="4817"/>
      </c>
      <c r="VR160" s="54">
        <f t="shared" si="5108"/>
      </c>
      <c r="VS160" s="55">
        <f t="shared" si="4874"/>
      </c>
      <c r="VT160" s="54">
        <f t="shared" si="5108"/>
      </c>
      <c r="VU160" s="55">
        <f t="shared" si="4875"/>
      </c>
      <c r="VV160" s="54">
        <f t="shared" si="5108"/>
      </c>
      <c r="VW160" s="55">
        <f t="shared" si="4876"/>
      </c>
      <c r="VX160" s="54">
        <f t="shared" si="5108"/>
      </c>
      <c r="VY160" s="55">
        <f t="shared" si="4877"/>
      </c>
      <c r="VZ160" s="54">
        <f t="shared" si="5108"/>
      </c>
      <c r="WA160" s="55">
        <f t="shared" si="4878"/>
      </c>
      <c r="WB160" s="54">
        <f t="shared" si="5108"/>
      </c>
      <c r="WC160" s="55">
        <f t="shared" si="4879"/>
      </c>
      <c r="WD160" s="54">
        <f t="shared" si="5108"/>
      </c>
      <c r="WE160" s="55">
        <f t="shared" si="4818"/>
      </c>
      <c r="WF160" s="54">
        <f t="shared" si="5102"/>
      </c>
      <c r="WG160" s="55">
        <f t="shared" si="4819"/>
      </c>
      <c r="WH160" s="54">
        <f t="shared" si="5102"/>
      </c>
      <c r="WI160" s="55">
        <f t="shared" si="4820"/>
      </c>
      <c r="WJ160" s="54">
        <f t="shared" si="5102"/>
      </c>
      <c r="WK160" s="55">
        <f t="shared" si="4821"/>
      </c>
      <c r="WL160" s="54">
        <f t="shared" si="5102"/>
      </c>
      <c r="WM160" s="55">
        <f t="shared" si="4822"/>
      </c>
      <c r="WN160" s="54">
        <f t="shared" si="5102"/>
      </c>
      <c r="WO160" s="55">
        <f t="shared" si="4823"/>
      </c>
      <c r="WP160" s="54">
        <f t="shared" si="5102"/>
      </c>
      <c r="WQ160" s="55">
        <f t="shared" si="4824"/>
      </c>
      <c r="WR160" s="54">
        <f t="shared" si="5102"/>
      </c>
      <c r="WS160" s="55">
        <f t="shared" si="4825"/>
      </c>
      <c r="WT160" s="54">
        <f t="shared" si="5102"/>
      </c>
      <c r="WU160" s="55">
        <f t="shared" si="4826"/>
      </c>
      <c r="WV160" s="54">
        <f t="shared" si="5102"/>
      </c>
      <c r="WW160" s="55">
        <f t="shared" si="4827"/>
      </c>
      <c r="WX160" s="54">
        <f t="shared" si="5102"/>
      </c>
      <c r="WY160" s="55">
        <f t="shared" si="4828"/>
      </c>
      <c r="WZ160" s="54">
        <f t="shared" si="5102"/>
      </c>
      <c r="XA160" s="55">
        <f t="shared" si="4829"/>
      </c>
      <c r="XB160" s="54">
        <f t="shared" si="5102"/>
      </c>
      <c r="XC160" s="55">
        <f t="shared" si="4830"/>
      </c>
      <c r="XD160" s="54">
        <f t="shared" si="5102"/>
      </c>
      <c r="XE160" s="55">
        <f t="shared" si="4831"/>
      </c>
      <c r="XF160" s="54">
        <f t="shared" si="5102"/>
      </c>
      <c r="XG160" s="55">
        <f t="shared" si="4832"/>
      </c>
      <c r="XH160" s="54">
        <f t="shared" si="5102"/>
      </c>
      <c r="XI160" s="55">
        <f t="shared" si="4833"/>
      </c>
      <c r="XJ160" s="54">
        <f t="shared" si="5102"/>
      </c>
      <c r="XK160" s="55">
        <f t="shared" si="4834"/>
      </c>
      <c r="XL160" s="54">
        <f t="shared" si="5102"/>
      </c>
      <c r="XM160" s="55">
        <f t="shared" si="4835"/>
      </c>
      <c r="XN160" s="54">
        <f t="shared" si="5102"/>
      </c>
      <c r="XO160" s="55">
        <f t="shared" si="4836"/>
      </c>
      <c r="XP160" s="54">
        <f t="shared" si="5102"/>
      </c>
      <c r="XQ160" s="55">
        <f t="shared" si="4837"/>
      </c>
      <c r="XR160" s="54">
        <f t="shared" si="5102"/>
      </c>
      <c r="XS160" s="55">
        <f t="shared" si="4838"/>
      </c>
      <c r="XT160" s="54">
        <f t="shared" si="5102"/>
      </c>
      <c r="XU160" s="55">
        <f t="shared" si="4839"/>
      </c>
      <c r="XV160" s="54">
        <f t="shared" si="5102"/>
      </c>
      <c r="XW160" s="55">
        <f t="shared" si="4840"/>
      </c>
      <c r="XX160" s="54">
        <f t="shared" si="5102"/>
      </c>
      <c r="XY160" s="55">
        <f t="shared" si="4841"/>
      </c>
      <c r="XZ160" s="54">
        <f t="shared" si="5102"/>
      </c>
      <c r="YA160" s="55">
        <f t="shared" si="4842"/>
      </c>
      <c r="YB160" s="54">
        <f t="shared" si="5102"/>
      </c>
      <c r="YC160" s="55">
        <f t="shared" si="4740"/>
      </c>
      <c r="YD160" s="54">
        <f t="shared" si="5102"/>
      </c>
      <c r="YE160" s="55">
        <f t="shared" si="4741"/>
      </c>
      <c r="YF160" s="54">
        <f t="shared" si="5102"/>
      </c>
      <c r="YG160" s="55">
        <f t="shared" si="4742"/>
      </c>
      <c r="YH160" s="54">
        <f t="shared" si="5102"/>
      </c>
      <c r="YI160" s="55">
        <f t="shared" si="4743"/>
      </c>
      <c r="YJ160" s="54">
        <f t="shared" si="5102"/>
      </c>
      <c r="YK160" s="55">
        <f t="shared" si="4744"/>
      </c>
      <c r="YL160" s="54">
        <f t="shared" si="5102"/>
      </c>
      <c r="YM160" s="55">
        <f t="shared" si="4745"/>
      </c>
      <c r="YN160" s="54">
        <f t="shared" si="5102"/>
      </c>
      <c r="YO160" s="55">
        <f t="shared" si="4746"/>
      </c>
      <c r="YP160" s="54">
        <f t="shared" ref="YP160:AAZ169" si="5117">RIGHT(IFERROR(VLOOKUP($B160,YP$4:YQ$71,2,FALSE),""),2)</f>
      </c>
      <c r="YQ160" s="55">
        <f t="shared" si="4747"/>
      </c>
      <c r="YR160" s="54">
        <f t="shared" si="5117"/>
      </c>
      <c r="YS160" s="55">
        <f t="shared" si="4748"/>
      </c>
      <c r="YT160" s="54">
        <f t="shared" si="5117"/>
      </c>
      <c r="YU160" s="55">
        <f t="shared" si="4749"/>
      </c>
      <c r="YV160" s="54">
        <f t="shared" si="5117"/>
      </c>
      <c r="YW160" s="55">
        <f t="shared" si="4750"/>
      </c>
      <c r="YX160" s="54">
        <f t="shared" si="5117"/>
      </c>
      <c r="YY160" s="55">
        <f t="shared" si="4751"/>
      </c>
      <c r="YZ160" s="54">
        <f t="shared" si="5117"/>
      </c>
      <c r="ZA160" s="55">
        <f t="shared" si="4752"/>
      </c>
      <c r="ZB160" s="54">
        <f t="shared" si="5117"/>
      </c>
      <c r="ZC160" s="55">
        <f t="shared" si="4753"/>
      </c>
      <c r="ZD160" s="54">
        <f t="shared" si="5117"/>
      </c>
      <c r="ZE160" s="55">
        <f t="shared" si="4754"/>
      </c>
      <c r="ZF160" s="54">
        <f t="shared" si="5117"/>
      </c>
      <c r="ZG160" s="55">
        <f t="shared" si="4755"/>
      </c>
      <c r="ZH160" s="54">
        <f t="shared" si="5117"/>
      </c>
      <c r="ZI160" s="55">
        <f t="shared" si="4756"/>
      </c>
      <c r="ZJ160" s="54">
        <f t="shared" si="5117"/>
      </c>
      <c r="ZK160" s="55">
        <f t="shared" si="4757"/>
      </c>
      <c r="ZL160" s="54">
        <f t="shared" si="5117"/>
      </c>
      <c r="ZM160" s="55">
        <f t="shared" si="4758"/>
      </c>
      <c r="ZN160" s="54">
        <f t="shared" si="5117"/>
      </c>
      <c r="ZO160" s="55">
        <f t="shared" si="4759"/>
      </c>
      <c r="ZP160" s="54">
        <f t="shared" si="5117"/>
      </c>
      <c r="ZQ160" s="55">
        <f t="shared" si="4760"/>
      </c>
      <c r="ZR160" s="54">
        <f t="shared" si="5117"/>
      </c>
      <c r="ZS160" s="55">
        <f t="shared" si="4761"/>
      </c>
      <c r="ZT160" s="54">
        <f t="shared" si="5117"/>
      </c>
      <c r="ZU160" s="55">
        <f t="shared" si="4762"/>
      </c>
      <c r="ZV160" s="54">
        <f t="shared" si="5117"/>
      </c>
      <c r="ZW160" s="55">
        <f t="shared" si="4763"/>
      </c>
      <c r="ZX160" s="54">
        <f t="shared" si="5117"/>
      </c>
      <c r="ZY160" s="55">
        <f t="shared" si="4764"/>
      </c>
      <c r="ZZ160" s="54">
        <f t="shared" si="5117"/>
      </c>
      <c r="AAA160" s="55">
        <f t="shared" si="4765"/>
      </c>
      <c r="AAB160" s="54">
        <f t="shared" si="5117"/>
      </c>
      <c r="AAC160" s="55">
        <f t="shared" si="4766"/>
      </c>
      <c r="AAD160" s="54">
        <f t="shared" si="5117"/>
      </c>
      <c r="AAE160" s="55">
        <f t="shared" si="4767"/>
      </c>
      <c r="AAF160" s="54">
        <f t="shared" si="5117"/>
      </c>
      <c r="AAG160" s="55">
        <f t="shared" si="4768"/>
      </c>
      <c r="AAH160" s="54">
        <f t="shared" si="5117"/>
      </c>
      <c r="AAI160" s="55">
        <f t="shared" si="4769"/>
      </c>
      <c r="AAJ160" s="54">
        <f t="shared" si="5117"/>
      </c>
      <c r="AAK160" s="55">
        <f t="shared" si="4770"/>
      </c>
      <c r="AAL160" s="54">
        <f t="shared" si="5117"/>
      </c>
      <c r="AAM160" s="55">
        <f t="shared" si="4917"/>
      </c>
      <c r="AAN160" s="54">
        <f t="shared" si="5117"/>
      </c>
      <c r="AAO160" s="55">
        <f t="shared" si="4918"/>
      </c>
      <c r="AAP160" s="54">
        <f t="shared" si="5117"/>
      </c>
      <c r="AAQ160" s="55">
        <f t="shared" si="4919"/>
      </c>
      <c r="AAR160" s="54">
        <f t="shared" si="5117"/>
      </c>
      <c r="AAS160" s="55">
        <f t="shared" si="4920"/>
      </c>
      <c r="AAT160" s="54">
        <f t="shared" si="5117"/>
      </c>
      <c r="AAU160" s="55">
        <f t="shared" si="4921"/>
      </c>
      <c r="AAV160" s="54">
        <f t="shared" si="5117"/>
      </c>
      <c r="AAW160" s="55">
        <f t="shared" si="4922"/>
      </c>
      <c r="AAX160" s="54">
        <f t="shared" si="5117"/>
      </c>
      <c r="AAY160" s="55">
        <f t="shared" si="4923"/>
      </c>
      <c r="AAZ160" s="54">
        <f t="shared" si="5117"/>
      </c>
      <c r="ABA160" s="55">
        <f t="shared" si="4924"/>
      </c>
      <c r="ABB160" s="54">
        <f t="shared" si="5115"/>
      </c>
      <c r="ABC160" s="55">
        <f t="shared" si="4925"/>
      </c>
      <c r="ABD160" s="54">
        <f t="shared" si="5115"/>
      </c>
      <c r="ABE160" s="55">
        <f t="shared" si="4926"/>
      </c>
      <c r="ABF160" s="54">
        <f t="shared" si="5115"/>
      </c>
      <c r="ABG160" s="55">
        <f t="shared" si="4927"/>
      </c>
      <c r="ABH160" s="54">
        <f t="shared" si="5115"/>
      </c>
      <c r="ABI160" s="55">
        <f t="shared" si="4928"/>
      </c>
      <c r="ABJ160" s="54">
        <f t="shared" si="5115"/>
      </c>
      <c r="ABK160" s="55">
        <f t="shared" si="4929"/>
      </c>
      <c r="ABL160" s="54">
        <f t="shared" si="5115"/>
      </c>
      <c r="ABM160" s="55">
        <f t="shared" si="4930"/>
      </c>
      <c r="ABN160" s="54">
        <f t="shared" si="5115"/>
      </c>
      <c r="ABO160" s="55">
        <f t="shared" si="4931"/>
      </c>
      <c r="ABP160" s="54">
        <f t="shared" si="5115"/>
      </c>
      <c r="ABQ160" s="55">
        <f t="shared" si="4932"/>
      </c>
      <c r="ABR160" s="54">
        <f t="shared" si="5115"/>
      </c>
      <c r="ABS160" s="55">
        <f t="shared" si="4933"/>
      </c>
      <c r="ABT160" s="54">
        <f t="shared" si="5115"/>
      </c>
      <c r="ABU160" s="55">
        <f t="shared" si="4934"/>
      </c>
      <c r="ABV160" s="54">
        <f t="shared" si="5115"/>
      </c>
      <c r="ABW160" s="55">
        <f t="shared" si="4935"/>
      </c>
      <c r="ABX160" s="54">
        <f t="shared" si="5115"/>
      </c>
      <c r="ABY160" s="55">
        <f t="shared" si="4936"/>
      </c>
      <c r="ABZ160" s="54">
        <f t="shared" si="5115"/>
      </c>
      <c r="ACA160" s="55">
        <f t="shared" si="4937"/>
      </c>
      <c r="ACB160" s="54">
        <f t="shared" si="5115"/>
      </c>
      <c r="ACC160" s="55">
        <f t="shared" si="4938"/>
      </c>
      <c r="ACD160" s="54">
        <f t="shared" si="5115"/>
      </c>
      <c r="ACE160" s="55">
        <f t="shared" si="4939"/>
      </c>
      <c r="ACF160" s="54">
        <f t="shared" si="5115"/>
      </c>
      <c r="ACG160" s="55">
        <f t="shared" si="4940"/>
      </c>
      <c r="ACH160" s="54">
        <f t="shared" si="5115"/>
      </c>
      <c r="ACI160" s="55">
        <f t="shared" si="4941"/>
      </c>
      <c r="ACJ160" s="54">
        <f t="shared" si="5115"/>
      </c>
      <c r="ACK160" s="55">
        <f t="shared" si="4942"/>
      </c>
      <c r="ACL160" s="54">
        <f t="shared" si="5115"/>
      </c>
      <c r="ACM160" s="55">
        <f t="shared" si="4943"/>
      </c>
      <c r="ACN160" s="54">
        <f t="shared" si="5115"/>
      </c>
      <c r="ACO160" s="55">
        <f t="shared" si="4944"/>
      </c>
      <c r="ACP160" s="54">
        <f t="shared" si="5115"/>
      </c>
      <c r="ACQ160" s="55">
        <f t="shared" si="4945"/>
      </c>
      <c r="ACR160" s="54">
        <f t="shared" si="5115"/>
      </c>
      <c r="ACS160" s="55">
        <f t="shared" si="4946"/>
      </c>
      <c r="ACT160" s="54">
        <f t="shared" si="5115"/>
      </c>
      <c r="ACU160" s="55">
        <f t="shared" si="4947"/>
      </c>
      <c r="ACV160" s="54">
        <f t="shared" si="5115"/>
      </c>
      <c r="ACW160" s="55">
        <f t="shared" si="4883"/>
      </c>
      <c r="ACX160" s="54">
        <f t="shared" si="5115"/>
      </c>
      <c r="ACY160" s="55">
        <f t="shared" si="4961"/>
      </c>
      <c r="ACZ160" s="54">
        <f t="shared" si="5115"/>
      </c>
      <c r="ADA160" s="55">
        <f t="shared" si="4962"/>
      </c>
      <c r="ADB160" s="54">
        <f t="shared" si="5115"/>
      </c>
      <c r="ADC160" s="55">
        <f t="shared" si="4963"/>
      </c>
      <c r="ADD160" s="54">
        <f t="shared" si="5115"/>
      </c>
      <c r="ADE160" s="55">
        <f t="shared" si="4964"/>
      </c>
      <c r="ADF160" s="54">
        <f t="shared" si="5115"/>
      </c>
      <c r="ADG160" s="55">
        <f t="shared" si="4965"/>
      </c>
    </row>
    <row r="161" spans="1:787" ht="20.25" hidden="1" customHeight="1">
      <c r="A161" s="112">
        <v>89</v>
      </c>
      <c r="B161" s="115">
        <f>学年と名前を結合するシート!D90</f>
      </c>
      <c r="C161" s="114"/>
      <c r="D161" s="54">
        <f t="shared" si="4771"/>
      </c>
      <c r="E161" s="55">
        <f t="shared" si="4772"/>
      </c>
      <c r="F161" s="54">
        <f t="shared" si="5109"/>
      </c>
      <c r="G161" s="55">
        <f t="shared" si="4966"/>
      </c>
      <c r="H161" s="54">
        <f t="shared" si="5109"/>
      </c>
      <c r="I161" s="55">
        <f t="shared" si="4967"/>
      </c>
      <c r="J161" s="54">
        <f t="shared" si="5109"/>
      </c>
      <c r="K161" s="55">
        <f t="shared" si="4968"/>
      </c>
      <c r="L161" s="54">
        <f t="shared" si="5109"/>
      </c>
      <c r="M161" s="55">
        <f t="shared" si="4969"/>
      </c>
      <c r="N161" s="54">
        <f t="shared" si="5109"/>
      </c>
      <c r="O161" s="55">
        <f t="shared" si="4970"/>
      </c>
      <c r="P161" s="54">
        <f t="shared" si="5109"/>
      </c>
      <c r="Q161" s="55">
        <f t="shared" si="4971"/>
      </c>
      <c r="R161" s="54">
        <f t="shared" si="5109"/>
      </c>
      <c r="S161" s="55">
        <f t="shared" si="4972"/>
      </c>
      <c r="T161" s="54">
        <f t="shared" si="5109"/>
      </c>
      <c r="U161" s="55">
        <f t="shared" si="4973"/>
      </c>
      <c r="V161" s="54">
        <f t="shared" si="5109"/>
      </c>
      <c r="W161" s="55">
        <f t="shared" si="4974"/>
      </c>
      <c r="X161" s="54">
        <f t="shared" si="5109"/>
      </c>
      <c r="Y161" s="55">
        <f t="shared" si="4975"/>
      </c>
      <c r="Z161" s="54">
        <f t="shared" si="5109"/>
      </c>
      <c r="AA161" s="55">
        <f t="shared" si="4976"/>
      </c>
      <c r="AB161" s="54">
        <f t="shared" si="5109"/>
      </c>
      <c r="AC161" s="55">
        <f t="shared" si="4977"/>
      </c>
      <c r="AD161" s="54">
        <f t="shared" si="5109"/>
      </c>
      <c r="AE161" s="55">
        <f t="shared" si="4978"/>
      </c>
      <c r="AF161" s="54">
        <f t="shared" si="5109"/>
      </c>
      <c r="AG161" s="55">
        <f t="shared" si="4979"/>
      </c>
      <c r="AH161" s="54">
        <f t="shared" si="5109"/>
      </c>
      <c r="AI161" s="55">
        <f t="shared" si="4980"/>
      </c>
      <c r="AJ161" s="54">
        <f t="shared" si="5109"/>
      </c>
      <c r="AK161" s="55">
        <f t="shared" si="4981"/>
      </c>
      <c r="AL161" s="54">
        <f t="shared" si="5109"/>
      </c>
      <c r="AM161" s="55">
        <f t="shared" si="4982"/>
      </c>
      <c r="AN161" s="54">
        <f t="shared" si="5109"/>
      </c>
      <c r="AO161" s="55">
        <f t="shared" si="4983"/>
      </c>
      <c r="AP161" s="54">
        <f t="shared" si="5109"/>
      </c>
      <c r="AQ161" s="55">
        <f t="shared" si="4984"/>
      </c>
      <c r="AR161" s="54">
        <f t="shared" si="5109"/>
      </c>
      <c r="AS161" s="55">
        <f t="shared" si="4985"/>
      </c>
      <c r="AT161" s="54">
        <f t="shared" si="5109"/>
      </c>
      <c r="AU161" s="55">
        <f t="shared" si="4986"/>
      </c>
      <c r="AV161" s="54">
        <f t="shared" si="5109"/>
      </c>
      <c r="AW161" s="55">
        <f t="shared" si="4987"/>
      </c>
      <c r="AX161" s="54">
        <f t="shared" si="5109"/>
      </c>
      <c r="AY161" s="55">
        <f t="shared" si="4988"/>
      </c>
      <c r="AZ161" s="54">
        <f t="shared" si="5109"/>
      </c>
      <c r="BA161" s="55">
        <f t="shared" si="4989"/>
      </c>
      <c r="BB161" s="54">
        <f t="shared" si="5109"/>
      </c>
      <c r="BC161" s="55">
        <f t="shared" si="4990"/>
      </c>
      <c r="BD161" s="54">
        <f t="shared" si="5109"/>
      </c>
      <c r="BE161" s="55">
        <f t="shared" si="4991"/>
      </c>
      <c r="BF161" s="54">
        <f t="shared" si="5109"/>
      </c>
      <c r="BG161" s="55">
        <f t="shared" si="4992"/>
      </c>
      <c r="BH161" s="54">
        <f t="shared" si="5109"/>
      </c>
      <c r="BI161" s="55">
        <f t="shared" si="4993"/>
      </c>
      <c r="BJ161" s="54">
        <f t="shared" si="5109"/>
      </c>
      <c r="BK161" s="55">
        <f t="shared" si="4994"/>
      </c>
      <c r="BL161" s="54">
        <f t="shared" si="5109"/>
      </c>
      <c r="BM161" s="55">
        <f t="shared" si="4995"/>
      </c>
      <c r="BN161" s="54">
        <f t="shared" si="5109"/>
      </c>
      <c r="BO161" s="55">
        <f t="shared" si="4996"/>
      </c>
      <c r="BP161" s="54">
        <f t="shared" si="5109"/>
      </c>
      <c r="BQ161" s="55">
        <f t="shared" si="4997"/>
      </c>
      <c r="BR161" s="54">
        <f t="shared" si="5103"/>
      </c>
      <c r="BS161" s="55">
        <f t="shared" si="4998"/>
      </c>
      <c r="BT161" s="54">
        <f t="shared" si="5103"/>
      </c>
      <c r="BU161" s="55">
        <f t="shared" si="4999"/>
      </c>
      <c r="BV161" s="54">
        <f t="shared" si="5103"/>
      </c>
      <c r="BW161" s="55">
        <f t="shared" si="5000"/>
      </c>
      <c r="BX161" s="54">
        <f t="shared" si="5103"/>
      </c>
      <c r="BY161" s="55">
        <f t="shared" si="5001"/>
      </c>
      <c r="BZ161" s="54">
        <f t="shared" si="5103"/>
      </c>
      <c r="CA161" s="55">
        <f t="shared" si="5002"/>
      </c>
      <c r="CB161" s="54">
        <f t="shared" si="5103"/>
      </c>
      <c r="CC161" s="55">
        <f t="shared" si="5003"/>
      </c>
      <c r="CD161" s="54">
        <f t="shared" si="5103"/>
      </c>
      <c r="CE161" s="55">
        <f t="shared" si="5004"/>
      </c>
      <c r="CF161" s="54">
        <f t="shared" si="5103"/>
      </c>
      <c r="CG161" s="55">
        <f t="shared" si="5005"/>
      </c>
      <c r="CH161" s="54">
        <f t="shared" si="5103"/>
      </c>
      <c r="CI161" s="55">
        <f t="shared" si="5006"/>
      </c>
      <c r="CJ161" s="54">
        <f t="shared" si="5103"/>
      </c>
      <c r="CK161" s="55">
        <f t="shared" si="5007"/>
      </c>
      <c r="CL161" s="54">
        <f t="shared" si="5103"/>
      </c>
      <c r="CM161" s="55">
        <f t="shared" si="5008"/>
      </c>
      <c r="CN161" s="54">
        <f t="shared" si="5103"/>
      </c>
      <c r="CO161" s="55">
        <f t="shared" si="5009"/>
      </c>
      <c r="CP161" s="54">
        <f t="shared" si="5103"/>
      </c>
      <c r="CQ161" s="55">
        <f t="shared" si="5010"/>
      </c>
      <c r="CR161" s="54">
        <f t="shared" si="5103"/>
      </c>
      <c r="CS161" s="55">
        <f t="shared" si="5011"/>
      </c>
      <c r="CT161" s="54">
        <f t="shared" si="5103"/>
      </c>
      <c r="CU161" s="55">
        <f t="shared" si="5012"/>
      </c>
      <c r="CV161" s="54">
        <f t="shared" si="5103"/>
      </c>
      <c r="CW161" s="55">
        <f t="shared" si="5013"/>
      </c>
      <c r="CX161" s="54">
        <f t="shared" si="5103"/>
      </c>
      <c r="CY161" s="55">
        <f t="shared" si="5014"/>
      </c>
      <c r="CZ161" s="54">
        <f t="shared" si="5103"/>
      </c>
      <c r="DA161" s="55">
        <f t="shared" si="5015"/>
      </c>
      <c r="DB161" s="54">
        <f t="shared" si="5103"/>
      </c>
      <c r="DC161" s="55">
        <f t="shared" si="5016"/>
      </c>
      <c r="DD161" s="54">
        <f t="shared" si="5103"/>
      </c>
      <c r="DE161" s="55">
        <f t="shared" si="5017"/>
      </c>
      <c r="DF161" s="54">
        <f t="shared" si="5103"/>
      </c>
      <c r="DG161" s="55">
        <f t="shared" si="5018"/>
      </c>
      <c r="DH161" s="54">
        <f t="shared" si="5103"/>
      </c>
      <c r="DI161" s="55">
        <f t="shared" si="5019"/>
      </c>
      <c r="DJ161" s="54">
        <f t="shared" si="5103"/>
      </c>
      <c r="DK161" s="55">
        <f t="shared" si="5020"/>
      </c>
      <c r="DL161" s="54">
        <f t="shared" si="5103"/>
      </c>
      <c r="DM161" s="55">
        <f t="shared" si="5021"/>
      </c>
      <c r="DN161" s="54">
        <f t="shared" si="5103"/>
      </c>
      <c r="DO161" s="55">
        <f t="shared" si="5022"/>
      </c>
      <c r="DP161" s="54">
        <f t="shared" si="5103"/>
      </c>
      <c r="DQ161" s="55">
        <f t="shared" si="5023"/>
      </c>
      <c r="DR161" s="54">
        <f t="shared" si="5103"/>
      </c>
      <c r="DS161" s="55">
        <f t="shared" si="5024"/>
      </c>
      <c r="DT161" s="54">
        <f t="shared" si="5103"/>
      </c>
      <c r="DU161" s="55">
        <f t="shared" si="5025"/>
      </c>
      <c r="DV161" s="54">
        <f t="shared" si="5103"/>
      </c>
      <c r="DW161" s="55">
        <f t="shared" si="5026"/>
      </c>
      <c r="DX161" s="54">
        <f t="shared" si="5103"/>
      </c>
      <c r="DY161" s="55">
        <f t="shared" si="5027"/>
      </c>
      <c r="DZ161" s="54">
        <f t="shared" si="5103"/>
      </c>
      <c r="EA161" s="55">
        <f t="shared" si="5028"/>
      </c>
      <c r="EB161" s="54">
        <f t="shared" si="5110"/>
      </c>
      <c r="EC161" s="55">
        <f t="shared" si="5029"/>
      </c>
      <c r="ED161" s="54">
        <f t="shared" si="5110"/>
      </c>
      <c r="EE161" s="55">
        <f t="shared" si="5030"/>
      </c>
      <c r="EF161" s="54">
        <f t="shared" si="5110"/>
      </c>
      <c r="EG161" s="55">
        <f t="shared" si="5031"/>
      </c>
      <c r="EH161" s="54">
        <f t="shared" si="5110"/>
      </c>
      <c r="EI161" s="55">
        <f t="shared" si="5032"/>
      </c>
      <c r="EJ161" s="54">
        <f t="shared" si="5110"/>
      </c>
      <c r="EK161" s="55">
        <f t="shared" si="5033"/>
      </c>
      <c r="EL161" s="54">
        <f t="shared" si="5110"/>
      </c>
      <c r="EM161" s="55">
        <f t="shared" si="5034"/>
      </c>
      <c r="EN161" s="54">
        <f t="shared" si="5110"/>
      </c>
      <c r="EO161" s="55">
        <f t="shared" si="5035"/>
      </c>
      <c r="EP161" s="54">
        <f t="shared" si="5110"/>
      </c>
      <c r="EQ161" s="55">
        <f t="shared" si="5036"/>
      </c>
      <c r="ER161" s="54">
        <f t="shared" si="5110"/>
      </c>
      <c r="ES161" s="55">
        <f t="shared" si="5037"/>
      </c>
      <c r="ET161" s="54">
        <f t="shared" si="5110"/>
      </c>
      <c r="EU161" s="55">
        <f t="shared" si="5038"/>
      </c>
      <c r="EV161" s="54">
        <f t="shared" si="5110"/>
      </c>
      <c r="EW161" s="55">
        <f t="shared" si="5039"/>
      </c>
      <c r="EX161" s="54">
        <f t="shared" si="5110"/>
      </c>
      <c r="EY161" s="55">
        <f t="shared" si="5040"/>
      </c>
      <c r="EZ161" s="54">
        <f t="shared" si="5110"/>
      </c>
      <c r="FA161" s="55">
        <f t="shared" si="5041"/>
      </c>
      <c r="FB161" s="54">
        <f t="shared" si="5110"/>
      </c>
      <c r="FC161" s="55">
        <f t="shared" si="5042"/>
      </c>
      <c r="FD161" s="54">
        <f t="shared" si="5110"/>
      </c>
      <c r="FE161" s="55">
        <f t="shared" si="5043"/>
      </c>
      <c r="FF161" s="54">
        <f t="shared" si="5110"/>
      </c>
      <c r="FG161" s="55">
        <f t="shared" si="5044"/>
      </c>
      <c r="FH161" s="54">
        <f t="shared" si="5110"/>
      </c>
      <c r="FI161" s="55">
        <f t="shared" si="5045"/>
      </c>
      <c r="FJ161" s="54">
        <f t="shared" si="5110"/>
      </c>
      <c r="FK161" s="55">
        <f t="shared" si="5046"/>
      </c>
      <c r="FL161" s="54">
        <f t="shared" si="5110"/>
      </c>
      <c r="FM161" s="55">
        <f t="shared" si="5047"/>
      </c>
      <c r="FN161" s="54">
        <f t="shared" si="5110"/>
      </c>
      <c r="FO161" s="55">
        <f t="shared" si="5048"/>
      </c>
      <c r="FP161" s="54">
        <f t="shared" si="5110"/>
      </c>
      <c r="FQ161" s="55">
        <f t="shared" si="5049"/>
      </c>
      <c r="FR161" s="54">
        <f t="shared" si="5110"/>
      </c>
      <c r="FS161" s="55">
        <f t="shared" si="5050"/>
      </c>
      <c r="FT161" s="54">
        <f t="shared" si="5110"/>
      </c>
      <c r="FU161" s="55">
        <f t="shared" si="5051"/>
      </c>
      <c r="FV161" s="54">
        <f t="shared" si="5110"/>
      </c>
      <c r="FW161" s="55">
        <f t="shared" si="5052"/>
      </c>
      <c r="FX161" s="54">
        <f t="shared" si="5110"/>
      </c>
      <c r="FY161" s="55">
        <f t="shared" si="5053"/>
      </c>
      <c r="FZ161" s="54">
        <f t="shared" si="5110"/>
      </c>
      <c r="GA161" s="55">
        <f t="shared" si="5054"/>
      </c>
      <c r="GB161" s="54">
        <f t="shared" si="5110"/>
      </c>
      <c r="GC161" s="55">
        <f t="shared" si="5055"/>
      </c>
      <c r="GD161" s="54">
        <f t="shared" si="5110"/>
      </c>
      <c r="GE161" s="55">
        <f t="shared" si="5056"/>
      </c>
      <c r="GF161" s="54">
        <f t="shared" si="5110"/>
      </c>
      <c r="GG161" s="55">
        <f t="shared" si="5057"/>
      </c>
      <c r="GH161" s="54">
        <f t="shared" si="5110"/>
      </c>
      <c r="GI161" s="55">
        <f t="shared" si="5058"/>
      </c>
      <c r="GJ161" s="54">
        <f t="shared" si="5110"/>
      </c>
      <c r="GK161" s="55">
        <f t="shared" si="5059"/>
      </c>
      <c r="GL161" s="54">
        <f t="shared" si="5110"/>
      </c>
      <c r="GM161" s="55">
        <f t="shared" si="5060"/>
      </c>
      <c r="GN161" s="54">
        <f t="shared" si="5104"/>
      </c>
      <c r="GO161" s="55">
        <f t="shared" si="5061"/>
      </c>
      <c r="GP161" s="54">
        <f t="shared" si="5116"/>
      </c>
      <c r="GQ161" s="55">
        <f t="shared" si="5062"/>
      </c>
      <c r="GR161" s="54">
        <f t="shared" si="5116"/>
      </c>
      <c r="GS161" s="55">
        <f t="shared" si="5063"/>
      </c>
      <c r="GT161" s="54">
        <f t="shared" si="5116"/>
      </c>
      <c r="GU161" s="55">
        <f t="shared" si="5064"/>
      </c>
      <c r="GV161" s="54">
        <f t="shared" si="5116"/>
      </c>
      <c r="GW161" s="55">
        <f t="shared" si="5065"/>
      </c>
      <c r="GX161" s="54">
        <f t="shared" si="5116"/>
      </c>
      <c r="GY161" s="55">
        <f t="shared" si="5066"/>
      </c>
      <c r="GZ161" s="54">
        <f t="shared" si="5116"/>
      </c>
      <c r="HA161" s="55">
        <f t="shared" si="5067"/>
      </c>
      <c r="HB161" s="54">
        <f t="shared" si="5116"/>
      </c>
      <c r="HC161" s="55">
        <f t="shared" si="5068"/>
      </c>
      <c r="HD161" s="54">
        <f t="shared" si="5116"/>
      </c>
      <c r="HE161" s="55">
        <f t="shared" si="5069"/>
      </c>
      <c r="HF161" s="54">
        <f t="shared" si="5116"/>
      </c>
      <c r="HG161" s="55">
        <f t="shared" si="5070"/>
      </c>
      <c r="HH161" s="54">
        <f t="shared" si="5116"/>
      </c>
      <c r="HI161" s="55">
        <f t="shared" si="5071"/>
      </c>
      <c r="HJ161" s="54">
        <f t="shared" si="5116"/>
      </c>
      <c r="HK161" s="55">
        <f t="shared" si="5072"/>
      </c>
      <c r="HL161" s="54">
        <f t="shared" si="5116"/>
      </c>
      <c r="HM161" s="55">
        <f t="shared" si="5073"/>
      </c>
      <c r="HN161" s="54">
        <f t="shared" si="5116"/>
      </c>
      <c r="HO161" s="55">
        <f t="shared" si="5074"/>
      </c>
      <c r="HP161" s="54">
        <f t="shared" si="5116"/>
      </c>
      <c r="HQ161" s="55">
        <f t="shared" si="5075"/>
      </c>
      <c r="HR161" s="54">
        <f t="shared" si="5116"/>
      </c>
      <c r="HS161" s="55">
        <f t="shared" si="5076"/>
      </c>
      <c r="HT161" s="54">
        <f t="shared" si="5116"/>
      </c>
      <c r="HU161" s="55">
        <f t="shared" si="5077"/>
      </c>
      <c r="HV161" s="54">
        <f t="shared" si="5116"/>
      </c>
      <c r="HW161" s="55">
        <f t="shared" si="5078"/>
      </c>
      <c r="HX161" s="54">
        <f t="shared" si="5116"/>
      </c>
      <c r="HY161" s="55">
        <f t="shared" si="5079"/>
      </c>
      <c r="HZ161" s="54">
        <f t="shared" si="5116"/>
      </c>
      <c r="IA161" s="55">
        <f t="shared" si="5080"/>
      </c>
      <c r="IB161" s="54">
        <f t="shared" si="5116"/>
      </c>
      <c r="IC161" s="55">
        <f t="shared" si="5081"/>
      </c>
      <c r="ID161" s="54">
        <f t="shared" si="5116"/>
      </c>
      <c r="IE161" s="55">
        <f t="shared" si="5082"/>
      </c>
      <c r="IF161" s="54">
        <f t="shared" si="5116"/>
      </c>
      <c r="IG161" s="55">
        <f t="shared" si="5083"/>
      </c>
      <c r="IH161" s="54">
        <f t="shared" si="5116"/>
      </c>
      <c r="II161" s="55">
        <f t="shared" si="5084"/>
      </c>
      <c r="IJ161" s="54">
        <f t="shared" si="5116"/>
      </c>
      <c r="IK161" s="55">
        <f t="shared" si="5085"/>
      </c>
      <c r="IL161" s="54">
        <f t="shared" si="5116"/>
      </c>
      <c r="IM161" s="55">
        <f t="shared" si="5086"/>
      </c>
      <c r="IN161" s="54">
        <f t="shared" si="5116"/>
      </c>
      <c r="IO161" s="55">
        <f t="shared" si="5087"/>
      </c>
      <c r="IP161" s="54">
        <f t="shared" si="5116"/>
      </c>
      <c r="IQ161" s="55">
        <f t="shared" si="5088"/>
      </c>
      <c r="IR161" s="54">
        <f t="shared" si="5116"/>
      </c>
      <c r="IS161" s="55">
        <f t="shared" si="5089"/>
      </c>
      <c r="IT161" s="54">
        <f t="shared" si="5116"/>
      </c>
      <c r="IU161" s="55">
        <f t="shared" si="5090"/>
      </c>
      <c r="IV161" s="54">
        <f t="shared" si="5116"/>
      </c>
      <c r="IW161" s="55">
        <f t="shared" si="5091"/>
      </c>
      <c r="IX161" s="54">
        <f t="shared" si="5116"/>
      </c>
      <c r="IY161" s="55">
        <f t="shared" si="5092"/>
      </c>
      <c r="IZ161" s="54">
        <f t="shared" si="5116"/>
      </c>
      <c r="JA161" s="55">
        <f t="shared" si="5093"/>
      </c>
      <c r="JB161" s="54">
        <f t="shared" si="5114"/>
      </c>
      <c r="JC161" s="55">
        <f t="shared" si="5094"/>
      </c>
      <c r="JD161" s="54">
        <f t="shared" si="5112"/>
      </c>
      <c r="JE161" s="55">
        <f t="shared" si="5095"/>
      </c>
      <c r="JF161" s="54">
        <f t="shared" si="5112"/>
      </c>
      <c r="JG161" s="55">
        <f t="shared" si="5096"/>
      </c>
      <c r="JH161" s="54">
        <f t="shared" si="5112"/>
      </c>
      <c r="JI161" s="55">
        <f t="shared" si="5097"/>
      </c>
      <c r="JJ161" s="54">
        <f t="shared" si="5112"/>
      </c>
      <c r="JK161" s="55">
        <f t="shared" si="5098"/>
      </c>
      <c r="JL161" s="54">
        <f t="shared" si="5112"/>
      </c>
      <c r="JM161" s="55">
        <f t="shared" si="4679"/>
      </c>
      <c r="JN161" s="54">
        <f t="shared" si="5113"/>
      </c>
      <c r="JO161" s="55">
        <f t="shared" si="4775"/>
      </c>
      <c r="JP161" s="54">
        <f t="shared" si="5113"/>
      </c>
      <c r="JQ161" s="55">
        <f t="shared" si="4776"/>
      </c>
      <c r="JR161" s="54">
        <f t="shared" si="5113"/>
      </c>
      <c r="JS161" s="55">
        <f t="shared" si="4777"/>
      </c>
      <c r="JT161" s="54">
        <f t="shared" si="5113"/>
      </c>
      <c r="JU161" s="55">
        <f t="shared" si="4778"/>
      </c>
      <c r="JV161" s="54">
        <f t="shared" si="5113"/>
      </c>
      <c r="JW161" s="55">
        <f t="shared" si="4779"/>
      </c>
      <c r="JX161" s="54">
        <f t="shared" si="5113"/>
      </c>
      <c r="JY161" s="55">
        <f t="shared" si="4780"/>
      </c>
      <c r="JZ161" s="54">
        <f t="shared" si="5113"/>
      </c>
      <c r="KA161" s="55">
        <f t="shared" si="4781"/>
      </c>
      <c r="KB161" s="54">
        <f t="shared" si="5113"/>
      </c>
      <c r="KC161" s="55">
        <f t="shared" si="4782"/>
      </c>
      <c r="KD161" s="54">
        <f t="shared" si="5113"/>
      </c>
      <c r="KE161" s="55">
        <f t="shared" si="4783"/>
      </c>
      <c r="KF161" s="54">
        <f t="shared" si="5113"/>
      </c>
      <c r="KG161" s="55">
        <f t="shared" si="4784"/>
      </c>
      <c r="KH161" s="54">
        <f t="shared" si="5113"/>
      </c>
      <c r="KI161" s="55">
        <f t="shared" si="4785"/>
      </c>
      <c r="KJ161" s="54">
        <f t="shared" si="5113"/>
      </c>
      <c r="KK161" s="55">
        <f t="shared" si="4786"/>
      </c>
      <c r="KL161" s="54">
        <f t="shared" si="5113"/>
      </c>
      <c r="KM161" s="55">
        <f t="shared" si="4787"/>
      </c>
      <c r="KN161" s="54">
        <f t="shared" si="5113"/>
      </c>
      <c r="KO161" s="55">
        <f t="shared" si="4788"/>
      </c>
      <c r="KP161" s="54">
        <f t="shared" si="5113"/>
      </c>
      <c r="KQ161" s="55">
        <f t="shared" si="4789"/>
      </c>
      <c r="KR161" s="54">
        <f t="shared" si="5113"/>
      </c>
      <c r="KS161" s="55">
        <f t="shared" si="4790"/>
      </c>
      <c r="KT161" s="54">
        <f t="shared" si="5113"/>
      </c>
      <c r="KU161" s="55">
        <f t="shared" si="4791"/>
      </c>
      <c r="KV161" s="54">
        <f t="shared" si="5113"/>
      </c>
      <c r="KW161" s="55">
        <f t="shared" si="4792"/>
      </c>
      <c r="KX161" s="54">
        <f t="shared" si="5113"/>
      </c>
      <c r="KY161" s="55">
        <f t="shared" si="4793"/>
      </c>
      <c r="KZ161" s="54">
        <f t="shared" si="5113"/>
      </c>
      <c r="LA161" s="55">
        <f t="shared" si="4794"/>
      </c>
      <c r="LB161" s="54">
        <f t="shared" si="5113"/>
      </c>
      <c r="LC161" s="55">
        <f t="shared" si="4795"/>
      </c>
      <c r="LD161" s="54">
        <f t="shared" si="5113"/>
      </c>
      <c r="LE161" s="55">
        <f t="shared" si="4796"/>
      </c>
      <c r="LF161" s="54">
        <f t="shared" si="5113"/>
      </c>
      <c r="LG161" s="55">
        <f t="shared" si="4797"/>
      </c>
      <c r="LH161" s="54">
        <f t="shared" si="5113"/>
      </c>
      <c r="LI161" s="55">
        <f t="shared" si="4798"/>
      </c>
      <c r="LJ161" s="54">
        <f t="shared" si="5113"/>
      </c>
      <c r="LK161" s="55">
        <f t="shared" si="4799"/>
      </c>
      <c r="LL161" s="54">
        <f t="shared" si="5113"/>
      </c>
      <c r="LM161" s="55">
        <f t="shared" si="4800"/>
      </c>
      <c r="LN161" s="54">
        <f t="shared" si="5113"/>
      </c>
      <c r="LO161" s="55">
        <f t="shared" si="4801"/>
      </c>
      <c r="LP161" s="54">
        <f t="shared" si="5113"/>
      </c>
      <c r="LQ161" s="55">
        <f t="shared" si="4802"/>
      </c>
      <c r="LR161" s="54">
        <f t="shared" si="5113"/>
      </c>
      <c r="LS161" s="55">
        <f t="shared" si="4803"/>
      </c>
      <c r="LT161" s="54">
        <f t="shared" si="5113"/>
      </c>
      <c r="LU161" s="55">
        <f t="shared" si="4804"/>
      </c>
      <c r="LV161" s="54">
        <f t="shared" si="5113"/>
      </c>
      <c r="LW161" s="55">
        <f t="shared" si="4805"/>
      </c>
      <c r="LX161" s="54">
        <f t="shared" si="5113"/>
      </c>
      <c r="LY161" s="55">
        <f t="shared" si="4680"/>
      </c>
      <c r="LZ161" s="54">
        <f t="shared" si="5106"/>
      </c>
      <c r="MA161" s="55">
        <f t="shared" si="4807"/>
      </c>
      <c r="MB161" s="54">
        <f t="shared" si="5106"/>
      </c>
      <c r="MC161" s="55">
        <f t="shared" si="4808"/>
      </c>
      <c r="MD161" s="54">
        <f t="shared" si="5106"/>
      </c>
      <c r="ME161" s="55">
        <f t="shared" si="4809"/>
      </c>
      <c r="MF161" s="54">
        <f t="shared" si="5106"/>
      </c>
      <c r="MG161" s="55">
        <f t="shared" si="4810"/>
      </c>
      <c r="MH161" s="54">
        <f t="shared" si="5106"/>
      </c>
      <c r="MI161" s="55">
        <f t="shared" si="4811"/>
      </c>
      <c r="MJ161" s="54">
        <f t="shared" si="5106"/>
      </c>
      <c r="MK161" s="55">
        <f t="shared" si="4812"/>
      </c>
      <c r="ML161" s="54">
        <f t="shared" si="5106"/>
      </c>
      <c r="MM161" s="55">
        <f t="shared" si="4682"/>
      </c>
      <c r="MN161" s="54">
        <f t="shared" si="5106"/>
      </c>
      <c r="MO161" s="55">
        <f t="shared" si="4683"/>
      </c>
      <c r="MP161" s="54">
        <f t="shared" si="5106"/>
      </c>
      <c r="MQ161" s="55">
        <f t="shared" si="4684"/>
      </c>
      <c r="MR161" s="54">
        <f t="shared" si="5106"/>
      </c>
      <c r="MS161" s="55">
        <f t="shared" si="4685"/>
      </c>
      <c r="MT161" s="54">
        <f t="shared" si="5106"/>
      </c>
      <c r="MU161" s="55">
        <f t="shared" si="4686"/>
      </c>
      <c r="MV161" s="54">
        <f t="shared" si="5106"/>
      </c>
      <c r="MW161" s="55">
        <f t="shared" si="4687"/>
      </c>
      <c r="MX161" s="54">
        <f t="shared" si="5106"/>
      </c>
      <c r="MY161" s="55">
        <f t="shared" si="4688"/>
      </c>
      <c r="MZ161" s="54">
        <f t="shared" si="5106"/>
      </c>
      <c r="NA161" s="55">
        <f t="shared" si="4689"/>
      </c>
      <c r="NB161" s="54">
        <f t="shared" si="5106"/>
      </c>
      <c r="NC161" s="55">
        <f t="shared" si="4690"/>
      </c>
      <c r="ND161" s="54">
        <f t="shared" si="5106"/>
      </c>
      <c r="NE161" s="55">
        <f t="shared" si="4691"/>
      </c>
      <c r="NF161" s="54">
        <f t="shared" si="5106"/>
      </c>
      <c r="NG161" s="55">
        <f t="shared" si="4692"/>
      </c>
      <c r="NH161" s="54">
        <f t="shared" si="5106"/>
      </c>
      <c r="NI161" s="55">
        <f t="shared" si="4693"/>
      </c>
      <c r="NJ161" s="54">
        <f t="shared" si="5106"/>
      </c>
      <c r="NK161" s="55">
        <f t="shared" si="4694"/>
      </c>
      <c r="NL161" s="54">
        <f t="shared" si="5106"/>
      </c>
      <c r="NM161" s="55">
        <f t="shared" si="4695"/>
      </c>
      <c r="NN161" s="54">
        <f t="shared" si="5106"/>
      </c>
      <c r="NO161" s="55">
        <f t="shared" si="4696"/>
      </c>
      <c r="NP161" s="54">
        <f t="shared" si="5106"/>
      </c>
      <c r="NQ161" s="55">
        <f t="shared" si="4697"/>
      </c>
      <c r="NR161" s="54">
        <f t="shared" si="5106"/>
      </c>
      <c r="NS161" s="55">
        <f t="shared" si="4698"/>
      </c>
      <c r="NT161" s="54">
        <f t="shared" si="5106"/>
      </c>
      <c r="NU161" s="55">
        <f t="shared" si="4699"/>
      </c>
      <c r="NV161" s="54">
        <f t="shared" si="5106"/>
      </c>
      <c r="NW161" s="55">
        <f t="shared" si="4700"/>
      </c>
      <c r="NX161" s="54">
        <f t="shared" si="5106"/>
      </c>
      <c r="NY161" s="55">
        <f t="shared" si="4701"/>
      </c>
      <c r="NZ161" s="54">
        <f t="shared" si="5106"/>
      </c>
      <c r="OA161" s="55">
        <f t="shared" si="4702"/>
      </c>
      <c r="OB161" s="54">
        <f t="shared" si="5106"/>
      </c>
      <c r="OC161" s="55">
        <f t="shared" si="4703"/>
      </c>
      <c r="OD161" s="54">
        <f t="shared" si="5106"/>
      </c>
      <c r="OE161" s="55">
        <f t="shared" si="4704"/>
      </c>
      <c r="OF161" s="54">
        <f t="shared" si="5106"/>
      </c>
      <c r="OG161" s="55">
        <f t="shared" si="4705"/>
      </c>
      <c r="OH161" s="54">
        <f t="shared" si="5106"/>
      </c>
      <c r="OI161" s="55">
        <f t="shared" si="4706"/>
      </c>
      <c r="OJ161" s="54">
        <f t="shared" ref="OJ161:QT169" si="5118">RIGHT(IFERROR(VLOOKUP($B161,OJ$4:OK$71,2,FALSE),""),2)</f>
      </c>
      <c r="OK161" s="55">
        <f t="shared" si="4707"/>
      </c>
      <c r="OL161" s="54">
        <f t="shared" si="5118"/>
      </c>
      <c r="OM161" s="55">
        <f t="shared" si="4708"/>
      </c>
      <c r="ON161" s="54">
        <f t="shared" si="5118"/>
      </c>
      <c r="OO161" s="55">
        <f t="shared" si="4709"/>
      </c>
      <c r="OP161" s="54">
        <f t="shared" si="5118"/>
      </c>
      <c r="OQ161" s="55">
        <f t="shared" si="4710"/>
      </c>
      <c r="OR161" s="54">
        <f t="shared" si="5118"/>
      </c>
      <c r="OS161" s="55">
        <f t="shared" si="4711"/>
      </c>
      <c r="OT161" s="54">
        <f t="shared" si="5118"/>
      </c>
      <c r="OU161" s="55">
        <f t="shared" si="4712"/>
      </c>
      <c r="OV161" s="54">
        <f t="shared" si="5118"/>
      </c>
      <c r="OW161" s="55">
        <f t="shared" si="4713"/>
      </c>
      <c r="OX161" s="54">
        <f t="shared" si="5118"/>
      </c>
      <c r="OY161" s="55">
        <f t="shared" si="4714"/>
      </c>
      <c r="OZ161" s="54">
        <f t="shared" si="5118"/>
      </c>
      <c r="PA161" s="55">
        <f t="shared" si="4715"/>
      </c>
      <c r="PB161" s="54">
        <f t="shared" si="5118"/>
      </c>
      <c r="PC161" s="55">
        <f t="shared" si="4716"/>
      </c>
      <c r="PD161" s="54">
        <f t="shared" si="5118"/>
      </c>
      <c r="PE161" s="55">
        <f t="shared" si="4717"/>
      </c>
      <c r="PF161" s="54">
        <f t="shared" si="5118"/>
      </c>
      <c r="PG161" s="55">
        <f t="shared" si="4718"/>
      </c>
      <c r="PH161" s="54">
        <f t="shared" si="5118"/>
      </c>
      <c r="PI161" s="55">
        <f t="shared" si="4719"/>
      </c>
      <c r="PJ161" s="54">
        <f t="shared" si="5118"/>
      </c>
      <c r="PK161" s="55">
        <f t="shared" si="4720"/>
      </c>
      <c r="PL161" s="54">
        <f t="shared" si="5118"/>
      </c>
      <c r="PM161" s="55">
        <f t="shared" si="4721"/>
      </c>
      <c r="PN161" s="54">
        <f t="shared" si="5118"/>
      </c>
      <c r="PO161" s="55">
        <f t="shared" si="4722"/>
      </c>
      <c r="PP161" s="54">
        <f t="shared" si="5118"/>
      </c>
      <c r="PQ161" s="55">
        <f t="shared" si="4723"/>
      </c>
      <c r="PR161" s="54">
        <f t="shared" si="5118"/>
      </c>
      <c r="PS161" s="55">
        <f t="shared" si="4724"/>
      </c>
      <c r="PT161" s="54">
        <f t="shared" si="5118"/>
      </c>
      <c r="PU161" s="55">
        <f t="shared" si="4725"/>
      </c>
      <c r="PV161" s="54">
        <f t="shared" si="5118"/>
      </c>
      <c r="PW161" s="55">
        <f t="shared" si="4726"/>
      </c>
      <c r="PX161" s="54">
        <f t="shared" si="5118"/>
      </c>
      <c r="PY161" s="55">
        <f t="shared" si="4727"/>
      </c>
      <c r="PZ161" s="54">
        <f t="shared" si="5118"/>
      </c>
      <c r="QA161" s="55">
        <f t="shared" si="4728"/>
      </c>
      <c r="QB161" s="54">
        <f t="shared" si="5118"/>
      </c>
      <c r="QC161" s="55">
        <f t="shared" si="4729"/>
      </c>
      <c r="QD161" s="54">
        <f t="shared" si="5118"/>
      </c>
      <c r="QE161" s="55">
        <f t="shared" si="4730"/>
      </c>
      <c r="QF161" s="54">
        <f t="shared" si="5118"/>
      </c>
      <c r="QG161" s="55">
        <f t="shared" si="4731"/>
      </c>
      <c r="QH161" s="54">
        <f t="shared" si="5118"/>
      </c>
      <c r="QI161" s="55">
        <f t="shared" si="4732"/>
      </c>
      <c r="QJ161" s="54">
        <f t="shared" si="5118"/>
      </c>
      <c r="QK161" s="55">
        <f t="shared" si="4733"/>
      </c>
      <c r="QL161" s="54">
        <f t="shared" si="5118"/>
      </c>
      <c r="QM161" s="55">
        <f t="shared" si="4734"/>
      </c>
      <c r="QN161" s="54">
        <f t="shared" si="5118"/>
      </c>
      <c r="QO161" s="55">
        <f t="shared" si="4735"/>
      </c>
      <c r="QP161" s="54">
        <f t="shared" si="5118"/>
      </c>
      <c r="QQ161" s="55">
        <f t="shared" si="4736"/>
      </c>
      <c r="QR161" s="54">
        <f t="shared" si="5118"/>
      </c>
      <c r="QS161" s="55">
        <f t="shared" si="4737"/>
      </c>
      <c r="QT161" s="54">
        <f t="shared" si="5118"/>
      </c>
      <c r="QU161" s="55">
        <f t="shared" si="4885"/>
      </c>
      <c r="QV161" s="54">
        <f t="shared" si="5107"/>
      </c>
      <c r="QW161" s="55">
        <f t="shared" si="4886"/>
      </c>
      <c r="QX161" s="54">
        <f t="shared" si="5107"/>
      </c>
      <c r="QY161" s="55">
        <f t="shared" si="4887"/>
      </c>
      <c r="QZ161" s="54">
        <f t="shared" si="5107"/>
      </c>
      <c r="RA161" s="55">
        <f t="shared" si="4888"/>
      </c>
      <c r="RB161" s="54">
        <f t="shared" si="5107"/>
      </c>
      <c r="RC161" s="55">
        <f t="shared" si="4889"/>
      </c>
      <c r="RD161" s="54">
        <f t="shared" si="5107"/>
      </c>
      <c r="RE161" s="55">
        <f t="shared" si="4890"/>
      </c>
      <c r="RF161" s="54">
        <f t="shared" si="5107"/>
      </c>
      <c r="RG161" s="55">
        <f t="shared" si="4891"/>
      </c>
      <c r="RH161" s="54">
        <f t="shared" si="5107"/>
      </c>
      <c r="RI161" s="55">
        <f t="shared" si="4892"/>
      </c>
      <c r="RJ161" s="54">
        <f t="shared" si="5101"/>
      </c>
      <c r="RK161" s="55">
        <f t="shared" si="4893"/>
      </c>
      <c r="RL161" s="54">
        <f t="shared" si="5101"/>
      </c>
      <c r="RM161" s="55">
        <f t="shared" si="4894"/>
      </c>
      <c r="RN161" s="54">
        <f t="shared" si="5101"/>
      </c>
      <c r="RO161" s="55">
        <f t="shared" si="4895"/>
      </c>
      <c r="RP161" s="54">
        <f t="shared" si="5101"/>
      </c>
      <c r="RQ161" s="55">
        <f t="shared" si="4896"/>
      </c>
      <c r="RR161" s="54">
        <f t="shared" si="5101"/>
      </c>
      <c r="RS161" s="55">
        <f t="shared" si="4897"/>
      </c>
      <c r="RT161" s="54">
        <f t="shared" si="5101"/>
      </c>
      <c r="RU161" s="55">
        <f t="shared" si="4898"/>
      </c>
      <c r="RV161" s="54">
        <f t="shared" ref="RV161:UF174" si="5119">RIGHT(IFERROR(VLOOKUP($B161,RV$4:RW$71,2,FALSE),""),2)</f>
      </c>
      <c r="RW161" s="55">
        <f t="shared" si="4899"/>
      </c>
      <c r="RX161" s="54">
        <f t="shared" si="5119"/>
      </c>
      <c r="RY161" s="55">
        <f t="shared" si="4900"/>
      </c>
      <c r="RZ161" s="54">
        <f t="shared" si="5119"/>
      </c>
      <c r="SA161" s="55">
        <f t="shared" si="4901"/>
      </c>
      <c r="SB161" s="54">
        <f t="shared" si="5119"/>
      </c>
      <c r="SC161" s="55">
        <f t="shared" si="4902"/>
      </c>
      <c r="SD161" s="54">
        <f t="shared" si="5119"/>
      </c>
      <c r="SE161" s="55">
        <f t="shared" si="4903"/>
      </c>
      <c r="SF161" s="54">
        <f t="shared" si="5119"/>
      </c>
      <c r="SG161" s="55">
        <f t="shared" si="4904"/>
      </c>
      <c r="SH161" s="54">
        <f t="shared" si="5119"/>
      </c>
      <c r="SI161" s="55">
        <f t="shared" si="4905"/>
      </c>
      <c r="SJ161" s="54">
        <f t="shared" si="5119"/>
      </c>
      <c r="SK161" s="55">
        <f t="shared" si="4906"/>
      </c>
      <c r="SL161" s="54">
        <f t="shared" si="5119"/>
      </c>
      <c r="SM161" s="55">
        <f t="shared" si="4907"/>
      </c>
      <c r="SN161" s="54">
        <f t="shared" si="5119"/>
      </c>
      <c r="SO161" s="55">
        <f t="shared" si="4908"/>
      </c>
      <c r="SP161" s="54">
        <f t="shared" si="5119"/>
      </c>
      <c r="SQ161" s="55">
        <f t="shared" si="4909"/>
      </c>
      <c r="SR161" s="54">
        <f t="shared" si="5119"/>
      </c>
      <c r="SS161" s="55">
        <f t="shared" si="4910"/>
      </c>
      <c r="ST161" s="54">
        <f t="shared" si="5119"/>
      </c>
      <c r="SU161" s="55">
        <f t="shared" si="4911"/>
      </c>
      <c r="SV161" s="54">
        <f t="shared" si="5119"/>
      </c>
      <c r="SW161" s="55">
        <f t="shared" si="4912"/>
      </c>
      <c r="SX161" s="54">
        <f t="shared" si="5119"/>
      </c>
      <c r="SY161" s="55">
        <f t="shared" si="4913"/>
      </c>
      <c r="SZ161" s="54">
        <f t="shared" si="5119"/>
      </c>
      <c r="TA161" s="55">
        <f t="shared" si="4914"/>
      </c>
      <c r="TB161" s="54">
        <f t="shared" si="5119"/>
      </c>
      <c r="TC161" s="55">
        <f t="shared" si="4915"/>
      </c>
      <c r="TD161" s="54">
        <f t="shared" si="5119"/>
      </c>
      <c r="TE161" s="55">
        <f t="shared" si="4881"/>
      </c>
      <c r="TF161" s="54">
        <f t="shared" si="5119"/>
      </c>
      <c r="TG161" s="55">
        <f t="shared" si="4843"/>
      </c>
      <c r="TH161" s="54">
        <f t="shared" si="5119"/>
      </c>
      <c r="TI161" s="55">
        <f t="shared" si="4844"/>
      </c>
      <c r="TJ161" s="54">
        <f t="shared" si="5119"/>
      </c>
      <c r="TK161" s="55">
        <f t="shared" si="4845"/>
      </c>
      <c r="TL161" s="54">
        <f t="shared" si="5119"/>
      </c>
      <c r="TM161" s="55">
        <f t="shared" si="4846"/>
      </c>
      <c r="TN161" s="54">
        <f t="shared" si="5119"/>
      </c>
      <c r="TO161" s="55">
        <f t="shared" si="4847"/>
      </c>
      <c r="TP161" s="54">
        <f t="shared" si="5119"/>
      </c>
      <c r="TQ161" s="55">
        <f t="shared" si="4848"/>
      </c>
      <c r="TR161" s="54">
        <f t="shared" si="5119"/>
      </c>
      <c r="TS161" s="55">
        <f t="shared" si="4849"/>
      </c>
      <c r="TT161" s="54">
        <f t="shared" si="5119"/>
      </c>
      <c r="TU161" s="55">
        <f t="shared" si="4850"/>
      </c>
      <c r="TV161" s="54">
        <f t="shared" si="5119"/>
      </c>
      <c r="TW161" s="55">
        <f t="shared" si="4851"/>
      </c>
      <c r="TX161" s="54">
        <f t="shared" si="5119"/>
      </c>
      <c r="TY161" s="55">
        <f t="shared" si="4852"/>
      </c>
      <c r="TZ161" s="54">
        <f t="shared" si="5119"/>
      </c>
      <c r="UA161" s="55">
        <f t="shared" si="4853"/>
      </c>
      <c r="UB161" s="54">
        <f t="shared" si="5119"/>
      </c>
      <c r="UC161" s="55">
        <f t="shared" si="4854"/>
      </c>
      <c r="UD161" s="54">
        <f t="shared" si="5119"/>
      </c>
      <c r="UE161" s="55">
        <f t="shared" si="4855"/>
      </c>
      <c r="UF161" s="54">
        <f t="shared" si="5119"/>
      </c>
      <c r="UG161" s="55">
        <f t="shared" si="4856"/>
      </c>
      <c r="UH161" s="54">
        <f t="shared" si="5108"/>
      </c>
      <c r="UI161" s="55">
        <f t="shared" si="4857"/>
      </c>
      <c r="UJ161" s="54">
        <f t="shared" si="5108"/>
      </c>
      <c r="UK161" s="55">
        <f t="shared" si="4858"/>
      </c>
      <c r="UL161" s="54">
        <f t="shared" si="5108"/>
      </c>
      <c r="UM161" s="55">
        <f t="shared" si="4859"/>
      </c>
      <c r="UN161" s="54">
        <f t="shared" si="5108"/>
      </c>
      <c r="UO161" s="55">
        <f t="shared" si="4860"/>
      </c>
      <c r="UP161" s="54">
        <f t="shared" si="5108"/>
      </c>
      <c r="UQ161" s="55">
        <f t="shared" si="4861"/>
      </c>
      <c r="UR161" s="54">
        <f t="shared" si="5108"/>
      </c>
      <c r="US161" s="55">
        <f t="shared" si="4862"/>
      </c>
      <c r="UT161" s="54">
        <f t="shared" si="5108"/>
      </c>
      <c r="UU161" s="55">
        <f t="shared" si="4863"/>
      </c>
      <c r="UV161" s="54">
        <f t="shared" si="5108"/>
      </c>
      <c r="UW161" s="55">
        <f t="shared" si="4864"/>
      </c>
      <c r="UX161" s="54">
        <f t="shared" si="5108"/>
      </c>
      <c r="UY161" s="55">
        <f t="shared" si="4865"/>
      </c>
      <c r="UZ161" s="54">
        <f t="shared" si="5108"/>
      </c>
      <c r="VA161" s="55">
        <f t="shared" si="4866"/>
      </c>
      <c r="VB161" s="54">
        <f t="shared" si="5108"/>
      </c>
      <c r="VC161" s="55">
        <f t="shared" si="4867"/>
      </c>
      <c r="VD161" s="54">
        <f t="shared" si="5108"/>
      </c>
      <c r="VE161" s="55">
        <f t="shared" si="4868"/>
      </c>
      <c r="VF161" s="54">
        <f t="shared" si="5108"/>
      </c>
      <c r="VG161" s="55">
        <f t="shared" si="4869"/>
      </c>
      <c r="VH161" s="54">
        <f t="shared" si="5108"/>
      </c>
      <c r="VI161" s="55">
        <f t="shared" si="4870"/>
      </c>
      <c r="VJ161" s="54">
        <f t="shared" si="5108"/>
      </c>
      <c r="VK161" s="55">
        <f t="shared" si="4871"/>
      </c>
      <c r="VL161" s="54">
        <f t="shared" si="5108"/>
      </c>
      <c r="VM161" s="55">
        <f t="shared" si="4872"/>
      </c>
      <c r="VN161" s="54">
        <f t="shared" si="5108"/>
      </c>
      <c r="VO161" s="55">
        <f t="shared" si="4873"/>
      </c>
      <c r="VP161" s="54">
        <f t="shared" si="5108"/>
      </c>
      <c r="VQ161" s="55">
        <f t="shared" si="4817"/>
      </c>
      <c r="VR161" s="54">
        <f t="shared" si="5108"/>
      </c>
      <c r="VS161" s="55">
        <f t="shared" si="4874"/>
      </c>
      <c r="VT161" s="54">
        <f t="shared" si="5108"/>
      </c>
      <c r="VU161" s="55">
        <f t="shared" si="4875"/>
      </c>
      <c r="VV161" s="54">
        <f t="shared" si="5108"/>
      </c>
      <c r="VW161" s="55">
        <f t="shared" si="4876"/>
      </c>
      <c r="VX161" s="54">
        <f t="shared" si="5108"/>
      </c>
      <c r="VY161" s="55">
        <f t="shared" si="4877"/>
      </c>
      <c r="VZ161" s="54">
        <f t="shared" si="5108"/>
      </c>
      <c r="WA161" s="55">
        <f t="shared" si="4878"/>
      </c>
      <c r="WB161" s="54">
        <f t="shared" si="5108"/>
      </c>
      <c r="WC161" s="55">
        <f t="shared" si="4879"/>
      </c>
      <c r="WD161" s="54">
        <f t="shared" si="5108"/>
      </c>
      <c r="WE161" s="55">
        <f t="shared" si="4818"/>
      </c>
      <c r="WF161" s="54">
        <f t="shared" si="5102"/>
      </c>
      <c r="WG161" s="55">
        <f t="shared" si="4819"/>
      </c>
      <c r="WH161" s="54">
        <f t="shared" si="5102"/>
      </c>
      <c r="WI161" s="55">
        <f t="shared" si="4820"/>
      </c>
      <c r="WJ161" s="54">
        <f t="shared" si="5102"/>
      </c>
      <c r="WK161" s="55">
        <f t="shared" si="4821"/>
      </c>
      <c r="WL161" s="54">
        <f t="shared" si="5102"/>
      </c>
      <c r="WM161" s="55">
        <f t="shared" si="4822"/>
      </c>
      <c r="WN161" s="54">
        <f t="shared" si="5102"/>
      </c>
      <c r="WO161" s="55">
        <f t="shared" si="4823"/>
      </c>
      <c r="WP161" s="54">
        <f t="shared" si="5102"/>
      </c>
      <c r="WQ161" s="55">
        <f t="shared" si="4824"/>
      </c>
      <c r="WR161" s="54">
        <f t="shared" ref="WR161:ZB169" si="5120">RIGHT(IFERROR(VLOOKUP($B161,WR$4:WS$71,2,FALSE),""),2)</f>
      </c>
      <c r="WS161" s="55">
        <f t="shared" si="4825"/>
      </c>
      <c r="WT161" s="54">
        <f t="shared" si="5120"/>
      </c>
      <c r="WU161" s="55">
        <f t="shared" si="4826"/>
      </c>
      <c r="WV161" s="54">
        <f t="shared" si="5120"/>
      </c>
      <c r="WW161" s="55">
        <f t="shared" si="4827"/>
      </c>
      <c r="WX161" s="54">
        <f t="shared" si="5120"/>
      </c>
      <c r="WY161" s="55">
        <f t="shared" si="4828"/>
      </c>
      <c r="WZ161" s="54">
        <f t="shared" si="5120"/>
      </c>
      <c r="XA161" s="55">
        <f t="shared" si="4829"/>
      </c>
      <c r="XB161" s="54">
        <f t="shared" si="5120"/>
      </c>
      <c r="XC161" s="55">
        <f t="shared" si="4830"/>
      </c>
      <c r="XD161" s="54">
        <f t="shared" si="5120"/>
      </c>
      <c r="XE161" s="55">
        <f t="shared" si="4831"/>
      </c>
      <c r="XF161" s="54">
        <f t="shared" si="5120"/>
      </c>
      <c r="XG161" s="55">
        <f t="shared" si="4832"/>
      </c>
      <c r="XH161" s="54">
        <f t="shared" si="5120"/>
      </c>
      <c r="XI161" s="55">
        <f t="shared" si="4833"/>
      </c>
      <c r="XJ161" s="54">
        <f t="shared" si="5120"/>
      </c>
      <c r="XK161" s="55">
        <f t="shared" si="4834"/>
      </c>
      <c r="XL161" s="54">
        <f t="shared" si="5120"/>
      </c>
      <c r="XM161" s="55">
        <f t="shared" si="4835"/>
      </c>
      <c r="XN161" s="54">
        <f t="shared" si="5120"/>
      </c>
      <c r="XO161" s="55">
        <f t="shared" si="4836"/>
      </c>
      <c r="XP161" s="54">
        <f t="shared" si="5120"/>
      </c>
      <c r="XQ161" s="55">
        <f t="shared" si="4837"/>
      </c>
      <c r="XR161" s="54">
        <f t="shared" si="5120"/>
      </c>
      <c r="XS161" s="55">
        <f t="shared" si="4838"/>
      </c>
      <c r="XT161" s="54">
        <f t="shared" si="5120"/>
      </c>
      <c r="XU161" s="55">
        <f t="shared" si="4839"/>
      </c>
      <c r="XV161" s="54">
        <f t="shared" si="5120"/>
      </c>
      <c r="XW161" s="55">
        <f t="shared" si="4840"/>
      </c>
      <c r="XX161" s="54">
        <f t="shared" si="5120"/>
      </c>
      <c r="XY161" s="55">
        <f t="shared" si="4841"/>
      </c>
      <c r="XZ161" s="54">
        <f t="shared" si="5120"/>
      </c>
      <c r="YA161" s="55">
        <f t="shared" si="4842"/>
      </c>
      <c r="YB161" s="54">
        <f t="shared" si="5120"/>
      </c>
      <c r="YC161" s="55">
        <f t="shared" si="4740"/>
      </c>
      <c r="YD161" s="54">
        <f t="shared" si="5120"/>
      </c>
      <c r="YE161" s="55">
        <f t="shared" si="4741"/>
      </c>
      <c r="YF161" s="54">
        <f t="shared" si="5120"/>
      </c>
      <c r="YG161" s="55">
        <f t="shared" si="4742"/>
      </c>
      <c r="YH161" s="54">
        <f t="shared" si="5120"/>
      </c>
      <c r="YI161" s="55">
        <f t="shared" si="4743"/>
      </c>
      <c r="YJ161" s="54">
        <f t="shared" si="5120"/>
      </c>
      <c r="YK161" s="55">
        <f t="shared" si="4744"/>
      </c>
      <c r="YL161" s="54">
        <f t="shared" si="5120"/>
      </c>
      <c r="YM161" s="55">
        <f t="shared" si="4745"/>
      </c>
      <c r="YN161" s="54">
        <f t="shared" si="5120"/>
      </c>
      <c r="YO161" s="55">
        <f t="shared" si="4746"/>
      </c>
      <c r="YP161" s="54">
        <f t="shared" si="5120"/>
      </c>
      <c r="YQ161" s="55">
        <f t="shared" si="4747"/>
      </c>
      <c r="YR161" s="54">
        <f t="shared" si="5120"/>
      </c>
      <c r="YS161" s="55">
        <f t="shared" si="4748"/>
      </c>
      <c r="YT161" s="54">
        <f t="shared" si="5120"/>
      </c>
      <c r="YU161" s="55">
        <f t="shared" si="4749"/>
      </c>
      <c r="YV161" s="54">
        <f t="shared" si="5120"/>
      </c>
      <c r="YW161" s="55">
        <f t="shared" si="4750"/>
      </c>
      <c r="YX161" s="54">
        <f t="shared" si="5120"/>
      </c>
      <c r="YY161" s="55">
        <f t="shared" si="4751"/>
      </c>
      <c r="YZ161" s="54">
        <f t="shared" si="5120"/>
      </c>
      <c r="ZA161" s="55">
        <f t="shared" si="4752"/>
      </c>
      <c r="ZB161" s="54">
        <f t="shared" si="5120"/>
      </c>
      <c r="ZC161" s="55">
        <f t="shared" si="4753"/>
      </c>
      <c r="ZD161" s="54">
        <f t="shared" si="5117"/>
      </c>
      <c r="ZE161" s="55">
        <f t="shared" si="4754"/>
      </c>
      <c r="ZF161" s="54">
        <f t="shared" si="5117"/>
      </c>
      <c r="ZG161" s="55">
        <f t="shared" si="4755"/>
      </c>
      <c r="ZH161" s="54">
        <f t="shared" si="5117"/>
      </c>
      <c r="ZI161" s="55">
        <f t="shared" si="4756"/>
      </c>
      <c r="ZJ161" s="54">
        <f t="shared" si="5117"/>
      </c>
      <c r="ZK161" s="55">
        <f t="shared" si="4757"/>
      </c>
      <c r="ZL161" s="54">
        <f t="shared" si="5117"/>
      </c>
      <c r="ZM161" s="55">
        <f t="shared" si="4758"/>
      </c>
      <c r="ZN161" s="54">
        <f t="shared" si="5117"/>
      </c>
      <c r="ZO161" s="55">
        <f t="shared" si="4759"/>
      </c>
      <c r="ZP161" s="54">
        <f t="shared" si="5117"/>
      </c>
      <c r="ZQ161" s="55">
        <f t="shared" si="4760"/>
      </c>
      <c r="ZR161" s="54">
        <f t="shared" si="5117"/>
      </c>
      <c r="ZS161" s="55">
        <f t="shared" si="4761"/>
      </c>
      <c r="ZT161" s="54">
        <f t="shared" si="5117"/>
      </c>
      <c r="ZU161" s="55">
        <f t="shared" si="4762"/>
      </c>
      <c r="ZV161" s="54">
        <f t="shared" si="5117"/>
      </c>
      <c r="ZW161" s="55">
        <f t="shared" si="4763"/>
      </c>
      <c r="ZX161" s="54">
        <f t="shared" si="5117"/>
      </c>
      <c r="ZY161" s="55">
        <f t="shared" si="4764"/>
      </c>
      <c r="ZZ161" s="54">
        <f t="shared" si="5117"/>
      </c>
      <c r="AAA161" s="55">
        <f t="shared" si="4765"/>
      </c>
      <c r="AAB161" s="54">
        <f t="shared" si="5117"/>
      </c>
      <c r="AAC161" s="55">
        <f t="shared" si="4766"/>
      </c>
      <c r="AAD161" s="54">
        <f t="shared" si="5117"/>
      </c>
      <c r="AAE161" s="55">
        <f t="shared" si="4767"/>
      </c>
      <c r="AAF161" s="54">
        <f t="shared" si="5117"/>
      </c>
      <c r="AAG161" s="55">
        <f t="shared" si="4768"/>
      </c>
      <c r="AAH161" s="54">
        <f t="shared" si="5117"/>
      </c>
      <c r="AAI161" s="55">
        <f t="shared" si="4769"/>
      </c>
      <c r="AAJ161" s="54">
        <f t="shared" si="5117"/>
      </c>
      <c r="AAK161" s="55">
        <f t="shared" si="4770"/>
      </c>
      <c r="AAL161" s="54">
        <f t="shared" si="5117"/>
      </c>
      <c r="AAM161" s="55">
        <f t="shared" si="4917"/>
      </c>
      <c r="AAN161" s="54">
        <f t="shared" si="5117"/>
      </c>
      <c r="AAO161" s="55">
        <f t="shared" si="4918"/>
      </c>
      <c r="AAP161" s="54">
        <f t="shared" si="5117"/>
      </c>
      <c r="AAQ161" s="55">
        <f t="shared" si="4919"/>
      </c>
      <c r="AAR161" s="54">
        <f t="shared" si="5117"/>
      </c>
      <c r="AAS161" s="55">
        <f t="shared" si="4920"/>
      </c>
      <c r="AAT161" s="54">
        <f t="shared" si="5117"/>
      </c>
      <c r="AAU161" s="55">
        <f t="shared" si="4921"/>
      </c>
      <c r="AAV161" s="54">
        <f t="shared" si="5117"/>
      </c>
      <c r="AAW161" s="55">
        <f t="shared" si="4922"/>
      </c>
      <c r="AAX161" s="54">
        <f t="shared" si="5117"/>
      </c>
      <c r="AAY161" s="55">
        <f t="shared" si="4923"/>
      </c>
      <c r="AAZ161" s="54">
        <f t="shared" si="5117"/>
      </c>
      <c r="ABA161" s="55">
        <f t="shared" si="4924"/>
      </c>
      <c r="ABB161" s="54">
        <f t="shared" si="5115"/>
      </c>
      <c r="ABC161" s="55">
        <f t="shared" si="4925"/>
      </c>
      <c r="ABD161" s="54">
        <f t="shared" si="5115"/>
      </c>
      <c r="ABE161" s="55">
        <f t="shared" si="4926"/>
      </c>
      <c r="ABF161" s="54">
        <f t="shared" si="5115"/>
      </c>
      <c r="ABG161" s="55">
        <f t="shared" si="4927"/>
      </c>
      <c r="ABH161" s="54">
        <f t="shared" si="5115"/>
      </c>
      <c r="ABI161" s="55">
        <f t="shared" si="4928"/>
      </c>
      <c r="ABJ161" s="54">
        <f t="shared" si="5115"/>
      </c>
      <c r="ABK161" s="55">
        <f t="shared" si="4929"/>
      </c>
      <c r="ABL161" s="54">
        <f t="shared" si="5115"/>
      </c>
      <c r="ABM161" s="55">
        <f t="shared" si="4930"/>
      </c>
      <c r="ABN161" s="54">
        <f t="shared" si="5115"/>
      </c>
      <c r="ABO161" s="55">
        <f t="shared" si="4931"/>
      </c>
      <c r="ABP161" s="54">
        <f t="shared" si="5115"/>
      </c>
      <c r="ABQ161" s="55">
        <f t="shared" si="4932"/>
      </c>
      <c r="ABR161" s="54">
        <f t="shared" si="5115"/>
      </c>
      <c r="ABS161" s="55">
        <f t="shared" si="4933"/>
      </c>
      <c r="ABT161" s="54">
        <f t="shared" si="5115"/>
      </c>
      <c r="ABU161" s="55">
        <f t="shared" si="4934"/>
      </c>
      <c r="ABV161" s="54">
        <f t="shared" si="5115"/>
      </c>
      <c r="ABW161" s="55">
        <f t="shared" si="4935"/>
      </c>
      <c r="ABX161" s="54">
        <f t="shared" si="5115"/>
      </c>
      <c r="ABY161" s="55">
        <f t="shared" si="4936"/>
      </c>
      <c r="ABZ161" s="54">
        <f t="shared" si="5115"/>
      </c>
      <c r="ACA161" s="55">
        <f t="shared" si="4937"/>
      </c>
      <c r="ACB161" s="54">
        <f t="shared" si="5115"/>
      </c>
      <c r="ACC161" s="55">
        <f t="shared" si="4938"/>
      </c>
      <c r="ACD161" s="54">
        <f t="shared" si="5115"/>
      </c>
      <c r="ACE161" s="55">
        <f t="shared" si="4939"/>
      </c>
      <c r="ACF161" s="54">
        <f t="shared" si="5115"/>
      </c>
      <c r="ACG161" s="55">
        <f t="shared" si="4940"/>
      </c>
      <c r="ACH161" s="54">
        <f t="shared" si="5115"/>
      </c>
      <c r="ACI161" s="55">
        <f t="shared" si="4941"/>
      </c>
      <c r="ACJ161" s="54">
        <f t="shared" si="5115"/>
      </c>
      <c r="ACK161" s="55">
        <f t="shared" si="4942"/>
      </c>
      <c r="ACL161" s="54">
        <f t="shared" si="5115"/>
      </c>
      <c r="ACM161" s="55">
        <f t="shared" si="4943"/>
      </c>
      <c r="ACN161" s="54">
        <f t="shared" si="5115"/>
      </c>
      <c r="ACO161" s="55">
        <f t="shared" si="4944"/>
      </c>
      <c r="ACP161" s="54">
        <f t="shared" si="5115"/>
      </c>
      <c r="ACQ161" s="55">
        <f t="shared" si="4945"/>
      </c>
      <c r="ACR161" s="54">
        <f t="shared" si="5115"/>
      </c>
      <c r="ACS161" s="55">
        <f t="shared" si="4946"/>
      </c>
      <c r="ACT161" s="54">
        <f t="shared" si="5115"/>
      </c>
      <c r="ACU161" s="55">
        <f t="shared" si="4947"/>
      </c>
      <c r="ACV161" s="54">
        <f t="shared" si="5115"/>
      </c>
      <c r="ACW161" s="55">
        <f t="shared" si="4883"/>
      </c>
      <c r="ACX161" s="54">
        <f t="shared" si="5115"/>
      </c>
      <c r="ACY161" s="55">
        <f t="shared" si="4961"/>
      </c>
      <c r="ACZ161" s="54">
        <f t="shared" si="5115"/>
      </c>
      <c r="ADA161" s="55">
        <f t="shared" si="4962"/>
      </c>
      <c r="ADB161" s="54">
        <f t="shared" si="5115"/>
      </c>
      <c r="ADC161" s="55">
        <f t="shared" si="4963"/>
      </c>
      <c r="ADD161" s="54">
        <f t="shared" si="5115"/>
      </c>
      <c r="ADE161" s="55">
        <f t="shared" si="4964"/>
      </c>
      <c r="ADF161" s="54">
        <f t="shared" si="5115"/>
      </c>
      <c r="ADG161" s="55">
        <f t="shared" si="4965"/>
      </c>
    </row>
    <row r="162" spans="1:787" ht="20.25" hidden="1" customHeight="1">
      <c r="A162" s="112">
        <v>90</v>
      </c>
      <c r="B162" s="115">
        <f>学年と名前を結合するシート!D91</f>
      </c>
      <c r="C162" s="114"/>
      <c r="D162" s="54">
        <f t="shared" si="4771"/>
      </c>
      <c r="E162" s="55">
        <f t="shared" si="4772"/>
      </c>
      <c r="F162" s="54">
        <f t="shared" si="5109"/>
      </c>
      <c r="G162" s="55">
        <f t="shared" si="4966"/>
      </c>
      <c r="H162" s="54">
        <f t="shared" si="5109"/>
      </c>
      <c r="I162" s="55">
        <f t="shared" si="4967"/>
      </c>
      <c r="J162" s="54">
        <f t="shared" si="5109"/>
      </c>
      <c r="K162" s="55">
        <f t="shared" si="4968"/>
      </c>
      <c r="L162" s="54">
        <f t="shared" si="5109"/>
      </c>
      <c r="M162" s="55">
        <f t="shared" si="4969"/>
      </c>
      <c r="N162" s="54">
        <f t="shared" si="5109"/>
      </c>
      <c r="O162" s="55">
        <f t="shared" si="4970"/>
      </c>
      <c r="P162" s="54">
        <f t="shared" si="5109"/>
      </c>
      <c r="Q162" s="55">
        <f t="shared" si="4971"/>
      </c>
      <c r="R162" s="54">
        <f t="shared" si="5109"/>
      </c>
      <c r="S162" s="55">
        <f t="shared" si="4972"/>
      </c>
      <c r="T162" s="54">
        <f t="shared" si="5109"/>
      </c>
      <c r="U162" s="55">
        <f t="shared" si="4973"/>
      </c>
      <c r="V162" s="54">
        <f t="shared" si="5109"/>
      </c>
      <c r="W162" s="55">
        <f t="shared" si="4974"/>
      </c>
      <c r="X162" s="54">
        <f t="shared" si="5109"/>
      </c>
      <c r="Y162" s="55">
        <f t="shared" si="4975"/>
      </c>
      <c r="Z162" s="54">
        <f t="shared" si="5109"/>
      </c>
      <c r="AA162" s="55">
        <f t="shared" si="4976"/>
      </c>
      <c r="AB162" s="54">
        <f t="shared" si="5109"/>
      </c>
      <c r="AC162" s="55">
        <f t="shared" si="4977"/>
      </c>
      <c r="AD162" s="54">
        <f t="shared" si="5109"/>
      </c>
      <c r="AE162" s="55">
        <f t="shared" si="4978"/>
      </c>
      <c r="AF162" s="54">
        <f t="shared" si="5109"/>
      </c>
      <c r="AG162" s="55">
        <f t="shared" si="4979"/>
      </c>
      <c r="AH162" s="54">
        <f t="shared" si="5109"/>
      </c>
      <c r="AI162" s="55">
        <f t="shared" si="4980"/>
      </c>
      <c r="AJ162" s="54">
        <f t="shared" si="5109"/>
      </c>
      <c r="AK162" s="55">
        <f t="shared" si="4981"/>
      </c>
      <c r="AL162" s="54">
        <f t="shared" si="5109"/>
      </c>
      <c r="AM162" s="55">
        <f t="shared" si="4982"/>
      </c>
      <c r="AN162" s="54">
        <f t="shared" si="5109"/>
      </c>
      <c r="AO162" s="55">
        <f t="shared" si="4983"/>
      </c>
      <c r="AP162" s="54">
        <f t="shared" si="5109"/>
      </c>
      <c r="AQ162" s="55">
        <f t="shared" si="4984"/>
      </c>
      <c r="AR162" s="54">
        <f t="shared" si="5109"/>
      </c>
      <c r="AS162" s="55">
        <f t="shared" si="4985"/>
      </c>
      <c r="AT162" s="54">
        <f t="shared" si="5109"/>
      </c>
      <c r="AU162" s="55">
        <f t="shared" si="4986"/>
      </c>
      <c r="AV162" s="54">
        <f t="shared" si="5109"/>
      </c>
      <c r="AW162" s="55">
        <f t="shared" si="4987"/>
      </c>
      <c r="AX162" s="54">
        <f t="shared" si="5109"/>
      </c>
      <c r="AY162" s="55">
        <f t="shared" si="4988"/>
      </c>
      <c r="AZ162" s="54">
        <f t="shared" si="5109"/>
      </c>
      <c r="BA162" s="55">
        <f t="shared" si="4989"/>
      </c>
      <c r="BB162" s="54">
        <f t="shared" si="5109"/>
      </c>
      <c r="BC162" s="55">
        <f t="shared" si="4990"/>
      </c>
      <c r="BD162" s="54">
        <f t="shared" si="5109"/>
      </c>
      <c r="BE162" s="55">
        <f t="shared" si="4991"/>
      </c>
      <c r="BF162" s="54">
        <f t="shared" si="5109"/>
      </c>
      <c r="BG162" s="55">
        <f t="shared" si="4992"/>
      </c>
      <c r="BH162" s="54">
        <f t="shared" si="5109"/>
      </c>
      <c r="BI162" s="55">
        <f t="shared" si="4993"/>
      </c>
      <c r="BJ162" s="54">
        <f t="shared" si="5109"/>
      </c>
      <c r="BK162" s="55">
        <f t="shared" si="4994"/>
      </c>
      <c r="BL162" s="54">
        <f t="shared" si="5109"/>
      </c>
      <c r="BM162" s="55">
        <f t="shared" si="4995"/>
      </c>
      <c r="BN162" s="54">
        <f t="shared" si="5109"/>
      </c>
      <c r="BO162" s="55">
        <f t="shared" si="4996"/>
      </c>
      <c r="BP162" s="54">
        <f t="shared" ref="BP162:DZ169" si="5121">RIGHT(IFERROR(VLOOKUP($B162,BP$4:BQ$71,2,FALSE),""),2)</f>
      </c>
      <c r="BQ162" s="55">
        <f t="shared" si="4997"/>
      </c>
      <c r="BR162" s="54">
        <f t="shared" si="5121"/>
      </c>
      <c r="BS162" s="55">
        <f t="shared" si="4998"/>
      </c>
      <c r="BT162" s="54">
        <f t="shared" si="5121"/>
      </c>
      <c r="BU162" s="55">
        <f t="shared" si="4999"/>
      </c>
      <c r="BV162" s="54">
        <f t="shared" si="5121"/>
      </c>
      <c r="BW162" s="55">
        <f t="shared" si="5000"/>
      </c>
      <c r="BX162" s="54">
        <f t="shared" si="5121"/>
      </c>
      <c r="BY162" s="55">
        <f t="shared" si="5001"/>
      </c>
      <c r="BZ162" s="54">
        <f t="shared" si="5121"/>
      </c>
      <c r="CA162" s="55">
        <f t="shared" si="5002"/>
      </c>
      <c r="CB162" s="54">
        <f t="shared" si="5121"/>
      </c>
      <c r="CC162" s="55">
        <f t="shared" si="5003"/>
      </c>
      <c r="CD162" s="54">
        <f t="shared" si="5121"/>
      </c>
      <c r="CE162" s="55">
        <f t="shared" si="5004"/>
      </c>
      <c r="CF162" s="54">
        <f t="shared" si="5121"/>
      </c>
      <c r="CG162" s="55">
        <f t="shared" si="5005"/>
      </c>
      <c r="CH162" s="54">
        <f t="shared" si="5121"/>
      </c>
      <c r="CI162" s="55">
        <f t="shared" si="5006"/>
      </c>
      <c r="CJ162" s="54">
        <f t="shared" si="5121"/>
      </c>
      <c r="CK162" s="55">
        <f t="shared" si="5007"/>
      </c>
      <c r="CL162" s="54">
        <f t="shared" si="5121"/>
      </c>
      <c r="CM162" s="55">
        <f t="shared" si="5008"/>
      </c>
      <c r="CN162" s="54">
        <f t="shared" si="5121"/>
      </c>
      <c r="CO162" s="55">
        <f t="shared" si="5009"/>
      </c>
      <c r="CP162" s="54">
        <f t="shared" si="5121"/>
      </c>
      <c r="CQ162" s="55">
        <f t="shared" si="5010"/>
      </c>
      <c r="CR162" s="54">
        <f t="shared" si="5121"/>
      </c>
      <c r="CS162" s="55">
        <f t="shared" si="5011"/>
      </c>
      <c r="CT162" s="54">
        <f t="shared" si="5121"/>
      </c>
      <c r="CU162" s="55">
        <f t="shared" si="5012"/>
      </c>
      <c r="CV162" s="54">
        <f t="shared" si="5121"/>
      </c>
      <c r="CW162" s="55">
        <f t="shared" si="5013"/>
      </c>
      <c r="CX162" s="54">
        <f t="shared" si="5121"/>
      </c>
      <c r="CY162" s="55">
        <f t="shared" si="5014"/>
      </c>
      <c r="CZ162" s="54">
        <f t="shared" si="5121"/>
      </c>
      <c r="DA162" s="55">
        <f t="shared" si="5015"/>
      </c>
      <c r="DB162" s="54">
        <f t="shared" si="5121"/>
      </c>
      <c r="DC162" s="55">
        <f t="shared" si="5016"/>
      </c>
      <c r="DD162" s="54">
        <f t="shared" si="5121"/>
      </c>
      <c r="DE162" s="55">
        <f t="shared" si="5017"/>
      </c>
      <c r="DF162" s="54">
        <f t="shared" si="5121"/>
      </c>
      <c r="DG162" s="55">
        <f t="shared" si="5018"/>
      </c>
      <c r="DH162" s="54">
        <f t="shared" si="5121"/>
      </c>
      <c r="DI162" s="55">
        <f t="shared" si="5019"/>
      </c>
      <c r="DJ162" s="54">
        <f t="shared" si="5121"/>
      </c>
      <c r="DK162" s="55">
        <f t="shared" si="5020"/>
      </c>
      <c r="DL162" s="54">
        <f t="shared" si="5121"/>
      </c>
      <c r="DM162" s="55">
        <f t="shared" si="5021"/>
      </c>
      <c r="DN162" s="54">
        <f t="shared" si="5121"/>
      </c>
      <c r="DO162" s="55">
        <f t="shared" si="5022"/>
      </c>
      <c r="DP162" s="54">
        <f t="shared" si="5121"/>
      </c>
      <c r="DQ162" s="55">
        <f t="shared" si="5023"/>
      </c>
      <c r="DR162" s="54">
        <f t="shared" si="5121"/>
      </c>
      <c r="DS162" s="55">
        <f t="shared" si="5024"/>
      </c>
      <c r="DT162" s="54">
        <f t="shared" si="5121"/>
      </c>
      <c r="DU162" s="55">
        <f t="shared" si="5025"/>
      </c>
      <c r="DV162" s="54">
        <f t="shared" si="5121"/>
      </c>
      <c r="DW162" s="55">
        <f t="shared" si="5026"/>
      </c>
      <c r="DX162" s="54">
        <f t="shared" si="5121"/>
      </c>
      <c r="DY162" s="55">
        <f t="shared" si="5027"/>
      </c>
      <c r="DZ162" s="54">
        <f t="shared" si="5121"/>
      </c>
      <c r="EA162" s="55">
        <f t="shared" si="5028"/>
      </c>
      <c r="EB162" s="54">
        <f t="shared" si="5110"/>
      </c>
      <c r="EC162" s="55">
        <f t="shared" si="5029"/>
      </c>
      <c r="ED162" s="54">
        <f t="shared" si="5110"/>
      </c>
      <c r="EE162" s="55">
        <f t="shared" si="5030"/>
      </c>
      <c r="EF162" s="54">
        <f t="shared" si="5110"/>
      </c>
      <c r="EG162" s="55">
        <f t="shared" si="5031"/>
      </c>
      <c r="EH162" s="54">
        <f t="shared" si="5110"/>
      </c>
      <c r="EI162" s="55">
        <f t="shared" si="5032"/>
      </c>
      <c r="EJ162" s="54">
        <f t="shared" si="5110"/>
      </c>
      <c r="EK162" s="55">
        <f t="shared" si="5033"/>
      </c>
      <c r="EL162" s="54">
        <f t="shared" si="5110"/>
      </c>
      <c r="EM162" s="55">
        <f t="shared" si="5034"/>
      </c>
      <c r="EN162" s="54">
        <f t="shared" si="5110"/>
      </c>
      <c r="EO162" s="55">
        <f t="shared" si="5035"/>
      </c>
      <c r="EP162" s="54">
        <f t="shared" si="5110"/>
      </c>
      <c r="EQ162" s="55">
        <f t="shared" si="5036"/>
      </c>
      <c r="ER162" s="54">
        <f t="shared" si="5110"/>
      </c>
      <c r="ES162" s="55">
        <f t="shared" si="5037"/>
      </c>
      <c r="ET162" s="54">
        <f t="shared" si="5110"/>
      </c>
      <c r="EU162" s="55">
        <f t="shared" si="5038"/>
      </c>
      <c r="EV162" s="54">
        <f t="shared" si="5110"/>
      </c>
      <c r="EW162" s="55">
        <f t="shared" si="5039"/>
      </c>
      <c r="EX162" s="54">
        <f t="shared" si="5110"/>
      </c>
      <c r="EY162" s="55">
        <f t="shared" si="5040"/>
      </c>
      <c r="EZ162" s="54">
        <f t="shared" si="5110"/>
      </c>
      <c r="FA162" s="55">
        <f t="shared" si="5041"/>
      </c>
      <c r="FB162" s="54">
        <f t="shared" si="5110"/>
      </c>
      <c r="FC162" s="55">
        <f t="shared" si="5042"/>
      </c>
      <c r="FD162" s="54">
        <f t="shared" si="5110"/>
      </c>
      <c r="FE162" s="55">
        <f t="shared" si="5043"/>
      </c>
      <c r="FF162" s="54">
        <f t="shared" si="5110"/>
      </c>
      <c r="FG162" s="55">
        <f t="shared" si="5044"/>
      </c>
      <c r="FH162" s="54">
        <f t="shared" si="5110"/>
      </c>
      <c r="FI162" s="55">
        <f t="shared" si="5045"/>
      </c>
      <c r="FJ162" s="54">
        <f t="shared" si="5110"/>
      </c>
      <c r="FK162" s="55">
        <f t="shared" si="5046"/>
      </c>
      <c r="FL162" s="54">
        <f t="shared" si="5110"/>
      </c>
      <c r="FM162" s="55">
        <f t="shared" si="5047"/>
      </c>
      <c r="FN162" s="54">
        <f t="shared" si="5110"/>
      </c>
      <c r="FO162" s="55">
        <f t="shared" si="5048"/>
      </c>
      <c r="FP162" s="54">
        <f t="shared" si="5110"/>
      </c>
      <c r="FQ162" s="55">
        <f t="shared" si="5049"/>
      </c>
      <c r="FR162" s="54">
        <f t="shared" si="5110"/>
      </c>
      <c r="FS162" s="55">
        <f t="shared" si="5050"/>
      </c>
      <c r="FT162" s="54">
        <f t="shared" si="5110"/>
      </c>
      <c r="FU162" s="55">
        <f t="shared" si="5051"/>
      </c>
      <c r="FV162" s="54">
        <f t="shared" si="5110"/>
      </c>
      <c r="FW162" s="55">
        <f t="shared" si="5052"/>
      </c>
      <c r="FX162" s="54">
        <f t="shared" si="5110"/>
      </c>
      <c r="FY162" s="55">
        <f t="shared" si="5053"/>
      </c>
      <c r="FZ162" s="54">
        <f t="shared" si="5110"/>
      </c>
      <c r="GA162" s="55">
        <f t="shared" si="5054"/>
      </c>
      <c r="GB162" s="54">
        <f t="shared" si="5110"/>
      </c>
      <c r="GC162" s="55">
        <f t="shared" si="5055"/>
      </c>
      <c r="GD162" s="54">
        <f t="shared" si="5110"/>
      </c>
      <c r="GE162" s="55">
        <f t="shared" si="5056"/>
      </c>
      <c r="GF162" s="54">
        <f t="shared" si="5110"/>
      </c>
      <c r="GG162" s="55">
        <f t="shared" si="5057"/>
      </c>
      <c r="GH162" s="54">
        <f t="shared" si="5110"/>
      </c>
      <c r="GI162" s="55">
        <f t="shared" si="5058"/>
      </c>
      <c r="GJ162" s="54">
        <f t="shared" si="5110"/>
      </c>
      <c r="GK162" s="55">
        <f t="shared" si="5059"/>
      </c>
      <c r="GL162" s="54">
        <f t="shared" ref="GL162:IV169" si="5122">RIGHT(IFERROR(VLOOKUP($B162,GL$4:GM$71,2,FALSE),""),2)</f>
      </c>
      <c r="GM162" s="55">
        <f t="shared" si="5060"/>
      </c>
      <c r="GN162" s="54">
        <f t="shared" si="5122"/>
      </c>
      <c r="GO162" s="55">
        <f t="shared" si="5061"/>
      </c>
      <c r="GP162" s="54">
        <f t="shared" si="5122"/>
      </c>
      <c r="GQ162" s="55">
        <f t="shared" si="5062"/>
      </c>
      <c r="GR162" s="54">
        <f t="shared" si="5122"/>
      </c>
      <c r="GS162" s="55">
        <f t="shared" si="5063"/>
      </c>
      <c r="GT162" s="54">
        <f t="shared" si="5122"/>
      </c>
      <c r="GU162" s="55">
        <f t="shared" si="5064"/>
      </c>
      <c r="GV162" s="54">
        <f t="shared" si="5122"/>
      </c>
      <c r="GW162" s="55">
        <f t="shared" si="5065"/>
      </c>
      <c r="GX162" s="54">
        <f t="shared" si="5122"/>
      </c>
      <c r="GY162" s="55">
        <f t="shared" si="5066"/>
      </c>
      <c r="GZ162" s="54">
        <f t="shared" si="5122"/>
      </c>
      <c r="HA162" s="55">
        <f t="shared" si="5067"/>
      </c>
      <c r="HB162" s="54">
        <f t="shared" si="5122"/>
      </c>
      <c r="HC162" s="55">
        <f t="shared" si="5068"/>
      </c>
      <c r="HD162" s="54">
        <f t="shared" si="5122"/>
      </c>
      <c r="HE162" s="55">
        <f t="shared" si="5069"/>
      </c>
      <c r="HF162" s="54">
        <f t="shared" si="5122"/>
      </c>
      <c r="HG162" s="55">
        <f t="shared" si="5070"/>
      </c>
      <c r="HH162" s="54">
        <f t="shared" si="5122"/>
      </c>
      <c r="HI162" s="55">
        <f t="shared" si="5071"/>
      </c>
      <c r="HJ162" s="54">
        <f t="shared" si="5122"/>
      </c>
      <c r="HK162" s="55">
        <f t="shared" si="5072"/>
      </c>
      <c r="HL162" s="54">
        <f t="shared" si="5122"/>
      </c>
      <c r="HM162" s="55">
        <f t="shared" si="5073"/>
      </c>
      <c r="HN162" s="54">
        <f t="shared" si="5122"/>
      </c>
      <c r="HO162" s="55">
        <f t="shared" si="5074"/>
      </c>
      <c r="HP162" s="54">
        <f t="shared" si="5122"/>
      </c>
      <c r="HQ162" s="55">
        <f t="shared" si="5075"/>
      </c>
      <c r="HR162" s="54">
        <f t="shared" si="5122"/>
      </c>
      <c r="HS162" s="55">
        <f t="shared" si="5076"/>
      </c>
      <c r="HT162" s="54">
        <f t="shared" si="5122"/>
      </c>
      <c r="HU162" s="55">
        <f t="shared" si="5077"/>
      </c>
      <c r="HV162" s="54">
        <f t="shared" si="5122"/>
      </c>
      <c r="HW162" s="55">
        <f t="shared" si="5078"/>
      </c>
      <c r="HX162" s="54">
        <f t="shared" si="5122"/>
      </c>
      <c r="HY162" s="55">
        <f t="shared" si="5079"/>
      </c>
      <c r="HZ162" s="54">
        <f t="shared" si="5122"/>
      </c>
      <c r="IA162" s="55">
        <f t="shared" si="5080"/>
      </c>
      <c r="IB162" s="54">
        <f t="shared" si="5122"/>
      </c>
      <c r="IC162" s="55">
        <f t="shared" si="5081"/>
      </c>
      <c r="ID162" s="54">
        <f t="shared" si="5122"/>
      </c>
      <c r="IE162" s="55">
        <f t="shared" si="5082"/>
      </c>
      <c r="IF162" s="54">
        <f t="shared" si="5122"/>
      </c>
      <c r="IG162" s="55">
        <f t="shared" si="5083"/>
      </c>
      <c r="IH162" s="54">
        <f t="shared" si="5122"/>
      </c>
      <c r="II162" s="55">
        <f t="shared" si="5084"/>
      </c>
      <c r="IJ162" s="54">
        <f t="shared" si="5122"/>
      </c>
      <c r="IK162" s="55">
        <f t="shared" si="5085"/>
      </c>
      <c r="IL162" s="54">
        <f t="shared" si="5122"/>
      </c>
      <c r="IM162" s="55">
        <f t="shared" si="5086"/>
      </c>
      <c r="IN162" s="54">
        <f t="shared" si="5122"/>
      </c>
      <c r="IO162" s="55">
        <f t="shared" si="5087"/>
      </c>
      <c r="IP162" s="54">
        <f t="shared" si="5122"/>
      </c>
      <c r="IQ162" s="55">
        <f t="shared" si="5088"/>
      </c>
      <c r="IR162" s="54">
        <f t="shared" si="5122"/>
      </c>
      <c r="IS162" s="55">
        <f t="shared" si="5089"/>
      </c>
      <c r="IT162" s="54">
        <f t="shared" si="5122"/>
      </c>
      <c r="IU162" s="55">
        <f t="shared" si="5090"/>
      </c>
      <c r="IV162" s="54">
        <f t="shared" si="5122"/>
      </c>
      <c r="IW162" s="55">
        <f t="shared" si="5091"/>
      </c>
      <c r="IX162" s="54">
        <f t="shared" si="5116"/>
      </c>
      <c r="IY162" s="55">
        <f t="shared" si="5092"/>
      </c>
      <c r="IZ162" s="54">
        <f t="shared" si="5116"/>
      </c>
      <c r="JA162" s="55">
        <f t="shared" si="5093"/>
      </c>
      <c r="JB162" s="54">
        <f t="shared" si="5114"/>
      </c>
      <c r="JC162" s="55">
        <f t="shared" si="5094"/>
      </c>
      <c r="JD162" s="54">
        <f t="shared" si="5112"/>
      </c>
      <c r="JE162" s="55">
        <f t="shared" si="5095"/>
      </c>
      <c r="JF162" s="54">
        <f t="shared" si="5112"/>
      </c>
      <c r="JG162" s="55">
        <f t="shared" si="5096"/>
      </c>
      <c r="JH162" s="54">
        <f t="shared" si="5112"/>
      </c>
      <c r="JI162" s="55">
        <f t="shared" si="5097"/>
      </c>
      <c r="JJ162" s="54">
        <f t="shared" si="5112"/>
      </c>
      <c r="JK162" s="55">
        <f t="shared" si="5098"/>
      </c>
      <c r="JL162" s="54">
        <f t="shared" si="5112"/>
      </c>
      <c r="JM162" s="55">
        <f t="shared" si="4679"/>
      </c>
      <c r="JN162" s="54">
        <f t="shared" si="5113"/>
      </c>
      <c r="JO162" s="55">
        <f t="shared" si="4775"/>
      </c>
      <c r="JP162" s="54">
        <f t="shared" si="5113"/>
      </c>
      <c r="JQ162" s="55">
        <f t="shared" si="4776"/>
      </c>
      <c r="JR162" s="54">
        <f t="shared" si="5113"/>
      </c>
      <c r="JS162" s="55">
        <f t="shared" si="4777"/>
      </c>
      <c r="JT162" s="54">
        <f t="shared" si="5113"/>
      </c>
      <c r="JU162" s="55">
        <f t="shared" si="4778"/>
      </c>
      <c r="JV162" s="54">
        <f t="shared" si="5113"/>
      </c>
      <c r="JW162" s="55">
        <f t="shared" si="4779"/>
      </c>
      <c r="JX162" s="54">
        <f t="shared" si="5113"/>
      </c>
      <c r="JY162" s="55">
        <f t="shared" si="4780"/>
      </c>
      <c r="JZ162" s="54">
        <f t="shared" si="5113"/>
      </c>
      <c r="KA162" s="55">
        <f t="shared" si="4781"/>
      </c>
      <c r="KB162" s="54">
        <f t="shared" si="5113"/>
      </c>
      <c r="KC162" s="55">
        <f t="shared" si="4782"/>
      </c>
      <c r="KD162" s="54">
        <f t="shared" si="5113"/>
      </c>
      <c r="KE162" s="55">
        <f t="shared" si="4783"/>
      </c>
      <c r="KF162" s="54">
        <f t="shared" si="5113"/>
      </c>
      <c r="KG162" s="55">
        <f t="shared" si="4784"/>
      </c>
      <c r="KH162" s="54">
        <f t="shared" si="5113"/>
      </c>
      <c r="KI162" s="55">
        <f t="shared" si="4785"/>
      </c>
      <c r="KJ162" s="54">
        <f t="shared" si="5113"/>
      </c>
      <c r="KK162" s="55">
        <f t="shared" si="4786"/>
      </c>
      <c r="KL162" s="54">
        <f t="shared" si="5113"/>
      </c>
      <c r="KM162" s="55">
        <f t="shared" si="4787"/>
      </c>
      <c r="KN162" s="54">
        <f t="shared" si="5113"/>
      </c>
      <c r="KO162" s="55">
        <f t="shared" si="4788"/>
      </c>
      <c r="KP162" s="54">
        <f t="shared" si="5113"/>
      </c>
      <c r="KQ162" s="55">
        <f t="shared" si="4789"/>
      </c>
      <c r="KR162" s="54">
        <f t="shared" si="5113"/>
      </c>
      <c r="KS162" s="55">
        <f t="shared" si="4790"/>
      </c>
      <c r="KT162" s="54">
        <f t="shared" si="5113"/>
      </c>
      <c r="KU162" s="55">
        <f t="shared" si="4791"/>
      </c>
      <c r="KV162" s="54">
        <f t="shared" si="5113"/>
      </c>
      <c r="KW162" s="55">
        <f t="shared" si="4792"/>
      </c>
      <c r="KX162" s="54">
        <f t="shared" si="5113"/>
      </c>
      <c r="KY162" s="55">
        <f t="shared" si="4793"/>
      </c>
      <c r="KZ162" s="54">
        <f t="shared" si="5113"/>
      </c>
      <c r="LA162" s="55">
        <f t="shared" si="4794"/>
      </c>
      <c r="LB162" s="54">
        <f t="shared" si="5113"/>
      </c>
      <c r="LC162" s="55">
        <f t="shared" si="4795"/>
      </c>
      <c r="LD162" s="54">
        <f t="shared" si="5113"/>
      </c>
      <c r="LE162" s="55">
        <f t="shared" si="4796"/>
      </c>
      <c r="LF162" s="54">
        <f t="shared" si="5113"/>
      </c>
      <c r="LG162" s="55">
        <f t="shared" si="4797"/>
      </c>
      <c r="LH162" s="54">
        <f t="shared" si="5113"/>
      </c>
      <c r="LI162" s="55">
        <f t="shared" si="4798"/>
      </c>
      <c r="LJ162" s="54">
        <f t="shared" si="5113"/>
      </c>
      <c r="LK162" s="55">
        <f t="shared" si="4799"/>
      </c>
      <c r="LL162" s="54">
        <f t="shared" si="5113"/>
      </c>
      <c r="LM162" s="55">
        <f t="shared" si="4800"/>
      </c>
      <c r="LN162" s="54">
        <f t="shared" si="5113"/>
      </c>
      <c r="LO162" s="55">
        <f t="shared" si="4801"/>
      </c>
      <c r="LP162" s="54">
        <f t="shared" si="5113"/>
      </c>
      <c r="LQ162" s="55">
        <f t="shared" si="4802"/>
      </c>
      <c r="LR162" s="54">
        <f t="shared" si="5113"/>
      </c>
      <c r="LS162" s="55">
        <f t="shared" si="4803"/>
      </c>
      <c r="LT162" s="54">
        <f t="shared" si="5113"/>
      </c>
      <c r="LU162" s="55">
        <f t="shared" si="4804"/>
      </c>
      <c r="LV162" s="54">
        <f t="shared" si="5113"/>
      </c>
      <c r="LW162" s="55">
        <f t="shared" si="4805"/>
      </c>
      <c r="LX162" s="54">
        <f t="shared" si="5113"/>
      </c>
      <c r="LY162" s="55">
        <f t="shared" si="4680"/>
      </c>
      <c r="LZ162" s="54">
        <f t="shared" ref="LZ162:OJ172" si="5123">RIGHT(IFERROR(VLOOKUP($B162,LZ$4:MA$71,2,FALSE),""),2)</f>
      </c>
      <c r="MA162" s="55">
        <f t="shared" si="4807"/>
      </c>
      <c r="MB162" s="54">
        <f t="shared" si="5123"/>
      </c>
      <c r="MC162" s="55">
        <f t="shared" si="4808"/>
      </c>
      <c r="MD162" s="54">
        <f t="shared" si="5123"/>
      </c>
      <c r="ME162" s="55">
        <f t="shared" si="4809"/>
      </c>
      <c r="MF162" s="54">
        <f t="shared" si="5123"/>
      </c>
      <c r="MG162" s="55">
        <f t="shared" si="4810"/>
      </c>
      <c r="MH162" s="54">
        <f t="shared" si="5123"/>
      </c>
      <c r="MI162" s="55">
        <f t="shared" si="4811"/>
      </c>
      <c r="MJ162" s="54">
        <f t="shared" si="5123"/>
      </c>
      <c r="MK162" s="55">
        <f t="shared" si="4812"/>
      </c>
      <c r="ML162" s="54">
        <f t="shared" si="5123"/>
      </c>
      <c r="MM162" s="55">
        <f t="shared" si="4682"/>
      </c>
      <c r="MN162" s="54">
        <f t="shared" si="5123"/>
      </c>
      <c r="MO162" s="55">
        <f t="shared" si="4683"/>
      </c>
      <c r="MP162" s="54">
        <f t="shared" si="5123"/>
      </c>
      <c r="MQ162" s="55">
        <f t="shared" si="4684"/>
      </c>
      <c r="MR162" s="54">
        <f t="shared" si="5123"/>
      </c>
      <c r="MS162" s="55">
        <f t="shared" si="4685"/>
      </c>
      <c r="MT162" s="54">
        <f t="shared" si="5123"/>
      </c>
      <c r="MU162" s="55">
        <f t="shared" si="4686"/>
      </c>
      <c r="MV162" s="54">
        <f t="shared" si="5123"/>
      </c>
      <c r="MW162" s="55">
        <f t="shared" si="4687"/>
      </c>
      <c r="MX162" s="54">
        <f t="shared" si="5123"/>
      </c>
      <c r="MY162" s="55">
        <f t="shared" si="4688"/>
      </c>
      <c r="MZ162" s="54">
        <f t="shared" si="5123"/>
      </c>
      <c r="NA162" s="55">
        <f t="shared" si="4689"/>
      </c>
      <c r="NB162" s="54">
        <f t="shared" si="5123"/>
      </c>
      <c r="NC162" s="55">
        <f t="shared" si="4690"/>
      </c>
      <c r="ND162" s="54">
        <f t="shared" si="5123"/>
      </c>
      <c r="NE162" s="55">
        <f t="shared" si="4691"/>
      </c>
      <c r="NF162" s="54">
        <f t="shared" si="5123"/>
      </c>
      <c r="NG162" s="55">
        <f t="shared" si="4692"/>
      </c>
      <c r="NH162" s="54">
        <f t="shared" si="5123"/>
      </c>
      <c r="NI162" s="55">
        <f t="shared" si="4693"/>
      </c>
      <c r="NJ162" s="54">
        <f t="shared" si="5123"/>
      </c>
      <c r="NK162" s="55">
        <f t="shared" si="4694"/>
      </c>
      <c r="NL162" s="54">
        <f t="shared" si="5123"/>
      </c>
      <c r="NM162" s="55">
        <f t="shared" si="4695"/>
      </c>
      <c r="NN162" s="54">
        <f t="shared" si="5123"/>
      </c>
      <c r="NO162" s="55">
        <f t="shared" si="4696"/>
      </c>
      <c r="NP162" s="54">
        <f t="shared" si="5123"/>
      </c>
      <c r="NQ162" s="55">
        <f t="shared" si="4697"/>
      </c>
      <c r="NR162" s="54">
        <f t="shared" si="5123"/>
      </c>
      <c r="NS162" s="55">
        <f t="shared" si="4698"/>
      </c>
      <c r="NT162" s="54">
        <f t="shared" si="5123"/>
      </c>
      <c r="NU162" s="55">
        <f t="shared" si="4699"/>
      </c>
      <c r="NV162" s="54">
        <f t="shared" si="5123"/>
      </c>
      <c r="NW162" s="55">
        <f t="shared" si="4700"/>
      </c>
      <c r="NX162" s="54">
        <f t="shared" si="5123"/>
      </c>
      <c r="NY162" s="55">
        <f t="shared" si="4701"/>
      </c>
      <c r="NZ162" s="54">
        <f t="shared" si="5123"/>
      </c>
      <c r="OA162" s="55">
        <f t="shared" si="4702"/>
      </c>
      <c r="OB162" s="54">
        <f t="shared" si="5123"/>
      </c>
      <c r="OC162" s="55">
        <f t="shared" si="4703"/>
      </c>
      <c r="OD162" s="54">
        <f t="shared" si="5123"/>
      </c>
      <c r="OE162" s="55">
        <f t="shared" si="4704"/>
      </c>
      <c r="OF162" s="54">
        <f t="shared" si="5123"/>
      </c>
      <c r="OG162" s="55">
        <f t="shared" si="4705"/>
      </c>
      <c r="OH162" s="54">
        <f t="shared" si="5123"/>
      </c>
      <c r="OI162" s="55">
        <f t="shared" si="4706"/>
      </c>
      <c r="OJ162" s="54">
        <f t="shared" si="5123"/>
      </c>
      <c r="OK162" s="55">
        <f t="shared" si="4707"/>
      </c>
      <c r="OL162" s="54">
        <f t="shared" si="5118"/>
      </c>
      <c r="OM162" s="55">
        <f t="shared" si="4708"/>
      </c>
      <c r="ON162" s="54">
        <f t="shared" si="5118"/>
      </c>
      <c r="OO162" s="55">
        <f t="shared" si="4709"/>
      </c>
      <c r="OP162" s="54">
        <f t="shared" si="5118"/>
      </c>
      <c r="OQ162" s="55">
        <f t="shared" si="4710"/>
      </c>
      <c r="OR162" s="54">
        <f t="shared" si="5118"/>
      </c>
      <c r="OS162" s="55">
        <f t="shared" si="4711"/>
      </c>
      <c r="OT162" s="54">
        <f t="shared" si="5118"/>
      </c>
      <c r="OU162" s="55">
        <f t="shared" si="4712"/>
      </c>
      <c r="OV162" s="54">
        <f t="shared" si="5118"/>
      </c>
      <c r="OW162" s="55">
        <f t="shared" si="4713"/>
      </c>
      <c r="OX162" s="54">
        <f t="shared" si="5118"/>
      </c>
      <c r="OY162" s="55">
        <f t="shared" si="4714"/>
      </c>
      <c r="OZ162" s="54">
        <f t="shared" si="5118"/>
      </c>
      <c r="PA162" s="55">
        <f t="shared" si="4715"/>
      </c>
      <c r="PB162" s="54">
        <f t="shared" si="5118"/>
      </c>
      <c r="PC162" s="55">
        <f t="shared" si="4716"/>
      </c>
      <c r="PD162" s="54">
        <f t="shared" si="5118"/>
      </c>
      <c r="PE162" s="55">
        <f t="shared" si="4717"/>
      </c>
      <c r="PF162" s="54">
        <f t="shared" si="5118"/>
      </c>
      <c r="PG162" s="55">
        <f t="shared" si="4718"/>
      </c>
      <c r="PH162" s="54">
        <f t="shared" si="5118"/>
      </c>
      <c r="PI162" s="55">
        <f t="shared" si="4719"/>
      </c>
      <c r="PJ162" s="54">
        <f t="shared" si="5118"/>
      </c>
      <c r="PK162" s="55">
        <f t="shared" si="4720"/>
      </c>
      <c r="PL162" s="54">
        <f t="shared" si="5118"/>
      </c>
      <c r="PM162" s="55">
        <f t="shared" si="4721"/>
      </c>
      <c r="PN162" s="54">
        <f t="shared" si="5118"/>
      </c>
      <c r="PO162" s="55">
        <f t="shared" si="4722"/>
      </c>
      <c r="PP162" s="54">
        <f t="shared" si="5118"/>
      </c>
      <c r="PQ162" s="55">
        <f t="shared" si="4723"/>
      </c>
      <c r="PR162" s="54">
        <f t="shared" si="5118"/>
      </c>
      <c r="PS162" s="55">
        <f t="shared" si="4724"/>
      </c>
      <c r="PT162" s="54">
        <f t="shared" si="5118"/>
      </c>
      <c r="PU162" s="55">
        <f t="shared" si="4725"/>
      </c>
      <c r="PV162" s="54">
        <f t="shared" si="5118"/>
      </c>
      <c r="PW162" s="55">
        <f t="shared" si="4726"/>
      </c>
      <c r="PX162" s="54">
        <f t="shared" si="5118"/>
      </c>
      <c r="PY162" s="55">
        <f t="shared" si="4727"/>
      </c>
      <c r="PZ162" s="54">
        <f t="shared" si="5118"/>
      </c>
      <c r="QA162" s="55">
        <f t="shared" si="4728"/>
      </c>
      <c r="QB162" s="54">
        <f t="shared" si="5118"/>
      </c>
      <c r="QC162" s="55">
        <f t="shared" si="4729"/>
      </c>
      <c r="QD162" s="54">
        <f t="shared" si="5118"/>
      </c>
      <c r="QE162" s="55">
        <f t="shared" si="4730"/>
      </c>
      <c r="QF162" s="54">
        <f t="shared" si="5118"/>
      </c>
      <c r="QG162" s="55">
        <f t="shared" si="4731"/>
      </c>
      <c r="QH162" s="54">
        <f t="shared" si="5118"/>
      </c>
      <c r="QI162" s="55">
        <f t="shared" si="4732"/>
      </c>
      <c r="QJ162" s="54">
        <f t="shared" si="5118"/>
      </c>
      <c r="QK162" s="55">
        <f t="shared" si="4733"/>
      </c>
      <c r="QL162" s="54">
        <f t="shared" si="5118"/>
      </c>
      <c r="QM162" s="55">
        <f t="shared" si="4734"/>
      </c>
      <c r="QN162" s="54">
        <f t="shared" si="5118"/>
      </c>
      <c r="QO162" s="55">
        <f t="shared" si="4735"/>
      </c>
      <c r="QP162" s="54">
        <f t="shared" si="5118"/>
      </c>
      <c r="QQ162" s="55">
        <f t="shared" si="4736"/>
      </c>
      <c r="QR162" s="54">
        <f t="shared" si="5118"/>
      </c>
      <c r="QS162" s="55">
        <f t="shared" si="4737"/>
      </c>
      <c r="QT162" s="54">
        <f t="shared" si="5118"/>
      </c>
      <c r="QU162" s="55">
        <f t="shared" si="4885"/>
      </c>
      <c r="QV162" s="54">
        <f t="shared" si="5107"/>
      </c>
      <c r="QW162" s="55">
        <f t="shared" si="4886"/>
      </c>
      <c r="QX162" s="54">
        <f t="shared" si="5107"/>
      </c>
      <c r="QY162" s="55">
        <f t="shared" si="4887"/>
      </c>
      <c r="QZ162" s="54">
        <f t="shared" si="5107"/>
      </c>
      <c r="RA162" s="55">
        <f t="shared" si="4888"/>
      </c>
      <c r="RB162" s="54">
        <f t="shared" si="5107"/>
      </c>
      <c r="RC162" s="55">
        <f t="shared" si="4889"/>
      </c>
      <c r="RD162" s="54">
        <f t="shared" si="5107"/>
      </c>
      <c r="RE162" s="55">
        <f t="shared" si="4890"/>
      </c>
      <c r="RF162" s="54">
        <f t="shared" si="5107"/>
      </c>
      <c r="RG162" s="55">
        <f t="shared" si="4891"/>
      </c>
      <c r="RH162" s="54">
        <f t="shared" si="5107"/>
      </c>
      <c r="RI162" s="55">
        <f t="shared" si="4892"/>
      </c>
      <c r="RJ162" s="54">
        <f t="shared" ref="RJ162:TT174" si="5124">RIGHT(IFERROR(VLOOKUP($B162,RJ$4:RK$71,2,FALSE),""),2)</f>
      </c>
      <c r="RK162" s="55">
        <f t="shared" si="4893"/>
      </c>
      <c r="RL162" s="54">
        <f t="shared" si="5124"/>
      </c>
      <c r="RM162" s="55">
        <f t="shared" si="4894"/>
      </c>
      <c r="RN162" s="54">
        <f t="shared" si="5124"/>
      </c>
      <c r="RO162" s="55">
        <f t="shared" si="4895"/>
      </c>
      <c r="RP162" s="54">
        <f t="shared" si="5124"/>
      </c>
      <c r="RQ162" s="55">
        <f t="shared" si="4896"/>
      </c>
      <c r="RR162" s="54">
        <f t="shared" si="5124"/>
      </c>
      <c r="RS162" s="55">
        <f t="shared" si="4897"/>
      </c>
      <c r="RT162" s="54">
        <f t="shared" si="5124"/>
      </c>
      <c r="RU162" s="55">
        <f t="shared" si="4898"/>
      </c>
      <c r="RV162" s="54">
        <f t="shared" si="5124"/>
      </c>
      <c r="RW162" s="55">
        <f t="shared" si="4899"/>
      </c>
      <c r="RX162" s="54">
        <f t="shared" si="5124"/>
      </c>
      <c r="RY162" s="55">
        <f t="shared" si="4900"/>
      </c>
      <c r="RZ162" s="54">
        <f t="shared" si="5124"/>
      </c>
      <c r="SA162" s="55">
        <f t="shared" si="4901"/>
      </c>
      <c r="SB162" s="54">
        <f t="shared" si="5124"/>
      </c>
      <c r="SC162" s="55">
        <f t="shared" si="4902"/>
      </c>
      <c r="SD162" s="54">
        <f t="shared" si="5124"/>
      </c>
      <c r="SE162" s="55">
        <f t="shared" si="4903"/>
      </c>
      <c r="SF162" s="54">
        <f t="shared" si="5124"/>
      </c>
      <c r="SG162" s="55">
        <f t="shared" si="4904"/>
      </c>
      <c r="SH162" s="54">
        <f t="shared" si="5124"/>
      </c>
      <c r="SI162" s="55">
        <f t="shared" si="4905"/>
      </c>
      <c r="SJ162" s="54">
        <f t="shared" si="5124"/>
      </c>
      <c r="SK162" s="55">
        <f t="shared" si="4906"/>
      </c>
      <c r="SL162" s="54">
        <f t="shared" si="5124"/>
      </c>
      <c r="SM162" s="55">
        <f t="shared" si="4907"/>
      </c>
      <c r="SN162" s="54">
        <f t="shared" si="5124"/>
      </c>
      <c r="SO162" s="55">
        <f t="shared" si="4908"/>
      </c>
      <c r="SP162" s="54">
        <f t="shared" si="5124"/>
      </c>
      <c r="SQ162" s="55">
        <f t="shared" si="4909"/>
      </c>
      <c r="SR162" s="54">
        <f t="shared" si="5124"/>
      </c>
      <c r="SS162" s="55">
        <f t="shared" si="4910"/>
      </c>
      <c r="ST162" s="54">
        <f t="shared" si="5124"/>
      </c>
      <c r="SU162" s="55">
        <f t="shared" si="4911"/>
      </c>
      <c r="SV162" s="54">
        <f t="shared" si="5124"/>
      </c>
      <c r="SW162" s="55">
        <f t="shared" si="4912"/>
      </c>
      <c r="SX162" s="54">
        <f t="shared" si="5124"/>
      </c>
      <c r="SY162" s="55">
        <f t="shared" si="4913"/>
      </c>
      <c r="SZ162" s="54">
        <f t="shared" si="5124"/>
      </c>
      <c r="TA162" s="55">
        <f t="shared" si="4914"/>
      </c>
      <c r="TB162" s="54">
        <f t="shared" si="5124"/>
      </c>
      <c r="TC162" s="55">
        <f t="shared" si="4915"/>
      </c>
      <c r="TD162" s="54">
        <f t="shared" si="5124"/>
      </c>
      <c r="TE162" s="55">
        <f t="shared" si="4881"/>
      </c>
      <c r="TF162" s="54">
        <f t="shared" si="5124"/>
      </c>
      <c r="TG162" s="55">
        <f t="shared" si="4843"/>
      </c>
      <c r="TH162" s="54">
        <f t="shared" si="5124"/>
      </c>
      <c r="TI162" s="55">
        <f t="shared" si="4844"/>
      </c>
      <c r="TJ162" s="54">
        <f t="shared" si="5124"/>
      </c>
      <c r="TK162" s="55">
        <f t="shared" si="4845"/>
      </c>
      <c r="TL162" s="54">
        <f t="shared" si="5124"/>
      </c>
      <c r="TM162" s="55">
        <f t="shared" si="4846"/>
      </c>
      <c r="TN162" s="54">
        <f t="shared" si="5124"/>
      </c>
      <c r="TO162" s="55">
        <f t="shared" si="4847"/>
      </c>
      <c r="TP162" s="54">
        <f t="shared" si="5124"/>
      </c>
      <c r="TQ162" s="55">
        <f t="shared" si="4848"/>
      </c>
      <c r="TR162" s="54">
        <f t="shared" si="5124"/>
      </c>
      <c r="TS162" s="55">
        <f t="shared" si="4849"/>
      </c>
      <c r="TT162" s="54">
        <f t="shared" si="5124"/>
      </c>
      <c r="TU162" s="55">
        <f t="shared" si="4850"/>
      </c>
      <c r="TV162" s="54">
        <f t="shared" si="5119"/>
      </c>
      <c r="TW162" s="55">
        <f t="shared" si="4851"/>
      </c>
      <c r="TX162" s="54">
        <f t="shared" si="5119"/>
      </c>
      <c r="TY162" s="55">
        <f t="shared" si="4852"/>
      </c>
      <c r="TZ162" s="54">
        <f t="shared" si="5119"/>
      </c>
      <c r="UA162" s="55">
        <f t="shared" si="4853"/>
      </c>
      <c r="UB162" s="54">
        <f t="shared" si="5119"/>
      </c>
      <c r="UC162" s="55">
        <f t="shared" si="4854"/>
      </c>
      <c r="UD162" s="54">
        <f t="shared" si="5119"/>
      </c>
      <c r="UE162" s="55">
        <f t="shared" si="4855"/>
      </c>
      <c r="UF162" s="54">
        <f t="shared" si="5119"/>
      </c>
      <c r="UG162" s="55">
        <f t="shared" si="4856"/>
      </c>
      <c r="UH162" s="54">
        <f t="shared" si="5108"/>
      </c>
      <c r="UI162" s="55">
        <f t="shared" si="4857"/>
      </c>
      <c r="UJ162" s="54">
        <f t="shared" si="5108"/>
      </c>
      <c r="UK162" s="55">
        <f t="shared" si="4858"/>
      </c>
      <c r="UL162" s="54">
        <f t="shared" si="5108"/>
      </c>
      <c r="UM162" s="55">
        <f t="shared" si="4859"/>
      </c>
      <c r="UN162" s="54">
        <f t="shared" si="5108"/>
      </c>
      <c r="UO162" s="55">
        <f t="shared" si="4860"/>
      </c>
      <c r="UP162" s="54">
        <f t="shared" si="5108"/>
      </c>
      <c r="UQ162" s="55">
        <f t="shared" si="4861"/>
      </c>
      <c r="UR162" s="54">
        <f t="shared" si="5108"/>
      </c>
      <c r="US162" s="55">
        <f t="shared" si="4862"/>
      </c>
      <c r="UT162" s="54">
        <f t="shared" ref="UT162:XD169" si="5125">RIGHT(IFERROR(VLOOKUP($B162,UT$4:UU$71,2,FALSE),""),2)</f>
      </c>
      <c r="UU162" s="55">
        <f t="shared" si="4863"/>
      </c>
      <c r="UV162" s="54">
        <f t="shared" si="5125"/>
      </c>
      <c r="UW162" s="55">
        <f t="shared" si="4864"/>
      </c>
      <c r="UX162" s="54">
        <f t="shared" si="5125"/>
      </c>
      <c r="UY162" s="55">
        <f t="shared" si="4865"/>
      </c>
      <c r="UZ162" s="54">
        <f t="shared" si="5125"/>
      </c>
      <c r="VA162" s="55">
        <f t="shared" si="4866"/>
      </c>
      <c r="VB162" s="54">
        <f t="shared" si="5125"/>
      </c>
      <c r="VC162" s="55">
        <f t="shared" si="4867"/>
      </c>
      <c r="VD162" s="54">
        <f t="shared" si="5125"/>
      </c>
      <c r="VE162" s="55">
        <f t="shared" si="4868"/>
      </c>
      <c r="VF162" s="54">
        <f t="shared" si="5125"/>
      </c>
      <c r="VG162" s="55">
        <f t="shared" si="4869"/>
      </c>
      <c r="VH162" s="54">
        <f t="shared" si="5125"/>
      </c>
      <c r="VI162" s="55">
        <f t="shared" si="4870"/>
      </c>
      <c r="VJ162" s="54">
        <f t="shared" si="5125"/>
      </c>
      <c r="VK162" s="55">
        <f t="shared" si="4871"/>
      </c>
      <c r="VL162" s="54">
        <f t="shared" si="5125"/>
      </c>
      <c r="VM162" s="55">
        <f t="shared" si="4872"/>
      </c>
      <c r="VN162" s="54">
        <f t="shared" si="5125"/>
      </c>
      <c r="VO162" s="55">
        <f t="shared" si="4873"/>
      </c>
      <c r="VP162" s="54">
        <f t="shared" si="5125"/>
      </c>
      <c r="VQ162" s="55">
        <f t="shared" si="4817"/>
      </c>
      <c r="VR162" s="54">
        <f t="shared" si="5125"/>
      </c>
      <c r="VS162" s="55">
        <f t="shared" si="4874"/>
      </c>
      <c r="VT162" s="54">
        <f t="shared" si="5125"/>
      </c>
      <c r="VU162" s="55">
        <f t="shared" si="4875"/>
      </c>
      <c r="VV162" s="54">
        <f t="shared" si="5125"/>
      </c>
      <c r="VW162" s="55">
        <f t="shared" si="4876"/>
      </c>
      <c r="VX162" s="54">
        <f t="shared" si="5125"/>
      </c>
      <c r="VY162" s="55">
        <f t="shared" si="4877"/>
      </c>
      <c r="VZ162" s="54">
        <f t="shared" si="5125"/>
      </c>
      <c r="WA162" s="55">
        <f t="shared" si="4878"/>
      </c>
      <c r="WB162" s="54">
        <f t="shared" si="5125"/>
      </c>
      <c r="WC162" s="55">
        <f t="shared" si="4879"/>
      </c>
      <c r="WD162" s="54">
        <f t="shared" si="5125"/>
      </c>
      <c r="WE162" s="55">
        <f t="shared" si="4818"/>
      </c>
      <c r="WF162" s="54">
        <f t="shared" si="5125"/>
      </c>
      <c r="WG162" s="55">
        <f t="shared" si="4819"/>
      </c>
      <c r="WH162" s="54">
        <f t="shared" si="5125"/>
      </c>
      <c r="WI162" s="55">
        <f t="shared" si="4820"/>
      </c>
      <c r="WJ162" s="54">
        <f t="shared" si="5125"/>
      </c>
      <c r="WK162" s="55">
        <f t="shared" si="4821"/>
      </c>
      <c r="WL162" s="54">
        <f t="shared" si="5125"/>
      </c>
      <c r="WM162" s="55">
        <f t="shared" si="4822"/>
      </c>
      <c r="WN162" s="54">
        <f t="shared" si="5125"/>
      </c>
      <c r="WO162" s="55">
        <f t="shared" si="4823"/>
      </c>
      <c r="WP162" s="54">
        <f t="shared" si="5125"/>
      </c>
      <c r="WQ162" s="55">
        <f t="shared" si="4824"/>
      </c>
      <c r="WR162" s="54">
        <f t="shared" si="5125"/>
      </c>
      <c r="WS162" s="55">
        <f t="shared" si="4825"/>
      </c>
      <c r="WT162" s="54">
        <f t="shared" si="5125"/>
      </c>
      <c r="WU162" s="55">
        <f t="shared" si="4826"/>
      </c>
      <c r="WV162" s="54">
        <f t="shared" si="5125"/>
      </c>
      <c r="WW162" s="55">
        <f t="shared" si="4827"/>
      </c>
      <c r="WX162" s="54">
        <f t="shared" si="5125"/>
      </c>
      <c r="WY162" s="55">
        <f t="shared" si="4828"/>
      </c>
      <c r="WZ162" s="54">
        <f t="shared" si="5125"/>
      </c>
      <c r="XA162" s="55">
        <f t="shared" si="4829"/>
      </c>
      <c r="XB162" s="54">
        <f t="shared" si="5125"/>
      </c>
      <c r="XC162" s="55">
        <f t="shared" si="4830"/>
      </c>
      <c r="XD162" s="54">
        <f t="shared" si="5125"/>
      </c>
      <c r="XE162" s="55">
        <f t="shared" si="4831"/>
      </c>
      <c r="XF162" s="54">
        <f t="shared" si="5120"/>
      </c>
      <c r="XG162" s="55">
        <f t="shared" si="4832"/>
      </c>
      <c r="XH162" s="54">
        <f t="shared" si="5120"/>
      </c>
      <c r="XI162" s="55">
        <f t="shared" si="4833"/>
      </c>
      <c r="XJ162" s="54">
        <f t="shared" si="5120"/>
      </c>
      <c r="XK162" s="55">
        <f t="shared" si="4834"/>
      </c>
      <c r="XL162" s="54">
        <f t="shared" si="5120"/>
      </c>
      <c r="XM162" s="55">
        <f t="shared" si="4835"/>
      </c>
      <c r="XN162" s="54">
        <f t="shared" si="5120"/>
      </c>
      <c r="XO162" s="55">
        <f t="shared" si="4836"/>
      </c>
      <c r="XP162" s="54">
        <f t="shared" si="5120"/>
      </c>
      <c r="XQ162" s="55">
        <f t="shared" si="4837"/>
      </c>
      <c r="XR162" s="54">
        <f t="shared" si="5120"/>
      </c>
      <c r="XS162" s="55">
        <f t="shared" si="4838"/>
      </c>
      <c r="XT162" s="54">
        <f t="shared" si="5120"/>
      </c>
      <c r="XU162" s="55">
        <f t="shared" si="4839"/>
      </c>
      <c r="XV162" s="54">
        <f t="shared" si="5120"/>
      </c>
      <c r="XW162" s="55">
        <f t="shared" si="4840"/>
      </c>
      <c r="XX162" s="54">
        <f t="shared" si="5120"/>
      </c>
      <c r="XY162" s="55">
        <f t="shared" si="4841"/>
      </c>
      <c r="XZ162" s="54">
        <f t="shared" si="5120"/>
      </c>
      <c r="YA162" s="55">
        <f t="shared" si="4842"/>
      </c>
      <c r="YB162" s="54">
        <f t="shared" si="5120"/>
      </c>
      <c r="YC162" s="55">
        <f t="shared" si="4740"/>
      </c>
      <c r="YD162" s="54">
        <f t="shared" si="5120"/>
      </c>
      <c r="YE162" s="55">
        <f t="shared" si="4741"/>
      </c>
      <c r="YF162" s="54">
        <f t="shared" si="5120"/>
      </c>
      <c r="YG162" s="55">
        <f t="shared" si="4742"/>
      </c>
      <c r="YH162" s="54">
        <f t="shared" si="5120"/>
      </c>
      <c r="YI162" s="55">
        <f t="shared" si="4743"/>
      </c>
      <c r="YJ162" s="54">
        <f t="shared" si="5120"/>
      </c>
      <c r="YK162" s="55">
        <f t="shared" si="4744"/>
      </c>
      <c r="YL162" s="54">
        <f t="shared" si="5120"/>
      </c>
      <c r="YM162" s="55">
        <f t="shared" si="4745"/>
      </c>
      <c r="YN162" s="54">
        <f t="shared" si="5120"/>
      </c>
      <c r="YO162" s="55">
        <f t="shared" si="4746"/>
      </c>
      <c r="YP162" s="54">
        <f t="shared" si="5120"/>
      </c>
      <c r="YQ162" s="55">
        <f t="shared" si="4747"/>
      </c>
      <c r="YR162" s="54">
        <f t="shared" si="5120"/>
      </c>
      <c r="YS162" s="55">
        <f t="shared" si="4748"/>
      </c>
      <c r="YT162" s="54">
        <f t="shared" si="5120"/>
      </c>
      <c r="YU162" s="55">
        <f t="shared" si="4749"/>
      </c>
      <c r="YV162" s="54">
        <f t="shared" si="5120"/>
      </c>
      <c r="YW162" s="55">
        <f t="shared" si="4750"/>
      </c>
      <c r="YX162" s="54">
        <f t="shared" si="5120"/>
      </c>
      <c r="YY162" s="55">
        <f t="shared" si="4751"/>
      </c>
      <c r="YZ162" s="54">
        <f t="shared" si="5120"/>
      </c>
      <c r="ZA162" s="55">
        <f t="shared" si="4752"/>
      </c>
      <c r="ZB162" s="54">
        <f t="shared" si="5120"/>
      </c>
      <c r="ZC162" s="55">
        <f t="shared" si="4753"/>
      </c>
      <c r="ZD162" s="54">
        <f t="shared" si="5117"/>
      </c>
      <c r="ZE162" s="55">
        <f t="shared" si="4754"/>
      </c>
      <c r="ZF162" s="54">
        <f t="shared" si="5117"/>
      </c>
      <c r="ZG162" s="55">
        <f t="shared" si="4755"/>
      </c>
      <c r="ZH162" s="54">
        <f t="shared" si="5117"/>
      </c>
      <c r="ZI162" s="55">
        <f t="shared" si="4756"/>
      </c>
      <c r="ZJ162" s="54">
        <f t="shared" si="5117"/>
      </c>
      <c r="ZK162" s="55">
        <f t="shared" si="4757"/>
      </c>
      <c r="ZL162" s="54">
        <f t="shared" si="5117"/>
      </c>
      <c r="ZM162" s="55">
        <f t="shared" si="4758"/>
      </c>
      <c r="ZN162" s="54">
        <f t="shared" si="5117"/>
      </c>
      <c r="ZO162" s="55">
        <f t="shared" si="4759"/>
      </c>
      <c r="ZP162" s="54">
        <f t="shared" si="5117"/>
      </c>
      <c r="ZQ162" s="55">
        <f t="shared" si="4760"/>
      </c>
      <c r="ZR162" s="54">
        <f t="shared" si="5117"/>
      </c>
      <c r="ZS162" s="55">
        <f t="shared" si="4761"/>
      </c>
      <c r="ZT162" s="54">
        <f t="shared" si="5117"/>
      </c>
      <c r="ZU162" s="55">
        <f t="shared" si="4762"/>
      </c>
      <c r="ZV162" s="54">
        <f t="shared" si="5117"/>
      </c>
      <c r="ZW162" s="55">
        <f t="shared" si="4763"/>
      </c>
      <c r="ZX162" s="54">
        <f t="shared" si="5117"/>
      </c>
      <c r="ZY162" s="55">
        <f t="shared" si="4764"/>
      </c>
      <c r="ZZ162" s="54">
        <f t="shared" si="5117"/>
      </c>
      <c r="AAA162" s="55">
        <f t="shared" si="4765"/>
      </c>
      <c r="AAB162" s="54">
        <f t="shared" si="5117"/>
      </c>
      <c r="AAC162" s="55">
        <f t="shared" si="4766"/>
      </c>
      <c r="AAD162" s="54">
        <f t="shared" si="5117"/>
      </c>
      <c r="AAE162" s="55">
        <f t="shared" si="4767"/>
      </c>
      <c r="AAF162" s="54">
        <f t="shared" si="5117"/>
      </c>
      <c r="AAG162" s="55">
        <f t="shared" si="4768"/>
      </c>
      <c r="AAH162" s="54">
        <f t="shared" si="5117"/>
      </c>
      <c r="AAI162" s="55">
        <f t="shared" si="4769"/>
      </c>
      <c r="AAJ162" s="54">
        <f t="shared" si="5117"/>
      </c>
      <c r="AAK162" s="55">
        <f t="shared" si="4770"/>
      </c>
      <c r="AAL162" s="54">
        <f t="shared" si="5117"/>
      </c>
      <c r="AAM162" s="55">
        <f t="shared" si="4917"/>
      </c>
      <c r="AAN162" s="54">
        <f t="shared" si="5117"/>
      </c>
      <c r="AAO162" s="55">
        <f t="shared" si="4918"/>
      </c>
      <c r="AAP162" s="54">
        <f t="shared" si="5117"/>
      </c>
      <c r="AAQ162" s="55">
        <f t="shared" si="4919"/>
      </c>
      <c r="AAR162" s="54">
        <f t="shared" si="5117"/>
      </c>
      <c r="AAS162" s="55">
        <f t="shared" si="4920"/>
      </c>
      <c r="AAT162" s="54">
        <f t="shared" si="5117"/>
      </c>
      <c r="AAU162" s="55">
        <f t="shared" si="4921"/>
      </c>
      <c r="AAV162" s="54">
        <f t="shared" si="5117"/>
      </c>
      <c r="AAW162" s="55">
        <f t="shared" si="4922"/>
      </c>
      <c r="AAX162" s="54">
        <f t="shared" si="5117"/>
      </c>
      <c r="AAY162" s="55">
        <f t="shared" si="4923"/>
      </c>
      <c r="AAZ162" s="54">
        <f t="shared" si="5117"/>
      </c>
      <c r="ABA162" s="55">
        <f t="shared" si="4924"/>
      </c>
      <c r="ABB162" s="54">
        <f t="shared" si="5115"/>
      </c>
      <c r="ABC162" s="55">
        <f t="shared" si="4925"/>
      </c>
      <c r="ABD162" s="54">
        <f t="shared" si="5115"/>
      </c>
      <c r="ABE162" s="55">
        <f t="shared" si="4926"/>
      </c>
      <c r="ABF162" s="54">
        <f t="shared" si="5115"/>
      </c>
      <c r="ABG162" s="55">
        <f t="shared" si="4927"/>
      </c>
      <c r="ABH162" s="54">
        <f t="shared" si="5115"/>
      </c>
      <c r="ABI162" s="55">
        <f t="shared" si="4928"/>
      </c>
      <c r="ABJ162" s="54">
        <f t="shared" si="5115"/>
      </c>
      <c r="ABK162" s="55">
        <f t="shared" si="4929"/>
      </c>
      <c r="ABL162" s="54">
        <f t="shared" si="5115"/>
      </c>
      <c r="ABM162" s="55">
        <f t="shared" si="4930"/>
      </c>
      <c r="ABN162" s="54">
        <f t="shared" si="5115"/>
      </c>
      <c r="ABO162" s="55">
        <f t="shared" si="4931"/>
      </c>
      <c r="ABP162" s="54">
        <f t="shared" si="5115"/>
      </c>
      <c r="ABQ162" s="55">
        <f t="shared" si="4932"/>
      </c>
      <c r="ABR162" s="54">
        <f t="shared" si="5115"/>
      </c>
      <c r="ABS162" s="55">
        <f t="shared" si="4933"/>
      </c>
      <c r="ABT162" s="54">
        <f t="shared" si="5115"/>
      </c>
      <c r="ABU162" s="55">
        <f t="shared" si="4934"/>
      </c>
      <c r="ABV162" s="54">
        <f t="shared" si="5115"/>
      </c>
      <c r="ABW162" s="55">
        <f t="shared" si="4935"/>
      </c>
      <c r="ABX162" s="54">
        <f t="shared" si="5115"/>
      </c>
      <c r="ABY162" s="55">
        <f t="shared" si="4936"/>
      </c>
      <c r="ABZ162" s="54">
        <f t="shared" si="5115"/>
      </c>
      <c r="ACA162" s="55">
        <f t="shared" si="4937"/>
      </c>
      <c r="ACB162" s="54">
        <f t="shared" si="5115"/>
      </c>
      <c r="ACC162" s="55">
        <f t="shared" si="4938"/>
      </c>
      <c r="ACD162" s="54">
        <f t="shared" si="5115"/>
      </c>
      <c r="ACE162" s="55">
        <f t="shared" si="4939"/>
      </c>
      <c r="ACF162" s="54">
        <f t="shared" si="5115"/>
      </c>
      <c r="ACG162" s="55">
        <f t="shared" si="4940"/>
      </c>
      <c r="ACH162" s="54">
        <f t="shared" si="5115"/>
      </c>
      <c r="ACI162" s="55">
        <f t="shared" si="4941"/>
      </c>
      <c r="ACJ162" s="54">
        <f t="shared" si="5115"/>
      </c>
      <c r="ACK162" s="55">
        <f t="shared" si="4942"/>
      </c>
      <c r="ACL162" s="54">
        <f t="shared" si="5115"/>
      </c>
      <c r="ACM162" s="55">
        <f t="shared" si="4943"/>
      </c>
      <c r="ACN162" s="54">
        <f t="shared" si="5115"/>
      </c>
      <c r="ACO162" s="55">
        <f t="shared" si="4944"/>
      </c>
      <c r="ACP162" s="54">
        <f t="shared" si="5115"/>
      </c>
      <c r="ACQ162" s="55">
        <f t="shared" si="4945"/>
      </c>
      <c r="ACR162" s="54">
        <f t="shared" si="5115"/>
      </c>
      <c r="ACS162" s="55">
        <f t="shared" si="4946"/>
      </c>
      <c r="ACT162" s="54">
        <f t="shared" si="5115"/>
      </c>
      <c r="ACU162" s="55">
        <f t="shared" si="4947"/>
      </c>
      <c r="ACV162" s="54">
        <f t="shared" si="5115"/>
      </c>
      <c r="ACW162" s="55">
        <f t="shared" si="4883"/>
      </c>
      <c r="ACX162" s="54">
        <f t="shared" si="5115"/>
      </c>
      <c r="ACY162" s="55">
        <f t="shared" si="4961"/>
      </c>
      <c r="ACZ162" s="54">
        <f t="shared" si="5115"/>
      </c>
      <c r="ADA162" s="55">
        <f t="shared" si="4962"/>
      </c>
      <c r="ADB162" s="54">
        <f t="shared" si="5115"/>
      </c>
      <c r="ADC162" s="55">
        <f t="shared" si="4963"/>
      </c>
      <c r="ADD162" s="54">
        <f t="shared" si="5115"/>
      </c>
      <c r="ADE162" s="55">
        <f t="shared" si="4964"/>
      </c>
      <c r="ADF162" s="54">
        <f t="shared" si="5115"/>
      </c>
      <c r="ADG162" s="55">
        <f t="shared" si="4965"/>
      </c>
    </row>
    <row r="163" spans="1:787" ht="20.25" hidden="1" customHeight="1">
      <c r="A163" s="112">
        <v>91</v>
      </c>
      <c r="B163" s="115">
        <f>学年と名前を結合するシート!D92</f>
      </c>
      <c r="C163" s="114"/>
      <c r="D163" s="54">
        <f t="shared" si="4771"/>
      </c>
      <c r="E163" s="55">
        <f t="shared" si="4772"/>
      </c>
      <c r="F163" s="54">
        <f t="shared" ref="F163:BP170" si="5126">RIGHT(IFERROR(VLOOKUP($B163,F$4:G$71,2,FALSE),""),2)</f>
      </c>
      <c r="G163" s="55">
        <f t="shared" si="4966"/>
      </c>
      <c r="H163" s="54">
        <f t="shared" si="5126"/>
      </c>
      <c r="I163" s="55">
        <f t="shared" si="4967"/>
      </c>
      <c r="J163" s="54">
        <f t="shared" si="5126"/>
      </c>
      <c r="K163" s="55">
        <f t="shared" si="4968"/>
      </c>
      <c r="L163" s="54">
        <f t="shared" si="5126"/>
      </c>
      <c r="M163" s="55">
        <f t="shared" si="4969"/>
      </c>
      <c r="N163" s="54">
        <f t="shared" si="5126"/>
      </c>
      <c r="O163" s="55">
        <f t="shared" si="4970"/>
      </c>
      <c r="P163" s="54">
        <f t="shared" si="5126"/>
      </c>
      <c r="Q163" s="55">
        <f t="shared" si="4971"/>
      </c>
      <c r="R163" s="54">
        <f t="shared" si="5126"/>
      </c>
      <c r="S163" s="55">
        <f t="shared" si="4972"/>
      </c>
      <c r="T163" s="54">
        <f t="shared" si="5126"/>
      </c>
      <c r="U163" s="55">
        <f t="shared" si="4973"/>
      </c>
      <c r="V163" s="54">
        <f t="shared" si="5126"/>
      </c>
      <c r="W163" s="55">
        <f t="shared" si="4974"/>
      </c>
      <c r="X163" s="54">
        <f t="shared" si="5126"/>
      </c>
      <c r="Y163" s="55">
        <f t="shared" si="4975"/>
      </c>
      <c r="Z163" s="54">
        <f t="shared" si="5126"/>
      </c>
      <c r="AA163" s="55">
        <f t="shared" si="4976"/>
      </c>
      <c r="AB163" s="54">
        <f t="shared" si="5126"/>
      </c>
      <c r="AC163" s="55">
        <f t="shared" si="4977"/>
      </c>
      <c r="AD163" s="54">
        <f t="shared" si="5126"/>
      </c>
      <c r="AE163" s="55">
        <f t="shared" si="4978"/>
      </c>
      <c r="AF163" s="54">
        <f t="shared" si="5126"/>
      </c>
      <c r="AG163" s="55">
        <f t="shared" si="4979"/>
      </c>
      <c r="AH163" s="54">
        <f t="shared" si="5126"/>
      </c>
      <c r="AI163" s="55">
        <f t="shared" si="4980"/>
      </c>
      <c r="AJ163" s="54">
        <f t="shared" si="5126"/>
      </c>
      <c r="AK163" s="55">
        <f t="shared" si="4981"/>
      </c>
      <c r="AL163" s="54">
        <f t="shared" si="5126"/>
      </c>
      <c r="AM163" s="55">
        <f t="shared" si="4982"/>
      </c>
      <c r="AN163" s="54">
        <f t="shared" si="5126"/>
      </c>
      <c r="AO163" s="55">
        <f t="shared" si="4983"/>
      </c>
      <c r="AP163" s="54">
        <f t="shared" si="5126"/>
      </c>
      <c r="AQ163" s="55">
        <f t="shared" si="4984"/>
      </c>
      <c r="AR163" s="54">
        <f t="shared" si="5126"/>
      </c>
      <c r="AS163" s="55">
        <f t="shared" si="4985"/>
      </c>
      <c r="AT163" s="54">
        <f t="shared" si="5126"/>
      </c>
      <c r="AU163" s="55">
        <f t="shared" si="4986"/>
      </c>
      <c r="AV163" s="54">
        <f t="shared" si="5126"/>
      </c>
      <c r="AW163" s="55">
        <f t="shared" si="4987"/>
      </c>
      <c r="AX163" s="54">
        <f t="shared" si="5126"/>
      </c>
      <c r="AY163" s="55">
        <f t="shared" si="4988"/>
      </c>
      <c r="AZ163" s="54">
        <f t="shared" si="5126"/>
      </c>
      <c r="BA163" s="55">
        <f t="shared" si="4989"/>
      </c>
      <c r="BB163" s="54">
        <f t="shared" si="5126"/>
      </c>
      <c r="BC163" s="55">
        <f t="shared" si="4990"/>
      </c>
      <c r="BD163" s="54">
        <f t="shared" si="5126"/>
      </c>
      <c r="BE163" s="55">
        <f t="shared" si="4991"/>
      </c>
      <c r="BF163" s="54">
        <f t="shared" si="5126"/>
      </c>
      <c r="BG163" s="55">
        <f t="shared" si="4992"/>
      </c>
      <c r="BH163" s="54">
        <f t="shared" si="5126"/>
      </c>
      <c r="BI163" s="55">
        <f t="shared" si="4993"/>
      </c>
      <c r="BJ163" s="54">
        <f t="shared" si="5126"/>
      </c>
      <c r="BK163" s="55">
        <f t="shared" si="4994"/>
      </c>
      <c r="BL163" s="54">
        <f t="shared" si="5126"/>
      </c>
      <c r="BM163" s="55">
        <f t="shared" si="4995"/>
      </c>
      <c r="BN163" s="54">
        <f t="shared" si="5126"/>
      </c>
      <c r="BO163" s="55">
        <f t="shared" si="4996"/>
      </c>
      <c r="BP163" s="54">
        <f t="shared" si="5126"/>
      </c>
      <c r="BQ163" s="55">
        <f t="shared" si="4997"/>
      </c>
      <c r="BR163" s="54">
        <f t="shared" si="5121"/>
      </c>
      <c r="BS163" s="55">
        <f t="shared" si="4998"/>
      </c>
      <c r="BT163" s="54">
        <f t="shared" si="5121"/>
      </c>
      <c r="BU163" s="55">
        <f t="shared" si="4999"/>
      </c>
      <c r="BV163" s="54">
        <f t="shared" si="5121"/>
      </c>
      <c r="BW163" s="55">
        <f t="shared" si="5000"/>
      </c>
      <c r="BX163" s="54">
        <f t="shared" si="5121"/>
      </c>
      <c r="BY163" s="55">
        <f t="shared" si="5001"/>
      </c>
      <c r="BZ163" s="54">
        <f t="shared" si="5121"/>
      </c>
      <c r="CA163" s="55">
        <f t="shared" si="5002"/>
      </c>
      <c r="CB163" s="54">
        <f t="shared" si="5121"/>
      </c>
      <c r="CC163" s="55">
        <f t="shared" si="5003"/>
      </c>
      <c r="CD163" s="54">
        <f t="shared" si="5121"/>
      </c>
      <c r="CE163" s="55">
        <f t="shared" si="5004"/>
      </c>
      <c r="CF163" s="54">
        <f t="shared" si="5121"/>
      </c>
      <c r="CG163" s="55">
        <f t="shared" si="5005"/>
      </c>
      <c r="CH163" s="54">
        <f t="shared" si="5121"/>
      </c>
      <c r="CI163" s="55">
        <f t="shared" si="5006"/>
      </c>
      <c r="CJ163" s="54">
        <f t="shared" si="5121"/>
      </c>
      <c r="CK163" s="55">
        <f t="shared" si="5007"/>
      </c>
      <c r="CL163" s="54">
        <f t="shared" si="5121"/>
      </c>
      <c r="CM163" s="55">
        <f t="shared" si="5008"/>
      </c>
      <c r="CN163" s="54">
        <f t="shared" si="5121"/>
      </c>
      <c r="CO163" s="55">
        <f t="shared" si="5009"/>
      </c>
      <c r="CP163" s="54">
        <f t="shared" si="5121"/>
      </c>
      <c r="CQ163" s="55">
        <f t="shared" si="5010"/>
      </c>
      <c r="CR163" s="54">
        <f t="shared" si="5121"/>
      </c>
      <c r="CS163" s="55">
        <f t="shared" si="5011"/>
      </c>
      <c r="CT163" s="54">
        <f t="shared" si="5121"/>
      </c>
      <c r="CU163" s="55">
        <f t="shared" si="5012"/>
      </c>
      <c r="CV163" s="54">
        <f t="shared" si="5121"/>
      </c>
      <c r="CW163" s="55">
        <f t="shared" si="5013"/>
      </c>
      <c r="CX163" s="54">
        <f t="shared" si="5121"/>
      </c>
      <c r="CY163" s="55">
        <f t="shared" si="5014"/>
      </c>
      <c r="CZ163" s="54">
        <f t="shared" si="5121"/>
      </c>
      <c r="DA163" s="55">
        <f t="shared" si="5015"/>
      </c>
      <c r="DB163" s="54">
        <f t="shared" si="5121"/>
      </c>
      <c r="DC163" s="55">
        <f t="shared" si="5016"/>
      </c>
      <c r="DD163" s="54">
        <f t="shared" si="5121"/>
      </c>
      <c r="DE163" s="55">
        <f t="shared" si="5017"/>
      </c>
      <c r="DF163" s="54">
        <f t="shared" si="5121"/>
      </c>
      <c r="DG163" s="55">
        <f t="shared" si="5018"/>
      </c>
      <c r="DH163" s="54">
        <f t="shared" si="5121"/>
      </c>
      <c r="DI163" s="55">
        <f t="shared" si="5019"/>
      </c>
      <c r="DJ163" s="54">
        <f t="shared" si="5121"/>
      </c>
      <c r="DK163" s="55">
        <f t="shared" si="5020"/>
      </c>
      <c r="DL163" s="54">
        <f t="shared" si="5121"/>
      </c>
      <c r="DM163" s="55">
        <f t="shared" si="5021"/>
      </c>
      <c r="DN163" s="54">
        <f t="shared" si="5121"/>
      </c>
      <c r="DO163" s="55">
        <f t="shared" si="5022"/>
      </c>
      <c r="DP163" s="54">
        <f t="shared" si="5121"/>
      </c>
      <c r="DQ163" s="55">
        <f t="shared" si="5023"/>
      </c>
      <c r="DR163" s="54">
        <f t="shared" si="5121"/>
      </c>
      <c r="DS163" s="55">
        <f t="shared" si="5024"/>
      </c>
      <c r="DT163" s="54">
        <f t="shared" si="5121"/>
      </c>
      <c r="DU163" s="55">
        <f t="shared" si="5025"/>
      </c>
      <c r="DV163" s="54">
        <f t="shared" si="5121"/>
      </c>
      <c r="DW163" s="55">
        <f t="shared" si="5026"/>
      </c>
      <c r="DX163" s="54">
        <f t="shared" si="5121"/>
      </c>
      <c r="DY163" s="55">
        <f t="shared" si="5027"/>
      </c>
      <c r="DZ163" s="54">
        <f t="shared" si="5121"/>
      </c>
      <c r="EA163" s="55">
        <f t="shared" si="5028"/>
      </c>
      <c r="EB163" s="54">
        <f t="shared" ref="EB163:GL170" si="5127">RIGHT(IFERROR(VLOOKUP($B163,EB$4:EC$71,2,FALSE),""),2)</f>
      </c>
      <c r="EC163" s="55">
        <f t="shared" si="5029"/>
      </c>
      <c r="ED163" s="54">
        <f t="shared" si="5127"/>
      </c>
      <c r="EE163" s="55">
        <f t="shared" si="5030"/>
      </c>
      <c r="EF163" s="54">
        <f t="shared" si="5127"/>
      </c>
      <c r="EG163" s="55">
        <f t="shared" si="5031"/>
      </c>
      <c r="EH163" s="54">
        <f t="shared" si="5127"/>
      </c>
      <c r="EI163" s="55">
        <f t="shared" si="5032"/>
      </c>
      <c r="EJ163" s="54">
        <f t="shared" si="5127"/>
      </c>
      <c r="EK163" s="55">
        <f t="shared" si="5033"/>
      </c>
      <c r="EL163" s="54">
        <f t="shared" si="5127"/>
      </c>
      <c r="EM163" s="55">
        <f t="shared" si="5034"/>
      </c>
      <c r="EN163" s="54">
        <f t="shared" si="5127"/>
      </c>
      <c r="EO163" s="55">
        <f t="shared" si="5035"/>
      </c>
      <c r="EP163" s="54">
        <f t="shared" si="5127"/>
      </c>
      <c r="EQ163" s="55">
        <f t="shared" si="5036"/>
      </c>
      <c r="ER163" s="54">
        <f t="shared" si="5127"/>
      </c>
      <c r="ES163" s="55">
        <f t="shared" si="5037"/>
      </c>
      <c r="ET163" s="54">
        <f t="shared" si="5127"/>
      </c>
      <c r="EU163" s="55">
        <f t="shared" si="5038"/>
      </c>
      <c r="EV163" s="54">
        <f t="shared" si="5127"/>
      </c>
      <c r="EW163" s="55">
        <f t="shared" si="5039"/>
      </c>
      <c r="EX163" s="54">
        <f t="shared" si="5127"/>
      </c>
      <c r="EY163" s="55">
        <f t="shared" si="5040"/>
      </c>
      <c r="EZ163" s="54">
        <f t="shared" si="5127"/>
      </c>
      <c r="FA163" s="55">
        <f t="shared" si="5041"/>
      </c>
      <c r="FB163" s="54">
        <f t="shared" si="5127"/>
      </c>
      <c r="FC163" s="55">
        <f t="shared" si="5042"/>
      </c>
      <c r="FD163" s="54">
        <f t="shared" si="5127"/>
      </c>
      <c r="FE163" s="55">
        <f t="shared" si="5043"/>
      </c>
      <c r="FF163" s="54">
        <f t="shared" si="5127"/>
      </c>
      <c r="FG163" s="55">
        <f t="shared" si="5044"/>
      </c>
      <c r="FH163" s="54">
        <f t="shared" si="5127"/>
      </c>
      <c r="FI163" s="55">
        <f t="shared" si="5045"/>
      </c>
      <c r="FJ163" s="54">
        <f t="shared" si="5127"/>
      </c>
      <c r="FK163" s="55">
        <f t="shared" si="5046"/>
      </c>
      <c r="FL163" s="54">
        <f t="shared" si="5127"/>
      </c>
      <c r="FM163" s="55">
        <f t="shared" si="5047"/>
      </c>
      <c r="FN163" s="54">
        <f t="shared" si="5127"/>
      </c>
      <c r="FO163" s="55">
        <f t="shared" si="5048"/>
      </c>
      <c r="FP163" s="54">
        <f t="shared" si="5127"/>
      </c>
      <c r="FQ163" s="55">
        <f t="shared" si="5049"/>
      </c>
      <c r="FR163" s="54">
        <f t="shared" si="5127"/>
      </c>
      <c r="FS163" s="55">
        <f t="shared" si="5050"/>
      </c>
      <c r="FT163" s="54">
        <f t="shared" si="5127"/>
      </c>
      <c r="FU163" s="55">
        <f t="shared" si="5051"/>
      </c>
      <c r="FV163" s="54">
        <f t="shared" si="5127"/>
      </c>
      <c r="FW163" s="55">
        <f t="shared" si="5052"/>
      </c>
      <c r="FX163" s="54">
        <f t="shared" si="5127"/>
      </c>
      <c r="FY163" s="55">
        <f t="shared" si="5053"/>
      </c>
      <c r="FZ163" s="54">
        <f t="shared" si="5127"/>
      </c>
      <c r="GA163" s="55">
        <f t="shared" si="5054"/>
      </c>
      <c r="GB163" s="54">
        <f t="shared" si="5127"/>
      </c>
      <c r="GC163" s="55">
        <f t="shared" si="5055"/>
      </c>
      <c r="GD163" s="54">
        <f t="shared" si="5127"/>
      </c>
      <c r="GE163" s="55">
        <f t="shared" si="5056"/>
      </c>
      <c r="GF163" s="54">
        <f t="shared" si="5127"/>
      </c>
      <c r="GG163" s="55">
        <f t="shared" si="5057"/>
      </c>
      <c r="GH163" s="54">
        <f t="shared" si="5127"/>
      </c>
      <c r="GI163" s="55">
        <f t="shared" si="5058"/>
      </c>
      <c r="GJ163" s="54">
        <f t="shared" si="5127"/>
      </c>
      <c r="GK163" s="55">
        <f t="shared" si="5059"/>
      </c>
      <c r="GL163" s="54">
        <f t="shared" si="5127"/>
      </c>
      <c r="GM163" s="55">
        <f t="shared" si="5060"/>
      </c>
      <c r="GN163" s="54">
        <f t="shared" si="5122"/>
      </c>
      <c r="GO163" s="55">
        <f t="shared" si="5061"/>
      </c>
      <c r="GP163" s="54">
        <f t="shared" si="5122"/>
      </c>
      <c r="GQ163" s="55">
        <f t="shared" si="5062"/>
      </c>
      <c r="GR163" s="54">
        <f t="shared" si="5122"/>
      </c>
      <c r="GS163" s="55">
        <f t="shared" si="5063"/>
      </c>
      <c r="GT163" s="54">
        <f t="shared" si="5122"/>
      </c>
      <c r="GU163" s="55">
        <f t="shared" si="5064"/>
      </c>
      <c r="GV163" s="54">
        <f t="shared" si="5122"/>
      </c>
      <c r="GW163" s="55">
        <f t="shared" si="5065"/>
      </c>
      <c r="GX163" s="54">
        <f t="shared" si="5122"/>
      </c>
      <c r="GY163" s="55">
        <f t="shared" si="5066"/>
      </c>
      <c r="GZ163" s="54">
        <f t="shared" si="5122"/>
      </c>
      <c r="HA163" s="55">
        <f t="shared" si="5067"/>
      </c>
      <c r="HB163" s="54">
        <f t="shared" si="5122"/>
      </c>
      <c r="HC163" s="55">
        <f t="shared" si="5068"/>
      </c>
      <c r="HD163" s="54">
        <f t="shared" si="5122"/>
      </c>
      <c r="HE163" s="55">
        <f t="shared" si="5069"/>
      </c>
      <c r="HF163" s="54">
        <f t="shared" si="5122"/>
      </c>
      <c r="HG163" s="55">
        <f t="shared" si="5070"/>
      </c>
      <c r="HH163" s="54">
        <f t="shared" si="5122"/>
      </c>
      <c r="HI163" s="55">
        <f t="shared" si="5071"/>
      </c>
      <c r="HJ163" s="54">
        <f t="shared" si="5122"/>
      </c>
      <c r="HK163" s="55">
        <f t="shared" si="5072"/>
      </c>
      <c r="HL163" s="54">
        <f t="shared" si="5122"/>
      </c>
      <c r="HM163" s="55">
        <f t="shared" si="5073"/>
      </c>
      <c r="HN163" s="54">
        <f t="shared" si="5122"/>
      </c>
      <c r="HO163" s="55">
        <f t="shared" si="5074"/>
      </c>
      <c r="HP163" s="54">
        <f t="shared" si="5122"/>
      </c>
      <c r="HQ163" s="55">
        <f t="shared" si="5075"/>
      </c>
      <c r="HR163" s="54">
        <f t="shared" si="5122"/>
      </c>
      <c r="HS163" s="55">
        <f t="shared" si="5076"/>
      </c>
      <c r="HT163" s="54">
        <f t="shared" si="5122"/>
      </c>
      <c r="HU163" s="55">
        <f t="shared" si="5077"/>
      </c>
      <c r="HV163" s="54">
        <f t="shared" si="5122"/>
      </c>
      <c r="HW163" s="55">
        <f t="shared" si="5078"/>
      </c>
      <c r="HX163" s="54">
        <f t="shared" si="5122"/>
      </c>
      <c r="HY163" s="55">
        <f t="shared" si="5079"/>
      </c>
      <c r="HZ163" s="54">
        <f t="shared" si="5122"/>
      </c>
      <c r="IA163" s="55">
        <f t="shared" si="5080"/>
      </c>
      <c r="IB163" s="54">
        <f t="shared" si="5122"/>
      </c>
      <c r="IC163" s="55">
        <f t="shared" si="5081"/>
      </c>
      <c r="ID163" s="54">
        <f t="shared" si="5122"/>
      </c>
      <c r="IE163" s="55">
        <f t="shared" si="5082"/>
      </c>
      <c r="IF163" s="54">
        <f t="shared" si="5122"/>
      </c>
      <c r="IG163" s="55">
        <f t="shared" si="5083"/>
      </c>
      <c r="IH163" s="54">
        <f t="shared" si="5122"/>
      </c>
      <c r="II163" s="55">
        <f t="shared" si="5084"/>
      </c>
      <c r="IJ163" s="54">
        <f t="shared" si="5122"/>
      </c>
      <c r="IK163" s="55">
        <f t="shared" si="5085"/>
      </c>
      <c r="IL163" s="54">
        <f t="shared" si="5122"/>
      </c>
      <c r="IM163" s="55">
        <f t="shared" si="5086"/>
      </c>
      <c r="IN163" s="54">
        <f t="shared" si="5122"/>
      </c>
      <c r="IO163" s="55">
        <f t="shared" si="5087"/>
      </c>
      <c r="IP163" s="54">
        <f t="shared" si="5122"/>
      </c>
      <c r="IQ163" s="55">
        <f t="shared" si="5088"/>
      </c>
      <c r="IR163" s="54">
        <f t="shared" si="5122"/>
      </c>
      <c r="IS163" s="55">
        <f t="shared" si="5089"/>
      </c>
      <c r="IT163" s="54">
        <f t="shared" si="5122"/>
      </c>
      <c r="IU163" s="55">
        <f t="shared" si="5090"/>
      </c>
      <c r="IV163" s="54">
        <f t="shared" si="5122"/>
      </c>
      <c r="IW163" s="55">
        <f t="shared" si="5091"/>
      </c>
      <c r="IX163" s="54">
        <f t="shared" si="5116"/>
      </c>
      <c r="IY163" s="55">
        <f t="shared" si="5092"/>
      </c>
      <c r="IZ163" s="54">
        <f t="shared" si="5116"/>
      </c>
      <c r="JA163" s="55">
        <f t="shared" si="5093"/>
      </c>
      <c r="JB163" s="54">
        <f t="shared" si="5114"/>
      </c>
      <c r="JC163" s="55">
        <f t="shared" si="5094"/>
      </c>
      <c r="JD163" s="54">
        <f t="shared" si="5112"/>
      </c>
      <c r="JE163" s="55">
        <f t="shared" si="5095"/>
      </c>
      <c r="JF163" s="54">
        <f t="shared" si="5112"/>
      </c>
      <c r="JG163" s="55">
        <f t="shared" si="5096"/>
      </c>
      <c r="JH163" s="54">
        <f t="shared" si="5112"/>
      </c>
      <c r="JI163" s="55">
        <f t="shared" si="5097"/>
      </c>
      <c r="JJ163" s="54">
        <f t="shared" si="5112"/>
      </c>
      <c r="JK163" s="55">
        <f t="shared" si="5098"/>
      </c>
      <c r="JL163" s="54">
        <f t="shared" si="5112"/>
      </c>
      <c r="JM163" s="55">
        <f t="shared" si="4679"/>
      </c>
      <c r="JN163" s="54">
        <f t="shared" si="5113"/>
      </c>
      <c r="JO163" s="55">
        <f t="shared" si="4775"/>
      </c>
      <c r="JP163" s="54">
        <f t="shared" si="5113"/>
      </c>
      <c r="JQ163" s="55">
        <f t="shared" si="4776"/>
      </c>
      <c r="JR163" s="54">
        <f t="shared" si="5113"/>
      </c>
      <c r="JS163" s="55">
        <f t="shared" si="4777"/>
      </c>
      <c r="JT163" s="54">
        <f t="shared" si="5113"/>
      </c>
      <c r="JU163" s="55">
        <f t="shared" si="4778"/>
      </c>
      <c r="JV163" s="54">
        <f t="shared" si="5113"/>
      </c>
      <c r="JW163" s="55">
        <f t="shared" si="4779"/>
      </c>
      <c r="JX163" s="54">
        <f t="shared" si="5113"/>
      </c>
      <c r="JY163" s="55">
        <f t="shared" si="4780"/>
      </c>
      <c r="JZ163" s="54">
        <f t="shared" si="5113"/>
      </c>
      <c r="KA163" s="55">
        <f t="shared" si="4781"/>
      </c>
      <c r="KB163" s="54">
        <f t="shared" si="5113"/>
      </c>
      <c r="KC163" s="55">
        <f t="shared" si="4782"/>
      </c>
      <c r="KD163" s="54">
        <f t="shared" si="5113"/>
      </c>
      <c r="KE163" s="55">
        <f t="shared" si="4783"/>
      </c>
      <c r="KF163" s="54">
        <f t="shared" si="5113"/>
      </c>
      <c r="KG163" s="55">
        <f t="shared" si="4784"/>
      </c>
      <c r="KH163" s="54">
        <f t="shared" si="5113"/>
      </c>
      <c r="KI163" s="55">
        <f t="shared" si="4785"/>
      </c>
      <c r="KJ163" s="54">
        <f t="shared" si="5113"/>
      </c>
      <c r="KK163" s="55">
        <f t="shared" si="4786"/>
      </c>
      <c r="KL163" s="54">
        <f t="shared" si="5113"/>
      </c>
      <c r="KM163" s="55">
        <f t="shared" si="4787"/>
      </c>
      <c r="KN163" s="54">
        <f t="shared" si="5113"/>
      </c>
      <c r="KO163" s="55">
        <f t="shared" si="4788"/>
      </c>
      <c r="KP163" s="54">
        <f t="shared" si="5113"/>
      </c>
      <c r="KQ163" s="55">
        <f t="shared" si="4789"/>
      </c>
      <c r="KR163" s="54">
        <f t="shared" si="5113"/>
      </c>
      <c r="KS163" s="55">
        <f t="shared" si="4790"/>
      </c>
      <c r="KT163" s="54">
        <f t="shared" si="5113"/>
      </c>
      <c r="KU163" s="55">
        <f t="shared" si="4791"/>
      </c>
      <c r="KV163" s="54">
        <f t="shared" si="5113"/>
      </c>
      <c r="KW163" s="55">
        <f t="shared" si="4792"/>
      </c>
      <c r="KX163" s="54">
        <f t="shared" si="5113"/>
      </c>
      <c r="KY163" s="55">
        <f t="shared" si="4793"/>
      </c>
      <c r="KZ163" s="54">
        <f t="shared" si="5113"/>
      </c>
      <c r="LA163" s="55">
        <f t="shared" si="4794"/>
      </c>
      <c r="LB163" s="54">
        <f t="shared" si="5113"/>
      </c>
      <c r="LC163" s="55">
        <f t="shared" si="4795"/>
      </c>
      <c r="LD163" s="54">
        <f t="shared" si="5113"/>
      </c>
      <c r="LE163" s="55">
        <f t="shared" si="4796"/>
      </c>
      <c r="LF163" s="54">
        <f t="shared" si="5113"/>
      </c>
      <c r="LG163" s="55">
        <f t="shared" si="4797"/>
      </c>
      <c r="LH163" s="54">
        <f t="shared" si="5113"/>
      </c>
      <c r="LI163" s="55">
        <f t="shared" si="4798"/>
      </c>
      <c r="LJ163" s="54">
        <f t="shared" si="5113"/>
      </c>
      <c r="LK163" s="55">
        <f t="shared" si="4799"/>
      </c>
      <c r="LL163" s="54">
        <f t="shared" si="5113"/>
      </c>
      <c r="LM163" s="55">
        <f t="shared" si="4800"/>
      </c>
      <c r="LN163" s="54">
        <f t="shared" si="5113"/>
      </c>
      <c r="LO163" s="55">
        <f t="shared" si="4801"/>
      </c>
      <c r="LP163" s="54">
        <f t="shared" si="5113"/>
      </c>
      <c r="LQ163" s="55">
        <f t="shared" si="4802"/>
      </c>
      <c r="LR163" s="54">
        <f t="shared" si="5113"/>
      </c>
      <c r="LS163" s="55">
        <f t="shared" si="4803"/>
      </c>
      <c r="LT163" s="54">
        <f t="shared" si="5113"/>
      </c>
      <c r="LU163" s="55">
        <f t="shared" si="4804"/>
      </c>
      <c r="LV163" s="54">
        <f t="shared" si="5113"/>
      </c>
      <c r="LW163" s="55">
        <f t="shared" si="4805"/>
      </c>
      <c r="LX163" s="54">
        <f t="shared" si="5113"/>
      </c>
      <c r="LY163" s="55">
        <f t="shared" si="4680"/>
      </c>
      <c r="LZ163" s="54">
        <f t="shared" si="5123"/>
      </c>
      <c r="MA163" s="55">
        <f t="shared" si="4807"/>
      </c>
      <c r="MB163" s="54">
        <f t="shared" si="5123"/>
      </c>
      <c r="MC163" s="55">
        <f t="shared" si="4808"/>
      </c>
      <c r="MD163" s="54">
        <f t="shared" si="5123"/>
      </c>
      <c r="ME163" s="55">
        <f t="shared" si="4809"/>
      </c>
      <c r="MF163" s="54">
        <f t="shared" si="5123"/>
      </c>
      <c r="MG163" s="55">
        <f t="shared" si="4810"/>
      </c>
      <c r="MH163" s="54">
        <f t="shared" si="5123"/>
      </c>
      <c r="MI163" s="55">
        <f t="shared" si="4811"/>
      </c>
      <c r="MJ163" s="54">
        <f t="shared" si="5123"/>
      </c>
      <c r="MK163" s="55">
        <f t="shared" si="4812"/>
      </c>
      <c r="ML163" s="54">
        <f t="shared" si="5123"/>
      </c>
      <c r="MM163" s="55">
        <f t="shared" si="4682"/>
      </c>
      <c r="MN163" s="54">
        <f t="shared" si="5123"/>
      </c>
      <c r="MO163" s="55">
        <f t="shared" si="4683"/>
      </c>
      <c r="MP163" s="54">
        <f t="shared" si="5123"/>
      </c>
      <c r="MQ163" s="55">
        <f t="shared" si="4684"/>
      </c>
      <c r="MR163" s="54">
        <f t="shared" si="5123"/>
      </c>
      <c r="MS163" s="55">
        <f t="shared" si="4685"/>
      </c>
      <c r="MT163" s="54">
        <f t="shared" si="5123"/>
      </c>
      <c r="MU163" s="55">
        <f t="shared" si="4686"/>
      </c>
      <c r="MV163" s="54">
        <f t="shared" si="5123"/>
      </c>
      <c r="MW163" s="55">
        <f t="shared" si="4687"/>
      </c>
      <c r="MX163" s="54">
        <f t="shared" si="5123"/>
      </c>
      <c r="MY163" s="55">
        <f t="shared" si="4688"/>
      </c>
      <c r="MZ163" s="54">
        <f t="shared" si="5123"/>
      </c>
      <c r="NA163" s="55">
        <f t="shared" si="4689"/>
      </c>
      <c r="NB163" s="54">
        <f t="shared" si="5123"/>
      </c>
      <c r="NC163" s="55">
        <f t="shared" si="4690"/>
      </c>
      <c r="ND163" s="54">
        <f t="shared" si="5123"/>
      </c>
      <c r="NE163" s="55">
        <f t="shared" si="4691"/>
      </c>
      <c r="NF163" s="54">
        <f t="shared" si="5123"/>
      </c>
      <c r="NG163" s="55">
        <f t="shared" si="4692"/>
      </c>
      <c r="NH163" s="54">
        <f t="shared" si="5123"/>
      </c>
      <c r="NI163" s="55">
        <f t="shared" si="4693"/>
      </c>
      <c r="NJ163" s="54">
        <f t="shared" si="5123"/>
      </c>
      <c r="NK163" s="55">
        <f t="shared" si="4694"/>
      </c>
      <c r="NL163" s="54">
        <f t="shared" si="5123"/>
      </c>
      <c r="NM163" s="55">
        <f t="shared" si="4695"/>
      </c>
      <c r="NN163" s="54">
        <f t="shared" si="5123"/>
      </c>
      <c r="NO163" s="55">
        <f t="shared" si="4696"/>
      </c>
      <c r="NP163" s="54">
        <f t="shared" si="5123"/>
      </c>
      <c r="NQ163" s="55">
        <f t="shared" si="4697"/>
      </c>
      <c r="NR163" s="54">
        <f t="shared" si="5123"/>
      </c>
      <c r="NS163" s="55">
        <f t="shared" si="4698"/>
      </c>
      <c r="NT163" s="54">
        <f t="shared" si="5123"/>
      </c>
      <c r="NU163" s="55">
        <f t="shared" si="4699"/>
      </c>
      <c r="NV163" s="54">
        <f t="shared" si="5123"/>
      </c>
      <c r="NW163" s="55">
        <f t="shared" si="4700"/>
      </c>
      <c r="NX163" s="54">
        <f t="shared" si="5123"/>
      </c>
      <c r="NY163" s="55">
        <f t="shared" si="4701"/>
      </c>
      <c r="NZ163" s="54">
        <f t="shared" si="5123"/>
      </c>
      <c r="OA163" s="55">
        <f t="shared" si="4702"/>
      </c>
      <c r="OB163" s="54">
        <f t="shared" si="5123"/>
      </c>
      <c r="OC163" s="55">
        <f t="shared" si="4703"/>
      </c>
      <c r="OD163" s="54">
        <f t="shared" si="5123"/>
      </c>
      <c r="OE163" s="55">
        <f t="shared" si="4704"/>
      </c>
      <c r="OF163" s="54">
        <f t="shared" si="5123"/>
      </c>
      <c r="OG163" s="55">
        <f t="shared" si="4705"/>
      </c>
      <c r="OH163" s="54">
        <f t="shared" si="5123"/>
      </c>
      <c r="OI163" s="55">
        <f t="shared" si="4706"/>
      </c>
      <c r="OJ163" s="54">
        <f t="shared" si="5123"/>
      </c>
      <c r="OK163" s="55">
        <f t="shared" si="4707"/>
      </c>
      <c r="OL163" s="54">
        <f t="shared" si="5118"/>
      </c>
      <c r="OM163" s="55">
        <f t="shared" si="4708"/>
      </c>
      <c r="ON163" s="54">
        <f t="shared" si="5118"/>
      </c>
      <c r="OO163" s="55">
        <f t="shared" si="4709"/>
      </c>
      <c r="OP163" s="54">
        <f t="shared" si="5118"/>
      </c>
      <c r="OQ163" s="55">
        <f t="shared" si="4710"/>
      </c>
      <c r="OR163" s="54">
        <f t="shared" si="5118"/>
      </c>
      <c r="OS163" s="55">
        <f t="shared" si="4711"/>
      </c>
      <c r="OT163" s="54">
        <f t="shared" si="5118"/>
      </c>
      <c r="OU163" s="55">
        <f t="shared" si="4712"/>
      </c>
      <c r="OV163" s="54">
        <f t="shared" si="5118"/>
      </c>
      <c r="OW163" s="55">
        <f t="shared" si="4713"/>
      </c>
      <c r="OX163" s="54">
        <f t="shared" si="5118"/>
      </c>
      <c r="OY163" s="55">
        <f t="shared" si="4714"/>
      </c>
      <c r="OZ163" s="54">
        <f t="shared" si="5118"/>
      </c>
      <c r="PA163" s="55">
        <f t="shared" si="4715"/>
      </c>
      <c r="PB163" s="54">
        <f t="shared" si="5118"/>
      </c>
      <c r="PC163" s="55">
        <f t="shared" si="4716"/>
      </c>
      <c r="PD163" s="54">
        <f t="shared" si="5118"/>
      </c>
      <c r="PE163" s="55">
        <f t="shared" si="4717"/>
      </c>
      <c r="PF163" s="54">
        <f t="shared" si="5118"/>
      </c>
      <c r="PG163" s="55">
        <f t="shared" si="4718"/>
      </c>
      <c r="PH163" s="54">
        <f t="shared" si="5118"/>
      </c>
      <c r="PI163" s="55">
        <f t="shared" si="4719"/>
      </c>
      <c r="PJ163" s="54">
        <f t="shared" si="5118"/>
      </c>
      <c r="PK163" s="55">
        <f t="shared" si="4720"/>
      </c>
      <c r="PL163" s="54">
        <f t="shared" si="5118"/>
      </c>
      <c r="PM163" s="55">
        <f t="shared" si="4721"/>
      </c>
      <c r="PN163" s="54">
        <f t="shared" si="5118"/>
      </c>
      <c r="PO163" s="55">
        <f t="shared" si="4722"/>
      </c>
      <c r="PP163" s="54">
        <f t="shared" si="5118"/>
      </c>
      <c r="PQ163" s="55">
        <f t="shared" si="4723"/>
      </c>
      <c r="PR163" s="54">
        <f t="shared" si="5118"/>
      </c>
      <c r="PS163" s="55">
        <f t="shared" si="4724"/>
      </c>
      <c r="PT163" s="54">
        <f t="shared" si="5118"/>
      </c>
      <c r="PU163" s="55">
        <f t="shared" si="4725"/>
      </c>
      <c r="PV163" s="54">
        <f t="shared" si="5118"/>
      </c>
      <c r="PW163" s="55">
        <f t="shared" si="4726"/>
      </c>
      <c r="PX163" s="54">
        <f t="shared" si="5118"/>
      </c>
      <c r="PY163" s="55">
        <f t="shared" si="4727"/>
      </c>
      <c r="PZ163" s="54">
        <f t="shared" si="5118"/>
      </c>
      <c r="QA163" s="55">
        <f t="shared" si="4728"/>
      </c>
      <c r="QB163" s="54">
        <f t="shared" si="5118"/>
      </c>
      <c r="QC163" s="55">
        <f t="shared" si="4729"/>
      </c>
      <c r="QD163" s="54">
        <f t="shared" si="5118"/>
      </c>
      <c r="QE163" s="55">
        <f t="shared" si="4730"/>
      </c>
      <c r="QF163" s="54">
        <f t="shared" si="5118"/>
      </c>
      <c r="QG163" s="55">
        <f t="shared" si="4731"/>
      </c>
      <c r="QH163" s="54">
        <f t="shared" si="5118"/>
      </c>
      <c r="QI163" s="55">
        <f t="shared" si="4732"/>
      </c>
      <c r="QJ163" s="54">
        <f t="shared" si="5118"/>
      </c>
      <c r="QK163" s="55">
        <f t="shared" si="4733"/>
      </c>
      <c r="QL163" s="54">
        <f t="shared" si="5118"/>
      </c>
      <c r="QM163" s="55">
        <f t="shared" si="4734"/>
      </c>
      <c r="QN163" s="54">
        <f t="shared" si="5118"/>
      </c>
      <c r="QO163" s="55">
        <f t="shared" si="4735"/>
      </c>
      <c r="QP163" s="54">
        <f t="shared" si="5118"/>
      </c>
      <c r="QQ163" s="55">
        <f t="shared" si="4736"/>
      </c>
      <c r="QR163" s="54">
        <f t="shared" si="5118"/>
      </c>
      <c r="QS163" s="55">
        <f t="shared" si="4737"/>
      </c>
      <c r="QT163" s="54">
        <f t="shared" si="5118"/>
      </c>
      <c r="QU163" s="55">
        <f t="shared" si="4885"/>
      </c>
      <c r="QV163" s="54">
        <f t="shared" si="5107"/>
      </c>
      <c r="QW163" s="55">
        <f t="shared" si="4886"/>
      </c>
      <c r="QX163" s="54">
        <f t="shared" si="5107"/>
      </c>
      <c r="QY163" s="55">
        <f t="shared" si="4887"/>
      </c>
      <c r="QZ163" s="54">
        <f t="shared" si="5107"/>
      </c>
      <c r="RA163" s="55">
        <f t="shared" si="4888"/>
      </c>
      <c r="RB163" s="54">
        <f t="shared" si="5107"/>
      </c>
      <c r="RC163" s="55">
        <f t="shared" si="4889"/>
      </c>
      <c r="RD163" s="54">
        <f t="shared" si="5107"/>
      </c>
      <c r="RE163" s="55">
        <f t="shared" si="4890"/>
      </c>
      <c r="RF163" s="54">
        <f t="shared" si="5107"/>
      </c>
      <c r="RG163" s="55">
        <f t="shared" si="4891"/>
      </c>
      <c r="RH163" s="54">
        <f t="shared" si="5107"/>
      </c>
      <c r="RI163" s="55">
        <f t="shared" si="4892"/>
      </c>
      <c r="RJ163" s="54">
        <f t="shared" si="5124"/>
      </c>
      <c r="RK163" s="55">
        <f t="shared" si="4893"/>
      </c>
      <c r="RL163" s="54">
        <f t="shared" si="5124"/>
      </c>
      <c r="RM163" s="55">
        <f t="shared" si="4894"/>
      </c>
      <c r="RN163" s="54">
        <f t="shared" si="5124"/>
      </c>
      <c r="RO163" s="55">
        <f t="shared" si="4895"/>
      </c>
      <c r="RP163" s="54">
        <f t="shared" si="5124"/>
      </c>
      <c r="RQ163" s="55">
        <f t="shared" si="4896"/>
      </c>
      <c r="RR163" s="54">
        <f t="shared" si="5124"/>
      </c>
      <c r="RS163" s="55">
        <f t="shared" si="4897"/>
      </c>
      <c r="RT163" s="54">
        <f t="shared" si="5124"/>
      </c>
      <c r="RU163" s="55">
        <f t="shared" si="4898"/>
      </c>
      <c r="RV163" s="54">
        <f t="shared" si="5124"/>
      </c>
      <c r="RW163" s="55">
        <f t="shared" si="4899"/>
      </c>
      <c r="RX163" s="54">
        <f t="shared" si="5124"/>
      </c>
      <c r="RY163" s="55">
        <f t="shared" si="4900"/>
      </c>
      <c r="RZ163" s="54">
        <f t="shared" si="5124"/>
      </c>
      <c r="SA163" s="55">
        <f t="shared" si="4901"/>
      </c>
      <c r="SB163" s="54">
        <f t="shared" si="5124"/>
      </c>
      <c r="SC163" s="55">
        <f t="shared" si="4902"/>
      </c>
      <c r="SD163" s="54">
        <f t="shared" si="5124"/>
      </c>
      <c r="SE163" s="55">
        <f t="shared" si="4903"/>
      </c>
      <c r="SF163" s="54">
        <f t="shared" si="5124"/>
      </c>
      <c r="SG163" s="55">
        <f t="shared" si="4904"/>
      </c>
      <c r="SH163" s="54">
        <f t="shared" si="5124"/>
      </c>
      <c r="SI163" s="55">
        <f t="shared" si="4905"/>
      </c>
      <c r="SJ163" s="54">
        <f t="shared" si="5124"/>
      </c>
      <c r="SK163" s="55">
        <f t="shared" si="4906"/>
      </c>
      <c r="SL163" s="54">
        <f t="shared" si="5124"/>
      </c>
      <c r="SM163" s="55">
        <f t="shared" si="4907"/>
      </c>
      <c r="SN163" s="54">
        <f t="shared" si="5124"/>
      </c>
      <c r="SO163" s="55">
        <f t="shared" si="4908"/>
      </c>
      <c r="SP163" s="54">
        <f t="shared" si="5124"/>
      </c>
      <c r="SQ163" s="55">
        <f t="shared" si="4909"/>
      </c>
      <c r="SR163" s="54">
        <f t="shared" si="5124"/>
      </c>
      <c r="SS163" s="55">
        <f t="shared" si="4910"/>
      </c>
      <c r="ST163" s="54">
        <f t="shared" si="5124"/>
      </c>
      <c r="SU163" s="55">
        <f t="shared" si="4911"/>
      </c>
      <c r="SV163" s="54">
        <f t="shared" si="5124"/>
      </c>
      <c r="SW163" s="55">
        <f t="shared" si="4912"/>
      </c>
      <c r="SX163" s="54">
        <f t="shared" si="5124"/>
      </c>
      <c r="SY163" s="55">
        <f t="shared" si="4913"/>
      </c>
      <c r="SZ163" s="54">
        <f t="shared" si="5124"/>
      </c>
      <c r="TA163" s="55">
        <f t="shared" si="4914"/>
      </c>
      <c r="TB163" s="54">
        <f t="shared" si="5124"/>
      </c>
      <c r="TC163" s="55">
        <f t="shared" si="4915"/>
      </c>
      <c r="TD163" s="54">
        <f t="shared" si="5124"/>
      </c>
      <c r="TE163" s="55">
        <f t="shared" si="4881"/>
      </c>
      <c r="TF163" s="54">
        <f t="shared" si="5124"/>
      </c>
      <c r="TG163" s="55">
        <f t="shared" si="4843"/>
      </c>
      <c r="TH163" s="54">
        <f t="shared" si="5124"/>
      </c>
      <c r="TI163" s="55">
        <f t="shared" si="4844"/>
      </c>
      <c r="TJ163" s="54">
        <f t="shared" si="5124"/>
      </c>
      <c r="TK163" s="55">
        <f t="shared" si="4845"/>
      </c>
      <c r="TL163" s="54">
        <f t="shared" si="5124"/>
      </c>
      <c r="TM163" s="55">
        <f t="shared" si="4846"/>
      </c>
      <c r="TN163" s="54">
        <f t="shared" si="5124"/>
      </c>
      <c r="TO163" s="55">
        <f t="shared" si="4847"/>
      </c>
      <c r="TP163" s="54">
        <f t="shared" si="5124"/>
      </c>
      <c r="TQ163" s="55">
        <f t="shared" si="4848"/>
      </c>
      <c r="TR163" s="54">
        <f t="shared" si="5124"/>
      </c>
      <c r="TS163" s="55">
        <f t="shared" si="4849"/>
      </c>
      <c r="TT163" s="54">
        <f t="shared" si="5124"/>
      </c>
      <c r="TU163" s="55">
        <f t="shared" si="4850"/>
      </c>
      <c r="TV163" s="54">
        <f t="shared" si="5119"/>
      </c>
      <c r="TW163" s="55">
        <f t="shared" si="4851"/>
      </c>
      <c r="TX163" s="54">
        <f t="shared" si="5119"/>
      </c>
      <c r="TY163" s="55">
        <f t="shared" si="4852"/>
      </c>
      <c r="TZ163" s="54">
        <f t="shared" si="5119"/>
      </c>
      <c r="UA163" s="55">
        <f t="shared" si="4853"/>
      </c>
      <c r="UB163" s="54">
        <f t="shared" si="5119"/>
      </c>
      <c r="UC163" s="55">
        <f t="shared" si="4854"/>
      </c>
      <c r="UD163" s="54">
        <f t="shared" si="5119"/>
      </c>
      <c r="UE163" s="55">
        <f t="shared" si="4855"/>
      </c>
      <c r="UF163" s="54">
        <f t="shared" si="5119"/>
      </c>
      <c r="UG163" s="55">
        <f t="shared" si="4856"/>
      </c>
      <c r="UH163" s="54">
        <f t="shared" ref="UH163:WR170" si="5128">RIGHT(IFERROR(VLOOKUP($B163,UH$4:UI$71,2,FALSE),""),2)</f>
      </c>
      <c r="UI163" s="55">
        <f t="shared" si="4857"/>
      </c>
      <c r="UJ163" s="54">
        <f t="shared" si="5128"/>
      </c>
      <c r="UK163" s="55">
        <f t="shared" si="4858"/>
      </c>
      <c r="UL163" s="54">
        <f t="shared" si="5128"/>
      </c>
      <c r="UM163" s="55">
        <f t="shared" si="4859"/>
      </c>
      <c r="UN163" s="54">
        <f t="shared" si="5128"/>
      </c>
      <c r="UO163" s="55">
        <f t="shared" si="4860"/>
      </c>
      <c r="UP163" s="54">
        <f t="shared" si="5128"/>
      </c>
      <c r="UQ163" s="55">
        <f t="shared" si="4861"/>
      </c>
      <c r="UR163" s="54">
        <f t="shared" si="5128"/>
      </c>
      <c r="US163" s="55">
        <f t="shared" si="4862"/>
      </c>
      <c r="UT163" s="54">
        <f t="shared" si="5128"/>
      </c>
      <c r="UU163" s="55">
        <f t="shared" si="4863"/>
      </c>
      <c r="UV163" s="54">
        <f t="shared" si="5128"/>
      </c>
      <c r="UW163" s="55">
        <f t="shared" si="4864"/>
      </c>
      <c r="UX163" s="54">
        <f t="shared" si="5128"/>
      </c>
      <c r="UY163" s="55">
        <f t="shared" si="4865"/>
      </c>
      <c r="UZ163" s="54">
        <f t="shared" si="5128"/>
      </c>
      <c r="VA163" s="55">
        <f t="shared" si="4866"/>
      </c>
      <c r="VB163" s="54">
        <f t="shared" si="5128"/>
      </c>
      <c r="VC163" s="55">
        <f t="shared" si="4867"/>
      </c>
      <c r="VD163" s="54">
        <f t="shared" si="5128"/>
      </c>
      <c r="VE163" s="55">
        <f t="shared" si="4868"/>
      </c>
      <c r="VF163" s="54">
        <f t="shared" si="5128"/>
      </c>
      <c r="VG163" s="55">
        <f t="shared" si="4869"/>
      </c>
      <c r="VH163" s="54">
        <f t="shared" si="5128"/>
      </c>
      <c r="VI163" s="55">
        <f t="shared" si="4870"/>
      </c>
      <c r="VJ163" s="54">
        <f t="shared" si="5128"/>
      </c>
      <c r="VK163" s="55">
        <f t="shared" si="4871"/>
      </c>
      <c r="VL163" s="54">
        <f t="shared" si="5128"/>
      </c>
      <c r="VM163" s="55">
        <f t="shared" si="4872"/>
      </c>
      <c r="VN163" s="54">
        <f t="shared" si="5128"/>
      </c>
      <c r="VO163" s="55">
        <f t="shared" si="4873"/>
      </c>
      <c r="VP163" s="54">
        <f t="shared" si="5128"/>
      </c>
      <c r="VQ163" s="55">
        <f t="shared" si="4817"/>
      </c>
      <c r="VR163" s="54">
        <f t="shared" si="5128"/>
      </c>
      <c r="VS163" s="55">
        <f t="shared" si="4874"/>
      </c>
      <c r="VT163" s="54">
        <f t="shared" si="5128"/>
      </c>
      <c r="VU163" s="55">
        <f t="shared" si="4875"/>
      </c>
      <c r="VV163" s="54">
        <f t="shared" si="5128"/>
      </c>
      <c r="VW163" s="55">
        <f t="shared" si="4876"/>
      </c>
      <c r="VX163" s="54">
        <f t="shared" si="5128"/>
      </c>
      <c r="VY163" s="55">
        <f t="shared" si="4877"/>
      </c>
      <c r="VZ163" s="54">
        <f t="shared" si="5128"/>
      </c>
      <c r="WA163" s="55">
        <f t="shared" si="4878"/>
      </c>
      <c r="WB163" s="54">
        <f t="shared" si="5128"/>
      </c>
      <c r="WC163" s="55">
        <f t="shared" si="4879"/>
      </c>
      <c r="WD163" s="54">
        <f t="shared" si="5128"/>
      </c>
      <c r="WE163" s="55">
        <f t="shared" si="4818"/>
      </c>
      <c r="WF163" s="54">
        <f t="shared" si="5128"/>
      </c>
      <c r="WG163" s="55">
        <f t="shared" si="4819"/>
      </c>
      <c r="WH163" s="54">
        <f t="shared" si="5128"/>
      </c>
      <c r="WI163" s="55">
        <f t="shared" si="4820"/>
      </c>
      <c r="WJ163" s="54">
        <f t="shared" si="5128"/>
      </c>
      <c r="WK163" s="55">
        <f t="shared" si="4821"/>
      </c>
      <c r="WL163" s="54">
        <f t="shared" si="5128"/>
      </c>
      <c r="WM163" s="55">
        <f t="shared" si="4822"/>
      </c>
      <c r="WN163" s="54">
        <f t="shared" si="5128"/>
      </c>
      <c r="WO163" s="55">
        <f t="shared" si="4823"/>
      </c>
      <c r="WP163" s="54">
        <f t="shared" si="5128"/>
      </c>
      <c r="WQ163" s="55">
        <f t="shared" si="4824"/>
      </c>
      <c r="WR163" s="54">
        <f t="shared" si="5128"/>
      </c>
      <c r="WS163" s="55">
        <f t="shared" si="4825"/>
      </c>
      <c r="WT163" s="54">
        <f t="shared" si="5125"/>
      </c>
      <c r="WU163" s="55">
        <f t="shared" si="4826"/>
      </c>
      <c r="WV163" s="54">
        <f t="shared" si="5125"/>
      </c>
      <c r="WW163" s="55">
        <f t="shared" si="4827"/>
      </c>
      <c r="WX163" s="54">
        <f t="shared" si="5125"/>
      </c>
      <c r="WY163" s="55">
        <f t="shared" si="4828"/>
      </c>
      <c r="WZ163" s="54">
        <f t="shared" si="5125"/>
      </c>
      <c r="XA163" s="55">
        <f t="shared" si="4829"/>
      </c>
      <c r="XB163" s="54">
        <f t="shared" si="5125"/>
      </c>
      <c r="XC163" s="55">
        <f t="shared" si="4830"/>
      </c>
      <c r="XD163" s="54">
        <f t="shared" si="5125"/>
      </c>
      <c r="XE163" s="55">
        <f t="shared" si="4831"/>
      </c>
      <c r="XF163" s="54">
        <f t="shared" si="5120"/>
      </c>
      <c r="XG163" s="55">
        <f t="shared" si="4832"/>
      </c>
      <c r="XH163" s="54">
        <f t="shared" si="5120"/>
      </c>
      <c r="XI163" s="55">
        <f t="shared" si="4833"/>
      </c>
      <c r="XJ163" s="54">
        <f t="shared" si="5120"/>
      </c>
      <c r="XK163" s="55">
        <f t="shared" si="4834"/>
      </c>
      <c r="XL163" s="54">
        <f t="shared" si="5120"/>
      </c>
      <c r="XM163" s="55">
        <f t="shared" si="4835"/>
      </c>
      <c r="XN163" s="54">
        <f t="shared" si="5120"/>
      </c>
      <c r="XO163" s="55">
        <f t="shared" si="4836"/>
      </c>
      <c r="XP163" s="54">
        <f t="shared" si="5120"/>
      </c>
      <c r="XQ163" s="55">
        <f t="shared" si="4837"/>
      </c>
      <c r="XR163" s="54">
        <f t="shared" si="5120"/>
      </c>
      <c r="XS163" s="55">
        <f t="shared" si="4838"/>
      </c>
      <c r="XT163" s="54">
        <f t="shared" si="5120"/>
      </c>
      <c r="XU163" s="55">
        <f t="shared" si="4839"/>
      </c>
      <c r="XV163" s="54">
        <f t="shared" si="5120"/>
      </c>
      <c r="XW163" s="55">
        <f t="shared" si="4840"/>
      </c>
      <c r="XX163" s="54">
        <f t="shared" si="5120"/>
      </c>
      <c r="XY163" s="55">
        <f t="shared" si="4841"/>
      </c>
      <c r="XZ163" s="54">
        <f t="shared" si="5120"/>
      </c>
      <c r="YA163" s="55">
        <f t="shared" si="4842"/>
      </c>
      <c r="YB163" s="54">
        <f t="shared" si="5120"/>
      </c>
      <c r="YC163" s="55">
        <f t="shared" si="4740"/>
      </c>
      <c r="YD163" s="54">
        <f t="shared" si="5120"/>
      </c>
      <c r="YE163" s="55">
        <f t="shared" si="4741"/>
      </c>
      <c r="YF163" s="54">
        <f t="shared" si="5120"/>
      </c>
      <c r="YG163" s="55">
        <f t="shared" si="4742"/>
      </c>
      <c r="YH163" s="54">
        <f t="shared" si="5120"/>
      </c>
      <c r="YI163" s="55">
        <f t="shared" si="4743"/>
      </c>
      <c r="YJ163" s="54">
        <f t="shared" si="5120"/>
      </c>
      <c r="YK163" s="55">
        <f t="shared" si="4744"/>
      </c>
      <c r="YL163" s="54">
        <f t="shared" si="5120"/>
      </c>
      <c r="YM163" s="55">
        <f t="shared" si="4745"/>
      </c>
      <c r="YN163" s="54">
        <f t="shared" si="5120"/>
      </c>
      <c r="YO163" s="55">
        <f t="shared" si="4746"/>
      </c>
      <c r="YP163" s="54">
        <f t="shared" si="5120"/>
      </c>
      <c r="YQ163" s="55">
        <f t="shared" si="4747"/>
      </c>
      <c r="YR163" s="54">
        <f t="shared" si="5120"/>
      </c>
      <c r="YS163" s="55">
        <f t="shared" si="4748"/>
      </c>
      <c r="YT163" s="54">
        <f t="shared" si="5120"/>
      </c>
      <c r="YU163" s="55">
        <f t="shared" si="4749"/>
      </c>
      <c r="YV163" s="54">
        <f t="shared" si="5120"/>
      </c>
      <c r="YW163" s="55">
        <f t="shared" si="4750"/>
      </c>
      <c r="YX163" s="54">
        <f t="shared" si="5120"/>
      </c>
      <c r="YY163" s="55">
        <f t="shared" si="4751"/>
      </c>
      <c r="YZ163" s="54">
        <f t="shared" si="5120"/>
      </c>
      <c r="ZA163" s="55">
        <f t="shared" si="4752"/>
      </c>
      <c r="ZB163" s="54">
        <f t="shared" si="5120"/>
      </c>
      <c r="ZC163" s="55">
        <f t="shared" si="4753"/>
      </c>
      <c r="ZD163" s="54">
        <f t="shared" si="5117"/>
      </c>
      <c r="ZE163" s="55">
        <f t="shared" si="4754"/>
      </c>
      <c r="ZF163" s="54">
        <f t="shared" si="5117"/>
      </c>
      <c r="ZG163" s="55">
        <f t="shared" si="4755"/>
      </c>
      <c r="ZH163" s="54">
        <f t="shared" si="5117"/>
      </c>
      <c r="ZI163" s="55">
        <f t="shared" si="4756"/>
      </c>
      <c r="ZJ163" s="54">
        <f t="shared" si="5117"/>
      </c>
      <c r="ZK163" s="55">
        <f t="shared" si="4757"/>
      </c>
      <c r="ZL163" s="54">
        <f t="shared" si="5117"/>
      </c>
      <c r="ZM163" s="55">
        <f t="shared" si="4758"/>
      </c>
      <c r="ZN163" s="54">
        <f t="shared" si="5117"/>
      </c>
      <c r="ZO163" s="55">
        <f t="shared" si="4759"/>
      </c>
      <c r="ZP163" s="54">
        <f t="shared" si="5117"/>
      </c>
      <c r="ZQ163" s="55">
        <f t="shared" si="4760"/>
      </c>
      <c r="ZR163" s="54">
        <f t="shared" si="5117"/>
      </c>
      <c r="ZS163" s="55">
        <f t="shared" si="4761"/>
      </c>
      <c r="ZT163" s="54">
        <f t="shared" si="5117"/>
      </c>
      <c r="ZU163" s="55">
        <f t="shared" si="4762"/>
      </c>
      <c r="ZV163" s="54">
        <f t="shared" si="5117"/>
      </c>
      <c r="ZW163" s="55">
        <f t="shared" si="4763"/>
      </c>
      <c r="ZX163" s="54">
        <f t="shared" si="5117"/>
      </c>
      <c r="ZY163" s="55">
        <f t="shared" si="4764"/>
      </c>
      <c r="ZZ163" s="54">
        <f t="shared" si="5117"/>
      </c>
      <c r="AAA163" s="55">
        <f t="shared" si="4765"/>
      </c>
      <c r="AAB163" s="54">
        <f t="shared" si="5117"/>
      </c>
      <c r="AAC163" s="55">
        <f t="shared" si="4766"/>
      </c>
      <c r="AAD163" s="54">
        <f t="shared" si="5117"/>
      </c>
      <c r="AAE163" s="55">
        <f t="shared" si="4767"/>
      </c>
      <c r="AAF163" s="54">
        <f t="shared" si="5117"/>
      </c>
      <c r="AAG163" s="55">
        <f t="shared" si="4768"/>
      </c>
      <c r="AAH163" s="54">
        <f t="shared" si="5117"/>
      </c>
      <c r="AAI163" s="55">
        <f t="shared" si="4769"/>
      </c>
      <c r="AAJ163" s="54">
        <f t="shared" si="5117"/>
      </c>
      <c r="AAK163" s="55">
        <f t="shared" si="4770"/>
      </c>
      <c r="AAL163" s="54">
        <f t="shared" si="5117"/>
      </c>
      <c r="AAM163" s="55">
        <f t="shared" si="4917"/>
      </c>
      <c r="AAN163" s="54">
        <f t="shared" si="5117"/>
      </c>
      <c r="AAO163" s="55">
        <f t="shared" si="4918"/>
      </c>
      <c r="AAP163" s="54">
        <f t="shared" si="5117"/>
      </c>
      <c r="AAQ163" s="55">
        <f t="shared" si="4919"/>
      </c>
      <c r="AAR163" s="54">
        <f t="shared" si="5117"/>
      </c>
      <c r="AAS163" s="55">
        <f t="shared" si="4920"/>
      </c>
      <c r="AAT163" s="54">
        <f t="shared" si="5117"/>
      </c>
      <c r="AAU163" s="55">
        <f t="shared" si="4921"/>
      </c>
      <c r="AAV163" s="54">
        <f t="shared" si="5117"/>
      </c>
      <c r="AAW163" s="55">
        <f t="shared" si="4922"/>
      </c>
      <c r="AAX163" s="54">
        <f t="shared" si="5117"/>
      </c>
      <c r="AAY163" s="55">
        <f t="shared" si="4923"/>
      </c>
      <c r="AAZ163" s="54">
        <f t="shared" si="5117"/>
      </c>
      <c r="ABA163" s="55">
        <f t="shared" si="4924"/>
      </c>
      <c r="ABB163" s="54">
        <f t="shared" si="5115"/>
      </c>
      <c r="ABC163" s="55">
        <f t="shared" si="4925"/>
      </c>
      <c r="ABD163" s="54">
        <f t="shared" si="5115"/>
      </c>
      <c r="ABE163" s="55">
        <f t="shared" si="4926"/>
      </c>
      <c r="ABF163" s="54">
        <f t="shared" si="5115"/>
      </c>
      <c r="ABG163" s="55">
        <f t="shared" si="4927"/>
      </c>
      <c r="ABH163" s="54">
        <f t="shared" si="5115"/>
      </c>
      <c r="ABI163" s="55">
        <f t="shared" si="4928"/>
      </c>
      <c r="ABJ163" s="54">
        <f t="shared" si="5115"/>
      </c>
      <c r="ABK163" s="55">
        <f t="shared" si="4929"/>
      </c>
      <c r="ABL163" s="54">
        <f t="shared" si="5115"/>
      </c>
      <c r="ABM163" s="55">
        <f t="shared" si="4930"/>
      </c>
      <c r="ABN163" s="54">
        <f t="shared" si="5115"/>
      </c>
      <c r="ABO163" s="55">
        <f t="shared" si="4931"/>
      </c>
      <c r="ABP163" s="54">
        <f t="shared" si="5115"/>
      </c>
      <c r="ABQ163" s="55">
        <f t="shared" si="4932"/>
      </c>
      <c r="ABR163" s="54">
        <f t="shared" si="5115"/>
      </c>
      <c r="ABS163" s="55">
        <f t="shared" si="4933"/>
      </c>
      <c r="ABT163" s="54">
        <f t="shared" si="5115"/>
      </c>
      <c r="ABU163" s="55">
        <f t="shared" si="4934"/>
      </c>
      <c r="ABV163" s="54">
        <f t="shared" si="5115"/>
      </c>
      <c r="ABW163" s="55">
        <f t="shared" si="4935"/>
      </c>
      <c r="ABX163" s="54">
        <f t="shared" si="5115"/>
      </c>
      <c r="ABY163" s="55">
        <f t="shared" si="4936"/>
      </c>
      <c r="ABZ163" s="54">
        <f t="shared" si="5115"/>
      </c>
      <c r="ACA163" s="55">
        <f t="shared" si="4937"/>
      </c>
      <c r="ACB163" s="54">
        <f t="shared" si="5115"/>
      </c>
      <c r="ACC163" s="55">
        <f t="shared" si="4938"/>
      </c>
      <c r="ACD163" s="54">
        <f t="shared" si="5115"/>
      </c>
      <c r="ACE163" s="55">
        <f t="shared" si="4939"/>
      </c>
      <c r="ACF163" s="54">
        <f t="shared" si="5115"/>
      </c>
      <c r="ACG163" s="55">
        <f t="shared" si="4940"/>
      </c>
      <c r="ACH163" s="54">
        <f t="shared" si="5115"/>
      </c>
      <c r="ACI163" s="55">
        <f t="shared" si="4941"/>
      </c>
      <c r="ACJ163" s="54">
        <f t="shared" si="5115"/>
      </c>
      <c r="ACK163" s="55">
        <f t="shared" si="4942"/>
      </c>
      <c r="ACL163" s="54">
        <f t="shared" si="5115"/>
      </c>
      <c r="ACM163" s="55">
        <f t="shared" si="4943"/>
      </c>
      <c r="ACN163" s="54">
        <f t="shared" si="5115"/>
      </c>
      <c r="ACO163" s="55">
        <f t="shared" si="4944"/>
      </c>
      <c r="ACP163" s="54">
        <f t="shared" si="5115"/>
      </c>
      <c r="ACQ163" s="55">
        <f t="shared" si="4945"/>
      </c>
      <c r="ACR163" s="54">
        <f t="shared" si="5115"/>
      </c>
      <c r="ACS163" s="55">
        <f t="shared" si="4946"/>
      </c>
      <c r="ACT163" s="54">
        <f t="shared" si="5115"/>
      </c>
      <c r="ACU163" s="55">
        <f t="shared" si="4947"/>
      </c>
      <c r="ACV163" s="54">
        <f t="shared" si="5115"/>
      </c>
      <c r="ACW163" s="55">
        <f t="shared" si="4883"/>
      </c>
      <c r="ACX163" s="54">
        <f t="shared" si="5115"/>
      </c>
      <c r="ACY163" s="55">
        <f t="shared" si="4961"/>
      </c>
      <c r="ACZ163" s="54">
        <f t="shared" si="5115"/>
      </c>
      <c r="ADA163" s="55">
        <f t="shared" si="4962"/>
      </c>
      <c r="ADB163" s="54">
        <f t="shared" si="5115"/>
      </c>
      <c r="ADC163" s="55">
        <f t="shared" si="4963"/>
      </c>
      <c r="ADD163" s="54">
        <f t="shared" si="5115"/>
      </c>
      <c r="ADE163" s="55">
        <f t="shared" si="4964"/>
      </c>
      <c r="ADF163" s="54">
        <f t="shared" si="5115"/>
      </c>
      <c r="ADG163" s="55">
        <f t="shared" si="4965"/>
      </c>
    </row>
    <row r="164" spans="1:787" ht="20.25" hidden="1" customHeight="1">
      <c r="A164" s="112">
        <v>92</v>
      </c>
      <c r="B164" s="115">
        <f>学年と名前を結合するシート!D93</f>
      </c>
      <c r="C164" s="114"/>
      <c r="D164" s="54">
        <f t="shared" si="4771"/>
      </c>
      <c r="E164" s="55">
        <f t="shared" si="4772"/>
      </c>
      <c r="F164" s="54">
        <f t="shared" si="5126"/>
      </c>
      <c r="G164" s="55">
        <f t="shared" si="4966"/>
      </c>
      <c r="H164" s="54">
        <f t="shared" si="5126"/>
      </c>
      <c r="I164" s="55">
        <f t="shared" si="4967"/>
      </c>
      <c r="J164" s="54">
        <f t="shared" si="5126"/>
      </c>
      <c r="K164" s="55">
        <f t="shared" si="4968"/>
      </c>
      <c r="L164" s="54">
        <f t="shared" si="5126"/>
      </c>
      <c r="M164" s="55">
        <f t="shared" si="4969"/>
      </c>
      <c r="N164" s="54">
        <f t="shared" si="5126"/>
      </c>
      <c r="O164" s="55">
        <f t="shared" si="4970"/>
      </c>
      <c r="P164" s="54">
        <f t="shared" si="5126"/>
      </c>
      <c r="Q164" s="55">
        <f t="shared" si="4971"/>
      </c>
      <c r="R164" s="54">
        <f t="shared" si="5126"/>
      </c>
      <c r="S164" s="55">
        <f t="shared" si="4972"/>
      </c>
      <c r="T164" s="54">
        <f t="shared" si="5126"/>
      </c>
      <c r="U164" s="55">
        <f t="shared" si="4973"/>
      </c>
      <c r="V164" s="54">
        <f t="shared" si="5126"/>
      </c>
      <c r="W164" s="55">
        <f t="shared" si="4974"/>
      </c>
      <c r="X164" s="54">
        <f t="shared" si="5126"/>
      </c>
      <c r="Y164" s="55">
        <f t="shared" si="4975"/>
      </c>
      <c r="Z164" s="54">
        <f t="shared" si="5126"/>
      </c>
      <c r="AA164" s="55">
        <f t="shared" si="4976"/>
      </c>
      <c r="AB164" s="54">
        <f t="shared" si="5126"/>
      </c>
      <c r="AC164" s="55">
        <f t="shared" si="4977"/>
      </c>
      <c r="AD164" s="54">
        <f t="shared" si="5126"/>
      </c>
      <c r="AE164" s="55">
        <f t="shared" si="4978"/>
      </c>
      <c r="AF164" s="54">
        <f t="shared" si="5126"/>
      </c>
      <c r="AG164" s="55">
        <f t="shared" si="4979"/>
      </c>
      <c r="AH164" s="54">
        <f t="shared" si="5126"/>
      </c>
      <c r="AI164" s="55">
        <f t="shared" si="4980"/>
      </c>
      <c r="AJ164" s="54">
        <f t="shared" si="5126"/>
      </c>
      <c r="AK164" s="55">
        <f t="shared" si="4981"/>
      </c>
      <c r="AL164" s="54">
        <f t="shared" si="5126"/>
      </c>
      <c r="AM164" s="55">
        <f t="shared" si="4982"/>
      </c>
      <c r="AN164" s="54">
        <f t="shared" si="5126"/>
      </c>
      <c r="AO164" s="55">
        <f t="shared" si="4983"/>
      </c>
      <c r="AP164" s="54">
        <f t="shared" si="5126"/>
      </c>
      <c r="AQ164" s="55">
        <f t="shared" si="4984"/>
      </c>
      <c r="AR164" s="54">
        <f t="shared" si="5126"/>
      </c>
      <c r="AS164" s="55">
        <f t="shared" si="4985"/>
      </c>
      <c r="AT164" s="54">
        <f t="shared" si="5126"/>
      </c>
      <c r="AU164" s="55">
        <f t="shared" si="4986"/>
      </c>
      <c r="AV164" s="54">
        <f t="shared" si="5126"/>
      </c>
      <c r="AW164" s="55">
        <f t="shared" si="4987"/>
      </c>
      <c r="AX164" s="54">
        <f t="shared" si="5126"/>
      </c>
      <c r="AY164" s="55">
        <f t="shared" si="4988"/>
      </c>
      <c r="AZ164" s="54">
        <f t="shared" si="5126"/>
      </c>
      <c r="BA164" s="55">
        <f t="shared" si="4989"/>
      </c>
      <c r="BB164" s="54">
        <f t="shared" si="5126"/>
      </c>
      <c r="BC164" s="55">
        <f t="shared" si="4990"/>
      </c>
      <c r="BD164" s="54">
        <f t="shared" si="5126"/>
      </c>
      <c r="BE164" s="55">
        <f t="shared" si="4991"/>
      </c>
      <c r="BF164" s="54">
        <f t="shared" si="5126"/>
      </c>
      <c r="BG164" s="55">
        <f t="shared" si="4992"/>
      </c>
      <c r="BH164" s="54">
        <f t="shared" si="5126"/>
      </c>
      <c r="BI164" s="55">
        <f t="shared" si="4993"/>
      </c>
      <c r="BJ164" s="54">
        <f t="shared" si="5126"/>
      </c>
      <c r="BK164" s="55">
        <f t="shared" si="4994"/>
      </c>
      <c r="BL164" s="54">
        <f t="shared" si="5126"/>
      </c>
      <c r="BM164" s="55">
        <f t="shared" si="4995"/>
      </c>
      <c r="BN164" s="54">
        <f t="shared" si="5126"/>
      </c>
      <c r="BO164" s="55">
        <f t="shared" si="4996"/>
      </c>
      <c r="BP164" s="54">
        <f t="shared" si="5126"/>
      </c>
      <c r="BQ164" s="55">
        <f t="shared" si="4997"/>
      </c>
      <c r="BR164" s="54">
        <f t="shared" si="5121"/>
      </c>
      <c r="BS164" s="55">
        <f t="shared" si="4998"/>
      </c>
      <c r="BT164" s="54">
        <f t="shared" si="5121"/>
      </c>
      <c r="BU164" s="55">
        <f t="shared" si="4999"/>
      </c>
      <c r="BV164" s="54">
        <f t="shared" si="5121"/>
      </c>
      <c r="BW164" s="55">
        <f t="shared" si="5000"/>
      </c>
      <c r="BX164" s="54">
        <f t="shared" si="5121"/>
      </c>
      <c r="BY164" s="55">
        <f t="shared" si="5001"/>
      </c>
      <c r="BZ164" s="54">
        <f t="shared" si="5121"/>
      </c>
      <c r="CA164" s="55">
        <f t="shared" si="5002"/>
      </c>
      <c r="CB164" s="54">
        <f t="shared" si="5121"/>
      </c>
      <c r="CC164" s="55">
        <f t="shared" si="5003"/>
      </c>
      <c r="CD164" s="54">
        <f t="shared" si="5121"/>
      </c>
      <c r="CE164" s="55">
        <f t="shared" si="5004"/>
      </c>
      <c r="CF164" s="54">
        <f t="shared" si="5121"/>
      </c>
      <c r="CG164" s="55">
        <f t="shared" si="5005"/>
      </c>
      <c r="CH164" s="54">
        <f t="shared" si="5121"/>
      </c>
      <c r="CI164" s="55">
        <f t="shared" si="5006"/>
      </c>
      <c r="CJ164" s="54">
        <f t="shared" si="5121"/>
      </c>
      <c r="CK164" s="55">
        <f t="shared" si="5007"/>
      </c>
      <c r="CL164" s="54">
        <f t="shared" si="5121"/>
      </c>
      <c r="CM164" s="55">
        <f t="shared" si="5008"/>
      </c>
      <c r="CN164" s="54">
        <f t="shared" si="5121"/>
      </c>
      <c r="CO164" s="55">
        <f t="shared" si="5009"/>
      </c>
      <c r="CP164" s="54">
        <f t="shared" si="5121"/>
      </c>
      <c r="CQ164" s="55">
        <f t="shared" si="5010"/>
      </c>
      <c r="CR164" s="54">
        <f t="shared" si="5121"/>
      </c>
      <c r="CS164" s="55">
        <f t="shared" si="5011"/>
      </c>
      <c r="CT164" s="54">
        <f t="shared" si="5121"/>
      </c>
      <c r="CU164" s="55">
        <f t="shared" si="5012"/>
      </c>
      <c r="CV164" s="54">
        <f t="shared" si="5121"/>
      </c>
      <c r="CW164" s="55">
        <f t="shared" si="5013"/>
      </c>
      <c r="CX164" s="54">
        <f t="shared" si="5121"/>
      </c>
      <c r="CY164" s="55">
        <f t="shared" si="5014"/>
      </c>
      <c r="CZ164" s="54">
        <f t="shared" si="5121"/>
      </c>
      <c r="DA164" s="55">
        <f t="shared" si="5015"/>
      </c>
      <c r="DB164" s="54">
        <f t="shared" si="5121"/>
      </c>
      <c r="DC164" s="55">
        <f t="shared" si="5016"/>
      </c>
      <c r="DD164" s="54">
        <f t="shared" si="5121"/>
      </c>
      <c r="DE164" s="55">
        <f t="shared" si="5017"/>
      </c>
      <c r="DF164" s="54">
        <f t="shared" si="5121"/>
      </c>
      <c r="DG164" s="55">
        <f t="shared" si="5018"/>
      </c>
      <c r="DH164" s="54">
        <f t="shared" si="5121"/>
      </c>
      <c r="DI164" s="55">
        <f t="shared" si="5019"/>
      </c>
      <c r="DJ164" s="54">
        <f t="shared" si="5121"/>
      </c>
      <c r="DK164" s="55">
        <f t="shared" si="5020"/>
      </c>
      <c r="DL164" s="54">
        <f t="shared" si="5121"/>
      </c>
      <c r="DM164" s="55">
        <f t="shared" si="5021"/>
      </c>
      <c r="DN164" s="54">
        <f t="shared" si="5121"/>
      </c>
      <c r="DO164" s="55">
        <f t="shared" si="5022"/>
      </c>
      <c r="DP164" s="54">
        <f t="shared" si="5121"/>
      </c>
      <c r="DQ164" s="55">
        <f t="shared" si="5023"/>
      </c>
      <c r="DR164" s="54">
        <f t="shared" si="5121"/>
      </c>
      <c r="DS164" s="55">
        <f t="shared" si="5024"/>
      </c>
      <c r="DT164" s="54">
        <f t="shared" si="5121"/>
      </c>
      <c r="DU164" s="55">
        <f t="shared" si="5025"/>
      </c>
      <c r="DV164" s="54">
        <f t="shared" si="5121"/>
      </c>
      <c r="DW164" s="55">
        <f t="shared" si="5026"/>
      </c>
      <c r="DX164" s="54">
        <f t="shared" si="5121"/>
      </c>
      <c r="DY164" s="55">
        <f t="shared" si="5027"/>
      </c>
      <c r="DZ164" s="54">
        <f t="shared" si="5121"/>
      </c>
      <c r="EA164" s="55">
        <f t="shared" si="5028"/>
      </c>
      <c r="EB164" s="54">
        <f t="shared" si="5127"/>
      </c>
      <c r="EC164" s="55">
        <f t="shared" si="5029"/>
      </c>
      <c r="ED164" s="54">
        <f t="shared" si="5127"/>
      </c>
      <c r="EE164" s="55">
        <f t="shared" si="5030"/>
      </c>
      <c r="EF164" s="54">
        <f t="shared" si="5127"/>
      </c>
      <c r="EG164" s="55">
        <f t="shared" si="5031"/>
      </c>
      <c r="EH164" s="54">
        <f t="shared" si="5127"/>
      </c>
      <c r="EI164" s="55">
        <f t="shared" si="5032"/>
      </c>
      <c r="EJ164" s="54">
        <f t="shared" si="5127"/>
      </c>
      <c r="EK164" s="55">
        <f t="shared" si="5033"/>
      </c>
      <c r="EL164" s="54">
        <f t="shared" si="5127"/>
      </c>
      <c r="EM164" s="55">
        <f t="shared" si="5034"/>
      </c>
      <c r="EN164" s="54">
        <f t="shared" si="5127"/>
      </c>
      <c r="EO164" s="55">
        <f t="shared" si="5035"/>
      </c>
      <c r="EP164" s="54">
        <f t="shared" si="5127"/>
      </c>
      <c r="EQ164" s="55">
        <f t="shared" si="5036"/>
      </c>
      <c r="ER164" s="54">
        <f t="shared" si="5127"/>
      </c>
      <c r="ES164" s="55">
        <f t="shared" si="5037"/>
      </c>
      <c r="ET164" s="54">
        <f t="shared" si="5127"/>
      </c>
      <c r="EU164" s="55">
        <f t="shared" si="5038"/>
      </c>
      <c r="EV164" s="54">
        <f t="shared" si="5127"/>
      </c>
      <c r="EW164" s="55">
        <f t="shared" si="5039"/>
      </c>
      <c r="EX164" s="54">
        <f t="shared" si="5127"/>
      </c>
      <c r="EY164" s="55">
        <f t="shared" si="5040"/>
      </c>
      <c r="EZ164" s="54">
        <f t="shared" si="5127"/>
      </c>
      <c r="FA164" s="55">
        <f t="shared" si="5041"/>
      </c>
      <c r="FB164" s="54">
        <f t="shared" si="5127"/>
      </c>
      <c r="FC164" s="55">
        <f t="shared" si="5042"/>
      </c>
      <c r="FD164" s="54">
        <f t="shared" si="5127"/>
      </c>
      <c r="FE164" s="55">
        <f t="shared" si="5043"/>
      </c>
      <c r="FF164" s="54">
        <f t="shared" si="5127"/>
      </c>
      <c r="FG164" s="55">
        <f t="shared" si="5044"/>
      </c>
      <c r="FH164" s="54">
        <f t="shared" si="5127"/>
      </c>
      <c r="FI164" s="55">
        <f t="shared" si="5045"/>
      </c>
      <c r="FJ164" s="54">
        <f t="shared" si="5127"/>
      </c>
      <c r="FK164" s="55">
        <f t="shared" si="5046"/>
      </c>
      <c r="FL164" s="54">
        <f t="shared" si="5127"/>
      </c>
      <c r="FM164" s="55">
        <f t="shared" si="5047"/>
      </c>
      <c r="FN164" s="54">
        <f t="shared" si="5127"/>
      </c>
      <c r="FO164" s="55">
        <f t="shared" si="5048"/>
      </c>
      <c r="FP164" s="54">
        <f t="shared" si="5127"/>
      </c>
      <c r="FQ164" s="55">
        <f t="shared" si="5049"/>
      </c>
      <c r="FR164" s="54">
        <f t="shared" si="5127"/>
      </c>
      <c r="FS164" s="55">
        <f t="shared" si="5050"/>
      </c>
      <c r="FT164" s="54">
        <f t="shared" si="5127"/>
      </c>
      <c r="FU164" s="55">
        <f t="shared" si="5051"/>
      </c>
      <c r="FV164" s="54">
        <f t="shared" si="5127"/>
      </c>
      <c r="FW164" s="55">
        <f t="shared" si="5052"/>
      </c>
      <c r="FX164" s="54">
        <f t="shared" si="5127"/>
      </c>
      <c r="FY164" s="55">
        <f t="shared" si="5053"/>
      </c>
      <c r="FZ164" s="54">
        <f t="shared" si="5127"/>
      </c>
      <c r="GA164" s="55">
        <f t="shared" si="5054"/>
      </c>
      <c r="GB164" s="54">
        <f t="shared" si="5127"/>
      </c>
      <c r="GC164" s="55">
        <f t="shared" si="5055"/>
      </c>
      <c r="GD164" s="54">
        <f t="shared" si="5127"/>
      </c>
      <c r="GE164" s="55">
        <f t="shared" si="5056"/>
      </c>
      <c r="GF164" s="54">
        <f t="shared" si="5127"/>
      </c>
      <c r="GG164" s="55">
        <f t="shared" si="5057"/>
      </c>
      <c r="GH164" s="54">
        <f t="shared" si="5127"/>
      </c>
      <c r="GI164" s="55">
        <f t="shared" si="5058"/>
      </c>
      <c r="GJ164" s="54">
        <f t="shared" si="5127"/>
      </c>
      <c r="GK164" s="55">
        <f t="shared" si="5059"/>
      </c>
      <c r="GL164" s="54">
        <f t="shared" si="5127"/>
      </c>
      <c r="GM164" s="55">
        <f t="shared" si="5060"/>
      </c>
      <c r="GN164" s="54">
        <f t="shared" si="5122"/>
      </c>
      <c r="GO164" s="55">
        <f t="shared" si="5061"/>
      </c>
      <c r="GP164" s="54">
        <f t="shared" si="5122"/>
      </c>
      <c r="GQ164" s="55">
        <f t="shared" si="5062"/>
      </c>
      <c r="GR164" s="54">
        <f t="shared" si="5122"/>
      </c>
      <c r="GS164" s="55">
        <f t="shared" si="5063"/>
      </c>
      <c r="GT164" s="54">
        <f t="shared" si="5122"/>
      </c>
      <c r="GU164" s="55">
        <f t="shared" si="5064"/>
      </c>
      <c r="GV164" s="54">
        <f t="shared" si="5122"/>
      </c>
      <c r="GW164" s="55">
        <f t="shared" si="5065"/>
      </c>
      <c r="GX164" s="54">
        <f t="shared" si="5122"/>
      </c>
      <c r="GY164" s="55">
        <f t="shared" si="5066"/>
      </c>
      <c r="GZ164" s="54">
        <f t="shared" si="5122"/>
      </c>
      <c r="HA164" s="55">
        <f t="shared" si="5067"/>
      </c>
      <c r="HB164" s="54">
        <f t="shared" si="5122"/>
      </c>
      <c r="HC164" s="55">
        <f t="shared" si="5068"/>
      </c>
      <c r="HD164" s="54">
        <f t="shared" si="5122"/>
      </c>
      <c r="HE164" s="55">
        <f t="shared" si="5069"/>
      </c>
      <c r="HF164" s="54">
        <f t="shared" si="5122"/>
      </c>
      <c r="HG164" s="55">
        <f t="shared" si="5070"/>
      </c>
      <c r="HH164" s="54">
        <f t="shared" si="5122"/>
      </c>
      <c r="HI164" s="55">
        <f t="shared" si="5071"/>
      </c>
      <c r="HJ164" s="54">
        <f t="shared" si="5122"/>
      </c>
      <c r="HK164" s="55">
        <f t="shared" si="5072"/>
      </c>
      <c r="HL164" s="54">
        <f t="shared" si="5122"/>
      </c>
      <c r="HM164" s="55">
        <f t="shared" si="5073"/>
      </c>
      <c r="HN164" s="54">
        <f t="shared" si="5122"/>
      </c>
      <c r="HO164" s="55">
        <f t="shared" si="5074"/>
      </c>
      <c r="HP164" s="54">
        <f t="shared" si="5122"/>
      </c>
      <c r="HQ164" s="55">
        <f t="shared" si="5075"/>
      </c>
      <c r="HR164" s="54">
        <f t="shared" si="5122"/>
      </c>
      <c r="HS164" s="55">
        <f t="shared" si="5076"/>
      </c>
      <c r="HT164" s="54">
        <f t="shared" si="5122"/>
      </c>
      <c r="HU164" s="55">
        <f t="shared" si="5077"/>
      </c>
      <c r="HV164" s="54">
        <f t="shared" si="5122"/>
      </c>
      <c r="HW164" s="55">
        <f t="shared" si="5078"/>
      </c>
      <c r="HX164" s="54">
        <f t="shared" si="5122"/>
      </c>
      <c r="HY164" s="55">
        <f t="shared" si="5079"/>
      </c>
      <c r="HZ164" s="54">
        <f t="shared" si="5122"/>
      </c>
      <c r="IA164" s="55">
        <f t="shared" si="5080"/>
      </c>
      <c r="IB164" s="54">
        <f t="shared" si="5122"/>
      </c>
      <c r="IC164" s="55">
        <f t="shared" si="5081"/>
      </c>
      <c r="ID164" s="54">
        <f t="shared" si="5122"/>
      </c>
      <c r="IE164" s="55">
        <f t="shared" si="5082"/>
      </c>
      <c r="IF164" s="54">
        <f t="shared" si="5122"/>
      </c>
      <c r="IG164" s="55">
        <f t="shared" si="5083"/>
      </c>
      <c r="IH164" s="54">
        <f t="shared" si="5122"/>
      </c>
      <c r="II164" s="55">
        <f t="shared" si="5084"/>
      </c>
      <c r="IJ164" s="54">
        <f t="shared" si="5122"/>
      </c>
      <c r="IK164" s="55">
        <f t="shared" si="5085"/>
      </c>
      <c r="IL164" s="54">
        <f t="shared" si="5122"/>
      </c>
      <c r="IM164" s="55">
        <f t="shared" si="5086"/>
      </c>
      <c r="IN164" s="54">
        <f t="shared" si="5122"/>
      </c>
      <c r="IO164" s="55">
        <f t="shared" si="5087"/>
      </c>
      <c r="IP164" s="54">
        <f t="shared" si="5122"/>
      </c>
      <c r="IQ164" s="55">
        <f t="shared" si="5088"/>
      </c>
      <c r="IR164" s="54">
        <f t="shared" si="5122"/>
      </c>
      <c r="IS164" s="55">
        <f t="shared" si="5089"/>
      </c>
      <c r="IT164" s="54">
        <f t="shared" si="5122"/>
      </c>
      <c r="IU164" s="55">
        <f t="shared" si="5090"/>
      </c>
      <c r="IV164" s="54">
        <f t="shared" si="5122"/>
      </c>
      <c r="IW164" s="55">
        <f t="shared" si="5091"/>
      </c>
      <c r="IX164" s="54">
        <f t="shared" si="5116"/>
      </c>
      <c r="IY164" s="55">
        <f t="shared" si="5092"/>
      </c>
      <c r="IZ164" s="54">
        <f t="shared" si="5116"/>
      </c>
      <c r="JA164" s="55">
        <f t="shared" si="5093"/>
      </c>
      <c r="JB164" s="54">
        <f t="shared" si="5114"/>
      </c>
      <c r="JC164" s="55">
        <f t="shared" si="5094"/>
      </c>
      <c r="JD164" s="54">
        <f t="shared" si="5112"/>
      </c>
      <c r="JE164" s="55">
        <f t="shared" si="5095"/>
      </c>
      <c r="JF164" s="54">
        <f t="shared" si="5112"/>
      </c>
      <c r="JG164" s="55">
        <f t="shared" si="5096"/>
      </c>
      <c r="JH164" s="54">
        <f t="shared" si="5112"/>
      </c>
      <c r="JI164" s="55">
        <f t="shared" si="5097"/>
      </c>
      <c r="JJ164" s="54">
        <f t="shared" si="5112"/>
      </c>
      <c r="JK164" s="55">
        <f t="shared" si="5098"/>
      </c>
      <c r="JL164" s="54">
        <f t="shared" si="5112"/>
      </c>
      <c r="JM164" s="55">
        <f t="shared" si="4679"/>
      </c>
      <c r="JN164" s="54">
        <f t="shared" si="5113"/>
      </c>
      <c r="JO164" s="55">
        <f t="shared" si="4775"/>
      </c>
      <c r="JP164" s="54">
        <f t="shared" si="5113"/>
      </c>
      <c r="JQ164" s="55">
        <f t="shared" si="4776"/>
      </c>
      <c r="JR164" s="54">
        <f t="shared" si="5113"/>
      </c>
      <c r="JS164" s="55">
        <f t="shared" si="4777"/>
      </c>
      <c r="JT164" s="54">
        <f t="shared" si="5113"/>
      </c>
      <c r="JU164" s="55">
        <f t="shared" si="4778"/>
      </c>
      <c r="JV164" s="54">
        <f t="shared" si="5113"/>
      </c>
      <c r="JW164" s="55">
        <f t="shared" si="4779"/>
      </c>
      <c r="JX164" s="54">
        <f t="shared" si="5113"/>
      </c>
      <c r="JY164" s="55">
        <f t="shared" si="4780"/>
      </c>
      <c r="JZ164" s="54">
        <f t="shared" si="5113"/>
      </c>
      <c r="KA164" s="55">
        <f t="shared" si="4781"/>
      </c>
      <c r="KB164" s="54">
        <f t="shared" si="5113"/>
      </c>
      <c r="KC164" s="55">
        <f t="shared" si="4782"/>
      </c>
      <c r="KD164" s="54">
        <f t="shared" si="5113"/>
      </c>
      <c r="KE164" s="55">
        <f t="shared" si="4783"/>
      </c>
      <c r="KF164" s="54">
        <f t="shared" si="5113"/>
      </c>
      <c r="KG164" s="55">
        <f t="shared" si="4784"/>
      </c>
      <c r="KH164" s="54">
        <f t="shared" si="5113"/>
      </c>
      <c r="KI164" s="55">
        <f t="shared" si="4785"/>
      </c>
      <c r="KJ164" s="54">
        <f t="shared" si="5113"/>
      </c>
      <c r="KK164" s="55">
        <f t="shared" si="4786"/>
      </c>
      <c r="KL164" s="54">
        <f t="shared" si="5113"/>
      </c>
      <c r="KM164" s="55">
        <f t="shared" si="4787"/>
      </c>
      <c r="KN164" s="54">
        <f t="shared" si="5113"/>
      </c>
      <c r="KO164" s="55">
        <f t="shared" si="4788"/>
      </c>
      <c r="KP164" s="54">
        <f t="shared" si="5113"/>
      </c>
      <c r="KQ164" s="55">
        <f t="shared" si="4789"/>
      </c>
      <c r="KR164" s="54">
        <f t="shared" si="5113"/>
      </c>
      <c r="KS164" s="55">
        <f t="shared" si="4790"/>
      </c>
      <c r="KT164" s="54">
        <f t="shared" si="5113"/>
      </c>
      <c r="KU164" s="55">
        <f t="shared" si="4791"/>
      </c>
      <c r="KV164" s="54">
        <f t="shared" si="5113"/>
      </c>
      <c r="KW164" s="55">
        <f t="shared" si="4792"/>
      </c>
      <c r="KX164" s="54">
        <f t="shared" si="5113"/>
      </c>
      <c r="KY164" s="55">
        <f t="shared" si="4793"/>
      </c>
      <c r="KZ164" s="54">
        <f t="shared" si="5113"/>
      </c>
      <c r="LA164" s="55">
        <f t="shared" si="4794"/>
      </c>
      <c r="LB164" s="54">
        <f t="shared" si="5113"/>
      </c>
      <c r="LC164" s="55">
        <f t="shared" si="4795"/>
      </c>
      <c r="LD164" s="54">
        <f t="shared" si="5113"/>
      </c>
      <c r="LE164" s="55">
        <f t="shared" si="4796"/>
      </c>
      <c r="LF164" s="54">
        <f t="shared" si="5113"/>
      </c>
      <c r="LG164" s="55">
        <f t="shared" si="4797"/>
      </c>
      <c r="LH164" s="54">
        <f t="shared" si="5113"/>
      </c>
      <c r="LI164" s="55">
        <f t="shared" si="4798"/>
      </c>
      <c r="LJ164" s="54">
        <f t="shared" si="5113"/>
      </c>
      <c r="LK164" s="55">
        <f t="shared" si="4799"/>
      </c>
      <c r="LL164" s="54">
        <f t="shared" si="5113"/>
      </c>
      <c r="LM164" s="55">
        <f t="shared" si="4800"/>
      </c>
      <c r="LN164" s="54">
        <f t="shared" si="5113"/>
      </c>
      <c r="LO164" s="55">
        <f t="shared" si="4801"/>
      </c>
      <c r="LP164" s="54">
        <f t="shared" si="5113"/>
      </c>
      <c r="LQ164" s="55">
        <f t="shared" si="4802"/>
      </c>
      <c r="LR164" s="54">
        <f t="shared" si="5113"/>
      </c>
      <c r="LS164" s="55">
        <f t="shared" si="4803"/>
      </c>
      <c r="LT164" s="54">
        <f t="shared" si="5113"/>
      </c>
      <c r="LU164" s="55">
        <f t="shared" si="4804"/>
      </c>
      <c r="LV164" s="54">
        <f t="shared" si="5113"/>
      </c>
      <c r="LW164" s="55">
        <f t="shared" si="4805"/>
      </c>
      <c r="LX164" s="54">
        <f t="shared" si="5113"/>
      </c>
      <c r="LY164" s="55">
        <f t="shared" si="4680"/>
      </c>
      <c r="LZ164" s="54">
        <f t="shared" si="5123"/>
      </c>
      <c r="MA164" s="55">
        <f t="shared" si="4807"/>
      </c>
      <c r="MB164" s="54">
        <f t="shared" si="5123"/>
      </c>
      <c r="MC164" s="55">
        <f t="shared" si="4808"/>
      </c>
      <c r="MD164" s="54">
        <f t="shared" si="5123"/>
      </c>
      <c r="ME164" s="55">
        <f t="shared" si="4809"/>
      </c>
      <c r="MF164" s="54">
        <f t="shared" si="5123"/>
      </c>
      <c r="MG164" s="55">
        <f t="shared" si="4810"/>
      </c>
      <c r="MH164" s="54">
        <f t="shared" si="5123"/>
      </c>
      <c r="MI164" s="55">
        <f t="shared" si="4811"/>
      </c>
      <c r="MJ164" s="54">
        <f t="shared" si="5123"/>
      </c>
      <c r="MK164" s="55">
        <f t="shared" si="4812"/>
      </c>
      <c r="ML164" s="54">
        <f t="shared" si="5123"/>
      </c>
      <c r="MM164" s="55">
        <f t="shared" si="4682"/>
      </c>
      <c r="MN164" s="54">
        <f t="shared" si="5123"/>
      </c>
      <c r="MO164" s="55">
        <f t="shared" si="4683"/>
      </c>
      <c r="MP164" s="54">
        <f t="shared" si="5123"/>
      </c>
      <c r="MQ164" s="55">
        <f t="shared" si="4684"/>
      </c>
      <c r="MR164" s="54">
        <f t="shared" si="5123"/>
      </c>
      <c r="MS164" s="55">
        <f t="shared" si="4685"/>
      </c>
      <c r="MT164" s="54">
        <f t="shared" si="5123"/>
      </c>
      <c r="MU164" s="55">
        <f t="shared" si="4686"/>
      </c>
      <c r="MV164" s="54">
        <f t="shared" si="5123"/>
      </c>
      <c r="MW164" s="55">
        <f t="shared" si="4687"/>
      </c>
      <c r="MX164" s="54">
        <f t="shared" si="5123"/>
      </c>
      <c r="MY164" s="55">
        <f t="shared" si="4688"/>
      </c>
      <c r="MZ164" s="54">
        <f t="shared" si="5123"/>
      </c>
      <c r="NA164" s="55">
        <f t="shared" si="4689"/>
      </c>
      <c r="NB164" s="54">
        <f t="shared" si="5123"/>
      </c>
      <c r="NC164" s="55">
        <f t="shared" si="4690"/>
      </c>
      <c r="ND164" s="54">
        <f t="shared" si="5123"/>
      </c>
      <c r="NE164" s="55">
        <f t="shared" si="4691"/>
      </c>
      <c r="NF164" s="54">
        <f t="shared" si="5123"/>
      </c>
      <c r="NG164" s="55">
        <f t="shared" si="4692"/>
      </c>
      <c r="NH164" s="54">
        <f t="shared" si="5123"/>
      </c>
      <c r="NI164" s="55">
        <f t="shared" si="4693"/>
      </c>
      <c r="NJ164" s="54">
        <f t="shared" si="5123"/>
      </c>
      <c r="NK164" s="55">
        <f t="shared" si="4694"/>
      </c>
      <c r="NL164" s="54">
        <f t="shared" si="5123"/>
      </c>
      <c r="NM164" s="55">
        <f t="shared" si="4695"/>
      </c>
      <c r="NN164" s="54">
        <f t="shared" si="5123"/>
      </c>
      <c r="NO164" s="55">
        <f t="shared" si="4696"/>
      </c>
      <c r="NP164" s="54">
        <f t="shared" si="5123"/>
      </c>
      <c r="NQ164" s="55">
        <f t="shared" si="4697"/>
      </c>
      <c r="NR164" s="54">
        <f t="shared" si="5123"/>
      </c>
      <c r="NS164" s="55">
        <f t="shared" si="4698"/>
      </c>
      <c r="NT164" s="54">
        <f t="shared" si="5123"/>
      </c>
      <c r="NU164" s="55">
        <f t="shared" si="4699"/>
      </c>
      <c r="NV164" s="54">
        <f t="shared" si="5123"/>
      </c>
      <c r="NW164" s="55">
        <f t="shared" si="4700"/>
      </c>
      <c r="NX164" s="54">
        <f t="shared" si="5123"/>
      </c>
      <c r="NY164" s="55">
        <f t="shared" si="4701"/>
      </c>
      <c r="NZ164" s="54">
        <f t="shared" si="5123"/>
      </c>
      <c r="OA164" s="55">
        <f t="shared" si="4702"/>
      </c>
      <c r="OB164" s="54">
        <f t="shared" si="5123"/>
      </c>
      <c r="OC164" s="55">
        <f t="shared" si="4703"/>
      </c>
      <c r="OD164" s="54">
        <f t="shared" si="5123"/>
      </c>
      <c r="OE164" s="55">
        <f t="shared" si="4704"/>
      </c>
      <c r="OF164" s="54">
        <f t="shared" si="5123"/>
      </c>
      <c r="OG164" s="55">
        <f t="shared" si="4705"/>
      </c>
      <c r="OH164" s="54">
        <f t="shared" si="5123"/>
      </c>
      <c r="OI164" s="55">
        <f t="shared" si="4706"/>
      </c>
      <c r="OJ164" s="54">
        <f t="shared" si="5123"/>
      </c>
      <c r="OK164" s="55">
        <f t="shared" si="4707"/>
      </c>
      <c r="OL164" s="54">
        <f t="shared" si="5118"/>
      </c>
      <c r="OM164" s="55">
        <f t="shared" si="4708"/>
      </c>
      <c r="ON164" s="54">
        <f t="shared" si="5118"/>
      </c>
      <c r="OO164" s="55">
        <f t="shared" si="4709"/>
      </c>
      <c r="OP164" s="54">
        <f t="shared" si="5118"/>
      </c>
      <c r="OQ164" s="55">
        <f t="shared" si="4710"/>
      </c>
      <c r="OR164" s="54">
        <f t="shared" si="5118"/>
      </c>
      <c r="OS164" s="55">
        <f t="shared" si="4711"/>
      </c>
      <c r="OT164" s="54">
        <f t="shared" si="5118"/>
      </c>
      <c r="OU164" s="55">
        <f t="shared" si="4712"/>
      </c>
      <c r="OV164" s="54">
        <f t="shared" si="5118"/>
      </c>
      <c r="OW164" s="55">
        <f t="shared" si="4713"/>
      </c>
      <c r="OX164" s="54">
        <f t="shared" si="5118"/>
      </c>
      <c r="OY164" s="55">
        <f t="shared" si="4714"/>
      </c>
      <c r="OZ164" s="54">
        <f t="shared" si="5118"/>
      </c>
      <c r="PA164" s="55">
        <f t="shared" si="4715"/>
      </c>
      <c r="PB164" s="54">
        <f t="shared" si="5118"/>
      </c>
      <c r="PC164" s="55">
        <f t="shared" si="4716"/>
      </c>
      <c r="PD164" s="54">
        <f t="shared" si="5118"/>
      </c>
      <c r="PE164" s="55">
        <f t="shared" si="4717"/>
      </c>
      <c r="PF164" s="54">
        <f t="shared" si="5118"/>
      </c>
      <c r="PG164" s="55">
        <f t="shared" si="4718"/>
      </c>
      <c r="PH164" s="54">
        <f t="shared" si="5118"/>
      </c>
      <c r="PI164" s="55">
        <f t="shared" si="4719"/>
      </c>
      <c r="PJ164" s="54">
        <f t="shared" si="5118"/>
      </c>
      <c r="PK164" s="55">
        <f t="shared" si="4720"/>
      </c>
      <c r="PL164" s="54">
        <f t="shared" si="5118"/>
      </c>
      <c r="PM164" s="55">
        <f t="shared" si="4721"/>
      </c>
      <c r="PN164" s="54">
        <f t="shared" si="5118"/>
      </c>
      <c r="PO164" s="55">
        <f t="shared" si="4722"/>
      </c>
      <c r="PP164" s="54">
        <f t="shared" si="5118"/>
      </c>
      <c r="PQ164" s="55">
        <f t="shared" si="4723"/>
      </c>
      <c r="PR164" s="54">
        <f t="shared" si="5118"/>
      </c>
      <c r="PS164" s="55">
        <f t="shared" si="4724"/>
      </c>
      <c r="PT164" s="54">
        <f t="shared" si="5118"/>
      </c>
      <c r="PU164" s="55">
        <f t="shared" si="4725"/>
      </c>
      <c r="PV164" s="54">
        <f t="shared" si="5118"/>
      </c>
      <c r="PW164" s="55">
        <f t="shared" si="4726"/>
      </c>
      <c r="PX164" s="54">
        <f t="shared" si="5118"/>
      </c>
      <c r="PY164" s="55">
        <f t="shared" si="4727"/>
      </c>
      <c r="PZ164" s="54">
        <f t="shared" si="5118"/>
      </c>
      <c r="QA164" s="55">
        <f t="shared" si="4728"/>
      </c>
      <c r="QB164" s="54">
        <f t="shared" si="5118"/>
      </c>
      <c r="QC164" s="55">
        <f t="shared" si="4729"/>
      </c>
      <c r="QD164" s="54">
        <f t="shared" si="5118"/>
      </c>
      <c r="QE164" s="55">
        <f t="shared" si="4730"/>
      </c>
      <c r="QF164" s="54">
        <f t="shared" si="5118"/>
      </c>
      <c r="QG164" s="55">
        <f t="shared" si="4731"/>
      </c>
      <c r="QH164" s="54">
        <f t="shared" si="5118"/>
      </c>
      <c r="QI164" s="55">
        <f t="shared" si="4732"/>
      </c>
      <c r="QJ164" s="54">
        <f t="shared" si="5118"/>
      </c>
      <c r="QK164" s="55">
        <f t="shared" si="4733"/>
      </c>
      <c r="QL164" s="54">
        <f t="shared" si="5118"/>
      </c>
      <c r="QM164" s="55">
        <f t="shared" si="4734"/>
      </c>
      <c r="QN164" s="54">
        <f t="shared" si="5118"/>
      </c>
      <c r="QO164" s="55">
        <f t="shared" si="4735"/>
      </c>
      <c r="QP164" s="54">
        <f t="shared" si="5118"/>
      </c>
      <c r="QQ164" s="55">
        <f t="shared" si="4736"/>
      </c>
      <c r="QR164" s="54">
        <f t="shared" si="5118"/>
      </c>
      <c r="QS164" s="55">
        <f t="shared" si="4737"/>
      </c>
      <c r="QT164" s="54">
        <f t="shared" si="5118"/>
      </c>
      <c r="QU164" s="55">
        <f t="shared" si="4885"/>
      </c>
      <c r="QV164" s="54">
        <f t="shared" si="5107"/>
      </c>
      <c r="QW164" s="55">
        <f t="shared" si="4886"/>
      </c>
      <c r="QX164" s="54">
        <f t="shared" si="5107"/>
      </c>
      <c r="QY164" s="55">
        <f t="shared" si="4887"/>
      </c>
      <c r="QZ164" s="54">
        <f t="shared" si="5107"/>
      </c>
      <c r="RA164" s="55">
        <f t="shared" si="4888"/>
      </c>
      <c r="RB164" s="54">
        <f t="shared" si="5107"/>
      </c>
      <c r="RC164" s="55">
        <f t="shared" si="4889"/>
      </c>
      <c r="RD164" s="54">
        <f t="shared" si="5107"/>
      </c>
      <c r="RE164" s="55">
        <f t="shared" si="4890"/>
      </c>
      <c r="RF164" s="54">
        <f t="shared" si="5107"/>
      </c>
      <c r="RG164" s="55">
        <f t="shared" si="4891"/>
      </c>
      <c r="RH164" s="54">
        <f t="shared" si="5107"/>
      </c>
      <c r="RI164" s="55">
        <f t="shared" si="4892"/>
      </c>
      <c r="RJ164" s="54">
        <f t="shared" si="5124"/>
      </c>
      <c r="RK164" s="55">
        <f t="shared" si="4893"/>
      </c>
      <c r="RL164" s="54">
        <f t="shared" si="5124"/>
      </c>
      <c r="RM164" s="55">
        <f t="shared" si="4894"/>
      </c>
      <c r="RN164" s="54">
        <f t="shared" si="5124"/>
      </c>
      <c r="RO164" s="55">
        <f t="shared" si="4895"/>
      </c>
      <c r="RP164" s="54">
        <f t="shared" si="5124"/>
      </c>
      <c r="RQ164" s="55">
        <f t="shared" si="4896"/>
      </c>
      <c r="RR164" s="54">
        <f t="shared" si="5124"/>
      </c>
      <c r="RS164" s="55">
        <f t="shared" si="4897"/>
      </c>
      <c r="RT164" s="54">
        <f t="shared" si="5124"/>
      </c>
      <c r="RU164" s="55">
        <f t="shared" si="4898"/>
      </c>
      <c r="RV164" s="54">
        <f t="shared" si="5124"/>
      </c>
      <c r="RW164" s="55">
        <f t="shared" si="4899"/>
      </c>
      <c r="RX164" s="54">
        <f t="shared" si="5124"/>
      </c>
      <c r="RY164" s="55">
        <f t="shared" si="4900"/>
      </c>
      <c r="RZ164" s="54">
        <f t="shared" si="5124"/>
      </c>
      <c r="SA164" s="55">
        <f t="shared" si="4901"/>
      </c>
      <c r="SB164" s="54">
        <f t="shared" si="5124"/>
      </c>
      <c r="SC164" s="55">
        <f t="shared" si="4902"/>
      </c>
      <c r="SD164" s="54">
        <f t="shared" si="5124"/>
      </c>
      <c r="SE164" s="55">
        <f t="shared" si="4903"/>
      </c>
      <c r="SF164" s="54">
        <f t="shared" si="5124"/>
      </c>
      <c r="SG164" s="55">
        <f t="shared" si="4904"/>
      </c>
      <c r="SH164" s="54">
        <f t="shared" si="5124"/>
      </c>
      <c r="SI164" s="55">
        <f t="shared" si="4905"/>
      </c>
      <c r="SJ164" s="54">
        <f t="shared" si="5124"/>
      </c>
      <c r="SK164" s="55">
        <f t="shared" si="4906"/>
      </c>
      <c r="SL164" s="54">
        <f t="shared" si="5124"/>
      </c>
      <c r="SM164" s="55">
        <f t="shared" si="4907"/>
      </c>
      <c r="SN164" s="54">
        <f t="shared" si="5124"/>
      </c>
      <c r="SO164" s="55">
        <f t="shared" si="4908"/>
      </c>
      <c r="SP164" s="54">
        <f t="shared" si="5124"/>
      </c>
      <c r="SQ164" s="55">
        <f t="shared" si="4909"/>
      </c>
      <c r="SR164" s="54">
        <f t="shared" si="5124"/>
      </c>
      <c r="SS164" s="55">
        <f t="shared" si="4910"/>
      </c>
      <c r="ST164" s="54">
        <f t="shared" si="5124"/>
      </c>
      <c r="SU164" s="55">
        <f t="shared" si="4911"/>
      </c>
      <c r="SV164" s="54">
        <f t="shared" si="5124"/>
      </c>
      <c r="SW164" s="55">
        <f t="shared" si="4912"/>
      </c>
      <c r="SX164" s="54">
        <f t="shared" si="5124"/>
      </c>
      <c r="SY164" s="55">
        <f t="shared" si="4913"/>
      </c>
      <c r="SZ164" s="54">
        <f t="shared" si="5124"/>
      </c>
      <c r="TA164" s="55">
        <f t="shared" si="4914"/>
      </c>
      <c r="TB164" s="54">
        <f t="shared" si="5124"/>
      </c>
      <c r="TC164" s="55">
        <f t="shared" si="4915"/>
      </c>
      <c r="TD164" s="54">
        <f t="shared" si="5124"/>
      </c>
      <c r="TE164" s="55">
        <f t="shared" si="4881"/>
      </c>
      <c r="TF164" s="54">
        <f t="shared" si="5124"/>
      </c>
      <c r="TG164" s="55">
        <f t="shared" si="4843"/>
      </c>
      <c r="TH164" s="54">
        <f t="shared" si="5124"/>
      </c>
      <c r="TI164" s="55">
        <f t="shared" si="4844"/>
      </c>
      <c r="TJ164" s="54">
        <f t="shared" si="5124"/>
      </c>
      <c r="TK164" s="55">
        <f t="shared" si="4845"/>
      </c>
      <c r="TL164" s="54">
        <f t="shared" si="5124"/>
      </c>
      <c r="TM164" s="55">
        <f t="shared" si="4846"/>
      </c>
      <c r="TN164" s="54">
        <f t="shared" si="5124"/>
      </c>
      <c r="TO164" s="55">
        <f t="shared" si="4847"/>
      </c>
      <c r="TP164" s="54">
        <f t="shared" si="5124"/>
      </c>
      <c r="TQ164" s="55">
        <f t="shared" si="4848"/>
      </c>
      <c r="TR164" s="54">
        <f t="shared" si="5124"/>
      </c>
      <c r="TS164" s="55">
        <f t="shared" si="4849"/>
      </c>
      <c r="TT164" s="54">
        <f t="shared" si="5124"/>
      </c>
      <c r="TU164" s="55">
        <f t="shared" si="4850"/>
      </c>
      <c r="TV164" s="54">
        <f t="shared" si="5119"/>
      </c>
      <c r="TW164" s="55">
        <f t="shared" si="4851"/>
      </c>
      <c r="TX164" s="54">
        <f t="shared" si="5119"/>
      </c>
      <c r="TY164" s="55">
        <f t="shared" si="4852"/>
      </c>
      <c r="TZ164" s="54">
        <f t="shared" si="5119"/>
      </c>
      <c r="UA164" s="55">
        <f t="shared" si="4853"/>
      </c>
      <c r="UB164" s="54">
        <f t="shared" si="5119"/>
      </c>
      <c r="UC164" s="55">
        <f t="shared" si="4854"/>
      </c>
      <c r="UD164" s="54">
        <f t="shared" si="5119"/>
      </c>
      <c r="UE164" s="55">
        <f t="shared" si="4855"/>
      </c>
      <c r="UF164" s="54">
        <f t="shared" si="5119"/>
      </c>
      <c r="UG164" s="55">
        <f t="shared" si="4856"/>
      </c>
      <c r="UH164" s="54">
        <f t="shared" si="5128"/>
      </c>
      <c r="UI164" s="55">
        <f t="shared" si="4857"/>
      </c>
      <c r="UJ164" s="54">
        <f t="shared" si="5128"/>
      </c>
      <c r="UK164" s="55">
        <f t="shared" si="4858"/>
      </c>
      <c r="UL164" s="54">
        <f t="shared" si="5128"/>
      </c>
      <c r="UM164" s="55">
        <f t="shared" si="4859"/>
      </c>
      <c r="UN164" s="54">
        <f t="shared" si="5128"/>
      </c>
      <c r="UO164" s="55">
        <f t="shared" si="4860"/>
      </c>
      <c r="UP164" s="54">
        <f t="shared" si="5128"/>
      </c>
      <c r="UQ164" s="55">
        <f t="shared" si="4861"/>
      </c>
      <c r="UR164" s="54">
        <f t="shared" si="5128"/>
      </c>
      <c r="US164" s="55">
        <f t="shared" si="4862"/>
      </c>
      <c r="UT164" s="54">
        <f t="shared" si="5128"/>
      </c>
      <c r="UU164" s="55">
        <f t="shared" si="4863"/>
      </c>
      <c r="UV164" s="54">
        <f t="shared" si="5128"/>
      </c>
      <c r="UW164" s="55">
        <f t="shared" si="4864"/>
      </c>
      <c r="UX164" s="54">
        <f t="shared" si="5128"/>
      </c>
      <c r="UY164" s="55">
        <f t="shared" si="4865"/>
      </c>
      <c r="UZ164" s="54">
        <f t="shared" si="5128"/>
      </c>
      <c r="VA164" s="55">
        <f t="shared" si="4866"/>
      </c>
      <c r="VB164" s="54">
        <f t="shared" si="5128"/>
      </c>
      <c r="VC164" s="55">
        <f t="shared" si="4867"/>
      </c>
      <c r="VD164" s="54">
        <f t="shared" si="5128"/>
      </c>
      <c r="VE164" s="55">
        <f t="shared" si="4868"/>
      </c>
      <c r="VF164" s="54">
        <f t="shared" si="5128"/>
      </c>
      <c r="VG164" s="55">
        <f t="shared" si="4869"/>
      </c>
      <c r="VH164" s="54">
        <f t="shared" si="5128"/>
      </c>
      <c r="VI164" s="55">
        <f t="shared" si="4870"/>
      </c>
      <c r="VJ164" s="54">
        <f t="shared" si="5128"/>
      </c>
      <c r="VK164" s="55">
        <f t="shared" si="4871"/>
      </c>
      <c r="VL164" s="54">
        <f t="shared" si="5128"/>
      </c>
      <c r="VM164" s="55">
        <f t="shared" si="4872"/>
      </c>
      <c r="VN164" s="54">
        <f t="shared" si="5128"/>
      </c>
      <c r="VO164" s="55">
        <f t="shared" si="4873"/>
      </c>
      <c r="VP164" s="54">
        <f t="shared" si="5128"/>
      </c>
      <c r="VQ164" s="55">
        <f t="shared" si="4817"/>
      </c>
      <c r="VR164" s="54">
        <f t="shared" si="5128"/>
      </c>
      <c r="VS164" s="55">
        <f t="shared" si="4874"/>
      </c>
      <c r="VT164" s="54">
        <f t="shared" si="5128"/>
      </c>
      <c r="VU164" s="55">
        <f t="shared" si="4875"/>
      </c>
      <c r="VV164" s="54">
        <f t="shared" si="5128"/>
      </c>
      <c r="VW164" s="55">
        <f t="shared" si="4876"/>
      </c>
      <c r="VX164" s="54">
        <f t="shared" si="5128"/>
      </c>
      <c r="VY164" s="55">
        <f t="shared" si="4877"/>
      </c>
      <c r="VZ164" s="54">
        <f t="shared" si="5128"/>
      </c>
      <c r="WA164" s="55">
        <f t="shared" si="4878"/>
      </c>
      <c r="WB164" s="54">
        <f t="shared" si="5128"/>
      </c>
      <c r="WC164" s="55">
        <f t="shared" si="4879"/>
      </c>
      <c r="WD164" s="54">
        <f t="shared" si="5128"/>
      </c>
      <c r="WE164" s="55">
        <f t="shared" si="4818"/>
      </c>
      <c r="WF164" s="54">
        <f t="shared" si="5128"/>
      </c>
      <c r="WG164" s="55">
        <f t="shared" si="4819"/>
      </c>
      <c r="WH164" s="54">
        <f t="shared" si="5128"/>
      </c>
      <c r="WI164" s="55">
        <f t="shared" si="4820"/>
      </c>
      <c r="WJ164" s="54">
        <f t="shared" si="5128"/>
      </c>
      <c r="WK164" s="55">
        <f t="shared" si="4821"/>
      </c>
      <c r="WL164" s="54">
        <f t="shared" si="5128"/>
      </c>
      <c r="WM164" s="55">
        <f t="shared" si="4822"/>
      </c>
      <c r="WN164" s="54">
        <f t="shared" si="5128"/>
      </c>
      <c r="WO164" s="55">
        <f t="shared" si="4823"/>
      </c>
      <c r="WP164" s="54">
        <f t="shared" si="5128"/>
      </c>
      <c r="WQ164" s="55">
        <f t="shared" si="4824"/>
      </c>
      <c r="WR164" s="54">
        <f t="shared" si="5128"/>
      </c>
      <c r="WS164" s="55">
        <f t="shared" si="4825"/>
      </c>
      <c r="WT164" s="54">
        <f t="shared" si="5125"/>
      </c>
      <c r="WU164" s="55">
        <f t="shared" si="4826"/>
      </c>
      <c r="WV164" s="54">
        <f t="shared" si="5125"/>
      </c>
      <c r="WW164" s="55">
        <f t="shared" si="4827"/>
      </c>
      <c r="WX164" s="54">
        <f t="shared" si="5125"/>
      </c>
      <c r="WY164" s="55">
        <f t="shared" si="4828"/>
      </c>
      <c r="WZ164" s="54">
        <f t="shared" si="5125"/>
      </c>
      <c r="XA164" s="55">
        <f t="shared" si="4829"/>
      </c>
      <c r="XB164" s="54">
        <f t="shared" si="5125"/>
      </c>
      <c r="XC164" s="55">
        <f t="shared" si="4830"/>
      </c>
      <c r="XD164" s="54">
        <f t="shared" si="5125"/>
      </c>
      <c r="XE164" s="55">
        <f t="shared" si="4831"/>
      </c>
      <c r="XF164" s="54">
        <f t="shared" si="5120"/>
      </c>
      <c r="XG164" s="55">
        <f t="shared" si="4832"/>
      </c>
      <c r="XH164" s="54">
        <f t="shared" si="5120"/>
      </c>
      <c r="XI164" s="55">
        <f t="shared" si="4833"/>
      </c>
      <c r="XJ164" s="54">
        <f t="shared" si="5120"/>
      </c>
      <c r="XK164" s="55">
        <f t="shared" si="4834"/>
      </c>
      <c r="XL164" s="54">
        <f t="shared" si="5120"/>
      </c>
      <c r="XM164" s="55">
        <f t="shared" si="4835"/>
      </c>
      <c r="XN164" s="54">
        <f t="shared" si="5120"/>
      </c>
      <c r="XO164" s="55">
        <f t="shared" si="4836"/>
      </c>
      <c r="XP164" s="54">
        <f t="shared" si="5120"/>
      </c>
      <c r="XQ164" s="55">
        <f t="shared" si="4837"/>
      </c>
      <c r="XR164" s="54">
        <f t="shared" si="5120"/>
      </c>
      <c r="XS164" s="55">
        <f t="shared" si="4838"/>
      </c>
      <c r="XT164" s="54">
        <f t="shared" si="5120"/>
      </c>
      <c r="XU164" s="55">
        <f t="shared" si="4839"/>
      </c>
      <c r="XV164" s="54">
        <f t="shared" si="5120"/>
      </c>
      <c r="XW164" s="55">
        <f t="shared" si="4840"/>
      </c>
      <c r="XX164" s="54">
        <f t="shared" si="5120"/>
      </c>
      <c r="XY164" s="55">
        <f t="shared" si="4841"/>
      </c>
      <c r="XZ164" s="54">
        <f t="shared" si="5120"/>
      </c>
      <c r="YA164" s="55">
        <f t="shared" si="4842"/>
      </c>
      <c r="YB164" s="54">
        <f t="shared" si="5120"/>
      </c>
      <c r="YC164" s="55">
        <f t="shared" si="4740"/>
      </c>
      <c r="YD164" s="54">
        <f t="shared" si="5120"/>
      </c>
      <c r="YE164" s="55">
        <f t="shared" si="4741"/>
      </c>
      <c r="YF164" s="54">
        <f t="shared" si="5120"/>
      </c>
      <c r="YG164" s="55">
        <f t="shared" si="4742"/>
      </c>
      <c r="YH164" s="54">
        <f t="shared" si="5120"/>
      </c>
      <c r="YI164" s="55">
        <f t="shared" si="4743"/>
      </c>
      <c r="YJ164" s="54">
        <f t="shared" si="5120"/>
      </c>
      <c r="YK164" s="55">
        <f t="shared" si="4744"/>
      </c>
      <c r="YL164" s="54">
        <f t="shared" si="5120"/>
      </c>
      <c r="YM164" s="55">
        <f t="shared" si="4745"/>
      </c>
      <c r="YN164" s="54">
        <f t="shared" si="5120"/>
      </c>
      <c r="YO164" s="55">
        <f t="shared" si="4746"/>
      </c>
      <c r="YP164" s="54">
        <f t="shared" si="5120"/>
      </c>
      <c r="YQ164" s="55">
        <f t="shared" si="4747"/>
      </c>
      <c r="YR164" s="54">
        <f t="shared" si="5120"/>
      </c>
      <c r="YS164" s="55">
        <f t="shared" si="4748"/>
      </c>
      <c r="YT164" s="54">
        <f t="shared" si="5120"/>
      </c>
      <c r="YU164" s="55">
        <f t="shared" si="4749"/>
      </c>
      <c r="YV164" s="54">
        <f t="shared" si="5120"/>
      </c>
      <c r="YW164" s="55">
        <f t="shared" si="4750"/>
      </c>
      <c r="YX164" s="54">
        <f t="shared" si="5120"/>
      </c>
      <c r="YY164" s="55">
        <f t="shared" si="4751"/>
      </c>
      <c r="YZ164" s="54">
        <f t="shared" si="5120"/>
      </c>
      <c r="ZA164" s="55">
        <f t="shared" si="4752"/>
      </c>
      <c r="ZB164" s="54">
        <f t="shared" si="5120"/>
      </c>
      <c r="ZC164" s="55">
        <f t="shared" si="4753"/>
      </c>
      <c r="ZD164" s="54">
        <f t="shared" si="5117"/>
      </c>
      <c r="ZE164" s="55">
        <f t="shared" si="4754"/>
      </c>
      <c r="ZF164" s="54">
        <f t="shared" si="5117"/>
      </c>
      <c r="ZG164" s="55">
        <f t="shared" si="4755"/>
      </c>
      <c r="ZH164" s="54">
        <f t="shared" si="5117"/>
      </c>
      <c r="ZI164" s="55">
        <f t="shared" si="4756"/>
      </c>
      <c r="ZJ164" s="54">
        <f t="shared" si="5117"/>
      </c>
      <c r="ZK164" s="55">
        <f t="shared" si="4757"/>
      </c>
      <c r="ZL164" s="54">
        <f t="shared" si="5117"/>
      </c>
      <c r="ZM164" s="55">
        <f t="shared" si="4758"/>
      </c>
      <c r="ZN164" s="54">
        <f t="shared" si="5117"/>
      </c>
      <c r="ZO164" s="55">
        <f t="shared" si="4759"/>
      </c>
      <c r="ZP164" s="54">
        <f t="shared" si="5117"/>
      </c>
      <c r="ZQ164" s="55">
        <f t="shared" si="4760"/>
      </c>
      <c r="ZR164" s="54">
        <f t="shared" si="5117"/>
      </c>
      <c r="ZS164" s="55">
        <f t="shared" si="4761"/>
      </c>
      <c r="ZT164" s="54">
        <f t="shared" si="5117"/>
      </c>
      <c r="ZU164" s="55">
        <f t="shared" si="4762"/>
      </c>
      <c r="ZV164" s="54">
        <f t="shared" si="5117"/>
      </c>
      <c r="ZW164" s="55">
        <f t="shared" si="4763"/>
      </c>
      <c r="ZX164" s="54">
        <f t="shared" si="5117"/>
      </c>
      <c r="ZY164" s="55">
        <f t="shared" si="4764"/>
      </c>
      <c r="ZZ164" s="54">
        <f t="shared" si="5117"/>
      </c>
      <c r="AAA164" s="55">
        <f t="shared" si="4765"/>
      </c>
      <c r="AAB164" s="54">
        <f t="shared" si="5117"/>
      </c>
      <c r="AAC164" s="55">
        <f t="shared" si="4766"/>
      </c>
      <c r="AAD164" s="54">
        <f t="shared" si="5117"/>
      </c>
      <c r="AAE164" s="55">
        <f t="shared" si="4767"/>
      </c>
      <c r="AAF164" s="54">
        <f t="shared" si="5117"/>
      </c>
      <c r="AAG164" s="55">
        <f t="shared" si="4768"/>
      </c>
      <c r="AAH164" s="54">
        <f t="shared" si="5117"/>
      </c>
      <c r="AAI164" s="55">
        <f t="shared" si="4769"/>
      </c>
      <c r="AAJ164" s="54">
        <f t="shared" si="5117"/>
      </c>
      <c r="AAK164" s="55">
        <f t="shared" si="4770"/>
      </c>
      <c r="AAL164" s="54">
        <f t="shared" si="5117"/>
      </c>
      <c r="AAM164" s="55">
        <f t="shared" si="4917"/>
      </c>
      <c r="AAN164" s="54">
        <f t="shared" si="5117"/>
      </c>
      <c r="AAO164" s="55">
        <f t="shared" si="4918"/>
      </c>
      <c r="AAP164" s="54">
        <f t="shared" si="5117"/>
      </c>
      <c r="AAQ164" s="55">
        <f t="shared" si="4919"/>
      </c>
      <c r="AAR164" s="54">
        <f t="shared" si="5117"/>
      </c>
      <c r="AAS164" s="55">
        <f t="shared" si="4920"/>
      </c>
      <c r="AAT164" s="54">
        <f t="shared" si="5117"/>
      </c>
      <c r="AAU164" s="55">
        <f t="shared" si="4921"/>
      </c>
      <c r="AAV164" s="54">
        <f t="shared" si="5117"/>
      </c>
      <c r="AAW164" s="55">
        <f t="shared" si="4922"/>
      </c>
      <c r="AAX164" s="54">
        <f t="shared" si="5117"/>
      </c>
      <c r="AAY164" s="55">
        <f t="shared" si="4923"/>
      </c>
      <c r="AAZ164" s="54">
        <f t="shared" si="5117"/>
      </c>
      <c r="ABA164" s="55">
        <f t="shared" si="4924"/>
      </c>
      <c r="ABB164" s="54">
        <f t="shared" si="5115"/>
      </c>
      <c r="ABC164" s="55">
        <f t="shared" si="4925"/>
      </c>
      <c r="ABD164" s="54">
        <f t="shared" si="5115"/>
      </c>
      <c r="ABE164" s="55">
        <f t="shared" si="4926"/>
      </c>
      <c r="ABF164" s="54">
        <f t="shared" si="5115"/>
      </c>
      <c r="ABG164" s="55">
        <f t="shared" si="4927"/>
      </c>
      <c r="ABH164" s="54">
        <f t="shared" si="5115"/>
      </c>
      <c r="ABI164" s="55">
        <f t="shared" si="4928"/>
      </c>
      <c r="ABJ164" s="54">
        <f t="shared" si="5115"/>
      </c>
      <c r="ABK164" s="55">
        <f t="shared" si="4929"/>
      </c>
      <c r="ABL164" s="54">
        <f t="shared" si="5115"/>
      </c>
      <c r="ABM164" s="55">
        <f t="shared" si="4930"/>
      </c>
      <c r="ABN164" s="54">
        <f t="shared" si="5115"/>
      </c>
      <c r="ABO164" s="55">
        <f t="shared" si="4931"/>
      </c>
      <c r="ABP164" s="54">
        <f t="shared" si="5115"/>
      </c>
      <c r="ABQ164" s="55">
        <f t="shared" si="4932"/>
      </c>
      <c r="ABR164" s="54">
        <f t="shared" si="5115"/>
      </c>
      <c r="ABS164" s="55">
        <f t="shared" si="4933"/>
      </c>
      <c r="ABT164" s="54">
        <f t="shared" si="5115"/>
      </c>
      <c r="ABU164" s="55">
        <f t="shared" si="4934"/>
      </c>
      <c r="ABV164" s="54">
        <f t="shared" si="5115"/>
      </c>
      <c r="ABW164" s="55">
        <f t="shared" si="4935"/>
      </c>
      <c r="ABX164" s="54">
        <f t="shared" si="5115"/>
      </c>
      <c r="ABY164" s="55">
        <f t="shared" si="4936"/>
      </c>
      <c r="ABZ164" s="54">
        <f t="shared" si="5115"/>
      </c>
      <c r="ACA164" s="55">
        <f t="shared" si="4937"/>
      </c>
      <c r="ACB164" s="54">
        <f t="shared" si="5115"/>
      </c>
      <c r="ACC164" s="55">
        <f t="shared" si="4938"/>
      </c>
      <c r="ACD164" s="54">
        <f t="shared" si="5115"/>
      </c>
      <c r="ACE164" s="55">
        <f t="shared" si="4939"/>
      </c>
      <c r="ACF164" s="54">
        <f t="shared" si="5115"/>
      </c>
      <c r="ACG164" s="55">
        <f t="shared" si="4940"/>
      </c>
      <c r="ACH164" s="54">
        <f t="shared" si="5115"/>
      </c>
      <c r="ACI164" s="55">
        <f t="shared" si="4941"/>
      </c>
      <c r="ACJ164" s="54">
        <f t="shared" si="5115"/>
      </c>
      <c r="ACK164" s="55">
        <f t="shared" si="4942"/>
      </c>
      <c r="ACL164" s="54">
        <f t="shared" si="5115"/>
      </c>
      <c r="ACM164" s="55">
        <f t="shared" si="4943"/>
      </c>
      <c r="ACN164" s="54">
        <f t="shared" si="5115"/>
      </c>
      <c r="ACO164" s="55">
        <f t="shared" si="4944"/>
      </c>
      <c r="ACP164" s="54">
        <f t="shared" si="5115"/>
      </c>
      <c r="ACQ164" s="55">
        <f t="shared" si="4945"/>
      </c>
      <c r="ACR164" s="54">
        <f t="shared" si="5115"/>
      </c>
      <c r="ACS164" s="55">
        <f t="shared" si="4946"/>
      </c>
      <c r="ACT164" s="54">
        <f t="shared" si="5115"/>
      </c>
      <c r="ACU164" s="55">
        <f t="shared" si="4947"/>
      </c>
      <c r="ACV164" s="54">
        <f t="shared" si="5115"/>
      </c>
      <c r="ACW164" s="55">
        <f t="shared" si="4883"/>
      </c>
      <c r="ACX164" s="54">
        <f t="shared" si="5115"/>
      </c>
      <c r="ACY164" s="55">
        <f t="shared" si="4961"/>
      </c>
      <c r="ACZ164" s="54">
        <f t="shared" si="5115"/>
      </c>
      <c r="ADA164" s="55">
        <f t="shared" si="4962"/>
      </c>
      <c r="ADB164" s="54">
        <f t="shared" si="5115"/>
      </c>
      <c r="ADC164" s="55">
        <f t="shared" si="4963"/>
      </c>
      <c r="ADD164" s="54">
        <f t="shared" si="5115"/>
      </c>
      <c r="ADE164" s="55">
        <f t="shared" si="4964"/>
      </c>
      <c r="ADF164" s="54">
        <f t="shared" si="5115"/>
      </c>
      <c r="ADG164" s="55">
        <f t="shared" si="4965"/>
      </c>
    </row>
    <row r="165" spans="1:787" ht="20.25" hidden="1" customHeight="1">
      <c r="A165" s="112">
        <v>93</v>
      </c>
      <c r="B165" s="115">
        <f>学年と名前を結合するシート!D94</f>
      </c>
      <c r="C165" s="114"/>
      <c r="D165" s="54">
        <f t="shared" si="4771"/>
      </c>
      <c r="E165" s="55">
        <f t="shared" si="4772"/>
      </c>
      <c r="F165" s="54">
        <f t="shared" si="5126"/>
      </c>
      <c r="G165" s="55">
        <f t="shared" si="4966"/>
      </c>
      <c r="H165" s="54">
        <f t="shared" si="5126"/>
      </c>
      <c r="I165" s="55">
        <f t="shared" si="4967"/>
      </c>
      <c r="J165" s="54">
        <f t="shared" si="5126"/>
      </c>
      <c r="K165" s="55">
        <f t="shared" si="4968"/>
      </c>
      <c r="L165" s="54">
        <f t="shared" si="5126"/>
      </c>
      <c r="M165" s="55">
        <f t="shared" si="4969"/>
      </c>
      <c r="N165" s="54">
        <f t="shared" si="5126"/>
      </c>
      <c r="O165" s="55">
        <f t="shared" si="4970"/>
      </c>
      <c r="P165" s="54">
        <f t="shared" si="5126"/>
      </c>
      <c r="Q165" s="55">
        <f t="shared" si="4971"/>
      </c>
      <c r="R165" s="54">
        <f t="shared" si="5126"/>
      </c>
      <c r="S165" s="55">
        <f t="shared" si="4972"/>
      </c>
      <c r="T165" s="54">
        <f t="shared" si="5126"/>
      </c>
      <c r="U165" s="55">
        <f t="shared" si="4973"/>
      </c>
      <c r="V165" s="54">
        <f t="shared" si="5126"/>
      </c>
      <c r="W165" s="55">
        <f t="shared" si="4974"/>
      </c>
      <c r="X165" s="54">
        <f t="shared" si="5126"/>
      </c>
      <c r="Y165" s="55">
        <f t="shared" si="4975"/>
      </c>
      <c r="Z165" s="54">
        <f t="shared" si="5126"/>
      </c>
      <c r="AA165" s="55">
        <f t="shared" si="4976"/>
      </c>
      <c r="AB165" s="54">
        <f t="shared" si="5126"/>
      </c>
      <c r="AC165" s="55">
        <f t="shared" si="4977"/>
      </c>
      <c r="AD165" s="54">
        <f t="shared" si="5126"/>
      </c>
      <c r="AE165" s="55">
        <f t="shared" si="4978"/>
      </c>
      <c r="AF165" s="54">
        <f t="shared" si="5126"/>
      </c>
      <c r="AG165" s="55">
        <f t="shared" si="4979"/>
      </c>
      <c r="AH165" s="54">
        <f t="shared" si="5126"/>
      </c>
      <c r="AI165" s="55">
        <f t="shared" si="4980"/>
      </c>
      <c r="AJ165" s="54">
        <f t="shared" si="5126"/>
      </c>
      <c r="AK165" s="55">
        <f t="shared" si="4981"/>
      </c>
      <c r="AL165" s="54">
        <f t="shared" si="5126"/>
      </c>
      <c r="AM165" s="55">
        <f t="shared" si="4982"/>
      </c>
      <c r="AN165" s="54">
        <f t="shared" si="5126"/>
      </c>
      <c r="AO165" s="55">
        <f t="shared" si="4983"/>
      </c>
      <c r="AP165" s="54">
        <f t="shared" si="5126"/>
      </c>
      <c r="AQ165" s="55">
        <f t="shared" si="4984"/>
      </c>
      <c r="AR165" s="54">
        <f t="shared" si="5126"/>
      </c>
      <c r="AS165" s="55">
        <f t="shared" si="4985"/>
      </c>
      <c r="AT165" s="54">
        <f t="shared" si="5126"/>
      </c>
      <c r="AU165" s="55">
        <f t="shared" si="4986"/>
      </c>
      <c r="AV165" s="54">
        <f t="shared" si="5126"/>
      </c>
      <c r="AW165" s="55">
        <f t="shared" si="4987"/>
      </c>
      <c r="AX165" s="54">
        <f t="shared" si="5126"/>
      </c>
      <c r="AY165" s="55">
        <f t="shared" si="4988"/>
      </c>
      <c r="AZ165" s="54">
        <f t="shared" si="5126"/>
      </c>
      <c r="BA165" s="55">
        <f t="shared" si="4989"/>
      </c>
      <c r="BB165" s="54">
        <f t="shared" si="5126"/>
      </c>
      <c r="BC165" s="55">
        <f t="shared" si="4990"/>
      </c>
      <c r="BD165" s="54">
        <f t="shared" si="5126"/>
      </c>
      <c r="BE165" s="55">
        <f t="shared" si="4991"/>
      </c>
      <c r="BF165" s="54">
        <f t="shared" si="5126"/>
      </c>
      <c r="BG165" s="55">
        <f t="shared" si="4992"/>
      </c>
      <c r="BH165" s="54">
        <f t="shared" si="5126"/>
      </c>
      <c r="BI165" s="55">
        <f t="shared" si="4993"/>
      </c>
      <c r="BJ165" s="54">
        <f t="shared" si="5126"/>
      </c>
      <c r="BK165" s="55">
        <f t="shared" si="4994"/>
      </c>
      <c r="BL165" s="54">
        <f t="shared" si="5126"/>
      </c>
      <c r="BM165" s="55">
        <f t="shared" si="4995"/>
      </c>
      <c r="BN165" s="54">
        <f t="shared" si="5126"/>
      </c>
      <c r="BO165" s="55">
        <f t="shared" si="4996"/>
      </c>
      <c r="BP165" s="54">
        <f t="shared" si="5126"/>
      </c>
      <c r="BQ165" s="55">
        <f t="shared" si="4997"/>
      </c>
      <c r="BR165" s="54">
        <f t="shared" si="5121"/>
      </c>
      <c r="BS165" s="55">
        <f t="shared" si="4998"/>
      </c>
      <c r="BT165" s="54">
        <f t="shared" si="5121"/>
      </c>
      <c r="BU165" s="55">
        <f t="shared" si="4999"/>
      </c>
      <c r="BV165" s="54">
        <f t="shared" si="5121"/>
      </c>
      <c r="BW165" s="55">
        <f t="shared" si="5000"/>
      </c>
      <c r="BX165" s="54">
        <f t="shared" si="5121"/>
      </c>
      <c r="BY165" s="55">
        <f t="shared" si="5001"/>
      </c>
      <c r="BZ165" s="54">
        <f t="shared" si="5121"/>
      </c>
      <c r="CA165" s="55">
        <f t="shared" si="5002"/>
      </c>
      <c r="CB165" s="54">
        <f t="shared" si="5121"/>
      </c>
      <c r="CC165" s="55">
        <f t="shared" si="5003"/>
      </c>
      <c r="CD165" s="54">
        <f t="shared" si="5121"/>
      </c>
      <c r="CE165" s="55">
        <f t="shared" si="5004"/>
      </c>
      <c r="CF165" s="54">
        <f t="shared" si="5121"/>
      </c>
      <c r="CG165" s="55">
        <f t="shared" si="5005"/>
      </c>
      <c r="CH165" s="54">
        <f t="shared" si="5121"/>
      </c>
      <c r="CI165" s="55">
        <f t="shared" si="5006"/>
      </c>
      <c r="CJ165" s="54">
        <f t="shared" si="5121"/>
      </c>
      <c r="CK165" s="55">
        <f t="shared" si="5007"/>
      </c>
      <c r="CL165" s="54">
        <f t="shared" si="5121"/>
      </c>
      <c r="CM165" s="55">
        <f t="shared" si="5008"/>
      </c>
      <c r="CN165" s="54">
        <f t="shared" si="5121"/>
      </c>
      <c r="CO165" s="55">
        <f t="shared" si="5009"/>
      </c>
      <c r="CP165" s="54">
        <f t="shared" si="5121"/>
      </c>
      <c r="CQ165" s="55">
        <f t="shared" si="5010"/>
      </c>
      <c r="CR165" s="54">
        <f t="shared" si="5121"/>
      </c>
      <c r="CS165" s="55">
        <f t="shared" si="5011"/>
      </c>
      <c r="CT165" s="54">
        <f t="shared" si="5121"/>
      </c>
      <c r="CU165" s="55">
        <f t="shared" si="5012"/>
      </c>
      <c r="CV165" s="54">
        <f t="shared" si="5121"/>
      </c>
      <c r="CW165" s="55">
        <f t="shared" si="5013"/>
      </c>
      <c r="CX165" s="54">
        <f t="shared" si="5121"/>
      </c>
      <c r="CY165" s="55">
        <f t="shared" si="5014"/>
      </c>
      <c r="CZ165" s="54">
        <f t="shared" si="5121"/>
      </c>
      <c r="DA165" s="55">
        <f t="shared" si="5015"/>
      </c>
      <c r="DB165" s="54">
        <f t="shared" si="5121"/>
      </c>
      <c r="DC165" s="55">
        <f t="shared" si="5016"/>
      </c>
      <c r="DD165" s="54">
        <f t="shared" si="5121"/>
      </c>
      <c r="DE165" s="55">
        <f t="shared" si="5017"/>
      </c>
      <c r="DF165" s="54">
        <f t="shared" si="5121"/>
      </c>
      <c r="DG165" s="55">
        <f t="shared" si="5018"/>
      </c>
      <c r="DH165" s="54">
        <f t="shared" si="5121"/>
      </c>
      <c r="DI165" s="55">
        <f t="shared" si="5019"/>
      </c>
      <c r="DJ165" s="54">
        <f t="shared" si="5121"/>
      </c>
      <c r="DK165" s="55">
        <f t="shared" si="5020"/>
      </c>
      <c r="DL165" s="54">
        <f t="shared" si="5121"/>
      </c>
      <c r="DM165" s="55">
        <f t="shared" si="5021"/>
      </c>
      <c r="DN165" s="54">
        <f t="shared" si="5121"/>
      </c>
      <c r="DO165" s="55">
        <f t="shared" si="5022"/>
      </c>
      <c r="DP165" s="54">
        <f t="shared" si="5121"/>
      </c>
      <c r="DQ165" s="55">
        <f t="shared" si="5023"/>
      </c>
      <c r="DR165" s="54">
        <f t="shared" si="5121"/>
      </c>
      <c r="DS165" s="55">
        <f t="shared" si="5024"/>
      </c>
      <c r="DT165" s="54">
        <f t="shared" si="5121"/>
      </c>
      <c r="DU165" s="55">
        <f t="shared" si="5025"/>
      </c>
      <c r="DV165" s="54">
        <f t="shared" si="5121"/>
      </c>
      <c r="DW165" s="55">
        <f t="shared" si="5026"/>
      </c>
      <c r="DX165" s="54">
        <f t="shared" si="5121"/>
      </c>
      <c r="DY165" s="55">
        <f t="shared" si="5027"/>
      </c>
      <c r="DZ165" s="54">
        <f t="shared" si="5121"/>
      </c>
      <c r="EA165" s="55">
        <f t="shared" si="5028"/>
      </c>
      <c r="EB165" s="54">
        <f t="shared" si="5127"/>
      </c>
      <c r="EC165" s="55">
        <f t="shared" si="5029"/>
      </c>
      <c r="ED165" s="54">
        <f t="shared" si="5127"/>
      </c>
      <c r="EE165" s="55">
        <f t="shared" si="5030"/>
      </c>
      <c r="EF165" s="54">
        <f t="shared" si="5127"/>
      </c>
      <c r="EG165" s="55">
        <f t="shared" si="5031"/>
      </c>
      <c r="EH165" s="54">
        <f t="shared" si="5127"/>
      </c>
      <c r="EI165" s="55">
        <f t="shared" si="5032"/>
      </c>
      <c r="EJ165" s="54">
        <f t="shared" si="5127"/>
      </c>
      <c r="EK165" s="55">
        <f t="shared" si="5033"/>
      </c>
      <c r="EL165" s="54">
        <f t="shared" si="5127"/>
      </c>
      <c r="EM165" s="55">
        <f t="shared" si="5034"/>
      </c>
      <c r="EN165" s="54">
        <f t="shared" si="5127"/>
      </c>
      <c r="EO165" s="55">
        <f t="shared" si="5035"/>
      </c>
      <c r="EP165" s="54">
        <f t="shared" si="5127"/>
      </c>
      <c r="EQ165" s="55">
        <f t="shared" si="5036"/>
      </c>
      <c r="ER165" s="54">
        <f t="shared" si="5127"/>
      </c>
      <c r="ES165" s="55">
        <f t="shared" si="5037"/>
      </c>
      <c r="ET165" s="54">
        <f t="shared" si="5127"/>
      </c>
      <c r="EU165" s="55">
        <f t="shared" si="5038"/>
      </c>
      <c r="EV165" s="54">
        <f t="shared" si="5127"/>
      </c>
      <c r="EW165" s="55">
        <f t="shared" si="5039"/>
      </c>
      <c r="EX165" s="54">
        <f t="shared" si="5127"/>
      </c>
      <c r="EY165" s="55">
        <f t="shared" si="5040"/>
      </c>
      <c r="EZ165" s="54">
        <f t="shared" si="5127"/>
      </c>
      <c r="FA165" s="55">
        <f t="shared" si="5041"/>
      </c>
      <c r="FB165" s="54">
        <f t="shared" si="5127"/>
      </c>
      <c r="FC165" s="55">
        <f t="shared" si="5042"/>
      </c>
      <c r="FD165" s="54">
        <f t="shared" si="5127"/>
      </c>
      <c r="FE165" s="55">
        <f t="shared" si="5043"/>
      </c>
      <c r="FF165" s="54">
        <f t="shared" si="5127"/>
      </c>
      <c r="FG165" s="55">
        <f t="shared" si="5044"/>
      </c>
      <c r="FH165" s="54">
        <f t="shared" si="5127"/>
      </c>
      <c r="FI165" s="55">
        <f t="shared" si="5045"/>
      </c>
      <c r="FJ165" s="54">
        <f t="shared" si="5127"/>
      </c>
      <c r="FK165" s="55">
        <f t="shared" si="5046"/>
      </c>
      <c r="FL165" s="54">
        <f t="shared" si="5127"/>
      </c>
      <c r="FM165" s="55">
        <f t="shared" si="5047"/>
      </c>
      <c r="FN165" s="54">
        <f t="shared" si="5127"/>
      </c>
      <c r="FO165" s="55">
        <f t="shared" si="5048"/>
      </c>
      <c r="FP165" s="54">
        <f t="shared" si="5127"/>
      </c>
      <c r="FQ165" s="55">
        <f t="shared" si="5049"/>
      </c>
      <c r="FR165" s="54">
        <f t="shared" si="5127"/>
      </c>
      <c r="FS165" s="55">
        <f t="shared" si="5050"/>
      </c>
      <c r="FT165" s="54">
        <f t="shared" si="5127"/>
      </c>
      <c r="FU165" s="55">
        <f t="shared" si="5051"/>
      </c>
      <c r="FV165" s="54">
        <f t="shared" si="5127"/>
      </c>
      <c r="FW165" s="55">
        <f t="shared" si="5052"/>
      </c>
      <c r="FX165" s="54">
        <f t="shared" si="5127"/>
      </c>
      <c r="FY165" s="55">
        <f t="shared" si="5053"/>
      </c>
      <c r="FZ165" s="54">
        <f t="shared" si="5127"/>
      </c>
      <c r="GA165" s="55">
        <f t="shared" si="5054"/>
      </c>
      <c r="GB165" s="54">
        <f t="shared" si="5127"/>
      </c>
      <c r="GC165" s="55">
        <f t="shared" si="5055"/>
      </c>
      <c r="GD165" s="54">
        <f t="shared" si="5127"/>
      </c>
      <c r="GE165" s="55">
        <f t="shared" si="5056"/>
      </c>
      <c r="GF165" s="54">
        <f t="shared" si="5127"/>
      </c>
      <c r="GG165" s="55">
        <f t="shared" si="5057"/>
      </c>
      <c r="GH165" s="54">
        <f t="shared" si="5127"/>
      </c>
      <c r="GI165" s="55">
        <f t="shared" si="5058"/>
      </c>
      <c r="GJ165" s="54">
        <f t="shared" si="5127"/>
      </c>
      <c r="GK165" s="55">
        <f t="shared" si="5059"/>
      </c>
      <c r="GL165" s="54">
        <f t="shared" si="5127"/>
      </c>
      <c r="GM165" s="55">
        <f t="shared" si="5060"/>
      </c>
      <c r="GN165" s="54">
        <f t="shared" si="5122"/>
      </c>
      <c r="GO165" s="55">
        <f t="shared" si="5061"/>
      </c>
      <c r="GP165" s="54">
        <f t="shared" si="5122"/>
      </c>
      <c r="GQ165" s="55">
        <f t="shared" si="5062"/>
      </c>
      <c r="GR165" s="54">
        <f t="shared" si="5122"/>
      </c>
      <c r="GS165" s="55">
        <f t="shared" si="5063"/>
      </c>
      <c r="GT165" s="54">
        <f t="shared" si="5122"/>
      </c>
      <c r="GU165" s="55">
        <f t="shared" si="5064"/>
      </c>
      <c r="GV165" s="54">
        <f t="shared" si="5122"/>
      </c>
      <c r="GW165" s="55">
        <f t="shared" si="5065"/>
      </c>
      <c r="GX165" s="54">
        <f t="shared" si="5122"/>
      </c>
      <c r="GY165" s="55">
        <f t="shared" si="5066"/>
      </c>
      <c r="GZ165" s="54">
        <f t="shared" si="5122"/>
      </c>
      <c r="HA165" s="55">
        <f t="shared" si="5067"/>
      </c>
      <c r="HB165" s="54">
        <f t="shared" si="5122"/>
      </c>
      <c r="HC165" s="55">
        <f t="shared" si="5068"/>
      </c>
      <c r="HD165" s="54">
        <f t="shared" si="5122"/>
      </c>
      <c r="HE165" s="55">
        <f t="shared" si="5069"/>
      </c>
      <c r="HF165" s="54">
        <f t="shared" si="5122"/>
      </c>
      <c r="HG165" s="55">
        <f t="shared" si="5070"/>
      </c>
      <c r="HH165" s="54">
        <f t="shared" si="5122"/>
      </c>
      <c r="HI165" s="55">
        <f t="shared" si="5071"/>
      </c>
      <c r="HJ165" s="54">
        <f t="shared" si="5122"/>
      </c>
      <c r="HK165" s="55">
        <f t="shared" si="5072"/>
      </c>
      <c r="HL165" s="54">
        <f t="shared" si="5122"/>
      </c>
      <c r="HM165" s="55">
        <f t="shared" si="5073"/>
      </c>
      <c r="HN165" s="54">
        <f t="shared" si="5122"/>
      </c>
      <c r="HO165" s="55">
        <f t="shared" si="5074"/>
      </c>
      <c r="HP165" s="54">
        <f t="shared" si="5122"/>
      </c>
      <c r="HQ165" s="55">
        <f t="shared" si="5075"/>
      </c>
      <c r="HR165" s="54">
        <f t="shared" si="5122"/>
      </c>
      <c r="HS165" s="55">
        <f t="shared" si="5076"/>
      </c>
      <c r="HT165" s="54">
        <f t="shared" si="5122"/>
      </c>
      <c r="HU165" s="55">
        <f t="shared" si="5077"/>
      </c>
      <c r="HV165" s="54">
        <f t="shared" si="5122"/>
      </c>
      <c r="HW165" s="55">
        <f t="shared" si="5078"/>
      </c>
      <c r="HX165" s="54">
        <f t="shared" si="5122"/>
      </c>
      <c r="HY165" s="55">
        <f t="shared" si="5079"/>
      </c>
      <c r="HZ165" s="54">
        <f t="shared" si="5122"/>
      </c>
      <c r="IA165" s="55">
        <f t="shared" si="5080"/>
      </c>
      <c r="IB165" s="54">
        <f t="shared" si="5122"/>
      </c>
      <c r="IC165" s="55">
        <f t="shared" si="5081"/>
      </c>
      <c r="ID165" s="54">
        <f t="shared" si="5122"/>
      </c>
      <c r="IE165" s="55">
        <f t="shared" si="5082"/>
      </c>
      <c r="IF165" s="54">
        <f t="shared" si="5122"/>
      </c>
      <c r="IG165" s="55">
        <f t="shared" si="5083"/>
      </c>
      <c r="IH165" s="54">
        <f t="shared" si="5122"/>
      </c>
      <c r="II165" s="55">
        <f t="shared" si="5084"/>
      </c>
      <c r="IJ165" s="54">
        <f t="shared" si="5122"/>
      </c>
      <c r="IK165" s="55">
        <f t="shared" si="5085"/>
      </c>
      <c r="IL165" s="54">
        <f t="shared" si="5122"/>
      </c>
      <c r="IM165" s="55">
        <f t="shared" si="5086"/>
      </c>
      <c r="IN165" s="54">
        <f t="shared" si="5122"/>
      </c>
      <c r="IO165" s="55">
        <f t="shared" si="5087"/>
      </c>
      <c r="IP165" s="54">
        <f t="shared" si="5122"/>
      </c>
      <c r="IQ165" s="55">
        <f t="shared" si="5088"/>
      </c>
      <c r="IR165" s="54">
        <f t="shared" si="5122"/>
      </c>
      <c r="IS165" s="55">
        <f t="shared" si="5089"/>
      </c>
      <c r="IT165" s="54">
        <f t="shared" si="5122"/>
      </c>
      <c r="IU165" s="55">
        <f t="shared" si="5090"/>
      </c>
      <c r="IV165" s="54">
        <f t="shared" si="5122"/>
      </c>
      <c r="IW165" s="55">
        <f t="shared" si="5091"/>
      </c>
      <c r="IX165" s="54">
        <f t="shared" si="5116"/>
      </c>
      <c r="IY165" s="55">
        <f t="shared" si="5092"/>
      </c>
      <c r="IZ165" s="54">
        <f t="shared" si="5116"/>
      </c>
      <c r="JA165" s="55">
        <f t="shared" si="5093"/>
      </c>
      <c r="JB165" s="54">
        <f t="shared" si="5114"/>
      </c>
      <c r="JC165" s="55">
        <f t="shared" si="5094"/>
      </c>
      <c r="JD165" s="54">
        <f t="shared" si="5112"/>
      </c>
      <c r="JE165" s="55">
        <f t="shared" si="5095"/>
      </c>
      <c r="JF165" s="54">
        <f t="shared" si="5112"/>
      </c>
      <c r="JG165" s="55">
        <f t="shared" si="5096"/>
      </c>
      <c r="JH165" s="54">
        <f t="shared" si="5112"/>
      </c>
      <c r="JI165" s="55">
        <f t="shared" si="5097"/>
      </c>
      <c r="JJ165" s="54">
        <f t="shared" si="5112"/>
      </c>
      <c r="JK165" s="55">
        <f t="shared" si="5098"/>
      </c>
      <c r="JL165" s="54">
        <f t="shared" si="5112"/>
      </c>
      <c r="JM165" s="55">
        <f t="shared" si="4679"/>
      </c>
      <c r="JN165" s="54">
        <f t="shared" si="5113"/>
      </c>
      <c r="JO165" s="55">
        <f t="shared" si="4775"/>
      </c>
      <c r="JP165" s="54">
        <f t="shared" si="5113"/>
      </c>
      <c r="JQ165" s="55">
        <f t="shared" si="4776"/>
      </c>
      <c r="JR165" s="54">
        <f t="shared" si="5113"/>
      </c>
      <c r="JS165" s="55">
        <f t="shared" si="4777"/>
      </c>
      <c r="JT165" s="54">
        <f t="shared" si="5113"/>
      </c>
      <c r="JU165" s="55">
        <f t="shared" si="4778"/>
      </c>
      <c r="JV165" s="54">
        <f t="shared" si="5113"/>
      </c>
      <c r="JW165" s="55">
        <f t="shared" si="4779"/>
      </c>
      <c r="JX165" s="54">
        <f t="shared" si="5113"/>
      </c>
      <c r="JY165" s="55">
        <f t="shared" si="4780"/>
      </c>
      <c r="JZ165" s="54">
        <f t="shared" si="5113"/>
      </c>
      <c r="KA165" s="55">
        <f t="shared" si="4781"/>
      </c>
      <c r="KB165" s="54">
        <f t="shared" si="5113"/>
      </c>
      <c r="KC165" s="55">
        <f t="shared" si="4782"/>
      </c>
      <c r="KD165" s="54">
        <f t="shared" si="5113"/>
      </c>
      <c r="KE165" s="55">
        <f t="shared" si="4783"/>
      </c>
      <c r="KF165" s="54">
        <f t="shared" si="5113"/>
      </c>
      <c r="KG165" s="55">
        <f t="shared" si="4784"/>
      </c>
      <c r="KH165" s="54">
        <f t="shared" si="5113"/>
      </c>
      <c r="KI165" s="55">
        <f t="shared" si="4785"/>
      </c>
      <c r="KJ165" s="54">
        <f t="shared" si="5113"/>
      </c>
      <c r="KK165" s="55">
        <f t="shared" si="4786"/>
      </c>
      <c r="KL165" s="54">
        <f t="shared" si="5113"/>
      </c>
      <c r="KM165" s="55">
        <f t="shared" si="4787"/>
      </c>
      <c r="KN165" s="54">
        <f t="shared" si="5113"/>
      </c>
      <c r="KO165" s="55">
        <f t="shared" si="4788"/>
      </c>
      <c r="KP165" s="54">
        <f t="shared" si="5113"/>
      </c>
      <c r="KQ165" s="55">
        <f t="shared" si="4789"/>
      </c>
      <c r="KR165" s="54">
        <f t="shared" si="5113"/>
      </c>
      <c r="KS165" s="55">
        <f t="shared" si="4790"/>
      </c>
      <c r="KT165" s="54">
        <f t="shared" si="5113"/>
      </c>
      <c r="KU165" s="55">
        <f t="shared" si="4791"/>
      </c>
      <c r="KV165" s="54">
        <f t="shared" si="5113"/>
      </c>
      <c r="KW165" s="55">
        <f t="shared" si="4792"/>
      </c>
      <c r="KX165" s="54">
        <f t="shared" si="5113"/>
      </c>
      <c r="KY165" s="55">
        <f t="shared" si="4793"/>
      </c>
      <c r="KZ165" s="54">
        <f t="shared" si="5113"/>
      </c>
      <c r="LA165" s="55">
        <f t="shared" si="4794"/>
      </c>
      <c r="LB165" s="54">
        <f t="shared" si="5113"/>
      </c>
      <c r="LC165" s="55">
        <f t="shared" si="4795"/>
      </c>
      <c r="LD165" s="54">
        <f t="shared" si="5113"/>
      </c>
      <c r="LE165" s="55">
        <f t="shared" si="4796"/>
      </c>
      <c r="LF165" s="54">
        <f t="shared" si="5113"/>
      </c>
      <c r="LG165" s="55">
        <f t="shared" si="4797"/>
      </c>
      <c r="LH165" s="54">
        <f t="shared" si="5113"/>
      </c>
      <c r="LI165" s="55">
        <f t="shared" si="4798"/>
      </c>
      <c r="LJ165" s="54">
        <f t="shared" si="5113"/>
      </c>
      <c r="LK165" s="55">
        <f t="shared" si="4799"/>
      </c>
      <c r="LL165" s="54">
        <f t="shared" si="5113"/>
      </c>
      <c r="LM165" s="55">
        <f t="shared" si="4800"/>
      </c>
      <c r="LN165" s="54">
        <f t="shared" si="5113"/>
      </c>
      <c r="LO165" s="55">
        <f t="shared" si="4801"/>
      </c>
      <c r="LP165" s="54">
        <f t="shared" si="5113"/>
      </c>
      <c r="LQ165" s="55">
        <f t="shared" si="4802"/>
      </c>
      <c r="LR165" s="54">
        <f t="shared" si="5113"/>
      </c>
      <c r="LS165" s="55">
        <f t="shared" si="4803"/>
      </c>
      <c r="LT165" s="54">
        <f t="shared" si="5113"/>
      </c>
      <c r="LU165" s="55">
        <f t="shared" si="4804"/>
      </c>
      <c r="LV165" s="54">
        <f t="shared" si="5113"/>
      </c>
      <c r="LW165" s="55">
        <f t="shared" si="4805"/>
      </c>
      <c r="LX165" s="54">
        <f t="shared" ref="LX165:OH173" si="5129">RIGHT(IFERROR(VLOOKUP($B165,LX$4:LY$71,2,FALSE),""),2)</f>
      </c>
      <c r="LY165" s="55">
        <f t="shared" si="4680"/>
      </c>
      <c r="LZ165" s="54">
        <f t="shared" si="5129"/>
      </c>
      <c r="MA165" s="55">
        <f t="shared" si="4807"/>
      </c>
      <c r="MB165" s="54">
        <f t="shared" si="5129"/>
      </c>
      <c r="MC165" s="55">
        <f t="shared" si="4808"/>
      </c>
      <c r="MD165" s="54">
        <f t="shared" si="5129"/>
      </c>
      <c r="ME165" s="55">
        <f t="shared" si="4809"/>
      </c>
      <c r="MF165" s="54">
        <f t="shared" si="5129"/>
      </c>
      <c r="MG165" s="55">
        <f t="shared" si="4810"/>
      </c>
      <c r="MH165" s="54">
        <f t="shared" si="5129"/>
      </c>
      <c r="MI165" s="55">
        <f t="shared" si="4811"/>
      </c>
      <c r="MJ165" s="54">
        <f t="shared" si="5129"/>
      </c>
      <c r="MK165" s="55">
        <f t="shared" si="4812"/>
      </c>
      <c r="ML165" s="54">
        <f t="shared" si="5129"/>
      </c>
      <c r="MM165" s="55">
        <f t="shared" si="4682"/>
      </c>
      <c r="MN165" s="54">
        <f t="shared" si="5129"/>
      </c>
      <c r="MO165" s="55">
        <f t="shared" si="4683"/>
      </c>
      <c r="MP165" s="54">
        <f t="shared" si="5129"/>
      </c>
      <c r="MQ165" s="55">
        <f t="shared" si="4684"/>
      </c>
      <c r="MR165" s="54">
        <f t="shared" si="5129"/>
      </c>
      <c r="MS165" s="55">
        <f t="shared" si="4685"/>
      </c>
      <c r="MT165" s="54">
        <f t="shared" si="5129"/>
      </c>
      <c r="MU165" s="55">
        <f t="shared" si="4686"/>
      </c>
      <c r="MV165" s="54">
        <f t="shared" si="5129"/>
      </c>
      <c r="MW165" s="55">
        <f t="shared" si="4687"/>
      </c>
      <c r="MX165" s="54">
        <f t="shared" si="5129"/>
      </c>
      <c r="MY165" s="55">
        <f t="shared" si="4688"/>
      </c>
      <c r="MZ165" s="54">
        <f t="shared" si="5129"/>
      </c>
      <c r="NA165" s="55">
        <f t="shared" si="4689"/>
      </c>
      <c r="NB165" s="54">
        <f t="shared" si="5129"/>
      </c>
      <c r="NC165" s="55">
        <f t="shared" si="4690"/>
      </c>
      <c r="ND165" s="54">
        <f t="shared" si="5129"/>
      </c>
      <c r="NE165" s="55">
        <f t="shared" si="4691"/>
      </c>
      <c r="NF165" s="54">
        <f t="shared" si="5129"/>
      </c>
      <c r="NG165" s="55">
        <f t="shared" si="4692"/>
      </c>
      <c r="NH165" s="54">
        <f t="shared" si="5129"/>
      </c>
      <c r="NI165" s="55">
        <f t="shared" si="4693"/>
      </c>
      <c r="NJ165" s="54">
        <f t="shared" si="5129"/>
      </c>
      <c r="NK165" s="55">
        <f t="shared" si="4694"/>
      </c>
      <c r="NL165" s="54">
        <f t="shared" si="5129"/>
      </c>
      <c r="NM165" s="55">
        <f t="shared" si="4695"/>
      </c>
      <c r="NN165" s="54">
        <f t="shared" si="5129"/>
      </c>
      <c r="NO165" s="55">
        <f t="shared" si="4696"/>
      </c>
      <c r="NP165" s="54">
        <f t="shared" si="5129"/>
      </c>
      <c r="NQ165" s="55">
        <f t="shared" si="4697"/>
      </c>
      <c r="NR165" s="54">
        <f t="shared" si="5129"/>
      </c>
      <c r="NS165" s="55">
        <f t="shared" si="4698"/>
      </c>
      <c r="NT165" s="54">
        <f t="shared" si="5129"/>
      </c>
      <c r="NU165" s="55">
        <f t="shared" si="4699"/>
      </c>
      <c r="NV165" s="54">
        <f t="shared" si="5129"/>
      </c>
      <c r="NW165" s="55">
        <f t="shared" si="4700"/>
      </c>
      <c r="NX165" s="54">
        <f t="shared" si="5129"/>
      </c>
      <c r="NY165" s="55">
        <f t="shared" si="4701"/>
      </c>
      <c r="NZ165" s="54">
        <f t="shared" si="5129"/>
      </c>
      <c r="OA165" s="55">
        <f t="shared" si="4702"/>
      </c>
      <c r="OB165" s="54">
        <f t="shared" si="5129"/>
      </c>
      <c r="OC165" s="55">
        <f t="shared" si="4703"/>
      </c>
      <c r="OD165" s="54">
        <f t="shared" si="5129"/>
      </c>
      <c r="OE165" s="55">
        <f t="shared" si="4704"/>
      </c>
      <c r="OF165" s="54">
        <f t="shared" si="5129"/>
      </c>
      <c r="OG165" s="55">
        <f t="shared" si="4705"/>
      </c>
      <c r="OH165" s="54">
        <f t="shared" si="5129"/>
      </c>
      <c r="OI165" s="55">
        <f t="shared" si="4706"/>
      </c>
      <c r="OJ165" s="54">
        <f t="shared" si="5123"/>
      </c>
      <c r="OK165" s="55">
        <f t="shared" si="4707"/>
      </c>
      <c r="OL165" s="54">
        <f t="shared" si="5118"/>
      </c>
      <c r="OM165" s="55">
        <f t="shared" si="4708"/>
      </c>
      <c r="ON165" s="54">
        <f t="shared" si="5118"/>
      </c>
      <c r="OO165" s="55">
        <f t="shared" si="4709"/>
      </c>
      <c r="OP165" s="54">
        <f t="shared" si="5118"/>
      </c>
      <c r="OQ165" s="55">
        <f t="shared" si="4710"/>
      </c>
      <c r="OR165" s="54">
        <f t="shared" si="5118"/>
      </c>
      <c r="OS165" s="55">
        <f t="shared" si="4711"/>
      </c>
      <c r="OT165" s="54">
        <f t="shared" si="5118"/>
      </c>
      <c r="OU165" s="55">
        <f t="shared" si="4712"/>
      </c>
      <c r="OV165" s="54">
        <f t="shared" si="5118"/>
      </c>
      <c r="OW165" s="55">
        <f t="shared" si="4713"/>
      </c>
      <c r="OX165" s="54">
        <f t="shared" si="5118"/>
      </c>
      <c r="OY165" s="55">
        <f t="shared" si="4714"/>
      </c>
      <c r="OZ165" s="54">
        <f t="shared" si="5118"/>
      </c>
      <c r="PA165" s="55">
        <f t="shared" si="4715"/>
      </c>
      <c r="PB165" s="54">
        <f t="shared" si="5118"/>
      </c>
      <c r="PC165" s="55">
        <f t="shared" si="4716"/>
      </c>
      <c r="PD165" s="54">
        <f t="shared" si="5118"/>
      </c>
      <c r="PE165" s="55">
        <f t="shared" si="4717"/>
      </c>
      <c r="PF165" s="54">
        <f t="shared" si="5118"/>
      </c>
      <c r="PG165" s="55">
        <f t="shared" si="4718"/>
      </c>
      <c r="PH165" s="54">
        <f t="shared" si="5118"/>
      </c>
      <c r="PI165" s="55">
        <f t="shared" si="4719"/>
      </c>
      <c r="PJ165" s="54">
        <f t="shared" si="5118"/>
      </c>
      <c r="PK165" s="55">
        <f t="shared" si="4720"/>
      </c>
      <c r="PL165" s="54">
        <f t="shared" si="5118"/>
      </c>
      <c r="PM165" s="55">
        <f t="shared" si="4721"/>
      </c>
      <c r="PN165" s="54">
        <f t="shared" si="5118"/>
      </c>
      <c r="PO165" s="55">
        <f t="shared" si="4722"/>
      </c>
      <c r="PP165" s="54">
        <f t="shared" si="5118"/>
      </c>
      <c r="PQ165" s="55">
        <f t="shared" si="4723"/>
      </c>
      <c r="PR165" s="54">
        <f t="shared" si="5118"/>
      </c>
      <c r="PS165" s="55">
        <f t="shared" si="4724"/>
      </c>
      <c r="PT165" s="54">
        <f t="shared" si="5118"/>
      </c>
      <c r="PU165" s="55">
        <f t="shared" si="4725"/>
      </c>
      <c r="PV165" s="54">
        <f t="shared" si="5118"/>
      </c>
      <c r="PW165" s="55">
        <f t="shared" si="4726"/>
      </c>
      <c r="PX165" s="54">
        <f t="shared" si="5118"/>
      </c>
      <c r="PY165" s="55">
        <f t="shared" si="4727"/>
      </c>
      <c r="PZ165" s="54">
        <f t="shared" si="5118"/>
      </c>
      <c r="QA165" s="55">
        <f t="shared" si="4728"/>
      </c>
      <c r="QB165" s="54">
        <f t="shared" si="5118"/>
      </c>
      <c r="QC165" s="55">
        <f t="shared" si="4729"/>
      </c>
      <c r="QD165" s="54">
        <f t="shared" si="5118"/>
      </c>
      <c r="QE165" s="55">
        <f t="shared" si="4730"/>
      </c>
      <c r="QF165" s="54">
        <f t="shared" si="5118"/>
      </c>
      <c r="QG165" s="55">
        <f t="shared" si="4731"/>
      </c>
      <c r="QH165" s="54">
        <f t="shared" si="5118"/>
      </c>
      <c r="QI165" s="55">
        <f t="shared" si="4732"/>
      </c>
      <c r="QJ165" s="54">
        <f t="shared" si="5118"/>
      </c>
      <c r="QK165" s="55">
        <f t="shared" si="4733"/>
      </c>
      <c r="QL165" s="54">
        <f t="shared" si="5118"/>
      </c>
      <c r="QM165" s="55">
        <f t="shared" si="4734"/>
      </c>
      <c r="QN165" s="54">
        <f t="shared" si="5118"/>
      </c>
      <c r="QO165" s="55">
        <f t="shared" si="4735"/>
      </c>
      <c r="QP165" s="54">
        <f t="shared" si="5118"/>
      </c>
      <c r="QQ165" s="55">
        <f t="shared" si="4736"/>
      </c>
      <c r="QR165" s="54">
        <f t="shared" si="5118"/>
      </c>
      <c r="QS165" s="55">
        <f t="shared" si="4737"/>
      </c>
      <c r="QT165" s="54">
        <f t="shared" si="5118"/>
      </c>
      <c r="QU165" s="55">
        <f t="shared" si="4885"/>
      </c>
      <c r="QV165" s="54">
        <f t="shared" si="5107"/>
      </c>
      <c r="QW165" s="55">
        <f t="shared" si="4886"/>
      </c>
      <c r="QX165" s="54">
        <f t="shared" si="5107"/>
      </c>
      <c r="QY165" s="55">
        <f t="shared" si="4887"/>
      </c>
      <c r="QZ165" s="54">
        <f t="shared" si="5107"/>
      </c>
      <c r="RA165" s="55">
        <f t="shared" si="4888"/>
      </c>
      <c r="RB165" s="54">
        <f t="shared" ref="RB165:TL174" si="5130">RIGHT(IFERROR(VLOOKUP($B165,RB$4:RC$71,2,FALSE),""),2)</f>
      </c>
      <c r="RC165" s="55">
        <f t="shared" si="4889"/>
      </c>
      <c r="RD165" s="54">
        <f t="shared" si="5130"/>
      </c>
      <c r="RE165" s="55">
        <f t="shared" si="4890"/>
      </c>
      <c r="RF165" s="54">
        <f t="shared" si="5130"/>
      </c>
      <c r="RG165" s="55">
        <f t="shared" si="4891"/>
      </c>
      <c r="RH165" s="54">
        <f t="shared" si="5130"/>
      </c>
      <c r="RI165" s="55">
        <f t="shared" si="4892"/>
      </c>
      <c r="RJ165" s="54">
        <f t="shared" si="5130"/>
      </c>
      <c r="RK165" s="55">
        <f t="shared" si="4893"/>
      </c>
      <c r="RL165" s="54">
        <f t="shared" si="5130"/>
      </c>
      <c r="RM165" s="55">
        <f t="shared" si="4894"/>
      </c>
      <c r="RN165" s="54">
        <f t="shared" si="5130"/>
      </c>
      <c r="RO165" s="55">
        <f t="shared" si="4895"/>
      </c>
      <c r="RP165" s="54">
        <f t="shared" si="5130"/>
      </c>
      <c r="RQ165" s="55">
        <f t="shared" si="4896"/>
      </c>
      <c r="RR165" s="54">
        <f t="shared" si="5130"/>
      </c>
      <c r="RS165" s="55">
        <f t="shared" si="4897"/>
      </c>
      <c r="RT165" s="54">
        <f t="shared" si="5130"/>
      </c>
      <c r="RU165" s="55">
        <f t="shared" si="4898"/>
      </c>
      <c r="RV165" s="54">
        <f t="shared" si="5130"/>
      </c>
      <c r="RW165" s="55">
        <f t="shared" si="4899"/>
      </c>
      <c r="RX165" s="54">
        <f t="shared" si="5130"/>
      </c>
      <c r="RY165" s="55">
        <f t="shared" si="4900"/>
      </c>
      <c r="RZ165" s="54">
        <f t="shared" si="5130"/>
      </c>
      <c r="SA165" s="55">
        <f t="shared" si="4901"/>
      </c>
      <c r="SB165" s="54">
        <f t="shared" si="5130"/>
      </c>
      <c r="SC165" s="55">
        <f t="shared" si="4902"/>
      </c>
      <c r="SD165" s="54">
        <f t="shared" si="5130"/>
      </c>
      <c r="SE165" s="55">
        <f t="shared" si="4903"/>
      </c>
      <c r="SF165" s="54">
        <f t="shared" si="5130"/>
      </c>
      <c r="SG165" s="55">
        <f t="shared" si="4904"/>
      </c>
      <c r="SH165" s="54">
        <f t="shared" si="5130"/>
      </c>
      <c r="SI165" s="55">
        <f t="shared" si="4905"/>
      </c>
      <c r="SJ165" s="54">
        <f t="shared" si="5130"/>
      </c>
      <c r="SK165" s="55">
        <f t="shared" si="4906"/>
      </c>
      <c r="SL165" s="54">
        <f t="shared" si="5130"/>
      </c>
      <c r="SM165" s="55">
        <f t="shared" si="4907"/>
      </c>
      <c r="SN165" s="54">
        <f t="shared" si="5130"/>
      </c>
      <c r="SO165" s="55">
        <f t="shared" si="4908"/>
      </c>
      <c r="SP165" s="54">
        <f t="shared" si="5130"/>
      </c>
      <c r="SQ165" s="55">
        <f t="shared" si="4909"/>
      </c>
      <c r="SR165" s="54">
        <f t="shared" si="5130"/>
      </c>
      <c r="SS165" s="55">
        <f t="shared" si="4910"/>
      </c>
      <c r="ST165" s="54">
        <f t="shared" si="5130"/>
      </c>
      <c r="SU165" s="55">
        <f t="shared" si="4911"/>
      </c>
      <c r="SV165" s="54">
        <f t="shared" si="5130"/>
      </c>
      <c r="SW165" s="55">
        <f t="shared" si="4912"/>
      </c>
      <c r="SX165" s="54">
        <f t="shared" si="5130"/>
      </c>
      <c r="SY165" s="55">
        <f t="shared" si="4913"/>
      </c>
      <c r="SZ165" s="54">
        <f t="shared" si="5130"/>
      </c>
      <c r="TA165" s="55">
        <f t="shared" si="4914"/>
      </c>
      <c r="TB165" s="54">
        <f t="shared" si="5130"/>
      </c>
      <c r="TC165" s="55">
        <f t="shared" si="4915"/>
      </c>
      <c r="TD165" s="54">
        <f t="shared" si="5130"/>
      </c>
      <c r="TE165" s="55">
        <f t="shared" si="4881"/>
      </c>
      <c r="TF165" s="54">
        <f t="shared" si="5130"/>
      </c>
      <c r="TG165" s="55">
        <f t="shared" si="4843"/>
      </c>
      <c r="TH165" s="54">
        <f t="shared" si="5130"/>
      </c>
      <c r="TI165" s="55">
        <f t="shared" si="4844"/>
      </c>
      <c r="TJ165" s="54">
        <f t="shared" si="5130"/>
      </c>
      <c r="TK165" s="55">
        <f t="shared" si="4845"/>
      </c>
      <c r="TL165" s="54">
        <f t="shared" si="5130"/>
      </c>
      <c r="TM165" s="55">
        <f t="shared" si="4846"/>
      </c>
      <c r="TN165" s="54">
        <f t="shared" si="5124"/>
      </c>
      <c r="TO165" s="55">
        <f t="shared" si="4847"/>
      </c>
      <c r="TP165" s="54">
        <f t="shared" si="5124"/>
      </c>
      <c r="TQ165" s="55">
        <f t="shared" si="4848"/>
      </c>
      <c r="TR165" s="54">
        <f t="shared" si="5124"/>
      </c>
      <c r="TS165" s="55">
        <f t="shared" si="4849"/>
      </c>
      <c r="TT165" s="54">
        <f t="shared" si="5124"/>
      </c>
      <c r="TU165" s="55">
        <f t="shared" si="4850"/>
      </c>
      <c r="TV165" s="54">
        <f t="shared" si="5119"/>
      </c>
      <c r="TW165" s="55">
        <f t="shared" si="4851"/>
      </c>
      <c r="TX165" s="54">
        <f t="shared" si="5119"/>
      </c>
      <c r="TY165" s="55">
        <f t="shared" si="4852"/>
      </c>
      <c r="TZ165" s="54">
        <f t="shared" si="5119"/>
      </c>
      <c r="UA165" s="55">
        <f t="shared" si="4853"/>
      </c>
      <c r="UB165" s="54">
        <f t="shared" si="5119"/>
      </c>
      <c r="UC165" s="55">
        <f t="shared" si="4854"/>
      </c>
      <c r="UD165" s="54">
        <f t="shared" si="5119"/>
      </c>
      <c r="UE165" s="55">
        <f t="shared" si="4855"/>
      </c>
      <c r="UF165" s="54">
        <f t="shared" si="5119"/>
      </c>
      <c r="UG165" s="55">
        <f t="shared" si="4856"/>
      </c>
      <c r="UH165" s="54">
        <f t="shared" si="5128"/>
      </c>
      <c r="UI165" s="55">
        <f t="shared" si="4857"/>
      </c>
      <c r="UJ165" s="54">
        <f t="shared" si="5128"/>
      </c>
      <c r="UK165" s="55">
        <f t="shared" si="4858"/>
      </c>
      <c r="UL165" s="54">
        <f t="shared" si="5128"/>
      </c>
      <c r="UM165" s="55">
        <f t="shared" si="4859"/>
      </c>
      <c r="UN165" s="54">
        <f t="shared" si="5128"/>
      </c>
      <c r="UO165" s="55">
        <f t="shared" si="4860"/>
      </c>
      <c r="UP165" s="54">
        <f t="shared" si="5128"/>
      </c>
      <c r="UQ165" s="55">
        <f t="shared" si="4861"/>
      </c>
      <c r="UR165" s="54">
        <f t="shared" si="5128"/>
      </c>
      <c r="US165" s="55">
        <f t="shared" si="4862"/>
      </c>
      <c r="UT165" s="54">
        <f t="shared" si="5128"/>
      </c>
      <c r="UU165" s="55">
        <f t="shared" si="4863"/>
      </c>
      <c r="UV165" s="54">
        <f t="shared" si="5128"/>
      </c>
      <c r="UW165" s="55">
        <f t="shared" si="4864"/>
      </c>
      <c r="UX165" s="54">
        <f t="shared" si="5128"/>
      </c>
      <c r="UY165" s="55">
        <f t="shared" si="4865"/>
      </c>
      <c r="UZ165" s="54">
        <f t="shared" si="5128"/>
      </c>
      <c r="VA165" s="55">
        <f t="shared" si="4866"/>
      </c>
      <c r="VB165" s="54">
        <f t="shared" si="5128"/>
      </c>
      <c r="VC165" s="55">
        <f t="shared" si="4867"/>
      </c>
      <c r="VD165" s="54">
        <f t="shared" si="5128"/>
      </c>
      <c r="VE165" s="55">
        <f t="shared" si="4868"/>
      </c>
      <c r="VF165" s="54">
        <f t="shared" si="5128"/>
      </c>
      <c r="VG165" s="55">
        <f t="shared" si="4869"/>
      </c>
      <c r="VH165" s="54">
        <f t="shared" si="5128"/>
      </c>
      <c r="VI165" s="55">
        <f t="shared" si="4870"/>
      </c>
      <c r="VJ165" s="54">
        <f t="shared" si="5128"/>
      </c>
      <c r="VK165" s="55">
        <f t="shared" si="4871"/>
      </c>
      <c r="VL165" s="54">
        <f t="shared" si="5128"/>
      </c>
      <c r="VM165" s="55">
        <f t="shared" si="4872"/>
      </c>
      <c r="VN165" s="54">
        <f t="shared" si="5128"/>
      </c>
      <c r="VO165" s="55">
        <f t="shared" si="4873"/>
      </c>
      <c r="VP165" s="54">
        <f t="shared" si="5128"/>
      </c>
      <c r="VQ165" s="55">
        <f t="shared" si="4817"/>
      </c>
      <c r="VR165" s="54">
        <f t="shared" si="5128"/>
      </c>
      <c r="VS165" s="55">
        <f t="shared" si="4874"/>
      </c>
      <c r="VT165" s="54">
        <f t="shared" si="5128"/>
      </c>
      <c r="VU165" s="55">
        <f t="shared" si="4875"/>
      </c>
      <c r="VV165" s="54">
        <f t="shared" si="5128"/>
      </c>
      <c r="VW165" s="55">
        <f t="shared" si="4876"/>
      </c>
      <c r="VX165" s="54">
        <f t="shared" si="5128"/>
      </c>
      <c r="VY165" s="55">
        <f t="shared" si="4877"/>
      </c>
      <c r="VZ165" s="54">
        <f t="shared" si="5128"/>
      </c>
      <c r="WA165" s="55">
        <f t="shared" si="4878"/>
      </c>
      <c r="WB165" s="54">
        <f t="shared" si="5128"/>
      </c>
      <c r="WC165" s="55">
        <f t="shared" si="4879"/>
      </c>
      <c r="WD165" s="54">
        <f t="shared" si="5128"/>
      </c>
      <c r="WE165" s="55">
        <f t="shared" si="4818"/>
      </c>
      <c r="WF165" s="54">
        <f t="shared" si="5128"/>
      </c>
      <c r="WG165" s="55">
        <f t="shared" si="4819"/>
      </c>
      <c r="WH165" s="54">
        <f t="shared" si="5128"/>
      </c>
      <c r="WI165" s="55">
        <f t="shared" si="4820"/>
      </c>
      <c r="WJ165" s="54">
        <f t="shared" si="5128"/>
      </c>
      <c r="WK165" s="55">
        <f t="shared" si="4821"/>
      </c>
      <c r="WL165" s="54">
        <f t="shared" si="5128"/>
      </c>
      <c r="WM165" s="55">
        <f t="shared" si="4822"/>
      </c>
      <c r="WN165" s="54">
        <f t="shared" si="5128"/>
      </c>
      <c r="WO165" s="55">
        <f t="shared" si="4823"/>
      </c>
      <c r="WP165" s="54">
        <f t="shared" si="5128"/>
      </c>
      <c r="WQ165" s="55">
        <f t="shared" si="4824"/>
      </c>
      <c r="WR165" s="54">
        <f t="shared" si="5128"/>
      </c>
      <c r="WS165" s="55">
        <f t="shared" si="4825"/>
      </c>
      <c r="WT165" s="54">
        <f t="shared" si="5125"/>
      </c>
      <c r="WU165" s="55">
        <f t="shared" si="4826"/>
      </c>
      <c r="WV165" s="54">
        <f t="shared" si="5125"/>
      </c>
      <c r="WW165" s="55">
        <f t="shared" si="4827"/>
      </c>
      <c r="WX165" s="54">
        <f t="shared" si="5125"/>
      </c>
      <c r="WY165" s="55">
        <f t="shared" si="4828"/>
      </c>
      <c r="WZ165" s="54">
        <f t="shared" si="5125"/>
      </c>
      <c r="XA165" s="55">
        <f t="shared" si="4829"/>
      </c>
      <c r="XB165" s="54">
        <f t="shared" si="5125"/>
      </c>
      <c r="XC165" s="55">
        <f t="shared" si="4830"/>
      </c>
      <c r="XD165" s="54">
        <f t="shared" si="5125"/>
      </c>
      <c r="XE165" s="55">
        <f t="shared" si="4831"/>
      </c>
      <c r="XF165" s="54">
        <f t="shared" si="5120"/>
      </c>
      <c r="XG165" s="55">
        <f t="shared" si="4832"/>
      </c>
      <c r="XH165" s="54">
        <f t="shared" si="5120"/>
      </c>
      <c r="XI165" s="55">
        <f t="shared" si="4833"/>
      </c>
      <c r="XJ165" s="54">
        <f t="shared" si="5120"/>
      </c>
      <c r="XK165" s="55">
        <f t="shared" si="4834"/>
      </c>
      <c r="XL165" s="54">
        <f t="shared" si="5120"/>
      </c>
      <c r="XM165" s="55">
        <f t="shared" si="4835"/>
      </c>
      <c r="XN165" s="54">
        <f t="shared" si="5120"/>
      </c>
      <c r="XO165" s="55">
        <f t="shared" si="4836"/>
      </c>
      <c r="XP165" s="54">
        <f t="shared" si="5120"/>
      </c>
      <c r="XQ165" s="55">
        <f t="shared" si="4837"/>
      </c>
      <c r="XR165" s="54">
        <f t="shared" si="5120"/>
      </c>
      <c r="XS165" s="55">
        <f t="shared" si="4838"/>
      </c>
      <c r="XT165" s="54">
        <f t="shared" si="5120"/>
      </c>
      <c r="XU165" s="55">
        <f t="shared" si="4839"/>
      </c>
      <c r="XV165" s="54">
        <f t="shared" si="5120"/>
      </c>
      <c r="XW165" s="55">
        <f t="shared" si="4840"/>
      </c>
      <c r="XX165" s="54">
        <f t="shared" si="5120"/>
      </c>
      <c r="XY165" s="55">
        <f t="shared" si="4841"/>
      </c>
      <c r="XZ165" s="54">
        <f t="shared" si="5120"/>
      </c>
      <c r="YA165" s="55">
        <f t="shared" si="4842"/>
      </c>
      <c r="YB165" s="54">
        <f t="shared" si="5120"/>
      </c>
      <c r="YC165" s="55">
        <f t="shared" si="4740"/>
      </c>
      <c r="YD165" s="54">
        <f t="shared" si="5120"/>
      </c>
      <c r="YE165" s="55">
        <f t="shared" si="4741"/>
      </c>
      <c r="YF165" s="54">
        <f t="shared" si="5120"/>
      </c>
      <c r="YG165" s="55">
        <f t="shared" si="4742"/>
      </c>
      <c r="YH165" s="54">
        <f t="shared" si="5120"/>
      </c>
      <c r="YI165" s="55">
        <f t="shared" si="4743"/>
      </c>
      <c r="YJ165" s="54">
        <f t="shared" si="5120"/>
      </c>
      <c r="YK165" s="55">
        <f t="shared" si="4744"/>
      </c>
      <c r="YL165" s="54">
        <f t="shared" si="5120"/>
      </c>
      <c r="YM165" s="55">
        <f t="shared" si="4745"/>
      </c>
      <c r="YN165" s="54">
        <f t="shared" si="5120"/>
      </c>
      <c r="YO165" s="55">
        <f t="shared" si="4746"/>
      </c>
      <c r="YP165" s="54">
        <f t="shared" si="5120"/>
      </c>
      <c r="YQ165" s="55">
        <f t="shared" si="4747"/>
      </c>
      <c r="YR165" s="54">
        <f t="shared" si="5120"/>
      </c>
      <c r="YS165" s="55">
        <f t="shared" si="4748"/>
      </c>
      <c r="YT165" s="54">
        <f t="shared" si="5120"/>
      </c>
      <c r="YU165" s="55">
        <f t="shared" si="4749"/>
      </c>
      <c r="YV165" s="54">
        <f t="shared" si="5120"/>
      </c>
      <c r="YW165" s="55">
        <f t="shared" si="4750"/>
      </c>
      <c r="YX165" s="54">
        <f t="shared" si="5120"/>
      </c>
      <c r="YY165" s="55">
        <f t="shared" si="4751"/>
      </c>
      <c r="YZ165" s="54">
        <f t="shared" si="5120"/>
      </c>
      <c r="ZA165" s="55">
        <f t="shared" si="4752"/>
      </c>
      <c r="ZB165" s="54">
        <f t="shared" si="5120"/>
      </c>
      <c r="ZC165" s="55">
        <f t="shared" si="4753"/>
      </c>
      <c r="ZD165" s="54">
        <f t="shared" si="5117"/>
      </c>
      <c r="ZE165" s="55">
        <f t="shared" si="4754"/>
      </c>
      <c r="ZF165" s="54">
        <f t="shared" si="5117"/>
      </c>
      <c r="ZG165" s="55">
        <f t="shared" si="4755"/>
      </c>
      <c r="ZH165" s="54">
        <f t="shared" si="5117"/>
      </c>
      <c r="ZI165" s="55">
        <f t="shared" si="4756"/>
      </c>
      <c r="ZJ165" s="54">
        <f t="shared" si="5117"/>
      </c>
      <c r="ZK165" s="55">
        <f t="shared" si="4757"/>
      </c>
      <c r="ZL165" s="54">
        <f t="shared" si="5117"/>
      </c>
      <c r="ZM165" s="55">
        <f t="shared" si="4758"/>
      </c>
      <c r="ZN165" s="54">
        <f t="shared" si="5117"/>
      </c>
      <c r="ZO165" s="55">
        <f t="shared" si="4759"/>
      </c>
      <c r="ZP165" s="54">
        <f t="shared" si="5117"/>
      </c>
      <c r="ZQ165" s="55">
        <f t="shared" si="4760"/>
      </c>
      <c r="ZR165" s="54">
        <f t="shared" si="5117"/>
      </c>
      <c r="ZS165" s="55">
        <f t="shared" si="4761"/>
      </c>
      <c r="ZT165" s="54">
        <f t="shared" si="5117"/>
      </c>
      <c r="ZU165" s="55">
        <f t="shared" si="4762"/>
      </c>
      <c r="ZV165" s="54">
        <f t="shared" si="5117"/>
      </c>
      <c r="ZW165" s="55">
        <f t="shared" si="4763"/>
      </c>
      <c r="ZX165" s="54">
        <f t="shared" si="5117"/>
      </c>
      <c r="ZY165" s="55">
        <f t="shared" si="4764"/>
      </c>
      <c r="ZZ165" s="54">
        <f t="shared" si="5117"/>
      </c>
      <c r="AAA165" s="55">
        <f t="shared" si="4765"/>
      </c>
      <c r="AAB165" s="54">
        <f t="shared" si="5117"/>
      </c>
      <c r="AAC165" s="55">
        <f t="shared" si="4766"/>
      </c>
      <c r="AAD165" s="54">
        <f t="shared" si="5117"/>
      </c>
      <c r="AAE165" s="55">
        <f t="shared" si="4767"/>
      </c>
      <c r="AAF165" s="54">
        <f t="shared" si="5117"/>
      </c>
      <c r="AAG165" s="55">
        <f t="shared" si="4768"/>
      </c>
      <c r="AAH165" s="54">
        <f t="shared" si="5117"/>
      </c>
      <c r="AAI165" s="55">
        <f t="shared" si="4769"/>
      </c>
      <c r="AAJ165" s="54">
        <f t="shared" si="5117"/>
      </c>
      <c r="AAK165" s="55">
        <f t="shared" si="4770"/>
      </c>
      <c r="AAL165" s="54">
        <f t="shared" si="5117"/>
      </c>
      <c r="AAM165" s="55">
        <f t="shared" si="4917"/>
      </c>
      <c r="AAN165" s="54">
        <f t="shared" si="5117"/>
      </c>
      <c r="AAO165" s="55">
        <f t="shared" si="4918"/>
      </c>
      <c r="AAP165" s="54">
        <f t="shared" si="5117"/>
      </c>
      <c r="AAQ165" s="55">
        <f t="shared" si="4919"/>
      </c>
      <c r="AAR165" s="54">
        <f t="shared" si="5117"/>
      </c>
      <c r="AAS165" s="55">
        <f t="shared" si="4920"/>
      </c>
      <c r="AAT165" s="54">
        <f t="shared" si="5117"/>
      </c>
      <c r="AAU165" s="55">
        <f t="shared" si="4921"/>
      </c>
      <c r="AAV165" s="54">
        <f t="shared" si="5117"/>
      </c>
      <c r="AAW165" s="55">
        <f t="shared" si="4922"/>
      </c>
      <c r="AAX165" s="54">
        <f t="shared" si="5117"/>
      </c>
      <c r="AAY165" s="55">
        <f t="shared" si="4923"/>
      </c>
      <c r="AAZ165" s="54">
        <f t="shared" si="5117"/>
      </c>
      <c r="ABA165" s="55">
        <f t="shared" si="4924"/>
      </c>
      <c r="ABB165" s="54">
        <f t="shared" si="5115"/>
      </c>
      <c r="ABC165" s="55">
        <f t="shared" si="4925"/>
      </c>
      <c r="ABD165" s="54">
        <f t="shared" si="5115"/>
      </c>
      <c r="ABE165" s="55">
        <f t="shared" si="4926"/>
      </c>
      <c r="ABF165" s="54">
        <f t="shared" si="5115"/>
      </c>
      <c r="ABG165" s="55">
        <f t="shared" si="4927"/>
      </c>
      <c r="ABH165" s="54">
        <f t="shared" si="5115"/>
      </c>
      <c r="ABI165" s="55">
        <f t="shared" si="4928"/>
      </c>
      <c r="ABJ165" s="54">
        <f t="shared" si="5115"/>
      </c>
      <c r="ABK165" s="55">
        <f t="shared" si="4929"/>
      </c>
      <c r="ABL165" s="54">
        <f t="shared" si="5115"/>
      </c>
      <c r="ABM165" s="55">
        <f t="shared" si="4930"/>
      </c>
      <c r="ABN165" s="54">
        <f t="shared" si="5115"/>
      </c>
      <c r="ABO165" s="55">
        <f t="shared" si="4931"/>
      </c>
      <c r="ABP165" s="54">
        <f t="shared" si="5115"/>
      </c>
      <c r="ABQ165" s="55">
        <f t="shared" si="4932"/>
      </c>
      <c r="ABR165" s="54">
        <f t="shared" si="5115"/>
      </c>
      <c r="ABS165" s="55">
        <f t="shared" si="4933"/>
      </c>
      <c r="ABT165" s="54">
        <f t="shared" si="5115"/>
      </c>
      <c r="ABU165" s="55">
        <f t="shared" si="4934"/>
      </c>
      <c r="ABV165" s="54">
        <f t="shared" si="5115"/>
      </c>
      <c r="ABW165" s="55">
        <f t="shared" si="4935"/>
      </c>
      <c r="ABX165" s="54">
        <f t="shared" si="5115"/>
      </c>
      <c r="ABY165" s="55">
        <f t="shared" si="4936"/>
      </c>
      <c r="ABZ165" s="54">
        <f t="shared" si="5115"/>
      </c>
      <c r="ACA165" s="55">
        <f t="shared" si="4937"/>
      </c>
      <c r="ACB165" s="54">
        <f t="shared" si="5115"/>
      </c>
      <c r="ACC165" s="55">
        <f t="shared" si="4938"/>
      </c>
      <c r="ACD165" s="54">
        <f t="shared" si="5115"/>
      </c>
      <c r="ACE165" s="55">
        <f t="shared" si="4939"/>
      </c>
      <c r="ACF165" s="54">
        <f t="shared" si="5115"/>
      </c>
      <c r="ACG165" s="55">
        <f t="shared" si="4940"/>
      </c>
      <c r="ACH165" s="54">
        <f t="shared" si="5115"/>
      </c>
      <c r="ACI165" s="55">
        <f t="shared" si="4941"/>
      </c>
      <c r="ACJ165" s="54">
        <f t="shared" si="5115"/>
      </c>
      <c r="ACK165" s="55">
        <f t="shared" si="4942"/>
      </c>
      <c r="ACL165" s="54">
        <f t="shared" si="5115"/>
      </c>
      <c r="ACM165" s="55">
        <f t="shared" si="4943"/>
      </c>
      <c r="ACN165" s="54">
        <f t="shared" si="5115"/>
      </c>
      <c r="ACO165" s="55">
        <f t="shared" si="4944"/>
      </c>
      <c r="ACP165" s="54">
        <f t="shared" si="5115"/>
      </c>
      <c r="ACQ165" s="55">
        <f t="shared" si="4945"/>
      </c>
      <c r="ACR165" s="54">
        <f t="shared" si="5115"/>
      </c>
      <c r="ACS165" s="55">
        <f t="shared" si="4946"/>
      </c>
      <c r="ACT165" s="54">
        <f t="shared" si="5115"/>
      </c>
      <c r="ACU165" s="55">
        <f t="shared" si="4947"/>
      </c>
      <c r="ACV165" s="54">
        <f t="shared" si="5115"/>
      </c>
      <c r="ACW165" s="55">
        <f t="shared" si="4883"/>
      </c>
      <c r="ACX165" s="54">
        <f t="shared" si="5115"/>
      </c>
      <c r="ACY165" s="55">
        <f t="shared" si="4961"/>
      </c>
      <c r="ACZ165" s="54">
        <f t="shared" si="5115"/>
      </c>
      <c r="ADA165" s="55">
        <f t="shared" si="4962"/>
      </c>
      <c r="ADB165" s="54">
        <f t="shared" si="5115"/>
      </c>
      <c r="ADC165" s="55">
        <f t="shared" si="4963"/>
      </c>
      <c r="ADD165" s="54">
        <f t="shared" si="5115"/>
      </c>
      <c r="ADE165" s="55">
        <f t="shared" si="4964"/>
      </c>
      <c r="ADF165" s="54">
        <f t="shared" si="5115"/>
      </c>
      <c r="ADG165" s="55">
        <f t="shared" si="4965"/>
      </c>
    </row>
    <row r="166" spans="1:787" ht="20.25" hidden="1" customHeight="1">
      <c r="A166" s="112">
        <v>94</v>
      </c>
      <c r="B166" s="115">
        <f>学年と名前を結合するシート!D95</f>
      </c>
      <c r="C166" s="114"/>
      <c r="D166" s="54">
        <f t="shared" si="4771"/>
      </c>
      <c r="E166" s="55">
        <f t="shared" si="4772"/>
      </c>
      <c r="F166" s="54">
        <f t="shared" si="5126"/>
      </c>
      <c r="G166" s="55">
        <f t="shared" si="4966"/>
      </c>
      <c r="H166" s="54">
        <f t="shared" si="5126"/>
      </c>
      <c r="I166" s="55">
        <f t="shared" si="4967"/>
      </c>
      <c r="J166" s="54">
        <f t="shared" si="5126"/>
      </c>
      <c r="K166" s="55">
        <f t="shared" si="4968"/>
      </c>
      <c r="L166" s="54">
        <f t="shared" si="5126"/>
      </c>
      <c r="M166" s="55">
        <f t="shared" si="4969"/>
      </c>
      <c r="N166" s="54">
        <f t="shared" si="5126"/>
      </c>
      <c r="O166" s="55">
        <f t="shared" si="4970"/>
      </c>
      <c r="P166" s="54">
        <f t="shared" si="5126"/>
      </c>
      <c r="Q166" s="55">
        <f t="shared" si="4971"/>
      </c>
      <c r="R166" s="54">
        <f t="shared" si="5126"/>
      </c>
      <c r="S166" s="55">
        <f t="shared" si="4972"/>
      </c>
      <c r="T166" s="54">
        <f t="shared" si="5126"/>
      </c>
      <c r="U166" s="55">
        <f t="shared" si="4973"/>
      </c>
      <c r="V166" s="54">
        <f t="shared" si="5126"/>
      </c>
      <c r="W166" s="55">
        <f t="shared" si="4974"/>
      </c>
      <c r="X166" s="54">
        <f t="shared" si="5126"/>
      </c>
      <c r="Y166" s="55">
        <f t="shared" si="4975"/>
      </c>
      <c r="Z166" s="54">
        <f t="shared" si="5126"/>
      </c>
      <c r="AA166" s="55">
        <f t="shared" si="4976"/>
      </c>
      <c r="AB166" s="54">
        <f t="shared" si="5126"/>
      </c>
      <c r="AC166" s="55">
        <f t="shared" si="4977"/>
      </c>
      <c r="AD166" s="54">
        <f t="shared" si="5126"/>
      </c>
      <c r="AE166" s="55">
        <f t="shared" si="4978"/>
      </c>
      <c r="AF166" s="54">
        <f t="shared" si="5126"/>
      </c>
      <c r="AG166" s="55">
        <f t="shared" si="4979"/>
      </c>
      <c r="AH166" s="54">
        <f t="shared" si="5126"/>
      </c>
      <c r="AI166" s="55">
        <f t="shared" si="4980"/>
      </c>
      <c r="AJ166" s="54">
        <f t="shared" si="5126"/>
      </c>
      <c r="AK166" s="55">
        <f t="shared" si="4981"/>
      </c>
      <c r="AL166" s="54">
        <f t="shared" si="5126"/>
      </c>
      <c r="AM166" s="55">
        <f t="shared" si="4982"/>
      </c>
      <c r="AN166" s="54">
        <f t="shared" si="5126"/>
      </c>
      <c r="AO166" s="55">
        <f t="shared" si="4983"/>
      </c>
      <c r="AP166" s="54">
        <f t="shared" si="5126"/>
      </c>
      <c r="AQ166" s="55">
        <f t="shared" si="4984"/>
      </c>
      <c r="AR166" s="54">
        <f t="shared" si="5126"/>
      </c>
      <c r="AS166" s="55">
        <f t="shared" si="4985"/>
      </c>
      <c r="AT166" s="54">
        <f t="shared" si="5126"/>
      </c>
      <c r="AU166" s="55">
        <f t="shared" si="4986"/>
      </c>
      <c r="AV166" s="54">
        <f t="shared" si="5126"/>
      </c>
      <c r="AW166" s="55">
        <f t="shared" si="4987"/>
      </c>
      <c r="AX166" s="54">
        <f t="shared" si="5126"/>
      </c>
      <c r="AY166" s="55">
        <f t="shared" si="4988"/>
      </c>
      <c r="AZ166" s="54">
        <f t="shared" si="5126"/>
      </c>
      <c r="BA166" s="55">
        <f t="shared" si="4989"/>
      </c>
      <c r="BB166" s="54">
        <f t="shared" si="5126"/>
      </c>
      <c r="BC166" s="55">
        <f t="shared" si="4990"/>
      </c>
      <c r="BD166" s="54">
        <f t="shared" si="5126"/>
      </c>
      <c r="BE166" s="55">
        <f t="shared" si="4991"/>
      </c>
      <c r="BF166" s="54">
        <f t="shared" si="5126"/>
      </c>
      <c r="BG166" s="55">
        <f t="shared" si="4992"/>
      </c>
      <c r="BH166" s="54">
        <f t="shared" si="5126"/>
      </c>
      <c r="BI166" s="55">
        <f t="shared" si="4993"/>
      </c>
      <c r="BJ166" s="54">
        <f t="shared" si="5126"/>
      </c>
      <c r="BK166" s="55">
        <f t="shared" si="4994"/>
      </c>
      <c r="BL166" s="54">
        <f t="shared" si="5126"/>
      </c>
      <c r="BM166" s="55">
        <f t="shared" si="4995"/>
      </c>
      <c r="BN166" s="54">
        <f t="shared" si="5126"/>
      </c>
      <c r="BO166" s="55">
        <f t="shared" si="4996"/>
      </c>
      <c r="BP166" s="54">
        <f t="shared" si="5126"/>
      </c>
      <c r="BQ166" s="55">
        <f t="shared" si="4997"/>
      </c>
      <c r="BR166" s="54">
        <f t="shared" si="5121"/>
      </c>
      <c r="BS166" s="55">
        <f t="shared" si="4998"/>
      </c>
      <c r="BT166" s="54">
        <f t="shared" si="5121"/>
      </c>
      <c r="BU166" s="55">
        <f t="shared" si="4999"/>
      </c>
      <c r="BV166" s="54">
        <f t="shared" si="5121"/>
      </c>
      <c r="BW166" s="55">
        <f t="shared" si="5000"/>
      </c>
      <c r="BX166" s="54">
        <f t="shared" si="5121"/>
      </c>
      <c r="BY166" s="55">
        <f t="shared" si="5001"/>
      </c>
      <c r="BZ166" s="54">
        <f t="shared" si="5121"/>
      </c>
      <c r="CA166" s="55">
        <f t="shared" si="5002"/>
      </c>
      <c r="CB166" s="54">
        <f t="shared" si="5121"/>
      </c>
      <c r="CC166" s="55">
        <f t="shared" si="5003"/>
      </c>
      <c r="CD166" s="54">
        <f t="shared" si="5121"/>
      </c>
      <c r="CE166" s="55">
        <f t="shared" si="5004"/>
      </c>
      <c r="CF166" s="54">
        <f t="shared" si="5121"/>
      </c>
      <c r="CG166" s="55">
        <f t="shared" si="5005"/>
      </c>
      <c r="CH166" s="54">
        <f t="shared" si="5121"/>
      </c>
      <c r="CI166" s="55">
        <f t="shared" si="5006"/>
      </c>
      <c r="CJ166" s="54">
        <f t="shared" si="5121"/>
      </c>
      <c r="CK166" s="55">
        <f t="shared" si="5007"/>
      </c>
      <c r="CL166" s="54">
        <f t="shared" si="5121"/>
      </c>
      <c r="CM166" s="55">
        <f t="shared" si="5008"/>
      </c>
      <c r="CN166" s="54">
        <f t="shared" si="5121"/>
      </c>
      <c r="CO166" s="55">
        <f t="shared" si="5009"/>
      </c>
      <c r="CP166" s="54">
        <f t="shared" si="5121"/>
      </c>
      <c r="CQ166" s="55">
        <f t="shared" si="5010"/>
      </c>
      <c r="CR166" s="54">
        <f t="shared" si="5121"/>
      </c>
      <c r="CS166" s="55">
        <f t="shared" si="5011"/>
      </c>
      <c r="CT166" s="54">
        <f t="shared" si="5121"/>
      </c>
      <c r="CU166" s="55">
        <f t="shared" si="5012"/>
      </c>
      <c r="CV166" s="54">
        <f t="shared" si="5121"/>
      </c>
      <c r="CW166" s="55">
        <f t="shared" si="5013"/>
      </c>
      <c r="CX166" s="54">
        <f t="shared" si="5121"/>
      </c>
      <c r="CY166" s="55">
        <f t="shared" si="5014"/>
      </c>
      <c r="CZ166" s="54">
        <f t="shared" si="5121"/>
      </c>
      <c r="DA166" s="55">
        <f t="shared" si="5015"/>
      </c>
      <c r="DB166" s="54">
        <f t="shared" si="5121"/>
      </c>
      <c r="DC166" s="55">
        <f t="shared" si="5016"/>
      </c>
      <c r="DD166" s="54">
        <f t="shared" si="5121"/>
      </c>
      <c r="DE166" s="55">
        <f t="shared" si="5017"/>
      </c>
      <c r="DF166" s="54">
        <f t="shared" si="5121"/>
      </c>
      <c r="DG166" s="55">
        <f t="shared" si="5018"/>
      </c>
      <c r="DH166" s="54">
        <f t="shared" si="5121"/>
      </c>
      <c r="DI166" s="55">
        <f t="shared" si="5019"/>
      </c>
      <c r="DJ166" s="54">
        <f t="shared" si="5121"/>
      </c>
      <c r="DK166" s="55">
        <f t="shared" si="5020"/>
      </c>
      <c r="DL166" s="54">
        <f t="shared" si="5121"/>
      </c>
      <c r="DM166" s="55">
        <f t="shared" si="5021"/>
      </c>
      <c r="DN166" s="54">
        <f t="shared" si="5121"/>
      </c>
      <c r="DO166" s="55">
        <f t="shared" si="5022"/>
      </c>
      <c r="DP166" s="54">
        <f t="shared" si="5121"/>
      </c>
      <c r="DQ166" s="55">
        <f t="shared" si="5023"/>
      </c>
      <c r="DR166" s="54">
        <f t="shared" si="5121"/>
      </c>
      <c r="DS166" s="55">
        <f t="shared" si="5024"/>
      </c>
      <c r="DT166" s="54">
        <f t="shared" si="5121"/>
      </c>
      <c r="DU166" s="55">
        <f t="shared" si="5025"/>
      </c>
      <c r="DV166" s="54">
        <f t="shared" si="5121"/>
      </c>
      <c r="DW166" s="55">
        <f t="shared" si="5026"/>
      </c>
      <c r="DX166" s="54">
        <f t="shared" si="5121"/>
      </c>
      <c r="DY166" s="55">
        <f t="shared" si="5027"/>
      </c>
      <c r="DZ166" s="54">
        <f t="shared" si="5121"/>
      </c>
      <c r="EA166" s="55">
        <f t="shared" si="5028"/>
      </c>
      <c r="EB166" s="54">
        <f t="shared" si="5127"/>
      </c>
      <c r="EC166" s="55">
        <f t="shared" si="5029"/>
      </c>
      <c r="ED166" s="54">
        <f t="shared" si="5127"/>
      </c>
      <c r="EE166" s="55">
        <f t="shared" si="5030"/>
      </c>
      <c r="EF166" s="54">
        <f t="shared" si="5127"/>
      </c>
      <c r="EG166" s="55">
        <f t="shared" si="5031"/>
      </c>
      <c r="EH166" s="54">
        <f t="shared" si="5127"/>
      </c>
      <c r="EI166" s="55">
        <f t="shared" si="5032"/>
      </c>
      <c r="EJ166" s="54">
        <f t="shared" si="5127"/>
      </c>
      <c r="EK166" s="55">
        <f t="shared" si="5033"/>
      </c>
      <c r="EL166" s="54">
        <f t="shared" si="5127"/>
      </c>
      <c r="EM166" s="55">
        <f t="shared" si="5034"/>
      </c>
      <c r="EN166" s="54">
        <f t="shared" si="5127"/>
      </c>
      <c r="EO166" s="55">
        <f t="shared" si="5035"/>
      </c>
      <c r="EP166" s="54">
        <f t="shared" si="5127"/>
      </c>
      <c r="EQ166" s="55">
        <f t="shared" si="5036"/>
      </c>
      <c r="ER166" s="54">
        <f t="shared" si="5127"/>
      </c>
      <c r="ES166" s="55">
        <f t="shared" si="5037"/>
      </c>
      <c r="ET166" s="54">
        <f t="shared" si="5127"/>
      </c>
      <c r="EU166" s="55">
        <f t="shared" si="5038"/>
      </c>
      <c r="EV166" s="54">
        <f t="shared" si="5127"/>
      </c>
      <c r="EW166" s="55">
        <f t="shared" si="5039"/>
      </c>
      <c r="EX166" s="54">
        <f t="shared" si="5127"/>
      </c>
      <c r="EY166" s="55">
        <f t="shared" si="5040"/>
      </c>
      <c r="EZ166" s="54">
        <f t="shared" si="5127"/>
      </c>
      <c r="FA166" s="55">
        <f t="shared" si="5041"/>
      </c>
      <c r="FB166" s="54">
        <f t="shared" si="5127"/>
      </c>
      <c r="FC166" s="55">
        <f t="shared" si="5042"/>
      </c>
      <c r="FD166" s="54">
        <f t="shared" si="5127"/>
      </c>
      <c r="FE166" s="55">
        <f t="shared" si="5043"/>
      </c>
      <c r="FF166" s="54">
        <f t="shared" si="5127"/>
      </c>
      <c r="FG166" s="55">
        <f t="shared" si="5044"/>
      </c>
      <c r="FH166" s="54">
        <f t="shared" si="5127"/>
      </c>
      <c r="FI166" s="55">
        <f t="shared" si="5045"/>
      </c>
      <c r="FJ166" s="54">
        <f t="shared" si="5127"/>
      </c>
      <c r="FK166" s="55">
        <f t="shared" si="5046"/>
      </c>
      <c r="FL166" s="54">
        <f t="shared" si="5127"/>
      </c>
      <c r="FM166" s="55">
        <f t="shared" si="5047"/>
      </c>
      <c r="FN166" s="54">
        <f t="shared" si="5127"/>
      </c>
      <c r="FO166" s="55">
        <f t="shared" si="5048"/>
      </c>
      <c r="FP166" s="54">
        <f t="shared" si="5127"/>
      </c>
      <c r="FQ166" s="55">
        <f t="shared" si="5049"/>
      </c>
      <c r="FR166" s="54">
        <f t="shared" si="5127"/>
      </c>
      <c r="FS166" s="55">
        <f t="shared" si="5050"/>
      </c>
      <c r="FT166" s="54">
        <f t="shared" si="5127"/>
      </c>
      <c r="FU166" s="55">
        <f t="shared" si="5051"/>
      </c>
      <c r="FV166" s="54">
        <f t="shared" si="5127"/>
      </c>
      <c r="FW166" s="55">
        <f t="shared" si="5052"/>
      </c>
      <c r="FX166" s="54">
        <f t="shared" si="5127"/>
      </c>
      <c r="FY166" s="55">
        <f t="shared" si="5053"/>
      </c>
      <c r="FZ166" s="54">
        <f t="shared" si="5127"/>
      </c>
      <c r="GA166" s="55">
        <f t="shared" si="5054"/>
      </c>
      <c r="GB166" s="54">
        <f t="shared" si="5127"/>
      </c>
      <c r="GC166" s="55">
        <f t="shared" si="5055"/>
      </c>
      <c r="GD166" s="54">
        <f t="shared" si="5127"/>
      </c>
      <c r="GE166" s="55">
        <f t="shared" si="5056"/>
      </c>
      <c r="GF166" s="54">
        <f t="shared" si="5127"/>
      </c>
      <c r="GG166" s="55">
        <f t="shared" si="5057"/>
      </c>
      <c r="GH166" s="54">
        <f t="shared" si="5127"/>
      </c>
      <c r="GI166" s="55">
        <f t="shared" si="5058"/>
      </c>
      <c r="GJ166" s="54">
        <f t="shared" si="5127"/>
      </c>
      <c r="GK166" s="55">
        <f t="shared" si="5059"/>
      </c>
      <c r="GL166" s="54">
        <f t="shared" si="5127"/>
      </c>
      <c r="GM166" s="55">
        <f t="shared" si="5060"/>
      </c>
      <c r="GN166" s="54">
        <f t="shared" si="5122"/>
      </c>
      <c r="GO166" s="55">
        <f t="shared" si="5061"/>
      </c>
      <c r="GP166" s="54">
        <f t="shared" si="5122"/>
      </c>
      <c r="GQ166" s="55">
        <f t="shared" si="5062"/>
      </c>
      <c r="GR166" s="54">
        <f t="shared" si="5122"/>
      </c>
      <c r="GS166" s="55">
        <f t="shared" si="5063"/>
      </c>
      <c r="GT166" s="54">
        <f t="shared" si="5122"/>
      </c>
      <c r="GU166" s="55">
        <f t="shared" si="5064"/>
      </c>
      <c r="GV166" s="54">
        <f t="shared" si="5122"/>
      </c>
      <c r="GW166" s="55">
        <f t="shared" si="5065"/>
      </c>
      <c r="GX166" s="54">
        <f t="shared" si="5122"/>
      </c>
      <c r="GY166" s="55">
        <f t="shared" si="5066"/>
      </c>
      <c r="GZ166" s="54">
        <f t="shared" si="5122"/>
      </c>
      <c r="HA166" s="55">
        <f t="shared" si="5067"/>
      </c>
      <c r="HB166" s="54">
        <f t="shared" si="5122"/>
      </c>
      <c r="HC166" s="55">
        <f t="shared" si="5068"/>
      </c>
      <c r="HD166" s="54">
        <f t="shared" si="5122"/>
      </c>
      <c r="HE166" s="55">
        <f t="shared" si="5069"/>
      </c>
      <c r="HF166" s="54">
        <f t="shared" si="5122"/>
      </c>
      <c r="HG166" s="55">
        <f t="shared" si="5070"/>
      </c>
      <c r="HH166" s="54">
        <f t="shared" si="5122"/>
      </c>
      <c r="HI166" s="55">
        <f t="shared" si="5071"/>
      </c>
      <c r="HJ166" s="54">
        <f t="shared" si="5122"/>
      </c>
      <c r="HK166" s="55">
        <f t="shared" si="5072"/>
      </c>
      <c r="HL166" s="54">
        <f t="shared" si="5122"/>
      </c>
      <c r="HM166" s="55">
        <f t="shared" si="5073"/>
      </c>
      <c r="HN166" s="54">
        <f t="shared" si="5122"/>
      </c>
      <c r="HO166" s="55">
        <f t="shared" si="5074"/>
      </c>
      <c r="HP166" s="54">
        <f t="shared" si="5122"/>
      </c>
      <c r="HQ166" s="55">
        <f t="shared" si="5075"/>
      </c>
      <c r="HR166" s="54">
        <f t="shared" si="5122"/>
      </c>
      <c r="HS166" s="55">
        <f t="shared" si="5076"/>
      </c>
      <c r="HT166" s="54">
        <f t="shared" si="5122"/>
      </c>
      <c r="HU166" s="55">
        <f t="shared" si="5077"/>
      </c>
      <c r="HV166" s="54">
        <f t="shared" si="5122"/>
      </c>
      <c r="HW166" s="55">
        <f t="shared" si="5078"/>
      </c>
      <c r="HX166" s="54">
        <f t="shared" si="5122"/>
      </c>
      <c r="HY166" s="55">
        <f t="shared" si="5079"/>
      </c>
      <c r="HZ166" s="54">
        <f t="shared" si="5122"/>
      </c>
      <c r="IA166" s="55">
        <f t="shared" si="5080"/>
      </c>
      <c r="IB166" s="54">
        <f t="shared" si="5122"/>
      </c>
      <c r="IC166" s="55">
        <f t="shared" si="5081"/>
      </c>
      <c r="ID166" s="54">
        <f t="shared" si="5122"/>
      </c>
      <c r="IE166" s="55">
        <f t="shared" si="5082"/>
      </c>
      <c r="IF166" s="54">
        <f t="shared" si="5122"/>
      </c>
      <c r="IG166" s="55">
        <f t="shared" si="5083"/>
      </c>
      <c r="IH166" s="54">
        <f t="shared" si="5122"/>
      </c>
      <c r="II166" s="55">
        <f t="shared" si="5084"/>
      </c>
      <c r="IJ166" s="54">
        <f t="shared" si="5122"/>
      </c>
      <c r="IK166" s="55">
        <f t="shared" si="5085"/>
      </c>
      <c r="IL166" s="54">
        <f t="shared" si="5122"/>
      </c>
      <c r="IM166" s="55">
        <f t="shared" si="5086"/>
      </c>
      <c r="IN166" s="54">
        <f t="shared" si="5122"/>
      </c>
      <c r="IO166" s="55">
        <f t="shared" si="5087"/>
      </c>
      <c r="IP166" s="54">
        <f t="shared" si="5122"/>
      </c>
      <c r="IQ166" s="55">
        <f t="shared" si="5088"/>
      </c>
      <c r="IR166" s="54">
        <f t="shared" si="5122"/>
      </c>
      <c r="IS166" s="55">
        <f t="shared" si="5089"/>
      </c>
      <c r="IT166" s="54">
        <f t="shared" si="5122"/>
      </c>
      <c r="IU166" s="55">
        <f t="shared" si="5090"/>
      </c>
      <c r="IV166" s="54">
        <f t="shared" si="5122"/>
      </c>
      <c r="IW166" s="55">
        <f t="shared" si="5091"/>
      </c>
      <c r="IX166" s="54">
        <f t="shared" si="5116"/>
      </c>
      <c r="IY166" s="55">
        <f t="shared" si="5092"/>
      </c>
      <c r="IZ166" s="54">
        <f t="shared" si="5116"/>
      </c>
      <c r="JA166" s="55">
        <f t="shared" si="5093"/>
      </c>
      <c r="JB166" s="54">
        <f t="shared" si="5114"/>
      </c>
      <c r="JC166" s="55">
        <f t="shared" si="5094"/>
      </c>
      <c r="JD166" s="54">
        <f t="shared" si="5112"/>
      </c>
      <c r="JE166" s="55">
        <f t="shared" si="5095"/>
      </c>
      <c r="JF166" s="54">
        <f t="shared" si="5112"/>
      </c>
      <c r="JG166" s="55">
        <f t="shared" si="5096"/>
      </c>
      <c r="JH166" s="54">
        <f t="shared" si="5112"/>
      </c>
      <c r="JI166" s="55">
        <f t="shared" si="5097"/>
      </c>
      <c r="JJ166" s="54">
        <f t="shared" si="5112"/>
      </c>
      <c r="JK166" s="55">
        <f t="shared" si="5098"/>
      </c>
      <c r="JL166" s="54">
        <f t="shared" si="5112"/>
      </c>
      <c r="JM166" s="55">
        <f t="shared" si="4679"/>
      </c>
      <c r="JN166" s="54">
        <f t="shared" ref="JN166:LX173" si="5131">RIGHT(IFERROR(VLOOKUP($B166,JN$4:JO$71,2,FALSE),""),2)</f>
      </c>
      <c r="JO166" s="55">
        <f t="shared" si="4775"/>
      </c>
      <c r="JP166" s="54">
        <f t="shared" si="5131"/>
      </c>
      <c r="JQ166" s="55">
        <f t="shared" si="4776"/>
      </c>
      <c r="JR166" s="54">
        <f t="shared" si="5131"/>
      </c>
      <c r="JS166" s="55">
        <f t="shared" si="4777"/>
      </c>
      <c r="JT166" s="54">
        <f t="shared" si="5131"/>
      </c>
      <c r="JU166" s="55">
        <f t="shared" si="4778"/>
      </c>
      <c r="JV166" s="54">
        <f t="shared" si="5131"/>
      </c>
      <c r="JW166" s="55">
        <f t="shared" si="4779"/>
      </c>
      <c r="JX166" s="54">
        <f t="shared" si="5131"/>
      </c>
      <c r="JY166" s="55">
        <f t="shared" si="4780"/>
      </c>
      <c r="JZ166" s="54">
        <f t="shared" si="5131"/>
      </c>
      <c r="KA166" s="55">
        <f t="shared" si="4781"/>
      </c>
      <c r="KB166" s="54">
        <f t="shared" si="5131"/>
      </c>
      <c r="KC166" s="55">
        <f t="shared" si="4782"/>
      </c>
      <c r="KD166" s="54">
        <f t="shared" si="5131"/>
      </c>
      <c r="KE166" s="55">
        <f t="shared" si="4783"/>
      </c>
      <c r="KF166" s="54">
        <f t="shared" si="5131"/>
      </c>
      <c r="KG166" s="55">
        <f t="shared" si="4784"/>
      </c>
      <c r="KH166" s="54">
        <f t="shared" si="5131"/>
      </c>
      <c r="KI166" s="55">
        <f t="shared" si="4785"/>
      </c>
      <c r="KJ166" s="54">
        <f t="shared" si="5131"/>
      </c>
      <c r="KK166" s="55">
        <f t="shared" si="4786"/>
      </c>
      <c r="KL166" s="54">
        <f t="shared" si="5131"/>
      </c>
      <c r="KM166" s="55">
        <f t="shared" si="4787"/>
      </c>
      <c r="KN166" s="54">
        <f t="shared" si="5131"/>
      </c>
      <c r="KO166" s="55">
        <f t="shared" si="4788"/>
      </c>
      <c r="KP166" s="54">
        <f t="shared" si="5131"/>
      </c>
      <c r="KQ166" s="55">
        <f t="shared" si="4789"/>
      </c>
      <c r="KR166" s="54">
        <f t="shared" si="5131"/>
      </c>
      <c r="KS166" s="55">
        <f t="shared" si="4790"/>
      </c>
      <c r="KT166" s="54">
        <f t="shared" si="5131"/>
      </c>
      <c r="KU166" s="55">
        <f t="shared" si="4791"/>
      </c>
      <c r="KV166" s="54">
        <f t="shared" si="5131"/>
      </c>
      <c r="KW166" s="55">
        <f t="shared" si="4792"/>
      </c>
      <c r="KX166" s="54">
        <f t="shared" si="5131"/>
      </c>
      <c r="KY166" s="55">
        <f t="shared" si="4793"/>
      </c>
      <c r="KZ166" s="54">
        <f t="shared" si="5131"/>
      </c>
      <c r="LA166" s="55">
        <f t="shared" si="4794"/>
      </c>
      <c r="LB166" s="54">
        <f t="shared" si="5131"/>
      </c>
      <c r="LC166" s="55">
        <f t="shared" si="4795"/>
      </c>
      <c r="LD166" s="54">
        <f t="shared" si="5131"/>
      </c>
      <c r="LE166" s="55">
        <f t="shared" si="4796"/>
      </c>
      <c r="LF166" s="54">
        <f t="shared" si="5131"/>
      </c>
      <c r="LG166" s="55">
        <f t="shared" si="4797"/>
      </c>
      <c r="LH166" s="54">
        <f t="shared" si="5131"/>
      </c>
      <c r="LI166" s="55">
        <f t="shared" si="4798"/>
      </c>
      <c r="LJ166" s="54">
        <f t="shared" si="5131"/>
      </c>
      <c r="LK166" s="55">
        <f t="shared" si="4799"/>
      </c>
      <c r="LL166" s="54">
        <f t="shared" si="5131"/>
      </c>
      <c r="LM166" s="55">
        <f t="shared" si="4800"/>
      </c>
      <c r="LN166" s="54">
        <f t="shared" si="5131"/>
      </c>
      <c r="LO166" s="55">
        <f t="shared" si="4801"/>
      </c>
      <c r="LP166" s="54">
        <f t="shared" si="5131"/>
      </c>
      <c r="LQ166" s="55">
        <f t="shared" si="4802"/>
      </c>
      <c r="LR166" s="54">
        <f t="shared" si="5131"/>
      </c>
      <c r="LS166" s="55">
        <f t="shared" si="4803"/>
      </c>
      <c r="LT166" s="54">
        <f t="shared" si="5131"/>
      </c>
      <c r="LU166" s="55">
        <f t="shared" si="4804"/>
      </c>
      <c r="LV166" s="54">
        <f t="shared" si="5131"/>
      </c>
      <c r="LW166" s="55">
        <f t="shared" si="4805"/>
      </c>
      <c r="LX166" s="54">
        <f t="shared" si="5131"/>
      </c>
      <c r="LY166" s="55">
        <f t="shared" si="4680"/>
      </c>
      <c r="LZ166" s="54">
        <f t="shared" si="5129"/>
      </c>
      <c r="MA166" s="55">
        <f t="shared" si="4807"/>
      </c>
      <c r="MB166" s="54">
        <f t="shared" si="5129"/>
      </c>
      <c r="MC166" s="55">
        <f t="shared" si="4808"/>
      </c>
      <c r="MD166" s="54">
        <f t="shared" si="5129"/>
      </c>
      <c r="ME166" s="55">
        <f t="shared" si="4809"/>
      </c>
      <c r="MF166" s="54">
        <f t="shared" si="5129"/>
      </c>
      <c r="MG166" s="55">
        <f t="shared" si="4810"/>
      </c>
      <c r="MH166" s="54">
        <f t="shared" si="5129"/>
      </c>
      <c r="MI166" s="55">
        <f t="shared" si="4811"/>
      </c>
      <c r="MJ166" s="54">
        <f t="shared" si="5129"/>
      </c>
      <c r="MK166" s="55">
        <f t="shared" si="4812"/>
      </c>
      <c r="ML166" s="54">
        <f t="shared" si="5129"/>
      </c>
      <c r="MM166" s="55">
        <f t="shared" si="4682"/>
      </c>
      <c r="MN166" s="54">
        <f t="shared" si="5129"/>
      </c>
      <c r="MO166" s="55">
        <f t="shared" si="4683"/>
      </c>
      <c r="MP166" s="54">
        <f t="shared" si="5129"/>
      </c>
      <c r="MQ166" s="55">
        <f t="shared" si="4684"/>
      </c>
      <c r="MR166" s="54">
        <f t="shared" si="5129"/>
      </c>
      <c r="MS166" s="55">
        <f t="shared" si="4685"/>
      </c>
      <c r="MT166" s="54">
        <f t="shared" si="5129"/>
      </c>
      <c r="MU166" s="55">
        <f t="shared" si="4686"/>
      </c>
      <c r="MV166" s="54">
        <f t="shared" si="5129"/>
      </c>
      <c r="MW166" s="55">
        <f t="shared" si="4687"/>
      </c>
      <c r="MX166" s="54">
        <f t="shared" si="5129"/>
      </c>
      <c r="MY166" s="55">
        <f t="shared" si="4688"/>
      </c>
      <c r="MZ166" s="54">
        <f t="shared" si="5129"/>
      </c>
      <c r="NA166" s="55">
        <f t="shared" si="4689"/>
      </c>
      <c r="NB166" s="54">
        <f t="shared" si="5129"/>
      </c>
      <c r="NC166" s="55">
        <f t="shared" si="4690"/>
      </c>
      <c r="ND166" s="54">
        <f t="shared" si="5129"/>
      </c>
      <c r="NE166" s="55">
        <f t="shared" si="4691"/>
      </c>
      <c r="NF166" s="54">
        <f t="shared" si="5129"/>
      </c>
      <c r="NG166" s="55">
        <f t="shared" si="4692"/>
      </c>
      <c r="NH166" s="54">
        <f t="shared" si="5129"/>
      </c>
      <c r="NI166" s="55">
        <f t="shared" si="4693"/>
      </c>
      <c r="NJ166" s="54">
        <f t="shared" si="5129"/>
      </c>
      <c r="NK166" s="55">
        <f t="shared" si="4694"/>
      </c>
      <c r="NL166" s="54">
        <f t="shared" si="5129"/>
      </c>
      <c r="NM166" s="55">
        <f t="shared" si="4695"/>
      </c>
      <c r="NN166" s="54">
        <f t="shared" si="5129"/>
      </c>
      <c r="NO166" s="55">
        <f t="shared" si="4696"/>
      </c>
      <c r="NP166" s="54">
        <f t="shared" si="5129"/>
      </c>
      <c r="NQ166" s="55">
        <f t="shared" si="4697"/>
      </c>
      <c r="NR166" s="54">
        <f t="shared" si="5129"/>
      </c>
      <c r="NS166" s="55">
        <f t="shared" si="4698"/>
      </c>
      <c r="NT166" s="54">
        <f t="shared" si="5129"/>
      </c>
      <c r="NU166" s="55">
        <f t="shared" si="4699"/>
      </c>
      <c r="NV166" s="54">
        <f t="shared" si="5129"/>
      </c>
      <c r="NW166" s="55">
        <f t="shared" si="4700"/>
      </c>
      <c r="NX166" s="54">
        <f t="shared" si="5129"/>
      </c>
      <c r="NY166" s="55">
        <f t="shared" si="4701"/>
      </c>
      <c r="NZ166" s="54">
        <f t="shared" si="5129"/>
      </c>
      <c r="OA166" s="55">
        <f t="shared" si="4702"/>
      </c>
      <c r="OB166" s="54">
        <f t="shared" si="5129"/>
      </c>
      <c r="OC166" s="55">
        <f t="shared" si="4703"/>
      </c>
      <c r="OD166" s="54">
        <f t="shared" si="5129"/>
      </c>
      <c r="OE166" s="55">
        <f t="shared" si="4704"/>
      </c>
      <c r="OF166" s="54">
        <f t="shared" si="5129"/>
      </c>
      <c r="OG166" s="55">
        <f t="shared" si="4705"/>
      </c>
      <c r="OH166" s="54">
        <f t="shared" si="5129"/>
      </c>
      <c r="OI166" s="55">
        <f t="shared" si="4706"/>
      </c>
      <c r="OJ166" s="54">
        <f t="shared" si="5123"/>
      </c>
      <c r="OK166" s="55">
        <f t="shared" si="4707"/>
      </c>
      <c r="OL166" s="54">
        <f t="shared" si="5118"/>
      </c>
      <c r="OM166" s="55">
        <f t="shared" si="4708"/>
      </c>
      <c r="ON166" s="54">
        <f t="shared" si="5118"/>
      </c>
      <c r="OO166" s="55">
        <f t="shared" si="4709"/>
      </c>
      <c r="OP166" s="54">
        <f t="shared" si="5118"/>
      </c>
      <c r="OQ166" s="55">
        <f t="shared" si="4710"/>
      </c>
      <c r="OR166" s="54">
        <f t="shared" si="5118"/>
      </c>
      <c r="OS166" s="55">
        <f t="shared" si="4711"/>
      </c>
      <c r="OT166" s="54">
        <f t="shared" si="5118"/>
      </c>
      <c r="OU166" s="55">
        <f t="shared" si="4712"/>
      </c>
      <c r="OV166" s="54">
        <f t="shared" si="5118"/>
      </c>
      <c r="OW166" s="55">
        <f t="shared" si="4713"/>
      </c>
      <c r="OX166" s="54">
        <f t="shared" si="5118"/>
      </c>
      <c r="OY166" s="55">
        <f t="shared" si="4714"/>
      </c>
      <c r="OZ166" s="54">
        <f t="shared" si="5118"/>
      </c>
      <c r="PA166" s="55">
        <f t="shared" si="4715"/>
      </c>
      <c r="PB166" s="54">
        <f t="shared" si="5118"/>
      </c>
      <c r="PC166" s="55">
        <f t="shared" si="4716"/>
      </c>
      <c r="PD166" s="54">
        <f t="shared" si="5118"/>
      </c>
      <c r="PE166" s="55">
        <f t="shared" si="4717"/>
      </c>
      <c r="PF166" s="54">
        <f t="shared" si="5118"/>
      </c>
      <c r="PG166" s="55">
        <f t="shared" si="4718"/>
      </c>
      <c r="PH166" s="54">
        <f t="shared" si="5118"/>
      </c>
      <c r="PI166" s="55">
        <f t="shared" si="4719"/>
      </c>
      <c r="PJ166" s="54">
        <f t="shared" si="5118"/>
      </c>
      <c r="PK166" s="55">
        <f t="shared" si="4720"/>
      </c>
      <c r="PL166" s="54">
        <f t="shared" si="5118"/>
      </c>
      <c r="PM166" s="55">
        <f t="shared" si="4721"/>
      </c>
      <c r="PN166" s="54">
        <f t="shared" si="5118"/>
      </c>
      <c r="PO166" s="55">
        <f t="shared" si="4722"/>
      </c>
      <c r="PP166" s="54">
        <f t="shared" si="5118"/>
      </c>
      <c r="PQ166" s="55">
        <f t="shared" si="4723"/>
      </c>
      <c r="PR166" s="54">
        <f t="shared" si="5118"/>
      </c>
      <c r="PS166" s="55">
        <f t="shared" si="4724"/>
      </c>
      <c r="PT166" s="54">
        <f t="shared" si="5118"/>
      </c>
      <c r="PU166" s="55">
        <f t="shared" si="4725"/>
      </c>
      <c r="PV166" s="54">
        <f t="shared" si="5118"/>
      </c>
      <c r="PW166" s="55">
        <f t="shared" si="4726"/>
      </c>
      <c r="PX166" s="54">
        <f t="shared" si="5118"/>
      </c>
      <c r="PY166" s="55">
        <f t="shared" si="4727"/>
      </c>
      <c r="PZ166" s="54">
        <f t="shared" si="5118"/>
      </c>
      <c r="QA166" s="55">
        <f t="shared" si="4728"/>
      </c>
      <c r="QB166" s="54">
        <f t="shared" si="5118"/>
      </c>
      <c r="QC166" s="55">
        <f t="shared" si="4729"/>
      </c>
      <c r="QD166" s="54">
        <f t="shared" si="5118"/>
      </c>
      <c r="QE166" s="55">
        <f t="shared" si="4730"/>
      </c>
      <c r="QF166" s="54">
        <f t="shared" si="5118"/>
      </c>
      <c r="QG166" s="55">
        <f t="shared" si="4731"/>
      </c>
      <c r="QH166" s="54">
        <f t="shared" si="5118"/>
      </c>
      <c r="QI166" s="55">
        <f t="shared" si="4732"/>
      </c>
      <c r="QJ166" s="54">
        <f t="shared" si="5118"/>
      </c>
      <c r="QK166" s="55">
        <f t="shared" si="4733"/>
      </c>
      <c r="QL166" s="54">
        <f t="shared" si="5118"/>
      </c>
      <c r="QM166" s="55">
        <f t="shared" si="4734"/>
      </c>
      <c r="QN166" s="54">
        <f t="shared" si="5118"/>
      </c>
      <c r="QO166" s="55">
        <f t="shared" si="4735"/>
      </c>
      <c r="QP166" s="54">
        <f t="shared" si="5118"/>
      </c>
      <c r="QQ166" s="55">
        <f t="shared" si="4736"/>
      </c>
      <c r="QR166" s="54">
        <f t="shared" si="5118"/>
      </c>
      <c r="QS166" s="55">
        <f t="shared" si="4737"/>
      </c>
      <c r="QT166" s="54">
        <f t="shared" si="5118"/>
      </c>
      <c r="QU166" s="55">
        <f t="shared" si="4885"/>
      </c>
      <c r="QV166" s="54">
        <f t="shared" ref="QV166:TF175" si="5132">RIGHT(IFERROR(VLOOKUP($B166,QV$4:QW$71,2,FALSE),""),2)</f>
      </c>
      <c r="QW166" s="55">
        <f t="shared" si="4886"/>
      </c>
      <c r="QX166" s="54">
        <f t="shared" si="5132"/>
      </c>
      <c r="QY166" s="55">
        <f t="shared" si="4887"/>
      </c>
      <c r="QZ166" s="54">
        <f t="shared" si="5132"/>
      </c>
      <c r="RA166" s="55">
        <f t="shared" si="4888"/>
      </c>
      <c r="RB166" s="54">
        <f t="shared" si="5132"/>
      </c>
      <c r="RC166" s="55">
        <f t="shared" si="4889"/>
      </c>
      <c r="RD166" s="54">
        <f t="shared" si="5132"/>
      </c>
      <c r="RE166" s="55">
        <f t="shared" si="4890"/>
      </c>
      <c r="RF166" s="54">
        <f t="shared" si="5132"/>
      </c>
      <c r="RG166" s="55">
        <f t="shared" si="4891"/>
      </c>
      <c r="RH166" s="54">
        <f t="shared" si="5132"/>
      </c>
      <c r="RI166" s="55">
        <f t="shared" si="4892"/>
      </c>
      <c r="RJ166" s="54">
        <f t="shared" si="5132"/>
      </c>
      <c r="RK166" s="55">
        <f t="shared" si="4893"/>
      </c>
      <c r="RL166" s="54">
        <f t="shared" si="5132"/>
      </c>
      <c r="RM166" s="55">
        <f t="shared" si="4894"/>
      </c>
      <c r="RN166" s="54">
        <f t="shared" si="5132"/>
      </c>
      <c r="RO166" s="55">
        <f t="shared" si="4895"/>
      </c>
      <c r="RP166" s="54">
        <f t="shared" si="5132"/>
      </c>
      <c r="RQ166" s="55">
        <f t="shared" si="4896"/>
      </c>
      <c r="RR166" s="54">
        <f t="shared" si="5132"/>
      </c>
      <c r="RS166" s="55">
        <f t="shared" si="4897"/>
      </c>
      <c r="RT166" s="54">
        <f t="shared" si="5132"/>
      </c>
      <c r="RU166" s="55">
        <f t="shared" si="4898"/>
      </c>
      <c r="RV166" s="54">
        <f t="shared" si="5132"/>
      </c>
      <c r="RW166" s="55">
        <f t="shared" si="4899"/>
      </c>
      <c r="RX166" s="54">
        <f t="shared" si="5132"/>
      </c>
      <c r="RY166" s="55">
        <f t="shared" si="4900"/>
      </c>
      <c r="RZ166" s="54">
        <f t="shared" si="5132"/>
      </c>
      <c r="SA166" s="55">
        <f t="shared" si="4901"/>
      </c>
      <c r="SB166" s="54">
        <f t="shared" si="5132"/>
      </c>
      <c r="SC166" s="55">
        <f t="shared" si="4902"/>
      </c>
      <c r="SD166" s="54">
        <f t="shared" si="5132"/>
      </c>
      <c r="SE166" s="55">
        <f t="shared" si="4903"/>
      </c>
      <c r="SF166" s="54">
        <f t="shared" si="5132"/>
      </c>
      <c r="SG166" s="55">
        <f t="shared" si="4904"/>
      </c>
      <c r="SH166" s="54">
        <f t="shared" si="5132"/>
      </c>
      <c r="SI166" s="55">
        <f t="shared" si="4905"/>
      </c>
      <c r="SJ166" s="54">
        <f t="shared" si="5132"/>
      </c>
      <c r="SK166" s="55">
        <f t="shared" si="4906"/>
      </c>
      <c r="SL166" s="54">
        <f t="shared" si="5132"/>
      </c>
      <c r="SM166" s="55">
        <f t="shared" si="4907"/>
      </c>
      <c r="SN166" s="54">
        <f t="shared" si="5132"/>
      </c>
      <c r="SO166" s="55">
        <f t="shared" si="4908"/>
      </c>
      <c r="SP166" s="54">
        <f t="shared" si="5132"/>
      </c>
      <c r="SQ166" s="55">
        <f t="shared" si="4909"/>
      </c>
      <c r="SR166" s="54">
        <f t="shared" si="5132"/>
      </c>
      <c r="SS166" s="55">
        <f t="shared" si="4910"/>
      </c>
      <c r="ST166" s="54">
        <f t="shared" si="5132"/>
      </c>
      <c r="SU166" s="55">
        <f t="shared" si="4911"/>
      </c>
      <c r="SV166" s="54">
        <f t="shared" si="5132"/>
      </c>
      <c r="SW166" s="55">
        <f t="shared" si="4912"/>
      </c>
      <c r="SX166" s="54">
        <f t="shared" si="5132"/>
      </c>
      <c r="SY166" s="55">
        <f t="shared" si="4913"/>
      </c>
      <c r="SZ166" s="54">
        <f t="shared" si="5132"/>
      </c>
      <c r="TA166" s="55">
        <f t="shared" si="4914"/>
      </c>
      <c r="TB166" s="54">
        <f t="shared" si="5132"/>
      </c>
      <c r="TC166" s="55">
        <f t="shared" si="4915"/>
      </c>
      <c r="TD166" s="54">
        <f t="shared" si="5132"/>
      </c>
      <c r="TE166" s="55">
        <f t="shared" si="4881"/>
      </c>
      <c r="TF166" s="54">
        <f t="shared" si="5132"/>
      </c>
      <c r="TG166" s="55">
        <f t="shared" si="4843"/>
      </c>
      <c r="TH166" s="54">
        <f t="shared" si="5130"/>
      </c>
      <c r="TI166" s="55">
        <f t="shared" si="4844"/>
      </c>
      <c r="TJ166" s="54">
        <f t="shared" si="5130"/>
      </c>
      <c r="TK166" s="55">
        <f t="shared" si="4845"/>
      </c>
      <c r="TL166" s="54">
        <f t="shared" si="5130"/>
      </c>
      <c r="TM166" s="55">
        <f t="shared" si="4846"/>
      </c>
      <c r="TN166" s="54">
        <f t="shared" si="5124"/>
      </c>
      <c r="TO166" s="55">
        <f t="shared" si="4847"/>
      </c>
      <c r="TP166" s="54">
        <f t="shared" si="5124"/>
      </c>
      <c r="TQ166" s="55">
        <f t="shared" si="4848"/>
      </c>
      <c r="TR166" s="54">
        <f t="shared" si="5124"/>
      </c>
      <c r="TS166" s="55">
        <f t="shared" si="4849"/>
      </c>
      <c r="TT166" s="54">
        <f t="shared" si="5124"/>
      </c>
      <c r="TU166" s="55">
        <f t="shared" si="4850"/>
      </c>
      <c r="TV166" s="54">
        <f t="shared" si="5119"/>
      </c>
      <c r="TW166" s="55">
        <f t="shared" si="4851"/>
      </c>
      <c r="TX166" s="54">
        <f t="shared" si="5119"/>
      </c>
      <c r="TY166" s="55">
        <f t="shared" si="4852"/>
      </c>
      <c r="TZ166" s="54">
        <f t="shared" si="5119"/>
      </c>
      <c r="UA166" s="55">
        <f t="shared" si="4853"/>
      </c>
      <c r="UB166" s="54">
        <f t="shared" si="5119"/>
      </c>
      <c r="UC166" s="55">
        <f t="shared" si="4854"/>
      </c>
      <c r="UD166" s="54">
        <f t="shared" si="5119"/>
      </c>
      <c r="UE166" s="55">
        <f t="shared" si="4855"/>
      </c>
      <c r="UF166" s="54">
        <f t="shared" si="5119"/>
      </c>
      <c r="UG166" s="55">
        <f t="shared" si="4856"/>
      </c>
      <c r="UH166" s="54">
        <f t="shared" si="5128"/>
      </c>
      <c r="UI166" s="55">
        <f t="shared" si="4857"/>
      </c>
      <c r="UJ166" s="54">
        <f t="shared" si="5128"/>
      </c>
      <c r="UK166" s="55">
        <f t="shared" si="4858"/>
      </c>
      <c r="UL166" s="54">
        <f t="shared" si="5128"/>
      </c>
      <c r="UM166" s="55">
        <f t="shared" si="4859"/>
      </c>
      <c r="UN166" s="54">
        <f t="shared" si="5128"/>
      </c>
      <c r="UO166" s="55">
        <f t="shared" si="4860"/>
      </c>
      <c r="UP166" s="54">
        <f t="shared" si="5128"/>
      </c>
      <c r="UQ166" s="55">
        <f t="shared" si="4861"/>
      </c>
      <c r="UR166" s="54">
        <f t="shared" si="5128"/>
      </c>
      <c r="US166" s="55">
        <f t="shared" si="4862"/>
      </c>
      <c r="UT166" s="54">
        <f t="shared" si="5128"/>
      </c>
      <c r="UU166" s="55">
        <f t="shared" si="4863"/>
      </c>
      <c r="UV166" s="54">
        <f t="shared" si="5128"/>
      </c>
      <c r="UW166" s="55">
        <f t="shared" si="4864"/>
      </c>
      <c r="UX166" s="54">
        <f t="shared" si="5128"/>
      </c>
      <c r="UY166" s="55">
        <f t="shared" si="4865"/>
      </c>
      <c r="UZ166" s="54">
        <f t="shared" si="5128"/>
      </c>
      <c r="VA166" s="55">
        <f t="shared" si="4866"/>
      </c>
      <c r="VB166" s="54">
        <f t="shared" si="5128"/>
      </c>
      <c r="VC166" s="55">
        <f t="shared" si="4867"/>
      </c>
      <c r="VD166" s="54">
        <f t="shared" si="5128"/>
      </c>
      <c r="VE166" s="55">
        <f t="shared" si="4868"/>
      </c>
      <c r="VF166" s="54">
        <f t="shared" si="5128"/>
      </c>
      <c r="VG166" s="55">
        <f t="shared" si="4869"/>
      </c>
      <c r="VH166" s="54">
        <f t="shared" si="5128"/>
      </c>
      <c r="VI166" s="55">
        <f t="shared" si="4870"/>
      </c>
      <c r="VJ166" s="54">
        <f t="shared" si="5128"/>
      </c>
      <c r="VK166" s="55">
        <f t="shared" si="4871"/>
      </c>
      <c r="VL166" s="54">
        <f t="shared" si="5128"/>
      </c>
      <c r="VM166" s="55">
        <f t="shared" si="4872"/>
      </c>
      <c r="VN166" s="54">
        <f t="shared" si="5128"/>
      </c>
      <c r="VO166" s="55">
        <f t="shared" si="4873"/>
      </c>
      <c r="VP166" s="54">
        <f t="shared" si="5128"/>
      </c>
      <c r="VQ166" s="55">
        <f t="shared" si="4817"/>
      </c>
      <c r="VR166" s="54">
        <f t="shared" si="5128"/>
      </c>
      <c r="VS166" s="55">
        <f t="shared" si="4874"/>
      </c>
      <c r="VT166" s="54">
        <f t="shared" si="5128"/>
      </c>
      <c r="VU166" s="55">
        <f t="shared" si="4875"/>
      </c>
      <c r="VV166" s="54">
        <f t="shared" si="5128"/>
      </c>
      <c r="VW166" s="55">
        <f t="shared" si="4876"/>
      </c>
      <c r="VX166" s="54">
        <f t="shared" si="5128"/>
      </c>
      <c r="VY166" s="55">
        <f t="shared" si="4877"/>
      </c>
      <c r="VZ166" s="54">
        <f t="shared" si="5128"/>
      </c>
      <c r="WA166" s="55">
        <f t="shared" si="4878"/>
      </c>
      <c r="WB166" s="54">
        <f t="shared" si="5128"/>
      </c>
      <c r="WC166" s="55">
        <f t="shared" si="4879"/>
      </c>
      <c r="WD166" s="54">
        <f t="shared" si="5128"/>
      </c>
      <c r="WE166" s="55">
        <f t="shared" si="4818"/>
      </c>
      <c r="WF166" s="54">
        <f t="shared" si="5128"/>
      </c>
      <c r="WG166" s="55">
        <f t="shared" si="4819"/>
      </c>
      <c r="WH166" s="54">
        <f t="shared" si="5128"/>
      </c>
      <c r="WI166" s="55">
        <f t="shared" si="4820"/>
      </c>
      <c r="WJ166" s="54">
        <f t="shared" si="5128"/>
      </c>
      <c r="WK166" s="55">
        <f t="shared" si="4821"/>
      </c>
      <c r="WL166" s="54">
        <f t="shared" si="5128"/>
      </c>
      <c r="WM166" s="55">
        <f t="shared" si="4822"/>
      </c>
      <c r="WN166" s="54">
        <f t="shared" si="5128"/>
      </c>
      <c r="WO166" s="55">
        <f t="shared" si="4823"/>
      </c>
      <c r="WP166" s="54">
        <f t="shared" si="5128"/>
      </c>
      <c r="WQ166" s="55">
        <f t="shared" si="4824"/>
      </c>
      <c r="WR166" s="54">
        <f t="shared" si="5128"/>
      </c>
      <c r="WS166" s="55">
        <f t="shared" si="4825"/>
      </c>
      <c r="WT166" s="54">
        <f t="shared" si="5125"/>
      </c>
      <c r="WU166" s="55">
        <f t="shared" si="4826"/>
      </c>
      <c r="WV166" s="54">
        <f t="shared" si="5125"/>
      </c>
      <c r="WW166" s="55">
        <f t="shared" si="4827"/>
      </c>
      <c r="WX166" s="54">
        <f t="shared" si="5125"/>
      </c>
      <c r="WY166" s="55">
        <f t="shared" si="4828"/>
      </c>
      <c r="WZ166" s="54">
        <f t="shared" si="5125"/>
      </c>
      <c r="XA166" s="55">
        <f t="shared" si="4829"/>
      </c>
      <c r="XB166" s="54">
        <f t="shared" si="5125"/>
      </c>
      <c r="XC166" s="55">
        <f t="shared" si="4830"/>
      </c>
      <c r="XD166" s="54">
        <f t="shared" si="5125"/>
      </c>
      <c r="XE166" s="55">
        <f t="shared" si="4831"/>
      </c>
      <c r="XF166" s="54">
        <f t="shared" si="5120"/>
      </c>
      <c r="XG166" s="55">
        <f t="shared" si="4832"/>
      </c>
      <c r="XH166" s="54">
        <f t="shared" si="5120"/>
      </c>
      <c r="XI166" s="55">
        <f t="shared" si="4833"/>
      </c>
      <c r="XJ166" s="54">
        <f t="shared" si="5120"/>
      </c>
      <c r="XK166" s="55">
        <f t="shared" si="4834"/>
      </c>
      <c r="XL166" s="54">
        <f t="shared" si="5120"/>
      </c>
      <c r="XM166" s="55">
        <f t="shared" si="4835"/>
      </c>
      <c r="XN166" s="54">
        <f t="shared" si="5120"/>
      </c>
      <c r="XO166" s="55">
        <f t="shared" si="4836"/>
      </c>
      <c r="XP166" s="54">
        <f t="shared" si="5120"/>
      </c>
      <c r="XQ166" s="55">
        <f t="shared" si="4837"/>
      </c>
      <c r="XR166" s="54">
        <f t="shared" si="5120"/>
      </c>
      <c r="XS166" s="55">
        <f t="shared" si="4838"/>
      </c>
      <c r="XT166" s="54">
        <f t="shared" si="5120"/>
      </c>
      <c r="XU166" s="55">
        <f t="shared" si="4839"/>
      </c>
      <c r="XV166" s="54">
        <f t="shared" si="5120"/>
      </c>
      <c r="XW166" s="55">
        <f t="shared" si="4840"/>
      </c>
      <c r="XX166" s="54">
        <f t="shared" si="5120"/>
      </c>
      <c r="XY166" s="55">
        <f t="shared" si="4841"/>
      </c>
      <c r="XZ166" s="54">
        <f t="shared" si="5120"/>
      </c>
      <c r="YA166" s="55">
        <f t="shared" si="4842"/>
      </c>
      <c r="YB166" s="54">
        <f t="shared" si="5120"/>
      </c>
      <c r="YC166" s="55">
        <f t="shared" si="4740"/>
      </c>
      <c r="YD166" s="54">
        <f t="shared" si="5120"/>
      </c>
      <c r="YE166" s="55">
        <f t="shared" si="4741"/>
      </c>
      <c r="YF166" s="54">
        <f t="shared" si="5120"/>
      </c>
      <c r="YG166" s="55">
        <f t="shared" si="4742"/>
      </c>
      <c r="YH166" s="54">
        <f t="shared" si="5120"/>
      </c>
      <c r="YI166" s="55">
        <f t="shared" si="4743"/>
      </c>
      <c r="YJ166" s="54">
        <f t="shared" si="5120"/>
      </c>
      <c r="YK166" s="55">
        <f t="shared" si="4744"/>
      </c>
      <c r="YL166" s="54">
        <f t="shared" si="5120"/>
      </c>
      <c r="YM166" s="55">
        <f t="shared" si="4745"/>
      </c>
      <c r="YN166" s="54">
        <f t="shared" si="5120"/>
      </c>
      <c r="YO166" s="55">
        <f t="shared" si="4746"/>
      </c>
      <c r="YP166" s="54">
        <f t="shared" si="5120"/>
      </c>
      <c r="YQ166" s="55">
        <f t="shared" si="4747"/>
      </c>
      <c r="YR166" s="54">
        <f t="shared" si="5120"/>
      </c>
      <c r="YS166" s="55">
        <f t="shared" si="4748"/>
      </c>
      <c r="YT166" s="54">
        <f t="shared" si="5120"/>
      </c>
      <c r="YU166" s="55">
        <f t="shared" si="4749"/>
      </c>
      <c r="YV166" s="54">
        <f t="shared" si="5120"/>
      </c>
      <c r="YW166" s="55">
        <f t="shared" si="4750"/>
      </c>
      <c r="YX166" s="54">
        <f t="shared" si="5120"/>
      </c>
      <c r="YY166" s="55">
        <f t="shared" si="4751"/>
      </c>
      <c r="YZ166" s="54">
        <f t="shared" si="5120"/>
      </c>
      <c r="ZA166" s="55">
        <f t="shared" si="4752"/>
      </c>
      <c r="ZB166" s="54">
        <f t="shared" si="5120"/>
      </c>
      <c r="ZC166" s="55">
        <f t="shared" si="4753"/>
      </c>
      <c r="ZD166" s="54">
        <f t="shared" si="5117"/>
      </c>
      <c r="ZE166" s="55">
        <f t="shared" si="4754"/>
      </c>
      <c r="ZF166" s="54">
        <f t="shared" si="5117"/>
      </c>
      <c r="ZG166" s="55">
        <f t="shared" si="4755"/>
      </c>
      <c r="ZH166" s="54">
        <f t="shared" si="5117"/>
      </c>
      <c r="ZI166" s="55">
        <f t="shared" si="4756"/>
      </c>
      <c r="ZJ166" s="54">
        <f t="shared" si="5117"/>
      </c>
      <c r="ZK166" s="55">
        <f t="shared" si="4757"/>
      </c>
      <c r="ZL166" s="54">
        <f t="shared" si="5117"/>
      </c>
      <c r="ZM166" s="55">
        <f t="shared" si="4758"/>
      </c>
      <c r="ZN166" s="54">
        <f t="shared" si="5117"/>
      </c>
      <c r="ZO166" s="55">
        <f t="shared" si="4759"/>
      </c>
      <c r="ZP166" s="54">
        <f t="shared" si="5117"/>
      </c>
      <c r="ZQ166" s="55">
        <f t="shared" si="4760"/>
      </c>
      <c r="ZR166" s="54">
        <f t="shared" si="5117"/>
      </c>
      <c r="ZS166" s="55">
        <f t="shared" si="4761"/>
      </c>
      <c r="ZT166" s="54">
        <f t="shared" si="5117"/>
      </c>
      <c r="ZU166" s="55">
        <f t="shared" si="4762"/>
      </c>
      <c r="ZV166" s="54">
        <f t="shared" si="5117"/>
      </c>
      <c r="ZW166" s="55">
        <f t="shared" si="4763"/>
      </c>
      <c r="ZX166" s="54">
        <f t="shared" si="5117"/>
      </c>
      <c r="ZY166" s="55">
        <f t="shared" si="4764"/>
      </c>
      <c r="ZZ166" s="54">
        <f t="shared" si="5117"/>
      </c>
      <c r="AAA166" s="55">
        <f t="shared" si="4765"/>
      </c>
      <c r="AAB166" s="54">
        <f t="shared" si="5117"/>
      </c>
      <c r="AAC166" s="55">
        <f t="shared" si="4766"/>
      </c>
      <c r="AAD166" s="54">
        <f t="shared" si="5117"/>
      </c>
      <c r="AAE166" s="55">
        <f t="shared" si="4767"/>
      </c>
      <c r="AAF166" s="54">
        <f t="shared" si="5117"/>
      </c>
      <c r="AAG166" s="55">
        <f t="shared" si="4768"/>
      </c>
      <c r="AAH166" s="54">
        <f t="shared" si="5117"/>
      </c>
      <c r="AAI166" s="55">
        <f t="shared" si="4769"/>
      </c>
      <c r="AAJ166" s="54">
        <f t="shared" si="5117"/>
      </c>
      <c r="AAK166" s="55">
        <f t="shared" si="4770"/>
      </c>
      <c r="AAL166" s="54">
        <f t="shared" si="5117"/>
      </c>
      <c r="AAM166" s="55">
        <f t="shared" si="4917"/>
      </c>
      <c r="AAN166" s="54">
        <f t="shared" si="5117"/>
      </c>
      <c r="AAO166" s="55">
        <f t="shared" si="4918"/>
      </c>
      <c r="AAP166" s="54">
        <f t="shared" si="5117"/>
      </c>
      <c r="AAQ166" s="55">
        <f t="shared" si="4919"/>
      </c>
      <c r="AAR166" s="54">
        <f t="shared" si="5117"/>
      </c>
      <c r="AAS166" s="55">
        <f t="shared" si="4920"/>
      </c>
      <c r="AAT166" s="54">
        <f t="shared" si="5117"/>
      </c>
      <c r="AAU166" s="55">
        <f t="shared" si="4921"/>
      </c>
      <c r="AAV166" s="54">
        <f t="shared" si="5117"/>
      </c>
      <c r="AAW166" s="55">
        <f t="shared" si="4922"/>
      </c>
      <c r="AAX166" s="54">
        <f t="shared" si="5117"/>
      </c>
      <c r="AAY166" s="55">
        <f t="shared" si="4923"/>
      </c>
      <c r="AAZ166" s="54">
        <f t="shared" si="5117"/>
      </c>
      <c r="ABA166" s="55">
        <f t="shared" si="4924"/>
      </c>
      <c r="ABB166" s="54">
        <f t="shared" si="5115"/>
      </c>
      <c r="ABC166" s="55">
        <f t="shared" si="4925"/>
      </c>
      <c r="ABD166" s="54">
        <f t="shared" si="5115"/>
      </c>
      <c r="ABE166" s="55">
        <f t="shared" si="4926"/>
      </c>
      <c r="ABF166" s="54">
        <f t="shared" si="5115"/>
      </c>
      <c r="ABG166" s="55">
        <f t="shared" si="4927"/>
      </c>
      <c r="ABH166" s="54">
        <f t="shared" si="5115"/>
      </c>
      <c r="ABI166" s="55">
        <f t="shared" si="4928"/>
      </c>
      <c r="ABJ166" s="54">
        <f t="shared" si="5115"/>
      </c>
      <c r="ABK166" s="55">
        <f t="shared" si="4929"/>
      </c>
      <c r="ABL166" s="54">
        <f t="shared" si="5115"/>
      </c>
      <c r="ABM166" s="55">
        <f t="shared" si="4930"/>
      </c>
      <c r="ABN166" s="54">
        <f t="shared" si="5115"/>
      </c>
      <c r="ABO166" s="55">
        <f t="shared" si="4931"/>
      </c>
      <c r="ABP166" s="54">
        <f t="shared" si="5115"/>
      </c>
      <c r="ABQ166" s="55">
        <f t="shared" si="4932"/>
      </c>
      <c r="ABR166" s="54">
        <f t="shared" si="5115"/>
      </c>
      <c r="ABS166" s="55">
        <f t="shared" si="4933"/>
      </c>
      <c r="ABT166" s="54">
        <f t="shared" si="5115"/>
      </c>
      <c r="ABU166" s="55">
        <f t="shared" si="4934"/>
      </c>
      <c r="ABV166" s="54">
        <f t="shared" si="5115"/>
      </c>
      <c r="ABW166" s="55">
        <f t="shared" si="4935"/>
      </c>
      <c r="ABX166" s="54">
        <f t="shared" si="5115"/>
      </c>
      <c r="ABY166" s="55">
        <f t="shared" si="4936"/>
      </c>
      <c r="ABZ166" s="54">
        <f t="shared" si="5115"/>
      </c>
      <c r="ACA166" s="55">
        <f t="shared" si="4937"/>
      </c>
      <c r="ACB166" s="54">
        <f t="shared" si="5115"/>
      </c>
      <c r="ACC166" s="55">
        <f t="shared" si="4938"/>
      </c>
      <c r="ACD166" s="54">
        <f t="shared" si="5115"/>
      </c>
      <c r="ACE166" s="55">
        <f t="shared" si="4939"/>
      </c>
      <c r="ACF166" s="54">
        <f t="shared" si="5115"/>
      </c>
      <c r="ACG166" s="55">
        <f t="shared" si="4940"/>
      </c>
      <c r="ACH166" s="54">
        <f t="shared" si="5115"/>
      </c>
      <c r="ACI166" s="55">
        <f t="shared" si="4941"/>
      </c>
      <c r="ACJ166" s="54">
        <f t="shared" si="5115"/>
      </c>
      <c r="ACK166" s="55">
        <f t="shared" si="4942"/>
      </c>
      <c r="ACL166" s="54">
        <f t="shared" si="5115"/>
      </c>
      <c r="ACM166" s="55">
        <f t="shared" si="4943"/>
      </c>
      <c r="ACN166" s="54">
        <f t="shared" si="5115"/>
      </c>
      <c r="ACO166" s="55">
        <f t="shared" si="4944"/>
      </c>
      <c r="ACP166" s="54">
        <f t="shared" si="5115"/>
      </c>
      <c r="ACQ166" s="55">
        <f t="shared" si="4945"/>
      </c>
      <c r="ACR166" s="54">
        <f t="shared" si="5115"/>
      </c>
      <c r="ACS166" s="55">
        <f t="shared" si="4946"/>
      </c>
      <c r="ACT166" s="54">
        <f t="shared" si="5115"/>
      </c>
      <c r="ACU166" s="55">
        <f t="shared" si="4947"/>
      </c>
      <c r="ACV166" s="54">
        <f t="shared" si="5115"/>
      </c>
      <c r="ACW166" s="55">
        <f t="shared" si="4883"/>
      </c>
      <c r="ACX166" s="54">
        <f t="shared" si="5115"/>
      </c>
      <c r="ACY166" s="55">
        <f t="shared" si="4961"/>
      </c>
      <c r="ACZ166" s="54">
        <f t="shared" si="5115"/>
      </c>
      <c r="ADA166" s="55">
        <f t="shared" si="4962"/>
      </c>
      <c r="ADB166" s="54">
        <f t="shared" si="5115"/>
      </c>
      <c r="ADC166" s="55">
        <f t="shared" si="4963"/>
      </c>
      <c r="ADD166" s="54">
        <f t="shared" si="5115"/>
      </c>
      <c r="ADE166" s="55">
        <f t="shared" si="4964"/>
      </c>
      <c r="ADF166" s="54">
        <f t="shared" si="5115"/>
      </c>
      <c r="ADG166" s="55">
        <f t="shared" si="4965"/>
      </c>
    </row>
    <row r="167" spans="1:787" ht="20.25" hidden="1" customHeight="1">
      <c r="A167" s="112">
        <v>95</v>
      </c>
      <c r="B167" s="115">
        <f>学年と名前を結合するシート!D96</f>
      </c>
      <c r="C167" s="114"/>
      <c r="D167" s="54">
        <f t="shared" si="4771"/>
      </c>
      <c r="E167" s="55">
        <f t="shared" si="4772"/>
      </c>
      <c r="F167" s="54">
        <f t="shared" si="5126"/>
      </c>
      <c r="G167" s="55">
        <f t="shared" si="4966"/>
      </c>
      <c r="H167" s="54">
        <f t="shared" si="5126"/>
      </c>
      <c r="I167" s="55">
        <f t="shared" si="4967"/>
      </c>
      <c r="J167" s="54">
        <f t="shared" si="5126"/>
      </c>
      <c r="K167" s="55">
        <f t="shared" si="4968"/>
      </c>
      <c r="L167" s="54">
        <f t="shared" si="5126"/>
      </c>
      <c r="M167" s="55">
        <f t="shared" si="4969"/>
      </c>
      <c r="N167" s="54">
        <f t="shared" si="5126"/>
      </c>
      <c r="O167" s="55">
        <f t="shared" si="4970"/>
      </c>
      <c r="P167" s="54">
        <f t="shared" si="5126"/>
      </c>
      <c r="Q167" s="55">
        <f t="shared" si="4971"/>
      </c>
      <c r="R167" s="54">
        <f t="shared" si="5126"/>
      </c>
      <c r="S167" s="55">
        <f t="shared" si="4972"/>
      </c>
      <c r="T167" s="54">
        <f t="shared" si="5126"/>
      </c>
      <c r="U167" s="55">
        <f t="shared" si="4973"/>
      </c>
      <c r="V167" s="54">
        <f t="shared" si="5126"/>
      </c>
      <c r="W167" s="55">
        <f t="shared" si="4974"/>
      </c>
      <c r="X167" s="54">
        <f t="shared" si="5126"/>
      </c>
      <c r="Y167" s="55">
        <f t="shared" si="4975"/>
      </c>
      <c r="Z167" s="54">
        <f t="shared" si="5126"/>
      </c>
      <c r="AA167" s="55">
        <f t="shared" si="4976"/>
      </c>
      <c r="AB167" s="54">
        <f t="shared" si="5126"/>
      </c>
      <c r="AC167" s="55">
        <f t="shared" si="4977"/>
      </c>
      <c r="AD167" s="54">
        <f t="shared" si="5126"/>
      </c>
      <c r="AE167" s="55">
        <f t="shared" si="4978"/>
      </c>
      <c r="AF167" s="54">
        <f t="shared" si="5126"/>
      </c>
      <c r="AG167" s="55">
        <f t="shared" si="4979"/>
      </c>
      <c r="AH167" s="54">
        <f t="shared" si="5126"/>
      </c>
      <c r="AI167" s="55">
        <f t="shared" si="4980"/>
      </c>
      <c r="AJ167" s="54">
        <f t="shared" si="5126"/>
      </c>
      <c r="AK167" s="55">
        <f t="shared" si="4981"/>
      </c>
      <c r="AL167" s="54">
        <f t="shared" si="5126"/>
      </c>
      <c r="AM167" s="55">
        <f t="shared" si="4982"/>
      </c>
      <c r="AN167" s="54">
        <f t="shared" si="5126"/>
      </c>
      <c r="AO167" s="55">
        <f t="shared" si="4983"/>
      </c>
      <c r="AP167" s="54">
        <f t="shared" si="5126"/>
      </c>
      <c r="AQ167" s="55">
        <f t="shared" si="4984"/>
      </c>
      <c r="AR167" s="54">
        <f t="shared" si="5126"/>
      </c>
      <c r="AS167" s="55">
        <f t="shared" si="4985"/>
      </c>
      <c r="AT167" s="54">
        <f t="shared" si="5126"/>
      </c>
      <c r="AU167" s="55">
        <f t="shared" si="4986"/>
      </c>
      <c r="AV167" s="54">
        <f t="shared" si="5126"/>
      </c>
      <c r="AW167" s="55">
        <f t="shared" si="4987"/>
      </c>
      <c r="AX167" s="54">
        <f t="shared" si="5126"/>
      </c>
      <c r="AY167" s="55">
        <f t="shared" si="4988"/>
      </c>
      <c r="AZ167" s="54">
        <f t="shared" si="5126"/>
      </c>
      <c r="BA167" s="55">
        <f t="shared" si="4989"/>
      </c>
      <c r="BB167" s="54">
        <f t="shared" si="5126"/>
      </c>
      <c r="BC167" s="55">
        <f t="shared" si="4990"/>
      </c>
      <c r="BD167" s="54">
        <f t="shared" si="5126"/>
      </c>
      <c r="BE167" s="55">
        <f t="shared" si="4991"/>
      </c>
      <c r="BF167" s="54">
        <f t="shared" si="5126"/>
      </c>
      <c r="BG167" s="55">
        <f t="shared" si="4992"/>
      </c>
      <c r="BH167" s="54">
        <f t="shared" si="5126"/>
      </c>
      <c r="BI167" s="55">
        <f t="shared" si="4993"/>
      </c>
      <c r="BJ167" s="54">
        <f t="shared" si="5126"/>
      </c>
      <c r="BK167" s="55">
        <f t="shared" si="4994"/>
      </c>
      <c r="BL167" s="54">
        <f t="shared" si="5126"/>
      </c>
      <c r="BM167" s="55">
        <f t="shared" si="4995"/>
      </c>
      <c r="BN167" s="54">
        <f t="shared" si="5126"/>
      </c>
      <c r="BO167" s="55">
        <f t="shared" si="4996"/>
      </c>
      <c r="BP167" s="54">
        <f t="shared" si="5126"/>
      </c>
      <c r="BQ167" s="55">
        <f t="shared" si="4997"/>
      </c>
      <c r="BR167" s="54">
        <f t="shared" si="5121"/>
      </c>
      <c r="BS167" s="55">
        <f t="shared" si="4998"/>
      </c>
      <c r="BT167" s="54">
        <f t="shared" si="5121"/>
      </c>
      <c r="BU167" s="55">
        <f t="shared" si="4999"/>
      </c>
      <c r="BV167" s="54">
        <f t="shared" si="5121"/>
      </c>
      <c r="BW167" s="55">
        <f t="shared" si="5000"/>
      </c>
      <c r="BX167" s="54">
        <f t="shared" si="5121"/>
      </c>
      <c r="BY167" s="55">
        <f t="shared" si="5001"/>
      </c>
      <c r="BZ167" s="54">
        <f t="shared" si="5121"/>
      </c>
      <c r="CA167" s="55">
        <f t="shared" si="5002"/>
      </c>
      <c r="CB167" s="54">
        <f t="shared" si="5121"/>
      </c>
      <c r="CC167" s="55">
        <f t="shared" si="5003"/>
      </c>
      <c r="CD167" s="54">
        <f t="shared" si="5121"/>
      </c>
      <c r="CE167" s="55">
        <f t="shared" si="5004"/>
      </c>
      <c r="CF167" s="54">
        <f t="shared" si="5121"/>
      </c>
      <c r="CG167" s="55">
        <f t="shared" si="5005"/>
      </c>
      <c r="CH167" s="54">
        <f t="shared" si="5121"/>
      </c>
      <c r="CI167" s="55">
        <f t="shared" si="5006"/>
      </c>
      <c r="CJ167" s="54">
        <f t="shared" si="5121"/>
      </c>
      <c r="CK167" s="55">
        <f t="shared" si="5007"/>
      </c>
      <c r="CL167" s="54">
        <f t="shared" si="5121"/>
      </c>
      <c r="CM167" s="55">
        <f t="shared" si="5008"/>
      </c>
      <c r="CN167" s="54">
        <f t="shared" si="5121"/>
      </c>
      <c r="CO167" s="55">
        <f t="shared" si="5009"/>
      </c>
      <c r="CP167" s="54">
        <f t="shared" si="5121"/>
      </c>
      <c r="CQ167" s="55">
        <f t="shared" si="5010"/>
      </c>
      <c r="CR167" s="54">
        <f t="shared" si="5121"/>
      </c>
      <c r="CS167" s="55">
        <f t="shared" si="5011"/>
      </c>
      <c r="CT167" s="54">
        <f t="shared" si="5121"/>
      </c>
      <c r="CU167" s="55">
        <f t="shared" si="5012"/>
      </c>
      <c r="CV167" s="54">
        <f t="shared" si="5121"/>
      </c>
      <c r="CW167" s="55">
        <f t="shared" si="5013"/>
      </c>
      <c r="CX167" s="54">
        <f t="shared" si="5121"/>
      </c>
      <c r="CY167" s="55">
        <f t="shared" si="5014"/>
      </c>
      <c r="CZ167" s="54">
        <f t="shared" si="5121"/>
      </c>
      <c r="DA167" s="55">
        <f t="shared" si="5015"/>
      </c>
      <c r="DB167" s="54">
        <f t="shared" si="5121"/>
      </c>
      <c r="DC167" s="55">
        <f t="shared" si="5016"/>
      </c>
      <c r="DD167" s="54">
        <f t="shared" si="5121"/>
      </c>
      <c r="DE167" s="55">
        <f t="shared" si="5017"/>
      </c>
      <c r="DF167" s="54">
        <f t="shared" si="5121"/>
      </c>
      <c r="DG167" s="55">
        <f t="shared" si="5018"/>
      </c>
      <c r="DH167" s="54">
        <f t="shared" si="5121"/>
      </c>
      <c r="DI167" s="55">
        <f t="shared" si="5019"/>
      </c>
      <c r="DJ167" s="54">
        <f t="shared" si="5121"/>
      </c>
      <c r="DK167" s="55">
        <f t="shared" si="5020"/>
      </c>
      <c r="DL167" s="54">
        <f t="shared" si="5121"/>
      </c>
      <c r="DM167" s="55">
        <f t="shared" si="5021"/>
      </c>
      <c r="DN167" s="54">
        <f t="shared" si="5121"/>
      </c>
      <c r="DO167" s="55">
        <f t="shared" si="5022"/>
      </c>
      <c r="DP167" s="54">
        <f t="shared" si="5121"/>
      </c>
      <c r="DQ167" s="55">
        <f t="shared" si="5023"/>
      </c>
      <c r="DR167" s="54">
        <f t="shared" si="5121"/>
      </c>
      <c r="DS167" s="55">
        <f t="shared" si="5024"/>
      </c>
      <c r="DT167" s="54">
        <f t="shared" si="5121"/>
      </c>
      <c r="DU167" s="55">
        <f t="shared" si="5025"/>
      </c>
      <c r="DV167" s="54">
        <f t="shared" si="5121"/>
      </c>
      <c r="DW167" s="55">
        <f t="shared" si="5026"/>
      </c>
      <c r="DX167" s="54">
        <f t="shared" si="5121"/>
      </c>
      <c r="DY167" s="55">
        <f t="shared" si="5027"/>
      </c>
      <c r="DZ167" s="54">
        <f t="shared" si="5121"/>
      </c>
      <c r="EA167" s="55">
        <f t="shared" si="5028"/>
      </c>
      <c r="EB167" s="54">
        <f t="shared" si="5127"/>
      </c>
      <c r="EC167" s="55">
        <f t="shared" si="5029"/>
      </c>
      <c r="ED167" s="54">
        <f t="shared" si="5127"/>
      </c>
      <c r="EE167" s="55">
        <f t="shared" si="5030"/>
      </c>
      <c r="EF167" s="54">
        <f t="shared" si="5127"/>
      </c>
      <c r="EG167" s="55">
        <f t="shared" si="5031"/>
      </c>
      <c r="EH167" s="54">
        <f t="shared" si="5127"/>
      </c>
      <c r="EI167" s="55">
        <f t="shared" si="5032"/>
      </c>
      <c r="EJ167" s="54">
        <f t="shared" si="5127"/>
      </c>
      <c r="EK167" s="55">
        <f t="shared" si="5033"/>
      </c>
      <c r="EL167" s="54">
        <f t="shared" si="5127"/>
      </c>
      <c r="EM167" s="55">
        <f t="shared" si="5034"/>
      </c>
      <c r="EN167" s="54">
        <f t="shared" si="5127"/>
      </c>
      <c r="EO167" s="55">
        <f t="shared" si="5035"/>
      </c>
      <c r="EP167" s="54">
        <f t="shared" si="5127"/>
      </c>
      <c r="EQ167" s="55">
        <f t="shared" si="5036"/>
      </c>
      <c r="ER167" s="54">
        <f t="shared" si="5127"/>
      </c>
      <c r="ES167" s="55">
        <f t="shared" si="5037"/>
      </c>
      <c r="ET167" s="54">
        <f t="shared" si="5127"/>
      </c>
      <c r="EU167" s="55">
        <f t="shared" si="5038"/>
      </c>
      <c r="EV167" s="54">
        <f t="shared" si="5127"/>
      </c>
      <c r="EW167" s="55">
        <f t="shared" si="5039"/>
      </c>
      <c r="EX167" s="54">
        <f t="shared" si="5127"/>
      </c>
      <c r="EY167" s="55">
        <f t="shared" si="5040"/>
      </c>
      <c r="EZ167" s="54">
        <f t="shared" si="5127"/>
      </c>
      <c r="FA167" s="55">
        <f t="shared" si="5041"/>
      </c>
      <c r="FB167" s="54">
        <f t="shared" si="5127"/>
      </c>
      <c r="FC167" s="55">
        <f t="shared" si="5042"/>
      </c>
      <c r="FD167" s="54">
        <f t="shared" si="5127"/>
      </c>
      <c r="FE167" s="55">
        <f t="shared" si="5043"/>
      </c>
      <c r="FF167" s="54">
        <f t="shared" si="5127"/>
      </c>
      <c r="FG167" s="55">
        <f t="shared" si="5044"/>
      </c>
      <c r="FH167" s="54">
        <f t="shared" si="5127"/>
      </c>
      <c r="FI167" s="55">
        <f t="shared" si="5045"/>
      </c>
      <c r="FJ167" s="54">
        <f t="shared" si="5127"/>
      </c>
      <c r="FK167" s="55">
        <f t="shared" si="5046"/>
      </c>
      <c r="FL167" s="54">
        <f t="shared" si="5127"/>
      </c>
      <c r="FM167" s="55">
        <f t="shared" si="5047"/>
      </c>
      <c r="FN167" s="54">
        <f t="shared" si="5127"/>
      </c>
      <c r="FO167" s="55">
        <f t="shared" si="5048"/>
      </c>
      <c r="FP167" s="54">
        <f t="shared" si="5127"/>
      </c>
      <c r="FQ167" s="55">
        <f t="shared" si="5049"/>
      </c>
      <c r="FR167" s="54">
        <f t="shared" si="5127"/>
      </c>
      <c r="FS167" s="55">
        <f t="shared" si="5050"/>
      </c>
      <c r="FT167" s="54">
        <f t="shared" si="5127"/>
      </c>
      <c r="FU167" s="55">
        <f t="shared" si="5051"/>
      </c>
      <c r="FV167" s="54">
        <f t="shared" si="5127"/>
      </c>
      <c r="FW167" s="55">
        <f t="shared" si="5052"/>
      </c>
      <c r="FX167" s="54">
        <f t="shared" si="5127"/>
      </c>
      <c r="FY167" s="55">
        <f t="shared" si="5053"/>
      </c>
      <c r="FZ167" s="54">
        <f t="shared" si="5127"/>
      </c>
      <c r="GA167" s="55">
        <f t="shared" si="5054"/>
      </c>
      <c r="GB167" s="54">
        <f t="shared" si="5127"/>
      </c>
      <c r="GC167" s="55">
        <f t="shared" si="5055"/>
      </c>
      <c r="GD167" s="54">
        <f t="shared" si="5127"/>
      </c>
      <c r="GE167" s="55">
        <f t="shared" si="5056"/>
      </c>
      <c r="GF167" s="54">
        <f t="shared" si="5127"/>
      </c>
      <c r="GG167" s="55">
        <f t="shared" si="5057"/>
      </c>
      <c r="GH167" s="54">
        <f t="shared" si="5127"/>
      </c>
      <c r="GI167" s="55">
        <f t="shared" si="5058"/>
      </c>
      <c r="GJ167" s="54">
        <f t="shared" si="5127"/>
      </c>
      <c r="GK167" s="55">
        <f t="shared" si="5059"/>
      </c>
      <c r="GL167" s="54">
        <f t="shared" si="5127"/>
      </c>
      <c r="GM167" s="55">
        <f t="shared" si="5060"/>
      </c>
      <c r="GN167" s="54">
        <f t="shared" si="5122"/>
      </c>
      <c r="GO167" s="55">
        <f t="shared" si="5061"/>
      </c>
      <c r="GP167" s="54">
        <f t="shared" si="5122"/>
      </c>
      <c r="GQ167" s="55">
        <f t="shared" si="5062"/>
      </c>
      <c r="GR167" s="54">
        <f t="shared" si="5122"/>
      </c>
      <c r="GS167" s="55">
        <f t="shared" si="5063"/>
      </c>
      <c r="GT167" s="54">
        <f t="shared" si="5122"/>
      </c>
      <c r="GU167" s="55">
        <f t="shared" si="5064"/>
      </c>
      <c r="GV167" s="54">
        <f t="shared" si="5122"/>
      </c>
      <c r="GW167" s="55">
        <f t="shared" si="5065"/>
      </c>
      <c r="GX167" s="54">
        <f t="shared" si="5122"/>
      </c>
      <c r="GY167" s="55">
        <f t="shared" si="5066"/>
      </c>
      <c r="GZ167" s="54">
        <f t="shared" si="5122"/>
      </c>
      <c r="HA167" s="55">
        <f t="shared" si="5067"/>
      </c>
      <c r="HB167" s="54">
        <f t="shared" si="5122"/>
      </c>
      <c r="HC167" s="55">
        <f t="shared" si="5068"/>
      </c>
      <c r="HD167" s="54">
        <f t="shared" si="5122"/>
      </c>
      <c r="HE167" s="55">
        <f t="shared" si="5069"/>
      </c>
      <c r="HF167" s="54">
        <f t="shared" si="5122"/>
      </c>
      <c r="HG167" s="55">
        <f t="shared" si="5070"/>
      </c>
      <c r="HH167" s="54">
        <f t="shared" si="5122"/>
      </c>
      <c r="HI167" s="55">
        <f t="shared" si="5071"/>
      </c>
      <c r="HJ167" s="54">
        <f t="shared" si="5122"/>
      </c>
      <c r="HK167" s="55">
        <f t="shared" si="5072"/>
      </c>
      <c r="HL167" s="54">
        <f t="shared" si="5122"/>
      </c>
      <c r="HM167" s="55">
        <f t="shared" si="5073"/>
      </c>
      <c r="HN167" s="54">
        <f t="shared" si="5122"/>
      </c>
      <c r="HO167" s="55">
        <f t="shared" si="5074"/>
      </c>
      <c r="HP167" s="54">
        <f t="shared" si="5122"/>
      </c>
      <c r="HQ167" s="55">
        <f t="shared" si="5075"/>
      </c>
      <c r="HR167" s="54">
        <f t="shared" si="5122"/>
      </c>
      <c r="HS167" s="55">
        <f t="shared" si="5076"/>
      </c>
      <c r="HT167" s="54">
        <f t="shared" si="5122"/>
      </c>
      <c r="HU167" s="55">
        <f t="shared" si="5077"/>
      </c>
      <c r="HV167" s="54">
        <f t="shared" si="5122"/>
      </c>
      <c r="HW167" s="55">
        <f t="shared" si="5078"/>
      </c>
      <c r="HX167" s="54">
        <f t="shared" si="5122"/>
      </c>
      <c r="HY167" s="55">
        <f t="shared" si="5079"/>
      </c>
      <c r="HZ167" s="54">
        <f t="shared" si="5122"/>
      </c>
      <c r="IA167" s="55">
        <f t="shared" si="5080"/>
      </c>
      <c r="IB167" s="54">
        <f t="shared" si="5122"/>
      </c>
      <c r="IC167" s="55">
        <f t="shared" si="5081"/>
      </c>
      <c r="ID167" s="54">
        <f t="shared" si="5122"/>
      </c>
      <c r="IE167" s="55">
        <f t="shared" si="5082"/>
      </c>
      <c r="IF167" s="54">
        <f t="shared" si="5122"/>
      </c>
      <c r="IG167" s="55">
        <f t="shared" si="5083"/>
      </c>
      <c r="IH167" s="54">
        <f t="shared" si="5122"/>
      </c>
      <c r="II167" s="55">
        <f t="shared" si="5084"/>
      </c>
      <c r="IJ167" s="54">
        <f t="shared" si="5122"/>
      </c>
      <c r="IK167" s="55">
        <f t="shared" si="5085"/>
      </c>
      <c r="IL167" s="54">
        <f t="shared" si="5122"/>
      </c>
      <c r="IM167" s="55">
        <f t="shared" si="5086"/>
      </c>
      <c r="IN167" s="54">
        <f t="shared" si="5122"/>
      </c>
      <c r="IO167" s="55">
        <f t="shared" si="5087"/>
      </c>
      <c r="IP167" s="54">
        <f t="shared" si="5122"/>
      </c>
      <c r="IQ167" s="55">
        <f t="shared" si="5088"/>
      </c>
      <c r="IR167" s="54">
        <f t="shared" si="5122"/>
      </c>
      <c r="IS167" s="55">
        <f t="shared" si="5089"/>
      </c>
      <c r="IT167" s="54">
        <f t="shared" si="5122"/>
      </c>
      <c r="IU167" s="55">
        <f t="shared" si="5090"/>
      </c>
      <c r="IV167" s="54">
        <f t="shared" si="5122"/>
      </c>
      <c r="IW167" s="55">
        <f t="shared" si="5091"/>
      </c>
      <c r="IX167" s="54">
        <f t="shared" si="5116"/>
      </c>
      <c r="IY167" s="55">
        <f t="shared" si="5092"/>
      </c>
      <c r="IZ167" s="54">
        <f t="shared" si="5116"/>
      </c>
      <c r="JA167" s="55">
        <f t="shared" si="5093"/>
      </c>
      <c r="JB167" s="54">
        <f t="shared" si="5114"/>
      </c>
      <c r="JC167" s="55">
        <f t="shared" si="5094"/>
      </c>
      <c r="JD167" s="54">
        <f t="shared" si="5112"/>
      </c>
      <c r="JE167" s="55">
        <f t="shared" si="5095"/>
      </c>
      <c r="JF167" s="54">
        <f t="shared" si="5112"/>
      </c>
      <c r="JG167" s="55">
        <f t="shared" si="5096"/>
      </c>
      <c r="JH167" s="54">
        <f t="shared" si="5112"/>
      </c>
      <c r="JI167" s="55">
        <f t="shared" si="5097"/>
      </c>
      <c r="JJ167" s="54">
        <f t="shared" si="5112"/>
      </c>
      <c r="JK167" s="55">
        <f t="shared" si="5098"/>
      </c>
      <c r="JL167" s="54">
        <f t="shared" si="5112"/>
      </c>
      <c r="JM167" s="55">
        <f t="shared" si="4679"/>
      </c>
      <c r="JN167" s="54">
        <f t="shared" si="5131"/>
      </c>
      <c r="JO167" s="55">
        <f t="shared" si="4775"/>
      </c>
      <c r="JP167" s="54">
        <f t="shared" si="5131"/>
      </c>
      <c r="JQ167" s="55">
        <f t="shared" si="4776"/>
      </c>
      <c r="JR167" s="54">
        <f t="shared" si="5131"/>
      </c>
      <c r="JS167" s="55">
        <f t="shared" si="4777"/>
      </c>
      <c r="JT167" s="54">
        <f t="shared" si="5131"/>
      </c>
      <c r="JU167" s="55">
        <f t="shared" si="4778"/>
      </c>
      <c r="JV167" s="54">
        <f t="shared" si="5131"/>
      </c>
      <c r="JW167" s="55">
        <f t="shared" si="4779"/>
      </c>
      <c r="JX167" s="54">
        <f t="shared" si="5131"/>
      </c>
      <c r="JY167" s="55">
        <f t="shared" si="4780"/>
      </c>
      <c r="JZ167" s="54">
        <f t="shared" si="5131"/>
      </c>
      <c r="KA167" s="55">
        <f t="shared" si="4781"/>
      </c>
      <c r="KB167" s="54">
        <f t="shared" si="5131"/>
      </c>
      <c r="KC167" s="55">
        <f t="shared" si="4782"/>
      </c>
      <c r="KD167" s="54">
        <f t="shared" si="5131"/>
      </c>
      <c r="KE167" s="55">
        <f t="shared" si="4783"/>
      </c>
      <c r="KF167" s="54">
        <f t="shared" si="5131"/>
      </c>
      <c r="KG167" s="55">
        <f t="shared" si="4784"/>
      </c>
      <c r="KH167" s="54">
        <f t="shared" si="5131"/>
      </c>
      <c r="KI167" s="55">
        <f t="shared" si="4785"/>
      </c>
      <c r="KJ167" s="54">
        <f t="shared" si="5131"/>
      </c>
      <c r="KK167" s="55">
        <f t="shared" si="4786"/>
      </c>
      <c r="KL167" s="54">
        <f t="shared" si="5131"/>
      </c>
      <c r="KM167" s="55">
        <f t="shared" si="4787"/>
      </c>
      <c r="KN167" s="54">
        <f t="shared" si="5131"/>
      </c>
      <c r="KO167" s="55">
        <f t="shared" si="4788"/>
      </c>
      <c r="KP167" s="54">
        <f t="shared" si="5131"/>
      </c>
      <c r="KQ167" s="55">
        <f t="shared" si="4789"/>
      </c>
      <c r="KR167" s="54">
        <f t="shared" si="5131"/>
      </c>
      <c r="KS167" s="55">
        <f t="shared" si="4790"/>
      </c>
      <c r="KT167" s="54">
        <f t="shared" si="5131"/>
      </c>
      <c r="KU167" s="55">
        <f t="shared" si="4791"/>
      </c>
      <c r="KV167" s="54">
        <f t="shared" si="5131"/>
      </c>
      <c r="KW167" s="55">
        <f t="shared" si="4792"/>
      </c>
      <c r="KX167" s="54">
        <f t="shared" si="5131"/>
      </c>
      <c r="KY167" s="55">
        <f t="shared" si="4793"/>
      </c>
      <c r="KZ167" s="54">
        <f t="shared" si="5131"/>
      </c>
      <c r="LA167" s="55">
        <f t="shared" si="4794"/>
      </c>
      <c r="LB167" s="54">
        <f t="shared" si="5131"/>
      </c>
      <c r="LC167" s="55">
        <f t="shared" si="4795"/>
      </c>
      <c r="LD167" s="54">
        <f t="shared" si="5131"/>
      </c>
      <c r="LE167" s="55">
        <f t="shared" si="4796"/>
      </c>
      <c r="LF167" s="54">
        <f t="shared" si="5131"/>
      </c>
      <c r="LG167" s="55">
        <f t="shared" si="4797"/>
      </c>
      <c r="LH167" s="54">
        <f t="shared" si="5131"/>
      </c>
      <c r="LI167" s="55">
        <f t="shared" si="4798"/>
      </c>
      <c r="LJ167" s="54">
        <f t="shared" si="5131"/>
      </c>
      <c r="LK167" s="55">
        <f t="shared" si="4799"/>
      </c>
      <c r="LL167" s="54">
        <f t="shared" si="5131"/>
      </c>
      <c r="LM167" s="55">
        <f t="shared" si="4800"/>
      </c>
      <c r="LN167" s="54">
        <f t="shared" si="5131"/>
      </c>
      <c r="LO167" s="55">
        <f t="shared" si="4801"/>
      </c>
      <c r="LP167" s="54">
        <f t="shared" si="5131"/>
      </c>
      <c r="LQ167" s="55">
        <f t="shared" si="4802"/>
      </c>
      <c r="LR167" s="54">
        <f t="shared" si="5131"/>
      </c>
      <c r="LS167" s="55">
        <f t="shared" si="4803"/>
      </c>
      <c r="LT167" s="54">
        <f t="shared" si="5131"/>
      </c>
      <c r="LU167" s="55">
        <f t="shared" si="4804"/>
      </c>
      <c r="LV167" s="54">
        <f t="shared" si="5131"/>
      </c>
      <c r="LW167" s="55">
        <f t="shared" si="4805"/>
      </c>
      <c r="LX167" s="54">
        <f t="shared" si="5131"/>
      </c>
      <c r="LY167" s="55">
        <f t="shared" si="4680"/>
      </c>
      <c r="LZ167" s="54">
        <f t="shared" si="5129"/>
      </c>
      <c r="MA167" s="55">
        <f t="shared" si="4807"/>
      </c>
      <c r="MB167" s="54">
        <f t="shared" si="5129"/>
      </c>
      <c r="MC167" s="55">
        <f t="shared" si="4808"/>
      </c>
      <c r="MD167" s="54">
        <f t="shared" si="5129"/>
      </c>
      <c r="ME167" s="55">
        <f t="shared" si="4809"/>
      </c>
      <c r="MF167" s="54">
        <f t="shared" si="5129"/>
      </c>
      <c r="MG167" s="55">
        <f t="shared" si="4810"/>
      </c>
      <c r="MH167" s="54">
        <f t="shared" si="5129"/>
      </c>
      <c r="MI167" s="55">
        <f t="shared" si="4811"/>
      </c>
      <c r="MJ167" s="54">
        <f t="shared" si="5129"/>
      </c>
      <c r="MK167" s="55">
        <f t="shared" si="4812"/>
      </c>
      <c r="ML167" s="54">
        <f t="shared" si="5129"/>
      </c>
      <c r="MM167" s="55">
        <f t="shared" si="4682"/>
      </c>
      <c r="MN167" s="54">
        <f t="shared" si="5129"/>
      </c>
      <c r="MO167" s="55">
        <f t="shared" si="4683"/>
      </c>
      <c r="MP167" s="54">
        <f t="shared" si="5129"/>
      </c>
      <c r="MQ167" s="55">
        <f t="shared" si="4684"/>
      </c>
      <c r="MR167" s="54">
        <f t="shared" si="5129"/>
      </c>
      <c r="MS167" s="55">
        <f t="shared" si="4685"/>
      </c>
      <c r="MT167" s="54">
        <f t="shared" si="5129"/>
      </c>
      <c r="MU167" s="55">
        <f t="shared" si="4686"/>
      </c>
      <c r="MV167" s="54">
        <f t="shared" si="5129"/>
      </c>
      <c r="MW167" s="55">
        <f t="shared" si="4687"/>
      </c>
      <c r="MX167" s="54">
        <f t="shared" si="5129"/>
      </c>
      <c r="MY167" s="55">
        <f t="shared" si="4688"/>
      </c>
      <c r="MZ167" s="54">
        <f t="shared" si="5129"/>
      </c>
      <c r="NA167" s="55">
        <f t="shared" si="4689"/>
      </c>
      <c r="NB167" s="54">
        <f t="shared" si="5129"/>
      </c>
      <c r="NC167" s="55">
        <f t="shared" si="4690"/>
      </c>
      <c r="ND167" s="54">
        <f t="shared" si="5129"/>
      </c>
      <c r="NE167" s="55">
        <f t="shared" si="4691"/>
      </c>
      <c r="NF167" s="54">
        <f t="shared" si="5129"/>
      </c>
      <c r="NG167" s="55">
        <f t="shared" si="4692"/>
      </c>
      <c r="NH167" s="54">
        <f t="shared" si="5129"/>
      </c>
      <c r="NI167" s="55">
        <f t="shared" si="4693"/>
      </c>
      <c r="NJ167" s="54">
        <f t="shared" si="5129"/>
      </c>
      <c r="NK167" s="55">
        <f t="shared" si="4694"/>
      </c>
      <c r="NL167" s="54">
        <f t="shared" si="5129"/>
      </c>
      <c r="NM167" s="55">
        <f t="shared" si="4695"/>
      </c>
      <c r="NN167" s="54">
        <f t="shared" si="5129"/>
      </c>
      <c r="NO167" s="55">
        <f t="shared" si="4696"/>
      </c>
      <c r="NP167" s="54">
        <f t="shared" si="5129"/>
      </c>
      <c r="NQ167" s="55">
        <f t="shared" si="4697"/>
      </c>
      <c r="NR167" s="54">
        <f t="shared" si="5129"/>
      </c>
      <c r="NS167" s="55">
        <f t="shared" si="4698"/>
      </c>
      <c r="NT167" s="54">
        <f t="shared" si="5129"/>
      </c>
      <c r="NU167" s="55">
        <f t="shared" si="4699"/>
      </c>
      <c r="NV167" s="54">
        <f t="shared" si="5129"/>
      </c>
      <c r="NW167" s="55">
        <f t="shared" si="4700"/>
      </c>
      <c r="NX167" s="54">
        <f t="shared" si="5129"/>
      </c>
      <c r="NY167" s="55">
        <f t="shared" si="4701"/>
      </c>
      <c r="NZ167" s="54">
        <f t="shared" si="5129"/>
      </c>
      <c r="OA167" s="55">
        <f t="shared" si="4702"/>
      </c>
      <c r="OB167" s="54">
        <f t="shared" si="5129"/>
      </c>
      <c r="OC167" s="55">
        <f t="shared" si="4703"/>
      </c>
      <c r="OD167" s="54">
        <f t="shared" si="5129"/>
      </c>
      <c r="OE167" s="55">
        <f t="shared" si="4704"/>
      </c>
      <c r="OF167" s="54">
        <f t="shared" si="5129"/>
      </c>
      <c r="OG167" s="55">
        <f t="shared" si="4705"/>
      </c>
      <c r="OH167" s="54">
        <f t="shared" si="5129"/>
      </c>
      <c r="OI167" s="55">
        <f t="shared" si="4706"/>
      </c>
      <c r="OJ167" s="54">
        <f t="shared" si="5123"/>
      </c>
      <c r="OK167" s="55">
        <f t="shared" si="4707"/>
      </c>
      <c r="OL167" s="54">
        <f t="shared" si="5118"/>
      </c>
      <c r="OM167" s="55">
        <f t="shared" si="4708"/>
      </c>
      <c r="ON167" s="54">
        <f t="shared" si="5118"/>
      </c>
      <c r="OO167" s="55">
        <f t="shared" si="4709"/>
      </c>
      <c r="OP167" s="54">
        <f t="shared" si="5118"/>
      </c>
      <c r="OQ167" s="55">
        <f t="shared" si="4710"/>
      </c>
      <c r="OR167" s="54">
        <f t="shared" si="5118"/>
      </c>
      <c r="OS167" s="55">
        <f t="shared" si="4711"/>
      </c>
      <c r="OT167" s="54">
        <f t="shared" si="5118"/>
      </c>
      <c r="OU167" s="55">
        <f t="shared" si="4712"/>
      </c>
      <c r="OV167" s="54">
        <f t="shared" si="5118"/>
      </c>
      <c r="OW167" s="55">
        <f t="shared" si="4713"/>
      </c>
      <c r="OX167" s="54">
        <f t="shared" si="5118"/>
      </c>
      <c r="OY167" s="55">
        <f t="shared" si="4714"/>
      </c>
      <c r="OZ167" s="54">
        <f t="shared" si="5118"/>
      </c>
      <c r="PA167" s="55">
        <f t="shared" si="4715"/>
      </c>
      <c r="PB167" s="54">
        <f t="shared" si="5118"/>
      </c>
      <c r="PC167" s="55">
        <f t="shared" si="4716"/>
      </c>
      <c r="PD167" s="54">
        <f t="shared" si="5118"/>
      </c>
      <c r="PE167" s="55">
        <f t="shared" si="4717"/>
      </c>
      <c r="PF167" s="54">
        <f t="shared" si="5118"/>
      </c>
      <c r="PG167" s="55">
        <f t="shared" si="4718"/>
      </c>
      <c r="PH167" s="54">
        <f t="shared" si="5118"/>
      </c>
      <c r="PI167" s="55">
        <f t="shared" si="4719"/>
      </c>
      <c r="PJ167" s="54">
        <f t="shared" si="5118"/>
      </c>
      <c r="PK167" s="55">
        <f t="shared" si="4720"/>
      </c>
      <c r="PL167" s="54">
        <f t="shared" si="5118"/>
      </c>
      <c r="PM167" s="55">
        <f t="shared" si="4721"/>
      </c>
      <c r="PN167" s="54">
        <f t="shared" si="5118"/>
      </c>
      <c r="PO167" s="55">
        <f t="shared" si="4722"/>
      </c>
      <c r="PP167" s="54">
        <f t="shared" si="5118"/>
      </c>
      <c r="PQ167" s="55">
        <f t="shared" si="4723"/>
      </c>
      <c r="PR167" s="54">
        <f t="shared" si="5118"/>
      </c>
      <c r="PS167" s="55">
        <f t="shared" si="4724"/>
      </c>
      <c r="PT167" s="54">
        <f t="shared" si="5118"/>
      </c>
      <c r="PU167" s="55">
        <f t="shared" si="4725"/>
      </c>
      <c r="PV167" s="54">
        <f t="shared" si="5118"/>
      </c>
      <c r="PW167" s="55">
        <f t="shared" si="4726"/>
      </c>
      <c r="PX167" s="54">
        <f t="shared" si="5118"/>
      </c>
      <c r="PY167" s="55">
        <f t="shared" si="4727"/>
      </c>
      <c r="PZ167" s="54">
        <f t="shared" si="5118"/>
      </c>
      <c r="QA167" s="55">
        <f t="shared" si="4728"/>
      </c>
      <c r="QB167" s="54">
        <f t="shared" si="5118"/>
      </c>
      <c r="QC167" s="55">
        <f t="shared" si="4729"/>
      </c>
      <c r="QD167" s="54">
        <f t="shared" si="5118"/>
      </c>
      <c r="QE167" s="55">
        <f t="shared" si="4730"/>
      </c>
      <c r="QF167" s="54">
        <f t="shared" si="5118"/>
      </c>
      <c r="QG167" s="55">
        <f t="shared" si="4731"/>
      </c>
      <c r="QH167" s="54">
        <f t="shared" si="5118"/>
      </c>
      <c r="QI167" s="55">
        <f t="shared" si="4732"/>
      </c>
      <c r="QJ167" s="54">
        <f t="shared" si="5118"/>
      </c>
      <c r="QK167" s="55">
        <f t="shared" si="4733"/>
      </c>
      <c r="QL167" s="54">
        <f t="shared" si="5118"/>
      </c>
      <c r="QM167" s="55">
        <f t="shared" si="4734"/>
      </c>
      <c r="QN167" s="54">
        <f t="shared" si="5118"/>
      </c>
      <c r="QO167" s="55">
        <f t="shared" si="4735"/>
      </c>
      <c r="QP167" s="54">
        <f t="shared" si="5118"/>
      </c>
      <c r="QQ167" s="55">
        <f t="shared" si="4736"/>
      </c>
      <c r="QR167" s="54">
        <f t="shared" si="5118"/>
      </c>
      <c r="QS167" s="55">
        <f t="shared" si="4737"/>
      </c>
      <c r="QT167" s="54">
        <f t="shared" si="5118"/>
      </c>
      <c r="QU167" s="55">
        <f t="shared" si="4885"/>
      </c>
      <c r="QV167" s="54">
        <f t="shared" si="5132"/>
      </c>
      <c r="QW167" s="55">
        <f t="shared" si="4886"/>
      </c>
      <c r="QX167" s="54">
        <f t="shared" si="5132"/>
      </c>
      <c r="QY167" s="55">
        <f t="shared" si="4887"/>
      </c>
      <c r="QZ167" s="54">
        <f t="shared" si="5132"/>
      </c>
      <c r="RA167" s="55">
        <f t="shared" si="4888"/>
      </c>
      <c r="RB167" s="54">
        <f t="shared" si="5132"/>
      </c>
      <c r="RC167" s="55">
        <f t="shared" si="4889"/>
      </c>
      <c r="RD167" s="54">
        <f t="shared" si="5132"/>
      </c>
      <c r="RE167" s="55">
        <f t="shared" si="4890"/>
      </c>
      <c r="RF167" s="54">
        <f t="shared" si="5132"/>
      </c>
      <c r="RG167" s="55">
        <f t="shared" si="4891"/>
      </c>
      <c r="RH167" s="54">
        <f t="shared" si="5132"/>
      </c>
      <c r="RI167" s="55">
        <f t="shared" si="4892"/>
      </c>
      <c r="RJ167" s="54">
        <f t="shared" si="5132"/>
      </c>
      <c r="RK167" s="55">
        <f t="shared" si="4893"/>
      </c>
      <c r="RL167" s="54">
        <f t="shared" si="5132"/>
      </c>
      <c r="RM167" s="55">
        <f t="shared" si="4894"/>
      </c>
      <c r="RN167" s="54">
        <f t="shared" si="5132"/>
      </c>
      <c r="RO167" s="55">
        <f t="shared" si="4895"/>
      </c>
      <c r="RP167" s="54">
        <f t="shared" si="5132"/>
      </c>
      <c r="RQ167" s="55">
        <f t="shared" si="4896"/>
      </c>
      <c r="RR167" s="54">
        <f t="shared" si="5132"/>
      </c>
      <c r="RS167" s="55">
        <f t="shared" si="4897"/>
      </c>
      <c r="RT167" s="54">
        <f t="shared" si="5132"/>
      </c>
      <c r="RU167" s="55">
        <f t="shared" si="4898"/>
      </c>
      <c r="RV167" s="54">
        <f t="shared" si="5132"/>
      </c>
      <c r="RW167" s="55">
        <f t="shared" si="4899"/>
      </c>
      <c r="RX167" s="54">
        <f t="shared" si="5132"/>
      </c>
      <c r="RY167" s="55">
        <f t="shared" si="4900"/>
      </c>
      <c r="RZ167" s="54">
        <f t="shared" si="5132"/>
      </c>
      <c r="SA167" s="55">
        <f t="shared" si="4901"/>
      </c>
      <c r="SB167" s="54">
        <f t="shared" si="5132"/>
      </c>
      <c r="SC167" s="55">
        <f t="shared" si="4902"/>
      </c>
      <c r="SD167" s="54">
        <f t="shared" si="5132"/>
      </c>
      <c r="SE167" s="55">
        <f t="shared" si="4903"/>
      </c>
      <c r="SF167" s="54">
        <f t="shared" si="5132"/>
      </c>
      <c r="SG167" s="55">
        <f t="shared" si="4904"/>
      </c>
      <c r="SH167" s="54">
        <f t="shared" si="5132"/>
      </c>
      <c r="SI167" s="55">
        <f t="shared" si="4905"/>
      </c>
      <c r="SJ167" s="54">
        <f t="shared" si="5132"/>
      </c>
      <c r="SK167" s="55">
        <f t="shared" si="4906"/>
      </c>
      <c r="SL167" s="54">
        <f t="shared" si="5132"/>
      </c>
      <c r="SM167" s="55">
        <f t="shared" si="4907"/>
      </c>
      <c r="SN167" s="54">
        <f t="shared" si="5132"/>
      </c>
      <c r="SO167" s="55">
        <f t="shared" si="4908"/>
      </c>
      <c r="SP167" s="54">
        <f t="shared" si="5132"/>
      </c>
      <c r="SQ167" s="55">
        <f t="shared" si="4909"/>
      </c>
      <c r="SR167" s="54">
        <f t="shared" si="5132"/>
      </c>
      <c r="SS167" s="55">
        <f t="shared" si="4910"/>
      </c>
      <c r="ST167" s="54">
        <f t="shared" si="5132"/>
      </c>
      <c r="SU167" s="55">
        <f t="shared" si="4911"/>
      </c>
      <c r="SV167" s="54">
        <f t="shared" si="5132"/>
      </c>
      <c r="SW167" s="55">
        <f t="shared" si="4912"/>
      </c>
      <c r="SX167" s="54">
        <f t="shared" si="5132"/>
      </c>
      <c r="SY167" s="55">
        <f t="shared" si="4913"/>
      </c>
      <c r="SZ167" s="54">
        <f t="shared" si="5132"/>
      </c>
      <c r="TA167" s="55">
        <f t="shared" si="4914"/>
      </c>
      <c r="TB167" s="54">
        <f t="shared" si="5132"/>
      </c>
      <c r="TC167" s="55">
        <f t="shared" si="4915"/>
      </c>
      <c r="TD167" s="54">
        <f t="shared" si="5132"/>
      </c>
      <c r="TE167" s="55">
        <f t="shared" si="4881"/>
      </c>
      <c r="TF167" s="54">
        <f t="shared" si="5132"/>
      </c>
      <c r="TG167" s="55">
        <f t="shared" si="4843"/>
      </c>
      <c r="TH167" s="54">
        <f t="shared" si="5130"/>
      </c>
      <c r="TI167" s="55">
        <f t="shared" si="4844"/>
      </c>
      <c r="TJ167" s="54">
        <f t="shared" si="5130"/>
      </c>
      <c r="TK167" s="55">
        <f t="shared" si="4845"/>
      </c>
      <c r="TL167" s="54">
        <f t="shared" si="5130"/>
      </c>
      <c r="TM167" s="55">
        <f t="shared" si="4846"/>
      </c>
      <c r="TN167" s="54">
        <f t="shared" si="5124"/>
      </c>
      <c r="TO167" s="55">
        <f t="shared" si="4847"/>
      </c>
      <c r="TP167" s="54">
        <f t="shared" si="5124"/>
      </c>
      <c r="TQ167" s="55">
        <f t="shared" si="4848"/>
      </c>
      <c r="TR167" s="54">
        <f t="shared" si="5124"/>
      </c>
      <c r="TS167" s="55">
        <f t="shared" si="4849"/>
      </c>
      <c r="TT167" s="54">
        <f t="shared" si="5124"/>
      </c>
      <c r="TU167" s="55">
        <f t="shared" si="4850"/>
      </c>
      <c r="TV167" s="54">
        <f t="shared" si="5119"/>
      </c>
      <c r="TW167" s="55">
        <f t="shared" si="4851"/>
      </c>
      <c r="TX167" s="54">
        <f t="shared" si="5119"/>
      </c>
      <c r="TY167" s="55">
        <f t="shared" si="4852"/>
      </c>
      <c r="TZ167" s="54">
        <f t="shared" si="5119"/>
      </c>
      <c r="UA167" s="55">
        <f t="shared" si="4853"/>
      </c>
      <c r="UB167" s="54">
        <f t="shared" si="5119"/>
      </c>
      <c r="UC167" s="55">
        <f t="shared" si="4854"/>
      </c>
      <c r="UD167" s="54">
        <f t="shared" si="5119"/>
      </c>
      <c r="UE167" s="55">
        <f t="shared" si="4855"/>
      </c>
      <c r="UF167" s="54">
        <f t="shared" si="5119"/>
      </c>
      <c r="UG167" s="55">
        <f t="shared" si="4856"/>
      </c>
      <c r="UH167" s="54">
        <f t="shared" si="5128"/>
      </c>
      <c r="UI167" s="55">
        <f t="shared" si="4857"/>
      </c>
      <c r="UJ167" s="54">
        <f t="shared" si="5128"/>
      </c>
      <c r="UK167" s="55">
        <f t="shared" si="4858"/>
      </c>
      <c r="UL167" s="54">
        <f t="shared" si="5128"/>
      </c>
      <c r="UM167" s="55">
        <f t="shared" si="4859"/>
      </c>
      <c r="UN167" s="54">
        <f t="shared" si="5128"/>
      </c>
      <c r="UO167" s="55">
        <f t="shared" si="4860"/>
      </c>
      <c r="UP167" s="54">
        <f t="shared" si="5128"/>
      </c>
      <c r="UQ167" s="55">
        <f t="shared" si="4861"/>
      </c>
      <c r="UR167" s="54">
        <f t="shared" si="5128"/>
      </c>
      <c r="US167" s="55">
        <f t="shared" si="4862"/>
      </c>
      <c r="UT167" s="54">
        <f t="shared" si="5128"/>
      </c>
      <c r="UU167" s="55">
        <f t="shared" si="4863"/>
      </c>
      <c r="UV167" s="54">
        <f t="shared" si="5128"/>
      </c>
      <c r="UW167" s="55">
        <f t="shared" si="4864"/>
      </c>
      <c r="UX167" s="54">
        <f t="shared" si="5128"/>
      </c>
      <c r="UY167" s="55">
        <f t="shared" si="4865"/>
      </c>
      <c r="UZ167" s="54">
        <f t="shared" si="5128"/>
      </c>
      <c r="VA167" s="55">
        <f t="shared" si="4866"/>
      </c>
      <c r="VB167" s="54">
        <f t="shared" si="5128"/>
      </c>
      <c r="VC167" s="55">
        <f t="shared" si="4867"/>
      </c>
      <c r="VD167" s="54">
        <f t="shared" si="5128"/>
      </c>
      <c r="VE167" s="55">
        <f t="shared" si="4868"/>
      </c>
      <c r="VF167" s="54">
        <f t="shared" si="5128"/>
      </c>
      <c r="VG167" s="55">
        <f t="shared" si="4869"/>
      </c>
      <c r="VH167" s="54">
        <f t="shared" si="5128"/>
      </c>
      <c r="VI167" s="55">
        <f t="shared" si="4870"/>
      </c>
      <c r="VJ167" s="54">
        <f t="shared" si="5128"/>
      </c>
      <c r="VK167" s="55">
        <f t="shared" si="4871"/>
      </c>
      <c r="VL167" s="54">
        <f t="shared" si="5128"/>
      </c>
      <c r="VM167" s="55">
        <f t="shared" si="4872"/>
      </c>
      <c r="VN167" s="54">
        <f t="shared" si="5128"/>
      </c>
      <c r="VO167" s="55">
        <f t="shared" si="4873"/>
      </c>
      <c r="VP167" s="54">
        <f t="shared" si="5128"/>
      </c>
      <c r="VQ167" s="55">
        <f t="shared" si="4817"/>
      </c>
      <c r="VR167" s="54">
        <f t="shared" si="5128"/>
      </c>
      <c r="VS167" s="55">
        <f t="shared" si="4874"/>
      </c>
      <c r="VT167" s="54">
        <f t="shared" si="5128"/>
      </c>
      <c r="VU167" s="55">
        <f t="shared" si="4875"/>
      </c>
      <c r="VV167" s="54">
        <f t="shared" si="5128"/>
      </c>
      <c r="VW167" s="55">
        <f t="shared" si="4876"/>
      </c>
      <c r="VX167" s="54">
        <f t="shared" si="5128"/>
      </c>
      <c r="VY167" s="55">
        <f t="shared" si="4877"/>
      </c>
      <c r="VZ167" s="54">
        <f t="shared" si="5128"/>
      </c>
      <c r="WA167" s="55">
        <f t="shared" si="4878"/>
      </c>
      <c r="WB167" s="54">
        <f t="shared" si="5128"/>
      </c>
      <c r="WC167" s="55">
        <f t="shared" si="4879"/>
      </c>
      <c r="WD167" s="54">
        <f t="shared" si="5128"/>
      </c>
      <c r="WE167" s="55">
        <f t="shared" si="4818"/>
      </c>
      <c r="WF167" s="54">
        <f t="shared" si="5128"/>
      </c>
      <c r="WG167" s="55">
        <f t="shared" si="4819"/>
      </c>
      <c r="WH167" s="54">
        <f t="shared" si="5128"/>
      </c>
      <c r="WI167" s="55">
        <f t="shared" si="4820"/>
      </c>
      <c r="WJ167" s="54">
        <f t="shared" si="5128"/>
      </c>
      <c r="WK167" s="55">
        <f t="shared" si="4821"/>
      </c>
      <c r="WL167" s="54">
        <f t="shared" si="5128"/>
      </c>
      <c r="WM167" s="55">
        <f t="shared" si="4822"/>
      </c>
      <c r="WN167" s="54">
        <f t="shared" si="5128"/>
      </c>
      <c r="WO167" s="55">
        <f t="shared" si="4823"/>
      </c>
      <c r="WP167" s="54">
        <f t="shared" si="5128"/>
      </c>
      <c r="WQ167" s="55">
        <f t="shared" si="4824"/>
      </c>
      <c r="WR167" s="54">
        <f t="shared" si="5128"/>
      </c>
      <c r="WS167" s="55">
        <f t="shared" si="4825"/>
      </c>
      <c r="WT167" s="54">
        <f t="shared" si="5125"/>
      </c>
      <c r="WU167" s="55">
        <f t="shared" si="4826"/>
      </c>
      <c r="WV167" s="54">
        <f t="shared" si="5125"/>
      </c>
      <c r="WW167" s="55">
        <f t="shared" si="4827"/>
      </c>
      <c r="WX167" s="54">
        <f t="shared" si="5125"/>
      </c>
      <c r="WY167" s="55">
        <f t="shared" si="4828"/>
      </c>
      <c r="WZ167" s="54">
        <f t="shared" si="5125"/>
      </c>
      <c r="XA167" s="55">
        <f t="shared" si="4829"/>
      </c>
      <c r="XB167" s="54">
        <f t="shared" si="5125"/>
      </c>
      <c r="XC167" s="55">
        <f t="shared" si="4830"/>
      </c>
      <c r="XD167" s="54">
        <f t="shared" si="5125"/>
      </c>
      <c r="XE167" s="55">
        <f t="shared" si="4831"/>
      </c>
      <c r="XF167" s="54">
        <f t="shared" si="5120"/>
      </c>
      <c r="XG167" s="55">
        <f t="shared" si="4832"/>
      </c>
      <c r="XH167" s="54">
        <f t="shared" si="5120"/>
      </c>
      <c r="XI167" s="55">
        <f t="shared" si="4833"/>
      </c>
      <c r="XJ167" s="54">
        <f t="shared" si="5120"/>
      </c>
      <c r="XK167" s="55">
        <f t="shared" si="4834"/>
      </c>
      <c r="XL167" s="54">
        <f t="shared" si="5120"/>
      </c>
      <c r="XM167" s="55">
        <f t="shared" si="4835"/>
      </c>
      <c r="XN167" s="54">
        <f t="shared" si="5120"/>
      </c>
      <c r="XO167" s="55">
        <f t="shared" si="4836"/>
      </c>
      <c r="XP167" s="54">
        <f t="shared" si="5120"/>
      </c>
      <c r="XQ167" s="55">
        <f t="shared" si="4837"/>
      </c>
      <c r="XR167" s="54">
        <f t="shared" si="5120"/>
      </c>
      <c r="XS167" s="55">
        <f t="shared" si="4838"/>
      </c>
      <c r="XT167" s="54">
        <f t="shared" si="5120"/>
      </c>
      <c r="XU167" s="55">
        <f t="shared" si="4839"/>
      </c>
      <c r="XV167" s="54">
        <f t="shared" si="5120"/>
      </c>
      <c r="XW167" s="55">
        <f t="shared" si="4840"/>
      </c>
      <c r="XX167" s="54">
        <f t="shared" si="5120"/>
      </c>
      <c r="XY167" s="55">
        <f t="shared" si="4841"/>
      </c>
      <c r="XZ167" s="54">
        <f t="shared" si="5120"/>
      </c>
      <c r="YA167" s="55">
        <f t="shared" si="4842"/>
      </c>
      <c r="YB167" s="54">
        <f t="shared" si="5120"/>
      </c>
      <c r="YC167" s="55">
        <f t="shared" si="4740"/>
      </c>
      <c r="YD167" s="54">
        <f t="shared" si="5120"/>
      </c>
      <c r="YE167" s="55">
        <f t="shared" si="4741"/>
      </c>
      <c r="YF167" s="54">
        <f t="shared" si="5120"/>
      </c>
      <c r="YG167" s="55">
        <f t="shared" si="4742"/>
      </c>
      <c r="YH167" s="54">
        <f t="shared" si="5120"/>
      </c>
      <c r="YI167" s="55">
        <f t="shared" si="4743"/>
      </c>
      <c r="YJ167" s="54">
        <f t="shared" si="5120"/>
      </c>
      <c r="YK167" s="55">
        <f t="shared" si="4744"/>
      </c>
      <c r="YL167" s="54">
        <f t="shared" si="5120"/>
      </c>
      <c r="YM167" s="55">
        <f t="shared" si="4745"/>
      </c>
      <c r="YN167" s="54">
        <f t="shared" si="5120"/>
      </c>
      <c r="YO167" s="55">
        <f t="shared" si="4746"/>
      </c>
      <c r="YP167" s="54">
        <f t="shared" si="5120"/>
      </c>
      <c r="YQ167" s="55">
        <f t="shared" si="4747"/>
      </c>
      <c r="YR167" s="54">
        <f t="shared" si="5120"/>
      </c>
      <c r="YS167" s="55">
        <f t="shared" si="4748"/>
      </c>
      <c r="YT167" s="54">
        <f t="shared" si="5120"/>
      </c>
      <c r="YU167" s="55">
        <f t="shared" si="4749"/>
      </c>
      <c r="YV167" s="54">
        <f t="shared" si="5120"/>
      </c>
      <c r="YW167" s="55">
        <f t="shared" si="4750"/>
      </c>
      <c r="YX167" s="54">
        <f t="shared" si="5120"/>
      </c>
      <c r="YY167" s="55">
        <f t="shared" si="4751"/>
      </c>
      <c r="YZ167" s="54">
        <f t="shared" si="5120"/>
      </c>
      <c r="ZA167" s="55">
        <f t="shared" si="4752"/>
      </c>
      <c r="ZB167" s="54">
        <f t="shared" si="5120"/>
      </c>
      <c r="ZC167" s="55">
        <f t="shared" si="4753"/>
      </c>
      <c r="ZD167" s="54">
        <f t="shared" si="5117"/>
      </c>
      <c r="ZE167" s="55">
        <f t="shared" si="4754"/>
      </c>
      <c r="ZF167" s="54">
        <f t="shared" si="5117"/>
      </c>
      <c r="ZG167" s="55">
        <f t="shared" si="4755"/>
      </c>
      <c r="ZH167" s="54">
        <f t="shared" si="5117"/>
      </c>
      <c r="ZI167" s="55">
        <f t="shared" si="4756"/>
      </c>
      <c r="ZJ167" s="54">
        <f t="shared" si="5117"/>
      </c>
      <c r="ZK167" s="55">
        <f t="shared" si="4757"/>
      </c>
      <c r="ZL167" s="54">
        <f t="shared" si="5117"/>
      </c>
      <c r="ZM167" s="55">
        <f t="shared" si="4758"/>
      </c>
      <c r="ZN167" s="54">
        <f t="shared" si="5117"/>
      </c>
      <c r="ZO167" s="55">
        <f t="shared" si="4759"/>
      </c>
      <c r="ZP167" s="54">
        <f t="shared" si="5117"/>
      </c>
      <c r="ZQ167" s="55">
        <f t="shared" si="4760"/>
      </c>
      <c r="ZR167" s="54">
        <f t="shared" si="5117"/>
      </c>
      <c r="ZS167" s="55">
        <f t="shared" si="4761"/>
      </c>
      <c r="ZT167" s="54">
        <f t="shared" si="5117"/>
      </c>
      <c r="ZU167" s="55">
        <f t="shared" si="4762"/>
      </c>
      <c r="ZV167" s="54">
        <f t="shared" si="5117"/>
      </c>
      <c r="ZW167" s="55">
        <f t="shared" si="4763"/>
      </c>
      <c r="ZX167" s="54">
        <f t="shared" si="5117"/>
      </c>
      <c r="ZY167" s="55">
        <f t="shared" si="4764"/>
      </c>
      <c r="ZZ167" s="54">
        <f t="shared" si="5117"/>
      </c>
      <c r="AAA167" s="55">
        <f t="shared" si="4765"/>
      </c>
      <c r="AAB167" s="54">
        <f t="shared" si="5117"/>
      </c>
      <c r="AAC167" s="55">
        <f t="shared" si="4766"/>
      </c>
      <c r="AAD167" s="54">
        <f t="shared" si="5117"/>
      </c>
      <c r="AAE167" s="55">
        <f t="shared" si="4767"/>
      </c>
      <c r="AAF167" s="54">
        <f t="shared" si="5117"/>
      </c>
      <c r="AAG167" s="55">
        <f t="shared" si="4768"/>
      </c>
      <c r="AAH167" s="54">
        <f t="shared" si="5117"/>
      </c>
      <c r="AAI167" s="55">
        <f t="shared" si="4769"/>
      </c>
      <c r="AAJ167" s="54">
        <f t="shared" si="5117"/>
      </c>
      <c r="AAK167" s="55">
        <f t="shared" si="4770"/>
      </c>
      <c r="AAL167" s="54">
        <f t="shared" si="5117"/>
      </c>
      <c r="AAM167" s="55">
        <f t="shared" si="4917"/>
      </c>
      <c r="AAN167" s="54">
        <f t="shared" si="5117"/>
      </c>
      <c r="AAO167" s="55">
        <f t="shared" si="4918"/>
      </c>
      <c r="AAP167" s="54">
        <f t="shared" si="5117"/>
      </c>
      <c r="AAQ167" s="55">
        <f t="shared" si="4919"/>
      </c>
      <c r="AAR167" s="54">
        <f t="shared" si="5117"/>
      </c>
      <c r="AAS167" s="55">
        <f t="shared" si="4920"/>
      </c>
      <c r="AAT167" s="54">
        <f t="shared" si="5117"/>
      </c>
      <c r="AAU167" s="55">
        <f t="shared" si="4921"/>
      </c>
      <c r="AAV167" s="54">
        <f t="shared" si="5117"/>
      </c>
      <c r="AAW167" s="55">
        <f t="shared" si="4922"/>
      </c>
      <c r="AAX167" s="54">
        <f t="shared" si="5117"/>
      </c>
      <c r="AAY167" s="55">
        <f t="shared" si="4923"/>
      </c>
      <c r="AAZ167" s="54">
        <f t="shared" si="5117"/>
      </c>
      <c r="ABA167" s="55">
        <f t="shared" si="4924"/>
      </c>
      <c r="ABB167" s="54">
        <f t="shared" si="5115"/>
      </c>
      <c r="ABC167" s="55">
        <f t="shared" si="4925"/>
      </c>
      <c r="ABD167" s="54">
        <f t="shared" si="5115"/>
      </c>
      <c r="ABE167" s="55">
        <f t="shared" si="4926"/>
      </c>
      <c r="ABF167" s="54">
        <f t="shared" si="5115"/>
      </c>
      <c r="ABG167" s="55">
        <f t="shared" si="4927"/>
      </c>
      <c r="ABH167" s="54">
        <f t="shared" si="5115"/>
      </c>
      <c r="ABI167" s="55">
        <f t="shared" si="4928"/>
      </c>
      <c r="ABJ167" s="54">
        <f t="shared" si="5115"/>
      </c>
      <c r="ABK167" s="55">
        <f t="shared" si="4929"/>
      </c>
      <c r="ABL167" s="54">
        <f t="shared" si="5115"/>
      </c>
      <c r="ABM167" s="55">
        <f t="shared" si="4930"/>
      </c>
      <c r="ABN167" s="54">
        <f t="shared" si="5115"/>
      </c>
      <c r="ABO167" s="55">
        <f t="shared" si="4931"/>
      </c>
      <c r="ABP167" s="54">
        <f t="shared" si="5115"/>
      </c>
      <c r="ABQ167" s="55">
        <f t="shared" si="4932"/>
      </c>
      <c r="ABR167" s="54">
        <f t="shared" si="5115"/>
      </c>
      <c r="ABS167" s="55">
        <f t="shared" si="4933"/>
      </c>
      <c r="ABT167" s="54">
        <f t="shared" si="5115"/>
      </c>
      <c r="ABU167" s="55">
        <f t="shared" si="4934"/>
      </c>
      <c r="ABV167" s="54">
        <f t="shared" si="5115"/>
      </c>
      <c r="ABW167" s="55">
        <f t="shared" si="4935"/>
      </c>
      <c r="ABX167" s="54">
        <f t="shared" si="5115"/>
      </c>
      <c r="ABY167" s="55">
        <f t="shared" si="4936"/>
      </c>
      <c r="ABZ167" s="54">
        <f t="shared" si="5115"/>
      </c>
      <c r="ACA167" s="55">
        <f t="shared" si="4937"/>
      </c>
      <c r="ACB167" s="54">
        <f t="shared" si="5115"/>
      </c>
      <c r="ACC167" s="55">
        <f t="shared" si="4938"/>
      </c>
      <c r="ACD167" s="54">
        <f t="shared" si="5115"/>
      </c>
      <c r="ACE167" s="55">
        <f t="shared" si="4939"/>
      </c>
      <c r="ACF167" s="54">
        <f t="shared" si="5115"/>
      </c>
      <c r="ACG167" s="55">
        <f t="shared" si="4940"/>
      </c>
      <c r="ACH167" s="54">
        <f t="shared" si="5115"/>
      </c>
      <c r="ACI167" s="55">
        <f t="shared" si="4941"/>
      </c>
      <c r="ACJ167" s="54">
        <f t="shared" si="5115"/>
      </c>
      <c r="ACK167" s="55">
        <f t="shared" si="4942"/>
      </c>
      <c r="ACL167" s="54">
        <f t="shared" si="5115"/>
      </c>
      <c r="ACM167" s="55">
        <f t="shared" si="4943"/>
      </c>
      <c r="ACN167" s="54">
        <f t="shared" si="5115"/>
      </c>
      <c r="ACO167" s="55">
        <f t="shared" si="4944"/>
      </c>
      <c r="ACP167" s="54">
        <f t="shared" si="5115"/>
      </c>
      <c r="ACQ167" s="55">
        <f t="shared" si="4945"/>
      </c>
      <c r="ACR167" s="54">
        <f t="shared" si="5115"/>
      </c>
      <c r="ACS167" s="55">
        <f t="shared" si="4946"/>
      </c>
      <c r="ACT167" s="54">
        <f t="shared" ref="ACT167:ADF167" si="5133">RIGHT(IFERROR(VLOOKUP($B167,ACT$4:ACU$71,2,FALSE),""),2)</f>
      </c>
      <c r="ACU167" s="55">
        <f t="shared" si="4947"/>
      </c>
      <c r="ACV167" s="54">
        <f t="shared" si="5133"/>
      </c>
      <c r="ACW167" s="55">
        <f t="shared" si="4883"/>
      </c>
      <c r="ACX167" s="54">
        <f t="shared" si="5133"/>
      </c>
      <c r="ACY167" s="55">
        <f t="shared" si="4961"/>
      </c>
      <c r="ACZ167" s="54">
        <f t="shared" si="5133"/>
      </c>
      <c r="ADA167" s="55">
        <f t="shared" si="4962"/>
      </c>
      <c r="ADB167" s="54">
        <f t="shared" si="5133"/>
      </c>
      <c r="ADC167" s="55">
        <f t="shared" si="4963"/>
      </c>
      <c r="ADD167" s="54">
        <f t="shared" si="5133"/>
      </c>
      <c r="ADE167" s="55">
        <f t="shared" si="4964"/>
      </c>
      <c r="ADF167" s="54">
        <f t="shared" si="5133"/>
      </c>
      <c r="ADG167" s="55">
        <f t="shared" si="4965"/>
      </c>
    </row>
    <row r="168" spans="1:787" ht="20.25" hidden="1" customHeight="1">
      <c r="A168" s="112">
        <v>96</v>
      </c>
      <c r="B168" s="115">
        <f>学年と名前を結合するシート!D97</f>
      </c>
      <c r="C168" s="114"/>
      <c r="D168" s="54">
        <f t="shared" si="4771"/>
      </c>
      <c r="E168" s="55">
        <f t="shared" si="4772"/>
      </c>
      <c r="F168" s="54">
        <f t="shared" si="5126"/>
      </c>
      <c r="G168" s="55">
        <f t="shared" si="4966"/>
      </c>
      <c r="H168" s="54">
        <f t="shared" si="5126"/>
      </c>
      <c r="I168" s="55">
        <f t="shared" si="4967"/>
      </c>
      <c r="J168" s="54">
        <f t="shared" si="5126"/>
      </c>
      <c r="K168" s="55">
        <f t="shared" si="4968"/>
      </c>
      <c r="L168" s="54">
        <f t="shared" si="5126"/>
      </c>
      <c r="M168" s="55">
        <f t="shared" si="4969"/>
      </c>
      <c r="N168" s="54">
        <f t="shared" si="5126"/>
      </c>
      <c r="O168" s="55">
        <f t="shared" si="4970"/>
      </c>
      <c r="P168" s="54">
        <f t="shared" si="5126"/>
      </c>
      <c r="Q168" s="55">
        <f t="shared" si="4971"/>
      </c>
      <c r="R168" s="54">
        <f t="shared" si="5126"/>
      </c>
      <c r="S168" s="55">
        <f t="shared" si="4972"/>
      </c>
      <c r="T168" s="54">
        <f t="shared" si="5126"/>
      </c>
      <c r="U168" s="55">
        <f t="shared" si="4973"/>
      </c>
      <c r="V168" s="54">
        <f t="shared" si="5126"/>
      </c>
      <c r="W168" s="55">
        <f t="shared" si="4974"/>
      </c>
      <c r="X168" s="54">
        <f t="shared" si="5126"/>
      </c>
      <c r="Y168" s="55">
        <f t="shared" si="4975"/>
      </c>
      <c r="Z168" s="54">
        <f t="shared" si="5126"/>
      </c>
      <c r="AA168" s="55">
        <f t="shared" si="4976"/>
      </c>
      <c r="AB168" s="54">
        <f t="shared" si="5126"/>
      </c>
      <c r="AC168" s="55">
        <f t="shared" si="4977"/>
      </c>
      <c r="AD168" s="54">
        <f t="shared" si="5126"/>
      </c>
      <c r="AE168" s="55">
        <f t="shared" si="4978"/>
      </c>
      <c r="AF168" s="54">
        <f t="shared" si="5126"/>
      </c>
      <c r="AG168" s="55">
        <f t="shared" si="4979"/>
      </c>
      <c r="AH168" s="54">
        <f t="shared" si="5126"/>
      </c>
      <c r="AI168" s="55">
        <f t="shared" si="4980"/>
      </c>
      <c r="AJ168" s="54">
        <f t="shared" si="5126"/>
      </c>
      <c r="AK168" s="55">
        <f t="shared" si="4981"/>
      </c>
      <c r="AL168" s="54">
        <f t="shared" si="5126"/>
      </c>
      <c r="AM168" s="55">
        <f t="shared" si="4982"/>
      </c>
      <c r="AN168" s="54">
        <f t="shared" si="5126"/>
      </c>
      <c r="AO168" s="55">
        <f t="shared" si="4983"/>
      </c>
      <c r="AP168" s="54">
        <f t="shared" si="5126"/>
      </c>
      <c r="AQ168" s="55">
        <f t="shared" si="4984"/>
      </c>
      <c r="AR168" s="54">
        <f t="shared" si="5126"/>
      </c>
      <c r="AS168" s="55">
        <f t="shared" si="4985"/>
      </c>
      <c r="AT168" s="54">
        <f t="shared" si="5126"/>
      </c>
      <c r="AU168" s="55">
        <f t="shared" si="4986"/>
      </c>
      <c r="AV168" s="54">
        <f t="shared" si="5126"/>
      </c>
      <c r="AW168" s="55">
        <f t="shared" si="4987"/>
      </c>
      <c r="AX168" s="54">
        <f t="shared" si="5126"/>
      </c>
      <c r="AY168" s="55">
        <f t="shared" si="4988"/>
      </c>
      <c r="AZ168" s="54">
        <f t="shared" si="5126"/>
      </c>
      <c r="BA168" s="55">
        <f t="shared" si="4989"/>
      </c>
      <c r="BB168" s="54">
        <f t="shared" si="5126"/>
      </c>
      <c r="BC168" s="55">
        <f t="shared" si="4990"/>
      </c>
      <c r="BD168" s="54">
        <f t="shared" si="5126"/>
      </c>
      <c r="BE168" s="55">
        <f t="shared" si="4991"/>
      </c>
      <c r="BF168" s="54">
        <f t="shared" si="5126"/>
      </c>
      <c r="BG168" s="55">
        <f t="shared" si="4992"/>
      </c>
      <c r="BH168" s="54">
        <f t="shared" si="5126"/>
      </c>
      <c r="BI168" s="55">
        <f t="shared" si="4993"/>
      </c>
      <c r="BJ168" s="54">
        <f t="shared" si="5126"/>
      </c>
      <c r="BK168" s="55">
        <f t="shared" si="4994"/>
      </c>
      <c r="BL168" s="54">
        <f t="shared" si="5126"/>
      </c>
      <c r="BM168" s="55">
        <f t="shared" si="4995"/>
      </c>
      <c r="BN168" s="54">
        <f t="shared" si="5126"/>
      </c>
      <c r="BO168" s="55">
        <f t="shared" si="4996"/>
      </c>
      <c r="BP168" s="54">
        <f t="shared" si="5126"/>
      </c>
      <c r="BQ168" s="55">
        <f t="shared" si="4997"/>
      </c>
      <c r="BR168" s="54">
        <f t="shared" si="5121"/>
      </c>
      <c r="BS168" s="55">
        <f t="shared" si="4998"/>
      </c>
      <c r="BT168" s="54">
        <f t="shared" si="5121"/>
      </c>
      <c r="BU168" s="55">
        <f t="shared" si="4999"/>
      </c>
      <c r="BV168" s="54">
        <f t="shared" si="5121"/>
      </c>
      <c r="BW168" s="55">
        <f t="shared" si="5000"/>
      </c>
      <c r="BX168" s="54">
        <f t="shared" si="5121"/>
      </c>
      <c r="BY168" s="55">
        <f t="shared" si="5001"/>
      </c>
      <c r="BZ168" s="54">
        <f t="shared" si="5121"/>
      </c>
      <c r="CA168" s="55">
        <f t="shared" si="5002"/>
      </c>
      <c r="CB168" s="54">
        <f t="shared" si="5121"/>
      </c>
      <c r="CC168" s="55">
        <f t="shared" si="5003"/>
      </c>
      <c r="CD168" s="54">
        <f t="shared" si="5121"/>
      </c>
      <c r="CE168" s="55">
        <f t="shared" si="5004"/>
      </c>
      <c r="CF168" s="54">
        <f t="shared" si="5121"/>
      </c>
      <c r="CG168" s="55">
        <f t="shared" si="5005"/>
      </c>
      <c r="CH168" s="54">
        <f t="shared" si="5121"/>
      </c>
      <c r="CI168" s="55">
        <f t="shared" si="5006"/>
      </c>
      <c r="CJ168" s="54">
        <f t="shared" si="5121"/>
      </c>
      <c r="CK168" s="55">
        <f t="shared" si="5007"/>
      </c>
      <c r="CL168" s="54">
        <f t="shared" si="5121"/>
      </c>
      <c r="CM168" s="55">
        <f t="shared" si="5008"/>
      </c>
      <c r="CN168" s="54">
        <f t="shared" si="5121"/>
      </c>
      <c r="CO168" s="55">
        <f t="shared" si="5009"/>
      </c>
      <c r="CP168" s="54">
        <f t="shared" si="5121"/>
      </c>
      <c r="CQ168" s="55">
        <f t="shared" si="5010"/>
      </c>
      <c r="CR168" s="54">
        <f t="shared" si="5121"/>
      </c>
      <c r="CS168" s="55">
        <f t="shared" si="5011"/>
      </c>
      <c r="CT168" s="54">
        <f t="shared" si="5121"/>
      </c>
      <c r="CU168" s="55">
        <f t="shared" si="5012"/>
      </c>
      <c r="CV168" s="54">
        <f t="shared" si="5121"/>
      </c>
      <c r="CW168" s="55">
        <f t="shared" si="5013"/>
      </c>
      <c r="CX168" s="54">
        <f t="shared" si="5121"/>
      </c>
      <c r="CY168" s="55">
        <f t="shared" si="5014"/>
      </c>
      <c r="CZ168" s="54">
        <f t="shared" si="5121"/>
      </c>
      <c r="DA168" s="55">
        <f t="shared" si="5015"/>
      </c>
      <c r="DB168" s="54">
        <f t="shared" si="5121"/>
      </c>
      <c r="DC168" s="55">
        <f t="shared" si="5016"/>
      </c>
      <c r="DD168" s="54">
        <f t="shared" si="5121"/>
      </c>
      <c r="DE168" s="55">
        <f t="shared" si="5017"/>
      </c>
      <c r="DF168" s="54">
        <f t="shared" si="5121"/>
      </c>
      <c r="DG168" s="55">
        <f t="shared" si="5018"/>
      </c>
      <c r="DH168" s="54">
        <f t="shared" si="5121"/>
      </c>
      <c r="DI168" s="55">
        <f t="shared" si="5019"/>
      </c>
      <c r="DJ168" s="54">
        <f t="shared" si="5121"/>
      </c>
      <c r="DK168" s="55">
        <f t="shared" si="5020"/>
      </c>
      <c r="DL168" s="54">
        <f t="shared" si="5121"/>
      </c>
      <c r="DM168" s="55">
        <f t="shared" si="5021"/>
      </c>
      <c r="DN168" s="54">
        <f t="shared" si="5121"/>
      </c>
      <c r="DO168" s="55">
        <f t="shared" si="5022"/>
      </c>
      <c r="DP168" s="54">
        <f t="shared" si="5121"/>
      </c>
      <c r="DQ168" s="55">
        <f t="shared" si="5023"/>
      </c>
      <c r="DR168" s="54">
        <f t="shared" si="5121"/>
      </c>
      <c r="DS168" s="55">
        <f t="shared" si="5024"/>
      </c>
      <c r="DT168" s="54">
        <f t="shared" si="5121"/>
      </c>
      <c r="DU168" s="55">
        <f t="shared" si="5025"/>
      </c>
      <c r="DV168" s="54">
        <f t="shared" si="5121"/>
      </c>
      <c r="DW168" s="55">
        <f t="shared" si="5026"/>
      </c>
      <c r="DX168" s="54">
        <f t="shared" si="5121"/>
      </c>
      <c r="DY168" s="55">
        <f t="shared" si="5027"/>
      </c>
      <c r="DZ168" s="54">
        <f t="shared" si="5121"/>
      </c>
      <c r="EA168" s="55">
        <f t="shared" si="5028"/>
      </c>
      <c r="EB168" s="54">
        <f t="shared" si="5127"/>
      </c>
      <c r="EC168" s="55">
        <f t="shared" si="5029"/>
      </c>
      <c r="ED168" s="54">
        <f t="shared" si="5127"/>
      </c>
      <c r="EE168" s="55">
        <f t="shared" si="5030"/>
      </c>
      <c r="EF168" s="54">
        <f t="shared" si="5127"/>
      </c>
      <c r="EG168" s="55">
        <f t="shared" si="5031"/>
      </c>
      <c r="EH168" s="54">
        <f t="shared" si="5127"/>
      </c>
      <c r="EI168" s="55">
        <f t="shared" si="5032"/>
      </c>
      <c r="EJ168" s="54">
        <f t="shared" si="5127"/>
      </c>
      <c r="EK168" s="55">
        <f t="shared" si="5033"/>
      </c>
      <c r="EL168" s="54">
        <f t="shared" si="5127"/>
      </c>
      <c r="EM168" s="55">
        <f t="shared" si="5034"/>
      </c>
      <c r="EN168" s="54">
        <f t="shared" si="5127"/>
      </c>
      <c r="EO168" s="55">
        <f t="shared" si="5035"/>
      </c>
      <c r="EP168" s="54">
        <f t="shared" si="5127"/>
      </c>
      <c r="EQ168" s="55">
        <f t="shared" si="5036"/>
      </c>
      <c r="ER168" s="54">
        <f t="shared" si="5127"/>
      </c>
      <c r="ES168" s="55">
        <f t="shared" si="5037"/>
      </c>
      <c r="ET168" s="54">
        <f t="shared" si="5127"/>
      </c>
      <c r="EU168" s="55">
        <f t="shared" si="5038"/>
      </c>
      <c r="EV168" s="54">
        <f t="shared" si="5127"/>
      </c>
      <c r="EW168" s="55">
        <f t="shared" si="5039"/>
      </c>
      <c r="EX168" s="54">
        <f t="shared" si="5127"/>
      </c>
      <c r="EY168" s="55">
        <f t="shared" si="5040"/>
      </c>
      <c r="EZ168" s="54">
        <f t="shared" si="5127"/>
      </c>
      <c r="FA168" s="55">
        <f t="shared" si="5041"/>
      </c>
      <c r="FB168" s="54">
        <f t="shared" si="5127"/>
      </c>
      <c r="FC168" s="55">
        <f t="shared" si="5042"/>
      </c>
      <c r="FD168" s="54">
        <f t="shared" si="5127"/>
      </c>
      <c r="FE168" s="55">
        <f t="shared" si="5043"/>
      </c>
      <c r="FF168" s="54">
        <f t="shared" si="5127"/>
      </c>
      <c r="FG168" s="55">
        <f t="shared" si="5044"/>
      </c>
      <c r="FH168" s="54">
        <f t="shared" si="5127"/>
      </c>
      <c r="FI168" s="55">
        <f t="shared" si="5045"/>
      </c>
      <c r="FJ168" s="54">
        <f t="shared" si="5127"/>
      </c>
      <c r="FK168" s="55">
        <f t="shared" si="5046"/>
      </c>
      <c r="FL168" s="54">
        <f t="shared" si="5127"/>
      </c>
      <c r="FM168" s="55">
        <f t="shared" si="5047"/>
      </c>
      <c r="FN168" s="54">
        <f t="shared" si="5127"/>
      </c>
      <c r="FO168" s="55">
        <f t="shared" si="5048"/>
      </c>
      <c r="FP168" s="54">
        <f t="shared" si="5127"/>
      </c>
      <c r="FQ168" s="55">
        <f t="shared" si="5049"/>
      </c>
      <c r="FR168" s="54">
        <f t="shared" si="5127"/>
      </c>
      <c r="FS168" s="55">
        <f t="shared" si="5050"/>
      </c>
      <c r="FT168" s="54">
        <f t="shared" si="5127"/>
      </c>
      <c r="FU168" s="55">
        <f t="shared" si="5051"/>
      </c>
      <c r="FV168" s="54">
        <f t="shared" si="5127"/>
      </c>
      <c r="FW168" s="55">
        <f t="shared" si="5052"/>
      </c>
      <c r="FX168" s="54">
        <f t="shared" si="5127"/>
      </c>
      <c r="FY168" s="55">
        <f t="shared" si="5053"/>
      </c>
      <c r="FZ168" s="54">
        <f t="shared" si="5127"/>
      </c>
      <c r="GA168" s="55">
        <f t="shared" si="5054"/>
      </c>
      <c r="GB168" s="54">
        <f t="shared" si="5127"/>
      </c>
      <c r="GC168" s="55">
        <f t="shared" si="5055"/>
      </c>
      <c r="GD168" s="54">
        <f t="shared" si="5127"/>
      </c>
      <c r="GE168" s="55">
        <f t="shared" si="5056"/>
      </c>
      <c r="GF168" s="54">
        <f t="shared" si="5127"/>
      </c>
      <c r="GG168" s="55">
        <f t="shared" si="5057"/>
      </c>
      <c r="GH168" s="54">
        <f t="shared" si="5127"/>
      </c>
      <c r="GI168" s="55">
        <f t="shared" si="5058"/>
      </c>
      <c r="GJ168" s="54">
        <f t="shared" si="5127"/>
      </c>
      <c r="GK168" s="55">
        <f t="shared" si="5059"/>
      </c>
      <c r="GL168" s="54">
        <f t="shared" si="5127"/>
      </c>
      <c r="GM168" s="55">
        <f t="shared" si="5060"/>
      </c>
      <c r="GN168" s="54">
        <f t="shared" si="5122"/>
      </c>
      <c r="GO168" s="55">
        <f t="shared" si="5061"/>
      </c>
      <c r="GP168" s="54">
        <f t="shared" si="5122"/>
      </c>
      <c r="GQ168" s="55">
        <f t="shared" si="5062"/>
      </c>
      <c r="GR168" s="54">
        <f t="shared" si="5122"/>
      </c>
      <c r="GS168" s="55">
        <f t="shared" si="5063"/>
      </c>
      <c r="GT168" s="54">
        <f t="shared" si="5122"/>
      </c>
      <c r="GU168" s="55">
        <f t="shared" si="5064"/>
      </c>
      <c r="GV168" s="54">
        <f t="shared" si="5122"/>
      </c>
      <c r="GW168" s="55">
        <f t="shared" si="5065"/>
      </c>
      <c r="GX168" s="54">
        <f t="shared" si="5122"/>
      </c>
      <c r="GY168" s="55">
        <f t="shared" si="5066"/>
      </c>
      <c r="GZ168" s="54">
        <f t="shared" si="5122"/>
      </c>
      <c r="HA168" s="55">
        <f t="shared" si="5067"/>
      </c>
      <c r="HB168" s="54">
        <f t="shared" si="5122"/>
      </c>
      <c r="HC168" s="55">
        <f t="shared" si="5068"/>
      </c>
      <c r="HD168" s="54">
        <f t="shared" si="5122"/>
      </c>
      <c r="HE168" s="55">
        <f t="shared" si="5069"/>
      </c>
      <c r="HF168" s="54">
        <f t="shared" si="5122"/>
      </c>
      <c r="HG168" s="55">
        <f t="shared" si="5070"/>
      </c>
      <c r="HH168" s="54">
        <f t="shared" si="5122"/>
      </c>
      <c r="HI168" s="55">
        <f t="shared" si="5071"/>
      </c>
      <c r="HJ168" s="54">
        <f t="shared" si="5122"/>
      </c>
      <c r="HK168" s="55">
        <f t="shared" si="5072"/>
      </c>
      <c r="HL168" s="54">
        <f t="shared" si="5122"/>
      </c>
      <c r="HM168" s="55">
        <f t="shared" si="5073"/>
      </c>
      <c r="HN168" s="54">
        <f t="shared" si="5122"/>
      </c>
      <c r="HO168" s="55">
        <f t="shared" si="5074"/>
      </c>
      <c r="HP168" s="54">
        <f t="shared" si="5122"/>
      </c>
      <c r="HQ168" s="55">
        <f t="shared" si="5075"/>
      </c>
      <c r="HR168" s="54">
        <f t="shared" si="5122"/>
      </c>
      <c r="HS168" s="55">
        <f t="shared" si="5076"/>
      </c>
      <c r="HT168" s="54">
        <f t="shared" si="5122"/>
      </c>
      <c r="HU168" s="55">
        <f t="shared" si="5077"/>
      </c>
      <c r="HV168" s="54">
        <f t="shared" si="5122"/>
      </c>
      <c r="HW168" s="55">
        <f t="shared" si="5078"/>
      </c>
      <c r="HX168" s="54">
        <f t="shared" si="5122"/>
      </c>
      <c r="HY168" s="55">
        <f t="shared" si="5079"/>
      </c>
      <c r="HZ168" s="54">
        <f t="shared" si="5122"/>
      </c>
      <c r="IA168" s="55">
        <f t="shared" si="5080"/>
      </c>
      <c r="IB168" s="54">
        <f t="shared" si="5122"/>
      </c>
      <c r="IC168" s="55">
        <f t="shared" si="5081"/>
      </c>
      <c r="ID168" s="54">
        <f t="shared" si="5122"/>
      </c>
      <c r="IE168" s="55">
        <f t="shared" si="5082"/>
      </c>
      <c r="IF168" s="54">
        <f t="shared" si="5122"/>
      </c>
      <c r="IG168" s="55">
        <f t="shared" si="5083"/>
      </c>
      <c r="IH168" s="54">
        <f t="shared" si="5122"/>
      </c>
      <c r="II168" s="55">
        <f t="shared" si="5084"/>
      </c>
      <c r="IJ168" s="54">
        <f t="shared" si="5122"/>
      </c>
      <c r="IK168" s="55">
        <f t="shared" si="5085"/>
      </c>
      <c r="IL168" s="54">
        <f t="shared" si="5122"/>
      </c>
      <c r="IM168" s="55">
        <f t="shared" si="5086"/>
      </c>
      <c r="IN168" s="54">
        <f t="shared" si="5122"/>
      </c>
      <c r="IO168" s="55">
        <f t="shared" si="5087"/>
      </c>
      <c r="IP168" s="54">
        <f t="shared" si="5122"/>
      </c>
      <c r="IQ168" s="55">
        <f t="shared" si="5088"/>
      </c>
      <c r="IR168" s="54">
        <f t="shared" si="5122"/>
      </c>
      <c r="IS168" s="55">
        <f t="shared" si="5089"/>
      </c>
      <c r="IT168" s="54">
        <f t="shared" si="5122"/>
      </c>
      <c r="IU168" s="55">
        <f t="shared" si="5090"/>
      </c>
      <c r="IV168" s="54">
        <f t="shared" si="5122"/>
      </c>
      <c r="IW168" s="55">
        <f t="shared" si="5091"/>
      </c>
      <c r="IX168" s="54">
        <f t="shared" si="5116"/>
      </c>
      <c r="IY168" s="55">
        <f t="shared" si="5092"/>
      </c>
      <c r="IZ168" s="54">
        <f t="shared" si="5116"/>
      </c>
      <c r="JA168" s="55">
        <f t="shared" si="5093"/>
      </c>
      <c r="JB168" s="54">
        <f t="shared" si="5114"/>
      </c>
      <c r="JC168" s="55">
        <f t="shared" si="5094"/>
      </c>
      <c r="JD168" s="54">
        <f t="shared" si="5112"/>
      </c>
      <c r="JE168" s="55">
        <f t="shared" si="5095"/>
      </c>
      <c r="JF168" s="54">
        <f t="shared" si="5112"/>
      </c>
      <c r="JG168" s="55">
        <f t="shared" si="5096"/>
      </c>
      <c r="JH168" s="54">
        <f t="shared" si="5112"/>
      </c>
      <c r="JI168" s="55">
        <f t="shared" si="5097"/>
      </c>
      <c r="JJ168" s="54">
        <f t="shared" si="5112"/>
      </c>
      <c r="JK168" s="55">
        <f t="shared" si="5098"/>
      </c>
      <c r="JL168" s="54">
        <f t="shared" si="5112"/>
      </c>
      <c r="JM168" s="55">
        <f t="shared" si="4679"/>
      </c>
      <c r="JN168" s="54">
        <f t="shared" si="5131"/>
      </c>
      <c r="JO168" s="55">
        <f t="shared" si="4775"/>
      </c>
      <c r="JP168" s="54">
        <f t="shared" si="5131"/>
      </c>
      <c r="JQ168" s="55">
        <f t="shared" si="4776"/>
      </c>
      <c r="JR168" s="54">
        <f t="shared" si="5131"/>
      </c>
      <c r="JS168" s="55">
        <f t="shared" si="4777"/>
      </c>
      <c r="JT168" s="54">
        <f t="shared" si="5131"/>
      </c>
      <c r="JU168" s="55">
        <f t="shared" si="4778"/>
      </c>
      <c r="JV168" s="54">
        <f t="shared" si="5131"/>
      </c>
      <c r="JW168" s="55">
        <f t="shared" si="4779"/>
      </c>
      <c r="JX168" s="54">
        <f t="shared" si="5131"/>
      </c>
      <c r="JY168" s="55">
        <f t="shared" si="4780"/>
      </c>
      <c r="JZ168" s="54">
        <f t="shared" si="5131"/>
      </c>
      <c r="KA168" s="55">
        <f t="shared" si="4781"/>
      </c>
      <c r="KB168" s="54">
        <f t="shared" si="5131"/>
      </c>
      <c r="KC168" s="55">
        <f t="shared" si="4782"/>
      </c>
      <c r="KD168" s="54">
        <f t="shared" si="5131"/>
      </c>
      <c r="KE168" s="55">
        <f t="shared" si="4783"/>
      </c>
      <c r="KF168" s="54">
        <f t="shared" si="5131"/>
      </c>
      <c r="KG168" s="55">
        <f t="shared" si="4784"/>
      </c>
      <c r="KH168" s="54">
        <f t="shared" si="5131"/>
      </c>
      <c r="KI168" s="55">
        <f t="shared" si="4785"/>
      </c>
      <c r="KJ168" s="54">
        <f t="shared" si="5131"/>
      </c>
      <c r="KK168" s="55">
        <f t="shared" si="4786"/>
      </c>
      <c r="KL168" s="54">
        <f t="shared" si="5131"/>
      </c>
      <c r="KM168" s="55">
        <f t="shared" si="4787"/>
      </c>
      <c r="KN168" s="54">
        <f t="shared" si="5131"/>
      </c>
      <c r="KO168" s="55">
        <f t="shared" si="4788"/>
      </c>
      <c r="KP168" s="54">
        <f t="shared" si="5131"/>
      </c>
      <c r="KQ168" s="55">
        <f t="shared" si="4789"/>
      </c>
      <c r="KR168" s="54">
        <f t="shared" si="5131"/>
      </c>
      <c r="KS168" s="55">
        <f t="shared" si="4790"/>
      </c>
      <c r="KT168" s="54">
        <f t="shared" si="5131"/>
      </c>
      <c r="KU168" s="55">
        <f t="shared" si="4791"/>
      </c>
      <c r="KV168" s="54">
        <f t="shared" si="5131"/>
      </c>
      <c r="KW168" s="55">
        <f t="shared" si="4792"/>
      </c>
      <c r="KX168" s="54">
        <f t="shared" si="5131"/>
      </c>
      <c r="KY168" s="55">
        <f t="shared" si="4793"/>
      </c>
      <c r="KZ168" s="54">
        <f t="shared" si="5131"/>
      </c>
      <c r="LA168" s="55">
        <f t="shared" si="4794"/>
      </c>
      <c r="LB168" s="54">
        <f t="shared" si="5131"/>
      </c>
      <c r="LC168" s="55">
        <f t="shared" si="4795"/>
      </c>
      <c r="LD168" s="54">
        <f t="shared" si="5131"/>
      </c>
      <c r="LE168" s="55">
        <f t="shared" si="4796"/>
      </c>
      <c r="LF168" s="54">
        <f t="shared" si="5131"/>
      </c>
      <c r="LG168" s="55">
        <f t="shared" si="4797"/>
      </c>
      <c r="LH168" s="54">
        <f t="shared" si="5131"/>
      </c>
      <c r="LI168" s="55">
        <f t="shared" si="4798"/>
      </c>
      <c r="LJ168" s="54">
        <f t="shared" si="5131"/>
      </c>
      <c r="LK168" s="55">
        <f t="shared" si="4799"/>
      </c>
      <c r="LL168" s="54">
        <f t="shared" si="5131"/>
      </c>
      <c r="LM168" s="55">
        <f t="shared" si="4800"/>
      </c>
      <c r="LN168" s="54">
        <f t="shared" si="5131"/>
      </c>
      <c r="LO168" s="55">
        <f t="shared" si="4801"/>
      </c>
      <c r="LP168" s="54">
        <f t="shared" si="5131"/>
      </c>
      <c r="LQ168" s="55">
        <f t="shared" si="4802"/>
      </c>
      <c r="LR168" s="54">
        <f t="shared" si="5131"/>
      </c>
      <c r="LS168" s="55">
        <f t="shared" si="4803"/>
      </c>
      <c r="LT168" s="54">
        <f t="shared" si="5131"/>
      </c>
      <c r="LU168" s="55">
        <f t="shared" si="4804"/>
      </c>
      <c r="LV168" s="54">
        <f t="shared" si="5131"/>
      </c>
      <c r="LW168" s="55">
        <f t="shared" si="4805"/>
      </c>
      <c r="LX168" s="54">
        <f t="shared" si="5131"/>
      </c>
      <c r="LY168" s="55">
        <f t="shared" si="4680"/>
      </c>
      <c r="LZ168" s="54">
        <f t="shared" si="5129"/>
      </c>
      <c r="MA168" s="55">
        <f t="shared" si="4807"/>
      </c>
      <c r="MB168" s="54">
        <f t="shared" si="5129"/>
      </c>
      <c r="MC168" s="55">
        <f t="shared" si="4808"/>
      </c>
      <c r="MD168" s="54">
        <f t="shared" si="5129"/>
      </c>
      <c r="ME168" s="55">
        <f t="shared" si="4809"/>
      </c>
      <c r="MF168" s="54">
        <f t="shared" si="5129"/>
      </c>
      <c r="MG168" s="55">
        <f t="shared" si="4810"/>
      </c>
      <c r="MH168" s="54">
        <f t="shared" si="5129"/>
      </c>
      <c r="MI168" s="55">
        <f t="shared" si="4811"/>
      </c>
      <c r="MJ168" s="54">
        <f t="shared" si="5129"/>
      </c>
      <c r="MK168" s="55">
        <f t="shared" si="4812"/>
      </c>
      <c r="ML168" s="54">
        <f t="shared" si="5129"/>
      </c>
      <c r="MM168" s="55">
        <f t="shared" si="4682"/>
      </c>
      <c r="MN168" s="54">
        <f t="shared" si="5129"/>
      </c>
      <c r="MO168" s="55">
        <f t="shared" si="4683"/>
      </c>
      <c r="MP168" s="54">
        <f t="shared" si="5129"/>
      </c>
      <c r="MQ168" s="55">
        <f t="shared" si="4684"/>
      </c>
      <c r="MR168" s="54">
        <f t="shared" si="5129"/>
      </c>
      <c r="MS168" s="55">
        <f t="shared" si="4685"/>
      </c>
      <c r="MT168" s="54">
        <f t="shared" si="5129"/>
      </c>
      <c r="MU168" s="55">
        <f t="shared" si="4686"/>
      </c>
      <c r="MV168" s="54">
        <f t="shared" si="5129"/>
      </c>
      <c r="MW168" s="55">
        <f t="shared" si="4687"/>
      </c>
      <c r="MX168" s="54">
        <f t="shared" si="5129"/>
      </c>
      <c r="MY168" s="55">
        <f t="shared" si="4688"/>
      </c>
      <c r="MZ168" s="54">
        <f t="shared" si="5129"/>
      </c>
      <c r="NA168" s="55">
        <f t="shared" si="4689"/>
      </c>
      <c r="NB168" s="54">
        <f t="shared" si="5129"/>
      </c>
      <c r="NC168" s="55">
        <f t="shared" si="4690"/>
      </c>
      <c r="ND168" s="54">
        <f t="shared" si="5129"/>
      </c>
      <c r="NE168" s="55">
        <f t="shared" si="4691"/>
      </c>
      <c r="NF168" s="54">
        <f t="shared" si="5129"/>
      </c>
      <c r="NG168" s="55">
        <f t="shared" si="4692"/>
      </c>
      <c r="NH168" s="54">
        <f t="shared" si="5129"/>
      </c>
      <c r="NI168" s="55">
        <f t="shared" si="4693"/>
      </c>
      <c r="NJ168" s="54">
        <f t="shared" si="5129"/>
      </c>
      <c r="NK168" s="55">
        <f t="shared" si="4694"/>
      </c>
      <c r="NL168" s="54">
        <f t="shared" si="5129"/>
      </c>
      <c r="NM168" s="55">
        <f t="shared" si="4695"/>
      </c>
      <c r="NN168" s="54">
        <f t="shared" si="5129"/>
      </c>
      <c r="NO168" s="55">
        <f t="shared" si="4696"/>
      </c>
      <c r="NP168" s="54">
        <f t="shared" si="5129"/>
      </c>
      <c r="NQ168" s="55">
        <f t="shared" si="4697"/>
      </c>
      <c r="NR168" s="54">
        <f t="shared" si="5129"/>
      </c>
      <c r="NS168" s="55">
        <f t="shared" si="4698"/>
      </c>
      <c r="NT168" s="54">
        <f t="shared" si="5129"/>
      </c>
      <c r="NU168" s="55">
        <f t="shared" si="4699"/>
      </c>
      <c r="NV168" s="54">
        <f t="shared" si="5129"/>
      </c>
      <c r="NW168" s="55">
        <f t="shared" si="4700"/>
      </c>
      <c r="NX168" s="54">
        <f t="shared" si="5129"/>
      </c>
      <c r="NY168" s="55">
        <f t="shared" si="4701"/>
      </c>
      <c r="NZ168" s="54">
        <f t="shared" si="5129"/>
      </c>
      <c r="OA168" s="55">
        <f t="shared" si="4702"/>
      </c>
      <c r="OB168" s="54">
        <f t="shared" si="5129"/>
      </c>
      <c r="OC168" s="55">
        <f t="shared" si="4703"/>
      </c>
      <c r="OD168" s="54">
        <f t="shared" si="5129"/>
      </c>
      <c r="OE168" s="55">
        <f t="shared" si="4704"/>
      </c>
      <c r="OF168" s="54">
        <f t="shared" si="5129"/>
      </c>
      <c r="OG168" s="55">
        <f t="shared" si="4705"/>
      </c>
      <c r="OH168" s="54">
        <f t="shared" si="5129"/>
      </c>
      <c r="OI168" s="55">
        <f t="shared" si="4706"/>
      </c>
      <c r="OJ168" s="54">
        <f t="shared" si="5123"/>
      </c>
      <c r="OK168" s="55">
        <f t="shared" si="4707"/>
      </c>
      <c r="OL168" s="54">
        <f t="shared" si="5118"/>
      </c>
      <c r="OM168" s="55">
        <f t="shared" si="4708"/>
      </c>
      <c r="ON168" s="54">
        <f t="shared" si="5118"/>
      </c>
      <c r="OO168" s="55">
        <f t="shared" si="4709"/>
      </c>
      <c r="OP168" s="54">
        <f t="shared" si="5118"/>
      </c>
      <c r="OQ168" s="55">
        <f t="shared" si="4710"/>
      </c>
      <c r="OR168" s="54">
        <f t="shared" si="5118"/>
      </c>
      <c r="OS168" s="55">
        <f t="shared" si="4711"/>
      </c>
      <c r="OT168" s="54">
        <f t="shared" si="5118"/>
      </c>
      <c r="OU168" s="55">
        <f t="shared" si="4712"/>
      </c>
      <c r="OV168" s="54">
        <f t="shared" si="5118"/>
      </c>
      <c r="OW168" s="55">
        <f t="shared" si="4713"/>
      </c>
      <c r="OX168" s="54">
        <f t="shared" si="5118"/>
      </c>
      <c r="OY168" s="55">
        <f t="shared" si="4714"/>
      </c>
      <c r="OZ168" s="54">
        <f t="shared" si="5118"/>
      </c>
      <c r="PA168" s="55">
        <f t="shared" si="4715"/>
      </c>
      <c r="PB168" s="54">
        <f t="shared" si="5118"/>
      </c>
      <c r="PC168" s="55">
        <f t="shared" si="4716"/>
      </c>
      <c r="PD168" s="54">
        <f t="shared" si="5118"/>
      </c>
      <c r="PE168" s="55">
        <f t="shared" si="4717"/>
      </c>
      <c r="PF168" s="54">
        <f t="shared" si="5118"/>
      </c>
      <c r="PG168" s="55">
        <f t="shared" si="4718"/>
      </c>
      <c r="PH168" s="54">
        <f t="shared" si="5118"/>
      </c>
      <c r="PI168" s="55">
        <f t="shared" si="4719"/>
      </c>
      <c r="PJ168" s="54">
        <f t="shared" si="5118"/>
      </c>
      <c r="PK168" s="55">
        <f t="shared" si="4720"/>
      </c>
      <c r="PL168" s="54">
        <f t="shared" si="5118"/>
      </c>
      <c r="PM168" s="55">
        <f t="shared" si="4721"/>
      </c>
      <c r="PN168" s="54">
        <f t="shared" si="5118"/>
      </c>
      <c r="PO168" s="55">
        <f t="shared" si="4722"/>
      </c>
      <c r="PP168" s="54">
        <f t="shared" si="5118"/>
      </c>
      <c r="PQ168" s="55">
        <f t="shared" si="4723"/>
      </c>
      <c r="PR168" s="54">
        <f t="shared" si="5118"/>
      </c>
      <c r="PS168" s="55">
        <f t="shared" si="4724"/>
      </c>
      <c r="PT168" s="54">
        <f t="shared" si="5118"/>
      </c>
      <c r="PU168" s="55">
        <f t="shared" si="4725"/>
      </c>
      <c r="PV168" s="54">
        <f t="shared" si="5118"/>
      </c>
      <c r="PW168" s="55">
        <f t="shared" si="4726"/>
      </c>
      <c r="PX168" s="54">
        <f t="shared" si="5118"/>
      </c>
      <c r="PY168" s="55">
        <f t="shared" si="4727"/>
      </c>
      <c r="PZ168" s="54">
        <f t="shared" si="5118"/>
      </c>
      <c r="QA168" s="55">
        <f t="shared" si="4728"/>
      </c>
      <c r="QB168" s="54">
        <f t="shared" si="5118"/>
      </c>
      <c r="QC168" s="55">
        <f t="shared" si="4729"/>
      </c>
      <c r="QD168" s="54">
        <f t="shared" si="5118"/>
      </c>
      <c r="QE168" s="55">
        <f t="shared" si="4730"/>
      </c>
      <c r="QF168" s="54">
        <f t="shared" si="5118"/>
      </c>
      <c r="QG168" s="55">
        <f t="shared" si="4731"/>
      </c>
      <c r="QH168" s="54">
        <f t="shared" si="5118"/>
      </c>
      <c r="QI168" s="55">
        <f t="shared" si="4732"/>
      </c>
      <c r="QJ168" s="54">
        <f t="shared" si="5118"/>
      </c>
      <c r="QK168" s="55">
        <f t="shared" si="4733"/>
      </c>
      <c r="QL168" s="54">
        <f t="shared" si="5118"/>
      </c>
      <c r="QM168" s="55">
        <f t="shared" si="4734"/>
      </c>
      <c r="QN168" s="54">
        <f t="shared" si="5118"/>
      </c>
      <c r="QO168" s="55">
        <f t="shared" si="4735"/>
      </c>
      <c r="QP168" s="54">
        <f t="shared" si="5118"/>
      </c>
      <c r="QQ168" s="55">
        <f t="shared" si="4736"/>
      </c>
      <c r="QR168" s="54">
        <f t="shared" si="5118"/>
      </c>
      <c r="QS168" s="55">
        <f t="shared" si="4737"/>
      </c>
      <c r="QT168" s="54">
        <f t="shared" si="5118"/>
      </c>
      <c r="QU168" s="55">
        <f t="shared" si="4885"/>
      </c>
      <c r="QV168" s="54">
        <f t="shared" si="5132"/>
      </c>
      <c r="QW168" s="55">
        <f t="shared" si="4886"/>
      </c>
      <c r="QX168" s="54">
        <f t="shared" si="5132"/>
      </c>
      <c r="QY168" s="55">
        <f t="shared" si="4887"/>
      </c>
      <c r="QZ168" s="54">
        <f t="shared" si="5132"/>
      </c>
      <c r="RA168" s="55">
        <f t="shared" si="4888"/>
      </c>
      <c r="RB168" s="54">
        <f t="shared" si="5132"/>
      </c>
      <c r="RC168" s="55">
        <f t="shared" si="4889"/>
      </c>
      <c r="RD168" s="54">
        <f t="shared" si="5132"/>
      </c>
      <c r="RE168" s="55">
        <f t="shared" si="4890"/>
      </c>
      <c r="RF168" s="54">
        <f t="shared" si="5132"/>
      </c>
      <c r="RG168" s="55">
        <f t="shared" si="4891"/>
      </c>
      <c r="RH168" s="54">
        <f t="shared" si="5132"/>
      </c>
      <c r="RI168" s="55">
        <f t="shared" si="4892"/>
      </c>
      <c r="RJ168" s="54">
        <f t="shared" si="5132"/>
      </c>
      <c r="RK168" s="55">
        <f t="shared" si="4893"/>
      </c>
      <c r="RL168" s="54">
        <f t="shared" si="5132"/>
      </c>
      <c r="RM168" s="55">
        <f t="shared" si="4894"/>
      </c>
      <c r="RN168" s="54">
        <f t="shared" si="5132"/>
      </c>
      <c r="RO168" s="55">
        <f t="shared" si="4895"/>
      </c>
      <c r="RP168" s="54">
        <f t="shared" si="5132"/>
      </c>
      <c r="RQ168" s="55">
        <f t="shared" si="4896"/>
      </c>
      <c r="RR168" s="54">
        <f t="shared" si="5132"/>
      </c>
      <c r="RS168" s="55">
        <f t="shared" si="4897"/>
      </c>
      <c r="RT168" s="54">
        <f t="shared" si="5132"/>
      </c>
      <c r="RU168" s="55">
        <f t="shared" si="4898"/>
      </c>
      <c r="RV168" s="54">
        <f t="shared" si="5132"/>
      </c>
      <c r="RW168" s="55">
        <f t="shared" si="4899"/>
      </c>
      <c r="RX168" s="54">
        <f t="shared" si="5132"/>
      </c>
      <c r="RY168" s="55">
        <f t="shared" si="4900"/>
      </c>
      <c r="RZ168" s="54">
        <f t="shared" si="5132"/>
      </c>
      <c r="SA168" s="55">
        <f t="shared" si="4901"/>
      </c>
      <c r="SB168" s="54">
        <f t="shared" si="5132"/>
      </c>
      <c r="SC168" s="55">
        <f t="shared" si="4902"/>
      </c>
      <c r="SD168" s="54">
        <f t="shared" si="5132"/>
      </c>
      <c r="SE168" s="55">
        <f t="shared" si="4903"/>
      </c>
      <c r="SF168" s="54">
        <f t="shared" si="5132"/>
      </c>
      <c r="SG168" s="55">
        <f t="shared" si="4904"/>
      </c>
      <c r="SH168" s="54">
        <f t="shared" si="5132"/>
      </c>
      <c r="SI168" s="55">
        <f t="shared" si="4905"/>
      </c>
      <c r="SJ168" s="54">
        <f t="shared" si="5132"/>
      </c>
      <c r="SK168" s="55">
        <f t="shared" si="4906"/>
      </c>
      <c r="SL168" s="54">
        <f t="shared" si="5132"/>
      </c>
      <c r="SM168" s="55">
        <f t="shared" si="4907"/>
      </c>
      <c r="SN168" s="54">
        <f t="shared" si="5132"/>
      </c>
      <c r="SO168" s="55">
        <f t="shared" si="4908"/>
      </c>
      <c r="SP168" s="54">
        <f t="shared" si="5132"/>
      </c>
      <c r="SQ168" s="55">
        <f t="shared" si="4909"/>
      </c>
      <c r="SR168" s="54">
        <f t="shared" si="5132"/>
      </c>
      <c r="SS168" s="55">
        <f t="shared" si="4910"/>
      </c>
      <c r="ST168" s="54">
        <f t="shared" si="5132"/>
      </c>
      <c r="SU168" s="55">
        <f t="shared" si="4911"/>
      </c>
      <c r="SV168" s="54">
        <f t="shared" si="5132"/>
      </c>
      <c r="SW168" s="55">
        <f t="shared" si="4912"/>
      </c>
      <c r="SX168" s="54">
        <f t="shared" si="5132"/>
      </c>
      <c r="SY168" s="55">
        <f t="shared" si="4913"/>
      </c>
      <c r="SZ168" s="54">
        <f t="shared" si="5132"/>
      </c>
      <c r="TA168" s="55">
        <f t="shared" si="4914"/>
      </c>
      <c r="TB168" s="54">
        <f t="shared" si="5132"/>
      </c>
      <c r="TC168" s="55">
        <f t="shared" si="4915"/>
      </c>
      <c r="TD168" s="54">
        <f t="shared" si="5132"/>
      </c>
      <c r="TE168" s="55">
        <f t="shared" si="4881"/>
      </c>
      <c r="TF168" s="54">
        <f t="shared" si="5132"/>
      </c>
      <c r="TG168" s="55">
        <f t="shared" si="4843"/>
      </c>
      <c r="TH168" s="54">
        <f t="shared" si="5130"/>
      </c>
      <c r="TI168" s="55">
        <f t="shared" si="4844"/>
      </c>
      <c r="TJ168" s="54">
        <f t="shared" si="5130"/>
      </c>
      <c r="TK168" s="55">
        <f t="shared" si="4845"/>
      </c>
      <c r="TL168" s="54">
        <f t="shared" si="5130"/>
      </c>
      <c r="TM168" s="55">
        <f t="shared" si="4846"/>
      </c>
      <c r="TN168" s="54">
        <f t="shared" si="5124"/>
      </c>
      <c r="TO168" s="55">
        <f t="shared" si="4847"/>
      </c>
      <c r="TP168" s="54">
        <f t="shared" si="5124"/>
      </c>
      <c r="TQ168" s="55">
        <f t="shared" si="4848"/>
      </c>
      <c r="TR168" s="54">
        <f t="shared" si="5124"/>
      </c>
      <c r="TS168" s="55">
        <f t="shared" si="4849"/>
      </c>
      <c r="TT168" s="54">
        <f t="shared" si="5124"/>
      </c>
      <c r="TU168" s="55">
        <f t="shared" si="4850"/>
      </c>
      <c r="TV168" s="54">
        <f t="shared" si="5119"/>
      </c>
      <c r="TW168" s="55">
        <f t="shared" si="4851"/>
      </c>
      <c r="TX168" s="54">
        <f t="shared" si="5119"/>
      </c>
      <c r="TY168" s="55">
        <f t="shared" si="4852"/>
      </c>
      <c r="TZ168" s="54">
        <f t="shared" si="5119"/>
      </c>
      <c r="UA168" s="55">
        <f t="shared" si="4853"/>
      </c>
      <c r="UB168" s="54">
        <f t="shared" si="5119"/>
      </c>
      <c r="UC168" s="55">
        <f t="shared" si="4854"/>
      </c>
      <c r="UD168" s="54">
        <f t="shared" si="5119"/>
      </c>
      <c r="UE168" s="55">
        <f t="shared" si="4855"/>
      </c>
      <c r="UF168" s="54">
        <f t="shared" si="5119"/>
      </c>
      <c r="UG168" s="55">
        <f t="shared" si="4856"/>
      </c>
      <c r="UH168" s="54">
        <f t="shared" si="5128"/>
      </c>
      <c r="UI168" s="55">
        <f t="shared" si="4857"/>
      </c>
      <c r="UJ168" s="54">
        <f t="shared" si="5128"/>
      </c>
      <c r="UK168" s="55">
        <f t="shared" si="4858"/>
      </c>
      <c r="UL168" s="54">
        <f t="shared" si="5128"/>
      </c>
      <c r="UM168" s="55">
        <f t="shared" si="4859"/>
      </c>
      <c r="UN168" s="54">
        <f t="shared" si="5128"/>
      </c>
      <c r="UO168" s="55">
        <f t="shared" si="4860"/>
      </c>
      <c r="UP168" s="54">
        <f t="shared" si="5128"/>
      </c>
      <c r="UQ168" s="55">
        <f t="shared" si="4861"/>
      </c>
      <c r="UR168" s="54">
        <f t="shared" si="5128"/>
      </c>
      <c r="US168" s="55">
        <f t="shared" si="4862"/>
      </c>
      <c r="UT168" s="54">
        <f t="shared" si="5128"/>
      </c>
      <c r="UU168" s="55">
        <f t="shared" si="4863"/>
      </c>
      <c r="UV168" s="54">
        <f t="shared" si="5128"/>
      </c>
      <c r="UW168" s="55">
        <f t="shared" si="4864"/>
      </c>
      <c r="UX168" s="54">
        <f t="shared" si="5128"/>
      </c>
      <c r="UY168" s="55">
        <f t="shared" si="4865"/>
      </c>
      <c r="UZ168" s="54">
        <f t="shared" si="5128"/>
      </c>
      <c r="VA168" s="55">
        <f t="shared" si="4866"/>
      </c>
      <c r="VB168" s="54">
        <f t="shared" si="5128"/>
      </c>
      <c r="VC168" s="55">
        <f t="shared" si="4867"/>
      </c>
      <c r="VD168" s="54">
        <f t="shared" si="5128"/>
      </c>
      <c r="VE168" s="55">
        <f t="shared" si="4868"/>
      </c>
      <c r="VF168" s="54">
        <f t="shared" si="5128"/>
      </c>
      <c r="VG168" s="55">
        <f t="shared" si="4869"/>
      </c>
      <c r="VH168" s="54">
        <f t="shared" si="5128"/>
      </c>
      <c r="VI168" s="55">
        <f t="shared" si="4870"/>
      </c>
      <c r="VJ168" s="54">
        <f t="shared" si="5128"/>
      </c>
      <c r="VK168" s="55">
        <f t="shared" si="4871"/>
      </c>
      <c r="VL168" s="54">
        <f t="shared" si="5128"/>
      </c>
      <c r="VM168" s="55">
        <f t="shared" si="4872"/>
      </c>
      <c r="VN168" s="54">
        <f t="shared" si="5128"/>
      </c>
      <c r="VO168" s="55">
        <f t="shared" si="4873"/>
      </c>
      <c r="VP168" s="54">
        <f t="shared" si="5128"/>
      </c>
      <c r="VQ168" s="55">
        <f t="shared" si="4817"/>
      </c>
      <c r="VR168" s="54">
        <f t="shared" si="5128"/>
      </c>
      <c r="VS168" s="55">
        <f t="shared" si="4874"/>
      </c>
      <c r="VT168" s="54">
        <f t="shared" si="5128"/>
      </c>
      <c r="VU168" s="55">
        <f t="shared" si="4875"/>
      </c>
      <c r="VV168" s="54">
        <f t="shared" si="5128"/>
      </c>
      <c r="VW168" s="55">
        <f t="shared" si="4876"/>
      </c>
      <c r="VX168" s="54">
        <f t="shared" si="5128"/>
      </c>
      <c r="VY168" s="55">
        <f t="shared" si="4877"/>
      </c>
      <c r="VZ168" s="54">
        <f t="shared" si="5128"/>
      </c>
      <c r="WA168" s="55">
        <f t="shared" si="4878"/>
      </c>
      <c r="WB168" s="54">
        <f t="shared" si="5128"/>
      </c>
      <c r="WC168" s="55">
        <f t="shared" si="4879"/>
      </c>
      <c r="WD168" s="54">
        <f t="shared" si="5128"/>
      </c>
      <c r="WE168" s="55">
        <f t="shared" si="4818"/>
      </c>
      <c r="WF168" s="54">
        <f t="shared" si="5128"/>
      </c>
      <c r="WG168" s="55">
        <f t="shared" si="4819"/>
      </c>
      <c r="WH168" s="54">
        <f t="shared" si="5128"/>
      </c>
      <c r="WI168" s="55">
        <f t="shared" si="4820"/>
      </c>
      <c r="WJ168" s="54">
        <f t="shared" si="5128"/>
      </c>
      <c r="WK168" s="55">
        <f t="shared" si="4821"/>
      </c>
      <c r="WL168" s="54">
        <f t="shared" si="5128"/>
      </c>
      <c r="WM168" s="55">
        <f t="shared" si="4822"/>
      </c>
      <c r="WN168" s="54">
        <f t="shared" si="5128"/>
      </c>
      <c r="WO168" s="55">
        <f t="shared" si="4823"/>
      </c>
      <c r="WP168" s="54">
        <f t="shared" si="5128"/>
      </c>
      <c r="WQ168" s="55">
        <f t="shared" si="4824"/>
      </c>
      <c r="WR168" s="54">
        <f t="shared" si="5128"/>
      </c>
      <c r="WS168" s="55">
        <f t="shared" si="4825"/>
      </c>
      <c r="WT168" s="54">
        <f t="shared" si="5125"/>
      </c>
      <c r="WU168" s="55">
        <f t="shared" si="4826"/>
      </c>
      <c r="WV168" s="54">
        <f t="shared" si="5125"/>
      </c>
      <c r="WW168" s="55">
        <f t="shared" si="4827"/>
      </c>
      <c r="WX168" s="54">
        <f t="shared" si="5125"/>
      </c>
      <c r="WY168" s="55">
        <f t="shared" si="4828"/>
      </c>
      <c r="WZ168" s="54">
        <f t="shared" si="5125"/>
      </c>
      <c r="XA168" s="55">
        <f t="shared" si="4829"/>
      </c>
      <c r="XB168" s="54">
        <f t="shared" si="5125"/>
      </c>
      <c r="XC168" s="55">
        <f t="shared" si="4830"/>
      </c>
      <c r="XD168" s="54">
        <f t="shared" si="5125"/>
      </c>
      <c r="XE168" s="55">
        <f t="shared" si="4831"/>
      </c>
      <c r="XF168" s="54">
        <f t="shared" si="5120"/>
      </c>
      <c r="XG168" s="55">
        <f t="shared" si="4832"/>
      </c>
      <c r="XH168" s="54">
        <f t="shared" si="5120"/>
      </c>
      <c r="XI168" s="55">
        <f t="shared" si="4833"/>
      </c>
      <c r="XJ168" s="54">
        <f t="shared" si="5120"/>
      </c>
      <c r="XK168" s="55">
        <f t="shared" si="4834"/>
      </c>
      <c r="XL168" s="54">
        <f t="shared" si="5120"/>
      </c>
      <c r="XM168" s="55">
        <f t="shared" si="4835"/>
      </c>
      <c r="XN168" s="54">
        <f t="shared" si="5120"/>
      </c>
      <c r="XO168" s="55">
        <f t="shared" si="4836"/>
      </c>
      <c r="XP168" s="54">
        <f t="shared" si="5120"/>
      </c>
      <c r="XQ168" s="55">
        <f t="shared" si="4837"/>
      </c>
      <c r="XR168" s="54">
        <f t="shared" si="5120"/>
      </c>
      <c r="XS168" s="55">
        <f t="shared" si="4838"/>
      </c>
      <c r="XT168" s="54">
        <f t="shared" si="5120"/>
      </c>
      <c r="XU168" s="55">
        <f t="shared" si="4839"/>
      </c>
      <c r="XV168" s="54">
        <f t="shared" si="5120"/>
      </c>
      <c r="XW168" s="55">
        <f t="shared" si="4840"/>
      </c>
      <c r="XX168" s="54">
        <f t="shared" si="5120"/>
      </c>
      <c r="XY168" s="55">
        <f t="shared" si="4841"/>
      </c>
      <c r="XZ168" s="54">
        <f t="shared" si="5120"/>
      </c>
      <c r="YA168" s="55">
        <f t="shared" si="4842"/>
      </c>
      <c r="YB168" s="54">
        <f t="shared" si="5120"/>
      </c>
      <c r="YC168" s="55">
        <f t="shared" si="4740"/>
      </c>
      <c r="YD168" s="54">
        <f t="shared" si="5120"/>
      </c>
      <c r="YE168" s="55">
        <f t="shared" si="4741"/>
      </c>
      <c r="YF168" s="54">
        <f t="shared" si="5120"/>
      </c>
      <c r="YG168" s="55">
        <f t="shared" si="4742"/>
      </c>
      <c r="YH168" s="54">
        <f t="shared" si="5120"/>
      </c>
      <c r="YI168" s="55">
        <f t="shared" si="4743"/>
      </c>
      <c r="YJ168" s="54">
        <f t="shared" si="5120"/>
      </c>
      <c r="YK168" s="55">
        <f t="shared" si="4744"/>
      </c>
      <c r="YL168" s="54">
        <f t="shared" si="5120"/>
      </c>
      <c r="YM168" s="55">
        <f t="shared" si="4745"/>
      </c>
      <c r="YN168" s="54">
        <f t="shared" si="5120"/>
      </c>
      <c r="YO168" s="55">
        <f t="shared" si="4746"/>
      </c>
      <c r="YP168" s="54">
        <f t="shared" si="5120"/>
      </c>
      <c r="YQ168" s="55">
        <f t="shared" si="4747"/>
      </c>
      <c r="YR168" s="54">
        <f t="shared" si="5120"/>
      </c>
      <c r="YS168" s="55">
        <f t="shared" si="4748"/>
      </c>
      <c r="YT168" s="54">
        <f t="shared" si="5120"/>
      </c>
      <c r="YU168" s="55">
        <f t="shared" si="4749"/>
      </c>
      <c r="YV168" s="54">
        <f t="shared" si="5120"/>
      </c>
      <c r="YW168" s="55">
        <f t="shared" si="4750"/>
      </c>
      <c r="YX168" s="54">
        <f t="shared" si="5120"/>
      </c>
      <c r="YY168" s="55">
        <f t="shared" si="4751"/>
      </c>
      <c r="YZ168" s="54">
        <f t="shared" si="5120"/>
      </c>
      <c r="ZA168" s="55">
        <f t="shared" si="4752"/>
      </c>
      <c r="ZB168" s="54">
        <f t="shared" si="5120"/>
      </c>
      <c r="ZC168" s="55">
        <f t="shared" si="4753"/>
      </c>
      <c r="ZD168" s="54">
        <f t="shared" si="5117"/>
      </c>
      <c r="ZE168" s="55">
        <f t="shared" si="4754"/>
      </c>
      <c r="ZF168" s="54">
        <f t="shared" si="5117"/>
      </c>
      <c r="ZG168" s="55">
        <f t="shared" si="4755"/>
      </c>
      <c r="ZH168" s="54">
        <f t="shared" si="5117"/>
      </c>
      <c r="ZI168" s="55">
        <f t="shared" si="4756"/>
      </c>
      <c r="ZJ168" s="54">
        <f t="shared" si="5117"/>
      </c>
      <c r="ZK168" s="55">
        <f t="shared" si="4757"/>
      </c>
      <c r="ZL168" s="54">
        <f t="shared" si="5117"/>
      </c>
      <c r="ZM168" s="55">
        <f t="shared" si="4758"/>
      </c>
      <c r="ZN168" s="54">
        <f t="shared" si="5117"/>
      </c>
      <c r="ZO168" s="55">
        <f t="shared" si="4759"/>
      </c>
      <c r="ZP168" s="54">
        <f t="shared" si="5117"/>
      </c>
      <c r="ZQ168" s="55">
        <f t="shared" si="4760"/>
      </c>
      <c r="ZR168" s="54">
        <f t="shared" si="5117"/>
      </c>
      <c r="ZS168" s="55">
        <f t="shared" si="4761"/>
      </c>
      <c r="ZT168" s="54">
        <f t="shared" si="5117"/>
      </c>
      <c r="ZU168" s="55">
        <f t="shared" si="4762"/>
      </c>
      <c r="ZV168" s="54">
        <f t="shared" si="5117"/>
      </c>
      <c r="ZW168" s="55">
        <f t="shared" si="4763"/>
      </c>
      <c r="ZX168" s="54">
        <f t="shared" si="5117"/>
      </c>
      <c r="ZY168" s="55">
        <f t="shared" si="4764"/>
      </c>
      <c r="ZZ168" s="54">
        <f t="shared" si="5117"/>
      </c>
      <c r="AAA168" s="55">
        <f t="shared" si="4765"/>
      </c>
      <c r="AAB168" s="54">
        <f t="shared" si="5117"/>
      </c>
      <c r="AAC168" s="55">
        <f t="shared" si="4766"/>
      </c>
      <c r="AAD168" s="54">
        <f t="shared" si="5117"/>
      </c>
      <c r="AAE168" s="55">
        <f t="shared" si="4767"/>
      </c>
      <c r="AAF168" s="54">
        <f t="shared" si="5117"/>
      </c>
      <c r="AAG168" s="55">
        <f t="shared" si="4768"/>
      </c>
      <c r="AAH168" s="54">
        <f t="shared" si="5117"/>
      </c>
      <c r="AAI168" s="55">
        <f t="shared" si="4769"/>
      </c>
      <c r="AAJ168" s="54">
        <f t="shared" si="5117"/>
      </c>
      <c r="AAK168" s="55">
        <f t="shared" si="4770"/>
      </c>
      <c r="AAL168" s="54">
        <f t="shared" si="5117"/>
      </c>
      <c r="AAM168" s="55">
        <f t="shared" si="4917"/>
      </c>
      <c r="AAN168" s="54">
        <f t="shared" si="5117"/>
      </c>
      <c r="AAO168" s="55">
        <f t="shared" si="4918"/>
      </c>
      <c r="AAP168" s="54">
        <f t="shared" si="5117"/>
      </c>
      <c r="AAQ168" s="55">
        <f t="shared" si="4919"/>
      </c>
      <c r="AAR168" s="54">
        <f t="shared" si="5117"/>
      </c>
      <c r="AAS168" s="55">
        <f t="shared" si="4920"/>
      </c>
      <c r="AAT168" s="54">
        <f t="shared" si="5117"/>
      </c>
      <c r="AAU168" s="55">
        <f t="shared" si="4921"/>
      </c>
      <c r="AAV168" s="54">
        <f t="shared" si="5117"/>
      </c>
      <c r="AAW168" s="55">
        <f t="shared" si="4922"/>
      </c>
      <c r="AAX168" s="54">
        <f t="shared" si="5117"/>
      </c>
      <c r="AAY168" s="55">
        <f t="shared" si="4923"/>
      </c>
      <c r="AAZ168" s="54">
        <f t="shared" si="5117"/>
      </c>
      <c r="ABA168" s="55">
        <f t="shared" si="4924"/>
      </c>
      <c r="ABB168" s="54">
        <f t="shared" ref="ABB168:ADF168" si="5134">RIGHT(IFERROR(VLOOKUP($B168,ABB$4:ABC$71,2,FALSE),""),2)</f>
      </c>
      <c r="ABC168" s="55">
        <f t="shared" si="4925"/>
      </c>
      <c r="ABD168" s="54">
        <f t="shared" si="5134"/>
      </c>
      <c r="ABE168" s="55">
        <f t="shared" si="4926"/>
      </c>
      <c r="ABF168" s="54">
        <f t="shared" si="5134"/>
      </c>
      <c r="ABG168" s="55">
        <f t="shared" si="4927"/>
      </c>
      <c r="ABH168" s="54">
        <f t="shared" si="5134"/>
      </c>
      <c r="ABI168" s="55">
        <f t="shared" si="4928"/>
      </c>
      <c r="ABJ168" s="54">
        <f t="shared" si="5134"/>
      </c>
      <c r="ABK168" s="55">
        <f t="shared" si="4929"/>
      </c>
      <c r="ABL168" s="54">
        <f t="shared" si="5134"/>
      </c>
      <c r="ABM168" s="55">
        <f t="shared" si="4930"/>
      </c>
      <c r="ABN168" s="54">
        <f t="shared" si="5134"/>
      </c>
      <c r="ABO168" s="55">
        <f t="shared" si="4931"/>
      </c>
      <c r="ABP168" s="54">
        <f t="shared" si="5134"/>
      </c>
      <c r="ABQ168" s="55">
        <f t="shared" si="4932"/>
      </c>
      <c r="ABR168" s="54">
        <f t="shared" si="5134"/>
      </c>
      <c r="ABS168" s="55">
        <f t="shared" si="4933"/>
      </c>
      <c r="ABT168" s="54">
        <f t="shared" si="5134"/>
      </c>
      <c r="ABU168" s="55">
        <f t="shared" si="4934"/>
      </c>
      <c r="ABV168" s="54">
        <f t="shared" si="5134"/>
      </c>
      <c r="ABW168" s="55">
        <f t="shared" si="4935"/>
      </c>
      <c r="ABX168" s="54">
        <f t="shared" si="5134"/>
      </c>
      <c r="ABY168" s="55">
        <f t="shared" si="4936"/>
      </c>
      <c r="ABZ168" s="54">
        <f t="shared" si="5134"/>
      </c>
      <c r="ACA168" s="55">
        <f t="shared" si="4937"/>
      </c>
      <c r="ACB168" s="54">
        <f t="shared" si="5134"/>
      </c>
      <c r="ACC168" s="55">
        <f t="shared" si="4938"/>
      </c>
      <c r="ACD168" s="54">
        <f t="shared" si="5134"/>
      </c>
      <c r="ACE168" s="55">
        <f t="shared" si="4939"/>
      </c>
      <c r="ACF168" s="54">
        <f t="shared" si="5134"/>
      </c>
      <c r="ACG168" s="55">
        <f t="shared" si="4940"/>
      </c>
      <c r="ACH168" s="54">
        <f t="shared" si="5134"/>
      </c>
      <c r="ACI168" s="55">
        <f t="shared" si="4941"/>
      </c>
      <c r="ACJ168" s="54">
        <f t="shared" si="5134"/>
      </c>
      <c r="ACK168" s="55">
        <f t="shared" si="4942"/>
      </c>
      <c r="ACL168" s="54">
        <f t="shared" si="5134"/>
      </c>
      <c r="ACM168" s="55">
        <f t="shared" si="4943"/>
      </c>
      <c r="ACN168" s="54">
        <f t="shared" si="5134"/>
      </c>
      <c r="ACO168" s="55">
        <f t="shared" si="4944"/>
      </c>
      <c r="ACP168" s="54">
        <f t="shared" si="5134"/>
      </c>
      <c r="ACQ168" s="55">
        <f t="shared" si="4945"/>
      </c>
      <c r="ACR168" s="54">
        <f t="shared" si="5134"/>
      </c>
      <c r="ACS168" s="55">
        <f t="shared" si="4946"/>
      </c>
      <c r="ACT168" s="54">
        <f t="shared" si="5134"/>
      </c>
      <c r="ACU168" s="55">
        <f t="shared" si="4947"/>
      </c>
      <c r="ACV168" s="54">
        <f t="shared" si="5134"/>
      </c>
      <c r="ACW168" s="55">
        <f t="shared" si="4883"/>
      </c>
      <c r="ACX168" s="54">
        <f t="shared" si="5134"/>
      </c>
      <c r="ACY168" s="55">
        <f t="shared" si="4961"/>
      </c>
      <c r="ACZ168" s="54">
        <f t="shared" si="5134"/>
      </c>
      <c r="ADA168" s="55">
        <f t="shared" si="4962"/>
      </c>
      <c r="ADB168" s="54">
        <f t="shared" si="5134"/>
      </c>
      <c r="ADC168" s="55">
        <f t="shared" si="4963"/>
      </c>
      <c r="ADD168" s="54">
        <f t="shared" si="5134"/>
      </c>
      <c r="ADE168" s="55">
        <f t="shared" si="4964"/>
      </c>
      <c r="ADF168" s="54">
        <f t="shared" si="5134"/>
      </c>
      <c r="ADG168" s="55">
        <f t="shared" si="4965"/>
      </c>
    </row>
    <row r="169" spans="1:787" ht="20.25" hidden="1" customHeight="1">
      <c r="A169" s="112">
        <v>97</v>
      </c>
      <c r="B169" s="115">
        <f>学年と名前を結合するシート!D98</f>
      </c>
      <c r="C169" s="114"/>
      <c r="D169" s="54">
        <f t="shared" si="4771"/>
      </c>
      <c r="E169" s="55">
        <f t="shared" si="4772"/>
      </c>
      <c r="F169" s="54">
        <f t="shared" si="5126"/>
      </c>
      <c r="G169" s="55">
        <f t="shared" si="4966"/>
      </c>
      <c r="H169" s="54">
        <f t="shared" si="5126"/>
      </c>
      <c r="I169" s="55">
        <f t="shared" si="4967"/>
      </c>
      <c r="J169" s="54">
        <f t="shared" si="5126"/>
      </c>
      <c r="K169" s="55">
        <f t="shared" si="4968"/>
      </c>
      <c r="L169" s="54">
        <f t="shared" si="5126"/>
      </c>
      <c r="M169" s="55">
        <f t="shared" si="4969"/>
      </c>
      <c r="N169" s="54">
        <f t="shared" si="5126"/>
      </c>
      <c r="O169" s="55">
        <f t="shared" si="4970"/>
      </c>
      <c r="P169" s="54">
        <f t="shared" si="5126"/>
      </c>
      <c r="Q169" s="55">
        <f t="shared" si="4971"/>
      </c>
      <c r="R169" s="54">
        <f t="shared" si="5126"/>
      </c>
      <c r="S169" s="55">
        <f t="shared" si="4972"/>
      </c>
      <c r="T169" s="54">
        <f t="shared" si="5126"/>
      </c>
      <c r="U169" s="55">
        <f t="shared" si="4973"/>
      </c>
      <c r="V169" s="54">
        <f t="shared" si="5126"/>
      </c>
      <c r="W169" s="55">
        <f t="shared" si="4974"/>
      </c>
      <c r="X169" s="54">
        <f t="shared" si="5126"/>
      </c>
      <c r="Y169" s="55">
        <f t="shared" si="4975"/>
      </c>
      <c r="Z169" s="54">
        <f t="shared" si="5126"/>
      </c>
      <c r="AA169" s="55">
        <f t="shared" si="4976"/>
      </c>
      <c r="AB169" s="54">
        <f t="shared" si="5126"/>
      </c>
      <c r="AC169" s="55">
        <f t="shared" si="4977"/>
      </c>
      <c r="AD169" s="54">
        <f t="shared" si="5126"/>
      </c>
      <c r="AE169" s="55">
        <f t="shared" si="4978"/>
      </c>
      <c r="AF169" s="54">
        <f t="shared" si="5126"/>
      </c>
      <c r="AG169" s="55">
        <f t="shared" si="4979"/>
      </c>
      <c r="AH169" s="54">
        <f t="shared" si="5126"/>
      </c>
      <c r="AI169" s="55">
        <f t="shared" si="4980"/>
      </c>
      <c r="AJ169" s="54">
        <f t="shared" si="5126"/>
      </c>
      <c r="AK169" s="55">
        <f t="shared" si="4981"/>
      </c>
      <c r="AL169" s="54">
        <f t="shared" si="5126"/>
      </c>
      <c r="AM169" s="55">
        <f t="shared" si="4982"/>
      </c>
      <c r="AN169" s="54">
        <f t="shared" si="5126"/>
      </c>
      <c r="AO169" s="55">
        <f t="shared" si="4983"/>
      </c>
      <c r="AP169" s="54">
        <f t="shared" si="5126"/>
      </c>
      <c r="AQ169" s="55">
        <f t="shared" si="4984"/>
      </c>
      <c r="AR169" s="54">
        <f t="shared" si="5126"/>
      </c>
      <c r="AS169" s="55">
        <f t="shared" si="4985"/>
      </c>
      <c r="AT169" s="54">
        <f t="shared" si="5126"/>
      </c>
      <c r="AU169" s="55">
        <f t="shared" si="4986"/>
      </c>
      <c r="AV169" s="54">
        <f t="shared" si="5126"/>
      </c>
      <c r="AW169" s="55">
        <f t="shared" si="4987"/>
      </c>
      <c r="AX169" s="54">
        <f t="shared" si="5126"/>
      </c>
      <c r="AY169" s="55">
        <f t="shared" si="4988"/>
      </c>
      <c r="AZ169" s="54">
        <f t="shared" si="5126"/>
      </c>
      <c r="BA169" s="55">
        <f t="shared" si="4989"/>
      </c>
      <c r="BB169" s="54">
        <f t="shared" si="5126"/>
      </c>
      <c r="BC169" s="55">
        <f t="shared" si="4990"/>
      </c>
      <c r="BD169" s="54">
        <f t="shared" si="5126"/>
      </c>
      <c r="BE169" s="55">
        <f t="shared" si="4991"/>
      </c>
      <c r="BF169" s="54">
        <f t="shared" si="5126"/>
      </c>
      <c r="BG169" s="55">
        <f t="shared" si="4992"/>
      </c>
      <c r="BH169" s="54">
        <f t="shared" si="5126"/>
      </c>
      <c r="BI169" s="55">
        <f t="shared" si="4993"/>
      </c>
      <c r="BJ169" s="54">
        <f t="shared" si="5126"/>
      </c>
      <c r="BK169" s="55">
        <f t="shared" si="4994"/>
      </c>
      <c r="BL169" s="54">
        <f t="shared" si="5126"/>
      </c>
      <c r="BM169" s="55">
        <f t="shared" si="4995"/>
      </c>
      <c r="BN169" s="54">
        <f t="shared" si="5126"/>
      </c>
      <c r="BO169" s="55">
        <f t="shared" si="4996"/>
      </c>
      <c r="BP169" s="54">
        <f t="shared" si="5126"/>
      </c>
      <c r="BQ169" s="55">
        <f t="shared" si="4997"/>
      </c>
      <c r="BR169" s="54">
        <f t="shared" si="5121"/>
      </c>
      <c r="BS169" s="55">
        <f t="shared" si="4998"/>
      </c>
      <c r="BT169" s="54">
        <f t="shared" si="5121"/>
      </c>
      <c r="BU169" s="55">
        <f t="shared" si="4999"/>
      </c>
      <c r="BV169" s="54">
        <f t="shared" si="5121"/>
      </c>
      <c r="BW169" s="55">
        <f t="shared" si="5000"/>
      </c>
      <c r="BX169" s="54">
        <f t="shared" si="5121"/>
      </c>
      <c r="BY169" s="55">
        <f t="shared" si="5001"/>
      </c>
      <c r="BZ169" s="54">
        <f t="shared" si="5121"/>
      </c>
      <c r="CA169" s="55">
        <f t="shared" si="5002"/>
      </c>
      <c r="CB169" s="54">
        <f t="shared" si="5121"/>
      </c>
      <c r="CC169" s="55">
        <f t="shared" si="5003"/>
      </c>
      <c r="CD169" s="54">
        <f t="shared" si="5121"/>
      </c>
      <c r="CE169" s="55">
        <f t="shared" si="5004"/>
      </c>
      <c r="CF169" s="54">
        <f t="shared" si="5121"/>
      </c>
      <c r="CG169" s="55">
        <f t="shared" si="5005"/>
      </c>
      <c r="CH169" s="54">
        <f t="shared" si="5121"/>
      </c>
      <c r="CI169" s="55">
        <f t="shared" si="5006"/>
      </c>
      <c r="CJ169" s="54">
        <f t="shared" si="5121"/>
      </c>
      <c r="CK169" s="55">
        <f t="shared" si="5007"/>
      </c>
      <c r="CL169" s="54">
        <f t="shared" si="5121"/>
      </c>
      <c r="CM169" s="55">
        <f t="shared" si="5008"/>
      </c>
      <c r="CN169" s="54">
        <f t="shared" si="5121"/>
      </c>
      <c r="CO169" s="55">
        <f t="shared" si="5009"/>
      </c>
      <c r="CP169" s="54">
        <f t="shared" si="5121"/>
      </c>
      <c r="CQ169" s="55">
        <f t="shared" si="5010"/>
      </c>
      <c r="CR169" s="54">
        <f t="shared" si="5121"/>
      </c>
      <c r="CS169" s="55">
        <f t="shared" si="5011"/>
      </c>
      <c r="CT169" s="54">
        <f t="shared" si="5121"/>
      </c>
      <c r="CU169" s="55">
        <f t="shared" si="5012"/>
      </c>
      <c r="CV169" s="54">
        <f t="shared" si="5121"/>
      </c>
      <c r="CW169" s="55">
        <f t="shared" si="5013"/>
      </c>
      <c r="CX169" s="54">
        <f t="shared" si="5121"/>
      </c>
      <c r="CY169" s="55">
        <f t="shared" si="5014"/>
      </c>
      <c r="CZ169" s="54">
        <f t="shared" si="5121"/>
      </c>
      <c r="DA169" s="55">
        <f t="shared" si="5015"/>
      </c>
      <c r="DB169" s="54">
        <f t="shared" si="5121"/>
      </c>
      <c r="DC169" s="55">
        <f t="shared" si="5016"/>
      </c>
      <c r="DD169" s="54">
        <f t="shared" si="5121"/>
      </c>
      <c r="DE169" s="55">
        <f t="shared" si="5017"/>
      </c>
      <c r="DF169" s="54">
        <f t="shared" si="5121"/>
      </c>
      <c r="DG169" s="55">
        <f t="shared" si="5018"/>
      </c>
      <c r="DH169" s="54">
        <f t="shared" si="5121"/>
      </c>
      <c r="DI169" s="55">
        <f t="shared" si="5019"/>
      </c>
      <c r="DJ169" s="54">
        <f t="shared" si="5121"/>
      </c>
      <c r="DK169" s="55">
        <f t="shared" si="5020"/>
      </c>
      <c r="DL169" s="54">
        <f t="shared" si="5121"/>
      </c>
      <c r="DM169" s="55">
        <f t="shared" si="5021"/>
      </c>
      <c r="DN169" s="54">
        <f t="shared" si="5121"/>
      </c>
      <c r="DO169" s="55">
        <f t="shared" si="5022"/>
      </c>
      <c r="DP169" s="54">
        <f t="shared" si="5121"/>
      </c>
      <c r="DQ169" s="55">
        <f t="shared" si="5023"/>
      </c>
      <c r="DR169" s="54">
        <f t="shared" si="5121"/>
      </c>
      <c r="DS169" s="55">
        <f t="shared" si="5024"/>
      </c>
      <c r="DT169" s="54">
        <f t="shared" si="5121"/>
      </c>
      <c r="DU169" s="55">
        <f t="shared" si="5025"/>
      </c>
      <c r="DV169" s="54">
        <f t="shared" si="5121"/>
      </c>
      <c r="DW169" s="55">
        <f t="shared" si="5026"/>
      </c>
      <c r="DX169" s="54">
        <f t="shared" si="5121"/>
      </c>
      <c r="DY169" s="55">
        <f t="shared" si="5027"/>
      </c>
      <c r="DZ169" s="54">
        <f t="shared" si="5121"/>
      </c>
      <c r="EA169" s="55">
        <f t="shared" si="5028"/>
      </c>
      <c r="EB169" s="54">
        <f t="shared" si="5127"/>
      </c>
      <c r="EC169" s="55">
        <f t="shared" si="5029"/>
      </c>
      <c r="ED169" s="54">
        <f t="shared" si="5127"/>
      </c>
      <c r="EE169" s="55">
        <f t="shared" si="5030"/>
      </c>
      <c r="EF169" s="54">
        <f t="shared" si="5127"/>
      </c>
      <c r="EG169" s="55">
        <f t="shared" si="5031"/>
      </c>
      <c r="EH169" s="54">
        <f t="shared" si="5127"/>
      </c>
      <c r="EI169" s="55">
        <f t="shared" si="5032"/>
      </c>
      <c r="EJ169" s="54">
        <f t="shared" si="5127"/>
      </c>
      <c r="EK169" s="55">
        <f t="shared" si="5033"/>
      </c>
      <c r="EL169" s="54">
        <f t="shared" si="5127"/>
      </c>
      <c r="EM169" s="55">
        <f t="shared" si="5034"/>
      </c>
      <c r="EN169" s="54">
        <f t="shared" si="5127"/>
      </c>
      <c r="EO169" s="55">
        <f t="shared" si="5035"/>
      </c>
      <c r="EP169" s="54">
        <f t="shared" si="5127"/>
      </c>
      <c r="EQ169" s="55">
        <f t="shared" si="5036"/>
      </c>
      <c r="ER169" s="54">
        <f t="shared" si="5127"/>
      </c>
      <c r="ES169" s="55">
        <f t="shared" si="5037"/>
      </c>
      <c r="ET169" s="54">
        <f t="shared" si="5127"/>
      </c>
      <c r="EU169" s="55">
        <f t="shared" si="5038"/>
      </c>
      <c r="EV169" s="54">
        <f t="shared" si="5127"/>
      </c>
      <c r="EW169" s="55">
        <f t="shared" si="5039"/>
      </c>
      <c r="EX169" s="54">
        <f t="shared" si="5127"/>
      </c>
      <c r="EY169" s="55">
        <f t="shared" si="5040"/>
      </c>
      <c r="EZ169" s="54">
        <f t="shared" si="5127"/>
      </c>
      <c r="FA169" s="55">
        <f t="shared" si="5041"/>
      </c>
      <c r="FB169" s="54">
        <f t="shared" si="5127"/>
      </c>
      <c r="FC169" s="55">
        <f t="shared" si="5042"/>
      </c>
      <c r="FD169" s="54">
        <f t="shared" si="5127"/>
      </c>
      <c r="FE169" s="55">
        <f t="shared" si="5043"/>
      </c>
      <c r="FF169" s="54">
        <f t="shared" si="5127"/>
      </c>
      <c r="FG169" s="55">
        <f t="shared" si="5044"/>
      </c>
      <c r="FH169" s="54">
        <f t="shared" si="5127"/>
      </c>
      <c r="FI169" s="55">
        <f t="shared" si="5045"/>
      </c>
      <c r="FJ169" s="54">
        <f t="shared" si="5127"/>
      </c>
      <c r="FK169" s="55">
        <f t="shared" si="5046"/>
      </c>
      <c r="FL169" s="54">
        <f t="shared" si="5127"/>
      </c>
      <c r="FM169" s="55">
        <f t="shared" si="5047"/>
      </c>
      <c r="FN169" s="54">
        <f t="shared" si="5127"/>
      </c>
      <c r="FO169" s="55">
        <f t="shared" si="5048"/>
      </c>
      <c r="FP169" s="54">
        <f t="shared" si="5127"/>
      </c>
      <c r="FQ169" s="55">
        <f t="shared" si="5049"/>
      </c>
      <c r="FR169" s="54">
        <f t="shared" si="5127"/>
      </c>
      <c r="FS169" s="55">
        <f t="shared" si="5050"/>
      </c>
      <c r="FT169" s="54">
        <f t="shared" si="5127"/>
      </c>
      <c r="FU169" s="55">
        <f t="shared" si="5051"/>
      </c>
      <c r="FV169" s="54">
        <f t="shared" si="5127"/>
      </c>
      <c r="FW169" s="55">
        <f t="shared" si="5052"/>
      </c>
      <c r="FX169" s="54">
        <f t="shared" si="5127"/>
      </c>
      <c r="FY169" s="55">
        <f t="shared" si="5053"/>
      </c>
      <c r="FZ169" s="54">
        <f t="shared" si="5127"/>
      </c>
      <c r="GA169" s="55">
        <f t="shared" si="5054"/>
      </c>
      <c r="GB169" s="54">
        <f t="shared" si="5127"/>
      </c>
      <c r="GC169" s="55">
        <f t="shared" si="5055"/>
      </c>
      <c r="GD169" s="54">
        <f t="shared" si="5127"/>
      </c>
      <c r="GE169" s="55">
        <f t="shared" si="5056"/>
      </c>
      <c r="GF169" s="54">
        <f t="shared" si="5127"/>
      </c>
      <c r="GG169" s="55">
        <f t="shared" si="5057"/>
      </c>
      <c r="GH169" s="54">
        <f t="shared" si="5127"/>
      </c>
      <c r="GI169" s="55">
        <f t="shared" si="5058"/>
      </c>
      <c r="GJ169" s="54">
        <f t="shared" si="5127"/>
      </c>
      <c r="GK169" s="55">
        <f t="shared" si="5059"/>
      </c>
      <c r="GL169" s="54">
        <f t="shared" si="5127"/>
      </c>
      <c r="GM169" s="55">
        <f t="shared" si="5060"/>
      </c>
      <c r="GN169" s="54">
        <f t="shared" si="5122"/>
      </c>
      <c r="GO169" s="55">
        <f t="shared" si="5061"/>
      </c>
      <c r="GP169" s="54">
        <f t="shared" si="5122"/>
      </c>
      <c r="GQ169" s="55">
        <f t="shared" si="5062"/>
      </c>
      <c r="GR169" s="54">
        <f t="shared" si="5122"/>
      </c>
      <c r="GS169" s="55">
        <f t="shared" si="5063"/>
      </c>
      <c r="GT169" s="54">
        <f t="shared" si="5122"/>
      </c>
      <c r="GU169" s="55">
        <f t="shared" si="5064"/>
      </c>
      <c r="GV169" s="54">
        <f t="shared" si="5122"/>
      </c>
      <c r="GW169" s="55">
        <f t="shared" si="5065"/>
      </c>
      <c r="GX169" s="54">
        <f t="shared" si="5122"/>
      </c>
      <c r="GY169" s="55">
        <f t="shared" si="5066"/>
      </c>
      <c r="GZ169" s="54">
        <f t="shared" si="5122"/>
      </c>
      <c r="HA169" s="55">
        <f t="shared" si="5067"/>
      </c>
      <c r="HB169" s="54">
        <f t="shared" si="5122"/>
      </c>
      <c r="HC169" s="55">
        <f t="shared" si="5068"/>
      </c>
      <c r="HD169" s="54">
        <f t="shared" si="5122"/>
      </c>
      <c r="HE169" s="55">
        <f t="shared" si="5069"/>
      </c>
      <c r="HF169" s="54">
        <f t="shared" si="5122"/>
      </c>
      <c r="HG169" s="55">
        <f t="shared" si="5070"/>
      </c>
      <c r="HH169" s="54">
        <f t="shared" si="5122"/>
      </c>
      <c r="HI169" s="55">
        <f t="shared" si="5071"/>
      </c>
      <c r="HJ169" s="54">
        <f t="shared" si="5122"/>
      </c>
      <c r="HK169" s="55">
        <f t="shared" si="5072"/>
      </c>
      <c r="HL169" s="54">
        <f t="shared" si="5122"/>
      </c>
      <c r="HM169" s="55">
        <f t="shared" si="5073"/>
      </c>
      <c r="HN169" s="54">
        <f t="shared" si="5122"/>
      </c>
      <c r="HO169" s="55">
        <f t="shared" si="5074"/>
      </c>
      <c r="HP169" s="54">
        <f t="shared" si="5122"/>
      </c>
      <c r="HQ169" s="55">
        <f t="shared" si="5075"/>
      </c>
      <c r="HR169" s="54">
        <f t="shared" si="5122"/>
      </c>
      <c r="HS169" s="55">
        <f t="shared" si="5076"/>
      </c>
      <c r="HT169" s="54">
        <f t="shared" si="5122"/>
      </c>
      <c r="HU169" s="55">
        <f t="shared" si="5077"/>
      </c>
      <c r="HV169" s="54">
        <f t="shared" si="5122"/>
      </c>
      <c r="HW169" s="55">
        <f t="shared" si="5078"/>
      </c>
      <c r="HX169" s="54">
        <f t="shared" si="5122"/>
      </c>
      <c r="HY169" s="55">
        <f t="shared" si="5079"/>
      </c>
      <c r="HZ169" s="54">
        <f t="shared" si="5122"/>
      </c>
      <c r="IA169" s="55">
        <f t="shared" si="5080"/>
      </c>
      <c r="IB169" s="54">
        <f t="shared" si="5122"/>
      </c>
      <c r="IC169" s="55">
        <f t="shared" si="5081"/>
      </c>
      <c r="ID169" s="54">
        <f t="shared" si="5122"/>
      </c>
      <c r="IE169" s="55">
        <f t="shared" si="5082"/>
      </c>
      <c r="IF169" s="54">
        <f t="shared" si="5122"/>
      </c>
      <c r="IG169" s="55">
        <f t="shared" si="5083"/>
      </c>
      <c r="IH169" s="54">
        <f t="shared" si="5122"/>
      </c>
      <c r="II169" s="55">
        <f t="shared" si="5084"/>
      </c>
      <c r="IJ169" s="54">
        <f t="shared" si="5122"/>
      </c>
      <c r="IK169" s="55">
        <f t="shared" si="5085"/>
      </c>
      <c r="IL169" s="54">
        <f t="shared" si="5122"/>
      </c>
      <c r="IM169" s="55">
        <f t="shared" si="5086"/>
      </c>
      <c r="IN169" s="54">
        <f t="shared" si="5122"/>
      </c>
      <c r="IO169" s="55">
        <f t="shared" si="5087"/>
      </c>
      <c r="IP169" s="54">
        <f t="shared" si="5122"/>
      </c>
      <c r="IQ169" s="55">
        <f t="shared" si="5088"/>
      </c>
      <c r="IR169" s="54">
        <f t="shared" si="5122"/>
      </c>
      <c r="IS169" s="55">
        <f t="shared" si="5089"/>
      </c>
      <c r="IT169" s="54">
        <f t="shared" si="5122"/>
      </c>
      <c r="IU169" s="55">
        <f t="shared" si="5090"/>
      </c>
      <c r="IV169" s="54">
        <f t="shared" si="5122"/>
      </c>
      <c r="IW169" s="55">
        <f t="shared" si="5091"/>
      </c>
      <c r="IX169" s="54">
        <f t="shared" si="5116"/>
      </c>
      <c r="IY169" s="55">
        <f t="shared" si="5092"/>
      </c>
      <c r="IZ169" s="54">
        <f t="shared" si="5116"/>
      </c>
      <c r="JA169" s="55">
        <f t="shared" si="5093"/>
      </c>
      <c r="JB169" s="54">
        <f t="shared" si="5114"/>
      </c>
      <c r="JC169" s="55">
        <f t="shared" si="5094"/>
      </c>
      <c r="JD169" s="54">
        <f t="shared" si="5112"/>
      </c>
      <c r="JE169" s="55">
        <f t="shared" si="5095"/>
      </c>
      <c r="JF169" s="54">
        <f t="shared" si="5112"/>
      </c>
      <c r="JG169" s="55">
        <f t="shared" si="5096"/>
      </c>
      <c r="JH169" s="54">
        <f t="shared" si="5112"/>
      </c>
      <c r="JI169" s="55">
        <f t="shared" si="5097"/>
      </c>
      <c r="JJ169" s="54">
        <f t="shared" si="5112"/>
      </c>
      <c r="JK169" s="55">
        <f t="shared" si="5098"/>
      </c>
      <c r="JL169" s="54">
        <f t="shared" si="5112"/>
      </c>
      <c r="JM169" s="55">
        <f t="shared" si="4679"/>
      </c>
      <c r="JN169" s="54">
        <f t="shared" si="5131"/>
      </c>
      <c r="JO169" s="55">
        <f t="shared" si="4775"/>
      </c>
      <c r="JP169" s="54">
        <f t="shared" si="5131"/>
      </c>
      <c r="JQ169" s="55">
        <f t="shared" si="4776"/>
      </c>
      <c r="JR169" s="54">
        <f t="shared" si="5131"/>
      </c>
      <c r="JS169" s="55">
        <f t="shared" si="4777"/>
      </c>
      <c r="JT169" s="54">
        <f t="shared" si="5131"/>
      </c>
      <c r="JU169" s="55">
        <f t="shared" si="4778"/>
      </c>
      <c r="JV169" s="54">
        <f t="shared" si="5131"/>
      </c>
      <c r="JW169" s="55">
        <f t="shared" si="4779"/>
      </c>
      <c r="JX169" s="54">
        <f t="shared" si="5131"/>
      </c>
      <c r="JY169" s="55">
        <f t="shared" si="4780"/>
      </c>
      <c r="JZ169" s="54">
        <f t="shared" si="5131"/>
      </c>
      <c r="KA169" s="55">
        <f t="shared" si="4781"/>
      </c>
      <c r="KB169" s="54">
        <f t="shared" si="5131"/>
      </c>
      <c r="KC169" s="55">
        <f t="shared" si="4782"/>
      </c>
      <c r="KD169" s="54">
        <f t="shared" si="5131"/>
      </c>
      <c r="KE169" s="55">
        <f t="shared" si="4783"/>
      </c>
      <c r="KF169" s="54">
        <f t="shared" si="5131"/>
      </c>
      <c r="KG169" s="55">
        <f t="shared" si="4784"/>
      </c>
      <c r="KH169" s="54">
        <f t="shared" si="5131"/>
      </c>
      <c r="KI169" s="55">
        <f t="shared" si="4785"/>
      </c>
      <c r="KJ169" s="54">
        <f t="shared" si="5131"/>
      </c>
      <c r="KK169" s="55">
        <f t="shared" si="4786"/>
      </c>
      <c r="KL169" s="54">
        <f t="shared" si="5131"/>
      </c>
      <c r="KM169" s="55">
        <f t="shared" si="4787"/>
      </c>
      <c r="KN169" s="54">
        <f t="shared" si="5131"/>
      </c>
      <c r="KO169" s="55">
        <f t="shared" si="4788"/>
      </c>
      <c r="KP169" s="54">
        <f t="shared" si="5131"/>
      </c>
      <c r="KQ169" s="55">
        <f t="shared" si="4789"/>
      </c>
      <c r="KR169" s="54">
        <f t="shared" si="5131"/>
      </c>
      <c r="KS169" s="55">
        <f t="shared" si="4790"/>
      </c>
      <c r="KT169" s="54">
        <f t="shared" si="5131"/>
      </c>
      <c r="KU169" s="55">
        <f t="shared" si="4791"/>
      </c>
      <c r="KV169" s="54">
        <f t="shared" si="5131"/>
      </c>
      <c r="KW169" s="55">
        <f t="shared" si="4792"/>
      </c>
      <c r="KX169" s="54">
        <f t="shared" si="5131"/>
      </c>
      <c r="KY169" s="55">
        <f t="shared" si="4793"/>
      </c>
      <c r="KZ169" s="54">
        <f t="shared" si="5131"/>
      </c>
      <c r="LA169" s="55">
        <f t="shared" si="4794"/>
      </c>
      <c r="LB169" s="54">
        <f t="shared" si="5131"/>
      </c>
      <c r="LC169" s="55">
        <f t="shared" si="4795"/>
      </c>
      <c r="LD169" s="54">
        <f t="shared" si="5131"/>
      </c>
      <c r="LE169" s="55">
        <f t="shared" si="4796"/>
      </c>
      <c r="LF169" s="54">
        <f t="shared" si="5131"/>
      </c>
      <c r="LG169" s="55">
        <f t="shared" si="4797"/>
      </c>
      <c r="LH169" s="54">
        <f t="shared" si="5131"/>
      </c>
      <c r="LI169" s="55">
        <f t="shared" si="4798"/>
      </c>
      <c r="LJ169" s="54">
        <f t="shared" si="5131"/>
      </c>
      <c r="LK169" s="55">
        <f t="shared" si="4799"/>
      </c>
      <c r="LL169" s="54">
        <f t="shared" si="5131"/>
      </c>
      <c r="LM169" s="55">
        <f t="shared" si="4800"/>
      </c>
      <c r="LN169" s="54">
        <f t="shared" si="5131"/>
      </c>
      <c r="LO169" s="55">
        <f t="shared" si="4801"/>
      </c>
      <c r="LP169" s="54">
        <f t="shared" si="5131"/>
      </c>
      <c r="LQ169" s="55">
        <f t="shared" si="4802"/>
      </c>
      <c r="LR169" s="54">
        <f t="shared" si="5131"/>
      </c>
      <c r="LS169" s="55">
        <f t="shared" si="4803"/>
      </c>
      <c r="LT169" s="54">
        <f t="shared" si="5131"/>
      </c>
      <c r="LU169" s="55">
        <f t="shared" si="4804"/>
      </c>
      <c r="LV169" s="54">
        <f t="shared" si="5131"/>
      </c>
      <c r="LW169" s="55">
        <f t="shared" si="4805"/>
      </c>
      <c r="LX169" s="54">
        <f t="shared" si="5131"/>
      </c>
      <c r="LY169" s="55">
        <f t="shared" si="4680"/>
      </c>
      <c r="LZ169" s="54">
        <f t="shared" si="5129"/>
      </c>
      <c r="MA169" s="55">
        <f t="shared" si="4807"/>
      </c>
      <c r="MB169" s="54">
        <f t="shared" si="5129"/>
      </c>
      <c r="MC169" s="55">
        <f t="shared" si="4808"/>
      </c>
      <c r="MD169" s="54">
        <f t="shared" si="5129"/>
      </c>
      <c r="ME169" s="55">
        <f t="shared" si="4809"/>
      </c>
      <c r="MF169" s="54">
        <f t="shared" si="5129"/>
      </c>
      <c r="MG169" s="55">
        <f t="shared" si="4810"/>
      </c>
      <c r="MH169" s="54">
        <f t="shared" si="5129"/>
      </c>
      <c r="MI169" s="55">
        <f t="shared" si="4811"/>
      </c>
      <c r="MJ169" s="54">
        <f t="shared" si="5129"/>
      </c>
      <c r="MK169" s="55">
        <f t="shared" si="4812"/>
      </c>
      <c r="ML169" s="54">
        <f t="shared" si="5129"/>
      </c>
      <c r="MM169" s="55">
        <f t="shared" si="4682"/>
      </c>
      <c r="MN169" s="54">
        <f t="shared" si="5129"/>
      </c>
      <c r="MO169" s="55">
        <f t="shared" si="4683"/>
      </c>
      <c r="MP169" s="54">
        <f t="shared" si="5129"/>
      </c>
      <c r="MQ169" s="55">
        <f t="shared" si="4684"/>
      </c>
      <c r="MR169" s="54">
        <f t="shared" si="5129"/>
      </c>
      <c r="MS169" s="55">
        <f t="shared" si="4685"/>
      </c>
      <c r="MT169" s="54">
        <f t="shared" si="5129"/>
      </c>
      <c r="MU169" s="55">
        <f t="shared" si="4686"/>
      </c>
      <c r="MV169" s="54">
        <f t="shared" si="5129"/>
      </c>
      <c r="MW169" s="55">
        <f t="shared" si="4687"/>
      </c>
      <c r="MX169" s="54">
        <f t="shared" si="5129"/>
      </c>
      <c r="MY169" s="55">
        <f t="shared" si="4688"/>
      </c>
      <c r="MZ169" s="54">
        <f t="shared" si="5129"/>
      </c>
      <c r="NA169" s="55">
        <f t="shared" si="4689"/>
      </c>
      <c r="NB169" s="54">
        <f t="shared" si="5129"/>
      </c>
      <c r="NC169" s="55">
        <f t="shared" si="4690"/>
      </c>
      <c r="ND169" s="54">
        <f t="shared" si="5129"/>
      </c>
      <c r="NE169" s="55">
        <f t="shared" si="4691"/>
      </c>
      <c r="NF169" s="54">
        <f t="shared" si="5129"/>
      </c>
      <c r="NG169" s="55">
        <f t="shared" si="4692"/>
      </c>
      <c r="NH169" s="54">
        <f t="shared" si="5129"/>
      </c>
      <c r="NI169" s="55">
        <f t="shared" si="4693"/>
      </c>
      <c r="NJ169" s="54">
        <f t="shared" si="5129"/>
      </c>
      <c r="NK169" s="55">
        <f t="shared" si="4694"/>
      </c>
      <c r="NL169" s="54">
        <f t="shared" si="5129"/>
      </c>
      <c r="NM169" s="55">
        <f t="shared" si="4695"/>
      </c>
      <c r="NN169" s="54">
        <f t="shared" si="5129"/>
      </c>
      <c r="NO169" s="55">
        <f t="shared" si="4696"/>
      </c>
      <c r="NP169" s="54">
        <f t="shared" si="5129"/>
      </c>
      <c r="NQ169" s="55">
        <f t="shared" si="4697"/>
      </c>
      <c r="NR169" s="54">
        <f t="shared" si="5129"/>
      </c>
      <c r="NS169" s="55">
        <f t="shared" si="4698"/>
      </c>
      <c r="NT169" s="54">
        <f t="shared" si="5129"/>
      </c>
      <c r="NU169" s="55">
        <f t="shared" si="4699"/>
      </c>
      <c r="NV169" s="54">
        <f t="shared" si="5129"/>
      </c>
      <c r="NW169" s="55">
        <f t="shared" si="4700"/>
      </c>
      <c r="NX169" s="54">
        <f t="shared" si="5129"/>
      </c>
      <c r="NY169" s="55">
        <f t="shared" si="4701"/>
      </c>
      <c r="NZ169" s="54">
        <f t="shared" si="5129"/>
      </c>
      <c r="OA169" s="55">
        <f t="shared" si="4702"/>
      </c>
      <c r="OB169" s="54">
        <f t="shared" si="5129"/>
      </c>
      <c r="OC169" s="55">
        <f t="shared" si="4703"/>
      </c>
      <c r="OD169" s="54">
        <f t="shared" si="5129"/>
      </c>
      <c r="OE169" s="55">
        <f t="shared" si="4704"/>
      </c>
      <c r="OF169" s="54">
        <f t="shared" si="5129"/>
      </c>
      <c r="OG169" s="55">
        <f t="shared" si="4705"/>
      </c>
      <c r="OH169" s="54">
        <f t="shared" si="5129"/>
      </c>
      <c r="OI169" s="55">
        <f t="shared" si="4706"/>
      </c>
      <c r="OJ169" s="54">
        <f t="shared" si="5123"/>
      </c>
      <c r="OK169" s="55">
        <f t="shared" si="4707"/>
      </c>
      <c r="OL169" s="54">
        <f t="shared" si="5118"/>
      </c>
      <c r="OM169" s="55">
        <f t="shared" si="4708"/>
      </c>
      <c r="ON169" s="54">
        <f t="shared" si="5118"/>
      </c>
      <c r="OO169" s="55">
        <f t="shared" si="4709"/>
      </c>
      <c r="OP169" s="54">
        <f t="shared" si="5118"/>
      </c>
      <c r="OQ169" s="55">
        <f t="shared" si="4710"/>
      </c>
      <c r="OR169" s="54">
        <f t="shared" si="5118"/>
      </c>
      <c r="OS169" s="55">
        <f t="shared" si="4711"/>
      </c>
      <c r="OT169" s="54">
        <f t="shared" si="5118"/>
      </c>
      <c r="OU169" s="55">
        <f t="shared" si="4712"/>
      </c>
      <c r="OV169" s="54">
        <f t="shared" si="5118"/>
      </c>
      <c r="OW169" s="55">
        <f t="shared" si="4713"/>
      </c>
      <c r="OX169" s="54">
        <f t="shared" ref="OX169:RH178" si="5135">RIGHT(IFERROR(VLOOKUP($B169,OX$4:OY$71,2,FALSE),""),2)</f>
      </c>
      <c r="OY169" s="55">
        <f t="shared" si="4714"/>
      </c>
      <c r="OZ169" s="54">
        <f t="shared" si="5135"/>
      </c>
      <c r="PA169" s="55">
        <f t="shared" si="4715"/>
      </c>
      <c r="PB169" s="54">
        <f t="shared" si="5135"/>
      </c>
      <c r="PC169" s="55">
        <f t="shared" si="4716"/>
      </c>
      <c r="PD169" s="54">
        <f t="shared" si="5135"/>
      </c>
      <c r="PE169" s="55">
        <f t="shared" si="4717"/>
      </c>
      <c r="PF169" s="54">
        <f t="shared" si="5135"/>
      </c>
      <c r="PG169" s="55">
        <f t="shared" si="4718"/>
      </c>
      <c r="PH169" s="54">
        <f t="shared" si="5135"/>
      </c>
      <c r="PI169" s="55">
        <f t="shared" si="4719"/>
      </c>
      <c r="PJ169" s="54">
        <f t="shared" si="5135"/>
      </c>
      <c r="PK169" s="55">
        <f t="shared" si="4720"/>
      </c>
      <c r="PL169" s="54">
        <f t="shared" si="5135"/>
      </c>
      <c r="PM169" s="55">
        <f t="shared" si="4721"/>
      </c>
      <c r="PN169" s="54">
        <f t="shared" si="5135"/>
      </c>
      <c r="PO169" s="55">
        <f t="shared" si="4722"/>
      </c>
      <c r="PP169" s="54">
        <f t="shared" si="5135"/>
      </c>
      <c r="PQ169" s="55">
        <f t="shared" si="4723"/>
      </c>
      <c r="PR169" s="54">
        <f t="shared" si="5135"/>
      </c>
      <c r="PS169" s="55">
        <f t="shared" si="4724"/>
      </c>
      <c r="PT169" s="54">
        <f t="shared" si="5135"/>
      </c>
      <c r="PU169" s="55">
        <f t="shared" si="4725"/>
      </c>
      <c r="PV169" s="54">
        <f t="shared" si="5135"/>
      </c>
      <c r="PW169" s="55">
        <f t="shared" si="4726"/>
      </c>
      <c r="PX169" s="54">
        <f t="shared" si="5135"/>
      </c>
      <c r="PY169" s="55">
        <f t="shared" si="4727"/>
      </c>
      <c r="PZ169" s="54">
        <f t="shared" si="5135"/>
      </c>
      <c r="QA169" s="55">
        <f t="shared" si="4728"/>
      </c>
      <c r="QB169" s="54">
        <f t="shared" si="5135"/>
      </c>
      <c r="QC169" s="55">
        <f t="shared" si="4729"/>
      </c>
      <c r="QD169" s="54">
        <f t="shared" si="5135"/>
      </c>
      <c r="QE169" s="55">
        <f t="shared" si="4730"/>
      </c>
      <c r="QF169" s="54">
        <f t="shared" si="5135"/>
      </c>
      <c r="QG169" s="55">
        <f t="shared" si="4731"/>
      </c>
      <c r="QH169" s="54">
        <f t="shared" si="5135"/>
      </c>
      <c r="QI169" s="55">
        <f t="shared" si="4732"/>
      </c>
      <c r="QJ169" s="54">
        <f t="shared" si="5135"/>
      </c>
      <c r="QK169" s="55">
        <f t="shared" si="4733"/>
      </c>
      <c r="QL169" s="54">
        <f t="shared" si="5135"/>
      </c>
      <c r="QM169" s="55">
        <f t="shared" si="4734"/>
      </c>
      <c r="QN169" s="54">
        <f t="shared" si="5135"/>
      </c>
      <c r="QO169" s="55">
        <f t="shared" si="4735"/>
      </c>
      <c r="QP169" s="54">
        <f t="shared" si="5135"/>
      </c>
      <c r="QQ169" s="55">
        <f t="shared" si="4736"/>
      </c>
      <c r="QR169" s="54">
        <f t="shared" si="5135"/>
      </c>
      <c r="QS169" s="55">
        <f t="shared" si="4737"/>
      </c>
      <c r="QT169" s="54">
        <f t="shared" si="5135"/>
      </c>
      <c r="QU169" s="55">
        <f t="shared" si="4885"/>
      </c>
      <c r="QV169" s="54">
        <f t="shared" si="5135"/>
      </c>
      <c r="QW169" s="55">
        <f t="shared" si="4886"/>
      </c>
      <c r="QX169" s="54">
        <f t="shared" si="5135"/>
      </c>
      <c r="QY169" s="55">
        <f t="shared" si="4887"/>
      </c>
      <c r="QZ169" s="54">
        <f t="shared" si="5135"/>
      </c>
      <c r="RA169" s="55">
        <f t="shared" si="4888"/>
      </c>
      <c r="RB169" s="54">
        <f t="shared" si="5135"/>
      </c>
      <c r="RC169" s="55">
        <f t="shared" si="4889"/>
      </c>
      <c r="RD169" s="54">
        <f t="shared" si="5135"/>
      </c>
      <c r="RE169" s="55">
        <f t="shared" si="4890"/>
      </c>
      <c r="RF169" s="54">
        <f t="shared" si="5135"/>
      </c>
      <c r="RG169" s="55">
        <f t="shared" si="4891"/>
      </c>
      <c r="RH169" s="54">
        <f t="shared" si="5135"/>
      </c>
      <c r="RI169" s="55">
        <f t="shared" si="4892"/>
      </c>
      <c r="RJ169" s="54">
        <f t="shared" si="5132"/>
      </c>
      <c r="RK169" s="55">
        <f t="shared" si="4893"/>
      </c>
      <c r="RL169" s="54">
        <f t="shared" si="5132"/>
      </c>
      <c r="RM169" s="55">
        <f t="shared" si="4894"/>
      </c>
      <c r="RN169" s="54">
        <f t="shared" si="5132"/>
      </c>
      <c r="RO169" s="55">
        <f t="shared" si="4895"/>
      </c>
      <c r="RP169" s="54">
        <f t="shared" si="5132"/>
      </c>
      <c r="RQ169" s="55">
        <f t="shared" si="4896"/>
      </c>
      <c r="RR169" s="54">
        <f t="shared" si="5132"/>
      </c>
      <c r="RS169" s="55">
        <f t="shared" si="4897"/>
      </c>
      <c r="RT169" s="54">
        <f t="shared" si="5132"/>
      </c>
      <c r="RU169" s="55">
        <f t="shared" si="4898"/>
      </c>
      <c r="RV169" s="54">
        <f t="shared" si="5132"/>
      </c>
      <c r="RW169" s="55">
        <f t="shared" si="4899"/>
      </c>
      <c r="RX169" s="54">
        <f t="shared" si="5132"/>
      </c>
      <c r="RY169" s="55">
        <f t="shared" si="4900"/>
      </c>
      <c r="RZ169" s="54">
        <f t="shared" si="5132"/>
      </c>
      <c r="SA169" s="55">
        <f t="shared" si="4901"/>
      </c>
      <c r="SB169" s="54">
        <f t="shared" si="5132"/>
      </c>
      <c r="SC169" s="55">
        <f t="shared" si="4902"/>
      </c>
      <c r="SD169" s="54">
        <f t="shared" si="5132"/>
      </c>
      <c r="SE169" s="55">
        <f t="shared" si="4903"/>
      </c>
      <c r="SF169" s="54">
        <f t="shared" si="5132"/>
      </c>
      <c r="SG169" s="55">
        <f t="shared" si="4904"/>
      </c>
      <c r="SH169" s="54">
        <f t="shared" si="5132"/>
      </c>
      <c r="SI169" s="55">
        <f t="shared" si="4905"/>
      </c>
      <c r="SJ169" s="54">
        <f t="shared" si="5132"/>
      </c>
      <c r="SK169" s="55">
        <f t="shared" si="4906"/>
      </c>
      <c r="SL169" s="54">
        <f t="shared" si="5132"/>
      </c>
      <c r="SM169" s="55">
        <f t="shared" si="4907"/>
      </c>
      <c r="SN169" s="54">
        <f t="shared" si="5132"/>
      </c>
      <c r="SO169" s="55">
        <f t="shared" si="4908"/>
      </c>
      <c r="SP169" s="54">
        <f t="shared" si="5132"/>
      </c>
      <c r="SQ169" s="55">
        <f t="shared" si="4909"/>
      </c>
      <c r="SR169" s="54">
        <f t="shared" si="5132"/>
      </c>
      <c r="SS169" s="55">
        <f t="shared" si="4910"/>
      </c>
      <c r="ST169" s="54">
        <f t="shared" si="5132"/>
      </c>
      <c r="SU169" s="55">
        <f t="shared" si="4911"/>
      </c>
      <c r="SV169" s="54">
        <f t="shared" si="5132"/>
      </c>
      <c r="SW169" s="55">
        <f t="shared" si="4912"/>
      </c>
      <c r="SX169" s="54">
        <f t="shared" si="5132"/>
      </c>
      <c r="SY169" s="55">
        <f t="shared" si="4913"/>
      </c>
      <c r="SZ169" s="54">
        <f t="shared" si="5132"/>
      </c>
      <c r="TA169" s="55">
        <f t="shared" si="4914"/>
      </c>
      <c r="TB169" s="54">
        <f t="shared" si="5132"/>
      </c>
      <c r="TC169" s="55">
        <f t="shared" si="4915"/>
      </c>
      <c r="TD169" s="54">
        <f t="shared" si="5132"/>
      </c>
      <c r="TE169" s="55">
        <f t="shared" si="4881"/>
      </c>
      <c r="TF169" s="54">
        <f t="shared" si="5132"/>
      </c>
      <c r="TG169" s="55">
        <f t="shared" si="4843"/>
      </c>
      <c r="TH169" s="54">
        <f t="shared" si="5130"/>
      </c>
      <c r="TI169" s="55">
        <f t="shared" si="4844"/>
      </c>
      <c r="TJ169" s="54">
        <f t="shared" si="5130"/>
      </c>
      <c r="TK169" s="55">
        <f t="shared" si="4845"/>
      </c>
      <c r="TL169" s="54">
        <f t="shared" si="5130"/>
      </c>
      <c r="TM169" s="55">
        <f t="shared" si="4846"/>
      </c>
      <c r="TN169" s="54">
        <f t="shared" si="5124"/>
      </c>
      <c r="TO169" s="55">
        <f t="shared" si="4847"/>
      </c>
      <c r="TP169" s="54">
        <f t="shared" si="5124"/>
      </c>
      <c r="TQ169" s="55">
        <f t="shared" si="4848"/>
      </c>
      <c r="TR169" s="54">
        <f t="shared" si="5124"/>
      </c>
      <c r="TS169" s="55">
        <f t="shared" si="4849"/>
      </c>
      <c r="TT169" s="54">
        <f t="shared" si="5124"/>
      </c>
      <c r="TU169" s="55">
        <f t="shared" si="4850"/>
      </c>
      <c r="TV169" s="54">
        <f t="shared" si="5119"/>
      </c>
      <c r="TW169" s="55">
        <f t="shared" si="4851"/>
      </c>
      <c r="TX169" s="54">
        <f t="shared" si="5119"/>
      </c>
      <c r="TY169" s="55">
        <f t="shared" si="4852"/>
      </c>
      <c r="TZ169" s="54">
        <f t="shared" si="5119"/>
      </c>
      <c r="UA169" s="55">
        <f t="shared" si="4853"/>
      </c>
      <c r="UB169" s="54">
        <f t="shared" si="5119"/>
      </c>
      <c r="UC169" s="55">
        <f t="shared" si="4854"/>
      </c>
      <c r="UD169" s="54">
        <f t="shared" si="5119"/>
      </c>
      <c r="UE169" s="55">
        <f t="shared" si="4855"/>
      </c>
      <c r="UF169" s="54">
        <f t="shared" si="5119"/>
      </c>
      <c r="UG169" s="55">
        <f t="shared" si="4856"/>
      </c>
      <c r="UH169" s="54">
        <f t="shared" si="5128"/>
      </c>
      <c r="UI169" s="55">
        <f t="shared" si="4857"/>
      </c>
      <c r="UJ169" s="54">
        <f t="shared" si="5128"/>
      </c>
      <c r="UK169" s="55">
        <f t="shared" si="4858"/>
      </c>
      <c r="UL169" s="54">
        <f t="shared" si="5128"/>
      </c>
      <c r="UM169" s="55">
        <f t="shared" si="4859"/>
      </c>
      <c r="UN169" s="54">
        <f t="shared" si="5128"/>
      </c>
      <c r="UO169" s="55">
        <f t="shared" si="4860"/>
      </c>
      <c r="UP169" s="54">
        <f t="shared" si="5128"/>
      </c>
      <c r="UQ169" s="55">
        <f t="shared" si="4861"/>
      </c>
      <c r="UR169" s="54">
        <f t="shared" si="5128"/>
      </c>
      <c r="US169" s="55">
        <f t="shared" si="4862"/>
      </c>
      <c r="UT169" s="54">
        <f t="shared" si="5128"/>
      </c>
      <c r="UU169" s="55">
        <f t="shared" si="4863"/>
      </c>
      <c r="UV169" s="54">
        <f t="shared" si="5128"/>
      </c>
      <c r="UW169" s="55">
        <f t="shared" si="4864"/>
      </c>
      <c r="UX169" s="54">
        <f t="shared" si="5128"/>
      </c>
      <c r="UY169" s="55">
        <f t="shared" si="4865"/>
      </c>
      <c r="UZ169" s="54">
        <f t="shared" si="5128"/>
      </c>
      <c r="VA169" s="55">
        <f t="shared" si="4866"/>
      </c>
      <c r="VB169" s="54">
        <f t="shared" si="5128"/>
      </c>
      <c r="VC169" s="55">
        <f t="shared" si="4867"/>
      </c>
      <c r="VD169" s="54">
        <f t="shared" si="5128"/>
      </c>
      <c r="VE169" s="55">
        <f t="shared" si="4868"/>
      </c>
      <c r="VF169" s="54">
        <f t="shared" si="5128"/>
      </c>
      <c r="VG169" s="55">
        <f t="shared" si="4869"/>
      </c>
      <c r="VH169" s="54">
        <f t="shared" si="5128"/>
      </c>
      <c r="VI169" s="55">
        <f t="shared" si="4870"/>
      </c>
      <c r="VJ169" s="54">
        <f t="shared" si="5128"/>
      </c>
      <c r="VK169" s="55">
        <f t="shared" si="4871"/>
      </c>
      <c r="VL169" s="54">
        <f t="shared" si="5128"/>
      </c>
      <c r="VM169" s="55">
        <f t="shared" si="4872"/>
      </c>
      <c r="VN169" s="54">
        <f t="shared" si="5128"/>
      </c>
      <c r="VO169" s="55">
        <f t="shared" si="4873"/>
      </c>
      <c r="VP169" s="54">
        <f t="shared" si="5128"/>
      </c>
      <c r="VQ169" s="55">
        <f t="shared" si="4817"/>
      </c>
      <c r="VR169" s="54">
        <f t="shared" si="5128"/>
      </c>
      <c r="VS169" s="55">
        <f t="shared" si="4874"/>
      </c>
      <c r="VT169" s="54">
        <f t="shared" si="5128"/>
      </c>
      <c r="VU169" s="55">
        <f t="shared" si="4875"/>
      </c>
      <c r="VV169" s="54">
        <f t="shared" si="5128"/>
      </c>
      <c r="VW169" s="55">
        <f t="shared" si="4876"/>
      </c>
      <c r="VX169" s="54">
        <f t="shared" si="5128"/>
      </c>
      <c r="VY169" s="55">
        <f t="shared" si="4877"/>
      </c>
      <c r="VZ169" s="54">
        <f t="shared" si="5128"/>
      </c>
      <c r="WA169" s="55">
        <f t="shared" si="4878"/>
      </c>
      <c r="WB169" s="54">
        <f t="shared" si="5128"/>
      </c>
      <c r="WC169" s="55">
        <f t="shared" si="4879"/>
      </c>
      <c r="WD169" s="54">
        <f t="shared" si="5128"/>
      </c>
      <c r="WE169" s="55">
        <f t="shared" si="4818"/>
      </c>
      <c r="WF169" s="54">
        <f t="shared" si="5128"/>
      </c>
      <c r="WG169" s="55">
        <f t="shared" si="4819"/>
      </c>
      <c r="WH169" s="54">
        <f t="shared" si="5128"/>
      </c>
      <c r="WI169" s="55">
        <f t="shared" si="4820"/>
      </c>
      <c r="WJ169" s="54">
        <f t="shared" si="5128"/>
      </c>
      <c r="WK169" s="55">
        <f t="shared" si="4821"/>
      </c>
      <c r="WL169" s="54">
        <f t="shared" si="5128"/>
      </c>
      <c r="WM169" s="55">
        <f t="shared" si="4822"/>
      </c>
      <c r="WN169" s="54">
        <f t="shared" si="5128"/>
      </c>
      <c r="WO169" s="55">
        <f t="shared" si="4823"/>
      </c>
      <c r="WP169" s="54">
        <f t="shared" si="5128"/>
      </c>
      <c r="WQ169" s="55">
        <f t="shared" si="4824"/>
      </c>
      <c r="WR169" s="54">
        <f t="shared" si="5128"/>
      </c>
      <c r="WS169" s="55">
        <f t="shared" si="4825"/>
      </c>
      <c r="WT169" s="54">
        <f t="shared" si="5125"/>
      </c>
      <c r="WU169" s="55">
        <f t="shared" si="4826"/>
      </c>
      <c r="WV169" s="54">
        <f t="shared" si="5125"/>
      </c>
      <c r="WW169" s="55">
        <f t="shared" si="4827"/>
      </c>
      <c r="WX169" s="54">
        <f t="shared" si="5125"/>
      </c>
      <c r="WY169" s="55">
        <f t="shared" si="4828"/>
      </c>
      <c r="WZ169" s="54">
        <f t="shared" si="5125"/>
      </c>
      <c r="XA169" s="55">
        <f t="shared" si="4829"/>
      </c>
      <c r="XB169" s="54">
        <f t="shared" si="5125"/>
      </c>
      <c r="XC169" s="55">
        <f t="shared" si="4830"/>
      </c>
      <c r="XD169" s="54">
        <f t="shared" si="5125"/>
      </c>
      <c r="XE169" s="55">
        <f t="shared" si="4831"/>
      </c>
      <c r="XF169" s="54">
        <f t="shared" si="5120"/>
      </c>
      <c r="XG169" s="55">
        <f t="shared" si="4832"/>
      </c>
      <c r="XH169" s="54">
        <f t="shared" si="5120"/>
      </c>
      <c r="XI169" s="55">
        <f t="shared" si="4833"/>
      </c>
      <c r="XJ169" s="54">
        <f t="shared" si="5120"/>
      </c>
      <c r="XK169" s="55">
        <f t="shared" si="4834"/>
      </c>
      <c r="XL169" s="54">
        <f t="shared" si="5120"/>
      </c>
      <c r="XM169" s="55">
        <f t="shared" si="4835"/>
      </c>
      <c r="XN169" s="54">
        <f t="shared" si="5120"/>
      </c>
      <c r="XO169" s="55">
        <f t="shared" si="4836"/>
      </c>
      <c r="XP169" s="54">
        <f t="shared" si="5120"/>
      </c>
      <c r="XQ169" s="55">
        <f t="shared" si="4837"/>
      </c>
      <c r="XR169" s="54">
        <f t="shared" si="5120"/>
      </c>
      <c r="XS169" s="55">
        <f t="shared" si="4838"/>
      </c>
      <c r="XT169" s="54">
        <f t="shared" si="5120"/>
      </c>
      <c r="XU169" s="55">
        <f t="shared" si="4839"/>
      </c>
      <c r="XV169" s="54">
        <f t="shared" si="5120"/>
      </c>
      <c r="XW169" s="55">
        <f t="shared" si="4840"/>
      </c>
      <c r="XX169" s="54">
        <f t="shared" si="5120"/>
      </c>
      <c r="XY169" s="55">
        <f t="shared" si="4841"/>
      </c>
      <c r="XZ169" s="54">
        <f t="shared" si="5120"/>
      </c>
      <c r="YA169" s="55">
        <f t="shared" si="4842"/>
      </c>
      <c r="YB169" s="54">
        <f t="shared" si="5120"/>
      </c>
      <c r="YC169" s="55">
        <f t="shared" si="4740"/>
      </c>
      <c r="YD169" s="54">
        <f t="shared" si="5120"/>
      </c>
      <c r="YE169" s="55">
        <f t="shared" si="4741"/>
      </c>
      <c r="YF169" s="54">
        <f t="shared" si="5120"/>
      </c>
      <c r="YG169" s="55">
        <f t="shared" si="4742"/>
      </c>
      <c r="YH169" s="54">
        <f t="shared" si="5120"/>
      </c>
      <c r="YI169" s="55">
        <f t="shared" si="4743"/>
      </c>
      <c r="YJ169" s="54">
        <f t="shared" si="5120"/>
      </c>
      <c r="YK169" s="55">
        <f t="shared" si="4744"/>
      </c>
      <c r="YL169" s="54">
        <f t="shared" si="5120"/>
      </c>
      <c r="YM169" s="55">
        <f t="shared" si="4745"/>
      </c>
      <c r="YN169" s="54">
        <f t="shared" si="5120"/>
      </c>
      <c r="YO169" s="55">
        <f t="shared" si="4746"/>
      </c>
      <c r="YP169" s="54">
        <f t="shared" si="5120"/>
      </c>
      <c r="YQ169" s="55">
        <f t="shared" si="4747"/>
      </c>
      <c r="YR169" s="54">
        <f t="shared" si="5120"/>
      </c>
      <c r="YS169" s="55">
        <f t="shared" si="4748"/>
      </c>
      <c r="YT169" s="54">
        <f t="shared" si="5120"/>
      </c>
      <c r="YU169" s="55">
        <f t="shared" si="4749"/>
      </c>
      <c r="YV169" s="54">
        <f t="shared" si="5120"/>
      </c>
      <c r="YW169" s="55">
        <f t="shared" si="4750"/>
      </c>
      <c r="YX169" s="54">
        <f t="shared" si="5120"/>
      </c>
      <c r="YY169" s="55">
        <f t="shared" si="4751"/>
      </c>
      <c r="YZ169" s="54">
        <f t="shared" si="5120"/>
      </c>
      <c r="ZA169" s="55">
        <f t="shared" si="4752"/>
      </c>
      <c r="ZB169" s="54">
        <f t="shared" si="5120"/>
      </c>
      <c r="ZC169" s="55">
        <f t="shared" si="4753"/>
      </c>
      <c r="ZD169" s="54">
        <f t="shared" si="5117"/>
      </c>
      <c r="ZE169" s="55">
        <f t="shared" si="4754"/>
      </c>
      <c r="ZF169" s="54">
        <f t="shared" si="5117"/>
      </c>
      <c r="ZG169" s="55">
        <f t="shared" si="4755"/>
      </c>
      <c r="ZH169" s="54">
        <f t="shared" si="5117"/>
      </c>
      <c r="ZI169" s="55">
        <f t="shared" si="4756"/>
      </c>
      <c r="ZJ169" s="54">
        <f t="shared" si="5117"/>
      </c>
      <c r="ZK169" s="55">
        <f t="shared" si="4757"/>
      </c>
      <c r="ZL169" s="54">
        <f t="shared" si="5117"/>
      </c>
      <c r="ZM169" s="55">
        <f t="shared" si="4758"/>
      </c>
      <c r="ZN169" s="54">
        <f t="shared" si="5117"/>
      </c>
      <c r="ZO169" s="55">
        <f t="shared" si="4759"/>
      </c>
      <c r="ZP169" s="54">
        <f t="shared" si="5117"/>
      </c>
      <c r="ZQ169" s="55">
        <f t="shared" si="4760"/>
      </c>
      <c r="ZR169" s="54">
        <f t="shared" si="5117"/>
      </c>
      <c r="ZS169" s="55">
        <f t="shared" si="4761"/>
      </c>
      <c r="ZT169" s="54">
        <f t="shared" si="5117"/>
      </c>
      <c r="ZU169" s="55">
        <f t="shared" si="4762"/>
      </c>
      <c r="ZV169" s="54">
        <f t="shared" si="5117"/>
      </c>
      <c r="ZW169" s="55">
        <f t="shared" si="4763"/>
      </c>
      <c r="ZX169" s="54">
        <f t="shared" si="5117"/>
      </c>
      <c r="ZY169" s="55">
        <f t="shared" si="4764"/>
      </c>
      <c r="ZZ169" s="54">
        <f t="shared" si="5117"/>
      </c>
      <c r="AAA169" s="55">
        <f t="shared" si="4765"/>
      </c>
      <c r="AAB169" s="54">
        <f t="shared" si="5117"/>
      </c>
      <c r="AAC169" s="55">
        <f t="shared" si="4766"/>
      </c>
      <c r="AAD169" s="54">
        <f t="shared" si="5117"/>
      </c>
      <c r="AAE169" s="55">
        <f t="shared" si="4767"/>
      </c>
      <c r="AAF169" s="54">
        <f t="shared" si="5117"/>
      </c>
      <c r="AAG169" s="55">
        <f t="shared" si="4768"/>
      </c>
      <c r="AAH169" s="54">
        <f t="shared" si="5117"/>
      </c>
      <c r="AAI169" s="55">
        <f t="shared" si="4769"/>
      </c>
      <c r="AAJ169" s="54">
        <f t="shared" si="5117"/>
      </c>
      <c r="AAK169" s="55">
        <f t="shared" si="4770"/>
      </c>
      <c r="AAL169" s="54">
        <f t="shared" si="5117"/>
      </c>
      <c r="AAM169" s="55">
        <f t="shared" si="4917"/>
      </c>
      <c r="AAN169" s="54">
        <f t="shared" si="5117"/>
      </c>
      <c r="AAO169" s="55">
        <f t="shared" si="4918"/>
      </c>
      <c r="AAP169" s="54">
        <f t="shared" si="5117"/>
      </c>
      <c r="AAQ169" s="55">
        <f t="shared" si="4919"/>
      </c>
      <c r="AAR169" s="54">
        <f t="shared" si="5117"/>
      </c>
      <c r="AAS169" s="55">
        <f t="shared" si="4920"/>
      </c>
      <c r="AAT169" s="54">
        <f t="shared" si="5117"/>
      </c>
      <c r="AAU169" s="55">
        <f t="shared" si="4921"/>
      </c>
      <c r="AAV169" s="54">
        <f t="shared" si="5117"/>
      </c>
      <c r="AAW169" s="55">
        <f t="shared" si="4922"/>
      </c>
      <c r="AAX169" s="54">
        <f t="shared" ref="AAX169:ADF176" si="5136">RIGHT(IFERROR(VLOOKUP($B169,AAX$4:AAY$71,2,FALSE),""),2)</f>
      </c>
      <c r="AAY169" s="55">
        <f t="shared" si="4923"/>
      </c>
      <c r="AAZ169" s="54">
        <f t="shared" si="5136"/>
      </c>
      <c r="ABA169" s="55">
        <f t="shared" si="4924"/>
      </c>
      <c r="ABB169" s="54">
        <f t="shared" si="5136"/>
      </c>
      <c r="ABC169" s="55">
        <f t="shared" si="4925"/>
      </c>
      <c r="ABD169" s="54">
        <f t="shared" si="5136"/>
      </c>
      <c r="ABE169" s="55">
        <f t="shared" si="4926"/>
      </c>
      <c r="ABF169" s="54">
        <f t="shared" si="5136"/>
      </c>
      <c r="ABG169" s="55">
        <f t="shared" si="4927"/>
      </c>
      <c r="ABH169" s="54">
        <f t="shared" si="5136"/>
      </c>
      <c r="ABI169" s="55">
        <f t="shared" si="4928"/>
      </c>
      <c r="ABJ169" s="54">
        <f t="shared" si="5136"/>
      </c>
      <c r="ABK169" s="55">
        <f t="shared" si="4929"/>
      </c>
      <c r="ABL169" s="54">
        <f t="shared" si="5136"/>
      </c>
      <c r="ABM169" s="55">
        <f t="shared" si="4930"/>
      </c>
      <c r="ABN169" s="54">
        <f t="shared" si="5136"/>
      </c>
      <c r="ABO169" s="55">
        <f t="shared" si="4931"/>
      </c>
      <c r="ABP169" s="54">
        <f t="shared" si="5136"/>
      </c>
      <c r="ABQ169" s="55">
        <f t="shared" si="4932"/>
      </c>
      <c r="ABR169" s="54">
        <f t="shared" si="5136"/>
      </c>
      <c r="ABS169" s="55">
        <f t="shared" si="4933"/>
      </c>
      <c r="ABT169" s="54">
        <f t="shared" si="5136"/>
      </c>
      <c r="ABU169" s="55">
        <f t="shared" si="4934"/>
      </c>
      <c r="ABV169" s="54">
        <f t="shared" si="5136"/>
      </c>
      <c r="ABW169" s="55">
        <f t="shared" si="4935"/>
      </c>
      <c r="ABX169" s="54">
        <f t="shared" si="5136"/>
      </c>
      <c r="ABY169" s="55">
        <f t="shared" si="4936"/>
      </c>
      <c r="ABZ169" s="54">
        <f t="shared" si="5136"/>
      </c>
      <c r="ACA169" s="55">
        <f t="shared" si="4937"/>
      </c>
      <c r="ACB169" s="54">
        <f t="shared" si="5136"/>
      </c>
      <c r="ACC169" s="55">
        <f t="shared" si="4938"/>
      </c>
      <c r="ACD169" s="54">
        <f t="shared" si="5136"/>
      </c>
      <c r="ACE169" s="55">
        <f t="shared" si="4939"/>
      </c>
      <c r="ACF169" s="54">
        <f t="shared" si="5136"/>
      </c>
      <c r="ACG169" s="55">
        <f t="shared" si="4940"/>
      </c>
      <c r="ACH169" s="54">
        <f t="shared" si="5136"/>
      </c>
      <c r="ACI169" s="55">
        <f t="shared" si="4941"/>
      </c>
      <c r="ACJ169" s="54">
        <f t="shared" si="5136"/>
      </c>
      <c r="ACK169" s="55">
        <f t="shared" si="4942"/>
      </c>
      <c r="ACL169" s="54">
        <f t="shared" si="5136"/>
      </c>
      <c r="ACM169" s="55">
        <f t="shared" si="4943"/>
      </c>
      <c r="ACN169" s="54">
        <f t="shared" si="5136"/>
      </c>
      <c r="ACO169" s="55">
        <f t="shared" si="4944"/>
      </c>
      <c r="ACP169" s="54">
        <f t="shared" si="5136"/>
      </c>
      <c r="ACQ169" s="55">
        <f t="shared" si="4945"/>
      </c>
      <c r="ACR169" s="54">
        <f t="shared" si="5136"/>
      </c>
      <c r="ACS169" s="55">
        <f t="shared" si="4946"/>
      </c>
      <c r="ACT169" s="54">
        <f t="shared" si="5136"/>
      </c>
      <c r="ACU169" s="55">
        <f t="shared" si="4947"/>
      </c>
      <c r="ACV169" s="54">
        <f t="shared" si="5136"/>
      </c>
      <c r="ACW169" s="55">
        <f t="shared" si="4883"/>
      </c>
      <c r="ACX169" s="54">
        <f t="shared" si="5136"/>
      </c>
      <c r="ACY169" s="55">
        <f t="shared" si="4961"/>
      </c>
      <c r="ACZ169" s="54">
        <f t="shared" si="5136"/>
      </c>
      <c r="ADA169" s="55">
        <f t="shared" si="4962"/>
      </c>
      <c r="ADB169" s="54">
        <f t="shared" si="5136"/>
      </c>
      <c r="ADC169" s="55">
        <f t="shared" si="4963"/>
      </c>
      <c r="ADD169" s="54">
        <f t="shared" si="5136"/>
      </c>
      <c r="ADE169" s="55">
        <f t="shared" si="4964"/>
      </c>
      <c r="ADF169" s="54">
        <f t="shared" si="5136"/>
      </c>
      <c r="ADG169" s="55">
        <f t="shared" si="4965"/>
      </c>
    </row>
    <row r="170" spans="1:787" ht="20.25" hidden="1" customHeight="1">
      <c r="A170" s="112">
        <v>98</v>
      </c>
      <c r="B170" s="115">
        <f>学年と名前を結合するシート!D99</f>
      </c>
      <c r="C170" s="114"/>
      <c r="D170" s="54">
        <f t="shared" si="4771"/>
      </c>
      <c r="E170" s="55">
        <f t="shared" si="4772"/>
      </c>
      <c r="F170" s="54">
        <f t="shared" si="5126"/>
      </c>
      <c r="G170" s="55">
        <f t="shared" si="4966"/>
      </c>
      <c r="H170" s="54">
        <f t="shared" si="5126"/>
      </c>
      <c r="I170" s="55">
        <f t="shared" si="4967"/>
      </c>
      <c r="J170" s="54">
        <f t="shared" si="5126"/>
      </c>
      <c r="K170" s="55">
        <f t="shared" si="4968"/>
      </c>
      <c r="L170" s="54">
        <f t="shared" si="5126"/>
      </c>
      <c r="M170" s="55">
        <f t="shared" si="4969"/>
      </c>
      <c r="N170" s="54">
        <f t="shared" si="5126"/>
      </c>
      <c r="O170" s="55">
        <f t="shared" si="4970"/>
      </c>
      <c r="P170" s="54">
        <f t="shared" si="5126"/>
      </c>
      <c r="Q170" s="55">
        <f t="shared" si="4971"/>
      </c>
      <c r="R170" s="54">
        <f t="shared" si="5126"/>
      </c>
      <c r="S170" s="55">
        <f t="shared" si="4972"/>
      </c>
      <c r="T170" s="54">
        <f t="shared" si="5126"/>
      </c>
      <c r="U170" s="55">
        <f t="shared" si="4973"/>
      </c>
      <c r="V170" s="54">
        <f t="shared" si="5126"/>
      </c>
      <c r="W170" s="55">
        <f t="shared" si="4974"/>
      </c>
      <c r="X170" s="54">
        <f t="shared" si="5126"/>
      </c>
      <c r="Y170" s="55">
        <f t="shared" si="4975"/>
      </c>
      <c r="Z170" s="54">
        <f t="shared" si="5126"/>
      </c>
      <c r="AA170" s="55">
        <f t="shared" si="4976"/>
      </c>
      <c r="AB170" s="54">
        <f t="shared" si="5126"/>
      </c>
      <c r="AC170" s="55">
        <f t="shared" si="4977"/>
      </c>
      <c r="AD170" s="54">
        <f t="shared" si="5126"/>
      </c>
      <c r="AE170" s="55">
        <f t="shared" si="4978"/>
      </c>
      <c r="AF170" s="54">
        <f t="shared" si="5126"/>
      </c>
      <c r="AG170" s="55">
        <f t="shared" si="4979"/>
      </c>
      <c r="AH170" s="54">
        <f t="shared" si="5126"/>
      </c>
      <c r="AI170" s="55">
        <f t="shared" si="4980"/>
      </c>
      <c r="AJ170" s="54">
        <f t="shared" si="5126"/>
      </c>
      <c r="AK170" s="55">
        <f t="shared" si="4981"/>
      </c>
      <c r="AL170" s="54">
        <f t="shared" si="5126"/>
      </c>
      <c r="AM170" s="55">
        <f t="shared" si="4982"/>
      </c>
      <c r="AN170" s="54">
        <f t="shared" si="5126"/>
      </c>
      <c r="AO170" s="55">
        <f t="shared" si="4983"/>
      </c>
      <c r="AP170" s="54">
        <f t="shared" si="5126"/>
      </c>
      <c r="AQ170" s="55">
        <f t="shared" si="4984"/>
      </c>
      <c r="AR170" s="54">
        <f t="shared" si="5126"/>
      </c>
      <c r="AS170" s="55">
        <f t="shared" si="4985"/>
      </c>
      <c r="AT170" s="54">
        <f t="shared" si="5126"/>
      </c>
      <c r="AU170" s="55">
        <f t="shared" si="4986"/>
      </c>
      <c r="AV170" s="54">
        <f t="shared" si="5126"/>
      </c>
      <c r="AW170" s="55">
        <f t="shared" si="4987"/>
      </c>
      <c r="AX170" s="54">
        <f t="shared" si="5126"/>
      </c>
      <c r="AY170" s="55">
        <f t="shared" si="4988"/>
      </c>
      <c r="AZ170" s="54">
        <f t="shared" si="5126"/>
      </c>
      <c r="BA170" s="55">
        <f t="shared" si="4989"/>
      </c>
      <c r="BB170" s="54">
        <f t="shared" si="5126"/>
      </c>
      <c r="BC170" s="55">
        <f t="shared" si="4990"/>
      </c>
      <c r="BD170" s="54">
        <f t="shared" si="5126"/>
      </c>
      <c r="BE170" s="55">
        <f t="shared" si="4991"/>
      </c>
      <c r="BF170" s="54">
        <f t="shared" si="5126"/>
      </c>
      <c r="BG170" s="55">
        <f t="shared" si="4992"/>
      </c>
      <c r="BH170" s="54">
        <f t="shared" si="5126"/>
      </c>
      <c r="BI170" s="55">
        <f t="shared" si="4993"/>
      </c>
      <c r="BJ170" s="54">
        <f t="shared" si="5126"/>
      </c>
      <c r="BK170" s="55">
        <f t="shared" si="4994"/>
      </c>
      <c r="BL170" s="54">
        <f t="shared" si="5126"/>
      </c>
      <c r="BM170" s="55">
        <f t="shared" si="4995"/>
      </c>
      <c r="BN170" s="54">
        <f t="shared" si="5126"/>
      </c>
      <c r="BO170" s="55">
        <f t="shared" si="4996"/>
      </c>
      <c r="BP170" s="54">
        <f t="shared" ref="BP170:DZ177" si="5137">RIGHT(IFERROR(VLOOKUP($B170,BP$4:BQ$71,2,FALSE),""),2)</f>
      </c>
      <c r="BQ170" s="55">
        <f t="shared" si="4997"/>
      </c>
      <c r="BR170" s="54">
        <f t="shared" si="5137"/>
      </c>
      <c r="BS170" s="55">
        <f t="shared" si="4998"/>
      </c>
      <c r="BT170" s="54">
        <f t="shared" si="5137"/>
      </c>
      <c r="BU170" s="55">
        <f t="shared" si="4999"/>
      </c>
      <c r="BV170" s="54">
        <f t="shared" si="5137"/>
      </c>
      <c r="BW170" s="55">
        <f t="shared" si="5000"/>
      </c>
      <c r="BX170" s="54">
        <f t="shared" si="5137"/>
      </c>
      <c r="BY170" s="55">
        <f t="shared" si="5001"/>
      </c>
      <c r="BZ170" s="54">
        <f t="shared" si="5137"/>
      </c>
      <c r="CA170" s="55">
        <f t="shared" si="5002"/>
      </c>
      <c r="CB170" s="54">
        <f t="shared" si="5137"/>
      </c>
      <c r="CC170" s="55">
        <f t="shared" si="5003"/>
      </c>
      <c r="CD170" s="54">
        <f t="shared" si="5137"/>
      </c>
      <c r="CE170" s="55">
        <f t="shared" si="5004"/>
      </c>
      <c r="CF170" s="54">
        <f t="shared" si="5137"/>
      </c>
      <c r="CG170" s="55">
        <f t="shared" si="5005"/>
      </c>
      <c r="CH170" s="54">
        <f t="shared" si="5137"/>
      </c>
      <c r="CI170" s="55">
        <f t="shared" si="5006"/>
      </c>
      <c r="CJ170" s="54">
        <f t="shared" si="5137"/>
      </c>
      <c r="CK170" s="55">
        <f t="shared" si="5007"/>
      </c>
      <c r="CL170" s="54">
        <f t="shared" si="5137"/>
      </c>
      <c r="CM170" s="55">
        <f t="shared" si="5008"/>
      </c>
      <c r="CN170" s="54">
        <f t="shared" si="5137"/>
      </c>
      <c r="CO170" s="55">
        <f t="shared" si="5009"/>
      </c>
      <c r="CP170" s="54">
        <f t="shared" si="5137"/>
      </c>
      <c r="CQ170" s="55">
        <f t="shared" si="5010"/>
      </c>
      <c r="CR170" s="54">
        <f t="shared" si="5137"/>
      </c>
      <c r="CS170" s="55">
        <f t="shared" si="5011"/>
      </c>
      <c r="CT170" s="54">
        <f t="shared" si="5137"/>
      </c>
      <c r="CU170" s="55">
        <f t="shared" si="5012"/>
      </c>
      <c r="CV170" s="54">
        <f t="shared" si="5137"/>
      </c>
      <c r="CW170" s="55">
        <f t="shared" si="5013"/>
      </c>
      <c r="CX170" s="54">
        <f t="shared" si="5137"/>
      </c>
      <c r="CY170" s="55">
        <f t="shared" si="5014"/>
      </c>
      <c r="CZ170" s="54">
        <f t="shared" si="5137"/>
      </c>
      <c r="DA170" s="55">
        <f t="shared" si="5015"/>
      </c>
      <c r="DB170" s="54">
        <f t="shared" si="5137"/>
      </c>
      <c r="DC170" s="55">
        <f t="shared" si="5016"/>
      </c>
      <c r="DD170" s="54">
        <f t="shared" si="5137"/>
      </c>
      <c r="DE170" s="55">
        <f t="shared" si="5017"/>
      </c>
      <c r="DF170" s="54">
        <f t="shared" si="5137"/>
      </c>
      <c r="DG170" s="55">
        <f t="shared" si="5018"/>
      </c>
      <c r="DH170" s="54">
        <f t="shared" si="5137"/>
      </c>
      <c r="DI170" s="55">
        <f t="shared" si="5019"/>
      </c>
      <c r="DJ170" s="54">
        <f t="shared" si="5137"/>
      </c>
      <c r="DK170" s="55">
        <f t="shared" si="5020"/>
      </c>
      <c r="DL170" s="54">
        <f t="shared" si="5137"/>
      </c>
      <c r="DM170" s="55">
        <f t="shared" si="5021"/>
      </c>
      <c r="DN170" s="54">
        <f t="shared" si="5137"/>
      </c>
      <c r="DO170" s="55">
        <f t="shared" si="5022"/>
      </c>
      <c r="DP170" s="54">
        <f t="shared" si="5137"/>
      </c>
      <c r="DQ170" s="55">
        <f t="shared" si="5023"/>
      </c>
      <c r="DR170" s="54">
        <f t="shared" si="5137"/>
      </c>
      <c r="DS170" s="55">
        <f t="shared" si="5024"/>
      </c>
      <c r="DT170" s="54">
        <f t="shared" si="5137"/>
      </c>
      <c r="DU170" s="55">
        <f t="shared" si="5025"/>
      </c>
      <c r="DV170" s="54">
        <f t="shared" si="5137"/>
      </c>
      <c r="DW170" s="55">
        <f t="shared" si="5026"/>
      </c>
      <c r="DX170" s="54">
        <f t="shared" si="5137"/>
      </c>
      <c r="DY170" s="55">
        <f t="shared" si="5027"/>
      </c>
      <c r="DZ170" s="54">
        <f t="shared" si="5137"/>
      </c>
      <c r="EA170" s="55">
        <f t="shared" si="5028"/>
      </c>
      <c r="EB170" s="54">
        <f t="shared" si="5127"/>
      </c>
      <c r="EC170" s="55">
        <f t="shared" si="5029"/>
      </c>
      <c r="ED170" s="54">
        <f t="shared" si="5127"/>
      </c>
      <c r="EE170" s="55">
        <f t="shared" si="5030"/>
      </c>
      <c r="EF170" s="54">
        <f t="shared" si="5127"/>
      </c>
      <c r="EG170" s="55">
        <f t="shared" si="5031"/>
      </c>
      <c r="EH170" s="54">
        <f t="shared" si="5127"/>
      </c>
      <c r="EI170" s="55">
        <f t="shared" si="5032"/>
      </c>
      <c r="EJ170" s="54">
        <f t="shared" si="5127"/>
      </c>
      <c r="EK170" s="55">
        <f t="shared" si="5033"/>
      </c>
      <c r="EL170" s="54">
        <f t="shared" si="5127"/>
      </c>
      <c r="EM170" s="55">
        <f t="shared" si="5034"/>
      </c>
      <c r="EN170" s="54">
        <f t="shared" si="5127"/>
      </c>
      <c r="EO170" s="55">
        <f t="shared" si="5035"/>
      </c>
      <c r="EP170" s="54">
        <f t="shared" si="5127"/>
      </c>
      <c r="EQ170" s="55">
        <f t="shared" si="5036"/>
      </c>
      <c r="ER170" s="54">
        <f t="shared" si="5127"/>
      </c>
      <c r="ES170" s="55">
        <f t="shared" si="5037"/>
      </c>
      <c r="ET170" s="54">
        <f t="shared" si="5127"/>
      </c>
      <c r="EU170" s="55">
        <f t="shared" si="5038"/>
      </c>
      <c r="EV170" s="54">
        <f t="shared" si="5127"/>
      </c>
      <c r="EW170" s="55">
        <f t="shared" si="5039"/>
      </c>
      <c r="EX170" s="54">
        <f t="shared" si="5127"/>
      </c>
      <c r="EY170" s="55">
        <f t="shared" si="5040"/>
      </c>
      <c r="EZ170" s="54">
        <f t="shared" si="5127"/>
      </c>
      <c r="FA170" s="55">
        <f t="shared" si="5041"/>
      </c>
      <c r="FB170" s="54">
        <f t="shared" si="5127"/>
      </c>
      <c r="FC170" s="55">
        <f t="shared" si="5042"/>
      </c>
      <c r="FD170" s="54">
        <f t="shared" si="5127"/>
      </c>
      <c r="FE170" s="55">
        <f t="shared" si="5043"/>
      </c>
      <c r="FF170" s="54">
        <f t="shared" si="5127"/>
      </c>
      <c r="FG170" s="55">
        <f t="shared" si="5044"/>
      </c>
      <c r="FH170" s="54">
        <f t="shared" si="5127"/>
      </c>
      <c r="FI170" s="55">
        <f t="shared" si="5045"/>
      </c>
      <c r="FJ170" s="54">
        <f t="shared" si="5127"/>
      </c>
      <c r="FK170" s="55">
        <f t="shared" si="5046"/>
      </c>
      <c r="FL170" s="54">
        <f t="shared" si="5127"/>
      </c>
      <c r="FM170" s="55">
        <f t="shared" si="5047"/>
      </c>
      <c r="FN170" s="54">
        <f t="shared" si="5127"/>
      </c>
      <c r="FO170" s="55">
        <f t="shared" si="5048"/>
      </c>
      <c r="FP170" s="54">
        <f t="shared" si="5127"/>
      </c>
      <c r="FQ170" s="55">
        <f t="shared" si="5049"/>
      </c>
      <c r="FR170" s="54">
        <f t="shared" si="5127"/>
      </c>
      <c r="FS170" s="55">
        <f t="shared" si="5050"/>
      </c>
      <c r="FT170" s="54">
        <f t="shared" si="5127"/>
      </c>
      <c r="FU170" s="55">
        <f t="shared" si="5051"/>
      </c>
      <c r="FV170" s="54">
        <f t="shared" si="5127"/>
      </c>
      <c r="FW170" s="55">
        <f t="shared" si="5052"/>
      </c>
      <c r="FX170" s="54">
        <f t="shared" si="5127"/>
      </c>
      <c r="FY170" s="55">
        <f t="shared" si="5053"/>
      </c>
      <c r="FZ170" s="54">
        <f t="shared" si="5127"/>
      </c>
      <c r="GA170" s="55">
        <f t="shared" si="5054"/>
      </c>
      <c r="GB170" s="54">
        <f t="shared" si="5127"/>
      </c>
      <c r="GC170" s="55">
        <f t="shared" si="5055"/>
      </c>
      <c r="GD170" s="54">
        <f t="shared" si="5127"/>
      </c>
      <c r="GE170" s="55">
        <f t="shared" si="5056"/>
      </c>
      <c r="GF170" s="54">
        <f t="shared" si="5127"/>
      </c>
      <c r="GG170" s="55">
        <f t="shared" si="5057"/>
      </c>
      <c r="GH170" s="54">
        <f t="shared" si="5127"/>
      </c>
      <c r="GI170" s="55">
        <f t="shared" si="5058"/>
      </c>
      <c r="GJ170" s="54">
        <f t="shared" si="5127"/>
      </c>
      <c r="GK170" s="55">
        <f t="shared" si="5059"/>
      </c>
      <c r="GL170" s="54">
        <f t="shared" ref="GL170:IV177" si="5138">RIGHT(IFERROR(VLOOKUP($B170,GL$4:GM$71,2,FALSE),""),2)</f>
      </c>
      <c r="GM170" s="55">
        <f t="shared" si="5060"/>
      </c>
      <c r="GN170" s="54">
        <f t="shared" si="5138"/>
      </c>
      <c r="GO170" s="55">
        <f t="shared" si="5061"/>
      </c>
      <c r="GP170" s="54">
        <f t="shared" si="5138"/>
      </c>
      <c r="GQ170" s="55">
        <f t="shared" si="5062"/>
      </c>
      <c r="GR170" s="54">
        <f t="shared" si="5138"/>
      </c>
      <c r="GS170" s="55">
        <f t="shared" si="5063"/>
      </c>
      <c r="GT170" s="54">
        <f t="shared" si="5138"/>
      </c>
      <c r="GU170" s="55">
        <f t="shared" si="5064"/>
      </c>
      <c r="GV170" s="54">
        <f t="shared" si="5138"/>
      </c>
      <c r="GW170" s="55">
        <f t="shared" si="5065"/>
      </c>
      <c r="GX170" s="54">
        <f t="shared" si="5138"/>
      </c>
      <c r="GY170" s="55">
        <f t="shared" si="5066"/>
      </c>
      <c r="GZ170" s="54">
        <f t="shared" si="5138"/>
      </c>
      <c r="HA170" s="55">
        <f t="shared" si="5067"/>
      </c>
      <c r="HB170" s="54">
        <f t="shared" si="5138"/>
      </c>
      <c r="HC170" s="55">
        <f t="shared" si="5068"/>
      </c>
      <c r="HD170" s="54">
        <f t="shared" si="5138"/>
      </c>
      <c r="HE170" s="55">
        <f t="shared" si="5069"/>
      </c>
      <c r="HF170" s="54">
        <f t="shared" si="5138"/>
      </c>
      <c r="HG170" s="55">
        <f t="shared" si="5070"/>
      </c>
      <c r="HH170" s="54">
        <f t="shared" si="5138"/>
      </c>
      <c r="HI170" s="55">
        <f t="shared" si="5071"/>
      </c>
      <c r="HJ170" s="54">
        <f t="shared" si="5138"/>
      </c>
      <c r="HK170" s="55">
        <f t="shared" si="5072"/>
      </c>
      <c r="HL170" s="54">
        <f t="shared" si="5138"/>
      </c>
      <c r="HM170" s="55">
        <f t="shared" si="5073"/>
      </c>
      <c r="HN170" s="54">
        <f t="shared" si="5138"/>
      </c>
      <c r="HO170" s="55">
        <f t="shared" si="5074"/>
      </c>
      <c r="HP170" s="54">
        <f t="shared" si="5138"/>
      </c>
      <c r="HQ170" s="55">
        <f t="shared" si="5075"/>
      </c>
      <c r="HR170" s="54">
        <f t="shared" si="5138"/>
      </c>
      <c r="HS170" s="55">
        <f t="shared" si="5076"/>
      </c>
      <c r="HT170" s="54">
        <f t="shared" si="5138"/>
      </c>
      <c r="HU170" s="55">
        <f t="shared" si="5077"/>
      </c>
      <c r="HV170" s="54">
        <f t="shared" si="5138"/>
      </c>
      <c r="HW170" s="55">
        <f t="shared" si="5078"/>
      </c>
      <c r="HX170" s="54">
        <f t="shared" si="5138"/>
      </c>
      <c r="HY170" s="55">
        <f t="shared" si="5079"/>
      </c>
      <c r="HZ170" s="54">
        <f t="shared" si="5138"/>
      </c>
      <c r="IA170" s="55">
        <f t="shared" si="5080"/>
      </c>
      <c r="IB170" s="54">
        <f t="shared" si="5138"/>
      </c>
      <c r="IC170" s="55">
        <f t="shared" si="5081"/>
      </c>
      <c r="ID170" s="54">
        <f t="shared" si="5138"/>
      </c>
      <c r="IE170" s="55">
        <f t="shared" si="5082"/>
      </c>
      <c r="IF170" s="54">
        <f t="shared" si="5138"/>
      </c>
      <c r="IG170" s="55">
        <f t="shared" si="5083"/>
      </c>
      <c r="IH170" s="54">
        <f t="shared" si="5138"/>
      </c>
      <c r="II170" s="55">
        <f t="shared" si="5084"/>
      </c>
      <c r="IJ170" s="54">
        <f t="shared" si="5138"/>
      </c>
      <c r="IK170" s="55">
        <f t="shared" si="5085"/>
      </c>
      <c r="IL170" s="54">
        <f t="shared" si="5138"/>
      </c>
      <c r="IM170" s="55">
        <f t="shared" si="5086"/>
      </c>
      <c r="IN170" s="54">
        <f t="shared" si="5138"/>
      </c>
      <c r="IO170" s="55">
        <f t="shared" si="5087"/>
      </c>
      <c r="IP170" s="54">
        <f t="shared" si="5138"/>
      </c>
      <c r="IQ170" s="55">
        <f t="shared" si="5088"/>
      </c>
      <c r="IR170" s="54">
        <f t="shared" si="5138"/>
      </c>
      <c r="IS170" s="55">
        <f t="shared" si="5089"/>
      </c>
      <c r="IT170" s="54">
        <f t="shared" si="5138"/>
      </c>
      <c r="IU170" s="55">
        <f t="shared" si="5090"/>
      </c>
      <c r="IV170" s="54">
        <f t="shared" si="5138"/>
      </c>
      <c r="IW170" s="55">
        <f t="shared" si="5091"/>
      </c>
      <c r="IX170" s="54">
        <f t="shared" si="5116"/>
      </c>
      <c r="IY170" s="55">
        <f t="shared" si="5092"/>
      </c>
      <c r="IZ170" s="54">
        <f t="shared" si="5116"/>
      </c>
      <c r="JA170" s="55">
        <f t="shared" si="5093"/>
      </c>
      <c r="JB170" s="54">
        <f t="shared" si="5114"/>
      </c>
      <c r="JC170" s="55">
        <f t="shared" si="5094"/>
      </c>
      <c r="JD170" s="54">
        <f t="shared" si="5112"/>
      </c>
      <c r="JE170" s="55">
        <f t="shared" si="5095"/>
      </c>
      <c r="JF170" s="54">
        <f t="shared" si="5112"/>
      </c>
      <c r="JG170" s="55">
        <f t="shared" si="5096"/>
      </c>
      <c r="JH170" s="54">
        <f t="shared" si="5112"/>
      </c>
      <c r="JI170" s="55">
        <f t="shared" si="5097"/>
      </c>
      <c r="JJ170" s="54">
        <f t="shared" si="5112"/>
      </c>
      <c r="JK170" s="55">
        <f t="shared" si="5098"/>
      </c>
      <c r="JL170" s="54">
        <f t="shared" si="5112"/>
      </c>
      <c r="JM170" s="55">
        <f t="shared" si="4679"/>
      </c>
      <c r="JN170" s="54">
        <f t="shared" si="5131"/>
      </c>
      <c r="JO170" s="55">
        <f t="shared" si="4775"/>
      </c>
      <c r="JP170" s="54">
        <f t="shared" si="5131"/>
      </c>
      <c r="JQ170" s="55">
        <f t="shared" si="4776"/>
      </c>
      <c r="JR170" s="54">
        <f t="shared" si="5131"/>
      </c>
      <c r="JS170" s="55">
        <f t="shared" si="4777"/>
      </c>
      <c r="JT170" s="54">
        <f t="shared" si="5131"/>
      </c>
      <c r="JU170" s="55">
        <f t="shared" si="4778"/>
      </c>
      <c r="JV170" s="54">
        <f t="shared" si="5131"/>
      </c>
      <c r="JW170" s="55">
        <f t="shared" si="4779"/>
      </c>
      <c r="JX170" s="54">
        <f t="shared" si="5131"/>
      </c>
      <c r="JY170" s="55">
        <f t="shared" si="4780"/>
      </c>
      <c r="JZ170" s="54">
        <f t="shared" si="5131"/>
      </c>
      <c r="KA170" s="55">
        <f t="shared" si="4781"/>
      </c>
      <c r="KB170" s="54">
        <f t="shared" si="5131"/>
      </c>
      <c r="KC170" s="55">
        <f t="shared" si="4782"/>
      </c>
      <c r="KD170" s="54">
        <f t="shared" si="5131"/>
      </c>
      <c r="KE170" s="55">
        <f t="shared" si="4783"/>
      </c>
      <c r="KF170" s="54">
        <f t="shared" si="5131"/>
      </c>
      <c r="KG170" s="55">
        <f t="shared" si="4784"/>
      </c>
      <c r="KH170" s="54">
        <f t="shared" si="5131"/>
      </c>
      <c r="KI170" s="55">
        <f t="shared" si="4785"/>
      </c>
      <c r="KJ170" s="54">
        <f t="shared" si="5131"/>
      </c>
      <c r="KK170" s="55">
        <f t="shared" si="4786"/>
      </c>
      <c r="KL170" s="54">
        <f t="shared" si="5131"/>
      </c>
      <c r="KM170" s="55">
        <f t="shared" si="4787"/>
      </c>
      <c r="KN170" s="54">
        <f t="shared" si="5131"/>
      </c>
      <c r="KO170" s="55">
        <f t="shared" si="4788"/>
      </c>
      <c r="KP170" s="54">
        <f t="shared" si="5131"/>
      </c>
      <c r="KQ170" s="55">
        <f t="shared" si="4789"/>
      </c>
      <c r="KR170" s="54">
        <f t="shared" si="5131"/>
      </c>
      <c r="KS170" s="55">
        <f t="shared" si="4790"/>
      </c>
      <c r="KT170" s="54">
        <f t="shared" si="5131"/>
      </c>
      <c r="KU170" s="55">
        <f t="shared" si="4791"/>
      </c>
      <c r="KV170" s="54">
        <f t="shared" si="5131"/>
      </c>
      <c r="KW170" s="55">
        <f t="shared" si="4792"/>
      </c>
      <c r="KX170" s="54">
        <f t="shared" si="5131"/>
      </c>
      <c r="KY170" s="55">
        <f t="shared" si="4793"/>
      </c>
      <c r="KZ170" s="54">
        <f t="shared" si="5131"/>
      </c>
      <c r="LA170" s="55">
        <f t="shared" si="4794"/>
      </c>
      <c r="LB170" s="54">
        <f t="shared" si="5131"/>
      </c>
      <c r="LC170" s="55">
        <f t="shared" si="4795"/>
      </c>
      <c r="LD170" s="54">
        <f t="shared" si="5131"/>
      </c>
      <c r="LE170" s="55">
        <f t="shared" si="4796"/>
      </c>
      <c r="LF170" s="54">
        <f t="shared" si="5131"/>
      </c>
      <c r="LG170" s="55">
        <f t="shared" si="4797"/>
      </c>
      <c r="LH170" s="54">
        <f t="shared" si="5131"/>
      </c>
      <c r="LI170" s="55">
        <f t="shared" si="4798"/>
      </c>
      <c r="LJ170" s="54">
        <f t="shared" si="5131"/>
      </c>
      <c r="LK170" s="55">
        <f t="shared" si="4799"/>
      </c>
      <c r="LL170" s="54">
        <f t="shared" si="5131"/>
      </c>
      <c r="LM170" s="55">
        <f t="shared" si="4800"/>
      </c>
      <c r="LN170" s="54">
        <f t="shared" si="5131"/>
      </c>
      <c r="LO170" s="55">
        <f t="shared" si="4801"/>
      </c>
      <c r="LP170" s="54">
        <f t="shared" si="5131"/>
      </c>
      <c r="LQ170" s="55">
        <f t="shared" si="4802"/>
      </c>
      <c r="LR170" s="54">
        <f t="shared" si="5131"/>
      </c>
      <c r="LS170" s="55">
        <f t="shared" si="4803"/>
      </c>
      <c r="LT170" s="54">
        <f t="shared" si="5131"/>
      </c>
      <c r="LU170" s="55">
        <f t="shared" si="4804"/>
      </c>
      <c r="LV170" s="54">
        <f t="shared" si="5131"/>
      </c>
      <c r="LW170" s="55">
        <f t="shared" si="4805"/>
      </c>
      <c r="LX170" s="54">
        <f t="shared" si="5131"/>
      </c>
      <c r="LY170" s="55">
        <f t="shared" si="4680"/>
      </c>
      <c r="LZ170" s="54">
        <f t="shared" si="5129"/>
      </c>
      <c r="MA170" s="55">
        <f t="shared" si="4807"/>
      </c>
      <c r="MB170" s="54">
        <f t="shared" si="5129"/>
      </c>
      <c r="MC170" s="55">
        <f t="shared" si="4808"/>
      </c>
      <c r="MD170" s="54">
        <f t="shared" si="5129"/>
      </c>
      <c r="ME170" s="55">
        <f t="shared" si="4809"/>
      </c>
      <c r="MF170" s="54">
        <f t="shared" si="5129"/>
      </c>
      <c r="MG170" s="55">
        <f t="shared" si="4810"/>
      </c>
      <c r="MH170" s="54">
        <f t="shared" si="5129"/>
      </c>
      <c r="MI170" s="55">
        <f t="shared" si="4811"/>
      </c>
      <c r="MJ170" s="54">
        <f t="shared" si="5129"/>
      </c>
      <c r="MK170" s="55">
        <f t="shared" si="4812"/>
      </c>
      <c r="ML170" s="54">
        <f t="shared" si="5129"/>
      </c>
      <c r="MM170" s="55">
        <f t="shared" si="4682"/>
      </c>
      <c r="MN170" s="54">
        <f t="shared" si="5129"/>
      </c>
      <c r="MO170" s="55">
        <f t="shared" si="4683"/>
      </c>
      <c r="MP170" s="54">
        <f t="shared" si="5129"/>
      </c>
      <c r="MQ170" s="55">
        <f t="shared" si="4684"/>
      </c>
      <c r="MR170" s="54">
        <f t="shared" si="5129"/>
      </c>
      <c r="MS170" s="55">
        <f t="shared" si="4685"/>
      </c>
      <c r="MT170" s="54">
        <f t="shared" si="5129"/>
      </c>
      <c r="MU170" s="55">
        <f t="shared" si="4686"/>
      </c>
      <c r="MV170" s="54">
        <f t="shared" si="5129"/>
      </c>
      <c r="MW170" s="55">
        <f t="shared" si="4687"/>
      </c>
      <c r="MX170" s="54">
        <f t="shared" si="5129"/>
      </c>
      <c r="MY170" s="55">
        <f t="shared" si="4688"/>
      </c>
      <c r="MZ170" s="54">
        <f t="shared" si="5129"/>
      </c>
      <c r="NA170" s="55">
        <f t="shared" si="4689"/>
      </c>
      <c r="NB170" s="54">
        <f t="shared" si="5129"/>
      </c>
      <c r="NC170" s="55">
        <f t="shared" si="4690"/>
      </c>
      <c r="ND170" s="54">
        <f t="shared" si="5129"/>
      </c>
      <c r="NE170" s="55">
        <f t="shared" si="4691"/>
      </c>
      <c r="NF170" s="54">
        <f t="shared" si="5129"/>
      </c>
      <c r="NG170" s="55">
        <f t="shared" si="4692"/>
      </c>
      <c r="NH170" s="54">
        <f t="shared" si="5129"/>
      </c>
      <c r="NI170" s="55">
        <f t="shared" si="4693"/>
      </c>
      <c r="NJ170" s="54">
        <f t="shared" si="5129"/>
      </c>
      <c r="NK170" s="55">
        <f t="shared" si="4694"/>
      </c>
      <c r="NL170" s="54">
        <f t="shared" si="5129"/>
      </c>
      <c r="NM170" s="55">
        <f t="shared" si="4695"/>
      </c>
      <c r="NN170" s="54">
        <f t="shared" si="5129"/>
      </c>
      <c r="NO170" s="55">
        <f t="shared" si="4696"/>
      </c>
      <c r="NP170" s="54">
        <f t="shared" si="5129"/>
      </c>
      <c r="NQ170" s="55">
        <f t="shared" si="4697"/>
      </c>
      <c r="NR170" s="54">
        <f t="shared" si="5129"/>
      </c>
      <c r="NS170" s="55">
        <f t="shared" si="4698"/>
      </c>
      <c r="NT170" s="54">
        <f t="shared" si="5129"/>
      </c>
      <c r="NU170" s="55">
        <f t="shared" si="4699"/>
      </c>
      <c r="NV170" s="54">
        <f t="shared" si="5129"/>
      </c>
      <c r="NW170" s="55">
        <f t="shared" si="4700"/>
      </c>
      <c r="NX170" s="54">
        <f t="shared" si="5129"/>
      </c>
      <c r="NY170" s="55">
        <f t="shared" si="4701"/>
      </c>
      <c r="NZ170" s="54">
        <f t="shared" si="5129"/>
      </c>
      <c r="OA170" s="55">
        <f t="shared" si="4702"/>
      </c>
      <c r="OB170" s="54">
        <f t="shared" si="5129"/>
      </c>
      <c r="OC170" s="55">
        <f t="shared" si="4703"/>
      </c>
      <c r="OD170" s="54">
        <f t="shared" si="5129"/>
      </c>
      <c r="OE170" s="55">
        <f t="shared" si="4704"/>
      </c>
      <c r="OF170" s="54">
        <f t="shared" si="5129"/>
      </c>
      <c r="OG170" s="55">
        <f t="shared" si="4705"/>
      </c>
      <c r="OH170" s="54">
        <f t="shared" si="5129"/>
      </c>
      <c r="OI170" s="55">
        <f t="shared" si="4706"/>
      </c>
      <c r="OJ170" s="54">
        <f t="shared" si="5123"/>
      </c>
      <c r="OK170" s="55">
        <f t="shared" si="4707"/>
      </c>
      <c r="OL170" s="54">
        <f t="shared" ref="OL170:QV179" si="5139">RIGHT(IFERROR(VLOOKUP($B170,OL$4:OM$71,2,FALSE),""),2)</f>
      </c>
      <c r="OM170" s="55">
        <f t="shared" si="4708"/>
      </c>
      <c r="ON170" s="54">
        <f t="shared" si="5139"/>
      </c>
      <c r="OO170" s="55">
        <f t="shared" si="4709"/>
      </c>
      <c r="OP170" s="54">
        <f t="shared" si="5139"/>
      </c>
      <c r="OQ170" s="55">
        <f t="shared" si="4710"/>
      </c>
      <c r="OR170" s="54">
        <f t="shared" si="5139"/>
      </c>
      <c r="OS170" s="55">
        <f t="shared" si="4711"/>
      </c>
      <c r="OT170" s="54">
        <f t="shared" si="5139"/>
      </c>
      <c r="OU170" s="55">
        <f t="shared" si="4712"/>
      </c>
      <c r="OV170" s="54">
        <f t="shared" si="5139"/>
      </c>
      <c r="OW170" s="55">
        <f t="shared" si="4713"/>
      </c>
      <c r="OX170" s="54">
        <f t="shared" si="5139"/>
      </c>
      <c r="OY170" s="55">
        <f t="shared" si="4714"/>
      </c>
      <c r="OZ170" s="54">
        <f t="shared" si="5139"/>
      </c>
      <c r="PA170" s="55">
        <f t="shared" si="4715"/>
      </c>
      <c r="PB170" s="54">
        <f t="shared" si="5139"/>
      </c>
      <c r="PC170" s="55">
        <f t="shared" si="4716"/>
      </c>
      <c r="PD170" s="54">
        <f t="shared" si="5139"/>
      </c>
      <c r="PE170" s="55">
        <f t="shared" si="4717"/>
      </c>
      <c r="PF170" s="54">
        <f t="shared" si="5139"/>
      </c>
      <c r="PG170" s="55">
        <f t="shared" si="4718"/>
      </c>
      <c r="PH170" s="54">
        <f t="shared" si="5139"/>
      </c>
      <c r="PI170" s="55">
        <f t="shared" si="4719"/>
      </c>
      <c r="PJ170" s="54">
        <f t="shared" si="5139"/>
      </c>
      <c r="PK170" s="55">
        <f t="shared" si="4720"/>
      </c>
      <c r="PL170" s="54">
        <f t="shared" si="5139"/>
      </c>
      <c r="PM170" s="55">
        <f t="shared" si="4721"/>
      </c>
      <c r="PN170" s="54">
        <f t="shared" si="5139"/>
      </c>
      <c r="PO170" s="55">
        <f t="shared" si="4722"/>
      </c>
      <c r="PP170" s="54">
        <f t="shared" si="5139"/>
      </c>
      <c r="PQ170" s="55">
        <f t="shared" si="4723"/>
      </c>
      <c r="PR170" s="54">
        <f t="shared" si="5139"/>
      </c>
      <c r="PS170" s="55">
        <f t="shared" si="4724"/>
      </c>
      <c r="PT170" s="54">
        <f t="shared" si="5139"/>
      </c>
      <c r="PU170" s="55">
        <f t="shared" si="4725"/>
      </c>
      <c r="PV170" s="54">
        <f t="shared" si="5139"/>
      </c>
      <c r="PW170" s="55">
        <f t="shared" si="4726"/>
      </c>
      <c r="PX170" s="54">
        <f t="shared" si="5139"/>
      </c>
      <c r="PY170" s="55">
        <f t="shared" si="4727"/>
      </c>
      <c r="PZ170" s="54">
        <f t="shared" si="5139"/>
      </c>
      <c r="QA170" s="55">
        <f t="shared" si="4728"/>
      </c>
      <c r="QB170" s="54">
        <f t="shared" si="5139"/>
      </c>
      <c r="QC170" s="55">
        <f t="shared" si="4729"/>
      </c>
      <c r="QD170" s="54">
        <f t="shared" si="5139"/>
      </c>
      <c r="QE170" s="55">
        <f t="shared" si="4730"/>
      </c>
      <c r="QF170" s="54">
        <f t="shared" si="5139"/>
      </c>
      <c r="QG170" s="55">
        <f t="shared" si="4731"/>
      </c>
      <c r="QH170" s="54">
        <f t="shared" si="5139"/>
      </c>
      <c r="QI170" s="55">
        <f t="shared" si="4732"/>
      </c>
      <c r="QJ170" s="54">
        <f t="shared" si="5139"/>
      </c>
      <c r="QK170" s="55">
        <f t="shared" si="4733"/>
      </c>
      <c r="QL170" s="54">
        <f t="shared" si="5139"/>
      </c>
      <c r="QM170" s="55">
        <f t="shared" si="4734"/>
      </c>
      <c r="QN170" s="54">
        <f t="shared" si="5139"/>
      </c>
      <c r="QO170" s="55">
        <f t="shared" si="4735"/>
      </c>
      <c r="QP170" s="54">
        <f t="shared" si="5139"/>
      </c>
      <c r="QQ170" s="55">
        <f t="shared" si="4736"/>
      </c>
      <c r="QR170" s="54">
        <f t="shared" si="5139"/>
      </c>
      <c r="QS170" s="55">
        <f t="shared" si="4737"/>
      </c>
      <c r="QT170" s="54">
        <f t="shared" si="5139"/>
      </c>
      <c r="QU170" s="55">
        <f t="shared" si="4885"/>
      </c>
      <c r="QV170" s="54">
        <f t="shared" si="5139"/>
      </c>
      <c r="QW170" s="55">
        <f t="shared" si="4886"/>
      </c>
      <c r="QX170" s="54">
        <f t="shared" si="5135"/>
      </c>
      <c r="QY170" s="55">
        <f t="shared" si="4887"/>
      </c>
      <c r="QZ170" s="54">
        <f t="shared" si="5135"/>
      </c>
      <c r="RA170" s="55">
        <f t="shared" si="4888"/>
      </c>
      <c r="RB170" s="54">
        <f t="shared" si="5135"/>
      </c>
      <c r="RC170" s="55">
        <f t="shared" si="4889"/>
      </c>
      <c r="RD170" s="54">
        <f t="shared" si="5135"/>
      </c>
      <c r="RE170" s="55">
        <f t="shared" si="4890"/>
      </c>
      <c r="RF170" s="54">
        <f t="shared" si="5135"/>
      </c>
      <c r="RG170" s="55">
        <f t="shared" si="4891"/>
      </c>
      <c r="RH170" s="54">
        <f t="shared" si="5135"/>
      </c>
      <c r="RI170" s="55">
        <f t="shared" si="4892"/>
      </c>
      <c r="RJ170" s="54">
        <f t="shared" si="5132"/>
      </c>
      <c r="RK170" s="55">
        <f t="shared" si="4893"/>
      </c>
      <c r="RL170" s="54">
        <f t="shared" si="5132"/>
      </c>
      <c r="RM170" s="55">
        <f t="shared" si="4894"/>
      </c>
      <c r="RN170" s="54">
        <f t="shared" si="5132"/>
      </c>
      <c r="RO170" s="55">
        <f t="shared" si="4895"/>
      </c>
      <c r="RP170" s="54">
        <f t="shared" si="5132"/>
      </c>
      <c r="RQ170" s="55">
        <f t="shared" si="4896"/>
      </c>
      <c r="RR170" s="54">
        <f t="shared" si="5132"/>
      </c>
      <c r="RS170" s="55">
        <f t="shared" si="4897"/>
      </c>
      <c r="RT170" s="54">
        <f t="shared" si="5132"/>
      </c>
      <c r="RU170" s="55">
        <f t="shared" si="4898"/>
      </c>
      <c r="RV170" s="54">
        <f t="shared" si="5132"/>
      </c>
      <c r="RW170" s="55">
        <f t="shared" si="4899"/>
      </c>
      <c r="RX170" s="54">
        <f t="shared" si="5132"/>
      </c>
      <c r="RY170" s="55">
        <f t="shared" si="4900"/>
      </c>
      <c r="RZ170" s="54">
        <f t="shared" si="5132"/>
      </c>
      <c r="SA170" s="55">
        <f t="shared" si="4901"/>
      </c>
      <c r="SB170" s="54">
        <f t="shared" si="5132"/>
      </c>
      <c r="SC170" s="55">
        <f t="shared" si="4902"/>
      </c>
      <c r="SD170" s="54">
        <f t="shared" si="5132"/>
      </c>
      <c r="SE170" s="55">
        <f t="shared" si="4903"/>
      </c>
      <c r="SF170" s="54">
        <f t="shared" si="5132"/>
      </c>
      <c r="SG170" s="55">
        <f t="shared" si="4904"/>
      </c>
      <c r="SH170" s="54">
        <f t="shared" si="5132"/>
      </c>
      <c r="SI170" s="55">
        <f t="shared" si="4905"/>
      </c>
      <c r="SJ170" s="54">
        <f t="shared" si="5132"/>
      </c>
      <c r="SK170" s="55">
        <f t="shared" si="4906"/>
      </c>
      <c r="SL170" s="54">
        <f t="shared" si="5132"/>
      </c>
      <c r="SM170" s="55">
        <f t="shared" si="4907"/>
      </c>
      <c r="SN170" s="54">
        <f t="shared" si="5132"/>
      </c>
      <c r="SO170" s="55">
        <f t="shared" si="4908"/>
      </c>
      <c r="SP170" s="54">
        <f t="shared" si="5132"/>
      </c>
      <c r="SQ170" s="55">
        <f t="shared" si="4909"/>
      </c>
      <c r="SR170" s="54">
        <f t="shared" si="5132"/>
      </c>
      <c r="SS170" s="55">
        <f t="shared" si="4910"/>
      </c>
      <c r="ST170" s="54">
        <f t="shared" si="5132"/>
      </c>
      <c r="SU170" s="55">
        <f t="shared" si="4911"/>
      </c>
      <c r="SV170" s="54">
        <f t="shared" si="5132"/>
      </c>
      <c r="SW170" s="55">
        <f t="shared" si="4912"/>
      </c>
      <c r="SX170" s="54">
        <f t="shared" si="5132"/>
      </c>
      <c r="SY170" s="55">
        <f t="shared" si="4913"/>
      </c>
      <c r="SZ170" s="54">
        <f t="shared" si="5132"/>
      </c>
      <c r="TA170" s="55">
        <f t="shared" si="4914"/>
      </c>
      <c r="TB170" s="54">
        <f t="shared" si="5132"/>
      </c>
      <c r="TC170" s="55">
        <f t="shared" si="4915"/>
      </c>
      <c r="TD170" s="54">
        <f t="shared" si="5132"/>
      </c>
      <c r="TE170" s="55">
        <f t="shared" si="4881"/>
      </c>
      <c r="TF170" s="54">
        <f t="shared" si="5132"/>
      </c>
      <c r="TG170" s="55">
        <f t="shared" si="4843"/>
      </c>
      <c r="TH170" s="54">
        <f t="shared" si="5130"/>
      </c>
      <c r="TI170" s="55">
        <f t="shared" si="4844"/>
      </c>
      <c r="TJ170" s="54">
        <f t="shared" si="5130"/>
      </c>
      <c r="TK170" s="55">
        <f t="shared" si="4845"/>
      </c>
      <c r="TL170" s="54">
        <f t="shared" si="5130"/>
      </c>
      <c r="TM170" s="55">
        <f t="shared" si="4846"/>
      </c>
      <c r="TN170" s="54">
        <f t="shared" si="5124"/>
      </c>
      <c r="TO170" s="55">
        <f t="shared" si="4847"/>
      </c>
      <c r="TP170" s="54">
        <f t="shared" si="5124"/>
      </c>
      <c r="TQ170" s="55">
        <f t="shared" si="4848"/>
      </c>
      <c r="TR170" s="54">
        <f t="shared" si="5124"/>
      </c>
      <c r="TS170" s="55">
        <f t="shared" si="4849"/>
      </c>
      <c r="TT170" s="54">
        <f t="shared" si="5124"/>
      </c>
      <c r="TU170" s="55">
        <f t="shared" si="4850"/>
      </c>
      <c r="TV170" s="54">
        <f t="shared" si="5119"/>
      </c>
      <c r="TW170" s="55">
        <f t="shared" si="4851"/>
      </c>
      <c r="TX170" s="54">
        <f t="shared" si="5119"/>
      </c>
      <c r="TY170" s="55">
        <f t="shared" si="4852"/>
      </c>
      <c r="TZ170" s="54">
        <f t="shared" si="5119"/>
      </c>
      <c r="UA170" s="55">
        <f t="shared" si="4853"/>
      </c>
      <c r="UB170" s="54">
        <f t="shared" si="5119"/>
      </c>
      <c r="UC170" s="55">
        <f t="shared" si="4854"/>
      </c>
      <c r="UD170" s="54">
        <f t="shared" si="5119"/>
      </c>
      <c r="UE170" s="55">
        <f t="shared" si="4855"/>
      </c>
      <c r="UF170" s="54">
        <f t="shared" si="5119"/>
      </c>
      <c r="UG170" s="55">
        <f t="shared" si="4856"/>
      </c>
      <c r="UH170" s="54">
        <f t="shared" si="5128"/>
      </c>
      <c r="UI170" s="55">
        <f t="shared" si="4857"/>
      </c>
      <c r="UJ170" s="54">
        <f t="shared" si="5128"/>
      </c>
      <c r="UK170" s="55">
        <f t="shared" si="4858"/>
      </c>
      <c r="UL170" s="54">
        <f t="shared" si="5128"/>
      </c>
      <c r="UM170" s="55">
        <f t="shared" si="4859"/>
      </c>
      <c r="UN170" s="54">
        <f t="shared" si="5128"/>
      </c>
      <c r="UO170" s="55">
        <f t="shared" si="4860"/>
      </c>
      <c r="UP170" s="54">
        <f t="shared" si="5128"/>
      </c>
      <c r="UQ170" s="55">
        <f t="shared" si="4861"/>
      </c>
      <c r="UR170" s="54">
        <f t="shared" si="5128"/>
      </c>
      <c r="US170" s="55">
        <f t="shared" si="4862"/>
      </c>
      <c r="UT170" s="54">
        <f t="shared" si="5128"/>
      </c>
      <c r="UU170" s="55">
        <f t="shared" si="4863"/>
      </c>
      <c r="UV170" s="54">
        <f t="shared" si="5128"/>
      </c>
      <c r="UW170" s="55">
        <f t="shared" si="4864"/>
      </c>
      <c r="UX170" s="54">
        <f t="shared" si="5128"/>
      </c>
      <c r="UY170" s="55">
        <f t="shared" si="4865"/>
      </c>
      <c r="UZ170" s="54">
        <f t="shared" si="5128"/>
      </c>
      <c r="VA170" s="55">
        <f t="shared" si="4866"/>
      </c>
      <c r="VB170" s="54">
        <f t="shared" si="5128"/>
      </c>
      <c r="VC170" s="55">
        <f t="shared" si="4867"/>
      </c>
      <c r="VD170" s="54">
        <f t="shared" si="5128"/>
      </c>
      <c r="VE170" s="55">
        <f t="shared" si="4868"/>
      </c>
      <c r="VF170" s="54">
        <f t="shared" si="5128"/>
      </c>
      <c r="VG170" s="55">
        <f t="shared" si="4869"/>
      </c>
      <c r="VH170" s="54">
        <f t="shared" si="5128"/>
      </c>
      <c r="VI170" s="55">
        <f t="shared" si="4870"/>
      </c>
      <c r="VJ170" s="54">
        <f t="shared" si="5128"/>
      </c>
      <c r="VK170" s="55">
        <f t="shared" si="4871"/>
      </c>
      <c r="VL170" s="54">
        <f t="shared" si="5128"/>
      </c>
      <c r="VM170" s="55">
        <f t="shared" si="4872"/>
      </c>
      <c r="VN170" s="54">
        <f t="shared" si="5128"/>
      </c>
      <c r="VO170" s="55">
        <f t="shared" si="4873"/>
      </c>
      <c r="VP170" s="54">
        <f t="shared" si="5128"/>
      </c>
      <c r="VQ170" s="55">
        <f t="shared" si="4817"/>
      </c>
      <c r="VR170" s="54">
        <f t="shared" si="5128"/>
      </c>
      <c r="VS170" s="55">
        <f t="shared" si="4874"/>
      </c>
      <c r="VT170" s="54">
        <f t="shared" si="5128"/>
      </c>
      <c r="VU170" s="55">
        <f t="shared" si="4875"/>
      </c>
      <c r="VV170" s="54">
        <f t="shared" si="5128"/>
      </c>
      <c r="VW170" s="55">
        <f t="shared" si="4876"/>
      </c>
      <c r="VX170" s="54">
        <f t="shared" si="5128"/>
      </c>
      <c r="VY170" s="55">
        <f t="shared" si="4877"/>
      </c>
      <c r="VZ170" s="54">
        <f t="shared" si="5128"/>
      </c>
      <c r="WA170" s="55">
        <f t="shared" si="4878"/>
      </c>
      <c r="WB170" s="54">
        <f t="shared" si="5128"/>
      </c>
      <c r="WC170" s="55">
        <f t="shared" si="4879"/>
      </c>
      <c r="WD170" s="54">
        <f t="shared" si="5128"/>
      </c>
      <c r="WE170" s="55">
        <f t="shared" si="4818"/>
      </c>
      <c r="WF170" s="54">
        <f t="shared" si="5128"/>
      </c>
      <c r="WG170" s="55">
        <f t="shared" si="4819"/>
      </c>
      <c r="WH170" s="54">
        <f t="shared" si="5128"/>
      </c>
      <c r="WI170" s="55">
        <f t="shared" si="4820"/>
      </c>
      <c r="WJ170" s="54">
        <f t="shared" si="5128"/>
      </c>
      <c r="WK170" s="55">
        <f t="shared" si="4821"/>
      </c>
      <c r="WL170" s="54">
        <f t="shared" si="5128"/>
      </c>
      <c r="WM170" s="55">
        <f t="shared" si="4822"/>
      </c>
      <c r="WN170" s="54">
        <f t="shared" si="5128"/>
      </c>
      <c r="WO170" s="55">
        <f t="shared" si="4823"/>
      </c>
      <c r="WP170" s="54">
        <f t="shared" si="5128"/>
      </c>
      <c r="WQ170" s="55">
        <f t="shared" si="4824"/>
      </c>
      <c r="WR170" s="54">
        <f t="shared" ref="WR170:ZB178" si="5140">RIGHT(IFERROR(VLOOKUP($B170,WR$4:WS$71,2,FALSE),""),2)</f>
      </c>
      <c r="WS170" s="55">
        <f t="shared" si="4825"/>
      </c>
      <c r="WT170" s="54">
        <f t="shared" si="5140"/>
      </c>
      <c r="WU170" s="55">
        <f t="shared" si="4826"/>
      </c>
      <c r="WV170" s="54">
        <f t="shared" si="5140"/>
      </c>
      <c r="WW170" s="55">
        <f t="shared" si="4827"/>
      </c>
      <c r="WX170" s="54">
        <f t="shared" si="5140"/>
      </c>
      <c r="WY170" s="55">
        <f t="shared" si="4828"/>
      </c>
      <c r="WZ170" s="54">
        <f t="shared" si="5140"/>
      </c>
      <c r="XA170" s="55">
        <f t="shared" si="4829"/>
      </c>
      <c r="XB170" s="54">
        <f t="shared" si="5140"/>
      </c>
      <c r="XC170" s="55">
        <f t="shared" si="4830"/>
      </c>
      <c r="XD170" s="54">
        <f t="shared" si="5140"/>
      </c>
      <c r="XE170" s="55">
        <f t="shared" si="4831"/>
      </c>
      <c r="XF170" s="54">
        <f t="shared" si="5140"/>
      </c>
      <c r="XG170" s="55">
        <f t="shared" si="4832"/>
      </c>
      <c r="XH170" s="54">
        <f t="shared" si="5140"/>
      </c>
      <c r="XI170" s="55">
        <f t="shared" si="4833"/>
      </c>
      <c r="XJ170" s="54">
        <f t="shared" si="5140"/>
      </c>
      <c r="XK170" s="55">
        <f t="shared" si="4834"/>
      </c>
      <c r="XL170" s="54">
        <f t="shared" si="5140"/>
      </c>
      <c r="XM170" s="55">
        <f t="shared" si="4835"/>
      </c>
      <c r="XN170" s="54">
        <f t="shared" si="5140"/>
      </c>
      <c r="XO170" s="55">
        <f t="shared" si="4836"/>
      </c>
      <c r="XP170" s="54">
        <f t="shared" si="5140"/>
      </c>
      <c r="XQ170" s="55">
        <f t="shared" si="4837"/>
      </c>
      <c r="XR170" s="54">
        <f t="shared" si="5140"/>
      </c>
      <c r="XS170" s="55">
        <f t="shared" si="4838"/>
      </c>
      <c r="XT170" s="54">
        <f t="shared" si="5140"/>
      </c>
      <c r="XU170" s="55">
        <f t="shared" si="4839"/>
      </c>
      <c r="XV170" s="54">
        <f t="shared" si="5140"/>
      </c>
      <c r="XW170" s="55">
        <f t="shared" si="4840"/>
      </c>
      <c r="XX170" s="54">
        <f t="shared" si="5140"/>
      </c>
      <c r="XY170" s="55">
        <f t="shared" si="4841"/>
      </c>
      <c r="XZ170" s="54">
        <f t="shared" si="5140"/>
      </c>
      <c r="YA170" s="55">
        <f t="shared" si="4842"/>
      </c>
      <c r="YB170" s="54">
        <f t="shared" si="5140"/>
      </c>
      <c r="YC170" s="55">
        <f t="shared" si="4740"/>
      </c>
      <c r="YD170" s="54">
        <f t="shared" si="5140"/>
      </c>
      <c r="YE170" s="55">
        <f t="shared" si="4741"/>
      </c>
      <c r="YF170" s="54">
        <f t="shared" si="5140"/>
      </c>
      <c r="YG170" s="55">
        <f t="shared" si="4742"/>
      </c>
      <c r="YH170" s="54">
        <f t="shared" si="5140"/>
      </c>
      <c r="YI170" s="55">
        <f t="shared" si="4743"/>
      </c>
      <c r="YJ170" s="54">
        <f t="shared" si="5140"/>
      </c>
      <c r="YK170" s="55">
        <f t="shared" si="4744"/>
      </c>
      <c r="YL170" s="54">
        <f t="shared" si="5140"/>
      </c>
      <c r="YM170" s="55">
        <f t="shared" si="4745"/>
      </c>
      <c r="YN170" s="54">
        <f t="shared" si="5140"/>
      </c>
      <c r="YO170" s="55">
        <f t="shared" si="4746"/>
      </c>
      <c r="YP170" s="54">
        <f t="shared" si="5140"/>
      </c>
      <c r="YQ170" s="55">
        <f t="shared" si="4747"/>
      </c>
      <c r="YR170" s="54">
        <f t="shared" si="5140"/>
      </c>
      <c r="YS170" s="55">
        <f t="shared" si="4748"/>
      </c>
      <c r="YT170" s="54">
        <f t="shared" si="5140"/>
      </c>
      <c r="YU170" s="55">
        <f t="shared" si="4749"/>
      </c>
      <c r="YV170" s="54">
        <f t="shared" si="5140"/>
      </c>
      <c r="YW170" s="55">
        <f t="shared" si="4750"/>
      </c>
      <c r="YX170" s="54">
        <f t="shared" si="5140"/>
      </c>
      <c r="YY170" s="55">
        <f t="shared" si="4751"/>
      </c>
      <c r="YZ170" s="54">
        <f t="shared" si="5140"/>
      </c>
      <c r="ZA170" s="55">
        <f t="shared" si="4752"/>
      </c>
      <c r="ZB170" s="54">
        <f t="shared" si="5140"/>
      </c>
      <c r="ZC170" s="55">
        <f t="shared" si="4753"/>
      </c>
      <c r="ZD170" s="54">
        <f t="shared" ref="ZD170:ABN177" si="5141">RIGHT(IFERROR(VLOOKUP($B170,ZD$4:ZE$71,2,FALSE),""),2)</f>
      </c>
      <c r="ZE170" s="55">
        <f t="shared" si="4754"/>
      </c>
      <c r="ZF170" s="54">
        <f t="shared" si="5141"/>
      </c>
      <c r="ZG170" s="55">
        <f t="shared" si="4755"/>
      </c>
      <c r="ZH170" s="54">
        <f t="shared" si="5141"/>
      </c>
      <c r="ZI170" s="55">
        <f t="shared" si="4756"/>
      </c>
      <c r="ZJ170" s="54">
        <f t="shared" si="5141"/>
      </c>
      <c r="ZK170" s="55">
        <f t="shared" si="4757"/>
      </c>
      <c r="ZL170" s="54">
        <f t="shared" si="5141"/>
      </c>
      <c r="ZM170" s="55">
        <f t="shared" si="4758"/>
      </c>
      <c r="ZN170" s="54">
        <f t="shared" si="5141"/>
      </c>
      <c r="ZO170" s="55">
        <f t="shared" si="4759"/>
      </c>
      <c r="ZP170" s="54">
        <f t="shared" si="5141"/>
      </c>
      <c r="ZQ170" s="55">
        <f t="shared" si="4760"/>
      </c>
      <c r="ZR170" s="54">
        <f t="shared" si="5141"/>
      </c>
      <c r="ZS170" s="55">
        <f t="shared" si="4761"/>
      </c>
      <c r="ZT170" s="54">
        <f t="shared" si="5141"/>
      </c>
      <c r="ZU170" s="55">
        <f t="shared" si="4762"/>
      </c>
      <c r="ZV170" s="54">
        <f t="shared" si="5141"/>
      </c>
      <c r="ZW170" s="55">
        <f t="shared" si="4763"/>
      </c>
      <c r="ZX170" s="54">
        <f t="shared" si="5141"/>
      </c>
      <c r="ZY170" s="55">
        <f t="shared" si="4764"/>
      </c>
      <c r="ZZ170" s="54">
        <f t="shared" si="5141"/>
      </c>
      <c r="AAA170" s="55">
        <f t="shared" si="4765"/>
      </c>
      <c r="AAB170" s="54">
        <f t="shared" si="5141"/>
      </c>
      <c r="AAC170" s="55">
        <f t="shared" si="4766"/>
      </c>
      <c r="AAD170" s="54">
        <f t="shared" si="5141"/>
      </c>
      <c r="AAE170" s="55">
        <f t="shared" si="4767"/>
      </c>
      <c r="AAF170" s="54">
        <f t="shared" si="5141"/>
      </c>
      <c r="AAG170" s="55">
        <f t="shared" si="4768"/>
      </c>
      <c r="AAH170" s="54">
        <f t="shared" si="5141"/>
      </c>
      <c r="AAI170" s="55">
        <f t="shared" si="4769"/>
      </c>
      <c r="AAJ170" s="54">
        <f t="shared" si="5141"/>
      </c>
      <c r="AAK170" s="55">
        <f t="shared" si="4770"/>
      </c>
      <c r="AAL170" s="54">
        <f t="shared" si="5141"/>
      </c>
      <c r="AAM170" s="55">
        <f t="shared" si="4917"/>
      </c>
      <c r="AAN170" s="54">
        <f t="shared" si="5141"/>
      </c>
      <c r="AAO170" s="55">
        <f t="shared" si="4918"/>
      </c>
      <c r="AAP170" s="54">
        <f t="shared" si="5141"/>
      </c>
      <c r="AAQ170" s="55">
        <f t="shared" si="4919"/>
      </c>
      <c r="AAR170" s="54">
        <f t="shared" si="5141"/>
      </c>
      <c r="AAS170" s="55">
        <f t="shared" si="4920"/>
      </c>
      <c r="AAT170" s="54">
        <f t="shared" si="5141"/>
      </c>
      <c r="AAU170" s="55">
        <f t="shared" si="4921"/>
      </c>
      <c r="AAV170" s="54">
        <f t="shared" si="5141"/>
      </c>
      <c r="AAW170" s="55">
        <f t="shared" si="4922"/>
      </c>
      <c r="AAX170" s="54">
        <f t="shared" si="5141"/>
      </c>
      <c r="AAY170" s="55">
        <f t="shared" si="4923"/>
      </c>
      <c r="AAZ170" s="54">
        <f t="shared" si="5141"/>
      </c>
      <c r="ABA170" s="55">
        <f t="shared" si="4924"/>
      </c>
      <c r="ABB170" s="54">
        <f t="shared" si="5141"/>
      </c>
      <c r="ABC170" s="55">
        <f t="shared" si="4925"/>
      </c>
      <c r="ABD170" s="54">
        <f t="shared" si="5141"/>
      </c>
      <c r="ABE170" s="55">
        <f t="shared" si="4926"/>
      </c>
      <c r="ABF170" s="54">
        <f t="shared" si="5141"/>
      </c>
      <c r="ABG170" s="55">
        <f t="shared" si="4927"/>
      </c>
      <c r="ABH170" s="54">
        <f t="shared" si="5141"/>
      </c>
      <c r="ABI170" s="55">
        <f t="shared" si="4928"/>
      </c>
      <c r="ABJ170" s="54">
        <f t="shared" si="5141"/>
      </c>
      <c r="ABK170" s="55">
        <f t="shared" si="4929"/>
      </c>
      <c r="ABL170" s="54">
        <f t="shared" si="5141"/>
      </c>
      <c r="ABM170" s="55">
        <f t="shared" si="4930"/>
      </c>
      <c r="ABN170" s="54">
        <f t="shared" si="5141"/>
      </c>
      <c r="ABO170" s="55">
        <f t="shared" si="4931"/>
      </c>
      <c r="ABP170" s="54">
        <f t="shared" si="5136"/>
      </c>
      <c r="ABQ170" s="55">
        <f t="shared" si="4932"/>
      </c>
      <c r="ABR170" s="54">
        <f t="shared" si="5136"/>
      </c>
      <c r="ABS170" s="55">
        <f t="shared" si="4933"/>
      </c>
      <c r="ABT170" s="54">
        <f t="shared" si="5136"/>
      </c>
      <c r="ABU170" s="55">
        <f t="shared" si="4934"/>
      </c>
      <c r="ABV170" s="54">
        <f t="shared" si="5136"/>
      </c>
      <c r="ABW170" s="55">
        <f t="shared" si="4935"/>
      </c>
      <c r="ABX170" s="54">
        <f t="shared" si="5136"/>
      </c>
      <c r="ABY170" s="55">
        <f t="shared" si="4936"/>
      </c>
      <c r="ABZ170" s="54">
        <f t="shared" si="5136"/>
      </c>
      <c r="ACA170" s="55">
        <f t="shared" si="4937"/>
      </c>
      <c r="ACB170" s="54">
        <f t="shared" si="5136"/>
      </c>
      <c r="ACC170" s="55">
        <f t="shared" si="4938"/>
      </c>
      <c r="ACD170" s="54">
        <f t="shared" si="5136"/>
      </c>
      <c r="ACE170" s="55">
        <f t="shared" si="4939"/>
      </c>
      <c r="ACF170" s="54">
        <f t="shared" si="5136"/>
      </c>
      <c r="ACG170" s="55">
        <f t="shared" si="4940"/>
      </c>
      <c r="ACH170" s="54">
        <f t="shared" si="5136"/>
      </c>
      <c r="ACI170" s="55">
        <f t="shared" si="4941"/>
      </c>
      <c r="ACJ170" s="54">
        <f t="shared" si="5136"/>
      </c>
      <c r="ACK170" s="55">
        <f t="shared" si="4942"/>
      </c>
      <c r="ACL170" s="54">
        <f t="shared" si="5136"/>
      </c>
      <c r="ACM170" s="55">
        <f t="shared" si="4943"/>
      </c>
      <c r="ACN170" s="54">
        <f t="shared" si="5136"/>
      </c>
      <c r="ACO170" s="55">
        <f t="shared" si="4944"/>
      </c>
      <c r="ACP170" s="54">
        <f t="shared" si="5136"/>
      </c>
      <c r="ACQ170" s="55">
        <f t="shared" si="4945"/>
      </c>
      <c r="ACR170" s="54">
        <f t="shared" si="5136"/>
      </c>
      <c r="ACS170" s="55">
        <f t="shared" si="4946"/>
      </c>
      <c r="ACT170" s="54">
        <f t="shared" si="5136"/>
      </c>
      <c r="ACU170" s="55">
        <f t="shared" si="4947"/>
      </c>
      <c r="ACV170" s="54">
        <f t="shared" si="5136"/>
      </c>
      <c r="ACW170" s="55">
        <f t="shared" si="4883"/>
      </c>
      <c r="ACX170" s="54">
        <f t="shared" si="5136"/>
      </c>
      <c r="ACY170" s="55">
        <f t="shared" si="4961"/>
      </c>
      <c r="ACZ170" s="54">
        <f t="shared" si="5136"/>
      </c>
      <c r="ADA170" s="55">
        <f t="shared" si="4962"/>
      </c>
      <c r="ADB170" s="54">
        <f t="shared" si="5136"/>
      </c>
      <c r="ADC170" s="55">
        <f t="shared" si="4963"/>
      </c>
      <c r="ADD170" s="54">
        <f t="shared" si="5136"/>
      </c>
      <c r="ADE170" s="55">
        <f t="shared" si="4964"/>
      </c>
      <c r="ADF170" s="54">
        <f t="shared" si="5136"/>
      </c>
      <c r="ADG170" s="55">
        <f t="shared" si="4965"/>
      </c>
    </row>
    <row r="171" spans="1:787" ht="20.25" hidden="1" customHeight="1">
      <c r="A171" s="112">
        <v>99</v>
      </c>
      <c r="B171" s="115">
        <f>学年と名前を結合するシート!D100</f>
      </c>
      <c r="C171" s="114"/>
      <c r="D171" s="54">
        <f t="shared" si="4771"/>
      </c>
      <c r="E171" s="55">
        <f t="shared" si="4772"/>
      </c>
      <c r="F171" s="54">
        <f t="shared" ref="F171:BP178" si="5142">RIGHT(IFERROR(VLOOKUP($B171,F$4:G$71,2,FALSE),""),2)</f>
      </c>
      <c r="G171" s="55">
        <f t="shared" si="4966"/>
      </c>
      <c r="H171" s="54">
        <f t="shared" si="5142"/>
      </c>
      <c r="I171" s="55">
        <f t="shared" si="4967"/>
      </c>
      <c r="J171" s="54">
        <f t="shared" si="5142"/>
      </c>
      <c r="K171" s="55">
        <f t="shared" si="4968"/>
      </c>
      <c r="L171" s="54">
        <f t="shared" si="5142"/>
      </c>
      <c r="M171" s="55">
        <f t="shared" si="4969"/>
      </c>
      <c r="N171" s="54">
        <f t="shared" si="5142"/>
      </c>
      <c r="O171" s="55">
        <f t="shared" si="4970"/>
      </c>
      <c r="P171" s="54">
        <f t="shared" si="5142"/>
      </c>
      <c r="Q171" s="55">
        <f t="shared" si="4971"/>
      </c>
      <c r="R171" s="54">
        <f t="shared" si="5142"/>
      </c>
      <c r="S171" s="55">
        <f t="shared" si="4972"/>
      </c>
      <c r="T171" s="54">
        <f t="shared" si="5142"/>
      </c>
      <c r="U171" s="55">
        <f t="shared" si="4973"/>
      </c>
      <c r="V171" s="54">
        <f t="shared" si="5142"/>
      </c>
      <c r="W171" s="55">
        <f t="shared" si="4974"/>
      </c>
      <c r="X171" s="54">
        <f t="shared" si="5142"/>
      </c>
      <c r="Y171" s="55">
        <f t="shared" si="4975"/>
      </c>
      <c r="Z171" s="54">
        <f t="shared" si="5142"/>
      </c>
      <c r="AA171" s="55">
        <f t="shared" si="4976"/>
      </c>
      <c r="AB171" s="54">
        <f t="shared" si="5142"/>
      </c>
      <c r="AC171" s="55">
        <f t="shared" si="4977"/>
      </c>
      <c r="AD171" s="54">
        <f t="shared" si="5142"/>
      </c>
      <c r="AE171" s="55">
        <f t="shared" si="4978"/>
      </c>
      <c r="AF171" s="54">
        <f t="shared" si="5142"/>
      </c>
      <c r="AG171" s="55">
        <f t="shared" si="4979"/>
      </c>
      <c r="AH171" s="54">
        <f t="shared" si="5142"/>
      </c>
      <c r="AI171" s="55">
        <f t="shared" si="4980"/>
      </c>
      <c r="AJ171" s="54">
        <f t="shared" si="5142"/>
      </c>
      <c r="AK171" s="55">
        <f t="shared" si="4981"/>
      </c>
      <c r="AL171" s="54">
        <f t="shared" si="5142"/>
      </c>
      <c r="AM171" s="55">
        <f t="shared" si="4982"/>
      </c>
      <c r="AN171" s="54">
        <f t="shared" si="5142"/>
      </c>
      <c r="AO171" s="55">
        <f t="shared" si="4983"/>
      </c>
      <c r="AP171" s="54">
        <f t="shared" si="5142"/>
      </c>
      <c r="AQ171" s="55">
        <f t="shared" si="4984"/>
      </c>
      <c r="AR171" s="54">
        <f t="shared" si="5142"/>
      </c>
      <c r="AS171" s="55">
        <f t="shared" si="4985"/>
      </c>
      <c r="AT171" s="54">
        <f t="shared" si="5142"/>
      </c>
      <c r="AU171" s="55">
        <f t="shared" si="4986"/>
      </c>
      <c r="AV171" s="54">
        <f t="shared" si="5142"/>
      </c>
      <c r="AW171" s="55">
        <f t="shared" si="4987"/>
      </c>
      <c r="AX171" s="54">
        <f t="shared" si="5142"/>
      </c>
      <c r="AY171" s="55">
        <f t="shared" si="4988"/>
      </c>
      <c r="AZ171" s="54">
        <f t="shared" si="5142"/>
      </c>
      <c r="BA171" s="55">
        <f t="shared" si="4989"/>
      </c>
      <c r="BB171" s="54">
        <f t="shared" si="5142"/>
      </c>
      <c r="BC171" s="55">
        <f t="shared" si="4990"/>
      </c>
      <c r="BD171" s="54">
        <f t="shared" si="5142"/>
      </c>
      <c r="BE171" s="55">
        <f t="shared" si="4991"/>
      </c>
      <c r="BF171" s="54">
        <f t="shared" si="5142"/>
      </c>
      <c r="BG171" s="55">
        <f t="shared" si="4992"/>
      </c>
      <c r="BH171" s="54">
        <f t="shared" si="5142"/>
      </c>
      <c r="BI171" s="55">
        <f t="shared" si="4993"/>
      </c>
      <c r="BJ171" s="54">
        <f t="shared" si="5142"/>
      </c>
      <c r="BK171" s="55">
        <f t="shared" si="4994"/>
      </c>
      <c r="BL171" s="54">
        <f t="shared" si="5142"/>
      </c>
      <c r="BM171" s="55">
        <f t="shared" si="4995"/>
      </c>
      <c r="BN171" s="54">
        <f t="shared" si="5142"/>
      </c>
      <c r="BO171" s="55">
        <f t="shared" si="4996"/>
      </c>
      <c r="BP171" s="54">
        <f t="shared" si="5142"/>
      </c>
      <c r="BQ171" s="55">
        <f t="shared" si="4997"/>
      </c>
      <c r="BR171" s="54">
        <f t="shared" si="5137"/>
      </c>
      <c r="BS171" s="55">
        <f t="shared" si="4998"/>
      </c>
      <c r="BT171" s="54">
        <f t="shared" si="5137"/>
      </c>
      <c r="BU171" s="55">
        <f t="shared" si="4999"/>
      </c>
      <c r="BV171" s="54">
        <f t="shared" si="5137"/>
      </c>
      <c r="BW171" s="55">
        <f t="shared" si="5000"/>
      </c>
      <c r="BX171" s="54">
        <f t="shared" si="5137"/>
      </c>
      <c r="BY171" s="55">
        <f t="shared" si="5001"/>
      </c>
      <c r="BZ171" s="54">
        <f t="shared" si="5137"/>
      </c>
      <c r="CA171" s="55">
        <f t="shared" si="5002"/>
      </c>
      <c r="CB171" s="54">
        <f t="shared" si="5137"/>
      </c>
      <c r="CC171" s="55">
        <f t="shared" si="5003"/>
      </c>
      <c r="CD171" s="54">
        <f t="shared" si="5137"/>
      </c>
      <c r="CE171" s="55">
        <f t="shared" si="5004"/>
      </c>
      <c r="CF171" s="54">
        <f t="shared" si="5137"/>
      </c>
      <c r="CG171" s="55">
        <f t="shared" si="5005"/>
      </c>
      <c r="CH171" s="54">
        <f t="shared" si="5137"/>
      </c>
      <c r="CI171" s="55">
        <f t="shared" si="5006"/>
      </c>
      <c r="CJ171" s="54">
        <f t="shared" si="5137"/>
      </c>
      <c r="CK171" s="55">
        <f t="shared" si="5007"/>
      </c>
      <c r="CL171" s="54">
        <f t="shared" si="5137"/>
      </c>
      <c r="CM171" s="55">
        <f t="shared" si="5008"/>
      </c>
      <c r="CN171" s="54">
        <f t="shared" si="5137"/>
      </c>
      <c r="CO171" s="55">
        <f t="shared" si="5009"/>
      </c>
      <c r="CP171" s="54">
        <f t="shared" si="5137"/>
      </c>
      <c r="CQ171" s="55">
        <f t="shared" si="5010"/>
      </c>
      <c r="CR171" s="54">
        <f t="shared" si="5137"/>
      </c>
      <c r="CS171" s="55">
        <f t="shared" si="5011"/>
      </c>
      <c r="CT171" s="54">
        <f t="shared" si="5137"/>
      </c>
      <c r="CU171" s="55">
        <f t="shared" si="5012"/>
      </c>
      <c r="CV171" s="54">
        <f t="shared" si="5137"/>
      </c>
      <c r="CW171" s="55">
        <f t="shared" si="5013"/>
      </c>
      <c r="CX171" s="54">
        <f t="shared" si="5137"/>
      </c>
      <c r="CY171" s="55">
        <f t="shared" si="5014"/>
      </c>
      <c r="CZ171" s="54">
        <f t="shared" si="5137"/>
      </c>
      <c r="DA171" s="55">
        <f t="shared" si="5015"/>
      </c>
      <c r="DB171" s="54">
        <f t="shared" si="5137"/>
      </c>
      <c r="DC171" s="55">
        <f t="shared" si="5016"/>
      </c>
      <c r="DD171" s="54">
        <f t="shared" si="5137"/>
      </c>
      <c r="DE171" s="55">
        <f t="shared" si="5017"/>
      </c>
      <c r="DF171" s="54">
        <f t="shared" si="5137"/>
      </c>
      <c r="DG171" s="55">
        <f t="shared" si="5018"/>
      </c>
      <c r="DH171" s="54">
        <f t="shared" si="5137"/>
      </c>
      <c r="DI171" s="55">
        <f t="shared" si="5019"/>
      </c>
      <c r="DJ171" s="54">
        <f t="shared" si="5137"/>
      </c>
      <c r="DK171" s="55">
        <f t="shared" si="5020"/>
      </c>
      <c r="DL171" s="54">
        <f t="shared" si="5137"/>
      </c>
      <c r="DM171" s="55">
        <f t="shared" si="5021"/>
      </c>
      <c r="DN171" s="54">
        <f t="shared" si="5137"/>
      </c>
      <c r="DO171" s="55">
        <f t="shared" si="5022"/>
      </c>
      <c r="DP171" s="54">
        <f t="shared" si="5137"/>
      </c>
      <c r="DQ171" s="55">
        <f t="shared" si="5023"/>
      </c>
      <c r="DR171" s="54">
        <f t="shared" si="5137"/>
      </c>
      <c r="DS171" s="55">
        <f t="shared" si="5024"/>
      </c>
      <c r="DT171" s="54">
        <f t="shared" si="5137"/>
      </c>
      <c r="DU171" s="55">
        <f t="shared" si="5025"/>
      </c>
      <c r="DV171" s="54">
        <f t="shared" si="5137"/>
      </c>
      <c r="DW171" s="55">
        <f t="shared" si="5026"/>
      </c>
      <c r="DX171" s="54">
        <f t="shared" si="5137"/>
      </c>
      <c r="DY171" s="55">
        <f t="shared" si="5027"/>
      </c>
      <c r="DZ171" s="54">
        <f t="shared" si="5137"/>
      </c>
      <c r="EA171" s="55">
        <f t="shared" si="5028"/>
      </c>
      <c r="EB171" s="54">
        <f t="shared" ref="EB171:GL178" si="5143">RIGHT(IFERROR(VLOOKUP($B171,EB$4:EC$71,2,FALSE),""),2)</f>
      </c>
      <c r="EC171" s="55">
        <f t="shared" si="5029"/>
      </c>
      <c r="ED171" s="54">
        <f t="shared" si="5143"/>
      </c>
      <c r="EE171" s="55">
        <f t="shared" si="5030"/>
      </c>
      <c r="EF171" s="54">
        <f t="shared" si="5143"/>
      </c>
      <c r="EG171" s="55">
        <f t="shared" si="5031"/>
      </c>
      <c r="EH171" s="54">
        <f t="shared" si="5143"/>
      </c>
      <c r="EI171" s="55">
        <f t="shared" si="5032"/>
      </c>
      <c r="EJ171" s="54">
        <f t="shared" si="5143"/>
      </c>
      <c r="EK171" s="55">
        <f t="shared" si="5033"/>
      </c>
      <c r="EL171" s="54">
        <f t="shared" si="5143"/>
      </c>
      <c r="EM171" s="55">
        <f t="shared" si="5034"/>
      </c>
      <c r="EN171" s="54">
        <f t="shared" si="5143"/>
      </c>
      <c r="EO171" s="55">
        <f t="shared" si="5035"/>
      </c>
      <c r="EP171" s="54">
        <f t="shared" si="5143"/>
      </c>
      <c r="EQ171" s="55">
        <f t="shared" si="5036"/>
      </c>
      <c r="ER171" s="54">
        <f t="shared" si="5143"/>
      </c>
      <c r="ES171" s="55">
        <f t="shared" si="5037"/>
      </c>
      <c r="ET171" s="54">
        <f t="shared" si="5143"/>
      </c>
      <c r="EU171" s="55">
        <f t="shared" si="5038"/>
      </c>
      <c r="EV171" s="54">
        <f t="shared" si="5143"/>
      </c>
      <c r="EW171" s="55">
        <f t="shared" si="5039"/>
      </c>
      <c r="EX171" s="54">
        <f t="shared" si="5143"/>
      </c>
      <c r="EY171" s="55">
        <f t="shared" si="5040"/>
      </c>
      <c r="EZ171" s="54">
        <f t="shared" si="5143"/>
      </c>
      <c r="FA171" s="55">
        <f t="shared" si="5041"/>
      </c>
      <c r="FB171" s="54">
        <f t="shared" si="5143"/>
      </c>
      <c r="FC171" s="55">
        <f t="shared" si="5042"/>
      </c>
      <c r="FD171" s="54">
        <f t="shared" si="5143"/>
      </c>
      <c r="FE171" s="55">
        <f t="shared" si="5043"/>
      </c>
      <c r="FF171" s="54">
        <f t="shared" si="5143"/>
      </c>
      <c r="FG171" s="55">
        <f t="shared" si="5044"/>
      </c>
      <c r="FH171" s="54">
        <f t="shared" si="5143"/>
      </c>
      <c r="FI171" s="55">
        <f t="shared" si="5045"/>
      </c>
      <c r="FJ171" s="54">
        <f t="shared" si="5143"/>
      </c>
      <c r="FK171" s="55">
        <f t="shared" si="5046"/>
      </c>
      <c r="FL171" s="54">
        <f t="shared" si="5143"/>
      </c>
      <c r="FM171" s="55">
        <f t="shared" si="5047"/>
      </c>
      <c r="FN171" s="54">
        <f t="shared" si="5143"/>
      </c>
      <c r="FO171" s="55">
        <f t="shared" si="5048"/>
      </c>
      <c r="FP171" s="54">
        <f t="shared" si="5143"/>
      </c>
      <c r="FQ171" s="55">
        <f t="shared" si="5049"/>
      </c>
      <c r="FR171" s="54">
        <f t="shared" si="5143"/>
      </c>
      <c r="FS171" s="55">
        <f t="shared" si="5050"/>
      </c>
      <c r="FT171" s="54">
        <f t="shared" si="5143"/>
      </c>
      <c r="FU171" s="55">
        <f t="shared" si="5051"/>
      </c>
      <c r="FV171" s="54">
        <f t="shared" si="5143"/>
      </c>
      <c r="FW171" s="55">
        <f t="shared" si="5052"/>
      </c>
      <c r="FX171" s="54">
        <f t="shared" si="5143"/>
      </c>
      <c r="FY171" s="55">
        <f t="shared" si="5053"/>
      </c>
      <c r="FZ171" s="54">
        <f t="shared" si="5143"/>
      </c>
      <c r="GA171" s="55">
        <f t="shared" si="5054"/>
      </c>
      <c r="GB171" s="54">
        <f t="shared" si="5143"/>
      </c>
      <c r="GC171" s="55">
        <f t="shared" si="5055"/>
      </c>
      <c r="GD171" s="54">
        <f t="shared" si="5143"/>
      </c>
      <c r="GE171" s="55">
        <f t="shared" si="5056"/>
      </c>
      <c r="GF171" s="54">
        <f t="shared" si="5143"/>
      </c>
      <c r="GG171" s="55">
        <f t="shared" si="5057"/>
      </c>
      <c r="GH171" s="54">
        <f t="shared" si="5143"/>
      </c>
      <c r="GI171" s="55">
        <f t="shared" si="5058"/>
      </c>
      <c r="GJ171" s="54">
        <f t="shared" si="5143"/>
      </c>
      <c r="GK171" s="55">
        <f t="shared" si="5059"/>
      </c>
      <c r="GL171" s="54">
        <f t="shared" si="5143"/>
      </c>
      <c r="GM171" s="55">
        <f t="shared" si="5060"/>
      </c>
      <c r="GN171" s="54">
        <f t="shared" si="5138"/>
      </c>
      <c r="GO171" s="55">
        <f t="shared" si="5061"/>
      </c>
      <c r="GP171" s="54">
        <f t="shared" si="5138"/>
      </c>
      <c r="GQ171" s="55">
        <f t="shared" si="5062"/>
      </c>
      <c r="GR171" s="54">
        <f t="shared" si="5138"/>
      </c>
      <c r="GS171" s="55">
        <f t="shared" si="5063"/>
      </c>
      <c r="GT171" s="54">
        <f t="shared" si="5138"/>
      </c>
      <c r="GU171" s="55">
        <f t="shared" si="5064"/>
      </c>
      <c r="GV171" s="54">
        <f t="shared" si="5138"/>
      </c>
      <c r="GW171" s="55">
        <f t="shared" si="5065"/>
      </c>
      <c r="GX171" s="54">
        <f t="shared" si="5138"/>
      </c>
      <c r="GY171" s="55">
        <f t="shared" si="5066"/>
      </c>
      <c r="GZ171" s="54">
        <f t="shared" si="5138"/>
      </c>
      <c r="HA171" s="55">
        <f t="shared" si="5067"/>
      </c>
      <c r="HB171" s="54">
        <f t="shared" si="5138"/>
      </c>
      <c r="HC171" s="55">
        <f t="shared" si="5068"/>
      </c>
      <c r="HD171" s="54">
        <f t="shared" si="5138"/>
      </c>
      <c r="HE171" s="55">
        <f t="shared" si="5069"/>
      </c>
      <c r="HF171" s="54">
        <f t="shared" si="5138"/>
      </c>
      <c r="HG171" s="55">
        <f t="shared" si="5070"/>
      </c>
      <c r="HH171" s="54">
        <f t="shared" si="5138"/>
      </c>
      <c r="HI171" s="55">
        <f t="shared" si="5071"/>
      </c>
      <c r="HJ171" s="54">
        <f t="shared" si="5138"/>
      </c>
      <c r="HK171" s="55">
        <f t="shared" si="5072"/>
      </c>
      <c r="HL171" s="54">
        <f t="shared" si="5138"/>
      </c>
      <c r="HM171" s="55">
        <f t="shared" si="5073"/>
      </c>
      <c r="HN171" s="54">
        <f t="shared" si="5138"/>
      </c>
      <c r="HO171" s="55">
        <f t="shared" si="5074"/>
      </c>
      <c r="HP171" s="54">
        <f t="shared" si="5138"/>
      </c>
      <c r="HQ171" s="55">
        <f t="shared" si="5075"/>
      </c>
      <c r="HR171" s="54">
        <f t="shared" si="5138"/>
      </c>
      <c r="HS171" s="55">
        <f t="shared" si="5076"/>
      </c>
      <c r="HT171" s="54">
        <f t="shared" si="5138"/>
      </c>
      <c r="HU171" s="55">
        <f t="shared" si="5077"/>
      </c>
      <c r="HV171" s="54">
        <f t="shared" si="5138"/>
      </c>
      <c r="HW171" s="55">
        <f t="shared" si="5078"/>
      </c>
      <c r="HX171" s="54">
        <f t="shared" si="5138"/>
      </c>
      <c r="HY171" s="55">
        <f t="shared" si="5079"/>
      </c>
      <c r="HZ171" s="54">
        <f t="shared" si="5138"/>
      </c>
      <c r="IA171" s="55">
        <f t="shared" si="5080"/>
      </c>
      <c r="IB171" s="54">
        <f t="shared" si="5138"/>
      </c>
      <c r="IC171" s="55">
        <f t="shared" si="5081"/>
      </c>
      <c r="ID171" s="54">
        <f t="shared" si="5138"/>
      </c>
      <c r="IE171" s="55">
        <f t="shared" si="5082"/>
      </c>
      <c r="IF171" s="54">
        <f t="shared" si="5138"/>
      </c>
      <c r="IG171" s="55">
        <f t="shared" si="5083"/>
      </c>
      <c r="IH171" s="54">
        <f t="shared" si="5138"/>
      </c>
      <c r="II171" s="55">
        <f t="shared" si="5084"/>
      </c>
      <c r="IJ171" s="54">
        <f t="shared" si="5138"/>
      </c>
      <c r="IK171" s="55">
        <f t="shared" si="5085"/>
      </c>
      <c r="IL171" s="54">
        <f t="shared" si="5138"/>
      </c>
      <c r="IM171" s="55">
        <f t="shared" si="5086"/>
      </c>
      <c r="IN171" s="54">
        <f t="shared" si="5138"/>
      </c>
      <c r="IO171" s="55">
        <f t="shared" si="5087"/>
      </c>
      <c r="IP171" s="54">
        <f t="shared" si="5138"/>
      </c>
      <c r="IQ171" s="55">
        <f t="shared" si="5088"/>
      </c>
      <c r="IR171" s="54">
        <f t="shared" si="5138"/>
      </c>
      <c r="IS171" s="55">
        <f t="shared" si="5089"/>
      </c>
      <c r="IT171" s="54">
        <f t="shared" si="5138"/>
      </c>
      <c r="IU171" s="55">
        <f t="shared" si="5090"/>
      </c>
      <c r="IV171" s="54">
        <f t="shared" si="5138"/>
      </c>
      <c r="IW171" s="55">
        <f t="shared" si="5091"/>
      </c>
      <c r="IX171" s="54">
        <f t="shared" si="5116"/>
      </c>
      <c r="IY171" s="55">
        <f t="shared" si="5092"/>
      </c>
      <c r="IZ171" s="54">
        <f t="shared" si="5116"/>
      </c>
      <c r="JA171" s="55">
        <f t="shared" si="5093"/>
      </c>
      <c r="JB171" s="54">
        <f t="shared" si="5114"/>
      </c>
      <c r="JC171" s="55">
        <f t="shared" si="5094"/>
      </c>
      <c r="JD171" s="54">
        <f t="shared" si="5112"/>
      </c>
      <c r="JE171" s="55">
        <f t="shared" si="5095"/>
      </c>
      <c r="JF171" s="54">
        <f t="shared" si="5112"/>
      </c>
      <c r="JG171" s="55">
        <f t="shared" si="5096"/>
      </c>
      <c r="JH171" s="54">
        <f t="shared" si="5112"/>
      </c>
      <c r="JI171" s="55">
        <f t="shared" si="5097"/>
      </c>
      <c r="JJ171" s="54">
        <f t="shared" si="5112"/>
      </c>
      <c r="JK171" s="55">
        <f t="shared" si="5098"/>
      </c>
      <c r="JL171" s="54">
        <f t="shared" si="5112"/>
      </c>
      <c r="JM171" s="55">
        <f t="shared" si="4679"/>
      </c>
      <c r="JN171" s="54">
        <f t="shared" si="5131"/>
      </c>
      <c r="JO171" s="55">
        <f t="shared" si="4775"/>
      </c>
      <c r="JP171" s="54">
        <f t="shared" si="5131"/>
      </c>
      <c r="JQ171" s="55">
        <f t="shared" si="4776"/>
      </c>
      <c r="JR171" s="54">
        <f t="shared" si="5131"/>
      </c>
      <c r="JS171" s="55">
        <f t="shared" si="4777"/>
      </c>
      <c r="JT171" s="54">
        <f t="shared" si="5131"/>
      </c>
      <c r="JU171" s="55">
        <f t="shared" si="4778"/>
      </c>
      <c r="JV171" s="54">
        <f t="shared" si="5131"/>
      </c>
      <c r="JW171" s="55">
        <f t="shared" si="4779"/>
      </c>
      <c r="JX171" s="54">
        <f t="shared" si="5131"/>
      </c>
      <c r="JY171" s="55">
        <f t="shared" si="4780"/>
      </c>
      <c r="JZ171" s="54">
        <f t="shared" si="5131"/>
      </c>
      <c r="KA171" s="55">
        <f t="shared" si="4781"/>
      </c>
      <c r="KB171" s="54">
        <f t="shared" si="5131"/>
      </c>
      <c r="KC171" s="55">
        <f t="shared" si="4782"/>
      </c>
      <c r="KD171" s="54">
        <f t="shared" si="5131"/>
      </c>
      <c r="KE171" s="55">
        <f t="shared" si="4783"/>
      </c>
      <c r="KF171" s="54">
        <f t="shared" si="5131"/>
      </c>
      <c r="KG171" s="55">
        <f t="shared" si="4784"/>
      </c>
      <c r="KH171" s="54">
        <f t="shared" si="5131"/>
      </c>
      <c r="KI171" s="55">
        <f t="shared" si="4785"/>
      </c>
      <c r="KJ171" s="54">
        <f t="shared" si="5131"/>
      </c>
      <c r="KK171" s="55">
        <f t="shared" si="4786"/>
      </c>
      <c r="KL171" s="54">
        <f t="shared" si="5131"/>
      </c>
      <c r="KM171" s="55">
        <f t="shared" si="4787"/>
      </c>
      <c r="KN171" s="54">
        <f t="shared" si="5131"/>
      </c>
      <c r="KO171" s="55">
        <f t="shared" si="4788"/>
      </c>
      <c r="KP171" s="54">
        <f t="shared" si="5131"/>
      </c>
      <c r="KQ171" s="55">
        <f t="shared" si="4789"/>
      </c>
      <c r="KR171" s="54">
        <f t="shared" si="5131"/>
      </c>
      <c r="KS171" s="55">
        <f t="shared" si="4790"/>
      </c>
      <c r="KT171" s="54">
        <f t="shared" si="5131"/>
      </c>
      <c r="KU171" s="55">
        <f t="shared" si="4791"/>
      </c>
      <c r="KV171" s="54">
        <f t="shared" si="5131"/>
      </c>
      <c r="KW171" s="55">
        <f t="shared" si="4792"/>
      </c>
      <c r="KX171" s="54">
        <f t="shared" si="5131"/>
      </c>
      <c r="KY171" s="55">
        <f t="shared" si="4793"/>
      </c>
      <c r="KZ171" s="54">
        <f t="shared" si="5131"/>
      </c>
      <c r="LA171" s="55">
        <f t="shared" si="4794"/>
      </c>
      <c r="LB171" s="54">
        <f t="shared" si="5131"/>
      </c>
      <c r="LC171" s="55">
        <f t="shared" si="4795"/>
      </c>
      <c r="LD171" s="54">
        <f t="shared" si="5131"/>
      </c>
      <c r="LE171" s="55">
        <f t="shared" si="4796"/>
      </c>
      <c r="LF171" s="54">
        <f t="shared" si="5131"/>
      </c>
      <c r="LG171" s="55">
        <f t="shared" si="4797"/>
      </c>
      <c r="LH171" s="54">
        <f t="shared" si="5131"/>
      </c>
      <c r="LI171" s="55">
        <f t="shared" si="4798"/>
      </c>
      <c r="LJ171" s="54">
        <f t="shared" si="5131"/>
      </c>
      <c r="LK171" s="55">
        <f t="shared" si="4799"/>
      </c>
      <c r="LL171" s="54">
        <f t="shared" si="5131"/>
      </c>
      <c r="LM171" s="55">
        <f t="shared" si="4800"/>
      </c>
      <c r="LN171" s="54">
        <f t="shared" si="5131"/>
      </c>
      <c r="LO171" s="55">
        <f t="shared" si="4801"/>
      </c>
      <c r="LP171" s="54">
        <f t="shared" si="5131"/>
      </c>
      <c r="LQ171" s="55">
        <f t="shared" si="4802"/>
      </c>
      <c r="LR171" s="54">
        <f t="shared" si="5131"/>
      </c>
      <c r="LS171" s="55">
        <f t="shared" si="4803"/>
      </c>
      <c r="LT171" s="54">
        <f t="shared" si="5131"/>
      </c>
      <c r="LU171" s="55">
        <f t="shared" si="4804"/>
      </c>
      <c r="LV171" s="54">
        <f t="shared" si="5131"/>
      </c>
      <c r="LW171" s="55">
        <f t="shared" si="4805"/>
      </c>
      <c r="LX171" s="54">
        <f t="shared" si="5131"/>
      </c>
      <c r="LY171" s="55">
        <f t="shared" si="4680"/>
      </c>
      <c r="LZ171" s="54">
        <f t="shared" si="5129"/>
      </c>
      <c r="MA171" s="55">
        <f t="shared" si="4807"/>
      </c>
      <c r="MB171" s="54">
        <f t="shared" si="5129"/>
      </c>
      <c r="MC171" s="55">
        <f t="shared" si="4808"/>
      </c>
      <c r="MD171" s="54">
        <f t="shared" si="5129"/>
      </c>
      <c r="ME171" s="55">
        <f t="shared" si="4809"/>
      </c>
      <c r="MF171" s="54">
        <f t="shared" si="5129"/>
      </c>
      <c r="MG171" s="55">
        <f t="shared" si="4810"/>
      </c>
      <c r="MH171" s="54">
        <f t="shared" si="5129"/>
      </c>
      <c r="MI171" s="55">
        <f t="shared" si="4811"/>
      </c>
      <c r="MJ171" s="54">
        <f t="shared" si="5129"/>
      </c>
      <c r="MK171" s="55">
        <f t="shared" si="4812"/>
      </c>
      <c r="ML171" s="54">
        <f t="shared" si="5129"/>
      </c>
      <c r="MM171" s="55">
        <f t="shared" si="4682"/>
      </c>
      <c r="MN171" s="54">
        <f t="shared" si="5129"/>
      </c>
      <c r="MO171" s="55">
        <f t="shared" si="4683"/>
      </c>
      <c r="MP171" s="54">
        <f t="shared" si="5129"/>
      </c>
      <c r="MQ171" s="55">
        <f t="shared" si="4684"/>
      </c>
      <c r="MR171" s="54">
        <f t="shared" si="5129"/>
      </c>
      <c r="MS171" s="55">
        <f t="shared" si="4685"/>
      </c>
      <c r="MT171" s="54">
        <f t="shared" si="5129"/>
      </c>
      <c r="MU171" s="55">
        <f t="shared" si="4686"/>
      </c>
      <c r="MV171" s="54">
        <f t="shared" si="5129"/>
      </c>
      <c r="MW171" s="55">
        <f t="shared" si="4687"/>
      </c>
      <c r="MX171" s="54">
        <f t="shared" si="5129"/>
      </c>
      <c r="MY171" s="55">
        <f t="shared" si="4688"/>
      </c>
      <c r="MZ171" s="54">
        <f t="shared" si="5129"/>
      </c>
      <c r="NA171" s="55">
        <f t="shared" si="4689"/>
      </c>
      <c r="NB171" s="54">
        <f t="shared" si="5129"/>
      </c>
      <c r="NC171" s="55">
        <f t="shared" si="4690"/>
      </c>
      <c r="ND171" s="54">
        <f t="shared" si="5129"/>
      </c>
      <c r="NE171" s="55">
        <f t="shared" si="4691"/>
      </c>
      <c r="NF171" s="54">
        <f t="shared" si="5129"/>
      </c>
      <c r="NG171" s="55">
        <f t="shared" si="4692"/>
      </c>
      <c r="NH171" s="54">
        <f t="shared" si="5129"/>
      </c>
      <c r="NI171" s="55">
        <f t="shared" si="4693"/>
      </c>
      <c r="NJ171" s="54">
        <f t="shared" si="5129"/>
      </c>
      <c r="NK171" s="55">
        <f t="shared" si="4694"/>
      </c>
      <c r="NL171" s="54">
        <f t="shared" si="5129"/>
      </c>
      <c r="NM171" s="55">
        <f t="shared" si="4695"/>
      </c>
      <c r="NN171" s="54">
        <f t="shared" si="5129"/>
      </c>
      <c r="NO171" s="55">
        <f t="shared" si="4696"/>
      </c>
      <c r="NP171" s="54">
        <f t="shared" si="5129"/>
      </c>
      <c r="NQ171" s="55">
        <f t="shared" si="4697"/>
      </c>
      <c r="NR171" s="54">
        <f t="shared" si="5129"/>
      </c>
      <c r="NS171" s="55">
        <f t="shared" si="4698"/>
      </c>
      <c r="NT171" s="54">
        <f t="shared" si="5129"/>
      </c>
      <c r="NU171" s="55">
        <f t="shared" si="4699"/>
      </c>
      <c r="NV171" s="54">
        <f t="shared" si="5129"/>
      </c>
      <c r="NW171" s="55">
        <f t="shared" si="4700"/>
      </c>
      <c r="NX171" s="54">
        <f t="shared" si="5129"/>
      </c>
      <c r="NY171" s="55">
        <f t="shared" si="4701"/>
      </c>
      <c r="NZ171" s="54">
        <f t="shared" si="5129"/>
      </c>
      <c r="OA171" s="55">
        <f t="shared" si="4702"/>
      </c>
      <c r="OB171" s="54">
        <f t="shared" si="5129"/>
      </c>
      <c r="OC171" s="55">
        <f t="shared" si="4703"/>
      </c>
      <c r="OD171" s="54">
        <f t="shared" si="5129"/>
      </c>
      <c r="OE171" s="55">
        <f t="shared" si="4704"/>
      </c>
      <c r="OF171" s="54">
        <f t="shared" si="5129"/>
      </c>
      <c r="OG171" s="55">
        <f t="shared" si="4705"/>
      </c>
      <c r="OH171" s="54">
        <f t="shared" si="5129"/>
      </c>
      <c r="OI171" s="55">
        <f t="shared" si="4706"/>
      </c>
      <c r="OJ171" s="54">
        <f t="shared" si="5123"/>
      </c>
      <c r="OK171" s="55">
        <f t="shared" si="4707"/>
      </c>
      <c r="OL171" s="54">
        <f t="shared" si="5139"/>
      </c>
      <c r="OM171" s="55">
        <f t="shared" si="4708"/>
      </c>
      <c r="ON171" s="54">
        <f t="shared" si="5139"/>
      </c>
      <c r="OO171" s="55">
        <f t="shared" si="4709"/>
      </c>
      <c r="OP171" s="54">
        <f t="shared" si="5139"/>
      </c>
      <c r="OQ171" s="55">
        <f t="shared" si="4710"/>
      </c>
      <c r="OR171" s="54">
        <f t="shared" si="5139"/>
      </c>
      <c r="OS171" s="55">
        <f t="shared" si="4711"/>
      </c>
      <c r="OT171" s="54">
        <f t="shared" si="5139"/>
      </c>
      <c r="OU171" s="55">
        <f t="shared" si="4712"/>
      </c>
      <c r="OV171" s="54">
        <f t="shared" si="5139"/>
      </c>
      <c r="OW171" s="55">
        <f t="shared" si="4713"/>
      </c>
      <c r="OX171" s="54">
        <f t="shared" si="5139"/>
      </c>
      <c r="OY171" s="55">
        <f t="shared" si="4714"/>
      </c>
      <c r="OZ171" s="54">
        <f t="shared" si="5139"/>
      </c>
      <c r="PA171" s="55">
        <f t="shared" si="4715"/>
      </c>
      <c r="PB171" s="54">
        <f t="shared" si="5139"/>
      </c>
      <c r="PC171" s="55">
        <f t="shared" si="4716"/>
      </c>
      <c r="PD171" s="54">
        <f t="shared" si="5139"/>
      </c>
      <c r="PE171" s="55">
        <f t="shared" si="4717"/>
      </c>
      <c r="PF171" s="54">
        <f t="shared" si="5139"/>
      </c>
      <c r="PG171" s="55">
        <f t="shared" si="4718"/>
      </c>
      <c r="PH171" s="54">
        <f t="shared" si="5139"/>
      </c>
      <c r="PI171" s="55">
        <f t="shared" si="4719"/>
      </c>
      <c r="PJ171" s="54">
        <f t="shared" si="5139"/>
      </c>
      <c r="PK171" s="55">
        <f t="shared" si="4720"/>
      </c>
      <c r="PL171" s="54">
        <f t="shared" si="5139"/>
      </c>
      <c r="PM171" s="55">
        <f t="shared" si="4721"/>
      </c>
      <c r="PN171" s="54">
        <f t="shared" si="5139"/>
      </c>
      <c r="PO171" s="55">
        <f t="shared" si="4722"/>
      </c>
      <c r="PP171" s="54">
        <f t="shared" si="5139"/>
      </c>
      <c r="PQ171" s="55">
        <f t="shared" si="4723"/>
      </c>
      <c r="PR171" s="54">
        <f t="shared" si="5139"/>
      </c>
      <c r="PS171" s="55">
        <f t="shared" si="4724"/>
      </c>
      <c r="PT171" s="54">
        <f t="shared" si="5139"/>
      </c>
      <c r="PU171" s="55">
        <f t="shared" si="4725"/>
      </c>
      <c r="PV171" s="54">
        <f t="shared" si="5139"/>
      </c>
      <c r="PW171" s="55">
        <f t="shared" si="4726"/>
      </c>
      <c r="PX171" s="54">
        <f t="shared" si="5139"/>
      </c>
      <c r="PY171" s="55">
        <f t="shared" si="4727"/>
      </c>
      <c r="PZ171" s="54">
        <f t="shared" si="5139"/>
      </c>
      <c r="QA171" s="55">
        <f t="shared" si="4728"/>
      </c>
      <c r="QB171" s="54">
        <f t="shared" si="5139"/>
      </c>
      <c r="QC171" s="55">
        <f t="shared" si="4729"/>
      </c>
      <c r="QD171" s="54">
        <f t="shared" si="5139"/>
      </c>
      <c r="QE171" s="55">
        <f t="shared" si="4730"/>
      </c>
      <c r="QF171" s="54">
        <f t="shared" si="5139"/>
      </c>
      <c r="QG171" s="55">
        <f t="shared" si="4731"/>
      </c>
      <c r="QH171" s="54">
        <f t="shared" si="5139"/>
      </c>
      <c r="QI171" s="55">
        <f t="shared" si="4732"/>
      </c>
      <c r="QJ171" s="54">
        <f t="shared" si="5139"/>
      </c>
      <c r="QK171" s="55">
        <f t="shared" si="4733"/>
      </c>
      <c r="QL171" s="54">
        <f t="shared" si="5139"/>
      </c>
      <c r="QM171" s="55">
        <f t="shared" si="4734"/>
      </c>
      <c r="QN171" s="54">
        <f t="shared" si="5139"/>
      </c>
      <c r="QO171" s="55">
        <f t="shared" si="4735"/>
      </c>
      <c r="QP171" s="54">
        <f t="shared" si="5139"/>
      </c>
      <c r="QQ171" s="55">
        <f t="shared" si="4736"/>
      </c>
      <c r="QR171" s="54">
        <f t="shared" si="5139"/>
      </c>
      <c r="QS171" s="55">
        <f t="shared" si="4737"/>
      </c>
      <c r="QT171" s="54">
        <f t="shared" si="5139"/>
      </c>
      <c r="QU171" s="55">
        <f t="shared" si="4885"/>
      </c>
      <c r="QV171" s="54">
        <f t="shared" si="5139"/>
      </c>
      <c r="QW171" s="55">
        <f t="shared" si="4886"/>
      </c>
      <c r="QX171" s="54">
        <f t="shared" si="5135"/>
      </c>
      <c r="QY171" s="55">
        <f t="shared" si="4887"/>
      </c>
      <c r="QZ171" s="54">
        <f t="shared" si="5135"/>
      </c>
      <c r="RA171" s="55">
        <f t="shared" si="4888"/>
      </c>
      <c r="RB171" s="54">
        <f t="shared" si="5135"/>
      </c>
      <c r="RC171" s="55">
        <f t="shared" si="4889"/>
      </c>
      <c r="RD171" s="54">
        <f t="shared" si="5135"/>
      </c>
      <c r="RE171" s="55">
        <f t="shared" si="4890"/>
      </c>
      <c r="RF171" s="54">
        <f t="shared" si="5135"/>
      </c>
      <c r="RG171" s="55">
        <f t="shared" si="4891"/>
      </c>
      <c r="RH171" s="54">
        <f t="shared" si="5135"/>
      </c>
      <c r="RI171" s="55">
        <f t="shared" si="4892"/>
      </c>
      <c r="RJ171" s="54">
        <f t="shared" si="5132"/>
      </c>
      <c r="RK171" s="55">
        <f t="shared" si="4893"/>
      </c>
      <c r="RL171" s="54">
        <f t="shared" si="5132"/>
      </c>
      <c r="RM171" s="55">
        <f t="shared" si="4894"/>
      </c>
      <c r="RN171" s="54">
        <f t="shared" si="5132"/>
      </c>
      <c r="RO171" s="55">
        <f t="shared" si="4895"/>
      </c>
      <c r="RP171" s="54">
        <f t="shared" si="5132"/>
      </c>
      <c r="RQ171" s="55">
        <f t="shared" si="4896"/>
      </c>
      <c r="RR171" s="54">
        <f t="shared" si="5132"/>
      </c>
      <c r="RS171" s="55">
        <f t="shared" si="4897"/>
      </c>
      <c r="RT171" s="54">
        <f t="shared" si="5132"/>
      </c>
      <c r="RU171" s="55">
        <f t="shared" si="4898"/>
      </c>
      <c r="RV171" s="54">
        <f t="shared" si="5132"/>
      </c>
      <c r="RW171" s="55">
        <f t="shared" si="4899"/>
      </c>
      <c r="RX171" s="54">
        <f t="shared" si="5132"/>
      </c>
      <c r="RY171" s="55">
        <f t="shared" si="4900"/>
      </c>
      <c r="RZ171" s="54">
        <f t="shared" si="5132"/>
      </c>
      <c r="SA171" s="55">
        <f t="shared" si="4901"/>
      </c>
      <c r="SB171" s="54">
        <f t="shared" si="5132"/>
      </c>
      <c r="SC171" s="55">
        <f t="shared" si="4902"/>
      </c>
      <c r="SD171" s="54">
        <f t="shared" si="5132"/>
      </c>
      <c r="SE171" s="55">
        <f t="shared" si="4903"/>
      </c>
      <c r="SF171" s="54">
        <f t="shared" si="5132"/>
      </c>
      <c r="SG171" s="55">
        <f t="shared" si="4904"/>
      </c>
      <c r="SH171" s="54">
        <f t="shared" si="5132"/>
      </c>
      <c r="SI171" s="55">
        <f t="shared" si="4905"/>
      </c>
      <c r="SJ171" s="54">
        <f t="shared" si="5132"/>
      </c>
      <c r="SK171" s="55">
        <f t="shared" si="4906"/>
      </c>
      <c r="SL171" s="54">
        <f t="shared" si="5132"/>
      </c>
      <c r="SM171" s="55">
        <f t="shared" si="4907"/>
      </c>
      <c r="SN171" s="54">
        <f t="shared" si="5132"/>
      </c>
      <c r="SO171" s="55">
        <f t="shared" si="4908"/>
      </c>
      <c r="SP171" s="54">
        <f t="shared" si="5132"/>
      </c>
      <c r="SQ171" s="55">
        <f t="shared" si="4909"/>
      </c>
      <c r="SR171" s="54">
        <f t="shared" si="5132"/>
      </c>
      <c r="SS171" s="55">
        <f t="shared" si="4910"/>
      </c>
      <c r="ST171" s="54">
        <f t="shared" si="5132"/>
      </c>
      <c r="SU171" s="55">
        <f t="shared" si="4911"/>
      </c>
      <c r="SV171" s="54">
        <f t="shared" si="5132"/>
      </c>
      <c r="SW171" s="55">
        <f t="shared" si="4912"/>
      </c>
      <c r="SX171" s="54">
        <f t="shared" si="5132"/>
      </c>
      <c r="SY171" s="55">
        <f t="shared" si="4913"/>
      </c>
      <c r="SZ171" s="54">
        <f t="shared" si="5132"/>
      </c>
      <c r="TA171" s="55">
        <f t="shared" si="4914"/>
      </c>
      <c r="TB171" s="54">
        <f t="shared" si="5132"/>
      </c>
      <c r="TC171" s="55">
        <f t="shared" si="4915"/>
      </c>
      <c r="TD171" s="54">
        <f t="shared" si="5132"/>
      </c>
      <c r="TE171" s="55">
        <f t="shared" si="4881"/>
      </c>
      <c r="TF171" s="54">
        <f t="shared" si="5132"/>
      </c>
      <c r="TG171" s="55">
        <f t="shared" si="4843"/>
      </c>
      <c r="TH171" s="54">
        <f t="shared" si="5130"/>
      </c>
      <c r="TI171" s="55">
        <f t="shared" si="4844"/>
      </c>
      <c r="TJ171" s="54">
        <f t="shared" si="5130"/>
      </c>
      <c r="TK171" s="55">
        <f t="shared" si="4845"/>
      </c>
      <c r="TL171" s="54">
        <f t="shared" si="5130"/>
      </c>
      <c r="TM171" s="55">
        <f t="shared" si="4846"/>
      </c>
      <c r="TN171" s="54">
        <f t="shared" si="5124"/>
      </c>
      <c r="TO171" s="55">
        <f t="shared" si="4847"/>
      </c>
      <c r="TP171" s="54">
        <f t="shared" si="5124"/>
      </c>
      <c r="TQ171" s="55">
        <f t="shared" si="4848"/>
      </c>
      <c r="TR171" s="54">
        <f t="shared" si="5124"/>
      </c>
      <c r="TS171" s="55">
        <f t="shared" si="4849"/>
      </c>
      <c r="TT171" s="54">
        <f t="shared" si="5124"/>
      </c>
      <c r="TU171" s="55">
        <f t="shared" si="4850"/>
      </c>
      <c r="TV171" s="54">
        <f t="shared" si="5119"/>
      </c>
      <c r="TW171" s="55">
        <f t="shared" si="4851"/>
      </c>
      <c r="TX171" s="54">
        <f t="shared" si="5119"/>
      </c>
      <c r="TY171" s="55">
        <f t="shared" si="4852"/>
      </c>
      <c r="TZ171" s="54">
        <f t="shared" si="5119"/>
      </c>
      <c r="UA171" s="55">
        <f t="shared" si="4853"/>
      </c>
      <c r="UB171" s="54">
        <f t="shared" si="5119"/>
      </c>
      <c r="UC171" s="55">
        <f t="shared" si="4854"/>
      </c>
      <c r="UD171" s="54">
        <f t="shared" si="5119"/>
      </c>
      <c r="UE171" s="55">
        <f t="shared" si="4855"/>
      </c>
      <c r="UF171" s="54">
        <f t="shared" si="5119"/>
      </c>
      <c r="UG171" s="55">
        <f t="shared" si="4856"/>
      </c>
      <c r="UH171" s="54">
        <f t="shared" ref="UH171:WR179" si="5144">RIGHT(IFERROR(VLOOKUP($B171,UH$4:UI$71,2,FALSE),""),2)</f>
      </c>
      <c r="UI171" s="55">
        <f t="shared" si="4857"/>
      </c>
      <c r="UJ171" s="54">
        <f t="shared" si="5144"/>
      </c>
      <c r="UK171" s="55">
        <f t="shared" si="4858"/>
      </c>
      <c r="UL171" s="54">
        <f t="shared" si="5144"/>
      </c>
      <c r="UM171" s="55">
        <f t="shared" si="4859"/>
      </c>
      <c r="UN171" s="54">
        <f t="shared" si="5144"/>
      </c>
      <c r="UO171" s="55">
        <f t="shared" si="4860"/>
      </c>
      <c r="UP171" s="54">
        <f t="shared" si="5144"/>
      </c>
      <c r="UQ171" s="55">
        <f t="shared" si="4861"/>
      </c>
      <c r="UR171" s="54">
        <f t="shared" si="5144"/>
      </c>
      <c r="US171" s="55">
        <f t="shared" si="4862"/>
      </c>
      <c r="UT171" s="54">
        <f t="shared" si="5144"/>
      </c>
      <c r="UU171" s="55">
        <f t="shared" si="4863"/>
      </c>
      <c r="UV171" s="54">
        <f t="shared" si="5144"/>
      </c>
      <c r="UW171" s="55">
        <f t="shared" si="4864"/>
      </c>
      <c r="UX171" s="54">
        <f t="shared" si="5144"/>
      </c>
      <c r="UY171" s="55">
        <f t="shared" si="4865"/>
      </c>
      <c r="UZ171" s="54">
        <f t="shared" si="5144"/>
      </c>
      <c r="VA171" s="55">
        <f t="shared" si="4866"/>
      </c>
      <c r="VB171" s="54">
        <f t="shared" si="5144"/>
      </c>
      <c r="VC171" s="55">
        <f t="shared" si="4867"/>
      </c>
      <c r="VD171" s="54">
        <f t="shared" si="5144"/>
      </c>
      <c r="VE171" s="55">
        <f t="shared" si="4868"/>
      </c>
      <c r="VF171" s="54">
        <f t="shared" si="5144"/>
      </c>
      <c r="VG171" s="55">
        <f t="shared" si="4869"/>
      </c>
      <c r="VH171" s="54">
        <f t="shared" si="5144"/>
      </c>
      <c r="VI171" s="55">
        <f t="shared" si="4870"/>
      </c>
      <c r="VJ171" s="54">
        <f t="shared" si="5144"/>
      </c>
      <c r="VK171" s="55">
        <f t="shared" si="4871"/>
      </c>
      <c r="VL171" s="54">
        <f t="shared" si="5144"/>
      </c>
      <c r="VM171" s="55">
        <f t="shared" si="4872"/>
      </c>
      <c r="VN171" s="54">
        <f t="shared" si="5144"/>
      </c>
      <c r="VO171" s="55">
        <f t="shared" si="4873"/>
      </c>
      <c r="VP171" s="54">
        <f t="shared" si="5144"/>
      </c>
      <c r="VQ171" s="55">
        <f t="shared" si="4817"/>
      </c>
      <c r="VR171" s="54">
        <f t="shared" si="5144"/>
      </c>
      <c r="VS171" s="55">
        <f t="shared" si="4874"/>
      </c>
      <c r="VT171" s="54">
        <f t="shared" si="5144"/>
      </c>
      <c r="VU171" s="55">
        <f t="shared" si="4875"/>
      </c>
      <c r="VV171" s="54">
        <f t="shared" si="5144"/>
      </c>
      <c r="VW171" s="55">
        <f t="shared" si="4876"/>
      </c>
      <c r="VX171" s="54">
        <f t="shared" si="5144"/>
      </c>
      <c r="VY171" s="55">
        <f t="shared" si="4877"/>
      </c>
      <c r="VZ171" s="54">
        <f t="shared" si="5144"/>
      </c>
      <c r="WA171" s="55">
        <f t="shared" si="4878"/>
      </c>
      <c r="WB171" s="54">
        <f t="shared" si="5144"/>
      </c>
      <c r="WC171" s="55">
        <f t="shared" si="4879"/>
      </c>
      <c r="WD171" s="54">
        <f t="shared" si="5144"/>
      </c>
      <c r="WE171" s="55">
        <f t="shared" si="4818"/>
      </c>
      <c r="WF171" s="54">
        <f t="shared" si="5144"/>
      </c>
      <c r="WG171" s="55">
        <f t="shared" si="4819"/>
      </c>
      <c r="WH171" s="54">
        <f t="shared" si="5144"/>
      </c>
      <c r="WI171" s="55">
        <f t="shared" si="4820"/>
      </c>
      <c r="WJ171" s="54">
        <f t="shared" si="5144"/>
      </c>
      <c r="WK171" s="55">
        <f t="shared" si="4821"/>
      </c>
      <c r="WL171" s="54">
        <f t="shared" si="5144"/>
      </c>
      <c r="WM171" s="55">
        <f t="shared" si="4822"/>
      </c>
      <c r="WN171" s="54">
        <f t="shared" si="5144"/>
      </c>
      <c r="WO171" s="55">
        <f t="shared" si="4823"/>
      </c>
      <c r="WP171" s="54">
        <f t="shared" si="5144"/>
      </c>
      <c r="WQ171" s="55">
        <f t="shared" si="4824"/>
      </c>
      <c r="WR171" s="54">
        <f t="shared" si="5144"/>
      </c>
      <c r="WS171" s="55">
        <f t="shared" si="4825"/>
      </c>
      <c r="WT171" s="54">
        <f t="shared" si="5140"/>
      </c>
      <c r="WU171" s="55">
        <f t="shared" si="4826"/>
      </c>
      <c r="WV171" s="54">
        <f t="shared" si="5140"/>
      </c>
      <c r="WW171" s="55">
        <f t="shared" si="4827"/>
      </c>
      <c r="WX171" s="54">
        <f t="shared" si="5140"/>
      </c>
      <c r="WY171" s="55">
        <f t="shared" si="4828"/>
      </c>
      <c r="WZ171" s="54">
        <f t="shared" si="5140"/>
      </c>
      <c r="XA171" s="55">
        <f t="shared" si="4829"/>
      </c>
      <c r="XB171" s="54">
        <f t="shared" si="5140"/>
      </c>
      <c r="XC171" s="55">
        <f t="shared" si="4830"/>
      </c>
      <c r="XD171" s="54">
        <f t="shared" si="5140"/>
      </c>
      <c r="XE171" s="55">
        <f t="shared" si="4831"/>
      </c>
      <c r="XF171" s="54">
        <f t="shared" si="5140"/>
      </c>
      <c r="XG171" s="55">
        <f t="shared" si="4832"/>
      </c>
      <c r="XH171" s="54">
        <f t="shared" si="5140"/>
      </c>
      <c r="XI171" s="55">
        <f t="shared" si="4833"/>
      </c>
      <c r="XJ171" s="54">
        <f t="shared" si="5140"/>
      </c>
      <c r="XK171" s="55">
        <f t="shared" si="4834"/>
      </c>
      <c r="XL171" s="54">
        <f t="shared" si="5140"/>
      </c>
      <c r="XM171" s="55">
        <f t="shared" si="4835"/>
      </c>
      <c r="XN171" s="54">
        <f t="shared" si="5140"/>
      </c>
      <c r="XO171" s="55">
        <f t="shared" si="4836"/>
      </c>
      <c r="XP171" s="54">
        <f t="shared" si="5140"/>
      </c>
      <c r="XQ171" s="55">
        <f t="shared" si="4837"/>
      </c>
      <c r="XR171" s="54">
        <f t="shared" si="5140"/>
      </c>
      <c r="XS171" s="55">
        <f t="shared" si="4838"/>
      </c>
      <c r="XT171" s="54">
        <f t="shared" si="5140"/>
      </c>
      <c r="XU171" s="55">
        <f t="shared" si="4839"/>
      </c>
      <c r="XV171" s="54">
        <f t="shared" si="5140"/>
      </c>
      <c r="XW171" s="55">
        <f t="shared" si="4840"/>
      </c>
      <c r="XX171" s="54">
        <f t="shared" si="5140"/>
      </c>
      <c r="XY171" s="55">
        <f t="shared" si="4841"/>
      </c>
      <c r="XZ171" s="54">
        <f t="shared" si="5140"/>
      </c>
      <c r="YA171" s="55">
        <f t="shared" si="4842"/>
      </c>
      <c r="YB171" s="54">
        <f t="shared" si="5140"/>
      </c>
      <c r="YC171" s="55">
        <f t="shared" si="4740"/>
      </c>
      <c r="YD171" s="54">
        <f t="shared" si="5140"/>
      </c>
      <c r="YE171" s="55">
        <f t="shared" si="4741"/>
      </c>
      <c r="YF171" s="54">
        <f t="shared" si="5140"/>
      </c>
      <c r="YG171" s="55">
        <f t="shared" si="4742"/>
      </c>
      <c r="YH171" s="54">
        <f t="shared" si="5140"/>
      </c>
      <c r="YI171" s="55">
        <f t="shared" si="4743"/>
      </c>
      <c r="YJ171" s="54">
        <f t="shared" si="5140"/>
      </c>
      <c r="YK171" s="55">
        <f t="shared" si="4744"/>
      </c>
      <c r="YL171" s="54">
        <f t="shared" si="5140"/>
      </c>
      <c r="YM171" s="55">
        <f t="shared" si="4745"/>
      </c>
      <c r="YN171" s="54">
        <f t="shared" si="5140"/>
      </c>
      <c r="YO171" s="55">
        <f t="shared" si="4746"/>
      </c>
      <c r="YP171" s="54">
        <f t="shared" si="5140"/>
      </c>
      <c r="YQ171" s="55">
        <f t="shared" si="4747"/>
      </c>
      <c r="YR171" s="54">
        <f t="shared" si="5140"/>
      </c>
      <c r="YS171" s="55">
        <f t="shared" si="4748"/>
      </c>
      <c r="YT171" s="54">
        <f t="shared" si="5140"/>
      </c>
      <c r="YU171" s="55">
        <f t="shared" si="4749"/>
      </c>
      <c r="YV171" s="54">
        <f t="shared" si="5140"/>
      </c>
      <c r="YW171" s="55">
        <f t="shared" si="4750"/>
      </c>
      <c r="YX171" s="54">
        <f t="shared" si="5140"/>
      </c>
      <c r="YY171" s="55">
        <f t="shared" si="4751"/>
      </c>
      <c r="YZ171" s="54">
        <f t="shared" si="5140"/>
      </c>
      <c r="ZA171" s="55">
        <f t="shared" si="4752"/>
      </c>
      <c r="ZB171" s="54">
        <f t="shared" si="5140"/>
      </c>
      <c r="ZC171" s="55">
        <f t="shared" si="4753"/>
      </c>
      <c r="ZD171" s="54">
        <f t="shared" si="5141"/>
      </c>
      <c r="ZE171" s="55">
        <f t="shared" si="4754"/>
      </c>
      <c r="ZF171" s="54">
        <f t="shared" si="5141"/>
      </c>
      <c r="ZG171" s="55">
        <f t="shared" si="4755"/>
      </c>
      <c r="ZH171" s="54">
        <f t="shared" si="5141"/>
      </c>
      <c r="ZI171" s="55">
        <f t="shared" si="4756"/>
      </c>
      <c r="ZJ171" s="54">
        <f t="shared" si="5141"/>
      </c>
      <c r="ZK171" s="55">
        <f t="shared" si="4757"/>
      </c>
      <c r="ZL171" s="54">
        <f t="shared" si="5141"/>
      </c>
      <c r="ZM171" s="55">
        <f t="shared" si="4758"/>
      </c>
      <c r="ZN171" s="54">
        <f t="shared" si="5141"/>
      </c>
      <c r="ZO171" s="55">
        <f t="shared" si="4759"/>
      </c>
      <c r="ZP171" s="54">
        <f t="shared" si="5141"/>
      </c>
      <c r="ZQ171" s="55">
        <f t="shared" si="4760"/>
      </c>
      <c r="ZR171" s="54">
        <f t="shared" si="5141"/>
      </c>
      <c r="ZS171" s="55">
        <f t="shared" si="4761"/>
      </c>
      <c r="ZT171" s="54">
        <f t="shared" si="5141"/>
      </c>
      <c r="ZU171" s="55">
        <f t="shared" si="4762"/>
      </c>
      <c r="ZV171" s="54">
        <f t="shared" si="5141"/>
      </c>
      <c r="ZW171" s="55">
        <f t="shared" si="4763"/>
      </c>
      <c r="ZX171" s="54">
        <f t="shared" si="5141"/>
      </c>
      <c r="ZY171" s="55">
        <f t="shared" si="4764"/>
      </c>
      <c r="ZZ171" s="54">
        <f t="shared" si="5141"/>
      </c>
      <c r="AAA171" s="55">
        <f t="shared" si="4765"/>
      </c>
      <c r="AAB171" s="54">
        <f t="shared" si="5141"/>
      </c>
      <c r="AAC171" s="55">
        <f t="shared" si="4766"/>
      </c>
      <c r="AAD171" s="54">
        <f t="shared" si="5141"/>
      </c>
      <c r="AAE171" s="55">
        <f t="shared" si="4767"/>
      </c>
      <c r="AAF171" s="54">
        <f t="shared" si="5141"/>
      </c>
      <c r="AAG171" s="55">
        <f t="shared" si="4768"/>
      </c>
      <c r="AAH171" s="54">
        <f t="shared" si="5141"/>
      </c>
      <c r="AAI171" s="55">
        <f t="shared" si="4769"/>
      </c>
      <c r="AAJ171" s="54">
        <f t="shared" si="5141"/>
      </c>
      <c r="AAK171" s="55">
        <f t="shared" si="4770"/>
      </c>
      <c r="AAL171" s="54">
        <f t="shared" si="5141"/>
      </c>
      <c r="AAM171" s="55">
        <f t="shared" si="4917"/>
      </c>
      <c r="AAN171" s="54">
        <f t="shared" si="5141"/>
      </c>
      <c r="AAO171" s="55">
        <f t="shared" si="4918"/>
      </c>
      <c r="AAP171" s="54">
        <f t="shared" si="5141"/>
      </c>
      <c r="AAQ171" s="55">
        <f t="shared" si="4919"/>
      </c>
      <c r="AAR171" s="54">
        <f t="shared" si="5141"/>
      </c>
      <c r="AAS171" s="55">
        <f t="shared" si="4920"/>
      </c>
      <c r="AAT171" s="54">
        <f t="shared" si="5141"/>
      </c>
      <c r="AAU171" s="55">
        <f t="shared" si="4921"/>
      </c>
      <c r="AAV171" s="54">
        <f t="shared" si="5141"/>
      </c>
      <c r="AAW171" s="55">
        <f t="shared" si="4922"/>
      </c>
      <c r="AAX171" s="54">
        <f t="shared" si="5141"/>
      </c>
      <c r="AAY171" s="55">
        <f t="shared" si="4923"/>
      </c>
      <c r="AAZ171" s="54">
        <f t="shared" si="5141"/>
      </c>
      <c r="ABA171" s="55">
        <f t="shared" si="4924"/>
      </c>
      <c r="ABB171" s="54">
        <f t="shared" si="5141"/>
      </c>
      <c r="ABC171" s="55">
        <f t="shared" si="4925"/>
      </c>
      <c r="ABD171" s="54">
        <f t="shared" si="5141"/>
      </c>
      <c r="ABE171" s="55">
        <f t="shared" si="4926"/>
      </c>
      <c r="ABF171" s="54">
        <f t="shared" si="5141"/>
      </c>
      <c r="ABG171" s="55">
        <f t="shared" si="4927"/>
      </c>
      <c r="ABH171" s="54">
        <f t="shared" si="5141"/>
      </c>
      <c r="ABI171" s="55">
        <f t="shared" si="4928"/>
      </c>
      <c r="ABJ171" s="54">
        <f t="shared" si="5141"/>
      </c>
      <c r="ABK171" s="55">
        <f t="shared" si="4929"/>
      </c>
      <c r="ABL171" s="54">
        <f t="shared" si="5141"/>
      </c>
      <c r="ABM171" s="55">
        <f t="shared" si="4930"/>
      </c>
      <c r="ABN171" s="54">
        <f t="shared" si="5141"/>
      </c>
      <c r="ABO171" s="55">
        <f t="shared" si="4931"/>
      </c>
      <c r="ABP171" s="54">
        <f t="shared" si="5136"/>
      </c>
      <c r="ABQ171" s="55">
        <f t="shared" si="4932"/>
      </c>
      <c r="ABR171" s="54">
        <f t="shared" si="5136"/>
      </c>
      <c r="ABS171" s="55">
        <f t="shared" si="4933"/>
      </c>
      <c r="ABT171" s="54">
        <f t="shared" si="5136"/>
      </c>
      <c r="ABU171" s="55">
        <f t="shared" si="4934"/>
      </c>
      <c r="ABV171" s="54">
        <f t="shared" si="5136"/>
      </c>
      <c r="ABW171" s="55">
        <f t="shared" si="4935"/>
      </c>
      <c r="ABX171" s="54">
        <f t="shared" si="5136"/>
      </c>
      <c r="ABY171" s="55">
        <f t="shared" si="4936"/>
      </c>
      <c r="ABZ171" s="54">
        <f t="shared" si="5136"/>
      </c>
      <c r="ACA171" s="55">
        <f t="shared" si="4937"/>
      </c>
      <c r="ACB171" s="54">
        <f t="shared" si="5136"/>
      </c>
      <c r="ACC171" s="55">
        <f t="shared" si="4938"/>
      </c>
      <c r="ACD171" s="54">
        <f t="shared" si="5136"/>
      </c>
      <c r="ACE171" s="55">
        <f t="shared" si="4939"/>
      </c>
      <c r="ACF171" s="54">
        <f t="shared" si="5136"/>
      </c>
      <c r="ACG171" s="55">
        <f t="shared" si="4940"/>
      </c>
      <c r="ACH171" s="54">
        <f t="shared" si="5136"/>
      </c>
      <c r="ACI171" s="55">
        <f t="shared" si="4941"/>
      </c>
      <c r="ACJ171" s="54">
        <f t="shared" si="5136"/>
      </c>
      <c r="ACK171" s="55">
        <f t="shared" si="4942"/>
      </c>
      <c r="ACL171" s="54">
        <f t="shared" si="5136"/>
      </c>
      <c r="ACM171" s="55">
        <f t="shared" si="4943"/>
      </c>
      <c r="ACN171" s="54">
        <f t="shared" si="5136"/>
      </c>
      <c r="ACO171" s="55">
        <f t="shared" si="4944"/>
      </c>
      <c r="ACP171" s="54">
        <f t="shared" si="5136"/>
      </c>
      <c r="ACQ171" s="55">
        <f t="shared" si="4945"/>
      </c>
      <c r="ACR171" s="54">
        <f t="shared" si="5136"/>
      </c>
      <c r="ACS171" s="55">
        <f t="shared" si="4946"/>
      </c>
      <c r="ACT171" s="54">
        <f t="shared" si="5136"/>
      </c>
      <c r="ACU171" s="55">
        <f t="shared" si="4947"/>
      </c>
      <c r="ACV171" s="54">
        <f t="shared" si="5136"/>
      </c>
      <c r="ACW171" s="55">
        <f t="shared" si="4883"/>
      </c>
      <c r="ACX171" s="54">
        <f t="shared" si="5136"/>
      </c>
      <c r="ACY171" s="55">
        <f t="shared" si="4961"/>
      </c>
      <c r="ACZ171" s="54">
        <f t="shared" si="5136"/>
      </c>
      <c r="ADA171" s="55">
        <f t="shared" si="4962"/>
      </c>
      <c r="ADB171" s="54">
        <f t="shared" si="5136"/>
      </c>
      <c r="ADC171" s="55">
        <f t="shared" si="4963"/>
      </c>
      <c r="ADD171" s="54">
        <f t="shared" si="5136"/>
      </c>
      <c r="ADE171" s="55">
        <f t="shared" si="4964"/>
      </c>
      <c r="ADF171" s="54">
        <f t="shared" si="5136"/>
      </c>
      <c r="ADG171" s="55">
        <f t="shared" si="4965"/>
      </c>
    </row>
    <row r="172" spans="1:787" ht="20.25" hidden="1" customHeight="1">
      <c r="A172" s="112">
        <v>100</v>
      </c>
      <c r="B172" s="115">
        <f>学年と名前を結合するシート!D101</f>
      </c>
      <c r="C172" s="114"/>
      <c r="D172" s="54">
        <f t="shared" si="4771"/>
      </c>
      <c r="E172" s="55">
        <f t="shared" si="4772"/>
      </c>
      <c r="F172" s="54">
        <f t="shared" si="5142"/>
      </c>
      <c r="G172" s="55">
        <f t="shared" si="4966"/>
      </c>
      <c r="H172" s="54">
        <f t="shared" si="5142"/>
      </c>
      <c r="I172" s="55">
        <f t="shared" si="4967"/>
      </c>
      <c r="J172" s="54">
        <f t="shared" si="5142"/>
      </c>
      <c r="K172" s="55">
        <f t="shared" si="4968"/>
      </c>
      <c r="L172" s="54">
        <f t="shared" si="5142"/>
      </c>
      <c r="M172" s="55">
        <f t="shared" si="4969"/>
      </c>
      <c r="N172" s="54">
        <f t="shared" si="5142"/>
      </c>
      <c r="O172" s="55">
        <f t="shared" si="4970"/>
      </c>
      <c r="P172" s="54">
        <f t="shared" si="5142"/>
      </c>
      <c r="Q172" s="55">
        <f t="shared" si="4971"/>
      </c>
      <c r="R172" s="54">
        <f t="shared" si="5142"/>
      </c>
      <c r="S172" s="55">
        <f t="shared" si="4972"/>
      </c>
      <c r="T172" s="54">
        <f t="shared" si="5142"/>
      </c>
      <c r="U172" s="55">
        <f t="shared" si="4973"/>
      </c>
      <c r="V172" s="54">
        <f t="shared" si="5142"/>
      </c>
      <c r="W172" s="55">
        <f t="shared" si="4974"/>
      </c>
      <c r="X172" s="54">
        <f t="shared" si="5142"/>
      </c>
      <c r="Y172" s="55">
        <f t="shared" si="4975"/>
      </c>
      <c r="Z172" s="54">
        <f t="shared" si="5142"/>
      </c>
      <c r="AA172" s="55">
        <f t="shared" si="4976"/>
      </c>
      <c r="AB172" s="54">
        <f t="shared" si="5142"/>
      </c>
      <c r="AC172" s="55">
        <f t="shared" si="4977"/>
      </c>
      <c r="AD172" s="54">
        <f t="shared" si="5142"/>
      </c>
      <c r="AE172" s="55">
        <f t="shared" si="4978"/>
      </c>
      <c r="AF172" s="54">
        <f t="shared" si="5142"/>
      </c>
      <c r="AG172" s="55">
        <f t="shared" si="4979"/>
      </c>
      <c r="AH172" s="54">
        <f t="shared" si="5142"/>
      </c>
      <c r="AI172" s="55">
        <f t="shared" si="4980"/>
      </c>
      <c r="AJ172" s="54">
        <f t="shared" si="5142"/>
      </c>
      <c r="AK172" s="55">
        <f t="shared" si="4981"/>
      </c>
      <c r="AL172" s="54">
        <f t="shared" si="5142"/>
      </c>
      <c r="AM172" s="55">
        <f t="shared" si="4982"/>
      </c>
      <c r="AN172" s="54">
        <f t="shared" si="5142"/>
      </c>
      <c r="AO172" s="55">
        <f t="shared" si="4983"/>
      </c>
      <c r="AP172" s="54">
        <f t="shared" si="5142"/>
      </c>
      <c r="AQ172" s="55">
        <f t="shared" si="4984"/>
      </c>
      <c r="AR172" s="54">
        <f t="shared" si="5142"/>
      </c>
      <c r="AS172" s="55">
        <f t="shared" si="4985"/>
      </c>
      <c r="AT172" s="54">
        <f t="shared" si="5142"/>
      </c>
      <c r="AU172" s="55">
        <f t="shared" si="4986"/>
      </c>
      <c r="AV172" s="54">
        <f t="shared" si="5142"/>
      </c>
      <c r="AW172" s="55">
        <f t="shared" si="4987"/>
      </c>
      <c r="AX172" s="54">
        <f t="shared" si="5142"/>
      </c>
      <c r="AY172" s="55">
        <f t="shared" si="4988"/>
      </c>
      <c r="AZ172" s="54">
        <f t="shared" si="5142"/>
      </c>
      <c r="BA172" s="55">
        <f t="shared" si="4989"/>
      </c>
      <c r="BB172" s="54">
        <f t="shared" si="5142"/>
      </c>
      <c r="BC172" s="55">
        <f t="shared" si="4990"/>
      </c>
      <c r="BD172" s="54">
        <f t="shared" si="5142"/>
      </c>
      <c r="BE172" s="55">
        <f t="shared" si="4991"/>
      </c>
      <c r="BF172" s="54">
        <f t="shared" si="5142"/>
      </c>
      <c r="BG172" s="55">
        <f t="shared" si="4992"/>
      </c>
      <c r="BH172" s="54">
        <f t="shared" si="5142"/>
      </c>
      <c r="BI172" s="55">
        <f t="shared" si="4993"/>
      </c>
      <c r="BJ172" s="54">
        <f t="shared" si="5142"/>
      </c>
      <c r="BK172" s="55">
        <f t="shared" si="4994"/>
      </c>
      <c r="BL172" s="54">
        <f t="shared" si="5142"/>
      </c>
      <c r="BM172" s="55">
        <f t="shared" si="4995"/>
      </c>
      <c r="BN172" s="54">
        <f t="shared" si="5142"/>
      </c>
      <c r="BO172" s="55">
        <f t="shared" si="4996"/>
      </c>
      <c r="BP172" s="54">
        <f t="shared" si="5142"/>
      </c>
      <c r="BQ172" s="55">
        <f t="shared" si="4997"/>
      </c>
      <c r="BR172" s="54">
        <f t="shared" si="5137"/>
      </c>
      <c r="BS172" s="55">
        <f t="shared" si="4998"/>
      </c>
      <c r="BT172" s="54">
        <f t="shared" si="5137"/>
      </c>
      <c r="BU172" s="55">
        <f t="shared" si="4999"/>
      </c>
      <c r="BV172" s="54">
        <f t="shared" si="5137"/>
      </c>
      <c r="BW172" s="55">
        <f t="shared" si="5000"/>
      </c>
      <c r="BX172" s="54">
        <f t="shared" si="5137"/>
      </c>
      <c r="BY172" s="55">
        <f t="shared" si="5001"/>
      </c>
      <c r="BZ172" s="54">
        <f t="shared" si="5137"/>
      </c>
      <c r="CA172" s="55">
        <f t="shared" si="5002"/>
      </c>
      <c r="CB172" s="54">
        <f t="shared" si="5137"/>
      </c>
      <c r="CC172" s="55">
        <f t="shared" si="5003"/>
      </c>
      <c r="CD172" s="54">
        <f t="shared" si="5137"/>
      </c>
      <c r="CE172" s="55">
        <f t="shared" si="5004"/>
      </c>
      <c r="CF172" s="54">
        <f t="shared" si="5137"/>
      </c>
      <c r="CG172" s="55">
        <f t="shared" si="5005"/>
      </c>
      <c r="CH172" s="54">
        <f t="shared" si="5137"/>
      </c>
      <c r="CI172" s="55">
        <f t="shared" si="5006"/>
      </c>
      <c r="CJ172" s="54">
        <f t="shared" si="5137"/>
      </c>
      <c r="CK172" s="55">
        <f t="shared" si="5007"/>
      </c>
      <c r="CL172" s="54">
        <f t="shared" si="5137"/>
      </c>
      <c r="CM172" s="55">
        <f t="shared" si="5008"/>
      </c>
      <c r="CN172" s="54">
        <f t="shared" si="5137"/>
      </c>
      <c r="CO172" s="55">
        <f t="shared" si="5009"/>
      </c>
      <c r="CP172" s="54">
        <f t="shared" si="5137"/>
      </c>
      <c r="CQ172" s="55">
        <f t="shared" si="5010"/>
      </c>
      <c r="CR172" s="54">
        <f t="shared" si="5137"/>
      </c>
      <c r="CS172" s="55">
        <f t="shared" si="5011"/>
      </c>
      <c r="CT172" s="54">
        <f t="shared" si="5137"/>
      </c>
      <c r="CU172" s="55">
        <f t="shared" si="5012"/>
      </c>
      <c r="CV172" s="54">
        <f t="shared" si="5137"/>
      </c>
      <c r="CW172" s="55">
        <f t="shared" si="5013"/>
      </c>
      <c r="CX172" s="54">
        <f t="shared" si="5137"/>
      </c>
      <c r="CY172" s="55">
        <f t="shared" si="5014"/>
      </c>
      <c r="CZ172" s="54">
        <f t="shared" si="5137"/>
      </c>
      <c r="DA172" s="55">
        <f t="shared" si="5015"/>
      </c>
      <c r="DB172" s="54">
        <f t="shared" si="5137"/>
      </c>
      <c r="DC172" s="55">
        <f t="shared" si="5016"/>
      </c>
      <c r="DD172" s="54">
        <f t="shared" si="5137"/>
      </c>
      <c r="DE172" s="55">
        <f t="shared" si="5017"/>
      </c>
      <c r="DF172" s="54">
        <f t="shared" si="5137"/>
      </c>
      <c r="DG172" s="55">
        <f t="shared" si="5018"/>
      </c>
      <c r="DH172" s="54">
        <f t="shared" si="5137"/>
      </c>
      <c r="DI172" s="55">
        <f t="shared" si="5019"/>
      </c>
      <c r="DJ172" s="54">
        <f t="shared" si="5137"/>
      </c>
      <c r="DK172" s="55">
        <f t="shared" si="5020"/>
      </c>
      <c r="DL172" s="54">
        <f t="shared" si="5137"/>
      </c>
      <c r="DM172" s="55">
        <f t="shared" si="5021"/>
      </c>
      <c r="DN172" s="54">
        <f t="shared" si="5137"/>
      </c>
      <c r="DO172" s="55">
        <f t="shared" si="5022"/>
      </c>
      <c r="DP172" s="54">
        <f t="shared" si="5137"/>
      </c>
      <c r="DQ172" s="55">
        <f t="shared" si="5023"/>
      </c>
      <c r="DR172" s="54">
        <f t="shared" si="5137"/>
      </c>
      <c r="DS172" s="55">
        <f t="shared" si="5024"/>
      </c>
      <c r="DT172" s="54">
        <f t="shared" si="5137"/>
      </c>
      <c r="DU172" s="55">
        <f t="shared" si="5025"/>
      </c>
      <c r="DV172" s="54">
        <f t="shared" si="5137"/>
      </c>
      <c r="DW172" s="55">
        <f t="shared" si="5026"/>
      </c>
      <c r="DX172" s="54">
        <f t="shared" si="5137"/>
      </c>
      <c r="DY172" s="55">
        <f t="shared" si="5027"/>
      </c>
      <c r="DZ172" s="54">
        <f t="shared" si="5137"/>
      </c>
      <c r="EA172" s="55">
        <f t="shared" si="5028"/>
      </c>
      <c r="EB172" s="54">
        <f t="shared" si="5143"/>
      </c>
      <c r="EC172" s="55">
        <f t="shared" si="5029"/>
      </c>
      <c r="ED172" s="54">
        <f t="shared" si="5143"/>
      </c>
      <c r="EE172" s="55">
        <f t="shared" si="5030"/>
      </c>
      <c r="EF172" s="54">
        <f t="shared" si="5143"/>
      </c>
      <c r="EG172" s="55">
        <f t="shared" si="5031"/>
      </c>
      <c r="EH172" s="54">
        <f t="shared" si="5143"/>
      </c>
      <c r="EI172" s="55">
        <f t="shared" si="5032"/>
      </c>
      <c r="EJ172" s="54">
        <f t="shared" si="5143"/>
      </c>
      <c r="EK172" s="55">
        <f t="shared" si="5033"/>
      </c>
      <c r="EL172" s="54">
        <f t="shared" si="5143"/>
      </c>
      <c r="EM172" s="55">
        <f t="shared" si="5034"/>
      </c>
      <c r="EN172" s="54">
        <f t="shared" si="5143"/>
      </c>
      <c r="EO172" s="55">
        <f t="shared" si="5035"/>
      </c>
      <c r="EP172" s="54">
        <f t="shared" si="5143"/>
      </c>
      <c r="EQ172" s="55">
        <f t="shared" si="5036"/>
      </c>
      <c r="ER172" s="54">
        <f t="shared" si="5143"/>
      </c>
      <c r="ES172" s="55">
        <f t="shared" si="5037"/>
      </c>
      <c r="ET172" s="54">
        <f t="shared" si="5143"/>
      </c>
      <c r="EU172" s="55">
        <f t="shared" si="5038"/>
      </c>
      <c r="EV172" s="54">
        <f t="shared" si="5143"/>
      </c>
      <c r="EW172" s="55">
        <f t="shared" si="5039"/>
      </c>
      <c r="EX172" s="54">
        <f t="shared" si="5143"/>
      </c>
      <c r="EY172" s="55">
        <f t="shared" si="5040"/>
      </c>
      <c r="EZ172" s="54">
        <f t="shared" si="5143"/>
      </c>
      <c r="FA172" s="55">
        <f t="shared" si="5041"/>
      </c>
      <c r="FB172" s="54">
        <f t="shared" si="5143"/>
      </c>
      <c r="FC172" s="55">
        <f t="shared" si="5042"/>
      </c>
      <c r="FD172" s="54">
        <f t="shared" si="5143"/>
      </c>
      <c r="FE172" s="55">
        <f t="shared" si="5043"/>
      </c>
      <c r="FF172" s="54">
        <f t="shared" si="5143"/>
      </c>
      <c r="FG172" s="55">
        <f t="shared" si="5044"/>
      </c>
      <c r="FH172" s="54">
        <f t="shared" si="5143"/>
      </c>
      <c r="FI172" s="55">
        <f t="shared" si="5045"/>
      </c>
      <c r="FJ172" s="54">
        <f t="shared" si="5143"/>
      </c>
      <c r="FK172" s="55">
        <f t="shared" si="5046"/>
      </c>
      <c r="FL172" s="54">
        <f t="shared" si="5143"/>
      </c>
      <c r="FM172" s="55">
        <f t="shared" si="5047"/>
      </c>
      <c r="FN172" s="54">
        <f t="shared" si="5143"/>
      </c>
      <c r="FO172" s="55">
        <f t="shared" si="5048"/>
      </c>
      <c r="FP172" s="54">
        <f t="shared" si="5143"/>
      </c>
      <c r="FQ172" s="55">
        <f t="shared" si="5049"/>
      </c>
      <c r="FR172" s="54">
        <f t="shared" si="5143"/>
      </c>
      <c r="FS172" s="55">
        <f t="shared" si="5050"/>
      </c>
      <c r="FT172" s="54">
        <f t="shared" si="5143"/>
      </c>
      <c r="FU172" s="55">
        <f t="shared" si="5051"/>
      </c>
      <c r="FV172" s="54">
        <f t="shared" si="5143"/>
      </c>
      <c r="FW172" s="55">
        <f t="shared" si="5052"/>
      </c>
      <c r="FX172" s="54">
        <f t="shared" si="5143"/>
      </c>
      <c r="FY172" s="55">
        <f t="shared" si="5053"/>
      </c>
      <c r="FZ172" s="54">
        <f t="shared" si="5143"/>
      </c>
      <c r="GA172" s="55">
        <f t="shared" si="5054"/>
      </c>
      <c r="GB172" s="54">
        <f t="shared" si="5143"/>
      </c>
      <c r="GC172" s="55">
        <f t="shared" si="5055"/>
      </c>
      <c r="GD172" s="54">
        <f t="shared" si="5143"/>
      </c>
      <c r="GE172" s="55">
        <f t="shared" si="5056"/>
      </c>
      <c r="GF172" s="54">
        <f t="shared" si="5143"/>
      </c>
      <c r="GG172" s="55">
        <f t="shared" si="5057"/>
      </c>
      <c r="GH172" s="54">
        <f t="shared" si="5143"/>
      </c>
      <c r="GI172" s="55">
        <f t="shared" si="5058"/>
      </c>
      <c r="GJ172" s="54">
        <f t="shared" si="5143"/>
      </c>
      <c r="GK172" s="55">
        <f t="shared" si="5059"/>
      </c>
      <c r="GL172" s="54">
        <f t="shared" si="5143"/>
      </c>
      <c r="GM172" s="55">
        <f t="shared" si="5060"/>
      </c>
      <c r="GN172" s="54">
        <f t="shared" si="5138"/>
      </c>
      <c r="GO172" s="55">
        <f t="shared" si="5061"/>
      </c>
      <c r="GP172" s="54">
        <f t="shared" si="5138"/>
      </c>
      <c r="GQ172" s="55">
        <f t="shared" si="5062"/>
      </c>
      <c r="GR172" s="54">
        <f t="shared" si="5138"/>
      </c>
      <c r="GS172" s="55">
        <f t="shared" si="5063"/>
      </c>
      <c r="GT172" s="54">
        <f t="shared" si="5138"/>
      </c>
      <c r="GU172" s="55">
        <f t="shared" si="5064"/>
      </c>
      <c r="GV172" s="54">
        <f t="shared" si="5138"/>
      </c>
      <c r="GW172" s="55">
        <f t="shared" si="5065"/>
      </c>
      <c r="GX172" s="54">
        <f t="shared" si="5138"/>
      </c>
      <c r="GY172" s="55">
        <f t="shared" si="5066"/>
      </c>
      <c r="GZ172" s="54">
        <f t="shared" si="5138"/>
      </c>
      <c r="HA172" s="55">
        <f t="shared" si="5067"/>
      </c>
      <c r="HB172" s="54">
        <f t="shared" si="5138"/>
      </c>
      <c r="HC172" s="55">
        <f t="shared" si="5068"/>
      </c>
      <c r="HD172" s="54">
        <f t="shared" si="5138"/>
      </c>
      <c r="HE172" s="55">
        <f t="shared" si="5069"/>
      </c>
      <c r="HF172" s="54">
        <f t="shared" si="5138"/>
      </c>
      <c r="HG172" s="55">
        <f t="shared" si="5070"/>
      </c>
      <c r="HH172" s="54">
        <f t="shared" si="5138"/>
      </c>
      <c r="HI172" s="55">
        <f t="shared" si="5071"/>
      </c>
      <c r="HJ172" s="54">
        <f t="shared" si="5138"/>
      </c>
      <c r="HK172" s="55">
        <f t="shared" si="5072"/>
      </c>
      <c r="HL172" s="54">
        <f t="shared" si="5138"/>
      </c>
      <c r="HM172" s="55">
        <f t="shared" si="5073"/>
      </c>
      <c r="HN172" s="54">
        <f t="shared" si="5138"/>
      </c>
      <c r="HO172" s="55">
        <f t="shared" si="5074"/>
      </c>
      <c r="HP172" s="54">
        <f t="shared" si="5138"/>
      </c>
      <c r="HQ172" s="55">
        <f t="shared" si="5075"/>
      </c>
      <c r="HR172" s="54">
        <f t="shared" si="5138"/>
      </c>
      <c r="HS172" s="55">
        <f t="shared" si="5076"/>
      </c>
      <c r="HT172" s="54">
        <f t="shared" si="5138"/>
      </c>
      <c r="HU172" s="55">
        <f t="shared" si="5077"/>
      </c>
      <c r="HV172" s="54">
        <f t="shared" si="5138"/>
      </c>
      <c r="HW172" s="55">
        <f t="shared" si="5078"/>
      </c>
      <c r="HX172" s="54">
        <f t="shared" si="5138"/>
      </c>
      <c r="HY172" s="55">
        <f t="shared" si="5079"/>
      </c>
      <c r="HZ172" s="54">
        <f t="shared" si="5138"/>
      </c>
      <c r="IA172" s="55">
        <f t="shared" si="5080"/>
      </c>
      <c r="IB172" s="54">
        <f t="shared" si="5138"/>
      </c>
      <c r="IC172" s="55">
        <f t="shared" si="5081"/>
      </c>
      <c r="ID172" s="54">
        <f t="shared" si="5138"/>
      </c>
      <c r="IE172" s="55">
        <f t="shared" si="5082"/>
      </c>
      <c r="IF172" s="54">
        <f t="shared" si="5138"/>
      </c>
      <c r="IG172" s="55">
        <f t="shared" si="5083"/>
      </c>
      <c r="IH172" s="54">
        <f t="shared" si="5138"/>
      </c>
      <c r="II172" s="55">
        <f t="shared" si="5084"/>
      </c>
      <c r="IJ172" s="54">
        <f t="shared" si="5138"/>
      </c>
      <c r="IK172" s="55">
        <f t="shared" si="5085"/>
      </c>
      <c r="IL172" s="54">
        <f t="shared" si="5138"/>
      </c>
      <c r="IM172" s="55">
        <f t="shared" si="5086"/>
      </c>
      <c r="IN172" s="54">
        <f t="shared" si="5138"/>
      </c>
      <c r="IO172" s="55">
        <f t="shared" si="5087"/>
      </c>
      <c r="IP172" s="54">
        <f t="shared" si="5138"/>
      </c>
      <c r="IQ172" s="55">
        <f t="shared" si="5088"/>
      </c>
      <c r="IR172" s="54">
        <f t="shared" si="5138"/>
      </c>
      <c r="IS172" s="55">
        <f t="shared" si="5089"/>
      </c>
      <c r="IT172" s="54">
        <f t="shared" si="5138"/>
      </c>
      <c r="IU172" s="55">
        <f t="shared" si="5090"/>
      </c>
      <c r="IV172" s="54">
        <f t="shared" si="5138"/>
      </c>
      <c r="IW172" s="55">
        <f t="shared" si="5091"/>
      </c>
      <c r="IX172" s="54">
        <f t="shared" si="5116"/>
      </c>
      <c r="IY172" s="55">
        <f t="shared" si="5092"/>
      </c>
      <c r="IZ172" s="54">
        <f t="shared" si="5116"/>
      </c>
      <c r="JA172" s="55">
        <f t="shared" si="5093"/>
      </c>
      <c r="JB172" s="54">
        <f t="shared" si="5114"/>
      </c>
      <c r="JC172" s="55">
        <f t="shared" si="5094"/>
      </c>
      <c r="JD172" s="54">
        <f t="shared" si="5112"/>
      </c>
      <c r="JE172" s="55">
        <f t="shared" si="5095"/>
      </c>
      <c r="JF172" s="54">
        <f t="shared" si="5112"/>
      </c>
      <c r="JG172" s="55">
        <f t="shared" si="5096"/>
      </c>
      <c r="JH172" s="54">
        <f t="shared" si="5112"/>
      </c>
      <c r="JI172" s="55">
        <f t="shared" si="5097"/>
      </c>
      <c r="JJ172" s="54">
        <f t="shared" si="5112"/>
      </c>
      <c r="JK172" s="55">
        <f t="shared" si="5098"/>
      </c>
      <c r="JL172" s="54">
        <f t="shared" si="5112"/>
      </c>
      <c r="JM172" s="55">
        <f t="shared" si="4679"/>
      </c>
      <c r="JN172" s="54">
        <f t="shared" si="5131"/>
      </c>
      <c r="JO172" s="55">
        <f t="shared" si="4775"/>
      </c>
      <c r="JP172" s="54">
        <f t="shared" si="5131"/>
      </c>
      <c r="JQ172" s="55">
        <f t="shared" si="4776"/>
      </c>
      <c r="JR172" s="54">
        <f t="shared" si="5131"/>
      </c>
      <c r="JS172" s="55">
        <f t="shared" si="4777"/>
      </c>
      <c r="JT172" s="54">
        <f t="shared" si="5131"/>
      </c>
      <c r="JU172" s="55">
        <f t="shared" si="4778"/>
      </c>
      <c r="JV172" s="54">
        <f t="shared" si="5131"/>
      </c>
      <c r="JW172" s="55">
        <f t="shared" si="4779"/>
      </c>
      <c r="JX172" s="54">
        <f t="shared" si="5131"/>
      </c>
      <c r="JY172" s="55">
        <f t="shared" si="4780"/>
      </c>
      <c r="JZ172" s="54">
        <f t="shared" si="5131"/>
      </c>
      <c r="KA172" s="55">
        <f t="shared" si="4781"/>
      </c>
      <c r="KB172" s="54">
        <f t="shared" si="5131"/>
      </c>
      <c r="KC172" s="55">
        <f t="shared" si="4782"/>
      </c>
      <c r="KD172" s="54">
        <f t="shared" si="5131"/>
      </c>
      <c r="KE172" s="55">
        <f t="shared" si="4783"/>
      </c>
      <c r="KF172" s="54">
        <f t="shared" si="5131"/>
      </c>
      <c r="KG172" s="55">
        <f t="shared" si="4784"/>
      </c>
      <c r="KH172" s="54">
        <f t="shared" si="5131"/>
      </c>
      <c r="KI172" s="55">
        <f t="shared" si="4785"/>
      </c>
      <c r="KJ172" s="54">
        <f t="shared" si="5131"/>
      </c>
      <c r="KK172" s="55">
        <f t="shared" si="4786"/>
      </c>
      <c r="KL172" s="54">
        <f t="shared" si="5131"/>
      </c>
      <c r="KM172" s="55">
        <f t="shared" si="4787"/>
      </c>
      <c r="KN172" s="54">
        <f t="shared" si="5131"/>
      </c>
      <c r="KO172" s="55">
        <f t="shared" si="4788"/>
      </c>
      <c r="KP172" s="54">
        <f t="shared" si="5131"/>
      </c>
      <c r="KQ172" s="55">
        <f t="shared" si="4789"/>
      </c>
      <c r="KR172" s="54">
        <f t="shared" si="5131"/>
      </c>
      <c r="KS172" s="55">
        <f t="shared" si="4790"/>
      </c>
      <c r="KT172" s="54">
        <f t="shared" si="5131"/>
      </c>
      <c r="KU172" s="55">
        <f t="shared" si="4791"/>
      </c>
      <c r="KV172" s="54">
        <f t="shared" si="5131"/>
      </c>
      <c r="KW172" s="55">
        <f t="shared" si="4792"/>
      </c>
      <c r="KX172" s="54">
        <f t="shared" si="5131"/>
      </c>
      <c r="KY172" s="55">
        <f t="shared" si="4793"/>
      </c>
      <c r="KZ172" s="54">
        <f t="shared" si="5131"/>
      </c>
      <c r="LA172" s="55">
        <f t="shared" si="4794"/>
      </c>
      <c r="LB172" s="54">
        <f t="shared" si="5131"/>
      </c>
      <c r="LC172" s="55">
        <f t="shared" si="4795"/>
      </c>
      <c r="LD172" s="54">
        <f t="shared" si="5131"/>
      </c>
      <c r="LE172" s="55">
        <f t="shared" si="4796"/>
      </c>
      <c r="LF172" s="54">
        <f t="shared" si="5131"/>
      </c>
      <c r="LG172" s="55">
        <f t="shared" si="4797"/>
      </c>
      <c r="LH172" s="54">
        <f t="shared" si="5131"/>
      </c>
      <c r="LI172" s="55">
        <f t="shared" si="4798"/>
      </c>
      <c r="LJ172" s="54">
        <f t="shared" si="5131"/>
      </c>
      <c r="LK172" s="55">
        <f t="shared" si="4799"/>
      </c>
      <c r="LL172" s="54">
        <f t="shared" si="5131"/>
      </c>
      <c r="LM172" s="55">
        <f t="shared" si="4800"/>
      </c>
      <c r="LN172" s="54">
        <f t="shared" si="5131"/>
      </c>
      <c r="LO172" s="55">
        <f t="shared" si="4801"/>
      </c>
      <c r="LP172" s="54">
        <f t="shared" si="5131"/>
      </c>
      <c r="LQ172" s="55">
        <f t="shared" si="4802"/>
      </c>
      <c r="LR172" s="54">
        <f t="shared" si="5131"/>
      </c>
      <c r="LS172" s="55">
        <f t="shared" si="4803"/>
      </c>
      <c r="LT172" s="54">
        <f t="shared" si="5131"/>
      </c>
      <c r="LU172" s="55">
        <f t="shared" si="4804"/>
      </c>
      <c r="LV172" s="54">
        <f t="shared" si="5131"/>
      </c>
      <c r="LW172" s="55">
        <f t="shared" si="4805"/>
      </c>
      <c r="LX172" s="54">
        <f t="shared" si="5131"/>
      </c>
      <c r="LY172" s="55">
        <f t="shared" si="4680"/>
      </c>
      <c r="LZ172" s="54">
        <f t="shared" si="5129"/>
      </c>
      <c r="MA172" s="55">
        <f t="shared" si="4807"/>
      </c>
      <c r="MB172" s="54">
        <f t="shared" si="5129"/>
      </c>
      <c r="MC172" s="55">
        <f t="shared" si="4808"/>
      </c>
      <c r="MD172" s="54">
        <f t="shared" si="5129"/>
      </c>
      <c r="ME172" s="55">
        <f t="shared" si="4809"/>
      </c>
      <c r="MF172" s="54">
        <f t="shared" si="5129"/>
      </c>
      <c r="MG172" s="55">
        <f t="shared" si="4810"/>
      </c>
      <c r="MH172" s="54">
        <f t="shared" si="5129"/>
      </c>
      <c r="MI172" s="55">
        <f t="shared" si="4811"/>
      </c>
      <c r="MJ172" s="54">
        <f t="shared" si="5129"/>
      </c>
      <c r="MK172" s="55">
        <f t="shared" si="4812"/>
      </c>
      <c r="ML172" s="54">
        <f t="shared" si="5129"/>
      </c>
      <c r="MM172" s="55">
        <f t="shared" si="4682"/>
      </c>
      <c r="MN172" s="54">
        <f t="shared" si="5129"/>
      </c>
      <c r="MO172" s="55">
        <f t="shared" si="4683"/>
      </c>
      <c r="MP172" s="54">
        <f t="shared" si="5129"/>
      </c>
      <c r="MQ172" s="55">
        <f t="shared" si="4684"/>
      </c>
      <c r="MR172" s="54">
        <f t="shared" si="5129"/>
      </c>
      <c r="MS172" s="55">
        <f t="shared" si="4685"/>
      </c>
      <c r="MT172" s="54">
        <f t="shared" si="5129"/>
      </c>
      <c r="MU172" s="55">
        <f t="shared" si="4686"/>
      </c>
      <c r="MV172" s="54">
        <f t="shared" si="5129"/>
      </c>
      <c r="MW172" s="55">
        <f t="shared" si="4687"/>
      </c>
      <c r="MX172" s="54">
        <f t="shared" si="5129"/>
      </c>
      <c r="MY172" s="55">
        <f t="shared" si="4688"/>
      </c>
      <c r="MZ172" s="54">
        <f t="shared" si="5129"/>
      </c>
      <c r="NA172" s="55">
        <f t="shared" si="4689"/>
      </c>
      <c r="NB172" s="54">
        <f t="shared" si="5129"/>
      </c>
      <c r="NC172" s="55">
        <f t="shared" si="4690"/>
      </c>
      <c r="ND172" s="54">
        <f t="shared" si="5129"/>
      </c>
      <c r="NE172" s="55">
        <f t="shared" si="4691"/>
      </c>
      <c r="NF172" s="54">
        <f t="shared" si="5129"/>
      </c>
      <c r="NG172" s="55">
        <f t="shared" si="4692"/>
      </c>
      <c r="NH172" s="54">
        <f t="shared" si="5129"/>
      </c>
      <c r="NI172" s="55">
        <f t="shared" si="4693"/>
      </c>
      <c r="NJ172" s="54">
        <f t="shared" si="5129"/>
      </c>
      <c r="NK172" s="55">
        <f t="shared" si="4694"/>
      </c>
      <c r="NL172" s="54">
        <f t="shared" si="5129"/>
      </c>
      <c r="NM172" s="55">
        <f t="shared" si="4695"/>
      </c>
      <c r="NN172" s="54">
        <f t="shared" si="5129"/>
      </c>
      <c r="NO172" s="55">
        <f t="shared" si="4696"/>
      </c>
      <c r="NP172" s="54">
        <f t="shared" si="5129"/>
      </c>
      <c r="NQ172" s="55">
        <f t="shared" si="4697"/>
      </c>
      <c r="NR172" s="54">
        <f t="shared" si="5129"/>
      </c>
      <c r="NS172" s="55">
        <f t="shared" si="4698"/>
      </c>
      <c r="NT172" s="54">
        <f t="shared" si="5129"/>
      </c>
      <c r="NU172" s="55">
        <f t="shared" si="4699"/>
      </c>
      <c r="NV172" s="54">
        <f t="shared" si="5129"/>
      </c>
      <c r="NW172" s="55">
        <f t="shared" si="4700"/>
      </c>
      <c r="NX172" s="54">
        <f t="shared" si="5129"/>
      </c>
      <c r="NY172" s="55">
        <f t="shared" si="4701"/>
      </c>
      <c r="NZ172" s="54">
        <f t="shared" si="5129"/>
      </c>
      <c r="OA172" s="55">
        <f t="shared" si="4702"/>
      </c>
      <c r="OB172" s="54">
        <f t="shared" si="5129"/>
      </c>
      <c r="OC172" s="55">
        <f t="shared" si="4703"/>
      </c>
      <c r="OD172" s="54">
        <f t="shared" si="5129"/>
      </c>
      <c r="OE172" s="55">
        <f t="shared" si="4704"/>
      </c>
      <c r="OF172" s="54">
        <f t="shared" si="5129"/>
      </c>
      <c r="OG172" s="55">
        <f t="shared" si="4705"/>
      </c>
      <c r="OH172" s="54">
        <f t="shared" si="5129"/>
      </c>
      <c r="OI172" s="55">
        <f t="shared" si="4706"/>
      </c>
      <c r="OJ172" s="54">
        <f t="shared" si="5123"/>
      </c>
      <c r="OK172" s="55">
        <f t="shared" si="4707"/>
      </c>
      <c r="OL172" s="54">
        <f t="shared" si="5139"/>
      </c>
      <c r="OM172" s="55">
        <f t="shared" si="4708"/>
      </c>
      <c r="ON172" s="54">
        <f t="shared" si="5139"/>
      </c>
      <c r="OO172" s="55">
        <f t="shared" si="4709"/>
      </c>
      <c r="OP172" s="54">
        <f t="shared" si="5139"/>
      </c>
      <c r="OQ172" s="55">
        <f t="shared" si="4710"/>
      </c>
      <c r="OR172" s="54">
        <f t="shared" si="5139"/>
      </c>
      <c r="OS172" s="55">
        <f t="shared" si="4711"/>
      </c>
      <c r="OT172" s="54">
        <f t="shared" si="5139"/>
      </c>
      <c r="OU172" s="55">
        <f t="shared" si="4712"/>
      </c>
      <c r="OV172" s="54">
        <f t="shared" si="5139"/>
      </c>
      <c r="OW172" s="55">
        <f t="shared" si="4713"/>
      </c>
      <c r="OX172" s="54">
        <f t="shared" si="5139"/>
      </c>
      <c r="OY172" s="55">
        <f t="shared" si="4714"/>
      </c>
      <c r="OZ172" s="54">
        <f t="shared" si="5139"/>
      </c>
      <c r="PA172" s="55">
        <f t="shared" si="4715"/>
      </c>
      <c r="PB172" s="54">
        <f t="shared" si="5139"/>
      </c>
      <c r="PC172" s="55">
        <f t="shared" si="4716"/>
      </c>
      <c r="PD172" s="54">
        <f t="shared" si="5139"/>
      </c>
      <c r="PE172" s="55">
        <f t="shared" si="4717"/>
      </c>
      <c r="PF172" s="54">
        <f t="shared" si="5139"/>
      </c>
      <c r="PG172" s="55">
        <f t="shared" si="4718"/>
      </c>
      <c r="PH172" s="54">
        <f t="shared" si="5139"/>
      </c>
      <c r="PI172" s="55">
        <f t="shared" si="4719"/>
      </c>
      <c r="PJ172" s="54">
        <f t="shared" si="5139"/>
      </c>
      <c r="PK172" s="55">
        <f t="shared" si="4720"/>
      </c>
      <c r="PL172" s="54">
        <f t="shared" si="5139"/>
      </c>
      <c r="PM172" s="55">
        <f t="shared" si="4721"/>
      </c>
      <c r="PN172" s="54">
        <f t="shared" si="5139"/>
      </c>
      <c r="PO172" s="55">
        <f t="shared" si="4722"/>
      </c>
      <c r="PP172" s="54">
        <f t="shared" si="5139"/>
      </c>
      <c r="PQ172" s="55">
        <f t="shared" si="4723"/>
      </c>
      <c r="PR172" s="54">
        <f t="shared" si="5139"/>
      </c>
      <c r="PS172" s="55">
        <f t="shared" si="4724"/>
      </c>
      <c r="PT172" s="54">
        <f t="shared" si="5139"/>
      </c>
      <c r="PU172" s="55">
        <f t="shared" si="4725"/>
      </c>
      <c r="PV172" s="54">
        <f t="shared" si="5139"/>
      </c>
      <c r="PW172" s="55">
        <f t="shared" si="4726"/>
      </c>
      <c r="PX172" s="54">
        <f t="shared" si="5139"/>
      </c>
      <c r="PY172" s="55">
        <f t="shared" si="4727"/>
      </c>
      <c r="PZ172" s="54">
        <f t="shared" si="5139"/>
      </c>
      <c r="QA172" s="55">
        <f t="shared" si="4728"/>
      </c>
      <c r="QB172" s="54">
        <f t="shared" si="5139"/>
      </c>
      <c r="QC172" s="55">
        <f t="shared" si="4729"/>
      </c>
      <c r="QD172" s="54">
        <f t="shared" si="5139"/>
      </c>
      <c r="QE172" s="55">
        <f t="shared" si="4730"/>
      </c>
      <c r="QF172" s="54">
        <f t="shared" si="5139"/>
      </c>
      <c r="QG172" s="55">
        <f t="shared" si="4731"/>
      </c>
      <c r="QH172" s="54">
        <f t="shared" si="5139"/>
      </c>
      <c r="QI172" s="55">
        <f t="shared" si="4732"/>
      </c>
      <c r="QJ172" s="54">
        <f t="shared" si="5139"/>
      </c>
      <c r="QK172" s="55">
        <f t="shared" si="4733"/>
      </c>
      <c r="QL172" s="54">
        <f t="shared" si="5139"/>
      </c>
      <c r="QM172" s="55">
        <f t="shared" si="4734"/>
      </c>
      <c r="QN172" s="54">
        <f t="shared" si="5139"/>
      </c>
      <c r="QO172" s="55">
        <f t="shared" si="4735"/>
      </c>
      <c r="QP172" s="54">
        <f t="shared" si="5139"/>
      </c>
      <c r="QQ172" s="55">
        <f t="shared" si="4736"/>
      </c>
      <c r="QR172" s="54">
        <f t="shared" si="5139"/>
      </c>
      <c r="QS172" s="55">
        <f t="shared" si="4737"/>
      </c>
      <c r="QT172" s="54">
        <f t="shared" si="5139"/>
      </c>
      <c r="QU172" s="55">
        <f t="shared" si="4885"/>
      </c>
      <c r="QV172" s="54">
        <f t="shared" si="5139"/>
      </c>
      <c r="QW172" s="55">
        <f t="shared" si="4886"/>
      </c>
      <c r="QX172" s="54">
        <f t="shared" si="5135"/>
      </c>
      <c r="QY172" s="55">
        <f t="shared" si="4887"/>
      </c>
      <c r="QZ172" s="54">
        <f t="shared" si="5135"/>
      </c>
      <c r="RA172" s="55">
        <f t="shared" si="4888"/>
      </c>
      <c r="RB172" s="54">
        <f t="shared" si="5135"/>
      </c>
      <c r="RC172" s="55">
        <f t="shared" si="4889"/>
      </c>
      <c r="RD172" s="54">
        <f t="shared" si="5135"/>
      </c>
      <c r="RE172" s="55">
        <f t="shared" si="4890"/>
      </c>
      <c r="RF172" s="54">
        <f t="shared" si="5135"/>
      </c>
      <c r="RG172" s="55">
        <f t="shared" si="4891"/>
      </c>
      <c r="RH172" s="54">
        <f t="shared" si="5135"/>
      </c>
      <c r="RI172" s="55">
        <f t="shared" si="4892"/>
      </c>
      <c r="RJ172" s="54">
        <f t="shared" si="5132"/>
      </c>
      <c r="RK172" s="55">
        <f t="shared" si="4893"/>
      </c>
      <c r="RL172" s="54">
        <f t="shared" si="5132"/>
      </c>
      <c r="RM172" s="55">
        <f t="shared" si="4894"/>
      </c>
      <c r="RN172" s="54">
        <f t="shared" si="5132"/>
      </c>
      <c r="RO172" s="55">
        <f t="shared" si="4895"/>
      </c>
      <c r="RP172" s="54">
        <f t="shared" si="5132"/>
      </c>
      <c r="RQ172" s="55">
        <f t="shared" si="4896"/>
      </c>
      <c r="RR172" s="54">
        <f t="shared" si="5132"/>
      </c>
      <c r="RS172" s="55">
        <f t="shared" si="4897"/>
      </c>
      <c r="RT172" s="54">
        <f t="shared" si="5132"/>
      </c>
      <c r="RU172" s="55">
        <f t="shared" si="4898"/>
      </c>
      <c r="RV172" s="54">
        <f t="shared" si="5132"/>
      </c>
      <c r="RW172" s="55">
        <f t="shared" si="4899"/>
      </c>
      <c r="RX172" s="54">
        <f t="shared" si="5132"/>
      </c>
      <c r="RY172" s="55">
        <f t="shared" si="4900"/>
      </c>
      <c r="RZ172" s="54">
        <f t="shared" si="5132"/>
      </c>
      <c r="SA172" s="55">
        <f t="shared" si="4901"/>
      </c>
      <c r="SB172" s="54">
        <f t="shared" si="5132"/>
      </c>
      <c r="SC172" s="55">
        <f t="shared" si="4902"/>
      </c>
      <c r="SD172" s="54">
        <f t="shared" si="5132"/>
      </c>
      <c r="SE172" s="55">
        <f t="shared" si="4903"/>
      </c>
      <c r="SF172" s="54">
        <f t="shared" si="5132"/>
      </c>
      <c r="SG172" s="55">
        <f t="shared" si="4904"/>
      </c>
      <c r="SH172" s="54">
        <f t="shared" si="5132"/>
      </c>
      <c r="SI172" s="55">
        <f t="shared" si="4905"/>
      </c>
      <c r="SJ172" s="54">
        <f t="shared" si="5132"/>
      </c>
      <c r="SK172" s="55">
        <f t="shared" si="4906"/>
      </c>
      <c r="SL172" s="54">
        <f t="shared" si="5132"/>
      </c>
      <c r="SM172" s="55">
        <f t="shared" si="4907"/>
      </c>
      <c r="SN172" s="54">
        <f t="shared" si="5132"/>
      </c>
      <c r="SO172" s="55">
        <f t="shared" si="4908"/>
      </c>
      <c r="SP172" s="54">
        <f t="shared" si="5132"/>
      </c>
      <c r="SQ172" s="55">
        <f t="shared" si="4909"/>
      </c>
      <c r="SR172" s="54">
        <f t="shared" si="5132"/>
      </c>
      <c r="SS172" s="55">
        <f t="shared" si="4910"/>
      </c>
      <c r="ST172" s="54">
        <f t="shared" si="5132"/>
      </c>
      <c r="SU172" s="55">
        <f t="shared" si="4911"/>
      </c>
      <c r="SV172" s="54">
        <f t="shared" si="5132"/>
      </c>
      <c r="SW172" s="55">
        <f t="shared" si="4912"/>
      </c>
      <c r="SX172" s="54">
        <f t="shared" si="5132"/>
      </c>
      <c r="SY172" s="55">
        <f t="shared" si="4913"/>
      </c>
      <c r="SZ172" s="54">
        <f t="shared" si="5132"/>
      </c>
      <c r="TA172" s="55">
        <f t="shared" si="4914"/>
      </c>
      <c r="TB172" s="54">
        <f t="shared" si="5132"/>
      </c>
      <c r="TC172" s="55">
        <f t="shared" si="4915"/>
      </c>
      <c r="TD172" s="54">
        <f t="shared" si="5132"/>
      </c>
      <c r="TE172" s="55">
        <f t="shared" si="4881"/>
      </c>
      <c r="TF172" s="54">
        <f t="shared" si="5132"/>
      </c>
      <c r="TG172" s="55">
        <f t="shared" si="4843"/>
      </c>
      <c r="TH172" s="54">
        <f t="shared" si="5130"/>
      </c>
      <c r="TI172" s="55">
        <f t="shared" si="4844"/>
      </c>
      <c r="TJ172" s="54">
        <f t="shared" si="5130"/>
      </c>
      <c r="TK172" s="55">
        <f t="shared" si="4845"/>
      </c>
      <c r="TL172" s="54">
        <f t="shared" si="5130"/>
      </c>
      <c r="TM172" s="55">
        <f t="shared" si="4846"/>
      </c>
      <c r="TN172" s="54">
        <f t="shared" si="5124"/>
      </c>
      <c r="TO172" s="55">
        <f t="shared" si="4847"/>
      </c>
      <c r="TP172" s="54">
        <f t="shared" si="5124"/>
      </c>
      <c r="TQ172" s="55">
        <f t="shared" si="4848"/>
      </c>
      <c r="TR172" s="54">
        <f t="shared" si="5124"/>
      </c>
      <c r="TS172" s="55">
        <f t="shared" si="4849"/>
      </c>
      <c r="TT172" s="54">
        <f t="shared" si="5124"/>
      </c>
      <c r="TU172" s="55">
        <f t="shared" si="4850"/>
      </c>
      <c r="TV172" s="54">
        <f t="shared" si="5119"/>
      </c>
      <c r="TW172" s="55">
        <f t="shared" si="4851"/>
      </c>
      <c r="TX172" s="54">
        <f t="shared" si="5119"/>
      </c>
      <c r="TY172" s="55">
        <f t="shared" si="4852"/>
      </c>
      <c r="TZ172" s="54">
        <f t="shared" si="5119"/>
      </c>
      <c r="UA172" s="55">
        <f t="shared" si="4853"/>
      </c>
      <c r="UB172" s="54">
        <f t="shared" si="5119"/>
      </c>
      <c r="UC172" s="55">
        <f t="shared" si="4854"/>
      </c>
      <c r="UD172" s="54">
        <f t="shared" si="5119"/>
      </c>
      <c r="UE172" s="55">
        <f t="shared" si="4855"/>
      </c>
      <c r="UF172" s="54">
        <f t="shared" si="5119"/>
      </c>
      <c r="UG172" s="55">
        <f t="shared" si="4856"/>
      </c>
      <c r="UH172" s="54">
        <f t="shared" si="5144"/>
      </c>
      <c r="UI172" s="55">
        <f t="shared" si="4857"/>
      </c>
      <c r="UJ172" s="54">
        <f t="shared" si="5144"/>
      </c>
      <c r="UK172" s="55">
        <f t="shared" si="4858"/>
      </c>
      <c r="UL172" s="54">
        <f t="shared" si="5144"/>
      </c>
      <c r="UM172" s="55">
        <f t="shared" si="4859"/>
      </c>
      <c r="UN172" s="54">
        <f t="shared" si="5144"/>
      </c>
      <c r="UO172" s="55">
        <f t="shared" si="4860"/>
      </c>
      <c r="UP172" s="54">
        <f t="shared" si="5144"/>
      </c>
      <c r="UQ172" s="55">
        <f t="shared" si="4861"/>
      </c>
      <c r="UR172" s="54">
        <f t="shared" si="5144"/>
      </c>
      <c r="US172" s="55">
        <f t="shared" si="4862"/>
      </c>
      <c r="UT172" s="54">
        <f t="shared" si="5144"/>
      </c>
      <c r="UU172" s="55">
        <f t="shared" si="4863"/>
      </c>
      <c r="UV172" s="54">
        <f t="shared" si="5144"/>
      </c>
      <c r="UW172" s="55">
        <f t="shared" si="4864"/>
      </c>
      <c r="UX172" s="54">
        <f t="shared" si="5144"/>
      </c>
      <c r="UY172" s="55">
        <f t="shared" si="4865"/>
      </c>
      <c r="UZ172" s="54">
        <f t="shared" si="5144"/>
      </c>
      <c r="VA172" s="55">
        <f t="shared" si="4866"/>
      </c>
      <c r="VB172" s="54">
        <f t="shared" si="5144"/>
      </c>
      <c r="VC172" s="55">
        <f t="shared" si="4867"/>
      </c>
      <c r="VD172" s="54">
        <f t="shared" si="5144"/>
      </c>
      <c r="VE172" s="55">
        <f t="shared" si="4868"/>
      </c>
      <c r="VF172" s="54">
        <f t="shared" si="5144"/>
      </c>
      <c r="VG172" s="55">
        <f t="shared" si="4869"/>
      </c>
      <c r="VH172" s="54">
        <f t="shared" si="5144"/>
      </c>
      <c r="VI172" s="55">
        <f t="shared" si="4870"/>
      </c>
      <c r="VJ172" s="54">
        <f t="shared" si="5144"/>
      </c>
      <c r="VK172" s="55">
        <f t="shared" si="4871"/>
      </c>
      <c r="VL172" s="54">
        <f t="shared" si="5144"/>
      </c>
      <c r="VM172" s="55">
        <f t="shared" si="4872"/>
      </c>
      <c r="VN172" s="54">
        <f t="shared" si="5144"/>
      </c>
      <c r="VO172" s="55">
        <f t="shared" si="4873"/>
      </c>
      <c r="VP172" s="54">
        <f t="shared" si="5144"/>
      </c>
      <c r="VQ172" s="55">
        <f t="shared" si="4817"/>
      </c>
      <c r="VR172" s="54">
        <f t="shared" si="5144"/>
      </c>
      <c r="VS172" s="55">
        <f t="shared" si="4874"/>
      </c>
      <c r="VT172" s="54">
        <f t="shared" si="5144"/>
      </c>
      <c r="VU172" s="55">
        <f t="shared" si="4875"/>
      </c>
      <c r="VV172" s="54">
        <f t="shared" si="5144"/>
      </c>
      <c r="VW172" s="55">
        <f t="shared" si="4876"/>
      </c>
      <c r="VX172" s="54">
        <f t="shared" si="5144"/>
      </c>
      <c r="VY172" s="55">
        <f t="shared" si="4877"/>
      </c>
      <c r="VZ172" s="54">
        <f t="shared" si="5144"/>
      </c>
      <c r="WA172" s="55">
        <f t="shared" si="4878"/>
      </c>
      <c r="WB172" s="54">
        <f t="shared" si="5144"/>
      </c>
      <c r="WC172" s="55">
        <f t="shared" si="4879"/>
      </c>
      <c r="WD172" s="54">
        <f t="shared" si="5144"/>
      </c>
      <c r="WE172" s="55">
        <f t="shared" si="4818"/>
      </c>
      <c r="WF172" s="54">
        <f t="shared" si="5144"/>
      </c>
      <c r="WG172" s="55">
        <f t="shared" si="4819"/>
      </c>
      <c r="WH172" s="54">
        <f t="shared" si="5144"/>
      </c>
      <c r="WI172" s="55">
        <f t="shared" si="4820"/>
      </c>
      <c r="WJ172" s="54">
        <f t="shared" si="5144"/>
      </c>
      <c r="WK172" s="55">
        <f t="shared" si="4821"/>
      </c>
      <c r="WL172" s="54">
        <f t="shared" si="5144"/>
      </c>
      <c r="WM172" s="55">
        <f t="shared" si="4822"/>
      </c>
      <c r="WN172" s="54">
        <f t="shared" si="5144"/>
      </c>
      <c r="WO172" s="55">
        <f t="shared" si="4823"/>
      </c>
      <c r="WP172" s="54">
        <f t="shared" si="5144"/>
      </c>
      <c r="WQ172" s="55">
        <f t="shared" si="4824"/>
      </c>
      <c r="WR172" s="54">
        <f t="shared" si="5144"/>
      </c>
      <c r="WS172" s="55">
        <f t="shared" si="4825"/>
      </c>
      <c r="WT172" s="54">
        <f t="shared" si="5140"/>
      </c>
      <c r="WU172" s="55">
        <f t="shared" si="4826"/>
      </c>
      <c r="WV172" s="54">
        <f t="shared" si="5140"/>
      </c>
      <c r="WW172" s="55">
        <f t="shared" si="4827"/>
      </c>
      <c r="WX172" s="54">
        <f t="shared" si="5140"/>
      </c>
      <c r="WY172" s="55">
        <f t="shared" si="4828"/>
      </c>
      <c r="WZ172" s="54">
        <f t="shared" si="5140"/>
      </c>
      <c r="XA172" s="55">
        <f t="shared" si="4829"/>
      </c>
      <c r="XB172" s="54">
        <f t="shared" si="5140"/>
      </c>
      <c r="XC172" s="55">
        <f t="shared" si="4830"/>
      </c>
      <c r="XD172" s="54">
        <f t="shared" si="5140"/>
      </c>
      <c r="XE172" s="55">
        <f t="shared" si="4831"/>
      </c>
      <c r="XF172" s="54">
        <f t="shared" si="5140"/>
      </c>
      <c r="XG172" s="55">
        <f t="shared" si="4832"/>
      </c>
      <c r="XH172" s="54">
        <f t="shared" si="5140"/>
      </c>
      <c r="XI172" s="55">
        <f t="shared" si="4833"/>
      </c>
      <c r="XJ172" s="54">
        <f t="shared" si="5140"/>
      </c>
      <c r="XK172" s="55">
        <f t="shared" si="4834"/>
      </c>
      <c r="XL172" s="54">
        <f t="shared" si="5140"/>
      </c>
      <c r="XM172" s="55">
        <f t="shared" si="4835"/>
      </c>
      <c r="XN172" s="54">
        <f t="shared" si="5140"/>
      </c>
      <c r="XO172" s="55">
        <f t="shared" si="4836"/>
      </c>
      <c r="XP172" s="54">
        <f t="shared" si="5140"/>
      </c>
      <c r="XQ172" s="55">
        <f t="shared" si="4837"/>
      </c>
      <c r="XR172" s="54">
        <f t="shared" si="5140"/>
      </c>
      <c r="XS172" s="55">
        <f t="shared" si="4838"/>
      </c>
      <c r="XT172" s="54">
        <f t="shared" si="5140"/>
      </c>
      <c r="XU172" s="55">
        <f t="shared" si="4839"/>
      </c>
      <c r="XV172" s="54">
        <f t="shared" si="5140"/>
      </c>
      <c r="XW172" s="55">
        <f t="shared" si="4840"/>
      </c>
      <c r="XX172" s="54">
        <f t="shared" si="5140"/>
      </c>
      <c r="XY172" s="55">
        <f t="shared" si="4841"/>
      </c>
      <c r="XZ172" s="54">
        <f t="shared" si="5140"/>
      </c>
      <c r="YA172" s="55">
        <f t="shared" si="4842"/>
      </c>
      <c r="YB172" s="54">
        <f t="shared" si="5140"/>
      </c>
      <c r="YC172" s="55">
        <f t="shared" si="4740"/>
      </c>
      <c r="YD172" s="54">
        <f t="shared" si="5140"/>
      </c>
      <c r="YE172" s="55">
        <f t="shared" si="4741"/>
      </c>
      <c r="YF172" s="54">
        <f t="shared" si="5140"/>
      </c>
      <c r="YG172" s="55">
        <f t="shared" si="4742"/>
      </c>
      <c r="YH172" s="54">
        <f t="shared" si="5140"/>
      </c>
      <c r="YI172" s="55">
        <f t="shared" si="4743"/>
      </c>
      <c r="YJ172" s="54">
        <f t="shared" si="5140"/>
      </c>
      <c r="YK172" s="55">
        <f t="shared" si="4744"/>
      </c>
      <c r="YL172" s="54">
        <f t="shared" si="5140"/>
      </c>
      <c r="YM172" s="55">
        <f t="shared" si="4745"/>
      </c>
      <c r="YN172" s="54">
        <f t="shared" si="5140"/>
      </c>
      <c r="YO172" s="55">
        <f t="shared" si="4746"/>
      </c>
      <c r="YP172" s="54">
        <f t="shared" si="5140"/>
      </c>
      <c r="YQ172" s="55">
        <f t="shared" si="4747"/>
      </c>
      <c r="YR172" s="54">
        <f t="shared" si="5140"/>
      </c>
      <c r="YS172" s="55">
        <f t="shared" si="4748"/>
      </c>
      <c r="YT172" s="54">
        <f t="shared" si="5140"/>
      </c>
      <c r="YU172" s="55">
        <f t="shared" si="4749"/>
      </c>
      <c r="YV172" s="54">
        <f t="shared" si="5140"/>
      </c>
      <c r="YW172" s="55">
        <f t="shared" si="4750"/>
      </c>
      <c r="YX172" s="54">
        <f t="shared" si="5140"/>
      </c>
      <c r="YY172" s="55">
        <f t="shared" si="4751"/>
      </c>
      <c r="YZ172" s="54">
        <f t="shared" si="5140"/>
      </c>
      <c r="ZA172" s="55">
        <f t="shared" si="4752"/>
      </c>
      <c r="ZB172" s="54">
        <f t="shared" si="5140"/>
      </c>
      <c r="ZC172" s="55">
        <f t="shared" si="4753"/>
      </c>
      <c r="ZD172" s="54">
        <f t="shared" si="5141"/>
      </c>
      <c r="ZE172" s="55">
        <f t="shared" si="4754"/>
      </c>
      <c r="ZF172" s="54">
        <f t="shared" si="5141"/>
      </c>
      <c r="ZG172" s="55">
        <f t="shared" si="4755"/>
      </c>
      <c r="ZH172" s="54">
        <f t="shared" si="5141"/>
      </c>
      <c r="ZI172" s="55">
        <f t="shared" si="4756"/>
      </c>
      <c r="ZJ172" s="54">
        <f t="shared" si="5141"/>
      </c>
      <c r="ZK172" s="55">
        <f t="shared" si="4757"/>
      </c>
      <c r="ZL172" s="54">
        <f t="shared" si="5141"/>
      </c>
      <c r="ZM172" s="55">
        <f t="shared" si="4758"/>
      </c>
      <c r="ZN172" s="54">
        <f t="shared" si="5141"/>
      </c>
      <c r="ZO172" s="55">
        <f t="shared" si="4759"/>
      </c>
      <c r="ZP172" s="54">
        <f t="shared" si="5141"/>
      </c>
      <c r="ZQ172" s="55">
        <f t="shared" si="4760"/>
      </c>
      <c r="ZR172" s="54">
        <f t="shared" si="5141"/>
      </c>
      <c r="ZS172" s="55">
        <f t="shared" si="4761"/>
      </c>
      <c r="ZT172" s="54">
        <f t="shared" si="5141"/>
      </c>
      <c r="ZU172" s="55">
        <f t="shared" si="4762"/>
      </c>
      <c r="ZV172" s="54">
        <f t="shared" si="5141"/>
      </c>
      <c r="ZW172" s="55">
        <f t="shared" si="4763"/>
      </c>
      <c r="ZX172" s="54">
        <f t="shared" si="5141"/>
      </c>
      <c r="ZY172" s="55">
        <f t="shared" si="4764"/>
      </c>
      <c r="ZZ172" s="54">
        <f t="shared" si="5141"/>
      </c>
      <c r="AAA172" s="55">
        <f t="shared" si="4765"/>
      </c>
      <c r="AAB172" s="54">
        <f t="shared" si="5141"/>
      </c>
      <c r="AAC172" s="55">
        <f t="shared" si="4766"/>
      </c>
      <c r="AAD172" s="54">
        <f t="shared" si="5141"/>
      </c>
      <c r="AAE172" s="55">
        <f t="shared" si="4767"/>
      </c>
      <c r="AAF172" s="54">
        <f t="shared" si="5141"/>
      </c>
      <c r="AAG172" s="55">
        <f t="shared" si="4768"/>
      </c>
      <c r="AAH172" s="54">
        <f t="shared" si="5141"/>
      </c>
      <c r="AAI172" s="55">
        <f t="shared" si="4769"/>
      </c>
      <c r="AAJ172" s="54">
        <f t="shared" si="5141"/>
      </c>
      <c r="AAK172" s="55">
        <f t="shared" si="4770"/>
      </c>
      <c r="AAL172" s="54">
        <f t="shared" si="5141"/>
      </c>
      <c r="AAM172" s="55">
        <f t="shared" si="4917"/>
      </c>
      <c r="AAN172" s="54">
        <f t="shared" si="5141"/>
      </c>
      <c r="AAO172" s="55">
        <f t="shared" si="4918"/>
      </c>
      <c r="AAP172" s="54">
        <f t="shared" si="5141"/>
      </c>
      <c r="AAQ172" s="55">
        <f t="shared" si="4919"/>
      </c>
      <c r="AAR172" s="54">
        <f t="shared" si="5141"/>
      </c>
      <c r="AAS172" s="55">
        <f t="shared" si="4920"/>
      </c>
      <c r="AAT172" s="54">
        <f t="shared" si="5141"/>
      </c>
      <c r="AAU172" s="55">
        <f t="shared" si="4921"/>
      </c>
      <c r="AAV172" s="54">
        <f t="shared" si="5141"/>
      </c>
      <c r="AAW172" s="55">
        <f t="shared" si="4922"/>
      </c>
      <c r="AAX172" s="54">
        <f t="shared" si="5141"/>
      </c>
      <c r="AAY172" s="55">
        <f t="shared" si="4923"/>
      </c>
      <c r="AAZ172" s="54">
        <f t="shared" si="5141"/>
      </c>
      <c r="ABA172" s="55">
        <f t="shared" si="4924"/>
      </c>
      <c r="ABB172" s="54">
        <f t="shared" si="5141"/>
      </c>
      <c r="ABC172" s="55">
        <f t="shared" si="4925"/>
      </c>
      <c r="ABD172" s="54">
        <f t="shared" si="5141"/>
      </c>
      <c r="ABE172" s="55">
        <f t="shared" si="4926"/>
      </c>
      <c r="ABF172" s="54">
        <f t="shared" si="5141"/>
      </c>
      <c r="ABG172" s="55">
        <f t="shared" si="4927"/>
      </c>
      <c r="ABH172" s="54">
        <f t="shared" si="5141"/>
      </c>
      <c r="ABI172" s="55">
        <f t="shared" si="4928"/>
      </c>
      <c r="ABJ172" s="54">
        <f t="shared" si="5141"/>
      </c>
      <c r="ABK172" s="55">
        <f t="shared" si="4929"/>
      </c>
      <c r="ABL172" s="54">
        <f t="shared" si="5141"/>
      </c>
      <c r="ABM172" s="55">
        <f t="shared" si="4930"/>
      </c>
      <c r="ABN172" s="54">
        <f t="shared" si="5141"/>
      </c>
      <c r="ABO172" s="55">
        <f t="shared" si="4931"/>
      </c>
      <c r="ABP172" s="54">
        <f t="shared" si="5136"/>
      </c>
      <c r="ABQ172" s="55">
        <f t="shared" si="4932"/>
      </c>
      <c r="ABR172" s="54">
        <f t="shared" si="5136"/>
      </c>
      <c r="ABS172" s="55">
        <f t="shared" si="4933"/>
      </c>
      <c r="ABT172" s="54">
        <f t="shared" si="5136"/>
      </c>
      <c r="ABU172" s="55">
        <f t="shared" si="4934"/>
      </c>
      <c r="ABV172" s="54">
        <f t="shared" si="5136"/>
      </c>
      <c r="ABW172" s="55">
        <f t="shared" si="4935"/>
      </c>
      <c r="ABX172" s="54">
        <f t="shared" si="5136"/>
      </c>
      <c r="ABY172" s="55">
        <f t="shared" si="4936"/>
      </c>
      <c r="ABZ172" s="54">
        <f t="shared" si="5136"/>
      </c>
      <c r="ACA172" s="55">
        <f t="shared" si="4937"/>
      </c>
      <c r="ACB172" s="54">
        <f t="shared" si="5136"/>
      </c>
      <c r="ACC172" s="55">
        <f t="shared" si="4938"/>
      </c>
      <c r="ACD172" s="54">
        <f t="shared" si="5136"/>
      </c>
      <c r="ACE172" s="55">
        <f t="shared" si="4939"/>
      </c>
      <c r="ACF172" s="54">
        <f t="shared" si="5136"/>
      </c>
      <c r="ACG172" s="55">
        <f t="shared" si="4940"/>
      </c>
      <c r="ACH172" s="54">
        <f t="shared" si="5136"/>
      </c>
      <c r="ACI172" s="55">
        <f t="shared" si="4941"/>
      </c>
      <c r="ACJ172" s="54">
        <f t="shared" si="5136"/>
      </c>
      <c r="ACK172" s="55">
        <f t="shared" si="4942"/>
      </c>
      <c r="ACL172" s="54">
        <f t="shared" si="5136"/>
      </c>
      <c r="ACM172" s="55">
        <f t="shared" si="4943"/>
      </c>
      <c r="ACN172" s="54">
        <f t="shared" si="5136"/>
      </c>
      <c r="ACO172" s="55">
        <f t="shared" si="4944"/>
      </c>
      <c r="ACP172" s="54">
        <f t="shared" si="5136"/>
      </c>
      <c r="ACQ172" s="55">
        <f t="shared" si="4945"/>
      </c>
      <c r="ACR172" s="54">
        <f t="shared" si="5136"/>
      </c>
      <c r="ACS172" s="55">
        <f t="shared" si="4946"/>
      </c>
      <c r="ACT172" s="54">
        <f t="shared" si="5136"/>
      </c>
      <c r="ACU172" s="55">
        <f t="shared" si="4947"/>
      </c>
      <c r="ACV172" s="54">
        <f t="shared" si="5136"/>
      </c>
      <c r="ACW172" s="55">
        <f t="shared" si="4883"/>
      </c>
      <c r="ACX172" s="54">
        <f t="shared" si="5136"/>
      </c>
      <c r="ACY172" s="55">
        <f t="shared" si="4961"/>
      </c>
      <c r="ACZ172" s="54">
        <f t="shared" si="5136"/>
      </c>
      <c r="ADA172" s="55">
        <f t="shared" si="4962"/>
      </c>
      <c r="ADB172" s="54">
        <f t="shared" si="5136"/>
      </c>
      <c r="ADC172" s="55">
        <f t="shared" si="4963"/>
      </c>
      <c r="ADD172" s="54">
        <f t="shared" si="5136"/>
      </c>
      <c r="ADE172" s="55">
        <f t="shared" si="4964"/>
      </c>
      <c r="ADF172" s="54">
        <f t="shared" si="5136"/>
      </c>
      <c r="ADG172" s="55">
        <f t="shared" si="4965"/>
      </c>
    </row>
    <row r="173" spans="1:787" ht="20.25" hidden="1" customHeight="1">
      <c r="A173" s="112">
        <v>101</v>
      </c>
      <c r="B173" s="115">
        <f>学年と名前を結合するシート!D102</f>
      </c>
      <c r="C173" s="114"/>
      <c r="D173" s="54">
        <f t="shared" si="4771"/>
      </c>
      <c r="E173" s="55">
        <f t="shared" si="4772"/>
      </c>
      <c r="F173" s="54">
        <f t="shared" si="5142"/>
      </c>
      <c r="G173" s="55">
        <f t="shared" si="4966"/>
      </c>
      <c r="H173" s="54">
        <f t="shared" si="5142"/>
      </c>
      <c r="I173" s="55">
        <f t="shared" si="4967"/>
      </c>
      <c r="J173" s="54">
        <f t="shared" si="5142"/>
      </c>
      <c r="K173" s="55">
        <f t="shared" si="4968"/>
      </c>
      <c r="L173" s="54">
        <f t="shared" si="5142"/>
      </c>
      <c r="M173" s="55">
        <f t="shared" si="4969"/>
      </c>
      <c r="N173" s="54">
        <f t="shared" si="5142"/>
      </c>
      <c r="O173" s="55">
        <f t="shared" si="4970"/>
      </c>
      <c r="P173" s="54">
        <f t="shared" si="5142"/>
      </c>
      <c r="Q173" s="55">
        <f t="shared" si="4971"/>
      </c>
      <c r="R173" s="54">
        <f t="shared" si="5142"/>
      </c>
      <c r="S173" s="55">
        <f t="shared" si="4972"/>
      </c>
      <c r="T173" s="54">
        <f t="shared" si="5142"/>
      </c>
      <c r="U173" s="55">
        <f t="shared" si="4973"/>
      </c>
      <c r="V173" s="54">
        <f t="shared" si="5142"/>
      </c>
      <c r="W173" s="55">
        <f t="shared" si="4974"/>
      </c>
      <c r="X173" s="54">
        <f t="shared" si="5142"/>
      </c>
      <c r="Y173" s="55">
        <f t="shared" si="4975"/>
      </c>
      <c r="Z173" s="54">
        <f t="shared" si="5142"/>
      </c>
      <c r="AA173" s="55">
        <f t="shared" si="4976"/>
      </c>
      <c r="AB173" s="54">
        <f t="shared" si="5142"/>
      </c>
      <c r="AC173" s="55">
        <f t="shared" si="4977"/>
      </c>
      <c r="AD173" s="54">
        <f t="shared" si="5142"/>
      </c>
      <c r="AE173" s="55">
        <f t="shared" si="4978"/>
      </c>
      <c r="AF173" s="54">
        <f t="shared" si="5142"/>
      </c>
      <c r="AG173" s="55">
        <f t="shared" si="4979"/>
      </c>
      <c r="AH173" s="54">
        <f t="shared" si="5142"/>
      </c>
      <c r="AI173" s="55">
        <f t="shared" si="4980"/>
      </c>
      <c r="AJ173" s="54">
        <f t="shared" si="5142"/>
      </c>
      <c r="AK173" s="55">
        <f t="shared" si="4981"/>
      </c>
      <c r="AL173" s="54">
        <f t="shared" si="5142"/>
      </c>
      <c r="AM173" s="55">
        <f t="shared" si="4982"/>
      </c>
      <c r="AN173" s="54">
        <f t="shared" si="5142"/>
      </c>
      <c r="AO173" s="55">
        <f t="shared" si="4983"/>
      </c>
      <c r="AP173" s="54">
        <f t="shared" si="5142"/>
      </c>
      <c r="AQ173" s="55">
        <f t="shared" si="4984"/>
      </c>
      <c r="AR173" s="54">
        <f t="shared" si="5142"/>
      </c>
      <c r="AS173" s="55">
        <f t="shared" si="4985"/>
      </c>
      <c r="AT173" s="54">
        <f t="shared" si="5142"/>
      </c>
      <c r="AU173" s="55">
        <f t="shared" si="4986"/>
      </c>
      <c r="AV173" s="54">
        <f t="shared" si="5142"/>
      </c>
      <c r="AW173" s="55">
        <f t="shared" si="4987"/>
      </c>
      <c r="AX173" s="54">
        <f t="shared" si="5142"/>
      </c>
      <c r="AY173" s="55">
        <f t="shared" si="4988"/>
      </c>
      <c r="AZ173" s="54">
        <f t="shared" si="5142"/>
      </c>
      <c r="BA173" s="55">
        <f t="shared" si="4989"/>
      </c>
      <c r="BB173" s="54">
        <f t="shared" si="5142"/>
      </c>
      <c r="BC173" s="55">
        <f t="shared" si="4990"/>
      </c>
      <c r="BD173" s="54">
        <f t="shared" si="5142"/>
      </c>
      <c r="BE173" s="55">
        <f t="shared" si="4991"/>
      </c>
      <c r="BF173" s="54">
        <f t="shared" si="5142"/>
      </c>
      <c r="BG173" s="55">
        <f t="shared" si="4992"/>
      </c>
      <c r="BH173" s="54">
        <f t="shared" si="5142"/>
      </c>
      <c r="BI173" s="55">
        <f t="shared" si="4993"/>
      </c>
      <c r="BJ173" s="54">
        <f t="shared" si="5142"/>
      </c>
      <c r="BK173" s="55">
        <f t="shared" si="4994"/>
      </c>
      <c r="BL173" s="54">
        <f t="shared" si="5142"/>
      </c>
      <c r="BM173" s="55">
        <f t="shared" si="4995"/>
      </c>
      <c r="BN173" s="54">
        <f t="shared" si="5142"/>
      </c>
      <c r="BO173" s="55">
        <f t="shared" si="4996"/>
      </c>
      <c r="BP173" s="54">
        <f t="shared" si="5142"/>
      </c>
      <c r="BQ173" s="55">
        <f t="shared" si="4997"/>
      </c>
      <c r="BR173" s="54">
        <f t="shared" si="5137"/>
      </c>
      <c r="BS173" s="55">
        <f t="shared" si="4998"/>
      </c>
      <c r="BT173" s="54">
        <f t="shared" si="5137"/>
      </c>
      <c r="BU173" s="55">
        <f t="shared" si="4999"/>
      </c>
      <c r="BV173" s="54">
        <f t="shared" si="5137"/>
      </c>
      <c r="BW173" s="55">
        <f t="shared" si="5000"/>
      </c>
      <c r="BX173" s="54">
        <f t="shared" si="5137"/>
      </c>
      <c r="BY173" s="55">
        <f t="shared" si="5001"/>
      </c>
      <c r="BZ173" s="54">
        <f t="shared" si="5137"/>
      </c>
      <c r="CA173" s="55">
        <f t="shared" si="5002"/>
      </c>
      <c r="CB173" s="54">
        <f t="shared" si="5137"/>
      </c>
      <c r="CC173" s="55">
        <f t="shared" si="5003"/>
      </c>
      <c r="CD173" s="54">
        <f t="shared" si="5137"/>
      </c>
      <c r="CE173" s="55">
        <f t="shared" si="5004"/>
      </c>
      <c r="CF173" s="54">
        <f t="shared" si="5137"/>
      </c>
      <c r="CG173" s="55">
        <f t="shared" si="5005"/>
      </c>
      <c r="CH173" s="54">
        <f t="shared" si="5137"/>
      </c>
      <c r="CI173" s="55">
        <f t="shared" si="5006"/>
      </c>
      <c r="CJ173" s="54">
        <f t="shared" si="5137"/>
      </c>
      <c r="CK173" s="55">
        <f t="shared" si="5007"/>
      </c>
      <c r="CL173" s="54">
        <f t="shared" si="5137"/>
      </c>
      <c r="CM173" s="55">
        <f t="shared" si="5008"/>
      </c>
      <c r="CN173" s="54">
        <f t="shared" si="5137"/>
      </c>
      <c r="CO173" s="55">
        <f t="shared" si="5009"/>
      </c>
      <c r="CP173" s="54">
        <f t="shared" si="5137"/>
      </c>
      <c r="CQ173" s="55">
        <f t="shared" si="5010"/>
      </c>
      <c r="CR173" s="54">
        <f t="shared" si="5137"/>
      </c>
      <c r="CS173" s="55">
        <f t="shared" si="5011"/>
      </c>
      <c r="CT173" s="54">
        <f t="shared" si="5137"/>
      </c>
      <c r="CU173" s="55">
        <f t="shared" si="5012"/>
      </c>
      <c r="CV173" s="54">
        <f t="shared" si="5137"/>
      </c>
      <c r="CW173" s="55">
        <f t="shared" si="5013"/>
      </c>
      <c r="CX173" s="54">
        <f t="shared" si="5137"/>
      </c>
      <c r="CY173" s="55">
        <f t="shared" si="5014"/>
      </c>
      <c r="CZ173" s="54">
        <f t="shared" si="5137"/>
      </c>
      <c r="DA173" s="55">
        <f t="shared" si="5015"/>
      </c>
      <c r="DB173" s="54">
        <f t="shared" si="5137"/>
      </c>
      <c r="DC173" s="55">
        <f t="shared" si="5016"/>
      </c>
      <c r="DD173" s="54">
        <f t="shared" si="5137"/>
      </c>
      <c r="DE173" s="55">
        <f t="shared" si="5017"/>
      </c>
      <c r="DF173" s="54">
        <f t="shared" si="5137"/>
      </c>
      <c r="DG173" s="55">
        <f t="shared" si="5018"/>
      </c>
      <c r="DH173" s="54">
        <f t="shared" si="5137"/>
      </c>
      <c r="DI173" s="55">
        <f t="shared" si="5019"/>
      </c>
      <c r="DJ173" s="54">
        <f t="shared" si="5137"/>
      </c>
      <c r="DK173" s="55">
        <f t="shared" si="5020"/>
      </c>
      <c r="DL173" s="54">
        <f t="shared" si="5137"/>
      </c>
      <c r="DM173" s="55">
        <f t="shared" si="5021"/>
      </c>
      <c r="DN173" s="54">
        <f t="shared" si="5137"/>
      </c>
      <c r="DO173" s="55">
        <f t="shared" si="5022"/>
      </c>
      <c r="DP173" s="54">
        <f t="shared" si="5137"/>
      </c>
      <c r="DQ173" s="55">
        <f t="shared" si="5023"/>
      </c>
      <c r="DR173" s="54">
        <f t="shared" si="5137"/>
      </c>
      <c r="DS173" s="55">
        <f t="shared" si="5024"/>
      </c>
      <c r="DT173" s="54">
        <f t="shared" si="5137"/>
      </c>
      <c r="DU173" s="55">
        <f t="shared" si="5025"/>
      </c>
      <c r="DV173" s="54">
        <f t="shared" si="5137"/>
      </c>
      <c r="DW173" s="55">
        <f t="shared" si="5026"/>
      </c>
      <c r="DX173" s="54">
        <f t="shared" si="5137"/>
      </c>
      <c r="DY173" s="55">
        <f t="shared" si="5027"/>
      </c>
      <c r="DZ173" s="54">
        <f t="shared" si="5137"/>
      </c>
      <c r="EA173" s="55">
        <f t="shared" si="5028"/>
      </c>
      <c r="EB173" s="54">
        <f t="shared" si="5143"/>
      </c>
      <c r="EC173" s="55">
        <f t="shared" si="5029"/>
      </c>
      <c r="ED173" s="54">
        <f t="shared" si="5143"/>
      </c>
      <c r="EE173" s="55">
        <f t="shared" si="5030"/>
      </c>
      <c r="EF173" s="54">
        <f t="shared" si="5143"/>
      </c>
      <c r="EG173" s="55">
        <f t="shared" si="5031"/>
      </c>
      <c r="EH173" s="54">
        <f t="shared" si="5143"/>
      </c>
      <c r="EI173" s="55">
        <f t="shared" si="5032"/>
      </c>
      <c r="EJ173" s="54">
        <f t="shared" si="5143"/>
      </c>
      <c r="EK173" s="55">
        <f t="shared" si="5033"/>
      </c>
      <c r="EL173" s="54">
        <f t="shared" si="5143"/>
      </c>
      <c r="EM173" s="55">
        <f t="shared" si="5034"/>
      </c>
      <c r="EN173" s="54">
        <f t="shared" si="5143"/>
      </c>
      <c r="EO173" s="55">
        <f t="shared" si="5035"/>
      </c>
      <c r="EP173" s="54">
        <f t="shared" si="5143"/>
      </c>
      <c r="EQ173" s="55">
        <f t="shared" si="5036"/>
      </c>
      <c r="ER173" s="54">
        <f t="shared" si="5143"/>
      </c>
      <c r="ES173" s="55">
        <f t="shared" si="5037"/>
      </c>
      <c r="ET173" s="54">
        <f t="shared" si="5143"/>
      </c>
      <c r="EU173" s="55">
        <f t="shared" si="5038"/>
      </c>
      <c r="EV173" s="54">
        <f t="shared" si="5143"/>
      </c>
      <c r="EW173" s="55">
        <f t="shared" si="5039"/>
      </c>
      <c r="EX173" s="54">
        <f t="shared" si="5143"/>
      </c>
      <c r="EY173" s="55">
        <f t="shared" si="5040"/>
      </c>
      <c r="EZ173" s="54">
        <f t="shared" si="5143"/>
      </c>
      <c r="FA173" s="55">
        <f t="shared" si="5041"/>
      </c>
      <c r="FB173" s="54">
        <f t="shared" si="5143"/>
      </c>
      <c r="FC173" s="55">
        <f t="shared" si="5042"/>
      </c>
      <c r="FD173" s="54">
        <f t="shared" si="5143"/>
      </c>
      <c r="FE173" s="55">
        <f t="shared" si="5043"/>
      </c>
      <c r="FF173" s="54">
        <f t="shared" si="5143"/>
      </c>
      <c r="FG173" s="55">
        <f t="shared" si="5044"/>
      </c>
      <c r="FH173" s="54">
        <f t="shared" si="5143"/>
      </c>
      <c r="FI173" s="55">
        <f t="shared" si="5045"/>
      </c>
      <c r="FJ173" s="54">
        <f t="shared" si="5143"/>
      </c>
      <c r="FK173" s="55">
        <f t="shared" si="5046"/>
      </c>
      <c r="FL173" s="54">
        <f t="shared" si="5143"/>
      </c>
      <c r="FM173" s="55">
        <f t="shared" si="5047"/>
      </c>
      <c r="FN173" s="54">
        <f t="shared" si="5143"/>
      </c>
      <c r="FO173" s="55">
        <f t="shared" si="5048"/>
      </c>
      <c r="FP173" s="54">
        <f t="shared" si="5143"/>
      </c>
      <c r="FQ173" s="55">
        <f t="shared" si="5049"/>
      </c>
      <c r="FR173" s="54">
        <f t="shared" si="5143"/>
      </c>
      <c r="FS173" s="55">
        <f t="shared" si="5050"/>
      </c>
      <c r="FT173" s="54">
        <f t="shared" si="5143"/>
      </c>
      <c r="FU173" s="55">
        <f t="shared" si="5051"/>
      </c>
      <c r="FV173" s="54">
        <f t="shared" si="5143"/>
      </c>
      <c r="FW173" s="55">
        <f t="shared" si="5052"/>
      </c>
      <c r="FX173" s="54">
        <f t="shared" si="5143"/>
      </c>
      <c r="FY173" s="55">
        <f t="shared" si="5053"/>
      </c>
      <c r="FZ173" s="54">
        <f t="shared" si="5143"/>
      </c>
      <c r="GA173" s="55">
        <f t="shared" si="5054"/>
      </c>
      <c r="GB173" s="54">
        <f t="shared" si="5143"/>
      </c>
      <c r="GC173" s="55">
        <f t="shared" si="5055"/>
      </c>
      <c r="GD173" s="54">
        <f t="shared" si="5143"/>
      </c>
      <c r="GE173" s="55">
        <f t="shared" si="5056"/>
      </c>
      <c r="GF173" s="54">
        <f t="shared" si="5143"/>
      </c>
      <c r="GG173" s="55">
        <f t="shared" si="5057"/>
      </c>
      <c r="GH173" s="54">
        <f t="shared" si="5143"/>
      </c>
      <c r="GI173" s="55">
        <f t="shared" si="5058"/>
      </c>
      <c r="GJ173" s="54">
        <f t="shared" si="5143"/>
      </c>
      <c r="GK173" s="55">
        <f t="shared" si="5059"/>
      </c>
      <c r="GL173" s="54">
        <f t="shared" si="5143"/>
      </c>
      <c r="GM173" s="55">
        <f t="shared" si="5060"/>
      </c>
      <c r="GN173" s="54">
        <f t="shared" si="5138"/>
      </c>
      <c r="GO173" s="55">
        <f t="shared" si="5061"/>
      </c>
      <c r="GP173" s="54">
        <f t="shared" si="5138"/>
      </c>
      <c r="GQ173" s="55">
        <f t="shared" si="5062"/>
      </c>
      <c r="GR173" s="54">
        <f t="shared" si="5138"/>
      </c>
      <c r="GS173" s="55">
        <f t="shared" si="5063"/>
      </c>
      <c r="GT173" s="54">
        <f t="shared" si="5138"/>
      </c>
      <c r="GU173" s="55">
        <f t="shared" si="5064"/>
      </c>
      <c r="GV173" s="54">
        <f t="shared" si="5138"/>
      </c>
      <c r="GW173" s="55">
        <f t="shared" si="5065"/>
      </c>
      <c r="GX173" s="54">
        <f t="shared" si="5138"/>
      </c>
      <c r="GY173" s="55">
        <f t="shared" si="5066"/>
      </c>
      <c r="GZ173" s="54">
        <f t="shared" si="5138"/>
      </c>
      <c r="HA173" s="55">
        <f t="shared" si="5067"/>
      </c>
      <c r="HB173" s="54">
        <f t="shared" si="5138"/>
      </c>
      <c r="HC173" s="55">
        <f t="shared" si="5068"/>
      </c>
      <c r="HD173" s="54">
        <f t="shared" si="5138"/>
      </c>
      <c r="HE173" s="55">
        <f t="shared" si="5069"/>
      </c>
      <c r="HF173" s="54">
        <f t="shared" si="5138"/>
      </c>
      <c r="HG173" s="55">
        <f t="shared" si="5070"/>
      </c>
      <c r="HH173" s="54">
        <f t="shared" si="5138"/>
      </c>
      <c r="HI173" s="55">
        <f t="shared" si="5071"/>
      </c>
      <c r="HJ173" s="54">
        <f t="shared" si="5138"/>
      </c>
      <c r="HK173" s="55">
        <f t="shared" si="5072"/>
      </c>
      <c r="HL173" s="54">
        <f t="shared" si="5138"/>
      </c>
      <c r="HM173" s="55">
        <f t="shared" si="5073"/>
      </c>
      <c r="HN173" s="54">
        <f t="shared" si="5138"/>
      </c>
      <c r="HO173" s="55">
        <f t="shared" si="5074"/>
      </c>
      <c r="HP173" s="54">
        <f t="shared" si="5138"/>
      </c>
      <c r="HQ173" s="55">
        <f t="shared" si="5075"/>
      </c>
      <c r="HR173" s="54">
        <f t="shared" si="5138"/>
      </c>
      <c r="HS173" s="55">
        <f t="shared" si="5076"/>
      </c>
      <c r="HT173" s="54">
        <f t="shared" si="5138"/>
      </c>
      <c r="HU173" s="55">
        <f t="shared" si="5077"/>
      </c>
      <c r="HV173" s="54">
        <f t="shared" si="5138"/>
      </c>
      <c r="HW173" s="55">
        <f t="shared" si="5078"/>
      </c>
      <c r="HX173" s="54">
        <f t="shared" si="5138"/>
      </c>
      <c r="HY173" s="55">
        <f t="shared" si="5079"/>
      </c>
      <c r="HZ173" s="54">
        <f t="shared" si="5138"/>
      </c>
      <c r="IA173" s="55">
        <f t="shared" si="5080"/>
      </c>
      <c r="IB173" s="54">
        <f t="shared" si="5138"/>
      </c>
      <c r="IC173" s="55">
        <f t="shared" si="5081"/>
      </c>
      <c r="ID173" s="54">
        <f t="shared" si="5138"/>
      </c>
      <c r="IE173" s="55">
        <f t="shared" si="5082"/>
      </c>
      <c r="IF173" s="54">
        <f t="shared" si="5138"/>
      </c>
      <c r="IG173" s="55">
        <f t="shared" si="5083"/>
      </c>
      <c r="IH173" s="54">
        <f t="shared" si="5138"/>
      </c>
      <c r="II173" s="55">
        <f t="shared" si="5084"/>
      </c>
      <c r="IJ173" s="54">
        <f t="shared" si="5138"/>
      </c>
      <c r="IK173" s="55">
        <f t="shared" si="5085"/>
      </c>
      <c r="IL173" s="54">
        <f t="shared" si="5138"/>
      </c>
      <c r="IM173" s="55">
        <f t="shared" si="5086"/>
      </c>
      <c r="IN173" s="54">
        <f t="shared" si="5138"/>
      </c>
      <c r="IO173" s="55">
        <f t="shared" si="5087"/>
      </c>
      <c r="IP173" s="54">
        <f t="shared" si="5138"/>
      </c>
      <c r="IQ173" s="55">
        <f t="shared" si="5088"/>
      </c>
      <c r="IR173" s="54">
        <f t="shared" si="5138"/>
      </c>
      <c r="IS173" s="55">
        <f t="shared" si="5089"/>
      </c>
      <c r="IT173" s="54">
        <f t="shared" si="5138"/>
      </c>
      <c r="IU173" s="55">
        <f t="shared" si="5090"/>
      </c>
      <c r="IV173" s="54">
        <f t="shared" si="5138"/>
      </c>
      <c r="IW173" s="55">
        <f t="shared" si="5091"/>
      </c>
      <c r="IX173" s="54">
        <f t="shared" si="5116"/>
      </c>
      <c r="IY173" s="55">
        <f t="shared" si="5092"/>
      </c>
      <c r="IZ173" s="54">
        <f t="shared" si="5116"/>
      </c>
      <c r="JA173" s="55">
        <f t="shared" si="5093"/>
      </c>
      <c r="JB173" s="54">
        <f t="shared" si="5114"/>
      </c>
      <c r="JC173" s="55">
        <f t="shared" si="5094"/>
      </c>
      <c r="JD173" s="54">
        <f t="shared" ref="JD173:JR174" si="5145">RIGHT(IFERROR(VLOOKUP($B173,JD$4:JE$71,2,FALSE),""),2)</f>
      </c>
      <c r="JE173" s="55">
        <f t="shared" si="5095"/>
      </c>
      <c r="JF173" s="54">
        <f t="shared" si="5145"/>
      </c>
      <c r="JG173" s="55">
        <f t="shared" si="5096"/>
      </c>
      <c r="JH173" s="54">
        <f t="shared" si="5145"/>
      </c>
      <c r="JI173" s="55">
        <f t="shared" si="5097"/>
      </c>
      <c r="JJ173" s="54">
        <f t="shared" si="5145"/>
      </c>
      <c r="JK173" s="55">
        <f t="shared" si="5098"/>
      </c>
      <c r="JL173" s="54">
        <f t="shared" si="5145"/>
      </c>
      <c r="JM173" s="55">
        <f t="shared" si="4679"/>
      </c>
      <c r="JN173" s="54">
        <f t="shared" si="5145"/>
      </c>
      <c r="JO173" s="55">
        <f t="shared" si="4775"/>
      </c>
      <c r="JP173" s="54">
        <f t="shared" si="5145"/>
      </c>
      <c r="JQ173" s="55">
        <f t="shared" si="4776"/>
      </c>
      <c r="JR173" s="54">
        <f t="shared" si="5145"/>
      </c>
      <c r="JS173" s="55">
        <f t="shared" si="4777"/>
      </c>
      <c r="JT173" s="54">
        <f t="shared" si="5131"/>
      </c>
      <c r="JU173" s="55">
        <f t="shared" si="4778"/>
      </c>
      <c r="JV173" s="54">
        <f t="shared" si="5131"/>
      </c>
      <c r="JW173" s="55">
        <f t="shared" si="4779"/>
      </c>
      <c r="JX173" s="54">
        <f t="shared" si="5131"/>
      </c>
      <c r="JY173" s="55">
        <f t="shared" si="4780"/>
      </c>
      <c r="JZ173" s="54">
        <f t="shared" si="5131"/>
      </c>
      <c r="KA173" s="55">
        <f t="shared" si="4781"/>
      </c>
      <c r="KB173" s="54">
        <f t="shared" si="5131"/>
      </c>
      <c r="KC173" s="55">
        <f t="shared" si="4782"/>
      </c>
      <c r="KD173" s="54">
        <f t="shared" si="5131"/>
      </c>
      <c r="KE173" s="55">
        <f t="shared" si="4783"/>
      </c>
      <c r="KF173" s="54">
        <f t="shared" si="5131"/>
      </c>
      <c r="KG173" s="55">
        <f t="shared" si="4784"/>
      </c>
      <c r="KH173" s="54">
        <f t="shared" si="5131"/>
      </c>
      <c r="KI173" s="55">
        <f t="shared" si="4785"/>
      </c>
      <c r="KJ173" s="54">
        <f t="shared" si="5131"/>
      </c>
      <c r="KK173" s="55">
        <f t="shared" si="4786"/>
      </c>
      <c r="KL173" s="54">
        <f t="shared" si="5131"/>
      </c>
      <c r="KM173" s="55">
        <f t="shared" si="4787"/>
      </c>
      <c r="KN173" s="54">
        <f t="shared" si="5131"/>
      </c>
      <c r="KO173" s="55">
        <f t="shared" si="4788"/>
      </c>
      <c r="KP173" s="54">
        <f t="shared" si="5131"/>
      </c>
      <c r="KQ173" s="55">
        <f t="shared" si="4789"/>
      </c>
      <c r="KR173" s="54">
        <f t="shared" si="5131"/>
      </c>
      <c r="KS173" s="55">
        <f t="shared" si="4790"/>
      </c>
      <c r="KT173" s="54">
        <f t="shared" si="5131"/>
      </c>
      <c r="KU173" s="55">
        <f t="shared" si="4791"/>
      </c>
      <c r="KV173" s="54">
        <f t="shared" si="5131"/>
      </c>
      <c r="KW173" s="55">
        <f t="shared" si="4792"/>
      </c>
      <c r="KX173" s="54">
        <f t="shared" si="5131"/>
      </c>
      <c r="KY173" s="55">
        <f t="shared" si="4793"/>
      </c>
      <c r="KZ173" s="54">
        <f t="shared" si="5131"/>
      </c>
      <c r="LA173" s="55">
        <f t="shared" si="4794"/>
      </c>
      <c r="LB173" s="54">
        <f t="shared" si="5131"/>
      </c>
      <c r="LC173" s="55">
        <f t="shared" si="4795"/>
      </c>
      <c r="LD173" s="54">
        <f t="shared" si="5131"/>
      </c>
      <c r="LE173" s="55">
        <f t="shared" si="4796"/>
      </c>
      <c r="LF173" s="54">
        <f t="shared" si="5131"/>
      </c>
      <c r="LG173" s="55">
        <f t="shared" si="4797"/>
      </c>
      <c r="LH173" s="54">
        <f t="shared" si="5131"/>
      </c>
      <c r="LI173" s="55">
        <f t="shared" si="4798"/>
      </c>
      <c r="LJ173" s="54">
        <f t="shared" si="5131"/>
      </c>
      <c r="LK173" s="55">
        <f t="shared" si="4799"/>
      </c>
      <c r="LL173" s="54">
        <f t="shared" si="5131"/>
      </c>
      <c r="LM173" s="55">
        <f t="shared" si="4800"/>
      </c>
      <c r="LN173" s="54">
        <f t="shared" si="5131"/>
      </c>
      <c r="LO173" s="55">
        <f t="shared" si="4801"/>
      </c>
      <c r="LP173" s="54">
        <f t="shared" si="5131"/>
      </c>
      <c r="LQ173" s="55">
        <f t="shared" si="4802"/>
      </c>
      <c r="LR173" s="54">
        <f t="shared" si="5131"/>
      </c>
      <c r="LS173" s="55">
        <f t="shared" si="4803"/>
      </c>
      <c r="LT173" s="54">
        <f t="shared" si="5131"/>
      </c>
      <c r="LU173" s="55">
        <f t="shared" si="4804"/>
      </c>
      <c r="LV173" s="54">
        <f t="shared" si="5131"/>
      </c>
      <c r="LW173" s="55">
        <f t="shared" si="4805"/>
      </c>
      <c r="LX173" s="54">
        <f t="shared" si="5131"/>
      </c>
      <c r="LY173" s="55">
        <f t="shared" si="4680"/>
      </c>
      <c r="LZ173" s="54">
        <f t="shared" si="5129"/>
      </c>
      <c r="MA173" s="55">
        <f t="shared" si="4807"/>
      </c>
      <c r="MB173" s="54">
        <f t="shared" si="5129"/>
      </c>
      <c r="MC173" s="55">
        <f t="shared" si="4808"/>
      </c>
      <c r="MD173" s="54">
        <f t="shared" si="5129"/>
      </c>
      <c r="ME173" s="55">
        <f t="shared" si="4809"/>
      </c>
      <c r="MF173" s="54">
        <f t="shared" si="5129"/>
      </c>
      <c r="MG173" s="55">
        <f t="shared" si="4810"/>
      </c>
      <c r="MH173" s="54">
        <f t="shared" si="5129"/>
      </c>
      <c r="MI173" s="55">
        <f t="shared" si="4811"/>
      </c>
      <c r="MJ173" s="54">
        <f t="shared" si="5129"/>
      </c>
      <c r="MK173" s="55">
        <f t="shared" si="4812"/>
      </c>
      <c r="ML173" s="54">
        <f t="shared" ref="ML173:OV180" si="5146">RIGHT(IFERROR(VLOOKUP($B173,ML$4:MM$71,2,FALSE),""),2)</f>
      </c>
      <c r="MM173" s="55">
        <f t="shared" si="4682"/>
      </c>
      <c r="MN173" s="54">
        <f t="shared" si="5146"/>
      </c>
      <c r="MO173" s="55">
        <f t="shared" si="4683"/>
      </c>
      <c r="MP173" s="54">
        <f t="shared" si="5146"/>
      </c>
      <c r="MQ173" s="55">
        <f t="shared" si="4684"/>
      </c>
      <c r="MR173" s="54">
        <f t="shared" si="5146"/>
      </c>
      <c r="MS173" s="55">
        <f t="shared" si="4685"/>
      </c>
      <c r="MT173" s="54">
        <f t="shared" si="5146"/>
      </c>
      <c r="MU173" s="55">
        <f t="shared" si="4686"/>
      </c>
      <c r="MV173" s="54">
        <f t="shared" si="5146"/>
      </c>
      <c r="MW173" s="55">
        <f t="shared" si="4687"/>
      </c>
      <c r="MX173" s="54">
        <f t="shared" si="5146"/>
      </c>
      <c r="MY173" s="55">
        <f t="shared" si="4688"/>
      </c>
      <c r="MZ173" s="54">
        <f t="shared" si="5146"/>
      </c>
      <c r="NA173" s="55">
        <f t="shared" si="4689"/>
      </c>
      <c r="NB173" s="54">
        <f t="shared" si="5146"/>
      </c>
      <c r="NC173" s="55">
        <f t="shared" si="4690"/>
      </c>
      <c r="ND173" s="54">
        <f t="shared" si="5146"/>
      </c>
      <c r="NE173" s="55">
        <f t="shared" si="4691"/>
      </c>
      <c r="NF173" s="54">
        <f t="shared" si="5146"/>
      </c>
      <c r="NG173" s="55">
        <f t="shared" si="4692"/>
      </c>
      <c r="NH173" s="54">
        <f t="shared" si="5146"/>
      </c>
      <c r="NI173" s="55">
        <f t="shared" si="4693"/>
      </c>
      <c r="NJ173" s="54">
        <f t="shared" si="5146"/>
      </c>
      <c r="NK173" s="55">
        <f t="shared" si="4694"/>
      </c>
      <c r="NL173" s="54">
        <f t="shared" si="5146"/>
      </c>
      <c r="NM173" s="55">
        <f t="shared" si="4695"/>
      </c>
      <c r="NN173" s="54">
        <f t="shared" si="5146"/>
      </c>
      <c r="NO173" s="55">
        <f t="shared" si="4696"/>
      </c>
      <c r="NP173" s="54">
        <f t="shared" si="5146"/>
      </c>
      <c r="NQ173" s="55">
        <f t="shared" si="4697"/>
      </c>
      <c r="NR173" s="54">
        <f t="shared" si="5146"/>
      </c>
      <c r="NS173" s="55">
        <f t="shared" si="4698"/>
      </c>
      <c r="NT173" s="54">
        <f t="shared" si="5146"/>
      </c>
      <c r="NU173" s="55">
        <f t="shared" si="4699"/>
      </c>
      <c r="NV173" s="54">
        <f t="shared" si="5146"/>
      </c>
      <c r="NW173" s="55">
        <f t="shared" si="4700"/>
      </c>
      <c r="NX173" s="54">
        <f t="shared" si="5146"/>
      </c>
      <c r="NY173" s="55">
        <f t="shared" si="4701"/>
      </c>
      <c r="NZ173" s="54">
        <f t="shared" si="5146"/>
      </c>
      <c r="OA173" s="55">
        <f t="shared" si="4702"/>
      </c>
      <c r="OB173" s="54">
        <f t="shared" si="5146"/>
      </c>
      <c r="OC173" s="55">
        <f t="shared" si="4703"/>
      </c>
      <c r="OD173" s="54">
        <f t="shared" si="5146"/>
      </c>
      <c r="OE173" s="55">
        <f t="shared" si="4704"/>
      </c>
      <c r="OF173" s="54">
        <f t="shared" si="5146"/>
      </c>
      <c r="OG173" s="55">
        <f t="shared" si="4705"/>
      </c>
      <c r="OH173" s="54">
        <f t="shared" si="5146"/>
      </c>
      <c r="OI173" s="55">
        <f t="shared" si="4706"/>
      </c>
      <c r="OJ173" s="54">
        <f t="shared" si="5146"/>
      </c>
      <c r="OK173" s="55">
        <f t="shared" si="4707"/>
      </c>
      <c r="OL173" s="54">
        <f t="shared" si="5146"/>
      </c>
      <c r="OM173" s="55">
        <f t="shared" si="4708"/>
      </c>
      <c r="ON173" s="54">
        <f t="shared" si="5146"/>
      </c>
      <c r="OO173" s="55">
        <f t="shared" si="4709"/>
      </c>
      <c r="OP173" s="54">
        <f t="shared" si="5146"/>
      </c>
      <c r="OQ173" s="55">
        <f t="shared" si="4710"/>
      </c>
      <c r="OR173" s="54">
        <f t="shared" si="5146"/>
      </c>
      <c r="OS173" s="55">
        <f t="shared" si="4711"/>
      </c>
      <c r="OT173" s="54">
        <f t="shared" si="5146"/>
      </c>
      <c r="OU173" s="55">
        <f t="shared" si="4712"/>
      </c>
      <c r="OV173" s="54">
        <f t="shared" si="5146"/>
      </c>
      <c r="OW173" s="55">
        <f t="shared" si="4713"/>
      </c>
      <c r="OX173" s="54">
        <f t="shared" si="5139"/>
      </c>
      <c r="OY173" s="55">
        <f t="shared" si="4714"/>
      </c>
      <c r="OZ173" s="54">
        <f t="shared" si="5139"/>
      </c>
      <c r="PA173" s="55">
        <f t="shared" si="4715"/>
      </c>
      <c r="PB173" s="54">
        <f t="shared" si="5139"/>
      </c>
      <c r="PC173" s="55">
        <f t="shared" si="4716"/>
      </c>
      <c r="PD173" s="54">
        <f t="shared" si="5139"/>
      </c>
      <c r="PE173" s="55">
        <f t="shared" si="4717"/>
      </c>
      <c r="PF173" s="54">
        <f t="shared" si="5139"/>
      </c>
      <c r="PG173" s="55">
        <f t="shared" si="4718"/>
      </c>
      <c r="PH173" s="54">
        <f t="shared" si="5139"/>
      </c>
      <c r="PI173" s="55">
        <f t="shared" si="4719"/>
      </c>
      <c r="PJ173" s="54">
        <f t="shared" si="5139"/>
      </c>
      <c r="PK173" s="55">
        <f t="shared" si="4720"/>
      </c>
      <c r="PL173" s="54">
        <f t="shared" si="5139"/>
      </c>
      <c r="PM173" s="55">
        <f t="shared" si="4721"/>
      </c>
      <c r="PN173" s="54">
        <f t="shared" si="5139"/>
      </c>
      <c r="PO173" s="55">
        <f t="shared" si="4722"/>
      </c>
      <c r="PP173" s="54">
        <f t="shared" si="5139"/>
      </c>
      <c r="PQ173" s="55">
        <f t="shared" si="4723"/>
      </c>
      <c r="PR173" s="54">
        <f t="shared" si="5139"/>
      </c>
      <c r="PS173" s="55">
        <f t="shared" si="4724"/>
      </c>
      <c r="PT173" s="54">
        <f t="shared" si="5139"/>
      </c>
      <c r="PU173" s="55">
        <f t="shared" si="4725"/>
      </c>
      <c r="PV173" s="54">
        <f t="shared" si="5139"/>
      </c>
      <c r="PW173" s="55">
        <f t="shared" si="4726"/>
      </c>
      <c r="PX173" s="54">
        <f t="shared" si="5139"/>
      </c>
      <c r="PY173" s="55">
        <f t="shared" si="4727"/>
      </c>
      <c r="PZ173" s="54">
        <f t="shared" si="5139"/>
      </c>
      <c r="QA173" s="55">
        <f t="shared" si="4728"/>
      </c>
      <c r="QB173" s="54">
        <f t="shared" si="5139"/>
      </c>
      <c r="QC173" s="55">
        <f t="shared" si="4729"/>
      </c>
      <c r="QD173" s="54">
        <f t="shared" si="5139"/>
      </c>
      <c r="QE173" s="55">
        <f t="shared" si="4730"/>
      </c>
      <c r="QF173" s="54">
        <f t="shared" si="5139"/>
      </c>
      <c r="QG173" s="55">
        <f t="shared" si="4731"/>
      </c>
      <c r="QH173" s="54">
        <f t="shared" si="5139"/>
      </c>
      <c r="QI173" s="55">
        <f t="shared" si="4732"/>
      </c>
      <c r="QJ173" s="54">
        <f t="shared" si="5139"/>
      </c>
      <c r="QK173" s="55">
        <f t="shared" si="4733"/>
      </c>
      <c r="QL173" s="54">
        <f t="shared" si="5139"/>
      </c>
      <c r="QM173" s="55">
        <f t="shared" si="4734"/>
      </c>
      <c r="QN173" s="54">
        <f t="shared" si="5139"/>
      </c>
      <c r="QO173" s="55">
        <f t="shared" si="4735"/>
      </c>
      <c r="QP173" s="54">
        <f t="shared" si="5139"/>
      </c>
      <c r="QQ173" s="55">
        <f t="shared" si="4736"/>
      </c>
      <c r="QR173" s="54">
        <f t="shared" si="5139"/>
      </c>
      <c r="QS173" s="55">
        <f t="shared" si="4737"/>
      </c>
      <c r="QT173" s="54">
        <f t="shared" si="5139"/>
      </c>
      <c r="QU173" s="55">
        <f t="shared" si="4885"/>
      </c>
      <c r="QV173" s="54">
        <f t="shared" si="5139"/>
      </c>
      <c r="QW173" s="55">
        <f t="shared" si="4886"/>
      </c>
      <c r="QX173" s="54">
        <f t="shared" si="5135"/>
      </c>
      <c r="QY173" s="55">
        <f t="shared" si="4887"/>
      </c>
      <c r="QZ173" s="54">
        <f t="shared" si="5135"/>
      </c>
      <c r="RA173" s="55">
        <f t="shared" si="4888"/>
      </c>
      <c r="RB173" s="54">
        <f t="shared" si="5135"/>
      </c>
      <c r="RC173" s="55">
        <f t="shared" si="4889"/>
      </c>
      <c r="RD173" s="54">
        <f t="shared" si="5135"/>
      </c>
      <c r="RE173" s="55">
        <f t="shared" si="4890"/>
      </c>
      <c r="RF173" s="54">
        <f t="shared" si="5135"/>
      </c>
      <c r="RG173" s="55">
        <f t="shared" si="4891"/>
      </c>
      <c r="RH173" s="54">
        <f t="shared" si="5135"/>
      </c>
      <c r="RI173" s="55">
        <f t="shared" si="4892"/>
      </c>
      <c r="RJ173" s="54">
        <f t="shared" si="5132"/>
      </c>
      <c r="RK173" s="55">
        <f t="shared" si="4893"/>
      </c>
      <c r="RL173" s="54">
        <f t="shared" si="5132"/>
      </c>
      <c r="RM173" s="55">
        <f t="shared" si="4894"/>
      </c>
      <c r="RN173" s="54">
        <f t="shared" si="5132"/>
      </c>
      <c r="RO173" s="55">
        <f t="shared" si="4895"/>
      </c>
      <c r="RP173" s="54">
        <f t="shared" si="5132"/>
      </c>
      <c r="RQ173" s="55">
        <f t="shared" si="4896"/>
      </c>
      <c r="RR173" s="54">
        <f t="shared" si="5132"/>
      </c>
      <c r="RS173" s="55">
        <f t="shared" si="4897"/>
      </c>
      <c r="RT173" s="54">
        <f t="shared" si="5132"/>
      </c>
      <c r="RU173" s="55">
        <f t="shared" si="4898"/>
      </c>
      <c r="RV173" s="54">
        <f t="shared" si="5132"/>
      </c>
      <c r="RW173" s="55">
        <f t="shared" si="4899"/>
      </c>
      <c r="RX173" s="54">
        <f t="shared" si="5132"/>
      </c>
      <c r="RY173" s="55">
        <f t="shared" si="4900"/>
      </c>
      <c r="RZ173" s="54">
        <f t="shared" si="5132"/>
      </c>
      <c r="SA173" s="55">
        <f t="shared" si="4901"/>
      </c>
      <c r="SB173" s="54">
        <f t="shared" si="5132"/>
      </c>
      <c r="SC173" s="55">
        <f t="shared" si="4902"/>
      </c>
      <c r="SD173" s="54">
        <f t="shared" si="5132"/>
      </c>
      <c r="SE173" s="55">
        <f t="shared" si="4903"/>
      </c>
      <c r="SF173" s="54">
        <f t="shared" si="5132"/>
      </c>
      <c r="SG173" s="55">
        <f t="shared" si="4904"/>
      </c>
      <c r="SH173" s="54">
        <f t="shared" si="5132"/>
      </c>
      <c r="SI173" s="55">
        <f t="shared" si="4905"/>
      </c>
      <c r="SJ173" s="54">
        <f t="shared" si="5132"/>
      </c>
      <c r="SK173" s="55">
        <f t="shared" si="4906"/>
      </c>
      <c r="SL173" s="54">
        <f t="shared" si="5132"/>
      </c>
      <c r="SM173" s="55">
        <f t="shared" si="4907"/>
      </c>
      <c r="SN173" s="54">
        <f t="shared" si="5132"/>
      </c>
      <c r="SO173" s="55">
        <f t="shared" si="4908"/>
      </c>
      <c r="SP173" s="54">
        <f t="shared" si="5132"/>
      </c>
      <c r="SQ173" s="55">
        <f t="shared" si="4909"/>
      </c>
      <c r="SR173" s="54">
        <f t="shared" si="5132"/>
      </c>
      <c r="SS173" s="55">
        <f t="shared" si="4910"/>
      </c>
      <c r="ST173" s="54">
        <f t="shared" si="5132"/>
      </c>
      <c r="SU173" s="55">
        <f t="shared" si="4911"/>
      </c>
      <c r="SV173" s="54">
        <f t="shared" si="5132"/>
      </c>
      <c r="SW173" s="55">
        <f t="shared" si="4912"/>
      </c>
      <c r="SX173" s="54">
        <f t="shared" si="5132"/>
      </c>
      <c r="SY173" s="55">
        <f t="shared" si="4913"/>
      </c>
      <c r="SZ173" s="54">
        <f t="shared" si="5132"/>
      </c>
      <c r="TA173" s="55">
        <f t="shared" si="4914"/>
      </c>
      <c r="TB173" s="54">
        <f t="shared" si="5132"/>
      </c>
      <c r="TC173" s="55">
        <f t="shared" si="4915"/>
      </c>
      <c r="TD173" s="54">
        <f t="shared" si="5132"/>
      </c>
      <c r="TE173" s="55">
        <f t="shared" si="4881"/>
      </c>
      <c r="TF173" s="54">
        <f t="shared" si="5132"/>
      </c>
      <c r="TG173" s="55">
        <f t="shared" si="4843"/>
      </c>
      <c r="TH173" s="54">
        <f t="shared" si="5130"/>
      </c>
      <c r="TI173" s="55">
        <f t="shared" si="4844"/>
      </c>
      <c r="TJ173" s="54">
        <f t="shared" si="5130"/>
      </c>
      <c r="TK173" s="55">
        <f t="shared" si="4845"/>
      </c>
      <c r="TL173" s="54">
        <f t="shared" si="5130"/>
      </c>
      <c r="TM173" s="55">
        <f t="shared" si="4846"/>
      </c>
      <c r="TN173" s="54">
        <f t="shared" si="5124"/>
      </c>
      <c r="TO173" s="55">
        <f t="shared" si="4847"/>
      </c>
      <c r="TP173" s="54">
        <f t="shared" si="5124"/>
      </c>
      <c r="TQ173" s="55">
        <f t="shared" si="4848"/>
      </c>
      <c r="TR173" s="54">
        <f t="shared" si="5124"/>
      </c>
      <c r="TS173" s="55">
        <f t="shared" si="4849"/>
      </c>
      <c r="TT173" s="54">
        <f t="shared" si="5124"/>
      </c>
      <c r="TU173" s="55">
        <f t="shared" si="4850"/>
      </c>
      <c r="TV173" s="54">
        <f t="shared" si="5119"/>
      </c>
      <c r="TW173" s="55">
        <f t="shared" si="4851"/>
      </c>
      <c r="TX173" s="54">
        <f t="shared" si="5119"/>
      </c>
      <c r="TY173" s="55">
        <f t="shared" si="4852"/>
      </c>
      <c r="TZ173" s="54">
        <f t="shared" si="5119"/>
      </c>
      <c r="UA173" s="55">
        <f t="shared" si="4853"/>
      </c>
      <c r="UB173" s="54">
        <f t="shared" si="5119"/>
      </c>
      <c r="UC173" s="55">
        <f t="shared" si="4854"/>
      </c>
      <c r="UD173" s="54">
        <f t="shared" si="5119"/>
      </c>
      <c r="UE173" s="55">
        <f t="shared" si="4855"/>
      </c>
      <c r="UF173" s="54">
        <f t="shared" si="5119"/>
      </c>
      <c r="UG173" s="55">
        <f t="shared" si="4856"/>
      </c>
      <c r="UH173" s="54">
        <f t="shared" si="5144"/>
      </c>
      <c r="UI173" s="55">
        <f t="shared" si="4857"/>
      </c>
      <c r="UJ173" s="54">
        <f t="shared" si="5144"/>
      </c>
      <c r="UK173" s="55">
        <f t="shared" si="4858"/>
      </c>
      <c r="UL173" s="54">
        <f t="shared" si="5144"/>
      </c>
      <c r="UM173" s="55">
        <f t="shared" si="4859"/>
      </c>
      <c r="UN173" s="54">
        <f t="shared" si="5144"/>
      </c>
      <c r="UO173" s="55">
        <f t="shared" si="4860"/>
      </c>
      <c r="UP173" s="54">
        <f t="shared" si="5144"/>
      </c>
      <c r="UQ173" s="55">
        <f t="shared" si="4861"/>
      </c>
      <c r="UR173" s="54">
        <f t="shared" si="5144"/>
      </c>
      <c r="US173" s="55">
        <f t="shared" si="4862"/>
      </c>
      <c r="UT173" s="54">
        <f t="shared" si="5144"/>
      </c>
      <c r="UU173" s="55">
        <f t="shared" si="4863"/>
      </c>
      <c r="UV173" s="54">
        <f t="shared" si="5144"/>
      </c>
      <c r="UW173" s="55">
        <f t="shared" si="4864"/>
      </c>
      <c r="UX173" s="54">
        <f t="shared" si="5144"/>
      </c>
      <c r="UY173" s="55">
        <f t="shared" si="4865"/>
      </c>
      <c r="UZ173" s="54">
        <f t="shared" si="5144"/>
      </c>
      <c r="VA173" s="55">
        <f t="shared" si="4866"/>
      </c>
      <c r="VB173" s="54">
        <f t="shared" si="5144"/>
      </c>
      <c r="VC173" s="55">
        <f t="shared" si="4867"/>
      </c>
      <c r="VD173" s="54">
        <f t="shared" si="5144"/>
      </c>
      <c r="VE173" s="55">
        <f t="shared" si="4868"/>
      </c>
      <c r="VF173" s="54">
        <f t="shared" si="5144"/>
      </c>
      <c r="VG173" s="55">
        <f t="shared" si="4869"/>
      </c>
      <c r="VH173" s="54">
        <f t="shared" si="5144"/>
      </c>
      <c r="VI173" s="55">
        <f t="shared" si="4870"/>
      </c>
      <c r="VJ173" s="54">
        <f t="shared" si="5144"/>
      </c>
      <c r="VK173" s="55">
        <f t="shared" si="4871"/>
      </c>
      <c r="VL173" s="54">
        <f t="shared" si="5144"/>
      </c>
      <c r="VM173" s="55">
        <f t="shared" si="4872"/>
      </c>
      <c r="VN173" s="54">
        <f t="shared" si="5144"/>
      </c>
      <c r="VO173" s="55">
        <f t="shared" si="4873"/>
      </c>
      <c r="VP173" s="54">
        <f t="shared" si="5144"/>
      </c>
      <c r="VQ173" s="55">
        <f t="shared" si="4817"/>
      </c>
      <c r="VR173" s="54">
        <f t="shared" si="5144"/>
      </c>
      <c r="VS173" s="55">
        <f t="shared" si="4874"/>
      </c>
      <c r="VT173" s="54">
        <f t="shared" si="5144"/>
      </c>
      <c r="VU173" s="55">
        <f t="shared" si="4875"/>
      </c>
      <c r="VV173" s="54">
        <f t="shared" si="5144"/>
      </c>
      <c r="VW173" s="55">
        <f t="shared" si="4876"/>
      </c>
      <c r="VX173" s="54">
        <f t="shared" si="5144"/>
      </c>
      <c r="VY173" s="55">
        <f t="shared" si="4877"/>
      </c>
      <c r="VZ173" s="54">
        <f t="shared" si="5144"/>
      </c>
      <c r="WA173" s="55">
        <f t="shared" si="4878"/>
      </c>
      <c r="WB173" s="54">
        <f t="shared" si="5144"/>
      </c>
      <c r="WC173" s="55">
        <f t="shared" si="4879"/>
      </c>
      <c r="WD173" s="54">
        <f t="shared" si="5144"/>
      </c>
      <c r="WE173" s="55">
        <f t="shared" si="4818"/>
      </c>
      <c r="WF173" s="54">
        <f t="shared" si="5144"/>
      </c>
      <c r="WG173" s="55">
        <f t="shared" si="4819"/>
      </c>
      <c r="WH173" s="54">
        <f t="shared" si="5144"/>
      </c>
      <c r="WI173" s="55">
        <f t="shared" si="4820"/>
      </c>
      <c r="WJ173" s="54">
        <f t="shared" si="5144"/>
      </c>
      <c r="WK173" s="55">
        <f t="shared" si="4821"/>
      </c>
      <c r="WL173" s="54">
        <f t="shared" si="5144"/>
      </c>
      <c r="WM173" s="55">
        <f t="shared" si="4822"/>
      </c>
      <c r="WN173" s="54">
        <f t="shared" si="5144"/>
      </c>
      <c r="WO173" s="55">
        <f t="shared" si="4823"/>
      </c>
      <c r="WP173" s="54">
        <f t="shared" si="5144"/>
      </c>
      <c r="WQ173" s="55">
        <f t="shared" si="4824"/>
      </c>
      <c r="WR173" s="54">
        <f t="shared" si="5144"/>
      </c>
      <c r="WS173" s="55">
        <f t="shared" si="4825"/>
      </c>
      <c r="WT173" s="54">
        <f t="shared" si="5140"/>
      </c>
      <c r="WU173" s="55">
        <f t="shared" si="4826"/>
      </c>
      <c r="WV173" s="54">
        <f t="shared" si="5140"/>
      </c>
      <c r="WW173" s="55">
        <f t="shared" si="4827"/>
      </c>
      <c r="WX173" s="54">
        <f t="shared" si="5140"/>
      </c>
      <c r="WY173" s="55">
        <f t="shared" si="4828"/>
      </c>
      <c r="WZ173" s="54">
        <f t="shared" si="5140"/>
      </c>
      <c r="XA173" s="55">
        <f t="shared" si="4829"/>
      </c>
      <c r="XB173" s="54">
        <f t="shared" si="5140"/>
      </c>
      <c r="XC173" s="55">
        <f t="shared" si="4830"/>
      </c>
      <c r="XD173" s="54">
        <f t="shared" si="5140"/>
      </c>
      <c r="XE173" s="55">
        <f t="shared" si="4831"/>
      </c>
      <c r="XF173" s="54">
        <f t="shared" si="5140"/>
      </c>
      <c r="XG173" s="55">
        <f t="shared" si="4832"/>
      </c>
      <c r="XH173" s="54">
        <f t="shared" si="5140"/>
      </c>
      <c r="XI173" s="55">
        <f t="shared" si="4833"/>
      </c>
      <c r="XJ173" s="54">
        <f t="shared" si="5140"/>
      </c>
      <c r="XK173" s="55">
        <f t="shared" si="4834"/>
      </c>
      <c r="XL173" s="54">
        <f t="shared" si="5140"/>
      </c>
      <c r="XM173" s="55">
        <f t="shared" si="4835"/>
      </c>
      <c r="XN173" s="54">
        <f t="shared" si="5140"/>
      </c>
      <c r="XO173" s="55">
        <f t="shared" si="4836"/>
      </c>
      <c r="XP173" s="54">
        <f t="shared" si="5140"/>
      </c>
      <c r="XQ173" s="55">
        <f t="shared" si="4837"/>
      </c>
      <c r="XR173" s="54">
        <f t="shared" si="5140"/>
      </c>
      <c r="XS173" s="55">
        <f t="shared" si="4838"/>
      </c>
      <c r="XT173" s="54">
        <f t="shared" si="5140"/>
      </c>
      <c r="XU173" s="55">
        <f t="shared" si="4839"/>
      </c>
      <c r="XV173" s="54">
        <f t="shared" si="5140"/>
      </c>
      <c r="XW173" s="55">
        <f t="shared" si="4840"/>
      </c>
      <c r="XX173" s="54">
        <f t="shared" si="5140"/>
      </c>
      <c r="XY173" s="55">
        <f t="shared" si="4841"/>
      </c>
      <c r="XZ173" s="54">
        <f t="shared" si="5140"/>
      </c>
      <c r="YA173" s="55">
        <f t="shared" si="4842"/>
      </c>
      <c r="YB173" s="54">
        <f t="shared" si="5140"/>
      </c>
      <c r="YC173" s="55">
        <f t="shared" si="4740"/>
      </c>
      <c r="YD173" s="54">
        <f t="shared" si="5140"/>
      </c>
      <c r="YE173" s="55">
        <f t="shared" si="4741"/>
      </c>
      <c r="YF173" s="54">
        <f t="shared" si="5140"/>
      </c>
      <c r="YG173" s="55">
        <f t="shared" si="4742"/>
      </c>
      <c r="YH173" s="54">
        <f t="shared" si="5140"/>
      </c>
      <c r="YI173" s="55">
        <f t="shared" si="4743"/>
      </c>
      <c r="YJ173" s="54">
        <f t="shared" si="5140"/>
      </c>
      <c r="YK173" s="55">
        <f t="shared" si="4744"/>
      </c>
      <c r="YL173" s="54">
        <f t="shared" si="5140"/>
      </c>
      <c r="YM173" s="55">
        <f t="shared" si="4745"/>
      </c>
      <c r="YN173" s="54">
        <f t="shared" si="5140"/>
      </c>
      <c r="YO173" s="55">
        <f t="shared" si="4746"/>
      </c>
      <c r="YP173" s="54">
        <f t="shared" si="5140"/>
      </c>
      <c r="YQ173" s="55">
        <f t="shared" si="4747"/>
      </c>
      <c r="YR173" s="54">
        <f t="shared" si="5140"/>
      </c>
      <c r="YS173" s="55">
        <f t="shared" si="4748"/>
      </c>
      <c r="YT173" s="54">
        <f t="shared" si="5140"/>
      </c>
      <c r="YU173" s="55">
        <f t="shared" si="4749"/>
      </c>
      <c r="YV173" s="54">
        <f t="shared" si="5140"/>
      </c>
      <c r="YW173" s="55">
        <f t="shared" si="4750"/>
      </c>
      <c r="YX173" s="54">
        <f t="shared" si="5140"/>
      </c>
      <c r="YY173" s="55">
        <f t="shared" si="4751"/>
      </c>
      <c r="YZ173" s="54">
        <f t="shared" si="5140"/>
      </c>
      <c r="ZA173" s="55">
        <f t="shared" si="4752"/>
      </c>
      <c r="ZB173" s="54">
        <f t="shared" si="5140"/>
      </c>
      <c r="ZC173" s="55">
        <f t="shared" si="4753"/>
      </c>
      <c r="ZD173" s="54">
        <f t="shared" si="5141"/>
      </c>
      <c r="ZE173" s="55">
        <f t="shared" si="4754"/>
      </c>
      <c r="ZF173" s="54">
        <f t="shared" si="5141"/>
      </c>
      <c r="ZG173" s="55">
        <f t="shared" si="4755"/>
      </c>
      <c r="ZH173" s="54">
        <f t="shared" si="5141"/>
      </c>
      <c r="ZI173" s="55">
        <f t="shared" si="4756"/>
      </c>
      <c r="ZJ173" s="54">
        <f t="shared" si="5141"/>
      </c>
      <c r="ZK173" s="55">
        <f t="shared" si="4757"/>
      </c>
      <c r="ZL173" s="54">
        <f t="shared" si="5141"/>
      </c>
      <c r="ZM173" s="55">
        <f t="shared" si="4758"/>
      </c>
      <c r="ZN173" s="54">
        <f t="shared" si="5141"/>
      </c>
      <c r="ZO173" s="55">
        <f t="shared" si="4759"/>
      </c>
      <c r="ZP173" s="54">
        <f t="shared" si="5141"/>
      </c>
      <c r="ZQ173" s="55">
        <f t="shared" si="4760"/>
      </c>
      <c r="ZR173" s="54">
        <f t="shared" si="5141"/>
      </c>
      <c r="ZS173" s="55">
        <f t="shared" si="4761"/>
      </c>
      <c r="ZT173" s="54">
        <f t="shared" si="5141"/>
      </c>
      <c r="ZU173" s="55">
        <f t="shared" si="4762"/>
      </c>
      <c r="ZV173" s="54">
        <f t="shared" si="5141"/>
      </c>
      <c r="ZW173" s="55">
        <f t="shared" si="4763"/>
      </c>
      <c r="ZX173" s="54">
        <f t="shared" si="5141"/>
      </c>
      <c r="ZY173" s="55">
        <f t="shared" si="4764"/>
      </c>
      <c r="ZZ173" s="54">
        <f t="shared" si="5141"/>
      </c>
      <c r="AAA173" s="55">
        <f t="shared" si="4765"/>
      </c>
      <c r="AAB173" s="54">
        <f t="shared" si="5141"/>
      </c>
      <c r="AAC173" s="55">
        <f t="shared" si="4766"/>
      </c>
      <c r="AAD173" s="54">
        <f t="shared" si="5141"/>
      </c>
      <c r="AAE173" s="55">
        <f t="shared" si="4767"/>
      </c>
      <c r="AAF173" s="54">
        <f t="shared" si="5141"/>
      </c>
      <c r="AAG173" s="55">
        <f t="shared" si="4768"/>
      </c>
      <c r="AAH173" s="54">
        <f t="shared" si="5141"/>
      </c>
      <c r="AAI173" s="55">
        <f t="shared" si="4769"/>
      </c>
      <c r="AAJ173" s="54">
        <f t="shared" si="5141"/>
      </c>
      <c r="AAK173" s="55">
        <f t="shared" si="4770"/>
      </c>
      <c r="AAL173" s="54">
        <f t="shared" si="5141"/>
      </c>
      <c r="AAM173" s="55">
        <f t="shared" si="4917"/>
      </c>
      <c r="AAN173" s="54">
        <f t="shared" si="5141"/>
      </c>
      <c r="AAO173" s="55">
        <f t="shared" si="4918"/>
      </c>
      <c r="AAP173" s="54">
        <f t="shared" si="5141"/>
      </c>
      <c r="AAQ173" s="55">
        <f t="shared" si="4919"/>
      </c>
      <c r="AAR173" s="54">
        <f t="shared" si="5141"/>
      </c>
      <c r="AAS173" s="55">
        <f t="shared" si="4920"/>
      </c>
      <c r="AAT173" s="54">
        <f t="shared" si="5141"/>
      </c>
      <c r="AAU173" s="55">
        <f t="shared" si="4921"/>
      </c>
      <c r="AAV173" s="54">
        <f t="shared" si="5141"/>
      </c>
      <c r="AAW173" s="55">
        <f t="shared" si="4922"/>
      </c>
      <c r="AAX173" s="54">
        <f t="shared" si="5141"/>
      </c>
      <c r="AAY173" s="55">
        <f t="shared" si="4923"/>
      </c>
      <c r="AAZ173" s="54">
        <f t="shared" si="5141"/>
      </c>
      <c r="ABA173" s="55">
        <f t="shared" si="4924"/>
      </c>
      <c r="ABB173" s="54">
        <f t="shared" si="5141"/>
      </c>
      <c r="ABC173" s="55">
        <f t="shared" si="4925"/>
      </c>
      <c r="ABD173" s="54">
        <f t="shared" si="5141"/>
      </c>
      <c r="ABE173" s="55">
        <f t="shared" si="4926"/>
      </c>
      <c r="ABF173" s="54">
        <f t="shared" si="5141"/>
      </c>
      <c r="ABG173" s="55">
        <f t="shared" si="4927"/>
      </c>
      <c r="ABH173" s="54">
        <f t="shared" si="5141"/>
      </c>
      <c r="ABI173" s="55">
        <f t="shared" si="4928"/>
      </c>
      <c r="ABJ173" s="54">
        <f t="shared" si="5141"/>
      </c>
      <c r="ABK173" s="55">
        <f t="shared" si="4929"/>
      </c>
      <c r="ABL173" s="54">
        <f t="shared" si="5141"/>
      </c>
      <c r="ABM173" s="55">
        <f t="shared" si="4930"/>
      </c>
      <c r="ABN173" s="54">
        <f t="shared" si="5141"/>
      </c>
      <c r="ABO173" s="55">
        <f t="shared" si="4931"/>
      </c>
      <c r="ABP173" s="54">
        <f t="shared" si="5136"/>
      </c>
      <c r="ABQ173" s="55">
        <f t="shared" si="4932"/>
      </c>
      <c r="ABR173" s="54">
        <f t="shared" si="5136"/>
      </c>
      <c r="ABS173" s="55">
        <f t="shared" si="4933"/>
      </c>
      <c r="ABT173" s="54">
        <f t="shared" si="5136"/>
      </c>
      <c r="ABU173" s="55">
        <f t="shared" si="4934"/>
      </c>
      <c r="ABV173" s="54">
        <f t="shared" si="5136"/>
      </c>
      <c r="ABW173" s="55">
        <f t="shared" si="4935"/>
      </c>
      <c r="ABX173" s="54">
        <f t="shared" si="5136"/>
      </c>
      <c r="ABY173" s="55">
        <f t="shared" si="4936"/>
      </c>
      <c r="ABZ173" s="54">
        <f t="shared" si="5136"/>
      </c>
      <c r="ACA173" s="55">
        <f t="shared" si="4937"/>
      </c>
      <c r="ACB173" s="54">
        <f t="shared" si="5136"/>
      </c>
      <c r="ACC173" s="55">
        <f t="shared" si="4938"/>
      </c>
      <c r="ACD173" s="54">
        <f t="shared" si="5136"/>
      </c>
      <c r="ACE173" s="55">
        <f t="shared" si="4939"/>
      </c>
      <c r="ACF173" s="54">
        <f t="shared" si="5136"/>
      </c>
      <c r="ACG173" s="55">
        <f t="shared" si="4940"/>
      </c>
      <c r="ACH173" s="54">
        <f t="shared" si="5136"/>
      </c>
      <c r="ACI173" s="55">
        <f t="shared" si="4941"/>
      </c>
      <c r="ACJ173" s="54">
        <f t="shared" si="5136"/>
      </c>
      <c r="ACK173" s="55">
        <f t="shared" si="4942"/>
      </c>
      <c r="ACL173" s="54">
        <f t="shared" si="5136"/>
      </c>
      <c r="ACM173" s="55">
        <f t="shared" si="4943"/>
      </c>
      <c r="ACN173" s="54">
        <f t="shared" si="5136"/>
      </c>
      <c r="ACO173" s="55">
        <f t="shared" si="4944"/>
      </c>
      <c r="ACP173" s="54">
        <f t="shared" si="5136"/>
      </c>
      <c r="ACQ173" s="55">
        <f t="shared" si="4945"/>
      </c>
      <c r="ACR173" s="54">
        <f t="shared" si="5136"/>
      </c>
      <c r="ACS173" s="55">
        <f t="shared" si="4946"/>
      </c>
      <c r="ACT173" s="54">
        <f t="shared" si="5136"/>
      </c>
      <c r="ACU173" s="55">
        <f t="shared" si="4947"/>
      </c>
      <c r="ACV173" s="54">
        <f t="shared" si="5136"/>
      </c>
      <c r="ACW173" s="55">
        <f t="shared" si="4883"/>
      </c>
      <c r="ACX173" s="54">
        <f t="shared" si="5136"/>
      </c>
      <c r="ACY173" s="55">
        <f t="shared" si="4961"/>
      </c>
      <c r="ACZ173" s="54">
        <f t="shared" si="5136"/>
      </c>
      <c r="ADA173" s="55">
        <f t="shared" si="4962"/>
      </c>
      <c r="ADB173" s="54">
        <f t="shared" si="5136"/>
      </c>
      <c r="ADC173" s="55">
        <f t="shared" si="4963"/>
      </c>
      <c r="ADD173" s="54">
        <f t="shared" si="5136"/>
      </c>
      <c r="ADE173" s="55">
        <f t="shared" si="4964"/>
      </c>
      <c r="ADF173" s="54">
        <f t="shared" si="5136"/>
      </c>
      <c r="ADG173" s="55">
        <f t="shared" si="4965"/>
      </c>
    </row>
    <row r="174" spans="1:787" ht="20.25" hidden="1" customHeight="1">
      <c r="A174" s="112">
        <v>102</v>
      </c>
      <c r="B174" s="115">
        <f>学年と名前を結合するシート!D103</f>
      </c>
      <c r="C174" s="114"/>
      <c r="D174" s="54">
        <f t="shared" si="4771"/>
      </c>
      <c r="E174" s="55">
        <f t="shared" si="4772"/>
      </c>
      <c r="F174" s="54">
        <f t="shared" si="5142"/>
      </c>
      <c r="G174" s="55">
        <f t="shared" si="4966"/>
      </c>
      <c r="H174" s="54">
        <f t="shared" si="5142"/>
      </c>
      <c r="I174" s="55">
        <f t="shared" si="4967"/>
      </c>
      <c r="J174" s="54">
        <f t="shared" si="5142"/>
      </c>
      <c r="K174" s="55">
        <f t="shared" si="4968"/>
      </c>
      <c r="L174" s="54">
        <f t="shared" si="5142"/>
      </c>
      <c r="M174" s="55">
        <f t="shared" si="4969"/>
      </c>
      <c r="N174" s="54">
        <f t="shared" si="5142"/>
      </c>
      <c r="O174" s="55">
        <f t="shared" si="4970"/>
      </c>
      <c r="P174" s="54">
        <f t="shared" si="5142"/>
      </c>
      <c r="Q174" s="55">
        <f t="shared" si="4971"/>
      </c>
      <c r="R174" s="54">
        <f t="shared" si="5142"/>
      </c>
      <c r="S174" s="55">
        <f t="shared" si="4972"/>
      </c>
      <c r="T174" s="54">
        <f t="shared" si="5142"/>
      </c>
      <c r="U174" s="55">
        <f t="shared" si="4973"/>
      </c>
      <c r="V174" s="54">
        <f t="shared" si="5142"/>
      </c>
      <c r="W174" s="55">
        <f t="shared" si="4974"/>
      </c>
      <c r="X174" s="54">
        <f t="shared" si="5142"/>
      </c>
      <c r="Y174" s="55">
        <f t="shared" si="4975"/>
      </c>
      <c r="Z174" s="54">
        <f t="shared" si="5142"/>
      </c>
      <c r="AA174" s="55">
        <f t="shared" si="4976"/>
      </c>
      <c r="AB174" s="54">
        <f t="shared" si="5142"/>
      </c>
      <c r="AC174" s="55">
        <f t="shared" si="4977"/>
      </c>
      <c r="AD174" s="54">
        <f t="shared" si="5142"/>
      </c>
      <c r="AE174" s="55">
        <f t="shared" si="4978"/>
      </c>
      <c r="AF174" s="54">
        <f t="shared" si="5142"/>
      </c>
      <c r="AG174" s="55">
        <f t="shared" si="4979"/>
      </c>
      <c r="AH174" s="54">
        <f t="shared" si="5142"/>
      </c>
      <c r="AI174" s="55">
        <f t="shared" si="4980"/>
      </c>
      <c r="AJ174" s="54">
        <f t="shared" si="5142"/>
      </c>
      <c r="AK174" s="55">
        <f t="shared" si="4981"/>
      </c>
      <c r="AL174" s="54">
        <f t="shared" si="5142"/>
      </c>
      <c r="AM174" s="55">
        <f t="shared" si="4982"/>
      </c>
      <c r="AN174" s="54">
        <f t="shared" si="5142"/>
      </c>
      <c r="AO174" s="55">
        <f t="shared" si="4983"/>
      </c>
      <c r="AP174" s="54">
        <f t="shared" si="5142"/>
      </c>
      <c r="AQ174" s="55">
        <f t="shared" si="4984"/>
      </c>
      <c r="AR174" s="54">
        <f t="shared" si="5142"/>
      </c>
      <c r="AS174" s="55">
        <f t="shared" si="4985"/>
      </c>
      <c r="AT174" s="54">
        <f t="shared" si="5142"/>
      </c>
      <c r="AU174" s="55">
        <f t="shared" si="4986"/>
      </c>
      <c r="AV174" s="54">
        <f t="shared" si="5142"/>
      </c>
      <c r="AW174" s="55">
        <f t="shared" si="4987"/>
      </c>
      <c r="AX174" s="54">
        <f t="shared" si="5142"/>
      </c>
      <c r="AY174" s="55">
        <f t="shared" si="4988"/>
      </c>
      <c r="AZ174" s="54">
        <f t="shared" si="5142"/>
      </c>
      <c r="BA174" s="55">
        <f t="shared" si="4989"/>
      </c>
      <c r="BB174" s="54">
        <f t="shared" si="5142"/>
      </c>
      <c r="BC174" s="55">
        <f t="shared" si="4990"/>
      </c>
      <c r="BD174" s="54">
        <f t="shared" si="5142"/>
      </c>
      <c r="BE174" s="55">
        <f t="shared" si="4991"/>
      </c>
      <c r="BF174" s="54">
        <f t="shared" si="5142"/>
      </c>
      <c r="BG174" s="55">
        <f t="shared" si="4992"/>
      </c>
      <c r="BH174" s="54">
        <f t="shared" si="5142"/>
      </c>
      <c r="BI174" s="55">
        <f t="shared" si="4993"/>
      </c>
      <c r="BJ174" s="54">
        <f t="shared" si="5142"/>
      </c>
      <c r="BK174" s="55">
        <f t="shared" si="4994"/>
      </c>
      <c r="BL174" s="54">
        <f t="shared" si="5142"/>
      </c>
      <c r="BM174" s="55">
        <f t="shared" si="4995"/>
      </c>
      <c r="BN174" s="54">
        <f t="shared" si="5142"/>
      </c>
      <c r="BO174" s="55">
        <f t="shared" si="4996"/>
      </c>
      <c r="BP174" s="54">
        <f t="shared" si="5142"/>
      </c>
      <c r="BQ174" s="55">
        <f t="shared" si="4997"/>
      </c>
      <c r="BR174" s="54">
        <f t="shared" si="5137"/>
      </c>
      <c r="BS174" s="55">
        <f t="shared" si="4998"/>
      </c>
      <c r="BT174" s="54">
        <f t="shared" si="5137"/>
      </c>
      <c r="BU174" s="55">
        <f t="shared" si="4999"/>
      </c>
      <c r="BV174" s="54">
        <f t="shared" si="5137"/>
      </c>
      <c r="BW174" s="55">
        <f t="shared" si="5000"/>
      </c>
      <c r="BX174" s="54">
        <f t="shared" si="5137"/>
      </c>
      <c r="BY174" s="55">
        <f t="shared" si="5001"/>
      </c>
      <c r="BZ174" s="54">
        <f t="shared" si="5137"/>
      </c>
      <c r="CA174" s="55">
        <f t="shared" si="5002"/>
      </c>
      <c r="CB174" s="54">
        <f t="shared" si="5137"/>
      </c>
      <c r="CC174" s="55">
        <f t="shared" si="5003"/>
      </c>
      <c r="CD174" s="54">
        <f t="shared" si="5137"/>
      </c>
      <c r="CE174" s="55">
        <f t="shared" si="5004"/>
      </c>
      <c r="CF174" s="54">
        <f t="shared" si="5137"/>
      </c>
      <c r="CG174" s="55">
        <f t="shared" si="5005"/>
      </c>
      <c r="CH174" s="54">
        <f t="shared" si="5137"/>
      </c>
      <c r="CI174" s="55">
        <f t="shared" si="5006"/>
      </c>
      <c r="CJ174" s="54">
        <f t="shared" si="5137"/>
      </c>
      <c r="CK174" s="55">
        <f t="shared" si="5007"/>
      </c>
      <c r="CL174" s="54">
        <f t="shared" si="5137"/>
      </c>
      <c r="CM174" s="55">
        <f t="shared" si="5008"/>
      </c>
      <c r="CN174" s="54">
        <f t="shared" si="5137"/>
      </c>
      <c r="CO174" s="55">
        <f t="shared" si="5009"/>
      </c>
      <c r="CP174" s="54">
        <f t="shared" si="5137"/>
      </c>
      <c r="CQ174" s="55">
        <f t="shared" si="5010"/>
      </c>
      <c r="CR174" s="54">
        <f t="shared" si="5137"/>
      </c>
      <c r="CS174" s="55">
        <f t="shared" si="5011"/>
      </c>
      <c r="CT174" s="54">
        <f t="shared" si="5137"/>
      </c>
      <c r="CU174" s="55">
        <f t="shared" si="5012"/>
      </c>
      <c r="CV174" s="54">
        <f t="shared" si="5137"/>
      </c>
      <c r="CW174" s="55">
        <f t="shared" si="5013"/>
      </c>
      <c r="CX174" s="54">
        <f t="shared" si="5137"/>
      </c>
      <c r="CY174" s="55">
        <f t="shared" si="5014"/>
      </c>
      <c r="CZ174" s="54">
        <f t="shared" si="5137"/>
      </c>
      <c r="DA174" s="55">
        <f t="shared" si="5015"/>
      </c>
      <c r="DB174" s="54">
        <f t="shared" si="5137"/>
      </c>
      <c r="DC174" s="55">
        <f t="shared" si="5016"/>
      </c>
      <c r="DD174" s="54">
        <f t="shared" si="5137"/>
      </c>
      <c r="DE174" s="55">
        <f t="shared" si="5017"/>
      </c>
      <c r="DF174" s="54">
        <f t="shared" si="5137"/>
      </c>
      <c r="DG174" s="55">
        <f t="shared" si="5018"/>
      </c>
      <c r="DH174" s="54">
        <f t="shared" si="5137"/>
      </c>
      <c r="DI174" s="55">
        <f t="shared" si="5019"/>
      </c>
      <c r="DJ174" s="54">
        <f t="shared" si="5137"/>
      </c>
      <c r="DK174" s="55">
        <f t="shared" si="5020"/>
      </c>
      <c r="DL174" s="54">
        <f t="shared" si="5137"/>
      </c>
      <c r="DM174" s="55">
        <f t="shared" si="5021"/>
      </c>
      <c r="DN174" s="54">
        <f t="shared" si="5137"/>
      </c>
      <c r="DO174" s="55">
        <f t="shared" si="5022"/>
      </c>
      <c r="DP174" s="54">
        <f t="shared" si="5137"/>
      </c>
      <c r="DQ174" s="55">
        <f t="shared" si="5023"/>
      </c>
      <c r="DR174" s="54">
        <f t="shared" si="5137"/>
      </c>
      <c r="DS174" s="55">
        <f t="shared" si="5024"/>
      </c>
      <c r="DT174" s="54">
        <f t="shared" si="5137"/>
      </c>
      <c r="DU174" s="55">
        <f t="shared" si="5025"/>
      </c>
      <c r="DV174" s="54">
        <f t="shared" si="5137"/>
      </c>
      <c r="DW174" s="55">
        <f t="shared" si="5026"/>
      </c>
      <c r="DX174" s="54">
        <f t="shared" si="5137"/>
      </c>
      <c r="DY174" s="55">
        <f t="shared" si="5027"/>
      </c>
      <c r="DZ174" s="54">
        <f t="shared" si="5137"/>
      </c>
      <c r="EA174" s="55">
        <f t="shared" si="5028"/>
      </c>
      <c r="EB174" s="54">
        <f t="shared" si="5143"/>
      </c>
      <c r="EC174" s="55">
        <f t="shared" si="5029"/>
      </c>
      <c r="ED174" s="54">
        <f t="shared" si="5143"/>
      </c>
      <c r="EE174" s="55">
        <f t="shared" si="5030"/>
      </c>
      <c r="EF174" s="54">
        <f t="shared" si="5143"/>
      </c>
      <c r="EG174" s="55">
        <f t="shared" si="5031"/>
      </c>
      <c r="EH174" s="54">
        <f t="shared" si="5143"/>
      </c>
      <c r="EI174" s="55">
        <f t="shared" si="5032"/>
      </c>
      <c r="EJ174" s="54">
        <f t="shared" si="5143"/>
      </c>
      <c r="EK174" s="55">
        <f t="shared" si="5033"/>
      </c>
      <c r="EL174" s="54">
        <f t="shared" si="5143"/>
      </c>
      <c r="EM174" s="55">
        <f t="shared" si="5034"/>
      </c>
      <c r="EN174" s="54">
        <f t="shared" si="5143"/>
      </c>
      <c r="EO174" s="55">
        <f t="shared" si="5035"/>
      </c>
      <c r="EP174" s="54">
        <f t="shared" si="5143"/>
      </c>
      <c r="EQ174" s="55">
        <f t="shared" si="5036"/>
      </c>
      <c r="ER174" s="54">
        <f t="shared" si="5143"/>
      </c>
      <c r="ES174" s="55">
        <f t="shared" si="5037"/>
      </c>
      <c r="ET174" s="54">
        <f t="shared" si="5143"/>
      </c>
      <c r="EU174" s="55">
        <f t="shared" si="5038"/>
      </c>
      <c r="EV174" s="54">
        <f t="shared" si="5143"/>
      </c>
      <c r="EW174" s="55">
        <f t="shared" si="5039"/>
      </c>
      <c r="EX174" s="54">
        <f t="shared" si="5143"/>
      </c>
      <c r="EY174" s="55">
        <f t="shared" si="5040"/>
      </c>
      <c r="EZ174" s="54">
        <f t="shared" si="5143"/>
      </c>
      <c r="FA174" s="55">
        <f t="shared" si="5041"/>
      </c>
      <c r="FB174" s="54">
        <f t="shared" si="5143"/>
      </c>
      <c r="FC174" s="55">
        <f t="shared" si="5042"/>
      </c>
      <c r="FD174" s="54">
        <f t="shared" si="5143"/>
      </c>
      <c r="FE174" s="55">
        <f t="shared" si="5043"/>
      </c>
      <c r="FF174" s="54">
        <f t="shared" si="5143"/>
      </c>
      <c r="FG174" s="55">
        <f t="shared" si="5044"/>
      </c>
      <c r="FH174" s="54">
        <f t="shared" si="5143"/>
      </c>
      <c r="FI174" s="55">
        <f t="shared" si="5045"/>
      </c>
      <c r="FJ174" s="54">
        <f t="shared" si="5143"/>
      </c>
      <c r="FK174" s="55">
        <f t="shared" si="5046"/>
      </c>
      <c r="FL174" s="54">
        <f t="shared" si="5143"/>
      </c>
      <c r="FM174" s="55">
        <f t="shared" si="5047"/>
      </c>
      <c r="FN174" s="54">
        <f t="shared" si="5143"/>
      </c>
      <c r="FO174" s="55">
        <f t="shared" si="5048"/>
      </c>
      <c r="FP174" s="54">
        <f t="shared" si="5143"/>
      </c>
      <c r="FQ174" s="55">
        <f t="shared" si="5049"/>
      </c>
      <c r="FR174" s="54">
        <f t="shared" si="5143"/>
      </c>
      <c r="FS174" s="55">
        <f t="shared" si="5050"/>
      </c>
      <c r="FT174" s="54">
        <f t="shared" si="5143"/>
      </c>
      <c r="FU174" s="55">
        <f t="shared" si="5051"/>
      </c>
      <c r="FV174" s="54">
        <f t="shared" si="5143"/>
      </c>
      <c r="FW174" s="55">
        <f t="shared" si="5052"/>
      </c>
      <c r="FX174" s="54">
        <f t="shared" si="5143"/>
      </c>
      <c r="FY174" s="55">
        <f t="shared" si="5053"/>
      </c>
      <c r="FZ174" s="54">
        <f t="shared" si="5143"/>
      </c>
      <c r="GA174" s="55">
        <f t="shared" si="5054"/>
      </c>
      <c r="GB174" s="54">
        <f t="shared" si="5143"/>
      </c>
      <c r="GC174" s="55">
        <f t="shared" si="5055"/>
      </c>
      <c r="GD174" s="54">
        <f t="shared" si="5143"/>
      </c>
      <c r="GE174" s="55">
        <f t="shared" si="5056"/>
      </c>
      <c r="GF174" s="54">
        <f t="shared" si="5143"/>
      </c>
      <c r="GG174" s="55">
        <f t="shared" si="5057"/>
      </c>
      <c r="GH174" s="54">
        <f t="shared" si="5143"/>
      </c>
      <c r="GI174" s="55">
        <f t="shared" si="5058"/>
      </c>
      <c r="GJ174" s="54">
        <f t="shared" si="5143"/>
      </c>
      <c r="GK174" s="55">
        <f t="shared" si="5059"/>
      </c>
      <c r="GL174" s="54">
        <f t="shared" si="5143"/>
      </c>
      <c r="GM174" s="55">
        <f t="shared" si="5060"/>
      </c>
      <c r="GN174" s="54">
        <f t="shared" si="5138"/>
      </c>
      <c r="GO174" s="55">
        <f t="shared" si="5061"/>
      </c>
      <c r="GP174" s="54">
        <f t="shared" si="5138"/>
      </c>
      <c r="GQ174" s="55">
        <f t="shared" si="5062"/>
      </c>
      <c r="GR174" s="54">
        <f t="shared" si="5138"/>
      </c>
      <c r="GS174" s="55">
        <f t="shared" si="5063"/>
      </c>
      <c r="GT174" s="54">
        <f t="shared" si="5138"/>
      </c>
      <c r="GU174" s="55">
        <f t="shared" si="5064"/>
      </c>
      <c r="GV174" s="54">
        <f t="shared" si="5138"/>
      </c>
      <c r="GW174" s="55">
        <f t="shared" si="5065"/>
      </c>
      <c r="GX174" s="54">
        <f t="shared" si="5138"/>
      </c>
      <c r="GY174" s="55">
        <f t="shared" si="5066"/>
      </c>
      <c r="GZ174" s="54">
        <f t="shared" si="5138"/>
      </c>
      <c r="HA174" s="55">
        <f t="shared" si="5067"/>
      </c>
      <c r="HB174" s="54">
        <f t="shared" si="5138"/>
      </c>
      <c r="HC174" s="55">
        <f t="shared" si="5068"/>
      </c>
      <c r="HD174" s="54">
        <f t="shared" si="5138"/>
      </c>
      <c r="HE174" s="55">
        <f t="shared" si="5069"/>
      </c>
      <c r="HF174" s="54">
        <f t="shared" si="5138"/>
      </c>
      <c r="HG174" s="55">
        <f t="shared" si="5070"/>
      </c>
      <c r="HH174" s="54">
        <f t="shared" si="5138"/>
      </c>
      <c r="HI174" s="55">
        <f t="shared" si="5071"/>
      </c>
      <c r="HJ174" s="54">
        <f t="shared" si="5138"/>
      </c>
      <c r="HK174" s="55">
        <f t="shared" si="5072"/>
      </c>
      <c r="HL174" s="54">
        <f t="shared" si="5138"/>
      </c>
      <c r="HM174" s="55">
        <f t="shared" si="5073"/>
      </c>
      <c r="HN174" s="54">
        <f t="shared" si="5138"/>
      </c>
      <c r="HO174" s="55">
        <f t="shared" si="5074"/>
      </c>
      <c r="HP174" s="54">
        <f t="shared" si="5138"/>
      </c>
      <c r="HQ174" s="55">
        <f t="shared" si="5075"/>
      </c>
      <c r="HR174" s="54">
        <f t="shared" si="5138"/>
      </c>
      <c r="HS174" s="55">
        <f t="shared" si="5076"/>
      </c>
      <c r="HT174" s="54">
        <f t="shared" si="5138"/>
      </c>
      <c r="HU174" s="55">
        <f t="shared" si="5077"/>
      </c>
      <c r="HV174" s="54">
        <f t="shared" si="5138"/>
      </c>
      <c r="HW174" s="55">
        <f t="shared" si="5078"/>
      </c>
      <c r="HX174" s="54">
        <f t="shared" si="5138"/>
      </c>
      <c r="HY174" s="55">
        <f t="shared" si="5079"/>
      </c>
      <c r="HZ174" s="54">
        <f t="shared" si="5138"/>
      </c>
      <c r="IA174" s="55">
        <f t="shared" si="5080"/>
      </c>
      <c r="IB174" s="54">
        <f t="shared" si="5138"/>
      </c>
      <c r="IC174" s="55">
        <f t="shared" si="5081"/>
      </c>
      <c r="ID174" s="54">
        <f t="shared" si="5138"/>
      </c>
      <c r="IE174" s="55">
        <f t="shared" si="5082"/>
      </c>
      <c r="IF174" s="54">
        <f t="shared" si="5138"/>
      </c>
      <c r="IG174" s="55">
        <f t="shared" si="5083"/>
      </c>
      <c r="IH174" s="54">
        <f t="shared" si="5138"/>
      </c>
      <c r="II174" s="55">
        <f t="shared" si="5084"/>
      </c>
      <c r="IJ174" s="54">
        <f t="shared" si="5138"/>
      </c>
      <c r="IK174" s="55">
        <f t="shared" si="5085"/>
      </c>
      <c r="IL174" s="54">
        <f t="shared" si="5138"/>
      </c>
      <c r="IM174" s="55">
        <f t="shared" si="5086"/>
      </c>
      <c r="IN174" s="54">
        <f t="shared" si="5138"/>
      </c>
      <c r="IO174" s="55">
        <f t="shared" si="5087"/>
      </c>
      <c r="IP174" s="54">
        <f t="shared" si="5138"/>
      </c>
      <c r="IQ174" s="55">
        <f t="shared" si="5088"/>
      </c>
      <c r="IR174" s="54">
        <f t="shared" si="5138"/>
      </c>
      <c r="IS174" s="55">
        <f t="shared" si="5089"/>
      </c>
      <c r="IT174" s="54">
        <f t="shared" si="5138"/>
      </c>
      <c r="IU174" s="55">
        <f t="shared" si="5090"/>
      </c>
      <c r="IV174" s="54">
        <f t="shared" si="5138"/>
      </c>
      <c r="IW174" s="55">
        <f t="shared" si="5091"/>
      </c>
      <c r="IX174" s="54">
        <f t="shared" si="5116"/>
      </c>
      <c r="IY174" s="55">
        <f t="shared" si="5092"/>
      </c>
      <c r="IZ174" s="54">
        <f t="shared" si="5116"/>
      </c>
      <c r="JA174" s="55">
        <f t="shared" si="5093"/>
      </c>
      <c r="JB174" s="54">
        <f t="shared" si="5114"/>
      </c>
      <c r="JC174" s="55">
        <f t="shared" si="5094"/>
      </c>
      <c r="JD174" s="54">
        <f t="shared" si="5145"/>
      </c>
      <c r="JE174" s="55">
        <f t="shared" si="5095"/>
      </c>
      <c r="JF174" s="54">
        <f t="shared" si="5145"/>
      </c>
      <c r="JG174" s="55">
        <f t="shared" si="5096"/>
      </c>
      <c r="JH174" s="54">
        <f t="shared" si="5145"/>
      </c>
      <c r="JI174" s="55">
        <f t="shared" si="5097"/>
      </c>
      <c r="JJ174" s="54">
        <f t="shared" si="5145"/>
      </c>
      <c r="JK174" s="55">
        <f t="shared" si="5098"/>
      </c>
      <c r="JL174" s="54">
        <f t="shared" si="5145"/>
      </c>
      <c r="JM174" s="55">
        <f t="shared" si="4679"/>
      </c>
      <c r="JN174" s="54">
        <f t="shared" ref="JN174:LX176" si="5147">RIGHT(IFERROR(VLOOKUP($B174,JN$4:JO$71,2,FALSE),""),2)</f>
      </c>
      <c r="JO174" s="55">
        <f t="shared" si="4775"/>
      </c>
      <c r="JP174" s="54">
        <f t="shared" si="5147"/>
      </c>
      <c r="JQ174" s="55">
        <f t="shared" si="4776"/>
      </c>
      <c r="JR174" s="54">
        <f t="shared" si="5147"/>
      </c>
      <c r="JS174" s="55">
        <f t="shared" si="4777"/>
      </c>
      <c r="JT174" s="54">
        <f t="shared" si="5147"/>
      </c>
      <c r="JU174" s="55">
        <f t="shared" si="4778"/>
      </c>
      <c r="JV174" s="54">
        <f t="shared" si="5147"/>
      </c>
      <c r="JW174" s="55">
        <f t="shared" si="4779"/>
      </c>
      <c r="JX174" s="54">
        <f t="shared" si="5147"/>
      </c>
      <c r="JY174" s="55">
        <f t="shared" si="4780"/>
      </c>
      <c r="JZ174" s="54">
        <f t="shared" si="5147"/>
      </c>
      <c r="KA174" s="55">
        <f t="shared" si="4781"/>
      </c>
      <c r="KB174" s="54">
        <f t="shared" si="5147"/>
      </c>
      <c r="KC174" s="55">
        <f t="shared" si="4782"/>
      </c>
      <c r="KD174" s="54">
        <f t="shared" si="5147"/>
      </c>
      <c r="KE174" s="55">
        <f t="shared" si="4783"/>
      </c>
      <c r="KF174" s="54">
        <f t="shared" si="5147"/>
      </c>
      <c r="KG174" s="55">
        <f t="shared" si="4784"/>
      </c>
      <c r="KH174" s="54">
        <f t="shared" si="5147"/>
      </c>
      <c r="KI174" s="55">
        <f t="shared" si="4785"/>
      </c>
      <c r="KJ174" s="54">
        <f t="shared" si="5147"/>
      </c>
      <c r="KK174" s="55">
        <f t="shared" si="4786"/>
      </c>
      <c r="KL174" s="54">
        <f t="shared" si="5147"/>
      </c>
      <c r="KM174" s="55">
        <f t="shared" si="4787"/>
      </c>
      <c r="KN174" s="54">
        <f t="shared" si="5147"/>
      </c>
      <c r="KO174" s="55">
        <f t="shared" si="4788"/>
      </c>
      <c r="KP174" s="54">
        <f t="shared" si="5147"/>
      </c>
      <c r="KQ174" s="55">
        <f t="shared" si="4789"/>
      </c>
      <c r="KR174" s="54">
        <f t="shared" si="5147"/>
      </c>
      <c r="KS174" s="55">
        <f t="shared" si="4790"/>
      </c>
      <c r="KT174" s="54">
        <f t="shared" si="5147"/>
      </c>
      <c r="KU174" s="55">
        <f t="shared" si="4791"/>
      </c>
      <c r="KV174" s="54">
        <f t="shared" si="5147"/>
      </c>
      <c r="KW174" s="55">
        <f t="shared" si="4792"/>
      </c>
      <c r="KX174" s="54">
        <f t="shared" si="5147"/>
      </c>
      <c r="KY174" s="55">
        <f t="shared" si="4793"/>
      </c>
      <c r="KZ174" s="54">
        <f t="shared" si="5147"/>
      </c>
      <c r="LA174" s="55">
        <f t="shared" si="4794"/>
      </c>
      <c r="LB174" s="54">
        <f t="shared" si="5147"/>
      </c>
      <c r="LC174" s="55">
        <f t="shared" si="4795"/>
      </c>
      <c r="LD174" s="54">
        <f t="shared" si="5147"/>
      </c>
      <c r="LE174" s="55">
        <f t="shared" si="4796"/>
      </c>
      <c r="LF174" s="54">
        <f t="shared" si="5147"/>
      </c>
      <c r="LG174" s="55">
        <f t="shared" si="4797"/>
      </c>
      <c r="LH174" s="54">
        <f t="shared" si="5147"/>
      </c>
      <c r="LI174" s="55">
        <f t="shared" si="4798"/>
      </c>
      <c r="LJ174" s="54">
        <f t="shared" si="5147"/>
      </c>
      <c r="LK174" s="55">
        <f t="shared" si="4799"/>
      </c>
      <c r="LL174" s="54">
        <f t="shared" si="5147"/>
      </c>
      <c r="LM174" s="55">
        <f t="shared" si="4800"/>
      </c>
      <c r="LN174" s="54">
        <f t="shared" si="5147"/>
      </c>
      <c r="LO174" s="55">
        <f t="shared" si="4801"/>
      </c>
      <c r="LP174" s="54">
        <f t="shared" si="5147"/>
      </c>
      <c r="LQ174" s="55">
        <f t="shared" si="4802"/>
      </c>
      <c r="LR174" s="54">
        <f t="shared" si="5147"/>
      </c>
      <c r="LS174" s="55">
        <f t="shared" si="4803"/>
      </c>
      <c r="LT174" s="54">
        <f t="shared" si="5147"/>
      </c>
      <c r="LU174" s="55">
        <f t="shared" si="4804"/>
      </c>
      <c r="LV174" s="54">
        <f t="shared" si="5147"/>
      </c>
      <c r="LW174" s="55">
        <f t="shared" si="4805"/>
      </c>
      <c r="LX174" s="54">
        <f t="shared" si="5147"/>
      </c>
      <c r="LY174" s="55">
        <f t="shared" si="4680"/>
      </c>
      <c r="LZ174" s="54">
        <f t="shared" ref="LZ174:OJ181" si="5148">RIGHT(IFERROR(VLOOKUP($B174,LZ$4:MA$71,2,FALSE),""),2)</f>
      </c>
      <c r="MA174" s="55">
        <f t="shared" si="4807"/>
      </c>
      <c r="MB174" s="54">
        <f t="shared" si="5148"/>
      </c>
      <c r="MC174" s="55">
        <f t="shared" si="4808"/>
      </c>
      <c r="MD174" s="54">
        <f t="shared" si="5148"/>
      </c>
      <c r="ME174" s="55">
        <f t="shared" si="4809"/>
      </c>
      <c r="MF174" s="54">
        <f t="shared" si="5148"/>
      </c>
      <c r="MG174" s="55">
        <f t="shared" si="4810"/>
      </c>
      <c r="MH174" s="54">
        <f t="shared" si="5148"/>
      </c>
      <c r="MI174" s="55">
        <f t="shared" si="4811"/>
      </c>
      <c r="MJ174" s="54">
        <f t="shared" si="5148"/>
      </c>
      <c r="MK174" s="55">
        <f t="shared" si="4812"/>
      </c>
      <c r="ML174" s="54">
        <f t="shared" si="5148"/>
      </c>
      <c r="MM174" s="55">
        <f t="shared" si="4682"/>
      </c>
      <c r="MN174" s="54">
        <f t="shared" si="5148"/>
      </c>
      <c r="MO174" s="55">
        <f t="shared" si="4683"/>
      </c>
      <c r="MP174" s="54">
        <f t="shared" si="5148"/>
      </c>
      <c r="MQ174" s="55">
        <f t="shared" si="4684"/>
      </c>
      <c r="MR174" s="54">
        <f t="shared" si="5148"/>
      </c>
      <c r="MS174" s="55">
        <f t="shared" si="4685"/>
      </c>
      <c r="MT174" s="54">
        <f t="shared" si="5148"/>
      </c>
      <c r="MU174" s="55">
        <f t="shared" si="4686"/>
      </c>
      <c r="MV174" s="54">
        <f t="shared" si="5148"/>
      </c>
      <c r="MW174" s="55">
        <f t="shared" si="4687"/>
      </c>
      <c r="MX174" s="54">
        <f t="shared" si="5148"/>
      </c>
      <c r="MY174" s="55">
        <f t="shared" si="4688"/>
      </c>
      <c r="MZ174" s="54">
        <f t="shared" si="5148"/>
      </c>
      <c r="NA174" s="55">
        <f t="shared" si="4689"/>
      </c>
      <c r="NB174" s="54">
        <f t="shared" si="5148"/>
      </c>
      <c r="NC174" s="55">
        <f t="shared" si="4690"/>
      </c>
      <c r="ND174" s="54">
        <f t="shared" si="5148"/>
      </c>
      <c r="NE174" s="55">
        <f t="shared" si="4691"/>
      </c>
      <c r="NF174" s="54">
        <f t="shared" si="5148"/>
      </c>
      <c r="NG174" s="55">
        <f t="shared" si="4692"/>
      </c>
      <c r="NH174" s="54">
        <f t="shared" si="5148"/>
      </c>
      <c r="NI174" s="55">
        <f t="shared" si="4693"/>
      </c>
      <c r="NJ174" s="54">
        <f t="shared" si="5148"/>
      </c>
      <c r="NK174" s="55">
        <f t="shared" si="4694"/>
      </c>
      <c r="NL174" s="54">
        <f t="shared" si="5148"/>
      </c>
      <c r="NM174" s="55">
        <f t="shared" si="4695"/>
      </c>
      <c r="NN174" s="54">
        <f t="shared" si="5148"/>
      </c>
      <c r="NO174" s="55">
        <f t="shared" si="4696"/>
      </c>
      <c r="NP174" s="54">
        <f t="shared" si="5148"/>
      </c>
      <c r="NQ174" s="55">
        <f t="shared" si="4697"/>
      </c>
      <c r="NR174" s="54">
        <f t="shared" si="5148"/>
      </c>
      <c r="NS174" s="55">
        <f t="shared" si="4698"/>
      </c>
      <c r="NT174" s="54">
        <f t="shared" si="5148"/>
      </c>
      <c r="NU174" s="55">
        <f t="shared" si="4699"/>
      </c>
      <c r="NV174" s="54">
        <f t="shared" si="5148"/>
      </c>
      <c r="NW174" s="55">
        <f t="shared" si="4700"/>
      </c>
      <c r="NX174" s="54">
        <f t="shared" si="5148"/>
      </c>
      <c r="NY174" s="55">
        <f t="shared" si="4701"/>
      </c>
      <c r="NZ174" s="54">
        <f t="shared" si="5148"/>
      </c>
      <c r="OA174" s="55">
        <f t="shared" si="4702"/>
      </c>
      <c r="OB174" s="54">
        <f t="shared" si="5148"/>
      </c>
      <c r="OC174" s="55">
        <f t="shared" si="4703"/>
      </c>
      <c r="OD174" s="54">
        <f t="shared" si="5148"/>
      </c>
      <c r="OE174" s="55">
        <f t="shared" si="4704"/>
      </c>
      <c r="OF174" s="54">
        <f t="shared" si="5148"/>
      </c>
      <c r="OG174" s="55">
        <f t="shared" si="4705"/>
      </c>
      <c r="OH174" s="54">
        <f t="shared" si="5148"/>
      </c>
      <c r="OI174" s="55">
        <f t="shared" si="4706"/>
      </c>
      <c r="OJ174" s="54">
        <f t="shared" si="5148"/>
      </c>
      <c r="OK174" s="55">
        <f t="shared" si="4707"/>
      </c>
      <c r="OL174" s="54">
        <f t="shared" si="5146"/>
      </c>
      <c r="OM174" s="55">
        <f t="shared" si="4708"/>
      </c>
      <c r="ON174" s="54">
        <f t="shared" si="5146"/>
      </c>
      <c r="OO174" s="55">
        <f t="shared" si="4709"/>
      </c>
      <c r="OP174" s="54">
        <f t="shared" si="5146"/>
      </c>
      <c r="OQ174" s="55">
        <f t="shared" si="4710"/>
      </c>
      <c r="OR174" s="54">
        <f t="shared" si="5146"/>
      </c>
      <c r="OS174" s="55">
        <f t="shared" si="4711"/>
      </c>
      <c r="OT174" s="54">
        <f t="shared" si="5146"/>
      </c>
      <c r="OU174" s="55">
        <f t="shared" si="4712"/>
      </c>
      <c r="OV174" s="54">
        <f t="shared" si="5146"/>
      </c>
      <c r="OW174" s="55">
        <f t="shared" si="4713"/>
      </c>
      <c r="OX174" s="54">
        <f t="shared" si="5139"/>
      </c>
      <c r="OY174" s="55">
        <f t="shared" si="4714"/>
      </c>
      <c r="OZ174" s="54">
        <f t="shared" si="5139"/>
      </c>
      <c r="PA174" s="55">
        <f t="shared" si="4715"/>
      </c>
      <c r="PB174" s="54">
        <f t="shared" si="5139"/>
      </c>
      <c r="PC174" s="55">
        <f t="shared" si="4716"/>
      </c>
      <c r="PD174" s="54">
        <f t="shared" si="5139"/>
      </c>
      <c r="PE174" s="55">
        <f t="shared" si="4717"/>
      </c>
      <c r="PF174" s="54">
        <f t="shared" si="5139"/>
      </c>
      <c r="PG174" s="55">
        <f t="shared" si="4718"/>
      </c>
      <c r="PH174" s="54">
        <f t="shared" si="5139"/>
      </c>
      <c r="PI174" s="55">
        <f t="shared" si="4719"/>
      </c>
      <c r="PJ174" s="54">
        <f t="shared" si="5139"/>
      </c>
      <c r="PK174" s="55">
        <f t="shared" si="4720"/>
      </c>
      <c r="PL174" s="54">
        <f t="shared" si="5139"/>
      </c>
      <c r="PM174" s="55">
        <f t="shared" si="4721"/>
      </c>
      <c r="PN174" s="54">
        <f t="shared" si="5139"/>
      </c>
      <c r="PO174" s="55">
        <f t="shared" si="4722"/>
      </c>
      <c r="PP174" s="54">
        <f t="shared" si="5139"/>
      </c>
      <c r="PQ174" s="55">
        <f t="shared" si="4723"/>
      </c>
      <c r="PR174" s="54">
        <f t="shared" si="5139"/>
      </c>
      <c r="PS174" s="55">
        <f t="shared" si="4724"/>
      </c>
      <c r="PT174" s="54">
        <f t="shared" si="5139"/>
      </c>
      <c r="PU174" s="55">
        <f t="shared" si="4725"/>
      </c>
      <c r="PV174" s="54">
        <f t="shared" si="5139"/>
      </c>
      <c r="PW174" s="55">
        <f t="shared" si="4726"/>
      </c>
      <c r="PX174" s="54">
        <f t="shared" si="5139"/>
      </c>
      <c r="PY174" s="55">
        <f t="shared" si="4727"/>
      </c>
      <c r="PZ174" s="54">
        <f t="shared" si="5139"/>
      </c>
      <c r="QA174" s="55">
        <f t="shared" si="4728"/>
      </c>
      <c r="QB174" s="54">
        <f t="shared" si="5139"/>
      </c>
      <c r="QC174" s="55">
        <f t="shared" si="4729"/>
      </c>
      <c r="QD174" s="54">
        <f t="shared" si="5139"/>
      </c>
      <c r="QE174" s="55">
        <f t="shared" si="4730"/>
      </c>
      <c r="QF174" s="54">
        <f t="shared" si="5139"/>
      </c>
      <c r="QG174" s="55">
        <f t="shared" si="4731"/>
      </c>
      <c r="QH174" s="54">
        <f t="shared" si="5139"/>
      </c>
      <c r="QI174" s="55">
        <f t="shared" si="4732"/>
      </c>
      <c r="QJ174" s="54">
        <f t="shared" si="5139"/>
      </c>
      <c r="QK174" s="55">
        <f t="shared" si="4733"/>
      </c>
      <c r="QL174" s="54">
        <f t="shared" si="5139"/>
      </c>
      <c r="QM174" s="55">
        <f t="shared" si="4734"/>
      </c>
      <c r="QN174" s="54">
        <f t="shared" si="5139"/>
      </c>
      <c r="QO174" s="55">
        <f t="shared" si="4735"/>
      </c>
      <c r="QP174" s="54">
        <f t="shared" si="5139"/>
      </c>
      <c r="QQ174" s="55">
        <f t="shared" si="4736"/>
      </c>
      <c r="QR174" s="54">
        <f t="shared" si="5139"/>
      </c>
      <c r="QS174" s="55">
        <f t="shared" si="4737"/>
      </c>
      <c r="QT174" s="54">
        <f t="shared" si="5139"/>
      </c>
      <c r="QU174" s="55">
        <f t="shared" si="4885"/>
      </c>
      <c r="QV174" s="54">
        <f t="shared" si="5139"/>
      </c>
      <c r="QW174" s="55">
        <f t="shared" si="4886"/>
      </c>
      <c r="QX174" s="54">
        <f t="shared" si="5135"/>
      </c>
      <c r="QY174" s="55">
        <f t="shared" si="4887"/>
      </c>
      <c r="QZ174" s="54">
        <f t="shared" si="5135"/>
      </c>
      <c r="RA174" s="55">
        <f t="shared" si="4888"/>
      </c>
      <c r="RB174" s="54">
        <f t="shared" si="5135"/>
      </c>
      <c r="RC174" s="55">
        <f t="shared" si="4889"/>
      </c>
      <c r="RD174" s="54">
        <f t="shared" si="5135"/>
      </c>
      <c r="RE174" s="55">
        <f t="shared" si="4890"/>
      </c>
      <c r="RF174" s="54">
        <f t="shared" si="5135"/>
      </c>
      <c r="RG174" s="55">
        <f t="shared" si="4891"/>
      </c>
      <c r="RH174" s="54">
        <f t="shared" si="5135"/>
      </c>
      <c r="RI174" s="55">
        <f t="shared" si="4892"/>
      </c>
      <c r="RJ174" s="54">
        <f t="shared" si="5132"/>
      </c>
      <c r="RK174" s="55">
        <f t="shared" si="4893"/>
      </c>
      <c r="RL174" s="54">
        <f t="shared" si="5132"/>
      </c>
      <c r="RM174" s="55">
        <f t="shared" si="4894"/>
      </c>
      <c r="RN174" s="54">
        <f t="shared" si="5132"/>
      </c>
      <c r="RO174" s="55">
        <f t="shared" si="4895"/>
      </c>
      <c r="RP174" s="54">
        <f t="shared" si="5132"/>
      </c>
      <c r="RQ174" s="55">
        <f t="shared" si="4896"/>
      </c>
      <c r="RR174" s="54">
        <f t="shared" si="5132"/>
      </c>
      <c r="RS174" s="55">
        <f t="shared" si="4897"/>
      </c>
      <c r="RT174" s="54">
        <f t="shared" si="5132"/>
      </c>
      <c r="RU174" s="55">
        <f t="shared" si="4898"/>
      </c>
      <c r="RV174" s="54">
        <f t="shared" si="5132"/>
      </c>
      <c r="RW174" s="55">
        <f t="shared" si="4899"/>
      </c>
      <c r="RX174" s="54">
        <f t="shared" si="5132"/>
      </c>
      <c r="RY174" s="55">
        <f t="shared" si="4900"/>
      </c>
      <c r="RZ174" s="54">
        <f t="shared" si="5132"/>
      </c>
      <c r="SA174" s="55">
        <f t="shared" si="4901"/>
      </c>
      <c r="SB174" s="54">
        <f t="shared" si="5132"/>
      </c>
      <c r="SC174" s="55">
        <f t="shared" si="4902"/>
      </c>
      <c r="SD174" s="54">
        <f t="shared" si="5132"/>
      </c>
      <c r="SE174" s="55">
        <f t="shared" si="4903"/>
      </c>
      <c r="SF174" s="54">
        <f t="shared" si="5132"/>
      </c>
      <c r="SG174" s="55">
        <f t="shared" si="4904"/>
      </c>
      <c r="SH174" s="54">
        <f t="shared" si="5132"/>
      </c>
      <c r="SI174" s="55">
        <f t="shared" si="4905"/>
      </c>
      <c r="SJ174" s="54">
        <f t="shared" si="5132"/>
      </c>
      <c r="SK174" s="55">
        <f t="shared" si="4906"/>
      </c>
      <c r="SL174" s="54">
        <f t="shared" si="5132"/>
      </c>
      <c r="SM174" s="55">
        <f t="shared" si="4907"/>
      </c>
      <c r="SN174" s="54">
        <f t="shared" si="5132"/>
      </c>
      <c r="SO174" s="55">
        <f t="shared" si="4908"/>
      </c>
      <c r="SP174" s="54">
        <f t="shared" si="5132"/>
      </c>
      <c r="SQ174" s="55">
        <f t="shared" si="4909"/>
      </c>
      <c r="SR174" s="54">
        <f t="shared" si="5132"/>
      </c>
      <c r="SS174" s="55">
        <f t="shared" si="4910"/>
      </c>
      <c r="ST174" s="54">
        <f t="shared" si="5132"/>
      </c>
      <c r="SU174" s="55">
        <f t="shared" si="4911"/>
      </c>
      <c r="SV174" s="54">
        <f t="shared" si="5132"/>
      </c>
      <c r="SW174" s="55">
        <f t="shared" si="4912"/>
      </c>
      <c r="SX174" s="54">
        <f t="shared" si="5132"/>
      </c>
      <c r="SY174" s="55">
        <f t="shared" si="4913"/>
      </c>
      <c r="SZ174" s="54">
        <f t="shared" si="5132"/>
      </c>
      <c r="TA174" s="55">
        <f t="shared" si="4914"/>
      </c>
      <c r="TB174" s="54">
        <f t="shared" si="5132"/>
      </c>
      <c r="TC174" s="55">
        <f t="shared" si="4915"/>
      </c>
      <c r="TD174" s="54">
        <f t="shared" si="5132"/>
      </c>
      <c r="TE174" s="55">
        <f t="shared" si="4881"/>
      </c>
      <c r="TF174" s="54">
        <f t="shared" si="5132"/>
      </c>
      <c r="TG174" s="55">
        <f t="shared" si="4843"/>
      </c>
      <c r="TH174" s="54">
        <f t="shared" si="5130"/>
      </c>
      <c r="TI174" s="55">
        <f t="shared" si="4844"/>
      </c>
      <c r="TJ174" s="54">
        <f t="shared" si="5130"/>
      </c>
      <c r="TK174" s="55">
        <f t="shared" si="4845"/>
      </c>
      <c r="TL174" s="54">
        <f t="shared" si="5130"/>
      </c>
      <c r="TM174" s="55">
        <f t="shared" si="4846"/>
      </c>
      <c r="TN174" s="54">
        <f t="shared" si="5124"/>
      </c>
      <c r="TO174" s="55">
        <f t="shared" si="4847"/>
      </c>
      <c r="TP174" s="54">
        <f t="shared" si="5124"/>
      </c>
      <c r="TQ174" s="55">
        <f t="shared" si="4848"/>
      </c>
      <c r="TR174" s="54">
        <f t="shared" si="5124"/>
      </c>
      <c r="TS174" s="55">
        <f t="shared" si="4849"/>
      </c>
      <c r="TT174" s="54">
        <f t="shared" si="5124"/>
      </c>
      <c r="TU174" s="55">
        <f t="shared" si="4850"/>
      </c>
      <c r="TV174" s="54">
        <f t="shared" si="5119"/>
      </c>
      <c r="TW174" s="55">
        <f t="shared" si="4851"/>
      </c>
      <c r="TX174" s="54">
        <f t="shared" si="5119"/>
      </c>
      <c r="TY174" s="55">
        <f t="shared" si="4852"/>
      </c>
      <c r="TZ174" s="54">
        <f t="shared" si="5119"/>
      </c>
      <c r="UA174" s="55">
        <f t="shared" si="4853"/>
      </c>
      <c r="UB174" s="54">
        <f t="shared" si="5119"/>
      </c>
      <c r="UC174" s="55">
        <f t="shared" si="4854"/>
      </c>
      <c r="UD174" s="54">
        <f t="shared" si="5119"/>
      </c>
      <c r="UE174" s="55">
        <f t="shared" si="4855"/>
      </c>
      <c r="UF174" s="54">
        <f t="shared" si="5119"/>
      </c>
      <c r="UG174" s="55">
        <f t="shared" si="4856"/>
      </c>
      <c r="UH174" s="54">
        <f t="shared" si="5144"/>
      </c>
      <c r="UI174" s="55">
        <f t="shared" si="4857"/>
      </c>
      <c r="UJ174" s="54">
        <f t="shared" si="5144"/>
      </c>
      <c r="UK174" s="55">
        <f t="shared" si="4858"/>
      </c>
      <c r="UL174" s="54">
        <f t="shared" si="5144"/>
      </c>
      <c r="UM174" s="55">
        <f t="shared" si="4859"/>
      </c>
      <c r="UN174" s="54">
        <f t="shared" si="5144"/>
      </c>
      <c r="UO174" s="55">
        <f t="shared" si="4860"/>
      </c>
      <c r="UP174" s="54">
        <f t="shared" si="5144"/>
      </c>
      <c r="UQ174" s="55">
        <f t="shared" si="4861"/>
      </c>
      <c r="UR174" s="54">
        <f t="shared" si="5144"/>
      </c>
      <c r="US174" s="55">
        <f t="shared" si="4862"/>
      </c>
      <c r="UT174" s="54">
        <f t="shared" si="5144"/>
      </c>
      <c r="UU174" s="55">
        <f t="shared" si="4863"/>
      </c>
      <c r="UV174" s="54">
        <f t="shared" si="5144"/>
      </c>
      <c r="UW174" s="55">
        <f t="shared" si="4864"/>
      </c>
      <c r="UX174" s="54">
        <f t="shared" si="5144"/>
      </c>
      <c r="UY174" s="55">
        <f t="shared" si="4865"/>
      </c>
      <c r="UZ174" s="54">
        <f t="shared" si="5144"/>
      </c>
      <c r="VA174" s="55">
        <f t="shared" si="4866"/>
      </c>
      <c r="VB174" s="54">
        <f t="shared" si="5144"/>
      </c>
      <c r="VC174" s="55">
        <f t="shared" si="4867"/>
      </c>
      <c r="VD174" s="54">
        <f t="shared" si="5144"/>
      </c>
      <c r="VE174" s="55">
        <f t="shared" si="4868"/>
      </c>
      <c r="VF174" s="54">
        <f t="shared" si="5144"/>
      </c>
      <c r="VG174" s="55">
        <f t="shared" si="4869"/>
      </c>
      <c r="VH174" s="54">
        <f t="shared" si="5144"/>
      </c>
      <c r="VI174" s="55">
        <f t="shared" si="4870"/>
      </c>
      <c r="VJ174" s="54">
        <f t="shared" si="5144"/>
      </c>
      <c r="VK174" s="55">
        <f t="shared" si="4871"/>
      </c>
      <c r="VL174" s="54">
        <f t="shared" si="5144"/>
      </c>
      <c r="VM174" s="55">
        <f t="shared" si="4872"/>
      </c>
      <c r="VN174" s="54">
        <f t="shared" si="5144"/>
      </c>
      <c r="VO174" s="55">
        <f t="shared" si="4873"/>
      </c>
      <c r="VP174" s="54">
        <f t="shared" si="5144"/>
      </c>
      <c r="VQ174" s="55">
        <f t="shared" si="4817"/>
      </c>
      <c r="VR174" s="54">
        <f t="shared" si="5144"/>
      </c>
      <c r="VS174" s="55">
        <f t="shared" si="4874"/>
      </c>
      <c r="VT174" s="54">
        <f t="shared" si="5144"/>
      </c>
      <c r="VU174" s="55">
        <f t="shared" si="4875"/>
      </c>
      <c r="VV174" s="54">
        <f t="shared" si="5144"/>
      </c>
      <c r="VW174" s="55">
        <f t="shared" si="4876"/>
      </c>
      <c r="VX174" s="54">
        <f t="shared" si="5144"/>
      </c>
      <c r="VY174" s="55">
        <f t="shared" si="4877"/>
      </c>
      <c r="VZ174" s="54">
        <f t="shared" si="5144"/>
      </c>
      <c r="WA174" s="55">
        <f t="shared" si="4878"/>
      </c>
      <c r="WB174" s="54">
        <f t="shared" si="5144"/>
      </c>
      <c r="WC174" s="55">
        <f t="shared" si="4879"/>
      </c>
      <c r="WD174" s="54">
        <f t="shared" si="5144"/>
      </c>
      <c r="WE174" s="55">
        <f t="shared" si="4818"/>
      </c>
      <c r="WF174" s="54">
        <f t="shared" si="5144"/>
      </c>
      <c r="WG174" s="55">
        <f t="shared" si="4819"/>
      </c>
      <c r="WH174" s="54">
        <f t="shared" si="5144"/>
      </c>
      <c r="WI174" s="55">
        <f t="shared" si="4820"/>
      </c>
      <c r="WJ174" s="54">
        <f t="shared" si="5144"/>
      </c>
      <c r="WK174" s="55">
        <f t="shared" si="4821"/>
      </c>
      <c r="WL174" s="54">
        <f t="shared" si="5144"/>
      </c>
      <c r="WM174" s="55">
        <f t="shared" si="4822"/>
      </c>
      <c r="WN174" s="54">
        <f t="shared" si="5144"/>
      </c>
      <c r="WO174" s="55">
        <f t="shared" si="4823"/>
      </c>
      <c r="WP174" s="54">
        <f t="shared" si="5144"/>
      </c>
      <c r="WQ174" s="55">
        <f t="shared" si="4824"/>
      </c>
      <c r="WR174" s="54">
        <f t="shared" si="5144"/>
      </c>
      <c r="WS174" s="55">
        <f t="shared" si="4825"/>
      </c>
      <c r="WT174" s="54">
        <f t="shared" si="5140"/>
      </c>
      <c r="WU174" s="55">
        <f t="shared" si="4826"/>
      </c>
      <c r="WV174" s="54">
        <f t="shared" si="5140"/>
      </c>
      <c r="WW174" s="55">
        <f t="shared" si="4827"/>
      </c>
      <c r="WX174" s="54">
        <f t="shared" si="5140"/>
      </c>
      <c r="WY174" s="55">
        <f t="shared" si="4828"/>
      </c>
      <c r="WZ174" s="54">
        <f t="shared" si="5140"/>
      </c>
      <c r="XA174" s="55">
        <f t="shared" si="4829"/>
      </c>
      <c r="XB174" s="54">
        <f t="shared" si="5140"/>
      </c>
      <c r="XC174" s="55">
        <f t="shared" si="4830"/>
      </c>
      <c r="XD174" s="54">
        <f t="shared" si="5140"/>
      </c>
      <c r="XE174" s="55">
        <f t="shared" si="4831"/>
      </c>
      <c r="XF174" s="54">
        <f t="shared" si="5140"/>
      </c>
      <c r="XG174" s="55">
        <f t="shared" si="4832"/>
      </c>
      <c r="XH174" s="54">
        <f t="shared" si="5140"/>
      </c>
      <c r="XI174" s="55">
        <f t="shared" si="4833"/>
      </c>
      <c r="XJ174" s="54">
        <f t="shared" si="5140"/>
      </c>
      <c r="XK174" s="55">
        <f t="shared" si="4834"/>
      </c>
      <c r="XL174" s="54">
        <f t="shared" si="5140"/>
      </c>
      <c r="XM174" s="55">
        <f t="shared" si="4835"/>
      </c>
      <c r="XN174" s="54">
        <f t="shared" si="5140"/>
      </c>
      <c r="XO174" s="55">
        <f t="shared" si="4836"/>
      </c>
      <c r="XP174" s="54">
        <f t="shared" si="5140"/>
      </c>
      <c r="XQ174" s="55">
        <f t="shared" si="4837"/>
      </c>
      <c r="XR174" s="54">
        <f t="shared" si="5140"/>
      </c>
      <c r="XS174" s="55">
        <f t="shared" si="4838"/>
      </c>
      <c r="XT174" s="54">
        <f t="shared" si="5140"/>
      </c>
      <c r="XU174" s="55">
        <f t="shared" si="4839"/>
      </c>
      <c r="XV174" s="54">
        <f t="shared" si="5140"/>
      </c>
      <c r="XW174" s="55">
        <f t="shared" si="4840"/>
      </c>
      <c r="XX174" s="54">
        <f t="shared" si="5140"/>
      </c>
      <c r="XY174" s="55">
        <f t="shared" si="4841"/>
      </c>
      <c r="XZ174" s="54">
        <f t="shared" si="5140"/>
      </c>
      <c r="YA174" s="55">
        <f t="shared" si="4842"/>
      </c>
      <c r="YB174" s="54">
        <f t="shared" si="5140"/>
      </c>
      <c r="YC174" s="55">
        <f t="shared" si="4740"/>
      </c>
      <c r="YD174" s="54">
        <f t="shared" si="5140"/>
      </c>
      <c r="YE174" s="55">
        <f t="shared" si="4741"/>
      </c>
      <c r="YF174" s="54">
        <f t="shared" si="5140"/>
      </c>
      <c r="YG174" s="55">
        <f t="shared" si="4742"/>
      </c>
      <c r="YH174" s="54">
        <f t="shared" si="5140"/>
      </c>
      <c r="YI174" s="55">
        <f t="shared" si="4743"/>
      </c>
      <c r="YJ174" s="54">
        <f t="shared" si="5140"/>
      </c>
      <c r="YK174" s="55">
        <f t="shared" si="4744"/>
      </c>
      <c r="YL174" s="54">
        <f t="shared" si="5140"/>
      </c>
      <c r="YM174" s="55">
        <f t="shared" si="4745"/>
      </c>
      <c r="YN174" s="54">
        <f t="shared" si="5140"/>
      </c>
      <c r="YO174" s="55">
        <f t="shared" si="4746"/>
      </c>
      <c r="YP174" s="54">
        <f t="shared" si="5140"/>
      </c>
      <c r="YQ174" s="55">
        <f t="shared" si="4747"/>
      </c>
      <c r="YR174" s="54">
        <f t="shared" si="5140"/>
      </c>
      <c r="YS174" s="55">
        <f t="shared" si="4748"/>
      </c>
      <c r="YT174" s="54">
        <f t="shared" si="5140"/>
      </c>
      <c r="YU174" s="55">
        <f t="shared" si="4749"/>
      </c>
      <c r="YV174" s="54">
        <f t="shared" si="5140"/>
      </c>
      <c r="YW174" s="55">
        <f t="shared" si="4750"/>
      </c>
      <c r="YX174" s="54">
        <f t="shared" si="5140"/>
      </c>
      <c r="YY174" s="55">
        <f t="shared" si="4751"/>
      </c>
      <c r="YZ174" s="54">
        <f t="shared" si="5140"/>
      </c>
      <c r="ZA174" s="55">
        <f t="shared" si="4752"/>
      </c>
      <c r="ZB174" s="54">
        <f t="shared" si="5140"/>
      </c>
      <c r="ZC174" s="55">
        <f t="shared" si="4753"/>
      </c>
      <c r="ZD174" s="54">
        <f t="shared" si="5141"/>
      </c>
      <c r="ZE174" s="55">
        <f t="shared" si="4754"/>
      </c>
      <c r="ZF174" s="54">
        <f t="shared" si="5141"/>
      </c>
      <c r="ZG174" s="55">
        <f t="shared" si="4755"/>
      </c>
      <c r="ZH174" s="54">
        <f t="shared" si="5141"/>
      </c>
      <c r="ZI174" s="55">
        <f t="shared" si="4756"/>
      </c>
      <c r="ZJ174" s="54">
        <f t="shared" si="5141"/>
      </c>
      <c r="ZK174" s="55">
        <f t="shared" si="4757"/>
      </c>
      <c r="ZL174" s="54">
        <f t="shared" si="5141"/>
      </c>
      <c r="ZM174" s="55">
        <f t="shared" si="4758"/>
      </c>
      <c r="ZN174" s="54">
        <f t="shared" si="5141"/>
      </c>
      <c r="ZO174" s="55">
        <f t="shared" si="4759"/>
      </c>
      <c r="ZP174" s="54">
        <f t="shared" si="5141"/>
      </c>
      <c r="ZQ174" s="55">
        <f t="shared" si="4760"/>
      </c>
      <c r="ZR174" s="54">
        <f t="shared" si="5141"/>
      </c>
      <c r="ZS174" s="55">
        <f t="shared" si="4761"/>
      </c>
      <c r="ZT174" s="54">
        <f t="shared" si="5141"/>
      </c>
      <c r="ZU174" s="55">
        <f t="shared" si="4762"/>
      </c>
      <c r="ZV174" s="54">
        <f t="shared" si="5141"/>
      </c>
      <c r="ZW174" s="55">
        <f t="shared" si="4763"/>
      </c>
      <c r="ZX174" s="54">
        <f t="shared" si="5141"/>
      </c>
      <c r="ZY174" s="55">
        <f t="shared" si="4764"/>
      </c>
      <c r="ZZ174" s="54">
        <f t="shared" si="5141"/>
      </c>
      <c r="AAA174" s="55">
        <f t="shared" si="4765"/>
      </c>
      <c r="AAB174" s="54">
        <f t="shared" si="5141"/>
      </c>
      <c r="AAC174" s="55">
        <f t="shared" si="4766"/>
      </c>
      <c r="AAD174" s="54">
        <f t="shared" si="5141"/>
      </c>
      <c r="AAE174" s="55">
        <f t="shared" si="4767"/>
      </c>
      <c r="AAF174" s="54">
        <f t="shared" si="5141"/>
      </c>
      <c r="AAG174" s="55">
        <f t="shared" si="4768"/>
      </c>
      <c r="AAH174" s="54">
        <f t="shared" si="5141"/>
      </c>
      <c r="AAI174" s="55">
        <f t="shared" si="4769"/>
      </c>
      <c r="AAJ174" s="54">
        <f t="shared" si="5141"/>
      </c>
      <c r="AAK174" s="55">
        <f t="shared" si="4770"/>
      </c>
      <c r="AAL174" s="54">
        <f t="shared" si="5141"/>
      </c>
      <c r="AAM174" s="55">
        <f t="shared" si="4917"/>
      </c>
      <c r="AAN174" s="54">
        <f t="shared" si="5141"/>
      </c>
      <c r="AAO174" s="55">
        <f t="shared" si="4918"/>
      </c>
      <c r="AAP174" s="54">
        <f t="shared" si="5141"/>
      </c>
      <c r="AAQ174" s="55">
        <f t="shared" si="4919"/>
      </c>
      <c r="AAR174" s="54">
        <f t="shared" si="5141"/>
      </c>
      <c r="AAS174" s="55">
        <f t="shared" si="4920"/>
      </c>
      <c r="AAT174" s="54">
        <f t="shared" si="5141"/>
      </c>
      <c r="AAU174" s="55">
        <f t="shared" si="4921"/>
      </c>
      <c r="AAV174" s="54">
        <f t="shared" si="5141"/>
      </c>
      <c r="AAW174" s="55">
        <f t="shared" si="4922"/>
      </c>
      <c r="AAX174" s="54">
        <f t="shared" si="5141"/>
      </c>
      <c r="AAY174" s="55">
        <f t="shared" si="4923"/>
      </c>
      <c r="AAZ174" s="54">
        <f t="shared" si="5141"/>
      </c>
      <c r="ABA174" s="55">
        <f t="shared" si="4924"/>
      </c>
      <c r="ABB174" s="54">
        <f t="shared" si="5141"/>
      </c>
      <c r="ABC174" s="55">
        <f t="shared" si="4925"/>
      </c>
      <c r="ABD174" s="54">
        <f t="shared" si="5141"/>
      </c>
      <c r="ABE174" s="55">
        <f t="shared" si="4926"/>
      </c>
      <c r="ABF174" s="54">
        <f t="shared" si="5141"/>
      </c>
      <c r="ABG174" s="55">
        <f t="shared" si="4927"/>
      </c>
      <c r="ABH174" s="54">
        <f t="shared" si="5141"/>
      </c>
      <c r="ABI174" s="55">
        <f t="shared" si="4928"/>
      </c>
      <c r="ABJ174" s="54">
        <f t="shared" si="5141"/>
      </c>
      <c r="ABK174" s="55">
        <f t="shared" si="4929"/>
      </c>
      <c r="ABL174" s="54">
        <f t="shared" si="5141"/>
      </c>
      <c r="ABM174" s="55">
        <f t="shared" si="4930"/>
      </c>
      <c r="ABN174" s="54">
        <f t="shared" si="5141"/>
      </c>
      <c r="ABO174" s="55">
        <f t="shared" si="4931"/>
      </c>
      <c r="ABP174" s="54">
        <f t="shared" si="5136"/>
      </c>
      <c r="ABQ174" s="55">
        <f t="shared" si="4932"/>
      </c>
      <c r="ABR174" s="54">
        <f t="shared" si="5136"/>
      </c>
      <c r="ABS174" s="55">
        <f t="shared" si="4933"/>
      </c>
      <c r="ABT174" s="54">
        <f t="shared" si="5136"/>
      </c>
      <c r="ABU174" s="55">
        <f t="shared" si="4934"/>
      </c>
      <c r="ABV174" s="54">
        <f t="shared" si="5136"/>
      </c>
      <c r="ABW174" s="55">
        <f t="shared" si="4935"/>
      </c>
      <c r="ABX174" s="54">
        <f t="shared" si="5136"/>
      </c>
      <c r="ABY174" s="55">
        <f t="shared" si="4936"/>
      </c>
      <c r="ABZ174" s="54">
        <f t="shared" si="5136"/>
      </c>
      <c r="ACA174" s="55">
        <f t="shared" si="4937"/>
      </c>
      <c r="ACB174" s="54">
        <f t="shared" si="5136"/>
      </c>
      <c r="ACC174" s="55">
        <f t="shared" si="4938"/>
      </c>
      <c r="ACD174" s="54">
        <f t="shared" si="5136"/>
      </c>
      <c r="ACE174" s="55">
        <f t="shared" si="4939"/>
      </c>
      <c r="ACF174" s="54">
        <f t="shared" si="5136"/>
      </c>
      <c r="ACG174" s="55">
        <f t="shared" si="4940"/>
      </c>
      <c r="ACH174" s="54">
        <f t="shared" si="5136"/>
      </c>
      <c r="ACI174" s="55">
        <f t="shared" si="4941"/>
      </c>
      <c r="ACJ174" s="54">
        <f t="shared" si="5136"/>
      </c>
      <c r="ACK174" s="55">
        <f t="shared" si="4942"/>
      </c>
      <c r="ACL174" s="54">
        <f t="shared" si="5136"/>
      </c>
      <c r="ACM174" s="55">
        <f t="shared" si="4943"/>
      </c>
      <c r="ACN174" s="54">
        <f t="shared" si="5136"/>
      </c>
      <c r="ACO174" s="55">
        <f t="shared" si="4944"/>
      </c>
      <c r="ACP174" s="54">
        <f t="shared" si="5136"/>
      </c>
      <c r="ACQ174" s="55">
        <f t="shared" si="4945"/>
      </c>
      <c r="ACR174" s="54">
        <f t="shared" si="5136"/>
      </c>
      <c r="ACS174" s="55">
        <f t="shared" si="4946"/>
      </c>
      <c r="ACT174" s="54">
        <f t="shared" si="5136"/>
      </c>
      <c r="ACU174" s="55">
        <f t="shared" si="4947"/>
      </c>
      <c r="ACV174" s="54">
        <f t="shared" si="5136"/>
      </c>
      <c r="ACW174" s="55">
        <f t="shared" si="4883"/>
      </c>
      <c r="ACX174" s="54">
        <f t="shared" si="5136"/>
      </c>
      <c r="ACY174" s="55">
        <f t="shared" si="4961"/>
      </c>
      <c r="ACZ174" s="54">
        <f t="shared" si="5136"/>
      </c>
      <c r="ADA174" s="55">
        <f t="shared" si="4962"/>
      </c>
      <c r="ADB174" s="54">
        <f t="shared" si="5136"/>
      </c>
      <c r="ADC174" s="55">
        <f t="shared" si="4963"/>
      </c>
      <c r="ADD174" s="54">
        <f t="shared" si="5136"/>
      </c>
      <c r="ADE174" s="55">
        <f t="shared" si="4964"/>
      </c>
      <c r="ADF174" s="54">
        <f t="shared" si="5136"/>
      </c>
      <c r="ADG174" s="55">
        <f t="shared" si="4965"/>
      </c>
    </row>
    <row r="175" spans="1:787" ht="20.25" hidden="1" customHeight="1">
      <c r="A175" s="112">
        <v>103</v>
      </c>
      <c r="B175" s="115">
        <f>学年と名前を結合するシート!D104</f>
      </c>
      <c r="C175" s="114"/>
      <c r="D175" s="54">
        <f t="shared" si="4771"/>
      </c>
      <c r="E175" s="55">
        <f t="shared" si="4772"/>
      </c>
      <c r="F175" s="54">
        <f t="shared" si="5142"/>
      </c>
      <c r="G175" s="55">
        <f t="shared" si="4966"/>
      </c>
      <c r="H175" s="54">
        <f t="shared" si="5142"/>
      </c>
      <c r="I175" s="55">
        <f t="shared" si="4967"/>
      </c>
      <c r="J175" s="54">
        <f t="shared" si="5142"/>
      </c>
      <c r="K175" s="55">
        <f t="shared" si="4968"/>
      </c>
      <c r="L175" s="54">
        <f t="shared" si="5142"/>
      </c>
      <c r="M175" s="55">
        <f t="shared" si="4969"/>
      </c>
      <c r="N175" s="54">
        <f t="shared" si="5142"/>
      </c>
      <c r="O175" s="55">
        <f t="shared" si="4970"/>
      </c>
      <c r="P175" s="54">
        <f t="shared" si="5142"/>
      </c>
      <c r="Q175" s="55">
        <f t="shared" si="4971"/>
      </c>
      <c r="R175" s="54">
        <f t="shared" si="5142"/>
      </c>
      <c r="S175" s="55">
        <f t="shared" si="4972"/>
      </c>
      <c r="T175" s="54">
        <f t="shared" si="5142"/>
      </c>
      <c r="U175" s="55">
        <f t="shared" si="4973"/>
      </c>
      <c r="V175" s="54">
        <f t="shared" si="5142"/>
      </c>
      <c r="W175" s="55">
        <f t="shared" si="4974"/>
      </c>
      <c r="X175" s="54">
        <f t="shared" si="5142"/>
      </c>
      <c r="Y175" s="55">
        <f t="shared" si="4975"/>
      </c>
      <c r="Z175" s="54">
        <f t="shared" si="5142"/>
      </c>
      <c r="AA175" s="55">
        <f t="shared" si="4976"/>
      </c>
      <c r="AB175" s="54">
        <f t="shared" si="5142"/>
      </c>
      <c r="AC175" s="55">
        <f t="shared" si="4977"/>
      </c>
      <c r="AD175" s="54">
        <f t="shared" si="5142"/>
      </c>
      <c r="AE175" s="55">
        <f t="shared" si="4978"/>
      </c>
      <c r="AF175" s="54">
        <f t="shared" si="5142"/>
      </c>
      <c r="AG175" s="55">
        <f t="shared" si="4979"/>
      </c>
      <c r="AH175" s="54">
        <f t="shared" si="5142"/>
      </c>
      <c r="AI175" s="55">
        <f t="shared" si="4980"/>
      </c>
      <c r="AJ175" s="54">
        <f t="shared" si="5142"/>
      </c>
      <c r="AK175" s="55">
        <f t="shared" si="4981"/>
      </c>
      <c r="AL175" s="54">
        <f t="shared" si="5142"/>
      </c>
      <c r="AM175" s="55">
        <f t="shared" si="4982"/>
      </c>
      <c r="AN175" s="54">
        <f t="shared" si="5142"/>
      </c>
      <c r="AO175" s="55">
        <f t="shared" si="4983"/>
      </c>
      <c r="AP175" s="54">
        <f t="shared" si="5142"/>
      </c>
      <c r="AQ175" s="55">
        <f t="shared" si="4984"/>
      </c>
      <c r="AR175" s="54">
        <f t="shared" si="5142"/>
      </c>
      <c r="AS175" s="55">
        <f t="shared" si="4985"/>
      </c>
      <c r="AT175" s="54">
        <f t="shared" si="5142"/>
      </c>
      <c r="AU175" s="55">
        <f t="shared" si="4986"/>
      </c>
      <c r="AV175" s="54">
        <f t="shared" si="5142"/>
      </c>
      <c r="AW175" s="55">
        <f t="shared" si="4987"/>
      </c>
      <c r="AX175" s="54">
        <f t="shared" si="5142"/>
      </c>
      <c r="AY175" s="55">
        <f t="shared" si="4988"/>
      </c>
      <c r="AZ175" s="54">
        <f t="shared" si="5142"/>
      </c>
      <c r="BA175" s="55">
        <f t="shared" si="4989"/>
      </c>
      <c r="BB175" s="54">
        <f t="shared" si="5142"/>
      </c>
      <c r="BC175" s="55">
        <f t="shared" si="4990"/>
      </c>
      <c r="BD175" s="54">
        <f t="shared" si="5142"/>
      </c>
      <c r="BE175" s="55">
        <f t="shared" si="4991"/>
      </c>
      <c r="BF175" s="54">
        <f t="shared" si="5142"/>
      </c>
      <c r="BG175" s="55">
        <f t="shared" si="4992"/>
      </c>
      <c r="BH175" s="54">
        <f t="shared" si="5142"/>
      </c>
      <c r="BI175" s="55">
        <f t="shared" si="4993"/>
      </c>
      <c r="BJ175" s="54">
        <f t="shared" si="5142"/>
      </c>
      <c r="BK175" s="55">
        <f t="shared" si="4994"/>
      </c>
      <c r="BL175" s="54">
        <f t="shared" si="5142"/>
      </c>
      <c r="BM175" s="55">
        <f t="shared" si="4995"/>
      </c>
      <c r="BN175" s="54">
        <f t="shared" si="5142"/>
      </c>
      <c r="BO175" s="55">
        <f t="shared" si="4996"/>
      </c>
      <c r="BP175" s="54">
        <f t="shared" si="5142"/>
      </c>
      <c r="BQ175" s="55">
        <f t="shared" si="4997"/>
      </c>
      <c r="BR175" s="54">
        <f t="shared" si="5137"/>
      </c>
      <c r="BS175" s="55">
        <f t="shared" si="4998"/>
      </c>
      <c r="BT175" s="54">
        <f t="shared" si="5137"/>
      </c>
      <c r="BU175" s="55">
        <f t="shared" si="4999"/>
      </c>
      <c r="BV175" s="54">
        <f t="shared" si="5137"/>
      </c>
      <c r="BW175" s="55">
        <f t="shared" si="5000"/>
      </c>
      <c r="BX175" s="54">
        <f t="shared" si="5137"/>
      </c>
      <c r="BY175" s="55">
        <f t="shared" si="5001"/>
      </c>
      <c r="BZ175" s="54">
        <f t="shared" si="5137"/>
      </c>
      <c r="CA175" s="55">
        <f t="shared" si="5002"/>
      </c>
      <c r="CB175" s="54">
        <f t="shared" si="5137"/>
      </c>
      <c r="CC175" s="55">
        <f t="shared" si="5003"/>
      </c>
      <c r="CD175" s="54">
        <f t="shared" si="5137"/>
      </c>
      <c r="CE175" s="55">
        <f t="shared" si="5004"/>
      </c>
      <c r="CF175" s="54">
        <f t="shared" si="5137"/>
      </c>
      <c r="CG175" s="55">
        <f t="shared" si="5005"/>
      </c>
      <c r="CH175" s="54">
        <f t="shared" si="5137"/>
      </c>
      <c r="CI175" s="55">
        <f t="shared" si="5006"/>
      </c>
      <c r="CJ175" s="54">
        <f t="shared" si="5137"/>
      </c>
      <c r="CK175" s="55">
        <f t="shared" si="5007"/>
      </c>
      <c r="CL175" s="54">
        <f t="shared" si="5137"/>
      </c>
      <c r="CM175" s="55">
        <f t="shared" si="5008"/>
      </c>
      <c r="CN175" s="54">
        <f t="shared" si="5137"/>
      </c>
      <c r="CO175" s="55">
        <f t="shared" si="5009"/>
      </c>
      <c r="CP175" s="54">
        <f t="shared" si="5137"/>
      </c>
      <c r="CQ175" s="55">
        <f t="shared" si="5010"/>
      </c>
      <c r="CR175" s="54">
        <f t="shared" si="5137"/>
      </c>
      <c r="CS175" s="55">
        <f t="shared" si="5011"/>
      </c>
      <c r="CT175" s="54">
        <f t="shared" si="5137"/>
      </c>
      <c r="CU175" s="55">
        <f t="shared" si="5012"/>
      </c>
      <c r="CV175" s="54">
        <f t="shared" si="5137"/>
      </c>
      <c r="CW175" s="55">
        <f t="shared" si="5013"/>
      </c>
      <c r="CX175" s="54">
        <f t="shared" si="5137"/>
      </c>
      <c r="CY175" s="55">
        <f t="shared" si="5014"/>
      </c>
      <c r="CZ175" s="54">
        <f t="shared" si="5137"/>
      </c>
      <c r="DA175" s="55">
        <f t="shared" si="5015"/>
      </c>
      <c r="DB175" s="54">
        <f t="shared" si="5137"/>
      </c>
      <c r="DC175" s="55">
        <f t="shared" si="5016"/>
      </c>
      <c r="DD175" s="54">
        <f t="shared" si="5137"/>
      </c>
      <c r="DE175" s="55">
        <f t="shared" si="5017"/>
      </c>
      <c r="DF175" s="54">
        <f t="shared" si="5137"/>
      </c>
      <c r="DG175" s="55">
        <f t="shared" si="5018"/>
      </c>
      <c r="DH175" s="54">
        <f t="shared" si="5137"/>
      </c>
      <c r="DI175" s="55">
        <f t="shared" si="5019"/>
      </c>
      <c r="DJ175" s="54">
        <f t="shared" si="5137"/>
      </c>
      <c r="DK175" s="55">
        <f t="shared" si="5020"/>
      </c>
      <c r="DL175" s="54">
        <f t="shared" si="5137"/>
      </c>
      <c r="DM175" s="55">
        <f t="shared" si="5021"/>
      </c>
      <c r="DN175" s="54">
        <f t="shared" si="5137"/>
      </c>
      <c r="DO175" s="55">
        <f t="shared" si="5022"/>
      </c>
      <c r="DP175" s="54">
        <f t="shared" si="5137"/>
      </c>
      <c r="DQ175" s="55">
        <f t="shared" si="5023"/>
      </c>
      <c r="DR175" s="54">
        <f t="shared" si="5137"/>
      </c>
      <c r="DS175" s="55">
        <f t="shared" si="5024"/>
      </c>
      <c r="DT175" s="54">
        <f t="shared" si="5137"/>
      </c>
      <c r="DU175" s="55">
        <f t="shared" si="5025"/>
      </c>
      <c r="DV175" s="54">
        <f t="shared" si="5137"/>
      </c>
      <c r="DW175" s="55">
        <f t="shared" si="5026"/>
      </c>
      <c r="DX175" s="54">
        <f t="shared" si="5137"/>
      </c>
      <c r="DY175" s="55">
        <f t="shared" si="5027"/>
      </c>
      <c r="DZ175" s="54">
        <f t="shared" si="5137"/>
      </c>
      <c r="EA175" s="55">
        <f t="shared" si="5028"/>
      </c>
      <c r="EB175" s="54">
        <f t="shared" si="5143"/>
      </c>
      <c r="EC175" s="55">
        <f t="shared" si="5029"/>
      </c>
      <c r="ED175" s="54">
        <f t="shared" si="5143"/>
      </c>
      <c r="EE175" s="55">
        <f t="shared" si="5030"/>
      </c>
      <c r="EF175" s="54">
        <f t="shared" si="5143"/>
      </c>
      <c r="EG175" s="55">
        <f t="shared" si="5031"/>
      </c>
      <c r="EH175" s="54">
        <f t="shared" si="5143"/>
      </c>
      <c r="EI175" s="55">
        <f t="shared" si="5032"/>
      </c>
      <c r="EJ175" s="54">
        <f t="shared" si="5143"/>
      </c>
      <c r="EK175" s="55">
        <f t="shared" si="5033"/>
      </c>
      <c r="EL175" s="54">
        <f t="shared" si="5143"/>
      </c>
      <c r="EM175" s="55">
        <f t="shared" si="5034"/>
      </c>
      <c r="EN175" s="54">
        <f t="shared" si="5143"/>
      </c>
      <c r="EO175" s="55">
        <f t="shared" si="5035"/>
      </c>
      <c r="EP175" s="54">
        <f t="shared" si="5143"/>
      </c>
      <c r="EQ175" s="55">
        <f t="shared" si="5036"/>
      </c>
      <c r="ER175" s="54">
        <f t="shared" si="5143"/>
      </c>
      <c r="ES175" s="55">
        <f t="shared" si="5037"/>
      </c>
      <c r="ET175" s="54">
        <f t="shared" si="5143"/>
      </c>
      <c r="EU175" s="55">
        <f t="shared" si="5038"/>
      </c>
      <c r="EV175" s="54">
        <f t="shared" si="5143"/>
      </c>
      <c r="EW175" s="55">
        <f t="shared" si="5039"/>
      </c>
      <c r="EX175" s="54">
        <f t="shared" si="5143"/>
      </c>
      <c r="EY175" s="55">
        <f t="shared" si="5040"/>
      </c>
      <c r="EZ175" s="54">
        <f t="shared" si="5143"/>
      </c>
      <c r="FA175" s="55">
        <f t="shared" si="5041"/>
      </c>
      <c r="FB175" s="54">
        <f t="shared" si="5143"/>
      </c>
      <c r="FC175" s="55">
        <f t="shared" si="5042"/>
      </c>
      <c r="FD175" s="54">
        <f t="shared" si="5143"/>
      </c>
      <c r="FE175" s="55">
        <f t="shared" si="5043"/>
      </c>
      <c r="FF175" s="54">
        <f t="shared" si="5143"/>
      </c>
      <c r="FG175" s="55">
        <f t="shared" si="5044"/>
      </c>
      <c r="FH175" s="54">
        <f t="shared" si="5143"/>
      </c>
      <c r="FI175" s="55">
        <f t="shared" si="5045"/>
      </c>
      <c r="FJ175" s="54">
        <f t="shared" si="5143"/>
      </c>
      <c r="FK175" s="55">
        <f t="shared" si="5046"/>
      </c>
      <c r="FL175" s="54">
        <f t="shared" si="5143"/>
      </c>
      <c r="FM175" s="55">
        <f t="shared" si="5047"/>
      </c>
      <c r="FN175" s="54">
        <f t="shared" si="5143"/>
      </c>
      <c r="FO175" s="55">
        <f t="shared" si="5048"/>
      </c>
      <c r="FP175" s="54">
        <f t="shared" si="5143"/>
      </c>
      <c r="FQ175" s="55">
        <f t="shared" si="5049"/>
      </c>
      <c r="FR175" s="54">
        <f t="shared" si="5143"/>
      </c>
      <c r="FS175" s="55">
        <f t="shared" si="5050"/>
      </c>
      <c r="FT175" s="54">
        <f t="shared" si="5143"/>
      </c>
      <c r="FU175" s="55">
        <f t="shared" si="5051"/>
      </c>
      <c r="FV175" s="54">
        <f t="shared" si="5143"/>
      </c>
      <c r="FW175" s="55">
        <f t="shared" si="5052"/>
      </c>
      <c r="FX175" s="54">
        <f t="shared" si="5143"/>
      </c>
      <c r="FY175" s="55">
        <f t="shared" si="5053"/>
      </c>
      <c r="FZ175" s="54">
        <f t="shared" si="5143"/>
      </c>
      <c r="GA175" s="55">
        <f t="shared" si="5054"/>
      </c>
      <c r="GB175" s="54">
        <f t="shared" si="5143"/>
      </c>
      <c r="GC175" s="55">
        <f t="shared" si="5055"/>
      </c>
      <c r="GD175" s="54">
        <f t="shared" si="5143"/>
      </c>
      <c r="GE175" s="55">
        <f t="shared" si="5056"/>
      </c>
      <c r="GF175" s="54">
        <f t="shared" si="5143"/>
      </c>
      <c r="GG175" s="55">
        <f t="shared" si="5057"/>
      </c>
      <c r="GH175" s="54">
        <f t="shared" si="5143"/>
      </c>
      <c r="GI175" s="55">
        <f t="shared" si="5058"/>
      </c>
      <c r="GJ175" s="54">
        <f t="shared" si="5143"/>
      </c>
      <c r="GK175" s="55">
        <f t="shared" si="5059"/>
      </c>
      <c r="GL175" s="54">
        <f t="shared" si="5143"/>
      </c>
      <c r="GM175" s="55">
        <f t="shared" si="5060"/>
      </c>
      <c r="GN175" s="54">
        <f t="shared" si="5138"/>
      </c>
      <c r="GO175" s="55">
        <f t="shared" si="5061"/>
      </c>
      <c r="GP175" s="54">
        <f t="shared" si="5138"/>
      </c>
      <c r="GQ175" s="55">
        <f t="shared" si="5062"/>
      </c>
      <c r="GR175" s="54">
        <f t="shared" si="5138"/>
      </c>
      <c r="GS175" s="55">
        <f t="shared" si="5063"/>
      </c>
      <c r="GT175" s="54">
        <f t="shared" si="5138"/>
      </c>
      <c r="GU175" s="55">
        <f t="shared" si="5064"/>
      </c>
      <c r="GV175" s="54">
        <f t="shared" si="5138"/>
      </c>
      <c r="GW175" s="55">
        <f t="shared" si="5065"/>
      </c>
      <c r="GX175" s="54">
        <f t="shared" si="5138"/>
      </c>
      <c r="GY175" s="55">
        <f t="shared" si="5066"/>
      </c>
      <c r="GZ175" s="54">
        <f t="shared" si="5138"/>
      </c>
      <c r="HA175" s="55">
        <f t="shared" si="5067"/>
      </c>
      <c r="HB175" s="54">
        <f t="shared" si="5138"/>
      </c>
      <c r="HC175" s="55">
        <f t="shared" si="5068"/>
      </c>
      <c r="HD175" s="54">
        <f t="shared" si="5138"/>
      </c>
      <c r="HE175" s="55">
        <f t="shared" si="5069"/>
      </c>
      <c r="HF175" s="54">
        <f t="shared" si="5138"/>
      </c>
      <c r="HG175" s="55">
        <f t="shared" si="5070"/>
      </c>
      <c r="HH175" s="54">
        <f t="shared" si="5138"/>
      </c>
      <c r="HI175" s="55">
        <f t="shared" si="5071"/>
      </c>
      <c r="HJ175" s="54">
        <f t="shared" si="5138"/>
      </c>
      <c r="HK175" s="55">
        <f t="shared" si="5072"/>
      </c>
      <c r="HL175" s="54">
        <f t="shared" si="5138"/>
      </c>
      <c r="HM175" s="55">
        <f t="shared" si="5073"/>
      </c>
      <c r="HN175" s="54">
        <f t="shared" si="5138"/>
      </c>
      <c r="HO175" s="55">
        <f t="shared" si="5074"/>
      </c>
      <c r="HP175" s="54">
        <f t="shared" si="5138"/>
      </c>
      <c r="HQ175" s="55">
        <f t="shared" si="5075"/>
      </c>
      <c r="HR175" s="54">
        <f t="shared" si="5138"/>
      </c>
      <c r="HS175" s="55">
        <f t="shared" si="5076"/>
      </c>
      <c r="HT175" s="54">
        <f t="shared" si="5138"/>
      </c>
      <c r="HU175" s="55">
        <f t="shared" si="5077"/>
      </c>
      <c r="HV175" s="54">
        <f t="shared" si="5138"/>
      </c>
      <c r="HW175" s="55">
        <f t="shared" si="5078"/>
      </c>
      <c r="HX175" s="54">
        <f t="shared" si="5138"/>
      </c>
      <c r="HY175" s="55">
        <f t="shared" si="5079"/>
      </c>
      <c r="HZ175" s="54">
        <f t="shared" si="5138"/>
      </c>
      <c r="IA175" s="55">
        <f t="shared" si="5080"/>
      </c>
      <c r="IB175" s="54">
        <f t="shared" si="5138"/>
      </c>
      <c r="IC175" s="55">
        <f t="shared" si="5081"/>
      </c>
      <c r="ID175" s="54">
        <f t="shared" si="5138"/>
      </c>
      <c r="IE175" s="55">
        <f t="shared" si="5082"/>
      </c>
      <c r="IF175" s="54">
        <f t="shared" si="5138"/>
      </c>
      <c r="IG175" s="55">
        <f t="shared" si="5083"/>
      </c>
      <c r="IH175" s="54">
        <f t="shared" si="5138"/>
      </c>
      <c r="II175" s="55">
        <f t="shared" si="5084"/>
      </c>
      <c r="IJ175" s="54">
        <f t="shared" si="5138"/>
      </c>
      <c r="IK175" s="55">
        <f t="shared" si="5085"/>
      </c>
      <c r="IL175" s="54">
        <f t="shared" si="5138"/>
      </c>
      <c r="IM175" s="55">
        <f t="shared" si="5086"/>
      </c>
      <c r="IN175" s="54">
        <f t="shared" si="5138"/>
      </c>
      <c r="IO175" s="55">
        <f t="shared" si="5087"/>
      </c>
      <c r="IP175" s="54">
        <f t="shared" si="5138"/>
      </c>
      <c r="IQ175" s="55">
        <f t="shared" si="5088"/>
      </c>
      <c r="IR175" s="54">
        <f t="shared" si="5138"/>
      </c>
      <c r="IS175" s="55">
        <f t="shared" si="5089"/>
      </c>
      <c r="IT175" s="54">
        <f t="shared" si="5138"/>
      </c>
      <c r="IU175" s="55">
        <f t="shared" si="5090"/>
      </c>
      <c r="IV175" s="54">
        <f t="shared" si="5138"/>
      </c>
      <c r="IW175" s="55">
        <f t="shared" si="5091"/>
      </c>
      <c r="IX175" s="54">
        <f t="shared" si="5116"/>
      </c>
      <c r="IY175" s="55">
        <f t="shared" si="5092"/>
      </c>
      <c r="IZ175" s="54">
        <f t="shared" si="5116"/>
      </c>
      <c r="JA175" s="55">
        <f t="shared" si="5093"/>
      </c>
      <c r="JB175" s="54">
        <f t="shared" ref="JB175:LL176" si="5149">RIGHT(IFERROR(VLOOKUP($B175,JB$4:JC$71,2,FALSE),""),2)</f>
      </c>
      <c r="JC175" s="55">
        <f t="shared" si="5094"/>
      </c>
      <c r="JD175" s="54">
        <f t="shared" si="5149"/>
      </c>
      <c r="JE175" s="55">
        <f t="shared" si="5095"/>
      </c>
      <c r="JF175" s="54">
        <f t="shared" si="5149"/>
      </c>
      <c r="JG175" s="55">
        <f t="shared" si="5096"/>
      </c>
      <c r="JH175" s="54">
        <f t="shared" si="5149"/>
      </c>
      <c r="JI175" s="55">
        <f t="shared" si="5097"/>
      </c>
      <c r="JJ175" s="54">
        <f t="shared" si="5149"/>
      </c>
      <c r="JK175" s="55">
        <f t="shared" si="5098"/>
      </c>
      <c r="JL175" s="54">
        <f t="shared" si="5149"/>
      </c>
      <c r="JM175" s="55">
        <f t="shared" si="4679"/>
      </c>
      <c r="JN175" s="54">
        <f t="shared" si="5149"/>
      </c>
      <c r="JO175" s="55">
        <f t="shared" si="4775"/>
      </c>
      <c r="JP175" s="54">
        <f t="shared" si="5149"/>
      </c>
      <c r="JQ175" s="55">
        <f t="shared" si="4776"/>
      </c>
      <c r="JR175" s="54">
        <f t="shared" si="5149"/>
      </c>
      <c r="JS175" s="55">
        <f t="shared" si="4777"/>
      </c>
      <c r="JT175" s="54">
        <f t="shared" si="5149"/>
      </c>
      <c r="JU175" s="55">
        <f t="shared" si="4778"/>
      </c>
      <c r="JV175" s="54">
        <f t="shared" si="5149"/>
      </c>
      <c r="JW175" s="55">
        <f t="shared" si="4779"/>
      </c>
      <c r="JX175" s="54">
        <f t="shared" si="5149"/>
      </c>
      <c r="JY175" s="55">
        <f t="shared" si="4780"/>
      </c>
      <c r="JZ175" s="54">
        <f t="shared" si="5149"/>
      </c>
      <c r="KA175" s="55">
        <f t="shared" si="4781"/>
      </c>
      <c r="KB175" s="54">
        <f t="shared" si="5149"/>
      </c>
      <c r="KC175" s="55">
        <f t="shared" si="4782"/>
      </c>
      <c r="KD175" s="54">
        <f t="shared" si="5149"/>
      </c>
      <c r="KE175" s="55">
        <f t="shared" si="4783"/>
      </c>
      <c r="KF175" s="54">
        <f t="shared" si="5149"/>
      </c>
      <c r="KG175" s="55">
        <f t="shared" si="4784"/>
      </c>
      <c r="KH175" s="54">
        <f t="shared" si="5149"/>
      </c>
      <c r="KI175" s="55">
        <f t="shared" si="4785"/>
      </c>
      <c r="KJ175" s="54">
        <f t="shared" si="5149"/>
      </c>
      <c r="KK175" s="55">
        <f t="shared" si="4786"/>
      </c>
      <c r="KL175" s="54">
        <f t="shared" si="5149"/>
      </c>
      <c r="KM175" s="55">
        <f t="shared" si="4787"/>
      </c>
      <c r="KN175" s="54">
        <f t="shared" si="5149"/>
      </c>
      <c r="KO175" s="55">
        <f t="shared" si="4788"/>
      </c>
      <c r="KP175" s="54">
        <f t="shared" si="5149"/>
      </c>
      <c r="KQ175" s="55">
        <f t="shared" si="4789"/>
      </c>
      <c r="KR175" s="54">
        <f t="shared" si="5149"/>
      </c>
      <c r="KS175" s="55">
        <f t="shared" si="4790"/>
      </c>
      <c r="KT175" s="54">
        <f t="shared" si="5149"/>
      </c>
      <c r="KU175" s="55">
        <f t="shared" si="4791"/>
      </c>
      <c r="KV175" s="54">
        <f t="shared" si="5149"/>
      </c>
      <c r="KW175" s="55">
        <f t="shared" si="4792"/>
      </c>
      <c r="KX175" s="54">
        <f t="shared" si="5149"/>
      </c>
      <c r="KY175" s="55">
        <f t="shared" si="4793"/>
      </c>
      <c r="KZ175" s="54">
        <f t="shared" si="5149"/>
      </c>
      <c r="LA175" s="55">
        <f t="shared" si="4794"/>
      </c>
      <c r="LB175" s="54">
        <f t="shared" si="5149"/>
      </c>
      <c r="LC175" s="55">
        <f t="shared" si="4795"/>
      </c>
      <c r="LD175" s="54">
        <f t="shared" si="5149"/>
      </c>
      <c r="LE175" s="55">
        <f t="shared" si="4796"/>
      </c>
      <c r="LF175" s="54">
        <f t="shared" si="5149"/>
      </c>
      <c r="LG175" s="55">
        <f t="shared" si="4797"/>
      </c>
      <c r="LH175" s="54">
        <f t="shared" si="5149"/>
      </c>
      <c r="LI175" s="55">
        <f t="shared" si="4798"/>
      </c>
      <c r="LJ175" s="54">
        <f t="shared" si="5149"/>
      </c>
      <c r="LK175" s="55">
        <f t="shared" si="4799"/>
      </c>
      <c r="LL175" s="54">
        <f t="shared" si="5149"/>
      </c>
      <c r="LM175" s="55">
        <f t="shared" si="4800"/>
      </c>
      <c r="LN175" s="54">
        <f t="shared" si="5147"/>
      </c>
      <c r="LO175" s="55">
        <f t="shared" si="4801"/>
      </c>
      <c r="LP175" s="54">
        <f t="shared" si="5147"/>
      </c>
      <c r="LQ175" s="55">
        <f t="shared" si="4802"/>
      </c>
      <c r="LR175" s="54">
        <f t="shared" si="5147"/>
      </c>
      <c r="LS175" s="55">
        <f t="shared" si="4803"/>
      </c>
      <c r="LT175" s="54">
        <f t="shared" si="5147"/>
      </c>
      <c r="LU175" s="55">
        <f t="shared" si="4804"/>
      </c>
      <c r="LV175" s="54">
        <f t="shared" si="5147"/>
      </c>
      <c r="LW175" s="55">
        <f t="shared" si="4805"/>
      </c>
      <c r="LX175" s="54">
        <f t="shared" si="5147"/>
      </c>
      <c r="LY175" s="55">
        <f t="shared" si="4680"/>
      </c>
      <c r="LZ175" s="54">
        <f t="shared" si="5148"/>
      </c>
      <c r="MA175" s="55">
        <f t="shared" si="4807"/>
      </c>
      <c r="MB175" s="54">
        <f t="shared" si="5148"/>
      </c>
      <c r="MC175" s="55">
        <f t="shared" si="4808"/>
      </c>
      <c r="MD175" s="54">
        <f t="shared" si="5148"/>
      </c>
      <c r="ME175" s="55">
        <f t="shared" si="4809"/>
      </c>
      <c r="MF175" s="54">
        <f t="shared" si="5148"/>
      </c>
      <c r="MG175" s="55">
        <f t="shared" si="4810"/>
      </c>
      <c r="MH175" s="54">
        <f t="shared" si="5148"/>
      </c>
      <c r="MI175" s="55">
        <f t="shared" si="4811"/>
      </c>
      <c r="MJ175" s="54">
        <f t="shared" si="5148"/>
      </c>
      <c r="MK175" s="55">
        <f t="shared" si="4812"/>
      </c>
      <c r="ML175" s="54">
        <f t="shared" si="5148"/>
      </c>
      <c r="MM175" s="55">
        <f t="shared" si="4682"/>
      </c>
      <c r="MN175" s="54">
        <f t="shared" si="5148"/>
      </c>
      <c r="MO175" s="55">
        <f t="shared" si="4683"/>
      </c>
      <c r="MP175" s="54">
        <f t="shared" si="5148"/>
      </c>
      <c r="MQ175" s="55">
        <f t="shared" si="4684"/>
      </c>
      <c r="MR175" s="54">
        <f t="shared" si="5148"/>
      </c>
      <c r="MS175" s="55">
        <f t="shared" si="4685"/>
      </c>
      <c r="MT175" s="54">
        <f t="shared" si="5148"/>
      </c>
      <c r="MU175" s="55">
        <f t="shared" si="4686"/>
      </c>
      <c r="MV175" s="54">
        <f t="shared" si="5148"/>
      </c>
      <c r="MW175" s="55">
        <f t="shared" si="4687"/>
      </c>
      <c r="MX175" s="54">
        <f t="shared" si="5148"/>
      </c>
      <c r="MY175" s="55">
        <f t="shared" si="4688"/>
      </c>
      <c r="MZ175" s="54">
        <f t="shared" si="5148"/>
      </c>
      <c r="NA175" s="55">
        <f t="shared" si="4689"/>
      </c>
      <c r="NB175" s="54">
        <f t="shared" si="5148"/>
      </c>
      <c r="NC175" s="55">
        <f t="shared" si="4690"/>
      </c>
      <c r="ND175" s="54">
        <f t="shared" si="5148"/>
      </c>
      <c r="NE175" s="55">
        <f t="shared" si="4691"/>
      </c>
      <c r="NF175" s="54">
        <f t="shared" si="5148"/>
      </c>
      <c r="NG175" s="55">
        <f t="shared" si="4692"/>
      </c>
      <c r="NH175" s="54">
        <f t="shared" si="5148"/>
      </c>
      <c r="NI175" s="55">
        <f t="shared" si="4693"/>
      </c>
      <c r="NJ175" s="54">
        <f t="shared" si="5148"/>
      </c>
      <c r="NK175" s="55">
        <f t="shared" si="4694"/>
      </c>
      <c r="NL175" s="54">
        <f t="shared" si="5148"/>
      </c>
      <c r="NM175" s="55">
        <f t="shared" si="4695"/>
      </c>
      <c r="NN175" s="54">
        <f t="shared" si="5148"/>
      </c>
      <c r="NO175" s="55">
        <f t="shared" si="4696"/>
      </c>
      <c r="NP175" s="54">
        <f t="shared" si="5148"/>
      </c>
      <c r="NQ175" s="55">
        <f t="shared" si="4697"/>
      </c>
      <c r="NR175" s="54">
        <f t="shared" si="5148"/>
      </c>
      <c r="NS175" s="55">
        <f t="shared" si="4698"/>
      </c>
      <c r="NT175" s="54">
        <f t="shared" si="5148"/>
      </c>
      <c r="NU175" s="55">
        <f t="shared" si="4699"/>
      </c>
      <c r="NV175" s="54">
        <f t="shared" si="5148"/>
      </c>
      <c r="NW175" s="55">
        <f t="shared" si="4700"/>
      </c>
      <c r="NX175" s="54">
        <f t="shared" si="5148"/>
      </c>
      <c r="NY175" s="55">
        <f t="shared" si="4701"/>
      </c>
      <c r="NZ175" s="54">
        <f t="shared" si="5148"/>
      </c>
      <c r="OA175" s="55">
        <f t="shared" si="4702"/>
      </c>
      <c r="OB175" s="54">
        <f t="shared" si="5148"/>
      </c>
      <c r="OC175" s="55">
        <f t="shared" si="4703"/>
      </c>
      <c r="OD175" s="54">
        <f t="shared" si="5148"/>
      </c>
      <c r="OE175" s="55">
        <f t="shared" si="4704"/>
      </c>
      <c r="OF175" s="54">
        <f t="shared" si="5148"/>
      </c>
      <c r="OG175" s="55">
        <f t="shared" si="4705"/>
      </c>
      <c r="OH175" s="54">
        <f t="shared" si="5148"/>
      </c>
      <c r="OI175" s="55">
        <f t="shared" si="4706"/>
      </c>
      <c r="OJ175" s="54">
        <f t="shared" si="5148"/>
      </c>
      <c r="OK175" s="55">
        <f t="shared" si="4707"/>
      </c>
      <c r="OL175" s="54">
        <f t="shared" si="5146"/>
      </c>
      <c r="OM175" s="55">
        <f t="shared" si="4708"/>
      </c>
      <c r="ON175" s="54">
        <f t="shared" si="5146"/>
      </c>
      <c r="OO175" s="55">
        <f t="shared" si="4709"/>
      </c>
      <c r="OP175" s="54">
        <f t="shared" si="5146"/>
      </c>
      <c r="OQ175" s="55">
        <f t="shared" si="4710"/>
      </c>
      <c r="OR175" s="54">
        <f t="shared" si="5146"/>
      </c>
      <c r="OS175" s="55">
        <f t="shared" si="4711"/>
      </c>
      <c r="OT175" s="54">
        <f t="shared" si="5146"/>
      </c>
      <c r="OU175" s="55">
        <f t="shared" si="4712"/>
      </c>
      <c r="OV175" s="54">
        <f t="shared" si="5146"/>
      </c>
      <c r="OW175" s="55">
        <f t="shared" si="4713"/>
      </c>
      <c r="OX175" s="54">
        <f t="shared" si="5139"/>
      </c>
      <c r="OY175" s="55">
        <f t="shared" si="4714"/>
      </c>
      <c r="OZ175" s="54">
        <f t="shared" si="5139"/>
      </c>
      <c r="PA175" s="55">
        <f t="shared" si="4715"/>
      </c>
      <c r="PB175" s="54">
        <f t="shared" si="5139"/>
      </c>
      <c r="PC175" s="55">
        <f t="shared" si="4716"/>
      </c>
      <c r="PD175" s="54">
        <f t="shared" si="5139"/>
      </c>
      <c r="PE175" s="55">
        <f t="shared" si="4717"/>
      </c>
      <c r="PF175" s="54">
        <f t="shared" si="5139"/>
      </c>
      <c r="PG175" s="55">
        <f t="shared" si="4718"/>
      </c>
      <c r="PH175" s="54">
        <f t="shared" si="5139"/>
      </c>
      <c r="PI175" s="55">
        <f t="shared" si="4719"/>
      </c>
      <c r="PJ175" s="54">
        <f t="shared" si="5139"/>
      </c>
      <c r="PK175" s="55">
        <f t="shared" si="4720"/>
      </c>
      <c r="PL175" s="54">
        <f t="shared" si="5139"/>
      </c>
      <c r="PM175" s="55">
        <f t="shared" si="4721"/>
      </c>
      <c r="PN175" s="54">
        <f t="shared" si="5139"/>
      </c>
      <c r="PO175" s="55">
        <f t="shared" si="4722"/>
      </c>
      <c r="PP175" s="54">
        <f t="shared" si="5139"/>
      </c>
      <c r="PQ175" s="55">
        <f t="shared" si="4723"/>
      </c>
      <c r="PR175" s="54">
        <f t="shared" si="5139"/>
      </c>
      <c r="PS175" s="55">
        <f t="shared" si="4724"/>
      </c>
      <c r="PT175" s="54">
        <f t="shared" si="5139"/>
      </c>
      <c r="PU175" s="55">
        <f t="shared" si="4725"/>
      </c>
      <c r="PV175" s="54">
        <f t="shared" si="5139"/>
      </c>
      <c r="PW175" s="55">
        <f t="shared" si="4726"/>
      </c>
      <c r="PX175" s="54">
        <f t="shared" si="5139"/>
      </c>
      <c r="PY175" s="55">
        <f t="shared" si="4727"/>
      </c>
      <c r="PZ175" s="54">
        <f t="shared" si="5139"/>
      </c>
      <c r="QA175" s="55">
        <f t="shared" si="4728"/>
      </c>
      <c r="QB175" s="54">
        <f t="shared" si="5139"/>
      </c>
      <c r="QC175" s="55">
        <f t="shared" si="4729"/>
      </c>
      <c r="QD175" s="54">
        <f t="shared" si="5139"/>
      </c>
      <c r="QE175" s="55">
        <f t="shared" si="4730"/>
      </c>
      <c r="QF175" s="54">
        <f t="shared" si="5139"/>
      </c>
      <c r="QG175" s="55">
        <f t="shared" si="4731"/>
      </c>
      <c r="QH175" s="54">
        <f t="shared" si="5139"/>
      </c>
      <c r="QI175" s="55">
        <f t="shared" si="4732"/>
      </c>
      <c r="QJ175" s="54">
        <f t="shared" si="5139"/>
      </c>
      <c r="QK175" s="55">
        <f t="shared" si="4733"/>
      </c>
      <c r="QL175" s="54">
        <f t="shared" si="5139"/>
      </c>
      <c r="QM175" s="55">
        <f t="shared" si="4734"/>
      </c>
      <c r="QN175" s="54">
        <f t="shared" si="5139"/>
      </c>
      <c r="QO175" s="55">
        <f t="shared" si="4735"/>
      </c>
      <c r="QP175" s="54">
        <f t="shared" si="5139"/>
      </c>
      <c r="QQ175" s="55">
        <f t="shared" si="4736"/>
      </c>
      <c r="QR175" s="54">
        <f t="shared" si="5139"/>
      </c>
      <c r="QS175" s="55">
        <f t="shared" si="4737"/>
      </c>
      <c r="QT175" s="54">
        <f t="shared" si="5139"/>
      </c>
      <c r="QU175" s="55">
        <f t="shared" si="4885"/>
      </c>
      <c r="QV175" s="54">
        <f t="shared" si="5139"/>
      </c>
      <c r="QW175" s="55">
        <f t="shared" si="4886"/>
      </c>
      <c r="QX175" s="54">
        <f t="shared" si="5135"/>
      </c>
      <c r="QY175" s="55">
        <f t="shared" si="4887"/>
      </c>
      <c r="QZ175" s="54">
        <f t="shared" si="5135"/>
      </c>
      <c r="RA175" s="55">
        <f t="shared" si="4888"/>
      </c>
      <c r="RB175" s="54">
        <f t="shared" si="5135"/>
      </c>
      <c r="RC175" s="55">
        <f t="shared" si="4889"/>
      </c>
      <c r="RD175" s="54">
        <f t="shared" si="5135"/>
      </c>
      <c r="RE175" s="55">
        <f t="shared" si="4890"/>
      </c>
      <c r="RF175" s="54">
        <f t="shared" si="5135"/>
      </c>
      <c r="RG175" s="55">
        <f t="shared" si="4891"/>
      </c>
      <c r="RH175" s="54">
        <f t="shared" si="5135"/>
      </c>
      <c r="RI175" s="55">
        <f t="shared" si="4892"/>
      </c>
      <c r="RJ175" s="54">
        <f t="shared" si="5132"/>
      </c>
      <c r="RK175" s="55">
        <f t="shared" si="4893"/>
      </c>
      <c r="RL175" s="54">
        <f t="shared" si="5132"/>
      </c>
      <c r="RM175" s="55">
        <f t="shared" si="4894"/>
      </c>
      <c r="RN175" s="54">
        <f t="shared" si="5132"/>
      </c>
      <c r="RO175" s="55">
        <f t="shared" si="4895"/>
      </c>
      <c r="RP175" s="54">
        <f t="shared" si="5132"/>
      </c>
      <c r="RQ175" s="55">
        <f t="shared" si="4896"/>
      </c>
      <c r="RR175" s="54">
        <f t="shared" si="5132"/>
      </c>
      <c r="RS175" s="55">
        <f t="shared" si="4897"/>
      </c>
      <c r="RT175" s="54">
        <f t="shared" si="5132"/>
      </c>
      <c r="RU175" s="55">
        <f t="shared" si="4898"/>
      </c>
      <c r="RV175" s="54">
        <f t="shared" si="5132"/>
      </c>
      <c r="RW175" s="55">
        <f t="shared" si="4899"/>
      </c>
      <c r="RX175" s="54">
        <f t="shared" si="5132"/>
      </c>
      <c r="RY175" s="55">
        <f t="shared" si="4900"/>
      </c>
      <c r="RZ175" s="54">
        <f t="shared" si="5132"/>
      </c>
      <c r="SA175" s="55">
        <f t="shared" si="4901"/>
      </c>
      <c r="SB175" s="54">
        <f t="shared" ref="SB175:UL183" si="5150">RIGHT(IFERROR(VLOOKUP($B175,SB$4:SC$71,2,FALSE),""),2)</f>
      </c>
      <c r="SC175" s="55">
        <f t="shared" si="4902"/>
      </c>
      <c r="SD175" s="54">
        <f t="shared" si="5150"/>
      </c>
      <c r="SE175" s="55">
        <f t="shared" si="4903"/>
      </c>
      <c r="SF175" s="54">
        <f t="shared" si="5150"/>
      </c>
      <c r="SG175" s="55">
        <f t="shared" si="4904"/>
      </c>
      <c r="SH175" s="54">
        <f t="shared" si="5150"/>
      </c>
      <c r="SI175" s="55">
        <f t="shared" si="4905"/>
      </c>
      <c r="SJ175" s="54">
        <f t="shared" si="5150"/>
      </c>
      <c r="SK175" s="55">
        <f t="shared" si="4906"/>
      </c>
      <c r="SL175" s="54">
        <f t="shared" si="5150"/>
      </c>
      <c r="SM175" s="55">
        <f t="shared" si="4907"/>
      </c>
      <c r="SN175" s="54">
        <f t="shared" si="5150"/>
      </c>
      <c r="SO175" s="55">
        <f t="shared" si="4908"/>
      </c>
      <c r="SP175" s="54">
        <f t="shared" si="5150"/>
      </c>
      <c r="SQ175" s="55">
        <f t="shared" si="4909"/>
      </c>
      <c r="SR175" s="54">
        <f t="shared" si="5150"/>
      </c>
      <c r="SS175" s="55">
        <f t="shared" si="4910"/>
      </c>
      <c r="ST175" s="54">
        <f t="shared" si="5150"/>
      </c>
      <c r="SU175" s="55">
        <f t="shared" si="4911"/>
      </c>
      <c r="SV175" s="54">
        <f t="shared" si="5150"/>
      </c>
      <c r="SW175" s="55">
        <f t="shared" si="4912"/>
      </c>
      <c r="SX175" s="54">
        <f t="shared" si="5150"/>
      </c>
      <c r="SY175" s="55">
        <f t="shared" si="4913"/>
      </c>
      <c r="SZ175" s="54">
        <f t="shared" si="5150"/>
      </c>
      <c r="TA175" s="55">
        <f t="shared" si="4914"/>
      </c>
      <c r="TB175" s="54">
        <f t="shared" si="5150"/>
      </c>
      <c r="TC175" s="55">
        <f t="shared" si="4915"/>
      </c>
      <c r="TD175" s="54">
        <f t="shared" si="5150"/>
      </c>
      <c r="TE175" s="55">
        <f t="shared" si="4881"/>
      </c>
      <c r="TF175" s="54">
        <f t="shared" si="5150"/>
      </c>
      <c r="TG175" s="55">
        <f t="shared" si="4843"/>
      </c>
      <c r="TH175" s="54">
        <f t="shared" si="5150"/>
      </c>
      <c r="TI175" s="55">
        <f t="shared" si="4844"/>
      </c>
      <c r="TJ175" s="54">
        <f t="shared" si="5150"/>
      </c>
      <c r="TK175" s="55">
        <f t="shared" si="4845"/>
      </c>
      <c r="TL175" s="54">
        <f t="shared" si="5150"/>
      </c>
      <c r="TM175" s="55">
        <f t="shared" si="4846"/>
      </c>
      <c r="TN175" s="54">
        <f t="shared" si="5150"/>
      </c>
      <c r="TO175" s="55">
        <f t="shared" si="4847"/>
      </c>
      <c r="TP175" s="54">
        <f t="shared" si="5150"/>
      </c>
      <c r="TQ175" s="55">
        <f t="shared" si="4848"/>
      </c>
      <c r="TR175" s="54">
        <f t="shared" si="5150"/>
      </c>
      <c r="TS175" s="55">
        <f t="shared" si="4849"/>
      </c>
      <c r="TT175" s="54">
        <f t="shared" si="5150"/>
      </c>
      <c r="TU175" s="55">
        <f t="shared" si="4850"/>
      </c>
      <c r="TV175" s="54">
        <f t="shared" si="5150"/>
      </c>
      <c r="TW175" s="55">
        <f t="shared" si="4851"/>
      </c>
      <c r="TX175" s="54">
        <f t="shared" si="5150"/>
      </c>
      <c r="TY175" s="55">
        <f t="shared" si="4852"/>
      </c>
      <c r="TZ175" s="54">
        <f t="shared" si="5150"/>
      </c>
      <c r="UA175" s="55">
        <f t="shared" si="4853"/>
      </c>
      <c r="UB175" s="54">
        <f t="shared" si="5150"/>
      </c>
      <c r="UC175" s="55">
        <f t="shared" si="4854"/>
      </c>
      <c r="UD175" s="54">
        <f t="shared" si="5150"/>
      </c>
      <c r="UE175" s="55">
        <f t="shared" si="4855"/>
      </c>
      <c r="UF175" s="54">
        <f t="shared" si="5150"/>
      </c>
      <c r="UG175" s="55">
        <f t="shared" si="4856"/>
      </c>
      <c r="UH175" s="54">
        <f t="shared" si="5150"/>
      </c>
      <c r="UI175" s="55">
        <f t="shared" si="4857"/>
      </c>
      <c r="UJ175" s="54">
        <f t="shared" si="5150"/>
      </c>
      <c r="UK175" s="55">
        <f t="shared" si="4858"/>
      </c>
      <c r="UL175" s="54">
        <f t="shared" si="5150"/>
      </c>
      <c r="UM175" s="55">
        <f t="shared" si="4859"/>
      </c>
      <c r="UN175" s="54">
        <f t="shared" si="5144"/>
      </c>
      <c r="UO175" s="55">
        <f t="shared" si="4860"/>
      </c>
      <c r="UP175" s="54">
        <f t="shared" si="5144"/>
      </c>
      <c r="UQ175" s="55">
        <f t="shared" si="4861"/>
      </c>
      <c r="UR175" s="54">
        <f t="shared" si="5144"/>
      </c>
      <c r="US175" s="55">
        <f t="shared" si="4862"/>
      </c>
      <c r="UT175" s="54">
        <f t="shared" si="5144"/>
      </c>
      <c r="UU175" s="55">
        <f t="shared" si="4863"/>
      </c>
      <c r="UV175" s="54">
        <f t="shared" si="5144"/>
      </c>
      <c r="UW175" s="55">
        <f t="shared" si="4864"/>
      </c>
      <c r="UX175" s="54">
        <f t="shared" si="5144"/>
      </c>
      <c r="UY175" s="55">
        <f t="shared" si="4865"/>
      </c>
      <c r="UZ175" s="54">
        <f t="shared" si="5144"/>
      </c>
      <c r="VA175" s="55">
        <f t="shared" si="4866"/>
      </c>
      <c r="VB175" s="54">
        <f t="shared" si="5144"/>
      </c>
      <c r="VC175" s="55">
        <f t="shared" si="4867"/>
      </c>
      <c r="VD175" s="54">
        <f t="shared" si="5144"/>
      </c>
      <c r="VE175" s="55">
        <f t="shared" si="4868"/>
      </c>
      <c r="VF175" s="54">
        <f t="shared" si="5144"/>
      </c>
      <c r="VG175" s="55">
        <f t="shared" si="4869"/>
      </c>
      <c r="VH175" s="54">
        <f t="shared" si="5144"/>
      </c>
      <c r="VI175" s="55">
        <f t="shared" si="4870"/>
      </c>
      <c r="VJ175" s="54">
        <f t="shared" si="5144"/>
      </c>
      <c r="VK175" s="55">
        <f t="shared" si="4871"/>
      </c>
      <c r="VL175" s="54">
        <f t="shared" si="5144"/>
      </c>
      <c r="VM175" s="55">
        <f t="shared" si="4872"/>
      </c>
      <c r="VN175" s="54">
        <f t="shared" si="5144"/>
      </c>
      <c r="VO175" s="55">
        <f t="shared" si="4873"/>
      </c>
      <c r="VP175" s="54">
        <f t="shared" si="5144"/>
      </c>
      <c r="VQ175" s="55">
        <f t="shared" si="4817"/>
      </c>
      <c r="VR175" s="54">
        <f t="shared" si="5144"/>
      </c>
      <c r="VS175" s="55">
        <f t="shared" si="4874"/>
      </c>
      <c r="VT175" s="54">
        <f t="shared" si="5144"/>
      </c>
      <c r="VU175" s="55">
        <f t="shared" si="4875"/>
      </c>
      <c r="VV175" s="54">
        <f t="shared" si="5144"/>
      </c>
      <c r="VW175" s="55">
        <f t="shared" si="4876"/>
      </c>
      <c r="VX175" s="54">
        <f t="shared" si="5144"/>
      </c>
      <c r="VY175" s="55">
        <f t="shared" si="4877"/>
      </c>
      <c r="VZ175" s="54">
        <f t="shared" si="5144"/>
      </c>
      <c r="WA175" s="55">
        <f t="shared" si="4878"/>
      </c>
      <c r="WB175" s="54">
        <f t="shared" si="5144"/>
      </c>
      <c r="WC175" s="55">
        <f t="shared" si="4879"/>
      </c>
      <c r="WD175" s="54">
        <f t="shared" si="5144"/>
      </c>
      <c r="WE175" s="55">
        <f t="shared" si="4818"/>
      </c>
      <c r="WF175" s="54">
        <f t="shared" si="5144"/>
      </c>
      <c r="WG175" s="55">
        <f t="shared" si="4819"/>
      </c>
      <c r="WH175" s="54">
        <f t="shared" si="5144"/>
      </c>
      <c r="WI175" s="55">
        <f t="shared" si="4820"/>
      </c>
      <c r="WJ175" s="54">
        <f t="shared" si="5144"/>
      </c>
      <c r="WK175" s="55">
        <f t="shared" si="4821"/>
      </c>
      <c r="WL175" s="54">
        <f t="shared" si="5144"/>
      </c>
      <c r="WM175" s="55">
        <f t="shared" si="4822"/>
      </c>
      <c r="WN175" s="54">
        <f t="shared" si="5144"/>
      </c>
      <c r="WO175" s="55">
        <f t="shared" si="4823"/>
      </c>
      <c r="WP175" s="54">
        <f t="shared" si="5144"/>
      </c>
      <c r="WQ175" s="55">
        <f t="shared" si="4824"/>
      </c>
      <c r="WR175" s="54">
        <f t="shared" si="5144"/>
      </c>
      <c r="WS175" s="55">
        <f t="shared" si="4825"/>
      </c>
      <c r="WT175" s="54">
        <f t="shared" si="5140"/>
      </c>
      <c r="WU175" s="55">
        <f t="shared" si="4826"/>
      </c>
      <c r="WV175" s="54">
        <f t="shared" si="5140"/>
      </c>
      <c r="WW175" s="55">
        <f t="shared" si="4827"/>
      </c>
      <c r="WX175" s="54">
        <f t="shared" si="5140"/>
      </c>
      <c r="WY175" s="55">
        <f t="shared" si="4828"/>
      </c>
      <c r="WZ175" s="54">
        <f t="shared" si="5140"/>
      </c>
      <c r="XA175" s="55">
        <f t="shared" si="4829"/>
      </c>
      <c r="XB175" s="54">
        <f t="shared" si="5140"/>
      </c>
      <c r="XC175" s="55">
        <f t="shared" si="4830"/>
      </c>
      <c r="XD175" s="54">
        <f t="shared" si="5140"/>
      </c>
      <c r="XE175" s="55">
        <f t="shared" si="4831"/>
      </c>
      <c r="XF175" s="54">
        <f t="shared" si="5140"/>
      </c>
      <c r="XG175" s="55">
        <f t="shared" si="4832"/>
      </c>
      <c r="XH175" s="54">
        <f t="shared" si="5140"/>
      </c>
      <c r="XI175" s="55">
        <f t="shared" si="4833"/>
      </c>
      <c r="XJ175" s="54">
        <f t="shared" si="5140"/>
      </c>
      <c r="XK175" s="55">
        <f t="shared" si="4834"/>
      </c>
      <c r="XL175" s="54">
        <f t="shared" si="5140"/>
      </c>
      <c r="XM175" s="55">
        <f t="shared" si="4835"/>
      </c>
      <c r="XN175" s="54">
        <f t="shared" si="5140"/>
      </c>
      <c r="XO175" s="55">
        <f t="shared" si="4836"/>
      </c>
      <c r="XP175" s="54">
        <f t="shared" si="5140"/>
      </c>
      <c r="XQ175" s="55">
        <f t="shared" si="4837"/>
      </c>
      <c r="XR175" s="54">
        <f t="shared" si="5140"/>
      </c>
      <c r="XS175" s="55">
        <f t="shared" si="4838"/>
      </c>
      <c r="XT175" s="54">
        <f t="shared" si="5140"/>
      </c>
      <c r="XU175" s="55">
        <f t="shared" si="4839"/>
      </c>
      <c r="XV175" s="54">
        <f t="shared" si="5140"/>
      </c>
      <c r="XW175" s="55">
        <f t="shared" si="4840"/>
      </c>
      <c r="XX175" s="54">
        <f t="shared" si="5140"/>
      </c>
      <c r="XY175" s="55">
        <f t="shared" si="4841"/>
      </c>
      <c r="XZ175" s="54">
        <f t="shared" si="5140"/>
      </c>
      <c r="YA175" s="55">
        <f t="shared" si="4842"/>
      </c>
      <c r="YB175" s="54">
        <f t="shared" si="5140"/>
      </c>
      <c r="YC175" s="55">
        <f t="shared" si="4740"/>
      </c>
      <c r="YD175" s="54">
        <f t="shared" si="5140"/>
      </c>
      <c r="YE175" s="55">
        <f t="shared" si="4741"/>
      </c>
      <c r="YF175" s="54">
        <f t="shared" si="5140"/>
      </c>
      <c r="YG175" s="55">
        <f t="shared" si="4742"/>
      </c>
      <c r="YH175" s="54">
        <f t="shared" si="5140"/>
      </c>
      <c r="YI175" s="55">
        <f t="shared" si="4743"/>
      </c>
      <c r="YJ175" s="54">
        <f t="shared" si="5140"/>
      </c>
      <c r="YK175" s="55">
        <f t="shared" si="4744"/>
      </c>
      <c r="YL175" s="54">
        <f t="shared" si="5140"/>
      </c>
      <c r="YM175" s="55">
        <f t="shared" si="4745"/>
      </c>
      <c r="YN175" s="54">
        <f t="shared" si="5140"/>
      </c>
      <c r="YO175" s="55">
        <f t="shared" si="4746"/>
      </c>
      <c r="YP175" s="54">
        <f t="shared" si="5140"/>
      </c>
      <c r="YQ175" s="55">
        <f t="shared" si="4747"/>
      </c>
      <c r="YR175" s="54">
        <f t="shared" si="5140"/>
      </c>
      <c r="YS175" s="55">
        <f t="shared" si="4748"/>
      </c>
      <c r="YT175" s="54">
        <f t="shared" si="5140"/>
      </c>
      <c r="YU175" s="55">
        <f t="shared" si="4749"/>
      </c>
      <c r="YV175" s="54">
        <f t="shared" si="5140"/>
      </c>
      <c r="YW175" s="55">
        <f t="shared" si="4750"/>
      </c>
      <c r="YX175" s="54">
        <f t="shared" si="5140"/>
      </c>
      <c r="YY175" s="55">
        <f t="shared" si="4751"/>
      </c>
      <c r="YZ175" s="54">
        <f t="shared" si="5140"/>
      </c>
      <c r="ZA175" s="55">
        <f t="shared" si="4752"/>
      </c>
      <c r="ZB175" s="54">
        <f t="shared" si="5140"/>
      </c>
      <c r="ZC175" s="55">
        <f t="shared" si="4753"/>
      </c>
      <c r="ZD175" s="54">
        <f t="shared" si="5141"/>
      </c>
      <c r="ZE175" s="55">
        <f t="shared" si="4754"/>
      </c>
      <c r="ZF175" s="54">
        <f t="shared" si="5141"/>
      </c>
      <c r="ZG175" s="55">
        <f t="shared" si="4755"/>
      </c>
      <c r="ZH175" s="54">
        <f t="shared" si="5141"/>
      </c>
      <c r="ZI175" s="55">
        <f t="shared" si="4756"/>
      </c>
      <c r="ZJ175" s="54">
        <f t="shared" si="5141"/>
      </c>
      <c r="ZK175" s="55">
        <f t="shared" si="4757"/>
      </c>
      <c r="ZL175" s="54">
        <f t="shared" si="5141"/>
      </c>
      <c r="ZM175" s="55">
        <f t="shared" si="4758"/>
      </c>
      <c r="ZN175" s="54">
        <f t="shared" si="5141"/>
      </c>
      <c r="ZO175" s="55">
        <f t="shared" si="4759"/>
      </c>
      <c r="ZP175" s="54">
        <f t="shared" si="5141"/>
      </c>
      <c r="ZQ175" s="55">
        <f t="shared" si="4760"/>
      </c>
      <c r="ZR175" s="54">
        <f t="shared" si="5141"/>
      </c>
      <c r="ZS175" s="55">
        <f t="shared" si="4761"/>
      </c>
      <c r="ZT175" s="54">
        <f t="shared" si="5141"/>
      </c>
      <c r="ZU175" s="55">
        <f t="shared" si="4762"/>
      </c>
      <c r="ZV175" s="54">
        <f t="shared" si="5141"/>
      </c>
      <c r="ZW175" s="55">
        <f t="shared" si="4763"/>
      </c>
      <c r="ZX175" s="54">
        <f t="shared" si="5141"/>
      </c>
      <c r="ZY175" s="55">
        <f t="shared" si="4764"/>
      </c>
      <c r="ZZ175" s="54">
        <f t="shared" si="5141"/>
      </c>
      <c r="AAA175" s="55">
        <f t="shared" si="4765"/>
      </c>
      <c r="AAB175" s="54">
        <f t="shared" si="5141"/>
      </c>
      <c r="AAC175" s="55">
        <f t="shared" si="4766"/>
      </c>
      <c r="AAD175" s="54">
        <f t="shared" si="5141"/>
      </c>
      <c r="AAE175" s="55">
        <f t="shared" si="4767"/>
      </c>
      <c r="AAF175" s="54">
        <f t="shared" si="5141"/>
      </c>
      <c r="AAG175" s="55">
        <f t="shared" si="4768"/>
      </c>
      <c r="AAH175" s="54">
        <f t="shared" si="5141"/>
      </c>
      <c r="AAI175" s="55">
        <f t="shared" si="4769"/>
      </c>
      <c r="AAJ175" s="54">
        <f t="shared" si="5141"/>
      </c>
      <c r="AAK175" s="55">
        <f t="shared" si="4770"/>
      </c>
      <c r="AAL175" s="54">
        <f t="shared" si="5141"/>
      </c>
      <c r="AAM175" s="55">
        <f t="shared" si="4917"/>
      </c>
      <c r="AAN175" s="54">
        <f t="shared" si="5141"/>
      </c>
      <c r="AAO175" s="55">
        <f t="shared" si="4918"/>
      </c>
      <c r="AAP175" s="54">
        <f t="shared" si="5141"/>
      </c>
      <c r="AAQ175" s="55">
        <f t="shared" si="4919"/>
      </c>
      <c r="AAR175" s="54">
        <f t="shared" si="5141"/>
      </c>
      <c r="AAS175" s="55">
        <f t="shared" si="4920"/>
      </c>
      <c r="AAT175" s="54">
        <f t="shared" si="5141"/>
      </c>
      <c r="AAU175" s="55">
        <f t="shared" si="4921"/>
      </c>
      <c r="AAV175" s="54">
        <f t="shared" si="5141"/>
      </c>
      <c r="AAW175" s="55">
        <f t="shared" si="4922"/>
      </c>
      <c r="AAX175" s="54">
        <f t="shared" si="5141"/>
      </c>
      <c r="AAY175" s="55">
        <f t="shared" si="4923"/>
      </c>
      <c r="AAZ175" s="54">
        <f t="shared" si="5141"/>
      </c>
      <c r="ABA175" s="55">
        <f t="shared" si="4924"/>
      </c>
      <c r="ABB175" s="54">
        <f t="shared" si="5141"/>
      </c>
      <c r="ABC175" s="55">
        <f t="shared" si="4925"/>
      </c>
      <c r="ABD175" s="54">
        <f t="shared" si="5141"/>
      </c>
      <c r="ABE175" s="55">
        <f t="shared" si="4926"/>
      </c>
      <c r="ABF175" s="54">
        <f t="shared" si="5141"/>
      </c>
      <c r="ABG175" s="55">
        <f t="shared" si="4927"/>
      </c>
      <c r="ABH175" s="54">
        <f t="shared" si="5141"/>
      </c>
      <c r="ABI175" s="55">
        <f t="shared" si="4928"/>
      </c>
      <c r="ABJ175" s="54">
        <f t="shared" si="5141"/>
      </c>
      <c r="ABK175" s="55">
        <f t="shared" si="4929"/>
      </c>
      <c r="ABL175" s="54">
        <f t="shared" si="5141"/>
      </c>
      <c r="ABM175" s="55">
        <f t="shared" si="4930"/>
      </c>
      <c r="ABN175" s="54">
        <f t="shared" si="5141"/>
      </c>
      <c r="ABO175" s="55">
        <f t="shared" si="4931"/>
      </c>
      <c r="ABP175" s="54">
        <f t="shared" si="5136"/>
      </c>
      <c r="ABQ175" s="55">
        <f t="shared" si="4932"/>
      </c>
      <c r="ABR175" s="54">
        <f t="shared" si="5136"/>
      </c>
      <c r="ABS175" s="55">
        <f t="shared" si="4933"/>
      </c>
      <c r="ABT175" s="54">
        <f t="shared" si="5136"/>
      </c>
      <c r="ABU175" s="55">
        <f t="shared" si="4934"/>
      </c>
      <c r="ABV175" s="54">
        <f t="shared" si="5136"/>
      </c>
      <c r="ABW175" s="55">
        <f t="shared" si="4935"/>
      </c>
      <c r="ABX175" s="54">
        <f t="shared" si="5136"/>
      </c>
      <c r="ABY175" s="55">
        <f t="shared" si="4936"/>
      </c>
      <c r="ABZ175" s="54">
        <f t="shared" si="5136"/>
      </c>
      <c r="ACA175" s="55">
        <f t="shared" si="4937"/>
      </c>
      <c r="ACB175" s="54">
        <f t="shared" si="5136"/>
      </c>
      <c r="ACC175" s="55">
        <f t="shared" si="4938"/>
      </c>
      <c r="ACD175" s="54">
        <f t="shared" si="5136"/>
      </c>
      <c r="ACE175" s="55">
        <f t="shared" si="4939"/>
      </c>
      <c r="ACF175" s="54">
        <f t="shared" si="5136"/>
      </c>
      <c r="ACG175" s="55">
        <f t="shared" si="4940"/>
      </c>
      <c r="ACH175" s="54">
        <f t="shared" si="5136"/>
      </c>
      <c r="ACI175" s="55">
        <f t="shared" si="4941"/>
      </c>
      <c r="ACJ175" s="54">
        <f t="shared" si="5136"/>
      </c>
      <c r="ACK175" s="55">
        <f t="shared" si="4942"/>
      </c>
      <c r="ACL175" s="54">
        <f t="shared" si="5136"/>
      </c>
      <c r="ACM175" s="55">
        <f t="shared" si="4943"/>
      </c>
      <c r="ACN175" s="54">
        <f t="shared" si="5136"/>
      </c>
      <c r="ACO175" s="55">
        <f t="shared" si="4944"/>
      </c>
      <c r="ACP175" s="54">
        <f t="shared" si="5136"/>
      </c>
      <c r="ACQ175" s="55">
        <f t="shared" si="4945"/>
      </c>
      <c r="ACR175" s="54">
        <f t="shared" si="5136"/>
      </c>
      <c r="ACS175" s="55">
        <f t="shared" si="4946"/>
      </c>
      <c r="ACT175" s="54">
        <f t="shared" si="5136"/>
      </c>
      <c r="ACU175" s="55">
        <f t="shared" si="4947"/>
      </c>
      <c r="ACV175" s="54">
        <f t="shared" si="5136"/>
      </c>
      <c r="ACW175" s="55">
        <f t="shared" si="4883"/>
      </c>
      <c r="ACX175" s="54">
        <f t="shared" si="5136"/>
      </c>
      <c r="ACY175" s="55">
        <f t="shared" si="4961"/>
      </c>
      <c r="ACZ175" s="54">
        <f t="shared" si="5136"/>
      </c>
      <c r="ADA175" s="55">
        <f t="shared" si="4962"/>
      </c>
      <c r="ADB175" s="54">
        <f t="shared" si="5136"/>
      </c>
      <c r="ADC175" s="55">
        <f t="shared" si="4963"/>
      </c>
      <c r="ADD175" s="54">
        <f t="shared" si="5136"/>
      </c>
      <c r="ADE175" s="55">
        <f t="shared" si="4964"/>
      </c>
      <c r="ADF175" s="54">
        <f t="shared" si="5136"/>
      </c>
      <c r="ADG175" s="55">
        <f t="shared" si="4965"/>
      </c>
    </row>
    <row r="176" spans="1:787" ht="20.25" hidden="1" customHeight="1">
      <c r="A176" s="112">
        <v>104</v>
      </c>
      <c r="B176" s="115">
        <f>学年と名前を結合するシート!D105</f>
      </c>
      <c r="C176" s="114"/>
      <c r="D176" s="54">
        <f t="shared" si="4771"/>
      </c>
      <c r="E176" s="55">
        <f t="shared" si="4772"/>
      </c>
      <c r="F176" s="54">
        <f t="shared" si="5142"/>
      </c>
      <c r="G176" s="55">
        <f t="shared" si="4966"/>
      </c>
      <c r="H176" s="54">
        <f t="shared" si="5142"/>
      </c>
      <c r="I176" s="55">
        <f t="shared" si="4967"/>
      </c>
      <c r="J176" s="54">
        <f t="shared" si="5142"/>
      </c>
      <c r="K176" s="55">
        <f t="shared" si="4968"/>
      </c>
      <c r="L176" s="54">
        <f t="shared" si="5142"/>
      </c>
      <c r="M176" s="55">
        <f t="shared" si="4969"/>
      </c>
      <c r="N176" s="54">
        <f t="shared" si="5142"/>
      </c>
      <c r="O176" s="55">
        <f t="shared" si="4970"/>
      </c>
      <c r="P176" s="54">
        <f t="shared" si="5142"/>
      </c>
      <c r="Q176" s="55">
        <f t="shared" si="4971"/>
      </c>
      <c r="R176" s="54">
        <f t="shared" si="5142"/>
      </c>
      <c r="S176" s="55">
        <f t="shared" si="4972"/>
      </c>
      <c r="T176" s="54">
        <f t="shared" si="5142"/>
      </c>
      <c r="U176" s="55">
        <f t="shared" si="4973"/>
      </c>
      <c r="V176" s="54">
        <f t="shared" si="5142"/>
      </c>
      <c r="W176" s="55">
        <f t="shared" si="4974"/>
      </c>
      <c r="X176" s="54">
        <f t="shared" si="5142"/>
      </c>
      <c r="Y176" s="55">
        <f t="shared" si="4975"/>
      </c>
      <c r="Z176" s="54">
        <f t="shared" si="5142"/>
      </c>
      <c r="AA176" s="55">
        <f t="shared" si="4976"/>
      </c>
      <c r="AB176" s="54">
        <f t="shared" si="5142"/>
      </c>
      <c r="AC176" s="55">
        <f t="shared" si="4977"/>
      </c>
      <c r="AD176" s="54">
        <f t="shared" si="5142"/>
      </c>
      <c r="AE176" s="55">
        <f t="shared" si="4978"/>
      </c>
      <c r="AF176" s="54">
        <f t="shared" si="5142"/>
      </c>
      <c r="AG176" s="55">
        <f t="shared" si="4979"/>
      </c>
      <c r="AH176" s="54">
        <f t="shared" si="5142"/>
      </c>
      <c r="AI176" s="55">
        <f t="shared" si="4980"/>
      </c>
      <c r="AJ176" s="54">
        <f t="shared" si="5142"/>
      </c>
      <c r="AK176" s="55">
        <f t="shared" si="4981"/>
      </c>
      <c r="AL176" s="54">
        <f t="shared" si="5142"/>
      </c>
      <c r="AM176" s="55">
        <f t="shared" si="4982"/>
      </c>
      <c r="AN176" s="54">
        <f t="shared" si="5142"/>
      </c>
      <c r="AO176" s="55">
        <f t="shared" si="4983"/>
      </c>
      <c r="AP176" s="54">
        <f t="shared" si="5142"/>
      </c>
      <c r="AQ176" s="55">
        <f t="shared" si="4984"/>
      </c>
      <c r="AR176" s="54">
        <f t="shared" si="5142"/>
      </c>
      <c r="AS176" s="55">
        <f t="shared" si="4985"/>
      </c>
      <c r="AT176" s="54">
        <f t="shared" si="5142"/>
      </c>
      <c r="AU176" s="55">
        <f t="shared" si="4986"/>
      </c>
      <c r="AV176" s="54">
        <f t="shared" si="5142"/>
      </c>
      <c r="AW176" s="55">
        <f t="shared" si="4987"/>
      </c>
      <c r="AX176" s="54">
        <f t="shared" si="5142"/>
      </c>
      <c r="AY176" s="55">
        <f t="shared" si="4988"/>
      </c>
      <c r="AZ176" s="54">
        <f t="shared" si="5142"/>
      </c>
      <c r="BA176" s="55">
        <f t="shared" si="4989"/>
      </c>
      <c r="BB176" s="54">
        <f t="shared" si="5142"/>
      </c>
      <c r="BC176" s="55">
        <f t="shared" si="4990"/>
      </c>
      <c r="BD176" s="54">
        <f t="shared" si="5142"/>
      </c>
      <c r="BE176" s="55">
        <f t="shared" si="4991"/>
      </c>
      <c r="BF176" s="54">
        <f t="shared" si="5142"/>
      </c>
      <c r="BG176" s="55">
        <f t="shared" si="4992"/>
      </c>
      <c r="BH176" s="54">
        <f t="shared" si="5142"/>
      </c>
      <c r="BI176" s="55">
        <f t="shared" si="4993"/>
      </c>
      <c r="BJ176" s="54">
        <f t="shared" si="5142"/>
      </c>
      <c r="BK176" s="55">
        <f t="shared" si="4994"/>
      </c>
      <c r="BL176" s="54">
        <f t="shared" si="5142"/>
      </c>
      <c r="BM176" s="55">
        <f t="shared" si="4995"/>
      </c>
      <c r="BN176" s="54">
        <f t="shared" si="5142"/>
      </c>
      <c r="BO176" s="55">
        <f t="shared" si="4996"/>
      </c>
      <c r="BP176" s="54">
        <f t="shared" si="5142"/>
      </c>
      <c r="BQ176" s="55">
        <f t="shared" si="4997"/>
      </c>
      <c r="BR176" s="54">
        <f t="shared" si="5137"/>
      </c>
      <c r="BS176" s="55">
        <f t="shared" si="4998"/>
      </c>
      <c r="BT176" s="54">
        <f t="shared" si="5137"/>
      </c>
      <c r="BU176" s="55">
        <f t="shared" si="4999"/>
      </c>
      <c r="BV176" s="54">
        <f t="shared" si="5137"/>
      </c>
      <c r="BW176" s="55">
        <f t="shared" si="5000"/>
      </c>
      <c r="BX176" s="54">
        <f t="shared" si="5137"/>
      </c>
      <c r="BY176" s="55">
        <f t="shared" si="5001"/>
      </c>
      <c r="BZ176" s="54">
        <f t="shared" si="5137"/>
      </c>
      <c r="CA176" s="55">
        <f t="shared" si="5002"/>
      </c>
      <c r="CB176" s="54">
        <f t="shared" si="5137"/>
      </c>
      <c r="CC176" s="55">
        <f t="shared" si="5003"/>
      </c>
      <c r="CD176" s="54">
        <f t="shared" si="5137"/>
      </c>
      <c r="CE176" s="55">
        <f t="shared" si="5004"/>
      </c>
      <c r="CF176" s="54">
        <f t="shared" si="5137"/>
      </c>
      <c r="CG176" s="55">
        <f t="shared" si="5005"/>
      </c>
      <c r="CH176" s="54">
        <f t="shared" si="5137"/>
      </c>
      <c r="CI176" s="55">
        <f t="shared" si="5006"/>
      </c>
      <c r="CJ176" s="54">
        <f t="shared" si="5137"/>
      </c>
      <c r="CK176" s="55">
        <f t="shared" si="5007"/>
      </c>
      <c r="CL176" s="54">
        <f t="shared" si="5137"/>
      </c>
      <c r="CM176" s="55">
        <f t="shared" si="5008"/>
      </c>
      <c r="CN176" s="54">
        <f t="shared" si="5137"/>
      </c>
      <c r="CO176" s="55">
        <f t="shared" si="5009"/>
      </c>
      <c r="CP176" s="54">
        <f t="shared" si="5137"/>
      </c>
      <c r="CQ176" s="55">
        <f t="shared" si="5010"/>
      </c>
      <c r="CR176" s="54">
        <f t="shared" si="5137"/>
      </c>
      <c r="CS176" s="55">
        <f t="shared" si="5011"/>
      </c>
      <c r="CT176" s="54">
        <f t="shared" si="5137"/>
      </c>
      <c r="CU176" s="55">
        <f t="shared" si="5012"/>
      </c>
      <c r="CV176" s="54">
        <f t="shared" si="5137"/>
      </c>
      <c r="CW176" s="55">
        <f t="shared" si="5013"/>
      </c>
      <c r="CX176" s="54">
        <f t="shared" si="5137"/>
      </c>
      <c r="CY176" s="55">
        <f t="shared" si="5014"/>
      </c>
      <c r="CZ176" s="54">
        <f t="shared" si="5137"/>
      </c>
      <c r="DA176" s="55">
        <f t="shared" si="5015"/>
      </c>
      <c r="DB176" s="54">
        <f t="shared" si="5137"/>
      </c>
      <c r="DC176" s="55">
        <f t="shared" si="5016"/>
      </c>
      <c r="DD176" s="54">
        <f t="shared" si="5137"/>
      </c>
      <c r="DE176" s="55">
        <f t="shared" si="5017"/>
      </c>
      <c r="DF176" s="54">
        <f t="shared" si="5137"/>
      </c>
      <c r="DG176" s="55">
        <f t="shared" si="5018"/>
      </c>
      <c r="DH176" s="54">
        <f t="shared" si="5137"/>
      </c>
      <c r="DI176" s="55">
        <f t="shared" si="5019"/>
      </c>
      <c r="DJ176" s="54">
        <f t="shared" si="5137"/>
      </c>
      <c r="DK176" s="55">
        <f t="shared" si="5020"/>
      </c>
      <c r="DL176" s="54">
        <f t="shared" si="5137"/>
      </c>
      <c r="DM176" s="55">
        <f t="shared" si="5021"/>
      </c>
      <c r="DN176" s="54">
        <f t="shared" si="5137"/>
      </c>
      <c r="DO176" s="55">
        <f t="shared" si="5022"/>
      </c>
      <c r="DP176" s="54">
        <f t="shared" si="5137"/>
      </c>
      <c r="DQ176" s="55">
        <f t="shared" si="5023"/>
      </c>
      <c r="DR176" s="54">
        <f t="shared" si="5137"/>
      </c>
      <c r="DS176" s="55">
        <f t="shared" si="5024"/>
      </c>
      <c r="DT176" s="54">
        <f t="shared" si="5137"/>
      </c>
      <c r="DU176" s="55">
        <f t="shared" si="5025"/>
      </c>
      <c r="DV176" s="54">
        <f t="shared" si="5137"/>
      </c>
      <c r="DW176" s="55">
        <f t="shared" si="5026"/>
      </c>
      <c r="DX176" s="54">
        <f t="shared" si="5137"/>
      </c>
      <c r="DY176" s="55">
        <f t="shared" si="5027"/>
      </c>
      <c r="DZ176" s="54">
        <f t="shared" si="5137"/>
      </c>
      <c r="EA176" s="55">
        <f t="shared" si="5028"/>
      </c>
      <c r="EB176" s="54">
        <f t="shared" si="5143"/>
      </c>
      <c r="EC176" s="55">
        <f t="shared" si="5029"/>
      </c>
      <c r="ED176" s="54">
        <f t="shared" si="5143"/>
      </c>
      <c r="EE176" s="55">
        <f t="shared" si="5030"/>
      </c>
      <c r="EF176" s="54">
        <f t="shared" si="5143"/>
      </c>
      <c r="EG176" s="55">
        <f t="shared" si="5031"/>
      </c>
      <c r="EH176" s="54">
        <f t="shared" si="5143"/>
      </c>
      <c r="EI176" s="55">
        <f t="shared" si="5032"/>
      </c>
      <c r="EJ176" s="54">
        <f t="shared" si="5143"/>
      </c>
      <c r="EK176" s="55">
        <f t="shared" si="5033"/>
      </c>
      <c r="EL176" s="54">
        <f t="shared" si="5143"/>
      </c>
      <c r="EM176" s="55">
        <f t="shared" si="5034"/>
      </c>
      <c r="EN176" s="54">
        <f t="shared" si="5143"/>
      </c>
      <c r="EO176" s="55">
        <f t="shared" si="5035"/>
      </c>
      <c r="EP176" s="54">
        <f t="shared" si="5143"/>
      </c>
      <c r="EQ176" s="55">
        <f t="shared" si="5036"/>
      </c>
      <c r="ER176" s="54">
        <f t="shared" si="5143"/>
      </c>
      <c r="ES176" s="55">
        <f t="shared" si="5037"/>
      </c>
      <c r="ET176" s="54">
        <f t="shared" si="5143"/>
      </c>
      <c r="EU176" s="55">
        <f t="shared" si="5038"/>
      </c>
      <c r="EV176" s="54">
        <f t="shared" si="5143"/>
      </c>
      <c r="EW176" s="55">
        <f t="shared" si="5039"/>
      </c>
      <c r="EX176" s="54">
        <f t="shared" si="5143"/>
      </c>
      <c r="EY176" s="55">
        <f t="shared" si="5040"/>
      </c>
      <c r="EZ176" s="54">
        <f t="shared" si="5143"/>
      </c>
      <c r="FA176" s="55">
        <f t="shared" si="5041"/>
      </c>
      <c r="FB176" s="54">
        <f t="shared" si="5143"/>
      </c>
      <c r="FC176" s="55">
        <f t="shared" si="5042"/>
      </c>
      <c r="FD176" s="54">
        <f t="shared" si="5143"/>
      </c>
      <c r="FE176" s="55">
        <f t="shared" si="5043"/>
      </c>
      <c r="FF176" s="54">
        <f t="shared" si="5143"/>
      </c>
      <c r="FG176" s="55">
        <f t="shared" si="5044"/>
      </c>
      <c r="FH176" s="54">
        <f t="shared" si="5143"/>
      </c>
      <c r="FI176" s="55">
        <f t="shared" si="5045"/>
      </c>
      <c r="FJ176" s="54">
        <f t="shared" si="5143"/>
      </c>
      <c r="FK176" s="55">
        <f t="shared" si="5046"/>
      </c>
      <c r="FL176" s="54">
        <f t="shared" si="5143"/>
      </c>
      <c r="FM176" s="55">
        <f t="shared" si="5047"/>
      </c>
      <c r="FN176" s="54">
        <f t="shared" si="5143"/>
      </c>
      <c r="FO176" s="55">
        <f t="shared" si="5048"/>
      </c>
      <c r="FP176" s="54">
        <f t="shared" si="5143"/>
      </c>
      <c r="FQ176" s="55">
        <f t="shared" si="5049"/>
      </c>
      <c r="FR176" s="54">
        <f t="shared" si="5143"/>
      </c>
      <c r="FS176" s="55">
        <f t="shared" si="5050"/>
      </c>
      <c r="FT176" s="54">
        <f t="shared" si="5143"/>
      </c>
      <c r="FU176" s="55">
        <f t="shared" si="5051"/>
      </c>
      <c r="FV176" s="54">
        <f t="shared" si="5143"/>
      </c>
      <c r="FW176" s="55">
        <f t="shared" si="5052"/>
      </c>
      <c r="FX176" s="54">
        <f t="shared" si="5143"/>
      </c>
      <c r="FY176" s="55">
        <f t="shared" si="5053"/>
      </c>
      <c r="FZ176" s="54">
        <f t="shared" si="5143"/>
      </c>
      <c r="GA176" s="55">
        <f t="shared" si="5054"/>
      </c>
      <c r="GB176" s="54">
        <f t="shared" si="5143"/>
      </c>
      <c r="GC176" s="55">
        <f t="shared" si="5055"/>
      </c>
      <c r="GD176" s="54">
        <f t="shared" si="5143"/>
      </c>
      <c r="GE176" s="55">
        <f t="shared" si="5056"/>
      </c>
      <c r="GF176" s="54">
        <f t="shared" si="5143"/>
      </c>
      <c r="GG176" s="55">
        <f t="shared" si="5057"/>
      </c>
      <c r="GH176" s="54">
        <f t="shared" si="5143"/>
      </c>
      <c r="GI176" s="55">
        <f t="shared" si="5058"/>
      </c>
      <c r="GJ176" s="54">
        <f t="shared" si="5143"/>
      </c>
      <c r="GK176" s="55">
        <f t="shared" si="5059"/>
      </c>
      <c r="GL176" s="54">
        <f t="shared" si="5143"/>
      </c>
      <c r="GM176" s="55">
        <f t="shared" si="5060"/>
      </c>
      <c r="GN176" s="54">
        <f t="shared" si="5138"/>
      </c>
      <c r="GO176" s="55">
        <f t="shared" si="5061"/>
      </c>
      <c r="GP176" s="54">
        <f t="shared" si="5138"/>
      </c>
      <c r="GQ176" s="55">
        <f t="shared" si="5062"/>
      </c>
      <c r="GR176" s="54">
        <f t="shared" si="5138"/>
      </c>
      <c r="GS176" s="55">
        <f t="shared" si="5063"/>
      </c>
      <c r="GT176" s="54">
        <f t="shared" si="5138"/>
      </c>
      <c r="GU176" s="55">
        <f t="shared" si="5064"/>
      </c>
      <c r="GV176" s="54">
        <f t="shared" si="5138"/>
      </c>
      <c r="GW176" s="55">
        <f t="shared" si="5065"/>
      </c>
      <c r="GX176" s="54">
        <f t="shared" si="5138"/>
      </c>
      <c r="GY176" s="55">
        <f t="shared" si="5066"/>
      </c>
      <c r="GZ176" s="54">
        <f t="shared" si="5138"/>
      </c>
      <c r="HA176" s="55">
        <f t="shared" si="5067"/>
      </c>
      <c r="HB176" s="54">
        <f t="shared" si="5138"/>
      </c>
      <c r="HC176" s="55">
        <f t="shared" si="5068"/>
      </c>
      <c r="HD176" s="54">
        <f t="shared" si="5138"/>
      </c>
      <c r="HE176" s="55">
        <f t="shared" si="5069"/>
      </c>
      <c r="HF176" s="54">
        <f t="shared" si="5138"/>
      </c>
      <c r="HG176" s="55">
        <f t="shared" si="5070"/>
      </c>
      <c r="HH176" s="54">
        <f t="shared" si="5138"/>
      </c>
      <c r="HI176" s="55">
        <f t="shared" si="5071"/>
      </c>
      <c r="HJ176" s="54">
        <f t="shared" si="5138"/>
      </c>
      <c r="HK176" s="55">
        <f t="shared" si="5072"/>
      </c>
      <c r="HL176" s="54">
        <f t="shared" si="5138"/>
      </c>
      <c r="HM176" s="55">
        <f t="shared" si="5073"/>
      </c>
      <c r="HN176" s="54">
        <f t="shared" si="5138"/>
      </c>
      <c r="HO176" s="55">
        <f t="shared" si="5074"/>
      </c>
      <c r="HP176" s="54">
        <f t="shared" si="5138"/>
      </c>
      <c r="HQ176" s="55">
        <f t="shared" si="5075"/>
      </c>
      <c r="HR176" s="54">
        <f t="shared" si="5138"/>
      </c>
      <c r="HS176" s="55">
        <f t="shared" si="5076"/>
      </c>
      <c r="HT176" s="54">
        <f t="shared" si="5138"/>
      </c>
      <c r="HU176" s="55">
        <f t="shared" si="5077"/>
      </c>
      <c r="HV176" s="54">
        <f t="shared" si="5138"/>
      </c>
      <c r="HW176" s="55">
        <f t="shared" si="5078"/>
      </c>
      <c r="HX176" s="54">
        <f t="shared" si="5138"/>
      </c>
      <c r="HY176" s="55">
        <f t="shared" si="5079"/>
      </c>
      <c r="HZ176" s="54">
        <f t="shared" si="5138"/>
      </c>
      <c r="IA176" s="55">
        <f t="shared" si="5080"/>
      </c>
      <c r="IB176" s="54">
        <f t="shared" si="5138"/>
      </c>
      <c r="IC176" s="55">
        <f t="shared" si="5081"/>
      </c>
      <c r="ID176" s="54">
        <f t="shared" si="5138"/>
      </c>
      <c r="IE176" s="55">
        <f t="shared" si="5082"/>
      </c>
      <c r="IF176" s="54">
        <f t="shared" si="5138"/>
      </c>
      <c r="IG176" s="55">
        <f t="shared" si="5083"/>
      </c>
      <c r="IH176" s="54">
        <f t="shared" si="5138"/>
      </c>
      <c r="II176" s="55">
        <f t="shared" si="5084"/>
      </c>
      <c r="IJ176" s="54">
        <f t="shared" si="5138"/>
      </c>
      <c r="IK176" s="55">
        <f t="shared" si="5085"/>
      </c>
      <c r="IL176" s="54">
        <f t="shared" si="5138"/>
      </c>
      <c r="IM176" s="55">
        <f t="shared" si="5086"/>
      </c>
      <c r="IN176" s="54">
        <f t="shared" si="5138"/>
      </c>
      <c r="IO176" s="55">
        <f t="shared" si="5087"/>
      </c>
      <c r="IP176" s="54">
        <f t="shared" si="5138"/>
      </c>
      <c r="IQ176" s="55">
        <f t="shared" si="5088"/>
      </c>
      <c r="IR176" s="54">
        <f t="shared" si="5138"/>
      </c>
      <c r="IS176" s="55">
        <f t="shared" si="5089"/>
      </c>
      <c r="IT176" s="54">
        <f t="shared" si="5138"/>
      </c>
      <c r="IU176" s="55">
        <f t="shared" si="5090"/>
      </c>
      <c r="IV176" s="54">
        <f t="shared" si="5138"/>
      </c>
      <c r="IW176" s="55">
        <f t="shared" si="5091"/>
      </c>
      <c r="IX176" s="54">
        <f t="shared" ref="IX176:JN191" si="5151">RIGHT(IFERROR(VLOOKUP($B176,IX$4:IY$71,2,FALSE),""),2)</f>
      </c>
      <c r="IY176" s="55">
        <f t="shared" si="5092"/>
      </c>
      <c r="IZ176" s="54">
        <f t="shared" si="5151"/>
      </c>
      <c r="JA176" s="55">
        <f t="shared" si="5093"/>
      </c>
      <c r="JB176" s="54">
        <f t="shared" si="5151"/>
      </c>
      <c r="JC176" s="55">
        <f t="shared" si="5094"/>
      </c>
      <c r="JD176" s="54">
        <f t="shared" si="5151"/>
      </c>
      <c r="JE176" s="55">
        <f t="shared" si="5095"/>
      </c>
      <c r="JF176" s="54">
        <f t="shared" si="5151"/>
      </c>
      <c r="JG176" s="55">
        <f t="shared" si="5096"/>
      </c>
      <c r="JH176" s="54">
        <f t="shared" si="5151"/>
      </c>
      <c r="JI176" s="55">
        <f t="shared" si="5097"/>
      </c>
      <c r="JJ176" s="54">
        <f t="shared" si="5151"/>
      </c>
      <c r="JK176" s="55">
        <f t="shared" si="5098"/>
      </c>
      <c r="JL176" s="54">
        <f t="shared" si="5151"/>
      </c>
      <c r="JM176" s="55">
        <f t="shared" si="4679"/>
      </c>
      <c r="JN176" s="54">
        <f t="shared" si="5151"/>
      </c>
      <c r="JO176" s="55">
        <f t="shared" si="4775"/>
      </c>
      <c r="JP176" s="54">
        <f t="shared" si="5149"/>
      </c>
      <c r="JQ176" s="55">
        <f t="shared" si="4776"/>
      </c>
      <c r="JR176" s="54">
        <f t="shared" si="5149"/>
      </c>
      <c r="JS176" s="55">
        <f t="shared" si="4777"/>
      </c>
      <c r="JT176" s="54">
        <f t="shared" si="5149"/>
      </c>
      <c r="JU176" s="55">
        <f t="shared" si="4778"/>
      </c>
      <c r="JV176" s="54">
        <f t="shared" si="5149"/>
      </c>
      <c r="JW176" s="55">
        <f t="shared" si="4779"/>
      </c>
      <c r="JX176" s="54">
        <f t="shared" si="5149"/>
      </c>
      <c r="JY176" s="55">
        <f t="shared" si="4780"/>
      </c>
      <c r="JZ176" s="54">
        <f t="shared" si="5149"/>
      </c>
      <c r="KA176" s="55">
        <f t="shared" si="4781"/>
      </c>
      <c r="KB176" s="54">
        <f t="shared" si="5149"/>
      </c>
      <c r="KC176" s="55">
        <f t="shared" si="4782"/>
      </c>
      <c r="KD176" s="54">
        <f t="shared" si="5149"/>
      </c>
      <c r="KE176" s="55">
        <f t="shared" si="4783"/>
      </c>
      <c r="KF176" s="54">
        <f t="shared" si="5149"/>
      </c>
      <c r="KG176" s="55">
        <f t="shared" si="4784"/>
      </c>
      <c r="KH176" s="54">
        <f t="shared" si="5149"/>
      </c>
      <c r="KI176" s="55">
        <f t="shared" si="4785"/>
      </c>
      <c r="KJ176" s="54">
        <f t="shared" si="5149"/>
      </c>
      <c r="KK176" s="55">
        <f t="shared" si="4786"/>
      </c>
      <c r="KL176" s="54">
        <f t="shared" si="5149"/>
      </c>
      <c r="KM176" s="55">
        <f t="shared" si="4787"/>
      </c>
      <c r="KN176" s="54">
        <f t="shared" si="5149"/>
      </c>
      <c r="KO176" s="55">
        <f t="shared" si="4788"/>
      </c>
      <c r="KP176" s="54">
        <f t="shared" si="5149"/>
      </c>
      <c r="KQ176" s="55">
        <f t="shared" si="4789"/>
      </c>
      <c r="KR176" s="54">
        <f t="shared" si="5149"/>
      </c>
      <c r="KS176" s="55">
        <f t="shared" si="4790"/>
      </c>
      <c r="KT176" s="54">
        <f t="shared" si="5149"/>
      </c>
      <c r="KU176" s="55">
        <f t="shared" si="4791"/>
      </c>
      <c r="KV176" s="54">
        <f t="shared" si="5149"/>
      </c>
      <c r="KW176" s="55">
        <f t="shared" si="4792"/>
      </c>
      <c r="KX176" s="54">
        <f t="shared" si="5149"/>
      </c>
      <c r="KY176" s="55">
        <f t="shared" si="4793"/>
      </c>
      <c r="KZ176" s="54">
        <f t="shared" si="5149"/>
      </c>
      <c r="LA176" s="55">
        <f t="shared" si="4794"/>
      </c>
      <c r="LB176" s="54">
        <f t="shared" si="5149"/>
      </c>
      <c r="LC176" s="55">
        <f t="shared" si="4795"/>
      </c>
      <c r="LD176" s="54">
        <f t="shared" si="5149"/>
      </c>
      <c r="LE176" s="55">
        <f t="shared" si="4796"/>
      </c>
      <c r="LF176" s="54">
        <f t="shared" si="5149"/>
      </c>
      <c r="LG176" s="55">
        <f t="shared" si="4797"/>
      </c>
      <c r="LH176" s="54">
        <f t="shared" si="5149"/>
      </c>
      <c r="LI176" s="55">
        <f t="shared" si="4798"/>
      </c>
      <c r="LJ176" s="54">
        <f t="shared" si="5149"/>
      </c>
      <c r="LK176" s="55">
        <f t="shared" si="4799"/>
      </c>
      <c r="LL176" s="54">
        <f t="shared" si="5149"/>
      </c>
      <c r="LM176" s="55">
        <f t="shared" si="4800"/>
      </c>
      <c r="LN176" s="54">
        <f t="shared" si="5147"/>
      </c>
      <c r="LO176" s="55">
        <f t="shared" si="4801"/>
      </c>
      <c r="LP176" s="54">
        <f t="shared" si="5147"/>
      </c>
      <c r="LQ176" s="55">
        <f t="shared" si="4802"/>
      </c>
      <c r="LR176" s="54">
        <f t="shared" si="5147"/>
      </c>
      <c r="LS176" s="55">
        <f t="shared" si="4803"/>
      </c>
      <c r="LT176" s="54">
        <f t="shared" si="5147"/>
      </c>
      <c r="LU176" s="55">
        <f t="shared" si="4804"/>
      </c>
      <c r="LV176" s="54">
        <f t="shared" si="5147"/>
      </c>
      <c r="LW176" s="55">
        <f t="shared" si="4805"/>
      </c>
      <c r="LX176" s="54">
        <f t="shared" si="5147"/>
      </c>
      <c r="LY176" s="55">
        <f t="shared" si="4680"/>
      </c>
      <c r="LZ176" s="54">
        <f t="shared" si="5148"/>
      </c>
      <c r="MA176" s="55">
        <f t="shared" si="4807"/>
      </c>
      <c r="MB176" s="54">
        <f t="shared" si="5148"/>
      </c>
      <c r="MC176" s="55">
        <f t="shared" si="4808"/>
      </c>
      <c r="MD176" s="54">
        <f t="shared" si="5148"/>
      </c>
      <c r="ME176" s="55">
        <f t="shared" si="4809"/>
      </c>
      <c r="MF176" s="54">
        <f t="shared" si="5148"/>
      </c>
      <c r="MG176" s="55">
        <f t="shared" si="4810"/>
      </c>
      <c r="MH176" s="54">
        <f t="shared" si="5148"/>
      </c>
      <c r="MI176" s="55">
        <f t="shared" si="4811"/>
      </c>
      <c r="MJ176" s="54">
        <f t="shared" si="5148"/>
      </c>
      <c r="MK176" s="55">
        <f t="shared" si="4812"/>
      </c>
      <c r="ML176" s="54">
        <f t="shared" si="5148"/>
      </c>
      <c r="MM176" s="55">
        <f t="shared" si="4682"/>
      </c>
      <c r="MN176" s="54">
        <f t="shared" si="5148"/>
      </c>
      <c r="MO176" s="55">
        <f t="shared" si="4683"/>
      </c>
      <c r="MP176" s="54">
        <f t="shared" si="5148"/>
      </c>
      <c r="MQ176" s="55">
        <f t="shared" si="4684"/>
      </c>
      <c r="MR176" s="54">
        <f t="shared" si="5148"/>
      </c>
      <c r="MS176" s="55">
        <f t="shared" si="4685"/>
      </c>
      <c r="MT176" s="54">
        <f t="shared" si="5148"/>
      </c>
      <c r="MU176" s="55">
        <f t="shared" si="4686"/>
      </c>
      <c r="MV176" s="54">
        <f t="shared" si="5148"/>
      </c>
      <c r="MW176" s="55">
        <f t="shared" si="4687"/>
      </c>
      <c r="MX176" s="54">
        <f t="shared" si="5148"/>
      </c>
      <c r="MY176" s="55">
        <f t="shared" si="4688"/>
      </c>
      <c r="MZ176" s="54">
        <f t="shared" si="5148"/>
      </c>
      <c r="NA176" s="55">
        <f t="shared" si="4689"/>
      </c>
      <c r="NB176" s="54">
        <f t="shared" si="5148"/>
      </c>
      <c r="NC176" s="55">
        <f t="shared" si="4690"/>
      </c>
      <c r="ND176" s="54">
        <f t="shared" si="5148"/>
      </c>
      <c r="NE176" s="55">
        <f t="shared" si="4691"/>
      </c>
      <c r="NF176" s="54">
        <f t="shared" si="5148"/>
      </c>
      <c r="NG176" s="55">
        <f t="shared" si="4692"/>
      </c>
      <c r="NH176" s="54">
        <f t="shared" si="5148"/>
      </c>
      <c r="NI176" s="55">
        <f t="shared" si="4693"/>
      </c>
      <c r="NJ176" s="54">
        <f t="shared" si="5148"/>
      </c>
      <c r="NK176" s="55">
        <f t="shared" si="4694"/>
      </c>
      <c r="NL176" s="54">
        <f t="shared" si="5148"/>
      </c>
      <c r="NM176" s="55">
        <f t="shared" si="4695"/>
      </c>
      <c r="NN176" s="54">
        <f t="shared" si="5148"/>
      </c>
      <c r="NO176" s="55">
        <f t="shared" si="4696"/>
      </c>
      <c r="NP176" s="54">
        <f t="shared" si="5148"/>
      </c>
      <c r="NQ176" s="55">
        <f t="shared" si="4697"/>
      </c>
      <c r="NR176" s="54">
        <f t="shared" si="5148"/>
      </c>
      <c r="NS176" s="55">
        <f t="shared" si="4698"/>
      </c>
      <c r="NT176" s="54">
        <f t="shared" si="5148"/>
      </c>
      <c r="NU176" s="55">
        <f t="shared" si="4699"/>
      </c>
      <c r="NV176" s="54">
        <f t="shared" si="5148"/>
      </c>
      <c r="NW176" s="55">
        <f t="shared" si="4700"/>
      </c>
      <c r="NX176" s="54">
        <f t="shared" si="5148"/>
      </c>
      <c r="NY176" s="55">
        <f t="shared" si="4701"/>
      </c>
      <c r="NZ176" s="54">
        <f t="shared" si="5148"/>
      </c>
      <c r="OA176" s="55">
        <f t="shared" si="4702"/>
      </c>
      <c r="OB176" s="54">
        <f t="shared" si="5148"/>
      </c>
      <c r="OC176" s="55">
        <f t="shared" si="4703"/>
      </c>
      <c r="OD176" s="54">
        <f t="shared" si="5148"/>
      </c>
      <c r="OE176" s="55">
        <f t="shared" si="4704"/>
      </c>
      <c r="OF176" s="54">
        <f t="shared" si="5148"/>
      </c>
      <c r="OG176" s="55">
        <f t="shared" si="4705"/>
      </c>
      <c r="OH176" s="54">
        <f t="shared" si="5148"/>
      </c>
      <c r="OI176" s="55">
        <f t="shared" si="4706"/>
      </c>
      <c r="OJ176" s="54">
        <f t="shared" si="5148"/>
      </c>
      <c r="OK176" s="55">
        <f t="shared" si="4707"/>
      </c>
      <c r="OL176" s="54">
        <f t="shared" si="5146"/>
      </c>
      <c r="OM176" s="55">
        <f t="shared" si="4708"/>
      </c>
      <c r="ON176" s="54">
        <f t="shared" si="5146"/>
      </c>
      <c r="OO176" s="55">
        <f t="shared" si="4709"/>
      </c>
      <c r="OP176" s="54">
        <f t="shared" si="5146"/>
      </c>
      <c r="OQ176" s="55">
        <f t="shared" si="4710"/>
      </c>
      <c r="OR176" s="54">
        <f t="shared" si="5146"/>
      </c>
      <c r="OS176" s="55">
        <f t="shared" si="4711"/>
      </c>
      <c r="OT176" s="54">
        <f t="shared" si="5146"/>
      </c>
      <c r="OU176" s="55">
        <f t="shared" si="4712"/>
      </c>
      <c r="OV176" s="54">
        <f t="shared" si="5146"/>
      </c>
      <c r="OW176" s="55">
        <f t="shared" si="4713"/>
      </c>
      <c r="OX176" s="54">
        <f t="shared" si="5139"/>
      </c>
      <c r="OY176" s="55">
        <f t="shared" si="4714"/>
      </c>
      <c r="OZ176" s="54">
        <f t="shared" si="5139"/>
      </c>
      <c r="PA176" s="55">
        <f t="shared" si="4715"/>
      </c>
      <c r="PB176" s="54">
        <f t="shared" si="5139"/>
      </c>
      <c r="PC176" s="55">
        <f t="shared" si="4716"/>
      </c>
      <c r="PD176" s="54">
        <f t="shared" si="5139"/>
      </c>
      <c r="PE176" s="55">
        <f t="shared" si="4717"/>
      </c>
      <c r="PF176" s="54">
        <f t="shared" si="5139"/>
      </c>
      <c r="PG176" s="55">
        <f t="shared" si="4718"/>
      </c>
      <c r="PH176" s="54">
        <f t="shared" si="5139"/>
      </c>
      <c r="PI176" s="55">
        <f t="shared" si="4719"/>
      </c>
      <c r="PJ176" s="54">
        <f t="shared" si="5139"/>
      </c>
      <c r="PK176" s="55">
        <f t="shared" si="4720"/>
      </c>
      <c r="PL176" s="54">
        <f t="shared" si="5139"/>
      </c>
      <c r="PM176" s="55">
        <f t="shared" si="4721"/>
      </c>
      <c r="PN176" s="54">
        <f t="shared" si="5139"/>
      </c>
      <c r="PO176" s="55">
        <f t="shared" si="4722"/>
      </c>
      <c r="PP176" s="54">
        <f t="shared" si="5139"/>
      </c>
      <c r="PQ176" s="55">
        <f t="shared" si="4723"/>
      </c>
      <c r="PR176" s="54">
        <f t="shared" si="5139"/>
      </c>
      <c r="PS176" s="55">
        <f t="shared" si="4724"/>
      </c>
      <c r="PT176" s="54">
        <f t="shared" si="5139"/>
      </c>
      <c r="PU176" s="55">
        <f t="shared" si="4725"/>
      </c>
      <c r="PV176" s="54">
        <f t="shared" si="5139"/>
      </c>
      <c r="PW176" s="55">
        <f t="shared" si="4726"/>
      </c>
      <c r="PX176" s="54">
        <f t="shared" si="5139"/>
      </c>
      <c r="PY176" s="55">
        <f t="shared" si="4727"/>
      </c>
      <c r="PZ176" s="54">
        <f t="shared" si="5139"/>
      </c>
      <c r="QA176" s="55">
        <f t="shared" si="4728"/>
      </c>
      <c r="QB176" s="54">
        <f t="shared" si="5139"/>
      </c>
      <c r="QC176" s="55">
        <f t="shared" si="4729"/>
      </c>
      <c r="QD176" s="54">
        <f t="shared" si="5139"/>
      </c>
      <c r="QE176" s="55">
        <f t="shared" si="4730"/>
      </c>
      <c r="QF176" s="54">
        <f t="shared" si="5139"/>
      </c>
      <c r="QG176" s="55">
        <f t="shared" si="4731"/>
      </c>
      <c r="QH176" s="54">
        <f t="shared" si="5139"/>
      </c>
      <c r="QI176" s="55">
        <f t="shared" si="4732"/>
      </c>
      <c r="QJ176" s="54">
        <f t="shared" si="5139"/>
      </c>
      <c r="QK176" s="55">
        <f t="shared" si="4733"/>
      </c>
      <c r="QL176" s="54">
        <f t="shared" si="5139"/>
      </c>
      <c r="QM176" s="55">
        <f t="shared" si="4734"/>
      </c>
      <c r="QN176" s="54">
        <f t="shared" si="5139"/>
      </c>
      <c r="QO176" s="55">
        <f t="shared" si="4735"/>
      </c>
      <c r="QP176" s="54">
        <f t="shared" si="5139"/>
      </c>
      <c r="QQ176" s="55">
        <f t="shared" si="4736"/>
      </c>
      <c r="QR176" s="54">
        <f t="shared" si="5139"/>
      </c>
      <c r="QS176" s="55">
        <f t="shared" si="4737"/>
      </c>
      <c r="QT176" s="54">
        <f t="shared" si="5139"/>
      </c>
      <c r="QU176" s="55">
        <f t="shared" si="4885"/>
      </c>
      <c r="QV176" s="54">
        <f t="shared" si="5139"/>
      </c>
      <c r="QW176" s="55">
        <f t="shared" si="4886"/>
      </c>
      <c r="QX176" s="54">
        <f t="shared" si="5135"/>
      </c>
      <c r="QY176" s="55">
        <f t="shared" si="4887"/>
      </c>
      <c r="QZ176" s="54">
        <f t="shared" si="5135"/>
      </c>
      <c r="RA176" s="55">
        <f t="shared" si="4888"/>
      </c>
      <c r="RB176" s="54">
        <f t="shared" si="5135"/>
      </c>
      <c r="RC176" s="55">
        <f t="shared" si="4889"/>
      </c>
      <c r="RD176" s="54">
        <f t="shared" si="5135"/>
      </c>
      <c r="RE176" s="55">
        <f t="shared" si="4890"/>
      </c>
      <c r="RF176" s="54">
        <f t="shared" si="5135"/>
      </c>
      <c r="RG176" s="55">
        <f t="shared" si="4891"/>
      </c>
      <c r="RH176" s="54">
        <f t="shared" si="5135"/>
      </c>
      <c r="RI176" s="55">
        <f t="shared" si="4892"/>
      </c>
      <c r="RJ176" s="54">
        <f t="shared" ref="RJ176:TT184" si="5152">RIGHT(IFERROR(VLOOKUP($B176,RJ$4:RK$71,2,FALSE),""),2)</f>
      </c>
      <c r="RK176" s="55">
        <f t="shared" si="4893"/>
      </c>
      <c r="RL176" s="54">
        <f t="shared" si="5152"/>
      </c>
      <c r="RM176" s="55">
        <f t="shared" si="4894"/>
      </c>
      <c r="RN176" s="54">
        <f t="shared" si="5152"/>
      </c>
      <c r="RO176" s="55">
        <f t="shared" si="4895"/>
      </c>
      <c r="RP176" s="54">
        <f t="shared" si="5152"/>
      </c>
      <c r="RQ176" s="55">
        <f t="shared" si="4896"/>
      </c>
      <c r="RR176" s="54">
        <f t="shared" si="5152"/>
      </c>
      <c r="RS176" s="55">
        <f t="shared" si="4897"/>
      </c>
      <c r="RT176" s="54">
        <f t="shared" si="5152"/>
      </c>
      <c r="RU176" s="55">
        <f t="shared" si="4898"/>
      </c>
      <c r="RV176" s="54">
        <f t="shared" si="5152"/>
      </c>
      <c r="RW176" s="55">
        <f t="shared" si="4899"/>
      </c>
      <c r="RX176" s="54">
        <f t="shared" si="5152"/>
      </c>
      <c r="RY176" s="55">
        <f t="shared" si="4900"/>
      </c>
      <c r="RZ176" s="54">
        <f t="shared" si="5152"/>
      </c>
      <c r="SA176" s="55">
        <f t="shared" si="4901"/>
      </c>
      <c r="SB176" s="54">
        <f t="shared" si="5152"/>
      </c>
      <c r="SC176" s="55">
        <f t="shared" si="4902"/>
      </c>
      <c r="SD176" s="54">
        <f t="shared" si="5152"/>
      </c>
      <c r="SE176" s="55">
        <f t="shared" si="4903"/>
      </c>
      <c r="SF176" s="54">
        <f t="shared" si="5152"/>
      </c>
      <c r="SG176" s="55">
        <f t="shared" si="4904"/>
      </c>
      <c r="SH176" s="54">
        <f t="shared" si="5152"/>
      </c>
      <c r="SI176" s="55">
        <f t="shared" si="4905"/>
      </c>
      <c r="SJ176" s="54">
        <f t="shared" si="5152"/>
      </c>
      <c r="SK176" s="55">
        <f t="shared" si="4906"/>
      </c>
      <c r="SL176" s="54">
        <f t="shared" si="5152"/>
      </c>
      <c r="SM176" s="55">
        <f t="shared" si="4907"/>
      </c>
      <c r="SN176" s="54">
        <f t="shared" si="5152"/>
      </c>
      <c r="SO176" s="55">
        <f t="shared" si="4908"/>
      </c>
      <c r="SP176" s="54">
        <f t="shared" si="5152"/>
      </c>
      <c r="SQ176" s="55">
        <f t="shared" si="4909"/>
      </c>
      <c r="SR176" s="54">
        <f t="shared" si="5152"/>
      </c>
      <c r="SS176" s="55">
        <f t="shared" si="4910"/>
      </c>
      <c r="ST176" s="54">
        <f t="shared" si="5152"/>
      </c>
      <c r="SU176" s="55">
        <f t="shared" si="4911"/>
      </c>
      <c r="SV176" s="54">
        <f t="shared" si="5152"/>
      </c>
      <c r="SW176" s="55">
        <f t="shared" si="4912"/>
      </c>
      <c r="SX176" s="54">
        <f t="shared" si="5152"/>
      </c>
      <c r="SY176" s="55">
        <f t="shared" si="4913"/>
      </c>
      <c r="SZ176" s="54">
        <f t="shared" si="5152"/>
      </c>
      <c r="TA176" s="55">
        <f t="shared" si="4914"/>
      </c>
      <c r="TB176" s="54">
        <f t="shared" si="5152"/>
      </c>
      <c r="TC176" s="55">
        <f t="shared" si="4915"/>
      </c>
      <c r="TD176" s="54">
        <f t="shared" si="5152"/>
      </c>
      <c r="TE176" s="55">
        <f t="shared" si="4881"/>
      </c>
      <c r="TF176" s="54">
        <f t="shared" si="5152"/>
      </c>
      <c r="TG176" s="55">
        <f t="shared" si="4843"/>
      </c>
      <c r="TH176" s="54">
        <f t="shared" si="5152"/>
      </c>
      <c r="TI176" s="55">
        <f t="shared" si="4844"/>
      </c>
      <c r="TJ176" s="54">
        <f t="shared" si="5152"/>
      </c>
      <c r="TK176" s="55">
        <f t="shared" si="4845"/>
      </c>
      <c r="TL176" s="54">
        <f t="shared" si="5152"/>
      </c>
      <c r="TM176" s="55">
        <f t="shared" si="4846"/>
      </c>
      <c r="TN176" s="54">
        <f t="shared" si="5152"/>
      </c>
      <c r="TO176" s="55">
        <f t="shared" si="4847"/>
      </c>
      <c r="TP176" s="54">
        <f t="shared" si="5152"/>
      </c>
      <c r="TQ176" s="55">
        <f t="shared" si="4848"/>
      </c>
      <c r="TR176" s="54">
        <f t="shared" si="5152"/>
      </c>
      <c r="TS176" s="55">
        <f t="shared" si="4849"/>
      </c>
      <c r="TT176" s="54">
        <f t="shared" si="5152"/>
      </c>
      <c r="TU176" s="55">
        <f t="shared" si="4850"/>
      </c>
      <c r="TV176" s="54">
        <f t="shared" si="5150"/>
      </c>
      <c r="TW176" s="55">
        <f t="shared" si="4851"/>
      </c>
      <c r="TX176" s="54">
        <f t="shared" si="5150"/>
      </c>
      <c r="TY176" s="55">
        <f t="shared" si="4852"/>
      </c>
      <c r="TZ176" s="54">
        <f t="shared" si="5150"/>
      </c>
      <c r="UA176" s="55">
        <f t="shared" si="4853"/>
      </c>
      <c r="UB176" s="54">
        <f t="shared" si="5150"/>
      </c>
      <c r="UC176" s="55">
        <f t="shared" si="4854"/>
      </c>
      <c r="UD176" s="54">
        <f t="shared" si="5150"/>
      </c>
      <c r="UE176" s="55">
        <f t="shared" si="4855"/>
      </c>
      <c r="UF176" s="54">
        <f t="shared" si="5150"/>
      </c>
      <c r="UG176" s="55">
        <f t="shared" si="4856"/>
      </c>
      <c r="UH176" s="54">
        <f t="shared" si="5150"/>
      </c>
      <c r="UI176" s="55">
        <f t="shared" si="4857"/>
      </c>
      <c r="UJ176" s="54">
        <f t="shared" si="5150"/>
      </c>
      <c r="UK176" s="55">
        <f t="shared" si="4858"/>
      </c>
      <c r="UL176" s="54">
        <f t="shared" si="5150"/>
      </c>
      <c r="UM176" s="55">
        <f t="shared" si="4859"/>
      </c>
      <c r="UN176" s="54">
        <f t="shared" si="5144"/>
      </c>
      <c r="UO176" s="55">
        <f t="shared" si="4860"/>
      </c>
      <c r="UP176" s="54">
        <f t="shared" si="5144"/>
      </c>
      <c r="UQ176" s="55">
        <f t="shared" si="4861"/>
      </c>
      <c r="UR176" s="54">
        <f t="shared" si="5144"/>
      </c>
      <c r="US176" s="55">
        <f t="shared" si="4862"/>
      </c>
      <c r="UT176" s="54">
        <f t="shared" si="5144"/>
      </c>
      <c r="UU176" s="55">
        <f t="shared" si="4863"/>
      </c>
      <c r="UV176" s="54">
        <f t="shared" si="5144"/>
      </c>
      <c r="UW176" s="55">
        <f t="shared" si="4864"/>
      </c>
      <c r="UX176" s="54">
        <f t="shared" si="5144"/>
      </c>
      <c r="UY176" s="55">
        <f t="shared" si="4865"/>
      </c>
      <c r="UZ176" s="54">
        <f t="shared" si="5144"/>
      </c>
      <c r="VA176" s="55">
        <f t="shared" si="4866"/>
      </c>
      <c r="VB176" s="54">
        <f t="shared" si="5144"/>
      </c>
      <c r="VC176" s="55">
        <f t="shared" si="4867"/>
      </c>
      <c r="VD176" s="54">
        <f t="shared" si="5144"/>
      </c>
      <c r="VE176" s="55">
        <f t="shared" si="4868"/>
      </c>
      <c r="VF176" s="54">
        <f t="shared" si="5144"/>
      </c>
      <c r="VG176" s="55">
        <f t="shared" si="4869"/>
      </c>
      <c r="VH176" s="54">
        <f t="shared" si="5144"/>
      </c>
      <c r="VI176" s="55">
        <f t="shared" si="4870"/>
      </c>
      <c r="VJ176" s="54">
        <f t="shared" si="5144"/>
      </c>
      <c r="VK176" s="55">
        <f t="shared" si="4871"/>
      </c>
      <c r="VL176" s="54">
        <f t="shared" si="5144"/>
      </c>
      <c r="VM176" s="55">
        <f t="shared" si="4872"/>
      </c>
      <c r="VN176" s="54">
        <f t="shared" si="5144"/>
      </c>
      <c r="VO176" s="55">
        <f t="shared" si="4873"/>
      </c>
      <c r="VP176" s="54">
        <f t="shared" si="5144"/>
      </c>
      <c r="VQ176" s="55">
        <f t="shared" si="4817"/>
      </c>
      <c r="VR176" s="54">
        <f t="shared" si="5144"/>
      </c>
      <c r="VS176" s="55">
        <f t="shared" si="4874"/>
      </c>
      <c r="VT176" s="54">
        <f t="shared" si="5144"/>
      </c>
      <c r="VU176" s="55">
        <f t="shared" si="4875"/>
      </c>
      <c r="VV176" s="54">
        <f t="shared" si="5144"/>
      </c>
      <c r="VW176" s="55">
        <f t="shared" si="4876"/>
      </c>
      <c r="VX176" s="54">
        <f t="shared" si="5144"/>
      </c>
      <c r="VY176" s="55">
        <f t="shared" si="4877"/>
      </c>
      <c r="VZ176" s="54">
        <f t="shared" si="5144"/>
      </c>
      <c r="WA176" s="55">
        <f t="shared" si="4878"/>
      </c>
      <c r="WB176" s="54">
        <f t="shared" si="5144"/>
      </c>
      <c r="WC176" s="55">
        <f t="shared" si="4879"/>
      </c>
      <c r="WD176" s="54">
        <f t="shared" si="5144"/>
      </c>
      <c r="WE176" s="55">
        <f t="shared" si="4818"/>
      </c>
      <c r="WF176" s="54">
        <f t="shared" si="5144"/>
      </c>
      <c r="WG176" s="55">
        <f t="shared" si="4819"/>
      </c>
      <c r="WH176" s="54">
        <f t="shared" si="5144"/>
      </c>
      <c r="WI176" s="55">
        <f t="shared" si="4820"/>
      </c>
      <c r="WJ176" s="54">
        <f t="shared" si="5144"/>
      </c>
      <c r="WK176" s="55">
        <f t="shared" si="4821"/>
      </c>
      <c r="WL176" s="54">
        <f t="shared" si="5144"/>
      </c>
      <c r="WM176" s="55">
        <f t="shared" si="4822"/>
      </c>
      <c r="WN176" s="54">
        <f t="shared" si="5144"/>
      </c>
      <c r="WO176" s="55">
        <f t="shared" si="4823"/>
      </c>
      <c r="WP176" s="54">
        <f t="shared" si="5144"/>
      </c>
      <c r="WQ176" s="55">
        <f t="shared" si="4824"/>
      </c>
      <c r="WR176" s="54">
        <f t="shared" si="5144"/>
      </c>
      <c r="WS176" s="55">
        <f t="shared" si="4825"/>
      </c>
      <c r="WT176" s="54">
        <f t="shared" si="5140"/>
      </c>
      <c r="WU176" s="55">
        <f t="shared" si="4826"/>
      </c>
      <c r="WV176" s="54">
        <f t="shared" si="5140"/>
      </c>
      <c r="WW176" s="55">
        <f t="shared" si="4827"/>
      </c>
      <c r="WX176" s="54">
        <f t="shared" si="5140"/>
      </c>
      <c r="WY176" s="55">
        <f t="shared" si="4828"/>
      </c>
      <c r="WZ176" s="54">
        <f t="shared" si="5140"/>
      </c>
      <c r="XA176" s="55">
        <f t="shared" si="4829"/>
      </c>
      <c r="XB176" s="54">
        <f t="shared" si="5140"/>
      </c>
      <c r="XC176" s="55">
        <f t="shared" si="4830"/>
      </c>
      <c r="XD176" s="54">
        <f t="shared" si="5140"/>
      </c>
      <c r="XE176" s="55">
        <f t="shared" si="4831"/>
      </c>
      <c r="XF176" s="54">
        <f t="shared" si="5140"/>
      </c>
      <c r="XG176" s="55">
        <f t="shared" si="4832"/>
      </c>
      <c r="XH176" s="54">
        <f t="shared" si="5140"/>
      </c>
      <c r="XI176" s="55">
        <f t="shared" si="4833"/>
      </c>
      <c r="XJ176" s="54">
        <f t="shared" si="5140"/>
      </c>
      <c r="XK176" s="55">
        <f t="shared" si="4834"/>
      </c>
      <c r="XL176" s="54">
        <f t="shared" si="5140"/>
      </c>
      <c r="XM176" s="55">
        <f t="shared" si="4835"/>
      </c>
      <c r="XN176" s="54">
        <f t="shared" si="5140"/>
      </c>
      <c r="XO176" s="55">
        <f t="shared" si="4836"/>
      </c>
      <c r="XP176" s="54">
        <f t="shared" si="5140"/>
      </c>
      <c r="XQ176" s="55">
        <f t="shared" si="4837"/>
      </c>
      <c r="XR176" s="54">
        <f t="shared" si="5140"/>
      </c>
      <c r="XS176" s="55">
        <f t="shared" si="4838"/>
      </c>
      <c r="XT176" s="54">
        <f t="shared" si="5140"/>
      </c>
      <c r="XU176" s="55">
        <f t="shared" si="4839"/>
      </c>
      <c r="XV176" s="54">
        <f t="shared" si="5140"/>
      </c>
      <c r="XW176" s="55">
        <f t="shared" si="4840"/>
      </c>
      <c r="XX176" s="54">
        <f t="shared" si="5140"/>
      </c>
      <c r="XY176" s="55">
        <f t="shared" si="4841"/>
      </c>
      <c r="XZ176" s="54">
        <f t="shared" si="5140"/>
      </c>
      <c r="YA176" s="55">
        <f t="shared" si="4842"/>
      </c>
      <c r="YB176" s="54">
        <f t="shared" si="5140"/>
      </c>
      <c r="YC176" s="55">
        <f t="shared" si="4740"/>
      </c>
      <c r="YD176" s="54">
        <f t="shared" si="5140"/>
      </c>
      <c r="YE176" s="55">
        <f t="shared" si="4741"/>
      </c>
      <c r="YF176" s="54">
        <f t="shared" si="5140"/>
      </c>
      <c r="YG176" s="55">
        <f t="shared" si="4742"/>
      </c>
      <c r="YH176" s="54">
        <f t="shared" si="5140"/>
      </c>
      <c r="YI176" s="55">
        <f t="shared" si="4743"/>
      </c>
      <c r="YJ176" s="54">
        <f t="shared" si="5140"/>
      </c>
      <c r="YK176" s="55">
        <f t="shared" si="4744"/>
      </c>
      <c r="YL176" s="54">
        <f t="shared" si="5140"/>
      </c>
      <c r="YM176" s="55">
        <f t="shared" si="4745"/>
      </c>
      <c r="YN176" s="54">
        <f t="shared" si="5140"/>
      </c>
      <c r="YO176" s="55">
        <f t="shared" si="4746"/>
      </c>
      <c r="YP176" s="54">
        <f t="shared" si="5140"/>
      </c>
      <c r="YQ176" s="55">
        <f t="shared" si="4747"/>
      </c>
      <c r="YR176" s="54">
        <f t="shared" si="5140"/>
      </c>
      <c r="YS176" s="55">
        <f t="shared" si="4748"/>
      </c>
      <c r="YT176" s="54">
        <f t="shared" si="5140"/>
      </c>
      <c r="YU176" s="55">
        <f t="shared" si="4749"/>
      </c>
      <c r="YV176" s="54">
        <f t="shared" si="5140"/>
      </c>
      <c r="YW176" s="55">
        <f t="shared" si="4750"/>
      </c>
      <c r="YX176" s="54">
        <f t="shared" si="5140"/>
      </c>
      <c r="YY176" s="55">
        <f t="shared" si="4751"/>
      </c>
      <c r="YZ176" s="54">
        <f t="shared" si="5140"/>
      </c>
      <c r="ZA176" s="55">
        <f t="shared" si="4752"/>
      </c>
      <c r="ZB176" s="54">
        <f t="shared" si="5140"/>
      </c>
      <c r="ZC176" s="55">
        <f t="shared" si="4753"/>
      </c>
      <c r="ZD176" s="54">
        <f t="shared" si="5141"/>
      </c>
      <c r="ZE176" s="55">
        <f t="shared" si="4754"/>
      </c>
      <c r="ZF176" s="54">
        <f t="shared" si="5141"/>
      </c>
      <c r="ZG176" s="55">
        <f t="shared" si="4755"/>
      </c>
      <c r="ZH176" s="54">
        <f t="shared" si="5141"/>
      </c>
      <c r="ZI176" s="55">
        <f t="shared" si="4756"/>
      </c>
      <c r="ZJ176" s="54">
        <f t="shared" si="5141"/>
      </c>
      <c r="ZK176" s="55">
        <f t="shared" si="4757"/>
      </c>
      <c r="ZL176" s="54">
        <f t="shared" si="5141"/>
      </c>
      <c r="ZM176" s="55">
        <f t="shared" si="4758"/>
      </c>
      <c r="ZN176" s="54">
        <f t="shared" si="5141"/>
      </c>
      <c r="ZO176" s="55">
        <f t="shared" si="4759"/>
      </c>
      <c r="ZP176" s="54">
        <f t="shared" si="5141"/>
      </c>
      <c r="ZQ176" s="55">
        <f t="shared" si="4760"/>
      </c>
      <c r="ZR176" s="54">
        <f t="shared" si="5141"/>
      </c>
      <c r="ZS176" s="55">
        <f t="shared" si="4761"/>
      </c>
      <c r="ZT176" s="54">
        <f t="shared" si="5141"/>
      </c>
      <c r="ZU176" s="55">
        <f t="shared" si="4762"/>
      </c>
      <c r="ZV176" s="54">
        <f t="shared" si="5141"/>
      </c>
      <c r="ZW176" s="55">
        <f t="shared" si="4763"/>
      </c>
      <c r="ZX176" s="54">
        <f t="shared" si="5141"/>
      </c>
      <c r="ZY176" s="55">
        <f t="shared" si="4764"/>
      </c>
      <c r="ZZ176" s="54">
        <f t="shared" si="5141"/>
      </c>
      <c r="AAA176" s="55">
        <f t="shared" si="4765"/>
      </c>
      <c r="AAB176" s="54">
        <f t="shared" si="5141"/>
      </c>
      <c r="AAC176" s="55">
        <f t="shared" si="4766"/>
      </c>
      <c r="AAD176" s="54">
        <f t="shared" si="5141"/>
      </c>
      <c r="AAE176" s="55">
        <f t="shared" si="4767"/>
      </c>
      <c r="AAF176" s="54">
        <f t="shared" si="5141"/>
      </c>
      <c r="AAG176" s="55">
        <f t="shared" si="4768"/>
      </c>
      <c r="AAH176" s="54">
        <f t="shared" si="5141"/>
      </c>
      <c r="AAI176" s="55">
        <f t="shared" si="4769"/>
      </c>
      <c r="AAJ176" s="54">
        <f t="shared" si="5141"/>
      </c>
      <c r="AAK176" s="55">
        <f t="shared" si="4770"/>
      </c>
      <c r="AAL176" s="54">
        <f t="shared" si="5141"/>
      </c>
      <c r="AAM176" s="55">
        <f t="shared" si="4917"/>
      </c>
      <c r="AAN176" s="54">
        <f t="shared" si="5141"/>
      </c>
      <c r="AAO176" s="55">
        <f t="shared" si="4918"/>
      </c>
      <c r="AAP176" s="54">
        <f t="shared" si="5141"/>
      </c>
      <c r="AAQ176" s="55">
        <f t="shared" si="4919"/>
      </c>
      <c r="AAR176" s="54">
        <f t="shared" si="5141"/>
      </c>
      <c r="AAS176" s="55">
        <f t="shared" si="4920"/>
      </c>
      <c r="AAT176" s="54">
        <f t="shared" si="5141"/>
      </c>
      <c r="AAU176" s="55">
        <f t="shared" si="4921"/>
      </c>
      <c r="AAV176" s="54">
        <f t="shared" si="5141"/>
      </c>
      <c r="AAW176" s="55">
        <f t="shared" si="4922"/>
      </c>
      <c r="AAX176" s="54">
        <f t="shared" si="5141"/>
      </c>
      <c r="AAY176" s="55">
        <f t="shared" si="4923"/>
      </c>
      <c r="AAZ176" s="54">
        <f t="shared" si="5141"/>
      </c>
      <c r="ABA176" s="55">
        <f t="shared" si="4924"/>
      </c>
      <c r="ABB176" s="54">
        <f t="shared" si="5141"/>
      </c>
      <c r="ABC176" s="55">
        <f t="shared" si="4925"/>
      </c>
      <c r="ABD176" s="54">
        <f t="shared" si="5141"/>
      </c>
      <c r="ABE176" s="55">
        <f t="shared" si="4926"/>
      </c>
      <c r="ABF176" s="54">
        <f t="shared" si="5141"/>
      </c>
      <c r="ABG176" s="55">
        <f t="shared" si="4927"/>
      </c>
      <c r="ABH176" s="54">
        <f t="shared" si="5141"/>
      </c>
      <c r="ABI176" s="55">
        <f t="shared" si="4928"/>
      </c>
      <c r="ABJ176" s="54">
        <f t="shared" si="5141"/>
      </c>
      <c r="ABK176" s="55">
        <f t="shared" si="4929"/>
      </c>
      <c r="ABL176" s="54">
        <f t="shared" si="5141"/>
      </c>
      <c r="ABM176" s="55">
        <f t="shared" si="4930"/>
      </c>
      <c r="ABN176" s="54">
        <f t="shared" si="5141"/>
      </c>
      <c r="ABO176" s="55">
        <f t="shared" si="4931"/>
      </c>
      <c r="ABP176" s="54">
        <f t="shared" si="5136"/>
      </c>
      <c r="ABQ176" s="55">
        <f t="shared" si="4932"/>
      </c>
      <c r="ABR176" s="54">
        <f t="shared" si="5136"/>
      </c>
      <c r="ABS176" s="55">
        <f t="shared" si="4933"/>
      </c>
      <c r="ABT176" s="54">
        <f t="shared" si="5136"/>
      </c>
      <c r="ABU176" s="55">
        <f t="shared" si="4934"/>
      </c>
      <c r="ABV176" s="54">
        <f t="shared" si="5136"/>
      </c>
      <c r="ABW176" s="55">
        <f t="shared" si="4935"/>
      </c>
      <c r="ABX176" s="54">
        <f t="shared" si="5136"/>
      </c>
      <c r="ABY176" s="55">
        <f t="shared" si="4936"/>
      </c>
      <c r="ABZ176" s="54">
        <f t="shared" si="5136"/>
      </c>
      <c r="ACA176" s="55">
        <f t="shared" si="4937"/>
      </c>
      <c r="ACB176" s="54">
        <f t="shared" si="5136"/>
      </c>
      <c r="ACC176" s="55">
        <f t="shared" si="4938"/>
      </c>
      <c r="ACD176" s="54">
        <f t="shared" si="5136"/>
      </c>
      <c r="ACE176" s="55">
        <f t="shared" si="4939"/>
      </c>
      <c r="ACF176" s="54">
        <f t="shared" si="5136"/>
      </c>
      <c r="ACG176" s="55">
        <f t="shared" si="4940"/>
      </c>
      <c r="ACH176" s="54">
        <f t="shared" si="5136"/>
      </c>
      <c r="ACI176" s="55">
        <f t="shared" si="4941"/>
      </c>
      <c r="ACJ176" s="54">
        <f t="shared" si="5136"/>
      </c>
      <c r="ACK176" s="55">
        <f t="shared" si="4942"/>
      </c>
      <c r="ACL176" s="54">
        <f t="shared" si="5136"/>
      </c>
      <c r="ACM176" s="55">
        <f t="shared" si="4943"/>
      </c>
      <c r="ACN176" s="54">
        <f t="shared" si="5136"/>
      </c>
      <c r="ACO176" s="55">
        <f t="shared" si="4944"/>
      </c>
      <c r="ACP176" s="54">
        <f t="shared" si="5136"/>
      </c>
      <c r="ACQ176" s="55">
        <f t="shared" si="4945"/>
      </c>
      <c r="ACR176" s="54">
        <f t="shared" si="5136"/>
      </c>
      <c r="ACS176" s="55">
        <f t="shared" si="4946"/>
      </c>
      <c r="ACT176" s="54">
        <f t="shared" si="5136"/>
      </c>
      <c r="ACU176" s="55">
        <f t="shared" si="4947"/>
      </c>
      <c r="ACV176" s="54">
        <f t="shared" si="5136"/>
      </c>
      <c r="ACW176" s="55">
        <f t="shared" si="4883"/>
      </c>
      <c r="ACX176" s="54">
        <f t="shared" si="5136"/>
      </c>
      <c r="ACY176" s="55">
        <f t="shared" si="4961"/>
      </c>
      <c r="ACZ176" s="54">
        <f t="shared" si="5136"/>
      </c>
      <c r="ADA176" s="55">
        <f t="shared" si="4962"/>
      </c>
      <c r="ADB176" s="54">
        <f t="shared" si="5136"/>
      </c>
      <c r="ADC176" s="55">
        <f t="shared" si="4963"/>
      </c>
      <c r="ADD176" s="54">
        <f t="shared" si="5136"/>
      </c>
      <c r="ADE176" s="55">
        <f t="shared" si="4964"/>
      </c>
      <c r="ADF176" s="54">
        <f t="shared" si="5136"/>
      </c>
      <c r="ADG176" s="55">
        <f t="shared" si="4965"/>
      </c>
    </row>
    <row r="177" spans="1:787" ht="20.25" hidden="1" customHeight="1">
      <c r="A177" s="112">
        <v>105</v>
      </c>
      <c r="B177" s="115">
        <f>学年と名前を結合するシート!D106</f>
      </c>
      <c r="C177" s="114"/>
      <c r="D177" s="54">
        <f t="shared" si="4771"/>
      </c>
      <c r="E177" s="55">
        <f t="shared" si="4772"/>
      </c>
      <c r="F177" s="54">
        <f t="shared" si="5142"/>
      </c>
      <c r="G177" s="55">
        <f t="shared" si="4966"/>
      </c>
      <c r="H177" s="54">
        <f t="shared" si="5142"/>
      </c>
      <c r="I177" s="55">
        <f t="shared" si="4967"/>
      </c>
      <c r="J177" s="54">
        <f t="shared" si="5142"/>
      </c>
      <c r="K177" s="55">
        <f t="shared" si="4968"/>
      </c>
      <c r="L177" s="54">
        <f t="shared" si="5142"/>
      </c>
      <c r="M177" s="55">
        <f t="shared" si="4969"/>
      </c>
      <c r="N177" s="54">
        <f t="shared" si="5142"/>
      </c>
      <c r="O177" s="55">
        <f t="shared" si="4970"/>
      </c>
      <c r="P177" s="54">
        <f t="shared" si="5142"/>
      </c>
      <c r="Q177" s="55">
        <f t="shared" si="4971"/>
      </c>
      <c r="R177" s="54">
        <f t="shared" si="5142"/>
      </c>
      <c r="S177" s="55">
        <f t="shared" si="4972"/>
      </c>
      <c r="T177" s="54">
        <f t="shared" si="5142"/>
      </c>
      <c r="U177" s="55">
        <f t="shared" si="4973"/>
      </c>
      <c r="V177" s="54">
        <f t="shared" si="5142"/>
      </c>
      <c r="W177" s="55">
        <f t="shared" si="4974"/>
      </c>
      <c r="X177" s="54">
        <f t="shared" si="5142"/>
      </c>
      <c r="Y177" s="55">
        <f t="shared" si="4975"/>
      </c>
      <c r="Z177" s="54">
        <f t="shared" si="5142"/>
      </c>
      <c r="AA177" s="55">
        <f t="shared" si="4976"/>
      </c>
      <c r="AB177" s="54">
        <f t="shared" si="5142"/>
      </c>
      <c r="AC177" s="55">
        <f t="shared" si="4977"/>
      </c>
      <c r="AD177" s="54">
        <f t="shared" si="5142"/>
      </c>
      <c r="AE177" s="55">
        <f t="shared" si="4978"/>
      </c>
      <c r="AF177" s="54">
        <f t="shared" si="5142"/>
      </c>
      <c r="AG177" s="55">
        <f t="shared" si="4979"/>
      </c>
      <c r="AH177" s="54">
        <f t="shared" si="5142"/>
      </c>
      <c r="AI177" s="55">
        <f t="shared" si="4980"/>
      </c>
      <c r="AJ177" s="54">
        <f t="shared" si="5142"/>
      </c>
      <c r="AK177" s="55">
        <f t="shared" si="4981"/>
      </c>
      <c r="AL177" s="54">
        <f t="shared" si="5142"/>
      </c>
      <c r="AM177" s="55">
        <f t="shared" si="4982"/>
      </c>
      <c r="AN177" s="54">
        <f t="shared" si="5142"/>
      </c>
      <c r="AO177" s="55">
        <f t="shared" si="4983"/>
      </c>
      <c r="AP177" s="54">
        <f t="shared" si="5142"/>
      </c>
      <c r="AQ177" s="55">
        <f t="shared" si="4984"/>
      </c>
      <c r="AR177" s="54">
        <f t="shared" si="5142"/>
      </c>
      <c r="AS177" s="55">
        <f t="shared" si="4985"/>
      </c>
      <c r="AT177" s="54">
        <f t="shared" si="5142"/>
      </c>
      <c r="AU177" s="55">
        <f t="shared" si="4986"/>
      </c>
      <c r="AV177" s="54">
        <f t="shared" si="5142"/>
      </c>
      <c r="AW177" s="55">
        <f t="shared" si="4987"/>
      </c>
      <c r="AX177" s="54">
        <f t="shared" si="5142"/>
      </c>
      <c r="AY177" s="55">
        <f t="shared" si="4988"/>
      </c>
      <c r="AZ177" s="54">
        <f t="shared" si="5142"/>
      </c>
      <c r="BA177" s="55">
        <f t="shared" si="4989"/>
      </c>
      <c r="BB177" s="54">
        <f t="shared" si="5142"/>
      </c>
      <c r="BC177" s="55">
        <f t="shared" si="4990"/>
      </c>
      <c r="BD177" s="54">
        <f t="shared" si="5142"/>
      </c>
      <c r="BE177" s="55">
        <f t="shared" si="4991"/>
      </c>
      <c r="BF177" s="54">
        <f t="shared" si="5142"/>
      </c>
      <c r="BG177" s="55">
        <f t="shared" si="4992"/>
      </c>
      <c r="BH177" s="54">
        <f t="shared" si="5142"/>
      </c>
      <c r="BI177" s="55">
        <f t="shared" si="4993"/>
      </c>
      <c r="BJ177" s="54">
        <f t="shared" si="5142"/>
      </c>
      <c r="BK177" s="55">
        <f t="shared" si="4994"/>
      </c>
      <c r="BL177" s="54">
        <f t="shared" si="5142"/>
      </c>
      <c r="BM177" s="55">
        <f t="shared" si="4995"/>
      </c>
      <c r="BN177" s="54">
        <f t="shared" si="5142"/>
      </c>
      <c r="BO177" s="55">
        <f t="shared" si="4996"/>
      </c>
      <c r="BP177" s="54">
        <f t="shared" si="5142"/>
      </c>
      <c r="BQ177" s="55">
        <f t="shared" si="4997"/>
      </c>
      <c r="BR177" s="54">
        <f t="shared" si="5137"/>
      </c>
      <c r="BS177" s="55">
        <f t="shared" si="4998"/>
      </c>
      <c r="BT177" s="54">
        <f t="shared" si="5137"/>
      </c>
      <c r="BU177" s="55">
        <f t="shared" si="4999"/>
      </c>
      <c r="BV177" s="54">
        <f t="shared" si="5137"/>
      </c>
      <c r="BW177" s="55">
        <f t="shared" si="5000"/>
      </c>
      <c r="BX177" s="54">
        <f t="shared" si="5137"/>
      </c>
      <c r="BY177" s="55">
        <f t="shared" si="5001"/>
      </c>
      <c r="BZ177" s="54">
        <f t="shared" si="5137"/>
      </c>
      <c r="CA177" s="55">
        <f t="shared" si="5002"/>
      </c>
      <c r="CB177" s="54">
        <f t="shared" si="5137"/>
      </c>
      <c r="CC177" s="55">
        <f t="shared" si="5003"/>
      </c>
      <c r="CD177" s="54">
        <f t="shared" si="5137"/>
      </c>
      <c r="CE177" s="55">
        <f t="shared" si="5004"/>
      </c>
      <c r="CF177" s="54">
        <f t="shared" si="5137"/>
      </c>
      <c r="CG177" s="55">
        <f t="shared" si="5005"/>
      </c>
      <c r="CH177" s="54">
        <f t="shared" si="5137"/>
      </c>
      <c r="CI177" s="55">
        <f t="shared" si="5006"/>
      </c>
      <c r="CJ177" s="54">
        <f t="shared" si="5137"/>
      </c>
      <c r="CK177" s="55">
        <f t="shared" si="5007"/>
      </c>
      <c r="CL177" s="54">
        <f t="shared" si="5137"/>
      </c>
      <c r="CM177" s="55">
        <f t="shared" si="5008"/>
      </c>
      <c r="CN177" s="54">
        <f t="shared" si="5137"/>
      </c>
      <c r="CO177" s="55">
        <f t="shared" si="5009"/>
      </c>
      <c r="CP177" s="54">
        <f t="shared" si="5137"/>
      </c>
      <c r="CQ177" s="55">
        <f t="shared" si="5010"/>
      </c>
      <c r="CR177" s="54">
        <f t="shared" si="5137"/>
      </c>
      <c r="CS177" s="55">
        <f t="shared" si="5011"/>
      </c>
      <c r="CT177" s="54">
        <f t="shared" si="5137"/>
      </c>
      <c r="CU177" s="55">
        <f t="shared" si="5012"/>
      </c>
      <c r="CV177" s="54">
        <f t="shared" si="5137"/>
      </c>
      <c r="CW177" s="55">
        <f t="shared" si="5013"/>
      </c>
      <c r="CX177" s="54">
        <f t="shared" si="5137"/>
      </c>
      <c r="CY177" s="55">
        <f t="shared" si="5014"/>
      </c>
      <c r="CZ177" s="54">
        <f t="shared" si="5137"/>
      </c>
      <c r="DA177" s="55">
        <f t="shared" si="5015"/>
      </c>
      <c r="DB177" s="54">
        <f t="shared" si="5137"/>
      </c>
      <c r="DC177" s="55">
        <f t="shared" si="5016"/>
      </c>
      <c r="DD177" s="54">
        <f t="shared" si="5137"/>
      </c>
      <c r="DE177" s="55">
        <f t="shared" si="5017"/>
      </c>
      <c r="DF177" s="54">
        <f t="shared" si="5137"/>
      </c>
      <c r="DG177" s="55">
        <f t="shared" si="5018"/>
      </c>
      <c r="DH177" s="54">
        <f t="shared" si="5137"/>
      </c>
      <c r="DI177" s="55">
        <f t="shared" si="5019"/>
      </c>
      <c r="DJ177" s="54">
        <f t="shared" si="5137"/>
      </c>
      <c r="DK177" s="55">
        <f t="shared" si="5020"/>
      </c>
      <c r="DL177" s="54">
        <f t="shared" si="5137"/>
      </c>
      <c r="DM177" s="55">
        <f t="shared" si="5021"/>
      </c>
      <c r="DN177" s="54">
        <f t="shared" si="5137"/>
      </c>
      <c r="DO177" s="55">
        <f t="shared" si="5022"/>
      </c>
      <c r="DP177" s="54">
        <f t="shared" si="5137"/>
      </c>
      <c r="DQ177" s="55">
        <f t="shared" si="5023"/>
      </c>
      <c r="DR177" s="54">
        <f t="shared" si="5137"/>
      </c>
      <c r="DS177" s="55">
        <f t="shared" si="5024"/>
      </c>
      <c r="DT177" s="54">
        <f t="shared" si="5137"/>
      </c>
      <c r="DU177" s="55">
        <f t="shared" si="5025"/>
      </c>
      <c r="DV177" s="54">
        <f t="shared" si="5137"/>
      </c>
      <c r="DW177" s="55">
        <f t="shared" si="5026"/>
      </c>
      <c r="DX177" s="54">
        <f t="shared" si="5137"/>
      </c>
      <c r="DY177" s="55">
        <f t="shared" si="5027"/>
      </c>
      <c r="DZ177" s="54">
        <f t="shared" si="5137"/>
      </c>
      <c r="EA177" s="55">
        <f t="shared" si="5028"/>
      </c>
      <c r="EB177" s="54">
        <f t="shared" si="5143"/>
      </c>
      <c r="EC177" s="55">
        <f t="shared" si="5029"/>
      </c>
      <c r="ED177" s="54">
        <f t="shared" si="5143"/>
      </c>
      <c r="EE177" s="55">
        <f t="shared" si="5030"/>
      </c>
      <c r="EF177" s="54">
        <f t="shared" si="5143"/>
      </c>
      <c r="EG177" s="55">
        <f t="shared" si="5031"/>
      </c>
      <c r="EH177" s="54">
        <f t="shared" si="5143"/>
      </c>
      <c r="EI177" s="55">
        <f t="shared" si="5032"/>
      </c>
      <c r="EJ177" s="54">
        <f t="shared" si="5143"/>
      </c>
      <c r="EK177" s="55">
        <f t="shared" si="5033"/>
      </c>
      <c r="EL177" s="54">
        <f t="shared" si="5143"/>
      </c>
      <c r="EM177" s="55">
        <f t="shared" si="5034"/>
      </c>
      <c r="EN177" s="54">
        <f t="shared" si="5143"/>
      </c>
      <c r="EO177" s="55">
        <f t="shared" si="5035"/>
      </c>
      <c r="EP177" s="54">
        <f t="shared" si="5143"/>
      </c>
      <c r="EQ177" s="55">
        <f t="shared" si="5036"/>
      </c>
      <c r="ER177" s="54">
        <f t="shared" si="5143"/>
      </c>
      <c r="ES177" s="55">
        <f t="shared" si="5037"/>
      </c>
      <c r="ET177" s="54">
        <f t="shared" si="5143"/>
      </c>
      <c r="EU177" s="55">
        <f t="shared" si="5038"/>
      </c>
      <c r="EV177" s="54">
        <f t="shared" si="5143"/>
      </c>
      <c r="EW177" s="55">
        <f t="shared" si="5039"/>
      </c>
      <c r="EX177" s="54">
        <f t="shared" si="5143"/>
      </c>
      <c r="EY177" s="55">
        <f t="shared" si="5040"/>
      </c>
      <c r="EZ177" s="54">
        <f t="shared" si="5143"/>
      </c>
      <c r="FA177" s="55">
        <f t="shared" si="5041"/>
      </c>
      <c r="FB177" s="54">
        <f t="shared" si="5143"/>
      </c>
      <c r="FC177" s="55">
        <f t="shared" si="5042"/>
      </c>
      <c r="FD177" s="54">
        <f t="shared" si="5143"/>
      </c>
      <c r="FE177" s="55">
        <f t="shared" si="5043"/>
      </c>
      <c r="FF177" s="54">
        <f t="shared" si="5143"/>
      </c>
      <c r="FG177" s="55">
        <f t="shared" si="5044"/>
      </c>
      <c r="FH177" s="54">
        <f t="shared" si="5143"/>
      </c>
      <c r="FI177" s="55">
        <f t="shared" si="5045"/>
      </c>
      <c r="FJ177" s="54">
        <f t="shared" si="5143"/>
      </c>
      <c r="FK177" s="55">
        <f t="shared" si="5046"/>
      </c>
      <c r="FL177" s="54">
        <f t="shared" si="5143"/>
      </c>
      <c r="FM177" s="55">
        <f t="shared" si="5047"/>
      </c>
      <c r="FN177" s="54">
        <f t="shared" si="5143"/>
      </c>
      <c r="FO177" s="55">
        <f t="shared" si="5048"/>
      </c>
      <c r="FP177" s="54">
        <f t="shared" si="5143"/>
      </c>
      <c r="FQ177" s="55">
        <f t="shared" si="5049"/>
      </c>
      <c r="FR177" s="54">
        <f t="shared" si="5143"/>
      </c>
      <c r="FS177" s="55">
        <f t="shared" si="5050"/>
      </c>
      <c r="FT177" s="54">
        <f t="shared" si="5143"/>
      </c>
      <c r="FU177" s="55">
        <f t="shared" si="5051"/>
      </c>
      <c r="FV177" s="54">
        <f t="shared" si="5143"/>
      </c>
      <c r="FW177" s="55">
        <f t="shared" si="5052"/>
      </c>
      <c r="FX177" s="54">
        <f t="shared" si="5143"/>
      </c>
      <c r="FY177" s="55">
        <f t="shared" si="5053"/>
      </c>
      <c r="FZ177" s="54">
        <f t="shared" si="5143"/>
      </c>
      <c r="GA177" s="55">
        <f t="shared" si="5054"/>
      </c>
      <c r="GB177" s="54">
        <f t="shared" si="5143"/>
      </c>
      <c r="GC177" s="55">
        <f t="shared" si="5055"/>
      </c>
      <c r="GD177" s="54">
        <f t="shared" si="5143"/>
      </c>
      <c r="GE177" s="55">
        <f t="shared" si="5056"/>
      </c>
      <c r="GF177" s="54">
        <f t="shared" si="5143"/>
      </c>
      <c r="GG177" s="55">
        <f t="shared" si="5057"/>
      </c>
      <c r="GH177" s="54">
        <f t="shared" si="5143"/>
      </c>
      <c r="GI177" s="55">
        <f t="shared" si="5058"/>
      </c>
      <c r="GJ177" s="54">
        <f t="shared" si="5143"/>
      </c>
      <c r="GK177" s="55">
        <f t="shared" si="5059"/>
      </c>
      <c r="GL177" s="54">
        <f t="shared" si="5143"/>
      </c>
      <c r="GM177" s="55">
        <f t="shared" si="5060"/>
      </c>
      <c r="GN177" s="54">
        <f t="shared" si="5138"/>
      </c>
      <c r="GO177" s="55">
        <f t="shared" si="5061"/>
      </c>
      <c r="GP177" s="54">
        <f t="shared" si="5138"/>
      </c>
      <c r="GQ177" s="55">
        <f t="shared" si="5062"/>
      </c>
      <c r="GR177" s="54">
        <f t="shared" si="5138"/>
      </c>
      <c r="GS177" s="55">
        <f t="shared" si="5063"/>
      </c>
      <c r="GT177" s="54">
        <f t="shared" si="5138"/>
      </c>
      <c r="GU177" s="55">
        <f t="shared" si="5064"/>
      </c>
      <c r="GV177" s="54">
        <f t="shared" si="5138"/>
      </c>
      <c r="GW177" s="55">
        <f t="shared" si="5065"/>
      </c>
      <c r="GX177" s="54">
        <f t="shared" si="5138"/>
      </c>
      <c r="GY177" s="55">
        <f t="shared" si="5066"/>
      </c>
      <c r="GZ177" s="54">
        <f t="shared" si="5138"/>
      </c>
      <c r="HA177" s="55">
        <f t="shared" si="5067"/>
      </c>
      <c r="HB177" s="54">
        <f t="shared" si="5138"/>
      </c>
      <c r="HC177" s="55">
        <f t="shared" si="5068"/>
      </c>
      <c r="HD177" s="54">
        <f t="shared" si="5138"/>
      </c>
      <c r="HE177" s="55">
        <f t="shared" si="5069"/>
      </c>
      <c r="HF177" s="54">
        <f t="shared" si="5138"/>
      </c>
      <c r="HG177" s="55">
        <f t="shared" si="5070"/>
      </c>
      <c r="HH177" s="54">
        <f t="shared" si="5138"/>
      </c>
      <c r="HI177" s="55">
        <f t="shared" si="5071"/>
      </c>
      <c r="HJ177" s="54">
        <f t="shared" si="5138"/>
      </c>
      <c r="HK177" s="55">
        <f t="shared" si="5072"/>
      </c>
      <c r="HL177" s="54">
        <f t="shared" si="5138"/>
      </c>
      <c r="HM177" s="55">
        <f t="shared" si="5073"/>
      </c>
      <c r="HN177" s="54">
        <f t="shared" si="5138"/>
      </c>
      <c r="HO177" s="55">
        <f t="shared" si="5074"/>
      </c>
      <c r="HP177" s="54">
        <f t="shared" si="5138"/>
      </c>
      <c r="HQ177" s="55">
        <f t="shared" si="5075"/>
      </c>
      <c r="HR177" s="54">
        <f t="shared" si="5138"/>
      </c>
      <c r="HS177" s="55">
        <f t="shared" si="5076"/>
      </c>
      <c r="HT177" s="54">
        <f t="shared" si="5138"/>
      </c>
      <c r="HU177" s="55">
        <f t="shared" si="5077"/>
      </c>
      <c r="HV177" s="54">
        <f t="shared" si="5138"/>
      </c>
      <c r="HW177" s="55">
        <f t="shared" si="5078"/>
      </c>
      <c r="HX177" s="54">
        <f t="shared" si="5138"/>
      </c>
      <c r="HY177" s="55">
        <f t="shared" si="5079"/>
      </c>
      <c r="HZ177" s="54">
        <f t="shared" si="5138"/>
      </c>
      <c r="IA177" s="55">
        <f t="shared" si="5080"/>
      </c>
      <c r="IB177" s="54">
        <f t="shared" si="5138"/>
      </c>
      <c r="IC177" s="55">
        <f t="shared" si="5081"/>
      </c>
      <c r="ID177" s="54">
        <f t="shared" si="5138"/>
      </c>
      <c r="IE177" s="55">
        <f t="shared" si="5082"/>
      </c>
      <c r="IF177" s="54">
        <f t="shared" si="5138"/>
      </c>
      <c r="IG177" s="55">
        <f t="shared" si="5083"/>
      </c>
      <c r="IH177" s="54">
        <f t="shared" si="5138"/>
      </c>
      <c r="II177" s="55">
        <f t="shared" si="5084"/>
      </c>
      <c r="IJ177" s="54">
        <f t="shared" si="5138"/>
      </c>
      <c r="IK177" s="55">
        <f t="shared" si="5085"/>
      </c>
      <c r="IL177" s="54">
        <f t="shared" si="5138"/>
      </c>
      <c r="IM177" s="55">
        <f t="shared" si="5086"/>
      </c>
      <c r="IN177" s="54">
        <f t="shared" si="5138"/>
      </c>
      <c r="IO177" s="55">
        <f t="shared" si="5087"/>
      </c>
      <c r="IP177" s="54">
        <f t="shared" si="5138"/>
      </c>
      <c r="IQ177" s="55">
        <f t="shared" si="5088"/>
      </c>
      <c r="IR177" s="54">
        <f t="shared" si="5138"/>
      </c>
      <c r="IS177" s="55">
        <f t="shared" si="5089"/>
      </c>
      <c r="IT177" s="54">
        <f t="shared" si="5138"/>
      </c>
      <c r="IU177" s="55">
        <f t="shared" si="5090"/>
      </c>
      <c r="IV177" s="54">
        <f t="shared" si="5138"/>
      </c>
      <c r="IW177" s="55">
        <f t="shared" si="5091"/>
      </c>
      <c r="IX177" s="54">
        <f t="shared" si="5151"/>
      </c>
      <c r="IY177" s="55">
        <f t="shared" si="5092"/>
      </c>
      <c r="IZ177" s="54">
        <f t="shared" si="5151"/>
      </c>
      <c r="JA177" s="55">
        <f t="shared" si="5093"/>
      </c>
      <c r="JB177" s="54">
        <f t="shared" si="5151"/>
      </c>
      <c r="JC177" s="55">
        <f t="shared" si="5094"/>
      </c>
      <c r="JD177" s="54">
        <f t="shared" si="5151"/>
      </c>
      <c r="JE177" s="55">
        <f t="shared" si="5095"/>
      </c>
      <c r="JF177" s="54">
        <f t="shared" si="5151"/>
      </c>
      <c r="JG177" s="55">
        <f t="shared" si="5096"/>
      </c>
      <c r="JH177" s="54">
        <f t="shared" si="5151"/>
      </c>
      <c r="JI177" s="55">
        <f t="shared" si="5097"/>
      </c>
      <c r="JJ177" s="54">
        <f t="shared" si="5151"/>
      </c>
      <c r="JK177" s="55">
        <f t="shared" si="5098"/>
      </c>
      <c r="JL177" s="54">
        <f t="shared" si="5151"/>
      </c>
      <c r="JM177" s="55">
        <f t="shared" si="4679"/>
      </c>
      <c r="JN177" s="54">
        <f t="shared" ref="JN177:LX184" si="5153">RIGHT(IFERROR(VLOOKUP($B177,JN$4:JO$71,2,FALSE),""),2)</f>
      </c>
      <c r="JO177" s="55">
        <f t="shared" si="4775"/>
      </c>
      <c r="JP177" s="54">
        <f t="shared" si="5153"/>
      </c>
      <c r="JQ177" s="55">
        <f t="shared" si="4776"/>
      </c>
      <c r="JR177" s="54">
        <f t="shared" si="5153"/>
      </c>
      <c r="JS177" s="55">
        <f t="shared" si="4777"/>
      </c>
      <c r="JT177" s="54">
        <f t="shared" si="5153"/>
      </c>
      <c r="JU177" s="55">
        <f t="shared" si="4778"/>
      </c>
      <c r="JV177" s="54">
        <f t="shared" si="5153"/>
      </c>
      <c r="JW177" s="55">
        <f t="shared" si="4779"/>
      </c>
      <c r="JX177" s="54">
        <f t="shared" si="5153"/>
      </c>
      <c r="JY177" s="55">
        <f t="shared" si="4780"/>
      </c>
      <c r="JZ177" s="54">
        <f t="shared" si="5153"/>
      </c>
      <c r="KA177" s="55">
        <f t="shared" si="4781"/>
      </c>
      <c r="KB177" s="54">
        <f t="shared" si="5153"/>
      </c>
      <c r="KC177" s="55">
        <f t="shared" si="4782"/>
      </c>
      <c r="KD177" s="54">
        <f t="shared" si="5153"/>
      </c>
      <c r="KE177" s="55">
        <f t="shared" si="4783"/>
      </c>
      <c r="KF177" s="54">
        <f t="shared" si="5153"/>
      </c>
      <c r="KG177" s="55">
        <f t="shared" si="4784"/>
      </c>
      <c r="KH177" s="54">
        <f t="shared" si="5153"/>
      </c>
      <c r="KI177" s="55">
        <f t="shared" si="4785"/>
      </c>
      <c r="KJ177" s="54">
        <f t="shared" si="5153"/>
      </c>
      <c r="KK177" s="55">
        <f t="shared" si="4786"/>
      </c>
      <c r="KL177" s="54">
        <f t="shared" si="5153"/>
      </c>
      <c r="KM177" s="55">
        <f t="shared" si="4787"/>
      </c>
      <c r="KN177" s="54">
        <f t="shared" si="5153"/>
      </c>
      <c r="KO177" s="55">
        <f t="shared" si="4788"/>
      </c>
      <c r="KP177" s="54">
        <f t="shared" si="5153"/>
      </c>
      <c r="KQ177" s="55">
        <f t="shared" si="4789"/>
      </c>
      <c r="KR177" s="54">
        <f t="shared" si="5153"/>
      </c>
      <c r="KS177" s="55">
        <f t="shared" si="4790"/>
      </c>
      <c r="KT177" s="54">
        <f t="shared" si="5153"/>
      </c>
      <c r="KU177" s="55">
        <f t="shared" si="4791"/>
      </c>
      <c r="KV177" s="54">
        <f t="shared" si="5153"/>
      </c>
      <c r="KW177" s="55">
        <f t="shared" si="4792"/>
      </c>
      <c r="KX177" s="54">
        <f t="shared" si="5153"/>
      </c>
      <c r="KY177" s="55">
        <f t="shared" si="4793"/>
      </c>
      <c r="KZ177" s="54">
        <f t="shared" si="5153"/>
      </c>
      <c r="LA177" s="55">
        <f t="shared" si="4794"/>
      </c>
      <c r="LB177" s="54">
        <f t="shared" si="5153"/>
      </c>
      <c r="LC177" s="55">
        <f t="shared" si="4795"/>
      </c>
      <c r="LD177" s="54">
        <f t="shared" si="5153"/>
      </c>
      <c r="LE177" s="55">
        <f t="shared" si="4796"/>
      </c>
      <c r="LF177" s="54">
        <f t="shared" si="5153"/>
      </c>
      <c r="LG177" s="55">
        <f t="shared" si="4797"/>
      </c>
      <c r="LH177" s="54">
        <f t="shared" si="5153"/>
      </c>
      <c r="LI177" s="55">
        <f t="shared" si="4798"/>
      </c>
      <c r="LJ177" s="54">
        <f t="shared" si="5153"/>
      </c>
      <c r="LK177" s="55">
        <f t="shared" si="4799"/>
      </c>
      <c r="LL177" s="54">
        <f t="shared" si="5153"/>
      </c>
      <c r="LM177" s="55">
        <f t="shared" si="4800"/>
      </c>
      <c r="LN177" s="54">
        <f t="shared" si="5153"/>
      </c>
      <c r="LO177" s="55">
        <f t="shared" si="4801"/>
      </c>
      <c r="LP177" s="54">
        <f t="shared" si="5153"/>
      </c>
      <c r="LQ177" s="55">
        <f t="shared" si="4802"/>
      </c>
      <c r="LR177" s="54">
        <f t="shared" si="5153"/>
      </c>
      <c r="LS177" s="55">
        <f t="shared" si="4803"/>
      </c>
      <c r="LT177" s="54">
        <f t="shared" si="5153"/>
      </c>
      <c r="LU177" s="55">
        <f t="shared" si="4804"/>
      </c>
      <c r="LV177" s="54">
        <f t="shared" si="5153"/>
      </c>
      <c r="LW177" s="55">
        <f t="shared" si="4805"/>
      </c>
      <c r="LX177" s="54">
        <f t="shared" si="5153"/>
      </c>
      <c r="LY177" s="55">
        <f t="shared" si="4680"/>
      </c>
      <c r="LZ177" s="54">
        <f t="shared" si="5148"/>
      </c>
      <c r="MA177" s="55">
        <f t="shared" si="4807"/>
      </c>
      <c r="MB177" s="54">
        <f t="shared" si="5148"/>
      </c>
      <c r="MC177" s="55">
        <f t="shared" si="4808"/>
      </c>
      <c r="MD177" s="54">
        <f t="shared" si="5148"/>
      </c>
      <c r="ME177" s="55">
        <f t="shared" si="4809"/>
      </c>
      <c r="MF177" s="54">
        <f t="shared" si="5148"/>
      </c>
      <c r="MG177" s="55">
        <f t="shared" si="4810"/>
      </c>
      <c r="MH177" s="54">
        <f t="shared" si="5148"/>
      </c>
      <c r="MI177" s="55">
        <f t="shared" si="4811"/>
      </c>
      <c r="MJ177" s="54">
        <f t="shared" si="5148"/>
      </c>
      <c r="MK177" s="55">
        <f t="shared" si="4812"/>
      </c>
      <c r="ML177" s="54">
        <f t="shared" si="5148"/>
      </c>
      <c r="MM177" s="55">
        <f t="shared" si="4682"/>
      </c>
      <c r="MN177" s="54">
        <f t="shared" si="5148"/>
      </c>
      <c r="MO177" s="55">
        <f t="shared" si="4683"/>
      </c>
      <c r="MP177" s="54">
        <f t="shared" si="5148"/>
      </c>
      <c r="MQ177" s="55">
        <f t="shared" si="4684"/>
      </c>
      <c r="MR177" s="54">
        <f t="shared" si="5148"/>
      </c>
      <c r="MS177" s="55">
        <f t="shared" si="4685"/>
      </c>
      <c r="MT177" s="54">
        <f t="shared" si="5148"/>
      </c>
      <c r="MU177" s="55">
        <f t="shared" si="4686"/>
      </c>
      <c r="MV177" s="54">
        <f t="shared" si="5148"/>
      </c>
      <c r="MW177" s="55">
        <f t="shared" si="4687"/>
      </c>
      <c r="MX177" s="54">
        <f t="shared" si="5148"/>
      </c>
      <c r="MY177" s="55">
        <f t="shared" si="4688"/>
      </c>
      <c r="MZ177" s="54">
        <f t="shared" si="5148"/>
      </c>
      <c r="NA177" s="55">
        <f t="shared" si="4689"/>
      </c>
      <c r="NB177" s="54">
        <f t="shared" si="5148"/>
      </c>
      <c r="NC177" s="55">
        <f t="shared" si="4690"/>
      </c>
      <c r="ND177" s="54">
        <f t="shared" si="5148"/>
      </c>
      <c r="NE177" s="55">
        <f t="shared" si="4691"/>
      </c>
      <c r="NF177" s="54">
        <f t="shared" si="5148"/>
      </c>
      <c r="NG177" s="55">
        <f t="shared" si="4692"/>
      </c>
      <c r="NH177" s="54">
        <f t="shared" si="5148"/>
      </c>
      <c r="NI177" s="55">
        <f t="shared" si="4693"/>
      </c>
      <c r="NJ177" s="54">
        <f t="shared" si="5148"/>
      </c>
      <c r="NK177" s="55">
        <f t="shared" si="4694"/>
      </c>
      <c r="NL177" s="54">
        <f t="shared" si="5148"/>
      </c>
      <c r="NM177" s="55">
        <f t="shared" si="4695"/>
      </c>
      <c r="NN177" s="54">
        <f t="shared" si="5148"/>
      </c>
      <c r="NO177" s="55">
        <f t="shared" si="4696"/>
      </c>
      <c r="NP177" s="54">
        <f t="shared" si="5148"/>
      </c>
      <c r="NQ177" s="55">
        <f t="shared" si="4697"/>
      </c>
      <c r="NR177" s="54">
        <f t="shared" si="5148"/>
      </c>
      <c r="NS177" s="55">
        <f t="shared" si="4698"/>
      </c>
      <c r="NT177" s="54">
        <f t="shared" si="5148"/>
      </c>
      <c r="NU177" s="55">
        <f t="shared" si="4699"/>
      </c>
      <c r="NV177" s="54">
        <f t="shared" si="5148"/>
      </c>
      <c r="NW177" s="55">
        <f t="shared" si="4700"/>
      </c>
      <c r="NX177" s="54">
        <f t="shared" si="5148"/>
      </c>
      <c r="NY177" s="55">
        <f t="shared" si="4701"/>
      </c>
      <c r="NZ177" s="54">
        <f t="shared" si="5148"/>
      </c>
      <c r="OA177" s="55">
        <f t="shared" si="4702"/>
      </c>
      <c r="OB177" s="54">
        <f t="shared" si="5148"/>
      </c>
      <c r="OC177" s="55">
        <f t="shared" si="4703"/>
      </c>
      <c r="OD177" s="54">
        <f t="shared" si="5148"/>
      </c>
      <c r="OE177" s="55">
        <f t="shared" si="4704"/>
      </c>
      <c r="OF177" s="54">
        <f t="shared" si="5148"/>
      </c>
      <c r="OG177" s="55">
        <f t="shared" si="4705"/>
      </c>
      <c r="OH177" s="54">
        <f t="shared" si="5148"/>
      </c>
      <c r="OI177" s="55">
        <f t="shared" si="4706"/>
      </c>
      <c r="OJ177" s="54">
        <f t="shared" si="5148"/>
      </c>
      <c r="OK177" s="55">
        <f t="shared" si="4707"/>
      </c>
      <c r="OL177" s="54">
        <f t="shared" si="5146"/>
      </c>
      <c r="OM177" s="55">
        <f t="shared" si="4708"/>
      </c>
      <c r="ON177" s="54">
        <f t="shared" si="5146"/>
      </c>
      <c r="OO177" s="55">
        <f t="shared" si="4709"/>
      </c>
      <c r="OP177" s="54">
        <f t="shared" si="5146"/>
      </c>
      <c r="OQ177" s="55">
        <f t="shared" si="4710"/>
      </c>
      <c r="OR177" s="54">
        <f t="shared" si="5146"/>
      </c>
      <c r="OS177" s="55">
        <f t="shared" si="4711"/>
      </c>
      <c r="OT177" s="54">
        <f t="shared" si="5146"/>
      </c>
      <c r="OU177" s="55">
        <f t="shared" si="4712"/>
      </c>
      <c r="OV177" s="54">
        <f t="shared" si="5146"/>
      </c>
      <c r="OW177" s="55">
        <f t="shared" si="4713"/>
      </c>
      <c r="OX177" s="54">
        <f t="shared" si="5139"/>
      </c>
      <c r="OY177" s="55">
        <f t="shared" si="4714"/>
      </c>
      <c r="OZ177" s="54">
        <f t="shared" si="5139"/>
      </c>
      <c r="PA177" s="55">
        <f t="shared" si="4715"/>
      </c>
      <c r="PB177" s="54">
        <f t="shared" si="5139"/>
      </c>
      <c r="PC177" s="55">
        <f t="shared" si="4716"/>
      </c>
      <c r="PD177" s="54">
        <f t="shared" si="5139"/>
      </c>
      <c r="PE177" s="55">
        <f t="shared" si="4717"/>
      </c>
      <c r="PF177" s="54">
        <f t="shared" si="5139"/>
      </c>
      <c r="PG177" s="55">
        <f t="shared" si="4718"/>
      </c>
      <c r="PH177" s="54">
        <f t="shared" si="5139"/>
      </c>
      <c r="PI177" s="55">
        <f t="shared" si="4719"/>
      </c>
      <c r="PJ177" s="54">
        <f t="shared" si="5139"/>
      </c>
      <c r="PK177" s="55">
        <f t="shared" si="4720"/>
      </c>
      <c r="PL177" s="54">
        <f t="shared" si="5139"/>
      </c>
      <c r="PM177" s="55">
        <f t="shared" si="4721"/>
      </c>
      <c r="PN177" s="54">
        <f t="shared" si="5139"/>
      </c>
      <c r="PO177" s="55">
        <f t="shared" si="4722"/>
      </c>
      <c r="PP177" s="54">
        <f t="shared" si="5139"/>
      </c>
      <c r="PQ177" s="55">
        <f t="shared" si="4723"/>
      </c>
      <c r="PR177" s="54">
        <f t="shared" si="5139"/>
      </c>
      <c r="PS177" s="55">
        <f t="shared" si="4724"/>
      </c>
      <c r="PT177" s="54">
        <f t="shared" si="5139"/>
      </c>
      <c r="PU177" s="55">
        <f t="shared" si="4725"/>
      </c>
      <c r="PV177" s="54">
        <f t="shared" si="5139"/>
      </c>
      <c r="PW177" s="55">
        <f t="shared" si="4726"/>
      </c>
      <c r="PX177" s="54">
        <f t="shared" si="5139"/>
      </c>
      <c r="PY177" s="55">
        <f t="shared" si="4727"/>
      </c>
      <c r="PZ177" s="54">
        <f t="shared" si="5139"/>
      </c>
      <c r="QA177" s="55">
        <f t="shared" si="4728"/>
      </c>
      <c r="QB177" s="54">
        <f t="shared" si="5139"/>
      </c>
      <c r="QC177" s="55">
        <f t="shared" si="4729"/>
      </c>
      <c r="QD177" s="54">
        <f t="shared" si="5139"/>
      </c>
      <c r="QE177" s="55">
        <f t="shared" si="4730"/>
      </c>
      <c r="QF177" s="54">
        <f t="shared" si="5139"/>
      </c>
      <c r="QG177" s="55">
        <f t="shared" si="4731"/>
      </c>
      <c r="QH177" s="54">
        <f t="shared" si="5139"/>
      </c>
      <c r="QI177" s="55">
        <f t="shared" si="4732"/>
      </c>
      <c r="QJ177" s="54">
        <f t="shared" si="5139"/>
      </c>
      <c r="QK177" s="55">
        <f t="shared" si="4733"/>
      </c>
      <c r="QL177" s="54">
        <f t="shared" si="5139"/>
      </c>
      <c r="QM177" s="55">
        <f t="shared" si="4734"/>
      </c>
      <c r="QN177" s="54">
        <f t="shared" si="5139"/>
      </c>
      <c r="QO177" s="55">
        <f t="shared" si="4735"/>
      </c>
      <c r="QP177" s="54">
        <f t="shared" si="5139"/>
      </c>
      <c r="QQ177" s="55">
        <f t="shared" si="4736"/>
      </c>
      <c r="QR177" s="54">
        <f t="shared" si="5139"/>
      </c>
      <c r="QS177" s="55">
        <f t="shared" si="4737"/>
      </c>
      <c r="QT177" s="54">
        <f t="shared" si="5139"/>
      </c>
      <c r="QU177" s="55">
        <f t="shared" si="4885"/>
      </c>
      <c r="QV177" s="54">
        <f t="shared" si="5139"/>
      </c>
      <c r="QW177" s="55">
        <f t="shared" si="4886"/>
      </c>
      <c r="QX177" s="54">
        <f t="shared" si="5135"/>
      </c>
      <c r="QY177" s="55">
        <f t="shared" si="4887"/>
      </c>
      <c r="QZ177" s="54">
        <f t="shared" si="5135"/>
      </c>
      <c r="RA177" s="55">
        <f t="shared" si="4888"/>
      </c>
      <c r="RB177" s="54">
        <f t="shared" si="5135"/>
      </c>
      <c r="RC177" s="55">
        <f t="shared" si="4889"/>
      </c>
      <c r="RD177" s="54">
        <f t="shared" si="5135"/>
      </c>
      <c r="RE177" s="55">
        <f t="shared" si="4890"/>
      </c>
      <c r="RF177" s="54">
        <f t="shared" si="5135"/>
      </c>
      <c r="RG177" s="55">
        <f t="shared" si="4891"/>
      </c>
      <c r="RH177" s="54">
        <f t="shared" si="5135"/>
      </c>
      <c r="RI177" s="55">
        <f t="shared" si="4892"/>
      </c>
      <c r="RJ177" s="54">
        <f t="shared" si="5152"/>
      </c>
      <c r="RK177" s="55">
        <f t="shared" si="4893"/>
      </c>
      <c r="RL177" s="54">
        <f t="shared" si="5152"/>
      </c>
      <c r="RM177" s="55">
        <f t="shared" si="4894"/>
      </c>
      <c r="RN177" s="54">
        <f t="shared" si="5152"/>
      </c>
      <c r="RO177" s="55">
        <f t="shared" si="4895"/>
      </c>
      <c r="RP177" s="54">
        <f t="shared" si="5152"/>
      </c>
      <c r="RQ177" s="55">
        <f t="shared" si="4896"/>
      </c>
      <c r="RR177" s="54">
        <f t="shared" si="5152"/>
      </c>
      <c r="RS177" s="55">
        <f t="shared" si="4897"/>
      </c>
      <c r="RT177" s="54">
        <f t="shared" si="5152"/>
      </c>
      <c r="RU177" s="55">
        <f t="shared" si="4898"/>
      </c>
      <c r="RV177" s="54">
        <f t="shared" si="5152"/>
      </c>
      <c r="RW177" s="55">
        <f t="shared" si="4899"/>
      </c>
      <c r="RX177" s="54">
        <f t="shared" si="5152"/>
      </c>
      <c r="RY177" s="55">
        <f t="shared" si="4900"/>
      </c>
      <c r="RZ177" s="54">
        <f t="shared" si="5152"/>
      </c>
      <c r="SA177" s="55">
        <f t="shared" si="4901"/>
      </c>
      <c r="SB177" s="54">
        <f t="shared" si="5152"/>
      </c>
      <c r="SC177" s="55">
        <f t="shared" si="4902"/>
      </c>
      <c r="SD177" s="54">
        <f t="shared" si="5152"/>
      </c>
      <c r="SE177" s="55">
        <f t="shared" si="4903"/>
      </c>
      <c r="SF177" s="54">
        <f t="shared" si="5152"/>
      </c>
      <c r="SG177" s="55">
        <f t="shared" si="4904"/>
      </c>
      <c r="SH177" s="54">
        <f t="shared" si="5152"/>
      </c>
      <c r="SI177" s="55">
        <f t="shared" si="4905"/>
      </c>
      <c r="SJ177" s="54">
        <f t="shared" si="5152"/>
      </c>
      <c r="SK177" s="55">
        <f t="shared" si="4906"/>
      </c>
      <c r="SL177" s="54">
        <f t="shared" si="5152"/>
      </c>
      <c r="SM177" s="55">
        <f t="shared" si="4907"/>
      </c>
      <c r="SN177" s="54">
        <f t="shared" si="5152"/>
      </c>
      <c r="SO177" s="55">
        <f t="shared" si="4908"/>
      </c>
      <c r="SP177" s="54">
        <f t="shared" si="5152"/>
      </c>
      <c r="SQ177" s="55">
        <f t="shared" si="4909"/>
      </c>
      <c r="SR177" s="54">
        <f t="shared" si="5152"/>
      </c>
      <c r="SS177" s="55">
        <f t="shared" si="4910"/>
      </c>
      <c r="ST177" s="54">
        <f t="shared" si="5152"/>
      </c>
      <c r="SU177" s="55">
        <f t="shared" si="4911"/>
      </c>
      <c r="SV177" s="54">
        <f t="shared" si="5152"/>
      </c>
      <c r="SW177" s="55">
        <f t="shared" si="4912"/>
      </c>
      <c r="SX177" s="54">
        <f t="shared" si="5152"/>
      </c>
      <c r="SY177" s="55">
        <f t="shared" si="4913"/>
      </c>
      <c r="SZ177" s="54">
        <f t="shared" si="5152"/>
      </c>
      <c r="TA177" s="55">
        <f t="shared" si="4914"/>
      </c>
      <c r="TB177" s="54">
        <f t="shared" si="5152"/>
      </c>
      <c r="TC177" s="55">
        <f t="shared" si="4915"/>
      </c>
      <c r="TD177" s="54">
        <f t="shared" si="5152"/>
      </c>
      <c r="TE177" s="55">
        <f t="shared" si="4881"/>
      </c>
      <c r="TF177" s="54">
        <f t="shared" si="5152"/>
      </c>
      <c r="TG177" s="55">
        <f t="shared" si="4843"/>
      </c>
      <c r="TH177" s="54">
        <f t="shared" si="5152"/>
      </c>
      <c r="TI177" s="55">
        <f t="shared" si="4844"/>
      </c>
      <c r="TJ177" s="54">
        <f t="shared" si="5152"/>
      </c>
      <c r="TK177" s="55">
        <f t="shared" si="4845"/>
      </c>
      <c r="TL177" s="54">
        <f t="shared" si="5152"/>
      </c>
      <c r="TM177" s="55">
        <f t="shared" si="4846"/>
      </c>
      <c r="TN177" s="54">
        <f t="shared" si="5152"/>
      </c>
      <c r="TO177" s="55">
        <f t="shared" si="4847"/>
      </c>
      <c r="TP177" s="54">
        <f t="shared" si="5152"/>
      </c>
      <c r="TQ177" s="55">
        <f t="shared" si="4848"/>
      </c>
      <c r="TR177" s="54">
        <f t="shared" si="5152"/>
      </c>
      <c r="TS177" s="55">
        <f t="shared" si="4849"/>
      </c>
      <c r="TT177" s="54">
        <f t="shared" si="5152"/>
      </c>
      <c r="TU177" s="55">
        <f t="shared" si="4850"/>
      </c>
      <c r="TV177" s="54">
        <f t="shared" si="5150"/>
      </c>
      <c r="TW177" s="55">
        <f t="shared" si="4851"/>
      </c>
      <c r="TX177" s="54">
        <f t="shared" si="5150"/>
      </c>
      <c r="TY177" s="55">
        <f t="shared" si="4852"/>
      </c>
      <c r="TZ177" s="54">
        <f t="shared" si="5150"/>
      </c>
      <c r="UA177" s="55">
        <f t="shared" si="4853"/>
      </c>
      <c r="UB177" s="54">
        <f t="shared" si="5150"/>
      </c>
      <c r="UC177" s="55">
        <f t="shared" si="4854"/>
      </c>
      <c r="UD177" s="54">
        <f t="shared" si="5150"/>
      </c>
      <c r="UE177" s="55">
        <f t="shared" si="4855"/>
      </c>
      <c r="UF177" s="54">
        <f t="shared" si="5150"/>
      </c>
      <c r="UG177" s="55">
        <f t="shared" si="4856"/>
      </c>
      <c r="UH177" s="54">
        <f t="shared" si="5150"/>
      </c>
      <c r="UI177" s="55">
        <f t="shared" si="4857"/>
      </c>
      <c r="UJ177" s="54">
        <f t="shared" si="5150"/>
      </c>
      <c r="UK177" s="55">
        <f t="shared" si="4858"/>
      </c>
      <c r="UL177" s="54">
        <f t="shared" si="5150"/>
      </c>
      <c r="UM177" s="55">
        <f t="shared" si="4859"/>
      </c>
      <c r="UN177" s="54">
        <f t="shared" si="5144"/>
      </c>
      <c r="UO177" s="55">
        <f t="shared" si="4860"/>
      </c>
      <c r="UP177" s="54">
        <f t="shared" si="5144"/>
      </c>
      <c r="UQ177" s="55">
        <f t="shared" si="4861"/>
      </c>
      <c r="UR177" s="54">
        <f t="shared" si="5144"/>
      </c>
      <c r="US177" s="55">
        <f t="shared" si="4862"/>
      </c>
      <c r="UT177" s="54">
        <f t="shared" si="5144"/>
      </c>
      <c r="UU177" s="55">
        <f t="shared" si="4863"/>
      </c>
      <c r="UV177" s="54">
        <f t="shared" si="5144"/>
      </c>
      <c r="UW177" s="55">
        <f t="shared" si="4864"/>
      </c>
      <c r="UX177" s="54">
        <f t="shared" si="5144"/>
      </c>
      <c r="UY177" s="55">
        <f t="shared" si="4865"/>
      </c>
      <c r="UZ177" s="54">
        <f t="shared" si="5144"/>
      </c>
      <c r="VA177" s="55">
        <f t="shared" si="4866"/>
      </c>
      <c r="VB177" s="54">
        <f t="shared" si="5144"/>
      </c>
      <c r="VC177" s="55">
        <f t="shared" si="4867"/>
      </c>
      <c r="VD177" s="54">
        <f t="shared" si="5144"/>
      </c>
      <c r="VE177" s="55">
        <f t="shared" si="4868"/>
      </c>
      <c r="VF177" s="54">
        <f t="shared" si="5144"/>
      </c>
      <c r="VG177" s="55">
        <f t="shared" si="4869"/>
      </c>
      <c r="VH177" s="54">
        <f t="shared" si="5144"/>
      </c>
      <c r="VI177" s="55">
        <f t="shared" si="4870"/>
      </c>
      <c r="VJ177" s="54">
        <f t="shared" si="5144"/>
      </c>
      <c r="VK177" s="55">
        <f t="shared" si="4871"/>
      </c>
      <c r="VL177" s="54">
        <f t="shared" si="5144"/>
      </c>
      <c r="VM177" s="55">
        <f t="shared" si="4872"/>
      </c>
      <c r="VN177" s="54">
        <f t="shared" si="5144"/>
      </c>
      <c r="VO177" s="55">
        <f t="shared" si="4873"/>
      </c>
      <c r="VP177" s="54">
        <f t="shared" si="5144"/>
      </c>
      <c r="VQ177" s="55">
        <f t="shared" si="4817"/>
      </c>
      <c r="VR177" s="54">
        <f t="shared" si="5144"/>
      </c>
      <c r="VS177" s="55">
        <f t="shared" si="4874"/>
      </c>
      <c r="VT177" s="54">
        <f t="shared" si="5144"/>
      </c>
      <c r="VU177" s="55">
        <f t="shared" si="4875"/>
      </c>
      <c r="VV177" s="54">
        <f t="shared" si="5144"/>
      </c>
      <c r="VW177" s="55">
        <f t="shared" si="4876"/>
      </c>
      <c r="VX177" s="54">
        <f t="shared" si="5144"/>
      </c>
      <c r="VY177" s="55">
        <f t="shared" si="4877"/>
      </c>
      <c r="VZ177" s="54">
        <f t="shared" si="5144"/>
      </c>
      <c r="WA177" s="55">
        <f t="shared" si="4878"/>
      </c>
      <c r="WB177" s="54">
        <f t="shared" si="5144"/>
      </c>
      <c r="WC177" s="55">
        <f t="shared" si="4879"/>
      </c>
      <c r="WD177" s="54">
        <f t="shared" si="5144"/>
      </c>
      <c r="WE177" s="55">
        <f t="shared" si="4818"/>
      </c>
      <c r="WF177" s="54">
        <f t="shared" si="5144"/>
      </c>
      <c r="WG177" s="55">
        <f t="shared" si="4819"/>
      </c>
      <c r="WH177" s="54">
        <f t="shared" si="5144"/>
      </c>
      <c r="WI177" s="55">
        <f t="shared" si="4820"/>
      </c>
      <c r="WJ177" s="54">
        <f t="shared" si="5144"/>
      </c>
      <c r="WK177" s="55">
        <f t="shared" si="4821"/>
      </c>
      <c r="WL177" s="54">
        <f t="shared" si="5144"/>
      </c>
      <c r="WM177" s="55">
        <f t="shared" si="4822"/>
      </c>
      <c r="WN177" s="54">
        <f t="shared" si="5144"/>
      </c>
      <c r="WO177" s="55">
        <f t="shared" si="4823"/>
      </c>
      <c r="WP177" s="54">
        <f t="shared" si="5144"/>
      </c>
      <c r="WQ177" s="55">
        <f t="shared" si="4824"/>
      </c>
      <c r="WR177" s="54">
        <f t="shared" si="5144"/>
      </c>
      <c r="WS177" s="55">
        <f t="shared" si="4825"/>
      </c>
      <c r="WT177" s="54">
        <f t="shared" si="5140"/>
      </c>
      <c r="WU177" s="55">
        <f t="shared" si="4826"/>
      </c>
      <c r="WV177" s="54">
        <f t="shared" si="5140"/>
      </c>
      <c r="WW177" s="55">
        <f t="shared" si="4827"/>
      </c>
      <c r="WX177" s="54">
        <f t="shared" si="5140"/>
      </c>
      <c r="WY177" s="55">
        <f t="shared" si="4828"/>
      </c>
      <c r="WZ177" s="54">
        <f t="shared" si="5140"/>
      </c>
      <c r="XA177" s="55">
        <f t="shared" si="4829"/>
      </c>
      <c r="XB177" s="54">
        <f t="shared" si="5140"/>
      </c>
      <c r="XC177" s="55">
        <f t="shared" si="4830"/>
      </c>
      <c r="XD177" s="54">
        <f t="shared" si="5140"/>
      </c>
      <c r="XE177" s="55">
        <f t="shared" si="4831"/>
      </c>
      <c r="XF177" s="54">
        <f t="shared" si="5140"/>
      </c>
      <c r="XG177" s="55">
        <f t="shared" si="4832"/>
      </c>
      <c r="XH177" s="54">
        <f t="shared" si="5140"/>
      </c>
      <c r="XI177" s="55">
        <f t="shared" si="4833"/>
      </c>
      <c r="XJ177" s="54">
        <f t="shared" si="5140"/>
      </c>
      <c r="XK177" s="55">
        <f t="shared" si="4834"/>
      </c>
      <c r="XL177" s="54">
        <f t="shared" si="5140"/>
      </c>
      <c r="XM177" s="55">
        <f t="shared" si="4835"/>
      </c>
      <c r="XN177" s="54">
        <f t="shared" si="5140"/>
      </c>
      <c r="XO177" s="55">
        <f t="shared" si="4836"/>
      </c>
      <c r="XP177" s="54">
        <f t="shared" si="5140"/>
      </c>
      <c r="XQ177" s="55">
        <f t="shared" si="4837"/>
      </c>
      <c r="XR177" s="54">
        <f t="shared" si="5140"/>
      </c>
      <c r="XS177" s="55">
        <f t="shared" si="4838"/>
      </c>
      <c r="XT177" s="54">
        <f t="shared" si="5140"/>
      </c>
      <c r="XU177" s="55">
        <f t="shared" si="4839"/>
      </c>
      <c r="XV177" s="54">
        <f t="shared" si="5140"/>
      </c>
      <c r="XW177" s="55">
        <f t="shared" si="4840"/>
      </c>
      <c r="XX177" s="54">
        <f t="shared" si="5140"/>
      </c>
      <c r="XY177" s="55">
        <f t="shared" si="4841"/>
      </c>
      <c r="XZ177" s="54">
        <f t="shared" si="5140"/>
      </c>
      <c r="YA177" s="55">
        <f t="shared" si="4842"/>
      </c>
      <c r="YB177" s="54">
        <f t="shared" si="5140"/>
      </c>
      <c r="YC177" s="55">
        <f t="shared" si="4740"/>
      </c>
      <c r="YD177" s="54">
        <f t="shared" si="5140"/>
      </c>
      <c r="YE177" s="55">
        <f t="shared" si="4741"/>
      </c>
      <c r="YF177" s="54">
        <f t="shared" si="5140"/>
      </c>
      <c r="YG177" s="55">
        <f t="shared" si="4742"/>
      </c>
      <c r="YH177" s="54">
        <f t="shared" si="5140"/>
      </c>
      <c r="YI177" s="55">
        <f t="shared" si="4743"/>
      </c>
      <c r="YJ177" s="54">
        <f t="shared" si="5140"/>
      </c>
      <c r="YK177" s="55">
        <f t="shared" si="4744"/>
      </c>
      <c r="YL177" s="54">
        <f t="shared" si="5140"/>
      </c>
      <c r="YM177" s="55">
        <f t="shared" si="4745"/>
      </c>
      <c r="YN177" s="54">
        <f t="shared" si="5140"/>
      </c>
      <c r="YO177" s="55">
        <f t="shared" si="4746"/>
      </c>
      <c r="YP177" s="54">
        <f t="shared" si="5140"/>
      </c>
      <c r="YQ177" s="55">
        <f t="shared" si="4747"/>
      </c>
      <c r="YR177" s="54">
        <f t="shared" si="5140"/>
      </c>
      <c r="YS177" s="55">
        <f t="shared" si="4748"/>
      </c>
      <c r="YT177" s="54">
        <f t="shared" si="5140"/>
      </c>
      <c r="YU177" s="55">
        <f t="shared" si="4749"/>
      </c>
      <c r="YV177" s="54">
        <f t="shared" si="5140"/>
      </c>
      <c r="YW177" s="55">
        <f t="shared" si="4750"/>
      </c>
      <c r="YX177" s="54">
        <f t="shared" si="5140"/>
      </c>
      <c r="YY177" s="55">
        <f t="shared" si="4751"/>
      </c>
      <c r="YZ177" s="54">
        <f t="shared" si="5140"/>
      </c>
      <c r="ZA177" s="55">
        <f t="shared" si="4752"/>
      </c>
      <c r="ZB177" s="54">
        <f t="shared" si="5140"/>
      </c>
      <c r="ZC177" s="55">
        <f t="shared" si="4753"/>
      </c>
      <c r="ZD177" s="54">
        <f t="shared" si="5141"/>
      </c>
      <c r="ZE177" s="55">
        <f t="shared" si="4754"/>
      </c>
      <c r="ZF177" s="54">
        <f t="shared" si="5141"/>
      </c>
      <c r="ZG177" s="55">
        <f t="shared" si="4755"/>
      </c>
      <c r="ZH177" s="54">
        <f t="shared" si="5141"/>
      </c>
      <c r="ZI177" s="55">
        <f t="shared" si="4756"/>
      </c>
      <c r="ZJ177" s="54">
        <f t="shared" si="5141"/>
      </c>
      <c r="ZK177" s="55">
        <f t="shared" si="4757"/>
      </c>
      <c r="ZL177" s="54">
        <f t="shared" si="5141"/>
      </c>
      <c r="ZM177" s="55">
        <f t="shared" si="4758"/>
      </c>
      <c r="ZN177" s="54">
        <f t="shared" si="5141"/>
      </c>
      <c r="ZO177" s="55">
        <f t="shared" si="4759"/>
      </c>
      <c r="ZP177" s="54">
        <f t="shared" si="5141"/>
      </c>
      <c r="ZQ177" s="55">
        <f t="shared" si="4760"/>
      </c>
      <c r="ZR177" s="54">
        <f t="shared" si="5141"/>
      </c>
      <c r="ZS177" s="55">
        <f t="shared" si="4761"/>
      </c>
      <c r="ZT177" s="54">
        <f t="shared" si="5141"/>
      </c>
      <c r="ZU177" s="55">
        <f t="shared" si="4762"/>
      </c>
      <c r="ZV177" s="54">
        <f t="shared" si="5141"/>
      </c>
      <c r="ZW177" s="55">
        <f t="shared" si="4763"/>
      </c>
      <c r="ZX177" s="54">
        <f t="shared" si="5141"/>
      </c>
      <c r="ZY177" s="55">
        <f t="shared" si="4764"/>
      </c>
      <c r="ZZ177" s="54">
        <f t="shared" si="5141"/>
      </c>
      <c r="AAA177" s="55">
        <f t="shared" si="4765"/>
      </c>
      <c r="AAB177" s="54">
        <f t="shared" si="5141"/>
      </c>
      <c r="AAC177" s="55">
        <f t="shared" si="4766"/>
      </c>
      <c r="AAD177" s="54">
        <f t="shared" si="5141"/>
      </c>
      <c r="AAE177" s="55">
        <f t="shared" si="4767"/>
      </c>
      <c r="AAF177" s="54">
        <f t="shared" si="5141"/>
      </c>
      <c r="AAG177" s="55">
        <f t="shared" si="4768"/>
      </c>
      <c r="AAH177" s="54">
        <f t="shared" si="5141"/>
      </c>
      <c r="AAI177" s="55">
        <f t="shared" si="4769"/>
      </c>
      <c r="AAJ177" s="54">
        <f t="shared" si="5141"/>
      </c>
      <c r="AAK177" s="55">
        <f t="shared" si="4770"/>
      </c>
      <c r="AAL177" s="54">
        <f t="shared" si="5141"/>
      </c>
      <c r="AAM177" s="55">
        <f t="shared" si="4917"/>
      </c>
      <c r="AAN177" s="54">
        <f t="shared" si="5141"/>
      </c>
      <c r="AAO177" s="55">
        <f t="shared" si="4918"/>
      </c>
      <c r="AAP177" s="54">
        <f t="shared" si="5141"/>
      </c>
      <c r="AAQ177" s="55">
        <f t="shared" si="4919"/>
      </c>
      <c r="AAR177" s="54">
        <f t="shared" si="5141"/>
      </c>
      <c r="AAS177" s="55">
        <f t="shared" si="4920"/>
      </c>
      <c r="AAT177" s="54">
        <f t="shared" si="5141"/>
      </c>
      <c r="AAU177" s="55">
        <f t="shared" si="4921"/>
      </c>
      <c r="AAV177" s="54">
        <f t="shared" si="5141"/>
      </c>
      <c r="AAW177" s="55">
        <f t="shared" si="4922"/>
      </c>
      <c r="AAX177" s="54">
        <f t="shared" si="5141"/>
      </c>
      <c r="AAY177" s="55">
        <f t="shared" si="4923"/>
      </c>
      <c r="AAZ177" s="54">
        <f t="shared" si="5141"/>
      </c>
      <c r="ABA177" s="55">
        <f t="shared" si="4924"/>
      </c>
      <c r="ABB177" s="54">
        <f t="shared" si="5141"/>
      </c>
      <c r="ABC177" s="55">
        <f t="shared" si="4925"/>
      </c>
      <c r="ABD177" s="54">
        <f t="shared" si="5141"/>
      </c>
      <c r="ABE177" s="55">
        <f t="shared" si="4926"/>
      </c>
      <c r="ABF177" s="54">
        <f t="shared" si="5141"/>
      </c>
      <c r="ABG177" s="55">
        <f t="shared" si="4927"/>
      </c>
      <c r="ABH177" s="54">
        <f t="shared" si="5141"/>
      </c>
      <c r="ABI177" s="55">
        <f t="shared" si="4928"/>
      </c>
      <c r="ABJ177" s="54">
        <f t="shared" si="5141"/>
      </c>
      <c r="ABK177" s="55">
        <f t="shared" si="4929"/>
      </c>
      <c r="ABL177" s="54">
        <f t="shared" si="5141"/>
      </c>
      <c r="ABM177" s="55">
        <f t="shared" si="4930"/>
      </c>
      <c r="ABN177" s="54">
        <f t="shared" ref="ABN177:ADF184" si="5154">RIGHT(IFERROR(VLOOKUP($B177,ABN$4:ABO$71,2,FALSE),""),2)</f>
      </c>
      <c r="ABO177" s="55">
        <f t="shared" si="4931"/>
      </c>
      <c r="ABP177" s="54">
        <f t="shared" si="5154"/>
      </c>
      <c r="ABQ177" s="55">
        <f t="shared" si="4932"/>
      </c>
      <c r="ABR177" s="54">
        <f t="shared" si="5154"/>
      </c>
      <c r="ABS177" s="55">
        <f t="shared" si="4933"/>
      </c>
      <c r="ABT177" s="54">
        <f t="shared" si="5154"/>
      </c>
      <c r="ABU177" s="55">
        <f t="shared" si="4934"/>
      </c>
      <c r="ABV177" s="54">
        <f t="shared" si="5154"/>
      </c>
      <c r="ABW177" s="55">
        <f t="shared" si="4935"/>
      </c>
      <c r="ABX177" s="54">
        <f t="shared" si="5154"/>
      </c>
      <c r="ABY177" s="55">
        <f t="shared" si="4936"/>
      </c>
      <c r="ABZ177" s="54">
        <f t="shared" si="5154"/>
      </c>
      <c r="ACA177" s="55">
        <f t="shared" si="4937"/>
      </c>
      <c r="ACB177" s="54">
        <f t="shared" si="5154"/>
      </c>
      <c r="ACC177" s="55">
        <f t="shared" si="4938"/>
      </c>
      <c r="ACD177" s="54">
        <f t="shared" si="5154"/>
      </c>
      <c r="ACE177" s="55">
        <f t="shared" si="4939"/>
      </c>
      <c r="ACF177" s="54">
        <f t="shared" si="5154"/>
      </c>
      <c r="ACG177" s="55">
        <f t="shared" si="4940"/>
      </c>
      <c r="ACH177" s="54">
        <f t="shared" si="5154"/>
      </c>
      <c r="ACI177" s="55">
        <f t="shared" si="4941"/>
      </c>
      <c r="ACJ177" s="54">
        <f t="shared" si="5154"/>
      </c>
      <c r="ACK177" s="55">
        <f t="shared" si="4942"/>
      </c>
      <c r="ACL177" s="54">
        <f t="shared" si="5154"/>
      </c>
      <c r="ACM177" s="55">
        <f t="shared" si="4943"/>
      </c>
      <c r="ACN177" s="54">
        <f t="shared" si="5154"/>
      </c>
      <c r="ACO177" s="55">
        <f t="shared" si="4944"/>
      </c>
      <c r="ACP177" s="54">
        <f t="shared" si="5154"/>
      </c>
      <c r="ACQ177" s="55">
        <f t="shared" si="4945"/>
      </c>
      <c r="ACR177" s="54">
        <f t="shared" si="5154"/>
      </c>
      <c r="ACS177" s="55">
        <f t="shared" si="4946"/>
      </c>
      <c r="ACT177" s="54">
        <f t="shared" si="5154"/>
      </c>
      <c r="ACU177" s="55">
        <f t="shared" si="4947"/>
      </c>
      <c r="ACV177" s="54">
        <f t="shared" si="5154"/>
      </c>
      <c r="ACW177" s="55">
        <f t="shared" si="4883"/>
      </c>
      <c r="ACX177" s="54">
        <f t="shared" si="5154"/>
      </c>
      <c r="ACY177" s="55">
        <f t="shared" si="4961"/>
      </c>
      <c r="ACZ177" s="54">
        <f t="shared" si="5154"/>
      </c>
      <c r="ADA177" s="55">
        <f t="shared" si="4962"/>
      </c>
      <c r="ADB177" s="54">
        <f t="shared" si="5154"/>
      </c>
      <c r="ADC177" s="55">
        <f t="shared" si="4963"/>
      </c>
      <c r="ADD177" s="54">
        <f t="shared" si="5154"/>
      </c>
      <c r="ADE177" s="55">
        <f t="shared" si="4964"/>
      </c>
      <c r="ADF177" s="54">
        <f t="shared" si="5154"/>
      </c>
      <c r="ADG177" s="55">
        <f t="shared" si="4965"/>
      </c>
    </row>
    <row r="178" spans="1:787" ht="20.25" hidden="1" customHeight="1">
      <c r="A178" s="112">
        <v>106</v>
      </c>
      <c r="B178" s="115">
        <f>学年と名前を結合するシート!D107</f>
      </c>
      <c r="C178" s="114"/>
      <c r="D178" s="54">
        <f t="shared" si="4771"/>
      </c>
      <c r="E178" s="55">
        <f t="shared" si="4772"/>
      </c>
      <c r="F178" s="54">
        <f t="shared" si="5142"/>
      </c>
      <c r="G178" s="55">
        <f t="shared" si="4966"/>
      </c>
      <c r="H178" s="54">
        <f t="shared" si="5142"/>
      </c>
      <c r="I178" s="55">
        <f t="shared" si="4967"/>
      </c>
      <c r="J178" s="54">
        <f t="shared" si="5142"/>
      </c>
      <c r="K178" s="55">
        <f t="shared" si="4968"/>
      </c>
      <c r="L178" s="54">
        <f t="shared" si="5142"/>
      </c>
      <c r="M178" s="55">
        <f t="shared" si="4969"/>
      </c>
      <c r="N178" s="54">
        <f t="shared" si="5142"/>
      </c>
      <c r="O178" s="55">
        <f t="shared" si="4970"/>
      </c>
      <c r="P178" s="54">
        <f t="shared" si="5142"/>
      </c>
      <c r="Q178" s="55">
        <f t="shared" si="4971"/>
      </c>
      <c r="R178" s="54">
        <f t="shared" si="5142"/>
      </c>
      <c r="S178" s="55">
        <f t="shared" si="4972"/>
      </c>
      <c r="T178" s="54">
        <f t="shared" si="5142"/>
      </c>
      <c r="U178" s="55">
        <f t="shared" si="4973"/>
      </c>
      <c r="V178" s="54">
        <f t="shared" si="5142"/>
      </c>
      <c r="W178" s="55">
        <f t="shared" si="4974"/>
      </c>
      <c r="X178" s="54">
        <f t="shared" si="5142"/>
      </c>
      <c r="Y178" s="55">
        <f t="shared" si="4975"/>
      </c>
      <c r="Z178" s="54">
        <f t="shared" si="5142"/>
      </c>
      <c r="AA178" s="55">
        <f t="shared" si="4976"/>
      </c>
      <c r="AB178" s="54">
        <f t="shared" si="5142"/>
      </c>
      <c r="AC178" s="55">
        <f t="shared" si="4977"/>
      </c>
      <c r="AD178" s="54">
        <f t="shared" si="5142"/>
      </c>
      <c r="AE178" s="55">
        <f t="shared" si="4978"/>
      </c>
      <c r="AF178" s="54">
        <f t="shared" si="5142"/>
      </c>
      <c r="AG178" s="55">
        <f t="shared" si="4979"/>
      </c>
      <c r="AH178" s="54">
        <f t="shared" si="5142"/>
      </c>
      <c r="AI178" s="55">
        <f t="shared" si="4980"/>
      </c>
      <c r="AJ178" s="54">
        <f t="shared" si="5142"/>
      </c>
      <c r="AK178" s="55">
        <f t="shared" si="4981"/>
      </c>
      <c r="AL178" s="54">
        <f t="shared" si="5142"/>
      </c>
      <c r="AM178" s="55">
        <f t="shared" si="4982"/>
      </c>
      <c r="AN178" s="54">
        <f t="shared" si="5142"/>
      </c>
      <c r="AO178" s="55">
        <f t="shared" si="4983"/>
      </c>
      <c r="AP178" s="54">
        <f t="shared" si="5142"/>
      </c>
      <c r="AQ178" s="55">
        <f t="shared" si="4984"/>
      </c>
      <c r="AR178" s="54">
        <f t="shared" si="5142"/>
      </c>
      <c r="AS178" s="55">
        <f t="shared" si="4985"/>
      </c>
      <c r="AT178" s="54">
        <f t="shared" si="5142"/>
      </c>
      <c r="AU178" s="55">
        <f t="shared" si="4986"/>
      </c>
      <c r="AV178" s="54">
        <f t="shared" si="5142"/>
      </c>
      <c r="AW178" s="55">
        <f t="shared" si="4987"/>
      </c>
      <c r="AX178" s="54">
        <f t="shared" si="5142"/>
      </c>
      <c r="AY178" s="55">
        <f t="shared" si="4988"/>
      </c>
      <c r="AZ178" s="54">
        <f t="shared" si="5142"/>
      </c>
      <c r="BA178" s="55">
        <f t="shared" si="4989"/>
      </c>
      <c r="BB178" s="54">
        <f t="shared" si="5142"/>
      </c>
      <c r="BC178" s="55">
        <f t="shared" si="4990"/>
      </c>
      <c r="BD178" s="54">
        <f t="shared" si="5142"/>
      </c>
      <c r="BE178" s="55">
        <f t="shared" si="4991"/>
      </c>
      <c r="BF178" s="54">
        <f t="shared" si="5142"/>
      </c>
      <c r="BG178" s="55">
        <f t="shared" si="4992"/>
      </c>
      <c r="BH178" s="54">
        <f t="shared" si="5142"/>
      </c>
      <c r="BI178" s="55">
        <f t="shared" si="4993"/>
      </c>
      <c r="BJ178" s="54">
        <f t="shared" si="5142"/>
      </c>
      <c r="BK178" s="55">
        <f t="shared" si="4994"/>
      </c>
      <c r="BL178" s="54">
        <f t="shared" si="5142"/>
      </c>
      <c r="BM178" s="55">
        <f t="shared" si="4995"/>
      </c>
      <c r="BN178" s="54">
        <f t="shared" si="5142"/>
      </c>
      <c r="BO178" s="55">
        <f t="shared" si="4996"/>
      </c>
      <c r="BP178" s="54">
        <f t="shared" ref="BP178:DZ185" si="5155">RIGHT(IFERROR(VLOOKUP($B178,BP$4:BQ$71,2,FALSE),""),2)</f>
      </c>
      <c r="BQ178" s="55">
        <f t="shared" si="4997"/>
      </c>
      <c r="BR178" s="54">
        <f t="shared" si="5155"/>
      </c>
      <c r="BS178" s="55">
        <f t="shared" si="4998"/>
      </c>
      <c r="BT178" s="54">
        <f t="shared" si="5155"/>
      </c>
      <c r="BU178" s="55">
        <f t="shared" si="4999"/>
      </c>
      <c r="BV178" s="54">
        <f t="shared" si="5155"/>
      </c>
      <c r="BW178" s="55">
        <f t="shared" si="5000"/>
      </c>
      <c r="BX178" s="54">
        <f t="shared" si="5155"/>
      </c>
      <c r="BY178" s="55">
        <f t="shared" si="5001"/>
      </c>
      <c r="BZ178" s="54">
        <f t="shared" si="5155"/>
      </c>
      <c r="CA178" s="55">
        <f t="shared" si="5002"/>
      </c>
      <c r="CB178" s="54">
        <f t="shared" si="5155"/>
      </c>
      <c r="CC178" s="55">
        <f t="shared" si="5003"/>
      </c>
      <c r="CD178" s="54">
        <f t="shared" si="5155"/>
      </c>
      <c r="CE178" s="55">
        <f t="shared" si="5004"/>
      </c>
      <c r="CF178" s="54">
        <f t="shared" si="5155"/>
      </c>
      <c r="CG178" s="55">
        <f t="shared" si="5005"/>
      </c>
      <c r="CH178" s="54">
        <f t="shared" si="5155"/>
      </c>
      <c r="CI178" s="55">
        <f t="shared" si="5006"/>
      </c>
      <c r="CJ178" s="54">
        <f t="shared" si="5155"/>
      </c>
      <c r="CK178" s="55">
        <f t="shared" si="5007"/>
      </c>
      <c r="CL178" s="54">
        <f t="shared" si="5155"/>
      </c>
      <c r="CM178" s="55">
        <f t="shared" si="5008"/>
      </c>
      <c r="CN178" s="54">
        <f t="shared" si="5155"/>
      </c>
      <c r="CO178" s="55">
        <f t="shared" si="5009"/>
      </c>
      <c r="CP178" s="54">
        <f t="shared" si="5155"/>
      </c>
      <c r="CQ178" s="55">
        <f t="shared" si="5010"/>
      </c>
      <c r="CR178" s="54">
        <f t="shared" si="5155"/>
      </c>
      <c r="CS178" s="55">
        <f t="shared" si="5011"/>
      </c>
      <c r="CT178" s="54">
        <f t="shared" si="5155"/>
      </c>
      <c r="CU178" s="55">
        <f t="shared" si="5012"/>
      </c>
      <c r="CV178" s="54">
        <f t="shared" si="5155"/>
      </c>
      <c r="CW178" s="55">
        <f t="shared" si="5013"/>
      </c>
      <c r="CX178" s="54">
        <f t="shared" si="5155"/>
      </c>
      <c r="CY178" s="55">
        <f t="shared" si="5014"/>
      </c>
      <c r="CZ178" s="54">
        <f t="shared" si="5155"/>
      </c>
      <c r="DA178" s="55">
        <f t="shared" si="5015"/>
      </c>
      <c r="DB178" s="54">
        <f t="shared" si="5155"/>
      </c>
      <c r="DC178" s="55">
        <f t="shared" si="5016"/>
      </c>
      <c r="DD178" s="54">
        <f t="shared" si="5155"/>
      </c>
      <c r="DE178" s="55">
        <f t="shared" si="5017"/>
      </c>
      <c r="DF178" s="54">
        <f t="shared" si="5155"/>
      </c>
      <c r="DG178" s="55">
        <f t="shared" si="5018"/>
      </c>
      <c r="DH178" s="54">
        <f t="shared" si="5155"/>
      </c>
      <c r="DI178" s="55">
        <f t="shared" si="5019"/>
      </c>
      <c r="DJ178" s="54">
        <f t="shared" si="5155"/>
      </c>
      <c r="DK178" s="55">
        <f t="shared" si="5020"/>
      </c>
      <c r="DL178" s="54">
        <f t="shared" si="5155"/>
      </c>
      <c r="DM178" s="55">
        <f t="shared" si="5021"/>
      </c>
      <c r="DN178" s="54">
        <f t="shared" si="5155"/>
      </c>
      <c r="DO178" s="55">
        <f t="shared" si="5022"/>
      </c>
      <c r="DP178" s="54">
        <f t="shared" si="5155"/>
      </c>
      <c r="DQ178" s="55">
        <f t="shared" si="5023"/>
      </c>
      <c r="DR178" s="54">
        <f t="shared" si="5155"/>
      </c>
      <c r="DS178" s="55">
        <f t="shared" si="5024"/>
      </c>
      <c r="DT178" s="54">
        <f t="shared" si="5155"/>
      </c>
      <c r="DU178" s="55">
        <f t="shared" si="5025"/>
      </c>
      <c r="DV178" s="54">
        <f t="shared" si="5155"/>
      </c>
      <c r="DW178" s="55">
        <f t="shared" si="5026"/>
      </c>
      <c r="DX178" s="54">
        <f t="shared" si="5155"/>
      </c>
      <c r="DY178" s="55">
        <f t="shared" si="5027"/>
      </c>
      <c r="DZ178" s="54">
        <f t="shared" si="5155"/>
      </c>
      <c r="EA178" s="55">
        <f t="shared" si="5028"/>
      </c>
      <c r="EB178" s="54">
        <f t="shared" si="5143"/>
      </c>
      <c r="EC178" s="55">
        <f t="shared" si="5029"/>
      </c>
      <c r="ED178" s="54">
        <f t="shared" si="5143"/>
      </c>
      <c r="EE178" s="55">
        <f t="shared" si="5030"/>
      </c>
      <c r="EF178" s="54">
        <f t="shared" si="5143"/>
      </c>
      <c r="EG178" s="55">
        <f t="shared" si="5031"/>
      </c>
      <c r="EH178" s="54">
        <f t="shared" si="5143"/>
      </c>
      <c r="EI178" s="55">
        <f t="shared" si="5032"/>
      </c>
      <c r="EJ178" s="54">
        <f t="shared" si="5143"/>
      </c>
      <c r="EK178" s="55">
        <f t="shared" si="5033"/>
      </c>
      <c r="EL178" s="54">
        <f t="shared" si="5143"/>
      </c>
      <c r="EM178" s="55">
        <f t="shared" si="5034"/>
      </c>
      <c r="EN178" s="54">
        <f t="shared" si="5143"/>
      </c>
      <c r="EO178" s="55">
        <f t="shared" si="5035"/>
      </c>
      <c r="EP178" s="54">
        <f t="shared" si="5143"/>
      </c>
      <c r="EQ178" s="55">
        <f t="shared" si="5036"/>
      </c>
      <c r="ER178" s="54">
        <f t="shared" si="5143"/>
      </c>
      <c r="ES178" s="55">
        <f t="shared" si="5037"/>
      </c>
      <c r="ET178" s="54">
        <f t="shared" si="5143"/>
      </c>
      <c r="EU178" s="55">
        <f t="shared" si="5038"/>
      </c>
      <c r="EV178" s="54">
        <f t="shared" si="5143"/>
      </c>
      <c r="EW178" s="55">
        <f t="shared" si="5039"/>
      </c>
      <c r="EX178" s="54">
        <f t="shared" si="5143"/>
      </c>
      <c r="EY178" s="55">
        <f t="shared" si="5040"/>
      </c>
      <c r="EZ178" s="54">
        <f t="shared" si="5143"/>
      </c>
      <c r="FA178" s="55">
        <f t="shared" si="5041"/>
      </c>
      <c r="FB178" s="54">
        <f t="shared" si="5143"/>
      </c>
      <c r="FC178" s="55">
        <f t="shared" si="5042"/>
      </c>
      <c r="FD178" s="54">
        <f t="shared" si="5143"/>
      </c>
      <c r="FE178" s="55">
        <f t="shared" si="5043"/>
      </c>
      <c r="FF178" s="54">
        <f t="shared" si="5143"/>
      </c>
      <c r="FG178" s="55">
        <f t="shared" si="5044"/>
      </c>
      <c r="FH178" s="54">
        <f t="shared" si="5143"/>
      </c>
      <c r="FI178" s="55">
        <f t="shared" si="5045"/>
      </c>
      <c r="FJ178" s="54">
        <f t="shared" si="5143"/>
      </c>
      <c r="FK178" s="55">
        <f t="shared" si="5046"/>
      </c>
      <c r="FL178" s="54">
        <f t="shared" si="5143"/>
      </c>
      <c r="FM178" s="55">
        <f t="shared" si="5047"/>
      </c>
      <c r="FN178" s="54">
        <f t="shared" si="5143"/>
      </c>
      <c r="FO178" s="55">
        <f t="shared" si="5048"/>
      </c>
      <c r="FP178" s="54">
        <f t="shared" si="5143"/>
      </c>
      <c r="FQ178" s="55">
        <f t="shared" si="5049"/>
      </c>
      <c r="FR178" s="54">
        <f t="shared" si="5143"/>
      </c>
      <c r="FS178" s="55">
        <f t="shared" si="5050"/>
      </c>
      <c r="FT178" s="54">
        <f t="shared" si="5143"/>
      </c>
      <c r="FU178" s="55">
        <f t="shared" si="5051"/>
      </c>
      <c r="FV178" s="54">
        <f t="shared" si="5143"/>
      </c>
      <c r="FW178" s="55">
        <f t="shared" si="5052"/>
      </c>
      <c r="FX178" s="54">
        <f t="shared" si="5143"/>
      </c>
      <c r="FY178" s="55">
        <f t="shared" si="5053"/>
      </c>
      <c r="FZ178" s="54">
        <f t="shared" si="5143"/>
      </c>
      <c r="GA178" s="55">
        <f t="shared" si="5054"/>
      </c>
      <c r="GB178" s="54">
        <f t="shared" si="5143"/>
      </c>
      <c r="GC178" s="55">
        <f t="shared" si="5055"/>
      </c>
      <c r="GD178" s="54">
        <f t="shared" si="5143"/>
      </c>
      <c r="GE178" s="55">
        <f t="shared" si="5056"/>
      </c>
      <c r="GF178" s="54">
        <f t="shared" si="5143"/>
      </c>
      <c r="GG178" s="55">
        <f t="shared" si="5057"/>
      </c>
      <c r="GH178" s="54">
        <f t="shared" si="5143"/>
      </c>
      <c r="GI178" s="55">
        <f t="shared" si="5058"/>
      </c>
      <c r="GJ178" s="54">
        <f t="shared" si="5143"/>
      </c>
      <c r="GK178" s="55">
        <f t="shared" si="5059"/>
      </c>
      <c r="GL178" s="54">
        <f t="shared" ref="GL178:IV185" si="5156">RIGHT(IFERROR(VLOOKUP($B178,GL$4:GM$71,2,FALSE),""),2)</f>
      </c>
      <c r="GM178" s="55">
        <f t="shared" si="5060"/>
      </c>
      <c r="GN178" s="54">
        <f t="shared" si="5156"/>
      </c>
      <c r="GO178" s="55">
        <f t="shared" si="5061"/>
      </c>
      <c r="GP178" s="54">
        <f t="shared" si="5156"/>
      </c>
      <c r="GQ178" s="55">
        <f t="shared" si="5062"/>
      </c>
      <c r="GR178" s="54">
        <f t="shared" si="5156"/>
      </c>
      <c r="GS178" s="55">
        <f t="shared" si="5063"/>
      </c>
      <c r="GT178" s="54">
        <f t="shared" si="5156"/>
      </c>
      <c r="GU178" s="55">
        <f t="shared" si="5064"/>
      </c>
      <c r="GV178" s="54">
        <f t="shared" si="5156"/>
      </c>
      <c r="GW178" s="55">
        <f t="shared" si="5065"/>
      </c>
      <c r="GX178" s="54">
        <f t="shared" si="5156"/>
      </c>
      <c r="GY178" s="55">
        <f t="shared" si="5066"/>
      </c>
      <c r="GZ178" s="54">
        <f t="shared" si="5156"/>
      </c>
      <c r="HA178" s="55">
        <f t="shared" si="5067"/>
      </c>
      <c r="HB178" s="54">
        <f t="shared" si="5156"/>
      </c>
      <c r="HC178" s="55">
        <f t="shared" si="5068"/>
      </c>
      <c r="HD178" s="54">
        <f t="shared" si="5156"/>
      </c>
      <c r="HE178" s="55">
        <f t="shared" si="5069"/>
      </c>
      <c r="HF178" s="54">
        <f t="shared" si="5156"/>
      </c>
      <c r="HG178" s="55">
        <f t="shared" si="5070"/>
      </c>
      <c r="HH178" s="54">
        <f t="shared" si="5156"/>
      </c>
      <c r="HI178" s="55">
        <f t="shared" si="5071"/>
      </c>
      <c r="HJ178" s="54">
        <f t="shared" si="5156"/>
      </c>
      <c r="HK178" s="55">
        <f t="shared" si="5072"/>
      </c>
      <c r="HL178" s="54">
        <f t="shared" si="5156"/>
      </c>
      <c r="HM178" s="55">
        <f t="shared" si="5073"/>
      </c>
      <c r="HN178" s="54">
        <f t="shared" si="5156"/>
      </c>
      <c r="HO178" s="55">
        <f t="shared" si="5074"/>
      </c>
      <c r="HP178" s="54">
        <f t="shared" si="5156"/>
      </c>
      <c r="HQ178" s="55">
        <f t="shared" si="5075"/>
      </c>
      <c r="HR178" s="54">
        <f t="shared" si="5156"/>
      </c>
      <c r="HS178" s="55">
        <f t="shared" si="5076"/>
      </c>
      <c r="HT178" s="54">
        <f t="shared" si="5156"/>
      </c>
      <c r="HU178" s="55">
        <f t="shared" si="5077"/>
      </c>
      <c r="HV178" s="54">
        <f t="shared" si="5156"/>
      </c>
      <c r="HW178" s="55">
        <f t="shared" si="5078"/>
      </c>
      <c r="HX178" s="54">
        <f t="shared" si="5156"/>
      </c>
      <c r="HY178" s="55">
        <f t="shared" si="5079"/>
      </c>
      <c r="HZ178" s="54">
        <f t="shared" si="5156"/>
      </c>
      <c r="IA178" s="55">
        <f t="shared" si="5080"/>
      </c>
      <c r="IB178" s="54">
        <f t="shared" si="5156"/>
      </c>
      <c r="IC178" s="55">
        <f t="shared" si="5081"/>
      </c>
      <c r="ID178" s="54">
        <f t="shared" si="5156"/>
      </c>
      <c r="IE178" s="55">
        <f t="shared" si="5082"/>
      </c>
      <c r="IF178" s="54">
        <f t="shared" si="5156"/>
      </c>
      <c r="IG178" s="55">
        <f t="shared" si="5083"/>
      </c>
      <c r="IH178" s="54">
        <f t="shared" si="5156"/>
      </c>
      <c r="II178" s="55">
        <f t="shared" si="5084"/>
      </c>
      <c r="IJ178" s="54">
        <f t="shared" si="5156"/>
      </c>
      <c r="IK178" s="55">
        <f t="shared" si="5085"/>
      </c>
      <c r="IL178" s="54">
        <f t="shared" si="5156"/>
      </c>
      <c r="IM178" s="55">
        <f t="shared" si="5086"/>
      </c>
      <c r="IN178" s="54">
        <f t="shared" si="5156"/>
      </c>
      <c r="IO178" s="55">
        <f t="shared" si="5087"/>
      </c>
      <c r="IP178" s="54">
        <f t="shared" si="5156"/>
      </c>
      <c r="IQ178" s="55">
        <f t="shared" si="5088"/>
      </c>
      <c r="IR178" s="54">
        <f t="shared" si="5156"/>
      </c>
      <c r="IS178" s="55">
        <f t="shared" si="5089"/>
      </c>
      <c r="IT178" s="54">
        <f t="shared" si="5156"/>
      </c>
      <c r="IU178" s="55">
        <f t="shared" si="5090"/>
      </c>
      <c r="IV178" s="54">
        <f t="shared" si="5156"/>
      </c>
      <c r="IW178" s="55">
        <f t="shared" si="5091"/>
      </c>
      <c r="IX178" s="54">
        <f t="shared" si="5151"/>
      </c>
      <c r="IY178" s="55">
        <f t="shared" si="5092"/>
      </c>
      <c r="IZ178" s="54">
        <f t="shared" si="5151"/>
      </c>
      <c r="JA178" s="55">
        <f t="shared" si="5093"/>
      </c>
      <c r="JB178" s="54">
        <f t="shared" si="5151"/>
      </c>
      <c r="JC178" s="55">
        <f t="shared" si="5094"/>
      </c>
      <c r="JD178" s="54">
        <f t="shared" si="5151"/>
      </c>
      <c r="JE178" s="55">
        <f t="shared" si="5095"/>
      </c>
      <c r="JF178" s="54">
        <f t="shared" si="5151"/>
      </c>
      <c r="JG178" s="55">
        <f t="shared" si="5096"/>
      </c>
      <c r="JH178" s="54">
        <f t="shared" si="5151"/>
      </c>
      <c r="JI178" s="55">
        <f t="shared" si="5097"/>
      </c>
      <c r="JJ178" s="54">
        <f t="shared" si="5151"/>
      </c>
      <c r="JK178" s="55">
        <f t="shared" si="5098"/>
      </c>
      <c r="JL178" s="54">
        <f t="shared" si="5151"/>
      </c>
      <c r="JM178" s="55">
        <f t="shared" si="4679"/>
      </c>
      <c r="JN178" s="54">
        <f t="shared" si="5153"/>
      </c>
      <c r="JO178" s="55">
        <f t="shared" si="4775"/>
      </c>
      <c r="JP178" s="54">
        <f t="shared" si="5153"/>
      </c>
      <c r="JQ178" s="55">
        <f t="shared" si="4776"/>
      </c>
      <c r="JR178" s="54">
        <f t="shared" si="5153"/>
      </c>
      <c r="JS178" s="55">
        <f t="shared" si="4777"/>
      </c>
      <c r="JT178" s="54">
        <f t="shared" si="5153"/>
      </c>
      <c r="JU178" s="55">
        <f t="shared" si="4778"/>
      </c>
      <c r="JV178" s="54">
        <f t="shared" si="5153"/>
      </c>
      <c r="JW178" s="55">
        <f t="shared" si="4779"/>
      </c>
      <c r="JX178" s="54">
        <f t="shared" si="5153"/>
      </c>
      <c r="JY178" s="55">
        <f t="shared" si="4780"/>
      </c>
      <c r="JZ178" s="54">
        <f t="shared" si="5153"/>
      </c>
      <c r="KA178" s="55">
        <f t="shared" si="4781"/>
      </c>
      <c r="KB178" s="54">
        <f t="shared" si="5153"/>
      </c>
      <c r="KC178" s="55">
        <f t="shared" si="4782"/>
      </c>
      <c r="KD178" s="54">
        <f t="shared" si="5153"/>
      </c>
      <c r="KE178" s="55">
        <f t="shared" si="4783"/>
      </c>
      <c r="KF178" s="54">
        <f t="shared" si="5153"/>
      </c>
      <c r="KG178" s="55">
        <f t="shared" si="4784"/>
      </c>
      <c r="KH178" s="54">
        <f t="shared" si="5153"/>
      </c>
      <c r="KI178" s="55">
        <f t="shared" si="4785"/>
      </c>
      <c r="KJ178" s="54">
        <f t="shared" si="5153"/>
      </c>
      <c r="KK178" s="55">
        <f t="shared" si="4786"/>
      </c>
      <c r="KL178" s="54">
        <f t="shared" si="5153"/>
      </c>
      <c r="KM178" s="55">
        <f t="shared" si="4787"/>
      </c>
      <c r="KN178" s="54">
        <f t="shared" si="5153"/>
      </c>
      <c r="KO178" s="55">
        <f t="shared" si="4788"/>
      </c>
      <c r="KP178" s="54">
        <f t="shared" si="5153"/>
      </c>
      <c r="KQ178" s="55">
        <f t="shared" si="4789"/>
      </c>
      <c r="KR178" s="54">
        <f t="shared" si="5153"/>
      </c>
      <c r="KS178" s="55">
        <f t="shared" si="4790"/>
      </c>
      <c r="KT178" s="54">
        <f t="shared" si="5153"/>
      </c>
      <c r="KU178" s="55">
        <f t="shared" si="4791"/>
      </c>
      <c r="KV178" s="54">
        <f t="shared" si="5153"/>
      </c>
      <c r="KW178" s="55">
        <f t="shared" si="4792"/>
      </c>
      <c r="KX178" s="54">
        <f t="shared" si="5153"/>
      </c>
      <c r="KY178" s="55">
        <f t="shared" si="4793"/>
      </c>
      <c r="KZ178" s="54">
        <f t="shared" si="5153"/>
      </c>
      <c r="LA178" s="55">
        <f t="shared" si="4794"/>
      </c>
      <c r="LB178" s="54">
        <f t="shared" si="5153"/>
      </c>
      <c r="LC178" s="55">
        <f t="shared" si="4795"/>
      </c>
      <c r="LD178" s="54">
        <f t="shared" si="5153"/>
      </c>
      <c r="LE178" s="55">
        <f t="shared" si="4796"/>
      </c>
      <c r="LF178" s="54">
        <f t="shared" si="5153"/>
      </c>
      <c r="LG178" s="55">
        <f t="shared" si="4797"/>
      </c>
      <c r="LH178" s="54">
        <f t="shared" si="5153"/>
      </c>
      <c r="LI178" s="55">
        <f t="shared" si="4798"/>
      </c>
      <c r="LJ178" s="54">
        <f t="shared" si="5153"/>
      </c>
      <c r="LK178" s="55">
        <f t="shared" si="4799"/>
      </c>
      <c r="LL178" s="54">
        <f t="shared" si="5153"/>
      </c>
      <c r="LM178" s="55">
        <f t="shared" si="4800"/>
      </c>
      <c r="LN178" s="54">
        <f t="shared" si="5153"/>
      </c>
      <c r="LO178" s="55">
        <f t="shared" si="4801"/>
      </c>
      <c r="LP178" s="54">
        <f t="shared" si="5153"/>
      </c>
      <c r="LQ178" s="55">
        <f t="shared" si="4802"/>
      </c>
      <c r="LR178" s="54">
        <f t="shared" si="5153"/>
      </c>
      <c r="LS178" s="55">
        <f t="shared" si="4803"/>
      </c>
      <c r="LT178" s="54">
        <f t="shared" si="5153"/>
      </c>
      <c r="LU178" s="55">
        <f t="shared" si="4804"/>
      </c>
      <c r="LV178" s="54">
        <f t="shared" si="5153"/>
      </c>
      <c r="LW178" s="55">
        <f t="shared" si="4805"/>
      </c>
      <c r="LX178" s="54">
        <f t="shared" si="5153"/>
      </c>
      <c r="LY178" s="55">
        <f t="shared" si="4680"/>
      </c>
      <c r="LZ178" s="54">
        <f t="shared" si="5148"/>
      </c>
      <c r="MA178" s="55">
        <f t="shared" si="4807"/>
      </c>
      <c r="MB178" s="54">
        <f t="shared" si="5148"/>
      </c>
      <c r="MC178" s="55">
        <f t="shared" si="4808"/>
      </c>
      <c r="MD178" s="54">
        <f t="shared" si="5148"/>
      </c>
      <c r="ME178" s="55">
        <f t="shared" si="4809"/>
      </c>
      <c r="MF178" s="54">
        <f t="shared" si="5148"/>
      </c>
      <c r="MG178" s="55">
        <f t="shared" si="4810"/>
      </c>
      <c r="MH178" s="54">
        <f t="shared" si="5148"/>
      </c>
      <c r="MI178" s="55">
        <f t="shared" si="4811"/>
      </c>
      <c r="MJ178" s="54">
        <f t="shared" si="5148"/>
      </c>
      <c r="MK178" s="55">
        <f t="shared" si="4812"/>
      </c>
      <c r="ML178" s="54">
        <f t="shared" si="5148"/>
      </c>
      <c r="MM178" s="55">
        <f t="shared" si="4682"/>
      </c>
      <c r="MN178" s="54">
        <f t="shared" si="5148"/>
      </c>
      <c r="MO178" s="55">
        <f t="shared" si="4683"/>
      </c>
      <c r="MP178" s="54">
        <f t="shared" si="5148"/>
      </c>
      <c r="MQ178" s="55">
        <f t="shared" si="4684"/>
      </c>
      <c r="MR178" s="54">
        <f t="shared" si="5148"/>
      </c>
      <c r="MS178" s="55">
        <f t="shared" si="4685"/>
      </c>
      <c r="MT178" s="54">
        <f t="shared" si="5148"/>
      </c>
      <c r="MU178" s="55">
        <f t="shared" si="4686"/>
      </c>
      <c r="MV178" s="54">
        <f t="shared" si="5148"/>
      </c>
      <c r="MW178" s="55">
        <f t="shared" si="4687"/>
      </c>
      <c r="MX178" s="54">
        <f t="shared" si="5148"/>
      </c>
      <c r="MY178" s="55">
        <f t="shared" si="4688"/>
      </c>
      <c r="MZ178" s="54">
        <f t="shared" si="5148"/>
      </c>
      <c r="NA178" s="55">
        <f t="shared" si="4689"/>
      </c>
      <c r="NB178" s="54">
        <f t="shared" si="5148"/>
      </c>
      <c r="NC178" s="55">
        <f t="shared" si="4690"/>
      </c>
      <c r="ND178" s="54">
        <f t="shared" si="5148"/>
      </c>
      <c r="NE178" s="55">
        <f t="shared" si="4691"/>
      </c>
      <c r="NF178" s="54">
        <f t="shared" si="5148"/>
      </c>
      <c r="NG178" s="55">
        <f t="shared" si="4692"/>
      </c>
      <c r="NH178" s="54">
        <f t="shared" si="5148"/>
      </c>
      <c r="NI178" s="55">
        <f t="shared" si="4693"/>
      </c>
      <c r="NJ178" s="54">
        <f t="shared" si="5148"/>
      </c>
      <c r="NK178" s="55">
        <f t="shared" si="4694"/>
      </c>
      <c r="NL178" s="54">
        <f t="shared" si="5148"/>
      </c>
      <c r="NM178" s="55">
        <f t="shared" si="4695"/>
      </c>
      <c r="NN178" s="54">
        <f t="shared" si="5148"/>
      </c>
      <c r="NO178" s="55">
        <f t="shared" si="4696"/>
      </c>
      <c r="NP178" s="54">
        <f t="shared" si="5148"/>
      </c>
      <c r="NQ178" s="55">
        <f t="shared" si="4697"/>
      </c>
      <c r="NR178" s="54">
        <f t="shared" si="5148"/>
      </c>
      <c r="NS178" s="55">
        <f t="shared" si="4698"/>
      </c>
      <c r="NT178" s="54">
        <f t="shared" si="5148"/>
      </c>
      <c r="NU178" s="55">
        <f t="shared" si="4699"/>
      </c>
      <c r="NV178" s="54">
        <f t="shared" si="5148"/>
      </c>
      <c r="NW178" s="55">
        <f t="shared" si="4700"/>
      </c>
      <c r="NX178" s="54">
        <f t="shared" si="5148"/>
      </c>
      <c r="NY178" s="55">
        <f t="shared" si="4701"/>
      </c>
      <c r="NZ178" s="54">
        <f t="shared" si="5148"/>
      </c>
      <c r="OA178" s="55">
        <f t="shared" si="4702"/>
      </c>
      <c r="OB178" s="54">
        <f t="shared" si="5148"/>
      </c>
      <c r="OC178" s="55">
        <f t="shared" si="4703"/>
      </c>
      <c r="OD178" s="54">
        <f t="shared" si="5148"/>
      </c>
      <c r="OE178" s="55">
        <f t="shared" si="4704"/>
      </c>
      <c r="OF178" s="54">
        <f t="shared" si="5148"/>
      </c>
      <c r="OG178" s="55">
        <f t="shared" si="4705"/>
      </c>
      <c r="OH178" s="54">
        <f t="shared" si="5148"/>
      </c>
      <c r="OI178" s="55">
        <f t="shared" si="4706"/>
      </c>
      <c r="OJ178" s="54">
        <f t="shared" si="5148"/>
      </c>
      <c r="OK178" s="55">
        <f t="shared" si="4707"/>
      </c>
      <c r="OL178" s="54">
        <f t="shared" si="5146"/>
      </c>
      <c r="OM178" s="55">
        <f t="shared" si="4708"/>
      </c>
      <c r="ON178" s="54">
        <f t="shared" si="5146"/>
      </c>
      <c r="OO178" s="55">
        <f t="shared" si="4709"/>
      </c>
      <c r="OP178" s="54">
        <f t="shared" si="5146"/>
      </c>
      <c r="OQ178" s="55">
        <f t="shared" si="4710"/>
      </c>
      <c r="OR178" s="54">
        <f t="shared" si="5146"/>
      </c>
      <c r="OS178" s="55">
        <f t="shared" si="4711"/>
      </c>
      <c r="OT178" s="54">
        <f t="shared" si="5146"/>
      </c>
      <c r="OU178" s="55">
        <f t="shared" si="4712"/>
      </c>
      <c r="OV178" s="54">
        <f t="shared" si="5146"/>
      </c>
      <c r="OW178" s="55">
        <f t="shared" si="4713"/>
      </c>
      <c r="OX178" s="54">
        <f t="shared" si="5139"/>
      </c>
      <c r="OY178" s="55">
        <f t="shared" si="4714"/>
      </c>
      <c r="OZ178" s="54">
        <f t="shared" si="5139"/>
      </c>
      <c r="PA178" s="55">
        <f t="shared" si="4715"/>
      </c>
      <c r="PB178" s="54">
        <f t="shared" si="5139"/>
      </c>
      <c r="PC178" s="55">
        <f t="shared" si="4716"/>
      </c>
      <c r="PD178" s="54">
        <f t="shared" si="5139"/>
      </c>
      <c r="PE178" s="55">
        <f t="shared" si="4717"/>
      </c>
      <c r="PF178" s="54">
        <f t="shared" si="5139"/>
      </c>
      <c r="PG178" s="55">
        <f t="shared" si="4718"/>
      </c>
      <c r="PH178" s="54">
        <f t="shared" si="5139"/>
      </c>
      <c r="PI178" s="55">
        <f t="shared" si="4719"/>
      </c>
      <c r="PJ178" s="54">
        <f t="shared" si="5139"/>
      </c>
      <c r="PK178" s="55">
        <f t="shared" si="4720"/>
      </c>
      <c r="PL178" s="54">
        <f t="shared" si="5139"/>
      </c>
      <c r="PM178" s="55">
        <f t="shared" si="4721"/>
      </c>
      <c r="PN178" s="54">
        <f t="shared" si="5139"/>
      </c>
      <c r="PO178" s="55">
        <f t="shared" si="4722"/>
      </c>
      <c r="PP178" s="54">
        <f t="shared" si="5139"/>
      </c>
      <c r="PQ178" s="55">
        <f t="shared" si="4723"/>
      </c>
      <c r="PR178" s="54">
        <f t="shared" si="5139"/>
      </c>
      <c r="PS178" s="55">
        <f t="shared" si="4724"/>
      </c>
      <c r="PT178" s="54">
        <f t="shared" si="5139"/>
      </c>
      <c r="PU178" s="55">
        <f t="shared" si="4725"/>
      </c>
      <c r="PV178" s="54">
        <f t="shared" si="5139"/>
      </c>
      <c r="PW178" s="55">
        <f t="shared" si="4726"/>
      </c>
      <c r="PX178" s="54">
        <f t="shared" si="5139"/>
      </c>
      <c r="PY178" s="55">
        <f t="shared" si="4727"/>
      </c>
      <c r="PZ178" s="54">
        <f t="shared" si="5139"/>
      </c>
      <c r="QA178" s="55">
        <f t="shared" si="4728"/>
      </c>
      <c r="QB178" s="54">
        <f t="shared" si="5139"/>
      </c>
      <c r="QC178" s="55">
        <f t="shared" si="4729"/>
      </c>
      <c r="QD178" s="54">
        <f t="shared" si="5139"/>
      </c>
      <c r="QE178" s="55">
        <f t="shared" si="4730"/>
      </c>
      <c r="QF178" s="54">
        <f t="shared" si="5139"/>
      </c>
      <c r="QG178" s="55">
        <f t="shared" si="4731"/>
      </c>
      <c r="QH178" s="54">
        <f t="shared" si="5139"/>
      </c>
      <c r="QI178" s="55">
        <f t="shared" si="4732"/>
      </c>
      <c r="QJ178" s="54">
        <f t="shared" si="5139"/>
      </c>
      <c r="QK178" s="55">
        <f t="shared" si="4733"/>
      </c>
      <c r="QL178" s="54">
        <f t="shared" si="5139"/>
      </c>
      <c r="QM178" s="55">
        <f t="shared" si="4734"/>
      </c>
      <c r="QN178" s="54">
        <f t="shared" si="5139"/>
      </c>
      <c r="QO178" s="55">
        <f t="shared" si="4735"/>
      </c>
      <c r="QP178" s="54">
        <f t="shared" si="5139"/>
      </c>
      <c r="QQ178" s="55">
        <f t="shared" si="4736"/>
      </c>
      <c r="QR178" s="54">
        <f t="shared" si="5139"/>
      </c>
      <c r="QS178" s="55">
        <f t="shared" si="4737"/>
      </c>
      <c r="QT178" s="54">
        <f t="shared" si="5139"/>
      </c>
      <c r="QU178" s="55">
        <f t="shared" si="4885"/>
      </c>
      <c r="QV178" s="54">
        <f t="shared" si="5139"/>
      </c>
      <c r="QW178" s="55">
        <f t="shared" si="4886"/>
      </c>
      <c r="QX178" s="54">
        <f t="shared" si="5135"/>
      </c>
      <c r="QY178" s="55">
        <f t="shared" si="4887"/>
      </c>
      <c r="QZ178" s="54">
        <f t="shared" si="5135"/>
      </c>
      <c r="RA178" s="55">
        <f t="shared" si="4888"/>
      </c>
      <c r="RB178" s="54">
        <f t="shared" si="5135"/>
      </c>
      <c r="RC178" s="55">
        <f t="shared" si="4889"/>
      </c>
      <c r="RD178" s="54">
        <f t="shared" si="5135"/>
      </c>
      <c r="RE178" s="55">
        <f t="shared" si="4890"/>
      </c>
      <c r="RF178" s="54">
        <f t="shared" si="5135"/>
      </c>
      <c r="RG178" s="55">
        <f t="shared" si="4891"/>
      </c>
      <c r="RH178" s="54">
        <f t="shared" si="5135"/>
      </c>
      <c r="RI178" s="55">
        <f t="shared" si="4892"/>
      </c>
      <c r="RJ178" s="54">
        <f t="shared" si="5152"/>
      </c>
      <c r="RK178" s="55">
        <f t="shared" si="4893"/>
      </c>
      <c r="RL178" s="54">
        <f t="shared" si="5152"/>
      </c>
      <c r="RM178" s="55">
        <f t="shared" si="4894"/>
      </c>
      <c r="RN178" s="54">
        <f t="shared" si="5152"/>
      </c>
      <c r="RO178" s="55">
        <f t="shared" si="4895"/>
      </c>
      <c r="RP178" s="54">
        <f t="shared" si="5152"/>
      </c>
      <c r="RQ178" s="55">
        <f t="shared" si="4896"/>
      </c>
      <c r="RR178" s="54">
        <f t="shared" si="5152"/>
      </c>
      <c r="RS178" s="55">
        <f t="shared" si="4897"/>
      </c>
      <c r="RT178" s="54">
        <f t="shared" si="5152"/>
      </c>
      <c r="RU178" s="55">
        <f t="shared" si="4898"/>
      </c>
      <c r="RV178" s="54">
        <f t="shared" si="5152"/>
      </c>
      <c r="RW178" s="55">
        <f t="shared" si="4899"/>
      </c>
      <c r="RX178" s="54">
        <f t="shared" si="5152"/>
      </c>
      <c r="RY178" s="55">
        <f t="shared" si="4900"/>
      </c>
      <c r="RZ178" s="54">
        <f t="shared" si="5152"/>
      </c>
      <c r="SA178" s="55">
        <f t="shared" si="4901"/>
      </c>
      <c r="SB178" s="54">
        <f t="shared" si="5152"/>
      </c>
      <c r="SC178" s="55">
        <f t="shared" si="4902"/>
      </c>
      <c r="SD178" s="54">
        <f t="shared" si="5152"/>
      </c>
      <c r="SE178" s="55">
        <f t="shared" si="4903"/>
      </c>
      <c r="SF178" s="54">
        <f t="shared" si="5152"/>
      </c>
      <c r="SG178" s="55">
        <f t="shared" si="4904"/>
      </c>
      <c r="SH178" s="54">
        <f t="shared" si="5152"/>
      </c>
      <c r="SI178" s="55">
        <f t="shared" si="4905"/>
      </c>
      <c r="SJ178" s="54">
        <f t="shared" si="5152"/>
      </c>
      <c r="SK178" s="55">
        <f t="shared" si="4906"/>
      </c>
      <c r="SL178" s="54">
        <f t="shared" si="5152"/>
      </c>
      <c r="SM178" s="55">
        <f t="shared" si="4907"/>
      </c>
      <c r="SN178" s="54">
        <f t="shared" si="5152"/>
      </c>
      <c r="SO178" s="55">
        <f t="shared" si="4908"/>
      </c>
      <c r="SP178" s="54">
        <f t="shared" si="5152"/>
      </c>
      <c r="SQ178" s="55">
        <f t="shared" si="4909"/>
      </c>
      <c r="SR178" s="54">
        <f t="shared" si="5152"/>
      </c>
      <c r="SS178" s="55">
        <f t="shared" si="4910"/>
      </c>
      <c r="ST178" s="54">
        <f t="shared" si="5152"/>
      </c>
      <c r="SU178" s="55">
        <f t="shared" si="4911"/>
      </c>
      <c r="SV178" s="54">
        <f t="shared" si="5152"/>
      </c>
      <c r="SW178" s="55">
        <f t="shared" si="4912"/>
      </c>
      <c r="SX178" s="54">
        <f t="shared" si="5152"/>
      </c>
      <c r="SY178" s="55">
        <f t="shared" si="4913"/>
      </c>
      <c r="SZ178" s="54">
        <f t="shared" si="5152"/>
      </c>
      <c r="TA178" s="55">
        <f t="shared" si="4914"/>
      </c>
      <c r="TB178" s="54">
        <f t="shared" si="5152"/>
      </c>
      <c r="TC178" s="55">
        <f t="shared" si="4915"/>
      </c>
      <c r="TD178" s="54">
        <f t="shared" si="5152"/>
      </c>
      <c r="TE178" s="55">
        <f t="shared" si="4881"/>
      </c>
      <c r="TF178" s="54">
        <f t="shared" si="5152"/>
      </c>
      <c r="TG178" s="55">
        <f t="shared" si="4843"/>
      </c>
      <c r="TH178" s="54">
        <f t="shared" si="5152"/>
      </c>
      <c r="TI178" s="55">
        <f t="shared" si="4844"/>
      </c>
      <c r="TJ178" s="54">
        <f t="shared" si="5152"/>
      </c>
      <c r="TK178" s="55">
        <f t="shared" si="4845"/>
      </c>
      <c r="TL178" s="54">
        <f t="shared" si="5152"/>
      </c>
      <c r="TM178" s="55">
        <f t="shared" si="4846"/>
      </c>
      <c r="TN178" s="54">
        <f t="shared" si="5152"/>
      </c>
      <c r="TO178" s="55">
        <f t="shared" si="4847"/>
      </c>
      <c r="TP178" s="54">
        <f t="shared" si="5152"/>
      </c>
      <c r="TQ178" s="55">
        <f t="shared" si="4848"/>
      </c>
      <c r="TR178" s="54">
        <f t="shared" si="5152"/>
      </c>
      <c r="TS178" s="55">
        <f t="shared" si="4849"/>
      </c>
      <c r="TT178" s="54">
        <f t="shared" si="5152"/>
      </c>
      <c r="TU178" s="55">
        <f t="shared" si="4850"/>
      </c>
      <c r="TV178" s="54">
        <f t="shared" si="5150"/>
      </c>
      <c r="TW178" s="55">
        <f t="shared" si="4851"/>
      </c>
      <c r="TX178" s="54">
        <f t="shared" si="5150"/>
      </c>
      <c r="TY178" s="55">
        <f t="shared" si="4852"/>
      </c>
      <c r="TZ178" s="54">
        <f t="shared" si="5150"/>
      </c>
      <c r="UA178" s="55">
        <f t="shared" si="4853"/>
      </c>
      <c r="UB178" s="54">
        <f t="shared" si="5150"/>
      </c>
      <c r="UC178" s="55">
        <f t="shared" si="4854"/>
      </c>
      <c r="UD178" s="54">
        <f t="shared" si="5150"/>
      </c>
      <c r="UE178" s="55">
        <f t="shared" si="4855"/>
      </c>
      <c r="UF178" s="54">
        <f t="shared" si="5150"/>
      </c>
      <c r="UG178" s="55">
        <f t="shared" si="4856"/>
      </c>
      <c r="UH178" s="54">
        <f t="shared" si="5150"/>
      </c>
      <c r="UI178" s="55">
        <f t="shared" si="4857"/>
      </c>
      <c r="UJ178" s="54">
        <f t="shared" si="5150"/>
      </c>
      <c r="UK178" s="55">
        <f t="shared" si="4858"/>
      </c>
      <c r="UL178" s="54">
        <f t="shared" si="5150"/>
      </c>
      <c r="UM178" s="55">
        <f t="shared" si="4859"/>
      </c>
      <c r="UN178" s="54">
        <f t="shared" si="5144"/>
      </c>
      <c r="UO178" s="55">
        <f t="shared" si="4860"/>
      </c>
      <c r="UP178" s="54">
        <f t="shared" si="5144"/>
      </c>
      <c r="UQ178" s="55">
        <f t="shared" si="4861"/>
      </c>
      <c r="UR178" s="54">
        <f t="shared" si="5144"/>
      </c>
      <c r="US178" s="55">
        <f t="shared" si="4862"/>
      </c>
      <c r="UT178" s="54">
        <f t="shared" si="5144"/>
      </c>
      <c r="UU178" s="55">
        <f t="shared" si="4863"/>
      </c>
      <c r="UV178" s="54">
        <f t="shared" si="5144"/>
      </c>
      <c r="UW178" s="55">
        <f t="shared" si="4864"/>
      </c>
      <c r="UX178" s="54">
        <f t="shared" si="5144"/>
      </c>
      <c r="UY178" s="55">
        <f t="shared" si="4865"/>
      </c>
      <c r="UZ178" s="54">
        <f t="shared" si="5144"/>
      </c>
      <c r="VA178" s="55">
        <f t="shared" si="4866"/>
      </c>
      <c r="VB178" s="54">
        <f t="shared" si="5144"/>
      </c>
      <c r="VC178" s="55">
        <f t="shared" si="4867"/>
      </c>
      <c r="VD178" s="54">
        <f t="shared" si="5144"/>
      </c>
      <c r="VE178" s="55">
        <f t="shared" si="4868"/>
      </c>
      <c r="VF178" s="54">
        <f t="shared" si="5144"/>
      </c>
      <c r="VG178" s="55">
        <f t="shared" si="4869"/>
      </c>
      <c r="VH178" s="54">
        <f t="shared" si="5144"/>
      </c>
      <c r="VI178" s="55">
        <f t="shared" si="4870"/>
      </c>
      <c r="VJ178" s="54">
        <f t="shared" si="5144"/>
      </c>
      <c r="VK178" s="55">
        <f t="shared" si="4871"/>
      </c>
      <c r="VL178" s="54">
        <f t="shared" si="5144"/>
      </c>
      <c r="VM178" s="55">
        <f t="shared" si="4872"/>
      </c>
      <c r="VN178" s="54">
        <f t="shared" si="5144"/>
      </c>
      <c r="VO178" s="55">
        <f t="shared" si="4873"/>
      </c>
      <c r="VP178" s="54">
        <f t="shared" si="5144"/>
      </c>
      <c r="VQ178" s="55">
        <f t="shared" si="4817"/>
      </c>
      <c r="VR178" s="54">
        <f t="shared" si="5144"/>
      </c>
      <c r="VS178" s="55">
        <f t="shared" si="4874"/>
      </c>
      <c r="VT178" s="54">
        <f t="shared" si="5144"/>
      </c>
      <c r="VU178" s="55">
        <f t="shared" si="4875"/>
      </c>
      <c r="VV178" s="54">
        <f t="shared" si="5144"/>
      </c>
      <c r="VW178" s="55">
        <f t="shared" si="4876"/>
      </c>
      <c r="VX178" s="54">
        <f t="shared" si="5144"/>
      </c>
      <c r="VY178" s="55">
        <f t="shared" si="4877"/>
      </c>
      <c r="VZ178" s="54">
        <f t="shared" si="5144"/>
      </c>
      <c r="WA178" s="55">
        <f t="shared" si="4878"/>
      </c>
      <c r="WB178" s="54">
        <f t="shared" si="5144"/>
      </c>
      <c r="WC178" s="55">
        <f t="shared" si="4879"/>
      </c>
      <c r="WD178" s="54">
        <f t="shared" si="5144"/>
      </c>
      <c r="WE178" s="55">
        <f t="shared" si="4818"/>
      </c>
      <c r="WF178" s="54">
        <f t="shared" si="5144"/>
      </c>
      <c r="WG178" s="55">
        <f t="shared" si="4819"/>
      </c>
      <c r="WH178" s="54">
        <f t="shared" si="5144"/>
      </c>
      <c r="WI178" s="55">
        <f t="shared" si="4820"/>
      </c>
      <c r="WJ178" s="54">
        <f t="shared" si="5144"/>
      </c>
      <c r="WK178" s="55">
        <f t="shared" si="4821"/>
      </c>
      <c r="WL178" s="54">
        <f t="shared" si="5144"/>
      </c>
      <c r="WM178" s="55">
        <f t="shared" si="4822"/>
      </c>
      <c r="WN178" s="54">
        <f t="shared" si="5144"/>
      </c>
      <c r="WO178" s="55">
        <f t="shared" si="4823"/>
      </c>
      <c r="WP178" s="54">
        <f t="shared" si="5144"/>
      </c>
      <c r="WQ178" s="55">
        <f t="shared" si="4824"/>
      </c>
      <c r="WR178" s="54">
        <f t="shared" si="5144"/>
      </c>
      <c r="WS178" s="55">
        <f t="shared" si="4825"/>
      </c>
      <c r="WT178" s="54">
        <f t="shared" si="5140"/>
      </c>
      <c r="WU178" s="55">
        <f t="shared" si="4826"/>
      </c>
      <c r="WV178" s="54">
        <f t="shared" si="5140"/>
      </c>
      <c r="WW178" s="55">
        <f t="shared" si="4827"/>
      </c>
      <c r="WX178" s="54">
        <f t="shared" si="5140"/>
      </c>
      <c r="WY178" s="55">
        <f t="shared" si="4828"/>
      </c>
      <c r="WZ178" s="54">
        <f t="shared" si="5140"/>
      </c>
      <c r="XA178" s="55">
        <f t="shared" si="4829"/>
      </c>
      <c r="XB178" s="54">
        <f t="shared" si="5140"/>
      </c>
      <c r="XC178" s="55">
        <f t="shared" si="4830"/>
      </c>
      <c r="XD178" s="54">
        <f t="shared" si="5140"/>
      </c>
      <c r="XE178" s="55">
        <f t="shared" si="4831"/>
      </c>
      <c r="XF178" s="54">
        <f t="shared" ref="XF178:ZP188" si="5157">RIGHT(IFERROR(VLOOKUP($B178,XF$4:XG$71,2,FALSE),""),2)</f>
      </c>
      <c r="XG178" s="55">
        <f t="shared" si="4832"/>
      </c>
      <c r="XH178" s="54">
        <f t="shared" si="5157"/>
      </c>
      <c r="XI178" s="55">
        <f t="shared" si="4833"/>
      </c>
      <c r="XJ178" s="54">
        <f t="shared" si="5157"/>
      </c>
      <c r="XK178" s="55">
        <f t="shared" si="4834"/>
      </c>
      <c r="XL178" s="54">
        <f t="shared" si="5157"/>
      </c>
      <c r="XM178" s="55">
        <f t="shared" si="4835"/>
      </c>
      <c r="XN178" s="54">
        <f t="shared" si="5157"/>
      </c>
      <c r="XO178" s="55">
        <f t="shared" si="4836"/>
      </c>
      <c r="XP178" s="54">
        <f t="shared" si="5157"/>
      </c>
      <c r="XQ178" s="55">
        <f t="shared" si="4837"/>
      </c>
      <c r="XR178" s="54">
        <f t="shared" si="5157"/>
      </c>
      <c r="XS178" s="55">
        <f t="shared" si="4838"/>
      </c>
      <c r="XT178" s="54">
        <f t="shared" si="5157"/>
      </c>
      <c r="XU178" s="55">
        <f t="shared" si="4839"/>
      </c>
      <c r="XV178" s="54">
        <f t="shared" si="5157"/>
      </c>
      <c r="XW178" s="55">
        <f t="shared" si="4840"/>
      </c>
      <c r="XX178" s="54">
        <f t="shared" si="5157"/>
      </c>
      <c r="XY178" s="55">
        <f t="shared" si="4841"/>
      </c>
      <c r="XZ178" s="54">
        <f t="shared" si="5157"/>
      </c>
      <c r="YA178" s="55">
        <f t="shared" si="4842"/>
      </c>
      <c r="YB178" s="54">
        <f t="shared" si="5157"/>
      </c>
      <c r="YC178" s="55">
        <f t="shared" si="4740"/>
      </c>
      <c r="YD178" s="54">
        <f t="shared" si="5157"/>
      </c>
      <c r="YE178" s="55">
        <f t="shared" si="4741"/>
      </c>
      <c r="YF178" s="54">
        <f t="shared" si="5157"/>
      </c>
      <c r="YG178" s="55">
        <f t="shared" si="4742"/>
      </c>
      <c r="YH178" s="54">
        <f t="shared" si="5157"/>
      </c>
      <c r="YI178" s="55">
        <f t="shared" si="4743"/>
      </c>
      <c r="YJ178" s="54">
        <f t="shared" si="5157"/>
      </c>
      <c r="YK178" s="55">
        <f t="shared" si="4744"/>
      </c>
      <c r="YL178" s="54">
        <f t="shared" si="5157"/>
      </c>
      <c r="YM178" s="55">
        <f t="shared" si="4745"/>
      </c>
      <c r="YN178" s="54">
        <f t="shared" si="5157"/>
      </c>
      <c r="YO178" s="55">
        <f t="shared" si="4746"/>
      </c>
      <c r="YP178" s="54">
        <f t="shared" si="5157"/>
      </c>
      <c r="YQ178" s="55">
        <f t="shared" si="4747"/>
      </c>
      <c r="YR178" s="54">
        <f t="shared" si="5157"/>
      </c>
      <c r="YS178" s="55">
        <f t="shared" si="4748"/>
      </c>
      <c r="YT178" s="54">
        <f t="shared" si="5157"/>
      </c>
      <c r="YU178" s="55">
        <f t="shared" si="4749"/>
      </c>
      <c r="YV178" s="54">
        <f t="shared" si="5157"/>
      </c>
      <c r="YW178" s="55">
        <f t="shared" si="4750"/>
      </c>
      <c r="YX178" s="54">
        <f t="shared" si="5157"/>
      </c>
      <c r="YY178" s="55">
        <f t="shared" si="4751"/>
      </c>
      <c r="YZ178" s="54">
        <f t="shared" si="5157"/>
      </c>
      <c r="ZA178" s="55">
        <f t="shared" si="4752"/>
      </c>
      <c r="ZB178" s="54">
        <f t="shared" si="5157"/>
      </c>
      <c r="ZC178" s="55">
        <f t="shared" si="4753"/>
      </c>
      <c r="ZD178" s="54">
        <f t="shared" si="5157"/>
      </c>
      <c r="ZE178" s="55">
        <f t="shared" si="4754"/>
      </c>
      <c r="ZF178" s="54">
        <f t="shared" si="5157"/>
      </c>
      <c r="ZG178" s="55">
        <f t="shared" si="4755"/>
      </c>
      <c r="ZH178" s="54">
        <f t="shared" si="5157"/>
      </c>
      <c r="ZI178" s="55">
        <f t="shared" si="4756"/>
      </c>
      <c r="ZJ178" s="54">
        <f t="shared" si="5157"/>
      </c>
      <c r="ZK178" s="55">
        <f t="shared" si="4757"/>
      </c>
      <c r="ZL178" s="54">
        <f t="shared" si="5157"/>
      </c>
      <c r="ZM178" s="55">
        <f t="shared" si="4758"/>
      </c>
      <c r="ZN178" s="54">
        <f t="shared" si="5157"/>
      </c>
      <c r="ZO178" s="55">
        <f t="shared" si="4759"/>
      </c>
      <c r="ZP178" s="54">
        <f t="shared" si="5157"/>
      </c>
      <c r="ZQ178" s="55">
        <f t="shared" si="4760"/>
      </c>
      <c r="ZR178" s="54">
        <f t="shared" ref="ZR178:ACB185" si="5158">RIGHT(IFERROR(VLOOKUP($B178,ZR$4:ZS$71,2,FALSE),""),2)</f>
      </c>
      <c r="ZS178" s="55">
        <f t="shared" si="4761"/>
      </c>
      <c r="ZT178" s="54">
        <f t="shared" si="5158"/>
      </c>
      <c r="ZU178" s="55">
        <f t="shared" si="4762"/>
      </c>
      <c r="ZV178" s="54">
        <f t="shared" si="5158"/>
      </c>
      <c r="ZW178" s="55">
        <f t="shared" si="4763"/>
      </c>
      <c r="ZX178" s="54">
        <f t="shared" si="5158"/>
      </c>
      <c r="ZY178" s="55">
        <f t="shared" si="4764"/>
      </c>
      <c r="ZZ178" s="54">
        <f t="shared" si="5158"/>
      </c>
      <c r="AAA178" s="55">
        <f t="shared" si="4765"/>
      </c>
      <c r="AAB178" s="54">
        <f t="shared" si="5158"/>
      </c>
      <c r="AAC178" s="55">
        <f t="shared" si="4766"/>
      </c>
      <c r="AAD178" s="54">
        <f t="shared" si="5158"/>
      </c>
      <c r="AAE178" s="55">
        <f t="shared" si="4767"/>
      </c>
      <c r="AAF178" s="54">
        <f t="shared" si="5158"/>
      </c>
      <c r="AAG178" s="55">
        <f t="shared" si="4768"/>
      </c>
      <c r="AAH178" s="54">
        <f t="shared" si="5158"/>
      </c>
      <c r="AAI178" s="55">
        <f t="shared" si="4769"/>
      </c>
      <c r="AAJ178" s="54">
        <f t="shared" si="5158"/>
      </c>
      <c r="AAK178" s="55">
        <f t="shared" si="4770"/>
      </c>
      <c r="AAL178" s="54">
        <f t="shared" si="5158"/>
      </c>
      <c r="AAM178" s="55">
        <f t="shared" si="4917"/>
      </c>
      <c r="AAN178" s="54">
        <f t="shared" si="5158"/>
      </c>
      <c r="AAO178" s="55">
        <f t="shared" si="4918"/>
      </c>
      <c r="AAP178" s="54">
        <f t="shared" si="5158"/>
      </c>
      <c r="AAQ178" s="55">
        <f t="shared" si="4919"/>
      </c>
      <c r="AAR178" s="54">
        <f t="shared" si="5158"/>
      </c>
      <c r="AAS178" s="55">
        <f t="shared" si="4920"/>
      </c>
      <c r="AAT178" s="54">
        <f t="shared" si="5158"/>
      </c>
      <c r="AAU178" s="55">
        <f t="shared" si="4921"/>
      </c>
      <c r="AAV178" s="54">
        <f t="shared" si="5158"/>
      </c>
      <c r="AAW178" s="55">
        <f t="shared" si="4922"/>
      </c>
      <c r="AAX178" s="54">
        <f t="shared" si="5158"/>
      </c>
      <c r="AAY178" s="55">
        <f t="shared" si="4923"/>
      </c>
      <c r="AAZ178" s="54">
        <f t="shared" si="5158"/>
      </c>
      <c r="ABA178" s="55">
        <f t="shared" si="4924"/>
      </c>
      <c r="ABB178" s="54">
        <f t="shared" si="5158"/>
      </c>
      <c r="ABC178" s="55">
        <f t="shared" si="4925"/>
      </c>
      <c r="ABD178" s="54">
        <f t="shared" si="5158"/>
      </c>
      <c r="ABE178" s="55">
        <f t="shared" si="4926"/>
      </c>
      <c r="ABF178" s="54">
        <f t="shared" si="5158"/>
      </c>
      <c r="ABG178" s="55">
        <f t="shared" si="4927"/>
      </c>
      <c r="ABH178" s="54">
        <f t="shared" si="5158"/>
      </c>
      <c r="ABI178" s="55">
        <f t="shared" si="4928"/>
      </c>
      <c r="ABJ178" s="54">
        <f t="shared" si="5158"/>
      </c>
      <c r="ABK178" s="55">
        <f t="shared" si="4929"/>
      </c>
      <c r="ABL178" s="54">
        <f t="shared" si="5158"/>
      </c>
      <c r="ABM178" s="55">
        <f t="shared" si="4930"/>
      </c>
      <c r="ABN178" s="54">
        <f t="shared" si="5158"/>
      </c>
      <c r="ABO178" s="55">
        <f t="shared" si="4931"/>
      </c>
      <c r="ABP178" s="54">
        <f t="shared" si="5158"/>
      </c>
      <c r="ABQ178" s="55">
        <f t="shared" si="4932"/>
      </c>
      <c r="ABR178" s="54">
        <f t="shared" si="5158"/>
      </c>
      <c r="ABS178" s="55">
        <f t="shared" si="4933"/>
      </c>
      <c r="ABT178" s="54">
        <f t="shared" si="5158"/>
      </c>
      <c r="ABU178" s="55">
        <f t="shared" si="4934"/>
      </c>
      <c r="ABV178" s="54">
        <f t="shared" si="5158"/>
      </c>
      <c r="ABW178" s="55">
        <f t="shared" si="4935"/>
      </c>
      <c r="ABX178" s="54">
        <f t="shared" si="5158"/>
      </c>
      <c r="ABY178" s="55">
        <f t="shared" si="4936"/>
      </c>
      <c r="ABZ178" s="54">
        <f t="shared" si="5158"/>
      </c>
      <c r="ACA178" s="55">
        <f t="shared" si="4937"/>
      </c>
      <c r="ACB178" s="54">
        <f t="shared" si="5158"/>
      </c>
      <c r="ACC178" s="55">
        <f t="shared" si="4938"/>
      </c>
      <c r="ACD178" s="54">
        <f t="shared" si="5154"/>
      </c>
      <c r="ACE178" s="55">
        <f t="shared" si="4939"/>
      </c>
      <c r="ACF178" s="54">
        <f t="shared" si="5154"/>
      </c>
      <c r="ACG178" s="55">
        <f t="shared" si="4940"/>
      </c>
      <c r="ACH178" s="54">
        <f t="shared" si="5154"/>
      </c>
      <c r="ACI178" s="55">
        <f t="shared" si="4941"/>
      </c>
      <c r="ACJ178" s="54">
        <f t="shared" si="5154"/>
      </c>
      <c r="ACK178" s="55">
        <f t="shared" si="4942"/>
      </c>
      <c r="ACL178" s="54">
        <f t="shared" si="5154"/>
      </c>
      <c r="ACM178" s="55">
        <f t="shared" si="4943"/>
      </c>
      <c r="ACN178" s="54">
        <f t="shared" si="5154"/>
      </c>
      <c r="ACO178" s="55">
        <f t="shared" si="4944"/>
      </c>
      <c r="ACP178" s="54">
        <f t="shared" si="5154"/>
      </c>
      <c r="ACQ178" s="55">
        <f t="shared" si="4945"/>
      </c>
      <c r="ACR178" s="54">
        <f t="shared" si="5154"/>
      </c>
      <c r="ACS178" s="55">
        <f t="shared" si="4946"/>
      </c>
      <c r="ACT178" s="54">
        <f t="shared" si="5154"/>
      </c>
      <c r="ACU178" s="55">
        <f t="shared" si="4947"/>
      </c>
      <c r="ACV178" s="54">
        <f t="shared" si="5154"/>
      </c>
      <c r="ACW178" s="55">
        <f t="shared" si="4883"/>
      </c>
      <c r="ACX178" s="54">
        <f t="shared" si="5154"/>
      </c>
      <c r="ACY178" s="55">
        <f t="shared" si="4961"/>
      </c>
      <c r="ACZ178" s="54">
        <f t="shared" si="5154"/>
      </c>
      <c r="ADA178" s="55">
        <f t="shared" si="4962"/>
      </c>
      <c r="ADB178" s="54">
        <f t="shared" si="5154"/>
      </c>
      <c r="ADC178" s="55">
        <f t="shared" si="4963"/>
      </c>
      <c r="ADD178" s="54">
        <f t="shared" si="5154"/>
      </c>
      <c r="ADE178" s="55">
        <f t="shared" si="4964"/>
      </c>
      <c r="ADF178" s="54">
        <f t="shared" si="5154"/>
      </c>
      <c r="ADG178" s="55">
        <f t="shared" si="4965"/>
      </c>
    </row>
    <row r="179" spans="1:787" ht="20.25" hidden="1" customHeight="1">
      <c r="A179" s="112">
        <v>107</v>
      </c>
      <c r="B179" s="115">
        <f>学年と名前を結合するシート!D108</f>
      </c>
      <c r="C179" s="114"/>
      <c r="D179" s="54">
        <f t="shared" si="4771"/>
      </c>
      <c r="E179" s="55">
        <f t="shared" si="4772"/>
      </c>
      <c r="F179" s="54">
        <f t="shared" ref="F179:BP186" si="5159">RIGHT(IFERROR(VLOOKUP($B179,F$4:G$71,2,FALSE),""),2)</f>
      </c>
      <c r="G179" s="55">
        <f t="shared" si="4966"/>
      </c>
      <c r="H179" s="54">
        <f t="shared" si="5159"/>
      </c>
      <c r="I179" s="55">
        <f t="shared" si="4967"/>
      </c>
      <c r="J179" s="54">
        <f t="shared" si="5159"/>
      </c>
      <c r="K179" s="55">
        <f t="shared" si="4968"/>
      </c>
      <c r="L179" s="54">
        <f t="shared" si="5159"/>
      </c>
      <c r="M179" s="55">
        <f t="shared" si="4969"/>
      </c>
      <c r="N179" s="54">
        <f t="shared" si="5159"/>
      </c>
      <c r="O179" s="55">
        <f t="shared" si="4970"/>
      </c>
      <c r="P179" s="54">
        <f t="shared" si="5159"/>
      </c>
      <c r="Q179" s="55">
        <f t="shared" si="4971"/>
      </c>
      <c r="R179" s="54">
        <f t="shared" si="5159"/>
      </c>
      <c r="S179" s="55">
        <f t="shared" si="4972"/>
      </c>
      <c r="T179" s="54">
        <f t="shared" si="5159"/>
      </c>
      <c r="U179" s="55">
        <f t="shared" si="4973"/>
      </c>
      <c r="V179" s="54">
        <f t="shared" si="5159"/>
      </c>
      <c r="W179" s="55">
        <f t="shared" si="4974"/>
      </c>
      <c r="X179" s="54">
        <f t="shared" si="5159"/>
      </c>
      <c r="Y179" s="55">
        <f t="shared" si="4975"/>
      </c>
      <c r="Z179" s="54">
        <f t="shared" si="5159"/>
      </c>
      <c r="AA179" s="55">
        <f t="shared" si="4976"/>
      </c>
      <c r="AB179" s="54">
        <f t="shared" si="5159"/>
      </c>
      <c r="AC179" s="55">
        <f t="shared" si="4977"/>
      </c>
      <c r="AD179" s="54">
        <f t="shared" si="5159"/>
      </c>
      <c r="AE179" s="55">
        <f t="shared" si="4978"/>
      </c>
      <c r="AF179" s="54">
        <f t="shared" si="5159"/>
      </c>
      <c r="AG179" s="55">
        <f t="shared" si="4979"/>
      </c>
      <c r="AH179" s="54">
        <f t="shared" si="5159"/>
      </c>
      <c r="AI179" s="55">
        <f t="shared" si="4980"/>
      </c>
      <c r="AJ179" s="54">
        <f t="shared" si="5159"/>
      </c>
      <c r="AK179" s="55">
        <f t="shared" si="4981"/>
      </c>
      <c r="AL179" s="54">
        <f t="shared" si="5159"/>
      </c>
      <c r="AM179" s="55">
        <f t="shared" si="4982"/>
      </c>
      <c r="AN179" s="54">
        <f t="shared" si="5159"/>
      </c>
      <c r="AO179" s="55">
        <f t="shared" si="4983"/>
      </c>
      <c r="AP179" s="54">
        <f t="shared" si="5159"/>
      </c>
      <c r="AQ179" s="55">
        <f t="shared" si="4984"/>
      </c>
      <c r="AR179" s="54">
        <f t="shared" si="5159"/>
      </c>
      <c r="AS179" s="55">
        <f t="shared" si="4985"/>
      </c>
      <c r="AT179" s="54">
        <f t="shared" si="5159"/>
      </c>
      <c r="AU179" s="55">
        <f t="shared" si="4986"/>
      </c>
      <c r="AV179" s="54">
        <f t="shared" si="5159"/>
      </c>
      <c r="AW179" s="55">
        <f t="shared" si="4987"/>
      </c>
      <c r="AX179" s="54">
        <f t="shared" si="5159"/>
      </c>
      <c r="AY179" s="55">
        <f t="shared" si="4988"/>
      </c>
      <c r="AZ179" s="54">
        <f t="shared" si="5159"/>
      </c>
      <c r="BA179" s="55">
        <f t="shared" si="4989"/>
      </c>
      <c r="BB179" s="54">
        <f t="shared" si="5159"/>
      </c>
      <c r="BC179" s="55">
        <f t="shared" si="4990"/>
      </c>
      <c r="BD179" s="54">
        <f t="shared" si="5159"/>
      </c>
      <c r="BE179" s="55">
        <f t="shared" si="4991"/>
      </c>
      <c r="BF179" s="54">
        <f t="shared" si="5159"/>
      </c>
      <c r="BG179" s="55">
        <f t="shared" si="4992"/>
      </c>
      <c r="BH179" s="54">
        <f t="shared" si="5159"/>
      </c>
      <c r="BI179" s="55">
        <f t="shared" si="4993"/>
      </c>
      <c r="BJ179" s="54">
        <f t="shared" si="5159"/>
      </c>
      <c r="BK179" s="55">
        <f t="shared" si="4994"/>
      </c>
      <c r="BL179" s="54">
        <f t="shared" si="5159"/>
      </c>
      <c r="BM179" s="55">
        <f t="shared" si="4995"/>
      </c>
      <c r="BN179" s="54">
        <f t="shared" si="5159"/>
      </c>
      <c r="BO179" s="55">
        <f t="shared" si="4996"/>
      </c>
      <c r="BP179" s="54">
        <f t="shared" si="5159"/>
      </c>
      <c r="BQ179" s="55">
        <f t="shared" si="4997"/>
      </c>
      <c r="BR179" s="54">
        <f t="shared" si="5155"/>
      </c>
      <c r="BS179" s="55">
        <f t="shared" si="4998"/>
      </c>
      <c r="BT179" s="54">
        <f t="shared" si="5155"/>
      </c>
      <c r="BU179" s="55">
        <f t="shared" si="4999"/>
      </c>
      <c r="BV179" s="54">
        <f t="shared" si="5155"/>
      </c>
      <c r="BW179" s="55">
        <f t="shared" si="5000"/>
      </c>
      <c r="BX179" s="54">
        <f t="shared" si="5155"/>
      </c>
      <c r="BY179" s="55">
        <f t="shared" si="5001"/>
      </c>
      <c r="BZ179" s="54">
        <f t="shared" si="5155"/>
      </c>
      <c r="CA179" s="55">
        <f t="shared" si="5002"/>
      </c>
      <c r="CB179" s="54">
        <f t="shared" si="5155"/>
      </c>
      <c r="CC179" s="55">
        <f t="shared" si="5003"/>
      </c>
      <c r="CD179" s="54">
        <f t="shared" si="5155"/>
      </c>
      <c r="CE179" s="55">
        <f t="shared" si="5004"/>
      </c>
      <c r="CF179" s="54">
        <f t="shared" si="5155"/>
      </c>
      <c r="CG179" s="55">
        <f t="shared" si="5005"/>
      </c>
      <c r="CH179" s="54">
        <f t="shared" si="5155"/>
      </c>
      <c r="CI179" s="55">
        <f t="shared" si="5006"/>
      </c>
      <c r="CJ179" s="54">
        <f t="shared" si="5155"/>
      </c>
      <c r="CK179" s="55">
        <f t="shared" si="5007"/>
      </c>
      <c r="CL179" s="54">
        <f t="shared" si="5155"/>
      </c>
      <c r="CM179" s="55">
        <f t="shared" si="5008"/>
      </c>
      <c r="CN179" s="54">
        <f t="shared" si="5155"/>
      </c>
      <c r="CO179" s="55">
        <f t="shared" si="5009"/>
      </c>
      <c r="CP179" s="54">
        <f t="shared" si="5155"/>
      </c>
      <c r="CQ179" s="55">
        <f t="shared" si="5010"/>
      </c>
      <c r="CR179" s="54">
        <f t="shared" si="5155"/>
      </c>
      <c r="CS179" s="55">
        <f t="shared" si="5011"/>
      </c>
      <c r="CT179" s="54">
        <f t="shared" si="5155"/>
      </c>
      <c r="CU179" s="55">
        <f t="shared" si="5012"/>
      </c>
      <c r="CV179" s="54">
        <f t="shared" si="5155"/>
      </c>
      <c r="CW179" s="55">
        <f t="shared" si="5013"/>
      </c>
      <c r="CX179" s="54">
        <f t="shared" si="5155"/>
      </c>
      <c r="CY179" s="55">
        <f t="shared" si="5014"/>
      </c>
      <c r="CZ179" s="54">
        <f t="shared" si="5155"/>
      </c>
      <c r="DA179" s="55">
        <f t="shared" si="5015"/>
      </c>
      <c r="DB179" s="54">
        <f t="shared" si="5155"/>
      </c>
      <c r="DC179" s="55">
        <f t="shared" si="5016"/>
      </c>
      <c r="DD179" s="54">
        <f t="shared" si="5155"/>
      </c>
      <c r="DE179" s="55">
        <f t="shared" si="5017"/>
      </c>
      <c r="DF179" s="54">
        <f t="shared" si="5155"/>
      </c>
      <c r="DG179" s="55">
        <f t="shared" si="5018"/>
      </c>
      <c r="DH179" s="54">
        <f t="shared" si="5155"/>
      </c>
      <c r="DI179" s="55">
        <f t="shared" si="5019"/>
      </c>
      <c r="DJ179" s="54">
        <f t="shared" si="5155"/>
      </c>
      <c r="DK179" s="55">
        <f t="shared" si="5020"/>
      </c>
      <c r="DL179" s="54">
        <f t="shared" si="5155"/>
      </c>
      <c r="DM179" s="55">
        <f t="shared" si="5021"/>
      </c>
      <c r="DN179" s="54">
        <f t="shared" si="5155"/>
      </c>
      <c r="DO179" s="55">
        <f t="shared" si="5022"/>
      </c>
      <c r="DP179" s="54">
        <f t="shared" si="5155"/>
      </c>
      <c r="DQ179" s="55">
        <f t="shared" si="5023"/>
      </c>
      <c r="DR179" s="54">
        <f t="shared" si="5155"/>
      </c>
      <c r="DS179" s="55">
        <f t="shared" si="5024"/>
      </c>
      <c r="DT179" s="54">
        <f t="shared" si="5155"/>
      </c>
      <c r="DU179" s="55">
        <f t="shared" si="5025"/>
      </c>
      <c r="DV179" s="54">
        <f t="shared" si="5155"/>
      </c>
      <c r="DW179" s="55">
        <f t="shared" si="5026"/>
      </c>
      <c r="DX179" s="54">
        <f t="shared" si="5155"/>
      </c>
      <c r="DY179" s="55">
        <f t="shared" si="5027"/>
      </c>
      <c r="DZ179" s="54">
        <f t="shared" si="5155"/>
      </c>
      <c r="EA179" s="55">
        <f t="shared" si="5028"/>
      </c>
      <c r="EB179" s="54">
        <f t="shared" ref="EB179:GL186" si="5160">RIGHT(IFERROR(VLOOKUP($B179,EB$4:EC$71,2,FALSE),""),2)</f>
      </c>
      <c r="EC179" s="55">
        <f t="shared" si="5029"/>
      </c>
      <c r="ED179" s="54">
        <f t="shared" si="5160"/>
      </c>
      <c r="EE179" s="55">
        <f t="shared" si="5030"/>
      </c>
      <c r="EF179" s="54">
        <f t="shared" si="5160"/>
      </c>
      <c r="EG179" s="55">
        <f t="shared" si="5031"/>
      </c>
      <c r="EH179" s="54">
        <f t="shared" si="5160"/>
      </c>
      <c r="EI179" s="55">
        <f t="shared" si="5032"/>
      </c>
      <c r="EJ179" s="54">
        <f t="shared" si="5160"/>
      </c>
      <c r="EK179" s="55">
        <f t="shared" si="5033"/>
      </c>
      <c r="EL179" s="54">
        <f t="shared" si="5160"/>
      </c>
      <c r="EM179" s="55">
        <f t="shared" si="5034"/>
      </c>
      <c r="EN179" s="54">
        <f t="shared" si="5160"/>
      </c>
      <c r="EO179" s="55">
        <f t="shared" si="5035"/>
      </c>
      <c r="EP179" s="54">
        <f t="shared" si="5160"/>
      </c>
      <c r="EQ179" s="55">
        <f t="shared" si="5036"/>
      </c>
      <c r="ER179" s="54">
        <f t="shared" si="5160"/>
      </c>
      <c r="ES179" s="55">
        <f t="shared" si="5037"/>
      </c>
      <c r="ET179" s="54">
        <f t="shared" si="5160"/>
      </c>
      <c r="EU179" s="55">
        <f t="shared" si="5038"/>
      </c>
      <c r="EV179" s="54">
        <f t="shared" si="5160"/>
      </c>
      <c r="EW179" s="55">
        <f t="shared" si="5039"/>
      </c>
      <c r="EX179" s="54">
        <f t="shared" si="5160"/>
      </c>
      <c r="EY179" s="55">
        <f t="shared" si="5040"/>
      </c>
      <c r="EZ179" s="54">
        <f t="shared" si="5160"/>
      </c>
      <c r="FA179" s="55">
        <f t="shared" si="5041"/>
      </c>
      <c r="FB179" s="54">
        <f t="shared" si="5160"/>
      </c>
      <c r="FC179" s="55">
        <f t="shared" si="5042"/>
      </c>
      <c r="FD179" s="54">
        <f t="shared" si="5160"/>
      </c>
      <c r="FE179" s="55">
        <f t="shared" si="5043"/>
      </c>
      <c r="FF179" s="54">
        <f t="shared" si="5160"/>
      </c>
      <c r="FG179" s="55">
        <f t="shared" si="5044"/>
      </c>
      <c r="FH179" s="54">
        <f t="shared" si="5160"/>
      </c>
      <c r="FI179" s="55">
        <f t="shared" si="5045"/>
      </c>
      <c r="FJ179" s="54">
        <f t="shared" si="5160"/>
      </c>
      <c r="FK179" s="55">
        <f t="shared" si="5046"/>
      </c>
      <c r="FL179" s="54">
        <f t="shared" si="5160"/>
      </c>
      <c r="FM179" s="55">
        <f t="shared" si="5047"/>
      </c>
      <c r="FN179" s="54">
        <f t="shared" si="5160"/>
      </c>
      <c r="FO179" s="55">
        <f t="shared" si="5048"/>
      </c>
      <c r="FP179" s="54">
        <f t="shared" si="5160"/>
      </c>
      <c r="FQ179" s="55">
        <f t="shared" si="5049"/>
      </c>
      <c r="FR179" s="54">
        <f t="shared" si="5160"/>
      </c>
      <c r="FS179" s="55">
        <f t="shared" si="5050"/>
      </c>
      <c r="FT179" s="54">
        <f t="shared" si="5160"/>
      </c>
      <c r="FU179" s="55">
        <f t="shared" si="5051"/>
      </c>
      <c r="FV179" s="54">
        <f t="shared" si="5160"/>
      </c>
      <c r="FW179" s="55">
        <f t="shared" si="5052"/>
      </c>
      <c r="FX179" s="54">
        <f t="shared" si="5160"/>
      </c>
      <c r="FY179" s="55">
        <f t="shared" si="5053"/>
      </c>
      <c r="FZ179" s="54">
        <f t="shared" si="5160"/>
      </c>
      <c r="GA179" s="55">
        <f t="shared" si="5054"/>
      </c>
      <c r="GB179" s="54">
        <f t="shared" si="5160"/>
      </c>
      <c r="GC179" s="55">
        <f t="shared" si="5055"/>
      </c>
      <c r="GD179" s="54">
        <f t="shared" si="5160"/>
      </c>
      <c r="GE179" s="55">
        <f t="shared" si="5056"/>
      </c>
      <c r="GF179" s="54">
        <f t="shared" si="5160"/>
      </c>
      <c r="GG179" s="55">
        <f t="shared" si="5057"/>
      </c>
      <c r="GH179" s="54">
        <f t="shared" si="5160"/>
      </c>
      <c r="GI179" s="55">
        <f t="shared" si="5058"/>
      </c>
      <c r="GJ179" s="54">
        <f t="shared" si="5160"/>
      </c>
      <c r="GK179" s="55">
        <f t="shared" si="5059"/>
      </c>
      <c r="GL179" s="54">
        <f t="shared" si="5160"/>
      </c>
      <c r="GM179" s="55">
        <f t="shared" si="5060"/>
      </c>
      <c r="GN179" s="54">
        <f t="shared" si="5156"/>
      </c>
      <c r="GO179" s="55">
        <f t="shared" si="5061"/>
      </c>
      <c r="GP179" s="54">
        <f t="shared" si="5156"/>
      </c>
      <c r="GQ179" s="55">
        <f t="shared" si="5062"/>
      </c>
      <c r="GR179" s="54">
        <f t="shared" si="5156"/>
      </c>
      <c r="GS179" s="55">
        <f t="shared" si="5063"/>
      </c>
      <c r="GT179" s="54">
        <f t="shared" si="5156"/>
      </c>
      <c r="GU179" s="55">
        <f t="shared" si="5064"/>
      </c>
      <c r="GV179" s="54">
        <f t="shared" si="5156"/>
      </c>
      <c r="GW179" s="55">
        <f t="shared" si="5065"/>
      </c>
      <c r="GX179" s="54">
        <f t="shared" si="5156"/>
      </c>
      <c r="GY179" s="55">
        <f t="shared" si="5066"/>
      </c>
      <c r="GZ179" s="54">
        <f t="shared" si="5156"/>
      </c>
      <c r="HA179" s="55">
        <f t="shared" si="5067"/>
      </c>
      <c r="HB179" s="54">
        <f t="shared" si="5156"/>
      </c>
      <c r="HC179" s="55">
        <f t="shared" si="5068"/>
      </c>
      <c r="HD179" s="54">
        <f t="shared" si="5156"/>
      </c>
      <c r="HE179" s="55">
        <f t="shared" si="5069"/>
      </c>
      <c r="HF179" s="54">
        <f t="shared" si="5156"/>
      </c>
      <c r="HG179" s="55">
        <f t="shared" si="5070"/>
      </c>
      <c r="HH179" s="54">
        <f t="shared" si="5156"/>
      </c>
      <c r="HI179" s="55">
        <f t="shared" si="5071"/>
      </c>
      <c r="HJ179" s="54">
        <f t="shared" si="5156"/>
      </c>
      <c r="HK179" s="55">
        <f t="shared" si="5072"/>
      </c>
      <c r="HL179" s="54">
        <f t="shared" si="5156"/>
      </c>
      <c r="HM179" s="55">
        <f t="shared" si="5073"/>
      </c>
      <c r="HN179" s="54">
        <f t="shared" si="5156"/>
      </c>
      <c r="HO179" s="55">
        <f t="shared" si="5074"/>
      </c>
      <c r="HP179" s="54">
        <f t="shared" si="5156"/>
      </c>
      <c r="HQ179" s="55">
        <f t="shared" si="5075"/>
      </c>
      <c r="HR179" s="54">
        <f t="shared" si="5156"/>
      </c>
      <c r="HS179" s="55">
        <f t="shared" si="5076"/>
      </c>
      <c r="HT179" s="54">
        <f t="shared" si="5156"/>
      </c>
      <c r="HU179" s="55">
        <f t="shared" si="5077"/>
      </c>
      <c r="HV179" s="54">
        <f t="shared" si="5156"/>
      </c>
      <c r="HW179" s="55">
        <f t="shared" si="5078"/>
      </c>
      <c r="HX179" s="54">
        <f t="shared" si="5156"/>
      </c>
      <c r="HY179" s="55">
        <f t="shared" si="5079"/>
      </c>
      <c r="HZ179" s="54">
        <f t="shared" si="5156"/>
      </c>
      <c r="IA179" s="55">
        <f t="shared" si="5080"/>
      </c>
      <c r="IB179" s="54">
        <f t="shared" si="5156"/>
      </c>
      <c r="IC179" s="55">
        <f t="shared" si="5081"/>
      </c>
      <c r="ID179" s="54">
        <f t="shared" si="5156"/>
      </c>
      <c r="IE179" s="55">
        <f t="shared" si="5082"/>
      </c>
      <c r="IF179" s="54">
        <f t="shared" si="5156"/>
      </c>
      <c r="IG179" s="55">
        <f t="shared" si="5083"/>
      </c>
      <c r="IH179" s="54">
        <f t="shared" si="5156"/>
      </c>
      <c r="II179" s="55">
        <f t="shared" si="5084"/>
      </c>
      <c r="IJ179" s="54">
        <f t="shared" si="5156"/>
      </c>
      <c r="IK179" s="55">
        <f t="shared" si="5085"/>
      </c>
      <c r="IL179" s="54">
        <f t="shared" si="5156"/>
      </c>
      <c r="IM179" s="55">
        <f t="shared" si="5086"/>
      </c>
      <c r="IN179" s="54">
        <f t="shared" si="5156"/>
      </c>
      <c r="IO179" s="55">
        <f t="shared" si="5087"/>
      </c>
      <c r="IP179" s="54">
        <f t="shared" si="5156"/>
      </c>
      <c r="IQ179" s="55">
        <f t="shared" si="5088"/>
      </c>
      <c r="IR179" s="54">
        <f t="shared" si="5156"/>
      </c>
      <c r="IS179" s="55">
        <f t="shared" si="5089"/>
      </c>
      <c r="IT179" s="54">
        <f t="shared" si="5156"/>
      </c>
      <c r="IU179" s="55">
        <f t="shared" si="5090"/>
      </c>
      <c r="IV179" s="54">
        <f t="shared" si="5156"/>
      </c>
      <c r="IW179" s="55">
        <f t="shared" si="5091"/>
      </c>
      <c r="IX179" s="54">
        <f t="shared" si="5151"/>
      </c>
      <c r="IY179" s="55">
        <f t="shared" si="5092"/>
      </c>
      <c r="IZ179" s="54">
        <f t="shared" si="5151"/>
      </c>
      <c r="JA179" s="55">
        <f t="shared" si="5093"/>
      </c>
      <c r="JB179" s="54">
        <f t="shared" si="5151"/>
      </c>
      <c r="JC179" s="55">
        <f t="shared" si="5094"/>
      </c>
      <c r="JD179" s="54">
        <f t="shared" si="5151"/>
      </c>
      <c r="JE179" s="55">
        <f t="shared" si="5095"/>
      </c>
      <c r="JF179" s="54">
        <f t="shared" si="5151"/>
      </c>
      <c r="JG179" s="55">
        <f t="shared" si="5096"/>
      </c>
      <c r="JH179" s="54">
        <f t="shared" si="5151"/>
      </c>
      <c r="JI179" s="55">
        <f t="shared" si="5097"/>
      </c>
      <c r="JJ179" s="54">
        <f t="shared" si="5151"/>
      </c>
      <c r="JK179" s="55">
        <f t="shared" si="5098"/>
      </c>
      <c r="JL179" s="54">
        <f t="shared" si="5151"/>
      </c>
      <c r="JM179" s="55">
        <f t="shared" si="4679"/>
      </c>
      <c r="JN179" s="54">
        <f t="shared" si="5153"/>
      </c>
      <c r="JO179" s="55">
        <f t="shared" si="4775"/>
      </c>
      <c r="JP179" s="54">
        <f t="shared" si="5153"/>
      </c>
      <c r="JQ179" s="55">
        <f t="shared" si="4776"/>
      </c>
      <c r="JR179" s="54">
        <f t="shared" si="5153"/>
      </c>
      <c r="JS179" s="55">
        <f t="shared" si="4777"/>
      </c>
      <c r="JT179" s="54">
        <f t="shared" si="5153"/>
      </c>
      <c r="JU179" s="55">
        <f t="shared" si="4778"/>
      </c>
      <c r="JV179" s="54">
        <f t="shared" si="5153"/>
      </c>
      <c r="JW179" s="55">
        <f t="shared" si="4779"/>
      </c>
      <c r="JX179" s="54">
        <f t="shared" si="5153"/>
      </c>
      <c r="JY179" s="55">
        <f t="shared" si="4780"/>
      </c>
      <c r="JZ179" s="54">
        <f t="shared" si="5153"/>
      </c>
      <c r="KA179" s="55">
        <f t="shared" si="4781"/>
      </c>
      <c r="KB179" s="54">
        <f t="shared" si="5153"/>
      </c>
      <c r="KC179" s="55">
        <f t="shared" si="4782"/>
      </c>
      <c r="KD179" s="54">
        <f t="shared" si="5153"/>
      </c>
      <c r="KE179" s="55">
        <f t="shared" si="4783"/>
      </c>
      <c r="KF179" s="54">
        <f t="shared" si="5153"/>
      </c>
      <c r="KG179" s="55">
        <f t="shared" si="4784"/>
      </c>
      <c r="KH179" s="54">
        <f t="shared" si="5153"/>
      </c>
      <c r="KI179" s="55">
        <f t="shared" si="4785"/>
      </c>
      <c r="KJ179" s="54">
        <f t="shared" si="5153"/>
      </c>
      <c r="KK179" s="55">
        <f t="shared" si="4786"/>
      </c>
      <c r="KL179" s="54">
        <f t="shared" si="5153"/>
      </c>
      <c r="KM179" s="55">
        <f t="shared" si="4787"/>
      </c>
      <c r="KN179" s="54">
        <f t="shared" si="5153"/>
      </c>
      <c r="KO179" s="55">
        <f t="shared" si="4788"/>
      </c>
      <c r="KP179" s="54">
        <f t="shared" si="5153"/>
      </c>
      <c r="KQ179" s="55">
        <f t="shared" si="4789"/>
      </c>
      <c r="KR179" s="54">
        <f t="shared" si="5153"/>
      </c>
      <c r="KS179" s="55">
        <f t="shared" si="4790"/>
      </c>
      <c r="KT179" s="54">
        <f t="shared" si="5153"/>
      </c>
      <c r="KU179" s="55">
        <f t="shared" si="4791"/>
      </c>
      <c r="KV179" s="54">
        <f t="shared" si="5153"/>
      </c>
      <c r="KW179" s="55">
        <f t="shared" si="4792"/>
      </c>
      <c r="KX179" s="54">
        <f t="shared" si="5153"/>
      </c>
      <c r="KY179" s="55">
        <f t="shared" si="4793"/>
      </c>
      <c r="KZ179" s="54">
        <f t="shared" si="5153"/>
      </c>
      <c r="LA179" s="55">
        <f t="shared" si="4794"/>
      </c>
      <c r="LB179" s="54">
        <f t="shared" si="5153"/>
      </c>
      <c r="LC179" s="55">
        <f t="shared" si="4795"/>
      </c>
      <c r="LD179" s="54">
        <f t="shared" si="5153"/>
      </c>
      <c r="LE179" s="55">
        <f t="shared" si="4796"/>
      </c>
      <c r="LF179" s="54">
        <f t="shared" si="5153"/>
      </c>
      <c r="LG179" s="55">
        <f t="shared" si="4797"/>
      </c>
      <c r="LH179" s="54">
        <f t="shared" si="5153"/>
      </c>
      <c r="LI179" s="55">
        <f t="shared" si="4798"/>
      </c>
      <c r="LJ179" s="54">
        <f t="shared" si="5153"/>
      </c>
      <c r="LK179" s="55">
        <f t="shared" si="4799"/>
      </c>
      <c r="LL179" s="54">
        <f t="shared" si="5153"/>
      </c>
      <c r="LM179" s="55">
        <f t="shared" si="4800"/>
      </c>
      <c r="LN179" s="54">
        <f t="shared" si="5153"/>
      </c>
      <c r="LO179" s="55">
        <f t="shared" si="4801"/>
      </c>
      <c r="LP179" s="54">
        <f t="shared" si="5153"/>
      </c>
      <c r="LQ179" s="55">
        <f t="shared" si="4802"/>
      </c>
      <c r="LR179" s="54">
        <f t="shared" si="5153"/>
      </c>
      <c r="LS179" s="55">
        <f t="shared" si="4803"/>
      </c>
      <c r="LT179" s="54">
        <f t="shared" si="5153"/>
      </c>
      <c r="LU179" s="55">
        <f t="shared" si="4804"/>
      </c>
      <c r="LV179" s="54">
        <f t="shared" si="5153"/>
      </c>
      <c r="LW179" s="55">
        <f t="shared" si="4805"/>
      </c>
      <c r="LX179" s="54">
        <f t="shared" si="5153"/>
      </c>
      <c r="LY179" s="55">
        <f t="shared" si="4680"/>
      </c>
      <c r="LZ179" s="54">
        <f t="shared" si="5148"/>
      </c>
      <c r="MA179" s="55">
        <f t="shared" si="4807"/>
      </c>
      <c r="MB179" s="54">
        <f t="shared" si="5148"/>
      </c>
      <c r="MC179" s="55">
        <f t="shared" si="4808"/>
      </c>
      <c r="MD179" s="54">
        <f t="shared" si="5148"/>
      </c>
      <c r="ME179" s="55">
        <f t="shared" si="4809"/>
      </c>
      <c r="MF179" s="54">
        <f t="shared" si="5148"/>
      </c>
      <c r="MG179" s="55">
        <f t="shared" si="4810"/>
      </c>
      <c r="MH179" s="54">
        <f t="shared" si="5148"/>
      </c>
      <c r="MI179" s="55">
        <f t="shared" si="4811"/>
      </c>
      <c r="MJ179" s="54">
        <f t="shared" si="5148"/>
      </c>
      <c r="MK179" s="55">
        <f t="shared" si="4812"/>
      </c>
      <c r="ML179" s="54">
        <f t="shared" si="5148"/>
      </c>
      <c r="MM179" s="55">
        <f t="shared" si="4682"/>
      </c>
      <c r="MN179" s="54">
        <f t="shared" si="5148"/>
      </c>
      <c r="MO179" s="55">
        <f t="shared" si="4683"/>
      </c>
      <c r="MP179" s="54">
        <f t="shared" si="5148"/>
      </c>
      <c r="MQ179" s="55">
        <f t="shared" si="4684"/>
      </c>
      <c r="MR179" s="54">
        <f t="shared" si="5148"/>
      </c>
      <c r="MS179" s="55">
        <f t="shared" si="4685"/>
      </c>
      <c r="MT179" s="54">
        <f t="shared" si="5148"/>
      </c>
      <c r="MU179" s="55">
        <f t="shared" si="4686"/>
      </c>
      <c r="MV179" s="54">
        <f t="shared" si="5148"/>
      </c>
      <c r="MW179" s="55">
        <f t="shared" si="4687"/>
      </c>
      <c r="MX179" s="54">
        <f t="shared" si="5148"/>
      </c>
      <c r="MY179" s="55">
        <f t="shared" si="4688"/>
      </c>
      <c r="MZ179" s="54">
        <f t="shared" si="5148"/>
      </c>
      <c r="NA179" s="55">
        <f t="shared" si="4689"/>
      </c>
      <c r="NB179" s="54">
        <f t="shared" si="5148"/>
      </c>
      <c r="NC179" s="55">
        <f t="shared" si="4690"/>
      </c>
      <c r="ND179" s="54">
        <f t="shared" si="5148"/>
      </c>
      <c r="NE179" s="55">
        <f t="shared" si="4691"/>
      </c>
      <c r="NF179" s="54">
        <f t="shared" si="5148"/>
      </c>
      <c r="NG179" s="55">
        <f t="shared" si="4692"/>
      </c>
      <c r="NH179" s="54">
        <f t="shared" si="5148"/>
      </c>
      <c r="NI179" s="55">
        <f t="shared" si="4693"/>
      </c>
      <c r="NJ179" s="54">
        <f t="shared" si="5148"/>
      </c>
      <c r="NK179" s="55">
        <f t="shared" si="4694"/>
      </c>
      <c r="NL179" s="54">
        <f t="shared" si="5148"/>
      </c>
      <c r="NM179" s="55">
        <f t="shared" si="4695"/>
      </c>
      <c r="NN179" s="54">
        <f t="shared" si="5148"/>
      </c>
      <c r="NO179" s="55">
        <f t="shared" si="4696"/>
      </c>
      <c r="NP179" s="54">
        <f t="shared" si="5148"/>
      </c>
      <c r="NQ179" s="55">
        <f t="shared" si="4697"/>
      </c>
      <c r="NR179" s="54">
        <f t="shared" si="5148"/>
      </c>
      <c r="NS179" s="55">
        <f t="shared" si="4698"/>
      </c>
      <c r="NT179" s="54">
        <f t="shared" si="5148"/>
      </c>
      <c r="NU179" s="55">
        <f t="shared" si="4699"/>
      </c>
      <c r="NV179" s="54">
        <f t="shared" si="5148"/>
      </c>
      <c r="NW179" s="55">
        <f t="shared" si="4700"/>
      </c>
      <c r="NX179" s="54">
        <f t="shared" si="5148"/>
      </c>
      <c r="NY179" s="55">
        <f t="shared" si="4701"/>
      </c>
      <c r="NZ179" s="54">
        <f t="shared" si="5148"/>
      </c>
      <c r="OA179" s="55">
        <f t="shared" si="4702"/>
      </c>
      <c r="OB179" s="54">
        <f t="shared" si="5148"/>
      </c>
      <c r="OC179" s="55">
        <f t="shared" si="4703"/>
      </c>
      <c r="OD179" s="54">
        <f t="shared" si="5148"/>
      </c>
      <c r="OE179" s="55">
        <f t="shared" si="4704"/>
      </c>
      <c r="OF179" s="54">
        <f t="shared" si="5148"/>
      </c>
      <c r="OG179" s="55">
        <f t="shared" si="4705"/>
      </c>
      <c r="OH179" s="54">
        <f t="shared" si="5148"/>
      </c>
      <c r="OI179" s="55">
        <f t="shared" si="4706"/>
      </c>
      <c r="OJ179" s="54">
        <f t="shared" si="5148"/>
      </c>
      <c r="OK179" s="55">
        <f t="shared" si="4707"/>
      </c>
      <c r="OL179" s="54">
        <f t="shared" si="5146"/>
      </c>
      <c r="OM179" s="55">
        <f t="shared" si="4708"/>
      </c>
      <c r="ON179" s="54">
        <f t="shared" si="5146"/>
      </c>
      <c r="OO179" s="55">
        <f t="shared" si="4709"/>
      </c>
      <c r="OP179" s="54">
        <f t="shared" si="5146"/>
      </c>
      <c r="OQ179" s="55">
        <f t="shared" si="4710"/>
      </c>
      <c r="OR179" s="54">
        <f t="shared" si="5146"/>
      </c>
      <c r="OS179" s="55">
        <f t="shared" si="4711"/>
      </c>
      <c r="OT179" s="54">
        <f t="shared" si="5146"/>
      </c>
      <c r="OU179" s="55">
        <f t="shared" si="4712"/>
      </c>
      <c r="OV179" s="54">
        <f t="shared" si="5146"/>
      </c>
      <c r="OW179" s="55">
        <f t="shared" si="4713"/>
      </c>
      <c r="OX179" s="54">
        <f t="shared" si="5139"/>
      </c>
      <c r="OY179" s="55">
        <f t="shared" si="4714"/>
      </c>
      <c r="OZ179" s="54">
        <f t="shared" si="5139"/>
      </c>
      <c r="PA179" s="55">
        <f t="shared" si="4715"/>
      </c>
      <c r="PB179" s="54">
        <f t="shared" si="5139"/>
      </c>
      <c r="PC179" s="55">
        <f t="shared" si="4716"/>
      </c>
      <c r="PD179" s="54">
        <f t="shared" ref="PD179:RN194" si="5161">RIGHT(IFERROR(VLOOKUP($B179,PD$4:PE$71,2,FALSE),""),2)</f>
      </c>
      <c r="PE179" s="55">
        <f t="shared" si="4717"/>
      </c>
      <c r="PF179" s="54">
        <f t="shared" si="5161"/>
      </c>
      <c r="PG179" s="55">
        <f t="shared" si="4718"/>
      </c>
      <c r="PH179" s="54">
        <f t="shared" si="5161"/>
      </c>
      <c r="PI179" s="55">
        <f t="shared" si="4719"/>
      </c>
      <c r="PJ179" s="54">
        <f t="shared" si="5161"/>
      </c>
      <c r="PK179" s="55">
        <f t="shared" si="4720"/>
      </c>
      <c r="PL179" s="54">
        <f t="shared" si="5161"/>
      </c>
      <c r="PM179" s="55">
        <f t="shared" si="4721"/>
      </c>
      <c r="PN179" s="54">
        <f t="shared" si="5161"/>
      </c>
      <c r="PO179" s="55">
        <f t="shared" si="4722"/>
      </c>
      <c r="PP179" s="54">
        <f t="shared" si="5161"/>
      </c>
      <c r="PQ179" s="55">
        <f t="shared" si="4723"/>
      </c>
      <c r="PR179" s="54">
        <f t="shared" si="5161"/>
      </c>
      <c r="PS179" s="55">
        <f t="shared" si="4724"/>
      </c>
      <c r="PT179" s="54">
        <f t="shared" si="5161"/>
      </c>
      <c r="PU179" s="55">
        <f t="shared" si="4725"/>
      </c>
      <c r="PV179" s="54">
        <f t="shared" si="5161"/>
      </c>
      <c r="PW179" s="55">
        <f t="shared" si="4726"/>
      </c>
      <c r="PX179" s="54">
        <f t="shared" si="5161"/>
      </c>
      <c r="PY179" s="55">
        <f t="shared" si="4727"/>
      </c>
      <c r="PZ179" s="54">
        <f t="shared" si="5161"/>
      </c>
      <c r="QA179" s="55">
        <f t="shared" si="4728"/>
      </c>
      <c r="QB179" s="54">
        <f t="shared" si="5161"/>
      </c>
      <c r="QC179" s="55">
        <f t="shared" si="4729"/>
      </c>
      <c r="QD179" s="54">
        <f t="shared" si="5161"/>
      </c>
      <c r="QE179" s="55">
        <f t="shared" si="4730"/>
      </c>
      <c r="QF179" s="54">
        <f t="shared" si="5161"/>
      </c>
      <c r="QG179" s="55">
        <f t="shared" si="4731"/>
      </c>
      <c r="QH179" s="54">
        <f t="shared" si="5161"/>
      </c>
      <c r="QI179" s="55">
        <f t="shared" si="4732"/>
      </c>
      <c r="QJ179" s="54">
        <f t="shared" si="5161"/>
      </c>
      <c r="QK179" s="55">
        <f t="shared" si="4733"/>
      </c>
      <c r="QL179" s="54">
        <f t="shared" si="5161"/>
      </c>
      <c r="QM179" s="55">
        <f t="shared" si="4734"/>
      </c>
      <c r="QN179" s="54">
        <f t="shared" si="5161"/>
      </c>
      <c r="QO179" s="55">
        <f t="shared" si="4735"/>
      </c>
      <c r="QP179" s="54">
        <f t="shared" si="5161"/>
      </c>
      <c r="QQ179" s="55">
        <f t="shared" si="4736"/>
      </c>
      <c r="QR179" s="54">
        <f t="shared" si="5161"/>
      </c>
      <c r="QS179" s="55">
        <f t="shared" si="4737"/>
      </c>
      <c r="QT179" s="54">
        <f t="shared" si="5161"/>
      </c>
      <c r="QU179" s="55">
        <f t="shared" si="4885"/>
      </c>
      <c r="QV179" s="54">
        <f t="shared" si="5161"/>
      </c>
      <c r="QW179" s="55">
        <f t="shared" si="4886"/>
      </c>
      <c r="QX179" s="54">
        <f t="shared" si="5161"/>
      </c>
      <c r="QY179" s="55">
        <f t="shared" si="4887"/>
      </c>
      <c r="QZ179" s="54">
        <f t="shared" si="5161"/>
      </c>
      <c r="RA179" s="55">
        <f t="shared" si="4888"/>
      </c>
      <c r="RB179" s="54">
        <f t="shared" si="5161"/>
      </c>
      <c r="RC179" s="55">
        <f t="shared" si="4889"/>
      </c>
      <c r="RD179" s="54">
        <f t="shared" si="5161"/>
      </c>
      <c r="RE179" s="55">
        <f t="shared" si="4890"/>
      </c>
      <c r="RF179" s="54">
        <f t="shared" si="5161"/>
      </c>
      <c r="RG179" s="55">
        <f t="shared" si="4891"/>
      </c>
      <c r="RH179" s="54">
        <f t="shared" si="5161"/>
      </c>
      <c r="RI179" s="55">
        <f t="shared" si="4892"/>
      </c>
      <c r="RJ179" s="54">
        <f t="shared" si="5161"/>
      </c>
      <c r="RK179" s="55">
        <f t="shared" si="4893"/>
      </c>
      <c r="RL179" s="54">
        <f t="shared" si="5161"/>
      </c>
      <c r="RM179" s="55">
        <f t="shared" si="4894"/>
      </c>
      <c r="RN179" s="54">
        <f t="shared" si="5161"/>
      </c>
      <c r="RO179" s="55">
        <f t="shared" si="4895"/>
      </c>
      <c r="RP179" s="54">
        <f t="shared" si="5152"/>
      </c>
      <c r="RQ179" s="55">
        <f t="shared" si="4896"/>
      </c>
      <c r="RR179" s="54">
        <f t="shared" si="5152"/>
      </c>
      <c r="RS179" s="55">
        <f t="shared" si="4897"/>
      </c>
      <c r="RT179" s="54">
        <f t="shared" si="5152"/>
      </c>
      <c r="RU179" s="55">
        <f t="shared" si="4898"/>
      </c>
      <c r="RV179" s="54">
        <f t="shared" si="5152"/>
      </c>
      <c r="RW179" s="55">
        <f t="shared" si="4899"/>
      </c>
      <c r="RX179" s="54">
        <f t="shared" si="5152"/>
      </c>
      <c r="RY179" s="55">
        <f t="shared" si="4900"/>
      </c>
      <c r="RZ179" s="54">
        <f t="shared" si="5152"/>
      </c>
      <c r="SA179" s="55">
        <f t="shared" si="4901"/>
      </c>
      <c r="SB179" s="54">
        <f t="shared" si="5152"/>
      </c>
      <c r="SC179" s="55">
        <f t="shared" si="4902"/>
      </c>
      <c r="SD179" s="54">
        <f t="shared" si="5152"/>
      </c>
      <c r="SE179" s="55">
        <f t="shared" si="4903"/>
      </c>
      <c r="SF179" s="54">
        <f t="shared" si="5152"/>
      </c>
      <c r="SG179" s="55">
        <f t="shared" si="4904"/>
      </c>
      <c r="SH179" s="54">
        <f t="shared" si="5152"/>
      </c>
      <c r="SI179" s="55">
        <f t="shared" si="4905"/>
      </c>
      <c r="SJ179" s="54">
        <f t="shared" si="5152"/>
      </c>
      <c r="SK179" s="55">
        <f t="shared" si="4906"/>
      </c>
      <c r="SL179" s="54">
        <f t="shared" si="5152"/>
      </c>
      <c r="SM179" s="55">
        <f t="shared" si="4907"/>
      </c>
      <c r="SN179" s="54">
        <f t="shared" si="5152"/>
      </c>
      <c r="SO179" s="55">
        <f t="shared" si="4908"/>
      </c>
      <c r="SP179" s="54">
        <f t="shared" si="5152"/>
      </c>
      <c r="SQ179" s="55">
        <f t="shared" si="4909"/>
      </c>
      <c r="SR179" s="54">
        <f t="shared" si="5152"/>
      </c>
      <c r="SS179" s="55">
        <f t="shared" si="4910"/>
      </c>
      <c r="ST179" s="54">
        <f t="shared" si="5152"/>
      </c>
      <c r="SU179" s="55">
        <f t="shared" si="4911"/>
      </c>
      <c r="SV179" s="54">
        <f t="shared" si="5152"/>
      </c>
      <c r="SW179" s="55">
        <f t="shared" si="4912"/>
      </c>
      <c r="SX179" s="54">
        <f t="shared" si="5152"/>
      </c>
      <c r="SY179" s="55">
        <f t="shared" si="4913"/>
      </c>
      <c r="SZ179" s="54">
        <f t="shared" si="5152"/>
      </c>
      <c r="TA179" s="55">
        <f t="shared" si="4914"/>
      </c>
      <c r="TB179" s="54">
        <f t="shared" si="5152"/>
      </c>
      <c r="TC179" s="55">
        <f t="shared" si="4915"/>
      </c>
      <c r="TD179" s="54">
        <f t="shared" si="5152"/>
      </c>
      <c r="TE179" s="55">
        <f t="shared" si="4881"/>
      </c>
      <c r="TF179" s="54">
        <f t="shared" si="5152"/>
      </c>
      <c r="TG179" s="55">
        <f t="shared" si="4843"/>
      </c>
      <c r="TH179" s="54">
        <f t="shared" si="5152"/>
      </c>
      <c r="TI179" s="55">
        <f t="shared" si="4844"/>
      </c>
      <c r="TJ179" s="54">
        <f t="shared" si="5152"/>
      </c>
      <c r="TK179" s="55">
        <f t="shared" si="4845"/>
      </c>
      <c r="TL179" s="54">
        <f t="shared" si="5152"/>
      </c>
      <c r="TM179" s="55">
        <f t="shared" si="4846"/>
      </c>
      <c r="TN179" s="54">
        <f t="shared" si="5152"/>
      </c>
      <c r="TO179" s="55">
        <f t="shared" si="4847"/>
      </c>
      <c r="TP179" s="54">
        <f t="shared" si="5152"/>
      </c>
      <c r="TQ179" s="55">
        <f t="shared" si="4848"/>
      </c>
      <c r="TR179" s="54">
        <f t="shared" si="5152"/>
      </c>
      <c r="TS179" s="55">
        <f t="shared" si="4849"/>
      </c>
      <c r="TT179" s="54">
        <f t="shared" si="5152"/>
      </c>
      <c r="TU179" s="55">
        <f t="shared" si="4850"/>
      </c>
      <c r="TV179" s="54">
        <f t="shared" si="5150"/>
      </c>
      <c r="TW179" s="55">
        <f t="shared" si="4851"/>
      </c>
      <c r="TX179" s="54">
        <f t="shared" si="5150"/>
      </c>
      <c r="TY179" s="55">
        <f t="shared" si="4852"/>
      </c>
      <c r="TZ179" s="54">
        <f t="shared" si="5150"/>
      </c>
      <c r="UA179" s="55">
        <f t="shared" si="4853"/>
      </c>
      <c r="UB179" s="54">
        <f t="shared" si="5150"/>
      </c>
      <c r="UC179" s="55">
        <f t="shared" si="4854"/>
      </c>
      <c r="UD179" s="54">
        <f t="shared" si="5150"/>
      </c>
      <c r="UE179" s="55">
        <f t="shared" si="4855"/>
      </c>
      <c r="UF179" s="54">
        <f t="shared" si="5150"/>
      </c>
      <c r="UG179" s="55">
        <f t="shared" si="4856"/>
      </c>
      <c r="UH179" s="54">
        <f t="shared" si="5150"/>
      </c>
      <c r="UI179" s="55">
        <f t="shared" si="4857"/>
      </c>
      <c r="UJ179" s="54">
        <f t="shared" si="5150"/>
      </c>
      <c r="UK179" s="55">
        <f t="shared" si="4858"/>
      </c>
      <c r="UL179" s="54">
        <f t="shared" si="5150"/>
      </c>
      <c r="UM179" s="55">
        <f t="shared" si="4859"/>
      </c>
      <c r="UN179" s="54">
        <f t="shared" si="5144"/>
      </c>
      <c r="UO179" s="55">
        <f t="shared" si="4860"/>
      </c>
      <c r="UP179" s="54">
        <f t="shared" si="5144"/>
      </c>
      <c r="UQ179" s="55">
        <f t="shared" si="4861"/>
      </c>
      <c r="UR179" s="54">
        <f t="shared" si="5144"/>
      </c>
      <c r="US179" s="55">
        <f t="shared" si="4862"/>
      </c>
      <c r="UT179" s="54">
        <f t="shared" si="5144"/>
      </c>
      <c r="UU179" s="55">
        <f t="shared" si="4863"/>
      </c>
      <c r="UV179" s="54">
        <f t="shared" si="5144"/>
      </c>
      <c r="UW179" s="55">
        <f t="shared" si="4864"/>
      </c>
      <c r="UX179" s="54">
        <f t="shared" si="5144"/>
      </c>
      <c r="UY179" s="55">
        <f t="shared" si="4865"/>
      </c>
      <c r="UZ179" s="54">
        <f t="shared" si="5144"/>
      </c>
      <c r="VA179" s="55">
        <f t="shared" si="4866"/>
      </c>
      <c r="VB179" s="54">
        <f t="shared" si="5144"/>
      </c>
      <c r="VC179" s="55">
        <f t="shared" si="4867"/>
      </c>
      <c r="VD179" s="54">
        <f t="shared" si="5144"/>
      </c>
      <c r="VE179" s="55">
        <f t="shared" si="4868"/>
      </c>
      <c r="VF179" s="54">
        <f t="shared" si="5144"/>
      </c>
      <c r="VG179" s="55">
        <f t="shared" si="4869"/>
      </c>
      <c r="VH179" s="54">
        <f t="shared" si="5144"/>
      </c>
      <c r="VI179" s="55">
        <f t="shared" si="4870"/>
      </c>
      <c r="VJ179" s="54">
        <f t="shared" ref="VJ179:XT188" si="5162">RIGHT(IFERROR(VLOOKUP($B179,VJ$4:VK$71,2,FALSE),""),2)</f>
      </c>
      <c r="VK179" s="55">
        <f t="shared" si="4871"/>
      </c>
      <c r="VL179" s="54">
        <f t="shared" si="5162"/>
      </c>
      <c r="VM179" s="55">
        <f t="shared" si="4872"/>
      </c>
      <c r="VN179" s="54">
        <f t="shared" si="5162"/>
      </c>
      <c r="VO179" s="55">
        <f t="shared" si="4873"/>
      </c>
      <c r="VP179" s="54">
        <f t="shared" si="5162"/>
      </c>
      <c r="VQ179" s="55">
        <f t="shared" si="4817"/>
      </c>
      <c r="VR179" s="54">
        <f t="shared" si="5162"/>
      </c>
      <c r="VS179" s="55">
        <f t="shared" si="4874"/>
      </c>
      <c r="VT179" s="54">
        <f t="shared" si="5162"/>
      </c>
      <c r="VU179" s="55">
        <f t="shared" si="4875"/>
      </c>
      <c r="VV179" s="54">
        <f t="shared" si="5162"/>
      </c>
      <c r="VW179" s="55">
        <f t="shared" si="4876"/>
      </c>
      <c r="VX179" s="54">
        <f t="shared" si="5162"/>
      </c>
      <c r="VY179" s="55">
        <f t="shared" si="4877"/>
      </c>
      <c r="VZ179" s="54">
        <f t="shared" si="5162"/>
      </c>
      <c r="WA179" s="55">
        <f t="shared" si="4878"/>
      </c>
      <c r="WB179" s="54">
        <f t="shared" si="5162"/>
      </c>
      <c r="WC179" s="55">
        <f t="shared" si="4879"/>
      </c>
      <c r="WD179" s="54">
        <f t="shared" si="5162"/>
      </c>
      <c r="WE179" s="55">
        <f t="shared" si="4818"/>
      </c>
      <c r="WF179" s="54">
        <f t="shared" si="5162"/>
      </c>
      <c r="WG179" s="55">
        <f t="shared" si="4819"/>
      </c>
      <c r="WH179" s="54">
        <f t="shared" si="5162"/>
      </c>
      <c r="WI179" s="55">
        <f t="shared" si="4820"/>
      </c>
      <c r="WJ179" s="54">
        <f t="shared" si="5162"/>
      </c>
      <c r="WK179" s="55">
        <f t="shared" si="4821"/>
      </c>
      <c r="WL179" s="54">
        <f t="shared" si="5162"/>
      </c>
      <c r="WM179" s="55">
        <f t="shared" si="4822"/>
      </c>
      <c r="WN179" s="54">
        <f t="shared" si="5162"/>
      </c>
      <c r="WO179" s="55">
        <f t="shared" si="4823"/>
      </c>
      <c r="WP179" s="54">
        <f t="shared" si="5162"/>
      </c>
      <c r="WQ179" s="55">
        <f t="shared" si="4824"/>
      </c>
      <c r="WR179" s="54">
        <f t="shared" si="5162"/>
      </c>
      <c r="WS179" s="55">
        <f t="shared" si="4825"/>
      </c>
      <c r="WT179" s="54">
        <f t="shared" si="5162"/>
      </c>
      <c r="WU179" s="55">
        <f t="shared" si="4826"/>
      </c>
      <c r="WV179" s="54">
        <f t="shared" si="5162"/>
      </c>
      <c r="WW179" s="55">
        <f t="shared" si="4827"/>
      </c>
      <c r="WX179" s="54">
        <f t="shared" si="5162"/>
      </c>
      <c r="WY179" s="55">
        <f t="shared" si="4828"/>
      </c>
      <c r="WZ179" s="54">
        <f t="shared" si="5162"/>
      </c>
      <c r="XA179" s="55">
        <f t="shared" si="4829"/>
      </c>
      <c r="XB179" s="54">
        <f t="shared" si="5162"/>
      </c>
      <c r="XC179" s="55">
        <f t="shared" si="4830"/>
      </c>
      <c r="XD179" s="54">
        <f t="shared" si="5162"/>
      </c>
      <c r="XE179" s="55">
        <f t="shared" si="4831"/>
      </c>
      <c r="XF179" s="54">
        <f t="shared" si="5162"/>
      </c>
      <c r="XG179" s="55">
        <f t="shared" si="4832"/>
      </c>
      <c r="XH179" s="54">
        <f t="shared" si="5162"/>
      </c>
      <c r="XI179" s="55">
        <f t="shared" si="4833"/>
      </c>
      <c r="XJ179" s="54">
        <f t="shared" si="5162"/>
      </c>
      <c r="XK179" s="55">
        <f t="shared" si="4834"/>
      </c>
      <c r="XL179" s="54">
        <f t="shared" si="5162"/>
      </c>
      <c r="XM179" s="55">
        <f t="shared" si="4835"/>
      </c>
      <c r="XN179" s="54">
        <f t="shared" si="5162"/>
      </c>
      <c r="XO179" s="55">
        <f t="shared" si="4836"/>
      </c>
      <c r="XP179" s="54">
        <f t="shared" si="5162"/>
      </c>
      <c r="XQ179" s="55">
        <f t="shared" si="4837"/>
      </c>
      <c r="XR179" s="54">
        <f t="shared" si="5162"/>
      </c>
      <c r="XS179" s="55">
        <f t="shared" si="4838"/>
      </c>
      <c r="XT179" s="54">
        <f t="shared" si="5162"/>
      </c>
      <c r="XU179" s="55">
        <f t="shared" si="4839"/>
      </c>
      <c r="XV179" s="54">
        <f t="shared" si="5157"/>
      </c>
      <c r="XW179" s="55">
        <f t="shared" si="4840"/>
      </c>
      <c r="XX179" s="54">
        <f t="shared" si="5157"/>
      </c>
      <c r="XY179" s="55">
        <f t="shared" si="4841"/>
      </c>
      <c r="XZ179" s="54">
        <f t="shared" si="5157"/>
      </c>
      <c r="YA179" s="55">
        <f t="shared" si="4842"/>
      </c>
      <c r="YB179" s="54">
        <f t="shared" si="5157"/>
      </c>
      <c r="YC179" s="55">
        <f t="shared" si="4740"/>
      </c>
      <c r="YD179" s="54">
        <f t="shared" si="5157"/>
      </c>
      <c r="YE179" s="55">
        <f t="shared" si="4741"/>
      </c>
      <c r="YF179" s="54">
        <f t="shared" si="5157"/>
      </c>
      <c r="YG179" s="55">
        <f t="shared" si="4742"/>
      </c>
      <c r="YH179" s="54">
        <f t="shared" si="5157"/>
      </c>
      <c r="YI179" s="55">
        <f t="shared" si="4743"/>
      </c>
      <c r="YJ179" s="54">
        <f t="shared" si="5157"/>
      </c>
      <c r="YK179" s="55">
        <f t="shared" si="4744"/>
      </c>
      <c r="YL179" s="54">
        <f t="shared" si="5157"/>
      </c>
      <c r="YM179" s="55">
        <f t="shared" si="4745"/>
      </c>
      <c r="YN179" s="54">
        <f t="shared" si="5157"/>
      </c>
      <c r="YO179" s="55">
        <f t="shared" si="4746"/>
      </c>
      <c r="YP179" s="54">
        <f t="shared" si="5157"/>
      </c>
      <c r="YQ179" s="55">
        <f t="shared" si="4747"/>
      </c>
      <c r="YR179" s="54">
        <f t="shared" si="5157"/>
      </c>
      <c r="YS179" s="55">
        <f t="shared" si="4748"/>
      </c>
      <c r="YT179" s="54">
        <f t="shared" si="5157"/>
      </c>
      <c r="YU179" s="55">
        <f t="shared" si="4749"/>
      </c>
      <c r="YV179" s="54">
        <f t="shared" si="5157"/>
      </c>
      <c r="YW179" s="55">
        <f t="shared" si="4750"/>
      </c>
      <c r="YX179" s="54">
        <f t="shared" si="5157"/>
      </c>
      <c r="YY179" s="55">
        <f t="shared" si="4751"/>
      </c>
      <c r="YZ179" s="54">
        <f t="shared" si="5157"/>
      </c>
      <c r="ZA179" s="55">
        <f t="shared" si="4752"/>
      </c>
      <c r="ZB179" s="54">
        <f t="shared" si="5157"/>
      </c>
      <c r="ZC179" s="55">
        <f t="shared" si="4753"/>
      </c>
      <c r="ZD179" s="54">
        <f t="shared" si="5157"/>
      </c>
      <c r="ZE179" s="55">
        <f t="shared" si="4754"/>
      </c>
      <c r="ZF179" s="54">
        <f t="shared" si="5157"/>
      </c>
      <c r="ZG179" s="55">
        <f t="shared" si="4755"/>
      </c>
      <c r="ZH179" s="54">
        <f t="shared" si="5157"/>
      </c>
      <c r="ZI179" s="55">
        <f t="shared" si="4756"/>
      </c>
      <c r="ZJ179" s="54">
        <f t="shared" si="5157"/>
      </c>
      <c r="ZK179" s="55">
        <f t="shared" si="4757"/>
      </c>
      <c r="ZL179" s="54">
        <f t="shared" si="5157"/>
      </c>
      <c r="ZM179" s="55">
        <f t="shared" si="4758"/>
      </c>
      <c r="ZN179" s="54">
        <f t="shared" si="5157"/>
      </c>
      <c r="ZO179" s="55">
        <f t="shared" si="4759"/>
      </c>
      <c r="ZP179" s="54">
        <f t="shared" si="5157"/>
      </c>
      <c r="ZQ179" s="55">
        <f t="shared" si="4760"/>
      </c>
      <c r="ZR179" s="54">
        <f t="shared" si="5158"/>
      </c>
      <c r="ZS179" s="55">
        <f t="shared" si="4761"/>
      </c>
      <c r="ZT179" s="54">
        <f t="shared" si="5158"/>
      </c>
      <c r="ZU179" s="55">
        <f t="shared" si="4762"/>
      </c>
      <c r="ZV179" s="54">
        <f t="shared" si="5158"/>
      </c>
      <c r="ZW179" s="55">
        <f t="shared" si="4763"/>
      </c>
      <c r="ZX179" s="54">
        <f t="shared" si="5158"/>
      </c>
      <c r="ZY179" s="55">
        <f t="shared" si="4764"/>
      </c>
      <c r="ZZ179" s="54">
        <f t="shared" si="5158"/>
      </c>
      <c r="AAA179" s="55">
        <f t="shared" si="4765"/>
      </c>
      <c r="AAB179" s="54">
        <f t="shared" si="5158"/>
      </c>
      <c r="AAC179" s="55">
        <f t="shared" si="4766"/>
      </c>
      <c r="AAD179" s="54">
        <f t="shared" si="5158"/>
      </c>
      <c r="AAE179" s="55">
        <f t="shared" si="4767"/>
      </c>
      <c r="AAF179" s="54">
        <f t="shared" si="5158"/>
      </c>
      <c r="AAG179" s="55">
        <f t="shared" si="4768"/>
      </c>
      <c r="AAH179" s="54">
        <f t="shared" si="5158"/>
      </c>
      <c r="AAI179" s="55">
        <f t="shared" si="4769"/>
      </c>
      <c r="AAJ179" s="54">
        <f t="shared" si="5158"/>
      </c>
      <c r="AAK179" s="55">
        <f t="shared" si="4770"/>
      </c>
      <c r="AAL179" s="54">
        <f t="shared" si="5158"/>
      </c>
      <c r="AAM179" s="55">
        <f t="shared" si="4917"/>
      </c>
      <c r="AAN179" s="54">
        <f t="shared" si="5158"/>
      </c>
      <c r="AAO179" s="55">
        <f t="shared" si="4918"/>
      </c>
      <c r="AAP179" s="54">
        <f t="shared" si="5158"/>
      </c>
      <c r="AAQ179" s="55">
        <f t="shared" si="4919"/>
      </c>
      <c r="AAR179" s="54">
        <f t="shared" si="5158"/>
      </c>
      <c r="AAS179" s="55">
        <f t="shared" si="4920"/>
      </c>
      <c r="AAT179" s="54">
        <f t="shared" si="5158"/>
      </c>
      <c r="AAU179" s="55">
        <f t="shared" si="4921"/>
      </c>
      <c r="AAV179" s="54">
        <f t="shared" si="5158"/>
      </c>
      <c r="AAW179" s="55">
        <f t="shared" si="4922"/>
      </c>
      <c r="AAX179" s="54">
        <f t="shared" si="5158"/>
      </c>
      <c r="AAY179" s="55">
        <f t="shared" si="4923"/>
      </c>
      <c r="AAZ179" s="54">
        <f t="shared" si="5158"/>
      </c>
      <c r="ABA179" s="55">
        <f t="shared" si="4924"/>
      </c>
      <c r="ABB179" s="54">
        <f t="shared" si="5158"/>
      </c>
      <c r="ABC179" s="55">
        <f t="shared" si="4925"/>
      </c>
      <c r="ABD179" s="54">
        <f t="shared" si="5158"/>
      </c>
      <c r="ABE179" s="55">
        <f t="shared" si="4926"/>
      </c>
      <c r="ABF179" s="54">
        <f t="shared" si="5158"/>
      </c>
      <c r="ABG179" s="55">
        <f t="shared" si="4927"/>
      </c>
      <c r="ABH179" s="54">
        <f t="shared" si="5158"/>
      </c>
      <c r="ABI179" s="55">
        <f t="shared" si="4928"/>
      </c>
      <c r="ABJ179" s="54">
        <f t="shared" si="5158"/>
      </c>
      <c r="ABK179" s="55">
        <f t="shared" si="4929"/>
      </c>
      <c r="ABL179" s="54">
        <f t="shared" si="5158"/>
      </c>
      <c r="ABM179" s="55">
        <f t="shared" si="4930"/>
      </c>
      <c r="ABN179" s="54">
        <f t="shared" si="5158"/>
      </c>
      <c r="ABO179" s="55">
        <f t="shared" si="4931"/>
      </c>
      <c r="ABP179" s="54">
        <f t="shared" si="5158"/>
      </c>
      <c r="ABQ179" s="55">
        <f t="shared" si="4932"/>
      </c>
      <c r="ABR179" s="54">
        <f t="shared" si="5158"/>
      </c>
      <c r="ABS179" s="55">
        <f t="shared" si="4933"/>
      </c>
      <c r="ABT179" s="54">
        <f t="shared" si="5158"/>
      </c>
      <c r="ABU179" s="55">
        <f t="shared" si="4934"/>
      </c>
      <c r="ABV179" s="54">
        <f t="shared" si="5158"/>
      </c>
      <c r="ABW179" s="55">
        <f t="shared" si="4935"/>
      </c>
      <c r="ABX179" s="54">
        <f t="shared" si="5158"/>
      </c>
      <c r="ABY179" s="55">
        <f t="shared" si="4936"/>
      </c>
      <c r="ABZ179" s="54">
        <f t="shared" si="5158"/>
      </c>
      <c r="ACA179" s="55">
        <f t="shared" si="4937"/>
      </c>
      <c r="ACB179" s="54">
        <f t="shared" si="5158"/>
      </c>
      <c r="ACC179" s="55">
        <f t="shared" si="4938"/>
      </c>
      <c r="ACD179" s="54">
        <f t="shared" si="5154"/>
      </c>
      <c r="ACE179" s="55">
        <f t="shared" si="4939"/>
      </c>
      <c r="ACF179" s="54">
        <f t="shared" si="5154"/>
      </c>
      <c r="ACG179" s="55">
        <f t="shared" si="4940"/>
      </c>
      <c r="ACH179" s="54">
        <f t="shared" si="5154"/>
      </c>
      <c r="ACI179" s="55">
        <f t="shared" si="4941"/>
      </c>
      <c r="ACJ179" s="54">
        <f t="shared" si="5154"/>
      </c>
      <c r="ACK179" s="55">
        <f t="shared" si="4942"/>
      </c>
      <c r="ACL179" s="54">
        <f t="shared" si="5154"/>
      </c>
      <c r="ACM179" s="55">
        <f t="shared" si="4943"/>
      </c>
      <c r="ACN179" s="54">
        <f t="shared" si="5154"/>
      </c>
      <c r="ACO179" s="55">
        <f t="shared" si="4944"/>
      </c>
      <c r="ACP179" s="54">
        <f t="shared" si="5154"/>
      </c>
      <c r="ACQ179" s="55">
        <f t="shared" si="4945"/>
      </c>
      <c r="ACR179" s="54">
        <f t="shared" si="5154"/>
      </c>
      <c r="ACS179" s="55">
        <f t="shared" si="4946"/>
      </c>
      <c r="ACT179" s="54">
        <f t="shared" si="5154"/>
      </c>
      <c r="ACU179" s="55">
        <f t="shared" si="4947"/>
      </c>
      <c r="ACV179" s="54">
        <f t="shared" si="5154"/>
      </c>
      <c r="ACW179" s="55">
        <f t="shared" si="4883"/>
      </c>
      <c r="ACX179" s="54">
        <f t="shared" si="5154"/>
      </c>
      <c r="ACY179" s="55">
        <f t="shared" si="4961"/>
      </c>
      <c r="ACZ179" s="54">
        <f t="shared" si="5154"/>
      </c>
      <c r="ADA179" s="55">
        <f t="shared" si="4962"/>
      </c>
      <c r="ADB179" s="54">
        <f t="shared" si="5154"/>
      </c>
      <c r="ADC179" s="55">
        <f t="shared" si="4963"/>
      </c>
      <c r="ADD179" s="54">
        <f t="shared" si="5154"/>
      </c>
      <c r="ADE179" s="55">
        <f t="shared" si="4964"/>
      </c>
      <c r="ADF179" s="54">
        <f t="shared" si="5154"/>
      </c>
      <c r="ADG179" s="55">
        <f t="shared" si="4965"/>
      </c>
    </row>
    <row r="180" spans="1:787" ht="20.25" hidden="1" customHeight="1">
      <c r="A180" s="112">
        <v>108</v>
      </c>
      <c r="B180" s="115">
        <f>学年と名前を結合するシート!D109</f>
      </c>
      <c r="C180" s="114"/>
      <c r="D180" s="54">
        <f t="shared" si="4771"/>
      </c>
      <c r="E180" s="55">
        <f t="shared" si="4772"/>
      </c>
      <c r="F180" s="54">
        <f t="shared" si="5159"/>
      </c>
      <c r="G180" s="55">
        <f t="shared" si="4966"/>
      </c>
      <c r="H180" s="54">
        <f t="shared" si="5159"/>
      </c>
      <c r="I180" s="55">
        <f t="shared" si="4967"/>
      </c>
      <c r="J180" s="54">
        <f t="shared" si="5159"/>
      </c>
      <c r="K180" s="55">
        <f t="shared" si="4968"/>
      </c>
      <c r="L180" s="54">
        <f t="shared" si="5159"/>
      </c>
      <c r="M180" s="55">
        <f t="shared" si="4969"/>
      </c>
      <c r="N180" s="54">
        <f t="shared" si="5159"/>
      </c>
      <c r="O180" s="55">
        <f t="shared" si="4970"/>
      </c>
      <c r="P180" s="54">
        <f t="shared" si="5159"/>
      </c>
      <c r="Q180" s="55">
        <f t="shared" si="4971"/>
      </c>
      <c r="R180" s="54">
        <f t="shared" si="5159"/>
      </c>
      <c r="S180" s="55">
        <f t="shared" si="4972"/>
      </c>
      <c r="T180" s="54">
        <f t="shared" si="5159"/>
      </c>
      <c r="U180" s="55">
        <f t="shared" si="4973"/>
      </c>
      <c r="V180" s="54">
        <f t="shared" si="5159"/>
      </c>
      <c r="W180" s="55">
        <f t="shared" si="4974"/>
      </c>
      <c r="X180" s="54">
        <f t="shared" si="5159"/>
      </c>
      <c r="Y180" s="55">
        <f t="shared" si="4975"/>
      </c>
      <c r="Z180" s="54">
        <f t="shared" si="5159"/>
      </c>
      <c r="AA180" s="55">
        <f t="shared" si="4976"/>
      </c>
      <c r="AB180" s="54">
        <f t="shared" si="5159"/>
      </c>
      <c r="AC180" s="55">
        <f t="shared" si="4977"/>
      </c>
      <c r="AD180" s="54">
        <f t="shared" si="5159"/>
      </c>
      <c r="AE180" s="55">
        <f t="shared" si="4978"/>
      </c>
      <c r="AF180" s="54">
        <f t="shared" si="5159"/>
      </c>
      <c r="AG180" s="55">
        <f t="shared" si="4979"/>
      </c>
      <c r="AH180" s="54">
        <f t="shared" si="5159"/>
      </c>
      <c r="AI180" s="55">
        <f t="shared" si="4980"/>
      </c>
      <c r="AJ180" s="54">
        <f t="shared" si="5159"/>
      </c>
      <c r="AK180" s="55">
        <f t="shared" si="4981"/>
      </c>
      <c r="AL180" s="54">
        <f t="shared" si="5159"/>
      </c>
      <c r="AM180" s="55">
        <f t="shared" si="4982"/>
      </c>
      <c r="AN180" s="54">
        <f t="shared" si="5159"/>
      </c>
      <c r="AO180" s="55">
        <f t="shared" si="4983"/>
      </c>
      <c r="AP180" s="54">
        <f t="shared" si="5159"/>
      </c>
      <c r="AQ180" s="55">
        <f t="shared" si="4984"/>
      </c>
      <c r="AR180" s="54">
        <f t="shared" si="5159"/>
      </c>
      <c r="AS180" s="55">
        <f t="shared" si="4985"/>
      </c>
      <c r="AT180" s="54">
        <f t="shared" si="5159"/>
      </c>
      <c r="AU180" s="55">
        <f t="shared" si="4986"/>
      </c>
      <c r="AV180" s="54">
        <f t="shared" si="5159"/>
      </c>
      <c r="AW180" s="55">
        <f t="shared" si="4987"/>
      </c>
      <c r="AX180" s="54">
        <f t="shared" si="5159"/>
      </c>
      <c r="AY180" s="55">
        <f t="shared" si="4988"/>
      </c>
      <c r="AZ180" s="54">
        <f t="shared" si="5159"/>
      </c>
      <c r="BA180" s="55">
        <f t="shared" si="4989"/>
      </c>
      <c r="BB180" s="54">
        <f t="shared" si="5159"/>
      </c>
      <c r="BC180" s="55">
        <f t="shared" si="4990"/>
      </c>
      <c r="BD180" s="54">
        <f t="shared" si="5159"/>
      </c>
      <c r="BE180" s="55">
        <f t="shared" si="4991"/>
      </c>
      <c r="BF180" s="54">
        <f t="shared" si="5159"/>
      </c>
      <c r="BG180" s="55">
        <f t="shared" si="4992"/>
      </c>
      <c r="BH180" s="54">
        <f t="shared" si="5159"/>
      </c>
      <c r="BI180" s="55">
        <f t="shared" si="4993"/>
      </c>
      <c r="BJ180" s="54">
        <f t="shared" si="5159"/>
      </c>
      <c r="BK180" s="55">
        <f t="shared" si="4994"/>
      </c>
      <c r="BL180" s="54">
        <f t="shared" si="5159"/>
      </c>
      <c r="BM180" s="55">
        <f t="shared" si="4995"/>
      </c>
      <c r="BN180" s="54">
        <f t="shared" si="5159"/>
      </c>
      <c r="BO180" s="55">
        <f t="shared" si="4996"/>
      </c>
      <c r="BP180" s="54">
        <f t="shared" si="5159"/>
      </c>
      <c r="BQ180" s="55">
        <f t="shared" si="4997"/>
      </c>
      <c r="BR180" s="54">
        <f t="shared" si="5155"/>
      </c>
      <c r="BS180" s="55">
        <f t="shared" si="4998"/>
      </c>
      <c r="BT180" s="54">
        <f t="shared" si="5155"/>
      </c>
      <c r="BU180" s="55">
        <f t="shared" si="4999"/>
      </c>
      <c r="BV180" s="54">
        <f t="shared" si="5155"/>
      </c>
      <c r="BW180" s="55">
        <f t="shared" si="5000"/>
      </c>
      <c r="BX180" s="54">
        <f t="shared" si="5155"/>
      </c>
      <c r="BY180" s="55">
        <f t="shared" si="5001"/>
      </c>
      <c r="BZ180" s="54">
        <f t="shared" si="5155"/>
      </c>
      <c r="CA180" s="55">
        <f t="shared" si="5002"/>
      </c>
      <c r="CB180" s="54">
        <f t="shared" si="5155"/>
      </c>
      <c r="CC180" s="55">
        <f t="shared" si="5003"/>
      </c>
      <c r="CD180" s="54">
        <f t="shared" si="5155"/>
      </c>
      <c r="CE180" s="55">
        <f t="shared" si="5004"/>
      </c>
      <c r="CF180" s="54">
        <f t="shared" si="5155"/>
      </c>
      <c r="CG180" s="55">
        <f t="shared" si="5005"/>
      </c>
      <c r="CH180" s="54">
        <f t="shared" si="5155"/>
      </c>
      <c r="CI180" s="55">
        <f t="shared" si="5006"/>
      </c>
      <c r="CJ180" s="54">
        <f t="shared" si="5155"/>
      </c>
      <c r="CK180" s="55">
        <f t="shared" si="5007"/>
      </c>
      <c r="CL180" s="54">
        <f t="shared" si="5155"/>
      </c>
      <c r="CM180" s="55">
        <f t="shared" si="5008"/>
      </c>
      <c r="CN180" s="54">
        <f t="shared" si="5155"/>
      </c>
      <c r="CO180" s="55">
        <f t="shared" si="5009"/>
      </c>
      <c r="CP180" s="54">
        <f t="shared" si="5155"/>
      </c>
      <c r="CQ180" s="55">
        <f t="shared" si="5010"/>
      </c>
      <c r="CR180" s="54">
        <f t="shared" si="5155"/>
      </c>
      <c r="CS180" s="55">
        <f t="shared" si="5011"/>
      </c>
      <c r="CT180" s="54">
        <f t="shared" si="5155"/>
      </c>
      <c r="CU180" s="55">
        <f t="shared" si="5012"/>
      </c>
      <c r="CV180" s="54">
        <f t="shared" si="5155"/>
      </c>
      <c r="CW180" s="55">
        <f t="shared" si="5013"/>
      </c>
      <c r="CX180" s="54">
        <f t="shared" si="5155"/>
      </c>
      <c r="CY180" s="55">
        <f t="shared" si="5014"/>
      </c>
      <c r="CZ180" s="54">
        <f t="shared" si="5155"/>
      </c>
      <c r="DA180" s="55">
        <f t="shared" si="5015"/>
      </c>
      <c r="DB180" s="54">
        <f t="shared" si="5155"/>
      </c>
      <c r="DC180" s="55">
        <f t="shared" si="5016"/>
      </c>
      <c r="DD180" s="54">
        <f t="shared" si="5155"/>
      </c>
      <c r="DE180" s="55">
        <f t="shared" si="5017"/>
      </c>
      <c r="DF180" s="54">
        <f t="shared" si="5155"/>
      </c>
      <c r="DG180" s="55">
        <f t="shared" si="5018"/>
      </c>
      <c r="DH180" s="54">
        <f t="shared" si="5155"/>
      </c>
      <c r="DI180" s="55">
        <f t="shared" si="5019"/>
      </c>
      <c r="DJ180" s="54">
        <f t="shared" si="5155"/>
      </c>
      <c r="DK180" s="55">
        <f t="shared" si="5020"/>
      </c>
      <c r="DL180" s="54">
        <f t="shared" si="5155"/>
      </c>
      <c r="DM180" s="55">
        <f t="shared" si="5021"/>
      </c>
      <c r="DN180" s="54">
        <f t="shared" si="5155"/>
      </c>
      <c r="DO180" s="55">
        <f t="shared" si="5022"/>
      </c>
      <c r="DP180" s="54">
        <f t="shared" si="5155"/>
      </c>
      <c r="DQ180" s="55">
        <f t="shared" si="5023"/>
      </c>
      <c r="DR180" s="54">
        <f t="shared" si="5155"/>
      </c>
      <c r="DS180" s="55">
        <f t="shared" si="5024"/>
      </c>
      <c r="DT180" s="54">
        <f t="shared" si="5155"/>
      </c>
      <c r="DU180" s="55">
        <f t="shared" si="5025"/>
      </c>
      <c r="DV180" s="54">
        <f t="shared" si="5155"/>
      </c>
      <c r="DW180" s="55">
        <f t="shared" si="5026"/>
      </c>
      <c r="DX180" s="54">
        <f t="shared" si="5155"/>
      </c>
      <c r="DY180" s="55">
        <f t="shared" si="5027"/>
      </c>
      <c r="DZ180" s="54">
        <f t="shared" si="5155"/>
      </c>
      <c r="EA180" s="55">
        <f t="shared" si="5028"/>
      </c>
      <c r="EB180" s="54">
        <f t="shared" si="5160"/>
      </c>
      <c r="EC180" s="55">
        <f t="shared" si="5029"/>
      </c>
      <c r="ED180" s="54">
        <f t="shared" si="5160"/>
      </c>
      <c r="EE180" s="55">
        <f t="shared" si="5030"/>
      </c>
      <c r="EF180" s="54">
        <f t="shared" si="5160"/>
      </c>
      <c r="EG180" s="55">
        <f t="shared" si="5031"/>
      </c>
      <c r="EH180" s="54">
        <f t="shared" si="5160"/>
      </c>
      <c r="EI180" s="55">
        <f t="shared" si="5032"/>
      </c>
      <c r="EJ180" s="54">
        <f t="shared" si="5160"/>
      </c>
      <c r="EK180" s="55">
        <f t="shared" si="5033"/>
      </c>
      <c r="EL180" s="54">
        <f t="shared" si="5160"/>
      </c>
      <c r="EM180" s="55">
        <f t="shared" si="5034"/>
      </c>
      <c r="EN180" s="54">
        <f t="shared" si="5160"/>
      </c>
      <c r="EO180" s="55">
        <f t="shared" si="5035"/>
      </c>
      <c r="EP180" s="54">
        <f t="shared" si="5160"/>
      </c>
      <c r="EQ180" s="55">
        <f t="shared" si="5036"/>
      </c>
      <c r="ER180" s="54">
        <f t="shared" si="5160"/>
      </c>
      <c r="ES180" s="55">
        <f t="shared" si="5037"/>
      </c>
      <c r="ET180" s="54">
        <f t="shared" si="5160"/>
      </c>
      <c r="EU180" s="55">
        <f t="shared" si="5038"/>
      </c>
      <c r="EV180" s="54">
        <f t="shared" si="5160"/>
      </c>
      <c r="EW180" s="55">
        <f t="shared" si="5039"/>
      </c>
      <c r="EX180" s="54">
        <f t="shared" si="5160"/>
      </c>
      <c r="EY180" s="55">
        <f t="shared" si="5040"/>
      </c>
      <c r="EZ180" s="54">
        <f t="shared" si="5160"/>
      </c>
      <c r="FA180" s="55">
        <f t="shared" si="5041"/>
      </c>
      <c r="FB180" s="54">
        <f t="shared" si="5160"/>
      </c>
      <c r="FC180" s="55">
        <f t="shared" si="5042"/>
      </c>
      <c r="FD180" s="54">
        <f t="shared" si="5160"/>
      </c>
      <c r="FE180" s="55">
        <f t="shared" si="5043"/>
      </c>
      <c r="FF180" s="54">
        <f t="shared" si="5160"/>
      </c>
      <c r="FG180" s="55">
        <f t="shared" si="5044"/>
      </c>
      <c r="FH180" s="54">
        <f t="shared" si="5160"/>
      </c>
      <c r="FI180" s="55">
        <f t="shared" si="5045"/>
      </c>
      <c r="FJ180" s="54">
        <f t="shared" si="5160"/>
      </c>
      <c r="FK180" s="55">
        <f t="shared" si="5046"/>
      </c>
      <c r="FL180" s="54">
        <f t="shared" si="5160"/>
      </c>
      <c r="FM180" s="55">
        <f t="shared" si="5047"/>
      </c>
      <c r="FN180" s="54">
        <f t="shared" si="5160"/>
      </c>
      <c r="FO180" s="55">
        <f t="shared" si="5048"/>
      </c>
      <c r="FP180" s="54">
        <f t="shared" si="5160"/>
      </c>
      <c r="FQ180" s="55">
        <f t="shared" si="5049"/>
      </c>
      <c r="FR180" s="54">
        <f t="shared" si="5160"/>
      </c>
      <c r="FS180" s="55">
        <f t="shared" si="5050"/>
      </c>
      <c r="FT180" s="54">
        <f t="shared" si="5160"/>
      </c>
      <c r="FU180" s="55">
        <f t="shared" si="5051"/>
      </c>
      <c r="FV180" s="54">
        <f t="shared" si="5160"/>
      </c>
      <c r="FW180" s="55">
        <f t="shared" si="5052"/>
      </c>
      <c r="FX180" s="54">
        <f t="shared" si="5160"/>
      </c>
      <c r="FY180" s="55">
        <f t="shared" si="5053"/>
      </c>
      <c r="FZ180" s="54">
        <f t="shared" si="5160"/>
      </c>
      <c r="GA180" s="55">
        <f t="shared" si="5054"/>
      </c>
      <c r="GB180" s="54">
        <f t="shared" si="5160"/>
      </c>
      <c r="GC180" s="55">
        <f t="shared" si="5055"/>
      </c>
      <c r="GD180" s="54">
        <f t="shared" si="5160"/>
      </c>
      <c r="GE180" s="55">
        <f t="shared" si="5056"/>
      </c>
      <c r="GF180" s="54">
        <f t="shared" si="5160"/>
      </c>
      <c r="GG180" s="55">
        <f t="shared" si="5057"/>
      </c>
      <c r="GH180" s="54">
        <f t="shared" si="5160"/>
      </c>
      <c r="GI180" s="55">
        <f t="shared" si="5058"/>
      </c>
      <c r="GJ180" s="54">
        <f t="shared" si="5160"/>
      </c>
      <c r="GK180" s="55">
        <f t="shared" si="5059"/>
      </c>
      <c r="GL180" s="54">
        <f t="shared" si="5160"/>
      </c>
      <c r="GM180" s="55">
        <f t="shared" si="5060"/>
      </c>
      <c r="GN180" s="54">
        <f t="shared" si="5156"/>
      </c>
      <c r="GO180" s="55">
        <f t="shared" si="5061"/>
      </c>
      <c r="GP180" s="54">
        <f t="shared" si="5156"/>
      </c>
      <c r="GQ180" s="55">
        <f t="shared" si="5062"/>
      </c>
      <c r="GR180" s="54">
        <f t="shared" si="5156"/>
      </c>
      <c r="GS180" s="55">
        <f t="shared" si="5063"/>
      </c>
      <c r="GT180" s="54">
        <f t="shared" si="5156"/>
      </c>
      <c r="GU180" s="55">
        <f t="shared" si="5064"/>
      </c>
      <c r="GV180" s="54">
        <f t="shared" si="5156"/>
      </c>
      <c r="GW180" s="55">
        <f t="shared" si="5065"/>
      </c>
      <c r="GX180" s="54">
        <f t="shared" si="5156"/>
      </c>
      <c r="GY180" s="55">
        <f t="shared" si="5066"/>
      </c>
      <c r="GZ180" s="54">
        <f t="shared" si="5156"/>
      </c>
      <c r="HA180" s="55">
        <f t="shared" si="5067"/>
      </c>
      <c r="HB180" s="54">
        <f t="shared" si="5156"/>
      </c>
      <c r="HC180" s="55">
        <f t="shared" si="5068"/>
      </c>
      <c r="HD180" s="54">
        <f t="shared" si="5156"/>
      </c>
      <c r="HE180" s="55">
        <f t="shared" si="5069"/>
      </c>
      <c r="HF180" s="54">
        <f t="shared" si="5156"/>
      </c>
      <c r="HG180" s="55">
        <f t="shared" si="5070"/>
      </c>
      <c r="HH180" s="54">
        <f t="shared" si="5156"/>
      </c>
      <c r="HI180" s="55">
        <f t="shared" si="5071"/>
      </c>
      <c r="HJ180" s="54">
        <f t="shared" si="5156"/>
      </c>
      <c r="HK180" s="55">
        <f t="shared" si="5072"/>
      </c>
      <c r="HL180" s="54">
        <f t="shared" si="5156"/>
      </c>
      <c r="HM180" s="55">
        <f t="shared" si="5073"/>
      </c>
      <c r="HN180" s="54">
        <f t="shared" si="5156"/>
      </c>
      <c r="HO180" s="55">
        <f t="shared" si="5074"/>
      </c>
      <c r="HP180" s="54">
        <f t="shared" si="5156"/>
      </c>
      <c r="HQ180" s="55">
        <f t="shared" si="5075"/>
      </c>
      <c r="HR180" s="54">
        <f t="shared" si="5156"/>
      </c>
      <c r="HS180" s="55">
        <f t="shared" si="5076"/>
      </c>
      <c r="HT180" s="54">
        <f t="shared" si="5156"/>
      </c>
      <c r="HU180" s="55">
        <f t="shared" si="5077"/>
      </c>
      <c r="HV180" s="54">
        <f t="shared" si="5156"/>
      </c>
      <c r="HW180" s="55">
        <f t="shared" si="5078"/>
      </c>
      <c r="HX180" s="54">
        <f t="shared" si="5156"/>
      </c>
      <c r="HY180" s="55">
        <f t="shared" si="5079"/>
      </c>
      <c r="HZ180" s="54">
        <f t="shared" si="5156"/>
      </c>
      <c r="IA180" s="55">
        <f t="shared" si="5080"/>
      </c>
      <c r="IB180" s="54">
        <f t="shared" si="5156"/>
      </c>
      <c r="IC180" s="55">
        <f t="shared" si="5081"/>
      </c>
      <c r="ID180" s="54">
        <f t="shared" si="5156"/>
      </c>
      <c r="IE180" s="55">
        <f t="shared" si="5082"/>
      </c>
      <c r="IF180" s="54">
        <f t="shared" si="5156"/>
      </c>
      <c r="IG180" s="55">
        <f t="shared" si="5083"/>
      </c>
      <c r="IH180" s="54">
        <f t="shared" si="5156"/>
      </c>
      <c r="II180" s="55">
        <f t="shared" si="5084"/>
      </c>
      <c r="IJ180" s="54">
        <f t="shared" si="5156"/>
      </c>
      <c r="IK180" s="55">
        <f t="shared" si="5085"/>
      </c>
      <c r="IL180" s="54">
        <f t="shared" si="5156"/>
      </c>
      <c r="IM180" s="55">
        <f t="shared" si="5086"/>
      </c>
      <c r="IN180" s="54">
        <f t="shared" si="5156"/>
      </c>
      <c r="IO180" s="55">
        <f t="shared" si="5087"/>
      </c>
      <c r="IP180" s="54">
        <f t="shared" si="5156"/>
      </c>
      <c r="IQ180" s="55">
        <f t="shared" si="5088"/>
      </c>
      <c r="IR180" s="54">
        <f t="shared" si="5156"/>
      </c>
      <c r="IS180" s="55">
        <f t="shared" si="5089"/>
      </c>
      <c r="IT180" s="54">
        <f t="shared" si="5156"/>
      </c>
      <c r="IU180" s="55">
        <f t="shared" si="5090"/>
      </c>
      <c r="IV180" s="54">
        <f t="shared" si="5156"/>
      </c>
      <c r="IW180" s="55">
        <f t="shared" si="5091"/>
      </c>
      <c r="IX180" s="54">
        <f t="shared" si="5151"/>
      </c>
      <c r="IY180" s="55">
        <f t="shared" si="5092"/>
      </c>
      <c r="IZ180" s="54">
        <f t="shared" si="5151"/>
      </c>
      <c r="JA180" s="55">
        <f t="shared" si="5093"/>
      </c>
      <c r="JB180" s="54">
        <f t="shared" si="5151"/>
      </c>
      <c r="JC180" s="55">
        <f t="shared" si="5094"/>
      </c>
      <c r="JD180" s="54">
        <f t="shared" si="5151"/>
      </c>
      <c r="JE180" s="55">
        <f t="shared" si="5095"/>
      </c>
      <c r="JF180" s="54">
        <f t="shared" si="5151"/>
      </c>
      <c r="JG180" s="55">
        <f t="shared" si="5096"/>
      </c>
      <c r="JH180" s="54">
        <f t="shared" si="5151"/>
      </c>
      <c r="JI180" s="55">
        <f t="shared" si="5097"/>
      </c>
      <c r="JJ180" s="54">
        <f t="shared" si="5151"/>
      </c>
      <c r="JK180" s="55">
        <f t="shared" si="5098"/>
      </c>
      <c r="JL180" s="54">
        <f t="shared" si="5151"/>
      </c>
      <c r="JM180" s="55">
        <f t="shared" si="4679"/>
      </c>
      <c r="JN180" s="54">
        <f t="shared" si="5153"/>
      </c>
      <c r="JO180" s="55">
        <f t="shared" si="4775"/>
      </c>
      <c r="JP180" s="54">
        <f t="shared" si="5153"/>
      </c>
      <c r="JQ180" s="55">
        <f t="shared" si="4776"/>
      </c>
      <c r="JR180" s="54">
        <f t="shared" si="5153"/>
      </c>
      <c r="JS180" s="55">
        <f t="shared" si="4777"/>
      </c>
      <c r="JT180" s="54">
        <f t="shared" si="5153"/>
      </c>
      <c r="JU180" s="55">
        <f t="shared" si="4778"/>
      </c>
      <c r="JV180" s="54">
        <f t="shared" si="5153"/>
      </c>
      <c r="JW180" s="55">
        <f t="shared" si="4779"/>
      </c>
      <c r="JX180" s="54">
        <f t="shared" si="5153"/>
      </c>
      <c r="JY180" s="55">
        <f t="shared" si="4780"/>
      </c>
      <c r="JZ180" s="54">
        <f t="shared" si="5153"/>
      </c>
      <c r="KA180" s="55">
        <f t="shared" si="4781"/>
      </c>
      <c r="KB180" s="54">
        <f t="shared" si="5153"/>
      </c>
      <c r="KC180" s="55">
        <f t="shared" si="4782"/>
      </c>
      <c r="KD180" s="54">
        <f t="shared" si="5153"/>
      </c>
      <c r="KE180" s="55">
        <f t="shared" si="4783"/>
      </c>
      <c r="KF180" s="54">
        <f t="shared" si="5153"/>
      </c>
      <c r="KG180" s="55">
        <f t="shared" si="4784"/>
      </c>
      <c r="KH180" s="54">
        <f t="shared" si="5153"/>
      </c>
      <c r="KI180" s="55">
        <f t="shared" si="4785"/>
      </c>
      <c r="KJ180" s="54">
        <f t="shared" si="5153"/>
      </c>
      <c r="KK180" s="55">
        <f t="shared" si="4786"/>
      </c>
      <c r="KL180" s="54">
        <f t="shared" si="5153"/>
      </c>
      <c r="KM180" s="55">
        <f t="shared" si="4787"/>
      </c>
      <c r="KN180" s="54">
        <f t="shared" si="5153"/>
      </c>
      <c r="KO180" s="55">
        <f t="shared" si="4788"/>
      </c>
      <c r="KP180" s="54">
        <f t="shared" si="5153"/>
      </c>
      <c r="KQ180" s="55">
        <f t="shared" si="4789"/>
      </c>
      <c r="KR180" s="54">
        <f t="shared" si="5153"/>
      </c>
      <c r="KS180" s="55">
        <f t="shared" si="4790"/>
      </c>
      <c r="KT180" s="54">
        <f t="shared" si="5153"/>
      </c>
      <c r="KU180" s="55">
        <f t="shared" si="4791"/>
      </c>
      <c r="KV180" s="54">
        <f t="shared" si="5153"/>
      </c>
      <c r="KW180" s="55">
        <f t="shared" si="4792"/>
      </c>
      <c r="KX180" s="54">
        <f t="shared" si="5153"/>
      </c>
      <c r="KY180" s="55">
        <f t="shared" si="4793"/>
      </c>
      <c r="KZ180" s="54">
        <f t="shared" si="5153"/>
      </c>
      <c r="LA180" s="55">
        <f t="shared" si="4794"/>
      </c>
      <c r="LB180" s="54">
        <f t="shared" si="5153"/>
      </c>
      <c r="LC180" s="55">
        <f t="shared" si="4795"/>
      </c>
      <c r="LD180" s="54">
        <f t="shared" si="5153"/>
      </c>
      <c r="LE180" s="55">
        <f t="shared" si="4796"/>
      </c>
      <c r="LF180" s="54">
        <f t="shared" si="5153"/>
      </c>
      <c r="LG180" s="55">
        <f t="shared" si="4797"/>
      </c>
      <c r="LH180" s="54">
        <f t="shared" si="5153"/>
      </c>
      <c r="LI180" s="55">
        <f t="shared" si="4798"/>
      </c>
      <c r="LJ180" s="54">
        <f t="shared" si="5153"/>
      </c>
      <c r="LK180" s="55">
        <f t="shared" si="4799"/>
      </c>
      <c r="LL180" s="54">
        <f t="shared" si="5153"/>
      </c>
      <c r="LM180" s="55">
        <f t="shared" si="4800"/>
      </c>
      <c r="LN180" s="54">
        <f t="shared" si="5153"/>
      </c>
      <c r="LO180" s="55">
        <f t="shared" si="4801"/>
      </c>
      <c r="LP180" s="54">
        <f t="shared" si="5153"/>
      </c>
      <c r="LQ180" s="55">
        <f t="shared" si="4802"/>
      </c>
      <c r="LR180" s="54">
        <f t="shared" si="5153"/>
      </c>
      <c r="LS180" s="55">
        <f t="shared" si="4803"/>
      </c>
      <c r="LT180" s="54">
        <f t="shared" si="5153"/>
      </c>
      <c r="LU180" s="55">
        <f t="shared" si="4804"/>
      </c>
      <c r="LV180" s="54">
        <f t="shared" si="5153"/>
      </c>
      <c r="LW180" s="55">
        <f t="shared" si="4805"/>
      </c>
      <c r="LX180" s="54">
        <f t="shared" si="5153"/>
      </c>
      <c r="LY180" s="55">
        <f t="shared" si="4680"/>
      </c>
      <c r="LZ180" s="54">
        <f t="shared" si="5148"/>
      </c>
      <c r="MA180" s="55">
        <f t="shared" si="4807"/>
      </c>
      <c r="MB180" s="54">
        <f t="shared" si="5148"/>
      </c>
      <c r="MC180" s="55">
        <f t="shared" si="4808"/>
      </c>
      <c r="MD180" s="54">
        <f t="shared" si="5148"/>
      </c>
      <c r="ME180" s="55">
        <f t="shared" si="4809"/>
      </c>
      <c r="MF180" s="54">
        <f t="shared" si="5148"/>
      </c>
      <c r="MG180" s="55">
        <f t="shared" si="4810"/>
      </c>
      <c r="MH180" s="54">
        <f t="shared" si="5148"/>
      </c>
      <c r="MI180" s="55">
        <f t="shared" si="4811"/>
      </c>
      <c r="MJ180" s="54">
        <f t="shared" si="5148"/>
      </c>
      <c r="MK180" s="55">
        <f t="shared" si="4812"/>
      </c>
      <c r="ML180" s="54">
        <f t="shared" si="5148"/>
      </c>
      <c r="MM180" s="55">
        <f t="shared" si="4682"/>
      </c>
      <c r="MN180" s="54">
        <f t="shared" si="5148"/>
      </c>
      <c r="MO180" s="55">
        <f t="shared" si="4683"/>
      </c>
      <c r="MP180" s="54">
        <f t="shared" si="5148"/>
      </c>
      <c r="MQ180" s="55">
        <f t="shared" si="4684"/>
      </c>
      <c r="MR180" s="54">
        <f t="shared" si="5148"/>
      </c>
      <c r="MS180" s="55">
        <f t="shared" si="4685"/>
      </c>
      <c r="MT180" s="54">
        <f t="shared" si="5148"/>
      </c>
      <c r="MU180" s="55">
        <f t="shared" si="4686"/>
      </c>
      <c r="MV180" s="54">
        <f t="shared" si="5148"/>
      </c>
      <c r="MW180" s="55">
        <f t="shared" si="4687"/>
      </c>
      <c r="MX180" s="54">
        <f t="shared" si="5148"/>
      </c>
      <c r="MY180" s="55">
        <f t="shared" si="4688"/>
      </c>
      <c r="MZ180" s="54">
        <f t="shared" si="5148"/>
      </c>
      <c r="NA180" s="55">
        <f t="shared" si="4689"/>
      </c>
      <c r="NB180" s="54">
        <f t="shared" si="5148"/>
      </c>
      <c r="NC180" s="55">
        <f t="shared" si="4690"/>
      </c>
      <c r="ND180" s="54">
        <f t="shared" si="5148"/>
      </c>
      <c r="NE180" s="55">
        <f t="shared" si="4691"/>
      </c>
      <c r="NF180" s="54">
        <f t="shared" si="5148"/>
      </c>
      <c r="NG180" s="55">
        <f t="shared" si="4692"/>
      </c>
      <c r="NH180" s="54">
        <f t="shared" si="5148"/>
      </c>
      <c r="NI180" s="55">
        <f t="shared" si="4693"/>
      </c>
      <c r="NJ180" s="54">
        <f t="shared" si="5148"/>
      </c>
      <c r="NK180" s="55">
        <f t="shared" si="4694"/>
      </c>
      <c r="NL180" s="54">
        <f t="shared" si="5148"/>
      </c>
      <c r="NM180" s="55">
        <f t="shared" si="4695"/>
      </c>
      <c r="NN180" s="54">
        <f t="shared" si="5148"/>
      </c>
      <c r="NO180" s="55">
        <f t="shared" si="4696"/>
      </c>
      <c r="NP180" s="54">
        <f t="shared" si="5148"/>
      </c>
      <c r="NQ180" s="55">
        <f t="shared" si="4697"/>
      </c>
      <c r="NR180" s="54">
        <f t="shared" si="5148"/>
      </c>
      <c r="NS180" s="55">
        <f t="shared" si="4698"/>
      </c>
      <c r="NT180" s="54">
        <f t="shared" si="5148"/>
      </c>
      <c r="NU180" s="55">
        <f t="shared" si="4699"/>
      </c>
      <c r="NV180" s="54">
        <f t="shared" si="5148"/>
      </c>
      <c r="NW180" s="55">
        <f t="shared" si="4700"/>
      </c>
      <c r="NX180" s="54">
        <f t="shared" si="5148"/>
      </c>
      <c r="NY180" s="55">
        <f t="shared" si="4701"/>
      </c>
      <c r="NZ180" s="54">
        <f t="shared" si="5148"/>
      </c>
      <c r="OA180" s="55">
        <f t="shared" si="4702"/>
      </c>
      <c r="OB180" s="54">
        <f t="shared" si="5148"/>
      </c>
      <c r="OC180" s="55">
        <f t="shared" si="4703"/>
      </c>
      <c r="OD180" s="54">
        <f t="shared" si="5148"/>
      </c>
      <c r="OE180" s="55">
        <f t="shared" si="4704"/>
      </c>
      <c r="OF180" s="54">
        <f t="shared" si="5148"/>
      </c>
      <c r="OG180" s="55">
        <f t="shared" si="4705"/>
      </c>
      <c r="OH180" s="54">
        <f t="shared" si="5148"/>
      </c>
      <c r="OI180" s="55">
        <f t="shared" si="4706"/>
      </c>
      <c r="OJ180" s="54">
        <f t="shared" si="5148"/>
      </c>
      <c r="OK180" s="55">
        <f t="shared" si="4707"/>
      </c>
      <c r="OL180" s="54">
        <f t="shared" si="5146"/>
      </c>
      <c r="OM180" s="55">
        <f t="shared" si="4708"/>
      </c>
      <c r="ON180" s="54">
        <f t="shared" si="5146"/>
      </c>
      <c r="OO180" s="55">
        <f t="shared" si="4709"/>
      </c>
      <c r="OP180" s="54">
        <f t="shared" si="5146"/>
      </c>
      <c r="OQ180" s="55">
        <f t="shared" si="4710"/>
      </c>
      <c r="OR180" s="54">
        <f t="shared" si="5146"/>
      </c>
      <c r="OS180" s="55">
        <f t="shared" si="4711"/>
      </c>
      <c r="OT180" s="54">
        <f t="shared" si="5146"/>
      </c>
      <c r="OU180" s="55">
        <f t="shared" si="4712"/>
      </c>
      <c r="OV180" s="54">
        <f t="shared" si="5146"/>
      </c>
      <c r="OW180" s="55">
        <f t="shared" si="4713"/>
      </c>
      <c r="OX180" s="54">
        <f t="shared" ref="OX180:RH188" si="5163">RIGHT(IFERROR(VLOOKUP($B180,OX$4:OY$71,2,FALSE),""),2)</f>
      </c>
      <c r="OY180" s="55">
        <f t="shared" si="4714"/>
      </c>
      <c r="OZ180" s="54">
        <f t="shared" si="5163"/>
      </c>
      <c r="PA180" s="55">
        <f t="shared" si="4715"/>
      </c>
      <c r="PB180" s="54">
        <f t="shared" si="5163"/>
      </c>
      <c r="PC180" s="55">
        <f t="shared" si="4716"/>
      </c>
      <c r="PD180" s="54">
        <f t="shared" si="5163"/>
      </c>
      <c r="PE180" s="55">
        <f t="shared" si="4717"/>
      </c>
      <c r="PF180" s="54">
        <f t="shared" si="5163"/>
      </c>
      <c r="PG180" s="55">
        <f t="shared" si="4718"/>
      </c>
      <c r="PH180" s="54">
        <f t="shared" si="5163"/>
      </c>
      <c r="PI180" s="55">
        <f t="shared" si="4719"/>
      </c>
      <c r="PJ180" s="54">
        <f t="shared" si="5163"/>
      </c>
      <c r="PK180" s="55">
        <f t="shared" si="4720"/>
      </c>
      <c r="PL180" s="54">
        <f t="shared" si="5163"/>
      </c>
      <c r="PM180" s="55">
        <f t="shared" si="4721"/>
      </c>
      <c r="PN180" s="54">
        <f t="shared" si="5163"/>
      </c>
      <c r="PO180" s="55">
        <f t="shared" si="4722"/>
      </c>
      <c r="PP180" s="54">
        <f t="shared" si="5163"/>
      </c>
      <c r="PQ180" s="55">
        <f t="shared" si="4723"/>
      </c>
      <c r="PR180" s="54">
        <f t="shared" si="5163"/>
      </c>
      <c r="PS180" s="55">
        <f t="shared" si="4724"/>
      </c>
      <c r="PT180" s="54">
        <f t="shared" si="5163"/>
      </c>
      <c r="PU180" s="55">
        <f t="shared" si="4725"/>
      </c>
      <c r="PV180" s="54">
        <f t="shared" si="5163"/>
      </c>
      <c r="PW180" s="55">
        <f t="shared" si="4726"/>
      </c>
      <c r="PX180" s="54">
        <f t="shared" si="5163"/>
      </c>
      <c r="PY180" s="55">
        <f t="shared" si="4727"/>
      </c>
      <c r="PZ180" s="54">
        <f t="shared" si="5163"/>
      </c>
      <c r="QA180" s="55">
        <f t="shared" si="4728"/>
      </c>
      <c r="QB180" s="54">
        <f t="shared" si="5163"/>
      </c>
      <c r="QC180" s="55">
        <f t="shared" si="4729"/>
      </c>
      <c r="QD180" s="54">
        <f t="shared" si="5163"/>
      </c>
      <c r="QE180" s="55">
        <f t="shared" si="4730"/>
      </c>
      <c r="QF180" s="54">
        <f t="shared" si="5163"/>
      </c>
      <c r="QG180" s="55">
        <f t="shared" si="4731"/>
      </c>
      <c r="QH180" s="54">
        <f t="shared" si="5163"/>
      </c>
      <c r="QI180" s="55">
        <f t="shared" si="4732"/>
      </c>
      <c r="QJ180" s="54">
        <f t="shared" si="5163"/>
      </c>
      <c r="QK180" s="55">
        <f t="shared" si="4733"/>
      </c>
      <c r="QL180" s="54">
        <f t="shared" si="5163"/>
      </c>
      <c r="QM180" s="55">
        <f t="shared" si="4734"/>
      </c>
      <c r="QN180" s="54">
        <f t="shared" si="5163"/>
      </c>
      <c r="QO180" s="55">
        <f t="shared" si="4735"/>
      </c>
      <c r="QP180" s="54">
        <f t="shared" si="5163"/>
      </c>
      <c r="QQ180" s="55">
        <f t="shared" si="4736"/>
      </c>
      <c r="QR180" s="54">
        <f t="shared" si="5163"/>
      </c>
      <c r="QS180" s="55">
        <f t="shared" si="4737"/>
      </c>
      <c r="QT180" s="54">
        <f t="shared" si="5163"/>
      </c>
      <c r="QU180" s="55">
        <f t="shared" si="4885"/>
      </c>
      <c r="QV180" s="54">
        <f t="shared" si="5163"/>
      </c>
      <c r="QW180" s="55">
        <f t="shared" si="4886"/>
      </c>
      <c r="QX180" s="54">
        <f t="shared" si="5163"/>
      </c>
      <c r="QY180" s="55">
        <f t="shared" si="4887"/>
      </c>
      <c r="QZ180" s="54">
        <f t="shared" si="5163"/>
      </c>
      <c r="RA180" s="55">
        <f t="shared" si="4888"/>
      </c>
      <c r="RB180" s="54">
        <f t="shared" si="5163"/>
      </c>
      <c r="RC180" s="55">
        <f t="shared" si="4889"/>
      </c>
      <c r="RD180" s="54">
        <f t="shared" si="5163"/>
      </c>
      <c r="RE180" s="55">
        <f t="shared" si="4890"/>
      </c>
      <c r="RF180" s="54">
        <f t="shared" si="5163"/>
      </c>
      <c r="RG180" s="55">
        <f t="shared" si="4891"/>
      </c>
      <c r="RH180" s="54">
        <f t="shared" si="5163"/>
      </c>
      <c r="RI180" s="55">
        <f t="shared" si="4892"/>
      </c>
      <c r="RJ180" s="54">
        <f t="shared" si="5161"/>
      </c>
      <c r="RK180" s="55">
        <f t="shared" si="4893"/>
      </c>
      <c r="RL180" s="54">
        <f t="shared" si="5161"/>
      </c>
      <c r="RM180" s="55">
        <f t="shared" si="4894"/>
      </c>
      <c r="RN180" s="54">
        <f t="shared" si="5161"/>
      </c>
      <c r="RO180" s="55">
        <f t="shared" si="4895"/>
      </c>
      <c r="RP180" s="54">
        <f t="shared" si="5152"/>
      </c>
      <c r="RQ180" s="55">
        <f t="shared" si="4896"/>
      </c>
      <c r="RR180" s="54">
        <f t="shared" si="5152"/>
      </c>
      <c r="RS180" s="55">
        <f t="shared" si="4897"/>
      </c>
      <c r="RT180" s="54">
        <f t="shared" si="5152"/>
      </c>
      <c r="RU180" s="55">
        <f t="shared" si="4898"/>
      </c>
      <c r="RV180" s="54">
        <f t="shared" si="5152"/>
      </c>
      <c r="RW180" s="55">
        <f t="shared" si="4899"/>
      </c>
      <c r="RX180" s="54">
        <f t="shared" si="5152"/>
      </c>
      <c r="RY180" s="55">
        <f t="shared" si="4900"/>
      </c>
      <c r="RZ180" s="54">
        <f t="shared" si="5152"/>
      </c>
      <c r="SA180" s="55">
        <f t="shared" si="4901"/>
      </c>
      <c r="SB180" s="54">
        <f t="shared" si="5152"/>
      </c>
      <c r="SC180" s="55">
        <f t="shared" si="4902"/>
      </c>
      <c r="SD180" s="54">
        <f t="shared" si="5152"/>
      </c>
      <c r="SE180" s="55">
        <f t="shared" si="4903"/>
      </c>
      <c r="SF180" s="54">
        <f t="shared" si="5152"/>
      </c>
      <c r="SG180" s="55">
        <f t="shared" si="4904"/>
      </c>
      <c r="SH180" s="54">
        <f t="shared" si="5152"/>
      </c>
      <c r="SI180" s="55">
        <f t="shared" si="4905"/>
      </c>
      <c r="SJ180" s="54">
        <f t="shared" si="5152"/>
      </c>
      <c r="SK180" s="55">
        <f t="shared" si="4906"/>
      </c>
      <c r="SL180" s="54">
        <f t="shared" si="5152"/>
      </c>
      <c r="SM180" s="55">
        <f t="shared" si="4907"/>
      </c>
      <c r="SN180" s="54">
        <f t="shared" si="5152"/>
      </c>
      <c r="SO180" s="55">
        <f t="shared" si="4908"/>
      </c>
      <c r="SP180" s="54">
        <f t="shared" si="5152"/>
      </c>
      <c r="SQ180" s="55">
        <f t="shared" si="4909"/>
      </c>
      <c r="SR180" s="54">
        <f t="shared" si="5152"/>
      </c>
      <c r="SS180" s="55">
        <f t="shared" si="4910"/>
      </c>
      <c r="ST180" s="54">
        <f t="shared" si="5152"/>
      </c>
      <c r="SU180" s="55">
        <f t="shared" si="4911"/>
      </c>
      <c r="SV180" s="54">
        <f t="shared" si="5152"/>
      </c>
      <c r="SW180" s="55">
        <f t="shared" si="4912"/>
      </c>
      <c r="SX180" s="54">
        <f t="shared" si="5152"/>
      </c>
      <c r="SY180" s="55">
        <f t="shared" si="4913"/>
      </c>
      <c r="SZ180" s="54">
        <f t="shared" si="5152"/>
      </c>
      <c r="TA180" s="55">
        <f t="shared" si="4914"/>
      </c>
      <c r="TB180" s="54">
        <f t="shared" si="5152"/>
      </c>
      <c r="TC180" s="55">
        <f t="shared" si="4915"/>
      </c>
      <c r="TD180" s="54">
        <f t="shared" si="5152"/>
      </c>
      <c r="TE180" s="55">
        <f t="shared" si="4881"/>
      </c>
      <c r="TF180" s="54">
        <f t="shared" si="5152"/>
      </c>
      <c r="TG180" s="55">
        <f t="shared" si="4843"/>
      </c>
      <c r="TH180" s="54">
        <f t="shared" si="5152"/>
      </c>
      <c r="TI180" s="55">
        <f t="shared" si="4844"/>
      </c>
      <c r="TJ180" s="54">
        <f t="shared" si="5152"/>
      </c>
      <c r="TK180" s="55">
        <f t="shared" si="4845"/>
      </c>
      <c r="TL180" s="54">
        <f t="shared" si="5152"/>
      </c>
      <c r="TM180" s="55">
        <f t="shared" si="4846"/>
      </c>
      <c r="TN180" s="54">
        <f t="shared" si="5152"/>
      </c>
      <c r="TO180" s="55">
        <f t="shared" si="4847"/>
      </c>
      <c r="TP180" s="54">
        <f t="shared" si="5152"/>
      </c>
      <c r="TQ180" s="55">
        <f t="shared" si="4848"/>
      </c>
      <c r="TR180" s="54">
        <f t="shared" si="5152"/>
      </c>
      <c r="TS180" s="55">
        <f t="shared" si="4849"/>
      </c>
      <c r="TT180" s="54">
        <f t="shared" si="5152"/>
      </c>
      <c r="TU180" s="55">
        <f t="shared" si="4850"/>
      </c>
      <c r="TV180" s="54">
        <f t="shared" si="5150"/>
      </c>
      <c r="TW180" s="55">
        <f t="shared" si="4851"/>
      </c>
      <c r="TX180" s="54">
        <f t="shared" si="5150"/>
      </c>
      <c r="TY180" s="55">
        <f t="shared" si="4852"/>
      </c>
      <c r="TZ180" s="54">
        <f t="shared" si="5150"/>
      </c>
      <c r="UA180" s="55">
        <f t="shared" si="4853"/>
      </c>
      <c r="UB180" s="54">
        <f t="shared" si="5150"/>
      </c>
      <c r="UC180" s="55">
        <f t="shared" si="4854"/>
      </c>
      <c r="UD180" s="54">
        <f t="shared" si="5150"/>
      </c>
      <c r="UE180" s="55">
        <f t="shared" si="4855"/>
      </c>
      <c r="UF180" s="54">
        <f t="shared" si="5150"/>
      </c>
      <c r="UG180" s="55">
        <f t="shared" si="4856"/>
      </c>
      <c r="UH180" s="54">
        <f t="shared" si="5150"/>
      </c>
      <c r="UI180" s="55">
        <f t="shared" si="4857"/>
      </c>
      <c r="UJ180" s="54">
        <f t="shared" si="5150"/>
      </c>
      <c r="UK180" s="55">
        <f t="shared" si="4858"/>
      </c>
      <c r="UL180" s="54">
        <f t="shared" si="5150"/>
      </c>
      <c r="UM180" s="55">
        <f t="shared" si="4859"/>
      </c>
      <c r="UN180" s="54">
        <f t="shared" ref="UN180:WX189" si="5164">RIGHT(IFERROR(VLOOKUP($B180,UN$4:UO$71,2,FALSE),""),2)</f>
      </c>
      <c r="UO180" s="55">
        <f t="shared" si="4860"/>
      </c>
      <c r="UP180" s="54">
        <f t="shared" si="5164"/>
      </c>
      <c r="UQ180" s="55">
        <f t="shared" si="4861"/>
      </c>
      <c r="UR180" s="54">
        <f t="shared" si="5164"/>
      </c>
      <c r="US180" s="55">
        <f t="shared" si="4862"/>
      </c>
      <c r="UT180" s="54">
        <f t="shared" si="5164"/>
      </c>
      <c r="UU180" s="55">
        <f t="shared" si="4863"/>
      </c>
      <c r="UV180" s="54">
        <f t="shared" si="5164"/>
      </c>
      <c r="UW180" s="55">
        <f t="shared" si="4864"/>
      </c>
      <c r="UX180" s="54">
        <f t="shared" si="5164"/>
      </c>
      <c r="UY180" s="55">
        <f t="shared" si="4865"/>
      </c>
      <c r="UZ180" s="54">
        <f t="shared" si="5164"/>
      </c>
      <c r="VA180" s="55">
        <f t="shared" si="4866"/>
      </c>
      <c r="VB180" s="54">
        <f t="shared" si="5164"/>
      </c>
      <c r="VC180" s="55">
        <f t="shared" si="4867"/>
      </c>
      <c r="VD180" s="54">
        <f t="shared" si="5164"/>
      </c>
      <c r="VE180" s="55">
        <f t="shared" si="4868"/>
      </c>
      <c r="VF180" s="54">
        <f t="shared" si="5164"/>
      </c>
      <c r="VG180" s="55">
        <f t="shared" si="4869"/>
      </c>
      <c r="VH180" s="54">
        <f t="shared" si="5164"/>
      </c>
      <c r="VI180" s="55">
        <f t="shared" si="4870"/>
      </c>
      <c r="VJ180" s="54">
        <f t="shared" si="5164"/>
      </c>
      <c r="VK180" s="55">
        <f t="shared" si="4871"/>
      </c>
      <c r="VL180" s="54">
        <f t="shared" si="5164"/>
      </c>
      <c r="VM180" s="55">
        <f t="shared" si="4872"/>
      </c>
      <c r="VN180" s="54">
        <f t="shared" si="5164"/>
      </c>
      <c r="VO180" s="55">
        <f t="shared" si="4873"/>
      </c>
      <c r="VP180" s="54">
        <f t="shared" si="5164"/>
      </c>
      <c r="VQ180" s="55">
        <f t="shared" si="4817"/>
      </c>
      <c r="VR180" s="54">
        <f t="shared" si="5164"/>
      </c>
      <c r="VS180" s="55">
        <f t="shared" si="4874"/>
      </c>
      <c r="VT180" s="54">
        <f t="shared" si="5164"/>
      </c>
      <c r="VU180" s="55">
        <f t="shared" si="4875"/>
      </c>
      <c r="VV180" s="54">
        <f t="shared" si="5164"/>
      </c>
      <c r="VW180" s="55">
        <f t="shared" si="4876"/>
      </c>
      <c r="VX180" s="54">
        <f t="shared" si="5164"/>
      </c>
      <c r="VY180" s="55">
        <f t="shared" si="4877"/>
      </c>
      <c r="VZ180" s="54">
        <f t="shared" si="5164"/>
      </c>
      <c r="WA180" s="55">
        <f t="shared" si="4878"/>
      </c>
      <c r="WB180" s="54">
        <f t="shared" si="5164"/>
      </c>
      <c r="WC180" s="55">
        <f t="shared" si="4879"/>
      </c>
      <c r="WD180" s="54">
        <f t="shared" si="5164"/>
      </c>
      <c r="WE180" s="55">
        <f t="shared" si="4818"/>
      </c>
      <c r="WF180" s="54">
        <f t="shared" si="5164"/>
      </c>
      <c r="WG180" s="55">
        <f t="shared" si="4819"/>
      </c>
      <c r="WH180" s="54">
        <f t="shared" si="5164"/>
      </c>
      <c r="WI180" s="55">
        <f t="shared" si="4820"/>
      </c>
      <c r="WJ180" s="54">
        <f t="shared" si="5164"/>
      </c>
      <c r="WK180" s="55">
        <f t="shared" si="4821"/>
      </c>
      <c r="WL180" s="54">
        <f t="shared" si="5164"/>
      </c>
      <c r="WM180" s="55">
        <f t="shared" si="4822"/>
      </c>
      <c r="WN180" s="54">
        <f t="shared" si="5164"/>
      </c>
      <c r="WO180" s="55">
        <f t="shared" si="4823"/>
      </c>
      <c r="WP180" s="54">
        <f t="shared" si="5164"/>
      </c>
      <c r="WQ180" s="55">
        <f t="shared" si="4824"/>
      </c>
      <c r="WR180" s="54">
        <f t="shared" si="5164"/>
      </c>
      <c r="WS180" s="55">
        <f t="shared" si="4825"/>
      </c>
      <c r="WT180" s="54">
        <f t="shared" si="5164"/>
      </c>
      <c r="WU180" s="55">
        <f t="shared" si="4826"/>
      </c>
      <c r="WV180" s="54">
        <f t="shared" si="5164"/>
      </c>
      <c r="WW180" s="55">
        <f t="shared" si="4827"/>
      </c>
      <c r="WX180" s="54">
        <f t="shared" si="5164"/>
      </c>
      <c r="WY180" s="55">
        <f t="shared" si="4828"/>
      </c>
      <c r="WZ180" s="54">
        <f t="shared" si="5162"/>
      </c>
      <c r="XA180" s="55">
        <f t="shared" si="4829"/>
      </c>
      <c r="XB180" s="54">
        <f t="shared" si="5162"/>
      </c>
      <c r="XC180" s="55">
        <f t="shared" si="4830"/>
      </c>
      <c r="XD180" s="54">
        <f t="shared" si="5162"/>
      </c>
      <c r="XE180" s="55">
        <f t="shared" si="4831"/>
      </c>
      <c r="XF180" s="54">
        <f t="shared" si="5162"/>
      </c>
      <c r="XG180" s="55">
        <f t="shared" si="4832"/>
      </c>
      <c r="XH180" s="54">
        <f t="shared" si="5162"/>
      </c>
      <c r="XI180" s="55">
        <f t="shared" si="4833"/>
      </c>
      <c r="XJ180" s="54">
        <f t="shared" si="5162"/>
      </c>
      <c r="XK180" s="55">
        <f t="shared" si="4834"/>
      </c>
      <c r="XL180" s="54">
        <f t="shared" si="5162"/>
      </c>
      <c r="XM180" s="55">
        <f t="shared" si="4835"/>
      </c>
      <c r="XN180" s="54">
        <f t="shared" si="5162"/>
      </c>
      <c r="XO180" s="55">
        <f t="shared" si="4836"/>
      </c>
      <c r="XP180" s="54">
        <f t="shared" si="5162"/>
      </c>
      <c r="XQ180" s="55">
        <f t="shared" si="4837"/>
      </c>
      <c r="XR180" s="54">
        <f t="shared" si="5162"/>
      </c>
      <c r="XS180" s="55">
        <f t="shared" si="4838"/>
      </c>
      <c r="XT180" s="54">
        <f t="shared" si="5162"/>
      </c>
      <c r="XU180" s="55">
        <f t="shared" si="4839"/>
      </c>
      <c r="XV180" s="54">
        <f t="shared" si="5157"/>
      </c>
      <c r="XW180" s="55">
        <f t="shared" si="4840"/>
      </c>
      <c r="XX180" s="54">
        <f t="shared" si="5157"/>
      </c>
      <c r="XY180" s="55">
        <f t="shared" si="4841"/>
      </c>
      <c r="XZ180" s="54">
        <f t="shared" si="5157"/>
      </c>
      <c r="YA180" s="55">
        <f t="shared" si="4842"/>
      </c>
      <c r="YB180" s="54">
        <f t="shared" si="5157"/>
      </c>
      <c r="YC180" s="55">
        <f t="shared" si="4740"/>
      </c>
      <c r="YD180" s="54">
        <f t="shared" si="5157"/>
      </c>
      <c r="YE180" s="55">
        <f t="shared" si="4741"/>
      </c>
      <c r="YF180" s="54">
        <f t="shared" si="5157"/>
      </c>
      <c r="YG180" s="55">
        <f t="shared" si="4742"/>
      </c>
      <c r="YH180" s="54">
        <f t="shared" si="5157"/>
      </c>
      <c r="YI180" s="55">
        <f t="shared" si="4743"/>
      </c>
      <c r="YJ180" s="54">
        <f t="shared" si="5157"/>
      </c>
      <c r="YK180" s="55">
        <f t="shared" si="4744"/>
      </c>
      <c r="YL180" s="54">
        <f t="shared" si="5157"/>
      </c>
      <c r="YM180" s="55">
        <f t="shared" si="4745"/>
      </c>
      <c r="YN180" s="54">
        <f t="shared" si="5157"/>
      </c>
      <c r="YO180" s="55">
        <f t="shared" si="4746"/>
      </c>
      <c r="YP180" s="54">
        <f t="shared" si="5157"/>
      </c>
      <c r="YQ180" s="55">
        <f t="shared" si="4747"/>
      </c>
      <c r="YR180" s="54">
        <f t="shared" si="5157"/>
      </c>
      <c r="YS180" s="55">
        <f t="shared" si="4748"/>
      </c>
      <c r="YT180" s="54">
        <f t="shared" si="5157"/>
      </c>
      <c r="YU180" s="55">
        <f t="shared" si="4749"/>
      </c>
      <c r="YV180" s="54">
        <f t="shared" si="5157"/>
      </c>
      <c r="YW180" s="55">
        <f t="shared" si="4750"/>
      </c>
      <c r="YX180" s="54">
        <f t="shared" si="5157"/>
      </c>
      <c r="YY180" s="55">
        <f t="shared" si="4751"/>
      </c>
      <c r="YZ180" s="54">
        <f t="shared" si="5157"/>
      </c>
      <c r="ZA180" s="55">
        <f t="shared" si="4752"/>
      </c>
      <c r="ZB180" s="54">
        <f t="shared" si="5157"/>
      </c>
      <c r="ZC180" s="55">
        <f t="shared" si="4753"/>
      </c>
      <c r="ZD180" s="54">
        <f t="shared" si="5157"/>
      </c>
      <c r="ZE180" s="55">
        <f t="shared" si="4754"/>
      </c>
      <c r="ZF180" s="54">
        <f t="shared" si="5157"/>
      </c>
      <c r="ZG180" s="55">
        <f t="shared" si="4755"/>
      </c>
      <c r="ZH180" s="54">
        <f t="shared" si="5157"/>
      </c>
      <c r="ZI180" s="55">
        <f t="shared" si="4756"/>
      </c>
      <c r="ZJ180" s="54">
        <f t="shared" si="5157"/>
      </c>
      <c r="ZK180" s="55">
        <f t="shared" si="4757"/>
      </c>
      <c r="ZL180" s="54">
        <f t="shared" si="5157"/>
      </c>
      <c r="ZM180" s="55">
        <f t="shared" si="4758"/>
      </c>
      <c r="ZN180" s="54">
        <f t="shared" si="5157"/>
      </c>
      <c r="ZO180" s="55">
        <f t="shared" si="4759"/>
      </c>
      <c r="ZP180" s="54">
        <f t="shared" si="5157"/>
      </c>
      <c r="ZQ180" s="55">
        <f t="shared" si="4760"/>
      </c>
      <c r="ZR180" s="54">
        <f t="shared" si="5158"/>
      </c>
      <c r="ZS180" s="55">
        <f t="shared" si="4761"/>
      </c>
      <c r="ZT180" s="54">
        <f t="shared" si="5158"/>
      </c>
      <c r="ZU180" s="55">
        <f t="shared" si="4762"/>
      </c>
      <c r="ZV180" s="54">
        <f t="shared" si="5158"/>
      </c>
      <c r="ZW180" s="55">
        <f t="shared" si="4763"/>
      </c>
      <c r="ZX180" s="54">
        <f t="shared" si="5158"/>
      </c>
      <c r="ZY180" s="55">
        <f t="shared" si="4764"/>
      </c>
      <c r="ZZ180" s="54">
        <f t="shared" si="5158"/>
      </c>
      <c r="AAA180" s="55">
        <f t="shared" si="4765"/>
      </c>
      <c r="AAB180" s="54">
        <f t="shared" si="5158"/>
      </c>
      <c r="AAC180" s="55">
        <f t="shared" si="4766"/>
      </c>
      <c r="AAD180" s="54">
        <f t="shared" si="5158"/>
      </c>
      <c r="AAE180" s="55">
        <f t="shared" si="4767"/>
      </c>
      <c r="AAF180" s="54">
        <f t="shared" si="5158"/>
      </c>
      <c r="AAG180" s="55">
        <f t="shared" si="4768"/>
      </c>
      <c r="AAH180" s="54">
        <f t="shared" si="5158"/>
      </c>
      <c r="AAI180" s="55">
        <f t="shared" si="4769"/>
      </c>
      <c r="AAJ180" s="54">
        <f t="shared" si="5158"/>
      </c>
      <c r="AAK180" s="55">
        <f t="shared" si="4770"/>
      </c>
      <c r="AAL180" s="54">
        <f t="shared" si="5158"/>
      </c>
      <c r="AAM180" s="55">
        <f t="shared" si="4917"/>
      </c>
      <c r="AAN180" s="54">
        <f t="shared" si="5158"/>
      </c>
      <c r="AAO180" s="55">
        <f t="shared" si="4918"/>
      </c>
      <c r="AAP180" s="54">
        <f t="shared" si="5158"/>
      </c>
      <c r="AAQ180" s="55">
        <f t="shared" si="4919"/>
      </c>
      <c r="AAR180" s="54">
        <f t="shared" si="5158"/>
      </c>
      <c r="AAS180" s="55">
        <f t="shared" si="4920"/>
      </c>
      <c r="AAT180" s="54">
        <f t="shared" si="5158"/>
      </c>
      <c r="AAU180" s="55">
        <f t="shared" si="4921"/>
      </c>
      <c r="AAV180" s="54">
        <f t="shared" si="5158"/>
      </c>
      <c r="AAW180" s="55">
        <f t="shared" si="4922"/>
      </c>
      <c r="AAX180" s="54">
        <f t="shared" si="5158"/>
      </c>
      <c r="AAY180" s="55">
        <f t="shared" si="4923"/>
      </c>
      <c r="AAZ180" s="54">
        <f t="shared" si="5158"/>
      </c>
      <c r="ABA180" s="55">
        <f t="shared" si="4924"/>
      </c>
      <c r="ABB180" s="54">
        <f t="shared" si="5158"/>
      </c>
      <c r="ABC180" s="55">
        <f t="shared" si="4925"/>
      </c>
      <c r="ABD180" s="54">
        <f t="shared" si="5158"/>
      </c>
      <c r="ABE180" s="55">
        <f t="shared" si="4926"/>
      </c>
      <c r="ABF180" s="54">
        <f t="shared" si="5158"/>
      </c>
      <c r="ABG180" s="55">
        <f t="shared" si="4927"/>
      </c>
      <c r="ABH180" s="54">
        <f t="shared" si="5158"/>
      </c>
      <c r="ABI180" s="55">
        <f t="shared" si="4928"/>
      </c>
      <c r="ABJ180" s="54">
        <f t="shared" si="5158"/>
      </c>
      <c r="ABK180" s="55">
        <f t="shared" si="4929"/>
      </c>
      <c r="ABL180" s="54">
        <f t="shared" si="5158"/>
      </c>
      <c r="ABM180" s="55">
        <f t="shared" si="4930"/>
      </c>
      <c r="ABN180" s="54">
        <f t="shared" si="5158"/>
      </c>
      <c r="ABO180" s="55">
        <f t="shared" si="4931"/>
      </c>
      <c r="ABP180" s="54">
        <f t="shared" si="5158"/>
      </c>
      <c r="ABQ180" s="55">
        <f t="shared" si="4932"/>
      </c>
      <c r="ABR180" s="54">
        <f t="shared" si="5158"/>
      </c>
      <c r="ABS180" s="55">
        <f t="shared" si="4933"/>
      </c>
      <c r="ABT180" s="54">
        <f t="shared" si="5158"/>
      </c>
      <c r="ABU180" s="55">
        <f t="shared" si="4934"/>
      </c>
      <c r="ABV180" s="54">
        <f t="shared" si="5158"/>
      </c>
      <c r="ABW180" s="55">
        <f t="shared" si="4935"/>
      </c>
      <c r="ABX180" s="54">
        <f t="shared" si="5158"/>
      </c>
      <c r="ABY180" s="55">
        <f t="shared" si="4936"/>
      </c>
      <c r="ABZ180" s="54">
        <f t="shared" si="5158"/>
      </c>
      <c r="ACA180" s="55">
        <f t="shared" si="4937"/>
      </c>
      <c r="ACB180" s="54">
        <f t="shared" si="5158"/>
      </c>
      <c r="ACC180" s="55">
        <f t="shared" si="4938"/>
      </c>
      <c r="ACD180" s="54">
        <f t="shared" si="5154"/>
      </c>
      <c r="ACE180" s="55">
        <f t="shared" si="4939"/>
      </c>
      <c r="ACF180" s="54">
        <f t="shared" si="5154"/>
      </c>
      <c r="ACG180" s="55">
        <f t="shared" si="4940"/>
      </c>
      <c r="ACH180" s="54">
        <f t="shared" si="5154"/>
      </c>
      <c r="ACI180" s="55">
        <f t="shared" si="4941"/>
      </c>
      <c r="ACJ180" s="54">
        <f t="shared" si="5154"/>
      </c>
      <c r="ACK180" s="55">
        <f t="shared" si="4942"/>
      </c>
      <c r="ACL180" s="54">
        <f t="shared" si="5154"/>
      </c>
      <c r="ACM180" s="55">
        <f t="shared" si="4943"/>
      </c>
      <c r="ACN180" s="54">
        <f t="shared" si="5154"/>
      </c>
      <c r="ACO180" s="55">
        <f t="shared" si="4944"/>
      </c>
      <c r="ACP180" s="54">
        <f t="shared" si="5154"/>
      </c>
      <c r="ACQ180" s="55">
        <f t="shared" si="4945"/>
      </c>
      <c r="ACR180" s="54">
        <f t="shared" si="5154"/>
      </c>
      <c r="ACS180" s="55">
        <f t="shared" si="4946"/>
      </c>
      <c r="ACT180" s="54">
        <f t="shared" si="5154"/>
      </c>
      <c r="ACU180" s="55">
        <f t="shared" si="4947"/>
      </c>
      <c r="ACV180" s="54">
        <f t="shared" si="5154"/>
      </c>
      <c r="ACW180" s="55">
        <f t="shared" si="4883"/>
      </c>
      <c r="ACX180" s="54">
        <f t="shared" si="5154"/>
      </c>
      <c r="ACY180" s="55">
        <f t="shared" si="4961"/>
      </c>
      <c r="ACZ180" s="54">
        <f t="shared" si="5154"/>
      </c>
      <c r="ADA180" s="55">
        <f t="shared" si="4962"/>
      </c>
      <c r="ADB180" s="54">
        <f t="shared" si="5154"/>
      </c>
      <c r="ADC180" s="55">
        <f t="shared" si="4963"/>
      </c>
      <c r="ADD180" s="54">
        <f t="shared" si="5154"/>
      </c>
      <c r="ADE180" s="55">
        <f t="shared" si="4964"/>
      </c>
      <c r="ADF180" s="54">
        <f t="shared" si="5154"/>
      </c>
      <c r="ADG180" s="55">
        <f t="shared" si="4965"/>
      </c>
    </row>
    <row r="181" spans="1:787" ht="20.25" hidden="1" customHeight="1">
      <c r="A181" s="112">
        <v>109</v>
      </c>
      <c r="B181" s="115">
        <f>学年と名前を結合するシート!D110</f>
      </c>
      <c r="C181" s="114"/>
      <c r="D181" s="54">
        <f t="shared" si="4771"/>
      </c>
      <c r="E181" s="55">
        <f t="shared" si="4772"/>
      </c>
      <c r="F181" s="54">
        <f t="shared" si="5159"/>
      </c>
      <c r="G181" s="55">
        <f t="shared" si="4966"/>
      </c>
      <c r="H181" s="54">
        <f t="shared" si="5159"/>
      </c>
      <c r="I181" s="55">
        <f t="shared" si="4967"/>
      </c>
      <c r="J181" s="54">
        <f t="shared" si="5159"/>
      </c>
      <c r="K181" s="55">
        <f t="shared" si="4968"/>
      </c>
      <c r="L181" s="54">
        <f t="shared" si="5159"/>
      </c>
      <c r="M181" s="55">
        <f t="shared" si="4969"/>
      </c>
      <c r="N181" s="54">
        <f t="shared" si="5159"/>
      </c>
      <c r="O181" s="55">
        <f t="shared" si="4970"/>
      </c>
      <c r="P181" s="54">
        <f t="shared" si="5159"/>
      </c>
      <c r="Q181" s="55">
        <f t="shared" si="4971"/>
      </c>
      <c r="R181" s="54">
        <f t="shared" si="5159"/>
      </c>
      <c r="S181" s="55">
        <f t="shared" si="4972"/>
      </c>
      <c r="T181" s="54">
        <f t="shared" si="5159"/>
      </c>
      <c r="U181" s="55">
        <f t="shared" si="4973"/>
      </c>
      <c r="V181" s="54">
        <f t="shared" si="5159"/>
      </c>
      <c r="W181" s="55">
        <f t="shared" si="4974"/>
      </c>
      <c r="X181" s="54">
        <f t="shared" si="5159"/>
      </c>
      <c r="Y181" s="55">
        <f t="shared" si="4975"/>
      </c>
      <c r="Z181" s="54">
        <f t="shared" si="5159"/>
      </c>
      <c r="AA181" s="55">
        <f t="shared" si="4976"/>
      </c>
      <c r="AB181" s="54">
        <f t="shared" si="5159"/>
      </c>
      <c r="AC181" s="55">
        <f t="shared" si="4977"/>
      </c>
      <c r="AD181" s="54">
        <f t="shared" si="5159"/>
      </c>
      <c r="AE181" s="55">
        <f t="shared" si="4978"/>
      </c>
      <c r="AF181" s="54">
        <f t="shared" si="5159"/>
      </c>
      <c r="AG181" s="55">
        <f t="shared" si="4979"/>
      </c>
      <c r="AH181" s="54">
        <f t="shared" si="5159"/>
      </c>
      <c r="AI181" s="55">
        <f t="shared" si="4980"/>
      </c>
      <c r="AJ181" s="54">
        <f t="shared" si="5159"/>
      </c>
      <c r="AK181" s="55">
        <f t="shared" si="4981"/>
      </c>
      <c r="AL181" s="54">
        <f t="shared" si="5159"/>
      </c>
      <c r="AM181" s="55">
        <f t="shared" si="4982"/>
      </c>
      <c r="AN181" s="54">
        <f t="shared" si="5159"/>
      </c>
      <c r="AO181" s="55">
        <f t="shared" si="4983"/>
      </c>
      <c r="AP181" s="54">
        <f t="shared" si="5159"/>
      </c>
      <c r="AQ181" s="55">
        <f t="shared" si="4984"/>
      </c>
      <c r="AR181" s="54">
        <f t="shared" si="5159"/>
      </c>
      <c r="AS181" s="55">
        <f t="shared" si="4985"/>
      </c>
      <c r="AT181" s="54">
        <f t="shared" si="5159"/>
      </c>
      <c r="AU181" s="55">
        <f t="shared" si="4986"/>
      </c>
      <c r="AV181" s="54">
        <f t="shared" si="5159"/>
      </c>
      <c r="AW181" s="55">
        <f t="shared" si="4987"/>
      </c>
      <c r="AX181" s="54">
        <f t="shared" si="5159"/>
      </c>
      <c r="AY181" s="55">
        <f t="shared" si="4988"/>
      </c>
      <c r="AZ181" s="54">
        <f t="shared" si="5159"/>
      </c>
      <c r="BA181" s="55">
        <f t="shared" si="4989"/>
      </c>
      <c r="BB181" s="54">
        <f t="shared" si="5159"/>
      </c>
      <c r="BC181" s="55">
        <f t="shared" si="4990"/>
      </c>
      <c r="BD181" s="54">
        <f t="shared" si="5159"/>
      </c>
      <c r="BE181" s="55">
        <f t="shared" si="4991"/>
      </c>
      <c r="BF181" s="54">
        <f t="shared" si="5159"/>
      </c>
      <c r="BG181" s="55">
        <f t="shared" si="4992"/>
      </c>
      <c r="BH181" s="54">
        <f t="shared" si="5159"/>
      </c>
      <c r="BI181" s="55">
        <f t="shared" si="4993"/>
      </c>
      <c r="BJ181" s="54">
        <f t="shared" si="5159"/>
      </c>
      <c r="BK181" s="55">
        <f t="shared" si="4994"/>
      </c>
      <c r="BL181" s="54">
        <f t="shared" si="5159"/>
      </c>
      <c r="BM181" s="55">
        <f t="shared" si="4995"/>
      </c>
      <c r="BN181" s="54">
        <f t="shared" si="5159"/>
      </c>
      <c r="BO181" s="55">
        <f t="shared" si="4996"/>
      </c>
      <c r="BP181" s="54">
        <f t="shared" si="5159"/>
      </c>
      <c r="BQ181" s="55">
        <f t="shared" si="4997"/>
      </c>
      <c r="BR181" s="54">
        <f t="shared" si="5155"/>
      </c>
      <c r="BS181" s="55">
        <f t="shared" si="4998"/>
      </c>
      <c r="BT181" s="54">
        <f t="shared" si="5155"/>
      </c>
      <c r="BU181" s="55">
        <f t="shared" si="4999"/>
      </c>
      <c r="BV181" s="54">
        <f t="shared" si="5155"/>
      </c>
      <c r="BW181" s="55">
        <f t="shared" si="5000"/>
      </c>
      <c r="BX181" s="54">
        <f t="shared" si="5155"/>
      </c>
      <c r="BY181" s="55">
        <f t="shared" si="5001"/>
      </c>
      <c r="BZ181" s="54">
        <f t="shared" si="5155"/>
      </c>
      <c r="CA181" s="55">
        <f t="shared" si="5002"/>
      </c>
      <c r="CB181" s="54">
        <f t="shared" si="5155"/>
      </c>
      <c r="CC181" s="55">
        <f t="shared" si="5003"/>
      </c>
      <c r="CD181" s="54">
        <f t="shared" si="5155"/>
      </c>
      <c r="CE181" s="55">
        <f t="shared" si="5004"/>
      </c>
      <c r="CF181" s="54">
        <f t="shared" si="5155"/>
      </c>
      <c r="CG181" s="55">
        <f t="shared" si="5005"/>
      </c>
      <c r="CH181" s="54">
        <f t="shared" si="5155"/>
      </c>
      <c r="CI181" s="55">
        <f t="shared" si="5006"/>
      </c>
      <c r="CJ181" s="54">
        <f t="shared" si="5155"/>
      </c>
      <c r="CK181" s="55">
        <f t="shared" si="5007"/>
      </c>
      <c r="CL181" s="54">
        <f t="shared" si="5155"/>
      </c>
      <c r="CM181" s="55">
        <f t="shared" si="5008"/>
      </c>
      <c r="CN181" s="54">
        <f t="shared" si="5155"/>
      </c>
      <c r="CO181" s="55">
        <f t="shared" si="5009"/>
      </c>
      <c r="CP181" s="54">
        <f t="shared" si="5155"/>
      </c>
      <c r="CQ181" s="55">
        <f t="shared" si="5010"/>
      </c>
      <c r="CR181" s="54">
        <f t="shared" si="5155"/>
      </c>
      <c r="CS181" s="55">
        <f t="shared" si="5011"/>
      </c>
      <c r="CT181" s="54">
        <f t="shared" si="5155"/>
      </c>
      <c r="CU181" s="55">
        <f t="shared" si="5012"/>
      </c>
      <c r="CV181" s="54">
        <f t="shared" si="5155"/>
      </c>
      <c r="CW181" s="55">
        <f t="shared" si="5013"/>
      </c>
      <c r="CX181" s="54">
        <f t="shared" si="5155"/>
      </c>
      <c r="CY181" s="55">
        <f t="shared" si="5014"/>
      </c>
      <c r="CZ181" s="54">
        <f t="shared" si="5155"/>
      </c>
      <c r="DA181" s="55">
        <f t="shared" si="5015"/>
      </c>
      <c r="DB181" s="54">
        <f t="shared" si="5155"/>
      </c>
      <c r="DC181" s="55">
        <f t="shared" si="5016"/>
      </c>
      <c r="DD181" s="54">
        <f t="shared" si="5155"/>
      </c>
      <c r="DE181" s="55">
        <f t="shared" si="5017"/>
      </c>
      <c r="DF181" s="54">
        <f t="shared" si="5155"/>
      </c>
      <c r="DG181" s="55">
        <f t="shared" si="5018"/>
      </c>
      <c r="DH181" s="54">
        <f t="shared" si="5155"/>
      </c>
      <c r="DI181" s="55">
        <f t="shared" si="5019"/>
      </c>
      <c r="DJ181" s="54">
        <f t="shared" si="5155"/>
      </c>
      <c r="DK181" s="55">
        <f t="shared" si="5020"/>
      </c>
      <c r="DL181" s="54">
        <f t="shared" si="5155"/>
      </c>
      <c r="DM181" s="55">
        <f t="shared" si="5021"/>
      </c>
      <c r="DN181" s="54">
        <f t="shared" si="5155"/>
      </c>
      <c r="DO181" s="55">
        <f t="shared" si="5022"/>
      </c>
      <c r="DP181" s="54">
        <f t="shared" si="5155"/>
      </c>
      <c r="DQ181" s="55">
        <f t="shared" si="5023"/>
      </c>
      <c r="DR181" s="54">
        <f t="shared" si="5155"/>
      </c>
      <c r="DS181" s="55">
        <f t="shared" si="5024"/>
      </c>
      <c r="DT181" s="54">
        <f t="shared" si="5155"/>
      </c>
      <c r="DU181" s="55">
        <f t="shared" si="5025"/>
      </c>
      <c r="DV181" s="54">
        <f t="shared" si="5155"/>
      </c>
      <c r="DW181" s="55">
        <f t="shared" si="5026"/>
      </c>
      <c r="DX181" s="54">
        <f t="shared" si="5155"/>
      </c>
      <c r="DY181" s="55">
        <f t="shared" si="5027"/>
      </c>
      <c r="DZ181" s="54">
        <f t="shared" si="5155"/>
      </c>
      <c r="EA181" s="55">
        <f t="shared" si="5028"/>
      </c>
      <c r="EB181" s="54">
        <f t="shared" si="5160"/>
      </c>
      <c r="EC181" s="55">
        <f t="shared" si="5029"/>
      </c>
      <c r="ED181" s="54">
        <f t="shared" si="5160"/>
      </c>
      <c r="EE181" s="55">
        <f t="shared" si="5030"/>
      </c>
      <c r="EF181" s="54">
        <f t="shared" si="5160"/>
      </c>
      <c r="EG181" s="55">
        <f t="shared" si="5031"/>
      </c>
      <c r="EH181" s="54">
        <f t="shared" si="5160"/>
      </c>
      <c r="EI181" s="55">
        <f t="shared" si="5032"/>
      </c>
      <c r="EJ181" s="54">
        <f t="shared" si="5160"/>
      </c>
      <c r="EK181" s="55">
        <f t="shared" si="5033"/>
      </c>
      <c r="EL181" s="54">
        <f t="shared" si="5160"/>
      </c>
      <c r="EM181" s="55">
        <f t="shared" si="5034"/>
      </c>
      <c r="EN181" s="54">
        <f t="shared" si="5160"/>
      </c>
      <c r="EO181" s="55">
        <f t="shared" si="5035"/>
      </c>
      <c r="EP181" s="54">
        <f t="shared" si="5160"/>
      </c>
      <c r="EQ181" s="55">
        <f t="shared" si="5036"/>
      </c>
      <c r="ER181" s="54">
        <f t="shared" si="5160"/>
      </c>
      <c r="ES181" s="55">
        <f t="shared" si="5037"/>
      </c>
      <c r="ET181" s="54">
        <f t="shared" si="5160"/>
      </c>
      <c r="EU181" s="55">
        <f t="shared" si="5038"/>
      </c>
      <c r="EV181" s="54">
        <f t="shared" si="5160"/>
      </c>
      <c r="EW181" s="55">
        <f t="shared" si="5039"/>
      </c>
      <c r="EX181" s="54">
        <f t="shared" si="5160"/>
      </c>
      <c r="EY181" s="55">
        <f t="shared" si="5040"/>
      </c>
      <c r="EZ181" s="54">
        <f t="shared" si="5160"/>
      </c>
      <c r="FA181" s="55">
        <f t="shared" si="5041"/>
      </c>
      <c r="FB181" s="54">
        <f t="shared" si="5160"/>
      </c>
      <c r="FC181" s="55">
        <f t="shared" si="5042"/>
      </c>
      <c r="FD181" s="54">
        <f t="shared" si="5160"/>
      </c>
      <c r="FE181" s="55">
        <f t="shared" si="5043"/>
      </c>
      <c r="FF181" s="54">
        <f t="shared" si="5160"/>
      </c>
      <c r="FG181" s="55">
        <f t="shared" si="5044"/>
      </c>
      <c r="FH181" s="54">
        <f t="shared" si="5160"/>
      </c>
      <c r="FI181" s="55">
        <f t="shared" si="5045"/>
      </c>
      <c r="FJ181" s="54">
        <f t="shared" si="5160"/>
      </c>
      <c r="FK181" s="55">
        <f t="shared" si="5046"/>
      </c>
      <c r="FL181" s="54">
        <f t="shared" si="5160"/>
      </c>
      <c r="FM181" s="55">
        <f t="shared" si="5047"/>
      </c>
      <c r="FN181" s="54">
        <f t="shared" si="5160"/>
      </c>
      <c r="FO181" s="55">
        <f t="shared" si="5048"/>
      </c>
      <c r="FP181" s="54">
        <f t="shared" si="5160"/>
      </c>
      <c r="FQ181" s="55">
        <f t="shared" si="5049"/>
      </c>
      <c r="FR181" s="54">
        <f t="shared" si="5160"/>
      </c>
      <c r="FS181" s="55">
        <f t="shared" si="5050"/>
      </c>
      <c r="FT181" s="54">
        <f t="shared" si="5160"/>
      </c>
      <c r="FU181" s="55">
        <f t="shared" si="5051"/>
      </c>
      <c r="FV181" s="54">
        <f t="shared" si="5160"/>
      </c>
      <c r="FW181" s="55">
        <f t="shared" si="5052"/>
      </c>
      <c r="FX181" s="54">
        <f t="shared" si="5160"/>
      </c>
      <c r="FY181" s="55">
        <f t="shared" si="5053"/>
      </c>
      <c r="FZ181" s="54">
        <f t="shared" si="5160"/>
      </c>
      <c r="GA181" s="55">
        <f t="shared" si="5054"/>
      </c>
      <c r="GB181" s="54">
        <f t="shared" si="5160"/>
      </c>
      <c r="GC181" s="55">
        <f t="shared" si="5055"/>
      </c>
      <c r="GD181" s="54">
        <f t="shared" si="5160"/>
      </c>
      <c r="GE181" s="55">
        <f t="shared" si="5056"/>
      </c>
      <c r="GF181" s="54">
        <f t="shared" si="5160"/>
      </c>
      <c r="GG181" s="55">
        <f t="shared" si="5057"/>
      </c>
      <c r="GH181" s="54">
        <f t="shared" si="5160"/>
      </c>
      <c r="GI181" s="55">
        <f t="shared" si="5058"/>
      </c>
      <c r="GJ181" s="54">
        <f t="shared" si="5160"/>
      </c>
      <c r="GK181" s="55">
        <f t="shared" si="5059"/>
      </c>
      <c r="GL181" s="54">
        <f t="shared" si="5160"/>
      </c>
      <c r="GM181" s="55">
        <f t="shared" si="5060"/>
      </c>
      <c r="GN181" s="54">
        <f t="shared" si="5156"/>
      </c>
      <c r="GO181" s="55">
        <f t="shared" si="5061"/>
      </c>
      <c r="GP181" s="54">
        <f t="shared" si="5156"/>
      </c>
      <c r="GQ181" s="55">
        <f t="shared" si="5062"/>
      </c>
      <c r="GR181" s="54">
        <f t="shared" si="5156"/>
      </c>
      <c r="GS181" s="55">
        <f t="shared" si="5063"/>
      </c>
      <c r="GT181" s="54">
        <f t="shared" si="5156"/>
      </c>
      <c r="GU181" s="55">
        <f t="shared" si="5064"/>
      </c>
      <c r="GV181" s="54">
        <f t="shared" si="5156"/>
      </c>
      <c r="GW181" s="55">
        <f t="shared" si="5065"/>
      </c>
      <c r="GX181" s="54">
        <f t="shared" si="5156"/>
      </c>
      <c r="GY181" s="55">
        <f t="shared" si="5066"/>
      </c>
      <c r="GZ181" s="54">
        <f t="shared" si="5156"/>
      </c>
      <c r="HA181" s="55">
        <f t="shared" si="5067"/>
      </c>
      <c r="HB181" s="54">
        <f t="shared" si="5156"/>
      </c>
      <c r="HC181" s="55">
        <f t="shared" si="5068"/>
      </c>
      <c r="HD181" s="54">
        <f t="shared" si="5156"/>
      </c>
      <c r="HE181" s="55">
        <f t="shared" si="5069"/>
      </c>
      <c r="HF181" s="54">
        <f t="shared" si="5156"/>
      </c>
      <c r="HG181" s="55">
        <f t="shared" si="5070"/>
      </c>
      <c r="HH181" s="54">
        <f t="shared" si="5156"/>
      </c>
      <c r="HI181" s="55">
        <f t="shared" si="5071"/>
      </c>
      <c r="HJ181" s="54">
        <f t="shared" si="5156"/>
      </c>
      <c r="HK181" s="55">
        <f t="shared" si="5072"/>
      </c>
      <c r="HL181" s="54">
        <f t="shared" si="5156"/>
      </c>
      <c r="HM181" s="55">
        <f t="shared" si="5073"/>
      </c>
      <c r="HN181" s="54">
        <f t="shared" si="5156"/>
      </c>
      <c r="HO181" s="55">
        <f t="shared" si="5074"/>
      </c>
      <c r="HP181" s="54">
        <f t="shared" si="5156"/>
      </c>
      <c r="HQ181" s="55">
        <f t="shared" si="5075"/>
      </c>
      <c r="HR181" s="54">
        <f t="shared" si="5156"/>
      </c>
      <c r="HS181" s="55">
        <f t="shared" si="5076"/>
      </c>
      <c r="HT181" s="54">
        <f t="shared" si="5156"/>
      </c>
      <c r="HU181" s="55">
        <f t="shared" si="5077"/>
      </c>
      <c r="HV181" s="54">
        <f t="shared" si="5156"/>
      </c>
      <c r="HW181" s="55">
        <f t="shared" si="5078"/>
      </c>
      <c r="HX181" s="54">
        <f t="shared" si="5156"/>
      </c>
      <c r="HY181" s="55">
        <f t="shared" si="5079"/>
      </c>
      <c r="HZ181" s="54">
        <f t="shared" si="5156"/>
      </c>
      <c r="IA181" s="55">
        <f t="shared" si="5080"/>
      </c>
      <c r="IB181" s="54">
        <f t="shared" si="5156"/>
      </c>
      <c r="IC181" s="55">
        <f t="shared" si="5081"/>
      </c>
      <c r="ID181" s="54">
        <f t="shared" si="5156"/>
      </c>
      <c r="IE181" s="55">
        <f t="shared" si="5082"/>
      </c>
      <c r="IF181" s="54">
        <f t="shared" si="5156"/>
      </c>
      <c r="IG181" s="55">
        <f t="shared" si="5083"/>
      </c>
      <c r="IH181" s="54">
        <f t="shared" si="5156"/>
      </c>
      <c r="II181" s="55">
        <f t="shared" si="5084"/>
      </c>
      <c r="IJ181" s="54">
        <f t="shared" si="5156"/>
      </c>
      <c r="IK181" s="55">
        <f t="shared" si="5085"/>
      </c>
      <c r="IL181" s="54">
        <f t="shared" si="5156"/>
      </c>
      <c r="IM181" s="55">
        <f t="shared" si="5086"/>
      </c>
      <c r="IN181" s="54">
        <f t="shared" si="5156"/>
      </c>
      <c r="IO181" s="55">
        <f t="shared" si="5087"/>
      </c>
      <c r="IP181" s="54">
        <f t="shared" si="5156"/>
      </c>
      <c r="IQ181" s="55">
        <f t="shared" si="5088"/>
      </c>
      <c r="IR181" s="54">
        <f t="shared" si="5156"/>
      </c>
      <c r="IS181" s="55">
        <f t="shared" si="5089"/>
      </c>
      <c r="IT181" s="54">
        <f t="shared" si="5156"/>
      </c>
      <c r="IU181" s="55">
        <f t="shared" si="5090"/>
      </c>
      <c r="IV181" s="54">
        <f t="shared" si="5156"/>
      </c>
      <c r="IW181" s="55">
        <f t="shared" si="5091"/>
      </c>
      <c r="IX181" s="54">
        <f t="shared" si="5151"/>
      </c>
      <c r="IY181" s="55">
        <f t="shared" si="5092"/>
      </c>
      <c r="IZ181" s="54">
        <f t="shared" si="5151"/>
      </c>
      <c r="JA181" s="55">
        <f t="shared" si="5093"/>
      </c>
      <c r="JB181" s="54">
        <f t="shared" si="5151"/>
      </c>
      <c r="JC181" s="55">
        <f t="shared" si="5094"/>
      </c>
      <c r="JD181" s="54">
        <f t="shared" si="5151"/>
      </c>
      <c r="JE181" s="55">
        <f t="shared" si="5095"/>
      </c>
      <c r="JF181" s="54">
        <f t="shared" si="5151"/>
      </c>
      <c r="JG181" s="55">
        <f t="shared" si="5096"/>
      </c>
      <c r="JH181" s="54">
        <f t="shared" si="5151"/>
      </c>
      <c r="JI181" s="55">
        <f t="shared" si="5097"/>
      </c>
      <c r="JJ181" s="54">
        <f t="shared" si="5151"/>
      </c>
      <c r="JK181" s="55">
        <f t="shared" si="5098"/>
      </c>
      <c r="JL181" s="54">
        <f t="shared" si="5151"/>
      </c>
      <c r="JM181" s="55">
        <f t="shared" si="4679"/>
      </c>
      <c r="JN181" s="54">
        <f t="shared" si="5153"/>
      </c>
      <c r="JO181" s="55">
        <f t="shared" si="4775"/>
      </c>
      <c r="JP181" s="54">
        <f t="shared" si="5153"/>
      </c>
      <c r="JQ181" s="55">
        <f t="shared" si="4776"/>
      </c>
      <c r="JR181" s="54">
        <f t="shared" si="5153"/>
      </c>
      <c r="JS181" s="55">
        <f t="shared" si="4777"/>
      </c>
      <c r="JT181" s="54">
        <f t="shared" si="5153"/>
      </c>
      <c r="JU181" s="55">
        <f t="shared" si="4778"/>
      </c>
      <c r="JV181" s="54">
        <f t="shared" si="5153"/>
      </c>
      <c r="JW181" s="55">
        <f t="shared" si="4779"/>
      </c>
      <c r="JX181" s="54">
        <f t="shared" si="5153"/>
      </c>
      <c r="JY181" s="55">
        <f t="shared" si="4780"/>
      </c>
      <c r="JZ181" s="54">
        <f t="shared" si="5153"/>
      </c>
      <c r="KA181" s="55">
        <f t="shared" si="4781"/>
      </c>
      <c r="KB181" s="54">
        <f t="shared" si="5153"/>
      </c>
      <c r="KC181" s="55">
        <f t="shared" si="4782"/>
      </c>
      <c r="KD181" s="54">
        <f t="shared" si="5153"/>
      </c>
      <c r="KE181" s="55">
        <f t="shared" si="4783"/>
      </c>
      <c r="KF181" s="54">
        <f t="shared" si="5153"/>
      </c>
      <c r="KG181" s="55">
        <f t="shared" si="4784"/>
      </c>
      <c r="KH181" s="54">
        <f t="shared" si="5153"/>
      </c>
      <c r="KI181" s="55">
        <f t="shared" si="4785"/>
      </c>
      <c r="KJ181" s="54">
        <f t="shared" si="5153"/>
      </c>
      <c r="KK181" s="55">
        <f t="shared" si="4786"/>
      </c>
      <c r="KL181" s="54">
        <f t="shared" si="5153"/>
      </c>
      <c r="KM181" s="55">
        <f t="shared" si="4787"/>
      </c>
      <c r="KN181" s="54">
        <f t="shared" si="5153"/>
      </c>
      <c r="KO181" s="55">
        <f t="shared" si="4788"/>
      </c>
      <c r="KP181" s="54">
        <f t="shared" si="5153"/>
      </c>
      <c r="KQ181" s="55">
        <f t="shared" si="4789"/>
      </c>
      <c r="KR181" s="54">
        <f t="shared" si="5153"/>
      </c>
      <c r="KS181" s="55">
        <f t="shared" si="4790"/>
      </c>
      <c r="KT181" s="54">
        <f t="shared" si="5153"/>
      </c>
      <c r="KU181" s="55">
        <f t="shared" si="4791"/>
      </c>
      <c r="KV181" s="54">
        <f t="shared" si="5153"/>
      </c>
      <c r="KW181" s="55">
        <f t="shared" si="4792"/>
      </c>
      <c r="KX181" s="54">
        <f t="shared" si="5153"/>
      </c>
      <c r="KY181" s="55">
        <f t="shared" si="4793"/>
      </c>
      <c r="KZ181" s="54">
        <f t="shared" si="5153"/>
      </c>
      <c r="LA181" s="55">
        <f t="shared" si="4794"/>
      </c>
      <c r="LB181" s="54">
        <f t="shared" si="5153"/>
      </c>
      <c r="LC181" s="55">
        <f t="shared" si="4795"/>
      </c>
      <c r="LD181" s="54">
        <f t="shared" si="5153"/>
      </c>
      <c r="LE181" s="55">
        <f t="shared" si="4796"/>
      </c>
      <c r="LF181" s="54">
        <f t="shared" si="5153"/>
      </c>
      <c r="LG181" s="55">
        <f t="shared" si="4797"/>
      </c>
      <c r="LH181" s="54">
        <f t="shared" si="5153"/>
      </c>
      <c r="LI181" s="55">
        <f t="shared" si="4798"/>
      </c>
      <c r="LJ181" s="54">
        <f t="shared" si="5153"/>
      </c>
      <c r="LK181" s="55">
        <f t="shared" si="4799"/>
      </c>
      <c r="LL181" s="54">
        <f t="shared" si="5153"/>
      </c>
      <c r="LM181" s="55">
        <f t="shared" si="4800"/>
      </c>
      <c r="LN181" s="54">
        <f t="shared" si="5153"/>
      </c>
      <c r="LO181" s="55">
        <f t="shared" si="4801"/>
      </c>
      <c r="LP181" s="54">
        <f t="shared" si="5153"/>
      </c>
      <c r="LQ181" s="55">
        <f t="shared" si="4802"/>
      </c>
      <c r="LR181" s="54">
        <f t="shared" si="5153"/>
      </c>
      <c r="LS181" s="55">
        <f t="shared" si="4803"/>
      </c>
      <c r="LT181" s="54">
        <f t="shared" si="5153"/>
      </c>
      <c r="LU181" s="55">
        <f t="shared" si="4804"/>
      </c>
      <c r="LV181" s="54">
        <f t="shared" si="5153"/>
      </c>
      <c r="LW181" s="55">
        <f t="shared" si="4805"/>
      </c>
      <c r="LX181" s="54">
        <f t="shared" si="5153"/>
      </c>
      <c r="LY181" s="55">
        <f t="shared" si="4680"/>
      </c>
      <c r="LZ181" s="54">
        <f t="shared" si="5148"/>
      </c>
      <c r="MA181" s="55">
        <f t="shared" si="4807"/>
      </c>
      <c r="MB181" s="54">
        <f t="shared" si="5148"/>
      </c>
      <c r="MC181" s="55">
        <f t="shared" si="4808"/>
      </c>
      <c r="MD181" s="54">
        <f t="shared" si="5148"/>
      </c>
      <c r="ME181" s="55">
        <f t="shared" si="4809"/>
      </c>
      <c r="MF181" s="54">
        <f t="shared" si="5148"/>
      </c>
      <c r="MG181" s="55">
        <f t="shared" si="4810"/>
      </c>
      <c r="MH181" s="54">
        <f t="shared" si="5148"/>
      </c>
      <c r="MI181" s="55">
        <f t="shared" si="4811"/>
      </c>
      <c r="MJ181" s="54">
        <f t="shared" si="5148"/>
      </c>
      <c r="MK181" s="55">
        <f t="shared" si="4812"/>
      </c>
      <c r="ML181" s="54">
        <f t="shared" si="5148"/>
      </c>
      <c r="MM181" s="55">
        <f t="shared" si="4682"/>
      </c>
      <c r="MN181" s="54">
        <f t="shared" si="5148"/>
      </c>
      <c r="MO181" s="55">
        <f t="shared" si="4683"/>
      </c>
      <c r="MP181" s="54">
        <f t="shared" si="5148"/>
      </c>
      <c r="MQ181" s="55">
        <f t="shared" si="4684"/>
      </c>
      <c r="MR181" s="54">
        <f t="shared" si="5148"/>
      </c>
      <c r="MS181" s="55">
        <f t="shared" si="4685"/>
      </c>
      <c r="MT181" s="54">
        <f t="shared" si="5148"/>
      </c>
      <c r="MU181" s="55">
        <f t="shared" si="4686"/>
      </c>
      <c r="MV181" s="54">
        <f t="shared" si="5148"/>
      </c>
      <c r="MW181" s="55">
        <f t="shared" si="4687"/>
      </c>
      <c r="MX181" s="54">
        <f t="shared" si="5148"/>
      </c>
      <c r="MY181" s="55">
        <f t="shared" si="4688"/>
      </c>
      <c r="MZ181" s="54">
        <f t="shared" si="5148"/>
      </c>
      <c r="NA181" s="55">
        <f t="shared" si="4689"/>
      </c>
      <c r="NB181" s="54">
        <f t="shared" si="5148"/>
      </c>
      <c r="NC181" s="55">
        <f t="shared" si="4690"/>
      </c>
      <c r="ND181" s="54">
        <f t="shared" si="5148"/>
      </c>
      <c r="NE181" s="55">
        <f t="shared" si="4691"/>
      </c>
      <c r="NF181" s="54">
        <f t="shared" si="5148"/>
      </c>
      <c r="NG181" s="55">
        <f t="shared" si="4692"/>
      </c>
      <c r="NH181" s="54">
        <f t="shared" si="5148"/>
      </c>
      <c r="NI181" s="55">
        <f t="shared" si="4693"/>
      </c>
      <c r="NJ181" s="54">
        <f t="shared" si="5148"/>
      </c>
      <c r="NK181" s="55">
        <f t="shared" si="4694"/>
      </c>
      <c r="NL181" s="54">
        <f t="shared" si="5148"/>
      </c>
      <c r="NM181" s="55">
        <f t="shared" si="4695"/>
      </c>
      <c r="NN181" s="54">
        <f t="shared" si="5148"/>
      </c>
      <c r="NO181" s="55">
        <f t="shared" si="4696"/>
      </c>
      <c r="NP181" s="54">
        <f t="shared" si="5148"/>
      </c>
      <c r="NQ181" s="55">
        <f t="shared" si="4697"/>
      </c>
      <c r="NR181" s="54">
        <f t="shared" si="5148"/>
      </c>
      <c r="NS181" s="55">
        <f t="shared" si="4698"/>
      </c>
      <c r="NT181" s="54">
        <f t="shared" si="5148"/>
      </c>
      <c r="NU181" s="55">
        <f t="shared" si="4699"/>
      </c>
      <c r="NV181" s="54">
        <f t="shared" si="5148"/>
      </c>
      <c r="NW181" s="55">
        <f t="shared" si="4700"/>
      </c>
      <c r="NX181" s="54">
        <f t="shared" si="5148"/>
      </c>
      <c r="NY181" s="55">
        <f t="shared" si="4701"/>
      </c>
      <c r="NZ181" s="54">
        <f t="shared" si="5148"/>
      </c>
      <c r="OA181" s="55">
        <f t="shared" si="4702"/>
      </c>
      <c r="OB181" s="54">
        <f t="shared" si="5148"/>
      </c>
      <c r="OC181" s="55">
        <f t="shared" si="4703"/>
      </c>
      <c r="OD181" s="54">
        <f t="shared" si="5148"/>
      </c>
      <c r="OE181" s="55">
        <f t="shared" si="4704"/>
      </c>
      <c r="OF181" s="54">
        <f t="shared" si="5148"/>
      </c>
      <c r="OG181" s="55">
        <f t="shared" si="4705"/>
      </c>
      <c r="OH181" s="54">
        <f t="shared" si="5148"/>
      </c>
      <c r="OI181" s="55">
        <f t="shared" si="4706"/>
      </c>
      <c r="OJ181" s="54">
        <f t="shared" ref="OJ181:QT189" si="5165">RIGHT(IFERROR(VLOOKUP($B181,OJ$4:OK$71,2,FALSE),""),2)</f>
      </c>
      <c r="OK181" s="55">
        <f t="shared" si="4707"/>
      </c>
      <c r="OL181" s="54">
        <f t="shared" si="5165"/>
      </c>
      <c r="OM181" s="55">
        <f t="shared" si="4708"/>
      </c>
      <c r="ON181" s="54">
        <f t="shared" si="5165"/>
      </c>
      <c r="OO181" s="55">
        <f t="shared" si="4709"/>
      </c>
      <c r="OP181" s="54">
        <f t="shared" si="5165"/>
      </c>
      <c r="OQ181" s="55">
        <f t="shared" si="4710"/>
      </c>
      <c r="OR181" s="54">
        <f t="shared" si="5165"/>
      </c>
      <c r="OS181" s="55">
        <f t="shared" si="4711"/>
      </c>
      <c r="OT181" s="54">
        <f t="shared" si="5165"/>
      </c>
      <c r="OU181" s="55">
        <f t="shared" si="4712"/>
      </c>
      <c r="OV181" s="54">
        <f t="shared" si="5165"/>
      </c>
      <c r="OW181" s="55">
        <f t="shared" si="4713"/>
      </c>
      <c r="OX181" s="54">
        <f t="shared" si="5165"/>
      </c>
      <c r="OY181" s="55">
        <f t="shared" si="4714"/>
      </c>
      <c r="OZ181" s="54">
        <f t="shared" si="5165"/>
      </c>
      <c r="PA181" s="55">
        <f t="shared" si="4715"/>
      </c>
      <c r="PB181" s="54">
        <f t="shared" si="5165"/>
      </c>
      <c r="PC181" s="55">
        <f t="shared" si="4716"/>
      </c>
      <c r="PD181" s="54">
        <f t="shared" si="5165"/>
      </c>
      <c r="PE181" s="55">
        <f t="shared" si="4717"/>
      </c>
      <c r="PF181" s="54">
        <f t="shared" si="5165"/>
      </c>
      <c r="PG181" s="55">
        <f t="shared" si="4718"/>
      </c>
      <c r="PH181" s="54">
        <f t="shared" si="5165"/>
      </c>
      <c r="PI181" s="55">
        <f t="shared" si="4719"/>
      </c>
      <c r="PJ181" s="54">
        <f t="shared" si="5165"/>
      </c>
      <c r="PK181" s="55">
        <f t="shared" si="4720"/>
      </c>
      <c r="PL181" s="54">
        <f t="shared" si="5165"/>
      </c>
      <c r="PM181" s="55">
        <f t="shared" si="4721"/>
      </c>
      <c r="PN181" s="54">
        <f t="shared" si="5165"/>
      </c>
      <c r="PO181" s="55">
        <f t="shared" si="4722"/>
      </c>
      <c r="PP181" s="54">
        <f t="shared" si="5165"/>
      </c>
      <c r="PQ181" s="55">
        <f t="shared" si="4723"/>
      </c>
      <c r="PR181" s="54">
        <f t="shared" si="5165"/>
      </c>
      <c r="PS181" s="55">
        <f t="shared" si="4724"/>
      </c>
      <c r="PT181" s="54">
        <f t="shared" si="5165"/>
      </c>
      <c r="PU181" s="55">
        <f t="shared" si="4725"/>
      </c>
      <c r="PV181" s="54">
        <f t="shared" si="5165"/>
      </c>
      <c r="PW181" s="55">
        <f t="shared" si="4726"/>
      </c>
      <c r="PX181" s="54">
        <f t="shared" si="5165"/>
      </c>
      <c r="PY181" s="55">
        <f t="shared" si="4727"/>
      </c>
      <c r="PZ181" s="54">
        <f t="shared" si="5165"/>
      </c>
      <c r="QA181" s="55">
        <f t="shared" si="4728"/>
      </c>
      <c r="QB181" s="54">
        <f t="shared" si="5165"/>
      </c>
      <c r="QC181" s="55">
        <f t="shared" si="4729"/>
      </c>
      <c r="QD181" s="54">
        <f t="shared" si="5165"/>
      </c>
      <c r="QE181" s="55">
        <f t="shared" si="4730"/>
      </c>
      <c r="QF181" s="54">
        <f t="shared" si="5165"/>
      </c>
      <c r="QG181" s="55">
        <f t="shared" si="4731"/>
      </c>
      <c r="QH181" s="54">
        <f t="shared" si="5165"/>
      </c>
      <c r="QI181" s="55">
        <f t="shared" si="4732"/>
      </c>
      <c r="QJ181" s="54">
        <f t="shared" si="5165"/>
      </c>
      <c r="QK181" s="55">
        <f t="shared" si="4733"/>
      </c>
      <c r="QL181" s="54">
        <f t="shared" si="5165"/>
      </c>
      <c r="QM181" s="55">
        <f t="shared" si="4734"/>
      </c>
      <c r="QN181" s="54">
        <f t="shared" si="5165"/>
      </c>
      <c r="QO181" s="55">
        <f t="shared" si="4735"/>
      </c>
      <c r="QP181" s="54">
        <f t="shared" si="5165"/>
      </c>
      <c r="QQ181" s="55">
        <f t="shared" si="4736"/>
      </c>
      <c r="QR181" s="54">
        <f t="shared" si="5165"/>
      </c>
      <c r="QS181" s="55">
        <f t="shared" si="4737"/>
      </c>
      <c r="QT181" s="54">
        <f t="shared" si="5165"/>
      </c>
      <c r="QU181" s="55">
        <f t="shared" si="4885"/>
      </c>
      <c r="QV181" s="54">
        <f t="shared" si="5163"/>
      </c>
      <c r="QW181" s="55">
        <f t="shared" si="4886"/>
      </c>
      <c r="QX181" s="54">
        <f t="shared" si="5163"/>
      </c>
      <c r="QY181" s="55">
        <f t="shared" si="4887"/>
      </c>
      <c r="QZ181" s="54">
        <f t="shared" si="5163"/>
      </c>
      <c r="RA181" s="55">
        <f t="shared" si="4888"/>
      </c>
      <c r="RB181" s="54">
        <f t="shared" si="5163"/>
      </c>
      <c r="RC181" s="55">
        <f t="shared" si="4889"/>
      </c>
      <c r="RD181" s="54">
        <f t="shared" si="5163"/>
      </c>
      <c r="RE181" s="55">
        <f t="shared" si="4890"/>
      </c>
      <c r="RF181" s="54">
        <f t="shared" si="5163"/>
      </c>
      <c r="RG181" s="55">
        <f t="shared" si="4891"/>
      </c>
      <c r="RH181" s="54">
        <f t="shared" si="5163"/>
      </c>
      <c r="RI181" s="55">
        <f t="shared" si="4892"/>
      </c>
      <c r="RJ181" s="54">
        <f t="shared" si="5161"/>
      </c>
      <c r="RK181" s="55">
        <f t="shared" si="4893"/>
      </c>
      <c r="RL181" s="54">
        <f t="shared" si="5161"/>
      </c>
      <c r="RM181" s="55">
        <f t="shared" si="4894"/>
      </c>
      <c r="RN181" s="54">
        <f t="shared" si="5161"/>
      </c>
      <c r="RO181" s="55">
        <f t="shared" si="4895"/>
      </c>
      <c r="RP181" s="54">
        <f t="shared" si="5152"/>
      </c>
      <c r="RQ181" s="55">
        <f t="shared" si="4896"/>
      </c>
      <c r="RR181" s="54">
        <f t="shared" si="5152"/>
      </c>
      <c r="RS181" s="55">
        <f t="shared" si="4897"/>
      </c>
      <c r="RT181" s="54">
        <f t="shared" si="5152"/>
      </c>
      <c r="RU181" s="55">
        <f t="shared" si="4898"/>
      </c>
      <c r="RV181" s="54">
        <f t="shared" si="5152"/>
      </c>
      <c r="RW181" s="55">
        <f t="shared" si="4899"/>
      </c>
      <c r="RX181" s="54">
        <f t="shared" si="5152"/>
      </c>
      <c r="RY181" s="55">
        <f t="shared" si="4900"/>
      </c>
      <c r="RZ181" s="54">
        <f t="shared" si="5152"/>
      </c>
      <c r="SA181" s="55">
        <f t="shared" si="4901"/>
      </c>
      <c r="SB181" s="54">
        <f t="shared" si="5152"/>
      </c>
      <c r="SC181" s="55">
        <f t="shared" si="4902"/>
      </c>
      <c r="SD181" s="54">
        <f t="shared" si="5152"/>
      </c>
      <c r="SE181" s="55">
        <f t="shared" si="4903"/>
      </c>
      <c r="SF181" s="54">
        <f t="shared" si="5152"/>
      </c>
      <c r="SG181" s="55">
        <f t="shared" si="4904"/>
      </c>
      <c r="SH181" s="54">
        <f t="shared" si="5152"/>
      </c>
      <c r="SI181" s="55">
        <f t="shared" si="4905"/>
      </c>
      <c r="SJ181" s="54">
        <f t="shared" si="5152"/>
      </c>
      <c r="SK181" s="55">
        <f t="shared" si="4906"/>
      </c>
      <c r="SL181" s="54">
        <f t="shared" si="5152"/>
      </c>
      <c r="SM181" s="55">
        <f t="shared" si="4907"/>
      </c>
      <c r="SN181" s="54">
        <f t="shared" si="5152"/>
      </c>
      <c r="SO181" s="55">
        <f t="shared" si="4908"/>
      </c>
      <c r="SP181" s="54">
        <f t="shared" si="5152"/>
      </c>
      <c r="SQ181" s="55">
        <f t="shared" si="4909"/>
      </c>
      <c r="SR181" s="54">
        <f t="shared" si="5152"/>
      </c>
      <c r="SS181" s="55">
        <f t="shared" si="4910"/>
      </c>
      <c r="ST181" s="54">
        <f t="shared" si="5152"/>
      </c>
      <c r="SU181" s="55">
        <f t="shared" si="4911"/>
      </c>
      <c r="SV181" s="54">
        <f t="shared" si="5152"/>
      </c>
      <c r="SW181" s="55">
        <f t="shared" si="4912"/>
      </c>
      <c r="SX181" s="54">
        <f t="shared" si="5152"/>
      </c>
      <c r="SY181" s="55">
        <f t="shared" si="4913"/>
      </c>
      <c r="SZ181" s="54">
        <f t="shared" si="5152"/>
      </c>
      <c r="TA181" s="55">
        <f t="shared" si="4914"/>
      </c>
      <c r="TB181" s="54">
        <f t="shared" si="5152"/>
      </c>
      <c r="TC181" s="55">
        <f t="shared" si="4915"/>
      </c>
      <c r="TD181" s="54">
        <f t="shared" si="5152"/>
      </c>
      <c r="TE181" s="55">
        <f t="shared" si="4881"/>
      </c>
      <c r="TF181" s="54">
        <f t="shared" si="5152"/>
      </c>
      <c r="TG181" s="55">
        <f t="shared" si="4843"/>
      </c>
      <c r="TH181" s="54">
        <f t="shared" si="5152"/>
      </c>
      <c r="TI181" s="55">
        <f t="shared" si="4844"/>
      </c>
      <c r="TJ181" s="54">
        <f t="shared" si="5152"/>
      </c>
      <c r="TK181" s="55">
        <f t="shared" si="4845"/>
      </c>
      <c r="TL181" s="54">
        <f t="shared" si="5152"/>
      </c>
      <c r="TM181" s="55">
        <f t="shared" si="4846"/>
      </c>
      <c r="TN181" s="54">
        <f t="shared" si="5152"/>
      </c>
      <c r="TO181" s="55">
        <f t="shared" si="4847"/>
      </c>
      <c r="TP181" s="54">
        <f t="shared" si="5152"/>
      </c>
      <c r="TQ181" s="55">
        <f t="shared" si="4848"/>
      </c>
      <c r="TR181" s="54">
        <f t="shared" si="5152"/>
      </c>
      <c r="TS181" s="55">
        <f t="shared" si="4849"/>
      </c>
      <c r="TT181" s="54">
        <f t="shared" si="5152"/>
      </c>
      <c r="TU181" s="55">
        <f t="shared" si="4850"/>
      </c>
      <c r="TV181" s="54">
        <f t="shared" si="5150"/>
      </c>
      <c r="TW181" s="55">
        <f t="shared" si="4851"/>
      </c>
      <c r="TX181" s="54">
        <f t="shared" si="5150"/>
      </c>
      <c r="TY181" s="55">
        <f t="shared" si="4852"/>
      </c>
      <c r="TZ181" s="54">
        <f t="shared" si="5150"/>
      </c>
      <c r="UA181" s="55">
        <f t="shared" si="4853"/>
      </c>
      <c r="UB181" s="54">
        <f t="shared" si="5150"/>
      </c>
      <c r="UC181" s="55">
        <f t="shared" si="4854"/>
      </c>
      <c r="UD181" s="54">
        <f t="shared" si="5150"/>
      </c>
      <c r="UE181" s="55">
        <f t="shared" si="4855"/>
      </c>
      <c r="UF181" s="54">
        <f t="shared" si="5150"/>
      </c>
      <c r="UG181" s="55">
        <f t="shared" si="4856"/>
      </c>
      <c r="UH181" s="54">
        <f t="shared" si="5150"/>
      </c>
      <c r="UI181" s="55">
        <f t="shared" si="4857"/>
      </c>
      <c r="UJ181" s="54">
        <f t="shared" si="5150"/>
      </c>
      <c r="UK181" s="55">
        <f t="shared" si="4858"/>
      </c>
      <c r="UL181" s="54">
        <f t="shared" si="5150"/>
      </c>
      <c r="UM181" s="55">
        <f t="shared" si="4859"/>
      </c>
      <c r="UN181" s="54">
        <f t="shared" si="5164"/>
      </c>
      <c r="UO181" s="55">
        <f t="shared" si="4860"/>
      </c>
      <c r="UP181" s="54">
        <f t="shared" si="5164"/>
      </c>
      <c r="UQ181" s="55">
        <f t="shared" si="4861"/>
      </c>
      <c r="UR181" s="54">
        <f t="shared" si="5164"/>
      </c>
      <c r="US181" s="55">
        <f t="shared" si="4862"/>
      </c>
      <c r="UT181" s="54">
        <f t="shared" si="5164"/>
      </c>
      <c r="UU181" s="55">
        <f t="shared" si="4863"/>
      </c>
      <c r="UV181" s="54">
        <f t="shared" si="5164"/>
      </c>
      <c r="UW181" s="55">
        <f t="shared" si="4864"/>
      </c>
      <c r="UX181" s="54">
        <f t="shared" si="5164"/>
      </c>
      <c r="UY181" s="55">
        <f t="shared" si="4865"/>
      </c>
      <c r="UZ181" s="54">
        <f t="shared" si="5164"/>
      </c>
      <c r="VA181" s="55">
        <f t="shared" si="4866"/>
      </c>
      <c r="VB181" s="54">
        <f t="shared" si="5164"/>
      </c>
      <c r="VC181" s="55">
        <f t="shared" si="4867"/>
      </c>
      <c r="VD181" s="54">
        <f t="shared" si="5164"/>
      </c>
      <c r="VE181" s="55">
        <f t="shared" si="4868"/>
      </c>
      <c r="VF181" s="54">
        <f t="shared" si="5164"/>
      </c>
      <c r="VG181" s="55">
        <f t="shared" si="4869"/>
      </c>
      <c r="VH181" s="54">
        <f t="shared" si="5164"/>
      </c>
      <c r="VI181" s="55">
        <f t="shared" si="4870"/>
      </c>
      <c r="VJ181" s="54">
        <f t="shared" si="5164"/>
      </c>
      <c r="VK181" s="55">
        <f t="shared" si="4871"/>
      </c>
      <c r="VL181" s="54">
        <f t="shared" si="5164"/>
      </c>
      <c r="VM181" s="55">
        <f t="shared" si="4872"/>
      </c>
      <c r="VN181" s="54">
        <f t="shared" si="5164"/>
      </c>
      <c r="VO181" s="55">
        <f t="shared" si="4873"/>
      </c>
      <c r="VP181" s="54">
        <f t="shared" si="5164"/>
      </c>
      <c r="VQ181" s="55">
        <f t="shared" si="4817"/>
      </c>
      <c r="VR181" s="54">
        <f t="shared" si="5164"/>
      </c>
      <c r="VS181" s="55">
        <f t="shared" si="4874"/>
      </c>
      <c r="VT181" s="54">
        <f t="shared" si="5164"/>
      </c>
      <c r="VU181" s="55">
        <f t="shared" si="4875"/>
      </c>
      <c r="VV181" s="54">
        <f t="shared" si="5164"/>
      </c>
      <c r="VW181" s="55">
        <f t="shared" si="4876"/>
      </c>
      <c r="VX181" s="54">
        <f t="shared" si="5164"/>
      </c>
      <c r="VY181" s="55">
        <f t="shared" si="4877"/>
      </c>
      <c r="VZ181" s="54">
        <f t="shared" si="5164"/>
      </c>
      <c r="WA181" s="55">
        <f t="shared" si="4878"/>
      </c>
      <c r="WB181" s="54">
        <f t="shared" si="5164"/>
      </c>
      <c r="WC181" s="55">
        <f t="shared" si="4879"/>
      </c>
      <c r="WD181" s="54">
        <f t="shared" si="5164"/>
      </c>
      <c r="WE181" s="55">
        <f t="shared" si="4818"/>
      </c>
      <c r="WF181" s="54">
        <f t="shared" si="5164"/>
      </c>
      <c r="WG181" s="55">
        <f t="shared" si="4819"/>
      </c>
      <c r="WH181" s="54">
        <f t="shared" si="5164"/>
      </c>
      <c r="WI181" s="55">
        <f t="shared" si="4820"/>
      </c>
      <c r="WJ181" s="54">
        <f t="shared" si="5164"/>
      </c>
      <c r="WK181" s="55">
        <f t="shared" si="4821"/>
      </c>
      <c r="WL181" s="54">
        <f t="shared" si="5164"/>
      </c>
      <c r="WM181" s="55">
        <f t="shared" si="4822"/>
      </c>
      <c r="WN181" s="54">
        <f t="shared" si="5164"/>
      </c>
      <c r="WO181" s="55">
        <f t="shared" si="4823"/>
      </c>
      <c r="WP181" s="54">
        <f t="shared" si="5164"/>
      </c>
      <c r="WQ181" s="55">
        <f t="shared" si="4824"/>
      </c>
      <c r="WR181" s="54">
        <f t="shared" si="5164"/>
      </c>
      <c r="WS181" s="55">
        <f t="shared" si="4825"/>
      </c>
      <c r="WT181" s="54">
        <f t="shared" si="5164"/>
      </c>
      <c r="WU181" s="55">
        <f t="shared" si="4826"/>
      </c>
      <c r="WV181" s="54">
        <f t="shared" si="5164"/>
      </c>
      <c r="WW181" s="55">
        <f t="shared" si="4827"/>
      </c>
      <c r="WX181" s="54">
        <f t="shared" si="5164"/>
      </c>
      <c r="WY181" s="55">
        <f t="shared" si="4828"/>
      </c>
      <c r="WZ181" s="54">
        <f t="shared" si="5162"/>
      </c>
      <c r="XA181" s="55">
        <f t="shared" si="4829"/>
      </c>
      <c r="XB181" s="54">
        <f t="shared" si="5162"/>
      </c>
      <c r="XC181" s="55">
        <f t="shared" si="4830"/>
      </c>
      <c r="XD181" s="54">
        <f t="shared" si="5162"/>
      </c>
      <c r="XE181" s="55">
        <f t="shared" si="4831"/>
      </c>
      <c r="XF181" s="54">
        <f t="shared" si="5162"/>
      </c>
      <c r="XG181" s="55">
        <f t="shared" si="4832"/>
      </c>
      <c r="XH181" s="54">
        <f t="shared" si="5162"/>
      </c>
      <c r="XI181" s="55">
        <f t="shared" si="4833"/>
      </c>
      <c r="XJ181" s="54">
        <f t="shared" si="5162"/>
      </c>
      <c r="XK181" s="55">
        <f t="shared" si="4834"/>
      </c>
      <c r="XL181" s="54">
        <f t="shared" si="5162"/>
      </c>
      <c r="XM181" s="55">
        <f t="shared" si="4835"/>
      </c>
      <c r="XN181" s="54">
        <f t="shared" si="5162"/>
      </c>
      <c r="XO181" s="55">
        <f t="shared" si="4836"/>
      </c>
      <c r="XP181" s="54">
        <f t="shared" si="5162"/>
      </c>
      <c r="XQ181" s="55">
        <f t="shared" si="4837"/>
      </c>
      <c r="XR181" s="54">
        <f t="shared" si="5162"/>
      </c>
      <c r="XS181" s="55">
        <f t="shared" si="4838"/>
      </c>
      <c r="XT181" s="54">
        <f t="shared" si="5162"/>
      </c>
      <c r="XU181" s="55">
        <f t="shared" si="4839"/>
      </c>
      <c r="XV181" s="54">
        <f t="shared" si="5157"/>
      </c>
      <c r="XW181" s="55">
        <f t="shared" si="4840"/>
      </c>
      <c r="XX181" s="54">
        <f t="shared" si="5157"/>
      </c>
      <c r="XY181" s="55">
        <f t="shared" si="4841"/>
      </c>
      <c r="XZ181" s="54">
        <f t="shared" si="5157"/>
      </c>
      <c r="YA181" s="55">
        <f t="shared" si="4842"/>
      </c>
      <c r="YB181" s="54">
        <f t="shared" si="5157"/>
      </c>
      <c r="YC181" s="55">
        <f t="shared" si="4740"/>
      </c>
      <c r="YD181" s="54">
        <f t="shared" si="5157"/>
      </c>
      <c r="YE181" s="55">
        <f t="shared" si="4741"/>
      </c>
      <c r="YF181" s="54">
        <f t="shared" si="5157"/>
      </c>
      <c r="YG181" s="55">
        <f t="shared" si="4742"/>
      </c>
      <c r="YH181" s="54">
        <f t="shared" si="5157"/>
      </c>
      <c r="YI181" s="55">
        <f t="shared" si="4743"/>
      </c>
      <c r="YJ181" s="54">
        <f t="shared" si="5157"/>
      </c>
      <c r="YK181" s="55">
        <f t="shared" si="4744"/>
      </c>
      <c r="YL181" s="54">
        <f t="shared" si="5157"/>
      </c>
      <c r="YM181" s="55">
        <f t="shared" si="4745"/>
      </c>
      <c r="YN181" s="54">
        <f t="shared" si="5157"/>
      </c>
      <c r="YO181" s="55">
        <f t="shared" si="4746"/>
      </c>
      <c r="YP181" s="54">
        <f t="shared" si="5157"/>
      </c>
      <c r="YQ181" s="55">
        <f t="shared" si="4747"/>
      </c>
      <c r="YR181" s="54">
        <f t="shared" si="5157"/>
      </c>
      <c r="YS181" s="55">
        <f t="shared" si="4748"/>
      </c>
      <c r="YT181" s="54">
        <f t="shared" si="5157"/>
      </c>
      <c r="YU181" s="55">
        <f t="shared" si="4749"/>
      </c>
      <c r="YV181" s="54">
        <f t="shared" si="5157"/>
      </c>
      <c r="YW181" s="55">
        <f t="shared" si="4750"/>
      </c>
      <c r="YX181" s="54">
        <f t="shared" si="5157"/>
      </c>
      <c r="YY181" s="55">
        <f t="shared" si="4751"/>
      </c>
      <c r="YZ181" s="54">
        <f t="shared" si="5157"/>
      </c>
      <c r="ZA181" s="55">
        <f t="shared" si="4752"/>
      </c>
      <c r="ZB181" s="54">
        <f t="shared" si="5157"/>
      </c>
      <c r="ZC181" s="55">
        <f t="shared" si="4753"/>
      </c>
      <c r="ZD181" s="54">
        <f t="shared" si="5157"/>
      </c>
      <c r="ZE181" s="55">
        <f t="shared" si="4754"/>
      </c>
      <c r="ZF181" s="54">
        <f t="shared" si="5157"/>
      </c>
      <c r="ZG181" s="55">
        <f t="shared" si="4755"/>
      </c>
      <c r="ZH181" s="54">
        <f t="shared" si="5157"/>
      </c>
      <c r="ZI181" s="55">
        <f t="shared" si="4756"/>
      </c>
      <c r="ZJ181" s="54">
        <f t="shared" si="5157"/>
      </c>
      <c r="ZK181" s="55">
        <f t="shared" si="4757"/>
      </c>
      <c r="ZL181" s="54">
        <f t="shared" si="5157"/>
      </c>
      <c r="ZM181" s="55">
        <f t="shared" si="4758"/>
      </c>
      <c r="ZN181" s="54">
        <f t="shared" si="5157"/>
      </c>
      <c r="ZO181" s="55">
        <f t="shared" si="4759"/>
      </c>
      <c r="ZP181" s="54">
        <f t="shared" si="5157"/>
      </c>
      <c r="ZQ181" s="55">
        <f t="shared" si="4760"/>
      </c>
      <c r="ZR181" s="54">
        <f t="shared" si="5158"/>
      </c>
      <c r="ZS181" s="55">
        <f t="shared" si="4761"/>
      </c>
      <c r="ZT181" s="54">
        <f t="shared" si="5158"/>
      </c>
      <c r="ZU181" s="55">
        <f t="shared" si="4762"/>
      </c>
      <c r="ZV181" s="54">
        <f t="shared" si="5158"/>
      </c>
      <c r="ZW181" s="55">
        <f t="shared" si="4763"/>
      </c>
      <c r="ZX181" s="54">
        <f t="shared" si="5158"/>
      </c>
      <c r="ZY181" s="55">
        <f t="shared" si="4764"/>
      </c>
      <c r="ZZ181" s="54">
        <f t="shared" si="5158"/>
      </c>
      <c r="AAA181" s="55">
        <f t="shared" si="4765"/>
      </c>
      <c r="AAB181" s="54">
        <f t="shared" si="5158"/>
      </c>
      <c r="AAC181" s="55">
        <f t="shared" si="4766"/>
      </c>
      <c r="AAD181" s="54">
        <f t="shared" si="5158"/>
      </c>
      <c r="AAE181" s="55">
        <f t="shared" si="4767"/>
      </c>
      <c r="AAF181" s="54">
        <f t="shared" si="5158"/>
      </c>
      <c r="AAG181" s="55">
        <f t="shared" si="4768"/>
      </c>
      <c r="AAH181" s="54">
        <f t="shared" si="5158"/>
      </c>
      <c r="AAI181" s="55">
        <f t="shared" si="4769"/>
      </c>
      <c r="AAJ181" s="54">
        <f t="shared" si="5158"/>
      </c>
      <c r="AAK181" s="55">
        <f t="shared" si="4770"/>
      </c>
      <c r="AAL181" s="54">
        <f t="shared" si="5158"/>
      </c>
      <c r="AAM181" s="55">
        <f t="shared" si="4917"/>
      </c>
      <c r="AAN181" s="54">
        <f t="shared" si="5158"/>
      </c>
      <c r="AAO181" s="55">
        <f t="shared" si="4918"/>
      </c>
      <c r="AAP181" s="54">
        <f t="shared" si="5158"/>
      </c>
      <c r="AAQ181" s="55">
        <f t="shared" si="4919"/>
      </c>
      <c r="AAR181" s="54">
        <f t="shared" si="5158"/>
      </c>
      <c r="AAS181" s="55">
        <f t="shared" si="4920"/>
      </c>
      <c r="AAT181" s="54">
        <f t="shared" si="5158"/>
      </c>
      <c r="AAU181" s="55">
        <f t="shared" si="4921"/>
      </c>
      <c r="AAV181" s="54">
        <f t="shared" si="5158"/>
      </c>
      <c r="AAW181" s="55">
        <f t="shared" si="4922"/>
      </c>
      <c r="AAX181" s="54">
        <f t="shared" si="5158"/>
      </c>
      <c r="AAY181" s="55">
        <f t="shared" si="4923"/>
      </c>
      <c r="AAZ181" s="54">
        <f t="shared" si="5158"/>
      </c>
      <c r="ABA181" s="55">
        <f t="shared" si="4924"/>
      </c>
      <c r="ABB181" s="54">
        <f t="shared" si="5158"/>
      </c>
      <c r="ABC181" s="55">
        <f t="shared" si="4925"/>
      </c>
      <c r="ABD181" s="54">
        <f t="shared" si="5158"/>
      </c>
      <c r="ABE181" s="55">
        <f t="shared" si="4926"/>
      </c>
      <c r="ABF181" s="54">
        <f t="shared" si="5158"/>
      </c>
      <c r="ABG181" s="55">
        <f t="shared" si="4927"/>
      </c>
      <c r="ABH181" s="54">
        <f t="shared" si="5158"/>
      </c>
      <c r="ABI181" s="55">
        <f t="shared" si="4928"/>
      </c>
      <c r="ABJ181" s="54">
        <f t="shared" si="5158"/>
      </c>
      <c r="ABK181" s="55">
        <f t="shared" si="4929"/>
      </c>
      <c r="ABL181" s="54">
        <f t="shared" si="5158"/>
      </c>
      <c r="ABM181" s="55">
        <f t="shared" si="4930"/>
      </c>
      <c r="ABN181" s="54">
        <f t="shared" si="5158"/>
      </c>
      <c r="ABO181" s="55">
        <f t="shared" si="4931"/>
      </c>
      <c r="ABP181" s="54">
        <f t="shared" si="5158"/>
      </c>
      <c r="ABQ181" s="55">
        <f t="shared" si="4932"/>
      </c>
      <c r="ABR181" s="54">
        <f t="shared" si="5158"/>
      </c>
      <c r="ABS181" s="55">
        <f t="shared" si="4933"/>
      </c>
      <c r="ABT181" s="54">
        <f t="shared" si="5158"/>
      </c>
      <c r="ABU181" s="55">
        <f t="shared" si="4934"/>
      </c>
      <c r="ABV181" s="54">
        <f t="shared" si="5158"/>
      </c>
      <c r="ABW181" s="55">
        <f t="shared" si="4935"/>
      </c>
      <c r="ABX181" s="54">
        <f t="shared" si="5158"/>
      </c>
      <c r="ABY181" s="55">
        <f t="shared" si="4936"/>
      </c>
      <c r="ABZ181" s="54">
        <f t="shared" si="5158"/>
      </c>
      <c r="ACA181" s="55">
        <f t="shared" si="4937"/>
      </c>
      <c r="ACB181" s="54">
        <f t="shared" si="5158"/>
      </c>
      <c r="ACC181" s="55">
        <f t="shared" si="4938"/>
      </c>
      <c r="ACD181" s="54">
        <f t="shared" si="5154"/>
      </c>
      <c r="ACE181" s="55">
        <f t="shared" si="4939"/>
      </c>
      <c r="ACF181" s="54">
        <f t="shared" si="5154"/>
      </c>
      <c r="ACG181" s="55">
        <f t="shared" si="4940"/>
      </c>
      <c r="ACH181" s="54">
        <f t="shared" si="5154"/>
      </c>
      <c r="ACI181" s="55">
        <f t="shared" si="4941"/>
      </c>
      <c r="ACJ181" s="54">
        <f t="shared" si="5154"/>
      </c>
      <c r="ACK181" s="55">
        <f t="shared" si="4942"/>
      </c>
      <c r="ACL181" s="54">
        <f t="shared" si="5154"/>
      </c>
      <c r="ACM181" s="55">
        <f t="shared" si="4943"/>
      </c>
      <c r="ACN181" s="54">
        <f t="shared" si="5154"/>
      </c>
      <c r="ACO181" s="55">
        <f t="shared" si="4944"/>
      </c>
      <c r="ACP181" s="54">
        <f t="shared" si="5154"/>
      </c>
      <c r="ACQ181" s="55">
        <f t="shared" si="4945"/>
      </c>
      <c r="ACR181" s="54">
        <f t="shared" si="5154"/>
      </c>
      <c r="ACS181" s="55">
        <f t="shared" si="4946"/>
      </c>
      <c r="ACT181" s="54">
        <f t="shared" si="5154"/>
      </c>
      <c r="ACU181" s="55">
        <f t="shared" si="4947"/>
      </c>
      <c r="ACV181" s="54">
        <f t="shared" si="5154"/>
      </c>
      <c r="ACW181" s="55">
        <f t="shared" si="4883"/>
      </c>
      <c r="ACX181" s="54">
        <f t="shared" si="5154"/>
      </c>
      <c r="ACY181" s="55">
        <f t="shared" si="4961"/>
      </c>
      <c r="ACZ181" s="54">
        <f t="shared" si="5154"/>
      </c>
      <c r="ADA181" s="55">
        <f t="shared" si="4962"/>
      </c>
      <c r="ADB181" s="54">
        <f t="shared" si="5154"/>
      </c>
      <c r="ADC181" s="55">
        <f t="shared" si="4963"/>
      </c>
      <c r="ADD181" s="54">
        <f t="shared" si="5154"/>
      </c>
      <c r="ADE181" s="55">
        <f t="shared" si="4964"/>
      </c>
      <c r="ADF181" s="54">
        <f t="shared" si="5154"/>
      </c>
      <c r="ADG181" s="55">
        <f t="shared" si="4965"/>
      </c>
    </row>
    <row r="182" spans="1:787" ht="20.25" hidden="1" customHeight="1">
      <c r="A182" s="112">
        <v>110</v>
      </c>
      <c r="B182" s="115">
        <f>学年と名前を結合するシート!D111</f>
      </c>
      <c r="C182" s="114"/>
      <c r="D182" s="54">
        <f t="shared" si="4771"/>
      </c>
      <c r="E182" s="55">
        <f t="shared" si="4772"/>
      </c>
      <c r="F182" s="54">
        <f t="shared" si="5159"/>
      </c>
      <c r="G182" s="55">
        <f t="shared" si="4966"/>
      </c>
      <c r="H182" s="54">
        <f t="shared" si="5159"/>
      </c>
      <c r="I182" s="55">
        <f t="shared" si="4967"/>
      </c>
      <c r="J182" s="54">
        <f t="shared" si="5159"/>
      </c>
      <c r="K182" s="55">
        <f t="shared" si="4968"/>
      </c>
      <c r="L182" s="54">
        <f t="shared" si="5159"/>
      </c>
      <c r="M182" s="55">
        <f t="shared" si="4969"/>
      </c>
      <c r="N182" s="54">
        <f t="shared" si="5159"/>
      </c>
      <c r="O182" s="55">
        <f t="shared" si="4970"/>
      </c>
      <c r="P182" s="54">
        <f t="shared" si="5159"/>
      </c>
      <c r="Q182" s="55">
        <f t="shared" si="4971"/>
      </c>
      <c r="R182" s="54">
        <f t="shared" si="5159"/>
      </c>
      <c r="S182" s="55">
        <f t="shared" si="4972"/>
      </c>
      <c r="T182" s="54">
        <f t="shared" si="5159"/>
      </c>
      <c r="U182" s="55">
        <f t="shared" si="4973"/>
      </c>
      <c r="V182" s="54">
        <f t="shared" si="5159"/>
      </c>
      <c r="W182" s="55">
        <f t="shared" si="4974"/>
      </c>
      <c r="X182" s="54">
        <f t="shared" si="5159"/>
      </c>
      <c r="Y182" s="55">
        <f t="shared" si="4975"/>
      </c>
      <c r="Z182" s="54">
        <f t="shared" si="5159"/>
      </c>
      <c r="AA182" s="55">
        <f t="shared" si="4976"/>
      </c>
      <c r="AB182" s="54">
        <f t="shared" si="5159"/>
      </c>
      <c r="AC182" s="55">
        <f t="shared" si="4977"/>
      </c>
      <c r="AD182" s="54">
        <f t="shared" si="5159"/>
      </c>
      <c r="AE182" s="55">
        <f t="shared" si="4978"/>
      </c>
      <c r="AF182" s="54">
        <f t="shared" si="5159"/>
      </c>
      <c r="AG182" s="55">
        <f t="shared" si="4979"/>
      </c>
      <c r="AH182" s="54">
        <f t="shared" si="5159"/>
      </c>
      <c r="AI182" s="55">
        <f t="shared" si="4980"/>
      </c>
      <c r="AJ182" s="54">
        <f t="shared" si="5159"/>
      </c>
      <c r="AK182" s="55">
        <f t="shared" si="4981"/>
      </c>
      <c r="AL182" s="54">
        <f t="shared" si="5159"/>
      </c>
      <c r="AM182" s="55">
        <f t="shared" si="4982"/>
      </c>
      <c r="AN182" s="54">
        <f t="shared" si="5159"/>
      </c>
      <c r="AO182" s="55">
        <f t="shared" si="4983"/>
      </c>
      <c r="AP182" s="54">
        <f t="shared" si="5159"/>
      </c>
      <c r="AQ182" s="55">
        <f t="shared" si="4984"/>
      </c>
      <c r="AR182" s="54">
        <f t="shared" si="5159"/>
      </c>
      <c r="AS182" s="55">
        <f t="shared" si="4985"/>
      </c>
      <c r="AT182" s="54">
        <f t="shared" si="5159"/>
      </c>
      <c r="AU182" s="55">
        <f t="shared" si="4986"/>
      </c>
      <c r="AV182" s="54">
        <f t="shared" si="5159"/>
      </c>
      <c r="AW182" s="55">
        <f t="shared" si="4987"/>
      </c>
      <c r="AX182" s="54">
        <f t="shared" si="5159"/>
      </c>
      <c r="AY182" s="55">
        <f t="shared" si="4988"/>
      </c>
      <c r="AZ182" s="54">
        <f t="shared" si="5159"/>
      </c>
      <c r="BA182" s="55">
        <f t="shared" si="4989"/>
      </c>
      <c r="BB182" s="54">
        <f t="shared" si="5159"/>
      </c>
      <c r="BC182" s="55">
        <f t="shared" si="4990"/>
      </c>
      <c r="BD182" s="54">
        <f t="shared" si="5159"/>
      </c>
      <c r="BE182" s="55">
        <f t="shared" si="4991"/>
      </c>
      <c r="BF182" s="54">
        <f t="shared" si="5159"/>
      </c>
      <c r="BG182" s="55">
        <f t="shared" si="4992"/>
      </c>
      <c r="BH182" s="54">
        <f t="shared" si="5159"/>
      </c>
      <c r="BI182" s="55">
        <f t="shared" si="4993"/>
      </c>
      <c r="BJ182" s="54">
        <f t="shared" si="5159"/>
      </c>
      <c r="BK182" s="55">
        <f t="shared" si="4994"/>
      </c>
      <c r="BL182" s="54">
        <f t="shared" si="5159"/>
      </c>
      <c r="BM182" s="55">
        <f t="shared" si="4995"/>
      </c>
      <c r="BN182" s="54">
        <f t="shared" si="5159"/>
      </c>
      <c r="BO182" s="55">
        <f t="shared" si="4996"/>
      </c>
      <c r="BP182" s="54">
        <f t="shared" si="5159"/>
      </c>
      <c r="BQ182" s="55">
        <f t="shared" si="4997"/>
      </c>
      <c r="BR182" s="54">
        <f t="shared" si="5155"/>
      </c>
      <c r="BS182" s="55">
        <f t="shared" si="4998"/>
      </c>
      <c r="BT182" s="54">
        <f t="shared" si="5155"/>
      </c>
      <c r="BU182" s="55">
        <f t="shared" si="4999"/>
      </c>
      <c r="BV182" s="54">
        <f t="shared" si="5155"/>
      </c>
      <c r="BW182" s="55">
        <f t="shared" si="5000"/>
      </c>
      <c r="BX182" s="54">
        <f t="shared" si="5155"/>
      </c>
      <c r="BY182" s="55">
        <f t="shared" si="5001"/>
      </c>
      <c r="BZ182" s="54">
        <f t="shared" si="5155"/>
      </c>
      <c r="CA182" s="55">
        <f t="shared" si="5002"/>
      </c>
      <c r="CB182" s="54">
        <f t="shared" si="5155"/>
      </c>
      <c r="CC182" s="55">
        <f t="shared" si="5003"/>
      </c>
      <c r="CD182" s="54">
        <f t="shared" si="5155"/>
      </c>
      <c r="CE182" s="55">
        <f t="shared" si="5004"/>
      </c>
      <c r="CF182" s="54">
        <f t="shared" si="5155"/>
      </c>
      <c r="CG182" s="55">
        <f t="shared" si="5005"/>
      </c>
      <c r="CH182" s="54">
        <f t="shared" si="5155"/>
      </c>
      <c r="CI182" s="55">
        <f t="shared" si="5006"/>
      </c>
      <c r="CJ182" s="54">
        <f t="shared" si="5155"/>
      </c>
      <c r="CK182" s="55">
        <f t="shared" si="5007"/>
      </c>
      <c r="CL182" s="54">
        <f t="shared" si="5155"/>
      </c>
      <c r="CM182" s="55">
        <f t="shared" si="5008"/>
      </c>
      <c r="CN182" s="54">
        <f t="shared" si="5155"/>
      </c>
      <c r="CO182" s="55">
        <f t="shared" si="5009"/>
      </c>
      <c r="CP182" s="54">
        <f t="shared" si="5155"/>
      </c>
      <c r="CQ182" s="55">
        <f t="shared" si="5010"/>
      </c>
      <c r="CR182" s="54">
        <f t="shared" si="5155"/>
      </c>
      <c r="CS182" s="55">
        <f t="shared" si="5011"/>
      </c>
      <c r="CT182" s="54">
        <f t="shared" si="5155"/>
      </c>
      <c r="CU182" s="55">
        <f t="shared" si="5012"/>
      </c>
      <c r="CV182" s="54">
        <f t="shared" si="5155"/>
      </c>
      <c r="CW182" s="55">
        <f t="shared" si="5013"/>
      </c>
      <c r="CX182" s="54">
        <f t="shared" si="5155"/>
      </c>
      <c r="CY182" s="55">
        <f t="shared" si="5014"/>
      </c>
      <c r="CZ182" s="54">
        <f t="shared" si="5155"/>
      </c>
      <c r="DA182" s="55">
        <f t="shared" si="5015"/>
      </c>
      <c r="DB182" s="54">
        <f t="shared" si="5155"/>
      </c>
      <c r="DC182" s="55">
        <f t="shared" si="5016"/>
      </c>
      <c r="DD182" s="54">
        <f t="shared" si="5155"/>
      </c>
      <c r="DE182" s="55">
        <f t="shared" si="5017"/>
      </c>
      <c r="DF182" s="54">
        <f t="shared" si="5155"/>
      </c>
      <c r="DG182" s="55">
        <f t="shared" si="5018"/>
      </c>
      <c r="DH182" s="54">
        <f t="shared" si="5155"/>
      </c>
      <c r="DI182" s="55">
        <f t="shared" si="5019"/>
      </c>
      <c r="DJ182" s="54">
        <f t="shared" si="5155"/>
      </c>
      <c r="DK182" s="55">
        <f t="shared" si="5020"/>
      </c>
      <c r="DL182" s="54">
        <f t="shared" si="5155"/>
      </c>
      <c r="DM182" s="55">
        <f t="shared" si="5021"/>
      </c>
      <c r="DN182" s="54">
        <f t="shared" si="5155"/>
      </c>
      <c r="DO182" s="55">
        <f t="shared" si="5022"/>
      </c>
      <c r="DP182" s="54">
        <f t="shared" si="5155"/>
      </c>
      <c r="DQ182" s="55">
        <f t="shared" si="5023"/>
      </c>
      <c r="DR182" s="54">
        <f t="shared" si="5155"/>
      </c>
      <c r="DS182" s="55">
        <f t="shared" si="5024"/>
      </c>
      <c r="DT182" s="54">
        <f t="shared" si="5155"/>
      </c>
      <c r="DU182" s="55">
        <f t="shared" si="5025"/>
      </c>
      <c r="DV182" s="54">
        <f t="shared" si="5155"/>
      </c>
      <c r="DW182" s="55">
        <f t="shared" si="5026"/>
      </c>
      <c r="DX182" s="54">
        <f t="shared" si="5155"/>
      </c>
      <c r="DY182" s="55">
        <f t="shared" si="5027"/>
      </c>
      <c r="DZ182" s="54">
        <f t="shared" si="5155"/>
      </c>
      <c r="EA182" s="55">
        <f t="shared" si="5028"/>
      </c>
      <c r="EB182" s="54">
        <f t="shared" si="5160"/>
      </c>
      <c r="EC182" s="55">
        <f t="shared" si="5029"/>
      </c>
      <c r="ED182" s="54">
        <f t="shared" si="5160"/>
      </c>
      <c r="EE182" s="55">
        <f t="shared" si="5030"/>
      </c>
      <c r="EF182" s="54">
        <f t="shared" si="5160"/>
      </c>
      <c r="EG182" s="55">
        <f t="shared" si="5031"/>
      </c>
      <c r="EH182" s="54">
        <f t="shared" si="5160"/>
      </c>
      <c r="EI182" s="55">
        <f t="shared" si="5032"/>
      </c>
      <c r="EJ182" s="54">
        <f t="shared" si="5160"/>
      </c>
      <c r="EK182" s="55">
        <f t="shared" si="5033"/>
      </c>
      <c r="EL182" s="54">
        <f t="shared" si="5160"/>
      </c>
      <c r="EM182" s="55">
        <f t="shared" si="5034"/>
      </c>
      <c r="EN182" s="54">
        <f t="shared" si="5160"/>
      </c>
      <c r="EO182" s="55">
        <f t="shared" si="5035"/>
      </c>
      <c r="EP182" s="54">
        <f t="shared" si="5160"/>
      </c>
      <c r="EQ182" s="55">
        <f t="shared" si="5036"/>
      </c>
      <c r="ER182" s="54">
        <f t="shared" si="5160"/>
      </c>
      <c r="ES182" s="55">
        <f t="shared" si="5037"/>
      </c>
      <c r="ET182" s="54">
        <f t="shared" si="5160"/>
      </c>
      <c r="EU182" s="55">
        <f t="shared" si="5038"/>
      </c>
      <c r="EV182" s="54">
        <f t="shared" si="5160"/>
      </c>
      <c r="EW182" s="55">
        <f t="shared" si="5039"/>
      </c>
      <c r="EX182" s="54">
        <f t="shared" si="5160"/>
      </c>
      <c r="EY182" s="55">
        <f t="shared" si="5040"/>
      </c>
      <c r="EZ182" s="54">
        <f t="shared" si="5160"/>
      </c>
      <c r="FA182" s="55">
        <f t="shared" si="5041"/>
      </c>
      <c r="FB182" s="54">
        <f t="shared" si="5160"/>
      </c>
      <c r="FC182" s="55">
        <f t="shared" si="5042"/>
      </c>
      <c r="FD182" s="54">
        <f t="shared" si="5160"/>
      </c>
      <c r="FE182" s="55">
        <f t="shared" si="5043"/>
      </c>
      <c r="FF182" s="54">
        <f t="shared" si="5160"/>
      </c>
      <c r="FG182" s="55">
        <f t="shared" si="5044"/>
      </c>
      <c r="FH182" s="54">
        <f t="shared" si="5160"/>
      </c>
      <c r="FI182" s="55">
        <f t="shared" si="5045"/>
      </c>
      <c r="FJ182" s="54">
        <f t="shared" si="5160"/>
      </c>
      <c r="FK182" s="55">
        <f t="shared" si="5046"/>
      </c>
      <c r="FL182" s="54">
        <f t="shared" si="5160"/>
      </c>
      <c r="FM182" s="55">
        <f t="shared" si="5047"/>
      </c>
      <c r="FN182" s="54">
        <f t="shared" si="5160"/>
      </c>
      <c r="FO182" s="55">
        <f t="shared" si="5048"/>
      </c>
      <c r="FP182" s="54">
        <f t="shared" si="5160"/>
      </c>
      <c r="FQ182" s="55">
        <f t="shared" si="5049"/>
      </c>
      <c r="FR182" s="54">
        <f t="shared" si="5160"/>
      </c>
      <c r="FS182" s="55">
        <f t="shared" si="5050"/>
      </c>
      <c r="FT182" s="54">
        <f t="shared" si="5160"/>
      </c>
      <c r="FU182" s="55">
        <f t="shared" si="5051"/>
      </c>
      <c r="FV182" s="54">
        <f t="shared" si="5160"/>
      </c>
      <c r="FW182" s="55">
        <f t="shared" si="5052"/>
      </c>
      <c r="FX182" s="54">
        <f t="shared" si="5160"/>
      </c>
      <c r="FY182" s="55">
        <f t="shared" si="5053"/>
      </c>
      <c r="FZ182" s="54">
        <f t="shared" si="5160"/>
      </c>
      <c r="GA182" s="55">
        <f t="shared" si="5054"/>
      </c>
      <c r="GB182" s="54">
        <f t="shared" si="5160"/>
      </c>
      <c r="GC182" s="55">
        <f t="shared" si="5055"/>
      </c>
      <c r="GD182" s="54">
        <f t="shared" si="5160"/>
      </c>
      <c r="GE182" s="55">
        <f t="shared" si="5056"/>
      </c>
      <c r="GF182" s="54">
        <f t="shared" si="5160"/>
      </c>
      <c r="GG182" s="55">
        <f t="shared" si="5057"/>
      </c>
      <c r="GH182" s="54">
        <f t="shared" si="5160"/>
      </c>
      <c r="GI182" s="55">
        <f t="shared" si="5058"/>
      </c>
      <c r="GJ182" s="54">
        <f t="shared" si="5160"/>
      </c>
      <c r="GK182" s="55">
        <f t="shared" si="5059"/>
      </c>
      <c r="GL182" s="54">
        <f t="shared" si="5160"/>
      </c>
      <c r="GM182" s="55">
        <f t="shared" si="5060"/>
      </c>
      <c r="GN182" s="54">
        <f t="shared" si="5156"/>
      </c>
      <c r="GO182" s="55">
        <f t="shared" si="5061"/>
      </c>
      <c r="GP182" s="54">
        <f t="shared" si="5156"/>
      </c>
      <c r="GQ182" s="55">
        <f t="shared" si="5062"/>
      </c>
      <c r="GR182" s="54">
        <f t="shared" si="5156"/>
      </c>
      <c r="GS182" s="55">
        <f t="shared" si="5063"/>
      </c>
      <c r="GT182" s="54">
        <f t="shared" si="5156"/>
      </c>
      <c r="GU182" s="55">
        <f t="shared" si="5064"/>
      </c>
      <c r="GV182" s="54">
        <f t="shared" si="5156"/>
      </c>
      <c r="GW182" s="55">
        <f t="shared" si="5065"/>
      </c>
      <c r="GX182" s="54">
        <f t="shared" si="5156"/>
      </c>
      <c r="GY182" s="55">
        <f t="shared" si="5066"/>
      </c>
      <c r="GZ182" s="54">
        <f t="shared" si="5156"/>
      </c>
      <c r="HA182" s="55">
        <f t="shared" si="5067"/>
      </c>
      <c r="HB182" s="54">
        <f t="shared" si="5156"/>
      </c>
      <c r="HC182" s="55">
        <f t="shared" si="5068"/>
      </c>
      <c r="HD182" s="54">
        <f t="shared" si="5156"/>
      </c>
      <c r="HE182" s="55">
        <f t="shared" si="5069"/>
      </c>
      <c r="HF182" s="54">
        <f t="shared" si="5156"/>
      </c>
      <c r="HG182" s="55">
        <f t="shared" si="5070"/>
      </c>
      <c r="HH182" s="54">
        <f t="shared" si="5156"/>
      </c>
      <c r="HI182" s="55">
        <f t="shared" si="5071"/>
      </c>
      <c r="HJ182" s="54">
        <f t="shared" si="5156"/>
      </c>
      <c r="HK182" s="55">
        <f t="shared" si="5072"/>
      </c>
      <c r="HL182" s="54">
        <f t="shared" si="5156"/>
      </c>
      <c r="HM182" s="55">
        <f t="shared" si="5073"/>
      </c>
      <c r="HN182" s="54">
        <f t="shared" si="5156"/>
      </c>
      <c r="HO182" s="55">
        <f t="shared" si="5074"/>
      </c>
      <c r="HP182" s="54">
        <f t="shared" si="5156"/>
      </c>
      <c r="HQ182" s="55">
        <f t="shared" si="5075"/>
      </c>
      <c r="HR182" s="54">
        <f t="shared" si="5156"/>
      </c>
      <c r="HS182" s="55">
        <f t="shared" si="5076"/>
      </c>
      <c r="HT182" s="54">
        <f t="shared" si="5156"/>
      </c>
      <c r="HU182" s="55">
        <f t="shared" si="5077"/>
      </c>
      <c r="HV182" s="54">
        <f t="shared" si="5156"/>
      </c>
      <c r="HW182" s="55">
        <f t="shared" si="5078"/>
      </c>
      <c r="HX182" s="54">
        <f t="shared" si="5156"/>
      </c>
      <c r="HY182" s="55">
        <f t="shared" si="5079"/>
      </c>
      <c r="HZ182" s="54">
        <f t="shared" si="5156"/>
      </c>
      <c r="IA182" s="55">
        <f t="shared" si="5080"/>
      </c>
      <c r="IB182" s="54">
        <f t="shared" si="5156"/>
      </c>
      <c r="IC182" s="55">
        <f t="shared" si="5081"/>
      </c>
      <c r="ID182" s="54">
        <f t="shared" si="5156"/>
      </c>
      <c r="IE182" s="55">
        <f t="shared" si="5082"/>
      </c>
      <c r="IF182" s="54">
        <f t="shared" si="5156"/>
      </c>
      <c r="IG182" s="55">
        <f t="shared" si="5083"/>
      </c>
      <c r="IH182" s="54">
        <f t="shared" si="5156"/>
      </c>
      <c r="II182" s="55">
        <f t="shared" si="5084"/>
      </c>
      <c r="IJ182" s="54">
        <f t="shared" si="5156"/>
      </c>
      <c r="IK182" s="55">
        <f t="shared" si="5085"/>
      </c>
      <c r="IL182" s="54">
        <f t="shared" si="5156"/>
      </c>
      <c r="IM182" s="55">
        <f t="shared" si="5086"/>
      </c>
      <c r="IN182" s="54">
        <f t="shared" si="5156"/>
      </c>
      <c r="IO182" s="55">
        <f t="shared" si="5087"/>
      </c>
      <c r="IP182" s="54">
        <f t="shared" si="5156"/>
      </c>
      <c r="IQ182" s="55">
        <f t="shared" si="5088"/>
      </c>
      <c r="IR182" s="54">
        <f t="shared" si="5156"/>
      </c>
      <c r="IS182" s="55">
        <f t="shared" si="5089"/>
      </c>
      <c r="IT182" s="54">
        <f t="shared" si="5156"/>
      </c>
      <c r="IU182" s="55">
        <f t="shared" si="5090"/>
      </c>
      <c r="IV182" s="54">
        <f t="shared" si="5156"/>
      </c>
      <c r="IW182" s="55">
        <f t="shared" si="5091"/>
      </c>
      <c r="IX182" s="54">
        <f t="shared" si="5151"/>
      </c>
      <c r="IY182" s="55">
        <f t="shared" si="5092"/>
      </c>
      <c r="IZ182" s="54">
        <f t="shared" si="5151"/>
      </c>
      <c r="JA182" s="55">
        <f t="shared" si="5093"/>
      </c>
      <c r="JB182" s="54">
        <f t="shared" si="5151"/>
      </c>
      <c r="JC182" s="55">
        <f t="shared" si="5094"/>
      </c>
      <c r="JD182" s="54">
        <f t="shared" si="5151"/>
      </c>
      <c r="JE182" s="55">
        <f t="shared" si="5095"/>
      </c>
      <c r="JF182" s="54">
        <f t="shared" si="5151"/>
      </c>
      <c r="JG182" s="55">
        <f t="shared" si="5096"/>
      </c>
      <c r="JH182" s="54">
        <f t="shared" si="5151"/>
      </c>
      <c r="JI182" s="55">
        <f t="shared" si="5097"/>
      </c>
      <c r="JJ182" s="54">
        <f t="shared" si="5151"/>
      </c>
      <c r="JK182" s="55">
        <f t="shared" si="5098"/>
      </c>
      <c r="JL182" s="54">
        <f t="shared" si="5151"/>
      </c>
      <c r="JM182" s="55">
        <f t="shared" si="4679"/>
      </c>
      <c r="JN182" s="54">
        <f t="shared" si="5153"/>
      </c>
      <c r="JO182" s="55">
        <f t="shared" si="4775"/>
      </c>
      <c r="JP182" s="54">
        <f t="shared" si="5153"/>
      </c>
      <c r="JQ182" s="55">
        <f t="shared" si="4776"/>
      </c>
      <c r="JR182" s="54">
        <f t="shared" si="5153"/>
      </c>
      <c r="JS182" s="55">
        <f t="shared" si="4777"/>
      </c>
      <c r="JT182" s="54">
        <f t="shared" si="5153"/>
      </c>
      <c r="JU182" s="55">
        <f t="shared" si="4778"/>
      </c>
      <c r="JV182" s="54">
        <f t="shared" si="5153"/>
      </c>
      <c r="JW182" s="55">
        <f t="shared" si="4779"/>
      </c>
      <c r="JX182" s="54">
        <f t="shared" si="5153"/>
      </c>
      <c r="JY182" s="55">
        <f t="shared" si="4780"/>
      </c>
      <c r="JZ182" s="54">
        <f t="shared" si="5153"/>
      </c>
      <c r="KA182" s="55">
        <f t="shared" si="4781"/>
      </c>
      <c r="KB182" s="54">
        <f t="shared" si="5153"/>
      </c>
      <c r="KC182" s="55">
        <f t="shared" si="4782"/>
      </c>
      <c r="KD182" s="54">
        <f t="shared" si="5153"/>
      </c>
      <c r="KE182" s="55">
        <f t="shared" si="4783"/>
      </c>
      <c r="KF182" s="54">
        <f t="shared" si="5153"/>
      </c>
      <c r="KG182" s="55">
        <f t="shared" si="4784"/>
      </c>
      <c r="KH182" s="54">
        <f t="shared" si="5153"/>
      </c>
      <c r="KI182" s="55">
        <f t="shared" si="4785"/>
      </c>
      <c r="KJ182" s="54">
        <f t="shared" si="5153"/>
      </c>
      <c r="KK182" s="55">
        <f t="shared" si="4786"/>
      </c>
      <c r="KL182" s="54">
        <f t="shared" si="5153"/>
      </c>
      <c r="KM182" s="55">
        <f t="shared" si="4787"/>
      </c>
      <c r="KN182" s="54">
        <f t="shared" si="5153"/>
      </c>
      <c r="KO182" s="55">
        <f t="shared" si="4788"/>
      </c>
      <c r="KP182" s="54">
        <f t="shared" si="5153"/>
      </c>
      <c r="KQ182" s="55">
        <f t="shared" si="4789"/>
      </c>
      <c r="KR182" s="54">
        <f t="shared" si="5153"/>
      </c>
      <c r="KS182" s="55">
        <f t="shared" si="4790"/>
      </c>
      <c r="KT182" s="54">
        <f t="shared" si="5153"/>
      </c>
      <c r="KU182" s="55">
        <f t="shared" si="4791"/>
      </c>
      <c r="KV182" s="54">
        <f t="shared" si="5153"/>
      </c>
      <c r="KW182" s="55">
        <f t="shared" si="4792"/>
      </c>
      <c r="KX182" s="54">
        <f t="shared" si="5153"/>
      </c>
      <c r="KY182" s="55">
        <f t="shared" si="4793"/>
      </c>
      <c r="KZ182" s="54">
        <f t="shared" si="5153"/>
      </c>
      <c r="LA182" s="55">
        <f t="shared" si="4794"/>
      </c>
      <c r="LB182" s="54">
        <f t="shared" si="5153"/>
      </c>
      <c r="LC182" s="55">
        <f t="shared" si="4795"/>
      </c>
      <c r="LD182" s="54">
        <f t="shared" si="5153"/>
      </c>
      <c r="LE182" s="55">
        <f t="shared" si="4796"/>
      </c>
      <c r="LF182" s="54">
        <f t="shared" si="5153"/>
      </c>
      <c r="LG182" s="55">
        <f t="shared" si="4797"/>
      </c>
      <c r="LH182" s="54">
        <f t="shared" si="5153"/>
      </c>
      <c r="LI182" s="55">
        <f t="shared" si="4798"/>
      </c>
      <c r="LJ182" s="54">
        <f t="shared" si="5153"/>
      </c>
      <c r="LK182" s="55">
        <f t="shared" si="4799"/>
      </c>
      <c r="LL182" s="54">
        <f t="shared" si="5153"/>
      </c>
      <c r="LM182" s="55">
        <f t="shared" si="4800"/>
      </c>
      <c r="LN182" s="54">
        <f t="shared" si="5153"/>
      </c>
      <c r="LO182" s="55">
        <f t="shared" si="4801"/>
      </c>
      <c r="LP182" s="54">
        <f t="shared" si="5153"/>
      </c>
      <c r="LQ182" s="55">
        <f t="shared" si="4802"/>
      </c>
      <c r="LR182" s="54">
        <f t="shared" si="5153"/>
      </c>
      <c r="LS182" s="55">
        <f t="shared" si="4803"/>
      </c>
      <c r="LT182" s="54">
        <f t="shared" si="5153"/>
      </c>
      <c r="LU182" s="55">
        <f t="shared" si="4804"/>
      </c>
      <c r="LV182" s="54">
        <f t="shared" si="5153"/>
      </c>
      <c r="LW182" s="55">
        <f t="shared" si="4805"/>
      </c>
      <c r="LX182" s="54">
        <f t="shared" si="5153"/>
      </c>
      <c r="LY182" s="55">
        <f t="shared" si="4680"/>
      </c>
      <c r="LZ182" s="54">
        <f t="shared" ref="LZ182:OJ191" si="5166">RIGHT(IFERROR(VLOOKUP($B182,LZ$4:MA$71,2,FALSE),""),2)</f>
      </c>
      <c r="MA182" s="55">
        <f t="shared" si="4807"/>
      </c>
      <c r="MB182" s="54">
        <f t="shared" si="5166"/>
      </c>
      <c r="MC182" s="55">
        <f t="shared" si="4808"/>
      </c>
      <c r="MD182" s="54">
        <f t="shared" si="5166"/>
      </c>
      <c r="ME182" s="55">
        <f t="shared" si="4809"/>
      </c>
      <c r="MF182" s="54">
        <f t="shared" si="5166"/>
      </c>
      <c r="MG182" s="55">
        <f t="shared" si="4810"/>
      </c>
      <c r="MH182" s="54">
        <f t="shared" si="5166"/>
      </c>
      <c r="MI182" s="55">
        <f t="shared" si="4811"/>
      </c>
      <c r="MJ182" s="54">
        <f t="shared" si="5166"/>
      </c>
      <c r="MK182" s="55">
        <f t="shared" si="4812"/>
      </c>
      <c r="ML182" s="54">
        <f t="shared" si="5166"/>
      </c>
      <c r="MM182" s="55">
        <f t="shared" si="4682"/>
      </c>
      <c r="MN182" s="54">
        <f t="shared" si="5166"/>
      </c>
      <c r="MO182" s="55">
        <f t="shared" si="4683"/>
      </c>
      <c r="MP182" s="54">
        <f t="shared" si="5166"/>
      </c>
      <c r="MQ182" s="55">
        <f t="shared" si="4684"/>
      </c>
      <c r="MR182" s="54">
        <f t="shared" si="5166"/>
      </c>
      <c r="MS182" s="55">
        <f t="shared" si="4685"/>
      </c>
      <c r="MT182" s="54">
        <f t="shared" si="5166"/>
      </c>
      <c r="MU182" s="55">
        <f t="shared" si="4686"/>
      </c>
      <c r="MV182" s="54">
        <f t="shared" si="5166"/>
      </c>
      <c r="MW182" s="55">
        <f t="shared" si="4687"/>
      </c>
      <c r="MX182" s="54">
        <f t="shared" si="5166"/>
      </c>
      <c r="MY182" s="55">
        <f t="shared" si="4688"/>
      </c>
      <c r="MZ182" s="54">
        <f t="shared" si="5166"/>
      </c>
      <c r="NA182" s="55">
        <f t="shared" si="4689"/>
      </c>
      <c r="NB182" s="54">
        <f t="shared" si="5166"/>
      </c>
      <c r="NC182" s="55">
        <f t="shared" si="4690"/>
      </c>
      <c r="ND182" s="54">
        <f t="shared" si="5166"/>
      </c>
      <c r="NE182" s="55">
        <f t="shared" si="4691"/>
      </c>
      <c r="NF182" s="54">
        <f t="shared" si="5166"/>
      </c>
      <c r="NG182" s="55">
        <f t="shared" si="4692"/>
      </c>
      <c r="NH182" s="54">
        <f t="shared" si="5166"/>
      </c>
      <c r="NI182" s="55">
        <f t="shared" si="4693"/>
      </c>
      <c r="NJ182" s="54">
        <f t="shared" si="5166"/>
      </c>
      <c r="NK182" s="55">
        <f t="shared" si="4694"/>
      </c>
      <c r="NL182" s="54">
        <f t="shared" si="5166"/>
      </c>
      <c r="NM182" s="55">
        <f t="shared" si="4695"/>
      </c>
      <c r="NN182" s="54">
        <f t="shared" si="5166"/>
      </c>
      <c r="NO182" s="55">
        <f t="shared" si="4696"/>
      </c>
      <c r="NP182" s="54">
        <f t="shared" si="5166"/>
      </c>
      <c r="NQ182" s="55">
        <f t="shared" si="4697"/>
      </c>
      <c r="NR182" s="54">
        <f t="shared" si="5166"/>
      </c>
      <c r="NS182" s="55">
        <f t="shared" si="4698"/>
      </c>
      <c r="NT182" s="54">
        <f t="shared" si="5166"/>
      </c>
      <c r="NU182" s="55">
        <f t="shared" si="4699"/>
      </c>
      <c r="NV182" s="54">
        <f t="shared" si="5166"/>
      </c>
      <c r="NW182" s="55">
        <f t="shared" si="4700"/>
      </c>
      <c r="NX182" s="54">
        <f t="shared" si="5166"/>
      </c>
      <c r="NY182" s="55">
        <f t="shared" si="4701"/>
      </c>
      <c r="NZ182" s="54">
        <f t="shared" si="5166"/>
      </c>
      <c r="OA182" s="55">
        <f t="shared" si="4702"/>
      </c>
      <c r="OB182" s="54">
        <f t="shared" si="5166"/>
      </c>
      <c r="OC182" s="55">
        <f t="shared" si="4703"/>
      </c>
      <c r="OD182" s="54">
        <f t="shared" si="5166"/>
      </c>
      <c r="OE182" s="55">
        <f t="shared" si="4704"/>
      </c>
      <c r="OF182" s="54">
        <f t="shared" si="5166"/>
      </c>
      <c r="OG182" s="55">
        <f t="shared" si="4705"/>
      </c>
      <c r="OH182" s="54">
        <f t="shared" si="5166"/>
      </c>
      <c r="OI182" s="55">
        <f t="shared" si="4706"/>
      </c>
      <c r="OJ182" s="54">
        <f t="shared" si="5166"/>
      </c>
      <c r="OK182" s="55">
        <f t="shared" si="4707"/>
      </c>
      <c r="OL182" s="54">
        <f t="shared" si="5165"/>
      </c>
      <c r="OM182" s="55">
        <f t="shared" si="4708"/>
      </c>
      <c r="ON182" s="54">
        <f t="shared" si="5165"/>
      </c>
      <c r="OO182" s="55">
        <f t="shared" si="4709"/>
      </c>
      <c r="OP182" s="54">
        <f t="shared" si="5165"/>
      </c>
      <c r="OQ182" s="55">
        <f t="shared" si="4710"/>
      </c>
      <c r="OR182" s="54">
        <f t="shared" si="5165"/>
      </c>
      <c r="OS182" s="55">
        <f t="shared" si="4711"/>
      </c>
      <c r="OT182" s="54">
        <f t="shared" si="5165"/>
      </c>
      <c r="OU182" s="55">
        <f t="shared" si="4712"/>
      </c>
      <c r="OV182" s="54">
        <f t="shared" si="5165"/>
      </c>
      <c r="OW182" s="55">
        <f t="shared" si="4713"/>
      </c>
      <c r="OX182" s="54">
        <f t="shared" si="5165"/>
      </c>
      <c r="OY182" s="55">
        <f t="shared" si="4714"/>
      </c>
      <c r="OZ182" s="54">
        <f t="shared" si="5165"/>
      </c>
      <c r="PA182" s="55">
        <f t="shared" si="4715"/>
      </c>
      <c r="PB182" s="54">
        <f t="shared" si="5165"/>
      </c>
      <c r="PC182" s="55">
        <f t="shared" si="4716"/>
      </c>
      <c r="PD182" s="54">
        <f t="shared" si="5165"/>
      </c>
      <c r="PE182" s="55">
        <f t="shared" si="4717"/>
      </c>
      <c r="PF182" s="54">
        <f t="shared" si="5165"/>
      </c>
      <c r="PG182" s="55">
        <f t="shared" si="4718"/>
      </c>
      <c r="PH182" s="54">
        <f t="shared" si="5165"/>
      </c>
      <c r="PI182" s="55">
        <f t="shared" si="4719"/>
      </c>
      <c r="PJ182" s="54">
        <f t="shared" si="5165"/>
      </c>
      <c r="PK182" s="55">
        <f t="shared" si="4720"/>
      </c>
      <c r="PL182" s="54">
        <f t="shared" si="5165"/>
      </c>
      <c r="PM182" s="55">
        <f t="shared" si="4721"/>
      </c>
      <c r="PN182" s="54">
        <f t="shared" si="5165"/>
      </c>
      <c r="PO182" s="55">
        <f t="shared" si="4722"/>
      </c>
      <c r="PP182" s="54">
        <f t="shared" si="5165"/>
      </c>
      <c r="PQ182" s="55">
        <f t="shared" si="4723"/>
      </c>
      <c r="PR182" s="54">
        <f t="shared" si="5165"/>
      </c>
      <c r="PS182" s="55">
        <f t="shared" si="4724"/>
      </c>
      <c r="PT182" s="54">
        <f t="shared" si="5165"/>
      </c>
      <c r="PU182" s="55">
        <f t="shared" si="4725"/>
      </c>
      <c r="PV182" s="54">
        <f t="shared" si="5165"/>
      </c>
      <c r="PW182" s="55">
        <f t="shared" si="4726"/>
      </c>
      <c r="PX182" s="54">
        <f t="shared" si="5165"/>
      </c>
      <c r="PY182" s="55">
        <f t="shared" si="4727"/>
      </c>
      <c r="PZ182" s="54">
        <f t="shared" si="5165"/>
      </c>
      <c r="QA182" s="55">
        <f t="shared" si="4728"/>
      </c>
      <c r="QB182" s="54">
        <f t="shared" si="5165"/>
      </c>
      <c r="QC182" s="55">
        <f t="shared" si="4729"/>
      </c>
      <c r="QD182" s="54">
        <f t="shared" si="5165"/>
      </c>
      <c r="QE182" s="55">
        <f t="shared" si="4730"/>
      </c>
      <c r="QF182" s="54">
        <f t="shared" si="5165"/>
      </c>
      <c r="QG182" s="55">
        <f t="shared" si="4731"/>
      </c>
      <c r="QH182" s="54">
        <f t="shared" si="5165"/>
      </c>
      <c r="QI182" s="55">
        <f t="shared" si="4732"/>
      </c>
      <c r="QJ182" s="54">
        <f t="shared" si="5165"/>
      </c>
      <c r="QK182" s="55">
        <f t="shared" si="4733"/>
      </c>
      <c r="QL182" s="54">
        <f t="shared" si="5165"/>
      </c>
      <c r="QM182" s="55">
        <f t="shared" si="4734"/>
      </c>
      <c r="QN182" s="54">
        <f t="shared" si="5165"/>
      </c>
      <c r="QO182" s="55">
        <f t="shared" si="4735"/>
      </c>
      <c r="QP182" s="54">
        <f t="shared" si="5165"/>
      </c>
      <c r="QQ182" s="55">
        <f t="shared" si="4736"/>
      </c>
      <c r="QR182" s="54">
        <f t="shared" si="5165"/>
      </c>
      <c r="QS182" s="55">
        <f t="shared" si="4737"/>
      </c>
      <c r="QT182" s="54">
        <f t="shared" si="5165"/>
      </c>
      <c r="QU182" s="55">
        <f t="shared" si="4885"/>
      </c>
      <c r="QV182" s="54">
        <f t="shared" si="5163"/>
      </c>
      <c r="QW182" s="55">
        <f t="shared" si="4886"/>
      </c>
      <c r="QX182" s="54">
        <f t="shared" si="5163"/>
      </c>
      <c r="QY182" s="55">
        <f t="shared" si="4887"/>
      </c>
      <c r="QZ182" s="54">
        <f t="shared" si="5163"/>
      </c>
      <c r="RA182" s="55">
        <f t="shared" si="4888"/>
      </c>
      <c r="RB182" s="54">
        <f t="shared" si="5163"/>
      </c>
      <c r="RC182" s="55">
        <f t="shared" si="4889"/>
      </c>
      <c r="RD182" s="54">
        <f t="shared" si="5163"/>
      </c>
      <c r="RE182" s="55">
        <f t="shared" si="4890"/>
      </c>
      <c r="RF182" s="54">
        <f t="shared" si="5163"/>
      </c>
      <c r="RG182" s="55">
        <f t="shared" si="4891"/>
      </c>
      <c r="RH182" s="54">
        <f t="shared" si="5163"/>
      </c>
      <c r="RI182" s="55">
        <f t="shared" si="4892"/>
      </c>
      <c r="RJ182" s="54">
        <f t="shared" si="5161"/>
      </c>
      <c r="RK182" s="55">
        <f t="shared" si="4893"/>
      </c>
      <c r="RL182" s="54">
        <f t="shared" si="5161"/>
      </c>
      <c r="RM182" s="55">
        <f t="shared" si="4894"/>
      </c>
      <c r="RN182" s="54">
        <f t="shared" si="5161"/>
      </c>
      <c r="RO182" s="55">
        <f t="shared" si="4895"/>
      </c>
      <c r="RP182" s="54">
        <f t="shared" si="5152"/>
      </c>
      <c r="RQ182" s="55">
        <f t="shared" si="4896"/>
      </c>
      <c r="RR182" s="54">
        <f t="shared" si="5152"/>
      </c>
      <c r="RS182" s="55">
        <f t="shared" si="4897"/>
      </c>
      <c r="RT182" s="54">
        <f t="shared" si="5152"/>
      </c>
      <c r="RU182" s="55">
        <f t="shared" si="4898"/>
      </c>
      <c r="RV182" s="54">
        <f t="shared" si="5152"/>
      </c>
      <c r="RW182" s="55">
        <f t="shared" si="4899"/>
      </c>
      <c r="RX182" s="54">
        <f t="shared" si="5152"/>
      </c>
      <c r="RY182" s="55">
        <f t="shared" si="4900"/>
      </c>
      <c r="RZ182" s="54">
        <f t="shared" si="5152"/>
      </c>
      <c r="SA182" s="55">
        <f t="shared" si="4901"/>
      </c>
      <c r="SB182" s="54">
        <f t="shared" si="5152"/>
      </c>
      <c r="SC182" s="55">
        <f t="shared" si="4902"/>
      </c>
      <c r="SD182" s="54">
        <f t="shared" si="5152"/>
      </c>
      <c r="SE182" s="55">
        <f t="shared" si="4903"/>
      </c>
      <c r="SF182" s="54">
        <f t="shared" si="5152"/>
      </c>
      <c r="SG182" s="55">
        <f t="shared" si="4904"/>
      </c>
      <c r="SH182" s="54">
        <f t="shared" si="5152"/>
      </c>
      <c r="SI182" s="55">
        <f t="shared" si="4905"/>
      </c>
      <c r="SJ182" s="54">
        <f t="shared" si="5152"/>
      </c>
      <c r="SK182" s="55">
        <f t="shared" si="4906"/>
      </c>
      <c r="SL182" s="54">
        <f t="shared" si="5152"/>
      </c>
      <c r="SM182" s="55">
        <f t="shared" si="4907"/>
      </c>
      <c r="SN182" s="54">
        <f t="shared" si="5152"/>
      </c>
      <c r="SO182" s="55">
        <f t="shared" si="4908"/>
      </c>
      <c r="SP182" s="54">
        <f t="shared" si="5152"/>
      </c>
      <c r="SQ182" s="55">
        <f t="shared" si="4909"/>
      </c>
      <c r="SR182" s="54">
        <f t="shared" si="5152"/>
      </c>
      <c r="SS182" s="55">
        <f t="shared" si="4910"/>
      </c>
      <c r="ST182" s="54">
        <f t="shared" si="5152"/>
      </c>
      <c r="SU182" s="55">
        <f t="shared" si="4911"/>
      </c>
      <c r="SV182" s="54">
        <f t="shared" si="5152"/>
      </c>
      <c r="SW182" s="55">
        <f t="shared" si="4912"/>
      </c>
      <c r="SX182" s="54">
        <f t="shared" si="5152"/>
      </c>
      <c r="SY182" s="55">
        <f t="shared" si="4913"/>
      </c>
      <c r="SZ182" s="54">
        <f t="shared" si="5152"/>
      </c>
      <c r="TA182" s="55">
        <f t="shared" si="4914"/>
      </c>
      <c r="TB182" s="54">
        <f t="shared" si="5152"/>
      </c>
      <c r="TC182" s="55">
        <f t="shared" si="4915"/>
      </c>
      <c r="TD182" s="54">
        <f t="shared" si="5152"/>
      </c>
      <c r="TE182" s="55">
        <f t="shared" si="4881"/>
      </c>
      <c r="TF182" s="54">
        <f t="shared" si="5152"/>
      </c>
      <c r="TG182" s="55">
        <f t="shared" si="4843"/>
      </c>
      <c r="TH182" s="54">
        <f t="shared" si="5152"/>
      </c>
      <c r="TI182" s="55">
        <f t="shared" si="4844"/>
      </c>
      <c r="TJ182" s="54">
        <f t="shared" si="5152"/>
      </c>
      <c r="TK182" s="55">
        <f t="shared" si="4845"/>
      </c>
      <c r="TL182" s="54">
        <f t="shared" si="5152"/>
      </c>
      <c r="TM182" s="55">
        <f t="shared" si="4846"/>
      </c>
      <c r="TN182" s="54">
        <f t="shared" si="5152"/>
      </c>
      <c r="TO182" s="55">
        <f t="shared" si="4847"/>
      </c>
      <c r="TP182" s="54">
        <f t="shared" si="5152"/>
      </c>
      <c r="TQ182" s="55">
        <f t="shared" si="4848"/>
      </c>
      <c r="TR182" s="54">
        <f t="shared" si="5152"/>
      </c>
      <c r="TS182" s="55">
        <f t="shared" si="4849"/>
      </c>
      <c r="TT182" s="54">
        <f t="shared" si="5152"/>
      </c>
      <c r="TU182" s="55">
        <f t="shared" si="4850"/>
      </c>
      <c r="TV182" s="54">
        <f t="shared" si="5150"/>
      </c>
      <c r="TW182" s="55">
        <f t="shared" si="4851"/>
      </c>
      <c r="TX182" s="54">
        <f t="shared" si="5150"/>
      </c>
      <c r="TY182" s="55">
        <f t="shared" si="4852"/>
      </c>
      <c r="TZ182" s="54">
        <f t="shared" si="5150"/>
      </c>
      <c r="UA182" s="55">
        <f t="shared" si="4853"/>
      </c>
      <c r="UB182" s="54">
        <f t="shared" si="5150"/>
      </c>
      <c r="UC182" s="55">
        <f t="shared" si="4854"/>
      </c>
      <c r="UD182" s="54">
        <f t="shared" si="5150"/>
      </c>
      <c r="UE182" s="55">
        <f t="shared" si="4855"/>
      </c>
      <c r="UF182" s="54">
        <f t="shared" si="5150"/>
      </c>
      <c r="UG182" s="55">
        <f t="shared" si="4856"/>
      </c>
      <c r="UH182" s="54">
        <f t="shared" si="5150"/>
      </c>
      <c r="UI182" s="55">
        <f t="shared" si="4857"/>
      </c>
      <c r="UJ182" s="54">
        <f t="shared" si="5150"/>
      </c>
      <c r="UK182" s="55">
        <f t="shared" si="4858"/>
      </c>
      <c r="UL182" s="54">
        <f t="shared" si="5150"/>
      </c>
      <c r="UM182" s="55">
        <f t="shared" si="4859"/>
      </c>
      <c r="UN182" s="54">
        <f t="shared" si="5164"/>
      </c>
      <c r="UO182" s="55">
        <f t="shared" si="4860"/>
      </c>
      <c r="UP182" s="54">
        <f t="shared" si="5164"/>
      </c>
      <c r="UQ182" s="55">
        <f t="shared" si="4861"/>
      </c>
      <c r="UR182" s="54">
        <f t="shared" si="5164"/>
      </c>
      <c r="US182" s="55">
        <f t="shared" si="4862"/>
      </c>
      <c r="UT182" s="54">
        <f t="shared" si="5164"/>
      </c>
      <c r="UU182" s="55">
        <f t="shared" si="4863"/>
      </c>
      <c r="UV182" s="54">
        <f t="shared" si="5164"/>
      </c>
      <c r="UW182" s="55">
        <f t="shared" si="4864"/>
      </c>
      <c r="UX182" s="54">
        <f t="shared" si="5164"/>
      </c>
      <c r="UY182" s="55">
        <f t="shared" si="4865"/>
      </c>
      <c r="UZ182" s="54">
        <f t="shared" si="5164"/>
      </c>
      <c r="VA182" s="55">
        <f t="shared" si="4866"/>
      </c>
      <c r="VB182" s="54">
        <f t="shared" si="5164"/>
      </c>
      <c r="VC182" s="55">
        <f t="shared" si="4867"/>
      </c>
      <c r="VD182" s="54">
        <f t="shared" si="5164"/>
      </c>
      <c r="VE182" s="55">
        <f t="shared" si="4868"/>
      </c>
      <c r="VF182" s="54">
        <f t="shared" si="5164"/>
      </c>
      <c r="VG182" s="55">
        <f t="shared" si="4869"/>
      </c>
      <c r="VH182" s="54">
        <f t="shared" si="5164"/>
      </c>
      <c r="VI182" s="55">
        <f t="shared" si="4870"/>
      </c>
      <c r="VJ182" s="54">
        <f t="shared" si="5164"/>
      </c>
      <c r="VK182" s="55">
        <f t="shared" si="4871"/>
      </c>
      <c r="VL182" s="54">
        <f t="shared" si="5164"/>
      </c>
      <c r="VM182" s="55">
        <f t="shared" si="4872"/>
      </c>
      <c r="VN182" s="54">
        <f t="shared" si="5164"/>
      </c>
      <c r="VO182" s="55">
        <f t="shared" si="4873"/>
      </c>
      <c r="VP182" s="54">
        <f t="shared" si="5164"/>
      </c>
      <c r="VQ182" s="55">
        <f t="shared" si="4817"/>
      </c>
      <c r="VR182" s="54">
        <f t="shared" si="5164"/>
      </c>
      <c r="VS182" s="55">
        <f t="shared" si="4874"/>
      </c>
      <c r="VT182" s="54">
        <f t="shared" si="5164"/>
      </c>
      <c r="VU182" s="55">
        <f t="shared" si="4875"/>
      </c>
      <c r="VV182" s="54">
        <f t="shared" si="5164"/>
      </c>
      <c r="VW182" s="55">
        <f t="shared" si="4876"/>
      </c>
      <c r="VX182" s="54">
        <f t="shared" si="5164"/>
      </c>
      <c r="VY182" s="55">
        <f t="shared" si="4877"/>
      </c>
      <c r="VZ182" s="54">
        <f t="shared" si="5164"/>
      </c>
      <c r="WA182" s="55">
        <f t="shared" si="4878"/>
      </c>
      <c r="WB182" s="54">
        <f t="shared" si="5164"/>
      </c>
      <c r="WC182" s="55">
        <f t="shared" si="4879"/>
      </c>
      <c r="WD182" s="54">
        <f t="shared" si="5164"/>
      </c>
      <c r="WE182" s="55">
        <f t="shared" si="4818"/>
      </c>
      <c r="WF182" s="54">
        <f t="shared" si="5164"/>
      </c>
      <c r="WG182" s="55">
        <f t="shared" si="4819"/>
      </c>
      <c r="WH182" s="54">
        <f t="shared" si="5164"/>
      </c>
      <c r="WI182" s="55">
        <f t="shared" si="4820"/>
      </c>
      <c r="WJ182" s="54">
        <f t="shared" si="5164"/>
      </c>
      <c r="WK182" s="55">
        <f t="shared" si="4821"/>
      </c>
      <c r="WL182" s="54">
        <f t="shared" si="5164"/>
      </c>
      <c r="WM182" s="55">
        <f t="shared" si="4822"/>
      </c>
      <c r="WN182" s="54">
        <f t="shared" si="5164"/>
      </c>
      <c r="WO182" s="55">
        <f t="shared" si="4823"/>
      </c>
      <c r="WP182" s="54">
        <f t="shared" si="5164"/>
      </c>
      <c r="WQ182" s="55">
        <f t="shared" si="4824"/>
      </c>
      <c r="WR182" s="54">
        <f t="shared" si="5164"/>
      </c>
      <c r="WS182" s="55">
        <f t="shared" si="4825"/>
      </c>
      <c r="WT182" s="54">
        <f t="shared" si="5164"/>
      </c>
      <c r="WU182" s="55">
        <f t="shared" si="4826"/>
      </c>
      <c r="WV182" s="54">
        <f t="shared" si="5164"/>
      </c>
      <c r="WW182" s="55">
        <f t="shared" si="4827"/>
      </c>
      <c r="WX182" s="54">
        <f t="shared" si="5164"/>
      </c>
      <c r="WY182" s="55">
        <f t="shared" si="4828"/>
      </c>
      <c r="WZ182" s="54">
        <f t="shared" si="5162"/>
      </c>
      <c r="XA182" s="55">
        <f t="shared" si="4829"/>
      </c>
      <c r="XB182" s="54">
        <f t="shared" si="5162"/>
      </c>
      <c r="XC182" s="55">
        <f t="shared" si="4830"/>
      </c>
      <c r="XD182" s="54">
        <f t="shared" si="5162"/>
      </c>
      <c r="XE182" s="55">
        <f t="shared" si="4831"/>
      </c>
      <c r="XF182" s="54">
        <f t="shared" si="5162"/>
      </c>
      <c r="XG182" s="55">
        <f t="shared" si="4832"/>
      </c>
      <c r="XH182" s="54">
        <f t="shared" si="5162"/>
      </c>
      <c r="XI182" s="55">
        <f t="shared" si="4833"/>
      </c>
      <c r="XJ182" s="54">
        <f t="shared" si="5162"/>
      </c>
      <c r="XK182" s="55">
        <f t="shared" si="4834"/>
      </c>
      <c r="XL182" s="54">
        <f t="shared" si="5162"/>
      </c>
      <c r="XM182" s="55">
        <f t="shared" si="4835"/>
      </c>
      <c r="XN182" s="54">
        <f t="shared" si="5162"/>
      </c>
      <c r="XO182" s="55">
        <f t="shared" si="4836"/>
      </c>
      <c r="XP182" s="54">
        <f t="shared" si="5162"/>
      </c>
      <c r="XQ182" s="55">
        <f t="shared" si="4837"/>
      </c>
      <c r="XR182" s="54">
        <f t="shared" si="5162"/>
      </c>
      <c r="XS182" s="55">
        <f t="shared" si="4838"/>
      </c>
      <c r="XT182" s="54">
        <f t="shared" si="5162"/>
      </c>
      <c r="XU182" s="55">
        <f t="shared" si="4839"/>
      </c>
      <c r="XV182" s="54">
        <f t="shared" si="5157"/>
      </c>
      <c r="XW182" s="55">
        <f t="shared" si="4840"/>
      </c>
      <c r="XX182" s="54">
        <f t="shared" si="5157"/>
      </c>
      <c r="XY182" s="55">
        <f t="shared" si="4841"/>
      </c>
      <c r="XZ182" s="54">
        <f t="shared" si="5157"/>
      </c>
      <c r="YA182" s="55">
        <f t="shared" si="4842"/>
      </c>
      <c r="YB182" s="54">
        <f t="shared" si="5157"/>
      </c>
      <c r="YC182" s="55">
        <f t="shared" si="4740"/>
      </c>
      <c r="YD182" s="54">
        <f t="shared" si="5157"/>
      </c>
      <c r="YE182" s="55">
        <f t="shared" si="4741"/>
      </c>
      <c r="YF182" s="54">
        <f t="shared" si="5157"/>
      </c>
      <c r="YG182" s="55">
        <f t="shared" si="4742"/>
      </c>
      <c r="YH182" s="54">
        <f t="shared" si="5157"/>
      </c>
      <c r="YI182" s="55">
        <f t="shared" si="4743"/>
      </c>
      <c r="YJ182" s="54">
        <f t="shared" si="5157"/>
      </c>
      <c r="YK182" s="55">
        <f t="shared" si="4744"/>
      </c>
      <c r="YL182" s="54">
        <f t="shared" si="5157"/>
      </c>
      <c r="YM182" s="55">
        <f t="shared" si="4745"/>
      </c>
      <c r="YN182" s="54">
        <f t="shared" si="5157"/>
      </c>
      <c r="YO182" s="55">
        <f t="shared" si="4746"/>
      </c>
      <c r="YP182" s="54">
        <f t="shared" si="5157"/>
      </c>
      <c r="YQ182" s="55">
        <f t="shared" si="4747"/>
      </c>
      <c r="YR182" s="54">
        <f t="shared" si="5157"/>
      </c>
      <c r="YS182" s="55">
        <f t="shared" si="4748"/>
      </c>
      <c r="YT182" s="54">
        <f t="shared" si="5157"/>
      </c>
      <c r="YU182" s="55">
        <f t="shared" si="4749"/>
      </c>
      <c r="YV182" s="54">
        <f t="shared" si="5157"/>
      </c>
      <c r="YW182" s="55">
        <f t="shared" si="4750"/>
      </c>
      <c r="YX182" s="54">
        <f t="shared" si="5157"/>
      </c>
      <c r="YY182" s="55">
        <f t="shared" si="4751"/>
      </c>
      <c r="YZ182" s="54">
        <f t="shared" si="5157"/>
      </c>
      <c r="ZA182" s="55">
        <f t="shared" si="4752"/>
      </c>
      <c r="ZB182" s="54">
        <f t="shared" si="5157"/>
      </c>
      <c r="ZC182" s="55">
        <f t="shared" si="4753"/>
      </c>
      <c r="ZD182" s="54">
        <f t="shared" si="5157"/>
      </c>
      <c r="ZE182" s="55">
        <f t="shared" si="4754"/>
      </c>
      <c r="ZF182" s="54">
        <f t="shared" si="5157"/>
      </c>
      <c r="ZG182" s="55">
        <f t="shared" si="4755"/>
      </c>
      <c r="ZH182" s="54">
        <f t="shared" si="5157"/>
      </c>
      <c r="ZI182" s="55">
        <f t="shared" si="4756"/>
      </c>
      <c r="ZJ182" s="54">
        <f t="shared" si="5157"/>
      </c>
      <c r="ZK182" s="55">
        <f t="shared" si="4757"/>
      </c>
      <c r="ZL182" s="54">
        <f t="shared" si="5157"/>
      </c>
      <c r="ZM182" s="55">
        <f t="shared" si="4758"/>
      </c>
      <c r="ZN182" s="54">
        <f t="shared" si="5157"/>
      </c>
      <c r="ZO182" s="55">
        <f t="shared" si="4759"/>
      </c>
      <c r="ZP182" s="54">
        <f t="shared" si="5157"/>
      </c>
      <c r="ZQ182" s="55">
        <f t="shared" si="4760"/>
      </c>
      <c r="ZR182" s="54">
        <f t="shared" si="5158"/>
      </c>
      <c r="ZS182" s="55">
        <f t="shared" si="4761"/>
      </c>
      <c r="ZT182" s="54">
        <f t="shared" si="5158"/>
      </c>
      <c r="ZU182" s="55">
        <f t="shared" si="4762"/>
      </c>
      <c r="ZV182" s="54">
        <f t="shared" si="5158"/>
      </c>
      <c r="ZW182" s="55">
        <f t="shared" si="4763"/>
      </c>
      <c r="ZX182" s="54">
        <f t="shared" si="5158"/>
      </c>
      <c r="ZY182" s="55">
        <f t="shared" si="4764"/>
      </c>
      <c r="ZZ182" s="54">
        <f t="shared" si="5158"/>
      </c>
      <c r="AAA182" s="55">
        <f t="shared" si="4765"/>
      </c>
      <c r="AAB182" s="54">
        <f t="shared" si="5158"/>
      </c>
      <c r="AAC182" s="55">
        <f t="shared" si="4766"/>
      </c>
      <c r="AAD182" s="54">
        <f t="shared" si="5158"/>
      </c>
      <c r="AAE182" s="55">
        <f t="shared" si="4767"/>
      </c>
      <c r="AAF182" s="54">
        <f t="shared" si="5158"/>
      </c>
      <c r="AAG182" s="55">
        <f t="shared" si="4768"/>
      </c>
      <c r="AAH182" s="54">
        <f t="shared" si="5158"/>
      </c>
      <c r="AAI182" s="55">
        <f t="shared" si="4769"/>
      </c>
      <c r="AAJ182" s="54">
        <f t="shared" si="5158"/>
      </c>
      <c r="AAK182" s="55">
        <f t="shared" si="4770"/>
      </c>
      <c r="AAL182" s="54">
        <f t="shared" si="5158"/>
      </c>
      <c r="AAM182" s="55">
        <f t="shared" si="4917"/>
      </c>
      <c r="AAN182" s="54">
        <f t="shared" si="5158"/>
      </c>
      <c r="AAO182" s="55">
        <f t="shared" si="4918"/>
      </c>
      <c r="AAP182" s="54">
        <f t="shared" si="5158"/>
      </c>
      <c r="AAQ182" s="55">
        <f t="shared" si="4919"/>
      </c>
      <c r="AAR182" s="54">
        <f t="shared" si="5158"/>
      </c>
      <c r="AAS182" s="55">
        <f t="shared" si="4920"/>
      </c>
      <c r="AAT182" s="54">
        <f t="shared" si="5158"/>
      </c>
      <c r="AAU182" s="55">
        <f t="shared" si="4921"/>
      </c>
      <c r="AAV182" s="54">
        <f t="shared" si="5158"/>
      </c>
      <c r="AAW182" s="55">
        <f t="shared" si="4922"/>
      </c>
      <c r="AAX182" s="54">
        <f t="shared" si="5158"/>
      </c>
      <c r="AAY182" s="55">
        <f t="shared" si="4923"/>
      </c>
      <c r="AAZ182" s="54">
        <f t="shared" si="5158"/>
      </c>
      <c r="ABA182" s="55">
        <f t="shared" si="4924"/>
      </c>
      <c r="ABB182" s="54">
        <f t="shared" si="5158"/>
      </c>
      <c r="ABC182" s="55">
        <f t="shared" si="4925"/>
      </c>
      <c r="ABD182" s="54">
        <f t="shared" si="5158"/>
      </c>
      <c r="ABE182" s="55">
        <f t="shared" si="4926"/>
      </c>
      <c r="ABF182" s="54">
        <f t="shared" si="5158"/>
      </c>
      <c r="ABG182" s="55">
        <f t="shared" si="4927"/>
      </c>
      <c r="ABH182" s="54">
        <f t="shared" si="5158"/>
      </c>
      <c r="ABI182" s="55">
        <f t="shared" si="4928"/>
      </c>
      <c r="ABJ182" s="54">
        <f t="shared" si="5158"/>
      </c>
      <c r="ABK182" s="55">
        <f t="shared" si="4929"/>
      </c>
      <c r="ABL182" s="54">
        <f t="shared" si="5158"/>
      </c>
      <c r="ABM182" s="55">
        <f t="shared" si="4930"/>
      </c>
      <c r="ABN182" s="54">
        <f t="shared" si="5158"/>
      </c>
      <c r="ABO182" s="55">
        <f t="shared" si="4931"/>
      </c>
      <c r="ABP182" s="54">
        <f t="shared" si="5158"/>
      </c>
      <c r="ABQ182" s="55">
        <f t="shared" si="4932"/>
      </c>
      <c r="ABR182" s="54">
        <f t="shared" si="5158"/>
      </c>
      <c r="ABS182" s="55">
        <f t="shared" si="4933"/>
      </c>
      <c r="ABT182" s="54">
        <f t="shared" si="5158"/>
      </c>
      <c r="ABU182" s="55">
        <f t="shared" si="4934"/>
      </c>
      <c r="ABV182" s="54">
        <f t="shared" si="5158"/>
      </c>
      <c r="ABW182" s="55">
        <f t="shared" si="4935"/>
      </c>
      <c r="ABX182" s="54">
        <f t="shared" si="5158"/>
      </c>
      <c r="ABY182" s="55">
        <f t="shared" si="4936"/>
      </c>
      <c r="ABZ182" s="54">
        <f t="shared" si="5158"/>
      </c>
      <c r="ACA182" s="55">
        <f t="shared" si="4937"/>
      </c>
      <c r="ACB182" s="54">
        <f t="shared" si="5158"/>
      </c>
      <c r="ACC182" s="55">
        <f t="shared" si="4938"/>
      </c>
      <c r="ACD182" s="54">
        <f t="shared" si="5154"/>
      </c>
      <c r="ACE182" s="55">
        <f t="shared" si="4939"/>
      </c>
      <c r="ACF182" s="54">
        <f t="shared" si="5154"/>
      </c>
      <c r="ACG182" s="55">
        <f t="shared" si="4940"/>
      </c>
      <c r="ACH182" s="54">
        <f t="shared" si="5154"/>
      </c>
      <c r="ACI182" s="55">
        <f t="shared" si="4941"/>
      </c>
      <c r="ACJ182" s="54">
        <f t="shared" si="5154"/>
      </c>
      <c r="ACK182" s="55">
        <f t="shared" si="4942"/>
      </c>
      <c r="ACL182" s="54">
        <f t="shared" si="5154"/>
      </c>
      <c r="ACM182" s="55">
        <f t="shared" si="4943"/>
      </c>
      <c r="ACN182" s="54">
        <f t="shared" si="5154"/>
      </c>
      <c r="ACO182" s="55">
        <f t="shared" si="4944"/>
      </c>
      <c r="ACP182" s="54">
        <f t="shared" si="5154"/>
      </c>
      <c r="ACQ182" s="55">
        <f t="shared" si="4945"/>
      </c>
      <c r="ACR182" s="54">
        <f t="shared" si="5154"/>
      </c>
      <c r="ACS182" s="55">
        <f t="shared" si="4946"/>
      </c>
      <c r="ACT182" s="54">
        <f t="shared" si="5154"/>
      </c>
      <c r="ACU182" s="55">
        <f t="shared" si="4947"/>
      </c>
      <c r="ACV182" s="54">
        <f t="shared" si="5154"/>
      </c>
      <c r="ACW182" s="55">
        <f t="shared" si="4883"/>
      </c>
      <c r="ACX182" s="54">
        <f t="shared" si="5154"/>
      </c>
      <c r="ACY182" s="55">
        <f t="shared" si="4961"/>
      </c>
      <c r="ACZ182" s="54">
        <f t="shared" si="5154"/>
      </c>
      <c r="ADA182" s="55">
        <f t="shared" si="4962"/>
      </c>
      <c r="ADB182" s="54">
        <f t="shared" si="5154"/>
      </c>
      <c r="ADC182" s="55">
        <f t="shared" si="4963"/>
      </c>
      <c r="ADD182" s="54">
        <f t="shared" si="5154"/>
      </c>
      <c r="ADE182" s="55">
        <f t="shared" si="4964"/>
      </c>
      <c r="ADF182" s="54">
        <f t="shared" si="5154"/>
      </c>
      <c r="ADG182" s="55">
        <f t="shared" si="4965"/>
      </c>
    </row>
    <row r="183" spans="1:787" ht="20.25" hidden="1" customHeight="1">
      <c r="A183" s="112">
        <v>111</v>
      </c>
      <c r="B183" s="115">
        <f>学年と名前を結合するシート!D112</f>
      </c>
      <c r="C183" s="114"/>
      <c r="D183" s="54">
        <f t="shared" si="4771"/>
      </c>
      <c r="E183" s="55">
        <f t="shared" si="4772"/>
      </c>
      <c r="F183" s="54">
        <f t="shared" si="5159"/>
      </c>
      <c r="G183" s="55">
        <f t="shared" si="4966"/>
      </c>
      <c r="H183" s="54">
        <f t="shared" si="5159"/>
      </c>
      <c r="I183" s="55">
        <f t="shared" si="4967"/>
      </c>
      <c r="J183" s="54">
        <f t="shared" si="5159"/>
      </c>
      <c r="K183" s="55">
        <f t="shared" si="4968"/>
      </c>
      <c r="L183" s="54">
        <f t="shared" si="5159"/>
      </c>
      <c r="M183" s="55">
        <f t="shared" si="4969"/>
      </c>
      <c r="N183" s="54">
        <f t="shared" si="5159"/>
      </c>
      <c r="O183" s="55">
        <f t="shared" si="4970"/>
      </c>
      <c r="P183" s="54">
        <f t="shared" si="5159"/>
      </c>
      <c r="Q183" s="55">
        <f t="shared" si="4971"/>
      </c>
      <c r="R183" s="54">
        <f t="shared" si="5159"/>
      </c>
      <c r="S183" s="55">
        <f t="shared" si="4972"/>
      </c>
      <c r="T183" s="54">
        <f t="shared" si="5159"/>
      </c>
      <c r="U183" s="55">
        <f t="shared" si="4973"/>
      </c>
      <c r="V183" s="54">
        <f t="shared" si="5159"/>
      </c>
      <c r="W183" s="55">
        <f t="shared" si="4974"/>
      </c>
      <c r="X183" s="54">
        <f t="shared" si="5159"/>
      </c>
      <c r="Y183" s="55">
        <f t="shared" si="4975"/>
      </c>
      <c r="Z183" s="54">
        <f t="shared" si="5159"/>
      </c>
      <c r="AA183" s="55">
        <f t="shared" si="4976"/>
      </c>
      <c r="AB183" s="54">
        <f t="shared" si="5159"/>
      </c>
      <c r="AC183" s="55">
        <f t="shared" si="4977"/>
      </c>
      <c r="AD183" s="54">
        <f t="shared" si="5159"/>
      </c>
      <c r="AE183" s="55">
        <f t="shared" si="4978"/>
      </c>
      <c r="AF183" s="54">
        <f t="shared" si="5159"/>
      </c>
      <c r="AG183" s="55">
        <f t="shared" si="4979"/>
      </c>
      <c r="AH183" s="54">
        <f t="shared" si="5159"/>
      </c>
      <c r="AI183" s="55">
        <f t="shared" si="4980"/>
      </c>
      <c r="AJ183" s="54">
        <f t="shared" si="5159"/>
      </c>
      <c r="AK183" s="55">
        <f t="shared" si="4981"/>
      </c>
      <c r="AL183" s="54">
        <f t="shared" si="5159"/>
      </c>
      <c r="AM183" s="55">
        <f t="shared" si="4982"/>
      </c>
      <c r="AN183" s="54">
        <f t="shared" si="5159"/>
      </c>
      <c r="AO183" s="55">
        <f t="shared" si="4983"/>
      </c>
      <c r="AP183" s="54">
        <f t="shared" si="5159"/>
      </c>
      <c r="AQ183" s="55">
        <f t="shared" si="4984"/>
      </c>
      <c r="AR183" s="54">
        <f t="shared" si="5159"/>
      </c>
      <c r="AS183" s="55">
        <f t="shared" si="4985"/>
      </c>
      <c r="AT183" s="54">
        <f t="shared" si="5159"/>
      </c>
      <c r="AU183" s="55">
        <f t="shared" si="4986"/>
      </c>
      <c r="AV183" s="54">
        <f t="shared" si="5159"/>
      </c>
      <c r="AW183" s="55">
        <f t="shared" si="4987"/>
      </c>
      <c r="AX183" s="54">
        <f t="shared" si="5159"/>
      </c>
      <c r="AY183" s="55">
        <f t="shared" si="4988"/>
      </c>
      <c r="AZ183" s="54">
        <f t="shared" si="5159"/>
      </c>
      <c r="BA183" s="55">
        <f t="shared" si="4989"/>
      </c>
      <c r="BB183" s="54">
        <f t="shared" si="5159"/>
      </c>
      <c r="BC183" s="55">
        <f t="shared" si="4990"/>
      </c>
      <c r="BD183" s="54">
        <f t="shared" si="5159"/>
      </c>
      <c r="BE183" s="55">
        <f t="shared" si="4991"/>
      </c>
      <c r="BF183" s="54">
        <f t="shared" si="5159"/>
      </c>
      <c r="BG183" s="55">
        <f t="shared" si="4992"/>
      </c>
      <c r="BH183" s="54">
        <f t="shared" si="5159"/>
      </c>
      <c r="BI183" s="55">
        <f t="shared" si="4993"/>
      </c>
      <c r="BJ183" s="54">
        <f t="shared" si="5159"/>
      </c>
      <c r="BK183" s="55">
        <f t="shared" si="4994"/>
      </c>
      <c r="BL183" s="54">
        <f t="shared" si="5159"/>
      </c>
      <c r="BM183" s="55">
        <f t="shared" si="4995"/>
      </c>
      <c r="BN183" s="54">
        <f t="shared" si="5159"/>
      </c>
      <c r="BO183" s="55">
        <f t="shared" si="4996"/>
      </c>
      <c r="BP183" s="54">
        <f t="shared" si="5159"/>
      </c>
      <c r="BQ183" s="55">
        <f t="shared" si="4997"/>
      </c>
      <c r="BR183" s="54">
        <f t="shared" si="5155"/>
      </c>
      <c r="BS183" s="55">
        <f t="shared" si="4998"/>
      </c>
      <c r="BT183" s="54">
        <f t="shared" si="5155"/>
      </c>
      <c r="BU183" s="55">
        <f t="shared" si="4999"/>
      </c>
      <c r="BV183" s="54">
        <f t="shared" si="5155"/>
      </c>
      <c r="BW183" s="55">
        <f t="shared" si="5000"/>
      </c>
      <c r="BX183" s="54">
        <f t="shared" si="5155"/>
      </c>
      <c r="BY183" s="55">
        <f t="shared" si="5001"/>
      </c>
      <c r="BZ183" s="54">
        <f t="shared" si="5155"/>
      </c>
      <c r="CA183" s="55">
        <f t="shared" si="5002"/>
      </c>
      <c r="CB183" s="54">
        <f t="shared" si="5155"/>
      </c>
      <c r="CC183" s="55">
        <f t="shared" si="5003"/>
      </c>
      <c r="CD183" s="54">
        <f t="shared" si="5155"/>
      </c>
      <c r="CE183" s="55">
        <f t="shared" si="5004"/>
      </c>
      <c r="CF183" s="54">
        <f t="shared" si="5155"/>
      </c>
      <c r="CG183" s="55">
        <f t="shared" si="5005"/>
      </c>
      <c r="CH183" s="54">
        <f t="shared" si="5155"/>
      </c>
      <c r="CI183" s="55">
        <f t="shared" si="5006"/>
      </c>
      <c r="CJ183" s="54">
        <f t="shared" si="5155"/>
      </c>
      <c r="CK183" s="55">
        <f t="shared" si="5007"/>
      </c>
      <c r="CL183" s="54">
        <f t="shared" si="5155"/>
      </c>
      <c r="CM183" s="55">
        <f t="shared" si="5008"/>
      </c>
      <c r="CN183" s="54">
        <f t="shared" si="5155"/>
      </c>
      <c r="CO183" s="55">
        <f t="shared" si="5009"/>
      </c>
      <c r="CP183" s="54">
        <f t="shared" si="5155"/>
      </c>
      <c r="CQ183" s="55">
        <f t="shared" si="5010"/>
      </c>
      <c r="CR183" s="54">
        <f t="shared" si="5155"/>
      </c>
      <c r="CS183" s="55">
        <f t="shared" si="5011"/>
      </c>
      <c r="CT183" s="54">
        <f t="shared" si="5155"/>
      </c>
      <c r="CU183" s="55">
        <f t="shared" si="5012"/>
      </c>
      <c r="CV183" s="54">
        <f t="shared" si="5155"/>
      </c>
      <c r="CW183" s="55">
        <f t="shared" si="5013"/>
      </c>
      <c r="CX183" s="54">
        <f t="shared" si="5155"/>
      </c>
      <c r="CY183" s="55">
        <f t="shared" si="5014"/>
      </c>
      <c r="CZ183" s="54">
        <f t="shared" si="5155"/>
      </c>
      <c r="DA183" s="55">
        <f t="shared" si="5015"/>
      </c>
      <c r="DB183" s="54">
        <f t="shared" si="5155"/>
      </c>
      <c r="DC183" s="55">
        <f t="shared" si="5016"/>
      </c>
      <c r="DD183" s="54">
        <f t="shared" si="5155"/>
      </c>
      <c r="DE183" s="55">
        <f t="shared" si="5017"/>
      </c>
      <c r="DF183" s="54">
        <f t="shared" si="5155"/>
      </c>
      <c r="DG183" s="55">
        <f t="shared" si="5018"/>
      </c>
      <c r="DH183" s="54">
        <f t="shared" si="5155"/>
      </c>
      <c r="DI183" s="55">
        <f t="shared" si="5019"/>
      </c>
      <c r="DJ183" s="54">
        <f t="shared" si="5155"/>
      </c>
      <c r="DK183" s="55">
        <f t="shared" si="5020"/>
      </c>
      <c r="DL183" s="54">
        <f t="shared" si="5155"/>
      </c>
      <c r="DM183" s="55">
        <f t="shared" si="5021"/>
      </c>
      <c r="DN183" s="54">
        <f t="shared" si="5155"/>
      </c>
      <c r="DO183" s="55">
        <f t="shared" si="5022"/>
      </c>
      <c r="DP183" s="54">
        <f t="shared" si="5155"/>
      </c>
      <c r="DQ183" s="55">
        <f t="shared" si="5023"/>
      </c>
      <c r="DR183" s="54">
        <f t="shared" si="5155"/>
      </c>
      <c r="DS183" s="55">
        <f t="shared" si="5024"/>
      </c>
      <c r="DT183" s="54">
        <f t="shared" si="5155"/>
      </c>
      <c r="DU183" s="55">
        <f t="shared" si="5025"/>
      </c>
      <c r="DV183" s="54">
        <f t="shared" si="5155"/>
      </c>
      <c r="DW183" s="55">
        <f t="shared" si="5026"/>
      </c>
      <c r="DX183" s="54">
        <f t="shared" si="5155"/>
      </c>
      <c r="DY183" s="55">
        <f t="shared" si="5027"/>
      </c>
      <c r="DZ183" s="54">
        <f t="shared" si="5155"/>
      </c>
      <c r="EA183" s="55">
        <f t="shared" si="5028"/>
      </c>
      <c r="EB183" s="54">
        <f t="shared" si="5160"/>
      </c>
      <c r="EC183" s="55">
        <f t="shared" si="5029"/>
      </c>
      <c r="ED183" s="54">
        <f t="shared" si="5160"/>
      </c>
      <c r="EE183" s="55">
        <f t="shared" si="5030"/>
      </c>
      <c r="EF183" s="54">
        <f t="shared" si="5160"/>
      </c>
      <c r="EG183" s="55">
        <f t="shared" si="5031"/>
      </c>
      <c r="EH183" s="54">
        <f t="shared" si="5160"/>
      </c>
      <c r="EI183" s="55">
        <f t="shared" si="5032"/>
      </c>
      <c r="EJ183" s="54">
        <f t="shared" si="5160"/>
      </c>
      <c r="EK183" s="55">
        <f t="shared" si="5033"/>
      </c>
      <c r="EL183" s="54">
        <f t="shared" si="5160"/>
      </c>
      <c r="EM183" s="55">
        <f t="shared" si="5034"/>
      </c>
      <c r="EN183" s="54">
        <f t="shared" si="5160"/>
      </c>
      <c r="EO183" s="55">
        <f t="shared" si="5035"/>
      </c>
      <c r="EP183" s="54">
        <f t="shared" si="5160"/>
      </c>
      <c r="EQ183" s="55">
        <f t="shared" si="5036"/>
      </c>
      <c r="ER183" s="54">
        <f t="shared" si="5160"/>
      </c>
      <c r="ES183" s="55">
        <f t="shared" si="5037"/>
      </c>
      <c r="ET183" s="54">
        <f t="shared" si="5160"/>
      </c>
      <c r="EU183" s="55">
        <f t="shared" si="5038"/>
      </c>
      <c r="EV183" s="54">
        <f t="shared" si="5160"/>
      </c>
      <c r="EW183" s="55">
        <f t="shared" si="5039"/>
      </c>
      <c r="EX183" s="54">
        <f t="shared" si="5160"/>
      </c>
      <c r="EY183" s="55">
        <f t="shared" si="5040"/>
      </c>
      <c r="EZ183" s="54">
        <f t="shared" si="5160"/>
      </c>
      <c r="FA183" s="55">
        <f t="shared" si="5041"/>
      </c>
      <c r="FB183" s="54">
        <f t="shared" si="5160"/>
      </c>
      <c r="FC183" s="55">
        <f t="shared" si="5042"/>
      </c>
      <c r="FD183" s="54">
        <f t="shared" si="5160"/>
      </c>
      <c r="FE183" s="55">
        <f t="shared" si="5043"/>
      </c>
      <c r="FF183" s="54">
        <f t="shared" si="5160"/>
      </c>
      <c r="FG183" s="55">
        <f t="shared" si="5044"/>
      </c>
      <c r="FH183" s="54">
        <f t="shared" si="5160"/>
      </c>
      <c r="FI183" s="55">
        <f t="shared" si="5045"/>
      </c>
      <c r="FJ183" s="54">
        <f t="shared" si="5160"/>
      </c>
      <c r="FK183" s="55">
        <f t="shared" si="5046"/>
      </c>
      <c r="FL183" s="54">
        <f t="shared" si="5160"/>
      </c>
      <c r="FM183" s="55">
        <f t="shared" si="5047"/>
      </c>
      <c r="FN183" s="54">
        <f t="shared" si="5160"/>
      </c>
      <c r="FO183" s="55">
        <f t="shared" si="5048"/>
      </c>
      <c r="FP183" s="54">
        <f t="shared" si="5160"/>
      </c>
      <c r="FQ183" s="55">
        <f t="shared" si="5049"/>
      </c>
      <c r="FR183" s="54">
        <f t="shared" si="5160"/>
      </c>
      <c r="FS183" s="55">
        <f t="shared" si="5050"/>
      </c>
      <c r="FT183" s="54">
        <f t="shared" si="5160"/>
      </c>
      <c r="FU183" s="55">
        <f t="shared" si="5051"/>
      </c>
      <c r="FV183" s="54">
        <f t="shared" si="5160"/>
      </c>
      <c r="FW183" s="55">
        <f t="shared" si="5052"/>
      </c>
      <c r="FX183" s="54">
        <f t="shared" si="5160"/>
      </c>
      <c r="FY183" s="55">
        <f t="shared" si="5053"/>
      </c>
      <c r="FZ183" s="54">
        <f t="shared" si="5160"/>
      </c>
      <c r="GA183" s="55">
        <f t="shared" si="5054"/>
      </c>
      <c r="GB183" s="54">
        <f t="shared" si="5160"/>
      </c>
      <c r="GC183" s="55">
        <f t="shared" si="5055"/>
      </c>
      <c r="GD183" s="54">
        <f t="shared" si="5160"/>
      </c>
      <c r="GE183" s="55">
        <f t="shared" si="5056"/>
      </c>
      <c r="GF183" s="54">
        <f t="shared" si="5160"/>
      </c>
      <c r="GG183" s="55">
        <f t="shared" si="5057"/>
      </c>
      <c r="GH183" s="54">
        <f t="shared" si="5160"/>
      </c>
      <c r="GI183" s="55">
        <f t="shared" si="5058"/>
      </c>
      <c r="GJ183" s="54">
        <f t="shared" si="5160"/>
      </c>
      <c r="GK183" s="55">
        <f t="shared" si="5059"/>
      </c>
      <c r="GL183" s="54">
        <f t="shared" si="5160"/>
      </c>
      <c r="GM183" s="55">
        <f t="shared" si="5060"/>
      </c>
      <c r="GN183" s="54">
        <f t="shared" si="5156"/>
      </c>
      <c r="GO183" s="55">
        <f t="shared" si="5061"/>
      </c>
      <c r="GP183" s="54">
        <f t="shared" si="5156"/>
      </c>
      <c r="GQ183" s="55">
        <f t="shared" si="5062"/>
      </c>
      <c r="GR183" s="54">
        <f t="shared" si="5156"/>
      </c>
      <c r="GS183" s="55">
        <f t="shared" si="5063"/>
      </c>
      <c r="GT183" s="54">
        <f t="shared" si="5156"/>
      </c>
      <c r="GU183" s="55">
        <f t="shared" si="5064"/>
      </c>
      <c r="GV183" s="54">
        <f t="shared" si="5156"/>
      </c>
      <c r="GW183" s="55">
        <f t="shared" si="5065"/>
      </c>
      <c r="GX183" s="54">
        <f t="shared" si="5156"/>
      </c>
      <c r="GY183" s="55">
        <f t="shared" si="5066"/>
      </c>
      <c r="GZ183" s="54">
        <f t="shared" si="5156"/>
      </c>
      <c r="HA183" s="55">
        <f t="shared" si="5067"/>
      </c>
      <c r="HB183" s="54">
        <f t="shared" si="5156"/>
      </c>
      <c r="HC183" s="55">
        <f t="shared" si="5068"/>
      </c>
      <c r="HD183" s="54">
        <f t="shared" si="5156"/>
      </c>
      <c r="HE183" s="55">
        <f t="shared" si="5069"/>
      </c>
      <c r="HF183" s="54">
        <f t="shared" si="5156"/>
      </c>
      <c r="HG183" s="55">
        <f t="shared" si="5070"/>
      </c>
      <c r="HH183" s="54">
        <f t="shared" si="5156"/>
      </c>
      <c r="HI183" s="55">
        <f t="shared" si="5071"/>
      </c>
      <c r="HJ183" s="54">
        <f t="shared" si="5156"/>
      </c>
      <c r="HK183" s="55">
        <f t="shared" si="5072"/>
      </c>
      <c r="HL183" s="54">
        <f t="shared" si="5156"/>
      </c>
      <c r="HM183" s="55">
        <f t="shared" si="5073"/>
      </c>
      <c r="HN183" s="54">
        <f t="shared" si="5156"/>
      </c>
      <c r="HO183" s="55">
        <f t="shared" si="5074"/>
      </c>
      <c r="HP183" s="54">
        <f t="shared" si="5156"/>
      </c>
      <c r="HQ183" s="55">
        <f t="shared" si="5075"/>
      </c>
      <c r="HR183" s="54">
        <f t="shared" si="5156"/>
      </c>
      <c r="HS183" s="55">
        <f t="shared" si="5076"/>
      </c>
      <c r="HT183" s="54">
        <f t="shared" si="5156"/>
      </c>
      <c r="HU183" s="55">
        <f t="shared" si="5077"/>
      </c>
      <c r="HV183" s="54">
        <f t="shared" si="5156"/>
      </c>
      <c r="HW183" s="55">
        <f t="shared" si="5078"/>
      </c>
      <c r="HX183" s="54">
        <f t="shared" si="5156"/>
      </c>
      <c r="HY183" s="55">
        <f t="shared" si="5079"/>
      </c>
      <c r="HZ183" s="54">
        <f t="shared" si="5156"/>
      </c>
      <c r="IA183" s="55">
        <f t="shared" si="5080"/>
      </c>
      <c r="IB183" s="54">
        <f t="shared" si="5156"/>
      </c>
      <c r="IC183" s="55">
        <f t="shared" si="5081"/>
      </c>
      <c r="ID183" s="54">
        <f t="shared" si="5156"/>
      </c>
      <c r="IE183" s="55">
        <f t="shared" si="5082"/>
      </c>
      <c r="IF183" s="54">
        <f t="shared" si="5156"/>
      </c>
      <c r="IG183" s="55">
        <f t="shared" si="5083"/>
      </c>
      <c r="IH183" s="54">
        <f t="shared" si="5156"/>
      </c>
      <c r="II183" s="55">
        <f t="shared" si="5084"/>
      </c>
      <c r="IJ183" s="54">
        <f t="shared" si="5156"/>
      </c>
      <c r="IK183" s="55">
        <f t="shared" si="5085"/>
      </c>
      <c r="IL183" s="54">
        <f t="shared" si="5156"/>
      </c>
      <c r="IM183" s="55">
        <f t="shared" si="5086"/>
      </c>
      <c r="IN183" s="54">
        <f t="shared" si="5156"/>
      </c>
      <c r="IO183" s="55">
        <f t="shared" si="5087"/>
      </c>
      <c r="IP183" s="54">
        <f t="shared" si="5156"/>
      </c>
      <c r="IQ183" s="55">
        <f t="shared" si="5088"/>
      </c>
      <c r="IR183" s="54">
        <f t="shared" si="5156"/>
      </c>
      <c r="IS183" s="55">
        <f t="shared" si="5089"/>
      </c>
      <c r="IT183" s="54">
        <f t="shared" si="5156"/>
      </c>
      <c r="IU183" s="55">
        <f t="shared" si="5090"/>
      </c>
      <c r="IV183" s="54">
        <f t="shared" si="5156"/>
      </c>
      <c r="IW183" s="55">
        <f t="shared" si="5091"/>
      </c>
      <c r="IX183" s="54">
        <f t="shared" si="5151"/>
      </c>
      <c r="IY183" s="55">
        <f t="shared" si="5092"/>
      </c>
      <c r="IZ183" s="54">
        <f t="shared" si="5151"/>
      </c>
      <c r="JA183" s="55">
        <f t="shared" si="5093"/>
      </c>
      <c r="JB183" s="54">
        <f t="shared" si="5151"/>
      </c>
      <c r="JC183" s="55">
        <f t="shared" si="5094"/>
      </c>
      <c r="JD183" s="54">
        <f t="shared" si="5151"/>
      </c>
      <c r="JE183" s="55">
        <f t="shared" si="5095"/>
      </c>
      <c r="JF183" s="54">
        <f t="shared" si="5151"/>
      </c>
      <c r="JG183" s="55">
        <f t="shared" si="5096"/>
      </c>
      <c r="JH183" s="54">
        <f t="shared" si="5151"/>
      </c>
      <c r="JI183" s="55">
        <f t="shared" si="5097"/>
      </c>
      <c r="JJ183" s="54">
        <f t="shared" si="5151"/>
      </c>
      <c r="JK183" s="55">
        <f t="shared" si="5098"/>
      </c>
      <c r="JL183" s="54">
        <f t="shared" si="5151"/>
      </c>
      <c r="JM183" s="55">
        <f t="shared" si="4679"/>
      </c>
      <c r="JN183" s="54">
        <f t="shared" si="5153"/>
      </c>
      <c r="JO183" s="55">
        <f t="shared" si="4775"/>
      </c>
      <c r="JP183" s="54">
        <f t="shared" si="5153"/>
      </c>
      <c r="JQ183" s="55">
        <f t="shared" si="4776"/>
      </c>
      <c r="JR183" s="54">
        <f t="shared" si="5153"/>
      </c>
      <c r="JS183" s="55">
        <f t="shared" si="4777"/>
      </c>
      <c r="JT183" s="54">
        <f t="shared" si="5153"/>
      </c>
      <c r="JU183" s="55">
        <f t="shared" si="4778"/>
      </c>
      <c r="JV183" s="54">
        <f t="shared" si="5153"/>
      </c>
      <c r="JW183" s="55">
        <f t="shared" si="4779"/>
      </c>
      <c r="JX183" s="54">
        <f t="shared" si="5153"/>
      </c>
      <c r="JY183" s="55">
        <f t="shared" si="4780"/>
      </c>
      <c r="JZ183" s="54">
        <f t="shared" si="5153"/>
      </c>
      <c r="KA183" s="55">
        <f t="shared" si="4781"/>
      </c>
      <c r="KB183" s="54">
        <f t="shared" si="5153"/>
      </c>
      <c r="KC183" s="55">
        <f t="shared" si="4782"/>
      </c>
      <c r="KD183" s="54">
        <f t="shared" si="5153"/>
      </c>
      <c r="KE183" s="55">
        <f t="shared" si="4783"/>
      </c>
      <c r="KF183" s="54">
        <f t="shared" si="5153"/>
      </c>
      <c r="KG183" s="55">
        <f t="shared" si="4784"/>
      </c>
      <c r="KH183" s="54">
        <f t="shared" si="5153"/>
      </c>
      <c r="KI183" s="55">
        <f t="shared" si="4785"/>
      </c>
      <c r="KJ183" s="54">
        <f t="shared" si="5153"/>
      </c>
      <c r="KK183" s="55">
        <f t="shared" si="4786"/>
      </c>
      <c r="KL183" s="54">
        <f t="shared" si="5153"/>
      </c>
      <c r="KM183" s="55">
        <f t="shared" si="4787"/>
      </c>
      <c r="KN183" s="54">
        <f t="shared" si="5153"/>
      </c>
      <c r="KO183" s="55">
        <f t="shared" si="4788"/>
      </c>
      <c r="KP183" s="54">
        <f t="shared" si="5153"/>
      </c>
      <c r="KQ183" s="55">
        <f t="shared" si="4789"/>
      </c>
      <c r="KR183" s="54">
        <f t="shared" si="5153"/>
      </c>
      <c r="KS183" s="55">
        <f t="shared" si="4790"/>
      </c>
      <c r="KT183" s="54">
        <f t="shared" si="5153"/>
      </c>
      <c r="KU183" s="55">
        <f t="shared" si="4791"/>
      </c>
      <c r="KV183" s="54">
        <f t="shared" si="5153"/>
      </c>
      <c r="KW183" s="55">
        <f t="shared" si="4792"/>
      </c>
      <c r="KX183" s="54">
        <f t="shared" si="5153"/>
      </c>
      <c r="KY183" s="55">
        <f t="shared" si="4793"/>
      </c>
      <c r="KZ183" s="54">
        <f t="shared" si="5153"/>
      </c>
      <c r="LA183" s="55">
        <f t="shared" si="4794"/>
      </c>
      <c r="LB183" s="54">
        <f t="shared" si="5153"/>
      </c>
      <c r="LC183" s="55">
        <f t="shared" si="4795"/>
      </c>
      <c r="LD183" s="54">
        <f t="shared" si="5153"/>
      </c>
      <c r="LE183" s="55">
        <f t="shared" si="4796"/>
      </c>
      <c r="LF183" s="54">
        <f t="shared" si="5153"/>
      </c>
      <c r="LG183" s="55">
        <f t="shared" si="4797"/>
      </c>
      <c r="LH183" s="54">
        <f t="shared" si="5153"/>
      </c>
      <c r="LI183" s="55">
        <f t="shared" si="4798"/>
      </c>
      <c r="LJ183" s="54">
        <f t="shared" si="5153"/>
      </c>
      <c r="LK183" s="55">
        <f t="shared" si="4799"/>
      </c>
      <c r="LL183" s="54">
        <f t="shared" si="5153"/>
      </c>
      <c r="LM183" s="55">
        <f t="shared" si="4800"/>
      </c>
      <c r="LN183" s="54">
        <f t="shared" si="5153"/>
      </c>
      <c r="LO183" s="55">
        <f t="shared" si="4801"/>
      </c>
      <c r="LP183" s="54">
        <f t="shared" si="5153"/>
      </c>
      <c r="LQ183" s="55">
        <f t="shared" si="4802"/>
      </c>
      <c r="LR183" s="54">
        <f t="shared" si="5153"/>
      </c>
      <c r="LS183" s="55">
        <f t="shared" si="4803"/>
      </c>
      <c r="LT183" s="54">
        <f t="shared" si="5153"/>
      </c>
      <c r="LU183" s="55">
        <f t="shared" si="4804"/>
      </c>
      <c r="LV183" s="54">
        <f t="shared" si="5153"/>
      </c>
      <c r="LW183" s="55">
        <f t="shared" si="4805"/>
      </c>
      <c r="LX183" s="54">
        <f t="shared" si="5153"/>
      </c>
      <c r="LY183" s="55">
        <f t="shared" si="4680"/>
      </c>
      <c r="LZ183" s="54">
        <f t="shared" si="5166"/>
      </c>
      <c r="MA183" s="55">
        <f t="shared" si="4807"/>
      </c>
      <c r="MB183" s="54">
        <f t="shared" si="5166"/>
      </c>
      <c r="MC183" s="55">
        <f t="shared" si="4808"/>
      </c>
      <c r="MD183" s="54">
        <f t="shared" si="5166"/>
      </c>
      <c r="ME183" s="55">
        <f t="shared" si="4809"/>
      </c>
      <c r="MF183" s="54">
        <f t="shared" si="5166"/>
      </c>
      <c r="MG183" s="55">
        <f t="shared" si="4810"/>
      </c>
      <c r="MH183" s="54">
        <f t="shared" si="5166"/>
      </c>
      <c r="MI183" s="55">
        <f t="shared" si="4811"/>
      </c>
      <c r="MJ183" s="54">
        <f t="shared" si="5166"/>
      </c>
      <c r="MK183" s="55">
        <f t="shared" si="4812"/>
      </c>
      <c r="ML183" s="54">
        <f t="shared" si="5166"/>
      </c>
      <c r="MM183" s="55">
        <f t="shared" si="4682"/>
      </c>
      <c r="MN183" s="54">
        <f t="shared" si="5166"/>
      </c>
      <c r="MO183" s="55">
        <f t="shared" si="4683"/>
      </c>
      <c r="MP183" s="54">
        <f t="shared" si="5166"/>
      </c>
      <c r="MQ183" s="55">
        <f t="shared" si="4684"/>
      </c>
      <c r="MR183" s="54">
        <f t="shared" si="5166"/>
      </c>
      <c r="MS183" s="55">
        <f t="shared" si="4685"/>
      </c>
      <c r="MT183" s="54">
        <f t="shared" si="5166"/>
      </c>
      <c r="MU183" s="55">
        <f t="shared" si="4686"/>
      </c>
      <c r="MV183" s="54">
        <f t="shared" si="5166"/>
      </c>
      <c r="MW183" s="55">
        <f t="shared" si="4687"/>
      </c>
      <c r="MX183" s="54">
        <f t="shared" si="5166"/>
      </c>
      <c r="MY183" s="55">
        <f t="shared" si="4688"/>
      </c>
      <c r="MZ183" s="54">
        <f t="shared" si="5166"/>
      </c>
      <c r="NA183" s="55">
        <f t="shared" si="4689"/>
      </c>
      <c r="NB183" s="54">
        <f t="shared" si="5166"/>
      </c>
      <c r="NC183" s="55">
        <f t="shared" si="4690"/>
      </c>
      <c r="ND183" s="54">
        <f t="shared" si="5166"/>
      </c>
      <c r="NE183" s="55">
        <f t="shared" si="4691"/>
      </c>
      <c r="NF183" s="54">
        <f t="shared" si="5166"/>
      </c>
      <c r="NG183" s="55">
        <f t="shared" si="4692"/>
      </c>
      <c r="NH183" s="54">
        <f t="shared" si="5166"/>
      </c>
      <c r="NI183" s="55">
        <f t="shared" si="4693"/>
      </c>
      <c r="NJ183" s="54">
        <f t="shared" si="5166"/>
      </c>
      <c r="NK183" s="55">
        <f t="shared" si="4694"/>
      </c>
      <c r="NL183" s="54">
        <f t="shared" si="5166"/>
      </c>
      <c r="NM183" s="55">
        <f t="shared" si="4695"/>
      </c>
      <c r="NN183" s="54">
        <f t="shared" si="5166"/>
      </c>
      <c r="NO183" s="55">
        <f t="shared" si="4696"/>
      </c>
      <c r="NP183" s="54">
        <f t="shared" si="5166"/>
      </c>
      <c r="NQ183" s="55">
        <f t="shared" si="4697"/>
      </c>
      <c r="NR183" s="54">
        <f t="shared" si="5166"/>
      </c>
      <c r="NS183" s="55">
        <f t="shared" si="4698"/>
      </c>
      <c r="NT183" s="54">
        <f t="shared" si="5166"/>
      </c>
      <c r="NU183" s="55">
        <f t="shared" si="4699"/>
      </c>
      <c r="NV183" s="54">
        <f t="shared" si="5166"/>
      </c>
      <c r="NW183" s="55">
        <f t="shared" si="4700"/>
      </c>
      <c r="NX183" s="54">
        <f t="shared" si="5166"/>
      </c>
      <c r="NY183" s="55">
        <f t="shared" si="4701"/>
      </c>
      <c r="NZ183" s="54">
        <f t="shared" si="5166"/>
      </c>
      <c r="OA183" s="55">
        <f t="shared" si="4702"/>
      </c>
      <c r="OB183" s="54">
        <f t="shared" si="5166"/>
      </c>
      <c r="OC183" s="55">
        <f t="shared" si="4703"/>
      </c>
      <c r="OD183" s="54">
        <f t="shared" si="5166"/>
      </c>
      <c r="OE183" s="55">
        <f t="shared" si="4704"/>
      </c>
      <c r="OF183" s="54">
        <f t="shared" si="5166"/>
      </c>
      <c r="OG183" s="55">
        <f t="shared" si="4705"/>
      </c>
      <c r="OH183" s="54">
        <f t="shared" si="5166"/>
      </c>
      <c r="OI183" s="55">
        <f t="shared" si="4706"/>
      </c>
      <c r="OJ183" s="54">
        <f t="shared" si="5166"/>
      </c>
      <c r="OK183" s="55">
        <f t="shared" si="4707"/>
      </c>
      <c r="OL183" s="54">
        <f t="shared" si="5165"/>
      </c>
      <c r="OM183" s="55">
        <f t="shared" si="4708"/>
      </c>
      <c r="ON183" s="54">
        <f t="shared" si="5165"/>
      </c>
      <c r="OO183" s="55">
        <f t="shared" si="4709"/>
      </c>
      <c r="OP183" s="54">
        <f t="shared" si="5165"/>
      </c>
      <c r="OQ183" s="55">
        <f t="shared" si="4710"/>
      </c>
      <c r="OR183" s="54">
        <f t="shared" si="5165"/>
      </c>
      <c r="OS183" s="55">
        <f t="shared" si="4711"/>
      </c>
      <c r="OT183" s="54">
        <f t="shared" si="5165"/>
      </c>
      <c r="OU183" s="55">
        <f t="shared" si="4712"/>
      </c>
      <c r="OV183" s="54">
        <f t="shared" si="5165"/>
      </c>
      <c r="OW183" s="55">
        <f t="shared" si="4713"/>
      </c>
      <c r="OX183" s="54">
        <f t="shared" si="5165"/>
      </c>
      <c r="OY183" s="55">
        <f t="shared" si="4714"/>
      </c>
      <c r="OZ183" s="54">
        <f t="shared" si="5165"/>
      </c>
      <c r="PA183" s="55">
        <f t="shared" si="4715"/>
      </c>
      <c r="PB183" s="54">
        <f t="shared" si="5165"/>
      </c>
      <c r="PC183" s="55">
        <f t="shared" si="4716"/>
      </c>
      <c r="PD183" s="54">
        <f t="shared" si="5165"/>
      </c>
      <c r="PE183" s="55">
        <f t="shared" si="4717"/>
      </c>
      <c r="PF183" s="54">
        <f t="shared" si="5165"/>
      </c>
      <c r="PG183" s="55">
        <f t="shared" si="4718"/>
      </c>
      <c r="PH183" s="54">
        <f t="shared" si="5165"/>
      </c>
      <c r="PI183" s="55">
        <f t="shared" si="4719"/>
      </c>
      <c r="PJ183" s="54">
        <f t="shared" si="5165"/>
      </c>
      <c r="PK183" s="55">
        <f t="shared" si="4720"/>
      </c>
      <c r="PL183" s="54">
        <f t="shared" si="5165"/>
      </c>
      <c r="PM183" s="55">
        <f t="shared" si="4721"/>
      </c>
      <c r="PN183" s="54">
        <f t="shared" si="5165"/>
      </c>
      <c r="PO183" s="55">
        <f t="shared" si="4722"/>
      </c>
      <c r="PP183" s="54">
        <f t="shared" si="5165"/>
      </c>
      <c r="PQ183" s="55">
        <f t="shared" si="4723"/>
      </c>
      <c r="PR183" s="54">
        <f t="shared" si="5165"/>
      </c>
      <c r="PS183" s="55">
        <f t="shared" si="4724"/>
      </c>
      <c r="PT183" s="54">
        <f t="shared" si="5165"/>
      </c>
      <c r="PU183" s="55">
        <f t="shared" si="4725"/>
      </c>
      <c r="PV183" s="54">
        <f t="shared" si="5165"/>
      </c>
      <c r="PW183" s="55">
        <f t="shared" si="4726"/>
      </c>
      <c r="PX183" s="54">
        <f t="shared" si="5165"/>
      </c>
      <c r="PY183" s="55">
        <f t="shared" si="4727"/>
      </c>
      <c r="PZ183" s="54">
        <f t="shared" si="5165"/>
      </c>
      <c r="QA183" s="55">
        <f t="shared" si="4728"/>
      </c>
      <c r="QB183" s="54">
        <f t="shared" si="5165"/>
      </c>
      <c r="QC183" s="55">
        <f t="shared" si="4729"/>
      </c>
      <c r="QD183" s="54">
        <f t="shared" si="5165"/>
      </c>
      <c r="QE183" s="55">
        <f t="shared" si="4730"/>
      </c>
      <c r="QF183" s="54">
        <f t="shared" si="5165"/>
      </c>
      <c r="QG183" s="55">
        <f t="shared" si="4731"/>
      </c>
      <c r="QH183" s="54">
        <f t="shared" si="5165"/>
      </c>
      <c r="QI183" s="55">
        <f t="shared" si="4732"/>
      </c>
      <c r="QJ183" s="54">
        <f t="shared" si="5165"/>
      </c>
      <c r="QK183" s="55">
        <f t="shared" si="4733"/>
      </c>
      <c r="QL183" s="54">
        <f t="shared" si="5165"/>
      </c>
      <c r="QM183" s="55">
        <f t="shared" si="4734"/>
      </c>
      <c r="QN183" s="54">
        <f t="shared" si="5165"/>
      </c>
      <c r="QO183" s="55">
        <f t="shared" si="4735"/>
      </c>
      <c r="QP183" s="54">
        <f t="shared" si="5165"/>
      </c>
      <c r="QQ183" s="55">
        <f t="shared" si="4736"/>
      </c>
      <c r="QR183" s="54">
        <f t="shared" si="5165"/>
      </c>
      <c r="QS183" s="55">
        <f t="shared" si="4737"/>
      </c>
      <c r="QT183" s="54">
        <f t="shared" si="5165"/>
      </c>
      <c r="QU183" s="55">
        <f t="shared" si="4885"/>
      </c>
      <c r="QV183" s="54">
        <f t="shared" si="5163"/>
      </c>
      <c r="QW183" s="55">
        <f t="shared" si="4886"/>
      </c>
      <c r="QX183" s="54">
        <f t="shared" si="5163"/>
      </c>
      <c r="QY183" s="55">
        <f t="shared" si="4887"/>
      </c>
      <c r="QZ183" s="54">
        <f t="shared" si="5163"/>
      </c>
      <c r="RA183" s="55">
        <f t="shared" si="4888"/>
      </c>
      <c r="RB183" s="54">
        <f t="shared" si="5163"/>
      </c>
      <c r="RC183" s="55">
        <f t="shared" si="4889"/>
      </c>
      <c r="RD183" s="54">
        <f t="shared" si="5163"/>
      </c>
      <c r="RE183" s="55">
        <f t="shared" si="4890"/>
      </c>
      <c r="RF183" s="54">
        <f t="shared" si="5163"/>
      </c>
      <c r="RG183" s="55">
        <f t="shared" si="4891"/>
      </c>
      <c r="RH183" s="54">
        <f t="shared" si="5163"/>
      </c>
      <c r="RI183" s="55">
        <f t="shared" si="4892"/>
      </c>
      <c r="RJ183" s="54">
        <f t="shared" si="5161"/>
      </c>
      <c r="RK183" s="55">
        <f t="shared" si="4893"/>
      </c>
      <c r="RL183" s="54">
        <f t="shared" si="5161"/>
      </c>
      <c r="RM183" s="55">
        <f t="shared" si="4894"/>
      </c>
      <c r="RN183" s="54">
        <f t="shared" si="5161"/>
      </c>
      <c r="RO183" s="55">
        <f t="shared" si="4895"/>
      </c>
      <c r="RP183" s="54">
        <f t="shared" si="5152"/>
      </c>
      <c r="RQ183" s="55">
        <f t="shared" si="4896"/>
      </c>
      <c r="RR183" s="54">
        <f t="shared" si="5152"/>
      </c>
      <c r="RS183" s="55">
        <f t="shared" si="4897"/>
      </c>
      <c r="RT183" s="54">
        <f t="shared" si="5152"/>
      </c>
      <c r="RU183" s="55">
        <f t="shared" si="4898"/>
      </c>
      <c r="RV183" s="54">
        <f t="shared" si="5152"/>
      </c>
      <c r="RW183" s="55">
        <f t="shared" si="4899"/>
      </c>
      <c r="RX183" s="54">
        <f t="shared" si="5152"/>
      </c>
      <c r="RY183" s="55">
        <f t="shared" si="4900"/>
      </c>
      <c r="RZ183" s="54">
        <f t="shared" si="5152"/>
      </c>
      <c r="SA183" s="55">
        <f t="shared" si="4901"/>
      </c>
      <c r="SB183" s="54">
        <f t="shared" si="5152"/>
      </c>
      <c r="SC183" s="55">
        <f t="shared" si="4902"/>
      </c>
      <c r="SD183" s="54">
        <f t="shared" si="5152"/>
      </c>
      <c r="SE183" s="55">
        <f t="shared" si="4903"/>
      </c>
      <c r="SF183" s="54">
        <f t="shared" si="5152"/>
      </c>
      <c r="SG183" s="55">
        <f t="shared" si="4904"/>
      </c>
      <c r="SH183" s="54">
        <f t="shared" si="5152"/>
      </c>
      <c r="SI183" s="55">
        <f t="shared" si="4905"/>
      </c>
      <c r="SJ183" s="54">
        <f t="shared" si="5152"/>
      </c>
      <c r="SK183" s="55">
        <f t="shared" si="4906"/>
      </c>
      <c r="SL183" s="54">
        <f t="shared" si="5152"/>
      </c>
      <c r="SM183" s="55">
        <f t="shared" si="4907"/>
      </c>
      <c r="SN183" s="54">
        <f t="shared" si="5152"/>
      </c>
      <c r="SO183" s="55">
        <f t="shared" si="4908"/>
      </c>
      <c r="SP183" s="54">
        <f t="shared" si="5152"/>
      </c>
      <c r="SQ183" s="55">
        <f t="shared" si="4909"/>
      </c>
      <c r="SR183" s="54">
        <f t="shared" si="5152"/>
      </c>
      <c r="SS183" s="55">
        <f t="shared" si="4910"/>
      </c>
      <c r="ST183" s="54">
        <f t="shared" si="5152"/>
      </c>
      <c r="SU183" s="55">
        <f t="shared" si="4911"/>
      </c>
      <c r="SV183" s="54">
        <f t="shared" si="5152"/>
      </c>
      <c r="SW183" s="55">
        <f t="shared" si="4912"/>
      </c>
      <c r="SX183" s="54">
        <f t="shared" si="5152"/>
      </c>
      <c r="SY183" s="55">
        <f t="shared" si="4913"/>
      </c>
      <c r="SZ183" s="54">
        <f t="shared" si="5152"/>
      </c>
      <c r="TA183" s="55">
        <f t="shared" si="4914"/>
      </c>
      <c r="TB183" s="54">
        <f t="shared" si="5152"/>
      </c>
      <c r="TC183" s="55">
        <f t="shared" si="4915"/>
      </c>
      <c r="TD183" s="54">
        <f t="shared" si="5152"/>
      </c>
      <c r="TE183" s="55">
        <f t="shared" si="4881"/>
      </c>
      <c r="TF183" s="54">
        <f t="shared" si="5152"/>
      </c>
      <c r="TG183" s="55">
        <f t="shared" si="4843"/>
      </c>
      <c r="TH183" s="54">
        <f t="shared" si="5152"/>
      </c>
      <c r="TI183" s="55">
        <f t="shared" si="4844"/>
      </c>
      <c r="TJ183" s="54">
        <f t="shared" si="5152"/>
      </c>
      <c r="TK183" s="55">
        <f t="shared" si="4845"/>
      </c>
      <c r="TL183" s="54">
        <f t="shared" si="5152"/>
      </c>
      <c r="TM183" s="55">
        <f t="shared" si="4846"/>
      </c>
      <c r="TN183" s="54">
        <f t="shared" si="5152"/>
      </c>
      <c r="TO183" s="55">
        <f t="shared" si="4847"/>
      </c>
      <c r="TP183" s="54">
        <f t="shared" si="5152"/>
      </c>
      <c r="TQ183" s="55">
        <f t="shared" si="4848"/>
      </c>
      <c r="TR183" s="54">
        <f t="shared" si="5152"/>
      </c>
      <c r="TS183" s="55">
        <f t="shared" si="4849"/>
      </c>
      <c r="TT183" s="54">
        <f t="shared" si="5152"/>
      </c>
      <c r="TU183" s="55">
        <f t="shared" si="4850"/>
      </c>
      <c r="TV183" s="54">
        <f t="shared" si="5150"/>
      </c>
      <c r="TW183" s="55">
        <f t="shared" si="4851"/>
      </c>
      <c r="TX183" s="54">
        <f t="shared" si="5150"/>
      </c>
      <c r="TY183" s="55">
        <f t="shared" si="4852"/>
      </c>
      <c r="TZ183" s="54">
        <f t="shared" si="5150"/>
      </c>
      <c r="UA183" s="55">
        <f t="shared" si="4853"/>
      </c>
      <c r="UB183" s="54">
        <f t="shared" si="5150"/>
      </c>
      <c r="UC183" s="55">
        <f t="shared" si="4854"/>
      </c>
      <c r="UD183" s="54">
        <f t="shared" si="5150"/>
      </c>
      <c r="UE183" s="55">
        <f t="shared" si="4855"/>
      </c>
      <c r="UF183" s="54">
        <f t="shared" si="5150"/>
      </c>
      <c r="UG183" s="55">
        <f t="shared" si="4856"/>
      </c>
      <c r="UH183" s="54">
        <f t="shared" si="5150"/>
      </c>
      <c r="UI183" s="55">
        <f t="shared" si="4857"/>
      </c>
      <c r="UJ183" s="54">
        <f t="shared" si="5150"/>
      </c>
      <c r="UK183" s="55">
        <f t="shared" si="4858"/>
      </c>
      <c r="UL183" s="54">
        <f t="shared" si="5150"/>
      </c>
      <c r="UM183" s="55">
        <f t="shared" si="4859"/>
      </c>
      <c r="UN183" s="54">
        <f t="shared" si="5164"/>
      </c>
      <c r="UO183" s="55">
        <f t="shared" si="4860"/>
      </c>
      <c r="UP183" s="54">
        <f t="shared" si="5164"/>
      </c>
      <c r="UQ183" s="55">
        <f t="shared" si="4861"/>
      </c>
      <c r="UR183" s="54">
        <f t="shared" si="5164"/>
      </c>
      <c r="US183" s="55">
        <f t="shared" si="4862"/>
      </c>
      <c r="UT183" s="54">
        <f t="shared" si="5164"/>
      </c>
      <c r="UU183" s="55">
        <f t="shared" si="4863"/>
      </c>
      <c r="UV183" s="54">
        <f t="shared" si="5164"/>
      </c>
      <c r="UW183" s="55">
        <f t="shared" si="4864"/>
      </c>
      <c r="UX183" s="54">
        <f t="shared" si="5164"/>
      </c>
      <c r="UY183" s="55">
        <f t="shared" si="4865"/>
      </c>
      <c r="UZ183" s="54">
        <f t="shared" si="5164"/>
      </c>
      <c r="VA183" s="55">
        <f t="shared" si="4866"/>
      </c>
      <c r="VB183" s="54">
        <f t="shared" si="5164"/>
      </c>
      <c r="VC183" s="55">
        <f t="shared" si="4867"/>
      </c>
      <c r="VD183" s="54">
        <f t="shared" si="5164"/>
      </c>
      <c r="VE183" s="55">
        <f t="shared" si="4868"/>
      </c>
      <c r="VF183" s="54">
        <f t="shared" si="5164"/>
      </c>
      <c r="VG183" s="55">
        <f t="shared" si="4869"/>
      </c>
      <c r="VH183" s="54">
        <f t="shared" si="5164"/>
      </c>
      <c r="VI183" s="55">
        <f t="shared" si="4870"/>
      </c>
      <c r="VJ183" s="54">
        <f t="shared" si="5164"/>
      </c>
      <c r="VK183" s="55">
        <f t="shared" si="4871"/>
      </c>
      <c r="VL183" s="54">
        <f t="shared" si="5164"/>
      </c>
      <c r="VM183" s="55">
        <f t="shared" si="4872"/>
      </c>
      <c r="VN183" s="54">
        <f t="shared" si="5164"/>
      </c>
      <c r="VO183" s="55">
        <f t="shared" si="4873"/>
      </c>
      <c r="VP183" s="54">
        <f t="shared" si="5164"/>
      </c>
      <c r="VQ183" s="55">
        <f t="shared" si="4817"/>
      </c>
      <c r="VR183" s="54">
        <f t="shared" si="5164"/>
      </c>
      <c r="VS183" s="55">
        <f t="shared" si="4874"/>
      </c>
      <c r="VT183" s="54">
        <f t="shared" si="5164"/>
      </c>
      <c r="VU183" s="55">
        <f t="shared" si="4875"/>
      </c>
      <c r="VV183" s="54">
        <f t="shared" si="5164"/>
      </c>
      <c r="VW183" s="55">
        <f t="shared" si="4876"/>
      </c>
      <c r="VX183" s="54">
        <f t="shared" si="5164"/>
      </c>
      <c r="VY183" s="55">
        <f t="shared" si="4877"/>
      </c>
      <c r="VZ183" s="54">
        <f t="shared" si="5164"/>
      </c>
      <c r="WA183" s="55">
        <f t="shared" si="4878"/>
      </c>
      <c r="WB183" s="54">
        <f t="shared" si="5164"/>
      </c>
      <c r="WC183" s="55">
        <f t="shared" si="4879"/>
      </c>
      <c r="WD183" s="54">
        <f t="shared" si="5164"/>
      </c>
      <c r="WE183" s="55">
        <f t="shared" si="4818"/>
      </c>
      <c r="WF183" s="54">
        <f t="shared" si="5164"/>
      </c>
      <c r="WG183" s="55">
        <f t="shared" si="4819"/>
      </c>
      <c r="WH183" s="54">
        <f t="shared" si="5164"/>
      </c>
      <c r="WI183" s="55">
        <f t="shared" si="4820"/>
      </c>
      <c r="WJ183" s="54">
        <f t="shared" si="5164"/>
      </c>
      <c r="WK183" s="55">
        <f t="shared" si="4821"/>
      </c>
      <c r="WL183" s="54">
        <f t="shared" si="5164"/>
      </c>
      <c r="WM183" s="55">
        <f t="shared" si="4822"/>
      </c>
      <c r="WN183" s="54">
        <f t="shared" si="5164"/>
      </c>
      <c r="WO183" s="55">
        <f t="shared" si="4823"/>
      </c>
      <c r="WP183" s="54">
        <f t="shared" si="5164"/>
      </c>
      <c r="WQ183" s="55">
        <f t="shared" si="4824"/>
      </c>
      <c r="WR183" s="54">
        <f t="shared" si="5164"/>
      </c>
      <c r="WS183" s="55">
        <f t="shared" si="4825"/>
      </c>
      <c r="WT183" s="54">
        <f t="shared" si="5164"/>
      </c>
      <c r="WU183" s="55">
        <f t="shared" si="4826"/>
      </c>
      <c r="WV183" s="54">
        <f t="shared" si="5164"/>
      </c>
      <c r="WW183" s="55">
        <f t="shared" si="4827"/>
      </c>
      <c r="WX183" s="54">
        <f t="shared" si="5164"/>
      </c>
      <c r="WY183" s="55">
        <f t="shared" si="4828"/>
      </c>
      <c r="WZ183" s="54">
        <f t="shared" si="5162"/>
      </c>
      <c r="XA183" s="55">
        <f t="shared" si="4829"/>
      </c>
      <c r="XB183" s="54">
        <f t="shared" si="5162"/>
      </c>
      <c r="XC183" s="55">
        <f t="shared" si="4830"/>
      </c>
      <c r="XD183" s="54">
        <f t="shared" si="5162"/>
      </c>
      <c r="XE183" s="55">
        <f t="shared" si="4831"/>
      </c>
      <c r="XF183" s="54">
        <f t="shared" si="5162"/>
      </c>
      <c r="XG183" s="55">
        <f t="shared" si="4832"/>
      </c>
      <c r="XH183" s="54">
        <f t="shared" si="5162"/>
      </c>
      <c r="XI183" s="55">
        <f t="shared" si="4833"/>
      </c>
      <c r="XJ183" s="54">
        <f t="shared" si="5162"/>
      </c>
      <c r="XK183" s="55">
        <f t="shared" si="4834"/>
      </c>
      <c r="XL183" s="54">
        <f t="shared" si="5162"/>
      </c>
      <c r="XM183" s="55">
        <f t="shared" si="4835"/>
      </c>
      <c r="XN183" s="54">
        <f t="shared" si="5162"/>
      </c>
      <c r="XO183" s="55">
        <f t="shared" si="4836"/>
      </c>
      <c r="XP183" s="54">
        <f t="shared" si="5162"/>
      </c>
      <c r="XQ183" s="55">
        <f t="shared" si="4837"/>
      </c>
      <c r="XR183" s="54">
        <f t="shared" si="5162"/>
      </c>
      <c r="XS183" s="55">
        <f t="shared" si="4838"/>
      </c>
      <c r="XT183" s="54">
        <f t="shared" si="5162"/>
      </c>
      <c r="XU183" s="55">
        <f t="shared" si="4839"/>
      </c>
      <c r="XV183" s="54">
        <f t="shared" si="5157"/>
      </c>
      <c r="XW183" s="55">
        <f t="shared" si="4840"/>
      </c>
      <c r="XX183" s="54">
        <f t="shared" si="5157"/>
      </c>
      <c r="XY183" s="55">
        <f t="shared" si="4841"/>
      </c>
      <c r="XZ183" s="54">
        <f t="shared" si="5157"/>
      </c>
      <c r="YA183" s="55">
        <f t="shared" si="4842"/>
      </c>
      <c r="YB183" s="54">
        <f t="shared" si="5157"/>
      </c>
      <c r="YC183" s="55">
        <f t="shared" si="4740"/>
      </c>
      <c r="YD183" s="54">
        <f t="shared" si="5157"/>
      </c>
      <c r="YE183" s="55">
        <f t="shared" si="4741"/>
      </c>
      <c r="YF183" s="54">
        <f t="shared" si="5157"/>
      </c>
      <c r="YG183" s="55">
        <f t="shared" si="4742"/>
      </c>
      <c r="YH183" s="54">
        <f t="shared" si="5157"/>
      </c>
      <c r="YI183" s="55">
        <f t="shared" si="4743"/>
      </c>
      <c r="YJ183" s="54">
        <f t="shared" si="5157"/>
      </c>
      <c r="YK183" s="55">
        <f t="shared" si="4744"/>
      </c>
      <c r="YL183" s="54">
        <f t="shared" si="5157"/>
      </c>
      <c r="YM183" s="55">
        <f t="shared" si="4745"/>
      </c>
      <c r="YN183" s="54">
        <f t="shared" si="5157"/>
      </c>
      <c r="YO183" s="55">
        <f t="shared" si="4746"/>
      </c>
      <c r="YP183" s="54">
        <f t="shared" si="5157"/>
      </c>
      <c r="YQ183" s="55">
        <f t="shared" si="4747"/>
      </c>
      <c r="YR183" s="54">
        <f t="shared" si="5157"/>
      </c>
      <c r="YS183" s="55">
        <f t="shared" si="4748"/>
      </c>
      <c r="YT183" s="54">
        <f t="shared" si="5157"/>
      </c>
      <c r="YU183" s="55">
        <f t="shared" si="4749"/>
      </c>
      <c r="YV183" s="54">
        <f t="shared" si="5157"/>
      </c>
      <c r="YW183" s="55">
        <f t="shared" si="4750"/>
      </c>
      <c r="YX183" s="54">
        <f t="shared" si="5157"/>
      </c>
      <c r="YY183" s="55">
        <f t="shared" si="4751"/>
      </c>
      <c r="YZ183" s="54">
        <f t="shared" si="5157"/>
      </c>
      <c r="ZA183" s="55">
        <f t="shared" si="4752"/>
      </c>
      <c r="ZB183" s="54">
        <f t="shared" si="5157"/>
      </c>
      <c r="ZC183" s="55">
        <f t="shared" si="4753"/>
      </c>
      <c r="ZD183" s="54">
        <f t="shared" si="5157"/>
      </c>
      <c r="ZE183" s="55">
        <f t="shared" si="4754"/>
      </c>
      <c r="ZF183" s="54">
        <f t="shared" si="5157"/>
      </c>
      <c r="ZG183" s="55">
        <f t="shared" si="4755"/>
      </c>
      <c r="ZH183" s="54">
        <f t="shared" si="5157"/>
      </c>
      <c r="ZI183" s="55">
        <f t="shared" si="4756"/>
      </c>
      <c r="ZJ183" s="54">
        <f t="shared" si="5157"/>
      </c>
      <c r="ZK183" s="55">
        <f t="shared" si="4757"/>
      </c>
      <c r="ZL183" s="54">
        <f t="shared" si="5157"/>
      </c>
      <c r="ZM183" s="55">
        <f t="shared" si="4758"/>
      </c>
      <c r="ZN183" s="54">
        <f t="shared" si="5157"/>
      </c>
      <c r="ZO183" s="55">
        <f t="shared" si="4759"/>
      </c>
      <c r="ZP183" s="54">
        <f t="shared" si="5157"/>
      </c>
      <c r="ZQ183" s="55">
        <f t="shared" si="4760"/>
      </c>
      <c r="ZR183" s="54">
        <f t="shared" si="5158"/>
      </c>
      <c r="ZS183" s="55">
        <f t="shared" si="4761"/>
      </c>
      <c r="ZT183" s="54">
        <f t="shared" si="5158"/>
      </c>
      <c r="ZU183" s="55">
        <f t="shared" si="4762"/>
      </c>
      <c r="ZV183" s="54">
        <f t="shared" si="5158"/>
      </c>
      <c r="ZW183" s="55">
        <f t="shared" si="4763"/>
      </c>
      <c r="ZX183" s="54">
        <f t="shared" si="5158"/>
      </c>
      <c r="ZY183" s="55">
        <f t="shared" si="4764"/>
      </c>
      <c r="ZZ183" s="54">
        <f t="shared" si="5158"/>
      </c>
      <c r="AAA183" s="55">
        <f t="shared" si="4765"/>
      </c>
      <c r="AAB183" s="54">
        <f t="shared" si="5158"/>
      </c>
      <c r="AAC183" s="55">
        <f t="shared" si="4766"/>
      </c>
      <c r="AAD183" s="54">
        <f t="shared" si="5158"/>
      </c>
      <c r="AAE183" s="55">
        <f t="shared" si="4767"/>
      </c>
      <c r="AAF183" s="54">
        <f t="shared" si="5158"/>
      </c>
      <c r="AAG183" s="55">
        <f t="shared" si="4768"/>
      </c>
      <c r="AAH183" s="54">
        <f t="shared" si="5158"/>
      </c>
      <c r="AAI183" s="55">
        <f t="shared" si="4769"/>
      </c>
      <c r="AAJ183" s="54">
        <f t="shared" si="5158"/>
      </c>
      <c r="AAK183" s="55">
        <f t="shared" si="4770"/>
      </c>
      <c r="AAL183" s="54">
        <f t="shared" si="5158"/>
      </c>
      <c r="AAM183" s="55">
        <f t="shared" si="4917"/>
      </c>
      <c r="AAN183" s="54">
        <f t="shared" si="5158"/>
      </c>
      <c r="AAO183" s="55">
        <f t="shared" si="4918"/>
      </c>
      <c r="AAP183" s="54">
        <f t="shared" si="5158"/>
      </c>
      <c r="AAQ183" s="55">
        <f t="shared" si="4919"/>
      </c>
      <c r="AAR183" s="54">
        <f t="shared" si="5158"/>
      </c>
      <c r="AAS183" s="55">
        <f t="shared" si="4920"/>
      </c>
      <c r="AAT183" s="54">
        <f t="shared" si="5158"/>
      </c>
      <c r="AAU183" s="55">
        <f t="shared" si="4921"/>
      </c>
      <c r="AAV183" s="54">
        <f t="shared" si="5158"/>
      </c>
      <c r="AAW183" s="55">
        <f t="shared" si="4922"/>
      </c>
      <c r="AAX183" s="54">
        <f t="shared" si="5158"/>
      </c>
      <c r="AAY183" s="55">
        <f t="shared" si="4923"/>
      </c>
      <c r="AAZ183" s="54">
        <f t="shared" si="5158"/>
      </c>
      <c r="ABA183" s="55">
        <f t="shared" si="4924"/>
      </c>
      <c r="ABB183" s="54">
        <f t="shared" si="5158"/>
      </c>
      <c r="ABC183" s="55">
        <f t="shared" si="4925"/>
      </c>
      <c r="ABD183" s="54">
        <f t="shared" si="5158"/>
      </c>
      <c r="ABE183" s="55">
        <f t="shared" si="4926"/>
      </c>
      <c r="ABF183" s="54">
        <f t="shared" si="5158"/>
      </c>
      <c r="ABG183" s="55">
        <f t="shared" si="4927"/>
      </c>
      <c r="ABH183" s="54">
        <f t="shared" si="5158"/>
      </c>
      <c r="ABI183" s="55">
        <f t="shared" si="4928"/>
      </c>
      <c r="ABJ183" s="54">
        <f t="shared" si="5158"/>
      </c>
      <c r="ABK183" s="55">
        <f t="shared" si="4929"/>
      </c>
      <c r="ABL183" s="54">
        <f t="shared" si="5158"/>
      </c>
      <c r="ABM183" s="55">
        <f t="shared" si="4930"/>
      </c>
      <c r="ABN183" s="54">
        <f t="shared" si="5158"/>
      </c>
      <c r="ABO183" s="55">
        <f t="shared" si="4931"/>
      </c>
      <c r="ABP183" s="54">
        <f t="shared" si="5158"/>
      </c>
      <c r="ABQ183" s="55">
        <f t="shared" si="4932"/>
      </c>
      <c r="ABR183" s="54">
        <f t="shared" si="5158"/>
      </c>
      <c r="ABS183" s="55">
        <f t="shared" si="4933"/>
      </c>
      <c r="ABT183" s="54">
        <f t="shared" si="5158"/>
      </c>
      <c r="ABU183" s="55">
        <f t="shared" si="4934"/>
      </c>
      <c r="ABV183" s="54">
        <f t="shared" si="5158"/>
      </c>
      <c r="ABW183" s="55">
        <f t="shared" si="4935"/>
      </c>
      <c r="ABX183" s="54">
        <f t="shared" si="5158"/>
      </c>
      <c r="ABY183" s="55">
        <f t="shared" si="4936"/>
      </c>
      <c r="ABZ183" s="54">
        <f t="shared" si="5158"/>
      </c>
      <c r="ACA183" s="55">
        <f t="shared" si="4937"/>
      </c>
      <c r="ACB183" s="54">
        <f t="shared" si="5158"/>
      </c>
      <c r="ACC183" s="55">
        <f t="shared" si="4938"/>
      </c>
      <c r="ACD183" s="54">
        <f t="shared" si="5154"/>
      </c>
      <c r="ACE183" s="55">
        <f t="shared" si="4939"/>
      </c>
      <c r="ACF183" s="54">
        <f t="shared" si="5154"/>
      </c>
      <c r="ACG183" s="55">
        <f t="shared" si="4940"/>
      </c>
      <c r="ACH183" s="54">
        <f t="shared" si="5154"/>
      </c>
      <c r="ACI183" s="55">
        <f t="shared" si="4941"/>
      </c>
      <c r="ACJ183" s="54">
        <f t="shared" si="5154"/>
      </c>
      <c r="ACK183" s="55">
        <f t="shared" si="4942"/>
      </c>
      <c r="ACL183" s="54">
        <f t="shared" si="5154"/>
      </c>
      <c r="ACM183" s="55">
        <f t="shared" si="4943"/>
      </c>
      <c r="ACN183" s="54">
        <f t="shared" si="5154"/>
      </c>
      <c r="ACO183" s="55">
        <f t="shared" si="4944"/>
      </c>
      <c r="ACP183" s="54">
        <f t="shared" si="5154"/>
      </c>
      <c r="ACQ183" s="55">
        <f t="shared" si="4945"/>
      </c>
      <c r="ACR183" s="54">
        <f t="shared" si="5154"/>
      </c>
      <c r="ACS183" s="55">
        <f t="shared" si="4946"/>
      </c>
      <c r="ACT183" s="54">
        <f t="shared" si="5154"/>
      </c>
      <c r="ACU183" s="55">
        <f t="shared" si="4947"/>
      </c>
      <c r="ACV183" s="54">
        <f t="shared" si="5154"/>
      </c>
      <c r="ACW183" s="55">
        <f t="shared" si="4883"/>
      </c>
      <c r="ACX183" s="54">
        <f t="shared" si="5154"/>
      </c>
      <c r="ACY183" s="55">
        <f t="shared" si="4961"/>
      </c>
      <c r="ACZ183" s="54">
        <f t="shared" si="5154"/>
      </c>
      <c r="ADA183" s="55">
        <f t="shared" si="4962"/>
      </c>
      <c r="ADB183" s="54">
        <f t="shared" si="5154"/>
      </c>
      <c r="ADC183" s="55">
        <f t="shared" si="4963"/>
      </c>
      <c r="ADD183" s="54">
        <f t="shared" si="5154"/>
      </c>
      <c r="ADE183" s="55">
        <f t="shared" si="4964"/>
      </c>
      <c r="ADF183" s="54">
        <f t="shared" si="5154"/>
      </c>
      <c r="ADG183" s="55">
        <f t="shared" si="4965"/>
      </c>
    </row>
    <row r="184" spans="1:787" ht="20.25" hidden="1" customHeight="1">
      <c r="A184" s="112">
        <v>112</v>
      </c>
      <c r="B184" s="115">
        <f>学年と名前を結合するシート!D113</f>
      </c>
      <c r="C184" s="114"/>
      <c r="D184" s="54">
        <f t="shared" si="4771"/>
      </c>
      <c r="E184" s="55">
        <f t="shared" si="4772"/>
      </c>
      <c r="F184" s="54">
        <f t="shared" si="5159"/>
      </c>
      <c r="G184" s="55">
        <f t="shared" si="4966"/>
      </c>
      <c r="H184" s="54">
        <f t="shared" si="5159"/>
      </c>
      <c r="I184" s="55">
        <f t="shared" si="4967"/>
      </c>
      <c r="J184" s="54">
        <f t="shared" si="5159"/>
      </c>
      <c r="K184" s="55">
        <f t="shared" si="4968"/>
      </c>
      <c r="L184" s="54">
        <f t="shared" si="5159"/>
      </c>
      <c r="M184" s="55">
        <f t="shared" si="4969"/>
      </c>
      <c r="N184" s="54">
        <f t="shared" si="5159"/>
      </c>
      <c r="O184" s="55">
        <f t="shared" si="4970"/>
      </c>
      <c r="P184" s="54">
        <f t="shared" si="5159"/>
      </c>
      <c r="Q184" s="55">
        <f t="shared" si="4971"/>
      </c>
      <c r="R184" s="54">
        <f t="shared" si="5159"/>
      </c>
      <c r="S184" s="55">
        <f t="shared" si="4972"/>
      </c>
      <c r="T184" s="54">
        <f t="shared" si="5159"/>
      </c>
      <c r="U184" s="55">
        <f t="shared" si="4973"/>
      </c>
      <c r="V184" s="54">
        <f t="shared" si="5159"/>
      </c>
      <c r="W184" s="55">
        <f t="shared" si="4974"/>
      </c>
      <c r="X184" s="54">
        <f t="shared" si="5159"/>
      </c>
      <c r="Y184" s="55">
        <f t="shared" si="4975"/>
      </c>
      <c r="Z184" s="54">
        <f t="shared" si="5159"/>
      </c>
      <c r="AA184" s="55">
        <f t="shared" si="4976"/>
      </c>
      <c r="AB184" s="54">
        <f t="shared" si="5159"/>
      </c>
      <c r="AC184" s="55">
        <f t="shared" si="4977"/>
      </c>
      <c r="AD184" s="54">
        <f t="shared" si="5159"/>
      </c>
      <c r="AE184" s="55">
        <f t="shared" si="4978"/>
      </c>
      <c r="AF184" s="54">
        <f t="shared" si="5159"/>
      </c>
      <c r="AG184" s="55">
        <f t="shared" si="4979"/>
      </c>
      <c r="AH184" s="54">
        <f t="shared" si="5159"/>
      </c>
      <c r="AI184" s="55">
        <f t="shared" si="4980"/>
      </c>
      <c r="AJ184" s="54">
        <f t="shared" si="5159"/>
      </c>
      <c r="AK184" s="55">
        <f t="shared" si="4981"/>
      </c>
      <c r="AL184" s="54">
        <f t="shared" si="5159"/>
      </c>
      <c r="AM184" s="55">
        <f t="shared" si="4982"/>
      </c>
      <c r="AN184" s="54">
        <f t="shared" si="5159"/>
      </c>
      <c r="AO184" s="55">
        <f t="shared" si="4983"/>
      </c>
      <c r="AP184" s="54">
        <f t="shared" si="5159"/>
      </c>
      <c r="AQ184" s="55">
        <f t="shared" si="4984"/>
      </c>
      <c r="AR184" s="54">
        <f t="shared" si="5159"/>
      </c>
      <c r="AS184" s="55">
        <f t="shared" si="4985"/>
      </c>
      <c r="AT184" s="54">
        <f t="shared" si="5159"/>
      </c>
      <c r="AU184" s="55">
        <f t="shared" si="4986"/>
      </c>
      <c r="AV184" s="54">
        <f t="shared" si="5159"/>
      </c>
      <c r="AW184" s="55">
        <f t="shared" si="4987"/>
      </c>
      <c r="AX184" s="54">
        <f t="shared" si="5159"/>
      </c>
      <c r="AY184" s="55">
        <f t="shared" si="4988"/>
      </c>
      <c r="AZ184" s="54">
        <f t="shared" si="5159"/>
      </c>
      <c r="BA184" s="55">
        <f t="shared" si="4989"/>
      </c>
      <c r="BB184" s="54">
        <f t="shared" si="5159"/>
      </c>
      <c r="BC184" s="55">
        <f t="shared" si="4990"/>
      </c>
      <c r="BD184" s="54">
        <f t="shared" si="5159"/>
      </c>
      <c r="BE184" s="55">
        <f t="shared" si="4991"/>
      </c>
      <c r="BF184" s="54">
        <f t="shared" si="5159"/>
      </c>
      <c r="BG184" s="55">
        <f t="shared" si="4992"/>
      </c>
      <c r="BH184" s="54">
        <f t="shared" si="5159"/>
      </c>
      <c r="BI184" s="55">
        <f t="shared" si="4993"/>
      </c>
      <c r="BJ184" s="54">
        <f t="shared" si="5159"/>
      </c>
      <c r="BK184" s="55">
        <f t="shared" si="4994"/>
      </c>
      <c r="BL184" s="54">
        <f t="shared" si="5159"/>
      </c>
      <c r="BM184" s="55">
        <f t="shared" si="4995"/>
      </c>
      <c r="BN184" s="54">
        <f t="shared" si="5159"/>
      </c>
      <c r="BO184" s="55">
        <f t="shared" si="4996"/>
      </c>
      <c r="BP184" s="54">
        <f t="shared" si="5159"/>
      </c>
      <c r="BQ184" s="55">
        <f t="shared" si="4997"/>
      </c>
      <c r="BR184" s="54">
        <f t="shared" si="5155"/>
      </c>
      <c r="BS184" s="55">
        <f t="shared" si="4998"/>
      </c>
      <c r="BT184" s="54">
        <f t="shared" si="5155"/>
      </c>
      <c r="BU184" s="55">
        <f t="shared" si="4999"/>
      </c>
      <c r="BV184" s="54">
        <f t="shared" si="5155"/>
      </c>
      <c r="BW184" s="55">
        <f t="shared" si="5000"/>
      </c>
      <c r="BX184" s="54">
        <f t="shared" si="5155"/>
      </c>
      <c r="BY184" s="55">
        <f t="shared" si="5001"/>
      </c>
      <c r="BZ184" s="54">
        <f t="shared" si="5155"/>
      </c>
      <c r="CA184" s="55">
        <f t="shared" si="5002"/>
      </c>
      <c r="CB184" s="54">
        <f t="shared" si="5155"/>
      </c>
      <c r="CC184" s="55">
        <f t="shared" si="5003"/>
      </c>
      <c r="CD184" s="54">
        <f t="shared" si="5155"/>
      </c>
      <c r="CE184" s="55">
        <f t="shared" si="5004"/>
      </c>
      <c r="CF184" s="54">
        <f t="shared" si="5155"/>
      </c>
      <c r="CG184" s="55">
        <f t="shared" si="5005"/>
      </c>
      <c r="CH184" s="54">
        <f t="shared" si="5155"/>
      </c>
      <c r="CI184" s="55">
        <f t="shared" si="5006"/>
      </c>
      <c r="CJ184" s="54">
        <f t="shared" si="5155"/>
      </c>
      <c r="CK184" s="55">
        <f t="shared" si="5007"/>
      </c>
      <c r="CL184" s="54">
        <f t="shared" si="5155"/>
      </c>
      <c r="CM184" s="55">
        <f t="shared" si="5008"/>
      </c>
      <c r="CN184" s="54">
        <f t="shared" si="5155"/>
      </c>
      <c r="CO184" s="55">
        <f t="shared" si="5009"/>
      </c>
      <c r="CP184" s="54">
        <f t="shared" si="5155"/>
      </c>
      <c r="CQ184" s="55">
        <f t="shared" si="5010"/>
      </c>
      <c r="CR184" s="54">
        <f t="shared" si="5155"/>
      </c>
      <c r="CS184" s="55">
        <f t="shared" si="5011"/>
      </c>
      <c r="CT184" s="54">
        <f t="shared" si="5155"/>
      </c>
      <c r="CU184" s="55">
        <f t="shared" si="5012"/>
      </c>
      <c r="CV184" s="54">
        <f t="shared" si="5155"/>
      </c>
      <c r="CW184" s="55">
        <f t="shared" si="5013"/>
      </c>
      <c r="CX184" s="54">
        <f t="shared" si="5155"/>
      </c>
      <c r="CY184" s="55">
        <f t="shared" si="5014"/>
      </c>
      <c r="CZ184" s="54">
        <f t="shared" si="5155"/>
      </c>
      <c r="DA184" s="55">
        <f t="shared" si="5015"/>
      </c>
      <c r="DB184" s="54">
        <f t="shared" si="5155"/>
      </c>
      <c r="DC184" s="55">
        <f t="shared" si="5016"/>
      </c>
      <c r="DD184" s="54">
        <f t="shared" si="5155"/>
      </c>
      <c r="DE184" s="55">
        <f t="shared" si="5017"/>
      </c>
      <c r="DF184" s="54">
        <f t="shared" si="5155"/>
      </c>
      <c r="DG184" s="55">
        <f t="shared" si="5018"/>
      </c>
      <c r="DH184" s="54">
        <f t="shared" si="5155"/>
      </c>
      <c r="DI184" s="55">
        <f t="shared" si="5019"/>
      </c>
      <c r="DJ184" s="54">
        <f t="shared" si="5155"/>
      </c>
      <c r="DK184" s="55">
        <f t="shared" si="5020"/>
      </c>
      <c r="DL184" s="54">
        <f t="shared" si="5155"/>
      </c>
      <c r="DM184" s="55">
        <f t="shared" si="5021"/>
      </c>
      <c r="DN184" s="54">
        <f t="shared" si="5155"/>
      </c>
      <c r="DO184" s="55">
        <f t="shared" si="5022"/>
      </c>
      <c r="DP184" s="54">
        <f t="shared" si="5155"/>
      </c>
      <c r="DQ184" s="55">
        <f t="shared" si="5023"/>
      </c>
      <c r="DR184" s="54">
        <f t="shared" si="5155"/>
      </c>
      <c r="DS184" s="55">
        <f t="shared" si="5024"/>
      </c>
      <c r="DT184" s="54">
        <f t="shared" si="5155"/>
      </c>
      <c r="DU184" s="55">
        <f t="shared" si="5025"/>
      </c>
      <c r="DV184" s="54">
        <f t="shared" si="5155"/>
      </c>
      <c r="DW184" s="55">
        <f t="shared" si="5026"/>
      </c>
      <c r="DX184" s="54">
        <f t="shared" si="5155"/>
      </c>
      <c r="DY184" s="55">
        <f t="shared" si="5027"/>
      </c>
      <c r="DZ184" s="54">
        <f t="shared" si="5155"/>
      </c>
      <c r="EA184" s="55">
        <f t="shared" si="5028"/>
      </c>
      <c r="EB184" s="54">
        <f t="shared" si="5160"/>
      </c>
      <c r="EC184" s="55">
        <f t="shared" si="5029"/>
      </c>
      <c r="ED184" s="54">
        <f t="shared" si="5160"/>
      </c>
      <c r="EE184" s="55">
        <f t="shared" si="5030"/>
      </c>
      <c r="EF184" s="54">
        <f t="shared" si="5160"/>
      </c>
      <c r="EG184" s="55">
        <f t="shared" si="5031"/>
      </c>
      <c r="EH184" s="54">
        <f t="shared" si="5160"/>
      </c>
      <c r="EI184" s="55">
        <f t="shared" si="5032"/>
      </c>
      <c r="EJ184" s="54">
        <f t="shared" si="5160"/>
      </c>
      <c r="EK184" s="55">
        <f t="shared" si="5033"/>
      </c>
      <c r="EL184" s="54">
        <f t="shared" si="5160"/>
      </c>
      <c r="EM184" s="55">
        <f t="shared" si="5034"/>
      </c>
      <c r="EN184" s="54">
        <f t="shared" si="5160"/>
      </c>
      <c r="EO184" s="55">
        <f t="shared" si="5035"/>
      </c>
      <c r="EP184" s="54">
        <f t="shared" si="5160"/>
      </c>
      <c r="EQ184" s="55">
        <f t="shared" si="5036"/>
      </c>
      <c r="ER184" s="54">
        <f t="shared" si="5160"/>
      </c>
      <c r="ES184" s="55">
        <f t="shared" si="5037"/>
      </c>
      <c r="ET184" s="54">
        <f t="shared" si="5160"/>
      </c>
      <c r="EU184" s="55">
        <f t="shared" si="5038"/>
      </c>
      <c r="EV184" s="54">
        <f t="shared" si="5160"/>
      </c>
      <c r="EW184" s="55">
        <f t="shared" si="5039"/>
      </c>
      <c r="EX184" s="54">
        <f t="shared" si="5160"/>
      </c>
      <c r="EY184" s="55">
        <f t="shared" si="5040"/>
      </c>
      <c r="EZ184" s="54">
        <f t="shared" si="5160"/>
      </c>
      <c r="FA184" s="55">
        <f t="shared" si="5041"/>
      </c>
      <c r="FB184" s="54">
        <f t="shared" si="5160"/>
      </c>
      <c r="FC184" s="55">
        <f t="shared" si="5042"/>
      </c>
      <c r="FD184" s="54">
        <f t="shared" si="5160"/>
      </c>
      <c r="FE184" s="55">
        <f t="shared" si="5043"/>
      </c>
      <c r="FF184" s="54">
        <f t="shared" si="5160"/>
      </c>
      <c r="FG184" s="55">
        <f t="shared" si="5044"/>
      </c>
      <c r="FH184" s="54">
        <f t="shared" si="5160"/>
      </c>
      <c r="FI184" s="55">
        <f t="shared" si="5045"/>
      </c>
      <c r="FJ184" s="54">
        <f t="shared" si="5160"/>
      </c>
      <c r="FK184" s="55">
        <f t="shared" si="5046"/>
      </c>
      <c r="FL184" s="54">
        <f t="shared" si="5160"/>
      </c>
      <c r="FM184" s="55">
        <f t="shared" si="5047"/>
      </c>
      <c r="FN184" s="54">
        <f t="shared" si="5160"/>
      </c>
      <c r="FO184" s="55">
        <f t="shared" si="5048"/>
      </c>
      <c r="FP184" s="54">
        <f t="shared" si="5160"/>
      </c>
      <c r="FQ184" s="55">
        <f t="shared" si="5049"/>
      </c>
      <c r="FR184" s="54">
        <f t="shared" si="5160"/>
      </c>
      <c r="FS184" s="55">
        <f t="shared" si="5050"/>
      </c>
      <c r="FT184" s="54">
        <f t="shared" si="5160"/>
      </c>
      <c r="FU184" s="55">
        <f t="shared" si="5051"/>
      </c>
      <c r="FV184" s="54">
        <f t="shared" si="5160"/>
      </c>
      <c r="FW184" s="55">
        <f t="shared" si="5052"/>
      </c>
      <c r="FX184" s="54">
        <f t="shared" si="5160"/>
      </c>
      <c r="FY184" s="55">
        <f t="shared" si="5053"/>
      </c>
      <c r="FZ184" s="54">
        <f t="shared" si="5160"/>
      </c>
      <c r="GA184" s="55">
        <f t="shared" si="5054"/>
      </c>
      <c r="GB184" s="54">
        <f t="shared" si="5160"/>
      </c>
      <c r="GC184" s="55">
        <f t="shared" si="5055"/>
      </c>
      <c r="GD184" s="54">
        <f t="shared" si="5160"/>
      </c>
      <c r="GE184" s="55">
        <f t="shared" si="5056"/>
      </c>
      <c r="GF184" s="54">
        <f t="shared" si="5160"/>
      </c>
      <c r="GG184" s="55">
        <f t="shared" si="5057"/>
      </c>
      <c r="GH184" s="54">
        <f t="shared" si="5160"/>
      </c>
      <c r="GI184" s="55">
        <f t="shared" si="5058"/>
      </c>
      <c r="GJ184" s="54">
        <f t="shared" si="5160"/>
      </c>
      <c r="GK184" s="55">
        <f t="shared" si="5059"/>
      </c>
      <c r="GL184" s="54">
        <f t="shared" si="5160"/>
      </c>
      <c r="GM184" s="55">
        <f t="shared" si="5060"/>
      </c>
      <c r="GN184" s="54">
        <f t="shared" si="5156"/>
      </c>
      <c r="GO184" s="55">
        <f t="shared" si="5061"/>
      </c>
      <c r="GP184" s="54">
        <f t="shared" si="5156"/>
      </c>
      <c r="GQ184" s="55">
        <f t="shared" si="5062"/>
      </c>
      <c r="GR184" s="54">
        <f t="shared" si="5156"/>
      </c>
      <c r="GS184" s="55">
        <f t="shared" si="5063"/>
      </c>
      <c r="GT184" s="54">
        <f t="shared" si="5156"/>
      </c>
      <c r="GU184" s="55">
        <f t="shared" si="5064"/>
      </c>
      <c r="GV184" s="54">
        <f t="shared" si="5156"/>
      </c>
      <c r="GW184" s="55">
        <f t="shared" si="5065"/>
      </c>
      <c r="GX184" s="54">
        <f t="shared" si="5156"/>
      </c>
      <c r="GY184" s="55">
        <f t="shared" si="5066"/>
      </c>
      <c r="GZ184" s="54">
        <f t="shared" si="5156"/>
      </c>
      <c r="HA184" s="55">
        <f t="shared" si="5067"/>
      </c>
      <c r="HB184" s="54">
        <f t="shared" si="5156"/>
      </c>
      <c r="HC184" s="55">
        <f t="shared" si="5068"/>
      </c>
      <c r="HD184" s="54">
        <f t="shared" si="5156"/>
      </c>
      <c r="HE184" s="55">
        <f t="shared" si="5069"/>
      </c>
      <c r="HF184" s="54">
        <f t="shared" si="5156"/>
      </c>
      <c r="HG184" s="55">
        <f t="shared" si="5070"/>
      </c>
      <c r="HH184" s="54">
        <f t="shared" si="5156"/>
      </c>
      <c r="HI184" s="55">
        <f t="shared" si="5071"/>
      </c>
      <c r="HJ184" s="54">
        <f t="shared" si="5156"/>
      </c>
      <c r="HK184" s="55">
        <f t="shared" si="5072"/>
      </c>
      <c r="HL184" s="54">
        <f t="shared" si="5156"/>
      </c>
      <c r="HM184" s="55">
        <f t="shared" si="5073"/>
      </c>
      <c r="HN184" s="54">
        <f t="shared" si="5156"/>
      </c>
      <c r="HO184" s="55">
        <f t="shared" si="5074"/>
      </c>
      <c r="HP184" s="54">
        <f t="shared" si="5156"/>
      </c>
      <c r="HQ184" s="55">
        <f t="shared" si="5075"/>
      </c>
      <c r="HR184" s="54">
        <f t="shared" si="5156"/>
      </c>
      <c r="HS184" s="55">
        <f t="shared" si="5076"/>
      </c>
      <c r="HT184" s="54">
        <f t="shared" si="5156"/>
      </c>
      <c r="HU184" s="55">
        <f t="shared" si="5077"/>
      </c>
      <c r="HV184" s="54">
        <f t="shared" si="5156"/>
      </c>
      <c r="HW184" s="55">
        <f t="shared" si="5078"/>
      </c>
      <c r="HX184" s="54">
        <f t="shared" si="5156"/>
      </c>
      <c r="HY184" s="55">
        <f t="shared" si="5079"/>
      </c>
      <c r="HZ184" s="54">
        <f t="shared" si="5156"/>
      </c>
      <c r="IA184" s="55">
        <f t="shared" si="5080"/>
      </c>
      <c r="IB184" s="54">
        <f t="shared" si="5156"/>
      </c>
      <c r="IC184" s="55">
        <f t="shared" si="5081"/>
      </c>
      <c r="ID184" s="54">
        <f t="shared" si="5156"/>
      </c>
      <c r="IE184" s="55">
        <f t="shared" si="5082"/>
      </c>
      <c r="IF184" s="54">
        <f t="shared" si="5156"/>
      </c>
      <c r="IG184" s="55">
        <f t="shared" si="5083"/>
      </c>
      <c r="IH184" s="54">
        <f t="shared" si="5156"/>
      </c>
      <c r="II184" s="55">
        <f t="shared" si="5084"/>
      </c>
      <c r="IJ184" s="54">
        <f t="shared" si="5156"/>
      </c>
      <c r="IK184" s="55">
        <f t="shared" si="5085"/>
      </c>
      <c r="IL184" s="54">
        <f t="shared" si="5156"/>
      </c>
      <c r="IM184" s="55">
        <f t="shared" si="5086"/>
      </c>
      <c r="IN184" s="54">
        <f t="shared" si="5156"/>
      </c>
      <c r="IO184" s="55">
        <f t="shared" si="5087"/>
      </c>
      <c r="IP184" s="54">
        <f t="shared" si="5156"/>
      </c>
      <c r="IQ184" s="55">
        <f t="shared" si="5088"/>
      </c>
      <c r="IR184" s="54">
        <f t="shared" si="5156"/>
      </c>
      <c r="IS184" s="55">
        <f t="shared" si="5089"/>
      </c>
      <c r="IT184" s="54">
        <f t="shared" si="5156"/>
      </c>
      <c r="IU184" s="55">
        <f t="shared" si="5090"/>
      </c>
      <c r="IV184" s="54">
        <f t="shared" si="5156"/>
      </c>
      <c r="IW184" s="55">
        <f t="shared" si="5091"/>
      </c>
      <c r="IX184" s="54">
        <f t="shared" si="5151"/>
      </c>
      <c r="IY184" s="55">
        <f t="shared" si="5092"/>
      </c>
      <c r="IZ184" s="54">
        <f t="shared" si="5151"/>
      </c>
      <c r="JA184" s="55">
        <f t="shared" si="5093"/>
      </c>
      <c r="JB184" s="54">
        <f t="shared" si="5151"/>
      </c>
      <c r="JC184" s="55">
        <f t="shared" si="5094"/>
      </c>
      <c r="JD184" s="54">
        <f t="shared" si="5151"/>
      </c>
      <c r="JE184" s="55">
        <f t="shared" si="5095"/>
      </c>
      <c r="JF184" s="54">
        <f t="shared" si="5151"/>
      </c>
      <c r="JG184" s="55">
        <f t="shared" si="5096"/>
      </c>
      <c r="JH184" s="54">
        <f t="shared" si="5151"/>
      </c>
      <c r="JI184" s="55">
        <f t="shared" si="5097"/>
      </c>
      <c r="JJ184" s="54">
        <f t="shared" si="5151"/>
      </c>
      <c r="JK184" s="55">
        <f t="shared" si="5098"/>
      </c>
      <c r="JL184" s="54">
        <f t="shared" si="5151"/>
      </c>
      <c r="JM184" s="55">
        <f t="shared" si="4679"/>
      </c>
      <c r="JN184" s="54">
        <f t="shared" si="5153"/>
      </c>
      <c r="JO184" s="55">
        <f t="shared" si="4775"/>
      </c>
      <c r="JP184" s="54">
        <f t="shared" si="5153"/>
      </c>
      <c r="JQ184" s="55">
        <f t="shared" si="4776"/>
      </c>
      <c r="JR184" s="54">
        <f t="shared" si="5153"/>
      </c>
      <c r="JS184" s="55">
        <f t="shared" si="4777"/>
      </c>
      <c r="JT184" s="54">
        <f t="shared" si="5153"/>
      </c>
      <c r="JU184" s="55">
        <f t="shared" si="4778"/>
      </c>
      <c r="JV184" s="54">
        <f t="shared" si="5153"/>
      </c>
      <c r="JW184" s="55">
        <f t="shared" si="4779"/>
      </c>
      <c r="JX184" s="54">
        <f t="shared" si="5153"/>
      </c>
      <c r="JY184" s="55">
        <f t="shared" si="4780"/>
      </c>
      <c r="JZ184" s="54">
        <f t="shared" si="5153"/>
      </c>
      <c r="KA184" s="55">
        <f t="shared" si="4781"/>
      </c>
      <c r="KB184" s="54">
        <f t="shared" si="5153"/>
      </c>
      <c r="KC184" s="55">
        <f t="shared" si="4782"/>
      </c>
      <c r="KD184" s="54">
        <f t="shared" si="5153"/>
      </c>
      <c r="KE184" s="55">
        <f t="shared" si="4783"/>
      </c>
      <c r="KF184" s="54">
        <f t="shared" si="5153"/>
      </c>
      <c r="KG184" s="55">
        <f t="shared" si="4784"/>
      </c>
      <c r="KH184" s="54">
        <f t="shared" si="5153"/>
      </c>
      <c r="KI184" s="55">
        <f t="shared" si="4785"/>
      </c>
      <c r="KJ184" s="54">
        <f t="shared" si="5153"/>
      </c>
      <c r="KK184" s="55">
        <f t="shared" si="4786"/>
      </c>
      <c r="KL184" s="54">
        <f t="shared" si="5153"/>
      </c>
      <c r="KM184" s="55">
        <f t="shared" si="4787"/>
      </c>
      <c r="KN184" s="54">
        <f t="shared" si="5153"/>
      </c>
      <c r="KO184" s="55">
        <f t="shared" si="4788"/>
      </c>
      <c r="KP184" s="54">
        <f t="shared" si="5153"/>
      </c>
      <c r="KQ184" s="55">
        <f t="shared" si="4789"/>
      </c>
      <c r="KR184" s="54">
        <f t="shared" si="5153"/>
      </c>
      <c r="KS184" s="55">
        <f t="shared" si="4790"/>
      </c>
      <c r="KT184" s="54">
        <f t="shared" si="5153"/>
      </c>
      <c r="KU184" s="55">
        <f t="shared" si="4791"/>
      </c>
      <c r="KV184" s="54">
        <f t="shared" si="5153"/>
      </c>
      <c r="KW184" s="55">
        <f t="shared" si="4792"/>
      </c>
      <c r="KX184" s="54">
        <f t="shared" si="5153"/>
      </c>
      <c r="KY184" s="55">
        <f t="shared" si="4793"/>
      </c>
      <c r="KZ184" s="54">
        <f t="shared" si="5153"/>
      </c>
      <c r="LA184" s="55">
        <f t="shared" si="4794"/>
      </c>
      <c r="LB184" s="54">
        <f t="shared" si="5153"/>
      </c>
      <c r="LC184" s="55">
        <f t="shared" si="4795"/>
      </c>
      <c r="LD184" s="54">
        <f t="shared" si="5153"/>
      </c>
      <c r="LE184" s="55">
        <f t="shared" si="4796"/>
      </c>
      <c r="LF184" s="54">
        <f t="shared" si="5153"/>
      </c>
      <c r="LG184" s="55">
        <f t="shared" si="4797"/>
      </c>
      <c r="LH184" s="54">
        <f t="shared" si="5153"/>
      </c>
      <c r="LI184" s="55">
        <f t="shared" si="4798"/>
      </c>
      <c r="LJ184" s="54">
        <f t="shared" si="5153"/>
      </c>
      <c r="LK184" s="55">
        <f t="shared" si="4799"/>
      </c>
      <c r="LL184" s="54">
        <f t="shared" si="5153"/>
      </c>
      <c r="LM184" s="55">
        <f t="shared" si="4800"/>
      </c>
      <c r="LN184" s="54">
        <f t="shared" si="5153"/>
      </c>
      <c r="LO184" s="55">
        <f t="shared" si="4801"/>
      </c>
      <c r="LP184" s="54">
        <f t="shared" si="5153"/>
      </c>
      <c r="LQ184" s="55">
        <f t="shared" si="4802"/>
      </c>
      <c r="LR184" s="54">
        <f t="shared" si="5153"/>
      </c>
      <c r="LS184" s="55">
        <f t="shared" si="4803"/>
      </c>
      <c r="LT184" s="54">
        <f t="shared" si="5153"/>
      </c>
      <c r="LU184" s="55">
        <f t="shared" si="4804"/>
      </c>
      <c r="LV184" s="54">
        <f t="shared" si="5153"/>
      </c>
      <c r="LW184" s="55">
        <f t="shared" si="4805"/>
      </c>
      <c r="LX184" s="54">
        <f t="shared" ref="LX184:OH192" si="5167">RIGHT(IFERROR(VLOOKUP($B184,LX$4:LY$71,2,FALSE),""),2)</f>
      </c>
      <c r="LY184" s="55">
        <f t="shared" si="4680"/>
      </c>
      <c r="LZ184" s="54">
        <f t="shared" si="5167"/>
      </c>
      <c r="MA184" s="55">
        <f t="shared" si="4807"/>
      </c>
      <c r="MB184" s="54">
        <f t="shared" si="5167"/>
      </c>
      <c r="MC184" s="55">
        <f t="shared" si="4808"/>
      </c>
      <c r="MD184" s="54">
        <f t="shared" si="5167"/>
      </c>
      <c r="ME184" s="55">
        <f t="shared" si="4809"/>
      </c>
      <c r="MF184" s="54">
        <f t="shared" si="5167"/>
      </c>
      <c r="MG184" s="55">
        <f t="shared" si="4810"/>
      </c>
      <c r="MH184" s="54">
        <f t="shared" si="5167"/>
      </c>
      <c r="MI184" s="55">
        <f t="shared" si="4811"/>
      </c>
      <c r="MJ184" s="54">
        <f t="shared" si="5167"/>
      </c>
      <c r="MK184" s="55">
        <f t="shared" si="4812"/>
      </c>
      <c r="ML184" s="54">
        <f t="shared" si="5167"/>
      </c>
      <c r="MM184" s="55">
        <f t="shared" si="4682"/>
      </c>
      <c r="MN184" s="54">
        <f t="shared" si="5167"/>
      </c>
      <c r="MO184" s="55">
        <f t="shared" si="4683"/>
      </c>
      <c r="MP184" s="54">
        <f t="shared" si="5167"/>
      </c>
      <c r="MQ184" s="55">
        <f t="shared" si="4684"/>
      </c>
      <c r="MR184" s="54">
        <f t="shared" si="5167"/>
      </c>
      <c r="MS184" s="55">
        <f t="shared" si="4685"/>
      </c>
      <c r="MT184" s="54">
        <f t="shared" si="5167"/>
      </c>
      <c r="MU184" s="55">
        <f t="shared" si="4686"/>
      </c>
      <c r="MV184" s="54">
        <f t="shared" si="5167"/>
      </c>
      <c r="MW184" s="55">
        <f t="shared" si="4687"/>
      </c>
      <c r="MX184" s="54">
        <f t="shared" si="5167"/>
      </c>
      <c r="MY184" s="55">
        <f t="shared" si="4688"/>
      </c>
      <c r="MZ184" s="54">
        <f t="shared" si="5167"/>
      </c>
      <c r="NA184" s="55">
        <f t="shared" si="4689"/>
      </c>
      <c r="NB184" s="54">
        <f t="shared" si="5167"/>
      </c>
      <c r="NC184" s="55">
        <f t="shared" si="4690"/>
      </c>
      <c r="ND184" s="54">
        <f t="shared" si="5167"/>
      </c>
      <c r="NE184" s="55">
        <f t="shared" si="4691"/>
      </c>
      <c r="NF184" s="54">
        <f t="shared" si="5167"/>
      </c>
      <c r="NG184" s="55">
        <f t="shared" si="4692"/>
      </c>
      <c r="NH184" s="54">
        <f t="shared" si="5167"/>
      </c>
      <c r="NI184" s="55">
        <f t="shared" si="4693"/>
      </c>
      <c r="NJ184" s="54">
        <f t="shared" si="5167"/>
      </c>
      <c r="NK184" s="55">
        <f t="shared" si="4694"/>
      </c>
      <c r="NL184" s="54">
        <f t="shared" si="5167"/>
      </c>
      <c r="NM184" s="55">
        <f t="shared" si="4695"/>
      </c>
      <c r="NN184" s="54">
        <f t="shared" si="5167"/>
      </c>
      <c r="NO184" s="55">
        <f t="shared" si="4696"/>
      </c>
      <c r="NP184" s="54">
        <f t="shared" si="5167"/>
      </c>
      <c r="NQ184" s="55">
        <f t="shared" si="4697"/>
      </c>
      <c r="NR184" s="54">
        <f t="shared" si="5167"/>
      </c>
      <c r="NS184" s="55">
        <f t="shared" si="4698"/>
      </c>
      <c r="NT184" s="54">
        <f t="shared" si="5167"/>
      </c>
      <c r="NU184" s="55">
        <f t="shared" si="4699"/>
      </c>
      <c r="NV184" s="54">
        <f t="shared" si="5167"/>
      </c>
      <c r="NW184" s="55">
        <f t="shared" si="4700"/>
      </c>
      <c r="NX184" s="54">
        <f t="shared" si="5167"/>
      </c>
      <c r="NY184" s="55">
        <f t="shared" si="4701"/>
      </c>
      <c r="NZ184" s="54">
        <f t="shared" si="5167"/>
      </c>
      <c r="OA184" s="55">
        <f t="shared" si="4702"/>
      </c>
      <c r="OB184" s="54">
        <f t="shared" si="5167"/>
      </c>
      <c r="OC184" s="55">
        <f t="shared" si="4703"/>
      </c>
      <c r="OD184" s="54">
        <f t="shared" si="5167"/>
      </c>
      <c r="OE184" s="55">
        <f t="shared" si="4704"/>
      </c>
      <c r="OF184" s="54">
        <f t="shared" si="5167"/>
      </c>
      <c r="OG184" s="55">
        <f t="shared" si="4705"/>
      </c>
      <c r="OH184" s="54">
        <f t="shared" si="5167"/>
      </c>
      <c r="OI184" s="55">
        <f t="shared" si="4706"/>
      </c>
      <c r="OJ184" s="54">
        <f t="shared" si="5166"/>
      </c>
      <c r="OK184" s="55">
        <f t="shared" si="4707"/>
      </c>
      <c r="OL184" s="54">
        <f t="shared" si="5165"/>
      </c>
      <c r="OM184" s="55">
        <f t="shared" si="4708"/>
      </c>
      <c r="ON184" s="54">
        <f t="shared" si="5165"/>
      </c>
      <c r="OO184" s="55">
        <f t="shared" si="4709"/>
      </c>
      <c r="OP184" s="54">
        <f t="shared" si="5165"/>
      </c>
      <c r="OQ184" s="55">
        <f t="shared" si="4710"/>
      </c>
      <c r="OR184" s="54">
        <f t="shared" si="5165"/>
      </c>
      <c r="OS184" s="55">
        <f t="shared" si="4711"/>
      </c>
      <c r="OT184" s="54">
        <f t="shared" si="5165"/>
      </c>
      <c r="OU184" s="55">
        <f t="shared" si="4712"/>
      </c>
      <c r="OV184" s="54">
        <f t="shared" si="5165"/>
      </c>
      <c r="OW184" s="55">
        <f t="shared" si="4713"/>
      </c>
      <c r="OX184" s="54">
        <f t="shared" si="5165"/>
      </c>
      <c r="OY184" s="55">
        <f t="shared" si="4714"/>
      </c>
      <c r="OZ184" s="54">
        <f t="shared" si="5165"/>
      </c>
      <c r="PA184" s="55">
        <f t="shared" si="4715"/>
      </c>
      <c r="PB184" s="54">
        <f t="shared" si="5165"/>
      </c>
      <c r="PC184" s="55">
        <f t="shared" si="4716"/>
      </c>
      <c r="PD184" s="54">
        <f t="shared" si="5165"/>
      </c>
      <c r="PE184" s="55">
        <f t="shared" si="4717"/>
      </c>
      <c r="PF184" s="54">
        <f t="shared" si="5165"/>
      </c>
      <c r="PG184" s="55">
        <f t="shared" si="4718"/>
      </c>
      <c r="PH184" s="54">
        <f t="shared" si="5165"/>
      </c>
      <c r="PI184" s="55">
        <f t="shared" si="4719"/>
      </c>
      <c r="PJ184" s="54">
        <f t="shared" si="5165"/>
      </c>
      <c r="PK184" s="55">
        <f t="shared" si="4720"/>
      </c>
      <c r="PL184" s="54">
        <f t="shared" si="5165"/>
      </c>
      <c r="PM184" s="55">
        <f t="shared" si="4721"/>
      </c>
      <c r="PN184" s="54">
        <f t="shared" si="5165"/>
      </c>
      <c r="PO184" s="55">
        <f t="shared" si="4722"/>
      </c>
      <c r="PP184" s="54">
        <f t="shared" si="5165"/>
      </c>
      <c r="PQ184" s="55">
        <f t="shared" si="4723"/>
      </c>
      <c r="PR184" s="54">
        <f t="shared" si="5165"/>
      </c>
      <c r="PS184" s="55">
        <f t="shared" si="4724"/>
      </c>
      <c r="PT184" s="54">
        <f t="shared" si="5165"/>
      </c>
      <c r="PU184" s="55">
        <f t="shared" si="4725"/>
      </c>
      <c r="PV184" s="54">
        <f t="shared" si="5165"/>
      </c>
      <c r="PW184" s="55">
        <f t="shared" si="4726"/>
      </c>
      <c r="PX184" s="54">
        <f t="shared" si="5165"/>
      </c>
      <c r="PY184" s="55">
        <f t="shared" si="4727"/>
      </c>
      <c r="PZ184" s="54">
        <f t="shared" si="5165"/>
      </c>
      <c r="QA184" s="55">
        <f t="shared" si="4728"/>
      </c>
      <c r="QB184" s="54">
        <f t="shared" si="5165"/>
      </c>
      <c r="QC184" s="55">
        <f t="shared" si="4729"/>
      </c>
      <c r="QD184" s="54">
        <f t="shared" si="5165"/>
      </c>
      <c r="QE184" s="55">
        <f t="shared" si="4730"/>
      </c>
      <c r="QF184" s="54">
        <f t="shared" si="5165"/>
      </c>
      <c r="QG184" s="55">
        <f t="shared" si="4731"/>
      </c>
      <c r="QH184" s="54">
        <f t="shared" si="5165"/>
      </c>
      <c r="QI184" s="55">
        <f t="shared" si="4732"/>
      </c>
      <c r="QJ184" s="54">
        <f t="shared" si="5165"/>
      </c>
      <c r="QK184" s="55">
        <f t="shared" si="4733"/>
      </c>
      <c r="QL184" s="54">
        <f t="shared" si="5165"/>
      </c>
      <c r="QM184" s="55">
        <f t="shared" si="4734"/>
      </c>
      <c r="QN184" s="54">
        <f t="shared" si="5165"/>
      </c>
      <c r="QO184" s="55">
        <f t="shared" si="4735"/>
      </c>
      <c r="QP184" s="54">
        <f t="shared" si="5165"/>
      </c>
      <c r="QQ184" s="55">
        <f t="shared" si="4736"/>
      </c>
      <c r="QR184" s="54">
        <f t="shared" si="5165"/>
      </c>
      <c r="QS184" s="55">
        <f t="shared" si="4737"/>
      </c>
      <c r="QT184" s="54">
        <f t="shared" si="5165"/>
      </c>
      <c r="QU184" s="55">
        <f t="shared" si="4885"/>
      </c>
      <c r="QV184" s="54">
        <f t="shared" si="5163"/>
      </c>
      <c r="QW184" s="55">
        <f t="shared" si="4886"/>
      </c>
      <c r="QX184" s="54">
        <f t="shared" si="5163"/>
      </c>
      <c r="QY184" s="55">
        <f t="shared" si="4887"/>
      </c>
      <c r="QZ184" s="54">
        <f t="shared" si="5163"/>
      </c>
      <c r="RA184" s="55">
        <f t="shared" si="4888"/>
      </c>
      <c r="RB184" s="54">
        <f t="shared" si="5163"/>
      </c>
      <c r="RC184" s="55">
        <f t="shared" si="4889"/>
      </c>
      <c r="RD184" s="54">
        <f t="shared" si="5163"/>
      </c>
      <c r="RE184" s="55">
        <f t="shared" si="4890"/>
      </c>
      <c r="RF184" s="54">
        <f t="shared" si="5163"/>
      </c>
      <c r="RG184" s="55">
        <f t="shared" si="4891"/>
      </c>
      <c r="RH184" s="54">
        <f t="shared" si="5163"/>
      </c>
      <c r="RI184" s="55">
        <f t="shared" si="4892"/>
      </c>
      <c r="RJ184" s="54">
        <f t="shared" si="5161"/>
      </c>
      <c r="RK184" s="55">
        <f t="shared" si="4893"/>
      </c>
      <c r="RL184" s="54">
        <f t="shared" si="5161"/>
      </c>
      <c r="RM184" s="55">
        <f t="shared" si="4894"/>
      </c>
      <c r="RN184" s="54">
        <f t="shared" si="5161"/>
      </c>
      <c r="RO184" s="55">
        <f t="shared" si="4895"/>
      </c>
      <c r="RP184" s="54">
        <f t="shared" si="5152"/>
      </c>
      <c r="RQ184" s="55">
        <f t="shared" si="4896"/>
      </c>
      <c r="RR184" s="54">
        <f t="shared" si="5152"/>
      </c>
      <c r="RS184" s="55">
        <f t="shared" si="4897"/>
      </c>
      <c r="RT184" s="54">
        <f t="shared" si="5152"/>
      </c>
      <c r="RU184" s="55">
        <f t="shared" si="4898"/>
      </c>
      <c r="RV184" s="54">
        <f t="shared" si="5152"/>
      </c>
      <c r="RW184" s="55">
        <f t="shared" si="4899"/>
      </c>
      <c r="RX184" s="54">
        <f t="shared" si="5152"/>
      </c>
      <c r="RY184" s="55">
        <f t="shared" si="4900"/>
      </c>
      <c r="RZ184" s="54">
        <f t="shared" si="5152"/>
      </c>
      <c r="SA184" s="55">
        <f t="shared" si="4901"/>
      </c>
      <c r="SB184" s="54">
        <f t="shared" si="5152"/>
      </c>
      <c r="SC184" s="55">
        <f t="shared" si="4902"/>
      </c>
      <c r="SD184" s="54">
        <f t="shared" si="5152"/>
      </c>
      <c r="SE184" s="55">
        <f t="shared" si="4903"/>
      </c>
      <c r="SF184" s="54">
        <f t="shared" si="5152"/>
      </c>
      <c r="SG184" s="55">
        <f t="shared" si="4904"/>
      </c>
      <c r="SH184" s="54">
        <f t="shared" si="5152"/>
      </c>
      <c r="SI184" s="55">
        <f t="shared" si="4905"/>
      </c>
      <c r="SJ184" s="54">
        <f t="shared" si="5152"/>
      </c>
      <c r="SK184" s="55">
        <f t="shared" si="4906"/>
      </c>
      <c r="SL184" s="54">
        <f t="shared" si="5152"/>
      </c>
      <c r="SM184" s="55">
        <f t="shared" si="4907"/>
      </c>
      <c r="SN184" s="54">
        <f t="shared" si="5152"/>
      </c>
      <c r="SO184" s="55">
        <f t="shared" si="4908"/>
      </c>
      <c r="SP184" s="54">
        <f t="shared" si="5152"/>
      </c>
      <c r="SQ184" s="55">
        <f t="shared" si="4909"/>
      </c>
      <c r="SR184" s="54">
        <f t="shared" ref="SR184:VB191" si="5168">RIGHT(IFERROR(VLOOKUP($B184,SR$4:SS$71,2,FALSE),""),2)</f>
      </c>
      <c r="SS184" s="55">
        <f t="shared" si="4910"/>
      </c>
      <c r="ST184" s="54">
        <f t="shared" si="5168"/>
      </c>
      <c r="SU184" s="55">
        <f t="shared" si="4911"/>
      </c>
      <c r="SV184" s="54">
        <f t="shared" si="5168"/>
      </c>
      <c r="SW184" s="55">
        <f t="shared" si="4912"/>
      </c>
      <c r="SX184" s="54">
        <f t="shared" si="5168"/>
      </c>
      <c r="SY184" s="55">
        <f t="shared" si="4913"/>
      </c>
      <c r="SZ184" s="54">
        <f t="shared" si="5168"/>
      </c>
      <c r="TA184" s="55">
        <f t="shared" si="4914"/>
      </c>
      <c r="TB184" s="54">
        <f t="shared" si="5168"/>
      </c>
      <c r="TC184" s="55">
        <f t="shared" si="4915"/>
      </c>
      <c r="TD184" s="54">
        <f t="shared" si="5168"/>
      </c>
      <c r="TE184" s="55">
        <f t="shared" si="4881"/>
      </c>
      <c r="TF184" s="54">
        <f t="shared" si="5168"/>
      </c>
      <c r="TG184" s="55">
        <f t="shared" si="4843"/>
      </c>
      <c r="TH184" s="54">
        <f t="shared" si="5168"/>
      </c>
      <c r="TI184" s="55">
        <f t="shared" si="4844"/>
      </c>
      <c r="TJ184" s="54">
        <f t="shared" si="5168"/>
      </c>
      <c r="TK184" s="55">
        <f t="shared" si="4845"/>
      </c>
      <c r="TL184" s="54">
        <f t="shared" si="5168"/>
      </c>
      <c r="TM184" s="55">
        <f t="shared" si="4846"/>
      </c>
      <c r="TN184" s="54">
        <f t="shared" si="5168"/>
      </c>
      <c r="TO184" s="55">
        <f t="shared" si="4847"/>
      </c>
      <c r="TP184" s="54">
        <f t="shared" si="5168"/>
      </c>
      <c r="TQ184" s="55">
        <f t="shared" si="4848"/>
      </c>
      <c r="TR184" s="54">
        <f t="shared" si="5168"/>
      </c>
      <c r="TS184" s="55">
        <f t="shared" si="4849"/>
      </c>
      <c r="TT184" s="54">
        <f t="shared" si="5168"/>
      </c>
      <c r="TU184" s="55">
        <f t="shared" si="4850"/>
      </c>
      <c r="TV184" s="54">
        <f t="shared" si="5168"/>
      </c>
      <c r="TW184" s="55">
        <f t="shared" si="4851"/>
      </c>
      <c r="TX184" s="54">
        <f t="shared" si="5168"/>
      </c>
      <c r="TY184" s="55">
        <f t="shared" si="4852"/>
      </c>
      <c r="TZ184" s="54">
        <f t="shared" si="5168"/>
      </c>
      <c r="UA184" s="55">
        <f t="shared" si="4853"/>
      </c>
      <c r="UB184" s="54">
        <f t="shared" si="5168"/>
      </c>
      <c r="UC184" s="55">
        <f t="shared" si="4854"/>
      </c>
      <c r="UD184" s="54">
        <f t="shared" si="5168"/>
      </c>
      <c r="UE184" s="55">
        <f t="shared" si="4855"/>
      </c>
      <c r="UF184" s="54">
        <f t="shared" si="5168"/>
      </c>
      <c r="UG184" s="55">
        <f t="shared" si="4856"/>
      </c>
      <c r="UH184" s="54">
        <f t="shared" si="5168"/>
      </c>
      <c r="UI184" s="55">
        <f t="shared" si="4857"/>
      </c>
      <c r="UJ184" s="54">
        <f t="shared" si="5168"/>
      </c>
      <c r="UK184" s="55">
        <f t="shared" si="4858"/>
      </c>
      <c r="UL184" s="54">
        <f t="shared" si="5168"/>
      </c>
      <c r="UM184" s="55">
        <f t="shared" si="4859"/>
      </c>
      <c r="UN184" s="54">
        <f t="shared" si="5168"/>
      </c>
      <c r="UO184" s="55">
        <f t="shared" si="4860"/>
      </c>
      <c r="UP184" s="54">
        <f t="shared" si="5168"/>
      </c>
      <c r="UQ184" s="55">
        <f t="shared" si="4861"/>
      </c>
      <c r="UR184" s="54">
        <f t="shared" si="5168"/>
      </c>
      <c r="US184" s="55">
        <f t="shared" si="4862"/>
      </c>
      <c r="UT184" s="54">
        <f t="shared" si="5168"/>
      </c>
      <c r="UU184" s="55">
        <f t="shared" si="4863"/>
      </c>
      <c r="UV184" s="54">
        <f t="shared" si="5168"/>
      </c>
      <c r="UW184" s="55">
        <f t="shared" si="4864"/>
      </c>
      <c r="UX184" s="54">
        <f t="shared" si="5168"/>
      </c>
      <c r="UY184" s="55">
        <f t="shared" si="4865"/>
      </c>
      <c r="UZ184" s="54">
        <f t="shared" si="5168"/>
      </c>
      <c r="VA184" s="55">
        <f t="shared" si="4866"/>
      </c>
      <c r="VB184" s="54">
        <f t="shared" si="5168"/>
      </c>
      <c r="VC184" s="55">
        <f t="shared" si="4867"/>
      </c>
      <c r="VD184" s="54">
        <f t="shared" si="5164"/>
      </c>
      <c r="VE184" s="55">
        <f t="shared" si="4868"/>
      </c>
      <c r="VF184" s="54">
        <f t="shared" si="5164"/>
      </c>
      <c r="VG184" s="55">
        <f t="shared" si="4869"/>
      </c>
      <c r="VH184" s="54">
        <f t="shared" si="5164"/>
      </c>
      <c r="VI184" s="55">
        <f t="shared" si="4870"/>
      </c>
      <c r="VJ184" s="54">
        <f t="shared" si="5164"/>
      </c>
      <c r="VK184" s="55">
        <f t="shared" si="4871"/>
      </c>
      <c r="VL184" s="54">
        <f t="shared" si="5164"/>
      </c>
      <c r="VM184" s="55">
        <f t="shared" si="4872"/>
      </c>
      <c r="VN184" s="54">
        <f t="shared" si="5164"/>
      </c>
      <c r="VO184" s="55">
        <f t="shared" si="4873"/>
      </c>
      <c r="VP184" s="54">
        <f t="shared" si="5164"/>
      </c>
      <c r="VQ184" s="55">
        <f t="shared" si="4817"/>
      </c>
      <c r="VR184" s="54">
        <f t="shared" si="5164"/>
      </c>
      <c r="VS184" s="55">
        <f t="shared" si="4874"/>
      </c>
      <c r="VT184" s="54">
        <f t="shared" si="5164"/>
      </c>
      <c r="VU184" s="55">
        <f t="shared" si="4875"/>
      </c>
      <c r="VV184" s="54">
        <f t="shared" si="5164"/>
      </c>
      <c r="VW184" s="55">
        <f t="shared" si="4876"/>
      </c>
      <c r="VX184" s="54">
        <f t="shared" si="5164"/>
      </c>
      <c r="VY184" s="55">
        <f t="shared" si="4877"/>
      </c>
      <c r="VZ184" s="54">
        <f t="shared" si="5164"/>
      </c>
      <c r="WA184" s="55">
        <f t="shared" si="4878"/>
      </c>
      <c r="WB184" s="54">
        <f t="shared" si="5164"/>
      </c>
      <c r="WC184" s="55">
        <f t="shared" si="4879"/>
      </c>
      <c r="WD184" s="54">
        <f t="shared" si="5164"/>
      </c>
      <c r="WE184" s="55">
        <f t="shared" si="4818"/>
      </c>
      <c r="WF184" s="54">
        <f t="shared" si="5164"/>
      </c>
      <c r="WG184" s="55">
        <f t="shared" si="4819"/>
      </c>
      <c r="WH184" s="54">
        <f t="shared" si="5164"/>
      </c>
      <c r="WI184" s="55">
        <f t="shared" si="4820"/>
      </c>
      <c r="WJ184" s="54">
        <f t="shared" si="5164"/>
      </c>
      <c r="WK184" s="55">
        <f t="shared" si="4821"/>
      </c>
      <c r="WL184" s="54">
        <f t="shared" si="5164"/>
      </c>
      <c r="WM184" s="55">
        <f t="shared" si="4822"/>
      </c>
      <c r="WN184" s="54">
        <f t="shared" si="5164"/>
      </c>
      <c r="WO184" s="55">
        <f t="shared" si="4823"/>
      </c>
      <c r="WP184" s="54">
        <f t="shared" si="5164"/>
      </c>
      <c r="WQ184" s="55">
        <f t="shared" si="4824"/>
      </c>
      <c r="WR184" s="54">
        <f t="shared" si="5164"/>
      </c>
      <c r="WS184" s="55">
        <f t="shared" si="4825"/>
      </c>
      <c r="WT184" s="54">
        <f t="shared" si="5164"/>
      </c>
      <c r="WU184" s="55">
        <f t="shared" si="4826"/>
      </c>
      <c r="WV184" s="54">
        <f t="shared" si="5164"/>
      </c>
      <c r="WW184" s="55">
        <f t="shared" si="4827"/>
      </c>
      <c r="WX184" s="54">
        <f t="shared" si="5164"/>
      </c>
      <c r="WY184" s="55">
        <f t="shared" si="4828"/>
      </c>
      <c r="WZ184" s="54">
        <f t="shared" si="5162"/>
      </c>
      <c r="XA184" s="55">
        <f t="shared" si="4829"/>
      </c>
      <c r="XB184" s="54">
        <f t="shared" si="5162"/>
      </c>
      <c r="XC184" s="55">
        <f t="shared" si="4830"/>
      </c>
      <c r="XD184" s="54">
        <f t="shared" si="5162"/>
      </c>
      <c r="XE184" s="55">
        <f t="shared" si="4831"/>
      </c>
      <c r="XF184" s="54">
        <f t="shared" si="5162"/>
      </c>
      <c r="XG184" s="55">
        <f t="shared" si="4832"/>
      </c>
      <c r="XH184" s="54">
        <f t="shared" si="5162"/>
      </c>
      <c r="XI184" s="55">
        <f t="shared" si="4833"/>
      </c>
      <c r="XJ184" s="54">
        <f t="shared" si="5162"/>
      </c>
      <c r="XK184" s="55">
        <f t="shared" si="4834"/>
      </c>
      <c r="XL184" s="54">
        <f t="shared" si="5162"/>
      </c>
      <c r="XM184" s="55">
        <f t="shared" si="4835"/>
      </c>
      <c r="XN184" s="54">
        <f t="shared" si="5162"/>
      </c>
      <c r="XO184" s="55">
        <f t="shared" si="4836"/>
      </c>
      <c r="XP184" s="54">
        <f t="shared" si="5162"/>
      </c>
      <c r="XQ184" s="55">
        <f t="shared" si="4837"/>
      </c>
      <c r="XR184" s="54">
        <f t="shared" si="5162"/>
      </c>
      <c r="XS184" s="55">
        <f t="shared" si="4838"/>
      </c>
      <c r="XT184" s="54">
        <f t="shared" si="5162"/>
      </c>
      <c r="XU184" s="55">
        <f t="shared" si="4839"/>
      </c>
      <c r="XV184" s="54">
        <f t="shared" si="5157"/>
      </c>
      <c r="XW184" s="55">
        <f t="shared" si="4840"/>
      </c>
      <c r="XX184" s="54">
        <f t="shared" si="5157"/>
      </c>
      <c r="XY184" s="55">
        <f t="shared" si="4841"/>
      </c>
      <c r="XZ184" s="54">
        <f t="shared" si="5157"/>
      </c>
      <c r="YA184" s="55">
        <f t="shared" si="4842"/>
      </c>
      <c r="YB184" s="54">
        <f t="shared" si="5157"/>
      </c>
      <c r="YC184" s="55">
        <f t="shared" si="4740"/>
      </c>
      <c r="YD184" s="54">
        <f t="shared" si="5157"/>
      </c>
      <c r="YE184" s="55">
        <f t="shared" si="4741"/>
      </c>
      <c r="YF184" s="54">
        <f t="shared" si="5157"/>
      </c>
      <c r="YG184" s="55">
        <f t="shared" si="4742"/>
      </c>
      <c r="YH184" s="54">
        <f t="shared" si="5157"/>
      </c>
      <c r="YI184" s="55">
        <f t="shared" si="4743"/>
      </c>
      <c r="YJ184" s="54">
        <f t="shared" si="5157"/>
      </c>
      <c r="YK184" s="55">
        <f t="shared" si="4744"/>
      </c>
      <c r="YL184" s="54">
        <f t="shared" si="5157"/>
      </c>
      <c r="YM184" s="55">
        <f t="shared" si="4745"/>
      </c>
      <c r="YN184" s="54">
        <f t="shared" si="5157"/>
      </c>
      <c r="YO184" s="55">
        <f t="shared" si="4746"/>
      </c>
      <c r="YP184" s="54">
        <f t="shared" si="5157"/>
      </c>
      <c r="YQ184" s="55">
        <f t="shared" si="4747"/>
      </c>
      <c r="YR184" s="54">
        <f t="shared" si="5157"/>
      </c>
      <c r="YS184" s="55">
        <f t="shared" si="4748"/>
      </c>
      <c r="YT184" s="54">
        <f t="shared" si="5157"/>
      </c>
      <c r="YU184" s="55">
        <f t="shared" si="4749"/>
      </c>
      <c r="YV184" s="54">
        <f t="shared" si="5157"/>
      </c>
      <c r="YW184" s="55">
        <f t="shared" si="4750"/>
      </c>
      <c r="YX184" s="54">
        <f t="shared" si="5157"/>
      </c>
      <c r="YY184" s="55">
        <f t="shared" si="4751"/>
      </c>
      <c r="YZ184" s="54">
        <f t="shared" si="5157"/>
      </c>
      <c r="ZA184" s="55">
        <f t="shared" si="4752"/>
      </c>
      <c r="ZB184" s="54">
        <f t="shared" si="5157"/>
      </c>
      <c r="ZC184" s="55">
        <f t="shared" si="4753"/>
      </c>
      <c r="ZD184" s="54">
        <f t="shared" si="5157"/>
      </c>
      <c r="ZE184" s="55">
        <f t="shared" si="4754"/>
      </c>
      <c r="ZF184" s="54">
        <f t="shared" si="5157"/>
      </c>
      <c r="ZG184" s="55">
        <f t="shared" si="4755"/>
      </c>
      <c r="ZH184" s="54">
        <f t="shared" si="5157"/>
      </c>
      <c r="ZI184" s="55">
        <f t="shared" si="4756"/>
      </c>
      <c r="ZJ184" s="54">
        <f t="shared" si="5157"/>
      </c>
      <c r="ZK184" s="55">
        <f t="shared" si="4757"/>
      </c>
      <c r="ZL184" s="54">
        <f t="shared" si="5157"/>
      </c>
      <c r="ZM184" s="55">
        <f t="shared" si="4758"/>
      </c>
      <c r="ZN184" s="54">
        <f t="shared" si="5157"/>
      </c>
      <c r="ZO184" s="55">
        <f t="shared" si="4759"/>
      </c>
      <c r="ZP184" s="54">
        <f t="shared" si="5157"/>
      </c>
      <c r="ZQ184" s="55">
        <f t="shared" si="4760"/>
      </c>
      <c r="ZR184" s="54">
        <f t="shared" si="5158"/>
      </c>
      <c r="ZS184" s="55">
        <f t="shared" si="4761"/>
      </c>
      <c r="ZT184" s="54">
        <f t="shared" si="5158"/>
      </c>
      <c r="ZU184" s="55">
        <f t="shared" si="4762"/>
      </c>
      <c r="ZV184" s="54">
        <f t="shared" si="5158"/>
      </c>
      <c r="ZW184" s="55">
        <f t="shared" si="4763"/>
      </c>
      <c r="ZX184" s="54">
        <f t="shared" si="5158"/>
      </c>
      <c r="ZY184" s="55">
        <f t="shared" si="4764"/>
      </c>
      <c r="ZZ184" s="54">
        <f t="shared" si="5158"/>
      </c>
      <c r="AAA184" s="55">
        <f t="shared" si="4765"/>
      </c>
      <c r="AAB184" s="54">
        <f t="shared" si="5158"/>
      </c>
      <c r="AAC184" s="55">
        <f t="shared" si="4766"/>
      </c>
      <c r="AAD184" s="54">
        <f t="shared" si="5158"/>
      </c>
      <c r="AAE184" s="55">
        <f t="shared" si="4767"/>
      </c>
      <c r="AAF184" s="54">
        <f t="shared" si="5158"/>
      </c>
      <c r="AAG184" s="55">
        <f t="shared" si="4768"/>
      </c>
      <c r="AAH184" s="54">
        <f t="shared" si="5158"/>
      </c>
      <c r="AAI184" s="55">
        <f t="shared" si="4769"/>
      </c>
      <c r="AAJ184" s="54">
        <f t="shared" si="5158"/>
      </c>
      <c r="AAK184" s="55">
        <f t="shared" si="4770"/>
      </c>
      <c r="AAL184" s="54">
        <f t="shared" si="5158"/>
      </c>
      <c r="AAM184" s="55">
        <f t="shared" si="4917"/>
      </c>
      <c r="AAN184" s="54">
        <f t="shared" si="5158"/>
      </c>
      <c r="AAO184" s="55">
        <f t="shared" si="4918"/>
      </c>
      <c r="AAP184" s="54">
        <f t="shared" si="5158"/>
      </c>
      <c r="AAQ184" s="55">
        <f t="shared" si="4919"/>
      </c>
      <c r="AAR184" s="54">
        <f t="shared" si="5158"/>
      </c>
      <c r="AAS184" s="55">
        <f t="shared" si="4920"/>
      </c>
      <c r="AAT184" s="54">
        <f t="shared" si="5158"/>
      </c>
      <c r="AAU184" s="55">
        <f t="shared" si="4921"/>
      </c>
      <c r="AAV184" s="54">
        <f t="shared" si="5158"/>
      </c>
      <c r="AAW184" s="55">
        <f t="shared" si="4922"/>
      </c>
      <c r="AAX184" s="54">
        <f t="shared" si="5158"/>
      </c>
      <c r="AAY184" s="55">
        <f t="shared" si="4923"/>
      </c>
      <c r="AAZ184" s="54">
        <f t="shared" si="5158"/>
      </c>
      <c r="ABA184" s="55">
        <f t="shared" si="4924"/>
      </c>
      <c r="ABB184" s="54">
        <f t="shared" si="5158"/>
      </c>
      <c r="ABC184" s="55">
        <f t="shared" si="4925"/>
      </c>
      <c r="ABD184" s="54">
        <f t="shared" si="5158"/>
      </c>
      <c r="ABE184" s="55">
        <f t="shared" si="4926"/>
      </c>
      <c r="ABF184" s="54">
        <f t="shared" si="5158"/>
      </c>
      <c r="ABG184" s="55">
        <f t="shared" si="4927"/>
      </c>
      <c r="ABH184" s="54">
        <f t="shared" si="5158"/>
      </c>
      <c r="ABI184" s="55">
        <f t="shared" si="4928"/>
      </c>
      <c r="ABJ184" s="54">
        <f t="shared" si="5158"/>
      </c>
      <c r="ABK184" s="55">
        <f t="shared" si="4929"/>
      </c>
      <c r="ABL184" s="54">
        <f t="shared" si="5158"/>
      </c>
      <c r="ABM184" s="55">
        <f t="shared" si="4930"/>
      </c>
      <c r="ABN184" s="54">
        <f t="shared" si="5158"/>
      </c>
      <c r="ABO184" s="55">
        <f t="shared" si="4931"/>
      </c>
      <c r="ABP184" s="54">
        <f t="shared" si="5158"/>
      </c>
      <c r="ABQ184" s="55">
        <f t="shared" si="4932"/>
      </c>
      <c r="ABR184" s="54">
        <f t="shared" si="5158"/>
      </c>
      <c r="ABS184" s="55">
        <f t="shared" si="4933"/>
      </c>
      <c r="ABT184" s="54">
        <f t="shared" si="5158"/>
      </c>
      <c r="ABU184" s="55">
        <f t="shared" si="4934"/>
      </c>
      <c r="ABV184" s="54">
        <f t="shared" si="5158"/>
      </c>
      <c r="ABW184" s="55">
        <f t="shared" si="4935"/>
      </c>
      <c r="ABX184" s="54">
        <f t="shared" si="5158"/>
      </c>
      <c r="ABY184" s="55">
        <f t="shared" si="4936"/>
      </c>
      <c r="ABZ184" s="54">
        <f t="shared" si="5158"/>
      </c>
      <c r="ACA184" s="55">
        <f t="shared" si="4937"/>
      </c>
      <c r="ACB184" s="54">
        <f t="shared" si="5158"/>
      </c>
      <c r="ACC184" s="55">
        <f t="shared" si="4938"/>
      </c>
      <c r="ACD184" s="54">
        <f t="shared" si="5154"/>
      </c>
      <c r="ACE184" s="55">
        <f t="shared" si="4939"/>
      </c>
      <c r="ACF184" s="54">
        <f t="shared" si="5154"/>
      </c>
      <c r="ACG184" s="55">
        <f t="shared" si="4940"/>
      </c>
      <c r="ACH184" s="54">
        <f t="shared" si="5154"/>
      </c>
      <c r="ACI184" s="55">
        <f t="shared" si="4941"/>
      </c>
      <c r="ACJ184" s="54">
        <f t="shared" si="5154"/>
      </c>
      <c r="ACK184" s="55">
        <f t="shared" si="4942"/>
      </c>
      <c r="ACL184" s="54">
        <f t="shared" si="5154"/>
      </c>
      <c r="ACM184" s="55">
        <f t="shared" si="4943"/>
      </c>
      <c r="ACN184" s="54">
        <f t="shared" si="5154"/>
      </c>
      <c r="ACO184" s="55">
        <f t="shared" si="4944"/>
      </c>
      <c r="ACP184" s="54">
        <f t="shared" si="5154"/>
      </c>
      <c r="ACQ184" s="55">
        <f t="shared" si="4945"/>
      </c>
      <c r="ACR184" s="54">
        <f t="shared" si="5154"/>
      </c>
      <c r="ACS184" s="55">
        <f t="shared" si="4946"/>
      </c>
      <c r="ACT184" s="54">
        <f t="shared" si="5154"/>
      </c>
      <c r="ACU184" s="55">
        <f t="shared" si="4947"/>
      </c>
      <c r="ACV184" s="54">
        <f t="shared" si="5154"/>
      </c>
      <c r="ACW184" s="55">
        <f t="shared" si="4883"/>
      </c>
      <c r="ACX184" s="54">
        <f t="shared" si="5154"/>
      </c>
      <c r="ACY184" s="55">
        <f t="shared" si="4961"/>
      </c>
      <c r="ACZ184" s="54">
        <f t="shared" si="5154"/>
      </c>
      <c r="ADA184" s="55">
        <f t="shared" si="4962"/>
      </c>
      <c r="ADB184" s="54">
        <f t="shared" si="5154"/>
      </c>
      <c r="ADC184" s="55">
        <f t="shared" si="4963"/>
      </c>
      <c r="ADD184" s="54">
        <f t="shared" si="5154"/>
      </c>
      <c r="ADE184" s="55">
        <f t="shared" si="4964"/>
      </c>
      <c r="ADF184" s="54">
        <f t="shared" si="5154"/>
      </c>
      <c r="ADG184" s="55">
        <f t="shared" si="4965"/>
      </c>
    </row>
    <row r="185" spans="1:787" ht="20.25" hidden="1" customHeight="1">
      <c r="A185" s="112">
        <v>113</v>
      </c>
      <c r="B185" s="115">
        <f>学年と名前を結合するシート!D114</f>
      </c>
      <c r="C185" s="114"/>
      <c r="D185" s="54">
        <f t="shared" si="4771"/>
      </c>
      <c r="E185" s="55">
        <f t="shared" si="4772"/>
      </c>
      <c r="F185" s="54">
        <f t="shared" si="5159"/>
      </c>
      <c r="G185" s="55">
        <f t="shared" si="4966"/>
      </c>
      <c r="H185" s="54">
        <f t="shared" si="5159"/>
      </c>
      <c r="I185" s="55">
        <f t="shared" si="4967"/>
      </c>
      <c r="J185" s="54">
        <f t="shared" si="5159"/>
      </c>
      <c r="K185" s="55">
        <f t="shared" si="4968"/>
      </c>
      <c r="L185" s="54">
        <f t="shared" si="5159"/>
      </c>
      <c r="M185" s="55">
        <f t="shared" si="4969"/>
      </c>
      <c r="N185" s="54">
        <f t="shared" si="5159"/>
      </c>
      <c r="O185" s="55">
        <f t="shared" si="4970"/>
      </c>
      <c r="P185" s="54">
        <f t="shared" si="5159"/>
      </c>
      <c r="Q185" s="55">
        <f t="shared" si="4971"/>
      </c>
      <c r="R185" s="54">
        <f t="shared" si="5159"/>
      </c>
      <c r="S185" s="55">
        <f t="shared" si="4972"/>
      </c>
      <c r="T185" s="54">
        <f t="shared" si="5159"/>
      </c>
      <c r="U185" s="55">
        <f t="shared" si="4973"/>
      </c>
      <c r="V185" s="54">
        <f t="shared" si="5159"/>
      </c>
      <c r="W185" s="55">
        <f t="shared" si="4974"/>
      </c>
      <c r="X185" s="54">
        <f t="shared" si="5159"/>
      </c>
      <c r="Y185" s="55">
        <f t="shared" si="4975"/>
      </c>
      <c r="Z185" s="54">
        <f t="shared" si="5159"/>
      </c>
      <c r="AA185" s="55">
        <f t="shared" si="4976"/>
      </c>
      <c r="AB185" s="54">
        <f t="shared" si="5159"/>
      </c>
      <c r="AC185" s="55">
        <f t="shared" si="4977"/>
      </c>
      <c r="AD185" s="54">
        <f t="shared" si="5159"/>
      </c>
      <c r="AE185" s="55">
        <f t="shared" si="4978"/>
      </c>
      <c r="AF185" s="54">
        <f t="shared" si="5159"/>
      </c>
      <c r="AG185" s="55">
        <f t="shared" si="4979"/>
      </c>
      <c r="AH185" s="54">
        <f t="shared" si="5159"/>
      </c>
      <c r="AI185" s="55">
        <f t="shared" si="4980"/>
      </c>
      <c r="AJ185" s="54">
        <f t="shared" si="5159"/>
      </c>
      <c r="AK185" s="55">
        <f t="shared" si="4981"/>
      </c>
      <c r="AL185" s="54">
        <f t="shared" si="5159"/>
      </c>
      <c r="AM185" s="55">
        <f t="shared" si="4982"/>
      </c>
      <c r="AN185" s="54">
        <f t="shared" si="5159"/>
      </c>
      <c r="AO185" s="55">
        <f t="shared" si="4983"/>
      </c>
      <c r="AP185" s="54">
        <f t="shared" si="5159"/>
      </c>
      <c r="AQ185" s="55">
        <f t="shared" si="4984"/>
      </c>
      <c r="AR185" s="54">
        <f t="shared" si="5159"/>
      </c>
      <c r="AS185" s="55">
        <f t="shared" si="4985"/>
      </c>
      <c r="AT185" s="54">
        <f t="shared" si="5159"/>
      </c>
      <c r="AU185" s="55">
        <f t="shared" si="4986"/>
      </c>
      <c r="AV185" s="54">
        <f t="shared" si="5159"/>
      </c>
      <c r="AW185" s="55">
        <f t="shared" si="4987"/>
      </c>
      <c r="AX185" s="54">
        <f t="shared" si="5159"/>
      </c>
      <c r="AY185" s="55">
        <f t="shared" si="4988"/>
      </c>
      <c r="AZ185" s="54">
        <f t="shared" si="5159"/>
      </c>
      <c r="BA185" s="55">
        <f t="shared" si="4989"/>
      </c>
      <c r="BB185" s="54">
        <f t="shared" si="5159"/>
      </c>
      <c r="BC185" s="55">
        <f t="shared" si="4990"/>
      </c>
      <c r="BD185" s="54">
        <f t="shared" si="5159"/>
      </c>
      <c r="BE185" s="55">
        <f t="shared" si="4991"/>
      </c>
      <c r="BF185" s="54">
        <f t="shared" si="5159"/>
      </c>
      <c r="BG185" s="55">
        <f t="shared" si="4992"/>
      </c>
      <c r="BH185" s="54">
        <f t="shared" si="5159"/>
      </c>
      <c r="BI185" s="55">
        <f t="shared" si="4993"/>
      </c>
      <c r="BJ185" s="54">
        <f t="shared" si="5159"/>
      </c>
      <c r="BK185" s="55">
        <f t="shared" si="4994"/>
      </c>
      <c r="BL185" s="54">
        <f t="shared" si="5159"/>
      </c>
      <c r="BM185" s="55">
        <f t="shared" si="4995"/>
      </c>
      <c r="BN185" s="54">
        <f t="shared" si="5159"/>
      </c>
      <c r="BO185" s="55">
        <f t="shared" si="4996"/>
      </c>
      <c r="BP185" s="54">
        <f t="shared" si="5159"/>
      </c>
      <c r="BQ185" s="55">
        <f t="shared" si="4997"/>
      </c>
      <c r="BR185" s="54">
        <f t="shared" si="5155"/>
      </c>
      <c r="BS185" s="55">
        <f t="shared" si="4998"/>
      </c>
      <c r="BT185" s="54">
        <f t="shared" si="5155"/>
      </c>
      <c r="BU185" s="55">
        <f t="shared" si="4999"/>
      </c>
      <c r="BV185" s="54">
        <f t="shared" si="5155"/>
      </c>
      <c r="BW185" s="55">
        <f t="shared" si="5000"/>
      </c>
      <c r="BX185" s="54">
        <f t="shared" si="5155"/>
      </c>
      <c r="BY185" s="55">
        <f t="shared" si="5001"/>
      </c>
      <c r="BZ185" s="54">
        <f t="shared" si="5155"/>
      </c>
      <c r="CA185" s="55">
        <f t="shared" si="5002"/>
      </c>
      <c r="CB185" s="54">
        <f t="shared" si="5155"/>
      </c>
      <c r="CC185" s="55">
        <f t="shared" si="5003"/>
      </c>
      <c r="CD185" s="54">
        <f t="shared" si="5155"/>
      </c>
      <c r="CE185" s="55">
        <f t="shared" si="5004"/>
      </c>
      <c r="CF185" s="54">
        <f t="shared" si="5155"/>
      </c>
      <c r="CG185" s="55">
        <f t="shared" si="5005"/>
      </c>
      <c r="CH185" s="54">
        <f t="shared" si="5155"/>
      </c>
      <c r="CI185" s="55">
        <f t="shared" si="5006"/>
      </c>
      <c r="CJ185" s="54">
        <f t="shared" si="5155"/>
      </c>
      <c r="CK185" s="55">
        <f t="shared" si="5007"/>
      </c>
      <c r="CL185" s="54">
        <f t="shared" si="5155"/>
      </c>
      <c r="CM185" s="55">
        <f t="shared" si="5008"/>
      </c>
      <c r="CN185" s="54">
        <f t="shared" si="5155"/>
      </c>
      <c r="CO185" s="55">
        <f t="shared" si="5009"/>
      </c>
      <c r="CP185" s="54">
        <f t="shared" si="5155"/>
      </c>
      <c r="CQ185" s="55">
        <f t="shared" si="5010"/>
      </c>
      <c r="CR185" s="54">
        <f t="shared" si="5155"/>
      </c>
      <c r="CS185" s="55">
        <f t="shared" si="5011"/>
      </c>
      <c r="CT185" s="54">
        <f t="shared" si="5155"/>
      </c>
      <c r="CU185" s="55">
        <f t="shared" si="5012"/>
      </c>
      <c r="CV185" s="54">
        <f t="shared" si="5155"/>
      </c>
      <c r="CW185" s="55">
        <f t="shared" si="5013"/>
      </c>
      <c r="CX185" s="54">
        <f t="shared" si="5155"/>
      </c>
      <c r="CY185" s="55">
        <f t="shared" si="5014"/>
      </c>
      <c r="CZ185" s="54">
        <f t="shared" si="5155"/>
      </c>
      <c r="DA185" s="55">
        <f t="shared" si="5015"/>
      </c>
      <c r="DB185" s="54">
        <f t="shared" si="5155"/>
      </c>
      <c r="DC185" s="55">
        <f t="shared" si="5016"/>
      </c>
      <c r="DD185" s="54">
        <f t="shared" si="5155"/>
      </c>
      <c r="DE185" s="55">
        <f t="shared" si="5017"/>
      </c>
      <c r="DF185" s="54">
        <f t="shared" si="5155"/>
      </c>
      <c r="DG185" s="55">
        <f t="shared" si="5018"/>
      </c>
      <c r="DH185" s="54">
        <f t="shared" si="5155"/>
      </c>
      <c r="DI185" s="55">
        <f t="shared" si="5019"/>
      </c>
      <c r="DJ185" s="54">
        <f t="shared" si="5155"/>
      </c>
      <c r="DK185" s="55">
        <f t="shared" si="5020"/>
      </c>
      <c r="DL185" s="54">
        <f t="shared" si="5155"/>
      </c>
      <c r="DM185" s="55">
        <f t="shared" si="5021"/>
      </c>
      <c r="DN185" s="54">
        <f t="shared" si="5155"/>
      </c>
      <c r="DO185" s="55">
        <f t="shared" si="5022"/>
      </c>
      <c r="DP185" s="54">
        <f t="shared" si="5155"/>
      </c>
      <c r="DQ185" s="55">
        <f t="shared" si="5023"/>
      </c>
      <c r="DR185" s="54">
        <f t="shared" si="5155"/>
      </c>
      <c r="DS185" s="55">
        <f t="shared" si="5024"/>
      </c>
      <c r="DT185" s="54">
        <f t="shared" si="5155"/>
      </c>
      <c r="DU185" s="55">
        <f t="shared" si="5025"/>
      </c>
      <c r="DV185" s="54">
        <f t="shared" si="5155"/>
      </c>
      <c r="DW185" s="55">
        <f t="shared" si="5026"/>
      </c>
      <c r="DX185" s="54">
        <f t="shared" si="5155"/>
      </c>
      <c r="DY185" s="55">
        <f t="shared" si="5027"/>
      </c>
      <c r="DZ185" s="54">
        <f t="shared" si="5155"/>
      </c>
      <c r="EA185" s="55">
        <f t="shared" si="5028"/>
      </c>
      <c r="EB185" s="54">
        <f t="shared" si="5160"/>
      </c>
      <c r="EC185" s="55">
        <f t="shared" si="5029"/>
      </c>
      <c r="ED185" s="54">
        <f t="shared" si="5160"/>
      </c>
      <c r="EE185" s="55">
        <f t="shared" si="5030"/>
      </c>
      <c r="EF185" s="54">
        <f t="shared" si="5160"/>
      </c>
      <c r="EG185" s="55">
        <f t="shared" si="5031"/>
      </c>
      <c r="EH185" s="54">
        <f t="shared" si="5160"/>
      </c>
      <c r="EI185" s="55">
        <f t="shared" si="5032"/>
      </c>
      <c r="EJ185" s="54">
        <f t="shared" si="5160"/>
      </c>
      <c r="EK185" s="55">
        <f t="shared" si="5033"/>
      </c>
      <c r="EL185" s="54">
        <f t="shared" si="5160"/>
      </c>
      <c r="EM185" s="55">
        <f t="shared" si="5034"/>
      </c>
      <c r="EN185" s="54">
        <f t="shared" si="5160"/>
      </c>
      <c r="EO185" s="55">
        <f t="shared" si="5035"/>
      </c>
      <c r="EP185" s="54">
        <f t="shared" si="5160"/>
      </c>
      <c r="EQ185" s="55">
        <f t="shared" si="5036"/>
      </c>
      <c r="ER185" s="54">
        <f t="shared" si="5160"/>
      </c>
      <c r="ES185" s="55">
        <f t="shared" si="5037"/>
      </c>
      <c r="ET185" s="54">
        <f t="shared" si="5160"/>
      </c>
      <c r="EU185" s="55">
        <f t="shared" si="5038"/>
      </c>
      <c r="EV185" s="54">
        <f t="shared" si="5160"/>
      </c>
      <c r="EW185" s="55">
        <f t="shared" si="5039"/>
      </c>
      <c r="EX185" s="54">
        <f t="shared" si="5160"/>
      </c>
      <c r="EY185" s="55">
        <f t="shared" si="5040"/>
      </c>
      <c r="EZ185" s="54">
        <f t="shared" si="5160"/>
      </c>
      <c r="FA185" s="55">
        <f t="shared" si="5041"/>
      </c>
      <c r="FB185" s="54">
        <f t="shared" si="5160"/>
      </c>
      <c r="FC185" s="55">
        <f t="shared" si="5042"/>
      </c>
      <c r="FD185" s="54">
        <f t="shared" si="5160"/>
      </c>
      <c r="FE185" s="55">
        <f t="shared" si="5043"/>
      </c>
      <c r="FF185" s="54">
        <f t="shared" si="5160"/>
      </c>
      <c r="FG185" s="55">
        <f t="shared" si="5044"/>
      </c>
      <c r="FH185" s="54">
        <f t="shared" si="5160"/>
      </c>
      <c r="FI185" s="55">
        <f t="shared" si="5045"/>
      </c>
      <c r="FJ185" s="54">
        <f t="shared" si="5160"/>
      </c>
      <c r="FK185" s="55">
        <f t="shared" si="5046"/>
      </c>
      <c r="FL185" s="54">
        <f t="shared" si="5160"/>
      </c>
      <c r="FM185" s="55">
        <f t="shared" si="5047"/>
      </c>
      <c r="FN185" s="54">
        <f t="shared" si="5160"/>
      </c>
      <c r="FO185" s="55">
        <f t="shared" si="5048"/>
      </c>
      <c r="FP185" s="54">
        <f t="shared" si="5160"/>
      </c>
      <c r="FQ185" s="55">
        <f t="shared" si="5049"/>
      </c>
      <c r="FR185" s="54">
        <f t="shared" si="5160"/>
      </c>
      <c r="FS185" s="55">
        <f t="shared" si="5050"/>
      </c>
      <c r="FT185" s="54">
        <f t="shared" si="5160"/>
      </c>
      <c r="FU185" s="55">
        <f t="shared" si="5051"/>
      </c>
      <c r="FV185" s="54">
        <f t="shared" si="5160"/>
      </c>
      <c r="FW185" s="55">
        <f t="shared" si="5052"/>
      </c>
      <c r="FX185" s="54">
        <f t="shared" si="5160"/>
      </c>
      <c r="FY185" s="55">
        <f t="shared" si="5053"/>
      </c>
      <c r="FZ185" s="54">
        <f t="shared" si="5160"/>
      </c>
      <c r="GA185" s="55">
        <f t="shared" si="5054"/>
      </c>
      <c r="GB185" s="54">
        <f t="shared" si="5160"/>
      </c>
      <c r="GC185" s="55">
        <f t="shared" si="5055"/>
      </c>
      <c r="GD185" s="54">
        <f t="shared" si="5160"/>
      </c>
      <c r="GE185" s="55">
        <f t="shared" si="5056"/>
      </c>
      <c r="GF185" s="54">
        <f t="shared" si="5160"/>
      </c>
      <c r="GG185" s="55">
        <f t="shared" si="5057"/>
      </c>
      <c r="GH185" s="54">
        <f t="shared" si="5160"/>
      </c>
      <c r="GI185" s="55">
        <f t="shared" si="5058"/>
      </c>
      <c r="GJ185" s="54">
        <f t="shared" si="5160"/>
      </c>
      <c r="GK185" s="55">
        <f t="shared" si="5059"/>
      </c>
      <c r="GL185" s="54">
        <f t="shared" si="5160"/>
      </c>
      <c r="GM185" s="55">
        <f t="shared" si="5060"/>
      </c>
      <c r="GN185" s="54">
        <f t="shared" si="5156"/>
      </c>
      <c r="GO185" s="55">
        <f t="shared" si="5061"/>
      </c>
      <c r="GP185" s="54">
        <f t="shared" si="5156"/>
      </c>
      <c r="GQ185" s="55">
        <f t="shared" si="5062"/>
      </c>
      <c r="GR185" s="54">
        <f t="shared" si="5156"/>
      </c>
      <c r="GS185" s="55">
        <f t="shared" si="5063"/>
      </c>
      <c r="GT185" s="54">
        <f t="shared" si="5156"/>
      </c>
      <c r="GU185" s="55">
        <f t="shared" si="5064"/>
      </c>
      <c r="GV185" s="54">
        <f t="shared" si="5156"/>
      </c>
      <c r="GW185" s="55">
        <f t="shared" si="5065"/>
      </c>
      <c r="GX185" s="54">
        <f t="shared" si="5156"/>
      </c>
      <c r="GY185" s="55">
        <f t="shared" si="5066"/>
      </c>
      <c r="GZ185" s="54">
        <f t="shared" si="5156"/>
      </c>
      <c r="HA185" s="55">
        <f t="shared" si="5067"/>
      </c>
      <c r="HB185" s="54">
        <f t="shared" si="5156"/>
      </c>
      <c r="HC185" s="55">
        <f t="shared" si="5068"/>
      </c>
      <c r="HD185" s="54">
        <f t="shared" si="5156"/>
      </c>
      <c r="HE185" s="55">
        <f t="shared" si="5069"/>
      </c>
      <c r="HF185" s="54">
        <f t="shared" si="5156"/>
      </c>
      <c r="HG185" s="55">
        <f t="shared" si="5070"/>
      </c>
      <c r="HH185" s="54">
        <f t="shared" si="5156"/>
      </c>
      <c r="HI185" s="55">
        <f t="shared" si="5071"/>
      </c>
      <c r="HJ185" s="54">
        <f t="shared" si="5156"/>
      </c>
      <c r="HK185" s="55">
        <f t="shared" si="5072"/>
      </c>
      <c r="HL185" s="54">
        <f t="shared" si="5156"/>
      </c>
      <c r="HM185" s="55">
        <f t="shared" si="5073"/>
      </c>
      <c r="HN185" s="54">
        <f t="shared" si="5156"/>
      </c>
      <c r="HO185" s="55">
        <f t="shared" si="5074"/>
      </c>
      <c r="HP185" s="54">
        <f t="shared" si="5156"/>
      </c>
      <c r="HQ185" s="55">
        <f t="shared" si="5075"/>
      </c>
      <c r="HR185" s="54">
        <f t="shared" si="5156"/>
      </c>
      <c r="HS185" s="55">
        <f t="shared" si="5076"/>
      </c>
      <c r="HT185" s="54">
        <f t="shared" si="5156"/>
      </c>
      <c r="HU185" s="55">
        <f t="shared" si="5077"/>
      </c>
      <c r="HV185" s="54">
        <f t="shared" si="5156"/>
      </c>
      <c r="HW185" s="55">
        <f t="shared" si="5078"/>
      </c>
      <c r="HX185" s="54">
        <f t="shared" si="5156"/>
      </c>
      <c r="HY185" s="55">
        <f t="shared" si="5079"/>
      </c>
      <c r="HZ185" s="54">
        <f t="shared" si="5156"/>
      </c>
      <c r="IA185" s="55">
        <f t="shared" si="5080"/>
      </c>
      <c r="IB185" s="54">
        <f t="shared" si="5156"/>
      </c>
      <c r="IC185" s="55">
        <f t="shared" si="5081"/>
      </c>
      <c r="ID185" s="54">
        <f t="shared" si="5156"/>
      </c>
      <c r="IE185" s="55">
        <f t="shared" si="5082"/>
      </c>
      <c r="IF185" s="54">
        <f t="shared" si="5156"/>
      </c>
      <c r="IG185" s="55">
        <f t="shared" si="5083"/>
      </c>
      <c r="IH185" s="54">
        <f t="shared" si="5156"/>
      </c>
      <c r="II185" s="55">
        <f t="shared" si="5084"/>
      </c>
      <c r="IJ185" s="54">
        <f t="shared" si="5156"/>
      </c>
      <c r="IK185" s="55">
        <f t="shared" si="5085"/>
      </c>
      <c r="IL185" s="54">
        <f t="shared" si="5156"/>
      </c>
      <c r="IM185" s="55">
        <f t="shared" si="5086"/>
      </c>
      <c r="IN185" s="54">
        <f t="shared" si="5156"/>
      </c>
      <c r="IO185" s="55">
        <f t="shared" si="5087"/>
      </c>
      <c r="IP185" s="54">
        <f t="shared" si="5156"/>
      </c>
      <c r="IQ185" s="55">
        <f t="shared" si="5088"/>
      </c>
      <c r="IR185" s="54">
        <f t="shared" si="5156"/>
      </c>
      <c r="IS185" s="55">
        <f t="shared" si="5089"/>
      </c>
      <c r="IT185" s="54">
        <f t="shared" si="5156"/>
      </c>
      <c r="IU185" s="55">
        <f t="shared" si="5090"/>
      </c>
      <c r="IV185" s="54">
        <f t="shared" si="5156"/>
      </c>
      <c r="IW185" s="55">
        <f t="shared" si="5091"/>
      </c>
      <c r="IX185" s="54">
        <f t="shared" si="5151"/>
      </c>
      <c r="IY185" s="55">
        <f t="shared" si="5092"/>
      </c>
      <c r="IZ185" s="54">
        <f t="shared" si="5151"/>
      </c>
      <c r="JA185" s="55">
        <f t="shared" si="5093"/>
      </c>
      <c r="JB185" s="54">
        <f t="shared" si="5151"/>
      </c>
      <c r="JC185" s="55">
        <f t="shared" si="5094"/>
      </c>
      <c r="JD185" s="54">
        <f t="shared" si="5151"/>
      </c>
      <c r="JE185" s="55">
        <f t="shared" si="5095"/>
      </c>
      <c r="JF185" s="54">
        <f t="shared" si="5151"/>
      </c>
      <c r="JG185" s="55">
        <f t="shared" si="5096"/>
      </c>
      <c r="JH185" s="54">
        <f t="shared" si="5151"/>
      </c>
      <c r="JI185" s="55">
        <f t="shared" si="5097"/>
      </c>
      <c r="JJ185" s="54">
        <f t="shared" si="5151"/>
      </c>
      <c r="JK185" s="55">
        <f t="shared" si="5098"/>
      </c>
      <c r="JL185" s="54">
        <f t="shared" si="5151"/>
      </c>
      <c r="JM185" s="55">
        <f t="shared" si="4679"/>
      </c>
      <c r="JN185" s="54">
        <f t="shared" ref="JN185:LX192" si="5169">RIGHT(IFERROR(VLOOKUP($B185,JN$4:JO$71,2,FALSE),""),2)</f>
      </c>
      <c r="JO185" s="55">
        <f t="shared" si="4775"/>
      </c>
      <c r="JP185" s="54">
        <f t="shared" si="5169"/>
      </c>
      <c r="JQ185" s="55">
        <f t="shared" si="4776"/>
      </c>
      <c r="JR185" s="54">
        <f t="shared" si="5169"/>
      </c>
      <c r="JS185" s="55">
        <f t="shared" si="4777"/>
      </c>
      <c r="JT185" s="54">
        <f t="shared" si="5169"/>
      </c>
      <c r="JU185" s="55">
        <f t="shared" si="4778"/>
      </c>
      <c r="JV185" s="54">
        <f t="shared" si="5169"/>
      </c>
      <c r="JW185" s="55">
        <f t="shared" si="4779"/>
      </c>
      <c r="JX185" s="54">
        <f t="shared" si="5169"/>
      </c>
      <c r="JY185" s="55">
        <f t="shared" si="4780"/>
      </c>
      <c r="JZ185" s="54">
        <f t="shared" si="5169"/>
      </c>
      <c r="KA185" s="55">
        <f t="shared" si="4781"/>
      </c>
      <c r="KB185" s="54">
        <f t="shared" si="5169"/>
      </c>
      <c r="KC185" s="55">
        <f t="shared" si="4782"/>
      </c>
      <c r="KD185" s="54">
        <f t="shared" si="5169"/>
      </c>
      <c r="KE185" s="55">
        <f t="shared" si="4783"/>
      </c>
      <c r="KF185" s="54">
        <f t="shared" si="5169"/>
      </c>
      <c r="KG185" s="55">
        <f t="shared" si="4784"/>
      </c>
      <c r="KH185" s="54">
        <f t="shared" si="5169"/>
      </c>
      <c r="KI185" s="55">
        <f t="shared" si="4785"/>
      </c>
      <c r="KJ185" s="54">
        <f t="shared" si="5169"/>
      </c>
      <c r="KK185" s="55">
        <f t="shared" si="4786"/>
      </c>
      <c r="KL185" s="54">
        <f t="shared" si="5169"/>
      </c>
      <c r="KM185" s="55">
        <f t="shared" si="4787"/>
      </c>
      <c r="KN185" s="54">
        <f t="shared" si="5169"/>
      </c>
      <c r="KO185" s="55">
        <f t="shared" si="4788"/>
      </c>
      <c r="KP185" s="54">
        <f t="shared" si="5169"/>
      </c>
      <c r="KQ185" s="55">
        <f t="shared" si="4789"/>
      </c>
      <c r="KR185" s="54">
        <f t="shared" si="5169"/>
      </c>
      <c r="KS185" s="55">
        <f t="shared" si="4790"/>
      </c>
      <c r="KT185" s="54">
        <f t="shared" si="5169"/>
      </c>
      <c r="KU185" s="55">
        <f t="shared" si="4791"/>
      </c>
      <c r="KV185" s="54">
        <f t="shared" si="5169"/>
      </c>
      <c r="KW185" s="55">
        <f t="shared" si="4792"/>
      </c>
      <c r="KX185" s="54">
        <f t="shared" si="5169"/>
      </c>
      <c r="KY185" s="55">
        <f t="shared" si="4793"/>
      </c>
      <c r="KZ185" s="54">
        <f t="shared" si="5169"/>
      </c>
      <c r="LA185" s="55">
        <f t="shared" si="4794"/>
      </c>
      <c r="LB185" s="54">
        <f t="shared" si="5169"/>
      </c>
      <c r="LC185" s="55">
        <f t="shared" si="4795"/>
      </c>
      <c r="LD185" s="54">
        <f t="shared" si="5169"/>
      </c>
      <c r="LE185" s="55">
        <f t="shared" si="4796"/>
      </c>
      <c r="LF185" s="54">
        <f t="shared" si="5169"/>
      </c>
      <c r="LG185" s="55">
        <f t="shared" si="4797"/>
      </c>
      <c r="LH185" s="54">
        <f t="shared" si="5169"/>
      </c>
      <c r="LI185" s="55">
        <f t="shared" si="4798"/>
      </c>
      <c r="LJ185" s="54">
        <f t="shared" si="5169"/>
      </c>
      <c r="LK185" s="55">
        <f t="shared" si="4799"/>
      </c>
      <c r="LL185" s="54">
        <f t="shared" si="5169"/>
      </c>
      <c r="LM185" s="55">
        <f t="shared" si="4800"/>
      </c>
      <c r="LN185" s="54">
        <f t="shared" si="5169"/>
      </c>
      <c r="LO185" s="55">
        <f t="shared" si="4801"/>
      </c>
      <c r="LP185" s="54">
        <f t="shared" si="5169"/>
      </c>
      <c r="LQ185" s="55">
        <f t="shared" si="4802"/>
      </c>
      <c r="LR185" s="54">
        <f t="shared" si="5169"/>
      </c>
      <c r="LS185" s="55">
        <f t="shared" si="4803"/>
      </c>
      <c r="LT185" s="54">
        <f t="shared" si="5169"/>
      </c>
      <c r="LU185" s="55">
        <f t="shared" si="4804"/>
      </c>
      <c r="LV185" s="54">
        <f t="shared" si="5169"/>
      </c>
      <c r="LW185" s="55">
        <f t="shared" si="4805"/>
      </c>
      <c r="LX185" s="54">
        <f t="shared" si="5169"/>
      </c>
      <c r="LY185" s="55">
        <f t="shared" si="4680"/>
      </c>
      <c r="LZ185" s="54">
        <f t="shared" si="5167"/>
      </c>
      <c r="MA185" s="55">
        <f t="shared" si="4807"/>
      </c>
      <c r="MB185" s="54">
        <f t="shared" si="5167"/>
      </c>
      <c r="MC185" s="55">
        <f t="shared" si="4808"/>
      </c>
      <c r="MD185" s="54">
        <f t="shared" si="5167"/>
      </c>
      <c r="ME185" s="55">
        <f t="shared" si="4809"/>
      </c>
      <c r="MF185" s="54">
        <f t="shared" si="5167"/>
      </c>
      <c r="MG185" s="55">
        <f t="shared" si="4810"/>
      </c>
      <c r="MH185" s="54">
        <f t="shared" si="5167"/>
      </c>
      <c r="MI185" s="55">
        <f t="shared" si="4811"/>
      </c>
      <c r="MJ185" s="54">
        <f t="shared" si="5167"/>
      </c>
      <c r="MK185" s="55">
        <f t="shared" si="4812"/>
      </c>
      <c r="ML185" s="54">
        <f t="shared" si="5167"/>
      </c>
      <c r="MM185" s="55">
        <f t="shared" si="4682"/>
      </c>
      <c r="MN185" s="54">
        <f t="shared" si="5167"/>
      </c>
      <c r="MO185" s="55">
        <f t="shared" si="4683"/>
      </c>
      <c r="MP185" s="54">
        <f t="shared" si="5167"/>
      </c>
      <c r="MQ185" s="55">
        <f t="shared" si="4684"/>
      </c>
      <c r="MR185" s="54">
        <f t="shared" si="5167"/>
      </c>
      <c r="MS185" s="55">
        <f t="shared" si="4685"/>
      </c>
      <c r="MT185" s="54">
        <f t="shared" si="5167"/>
      </c>
      <c r="MU185" s="55">
        <f t="shared" si="4686"/>
      </c>
      <c r="MV185" s="54">
        <f t="shared" si="5167"/>
      </c>
      <c r="MW185" s="55">
        <f t="shared" si="4687"/>
      </c>
      <c r="MX185" s="54">
        <f t="shared" si="5167"/>
      </c>
      <c r="MY185" s="55">
        <f t="shared" si="4688"/>
      </c>
      <c r="MZ185" s="54">
        <f t="shared" si="5167"/>
      </c>
      <c r="NA185" s="55">
        <f t="shared" si="4689"/>
      </c>
      <c r="NB185" s="54">
        <f t="shared" si="5167"/>
      </c>
      <c r="NC185" s="55">
        <f t="shared" si="4690"/>
      </c>
      <c r="ND185" s="54">
        <f t="shared" si="5167"/>
      </c>
      <c r="NE185" s="55">
        <f t="shared" si="4691"/>
      </c>
      <c r="NF185" s="54">
        <f t="shared" si="5167"/>
      </c>
      <c r="NG185" s="55">
        <f t="shared" si="4692"/>
      </c>
      <c r="NH185" s="54">
        <f t="shared" si="5167"/>
      </c>
      <c r="NI185" s="55">
        <f t="shared" si="4693"/>
      </c>
      <c r="NJ185" s="54">
        <f t="shared" si="5167"/>
      </c>
      <c r="NK185" s="55">
        <f t="shared" si="4694"/>
      </c>
      <c r="NL185" s="54">
        <f t="shared" si="5167"/>
      </c>
      <c r="NM185" s="55">
        <f t="shared" si="4695"/>
      </c>
      <c r="NN185" s="54">
        <f t="shared" si="5167"/>
      </c>
      <c r="NO185" s="55">
        <f t="shared" si="4696"/>
      </c>
      <c r="NP185" s="54">
        <f t="shared" si="5167"/>
      </c>
      <c r="NQ185" s="55">
        <f t="shared" si="4697"/>
      </c>
      <c r="NR185" s="54">
        <f t="shared" si="5167"/>
      </c>
      <c r="NS185" s="55">
        <f t="shared" si="4698"/>
      </c>
      <c r="NT185" s="54">
        <f t="shared" si="5167"/>
      </c>
      <c r="NU185" s="55">
        <f t="shared" si="4699"/>
      </c>
      <c r="NV185" s="54">
        <f t="shared" si="5167"/>
      </c>
      <c r="NW185" s="55">
        <f t="shared" si="4700"/>
      </c>
      <c r="NX185" s="54">
        <f t="shared" si="5167"/>
      </c>
      <c r="NY185" s="55">
        <f t="shared" si="4701"/>
      </c>
      <c r="NZ185" s="54">
        <f t="shared" si="5167"/>
      </c>
      <c r="OA185" s="55">
        <f t="shared" si="4702"/>
      </c>
      <c r="OB185" s="54">
        <f t="shared" si="5167"/>
      </c>
      <c r="OC185" s="55">
        <f t="shared" si="4703"/>
      </c>
      <c r="OD185" s="54">
        <f t="shared" si="5167"/>
      </c>
      <c r="OE185" s="55">
        <f t="shared" si="4704"/>
      </c>
      <c r="OF185" s="54">
        <f t="shared" si="5167"/>
      </c>
      <c r="OG185" s="55">
        <f t="shared" si="4705"/>
      </c>
      <c r="OH185" s="54">
        <f t="shared" si="5167"/>
      </c>
      <c r="OI185" s="55">
        <f t="shared" si="4706"/>
      </c>
      <c r="OJ185" s="54">
        <f t="shared" si="5166"/>
      </c>
      <c r="OK185" s="55">
        <f t="shared" si="4707"/>
      </c>
      <c r="OL185" s="54">
        <f t="shared" si="5165"/>
      </c>
      <c r="OM185" s="55">
        <f t="shared" si="4708"/>
      </c>
      <c r="ON185" s="54">
        <f t="shared" si="5165"/>
      </c>
      <c r="OO185" s="55">
        <f t="shared" si="4709"/>
      </c>
      <c r="OP185" s="54">
        <f t="shared" si="5165"/>
      </c>
      <c r="OQ185" s="55">
        <f t="shared" si="4710"/>
      </c>
      <c r="OR185" s="54">
        <f t="shared" si="5165"/>
      </c>
      <c r="OS185" s="55">
        <f t="shared" si="4711"/>
      </c>
      <c r="OT185" s="54">
        <f t="shared" si="5165"/>
      </c>
      <c r="OU185" s="55">
        <f t="shared" si="4712"/>
      </c>
      <c r="OV185" s="54">
        <f t="shared" si="5165"/>
      </c>
      <c r="OW185" s="55">
        <f t="shared" si="4713"/>
      </c>
      <c r="OX185" s="54">
        <f t="shared" si="5165"/>
      </c>
      <c r="OY185" s="55">
        <f t="shared" si="4714"/>
      </c>
      <c r="OZ185" s="54">
        <f t="shared" si="5165"/>
      </c>
      <c r="PA185" s="55">
        <f t="shared" si="4715"/>
      </c>
      <c r="PB185" s="54">
        <f t="shared" si="5165"/>
      </c>
      <c r="PC185" s="55">
        <f t="shared" si="4716"/>
      </c>
      <c r="PD185" s="54">
        <f t="shared" si="5165"/>
      </c>
      <c r="PE185" s="55">
        <f t="shared" si="4717"/>
      </c>
      <c r="PF185" s="54">
        <f t="shared" si="5165"/>
      </c>
      <c r="PG185" s="55">
        <f t="shared" si="4718"/>
      </c>
      <c r="PH185" s="54">
        <f t="shared" si="5165"/>
      </c>
      <c r="PI185" s="55">
        <f t="shared" si="4719"/>
      </c>
      <c r="PJ185" s="54">
        <f t="shared" si="5165"/>
      </c>
      <c r="PK185" s="55">
        <f t="shared" si="4720"/>
      </c>
      <c r="PL185" s="54">
        <f t="shared" si="5165"/>
      </c>
      <c r="PM185" s="55">
        <f t="shared" si="4721"/>
      </c>
      <c r="PN185" s="54">
        <f t="shared" si="5165"/>
      </c>
      <c r="PO185" s="55">
        <f t="shared" si="4722"/>
      </c>
      <c r="PP185" s="54">
        <f t="shared" si="5165"/>
      </c>
      <c r="PQ185" s="55">
        <f t="shared" si="4723"/>
      </c>
      <c r="PR185" s="54">
        <f t="shared" si="5165"/>
      </c>
      <c r="PS185" s="55">
        <f t="shared" si="4724"/>
      </c>
      <c r="PT185" s="54">
        <f t="shared" si="5165"/>
      </c>
      <c r="PU185" s="55">
        <f t="shared" si="4725"/>
      </c>
      <c r="PV185" s="54">
        <f t="shared" si="5165"/>
      </c>
      <c r="PW185" s="55">
        <f t="shared" si="4726"/>
      </c>
      <c r="PX185" s="54">
        <f t="shared" si="5165"/>
      </c>
      <c r="PY185" s="55">
        <f t="shared" si="4727"/>
      </c>
      <c r="PZ185" s="54">
        <f t="shared" si="5165"/>
      </c>
      <c r="QA185" s="55">
        <f t="shared" si="4728"/>
      </c>
      <c r="QB185" s="54">
        <f t="shared" si="5165"/>
      </c>
      <c r="QC185" s="55">
        <f t="shared" si="4729"/>
      </c>
      <c r="QD185" s="54">
        <f t="shared" si="5165"/>
      </c>
      <c r="QE185" s="55">
        <f t="shared" si="4730"/>
      </c>
      <c r="QF185" s="54">
        <f t="shared" si="5165"/>
      </c>
      <c r="QG185" s="55">
        <f t="shared" si="4731"/>
      </c>
      <c r="QH185" s="54">
        <f t="shared" si="5165"/>
      </c>
      <c r="QI185" s="55">
        <f t="shared" si="4732"/>
      </c>
      <c r="QJ185" s="54">
        <f t="shared" si="5165"/>
      </c>
      <c r="QK185" s="55">
        <f t="shared" si="4733"/>
      </c>
      <c r="QL185" s="54">
        <f t="shared" si="5165"/>
      </c>
      <c r="QM185" s="55">
        <f t="shared" si="4734"/>
      </c>
      <c r="QN185" s="54">
        <f t="shared" si="5165"/>
      </c>
      <c r="QO185" s="55">
        <f t="shared" si="4735"/>
      </c>
      <c r="QP185" s="54">
        <f t="shared" si="5165"/>
      </c>
      <c r="QQ185" s="55">
        <f t="shared" si="4736"/>
      </c>
      <c r="QR185" s="54">
        <f t="shared" si="5165"/>
      </c>
      <c r="QS185" s="55">
        <f t="shared" si="4737"/>
      </c>
      <c r="QT185" s="54">
        <f t="shared" si="5165"/>
      </c>
      <c r="QU185" s="55">
        <f t="shared" si="4885"/>
      </c>
      <c r="QV185" s="54">
        <f t="shared" si="5163"/>
      </c>
      <c r="QW185" s="55">
        <f t="shared" si="4886"/>
      </c>
      <c r="QX185" s="54">
        <f t="shared" si="5163"/>
      </c>
      <c r="QY185" s="55">
        <f t="shared" si="4887"/>
      </c>
      <c r="QZ185" s="54">
        <f t="shared" si="5163"/>
      </c>
      <c r="RA185" s="55">
        <f t="shared" si="4888"/>
      </c>
      <c r="RB185" s="54">
        <f t="shared" si="5163"/>
      </c>
      <c r="RC185" s="55">
        <f t="shared" si="4889"/>
      </c>
      <c r="RD185" s="54">
        <f t="shared" si="5163"/>
      </c>
      <c r="RE185" s="55">
        <f t="shared" si="4890"/>
      </c>
      <c r="RF185" s="54">
        <f t="shared" si="5163"/>
      </c>
      <c r="RG185" s="55">
        <f t="shared" si="4891"/>
      </c>
      <c r="RH185" s="54">
        <f t="shared" si="5163"/>
      </c>
      <c r="RI185" s="55">
        <f t="shared" si="4892"/>
      </c>
      <c r="RJ185" s="54">
        <f t="shared" si="5161"/>
      </c>
      <c r="RK185" s="55">
        <f t="shared" si="4893"/>
      </c>
      <c r="RL185" s="54">
        <f t="shared" si="5161"/>
      </c>
      <c r="RM185" s="55">
        <f t="shared" si="4894"/>
      </c>
      <c r="RN185" s="54">
        <f t="shared" si="5161"/>
      </c>
      <c r="RO185" s="55">
        <f t="shared" si="4895"/>
      </c>
      <c r="RP185" s="54">
        <f t="shared" ref="RP185:TZ192" si="5170">RIGHT(IFERROR(VLOOKUP($B185,RP$4:RQ$71,2,FALSE),""),2)</f>
      </c>
      <c r="RQ185" s="55">
        <f t="shared" si="4896"/>
      </c>
      <c r="RR185" s="54">
        <f t="shared" si="5170"/>
      </c>
      <c r="RS185" s="55">
        <f t="shared" si="4897"/>
      </c>
      <c r="RT185" s="54">
        <f t="shared" si="5170"/>
      </c>
      <c r="RU185" s="55">
        <f t="shared" si="4898"/>
      </c>
      <c r="RV185" s="54">
        <f t="shared" si="5170"/>
      </c>
      <c r="RW185" s="55">
        <f t="shared" si="4899"/>
      </c>
      <c r="RX185" s="54">
        <f t="shared" si="5170"/>
      </c>
      <c r="RY185" s="55">
        <f t="shared" si="4900"/>
      </c>
      <c r="RZ185" s="54">
        <f t="shared" si="5170"/>
      </c>
      <c r="SA185" s="55">
        <f t="shared" si="4901"/>
      </c>
      <c r="SB185" s="54">
        <f t="shared" si="5170"/>
      </c>
      <c r="SC185" s="55">
        <f t="shared" si="4902"/>
      </c>
      <c r="SD185" s="54">
        <f t="shared" si="5170"/>
      </c>
      <c r="SE185" s="55">
        <f t="shared" si="4903"/>
      </c>
      <c r="SF185" s="54">
        <f t="shared" si="5170"/>
      </c>
      <c r="SG185" s="55">
        <f t="shared" si="4904"/>
      </c>
      <c r="SH185" s="54">
        <f t="shared" si="5170"/>
      </c>
      <c r="SI185" s="55">
        <f t="shared" si="4905"/>
      </c>
      <c r="SJ185" s="54">
        <f t="shared" si="5170"/>
      </c>
      <c r="SK185" s="55">
        <f t="shared" si="4906"/>
      </c>
      <c r="SL185" s="54">
        <f t="shared" si="5170"/>
      </c>
      <c r="SM185" s="55">
        <f t="shared" si="4907"/>
      </c>
      <c r="SN185" s="54">
        <f t="shared" si="5170"/>
      </c>
      <c r="SO185" s="55">
        <f t="shared" si="4908"/>
      </c>
      <c r="SP185" s="54">
        <f t="shared" si="5170"/>
      </c>
      <c r="SQ185" s="55">
        <f t="shared" si="4909"/>
      </c>
      <c r="SR185" s="54">
        <f t="shared" si="5170"/>
      </c>
      <c r="SS185" s="55">
        <f t="shared" si="4910"/>
      </c>
      <c r="ST185" s="54">
        <f t="shared" si="5170"/>
      </c>
      <c r="SU185" s="55">
        <f t="shared" si="4911"/>
      </c>
      <c r="SV185" s="54">
        <f t="shared" si="5170"/>
      </c>
      <c r="SW185" s="55">
        <f t="shared" si="4912"/>
      </c>
      <c r="SX185" s="54">
        <f t="shared" si="5170"/>
      </c>
      <c r="SY185" s="55">
        <f t="shared" si="4913"/>
      </c>
      <c r="SZ185" s="54">
        <f t="shared" si="5170"/>
      </c>
      <c r="TA185" s="55">
        <f t="shared" si="4914"/>
      </c>
      <c r="TB185" s="54">
        <f t="shared" si="5170"/>
      </c>
      <c r="TC185" s="55">
        <f t="shared" si="4915"/>
      </c>
      <c r="TD185" s="54">
        <f t="shared" si="5170"/>
      </c>
      <c r="TE185" s="55">
        <f t="shared" si="4881"/>
      </c>
      <c r="TF185" s="54">
        <f t="shared" si="5170"/>
      </c>
      <c r="TG185" s="55">
        <f t="shared" si="4843"/>
      </c>
      <c r="TH185" s="54">
        <f t="shared" si="5170"/>
      </c>
      <c r="TI185" s="55">
        <f t="shared" si="4844"/>
      </c>
      <c r="TJ185" s="54">
        <f t="shared" si="5170"/>
      </c>
      <c r="TK185" s="55">
        <f t="shared" si="4845"/>
      </c>
      <c r="TL185" s="54">
        <f t="shared" si="5170"/>
      </c>
      <c r="TM185" s="55">
        <f t="shared" si="4846"/>
      </c>
      <c r="TN185" s="54">
        <f t="shared" si="5170"/>
      </c>
      <c r="TO185" s="55">
        <f t="shared" si="4847"/>
      </c>
      <c r="TP185" s="54">
        <f t="shared" si="5170"/>
      </c>
      <c r="TQ185" s="55">
        <f t="shared" si="4848"/>
      </c>
      <c r="TR185" s="54">
        <f t="shared" si="5170"/>
      </c>
      <c r="TS185" s="55">
        <f t="shared" si="4849"/>
      </c>
      <c r="TT185" s="54">
        <f t="shared" si="5170"/>
      </c>
      <c r="TU185" s="55">
        <f t="shared" si="4850"/>
      </c>
      <c r="TV185" s="54">
        <f t="shared" si="5170"/>
      </c>
      <c r="TW185" s="55">
        <f t="shared" si="4851"/>
      </c>
      <c r="TX185" s="54">
        <f t="shared" si="5170"/>
      </c>
      <c r="TY185" s="55">
        <f t="shared" si="4852"/>
      </c>
      <c r="TZ185" s="54">
        <f t="shared" si="5170"/>
      </c>
      <c r="UA185" s="55">
        <f t="shared" si="4853"/>
      </c>
      <c r="UB185" s="54">
        <f t="shared" si="5168"/>
      </c>
      <c r="UC185" s="55">
        <f t="shared" si="4854"/>
      </c>
      <c r="UD185" s="54">
        <f t="shared" si="5168"/>
      </c>
      <c r="UE185" s="55">
        <f t="shared" si="4855"/>
      </c>
      <c r="UF185" s="54">
        <f t="shared" si="5168"/>
      </c>
      <c r="UG185" s="55">
        <f t="shared" si="4856"/>
      </c>
      <c r="UH185" s="54">
        <f t="shared" si="5168"/>
      </c>
      <c r="UI185" s="55">
        <f t="shared" si="4857"/>
      </c>
      <c r="UJ185" s="54">
        <f t="shared" si="5168"/>
      </c>
      <c r="UK185" s="55">
        <f t="shared" si="4858"/>
      </c>
      <c r="UL185" s="54">
        <f t="shared" si="5168"/>
      </c>
      <c r="UM185" s="55">
        <f t="shared" si="4859"/>
      </c>
      <c r="UN185" s="54">
        <f t="shared" si="5168"/>
      </c>
      <c r="UO185" s="55">
        <f t="shared" si="4860"/>
      </c>
      <c r="UP185" s="54">
        <f t="shared" si="5168"/>
      </c>
      <c r="UQ185" s="55">
        <f t="shared" si="4861"/>
      </c>
      <c r="UR185" s="54">
        <f t="shared" si="5168"/>
      </c>
      <c r="US185" s="55">
        <f t="shared" si="4862"/>
      </c>
      <c r="UT185" s="54">
        <f t="shared" si="5168"/>
      </c>
      <c r="UU185" s="55">
        <f t="shared" si="4863"/>
      </c>
      <c r="UV185" s="54">
        <f t="shared" si="5168"/>
      </c>
      <c r="UW185" s="55">
        <f t="shared" si="4864"/>
      </c>
      <c r="UX185" s="54">
        <f t="shared" si="5168"/>
      </c>
      <c r="UY185" s="55">
        <f t="shared" si="4865"/>
      </c>
      <c r="UZ185" s="54">
        <f t="shared" si="5168"/>
      </c>
      <c r="VA185" s="55">
        <f t="shared" si="4866"/>
      </c>
      <c r="VB185" s="54">
        <f t="shared" si="5168"/>
      </c>
      <c r="VC185" s="55">
        <f t="shared" si="4867"/>
      </c>
      <c r="VD185" s="54">
        <f t="shared" si="5164"/>
      </c>
      <c r="VE185" s="55">
        <f t="shared" si="4868"/>
      </c>
      <c r="VF185" s="54">
        <f t="shared" si="5164"/>
      </c>
      <c r="VG185" s="55">
        <f t="shared" si="4869"/>
      </c>
      <c r="VH185" s="54">
        <f t="shared" si="5164"/>
      </c>
      <c r="VI185" s="55">
        <f t="shared" si="4870"/>
      </c>
      <c r="VJ185" s="54">
        <f t="shared" si="5164"/>
      </c>
      <c r="VK185" s="55">
        <f t="shared" si="4871"/>
      </c>
      <c r="VL185" s="54">
        <f t="shared" si="5164"/>
      </c>
      <c r="VM185" s="55">
        <f t="shared" si="4872"/>
      </c>
      <c r="VN185" s="54">
        <f t="shared" si="5164"/>
      </c>
      <c r="VO185" s="55">
        <f t="shared" si="4873"/>
      </c>
      <c r="VP185" s="54">
        <f t="shared" si="5164"/>
      </c>
      <c r="VQ185" s="55">
        <f t="shared" si="4817"/>
      </c>
      <c r="VR185" s="54">
        <f t="shared" si="5164"/>
      </c>
      <c r="VS185" s="55">
        <f t="shared" si="4874"/>
      </c>
      <c r="VT185" s="54">
        <f t="shared" si="5164"/>
      </c>
      <c r="VU185" s="55">
        <f t="shared" si="4875"/>
      </c>
      <c r="VV185" s="54">
        <f t="shared" si="5164"/>
      </c>
      <c r="VW185" s="55">
        <f t="shared" si="4876"/>
      </c>
      <c r="VX185" s="54">
        <f t="shared" si="5164"/>
      </c>
      <c r="VY185" s="55">
        <f t="shared" si="4877"/>
      </c>
      <c r="VZ185" s="54">
        <f t="shared" si="5164"/>
      </c>
      <c r="WA185" s="55">
        <f t="shared" si="4878"/>
      </c>
      <c r="WB185" s="54">
        <f t="shared" si="5164"/>
      </c>
      <c r="WC185" s="55">
        <f t="shared" si="4879"/>
      </c>
      <c r="WD185" s="54">
        <f t="shared" si="5164"/>
      </c>
      <c r="WE185" s="55">
        <f t="shared" si="4818"/>
      </c>
      <c r="WF185" s="54">
        <f t="shared" si="5164"/>
      </c>
      <c r="WG185" s="55">
        <f t="shared" si="4819"/>
      </c>
      <c r="WH185" s="54">
        <f t="shared" si="5164"/>
      </c>
      <c r="WI185" s="55">
        <f t="shared" si="4820"/>
      </c>
      <c r="WJ185" s="54">
        <f t="shared" si="5164"/>
      </c>
      <c r="WK185" s="55">
        <f t="shared" si="4821"/>
      </c>
      <c r="WL185" s="54">
        <f t="shared" si="5164"/>
      </c>
      <c r="WM185" s="55">
        <f t="shared" si="4822"/>
      </c>
      <c r="WN185" s="54">
        <f t="shared" si="5164"/>
      </c>
      <c r="WO185" s="55">
        <f t="shared" si="4823"/>
      </c>
      <c r="WP185" s="54">
        <f t="shared" si="5164"/>
      </c>
      <c r="WQ185" s="55">
        <f t="shared" si="4824"/>
      </c>
      <c r="WR185" s="54">
        <f t="shared" si="5164"/>
      </c>
      <c r="WS185" s="55">
        <f t="shared" si="4825"/>
      </c>
      <c r="WT185" s="54">
        <f t="shared" si="5164"/>
      </c>
      <c r="WU185" s="55">
        <f t="shared" si="4826"/>
      </c>
      <c r="WV185" s="54">
        <f t="shared" si="5164"/>
      </c>
      <c r="WW185" s="55">
        <f t="shared" si="4827"/>
      </c>
      <c r="WX185" s="54">
        <f t="shared" si="5164"/>
      </c>
      <c r="WY185" s="55">
        <f t="shared" si="4828"/>
      </c>
      <c r="WZ185" s="54">
        <f t="shared" si="5162"/>
      </c>
      <c r="XA185" s="55">
        <f t="shared" si="4829"/>
      </c>
      <c r="XB185" s="54">
        <f t="shared" si="5162"/>
      </c>
      <c r="XC185" s="55">
        <f t="shared" si="4830"/>
      </c>
      <c r="XD185" s="54">
        <f t="shared" si="5162"/>
      </c>
      <c r="XE185" s="55">
        <f t="shared" si="4831"/>
      </c>
      <c r="XF185" s="54">
        <f t="shared" si="5162"/>
      </c>
      <c r="XG185" s="55">
        <f t="shared" si="4832"/>
      </c>
      <c r="XH185" s="54">
        <f t="shared" si="5162"/>
      </c>
      <c r="XI185" s="55">
        <f t="shared" si="4833"/>
      </c>
      <c r="XJ185" s="54">
        <f t="shared" si="5162"/>
      </c>
      <c r="XK185" s="55">
        <f t="shared" si="4834"/>
      </c>
      <c r="XL185" s="54">
        <f t="shared" si="5162"/>
      </c>
      <c r="XM185" s="55">
        <f t="shared" si="4835"/>
      </c>
      <c r="XN185" s="54">
        <f t="shared" si="5162"/>
      </c>
      <c r="XO185" s="55">
        <f t="shared" si="4836"/>
      </c>
      <c r="XP185" s="54">
        <f t="shared" si="5162"/>
      </c>
      <c r="XQ185" s="55">
        <f t="shared" si="4837"/>
      </c>
      <c r="XR185" s="54">
        <f t="shared" si="5162"/>
      </c>
      <c r="XS185" s="55">
        <f t="shared" si="4838"/>
      </c>
      <c r="XT185" s="54">
        <f t="shared" si="5162"/>
      </c>
      <c r="XU185" s="55">
        <f t="shared" si="4839"/>
      </c>
      <c r="XV185" s="54">
        <f t="shared" si="5157"/>
      </c>
      <c r="XW185" s="55">
        <f t="shared" si="4840"/>
      </c>
      <c r="XX185" s="54">
        <f t="shared" si="5157"/>
      </c>
      <c r="XY185" s="55">
        <f t="shared" si="4841"/>
      </c>
      <c r="XZ185" s="54">
        <f t="shared" si="5157"/>
      </c>
      <c r="YA185" s="55">
        <f t="shared" si="4842"/>
      </c>
      <c r="YB185" s="54">
        <f t="shared" si="5157"/>
      </c>
      <c r="YC185" s="55">
        <f t="shared" si="4740"/>
      </c>
      <c r="YD185" s="54">
        <f t="shared" si="5157"/>
      </c>
      <c r="YE185" s="55">
        <f t="shared" si="4741"/>
      </c>
      <c r="YF185" s="54">
        <f t="shared" si="5157"/>
      </c>
      <c r="YG185" s="55">
        <f t="shared" si="4742"/>
      </c>
      <c r="YH185" s="54">
        <f t="shared" si="5157"/>
      </c>
      <c r="YI185" s="55">
        <f t="shared" si="4743"/>
      </c>
      <c r="YJ185" s="54">
        <f t="shared" si="5157"/>
      </c>
      <c r="YK185" s="55">
        <f t="shared" si="4744"/>
      </c>
      <c r="YL185" s="54">
        <f t="shared" si="5157"/>
      </c>
      <c r="YM185" s="55">
        <f t="shared" si="4745"/>
      </c>
      <c r="YN185" s="54">
        <f t="shared" si="5157"/>
      </c>
      <c r="YO185" s="55">
        <f t="shared" si="4746"/>
      </c>
      <c r="YP185" s="54">
        <f t="shared" si="5157"/>
      </c>
      <c r="YQ185" s="55">
        <f t="shared" si="4747"/>
      </c>
      <c r="YR185" s="54">
        <f t="shared" si="5157"/>
      </c>
      <c r="YS185" s="55">
        <f t="shared" si="4748"/>
      </c>
      <c r="YT185" s="54">
        <f t="shared" si="5157"/>
      </c>
      <c r="YU185" s="55">
        <f t="shared" si="4749"/>
      </c>
      <c r="YV185" s="54">
        <f t="shared" si="5157"/>
      </c>
      <c r="YW185" s="55">
        <f t="shared" si="4750"/>
      </c>
      <c r="YX185" s="54">
        <f t="shared" si="5157"/>
      </c>
      <c r="YY185" s="55">
        <f t="shared" si="4751"/>
      </c>
      <c r="YZ185" s="54">
        <f t="shared" si="5157"/>
      </c>
      <c r="ZA185" s="55">
        <f t="shared" si="4752"/>
      </c>
      <c r="ZB185" s="54">
        <f t="shared" si="5157"/>
      </c>
      <c r="ZC185" s="55">
        <f t="shared" si="4753"/>
      </c>
      <c r="ZD185" s="54">
        <f t="shared" si="5157"/>
      </c>
      <c r="ZE185" s="55">
        <f t="shared" si="4754"/>
      </c>
      <c r="ZF185" s="54">
        <f t="shared" si="5157"/>
      </c>
      <c r="ZG185" s="55">
        <f t="shared" si="4755"/>
      </c>
      <c r="ZH185" s="54">
        <f t="shared" si="5157"/>
      </c>
      <c r="ZI185" s="55">
        <f t="shared" si="4756"/>
      </c>
      <c r="ZJ185" s="54">
        <f t="shared" si="5157"/>
      </c>
      <c r="ZK185" s="55">
        <f t="shared" si="4757"/>
      </c>
      <c r="ZL185" s="54">
        <f t="shared" si="5157"/>
      </c>
      <c r="ZM185" s="55">
        <f t="shared" si="4758"/>
      </c>
      <c r="ZN185" s="54">
        <f t="shared" si="5157"/>
      </c>
      <c r="ZO185" s="55">
        <f t="shared" si="4759"/>
      </c>
      <c r="ZP185" s="54">
        <f t="shared" si="5157"/>
      </c>
      <c r="ZQ185" s="55">
        <f t="shared" si="4760"/>
      </c>
      <c r="ZR185" s="54">
        <f t="shared" si="5158"/>
      </c>
      <c r="ZS185" s="55">
        <f t="shared" si="4761"/>
      </c>
      <c r="ZT185" s="54">
        <f t="shared" si="5158"/>
      </c>
      <c r="ZU185" s="55">
        <f t="shared" si="4762"/>
      </c>
      <c r="ZV185" s="54">
        <f t="shared" si="5158"/>
      </c>
      <c r="ZW185" s="55">
        <f t="shared" si="4763"/>
      </c>
      <c r="ZX185" s="54">
        <f t="shared" si="5158"/>
      </c>
      <c r="ZY185" s="55">
        <f t="shared" si="4764"/>
      </c>
      <c r="ZZ185" s="54">
        <f t="shared" si="5158"/>
      </c>
      <c r="AAA185" s="55">
        <f t="shared" si="4765"/>
      </c>
      <c r="AAB185" s="54">
        <f t="shared" si="5158"/>
      </c>
      <c r="AAC185" s="55">
        <f t="shared" si="4766"/>
      </c>
      <c r="AAD185" s="54">
        <f t="shared" si="5158"/>
      </c>
      <c r="AAE185" s="55">
        <f t="shared" si="4767"/>
      </c>
      <c r="AAF185" s="54">
        <f t="shared" si="5158"/>
      </c>
      <c r="AAG185" s="55">
        <f t="shared" si="4768"/>
      </c>
      <c r="AAH185" s="54">
        <f t="shared" si="5158"/>
      </c>
      <c r="AAI185" s="55">
        <f t="shared" si="4769"/>
      </c>
      <c r="AAJ185" s="54">
        <f t="shared" si="5158"/>
      </c>
      <c r="AAK185" s="55">
        <f t="shared" si="4770"/>
      </c>
      <c r="AAL185" s="54">
        <f t="shared" si="5158"/>
      </c>
      <c r="AAM185" s="55">
        <f t="shared" si="4917"/>
      </c>
      <c r="AAN185" s="54">
        <f t="shared" si="5158"/>
      </c>
      <c r="AAO185" s="55">
        <f t="shared" si="4918"/>
      </c>
      <c r="AAP185" s="54">
        <f t="shared" si="5158"/>
      </c>
      <c r="AAQ185" s="55">
        <f t="shared" si="4919"/>
      </c>
      <c r="AAR185" s="54">
        <f t="shared" si="5158"/>
      </c>
      <c r="AAS185" s="55">
        <f t="shared" si="4920"/>
      </c>
      <c r="AAT185" s="54">
        <f t="shared" si="5158"/>
      </c>
      <c r="AAU185" s="55">
        <f t="shared" si="4921"/>
      </c>
      <c r="AAV185" s="54">
        <f t="shared" si="5158"/>
      </c>
      <c r="AAW185" s="55">
        <f t="shared" si="4922"/>
      </c>
      <c r="AAX185" s="54">
        <f t="shared" si="5158"/>
      </c>
      <c r="AAY185" s="55">
        <f t="shared" si="4923"/>
      </c>
      <c r="AAZ185" s="54">
        <f t="shared" si="5158"/>
      </c>
      <c r="ABA185" s="55">
        <f t="shared" si="4924"/>
      </c>
      <c r="ABB185" s="54">
        <f t="shared" si="5158"/>
      </c>
      <c r="ABC185" s="55">
        <f t="shared" si="4925"/>
      </c>
      <c r="ABD185" s="54">
        <f t="shared" si="5158"/>
      </c>
      <c r="ABE185" s="55">
        <f t="shared" si="4926"/>
      </c>
      <c r="ABF185" s="54">
        <f t="shared" si="5158"/>
      </c>
      <c r="ABG185" s="55">
        <f t="shared" si="4927"/>
      </c>
      <c r="ABH185" s="54">
        <f t="shared" si="5158"/>
      </c>
      <c r="ABI185" s="55">
        <f t="shared" si="4928"/>
      </c>
      <c r="ABJ185" s="54">
        <f t="shared" si="5158"/>
      </c>
      <c r="ABK185" s="55">
        <f t="shared" si="4929"/>
      </c>
      <c r="ABL185" s="54">
        <f t="shared" si="5158"/>
      </c>
      <c r="ABM185" s="55">
        <f t="shared" si="4930"/>
      </c>
      <c r="ABN185" s="54">
        <f t="shared" si="5158"/>
      </c>
      <c r="ABO185" s="55">
        <f t="shared" si="4931"/>
      </c>
      <c r="ABP185" s="54">
        <f t="shared" si="5158"/>
      </c>
      <c r="ABQ185" s="55">
        <f t="shared" si="4932"/>
      </c>
      <c r="ABR185" s="54">
        <f t="shared" si="5158"/>
      </c>
      <c r="ABS185" s="55">
        <f t="shared" si="4933"/>
      </c>
      <c r="ABT185" s="54">
        <f t="shared" si="5158"/>
      </c>
      <c r="ABU185" s="55">
        <f t="shared" si="4934"/>
      </c>
      <c r="ABV185" s="54">
        <f t="shared" si="5158"/>
      </c>
      <c r="ABW185" s="55">
        <f t="shared" si="4935"/>
      </c>
      <c r="ABX185" s="54">
        <f t="shared" si="5158"/>
      </c>
      <c r="ABY185" s="55">
        <f t="shared" si="4936"/>
      </c>
      <c r="ABZ185" s="54">
        <f t="shared" si="5158"/>
      </c>
      <c r="ACA185" s="55">
        <f t="shared" si="4937"/>
      </c>
      <c r="ACB185" s="54">
        <f t="shared" ref="ACB185:ADF200" si="5171">RIGHT(IFERROR(VLOOKUP($B185,ACB$4:ACC$71,2,FALSE),""),2)</f>
      </c>
      <c r="ACC185" s="55">
        <f t="shared" si="4938"/>
      </c>
      <c r="ACD185" s="54">
        <f t="shared" si="5171"/>
      </c>
      <c r="ACE185" s="55">
        <f t="shared" si="4939"/>
      </c>
      <c r="ACF185" s="54">
        <f t="shared" si="5171"/>
      </c>
      <c r="ACG185" s="55">
        <f t="shared" si="4940"/>
      </c>
      <c r="ACH185" s="54">
        <f t="shared" si="5171"/>
      </c>
      <c r="ACI185" s="55">
        <f t="shared" si="4941"/>
      </c>
      <c r="ACJ185" s="54">
        <f t="shared" si="5171"/>
      </c>
      <c r="ACK185" s="55">
        <f t="shared" si="4942"/>
      </c>
      <c r="ACL185" s="54">
        <f t="shared" si="5171"/>
      </c>
      <c r="ACM185" s="55">
        <f t="shared" si="4943"/>
      </c>
      <c r="ACN185" s="54">
        <f t="shared" si="5171"/>
      </c>
      <c r="ACO185" s="55">
        <f t="shared" si="4944"/>
      </c>
      <c r="ACP185" s="54">
        <f t="shared" si="5171"/>
      </c>
      <c r="ACQ185" s="55">
        <f t="shared" si="4945"/>
      </c>
      <c r="ACR185" s="54">
        <f t="shared" si="5171"/>
      </c>
      <c r="ACS185" s="55">
        <f t="shared" si="4946"/>
      </c>
      <c r="ACT185" s="54">
        <f t="shared" si="5171"/>
      </c>
      <c r="ACU185" s="55">
        <f t="shared" si="4947"/>
      </c>
      <c r="ACV185" s="54">
        <f t="shared" si="5171"/>
      </c>
      <c r="ACW185" s="55">
        <f t="shared" si="4883"/>
      </c>
      <c r="ACX185" s="54">
        <f t="shared" si="5171"/>
      </c>
      <c r="ACY185" s="55">
        <f t="shared" si="4961"/>
      </c>
      <c r="ACZ185" s="54">
        <f t="shared" si="5171"/>
      </c>
      <c r="ADA185" s="55">
        <f t="shared" si="4962"/>
      </c>
      <c r="ADB185" s="54">
        <f t="shared" si="5171"/>
      </c>
      <c r="ADC185" s="55">
        <f t="shared" si="4963"/>
      </c>
      <c r="ADD185" s="54">
        <f t="shared" si="5171"/>
      </c>
      <c r="ADE185" s="55">
        <f t="shared" si="4964"/>
      </c>
      <c r="ADF185" s="54">
        <f t="shared" si="5171"/>
      </c>
      <c r="ADG185" s="55">
        <f t="shared" si="4965"/>
      </c>
    </row>
    <row r="186" spans="1:787" ht="20.25" hidden="1" customHeight="1">
      <c r="A186" s="112">
        <v>114</v>
      </c>
      <c r="B186" s="115">
        <f>学年と名前を結合するシート!D115</f>
      </c>
      <c r="C186" s="114"/>
      <c r="D186" s="54">
        <f t="shared" si="4771"/>
      </c>
      <c r="E186" s="55">
        <f t="shared" si="4772"/>
      </c>
      <c r="F186" s="54">
        <f t="shared" si="5159"/>
      </c>
      <c r="G186" s="55">
        <f t="shared" si="4966"/>
      </c>
      <c r="H186" s="54">
        <f t="shared" si="5159"/>
      </c>
      <c r="I186" s="55">
        <f t="shared" si="4967"/>
      </c>
      <c r="J186" s="54">
        <f t="shared" si="5159"/>
      </c>
      <c r="K186" s="55">
        <f t="shared" si="4968"/>
      </c>
      <c r="L186" s="54">
        <f t="shared" si="5159"/>
      </c>
      <c r="M186" s="55">
        <f t="shared" si="4969"/>
      </c>
      <c r="N186" s="54">
        <f t="shared" si="5159"/>
      </c>
      <c r="O186" s="55">
        <f t="shared" si="4970"/>
      </c>
      <c r="P186" s="54">
        <f t="shared" si="5159"/>
      </c>
      <c r="Q186" s="55">
        <f t="shared" si="4971"/>
      </c>
      <c r="R186" s="54">
        <f t="shared" si="5159"/>
      </c>
      <c r="S186" s="55">
        <f t="shared" si="4972"/>
      </c>
      <c r="T186" s="54">
        <f t="shared" si="5159"/>
      </c>
      <c r="U186" s="55">
        <f t="shared" si="4973"/>
      </c>
      <c r="V186" s="54">
        <f t="shared" si="5159"/>
      </c>
      <c r="W186" s="55">
        <f t="shared" si="4974"/>
      </c>
      <c r="X186" s="54">
        <f t="shared" si="5159"/>
      </c>
      <c r="Y186" s="55">
        <f t="shared" si="4975"/>
      </c>
      <c r="Z186" s="54">
        <f t="shared" si="5159"/>
      </c>
      <c r="AA186" s="55">
        <f t="shared" si="4976"/>
      </c>
      <c r="AB186" s="54">
        <f t="shared" si="5159"/>
      </c>
      <c r="AC186" s="55">
        <f t="shared" si="4977"/>
      </c>
      <c r="AD186" s="54">
        <f t="shared" si="5159"/>
      </c>
      <c r="AE186" s="55">
        <f t="shared" si="4978"/>
      </c>
      <c r="AF186" s="54">
        <f t="shared" si="5159"/>
      </c>
      <c r="AG186" s="55">
        <f t="shared" si="4979"/>
      </c>
      <c r="AH186" s="54">
        <f t="shared" si="5159"/>
      </c>
      <c r="AI186" s="55">
        <f t="shared" si="4980"/>
      </c>
      <c r="AJ186" s="54">
        <f t="shared" si="5159"/>
      </c>
      <c r="AK186" s="55">
        <f t="shared" si="4981"/>
      </c>
      <c r="AL186" s="54">
        <f t="shared" si="5159"/>
      </c>
      <c r="AM186" s="55">
        <f t="shared" si="4982"/>
      </c>
      <c r="AN186" s="54">
        <f t="shared" si="5159"/>
      </c>
      <c r="AO186" s="55">
        <f t="shared" si="4983"/>
      </c>
      <c r="AP186" s="54">
        <f t="shared" si="5159"/>
      </c>
      <c r="AQ186" s="55">
        <f t="shared" si="4984"/>
      </c>
      <c r="AR186" s="54">
        <f t="shared" si="5159"/>
      </c>
      <c r="AS186" s="55">
        <f t="shared" si="4985"/>
      </c>
      <c r="AT186" s="54">
        <f t="shared" si="5159"/>
      </c>
      <c r="AU186" s="55">
        <f t="shared" si="4986"/>
      </c>
      <c r="AV186" s="54">
        <f t="shared" si="5159"/>
      </c>
      <c r="AW186" s="55">
        <f t="shared" si="4987"/>
      </c>
      <c r="AX186" s="54">
        <f t="shared" si="5159"/>
      </c>
      <c r="AY186" s="55">
        <f t="shared" si="4988"/>
      </c>
      <c r="AZ186" s="54">
        <f t="shared" si="5159"/>
      </c>
      <c r="BA186" s="55">
        <f t="shared" si="4989"/>
      </c>
      <c r="BB186" s="54">
        <f t="shared" si="5159"/>
      </c>
      <c r="BC186" s="55">
        <f t="shared" si="4990"/>
      </c>
      <c r="BD186" s="54">
        <f t="shared" si="5159"/>
      </c>
      <c r="BE186" s="55">
        <f t="shared" si="4991"/>
      </c>
      <c r="BF186" s="54">
        <f t="shared" si="5159"/>
      </c>
      <c r="BG186" s="55">
        <f t="shared" si="4992"/>
      </c>
      <c r="BH186" s="54">
        <f t="shared" si="5159"/>
      </c>
      <c r="BI186" s="55">
        <f t="shared" si="4993"/>
      </c>
      <c r="BJ186" s="54">
        <f t="shared" si="5159"/>
      </c>
      <c r="BK186" s="55">
        <f t="shared" si="4994"/>
      </c>
      <c r="BL186" s="54">
        <f t="shared" si="5159"/>
      </c>
      <c r="BM186" s="55">
        <f t="shared" si="4995"/>
      </c>
      <c r="BN186" s="54">
        <f t="shared" si="5159"/>
      </c>
      <c r="BO186" s="55">
        <f t="shared" si="4996"/>
      </c>
      <c r="BP186" s="54">
        <f t="shared" ref="BP186:DZ193" si="5172">RIGHT(IFERROR(VLOOKUP($B186,BP$4:BQ$71,2,FALSE),""),2)</f>
      </c>
      <c r="BQ186" s="55">
        <f t="shared" si="4997"/>
      </c>
      <c r="BR186" s="54">
        <f t="shared" si="5172"/>
      </c>
      <c r="BS186" s="55">
        <f t="shared" si="4998"/>
      </c>
      <c r="BT186" s="54">
        <f t="shared" si="5172"/>
      </c>
      <c r="BU186" s="55">
        <f t="shared" si="4999"/>
      </c>
      <c r="BV186" s="54">
        <f t="shared" si="5172"/>
      </c>
      <c r="BW186" s="55">
        <f t="shared" si="5000"/>
      </c>
      <c r="BX186" s="54">
        <f t="shared" si="5172"/>
      </c>
      <c r="BY186" s="55">
        <f t="shared" si="5001"/>
      </c>
      <c r="BZ186" s="54">
        <f t="shared" si="5172"/>
      </c>
      <c r="CA186" s="55">
        <f t="shared" si="5002"/>
      </c>
      <c r="CB186" s="54">
        <f t="shared" si="5172"/>
      </c>
      <c r="CC186" s="55">
        <f t="shared" si="5003"/>
      </c>
      <c r="CD186" s="54">
        <f t="shared" si="5172"/>
      </c>
      <c r="CE186" s="55">
        <f t="shared" si="5004"/>
      </c>
      <c r="CF186" s="54">
        <f t="shared" si="5172"/>
      </c>
      <c r="CG186" s="55">
        <f t="shared" si="5005"/>
      </c>
      <c r="CH186" s="54">
        <f t="shared" si="5172"/>
      </c>
      <c r="CI186" s="55">
        <f t="shared" si="5006"/>
      </c>
      <c r="CJ186" s="54">
        <f t="shared" si="5172"/>
      </c>
      <c r="CK186" s="55">
        <f t="shared" si="5007"/>
      </c>
      <c r="CL186" s="54">
        <f t="shared" si="5172"/>
      </c>
      <c r="CM186" s="55">
        <f t="shared" si="5008"/>
      </c>
      <c r="CN186" s="54">
        <f t="shared" si="5172"/>
      </c>
      <c r="CO186" s="55">
        <f t="shared" si="5009"/>
      </c>
      <c r="CP186" s="54">
        <f t="shared" si="5172"/>
      </c>
      <c r="CQ186" s="55">
        <f t="shared" si="5010"/>
      </c>
      <c r="CR186" s="54">
        <f t="shared" si="5172"/>
      </c>
      <c r="CS186" s="55">
        <f t="shared" si="5011"/>
      </c>
      <c r="CT186" s="54">
        <f t="shared" si="5172"/>
      </c>
      <c r="CU186" s="55">
        <f t="shared" si="5012"/>
      </c>
      <c r="CV186" s="54">
        <f t="shared" si="5172"/>
      </c>
      <c r="CW186" s="55">
        <f t="shared" si="5013"/>
      </c>
      <c r="CX186" s="54">
        <f t="shared" si="5172"/>
      </c>
      <c r="CY186" s="55">
        <f t="shared" si="5014"/>
      </c>
      <c r="CZ186" s="54">
        <f t="shared" si="5172"/>
      </c>
      <c r="DA186" s="55">
        <f t="shared" si="5015"/>
      </c>
      <c r="DB186" s="54">
        <f t="shared" si="5172"/>
      </c>
      <c r="DC186" s="55">
        <f t="shared" si="5016"/>
      </c>
      <c r="DD186" s="54">
        <f t="shared" si="5172"/>
      </c>
      <c r="DE186" s="55">
        <f t="shared" si="5017"/>
      </c>
      <c r="DF186" s="54">
        <f t="shared" si="5172"/>
      </c>
      <c r="DG186" s="55">
        <f t="shared" si="5018"/>
      </c>
      <c r="DH186" s="54">
        <f t="shared" si="5172"/>
      </c>
      <c r="DI186" s="55">
        <f t="shared" si="5019"/>
      </c>
      <c r="DJ186" s="54">
        <f t="shared" si="5172"/>
      </c>
      <c r="DK186" s="55">
        <f t="shared" si="5020"/>
      </c>
      <c r="DL186" s="54">
        <f t="shared" si="5172"/>
      </c>
      <c r="DM186" s="55">
        <f t="shared" si="5021"/>
      </c>
      <c r="DN186" s="54">
        <f t="shared" si="5172"/>
      </c>
      <c r="DO186" s="55">
        <f t="shared" si="5022"/>
      </c>
      <c r="DP186" s="54">
        <f t="shared" si="5172"/>
      </c>
      <c r="DQ186" s="55">
        <f t="shared" si="5023"/>
      </c>
      <c r="DR186" s="54">
        <f t="shared" si="5172"/>
      </c>
      <c r="DS186" s="55">
        <f t="shared" si="5024"/>
      </c>
      <c r="DT186" s="54">
        <f t="shared" si="5172"/>
      </c>
      <c r="DU186" s="55">
        <f t="shared" si="5025"/>
      </c>
      <c r="DV186" s="54">
        <f t="shared" si="5172"/>
      </c>
      <c r="DW186" s="55">
        <f t="shared" si="5026"/>
      </c>
      <c r="DX186" s="54">
        <f t="shared" si="5172"/>
      </c>
      <c r="DY186" s="55">
        <f t="shared" si="5027"/>
      </c>
      <c r="DZ186" s="54">
        <f t="shared" si="5172"/>
      </c>
      <c r="EA186" s="55">
        <f t="shared" si="5028"/>
      </c>
      <c r="EB186" s="54">
        <f t="shared" si="5160"/>
      </c>
      <c r="EC186" s="55">
        <f t="shared" si="5029"/>
      </c>
      <c r="ED186" s="54">
        <f t="shared" si="5160"/>
      </c>
      <c r="EE186" s="55">
        <f t="shared" si="5030"/>
      </c>
      <c r="EF186" s="54">
        <f t="shared" si="5160"/>
      </c>
      <c r="EG186" s="55">
        <f t="shared" si="5031"/>
      </c>
      <c r="EH186" s="54">
        <f t="shared" si="5160"/>
      </c>
      <c r="EI186" s="55">
        <f t="shared" si="5032"/>
      </c>
      <c r="EJ186" s="54">
        <f t="shared" si="5160"/>
      </c>
      <c r="EK186" s="55">
        <f t="shared" si="5033"/>
      </c>
      <c r="EL186" s="54">
        <f t="shared" si="5160"/>
      </c>
      <c r="EM186" s="55">
        <f t="shared" si="5034"/>
      </c>
      <c r="EN186" s="54">
        <f t="shared" si="5160"/>
      </c>
      <c r="EO186" s="55">
        <f t="shared" si="5035"/>
      </c>
      <c r="EP186" s="54">
        <f t="shared" si="5160"/>
      </c>
      <c r="EQ186" s="55">
        <f t="shared" si="5036"/>
      </c>
      <c r="ER186" s="54">
        <f t="shared" si="5160"/>
      </c>
      <c r="ES186" s="55">
        <f t="shared" si="5037"/>
      </c>
      <c r="ET186" s="54">
        <f t="shared" si="5160"/>
      </c>
      <c r="EU186" s="55">
        <f t="shared" si="5038"/>
      </c>
      <c r="EV186" s="54">
        <f t="shared" si="5160"/>
      </c>
      <c r="EW186" s="55">
        <f t="shared" si="5039"/>
      </c>
      <c r="EX186" s="54">
        <f t="shared" si="5160"/>
      </c>
      <c r="EY186" s="55">
        <f t="shared" si="5040"/>
      </c>
      <c r="EZ186" s="54">
        <f t="shared" si="5160"/>
      </c>
      <c r="FA186" s="55">
        <f t="shared" si="5041"/>
      </c>
      <c r="FB186" s="54">
        <f t="shared" si="5160"/>
      </c>
      <c r="FC186" s="55">
        <f t="shared" si="5042"/>
      </c>
      <c r="FD186" s="54">
        <f t="shared" si="5160"/>
      </c>
      <c r="FE186" s="55">
        <f t="shared" si="5043"/>
      </c>
      <c r="FF186" s="54">
        <f t="shared" si="5160"/>
      </c>
      <c r="FG186" s="55">
        <f t="shared" si="5044"/>
      </c>
      <c r="FH186" s="54">
        <f t="shared" si="5160"/>
      </c>
      <c r="FI186" s="55">
        <f t="shared" si="5045"/>
      </c>
      <c r="FJ186" s="54">
        <f t="shared" si="5160"/>
      </c>
      <c r="FK186" s="55">
        <f t="shared" si="5046"/>
      </c>
      <c r="FL186" s="54">
        <f t="shared" si="5160"/>
      </c>
      <c r="FM186" s="55">
        <f t="shared" si="5047"/>
      </c>
      <c r="FN186" s="54">
        <f t="shared" si="5160"/>
      </c>
      <c r="FO186" s="55">
        <f t="shared" si="5048"/>
      </c>
      <c r="FP186" s="54">
        <f t="shared" si="5160"/>
      </c>
      <c r="FQ186" s="55">
        <f t="shared" si="5049"/>
      </c>
      <c r="FR186" s="54">
        <f t="shared" si="5160"/>
      </c>
      <c r="FS186" s="55">
        <f t="shared" si="5050"/>
      </c>
      <c r="FT186" s="54">
        <f t="shared" si="5160"/>
      </c>
      <c r="FU186" s="55">
        <f t="shared" si="5051"/>
      </c>
      <c r="FV186" s="54">
        <f t="shared" si="5160"/>
      </c>
      <c r="FW186" s="55">
        <f t="shared" si="5052"/>
      </c>
      <c r="FX186" s="54">
        <f t="shared" si="5160"/>
      </c>
      <c r="FY186" s="55">
        <f t="shared" si="5053"/>
      </c>
      <c r="FZ186" s="54">
        <f t="shared" si="5160"/>
      </c>
      <c r="GA186" s="55">
        <f t="shared" si="5054"/>
      </c>
      <c r="GB186" s="54">
        <f t="shared" si="5160"/>
      </c>
      <c r="GC186" s="55">
        <f t="shared" si="5055"/>
      </c>
      <c r="GD186" s="54">
        <f t="shared" si="5160"/>
      </c>
      <c r="GE186" s="55">
        <f t="shared" si="5056"/>
      </c>
      <c r="GF186" s="54">
        <f t="shared" si="5160"/>
      </c>
      <c r="GG186" s="55">
        <f t="shared" si="5057"/>
      </c>
      <c r="GH186" s="54">
        <f t="shared" si="5160"/>
      </c>
      <c r="GI186" s="55">
        <f t="shared" si="5058"/>
      </c>
      <c r="GJ186" s="54">
        <f t="shared" si="5160"/>
      </c>
      <c r="GK186" s="55">
        <f t="shared" si="5059"/>
      </c>
      <c r="GL186" s="54">
        <f t="shared" ref="GL186:IV193" si="5173">RIGHT(IFERROR(VLOOKUP($B186,GL$4:GM$71,2,FALSE),""),2)</f>
      </c>
      <c r="GM186" s="55">
        <f t="shared" si="5060"/>
      </c>
      <c r="GN186" s="54">
        <f t="shared" si="5173"/>
      </c>
      <c r="GO186" s="55">
        <f t="shared" si="5061"/>
      </c>
      <c r="GP186" s="54">
        <f t="shared" si="5173"/>
      </c>
      <c r="GQ186" s="55">
        <f t="shared" si="5062"/>
      </c>
      <c r="GR186" s="54">
        <f t="shared" si="5173"/>
      </c>
      <c r="GS186" s="55">
        <f t="shared" si="5063"/>
      </c>
      <c r="GT186" s="54">
        <f t="shared" si="5173"/>
      </c>
      <c r="GU186" s="55">
        <f t="shared" si="5064"/>
      </c>
      <c r="GV186" s="54">
        <f t="shared" si="5173"/>
      </c>
      <c r="GW186" s="55">
        <f t="shared" si="5065"/>
      </c>
      <c r="GX186" s="54">
        <f t="shared" si="5173"/>
      </c>
      <c r="GY186" s="55">
        <f t="shared" si="5066"/>
      </c>
      <c r="GZ186" s="54">
        <f t="shared" si="5173"/>
      </c>
      <c r="HA186" s="55">
        <f t="shared" si="5067"/>
      </c>
      <c r="HB186" s="54">
        <f t="shared" si="5173"/>
      </c>
      <c r="HC186" s="55">
        <f t="shared" si="5068"/>
      </c>
      <c r="HD186" s="54">
        <f t="shared" si="5173"/>
      </c>
      <c r="HE186" s="55">
        <f t="shared" si="5069"/>
      </c>
      <c r="HF186" s="54">
        <f t="shared" si="5173"/>
      </c>
      <c r="HG186" s="55">
        <f t="shared" si="5070"/>
      </c>
      <c r="HH186" s="54">
        <f t="shared" si="5173"/>
      </c>
      <c r="HI186" s="55">
        <f t="shared" si="5071"/>
      </c>
      <c r="HJ186" s="54">
        <f t="shared" si="5173"/>
      </c>
      <c r="HK186" s="55">
        <f t="shared" si="5072"/>
      </c>
      <c r="HL186" s="54">
        <f t="shared" si="5173"/>
      </c>
      <c r="HM186" s="55">
        <f t="shared" si="5073"/>
      </c>
      <c r="HN186" s="54">
        <f t="shared" si="5173"/>
      </c>
      <c r="HO186" s="55">
        <f t="shared" si="5074"/>
      </c>
      <c r="HP186" s="54">
        <f t="shared" si="5173"/>
      </c>
      <c r="HQ186" s="55">
        <f t="shared" si="5075"/>
      </c>
      <c r="HR186" s="54">
        <f t="shared" si="5173"/>
      </c>
      <c r="HS186" s="55">
        <f t="shared" si="5076"/>
      </c>
      <c r="HT186" s="54">
        <f t="shared" si="5173"/>
      </c>
      <c r="HU186" s="55">
        <f t="shared" si="5077"/>
      </c>
      <c r="HV186" s="54">
        <f t="shared" si="5173"/>
      </c>
      <c r="HW186" s="55">
        <f t="shared" si="5078"/>
      </c>
      <c r="HX186" s="54">
        <f t="shared" si="5173"/>
      </c>
      <c r="HY186" s="55">
        <f t="shared" si="5079"/>
      </c>
      <c r="HZ186" s="54">
        <f t="shared" si="5173"/>
      </c>
      <c r="IA186" s="55">
        <f t="shared" si="5080"/>
      </c>
      <c r="IB186" s="54">
        <f t="shared" si="5173"/>
      </c>
      <c r="IC186" s="55">
        <f t="shared" si="5081"/>
      </c>
      <c r="ID186" s="54">
        <f t="shared" si="5173"/>
      </c>
      <c r="IE186" s="55">
        <f t="shared" si="5082"/>
      </c>
      <c r="IF186" s="54">
        <f t="shared" si="5173"/>
      </c>
      <c r="IG186" s="55">
        <f t="shared" si="5083"/>
      </c>
      <c r="IH186" s="54">
        <f t="shared" si="5173"/>
      </c>
      <c r="II186" s="55">
        <f t="shared" si="5084"/>
      </c>
      <c r="IJ186" s="54">
        <f t="shared" si="5173"/>
      </c>
      <c r="IK186" s="55">
        <f t="shared" si="5085"/>
      </c>
      <c r="IL186" s="54">
        <f t="shared" si="5173"/>
      </c>
      <c r="IM186" s="55">
        <f t="shared" si="5086"/>
      </c>
      <c r="IN186" s="54">
        <f t="shared" si="5173"/>
      </c>
      <c r="IO186" s="55">
        <f t="shared" si="5087"/>
      </c>
      <c r="IP186" s="54">
        <f t="shared" si="5173"/>
      </c>
      <c r="IQ186" s="55">
        <f t="shared" si="5088"/>
      </c>
      <c r="IR186" s="54">
        <f t="shared" si="5173"/>
      </c>
      <c r="IS186" s="55">
        <f t="shared" si="5089"/>
      </c>
      <c r="IT186" s="54">
        <f t="shared" si="5173"/>
      </c>
      <c r="IU186" s="55">
        <f t="shared" si="5090"/>
      </c>
      <c r="IV186" s="54">
        <f t="shared" si="5173"/>
      </c>
      <c r="IW186" s="55">
        <f t="shared" si="5091"/>
      </c>
      <c r="IX186" s="54">
        <f t="shared" si="5151"/>
      </c>
      <c r="IY186" s="55">
        <f t="shared" si="5092"/>
      </c>
      <c r="IZ186" s="54">
        <f t="shared" si="5151"/>
      </c>
      <c r="JA186" s="55">
        <f t="shared" si="5093"/>
      </c>
      <c r="JB186" s="54">
        <f t="shared" si="5151"/>
      </c>
      <c r="JC186" s="55">
        <f t="shared" si="5094"/>
      </c>
      <c r="JD186" s="54">
        <f t="shared" si="5151"/>
      </c>
      <c r="JE186" s="55">
        <f t="shared" si="5095"/>
      </c>
      <c r="JF186" s="54">
        <f t="shared" si="5151"/>
      </c>
      <c r="JG186" s="55">
        <f t="shared" si="5096"/>
      </c>
      <c r="JH186" s="54">
        <f t="shared" si="5151"/>
      </c>
      <c r="JI186" s="55">
        <f t="shared" si="5097"/>
      </c>
      <c r="JJ186" s="54">
        <f t="shared" si="5151"/>
      </c>
      <c r="JK186" s="55">
        <f t="shared" si="5098"/>
      </c>
      <c r="JL186" s="54">
        <f t="shared" si="5151"/>
      </c>
      <c r="JM186" s="55">
        <f t="shared" si="4679"/>
      </c>
      <c r="JN186" s="54">
        <f t="shared" si="5169"/>
      </c>
      <c r="JO186" s="55">
        <f t="shared" si="4775"/>
      </c>
      <c r="JP186" s="54">
        <f t="shared" si="5169"/>
      </c>
      <c r="JQ186" s="55">
        <f t="shared" si="4776"/>
      </c>
      <c r="JR186" s="54">
        <f t="shared" si="5169"/>
      </c>
      <c r="JS186" s="55">
        <f t="shared" si="4777"/>
      </c>
      <c r="JT186" s="54">
        <f t="shared" si="5169"/>
      </c>
      <c r="JU186" s="55">
        <f t="shared" si="4778"/>
      </c>
      <c r="JV186" s="54">
        <f t="shared" si="5169"/>
      </c>
      <c r="JW186" s="55">
        <f t="shared" si="4779"/>
      </c>
      <c r="JX186" s="54">
        <f t="shared" si="5169"/>
      </c>
      <c r="JY186" s="55">
        <f t="shared" si="4780"/>
      </c>
      <c r="JZ186" s="54">
        <f t="shared" si="5169"/>
      </c>
      <c r="KA186" s="55">
        <f t="shared" si="4781"/>
      </c>
      <c r="KB186" s="54">
        <f t="shared" si="5169"/>
      </c>
      <c r="KC186" s="55">
        <f t="shared" si="4782"/>
      </c>
      <c r="KD186" s="54">
        <f t="shared" si="5169"/>
      </c>
      <c r="KE186" s="55">
        <f t="shared" si="4783"/>
      </c>
      <c r="KF186" s="54">
        <f t="shared" si="5169"/>
      </c>
      <c r="KG186" s="55">
        <f t="shared" si="4784"/>
      </c>
      <c r="KH186" s="54">
        <f t="shared" si="5169"/>
      </c>
      <c r="KI186" s="55">
        <f t="shared" si="4785"/>
      </c>
      <c r="KJ186" s="54">
        <f t="shared" si="5169"/>
      </c>
      <c r="KK186" s="55">
        <f t="shared" si="4786"/>
      </c>
      <c r="KL186" s="54">
        <f t="shared" si="5169"/>
      </c>
      <c r="KM186" s="55">
        <f t="shared" si="4787"/>
      </c>
      <c r="KN186" s="54">
        <f t="shared" si="5169"/>
      </c>
      <c r="KO186" s="55">
        <f t="shared" si="4788"/>
      </c>
      <c r="KP186" s="54">
        <f t="shared" si="5169"/>
      </c>
      <c r="KQ186" s="55">
        <f t="shared" si="4789"/>
      </c>
      <c r="KR186" s="54">
        <f t="shared" si="5169"/>
      </c>
      <c r="KS186" s="55">
        <f t="shared" si="4790"/>
      </c>
      <c r="KT186" s="54">
        <f t="shared" si="5169"/>
      </c>
      <c r="KU186" s="55">
        <f t="shared" si="4791"/>
      </c>
      <c r="KV186" s="54">
        <f t="shared" si="5169"/>
      </c>
      <c r="KW186" s="55">
        <f t="shared" si="4792"/>
      </c>
      <c r="KX186" s="54">
        <f t="shared" si="5169"/>
      </c>
      <c r="KY186" s="55">
        <f t="shared" si="4793"/>
      </c>
      <c r="KZ186" s="54">
        <f t="shared" si="5169"/>
      </c>
      <c r="LA186" s="55">
        <f t="shared" si="4794"/>
      </c>
      <c r="LB186" s="54">
        <f t="shared" si="5169"/>
      </c>
      <c r="LC186" s="55">
        <f t="shared" si="4795"/>
      </c>
      <c r="LD186" s="54">
        <f t="shared" si="5169"/>
      </c>
      <c r="LE186" s="55">
        <f t="shared" si="4796"/>
      </c>
      <c r="LF186" s="54">
        <f t="shared" si="5169"/>
      </c>
      <c r="LG186" s="55">
        <f t="shared" si="4797"/>
      </c>
      <c r="LH186" s="54">
        <f t="shared" si="5169"/>
      </c>
      <c r="LI186" s="55">
        <f t="shared" si="4798"/>
      </c>
      <c r="LJ186" s="54">
        <f t="shared" si="5169"/>
      </c>
      <c r="LK186" s="55">
        <f t="shared" si="4799"/>
      </c>
      <c r="LL186" s="54">
        <f t="shared" si="5169"/>
      </c>
      <c r="LM186" s="55">
        <f t="shared" si="4800"/>
      </c>
      <c r="LN186" s="54">
        <f t="shared" si="5169"/>
      </c>
      <c r="LO186" s="55">
        <f t="shared" si="4801"/>
      </c>
      <c r="LP186" s="54">
        <f t="shared" si="5169"/>
      </c>
      <c r="LQ186" s="55">
        <f t="shared" si="4802"/>
      </c>
      <c r="LR186" s="54">
        <f t="shared" si="5169"/>
      </c>
      <c r="LS186" s="55">
        <f t="shared" si="4803"/>
      </c>
      <c r="LT186" s="54">
        <f t="shared" si="5169"/>
      </c>
      <c r="LU186" s="55">
        <f t="shared" si="4804"/>
      </c>
      <c r="LV186" s="54">
        <f t="shared" si="5169"/>
      </c>
      <c r="LW186" s="55">
        <f t="shared" si="4805"/>
      </c>
      <c r="LX186" s="54">
        <f t="shared" si="5169"/>
      </c>
      <c r="LY186" s="55">
        <f t="shared" si="4680"/>
      </c>
      <c r="LZ186" s="54">
        <f t="shared" si="5167"/>
      </c>
      <c r="MA186" s="55">
        <f t="shared" si="4807"/>
      </c>
      <c r="MB186" s="54">
        <f t="shared" si="5167"/>
      </c>
      <c r="MC186" s="55">
        <f t="shared" si="4808"/>
      </c>
      <c r="MD186" s="54">
        <f t="shared" si="5167"/>
      </c>
      <c r="ME186" s="55">
        <f t="shared" si="4809"/>
      </c>
      <c r="MF186" s="54">
        <f t="shared" si="5167"/>
      </c>
      <c r="MG186" s="55">
        <f t="shared" si="4810"/>
      </c>
      <c r="MH186" s="54">
        <f t="shared" si="5167"/>
      </c>
      <c r="MI186" s="55">
        <f t="shared" si="4811"/>
      </c>
      <c r="MJ186" s="54">
        <f t="shared" si="5167"/>
      </c>
      <c r="MK186" s="55">
        <f t="shared" si="4812"/>
      </c>
      <c r="ML186" s="54">
        <f t="shared" si="5167"/>
      </c>
      <c r="MM186" s="55">
        <f t="shared" si="4682"/>
      </c>
      <c r="MN186" s="54">
        <f t="shared" si="5167"/>
      </c>
      <c r="MO186" s="55">
        <f t="shared" si="4683"/>
      </c>
      <c r="MP186" s="54">
        <f t="shared" si="5167"/>
      </c>
      <c r="MQ186" s="55">
        <f t="shared" si="4684"/>
      </c>
      <c r="MR186" s="54">
        <f t="shared" si="5167"/>
      </c>
      <c r="MS186" s="55">
        <f t="shared" si="4685"/>
      </c>
      <c r="MT186" s="54">
        <f t="shared" si="5167"/>
      </c>
      <c r="MU186" s="55">
        <f t="shared" si="4686"/>
      </c>
      <c r="MV186" s="54">
        <f t="shared" si="5167"/>
      </c>
      <c r="MW186" s="55">
        <f t="shared" si="4687"/>
      </c>
      <c r="MX186" s="54">
        <f t="shared" si="5167"/>
      </c>
      <c r="MY186" s="55">
        <f t="shared" si="4688"/>
      </c>
      <c r="MZ186" s="54">
        <f t="shared" si="5167"/>
      </c>
      <c r="NA186" s="55">
        <f t="shared" si="4689"/>
      </c>
      <c r="NB186" s="54">
        <f t="shared" si="5167"/>
      </c>
      <c r="NC186" s="55">
        <f t="shared" si="4690"/>
      </c>
      <c r="ND186" s="54">
        <f t="shared" si="5167"/>
      </c>
      <c r="NE186" s="55">
        <f t="shared" si="4691"/>
      </c>
      <c r="NF186" s="54">
        <f t="shared" si="5167"/>
      </c>
      <c r="NG186" s="55">
        <f t="shared" si="4692"/>
      </c>
      <c r="NH186" s="54">
        <f t="shared" si="5167"/>
      </c>
      <c r="NI186" s="55">
        <f t="shared" si="4693"/>
      </c>
      <c r="NJ186" s="54">
        <f t="shared" si="5167"/>
      </c>
      <c r="NK186" s="55">
        <f t="shared" si="4694"/>
      </c>
      <c r="NL186" s="54">
        <f t="shared" si="5167"/>
      </c>
      <c r="NM186" s="55">
        <f t="shared" si="4695"/>
      </c>
      <c r="NN186" s="54">
        <f t="shared" si="5167"/>
      </c>
      <c r="NO186" s="55">
        <f t="shared" si="4696"/>
      </c>
      <c r="NP186" s="54">
        <f t="shared" si="5167"/>
      </c>
      <c r="NQ186" s="55">
        <f t="shared" si="4697"/>
      </c>
      <c r="NR186" s="54">
        <f t="shared" si="5167"/>
      </c>
      <c r="NS186" s="55">
        <f t="shared" si="4698"/>
      </c>
      <c r="NT186" s="54">
        <f t="shared" si="5167"/>
      </c>
      <c r="NU186" s="55">
        <f t="shared" si="4699"/>
      </c>
      <c r="NV186" s="54">
        <f t="shared" si="5167"/>
      </c>
      <c r="NW186" s="55">
        <f t="shared" si="4700"/>
      </c>
      <c r="NX186" s="54">
        <f t="shared" si="5167"/>
      </c>
      <c r="NY186" s="55">
        <f t="shared" si="4701"/>
      </c>
      <c r="NZ186" s="54">
        <f t="shared" si="5167"/>
      </c>
      <c r="OA186" s="55">
        <f t="shared" si="4702"/>
      </c>
      <c r="OB186" s="54">
        <f t="shared" si="5167"/>
      </c>
      <c r="OC186" s="55">
        <f t="shared" si="4703"/>
      </c>
      <c r="OD186" s="54">
        <f t="shared" si="5167"/>
      </c>
      <c r="OE186" s="55">
        <f t="shared" si="4704"/>
      </c>
      <c r="OF186" s="54">
        <f t="shared" si="5167"/>
      </c>
      <c r="OG186" s="55">
        <f t="shared" si="4705"/>
      </c>
      <c r="OH186" s="54">
        <f t="shared" si="5167"/>
      </c>
      <c r="OI186" s="55">
        <f t="shared" si="4706"/>
      </c>
      <c r="OJ186" s="54">
        <f t="shared" si="5166"/>
      </c>
      <c r="OK186" s="55">
        <f t="shared" si="4707"/>
      </c>
      <c r="OL186" s="54">
        <f t="shared" si="5165"/>
      </c>
      <c r="OM186" s="55">
        <f t="shared" si="4708"/>
      </c>
      <c r="ON186" s="54">
        <f t="shared" si="5165"/>
      </c>
      <c r="OO186" s="55">
        <f t="shared" si="4709"/>
      </c>
      <c r="OP186" s="54">
        <f t="shared" si="5165"/>
      </c>
      <c r="OQ186" s="55">
        <f t="shared" si="4710"/>
      </c>
      <c r="OR186" s="54">
        <f t="shared" si="5165"/>
      </c>
      <c r="OS186" s="55">
        <f t="shared" si="4711"/>
      </c>
      <c r="OT186" s="54">
        <f t="shared" si="5165"/>
      </c>
      <c r="OU186" s="55">
        <f t="shared" si="4712"/>
      </c>
      <c r="OV186" s="54">
        <f t="shared" si="5165"/>
      </c>
      <c r="OW186" s="55">
        <f t="shared" si="4713"/>
      </c>
      <c r="OX186" s="54">
        <f t="shared" si="5165"/>
      </c>
      <c r="OY186" s="55">
        <f t="shared" si="4714"/>
      </c>
      <c r="OZ186" s="54">
        <f t="shared" si="5165"/>
      </c>
      <c r="PA186" s="55">
        <f t="shared" si="4715"/>
      </c>
      <c r="PB186" s="54">
        <f t="shared" si="5165"/>
      </c>
      <c r="PC186" s="55">
        <f t="shared" si="4716"/>
      </c>
      <c r="PD186" s="54">
        <f t="shared" si="5165"/>
      </c>
      <c r="PE186" s="55">
        <f t="shared" si="4717"/>
      </c>
      <c r="PF186" s="54">
        <f t="shared" si="5165"/>
      </c>
      <c r="PG186" s="55">
        <f t="shared" si="4718"/>
      </c>
      <c r="PH186" s="54">
        <f t="shared" si="5165"/>
      </c>
      <c r="PI186" s="55">
        <f t="shared" si="4719"/>
      </c>
      <c r="PJ186" s="54">
        <f t="shared" si="5165"/>
      </c>
      <c r="PK186" s="55">
        <f t="shared" si="4720"/>
      </c>
      <c r="PL186" s="54">
        <f t="shared" si="5165"/>
      </c>
      <c r="PM186" s="55">
        <f t="shared" si="4721"/>
      </c>
      <c r="PN186" s="54">
        <f t="shared" si="5165"/>
      </c>
      <c r="PO186" s="55">
        <f t="shared" si="4722"/>
      </c>
      <c r="PP186" s="54">
        <f t="shared" si="5165"/>
      </c>
      <c r="PQ186" s="55">
        <f t="shared" si="4723"/>
      </c>
      <c r="PR186" s="54">
        <f t="shared" si="5165"/>
      </c>
      <c r="PS186" s="55">
        <f t="shared" si="4724"/>
      </c>
      <c r="PT186" s="54">
        <f t="shared" si="5165"/>
      </c>
      <c r="PU186" s="55">
        <f t="shared" si="4725"/>
      </c>
      <c r="PV186" s="54">
        <f t="shared" si="5165"/>
      </c>
      <c r="PW186" s="55">
        <f t="shared" si="4726"/>
      </c>
      <c r="PX186" s="54">
        <f t="shared" si="5165"/>
      </c>
      <c r="PY186" s="55">
        <f t="shared" si="4727"/>
      </c>
      <c r="PZ186" s="54">
        <f t="shared" si="5165"/>
      </c>
      <c r="QA186" s="55">
        <f t="shared" si="4728"/>
      </c>
      <c r="QB186" s="54">
        <f t="shared" si="5165"/>
      </c>
      <c r="QC186" s="55">
        <f t="shared" si="4729"/>
      </c>
      <c r="QD186" s="54">
        <f t="shared" si="5165"/>
      </c>
      <c r="QE186" s="55">
        <f t="shared" si="4730"/>
      </c>
      <c r="QF186" s="54">
        <f t="shared" si="5165"/>
      </c>
      <c r="QG186" s="55">
        <f t="shared" si="4731"/>
      </c>
      <c r="QH186" s="54">
        <f t="shared" si="5165"/>
      </c>
      <c r="QI186" s="55">
        <f t="shared" si="4732"/>
      </c>
      <c r="QJ186" s="54">
        <f t="shared" si="5165"/>
      </c>
      <c r="QK186" s="55">
        <f t="shared" si="4733"/>
      </c>
      <c r="QL186" s="54">
        <f t="shared" si="5165"/>
      </c>
      <c r="QM186" s="55">
        <f t="shared" si="4734"/>
      </c>
      <c r="QN186" s="54">
        <f t="shared" si="5165"/>
      </c>
      <c r="QO186" s="55">
        <f t="shared" si="4735"/>
      </c>
      <c r="QP186" s="54">
        <f t="shared" si="5165"/>
      </c>
      <c r="QQ186" s="55">
        <f t="shared" si="4736"/>
      </c>
      <c r="QR186" s="54">
        <f t="shared" si="5165"/>
      </c>
      <c r="QS186" s="55">
        <f t="shared" si="4737"/>
      </c>
      <c r="QT186" s="54">
        <f t="shared" si="5165"/>
      </c>
      <c r="QU186" s="55">
        <f t="shared" si="4885"/>
      </c>
      <c r="QV186" s="54">
        <f t="shared" si="5163"/>
      </c>
      <c r="QW186" s="55">
        <f t="shared" si="4886"/>
      </c>
      <c r="QX186" s="54">
        <f t="shared" si="5163"/>
      </c>
      <c r="QY186" s="55">
        <f t="shared" si="4887"/>
      </c>
      <c r="QZ186" s="54">
        <f t="shared" si="5163"/>
      </c>
      <c r="RA186" s="55">
        <f t="shared" si="4888"/>
      </c>
      <c r="RB186" s="54">
        <f t="shared" si="5163"/>
      </c>
      <c r="RC186" s="55">
        <f t="shared" si="4889"/>
      </c>
      <c r="RD186" s="54">
        <f t="shared" si="5163"/>
      </c>
      <c r="RE186" s="55">
        <f t="shared" si="4890"/>
      </c>
      <c r="RF186" s="54">
        <f t="shared" si="5163"/>
      </c>
      <c r="RG186" s="55">
        <f t="shared" si="4891"/>
      </c>
      <c r="RH186" s="54">
        <f t="shared" si="5163"/>
      </c>
      <c r="RI186" s="55">
        <f t="shared" si="4892"/>
      </c>
      <c r="RJ186" s="54">
        <f t="shared" si="5161"/>
      </c>
      <c r="RK186" s="55">
        <f t="shared" si="4893"/>
      </c>
      <c r="RL186" s="54">
        <f t="shared" si="5161"/>
      </c>
      <c r="RM186" s="55">
        <f t="shared" si="4894"/>
      </c>
      <c r="RN186" s="54">
        <f t="shared" si="5161"/>
      </c>
      <c r="RO186" s="55">
        <f t="shared" si="4895"/>
      </c>
      <c r="RP186" s="54">
        <f t="shared" si="5170"/>
      </c>
      <c r="RQ186" s="55">
        <f t="shared" si="4896"/>
      </c>
      <c r="RR186" s="54">
        <f t="shared" si="5170"/>
      </c>
      <c r="RS186" s="55">
        <f t="shared" si="4897"/>
      </c>
      <c r="RT186" s="54">
        <f t="shared" si="5170"/>
      </c>
      <c r="RU186" s="55">
        <f t="shared" si="4898"/>
      </c>
      <c r="RV186" s="54">
        <f t="shared" si="5170"/>
      </c>
      <c r="RW186" s="55">
        <f t="shared" si="4899"/>
      </c>
      <c r="RX186" s="54">
        <f t="shared" si="5170"/>
      </c>
      <c r="RY186" s="55">
        <f t="shared" si="4900"/>
      </c>
      <c r="RZ186" s="54">
        <f t="shared" si="5170"/>
      </c>
      <c r="SA186" s="55">
        <f t="shared" si="4901"/>
      </c>
      <c r="SB186" s="54">
        <f t="shared" si="5170"/>
      </c>
      <c r="SC186" s="55">
        <f t="shared" si="4902"/>
      </c>
      <c r="SD186" s="54">
        <f t="shared" si="5170"/>
      </c>
      <c r="SE186" s="55">
        <f t="shared" si="4903"/>
      </c>
      <c r="SF186" s="54">
        <f t="shared" si="5170"/>
      </c>
      <c r="SG186" s="55">
        <f t="shared" si="4904"/>
      </c>
      <c r="SH186" s="54">
        <f t="shared" si="5170"/>
      </c>
      <c r="SI186" s="55">
        <f t="shared" si="4905"/>
      </c>
      <c r="SJ186" s="54">
        <f t="shared" si="5170"/>
      </c>
      <c r="SK186" s="55">
        <f t="shared" si="4906"/>
      </c>
      <c r="SL186" s="54">
        <f t="shared" si="5170"/>
      </c>
      <c r="SM186" s="55">
        <f t="shared" si="4907"/>
      </c>
      <c r="SN186" s="54">
        <f t="shared" si="5170"/>
      </c>
      <c r="SO186" s="55">
        <f t="shared" si="4908"/>
      </c>
      <c r="SP186" s="54">
        <f t="shared" si="5170"/>
      </c>
      <c r="SQ186" s="55">
        <f t="shared" si="4909"/>
      </c>
      <c r="SR186" s="54">
        <f t="shared" si="5170"/>
      </c>
      <c r="SS186" s="55">
        <f t="shared" si="4910"/>
      </c>
      <c r="ST186" s="54">
        <f t="shared" si="5170"/>
      </c>
      <c r="SU186" s="55">
        <f t="shared" si="4911"/>
      </c>
      <c r="SV186" s="54">
        <f t="shared" si="5170"/>
      </c>
      <c r="SW186" s="55">
        <f t="shared" si="4912"/>
      </c>
      <c r="SX186" s="54">
        <f t="shared" si="5170"/>
      </c>
      <c r="SY186" s="55">
        <f t="shared" si="4913"/>
      </c>
      <c r="SZ186" s="54">
        <f t="shared" si="5170"/>
      </c>
      <c r="TA186" s="55">
        <f t="shared" si="4914"/>
      </c>
      <c r="TB186" s="54">
        <f t="shared" si="5170"/>
      </c>
      <c r="TC186" s="55">
        <f t="shared" si="4915"/>
      </c>
      <c r="TD186" s="54">
        <f t="shared" si="5170"/>
      </c>
      <c r="TE186" s="55">
        <f t="shared" si="4881"/>
      </c>
      <c r="TF186" s="54">
        <f t="shared" si="5170"/>
      </c>
      <c r="TG186" s="55">
        <f t="shared" si="4843"/>
      </c>
      <c r="TH186" s="54">
        <f t="shared" si="5170"/>
      </c>
      <c r="TI186" s="55">
        <f t="shared" si="4844"/>
      </c>
      <c r="TJ186" s="54">
        <f t="shared" si="5170"/>
      </c>
      <c r="TK186" s="55">
        <f t="shared" si="4845"/>
      </c>
      <c r="TL186" s="54">
        <f t="shared" si="5170"/>
      </c>
      <c r="TM186" s="55">
        <f t="shared" si="4846"/>
      </c>
      <c r="TN186" s="54">
        <f t="shared" si="5170"/>
      </c>
      <c r="TO186" s="55">
        <f t="shared" si="4847"/>
      </c>
      <c r="TP186" s="54">
        <f t="shared" si="5170"/>
      </c>
      <c r="TQ186" s="55">
        <f t="shared" si="4848"/>
      </c>
      <c r="TR186" s="54">
        <f t="shared" si="5170"/>
      </c>
      <c r="TS186" s="55">
        <f t="shared" si="4849"/>
      </c>
      <c r="TT186" s="54">
        <f t="shared" si="5170"/>
      </c>
      <c r="TU186" s="55">
        <f t="shared" si="4850"/>
      </c>
      <c r="TV186" s="54">
        <f t="shared" si="5170"/>
      </c>
      <c r="TW186" s="55">
        <f t="shared" si="4851"/>
      </c>
      <c r="TX186" s="54">
        <f t="shared" si="5170"/>
      </c>
      <c r="TY186" s="55">
        <f t="shared" si="4852"/>
      </c>
      <c r="TZ186" s="54">
        <f t="shared" si="5170"/>
      </c>
      <c r="UA186" s="55">
        <f t="shared" si="4853"/>
      </c>
      <c r="UB186" s="54">
        <f t="shared" si="5168"/>
      </c>
      <c r="UC186" s="55">
        <f t="shared" si="4854"/>
      </c>
      <c r="UD186" s="54">
        <f t="shared" si="5168"/>
      </c>
      <c r="UE186" s="55">
        <f t="shared" si="4855"/>
      </c>
      <c r="UF186" s="54">
        <f t="shared" si="5168"/>
      </c>
      <c r="UG186" s="55">
        <f t="shared" si="4856"/>
      </c>
      <c r="UH186" s="54">
        <f t="shared" si="5168"/>
      </c>
      <c r="UI186" s="55">
        <f t="shared" si="4857"/>
      </c>
      <c r="UJ186" s="54">
        <f t="shared" si="5168"/>
      </c>
      <c r="UK186" s="55">
        <f t="shared" si="4858"/>
      </c>
      <c r="UL186" s="54">
        <f t="shared" si="5168"/>
      </c>
      <c r="UM186" s="55">
        <f t="shared" si="4859"/>
      </c>
      <c r="UN186" s="54">
        <f t="shared" si="5168"/>
      </c>
      <c r="UO186" s="55">
        <f t="shared" si="4860"/>
      </c>
      <c r="UP186" s="54">
        <f t="shared" si="5168"/>
      </c>
      <c r="UQ186" s="55">
        <f t="shared" si="4861"/>
      </c>
      <c r="UR186" s="54">
        <f t="shared" si="5168"/>
      </c>
      <c r="US186" s="55">
        <f t="shared" si="4862"/>
      </c>
      <c r="UT186" s="54">
        <f t="shared" si="5168"/>
      </c>
      <c r="UU186" s="55">
        <f t="shared" si="4863"/>
      </c>
      <c r="UV186" s="54">
        <f t="shared" si="5168"/>
      </c>
      <c r="UW186" s="55">
        <f t="shared" si="4864"/>
      </c>
      <c r="UX186" s="54">
        <f t="shared" si="5168"/>
      </c>
      <c r="UY186" s="55">
        <f t="shared" si="4865"/>
      </c>
      <c r="UZ186" s="54">
        <f t="shared" si="5168"/>
      </c>
      <c r="VA186" s="55">
        <f t="shared" si="4866"/>
      </c>
      <c r="VB186" s="54">
        <f t="shared" si="5168"/>
      </c>
      <c r="VC186" s="55">
        <f t="shared" si="4867"/>
      </c>
      <c r="VD186" s="54">
        <f t="shared" si="5164"/>
      </c>
      <c r="VE186" s="55">
        <f t="shared" si="4868"/>
      </c>
      <c r="VF186" s="54">
        <f t="shared" si="5164"/>
      </c>
      <c r="VG186" s="55">
        <f t="shared" si="4869"/>
      </c>
      <c r="VH186" s="54">
        <f t="shared" si="5164"/>
      </c>
      <c r="VI186" s="55">
        <f t="shared" si="4870"/>
      </c>
      <c r="VJ186" s="54">
        <f t="shared" si="5164"/>
      </c>
      <c r="VK186" s="55">
        <f t="shared" si="4871"/>
      </c>
      <c r="VL186" s="54">
        <f t="shared" si="5164"/>
      </c>
      <c r="VM186" s="55">
        <f t="shared" si="4872"/>
      </c>
      <c r="VN186" s="54">
        <f t="shared" si="5164"/>
      </c>
      <c r="VO186" s="55">
        <f t="shared" si="4873"/>
      </c>
      <c r="VP186" s="54">
        <f t="shared" si="5164"/>
      </c>
      <c r="VQ186" s="55">
        <f t="shared" si="4817"/>
      </c>
      <c r="VR186" s="54">
        <f t="shared" si="5164"/>
      </c>
      <c r="VS186" s="55">
        <f t="shared" si="4874"/>
      </c>
      <c r="VT186" s="54">
        <f t="shared" si="5164"/>
      </c>
      <c r="VU186" s="55">
        <f t="shared" si="4875"/>
      </c>
      <c r="VV186" s="54">
        <f t="shared" si="5164"/>
      </c>
      <c r="VW186" s="55">
        <f t="shared" si="4876"/>
      </c>
      <c r="VX186" s="54">
        <f t="shared" si="5164"/>
      </c>
      <c r="VY186" s="55">
        <f t="shared" si="4877"/>
      </c>
      <c r="VZ186" s="54">
        <f t="shared" si="5164"/>
      </c>
      <c r="WA186" s="55">
        <f t="shared" si="4878"/>
      </c>
      <c r="WB186" s="54">
        <f t="shared" si="5164"/>
      </c>
      <c r="WC186" s="55">
        <f t="shared" si="4879"/>
      </c>
      <c r="WD186" s="54">
        <f t="shared" si="5164"/>
      </c>
      <c r="WE186" s="55">
        <f t="shared" si="4818"/>
      </c>
      <c r="WF186" s="54">
        <f t="shared" si="5164"/>
      </c>
      <c r="WG186" s="55">
        <f t="shared" si="4819"/>
      </c>
      <c r="WH186" s="54">
        <f t="shared" si="5164"/>
      </c>
      <c r="WI186" s="55">
        <f t="shared" si="4820"/>
      </c>
      <c r="WJ186" s="54">
        <f t="shared" si="5164"/>
      </c>
      <c r="WK186" s="55">
        <f t="shared" si="4821"/>
      </c>
      <c r="WL186" s="54">
        <f t="shared" si="5164"/>
      </c>
      <c r="WM186" s="55">
        <f t="shared" si="4822"/>
      </c>
      <c r="WN186" s="54">
        <f t="shared" si="5164"/>
      </c>
      <c r="WO186" s="55">
        <f t="shared" si="4823"/>
      </c>
      <c r="WP186" s="54">
        <f t="shared" si="5164"/>
      </c>
      <c r="WQ186" s="55">
        <f t="shared" si="4824"/>
      </c>
      <c r="WR186" s="54">
        <f t="shared" si="5164"/>
      </c>
      <c r="WS186" s="55">
        <f t="shared" si="4825"/>
      </c>
      <c r="WT186" s="54">
        <f t="shared" si="5164"/>
      </c>
      <c r="WU186" s="55">
        <f t="shared" si="4826"/>
      </c>
      <c r="WV186" s="54">
        <f t="shared" si="5164"/>
      </c>
      <c r="WW186" s="55">
        <f t="shared" si="4827"/>
      </c>
      <c r="WX186" s="54">
        <f t="shared" si="5164"/>
      </c>
      <c r="WY186" s="55">
        <f t="shared" si="4828"/>
      </c>
      <c r="WZ186" s="54">
        <f t="shared" si="5162"/>
      </c>
      <c r="XA186" s="55">
        <f t="shared" si="4829"/>
      </c>
      <c r="XB186" s="54">
        <f t="shared" si="5162"/>
      </c>
      <c r="XC186" s="55">
        <f t="shared" si="4830"/>
      </c>
      <c r="XD186" s="54">
        <f t="shared" si="5162"/>
      </c>
      <c r="XE186" s="55">
        <f t="shared" si="4831"/>
      </c>
      <c r="XF186" s="54">
        <f t="shared" si="5162"/>
      </c>
      <c r="XG186" s="55">
        <f t="shared" si="4832"/>
      </c>
      <c r="XH186" s="54">
        <f t="shared" si="5162"/>
      </c>
      <c r="XI186" s="55">
        <f t="shared" si="4833"/>
      </c>
      <c r="XJ186" s="54">
        <f t="shared" si="5162"/>
      </c>
      <c r="XK186" s="55">
        <f t="shared" si="4834"/>
      </c>
      <c r="XL186" s="54">
        <f t="shared" si="5162"/>
      </c>
      <c r="XM186" s="55">
        <f t="shared" si="4835"/>
      </c>
      <c r="XN186" s="54">
        <f t="shared" si="5162"/>
      </c>
      <c r="XO186" s="55">
        <f t="shared" si="4836"/>
      </c>
      <c r="XP186" s="54">
        <f t="shared" si="5162"/>
      </c>
      <c r="XQ186" s="55">
        <f t="shared" si="4837"/>
      </c>
      <c r="XR186" s="54">
        <f t="shared" si="5162"/>
      </c>
      <c r="XS186" s="55">
        <f t="shared" si="4838"/>
      </c>
      <c r="XT186" s="54">
        <f t="shared" si="5162"/>
      </c>
      <c r="XU186" s="55">
        <f t="shared" si="4839"/>
      </c>
      <c r="XV186" s="54">
        <f t="shared" si="5157"/>
      </c>
      <c r="XW186" s="55">
        <f t="shared" si="4840"/>
      </c>
      <c r="XX186" s="54">
        <f t="shared" si="5157"/>
      </c>
      <c r="XY186" s="55">
        <f t="shared" si="4841"/>
      </c>
      <c r="XZ186" s="54">
        <f t="shared" si="5157"/>
      </c>
      <c r="YA186" s="55">
        <f t="shared" si="4842"/>
      </c>
      <c r="YB186" s="54">
        <f t="shared" si="5157"/>
      </c>
      <c r="YC186" s="55">
        <f t="shared" si="4740"/>
      </c>
      <c r="YD186" s="54">
        <f t="shared" si="5157"/>
      </c>
      <c r="YE186" s="55">
        <f t="shared" si="4741"/>
      </c>
      <c r="YF186" s="54">
        <f t="shared" si="5157"/>
      </c>
      <c r="YG186" s="55">
        <f t="shared" si="4742"/>
      </c>
      <c r="YH186" s="54">
        <f t="shared" si="5157"/>
      </c>
      <c r="YI186" s="55">
        <f t="shared" si="4743"/>
      </c>
      <c r="YJ186" s="54">
        <f t="shared" si="5157"/>
      </c>
      <c r="YK186" s="55">
        <f t="shared" si="4744"/>
      </c>
      <c r="YL186" s="54">
        <f t="shared" si="5157"/>
      </c>
      <c r="YM186" s="55">
        <f t="shared" si="4745"/>
      </c>
      <c r="YN186" s="54">
        <f t="shared" si="5157"/>
      </c>
      <c r="YO186" s="55">
        <f t="shared" si="4746"/>
      </c>
      <c r="YP186" s="54">
        <f t="shared" si="5157"/>
      </c>
      <c r="YQ186" s="55">
        <f t="shared" si="4747"/>
      </c>
      <c r="YR186" s="54">
        <f t="shared" si="5157"/>
      </c>
      <c r="YS186" s="55">
        <f t="shared" si="4748"/>
      </c>
      <c r="YT186" s="54">
        <f t="shared" si="5157"/>
      </c>
      <c r="YU186" s="55">
        <f t="shared" si="4749"/>
      </c>
      <c r="YV186" s="54">
        <f t="shared" si="5157"/>
      </c>
      <c r="YW186" s="55">
        <f t="shared" si="4750"/>
      </c>
      <c r="YX186" s="54">
        <f t="shared" si="5157"/>
      </c>
      <c r="YY186" s="55">
        <f t="shared" si="4751"/>
      </c>
      <c r="YZ186" s="54">
        <f t="shared" si="5157"/>
      </c>
      <c r="ZA186" s="55">
        <f t="shared" si="4752"/>
      </c>
      <c r="ZB186" s="54">
        <f t="shared" si="5157"/>
      </c>
      <c r="ZC186" s="55">
        <f t="shared" si="4753"/>
      </c>
      <c r="ZD186" s="54">
        <f t="shared" si="5157"/>
      </c>
      <c r="ZE186" s="55">
        <f t="shared" si="4754"/>
      </c>
      <c r="ZF186" s="54">
        <f t="shared" si="5157"/>
      </c>
      <c r="ZG186" s="55">
        <f t="shared" si="4755"/>
      </c>
      <c r="ZH186" s="54">
        <f t="shared" si="5157"/>
      </c>
      <c r="ZI186" s="55">
        <f t="shared" si="4756"/>
      </c>
      <c r="ZJ186" s="54">
        <f t="shared" si="5157"/>
      </c>
      <c r="ZK186" s="55">
        <f t="shared" si="4757"/>
      </c>
      <c r="ZL186" s="54">
        <f t="shared" si="5157"/>
      </c>
      <c r="ZM186" s="55">
        <f t="shared" si="4758"/>
      </c>
      <c r="ZN186" s="54">
        <f t="shared" si="5157"/>
      </c>
      <c r="ZO186" s="55">
        <f t="shared" si="4759"/>
      </c>
      <c r="ZP186" s="54">
        <f t="shared" si="5157"/>
      </c>
      <c r="ZQ186" s="55">
        <f t="shared" si="4760"/>
      </c>
      <c r="ZR186" s="54">
        <f t="shared" ref="ZR186:ACB195" si="5174">RIGHT(IFERROR(VLOOKUP($B186,ZR$4:ZS$71,2,FALSE),""),2)</f>
      </c>
      <c r="ZS186" s="55">
        <f t="shared" si="4761"/>
      </c>
      <c r="ZT186" s="54">
        <f t="shared" si="5174"/>
      </c>
      <c r="ZU186" s="55">
        <f t="shared" si="4762"/>
      </c>
      <c r="ZV186" s="54">
        <f t="shared" si="5174"/>
      </c>
      <c r="ZW186" s="55">
        <f t="shared" si="4763"/>
      </c>
      <c r="ZX186" s="54">
        <f t="shared" si="5174"/>
      </c>
      <c r="ZY186" s="55">
        <f t="shared" si="4764"/>
      </c>
      <c r="ZZ186" s="54">
        <f t="shared" si="5174"/>
      </c>
      <c r="AAA186" s="55">
        <f t="shared" si="4765"/>
      </c>
      <c r="AAB186" s="54">
        <f t="shared" si="5174"/>
      </c>
      <c r="AAC186" s="55">
        <f t="shared" si="4766"/>
      </c>
      <c r="AAD186" s="54">
        <f t="shared" si="5174"/>
      </c>
      <c r="AAE186" s="55">
        <f t="shared" si="4767"/>
      </c>
      <c r="AAF186" s="54">
        <f t="shared" si="5174"/>
      </c>
      <c r="AAG186" s="55">
        <f t="shared" si="4768"/>
      </c>
      <c r="AAH186" s="54">
        <f t="shared" si="5174"/>
      </c>
      <c r="AAI186" s="55">
        <f t="shared" si="4769"/>
      </c>
      <c r="AAJ186" s="54">
        <f t="shared" si="5174"/>
      </c>
      <c r="AAK186" s="55">
        <f t="shared" si="4770"/>
      </c>
      <c r="AAL186" s="54">
        <f t="shared" si="5174"/>
      </c>
      <c r="AAM186" s="55">
        <f t="shared" si="4917"/>
      </c>
      <c r="AAN186" s="54">
        <f t="shared" si="5174"/>
      </c>
      <c r="AAO186" s="55">
        <f t="shared" si="4918"/>
      </c>
      <c r="AAP186" s="54">
        <f t="shared" si="5174"/>
      </c>
      <c r="AAQ186" s="55">
        <f t="shared" si="4919"/>
      </c>
      <c r="AAR186" s="54">
        <f t="shared" si="5174"/>
      </c>
      <c r="AAS186" s="55">
        <f t="shared" si="4920"/>
      </c>
      <c r="AAT186" s="54">
        <f t="shared" si="5174"/>
      </c>
      <c r="AAU186" s="55">
        <f t="shared" si="4921"/>
      </c>
      <c r="AAV186" s="54">
        <f t="shared" si="5174"/>
      </c>
      <c r="AAW186" s="55">
        <f t="shared" si="4922"/>
      </c>
      <c r="AAX186" s="54">
        <f t="shared" si="5174"/>
      </c>
      <c r="AAY186" s="55">
        <f t="shared" si="4923"/>
      </c>
      <c r="AAZ186" s="54">
        <f t="shared" si="5174"/>
      </c>
      <c r="ABA186" s="55">
        <f t="shared" si="4924"/>
      </c>
      <c r="ABB186" s="54">
        <f t="shared" si="5174"/>
      </c>
      <c r="ABC186" s="55">
        <f t="shared" si="4925"/>
      </c>
      <c r="ABD186" s="54">
        <f t="shared" si="5174"/>
      </c>
      <c r="ABE186" s="55">
        <f t="shared" si="4926"/>
      </c>
      <c r="ABF186" s="54">
        <f t="shared" si="5174"/>
      </c>
      <c r="ABG186" s="55">
        <f t="shared" si="4927"/>
      </c>
      <c r="ABH186" s="54">
        <f t="shared" si="5174"/>
      </c>
      <c r="ABI186" s="55">
        <f t="shared" si="4928"/>
      </c>
      <c r="ABJ186" s="54">
        <f t="shared" si="5174"/>
      </c>
      <c r="ABK186" s="55">
        <f t="shared" si="4929"/>
      </c>
      <c r="ABL186" s="54">
        <f t="shared" si="5174"/>
      </c>
      <c r="ABM186" s="55">
        <f t="shared" si="4930"/>
      </c>
      <c r="ABN186" s="54">
        <f t="shared" si="5174"/>
      </c>
      <c r="ABO186" s="55">
        <f t="shared" si="4931"/>
      </c>
      <c r="ABP186" s="54">
        <f t="shared" si="5174"/>
      </c>
      <c r="ABQ186" s="55">
        <f t="shared" si="4932"/>
      </c>
      <c r="ABR186" s="54">
        <f t="shared" si="5174"/>
      </c>
      <c r="ABS186" s="55">
        <f t="shared" si="4933"/>
      </c>
      <c r="ABT186" s="54">
        <f t="shared" si="5174"/>
      </c>
      <c r="ABU186" s="55">
        <f t="shared" si="4934"/>
      </c>
      <c r="ABV186" s="54">
        <f t="shared" si="5174"/>
      </c>
      <c r="ABW186" s="55">
        <f t="shared" si="4935"/>
      </c>
      <c r="ABX186" s="54">
        <f t="shared" si="5174"/>
      </c>
      <c r="ABY186" s="55">
        <f t="shared" si="4936"/>
      </c>
      <c r="ABZ186" s="54">
        <f t="shared" si="5174"/>
      </c>
      <c r="ACA186" s="55">
        <f t="shared" si="4937"/>
      </c>
      <c r="ACB186" s="54">
        <f t="shared" si="5174"/>
      </c>
      <c r="ACC186" s="55">
        <f t="shared" si="4938"/>
      </c>
      <c r="ACD186" s="54">
        <f t="shared" si="5171"/>
      </c>
      <c r="ACE186" s="55">
        <f t="shared" si="4939"/>
      </c>
      <c r="ACF186" s="54">
        <f t="shared" si="5171"/>
      </c>
      <c r="ACG186" s="55">
        <f t="shared" si="4940"/>
      </c>
      <c r="ACH186" s="54">
        <f t="shared" si="5171"/>
      </c>
      <c r="ACI186" s="55">
        <f t="shared" si="4941"/>
      </c>
      <c r="ACJ186" s="54">
        <f t="shared" si="5171"/>
      </c>
      <c r="ACK186" s="55">
        <f t="shared" si="4942"/>
      </c>
      <c r="ACL186" s="54">
        <f t="shared" si="5171"/>
      </c>
      <c r="ACM186" s="55">
        <f t="shared" si="4943"/>
      </c>
      <c r="ACN186" s="54">
        <f t="shared" si="5171"/>
      </c>
      <c r="ACO186" s="55">
        <f t="shared" si="4944"/>
      </c>
      <c r="ACP186" s="54">
        <f t="shared" si="5171"/>
      </c>
      <c r="ACQ186" s="55">
        <f t="shared" si="4945"/>
      </c>
      <c r="ACR186" s="54">
        <f t="shared" si="5171"/>
      </c>
      <c r="ACS186" s="55">
        <f t="shared" si="4946"/>
      </c>
      <c r="ACT186" s="54">
        <f t="shared" si="5171"/>
      </c>
      <c r="ACU186" s="55">
        <f t="shared" si="4947"/>
      </c>
      <c r="ACV186" s="54">
        <f t="shared" si="5171"/>
      </c>
      <c r="ACW186" s="55">
        <f t="shared" si="4883"/>
      </c>
      <c r="ACX186" s="54">
        <f t="shared" si="5171"/>
      </c>
      <c r="ACY186" s="55">
        <f t="shared" si="4961"/>
      </c>
      <c r="ACZ186" s="54">
        <f t="shared" si="5171"/>
      </c>
      <c r="ADA186" s="55">
        <f t="shared" si="4962"/>
      </c>
      <c r="ADB186" s="54">
        <f t="shared" si="5171"/>
      </c>
      <c r="ADC186" s="55">
        <f t="shared" si="4963"/>
      </c>
      <c r="ADD186" s="54">
        <f t="shared" si="5171"/>
      </c>
      <c r="ADE186" s="55">
        <f t="shared" si="4964"/>
      </c>
      <c r="ADF186" s="54">
        <f t="shared" si="5171"/>
      </c>
      <c r="ADG186" s="55">
        <f t="shared" si="4965"/>
      </c>
    </row>
    <row r="187" spans="1:787" ht="20.25" hidden="1" customHeight="1">
      <c r="A187" s="112">
        <v>115</v>
      </c>
      <c r="B187" s="115">
        <f>学年と名前を結合するシート!D116</f>
      </c>
      <c r="C187" s="114"/>
      <c r="D187" s="54">
        <f t="shared" si="4771"/>
      </c>
      <c r="E187" s="55">
        <f t="shared" si="4772"/>
      </c>
      <c r="F187" s="54">
        <f t="shared" ref="F187:BP194" si="5175">RIGHT(IFERROR(VLOOKUP($B187,F$4:G$71,2,FALSE),""),2)</f>
      </c>
      <c r="G187" s="55">
        <f t="shared" si="4966"/>
      </c>
      <c r="H187" s="54">
        <f t="shared" si="5175"/>
      </c>
      <c r="I187" s="55">
        <f t="shared" si="4967"/>
      </c>
      <c r="J187" s="54">
        <f t="shared" si="5175"/>
      </c>
      <c r="K187" s="55">
        <f t="shared" si="4968"/>
      </c>
      <c r="L187" s="54">
        <f t="shared" si="5175"/>
      </c>
      <c r="M187" s="55">
        <f t="shared" si="4969"/>
      </c>
      <c r="N187" s="54">
        <f t="shared" si="5175"/>
      </c>
      <c r="O187" s="55">
        <f t="shared" si="4970"/>
      </c>
      <c r="P187" s="54">
        <f t="shared" si="5175"/>
      </c>
      <c r="Q187" s="55">
        <f t="shared" si="4971"/>
      </c>
      <c r="R187" s="54">
        <f t="shared" si="5175"/>
      </c>
      <c r="S187" s="55">
        <f t="shared" si="4972"/>
      </c>
      <c r="T187" s="54">
        <f t="shared" si="5175"/>
      </c>
      <c r="U187" s="55">
        <f t="shared" si="4973"/>
      </c>
      <c r="V187" s="54">
        <f t="shared" si="5175"/>
      </c>
      <c r="W187" s="55">
        <f t="shared" si="4974"/>
      </c>
      <c r="X187" s="54">
        <f t="shared" si="5175"/>
      </c>
      <c r="Y187" s="55">
        <f t="shared" si="4975"/>
      </c>
      <c r="Z187" s="54">
        <f t="shared" si="5175"/>
      </c>
      <c r="AA187" s="55">
        <f t="shared" si="4976"/>
      </c>
      <c r="AB187" s="54">
        <f t="shared" si="5175"/>
      </c>
      <c r="AC187" s="55">
        <f t="shared" si="4977"/>
      </c>
      <c r="AD187" s="54">
        <f t="shared" si="5175"/>
      </c>
      <c r="AE187" s="55">
        <f t="shared" si="4978"/>
      </c>
      <c r="AF187" s="54">
        <f t="shared" si="5175"/>
      </c>
      <c r="AG187" s="55">
        <f t="shared" si="4979"/>
      </c>
      <c r="AH187" s="54">
        <f t="shared" si="5175"/>
      </c>
      <c r="AI187" s="55">
        <f t="shared" si="4980"/>
      </c>
      <c r="AJ187" s="54">
        <f t="shared" si="5175"/>
      </c>
      <c r="AK187" s="55">
        <f t="shared" si="4981"/>
      </c>
      <c r="AL187" s="54">
        <f t="shared" si="5175"/>
      </c>
      <c r="AM187" s="55">
        <f t="shared" si="4982"/>
      </c>
      <c r="AN187" s="54">
        <f t="shared" si="5175"/>
      </c>
      <c r="AO187" s="55">
        <f t="shared" si="4983"/>
      </c>
      <c r="AP187" s="54">
        <f t="shared" si="5175"/>
      </c>
      <c r="AQ187" s="55">
        <f t="shared" si="4984"/>
      </c>
      <c r="AR187" s="54">
        <f t="shared" si="5175"/>
      </c>
      <c r="AS187" s="55">
        <f t="shared" si="4985"/>
      </c>
      <c r="AT187" s="54">
        <f t="shared" si="5175"/>
      </c>
      <c r="AU187" s="55">
        <f t="shared" si="4986"/>
      </c>
      <c r="AV187" s="54">
        <f t="shared" si="5175"/>
      </c>
      <c r="AW187" s="55">
        <f t="shared" si="4987"/>
      </c>
      <c r="AX187" s="54">
        <f t="shared" si="5175"/>
      </c>
      <c r="AY187" s="55">
        <f t="shared" si="4988"/>
      </c>
      <c r="AZ187" s="54">
        <f t="shared" si="5175"/>
      </c>
      <c r="BA187" s="55">
        <f t="shared" si="4989"/>
      </c>
      <c r="BB187" s="54">
        <f t="shared" si="5175"/>
      </c>
      <c r="BC187" s="55">
        <f t="shared" si="4990"/>
      </c>
      <c r="BD187" s="54">
        <f t="shared" si="5175"/>
      </c>
      <c r="BE187" s="55">
        <f t="shared" si="4991"/>
      </c>
      <c r="BF187" s="54">
        <f t="shared" si="5175"/>
      </c>
      <c r="BG187" s="55">
        <f t="shared" si="4992"/>
      </c>
      <c r="BH187" s="54">
        <f t="shared" si="5175"/>
      </c>
      <c r="BI187" s="55">
        <f t="shared" si="4993"/>
      </c>
      <c r="BJ187" s="54">
        <f t="shared" si="5175"/>
      </c>
      <c r="BK187" s="55">
        <f t="shared" si="4994"/>
      </c>
      <c r="BL187" s="54">
        <f t="shared" si="5175"/>
      </c>
      <c r="BM187" s="55">
        <f t="shared" si="4995"/>
      </c>
      <c r="BN187" s="54">
        <f t="shared" si="5175"/>
      </c>
      <c r="BO187" s="55">
        <f t="shared" si="4996"/>
      </c>
      <c r="BP187" s="54">
        <f t="shared" si="5175"/>
      </c>
      <c r="BQ187" s="55">
        <f t="shared" si="4997"/>
      </c>
      <c r="BR187" s="54">
        <f t="shared" si="5172"/>
      </c>
      <c r="BS187" s="55">
        <f t="shared" si="4998"/>
      </c>
      <c r="BT187" s="54">
        <f t="shared" si="5172"/>
      </c>
      <c r="BU187" s="55">
        <f t="shared" si="4999"/>
      </c>
      <c r="BV187" s="54">
        <f t="shared" si="5172"/>
      </c>
      <c r="BW187" s="55">
        <f t="shared" si="5000"/>
      </c>
      <c r="BX187" s="54">
        <f t="shared" si="5172"/>
      </c>
      <c r="BY187" s="55">
        <f t="shared" si="5001"/>
      </c>
      <c r="BZ187" s="54">
        <f t="shared" si="5172"/>
      </c>
      <c r="CA187" s="55">
        <f t="shared" si="5002"/>
      </c>
      <c r="CB187" s="54">
        <f t="shared" si="5172"/>
      </c>
      <c r="CC187" s="55">
        <f t="shared" si="5003"/>
      </c>
      <c r="CD187" s="54">
        <f t="shared" si="5172"/>
      </c>
      <c r="CE187" s="55">
        <f t="shared" si="5004"/>
      </c>
      <c r="CF187" s="54">
        <f t="shared" si="5172"/>
      </c>
      <c r="CG187" s="55">
        <f t="shared" si="5005"/>
      </c>
      <c r="CH187" s="54">
        <f t="shared" si="5172"/>
      </c>
      <c r="CI187" s="55">
        <f t="shared" si="5006"/>
      </c>
      <c r="CJ187" s="54">
        <f t="shared" si="5172"/>
      </c>
      <c r="CK187" s="55">
        <f t="shared" si="5007"/>
      </c>
      <c r="CL187" s="54">
        <f t="shared" si="5172"/>
      </c>
      <c r="CM187" s="55">
        <f t="shared" si="5008"/>
      </c>
      <c r="CN187" s="54">
        <f t="shared" si="5172"/>
      </c>
      <c r="CO187" s="55">
        <f t="shared" si="5009"/>
      </c>
      <c r="CP187" s="54">
        <f t="shared" si="5172"/>
      </c>
      <c r="CQ187" s="55">
        <f t="shared" si="5010"/>
      </c>
      <c r="CR187" s="54">
        <f t="shared" si="5172"/>
      </c>
      <c r="CS187" s="55">
        <f t="shared" si="5011"/>
      </c>
      <c r="CT187" s="54">
        <f t="shared" si="5172"/>
      </c>
      <c r="CU187" s="55">
        <f t="shared" si="5012"/>
      </c>
      <c r="CV187" s="54">
        <f t="shared" si="5172"/>
      </c>
      <c r="CW187" s="55">
        <f t="shared" si="5013"/>
      </c>
      <c r="CX187" s="54">
        <f t="shared" si="5172"/>
      </c>
      <c r="CY187" s="55">
        <f t="shared" si="5014"/>
      </c>
      <c r="CZ187" s="54">
        <f t="shared" si="5172"/>
      </c>
      <c r="DA187" s="55">
        <f t="shared" si="5015"/>
      </c>
      <c r="DB187" s="54">
        <f t="shared" si="5172"/>
      </c>
      <c r="DC187" s="55">
        <f t="shared" si="5016"/>
      </c>
      <c r="DD187" s="54">
        <f t="shared" si="5172"/>
      </c>
      <c r="DE187" s="55">
        <f t="shared" si="5017"/>
      </c>
      <c r="DF187" s="54">
        <f t="shared" si="5172"/>
      </c>
      <c r="DG187" s="55">
        <f t="shared" si="5018"/>
      </c>
      <c r="DH187" s="54">
        <f t="shared" si="5172"/>
      </c>
      <c r="DI187" s="55">
        <f t="shared" si="5019"/>
      </c>
      <c r="DJ187" s="54">
        <f t="shared" si="5172"/>
      </c>
      <c r="DK187" s="55">
        <f t="shared" si="5020"/>
      </c>
      <c r="DL187" s="54">
        <f t="shared" si="5172"/>
      </c>
      <c r="DM187" s="55">
        <f t="shared" si="5021"/>
      </c>
      <c r="DN187" s="54">
        <f t="shared" si="5172"/>
      </c>
      <c r="DO187" s="55">
        <f t="shared" si="5022"/>
      </c>
      <c r="DP187" s="54">
        <f t="shared" si="5172"/>
      </c>
      <c r="DQ187" s="55">
        <f t="shared" si="5023"/>
      </c>
      <c r="DR187" s="54">
        <f t="shared" si="5172"/>
      </c>
      <c r="DS187" s="55">
        <f t="shared" si="5024"/>
      </c>
      <c r="DT187" s="54">
        <f t="shared" si="5172"/>
      </c>
      <c r="DU187" s="55">
        <f t="shared" si="5025"/>
      </c>
      <c r="DV187" s="54">
        <f t="shared" si="5172"/>
      </c>
      <c r="DW187" s="55">
        <f t="shared" si="5026"/>
      </c>
      <c r="DX187" s="54">
        <f t="shared" si="5172"/>
      </c>
      <c r="DY187" s="55">
        <f t="shared" si="5027"/>
      </c>
      <c r="DZ187" s="54">
        <f t="shared" si="5172"/>
      </c>
      <c r="EA187" s="55">
        <f t="shared" si="5028"/>
      </c>
      <c r="EB187" s="54">
        <f t="shared" ref="EB187:GL194" si="5176">RIGHT(IFERROR(VLOOKUP($B187,EB$4:EC$71,2,FALSE),""),2)</f>
      </c>
      <c r="EC187" s="55">
        <f t="shared" si="5029"/>
      </c>
      <c r="ED187" s="54">
        <f t="shared" si="5176"/>
      </c>
      <c r="EE187" s="55">
        <f t="shared" si="5030"/>
      </c>
      <c r="EF187" s="54">
        <f t="shared" si="5176"/>
      </c>
      <c r="EG187" s="55">
        <f t="shared" si="5031"/>
      </c>
      <c r="EH187" s="54">
        <f t="shared" si="5176"/>
      </c>
      <c r="EI187" s="55">
        <f t="shared" si="5032"/>
      </c>
      <c r="EJ187" s="54">
        <f t="shared" si="5176"/>
      </c>
      <c r="EK187" s="55">
        <f t="shared" si="5033"/>
      </c>
      <c r="EL187" s="54">
        <f t="shared" si="5176"/>
      </c>
      <c r="EM187" s="55">
        <f t="shared" si="5034"/>
      </c>
      <c r="EN187" s="54">
        <f t="shared" si="5176"/>
      </c>
      <c r="EO187" s="55">
        <f t="shared" si="5035"/>
      </c>
      <c r="EP187" s="54">
        <f t="shared" si="5176"/>
      </c>
      <c r="EQ187" s="55">
        <f t="shared" si="5036"/>
      </c>
      <c r="ER187" s="54">
        <f t="shared" si="5176"/>
      </c>
      <c r="ES187" s="55">
        <f t="shared" si="5037"/>
      </c>
      <c r="ET187" s="54">
        <f t="shared" si="5176"/>
      </c>
      <c r="EU187" s="55">
        <f t="shared" si="5038"/>
      </c>
      <c r="EV187" s="54">
        <f t="shared" si="5176"/>
      </c>
      <c r="EW187" s="55">
        <f t="shared" si="5039"/>
      </c>
      <c r="EX187" s="54">
        <f t="shared" si="5176"/>
      </c>
      <c r="EY187" s="55">
        <f t="shared" si="5040"/>
      </c>
      <c r="EZ187" s="54">
        <f t="shared" si="5176"/>
      </c>
      <c r="FA187" s="55">
        <f t="shared" si="5041"/>
      </c>
      <c r="FB187" s="54">
        <f t="shared" si="5176"/>
      </c>
      <c r="FC187" s="55">
        <f t="shared" si="5042"/>
      </c>
      <c r="FD187" s="54">
        <f t="shared" si="5176"/>
      </c>
      <c r="FE187" s="55">
        <f t="shared" si="5043"/>
      </c>
      <c r="FF187" s="54">
        <f t="shared" si="5176"/>
      </c>
      <c r="FG187" s="55">
        <f t="shared" si="5044"/>
      </c>
      <c r="FH187" s="54">
        <f t="shared" si="5176"/>
      </c>
      <c r="FI187" s="55">
        <f t="shared" si="5045"/>
      </c>
      <c r="FJ187" s="54">
        <f t="shared" si="5176"/>
      </c>
      <c r="FK187" s="55">
        <f t="shared" si="5046"/>
      </c>
      <c r="FL187" s="54">
        <f t="shared" si="5176"/>
      </c>
      <c r="FM187" s="55">
        <f t="shared" si="5047"/>
      </c>
      <c r="FN187" s="54">
        <f t="shared" si="5176"/>
      </c>
      <c r="FO187" s="55">
        <f t="shared" si="5048"/>
      </c>
      <c r="FP187" s="54">
        <f t="shared" si="5176"/>
      </c>
      <c r="FQ187" s="55">
        <f t="shared" si="5049"/>
      </c>
      <c r="FR187" s="54">
        <f t="shared" si="5176"/>
      </c>
      <c r="FS187" s="55">
        <f t="shared" si="5050"/>
      </c>
      <c r="FT187" s="54">
        <f t="shared" si="5176"/>
      </c>
      <c r="FU187" s="55">
        <f t="shared" si="5051"/>
      </c>
      <c r="FV187" s="54">
        <f t="shared" si="5176"/>
      </c>
      <c r="FW187" s="55">
        <f t="shared" si="5052"/>
      </c>
      <c r="FX187" s="54">
        <f t="shared" si="5176"/>
      </c>
      <c r="FY187" s="55">
        <f t="shared" si="5053"/>
      </c>
      <c r="FZ187" s="54">
        <f t="shared" si="5176"/>
      </c>
      <c r="GA187" s="55">
        <f t="shared" si="5054"/>
      </c>
      <c r="GB187" s="54">
        <f t="shared" si="5176"/>
      </c>
      <c r="GC187" s="55">
        <f t="shared" si="5055"/>
      </c>
      <c r="GD187" s="54">
        <f t="shared" si="5176"/>
      </c>
      <c r="GE187" s="55">
        <f t="shared" si="5056"/>
      </c>
      <c r="GF187" s="54">
        <f t="shared" si="5176"/>
      </c>
      <c r="GG187" s="55">
        <f t="shared" si="5057"/>
      </c>
      <c r="GH187" s="54">
        <f t="shared" si="5176"/>
      </c>
      <c r="GI187" s="55">
        <f t="shared" si="5058"/>
      </c>
      <c r="GJ187" s="54">
        <f t="shared" si="5176"/>
      </c>
      <c r="GK187" s="55">
        <f t="shared" si="5059"/>
      </c>
      <c r="GL187" s="54">
        <f t="shared" si="5176"/>
      </c>
      <c r="GM187" s="55">
        <f t="shared" si="5060"/>
      </c>
      <c r="GN187" s="54">
        <f t="shared" si="5173"/>
      </c>
      <c r="GO187" s="55">
        <f t="shared" si="5061"/>
      </c>
      <c r="GP187" s="54">
        <f t="shared" si="5173"/>
      </c>
      <c r="GQ187" s="55">
        <f t="shared" si="5062"/>
      </c>
      <c r="GR187" s="54">
        <f t="shared" si="5173"/>
      </c>
      <c r="GS187" s="55">
        <f t="shared" si="5063"/>
      </c>
      <c r="GT187" s="54">
        <f t="shared" si="5173"/>
      </c>
      <c r="GU187" s="55">
        <f t="shared" si="5064"/>
      </c>
      <c r="GV187" s="54">
        <f t="shared" si="5173"/>
      </c>
      <c r="GW187" s="55">
        <f t="shared" si="5065"/>
      </c>
      <c r="GX187" s="54">
        <f t="shared" si="5173"/>
      </c>
      <c r="GY187" s="55">
        <f t="shared" si="5066"/>
      </c>
      <c r="GZ187" s="54">
        <f t="shared" si="5173"/>
      </c>
      <c r="HA187" s="55">
        <f t="shared" si="5067"/>
      </c>
      <c r="HB187" s="54">
        <f t="shared" si="5173"/>
      </c>
      <c r="HC187" s="55">
        <f t="shared" si="5068"/>
      </c>
      <c r="HD187" s="54">
        <f t="shared" si="5173"/>
      </c>
      <c r="HE187" s="55">
        <f t="shared" si="5069"/>
      </c>
      <c r="HF187" s="54">
        <f t="shared" si="5173"/>
      </c>
      <c r="HG187" s="55">
        <f t="shared" si="5070"/>
      </c>
      <c r="HH187" s="54">
        <f t="shared" si="5173"/>
      </c>
      <c r="HI187" s="55">
        <f t="shared" si="5071"/>
      </c>
      <c r="HJ187" s="54">
        <f t="shared" si="5173"/>
      </c>
      <c r="HK187" s="55">
        <f t="shared" si="5072"/>
      </c>
      <c r="HL187" s="54">
        <f t="shared" si="5173"/>
      </c>
      <c r="HM187" s="55">
        <f t="shared" si="5073"/>
      </c>
      <c r="HN187" s="54">
        <f t="shared" si="5173"/>
      </c>
      <c r="HO187" s="55">
        <f t="shared" si="5074"/>
      </c>
      <c r="HP187" s="54">
        <f t="shared" si="5173"/>
      </c>
      <c r="HQ187" s="55">
        <f t="shared" si="5075"/>
      </c>
      <c r="HR187" s="54">
        <f t="shared" si="5173"/>
      </c>
      <c r="HS187" s="55">
        <f t="shared" si="5076"/>
      </c>
      <c r="HT187" s="54">
        <f t="shared" si="5173"/>
      </c>
      <c r="HU187" s="55">
        <f t="shared" si="5077"/>
      </c>
      <c r="HV187" s="54">
        <f t="shared" si="5173"/>
      </c>
      <c r="HW187" s="55">
        <f t="shared" si="5078"/>
      </c>
      <c r="HX187" s="54">
        <f t="shared" si="5173"/>
      </c>
      <c r="HY187" s="55">
        <f t="shared" si="5079"/>
      </c>
      <c r="HZ187" s="54">
        <f t="shared" si="5173"/>
      </c>
      <c r="IA187" s="55">
        <f t="shared" si="5080"/>
      </c>
      <c r="IB187" s="54">
        <f t="shared" si="5173"/>
      </c>
      <c r="IC187" s="55">
        <f t="shared" si="5081"/>
      </c>
      <c r="ID187" s="54">
        <f t="shared" si="5173"/>
      </c>
      <c r="IE187" s="55">
        <f t="shared" si="5082"/>
      </c>
      <c r="IF187" s="54">
        <f t="shared" si="5173"/>
      </c>
      <c r="IG187" s="55">
        <f t="shared" si="5083"/>
      </c>
      <c r="IH187" s="54">
        <f t="shared" si="5173"/>
      </c>
      <c r="II187" s="55">
        <f t="shared" si="5084"/>
      </c>
      <c r="IJ187" s="54">
        <f t="shared" si="5173"/>
      </c>
      <c r="IK187" s="55">
        <f t="shared" si="5085"/>
      </c>
      <c r="IL187" s="54">
        <f t="shared" si="5173"/>
      </c>
      <c r="IM187" s="55">
        <f t="shared" si="5086"/>
      </c>
      <c r="IN187" s="54">
        <f t="shared" si="5173"/>
      </c>
      <c r="IO187" s="55">
        <f t="shared" si="5087"/>
      </c>
      <c r="IP187" s="54">
        <f t="shared" si="5173"/>
      </c>
      <c r="IQ187" s="55">
        <f t="shared" si="5088"/>
      </c>
      <c r="IR187" s="54">
        <f t="shared" si="5173"/>
      </c>
      <c r="IS187" s="55">
        <f t="shared" si="5089"/>
      </c>
      <c r="IT187" s="54">
        <f t="shared" si="5173"/>
      </c>
      <c r="IU187" s="55">
        <f t="shared" si="5090"/>
      </c>
      <c r="IV187" s="54">
        <f t="shared" si="5173"/>
      </c>
      <c r="IW187" s="55">
        <f t="shared" si="5091"/>
      </c>
      <c r="IX187" s="54">
        <f t="shared" si="5151"/>
      </c>
      <c r="IY187" s="55">
        <f t="shared" si="5092"/>
      </c>
      <c r="IZ187" s="54">
        <f t="shared" si="5151"/>
      </c>
      <c r="JA187" s="55">
        <f t="shared" si="5093"/>
      </c>
      <c r="JB187" s="54">
        <f t="shared" si="5151"/>
      </c>
      <c r="JC187" s="55">
        <f t="shared" si="5094"/>
      </c>
      <c r="JD187" s="54">
        <f t="shared" si="5151"/>
      </c>
      <c r="JE187" s="55">
        <f t="shared" si="5095"/>
      </c>
      <c r="JF187" s="54">
        <f t="shared" si="5151"/>
      </c>
      <c r="JG187" s="55">
        <f t="shared" si="5096"/>
      </c>
      <c r="JH187" s="54">
        <f t="shared" si="5151"/>
      </c>
      <c r="JI187" s="55">
        <f t="shared" si="5097"/>
      </c>
      <c r="JJ187" s="54">
        <f t="shared" si="5151"/>
      </c>
      <c r="JK187" s="55">
        <f t="shared" si="5098"/>
      </c>
      <c r="JL187" s="54">
        <f t="shared" si="5151"/>
      </c>
      <c r="JM187" s="55">
        <f t="shared" si="4679"/>
      </c>
      <c r="JN187" s="54">
        <f t="shared" si="5169"/>
      </c>
      <c r="JO187" s="55">
        <f t="shared" si="4775"/>
      </c>
      <c r="JP187" s="54">
        <f t="shared" si="5169"/>
      </c>
      <c r="JQ187" s="55">
        <f t="shared" si="4776"/>
      </c>
      <c r="JR187" s="54">
        <f t="shared" si="5169"/>
      </c>
      <c r="JS187" s="55">
        <f t="shared" si="4777"/>
      </c>
      <c r="JT187" s="54">
        <f t="shared" si="5169"/>
      </c>
      <c r="JU187" s="55">
        <f t="shared" si="4778"/>
      </c>
      <c r="JV187" s="54">
        <f t="shared" si="5169"/>
      </c>
      <c r="JW187" s="55">
        <f t="shared" si="4779"/>
      </c>
      <c r="JX187" s="54">
        <f t="shared" si="5169"/>
      </c>
      <c r="JY187" s="55">
        <f t="shared" si="4780"/>
      </c>
      <c r="JZ187" s="54">
        <f t="shared" si="5169"/>
      </c>
      <c r="KA187" s="55">
        <f t="shared" si="4781"/>
      </c>
      <c r="KB187" s="54">
        <f t="shared" si="5169"/>
      </c>
      <c r="KC187" s="55">
        <f t="shared" si="4782"/>
      </c>
      <c r="KD187" s="54">
        <f t="shared" si="5169"/>
      </c>
      <c r="KE187" s="55">
        <f t="shared" si="4783"/>
      </c>
      <c r="KF187" s="54">
        <f t="shared" si="5169"/>
      </c>
      <c r="KG187" s="55">
        <f t="shared" si="4784"/>
      </c>
      <c r="KH187" s="54">
        <f t="shared" si="5169"/>
      </c>
      <c r="KI187" s="55">
        <f t="shared" si="4785"/>
      </c>
      <c r="KJ187" s="54">
        <f t="shared" si="5169"/>
      </c>
      <c r="KK187" s="55">
        <f t="shared" si="4786"/>
      </c>
      <c r="KL187" s="54">
        <f t="shared" si="5169"/>
      </c>
      <c r="KM187" s="55">
        <f t="shared" si="4787"/>
      </c>
      <c r="KN187" s="54">
        <f t="shared" si="5169"/>
      </c>
      <c r="KO187" s="55">
        <f t="shared" si="4788"/>
      </c>
      <c r="KP187" s="54">
        <f t="shared" si="5169"/>
      </c>
      <c r="KQ187" s="55">
        <f t="shared" si="4789"/>
      </c>
      <c r="KR187" s="54">
        <f t="shared" si="5169"/>
      </c>
      <c r="KS187" s="55">
        <f t="shared" si="4790"/>
      </c>
      <c r="KT187" s="54">
        <f t="shared" si="5169"/>
      </c>
      <c r="KU187" s="55">
        <f t="shared" si="4791"/>
      </c>
      <c r="KV187" s="54">
        <f t="shared" si="5169"/>
      </c>
      <c r="KW187" s="55">
        <f t="shared" si="4792"/>
      </c>
      <c r="KX187" s="54">
        <f t="shared" si="5169"/>
      </c>
      <c r="KY187" s="55">
        <f t="shared" si="4793"/>
      </c>
      <c r="KZ187" s="54">
        <f t="shared" si="5169"/>
      </c>
      <c r="LA187" s="55">
        <f t="shared" si="4794"/>
      </c>
      <c r="LB187" s="54">
        <f t="shared" si="5169"/>
      </c>
      <c r="LC187" s="55">
        <f t="shared" si="4795"/>
      </c>
      <c r="LD187" s="54">
        <f t="shared" si="5169"/>
      </c>
      <c r="LE187" s="55">
        <f t="shared" si="4796"/>
      </c>
      <c r="LF187" s="54">
        <f t="shared" si="5169"/>
      </c>
      <c r="LG187" s="55">
        <f t="shared" si="4797"/>
      </c>
      <c r="LH187" s="54">
        <f t="shared" si="5169"/>
      </c>
      <c r="LI187" s="55">
        <f t="shared" si="4798"/>
      </c>
      <c r="LJ187" s="54">
        <f t="shared" si="5169"/>
      </c>
      <c r="LK187" s="55">
        <f t="shared" si="4799"/>
      </c>
      <c r="LL187" s="54">
        <f t="shared" si="5169"/>
      </c>
      <c r="LM187" s="55">
        <f t="shared" si="4800"/>
      </c>
      <c r="LN187" s="54">
        <f t="shared" si="5169"/>
      </c>
      <c r="LO187" s="55">
        <f t="shared" si="4801"/>
      </c>
      <c r="LP187" s="54">
        <f t="shared" si="5169"/>
      </c>
      <c r="LQ187" s="55">
        <f t="shared" si="4802"/>
      </c>
      <c r="LR187" s="54">
        <f t="shared" si="5169"/>
      </c>
      <c r="LS187" s="55">
        <f t="shared" si="4803"/>
      </c>
      <c r="LT187" s="54">
        <f t="shared" si="5169"/>
      </c>
      <c r="LU187" s="55">
        <f t="shared" si="4804"/>
      </c>
      <c r="LV187" s="54">
        <f t="shared" si="5169"/>
      </c>
      <c r="LW187" s="55">
        <f t="shared" si="4805"/>
      </c>
      <c r="LX187" s="54">
        <f t="shared" si="5169"/>
      </c>
      <c r="LY187" s="55">
        <f t="shared" si="4680"/>
      </c>
      <c r="LZ187" s="54">
        <f t="shared" si="5167"/>
      </c>
      <c r="MA187" s="55">
        <f t="shared" si="4807"/>
      </c>
      <c r="MB187" s="54">
        <f t="shared" si="5167"/>
      </c>
      <c r="MC187" s="55">
        <f t="shared" si="4808"/>
      </c>
      <c r="MD187" s="54">
        <f t="shared" si="5167"/>
      </c>
      <c r="ME187" s="55">
        <f t="shared" si="4809"/>
      </c>
      <c r="MF187" s="54">
        <f t="shared" si="5167"/>
      </c>
      <c r="MG187" s="55">
        <f t="shared" si="4810"/>
      </c>
      <c r="MH187" s="54">
        <f t="shared" si="5167"/>
      </c>
      <c r="MI187" s="55">
        <f t="shared" si="4811"/>
      </c>
      <c r="MJ187" s="54">
        <f t="shared" si="5167"/>
      </c>
      <c r="MK187" s="55">
        <f t="shared" si="4812"/>
      </c>
      <c r="ML187" s="54">
        <f t="shared" si="5167"/>
      </c>
      <c r="MM187" s="55">
        <f t="shared" si="4682"/>
      </c>
      <c r="MN187" s="54">
        <f t="shared" si="5167"/>
      </c>
      <c r="MO187" s="55">
        <f t="shared" si="4683"/>
      </c>
      <c r="MP187" s="54">
        <f t="shared" si="5167"/>
      </c>
      <c r="MQ187" s="55">
        <f t="shared" si="4684"/>
      </c>
      <c r="MR187" s="54">
        <f t="shared" si="5167"/>
      </c>
      <c r="MS187" s="55">
        <f t="shared" si="4685"/>
      </c>
      <c r="MT187" s="54">
        <f t="shared" si="5167"/>
      </c>
      <c r="MU187" s="55">
        <f t="shared" si="4686"/>
      </c>
      <c r="MV187" s="54">
        <f t="shared" si="5167"/>
      </c>
      <c r="MW187" s="55">
        <f t="shared" si="4687"/>
      </c>
      <c r="MX187" s="54">
        <f t="shared" si="5167"/>
      </c>
      <c r="MY187" s="55">
        <f t="shared" si="4688"/>
      </c>
      <c r="MZ187" s="54">
        <f t="shared" si="5167"/>
      </c>
      <c r="NA187" s="55">
        <f t="shared" si="4689"/>
      </c>
      <c r="NB187" s="54">
        <f t="shared" si="5167"/>
      </c>
      <c r="NC187" s="55">
        <f t="shared" si="4690"/>
      </c>
      <c r="ND187" s="54">
        <f t="shared" si="5167"/>
      </c>
      <c r="NE187" s="55">
        <f t="shared" si="4691"/>
      </c>
      <c r="NF187" s="54">
        <f t="shared" si="5167"/>
      </c>
      <c r="NG187" s="55">
        <f t="shared" si="4692"/>
      </c>
      <c r="NH187" s="54">
        <f t="shared" si="5167"/>
      </c>
      <c r="NI187" s="55">
        <f t="shared" si="4693"/>
      </c>
      <c r="NJ187" s="54">
        <f t="shared" si="5167"/>
      </c>
      <c r="NK187" s="55">
        <f t="shared" si="4694"/>
      </c>
      <c r="NL187" s="54">
        <f t="shared" si="5167"/>
      </c>
      <c r="NM187" s="55">
        <f t="shared" si="4695"/>
      </c>
      <c r="NN187" s="54">
        <f t="shared" si="5167"/>
      </c>
      <c r="NO187" s="55">
        <f t="shared" si="4696"/>
      </c>
      <c r="NP187" s="54">
        <f t="shared" si="5167"/>
      </c>
      <c r="NQ187" s="55">
        <f t="shared" si="4697"/>
      </c>
      <c r="NR187" s="54">
        <f t="shared" si="5167"/>
      </c>
      <c r="NS187" s="55">
        <f t="shared" si="4698"/>
      </c>
      <c r="NT187" s="54">
        <f t="shared" si="5167"/>
      </c>
      <c r="NU187" s="55">
        <f t="shared" si="4699"/>
      </c>
      <c r="NV187" s="54">
        <f t="shared" si="5167"/>
      </c>
      <c r="NW187" s="55">
        <f t="shared" si="4700"/>
      </c>
      <c r="NX187" s="54">
        <f t="shared" si="5167"/>
      </c>
      <c r="NY187" s="55">
        <f t="shared" si="4701"/>
      </c>
      <c r="NZ187" s="54">
        <f t="shared" si="5167"/>
      </c>
      <c r="OA187" s="55">
        <f t="shared" si="4702"/>
      </c>
      <c r="OB187" s="54">
        <f t="shared" si="5167"/>
      </c>
      <c r="OC187" s="55">
        <f t="shared" si="4703"/>
      </c>
      <c r="OD187" s="54">
        <f t="shared" si="5167"/>
      </c>
      <c r="OE187" s="55">
        <f t="shared" si="4704"/>
      </c>
      <c r="OF187" s="54">
        <f t="shared" si="5167"/>
      </c>
      <c r="OG187" s="55">
        <f t="shared" si="4705"/>
      </c>
      <c r="OH187" s="54">
        <f t="shared" si="5167"/>
      </c>
      <c r="OI187" s="55">
        <f t="shared" si="4706"/>
      </c>
      <c r="OJ187" s="54">
        <f t="shared" si="5166"/>
      </c>
      <c r="OK187" s="55">
        <f t="shared" si="4707"/>
      </c>
      <c r="OL187" s="54">
        <f t="shared" si="5165"/>
      </c>
      <c r="OM187" s="55">
        <f t="shared" si="4708"/>
      </c>
      <c r="ON187" s="54">
        <f t="shared" si="5165"/>
      </c>
      <c r="OO187" s="55">
        <f t="shared" si="4709"/>
      </c>
      <c r="OP187" s="54">
        <f t="shared" si="5165"/>
      </c>
      <c r="OQ187" s="55">
        <f t="shared" si="4710"/>
      </c>
      <c r="OR187" s="54">
        <f t="shared" si="5165"/>
      </c>
      <c r="OS187" s="55">
        <f t="shared" si="4711"/>
      </c>
      <c r="OT187" s="54">
        <f t="shared" si="5165"/>
      </c>
      <c r="OU187" s="55">
        <f t="shared" si="4712"/>
      </c>
      <c r="OV187" s="54">
        <f t="shared" si="5165"/>
      </c>
      <c r="OW187" s="55">
        <f t="shared" si="4713"/>
      </c>
      <c r="OX187" s="54">
        <f t="shared" si="5165"/>
      </c>
      <c r="OY187" s="55">
        <f t="shared" si="4714"/>
      </c>
      <c r="OZ187" s="54">
        <f t="shared" si="5165"/>
      </c>
      <c r="PA187" s="55">
        <f t="shared" si="4715"/>
      </c>
      <c r="PB187" s="54">
        <f t="shared" si="5165"/>
      </c>
      <c r="PC187" s="55">
        <f t="shared" si="4716"/>
      </c>
      <c r="PD187" s="54">
        <f t="shared" si="5165"/>
      </c>
      <c r="PE187" s="55">
        <f t="shared" si="4717"/>
      </c>
      <c r="PF187" s="54">
        <f t="shared" si="5165"/>
      </c>
      <c r="PG187" s="55">
        <f t="shared" si="4718"/>
      </c>
      <c r="PH187" s="54">
        <f t="shared" si="5165"/>
      </c>
      <c r="PI187" s="55">
        <f t="shared" si="4719"/>
      </c>
      <c r="PJ187" s="54">
        <f t="shared" si="5165"/>
      </c>
      <c r="PK187" s="55">
        <f t="shared" si="4720"/>
      </c>
      <c r="PL187" s="54">
        <f t="shared" si="5165"/>
      </c>
      <c r="PM187" s="55">
        <f t="shared" si="4721"/>
      </c>
      <c r="PN187" s="54">
        <f t="shared" si="5165"/>
      </c>
      <c r="PO187" s="55">
        <f t="shared" si="4722"/>
      </c>
      <c r="PP187" s="54">
        <f t="shared" si="5165"/>
      </c>
      <c r="PQ187" s="55">
        <f t="shared" si="4723"/>
      </c>
      <c r="PR187" s="54">
        <f t="shared" si="5165"/>
      </c>
      <c r="PS187" s="55">
        <f t="shared" si="4724"/>
      </c>
      <c r="PT187" s="54">
        <f t="shared" si="5165"/>
      </c>
      <c r="PU187" s="55">
        <f t="shared" si="4725"/>
      </c>
      <c r="PV187" s="54">
        <f t="shared" si="5165"/>
      </c>
      <c r="PW187" s="55">
        <f t="shared" si="4726"/>
      </c>
      <c r="PX187" s="54">
        <f t="shared" si="5165"/>
      </c>
      <c r="PY187" s="55">
        <f t="shared" si="4727"/>
      </c>
      <c r="PZ187" s="54">
        <f t="shared" si="5165"/>
      </c>
      <c r="QA187" s="55">
        <f t="shared" si="4728"/>
      </c>
      <c r="QB187" s="54">
        <f t="shared" si="5165"/>
      </c>
      <c r="QC187" s="55">
        <f t="shared" si="4729"/>
      </c>
      <c r="QD187" s="54">
        <f t="shared" si="5165"/>
      </c>
      <c r="QE187" s="55">
        <f t="shared" si="4730"/>
      </c>
      <c r="QF187" s="54">
        <f t="shared" si="5165"/>
      </c>
      <c r="QG187" s="55">
        <f t="shared" si="4731"/>
      </c>
      <c r="QH187" s="54">
        <f t="shared" si="5165"/>
      </c>
      <c r="QI187" s="55">
        <f t="shared" si="4732"/>
      </c>
      <c r="QJ187" s="54">
        <f t="shared" si="5165"/>
      </c>
      <c r="QK187" s="55">
        <f t="shared" si="4733"/>
      </c>
      <c r="QL187" s="54">
        <f t="shared" si="5165"/>
      </c>
      <c r="QM187" s="55">
        <f t="shared" si="4734"/>
      </c>
      <c r="QN187" s="54">
        <f t="shared" si="5165"/>
      </c>
      <c r="QO187" s="55">
        <f t="shared" si="4735"/>
      </c>
      <c r="QP187" s="54">
        <f t="shared" si="5165"/>
      </c>
      <c r="QQ187" s="55">
        <f t="shared" si="4736"/>
      </c>
      <c r="QR187" s="54">
        <f t="shared" si="5165"/>
      </c>
      <c r="QS187" s="55">
        <f t="shared" si="4737"/>
      </c>
      <c r="QT187" s="54">
        <f t="shared" si="5165"/>
      </c>
      <c r="QU187" s="55">
        <f t="shared" si="4885"/>
      </c>
      <c r="QV187" s="54">
        <f t="shared" si="5163"/>
      </c>
      <c r="QW187" s="55">
        <f t="shared" si="4886"/>
      </c>
      <c r="QX187" s="54">
        <f t="shared" si="5163"/>
      </c>
      <c r="QY187" s="55">
        <f t="shared" si="4887"/>
      </c>
      <c r="QZ187" s="54">
        <f t="shared" si="5163"/>
      </c>
      <c r="RA187" s="55">
        <f t="shared" si="4888"/>
      </c>
      <c r="RB187" s="54">
        <f t="shared" si="5163"/>
      </c>
      <c r="RC187" s="55">
        <f t="shared" si="4889"/>
      </c>
      <c r="RD187" s="54">
        <f t="shared" si="5163"/>
      </c>
      <c r="RE187" s="55">
        <f t="shared" si="4890"/>
      </c>
      <c r="RF187" s="54">
        <f t="shared" si="5163"/>
      </c>
      <c r="RG187" s="55">
        <f t="shared" si="4891"/>
      </c>
      <c r="RH187" s="54">
        <f t="shared" si="5163"/>
      </c>
      <c r="RI187" s="55">
        <f t="shared" si="4892"/>
      </c>
      <c r="RJ187" s="54">
        <f t="shared" si="5161"/>
      </c>
      <c r="RK187" s="55">
        <f t="shared" si="4893"/>
      </c>
      <c r="RL187" s="54">
        <f t="shared" si="5161"/>
      </c>
      <c r="RM187" s="55">
        <f t="shared" si="4894"/>
      </c>
      <c r="RN187" s="54">
        <f t="shared" si="5161"/>
      </c>
      <c r="RO187" s="55">
        <f t="shared" si="4895"/>
      </c>
      <c r="RP187" s="54">
        <f t="shared" si="5170"/>
      </c>
      <c r="RQ187" s="55">
        <f t="shared" si="4896"/>
      </c>
      <c r="RR187" s="54">
        <f t="shared" si="5170"/>
      </c>
      <c r="RS187" s="55">
        <f t="shared" si="4897"/>
      </c>
      <c r="RT187" s="54">
        <f t="shared" si="5170"/>
      </c>
      <c r="RU187" s="55">
        <f t="shared" si="4898"/>
      </c>
      <c r="RV187" s="54">
        <f t="shared" si="5170"/>
      </c>
      <c r="RW187" s="55">
        <f t="shared" si="4899"/>
      </c>
      <c r="RX187" s="54">
        <f t="shared" si="5170"/>
      </c>
      <c r="RY187" s="55">
        <f t="shared" si="4900"/>
      </c>
      <c r="RZ187" s="54">
        <f t="shared" si="5170"/>
      </c>
      <c r="SA187" s="55">
        <f t="shared" si="4901"/>
      </c>
      <c r="SB187" s="54">
        <f t="shared" si="5170"/>
      </c>
      <c r="SC187" s="55">
        <f t="shared" si="4902"/>
      </c>
      <c r="SD187" s="54">
        <f t="shared" si="5170"/>
      </c>
      <c r="SE187" s="55">
        <f t="shared" si="4903"/>
      </c>
      <c r="SF187" s="54">
        <f t="shared" si="5170"/>
      </c>
      <c r="SG187" s="55">
        <f t="shared" si="4904"/>
      </c>
      <c r="SH187" s="54">
        <f t="shared" si="5170"/>
      </c>
      <c r="SI187" s="55">
        <f t="shared" si="4905"/>
      </c>
      <c r="SJ187" s="54">
        <f t="shared" si="5170"/>
      </c>
      <c r="SK187" s="55">
        <f t="shared" si="4906"/>
      </c>
      <c r="SL187" s="54">
        <f t="shared" si="5170"/>
      </c>
      <c r="SM187" s="55">
        <f t="shared" si="4907"/>
      </c>
      <c r="SN187" s="54">
        <f t="shared" si="5170"/>
      </c>
      <c r="SO187" s="55">
        <f t="shared" si="4908"/>
      </c>
      <c r="SP187" s="54">
        <f t="shared" si="5170"/>
      </c>
      <c r="SQ187" s="55">
        <f t="shared" si="4909"/>
      </c>
      <c r="SR187" s="54">
        <f t="shared" si="5170"/>
      </c>
      <c r="SS187" s="55">
        <f t="shared" si="4910"/>
      </c>
      <c r="ST187" s="54">
        <f t="shared" si="5170"/>
      </c>
      <c r="SU187" s="55">
        <f t="shared" si="4911"/>
      </c>
      <c r="SV187" s="54">
        <f t="shared" si="5170"/>
      </c>
      <c r="SW187" s="55">
        <f t="shared" si="4912"/>
      </c>
      <c r="SX187" s="54">
        <f t="shared" si="5170"/>
      </c>
      <c r="SY187" s="55">
        <f t="shared" si="4913"/>
      </c>
      <c r="SZ187" s="54">
        <f t="shared" si="5170"/>
      </c>
      <c r="TA187" s="55">
        <f t="shared" si="4914"/>
      </c>
      <c r="TB187" s="54">
        <f t="shared" si="5170"/>
      </c>
      <c r="TC187" s="55">
        <f t="shared" si="4915"/>
      </c>
      <c r="TD187" s="54">
        <f t="shared" si="5170"/>
      </c>
      <c r="TE187" s="55">
        <f t="shared" si="4881"/>
      </c>
      <c r="TF187" s="54">
        <f t="shared" si="5170"/>
      </c>
      <c r="TG187" s="55">
        <f t="shared" si="4843"/>
      </c>
      <c r="TH187" s="54">
        <f t="shared" si="5170"/>
      </c>
      <c r="TI187" s="55">
        <f t="shared" si="4844"/>
      </c>
      <c r="TJ187" s="54">
        <f t="shared" si="5170"/>
      </c>
      <c r="TK187" s="55">
        <f t="shared" si="4845"/>
      </c>
      <c r="TL187" s="54">
        <f t="shared" si="5170"/>
      </c>
      <c r="TM187" s="55">
        <f t="shared" si="4846"/>
      </c>
      <c r="TN187" s="54">
        <f t="shared" si="5170"/>
      </c>
      <c r="TO187" s="55">
        <f t="shared" si="4847"/>
      </c>
      <c r="TP187" s="54">
        <f t="shared" si="5170"/>
      </c>
      <c r="TQ187" s="55">
        <f t="shared" si="4848"/>
      </c>
      <c r="TR187" s="54">
        <f t="shared" si="5170"/>
      </c>
      <c r="TS187" s="55">
        <f t="shared" si="4849"/>
      </c>
      <c r="TT187" s="54">
        <f t="shared" si="5170"/>
      </c>
      <c r="TU187" s="55">
        <f t="shared" si="4850"/>
      </c>
      <c r="TV187" s="54">
        <f t="shared" si="5170"/>
      </c>
      <c r="TW187" s="55">
        <f t="shared" si="4851"/>
      </c>
      <c r="TX187" s="54">
        <f t="shared" si="5170"/>
      </c>
      <c r="TY187" s="55">
        <f t="shared" si="4852"/>
      </c>
      <c r="TZ187" s="54">
        <f t="shared" si="5170"/>
      </c>
      <c r="UA187" s="55">
        <f t="shared" si="4853"/>
      </c>
      <c r="UB187" s="54">
        <f t="shared" si="5168"/>
      </c>
      <c r="UC187" s="55">
        <f t="shared" si="4854"/>
      </c>
      <c r="UD187" s="54">
        <f t="shared" si="5168"/>
      </c>
      <c r="UE187" s="55">
        <f t="shared" si="4855"/>
      </c>
      <c r="UF187" s="54">
        <f t="shared" si="5168"/>
      </c>
      <c r="UG187" s="55">
        <f t="shared" si="4856"/>
      </c>
      <c r="UH187" s="54">
        <f t="shared" si="5168"/>
      </c>
      <c r="UI187" s="55">
        <f t="shared" si="4857"/>
      </c>
      <c r="UJ187" s="54">
        <f t="shared" si="5168"/>
      </c>
      <c r="UK187" s="55">
        <f t="shared" si="4858"/>
      </c>
      <c r="UL187" s="54">
        <f t="shared" si="5168"/>
      </c>
      <c r="UM187" s="55">
        <f t="shared" si="4859"/>
      </c>
      <c r="UN187" s="54">
        <f t="shared" si="5168"/>
      </c>
      <c r="UO187" s="55">
        <f t="shared" si="4860"/>
      </c>
      <c r="UP187" s="54">
        <f t="shared" si="5168"/>
      </c>
      <c r="UQ187" s="55">
        <f t="shared" si="4861"/>
      </c>
      <c r="UR187" s="54">
        <f t="shared" si="5168"/>
      </c>
      <c r="US187" s="55">
        <f t="shared" si="4862"/>
      </c>
      <c r="UT187" s="54">
        <f t="shared" si="5168"/>
      </c>
      <c r="UU187" s="55">
        <f t="shared" si="4863"/>
      </c>
      <c r="UV187" s="54">
        <f t="shared" si="5168"/>
      </c>
      <c r="UW187" s="55">
        <f t="shared" si="4864"/>
      </c>
      <c r="UX187" s="54">
        <f t="shared" si="5168"/>
      </c>
      <c r="UY187" s="55">
        <f t="shared" si="4865"/>
      </c>
      <c r="UZ187" s="54">
        <f t="shared" si="5168"/>
      </c>
      <c r="VA187" s="55">
        <f t="shared" si="4866"/>
      </c>
      <c r="VB187" s="54">
        <f t="shared" si="5168"/>
      </c>
      <c r="VC187" s="55">
        <f t="shared" si="4867"/>
      </c>
      <c r="VD187" s="54">
        <f t="shared" si="5164"/>
      </c>
      <c r="VE187" s="55">
        <f t="shared" si="4868"/>
      </c>
      <c r="VF187" s="54">
        <f t="shared" si="5164"/>
      </c>
      <c r="VG187" s="55">
        <f t="shared" si="4869"/>
      </c>
      <c r="VH187" s="54">
        <f t="shared" si="5164"/>
      </c>
      <c r="VI187" s="55">
        <f t="shared" si="4870"/>
      </c>
      <c r="VJ187" s="54">
        <f t="shared" si="5164"/>
      </c>
      <c r="VK187" s="55">
        <f t="shared" si="4871"/>
      </c>
      <c r="VL187" s="54">
        <f t="shared" si="5164"/>
      </c>
      <c r="VM187" s="55">
        <f t="shared" si="4872"/>
      </c>
      <c r="VN187" s="54">
        <f t="shared" si="5164"/>
      </c>
      <c r="VO187" s="55">
        <f t="shared" si="4873"/>
      </c>
      <c r="VP187" s="54">
        <f t="shared" si="5164"/>
      </c>
      <c r="VQ187" s="55">
        <f t="shared" si="4817"/>
      </c>
      <c r="VR187" s="54">
        <f t="shared" si="5164"/>
      </c>
      <c r="VS187" s="55">
        <f t="shared" si="4874"/>
      </c>
      <c r="VT187" s="54">
        <f t="shared" si="5164"/>
      </c>
      <c r="VU187" s="55">
        <f t="shared" si="4875"/>
      </c>
      <c r="VV187" s="54">
        <f t="shared" si="5164"/>
      </c>
      <c r="VW187" s="55">
        <f t="shared" si="4876"/>
      </c>
      <c r="VX187" s="54">
        <f t="shared" si="5164"/>
      </c>
      <c r="VY187" s="55">
        <f t="shared" si="4877"/>
      </c>
      <c r="VZ187" s="54">
        <f t="shared" si="5164"/>
      </c>
      <c r="WA187" s="55">
        <f t="shared" si="4878"/>
      </c>
      <c r="WB187" s="54">
        <f t="shared" si="5164"/>
      </c>
      <c r="WC187" s="55">
        <f t="shared" si="4879"/>
      </c>
      <c r="WD187" s="54">
        <f t="shared" si="5164"/>
      </c>
      <c r="WE187" s="55">
        <f t="shared" si="4818"/>
      </c>
      <c r="WF187" s="54">
        <f t="shared" si="5164"/>
      </c>
      <c r="WG187" s="55">
        <f t="shared" si="4819"/>
      </c>
      <c r="WH187" s="54">
        <f t="shared" si="5164"/>
      </c>
      <c r="WI187" s="55">
        <f t="shared" si="4820"/>
      </c>
      <c r="WJ187" s="54">
        <f t="shared" si="5164"/>
      </c>
      <c r="WK187" s="55">
        <f t="shared" si="4821"/>
      </c>
      <c r="WL187" s="54">
        <f t="shared" si="5164"/>
      </c>
      <c r="WM187" s="55">
        <f t="shared" si="4822"/>
      </c>
      <c r="WN187" s="54">
        <f t="shared" si="5164"/>
      </c>
      <c r="WO187" s="55">
        <f t="shared" si="4823"/>
      </c>
      <c r="WP187" s="54">
        <f t="shared" si="5164"/>
      </c>
      <c r="WQ187" s="55">
        <f t="shared" si="4824"/>
      </c>
      <c r="WR187" s="54">
        <f t="shared" si="5164"/>
      </c>
      <c r="WS187" s="55">
        <f t="shared" si="4825"/>
      </c>
      <c r="WT187" s="54">
        <f t="shared" si="5164"/>
      </c>
      <c r="WU187" s="55">
        <f t="shared" si="4826"/>
      </c>
      <c r="WV187" s="54">
        <f t="shared" si="5164"/>
      </c>
      <c r="WW187" s="55">
        <f t="shared" si="4827"/>
      </c>
      <c r="WX187" s="54">
        <f t="shared" si="5164"/>
      </c>
      <c r="WY187" s="55">
        <f t="shared" si="4828"/>
      </c>
      <c r="WZ187" s="54">
        <f t="shared" si="5162"/>
      </c>
      <c r="XA187" s="55">
        <f t="shared" si="4829"/>
      </c>
      <c r="XB187" s="54">
        <f t="shared" si="5162"/>
      </c>
      <c r="XC187" s="55">
        <f t="shared" si="4830"/>
      </c>
      <c r="XD187" s="54">
        <f t="shared" si="5162"/>
      </c>
      <c r="XE187" s="55">
        <f t="shared" si="4831"/>
      </c>
      <c r="XF187" s="54">
        <f t="shared" si="5162"/>
      </c>
      <c r="XG187" s="55">
        <f t="shared" si="4832"/>
      </c>
      <c r="XH187" s="54">
        <f t="shared" si="5162"/>
      </c>
      <c r="XI187" s="55">
        <f t="shared" si="4833"/>
      </c>
      <c r="XJ187" s="54">
        <f t="shared" si="5162"/>
      </c>
      <c r="XK187" s="55">
        <f t="shared" si="4834"/>
      </c>
      <c r="XL187" s="54">
        <f t="shared" si="5162"/>
      </c>
      <c r="XM187" s="55">
        <f t="shared" si="4835"/>
      </c>
      <c r="XN187" s="54">
        <f t="shared" si="5162"/>
      </c>
      <c r="XO187" s="55">
        <f t="shared" si="4836"/>
      </c>
      <c r="XP187" s="54">
        <f t="shared" si="5162"/>
      </c>
      <c r="XQ187" s="55">
        <f t="shared" si="4837"/>
      </c>
      <c r="XR187" s="54">
        <f t="shared" si="5162"/>
      </c>
      <c r="XS187" s="55">
        <f t="shared" si="4838"/>
      </c>
      <c r="XT187" s="54">
        <f t="shared" si="5162"/>
      </c>
      <c r="XU187" s="55">
        <f t="shared" si="4839"/>
      </c>
      <c r="XV187" s="54">
        <f t="shared" si="5157"/>
      </c>
      <c r="XW187" s="55">
        <f t="shared" si="4840"/>
      </c>
      <c r="XX187" s="54">
        <f t="shared" si="5157"/>
      </c>
      <c r="XY187" s="55">
        <f t="shared" si="4841"/>
      </c>
      <c r="XZ187" s="54">
        <f t="shared" si="5157"/>
      </c>
      <c r="YA187" s="55">
        <f t="shared" si="4842"/>
      </c>
      <c r="YB187" s="54">
        <f t="shared" si="5157"/>
      </c>
      <c r="YC187" s="55">
        <f t="shared" si="4740"/>
      </c>
      <c r="YD187" s="54">
        <f t="shared" si="5157"/>
      </c>
      <c r="YE187" s="55">
        <f t="shared" si="4741"/>
      </c>
      <c r="YF187" s="54">
        <f t="shared" si="5157"/>
      </c>
      <c r="YG187" s="55">
        <f t="shared" si="4742"/>
      </c>
      <c r="YH187" s="54">
        <f t="shared" si="5157"/>
      </c>
      <c r="YI187" s="55">
        <f t="shared" si="4743"/>
      </c>
      <c r="YJ187" s="54">
        <f t="shared" si="5157"/>
      </c>
      <c r="YK187" s="55">
        <f t="shared" si="4744"/>
      </c>
      <c r="YL187" s="54">
        <f t="shared" si="5157"/>
      </c>
      <c r="YM187" s="55">
        <f t="shared" si="4745"/>
      </c>
      <c r="YN187" s="54">
        <f t="shared" si="5157"/>
      </c>
      <c r="YO187" s="55">
        <f t="shared" si="4746"/>
      </c>
      <c r="YP187" s="54">
        <f t="shared" si="5157"/>
      </c>
      <c r="YQ187" s="55">
        <f t="shared" si="4747"/>
      </c>
      <c r="YR187" s="54">
        <f t="shared" si="5157"/>
      </c>
      <c r="YS187" s="55">
        <f t="shared" si="4748"/>
      </c>
      <c r="YT187" s="54">
        <f t="shared" si="5157"/>
      </c>
      <c r="YU187" s="55">
        <f t="shared" si="4749"/>
      </c>
      <c r="YV187" s="54">
        <f t="shared" si="5157"/>
      </c>
      <c r="YW187" s="55">
        <f t="shared" si="4750"/>
      </c>
      <c r="YX187" s="54">
        <f t="shared" si="5157"/>
      </c>
      <c r="YY187" s="55">
        <f t="shared" si="4751"/>
      </c>
      <c r="YZ187" s="54">
        <f t="shared" si="5157"/>
      </c>
      <c r="ZA187" s="55">
        <f t="shared" si="4752"/>
      </c>
      <c r="ZB187" s="54">
        <f t="shared" si="5157"/>
      </c>
      <c r="ZC187" s="55">
        <f t="shared" si="4753"/>
      </c>
      <c r="ZD187" s="54">
        <f t="shared" si="5157"/>
      </c>
      <c r="ZE187" s="55">
        <f t="shared" si="4754"/>
      </c>
      <c r="ZF187" s="54">
        <f t="shared" si="5157"/>
      </c>
      <c r="ZG187" s="55">
        <f t="shared" si="4755"/>
      </c>
      <c r="ZH187" s="54">
        <f t="shared" si="5157"/>
      </c>
      <c r="ZI187" s="55">
        <f t="shared" si="4756"/>
      </c>
      <c r="ZJ187" s="54">
        <f t="shared" si="5157"/>
      </c>
      <c r="ZK187" s="55">
        <f t="shared" si="4757"/>
      </c>
      <c r="ZL187" s="54">
        <f t="shared" si="5157"/>
      </c>
      <c r="ZM187" s="55">
        <f t="shared" si="4758"/>
      </c>
      <c r="ZN187" s="54">
        <f t="shared" si="5157"/>
      </c>
      <c r="ZO187" s="55">
        <f t="shared" si="4759"/>
      </c>
      <c r="ZP187" s="54">
        <f t="shared" si="5157"/>
      </c>
      <c r="ZQ187" s="55">
        <f t="shared" si="4760"/>
      </c>
      <c r="ZR187" s="54">
        <f t="shared" si="5174"/>
      </c>
      <c r="ZS187" s="55">
        <f t="shared" si="4761"/>
      </c>
      <c r="ZT187" s="54">
        <f t="shared" si="5174"/>
      </c>
      <c r="ZU187" s="55">
        <f t="shared" si="4762"/>
      </c>
      <c r="ZV187" s="54">
        <f t="shared" si="5174"/>
      </c>
      <c r="ZW187" s="55">
        <f t="shared" si="4763"/>
      </c>
      <c r="ZX187" s="54">
        <f t="shared" si="5174"/>
      </c>
      <c r="ZY187" s="55">
        <f t="shared" si="4764"/>
      </c>
      <c r="ZZ187" s="54">
        <f t="shared" si="5174"/>
      </c>
      <c r="AAA187" s="55">
        <f t="shared" si="4765"/>
      </c>
      <c r="AAB187" s="54">
        <f t="shared" si="5174"/>
      </c>
      <c r="AAC187" s="55">
        <f t="shared" si="4766"/>
      </c>
      <c r="AAD187" s="54">
        <f t="shared" si="5174"/>
      </c>
      <c r="AAE187" s="55">
        <f t="shared" si="4767"/>
      </c>
      <c r="AAF187" s="54">
        <f t="shared" si="5174"/>
      </c>
      <c r="AAG187" s="55">
        <f t="shared" si="4768"/>
      </c>
      <c r="AAH187" s="54">
        <f t="shared" si="5174"/>
      </c>
      <c r="AAI187" s="55">
        <f t="shared" si="4769"/>
      </c>
      <c r="AAJ187" s="54">
        <f t="shared" si="5174"/>
      </c>
      <c r="AAK187" s="55">
        <f t="shared" si="4770"/>
      </c>
      <c r="AAL187" s="54">
        <f t="shared" si="5174"/>
      </c>
      <c r="AAM187" s="55">
        <f t="shared" si="4917"/>
      </c>
      <c r="AAN187" s="54">
        <f t="shared" si="5174"/>
      </c>
      <c r="AAO187" s="55">
        <f t="shared" si="4918"/>
      </c>
      <c r="AAP187" s="54">
        <f t="shared" si="5174"/>
      </c>
      <c r="AAQ187" s="55">
        <f t="shared" si="4919"/>
      </c>
      <c r="AAR187" s="54">
        <f t="shared" si="5174"/>
      </c>
      <c r="AAS187" s="55">
        <f t="shared" si="4920"/>
      </c>
      <c r="AAT187" s="54">
        <f t="shared" si="5174"/>
      </c>
      <c r="AAU187" s="55">
        <f t="shared" si="4921"/>
      </c>
      <c r="AAV187" s="54">
        <f t="shared" si="5174"/>
      </c>
      <c r="AAW187" s="55">
        <f t="shared" si="4922"/>
      </c>
      <c r="AAX187" s="54">
        <f t="shared" si="5174"/>
      </c>
      <c r="AAY187" s="55">
        <f t="shared" si="4923"/>
      </c>
      <c r="AAZ187" s="54">
        <f t="shared" si="5174"/>
      </c>
      <c r="ABA187" s="55">
        <f t="shared" si="4924"/>
      </c>
      <c r="ABB187" s="54">
        <f t="shared" si="5174"/>
      </c>
      <c r="ABC187" s="55">
        <f t="shared" si="4925"/>
      </c>
      <c r="ABD187" s="54">
        <f t="shared" si="5174"/>
      </c>
      <c r="ABE187" s="55">
        <f t="shared" si="4926"/>
      </c>
      <c r="ABF187" s="54">
        <f t="shared" si="5174"/>
      </c>
      <c r="ABG187" s="55">
        <f t="shared" si="4927"/>
      </c>
      <c r="ABH187" s="54">
        <f t="shared" si="5174"/>
      </c>
      <c r="ABI187" s="55">
        <f t="shared" si="4928"/>
      </c>
      <c r="ABJ187" s="54">
        <f t="shared" si="5174"/>
      </c>
      <c r="ABK187" s="55">
        <f t="shared" si="4929"/>
      </c>
      <c r="ABL187" s="54">
        <f t="shared" si="5174"/>
      </c>
      <c r="ABM187" s="55">
        <f t="shared" si="4930"/>
      </c>
      <c r="ABN187" s="54">
        <f t="shared" si="5174"/>
      </c>
      <c r="ABO187" s="55">
        <f t="shared" si="4931"/>
      </c>
      <c r="ABP187" s="54">
        <f t="shared" si="5174"/>
      </c>
      <c r="ABQ187" s="55">
        <f t="shared" si="4932"/>
      </c>
      <c r="ABR187" s="54">
        <f t="shared" si="5174"/>
      </c>
      <c r="ABS187" s="55">
        <f t="shared" si="4933"/>
      </c>
      <c r="ABT187" s="54">
        <f t="shared" si="5174"/>
      </c>
      <c r="ABU187" s="55">
        <f t="shared" si="4934"/>
      </c>
      <c r="ABV187" s="54">
        <f t="shared" si="5174"/>
      </c>
      <c r="ABW187" s="55">
        <f t="shared" si="4935"/>
      </c>
      <c r="ABX187" s="54">
        <f t="shared" si="5174"/>
      </c>
      <c r="ABY187" s="55">
        <f t="shared" si="4936"/>
      </c>
      <c r="ABZ187" s="54">
        <f t="shared" si="5174"/>
      </c>
      <c r="ACA187" s="55">
        <f t="shared" si="4937"/>
      </c>
      <c r="ACB187" s="54">
        <f t="shared" si="5174"/>
      </c>
      <c r="ACC187" s="55">
        <f t="shared" si="4938"/>
      </c>
      <c r="ACD187" s="54">
        <f t="shared" si="5171"/>
      </c>
      <c r="ACE187" s="55">
        <f t="shared" si="4939"/>
      </c>
      <c r="ACF187" s="54">
        <f t="shared" si="5171"/>
      </c>
      <c r="ACG187" s="55">
        <f t="shared" si="4940"/>
      </c>
      <c r="ACH187" s="54">
        <f t="shared" si="5171"/>
      </c>
      <c r="ACI187" s="55">
        <f t="shared" si="4941"/>
      </c>
      <c r="ACJ187" s="54">
        <f t="shared" si="5171"/>
      </c>
      <c r="ACK187" s="55">
        <f t="shared" si="4942"/>
      </c>
      <c r="ACL187" s="54">
        <f t="shared" si="5171"/>
      </c>
      <c r="ACM187" s="55">
        <f t="shared" si="4943"/>
      </c>
      <c r="ACN187" s="54">
        <f t="shared" si="5171"/>
      </c>
      <c r="ACO187" s="55">
        <f t="shared" si="4944"/>
      </c>
      <c r="ACP187" s="54">
        <f t="shared" si="5171"/>
      </c>
      <c r="ACQ187" s="55">
        <f t="shared" si="4945"/>
      </c>
      <c r="ACR187" s="54">
        <f t="shared" si="5171"/>
      </c>
      <c r="ACS187" s="55">
        <f t="shared" si="4946"/>
      </c>
      <c r="ACT187" s="54">
        <f t="shared" si="5171"/>
      </c>
      <c r="ACU187" s="55">
        <f t="shared" si="4947"/>
      </c>
      <c r="ACV187" s="54">
        <f t="shared" si="5171"/>
      </c>
      <c r="ACW187" s="55">
        <f t="shared" si="4883"/>
      </c>
      <c r="ACX187" s="54">
        <f t="shared" si="5171"/>
      </c>
      <c r="ACY187" s="55">
        <f t="shared" si="4961"/>
      </c>
      <c r="ACZ187" s="54">
        <f t="shared" si="5171"/>
      </c>
      <c r="ADA187" s="55">
        <f t="shared" si="4962"/>
      </c>
      <c r="ADB187" s="54">
        <f t="shared" si="5171"/>
      </c>
      <c r="ADC187" s="55">
        <f t="shared" si="4963"/>
      </c>
      <c r="ADD187" s="54">
        <f t="shared" si="5171"/>
      </c>
      <c r="ADE187" s="55">
        <f t="shared" si="4964"/>
      </c>
      <c r="ADF187" s="54">
        <f t="shared" si="5171"/>
      </c>
      <c r="ADG187" s="55">
        <f t="shared" si="4965"/>
      </c>
    </row>
    <row r="188" spans="1:787" ht="20.25" hidden="1" customHeight="1">
      <c r="A188" s="112">
        <v>116</v>
      </c>
      <c r="B188" s="115">
        <f>学年と名前を結合するシート!D117</f>
      </c>
      <c r="C188" s="114"/>
      <c r="D188" s="54">
        <f t="shared" si="4771"/>
      </c>
      <c r="E188" s="55">
        <f t="shared" si="4772"/>
      </c>
      <c r="F188" s="54">
        <f t="shared" si="5175"/>
      </c>
      <c r="G188" s="55">
        <f t="shared" si="4966"/>
      </c>
      <c r="H188" s="54">
        <f t="shared" si="5175"/>
      </c>
      <c r="I188" s="55">
        <f t="shared" si="4967"/>
      </c>
      <c r="J188" s="54">
        <f t="shared" si="5175"/>
      </c>
      <c r="K188" s="55">
        <f t="shared" si="4968"/>
      </c>
      <c r="L188" s="54">
        <f t="shared" si="5175"/>
      </c>
      <c r="M188" s="55">
        <f t="shared" si="4969"/>
      </c>
      <c r="N188" s="54">
        <f t="shared" si="5175"/>
      </c>
      <c r="O188" s="55">
        <f t="shared" si="4970"/>
      </c>
      <c r="P188" s="54">
        <f t="shared" si="5175"/>
      </c>
      <c r="Q188" s="55">
        <f t="shared" si="4971"/>
      </c>
      <c r="R188" s="54">
        <f t="shared" si="5175"/>
      </c>
      <c r="S188" s="55">
        <f t="shared" si="4972"/>
      </c>
      <c r="T188" s="54">
        <f t="shared" si="5175"/>
      </c>
      <c r="U188" s="55">
        <f t="shared" si="4973"/>
      </c>
      <c r="V188" s="54">
        <f t="shared" si="5175"/>
      </c>
      <c r="W188" s="55">
        <f t="shared" si="4974"/>
      </c>
      <c r="X188" s="54">
        <f t="shared" si="5175"/>
      </c>
      <c r="Y188" s="55">
        <f t="shared" si="4975"/>
      </c>
      <c r="Z188" s="54">
        <f t="shared" si="5175"/>
      </c>
      <c r="AA188" s="55">
        <f t="shared" si="4976"/>
      </c>
      <c r="AB188" s="54">
        <f t="shared" si="5175"/>
      </c>
      <c r="AC188" s="55">
        <f t="shared" si="4977"/>
      </c>
      <c r="AD188" s="54">
        <f t="shared" si="5175"/>
      </c>
      <c r="AE188" s="55">
        <f t="shared" si="4978"/>
      </c>
      <c r="AF188" s="54">
        <f t="shared" si="5175"/>
      </c>
      <c r="AG188" s="55">
        <f t="shared" si="4979"/>
      </c>
      <c r="AH188" s="54">
        <f t="shared" si="5175"/>
      </c>
      <c r="AI188" s="55">
        <f t="shared" si="4980"/>
      </c>
      <c r="AJ188" s="54">
        <f t="shared" si="5175"/>
      </c>
      <c r="AK188" s="55">
        <f t="shared" si="4981"/>
      </c>
      <c r="AL188" s="54">
        <f t="shared" si="5175"/>
      </c>
      <c r="AM188" s="55">
        <f t="shared" si="4982"/>
      </c>
      <c r="AN188" s="54">
        <f t="shared" si="5175"/>
      </c>
      <c r="AO188" s="55">
        <f t="shared" si="4983"/>
      </c>
      <c r="AP188" s="54">
        <f t="shared" si="5175"/>
      </c>
      <c r="AQ188" s="55">
        <f t="shared" si="4984"/>
      </c>
      <c r="AR188" s="54">
        <f t="shared" si="5175"/>
      </c>
      <c r="AS188" s="55">
        <f t="shared" si="4985"/>
      </c>
      <c r="AT188" s="54">
        <f t="shared" si="5175"/>
      </c>
      <c r="AU188" s="55">
        <f t="shared" si="4986"/>
      </c>
      <c r="AV188" s="54">
        <f t="shared" si="5175"/>
      </c>
      <c r="AW188" s="55">
        <f t="shared" si="4987"/>
      </c>
      <c r="AX188" s="54">
        <f t="shared" si="5175"/>
      </c>
      <c r="AY188" s="55">
        <f t="shared" si="4988"/>
      </c>
      <c r="AZ188" s="54">
        <f t="shared" si="5175"/>
      </c>
      <c r="BA188" s="55">
        <f t="shared" si="4989"/>
      </c>
      <c r="BB188" s="54">
        <f t="shared" si="5175"/>
      </c>
      <c r="BC188" s="55">
        <f t="shared" si="4990"/>
      </c>
      <c r="BD188" s="54">
        <f t="shared" si="5175"/>
      </c>
      <c r="BE188" s="55">
        <f t="shared" si="4991"/>
      </c>
      <c r="BF188" s="54">
        <f t="shared" si="5175"/>
      </c>
      <c r="BG188" s="55">
        <f t="shared" si="4992"/>
      </c>
      <c r="BH188" s="54">
        <f t="shared" si="5175"/>
      </c>
      <c r="BI188" s="55">
        <f t="shared" si="4993"/>
      </c>
      <c r="BJ188" s="54">
        <f t="shared" si="5175"/>
      </c>
      <c r="BK188" s="55">
        <f t="shared" si="4994"/>
      </c>
      <c r="BL188" s="54">
        <f t="shared" si="5175"/>
      </c>
      <c r="BM188" s="55">
        <f t="shared" si="4995"/>
      </c>
      <c r="BN188" s="54">
        <f t="shared" si="5175"/>
      </c>
      <c r="BO188" s="55">
        <f t="shared" si="4996"/>
      </c>
      <c r="BP188" s="54">
        <f t="shared" si="5175"/>
      </c>
      <c r="BQ188" s="55">
        <f t="shared" si="4997"/>
      </c>
      <c r="BR188" s="54">
        <f t="shared" si="5172"/>
      </c>
      <c r="BS188" s="55">
        <f t="shared" si="4998"/>
      </c>
      <c r="BT188" s="54">
        <f t="shared" si="5172"/>
      </c>
      <c r="BU188" s="55">
        <f t="shared" si="4999"/>
      </c>
      <c r="BV188" s="54">
        <f t="shared" si="5172"/>
      </c>
      <c r="BW188" s="55">
        <f t="shared" si="5000"/>
      </c>
      <c r="BX188" s="54">
        <f t="shared" si="5172"/>
      </c>
      <c r="BY188" s="55">
        <f t="shared" si="5001"/>
      </c>
      <c r="BZ188" s="54">
        <f t="shared" si="5172"/>
      </c>
      <c r="CA188" s="55">
        <f t="shared" si="5002"/>
      </c>
      <c r="CB188" s="54">
        <f t="shared" si="5172"/>
      </c>
      <c r="CC188" s="55">
        <f t="shared" si="5003"/>
      </c>
      <c r="CD188" s="54">
        <f t="shared" si="5172"/>
      </c>
      <c r="CE188" s="55">
        <f t="shared" si="5004"/>
      </c>
      <c r="CF188" s="54">
        <f t="shared" si="5172"/>
      </c>
      <c r="CG188" s="55">
        <f t="shared" si="5005"/>
      </c>
      <c r="CH188" s="54">
        <f t="shared" si="5172"/>
      </c>
      <c r="CI188" s="55">
        <f t="shared" si="5006"/>
      </c>
      <c r="CJ188" s="54">
        <f t="shared" si="5172"/>
      </c>
      <c r="CK188" s="55">
        <f t="shared" si="5007"/>
      </c>
      <c r="CL188" s="54">
        <f t="shared" si="5172"/>
      </c>
      <c r="CM188" s="55">
        <f t="shared" si="5008"/>
      </c>
      <c r="CN188" s="54">
        <f t="shared" si="5172"/>
      </c>
      <c r="CO188" s="55">
        <f t="shared" si="5009"/>
      </c>
      <c r="CP188" s="54">
        <f t="shared" si="5172"/>
      </c>
      <c r="CQ188" s="55">
        <f t="shared" si="5010"/>
      </c>
      <c r="CR188" s="54">
        <f t="shared" si="5172"/>
      </c>
      <c r="CS188" s="55">
        <f t="shared" si="5011"/>
      </c>
      <c r="CT188" s="54">
        <f t="shared" si="5172"/>
      </c>
      <c r="CU188" s="55">
        <f t="shared" si="5012"/>
      </c>
      <c r="CV188" s="54">
        <f t="shared" si="5172"/>
      </c>
      <c r="CW188" s="55">
        <f t="shared" si="5013"/>
      </c>
      <c r="CX188" s="54">
        <f t="shared" si="5172"/>
      </c>
      <c r="CY188" s="55">
        <f t="shared" si="5014"/>
      </c>
      <c r="CZ188" s="54">
        <f t="shared" si="5172"/>
      </c>
      <c r="DA188" s="55">
        <f t="shared" si="5015"/>
      </c>
      <c r="DB188" s="54">
        <f t="shared" si="5172"/>
      </c>
      <c r="DC188" s="55">
        <f t="shared" si="5016"/>
      </c>
      <c r="DD188" s="54">
        <f t="shared" si="5172"/>
      </c>
      <c r="DE188" s="55">
        <f t="shared" si="5017"/>
      </c>
      <c r="DF188" s="54">
        <f t="shared" si="5172"/>
      </c>
      <c r="DG188" s="55">
        <f t="shared" si="5018"/>
      </c>
      <c r="DH188" s="54">
        <f t="shared" si="5172"/>
      </c>
      <c r="DI188" s="55">
        <f t="shared" si="5019"/>
      </c>
      <c r="DJ188" s="54">
        <f t="shared" si="5172"/>
      </c>
      <c r="DK188" s="55">
        <f t="shared" si="5020"/>
      </c>
      <c r="DL188" s="54">
        <f t="shared" si="5172"/>
      </c>
      <c r="DM188" s="55">
        <f t="shared" si="5021"/>
      </c>
      <c r="DN188" s="54">
        <f t="shared" si="5172"/>
      </c>
      <c r="DO188" s="55">
        <f t="shared" si="5022"/>
      </c>
      <c r="DP188" s="54">
        <f t="shared" si="5172"/>
      </c>
      <c r="DQ188" s="55">
        <f t="shared" si="5023"/>
      </c>
      <c r="DR188" s="54">
        <f t="shared" si="5172"/>
      </c>
      <c r="DS188" s="55">
        <f t="shared" si="5024"/>
      </c>
      <c r="DT188" s="54">
        <f t="shared" si="5172"/>
      </c>
      <c r="DU188" s="55">
        <f t="shared" si="5025"/>
      </c>
      <c r="DV188" s="54">
        <f t="shared" si="5172"/>
      </c>
      <c r="DW188" s="55">
        <f t="shared" si="5026"/>
      </c>
      <c r="DX188" s="54">
        <f t="shared" si="5172"/>
      </c>
      <c r="DY188" s="55">
        <f t="shared" si="5027"/>
      </c>
      <c r="DZ188" s="54">
        <f t="shared" si="5172"/>
      </c>
      <c r="EA188" s="55">
        <f t="shared" si="5028"/>
      </c>
      <c r="EB188" s="54">
        <f t="shared" si="5176"/>
      </c>
      <c r="EC188" s="55">
        <f t="shared" si="5029"/>
      </c>
      <c r="ED188" s="54">
        <f t="shared" si="5176"/>
      </c>
      <c r="EE188" s="55">
        <f t="shared" si="5030"/>
      </c>
      <c r="EF188" s="54">
        <f t="shared" si="5176"/>
      </c>
      <c r="EG188" s="55">
        <f t="shared" si="5031"/>
      </c>
      <c r="EH188" s="54">
        <f t="shared" si="5176"/>
      </c>
      <c r="EI188" s="55">
        <f t="shared" si="5032"/>
      </c>
      <c r="EJ188" s="54">
        <f t="shared" si="5176"/>
      </c>
      <c r="EK188" s="55">
        <f t="shared" si="5033"/>
      </c>
      <c r="EL188" s="54">
        <f t="shared" si="5176"/>
      </c>
      <c r="EM188" s="55">
        <f t="shared" si="5034"/>
      </c>
      <c r="EN188" s="54">
        <f t="shared" si="5176"/>
      </c>
      <c r="EO188" s="55">
        <f t="shared" si="5035"/>
      </c>
      <c r="EP188" s="54">
        <f t="shared" si="5176"/>
      </c>
      <c r="EQ188" s="55">
        <f t="shared" si="5036"/>
      </c>
      <c r="ER188" s="54">
        <f t="shared" si="5176"/>
      </c>
      <c r="ES188" s="55">
        <f t="shared" si="5037"/>
      </c>
      <c r="ET188" s="54">
        <f t="shared" si="5176"/>
      </c>
      <c r="EU188" s="55">
        <f t="shared" si="5038"/>
      </c>
      <c r="EV188" s="54">
        <f t="shared" si="5176"/>
      </c>
      <c r="EW188" s="55">
        <f t="shared" si="5039"/>
      </c>
      <c r="EX188" s="54">
        <f t="shared" si="5176"/>
      </c>
      <c r="EY188" s="55">
        <f t="shared" si="5040"/>
      </c>
      <c r="EZ188" s="54">
        <f t="shared" si="5176"/>
      </c>
      <c r="FA188" s="55">
        <f t="shared" si="5041"/>
      </c>
      <c r="FB188" s="54">
        <f t="shared" si="5176"/>
      </c>
      <c r="FC188" s="55">
        <f t="shared" si="5042"/>
      </c>
      <c r="FD188" s="54">
        <f t="shared" si="5176"/>
      </c>
      <c r="FE188" s="55">
        <f t="shared" si="5043"/>
      </c>
      <c r="FF188" s="54">
        <f t="shared" si="5176"/>
      </c>
      <c r="FG188" s="55">
        <f t="shared" si="5044"/>
      </c>
      <c r="FH188" s="54">
        <f t="shared" si="5176"/>
      </c>
      <c r="FI188" s="55">
        <f t="shared" si="5045"/>
      </c>
      <c r="FJ188" s="54">
        <f t="shared" si="5176"/>
      </c>
      <c r="FK188" s="55">
        <f t="shared" si="5046"/>
      </c>
      <c r="FL188" s="54">
        <f t="shared" si="5176"/>
      </c>
      <c r="FM188" s="55">
        <f t="shared" si="5047"/>
      </c>
      <c r="FN188" s="54">
        <f t="shared" si="5176"/>
      </c>
      <c r="FO188" s="55">
        <f t="shared" si="5048"/>
      </c>
      <c r="FP188" s="54">
        <f t="shared" si="5176"/>
      </c>
      <c r="FQ188" s="55">
        <f t="shared" si="5049"/>
      </c>
      <c r="FR188" s="54">
        <f t="shared" si="5176"/>
      </c>
      <c r="FS188" s="55">
        <f t="shared" si="5050"/>
      </c>
      <c r="FT188" s="54">
        <f t="shared" si="5176"/>
      </c>
      <c r="FU188" s="55">
        <f t="shared" si="5051"/>
      </c>
      <c r="FV188" s="54">
        <f t="shared" si="5176"/>
      </c>
      <c r="FW188" s="55">
        <f t="shared" si="5052"/>
      </c>
      <c r="FX188" s="54">
        <f t="shared" si="5176"/>
      </c>
      <c r="FY188" s="55">
        <f t="shared" si="5053"/>
      </c>
      <c r="FZ188" s="54">
        <f t="shared" si="5176"/>
      </c>
      <c r="GA188" s="55">
        <f t="shared" si="5054"/>
      </c>
      <c r="GB188" s="54">
        <f t="shared" si="5176"/>
      </c>
      <c r="GC188" s="55">
        <f t="shared" si="5055"/>
      </c>
      <c r="GD188" s="54">
        <f t="shared" si="5176"/>
      </c>
      <c r="GE188" s="55">
        <f t="shared" si="5056"/>
      </c>
      <c r="GF188" s="54">
        <f t="shared" si="5176"/>
      </c>
      <c r="GG188" s="55">
        <f t="shared" si="5057"/>
      </c>
      <c r="GH188" s="54">
        <f t="shared" si="5176"/>
      </c>
      <c r="GI188" s="55">
        <f t="shared" si="5058"/>
      </c>
      <c r="GJ188" s="54">
        <f t="shared" si="5176"/>
      </c>
      <c r="GK188" s="55">
        <f t="shared" si="5059"/>
      </c>
      <c r="GL188" s="54">
        <f t="shared" si="5176"/>
      </c>
      <c r="GM188" s="55">
        <f t="shared" si="5060"/>
      </c>
      <c r="GN188" s="54">
        <f t="shared" si="5173"/>
      </c>
      <c r="GO188" s="55">
        <f t="shared" si="5061"/>
      </c>
      <c r="GP188" s="54">
        <f t="shared" si="5173"/>
      </c>
      <c r="GQ188" s="55">
        <f t="shared" si="5062"/>
      </c>
      <c r="GR188" s="54">
        <f t="shared" si="5173"/>
      </c>
      <c r="GS188" s="55">
        <f t="shared" si="5063"/>
      </c>
      <c r="GT188" s="54">
        <f t="shared" si="5173"/>
      </c>
      <c r="GU188" s="55">
        <f t="shared" si="5064"/>
      </c>
      <c r="GV188" s="54">
        <f t="shared" si="5173"/>
      </c>
      <c r="GW188" s="55">
        <f t="shared" si="5065"/>
      </c>
      <c r="GX188" s="54">
        <f t="shared" si="5173"/>
      </c>
      <c r="GY188" s="55">
        <f t="shared" si="5066"/>
      </c>
      <c r="GZ188" s="54">
        <f t="shared" si="5173"/>
      </c>
      <c r="HA188" s="55">
        <f t="shared" si="5067"/>
      </c>
      <c r="HB188" s="54">
        <f t="shared" si="5173"/>
      </c>
      <c r="HC188" s="55">
        <f t="shared" si="5068"/>
      </c>
      <c r="HD188" s="54">
        <f t="shared" si="5173"/>
      </c>
      <c r="HE188" s="55">
        <f t="shared" si="5069"/>
      </c>
      <c r="HF188" s="54">
        <f t="shared" si="5173"/>
      </c>
      <c r="HG188" s="55">
        <f t="shared" si="5070"/>
      </c>
      <c r="HH188" s="54">
        <f t="shared" si="5173"/>
      </c>
      <c r="HI188" s="55">
        <f t="shared" si="5071"/>
      </c>
      <c r="HJ188" s="54">
        <f t="shared" si="5173"/>
      </c>
      <c r="HK188" s="55">
        <f t="shared" si="5072"/>
      </c>
      <c r="HL188" s="54">
        <f t="shared" si="5173"/>
      </c>
      <c r="HM188" s="55">
        <f t="shared" si="5073"/>
      </c>
      <c r="HN188" s="54">
        <f t="shared" si="5173"/>
      </c>
      <c r="HO188" s="55">
        <f t="shared" si="5074"/>
      </c>
      <c r="HP188" s="54">
        <f t="shared" si="5173"/>
      </c>
      <c r="HQ188" s="55">
        <f t="shared" si="5075"/>
      </c>
      <c r="HR188" s="54">
        <f t="shared" si="5173"/>
      </c>
      <c r="HS188" s="55">
        <f t="shared" si="5076"/>
      </c>
      <c r="HT188" s="54">
        <f t="shared" si="5173"/>
      </c>
      <c r="HU188" s="55">
        <f t="shared" si="5077"/>
      </c>
      <c r="HV188" s="54">
        <f t="shared" si="5173"/>
      </c>
      <c r="HW188" s="55">
        <f t="shared" si="5078"/>
      </c>
      <c r="HX188" s="54">
        <f t="shared" si="5173"/>
      </c>
      <c r="HY188" s="55">
        <f t="shared" si="5079"/>
      </c>
      <c r="HZ188" s="54">
        <f t="shared" si="5173"/>
      </c>
      <c r="IA188" s="55">
        <f t="shared" si="5080"/>
      </c>
      <c r="IB188" s="54">
        <f t="shared" si="5173"/>
      </c>
      <c r="IC188" s="55">
        <f t="shared" si="5081"/>
      </c>
      <c r="ID188" s="54">
        <f t="shared" si="5173"/>
      </c>
      <c r="IE188" s="55">
        <f t="shared" si="5082"/>
      </c>
      <c r="IF188" s="54">
        <f t="shared" si="5173"/>
      </c>
      <c r="IG188" s="55">
        <f t="shared" si="5083"/>
      </c>
      <c r="IH188" s="54">
        <f t="shared" si="5173"/>
      </c>
      <c r="II188" s="55">
        <f t="shared" si="5084"/>
      </c>
      <c r="IJ188" s="54">
        <f t="shared" si="5173"/>
      </c>
      <c r="IK188" s="55">
        <f t="shared" si="5085"/>
      </c>
      <c r="IL188" s="54">
        <f t="shared" si="5173"/>
      </c>
      <c r="IM188" s="55">
        <f t="shared" si="5086"/>
      </c>
      <c r="IN188" s="54">
        <f t="shared" si="5173"/>
      </c>
      <c r="IO188" s="55">
        <f t="shared" si="5087"/>
      </c>
      <c r="IP188" s="54">
        <f t="shared" si="5173"/>
      </c>
      <c r="IQ188" s="55">
        <f t="shared" si="5088"/>
      </c>
      <c r="IR188" s="54">
        <f t="shared" si="5173"/>
      </c>
      <c r="IS188" s="55">
        <f t="shared" si="5089"/>
      </c>
      <c r="IT188" s="54">
        <f t="shared" si="5173"/>
      </c>
      <c r="IU188" s="55">
        <f t="shared" si="5090"/>
      </c>
      <c r="IV188" s="54">
        <f t="shared" si="5173"/>
      </c>
      <c r="IW188" s="55">
        <f t="shared" si="5091"/>
      </c>
      <c r="IX188" s="54">
        <f t="shared" si="5151"/>
      </c>
      <c r="IY188" s="55">
        <f t="shared" si="5092"/>
      </c>
      <c r="IZ188" s="54">
        <f t="shared" si="5151"/>
      </c>
      <c r="JA188" s="55">
        <f t="shared" si="5093"/>
      </c>
      <c r="JB188" s="54">
        <f t="shared" si="5151"/>
      </c>
      <c r="JC188" s="55">
        <f t="shared" si="5094"/>
      </c>
      <c r="JD188" s="54">
        <f t="shared" si="5151"/>
      </c>
      <c r="JE188" s="55">
        <f t="shared" si="5095"/>
      </c>
      <c r="JF188" s="54">
        <f t="shared" si="5151"/>
      </c>
      <c r="JG188" s="55">
        <f t="shared" si="5096"/>
      </c>
      <c r="JH188" s="54">
        <f t="shared" si="5151"/>
      </c>
      <c r="JI188" s="55">
        <f t="shared" si="5097"/>
      </c>
      <c r="JJ188" s="54">
        <f t="shared" si="5151"/>
      </c>
      <c r="JK188" s="55">
        <f t="shared" si="5098"/>
      </c>
      <c r="JL188" s="54">
        <f t="shared" si="5151"/>
      </c>
      <c r="JM188" s="55">
        <f t="shared" si="4679"/>
      </c>
      <c r="JN188" s="54">
        <f t="shared" si="5169"/>
      </c>
      <c r="JO188" s="55">
        <f t="shared" si="4775"/>
      </c>
      <c r="JP188" s="54">
        <f t="shared" si="5169"/>
      </c>
      <c r="JQ188" s="55">
        <f t="shared" si="4776"/>
      </c>
      <c r="JR188" s="54">
        <f t="shared" si="5169"/>
      </c>
      <c r="JS188" s="55">
        <f t="shared" si="4777"/>
      </c>
      <c r="JT188" s="54">
        <f t="shared" si="5169"/>
      </c>
      <c r="JU188" s="55">
        <f t="shared" si="4778"/>
      </c>
      <c r="JV188" s="54">
        <f t="shared" si="5169"/>
      </c>
      <c r="JW188" s="55">
        <f t="shared" si="4779"/>
      </c>
      <c r="JX188" s="54">
        <f t="shared" si="5169"/>
      </c>
      <c r="JY188" s="55">
        <f t="shared" si="4780"/>
      </c>
      <c r="JZ188" s="54">
        <f t="shared" si="5169"/>
      </c>
      <c r="KA188" s="55">
        <f t="shared" si="4781"/>
      </c>
      <c r="KB188" s="54">
        <f t="shared" si="5169"/>
      </c>
      <c r="KC188" s="55">
        <f t="shared" si="4782"/>
      </c>
      <c r="KD188" s="54">
        <f t="shared" si="5169"/>
      </c>
      <c r="KE188" s="55">
        <f t="shared" si="4783"/>
      </c>
      <c r="KF188" s="54">
        <f t="shared" si="5169"/>
      </c>
      <c r="KG188" s="55">
        <f t="shared" si="4784"/>
      </c>
      <c r="KH188" s="54">
        <f t="shared" si="5169"/>
      </c>
      <c r="KI188" s="55">
        <f t="shared" si="4785"/>
      </c>
      <c r="KJ188" s="54">
        <f t="shared" si="5169"/>
      </c>
      <c r="KK188" s="55">
        <f t="shared" si="4786"/>
      </c>
      <c r="KL188" s="54">
        <f t="shared" si="5169"/>
      </c>
      <c r="KM188" s="55">
        <f t="shared" si="4787"/>
      </c>
      <c r="KN188" s="54">
        <f t="shared" si="5169"/>
      </c>
      <c r="KO188" s="55">
        <f t="shared" si="4788"/>
      </c>
      <c r="KP188" s="54">
        <f t="shared" si="5169"/>
      </c>
      <c r="KQ188" s="55">
        <f t="shared" si="4789"/>
      </c>
      <c r="KR188" s="54">
        <f t="shared" si="5169"/>
      </c>
      <c r="KS188" s="55">
        <f t="shared" si="4790"/>
      </c>
      <c r="KT188" s="54">
        <f t="shared" si="5169"/>
      </c>
      <c r="KU188" s="55">
        <f t="shared" si="4791"/>
      </c>
      <c r="KV188" s="54">
        <f t="shared" si="5169"/>
      </c>
      <c r="KW188" s="55">
        <f t="shared" si="4792"/>
      </c>
      <c r="KX188" s="54">
        <f t="shared" si="5169"/>
      </c>
      <c r="KY188" s="55">
        <f t="shared" si="4793"/>
      </c>
      <c r="KZ188" s="54">
        <f t="shared" si="5169"/>
      </c>
      <c r="LA188" s="55">
        <f t="shared" si="4794"/>
      </c>
      <c r="LB188" s="54">
        <f t="shared" si="5169"/>
      </c>
      <c r="LC188" s="55">
        <f t="shared" si="4795"/>
      </c>
      <c r="LD188" s="54">
        <f t="shared" si="5169"/>
      </c>
      <c r="LE188" s="55">
        <f t="shared" si="4796"/>
      </c>
      <c r="LF188" s="54">
        <f t="shared" si="5169"/>
      </c>
      <c r="LG188" s="55">
        <f t="shared" si="4797"/>
      </c>
      <c r="LH188" s="54">
        <f t="shared" si="5169"/>
      </c>
      <c r="LI188" s="55">
        <f t="shared" si="4798"/>
      </c>
      <c r="LJ188" s="54">
        <f t="shared" si="5169"/>
      </c>
      <c r="LK188" s="55">
        <f t="shared" si="4799"/>
      </c>
      <c r="LL188" s="54">
        <f t="shared" si="5169"/>
      </c>
      <c r="LM188" s="55">
        <f t="shared" si="4800"/>
      </c>
      <c r="LN188" s="54">
        <f t="shared" si="5169"/>
      </c>
      <c r="LO188" s="55">
        <f t="shared" si="4801"/>
      </c>
      <c r="LP188" s="54">
        <f t="shared" si="5169"/>
      </c>
      <c r="LQ188" s="55">
        <f t="shared" si="4802"/>
      </c>
      <c r="LR188" s="54">
        <f t="shared" si="5169"/>
      </c>
      <c r="LS188" s="55">
        <f t="shared" si="4803"/>
      </c>
      <c r="LT188" s="54">
        <f t="shared" si="5169"/>
      </c>
      <c r="LU188" s="55">
        <f t="shared" si="4804"/>
      </c>
      <c r="LV188" s="54">
        <f t="shared" si="5169"/>
      </c>
      <c r="LW188" s="55">
        <f t="shared" si="4805"/>
      </c>
      <c r="LX188" s="54">
        <f t="shared" si="5169"/>
      </c>
      <c r="LY188" s="55">
        <f t="shared" si="4680"/>
      </c>
      <c r="LZ188" s="54">
        <f t="shared" si="5167"/>
      </c>
      <c r="MA188" s="55">
        <f t="shared" si="4807"/>
      </c>
      <c r="MB188" s="54">
        <f t="shared" si="5167"/>
      </c>
      <c r="MC188" s="55">
        <f t="shared" si="4808"/>
      </c>
      <c r="MD188" s="54">
        <f t="shared" si="5167"/>
      </c>
      <c r="ME188" s="55">
        <f t="shared" si="4809"/>
      </c>
      <c r="MF188" s="54">
        <f t="shared" si="5167"/>
      </c>
      <c r="MG188" s="55">
        <f t="shared" si="4810"/>
      </c>
      <c r="MH188" s="54">
        <f t="shared" si="5167"/>
      </c>
      <c r="MI188" s="55">
        <f t="shared" si="4811"/>
      </c>
      <c r="MJ188" s="54">
        <f t="shared" si="5167"/>
      </c>
      <c r="MK188" s="55">
        <f t="shared" si="4812"/>
      </c>
      <c r="ML188" s="54">
        <f t="shared" si="5167"/>
      </c>
      <c r="MM188" s="55">
        <f t="shared" si="4682"/>
      </c>
      <c r="MN188" s="54">
        <f t="shared" si="5167"/>
      </c>
      <c r="MO188" s="55">
        <f t="shared" si="4683"/>
      </c>
      <c r="MP188" s="54">
        <f t="shared" si="5167"/>
      </c>
      <c r="MQ188" s="55">
        <f t="shared" si="4684"/>
      </c>
      <c r="MR188" s="54">
        <f t="shared" si="5167"/>
      </c>
      <c r="MS188" s="55">
        <f t="shared" si="4685"/>
      </c>
      <c r="MT188" s="54">
        <f t="shared" si="5167"/>
      </c>
      <c r="MU188" s="55">
        <f t="shared" si="4686"/>
      </c>
      <c r="MV188" s="54">
        <f t="shared" si="5167"/>
      </c>
      <c r="MW188" s="55">
        <f t="shared" si="4687"/>
      </c>
      <c r="MX188" s="54">
        <f t="shared" si="5167"/>
      </c>
      <c r="MY188" s="55">
        <f t="shared" si="4688"/>
      </c>
      <c r="MZ188" s="54">
        <f t="shared" si="5167"/>
      </c>
      <c r="NA188" s="55">
        <f t="shared" si="4689"/>
      </c>
      <c r="NB188" s="54">
        <f t="shared" si="5167"/>
      </c>
      <c r="NC188" s="55">
        <f t="shared" si="4690"/>
      </c>
      <c r="ND188" s="54">
        <f t="shared" si="5167"/>
      </c>
      <c r="NE188" s="55">
        <f t="shared" si="4691"/>
      </c>
      <c r="NF188" s="54">
        <f t="shared" si="5167"/>
      </c>
      <c r="NG188" s="55">
        <f t="shared" si="4692"/>
      </c>
      <c r="NH188" s="54">
        <f t="shared" si="5167"/>
      </c>
      <c r="NI188" s="55">
        <f t="shared" si="4693"/>
      </c>
      <c r="NJ188" s="54">
        <f t="shared" si="5167"/>
      </c>
      <c r="NK188" s="55">
        <f t="shared" si="4694"/>
      </c>
      <c r="NL188" s="54">
        <f t="shared" si="5167"/>
      </c>
      <c r="NM188" s="55">
        <f t="shared" si="4695"/>
      </c>
      <c r="NN188" s="54">
        <f t="shared" si="5167"/>
      </c>
      <c r="NO188" s="55">
        <f t="shared" si="4696"/>
      </c>
      <c r="NP188" s="54">
        <f t="shared" si="5167"/>
      </c>
      <c r="NQ188" s="55">
        <f t="shared" si="4697"/>
      </c>
      <c r="NR188" s="54">
        <f t="shared" si="5167"/>
      </c>
      <c r="NS188" s="55">
        <f t="shared" si="4698"/>
      </c>
      <c r="NT188" s="54">
        <f t="shared" si="5167"/>
      </c>
      <c r="NU188" s="55">
        <f t="shared" si="4699"/>
      </c>
      <c r="NV188" s="54">
        <f t="shared" si="5167"/>
      </c>
      <c r="NW188" s="55">
        <f t="shared" si="4700"/>
      </c>
      <c r="NX188" s="54">
        <f t="shared" si="5167"/>
      </c>
      <c r="NY188" s="55">
        <f t="shared" si="4701"/>
      </c>
      <c r="NZ188" s="54">
        <f t="shared" si="5167"/>
      </c>
      <c r="OA188" s="55">
        <f t="shared" si="4702"/>
      </c>
      <c r="OB188" s="54">
        <f t="shared" si="5167"/>
      </c>
      <c r="OC188" s="55">
        <f t="shared" si="4703"/>
      </c>
      <c r="OD188" s="54">
        <f t="shared" si="5167"/>
      </c>
      <c r="OE188" s="55">
        <f t="shared" si="4704"/>
      </c>
      <c r="OF188" s="54">
        <f t="shared" si="5167"/>
      </c>
      <c r="OG188" s="55">
        <f t="shared" si="4705"/>
      </c>
      <c r="OH188" s="54">
        <f t="shared" si="5167"/>
      </c>
      <c r="OI188" s="55">
        <f t="shared" si="4706"/>
      </c>
      <c r="OJ188" s="54">
        <f t="shared" si="5166"/>
      </c>
      <c r="OK188" s="55">
        <f t="shared" si="4707"/>
      </c>
      <c r="OL188" s="54">
        <f t="shared" si="5165"/>
      </c>
      <c r="OM188" s="55">
        <f t="shared" si="4708"/>
      </c>
      <c r="ON188" s="54">
        <f t="shared" si="5165"/>
      </c>
      <c r="OO188" s="55">
        <f t="shared" si="4709"/>
      </c>
      <c r="OP188" s="54">
        <f t="shared" si="5165"/>
      </c>
      <c r="OQ188" s="55">
        <f t="shared" si="4710"/>
      </c>
      <c r="OR188" s="54">
        <f t="shared" si="5165"/>
      </c>
      <c r="OS188" s="55">
        <f t="shared" si="4711"/>
      </c>
      <c r="OT188" s="54">
        <f t="shared" si="5165"/>
      </c>
      <c r="OU188" s="55">
        <f t="shared" si="4712"/>
      </c>
      <c r="OV188" s="54">
        <f t="shared" si="5165"/>
      </c>
      <c r="OW188" s="55">
        <f t="shared" si="4713"/>
      </c>
      <c r="OX188" s="54">
        <f t="shared" si="5165"/>
      </c>
      <c r="OY188" s="55">
        <f t="shared" si="4714"/>
      </c>
      <c r="OZ188" s="54">
        <f t="shared" si="5165"/>
      </c>
      <c r="PA188" s="55">
        <f t="shared" si="4715"/>
      </c>
      <c r="PB188" s="54">
        <f t="shared" si="5165"/>
      </c>
      <c r="PC188" s="55">
        <f t="shared" si="4716"/>
      </c>
      <c r="PD188" s="54">
        <f t="shared" si="5165"/>
      </c>
      <c r="PE188" s="55">
        <f t="shared" si="4717"/>
      </c>
      <c r="PF188" s="54">
        <f t="shared" si="5165"/>
      </c>
      <c r="PG188" s="55">
        <f t="shared" si="4718"/>
      </c>
      <c r="PH188" s="54">
        <f t="shared" si="5165"/>
      </c>
      <c r="PI188" s="55">
        <f t="shared" si="4719"/>
      </c>
      <c r="PJ188" s="54">
        <f t="shared" si="5165"/>
      </c>
      <c r="PK188" s="55">
        <f t="shared" si="4720"/>
      </c>
      <c r="PL188" s="54">
        <f t="shared" si="5165"/>
      </c>
      <c r="PM188" s="55">
        <f t="shared" si="4721"/>
      </c>
      <c r="PN188" s="54">
        <f t="shared" si="5165"/>
      </c>
      <c r="PO188" s="55">
        <f t="shared" si="4722"/>
      </c>
      <c r="PP188" s="54">
        <f t="shared" si="5165"/>
      </c>
      <c r="PQ188" s="55">
        <f t="shared" si="4723"/>
      </c>
      <c r="PR188" s="54">
        <f t="shared" si="5165"/>
      </c>
      <c r="PS188" s="55">
        <f t="shared" si="4724"/>
      </c>
      <c r="PT188" s="54">
        <f t="shared" si="5165"/>
      </c>
      <c r="PU188" s="55">
        <f t="shared" si="4725"/>
      </c>
      <c r="PV188" s="54">
        <f t="shared" si="5165"/>
      </c>
      <c r="PW188" s="55">
        <f t="shared" si="4726"/>
      </c>
      <c r="PX188" s="54">
        <f t="shared" si="5165"/>
      </c>
      <c r="PY188" s="55">
        <f t="shared" si="4727"/>
      </c>
      <c r="PZ188" s="54">
        <f t="shared" si="5165"/>
      </c>
      <c r="QA188" s="55">
        <f t="shared" si="4728"/>
      </c>
      <c r="QB188" s="54">
        <f t="shared" si="5165"/>
      </c>
      <c r="QC188" s="55">
        <f t="shared" si="4729"/>
      </c>
      <c r="QD188" s="54">
        <f t="shared" si="5165"/>
      </c>
      <c r="QE188" s="55">
        <f t="shared" si="4730"/>
      </c>
      <c r="QF188" s="54">
        <f t="shared" si="5165"/>
      </c>
      <c r="QG188" s="55">
        <f t="shared" si="4731"/>
      </c>
      <c r="QH188" s="54">
        <f t="shared" si="5165"/>
      </c>
      <c r="QI188" s="55">
        <f t="shared" si="4732"/>
      </c>
      <c r="QJ188" s="54">
        <f t="shared" si="5165"/>
      </c>
      <c r="QK188" s="55">
        <f t="shared" si="4733"/>
      </c>
      <c r="QL188" s="54">
        <f t="shared" si="5165"/>
      </c>
      <c r="QM188" s="55">
        <f t="shared" si="4734"/>
      </c>
      <c r="QN188" s="54">
        <f t="shared" si="5165"/>
      </c>
      <c r="QO188" s="55">
        <f t="shared" si="4735"/>
      </c>
      <c r="QP188" s="54">
        <f t="shared" si="5165"/>
      </c>
      <c r="QQ188" s="55">
        <f t="shared" si="4736"/>
      </c>
      <c r="QR188" s="54">
        <f t="shared" si="5165"/>
      </c>
      <c r="QS188" s="55">
        <f t="shared" si="4737"/>
      </c>
      <c r="QT188" s="54">
        <f t="shared" si="5165"/>
      </c>
      <c r="QU188" s="55">
        <f t="shared" si="4885"/>
      </c>
      <c r="QV188" s="54">
        <f t="shared" si="5163"/>
      </c>
      <c r="QW188" s="55">
        <f t="shared" si="4886"/>
      </c>
      <c r="QX188" s="54">
        <f t="shared" si="5163"/>
      </c>
      <c r="QY188" s="55">
        <f t="shared" si="4887"/>
      </c>
      <c r="QZ188" s="54">
        <f t="shared" si="5163"/>
      </c>
      <c r="RA188" s="55">
        <f t="shared" si="4888"/>
      </c>
      <c r="RB188" s="54">
        <f t="shared" si="5163"/>
      </c>
      <c r="RC188" s="55">
        <f t="shared" si="4889"/>
      </c>
      <c r="RD188" s="54">
        <f t="shared" si="5163"/>
      </c>
      <c r="RE188" s="55">
        <f t="shared" si="4890"/>
      </c>
      <c r="RF188" s="54">
        <f t="shared" si="5163"/>
      </c>
      <c r="RG188" s="55">
        <f t="shared" si="4891"/>
      </c>
      <c r="RH188" s="54">
        <f t="shared" si="5163"/>
      </c>
      <c r="RI188" s="55">
        <f t="shared" si="4892"/>
      </c>
      <c r="RJ188" s="54">
        <f t="shared" si="5161"/>
      </c>
      <c r="RK188" s="55">
        <f t="shared" si="4893"/>
      </c>
      <c r="RL188" s="54">
        <f t="shared" si="5161"/>
      </c>
      <c r="RM188" s="55">
        <f t="shared" si="4894"/>
      </c>
      <c r="RN188" s="54">
        <f t="shared" si="5161"/>
      </c>
      <c r="RO188" s="55">
        <f t="shared" si="4895"/>
      </c>
      <c r="RP188" s="54">
        <f t="shared" si="5170"/>
      </c>
      <c r="RQ188" s="55">
        <f t="shared" si="4896"/>
      </c>
      <c r="RR188" s="54">
        <f t="shared" si="5170"/>
      </c>
      <c r="RS188" s="55">
        <f t="shared" si="4897"/>
      </c>
      <c r="RT188" s="54">
        <f t="shared" si="5170"/>
      </c>
      <c r="RU188" s="55">
        <f t="shared" si="4898"/>
      </c>
      <c r="RV188" s="54">
        <f t="shared" si="5170"/>
      </c>
      <c r="RW188" s="55">
        <f t="shared" si="4899"/>
      </c>
      <c r="RX188" s="54">
        <f t="shared" si="5170"/>
      </c>
      <c r="RY188" s="55">
        <f t="shared" si="4900"/>
      </c>
      <c r="RZ188" s="54">
        <f t="shared" si="5170"/>
      </c>
      <c r="SA188" s="55">
        <f t="shared" si="4901"/>
      </c>
      <c r="SB188" s="54">
        <f t="shared" si="5170"/>
      </c>
      <c r="SC188" s="55">
        <f t="shared" si="4902"/>
      </c>
      <c r="SD188" s="54">
        <f t="shared" si="5170"/>
      </c>
      <c r="SE188" s="55">
        <f t="shared" si="4903"/>
      </c>
      <c r="SF188" s="54">
        <f t="shared" si="5170"/>
      </c>
      <c r="SG188" s="55">
        <f t="shared" si="4904"/>
      </c>
      <c r="SH188" s="54">
        <f t="shared" si="5170"/>
      </c>
      <c r="SI188" s="55">
        <f t="shared" si="4905"/>
      </c>
      <c r="SJ188" s="54">
        <f t="shared" si="5170"/>
      </c>
      <c r="SK188" s="55">
        <f t="shared" si="4906"/>
      </c>
      <c r="SL188" s="54">
        <f t="shared" si="5170"/>
      </c>
      <c r="SM188" s="55">
        <f t="shared" si="4907"/>
      </c>
      <c r="SN188" s="54">
        <f t="shared" si="5170"/>
      </c>
      <c r="SO188" s="55">
        <f t="shared" si="4908"/>
      </c>
      <c r="SP188" s="54">
        <f t="shared" si="5170"/>
      </c>
      <c r="SQ188" s="55">
        <f t="shared" si="4909"/>
      </c>
      <c r="SR188" s="54">
        <f t="shared" si="5170"/>
      </c>
      <c r="SS188" s="55">
        <f t="shared" si="4910"/>
      </c>
      <c r="ST188" s="54">
        <f t="shared" si="5170"/>
      </c>
      <c r="SU188" s="55">
        <f t="shared" si="4911"/>
      </c>
      <c r="SV188" s="54">
        <f t="shared" si="5170"/>
      </c>
      <c r="SW188" s="55">
        <f t="shared" si="4912"/>
      </c>
      <c r="SX188" s="54">
        <f t="shared" si="5170"/>
      </c>
      <c r="SY188" s="55">
        <f t="shared" si="4913"/>
      </c>
      <c r="SZ188" s="54">
        <f t="shared" si="5170"/>
      </c>
      <c r="TA188" s="55">
        <f t="shared" si="4914"/>
      </c>
      <c r="TB188" s="54">
        <f t="shared" si="5170"/>
      </c>
      <c r="TC188" s="55">
        <f t="shared" si="4915"/>
      </c>
      <c r="TD188" s="54">
        <f t="shared" si="5170"/>
      </c>
      <c r="TE188" s="55">
        <f t="shared" si="4881"/>
      </c>
      <c r="TF188" s="54">
        <f t="shared" si="5170"/>
      </c>
      <c r="TG188" s="55">
        <f t="shared" si="4843"/>
      </c>
      <c r="TH188" s="54">
        <f t="shared" si="5170"/>
      </c>
      <c r="TI188" s="55">
        <f t="shared" si="4844"/>
      </c>
      <c r="TJ188" s="54">
        <f t="shared" si="5170"/>
      </c>
      <c r="TK188" s="55">
        <f t="shared" si="4845"/>
      </c>
      <c r="TL188" s="54">
        <f t="shared" si="5170"/>
      </c>
      <c r="TM188" s="55">
        <f t="shared" si="4846"/>
      </c>
      <c r="TN188" s="54">
        <f t="shared" si="5170"/>
      </c>
      <c r="TO188" s="55">
        <f t="shared" si="4847"/>
      </c>
      <c r="TP188" s="54">
        <f t="shared" si="5170"/>
      </c>
      <c r="TQ188" s="55">
        <f t="shared" si="4848"/>
      </c>
      <c r="TR188" s="54">
        <f t="shared" si="5170"/>
      </c>
      <c r="TS188" s="55">
        <f t="shared" si="4849"/>
      </c>
      <c r="TT188" s="54">
        <f t="shared" si="5170"/>
      </c>
      <c r="TU188" s="55">
        <f t="shared" si="4850"/>
      </c>
      <c r="TV188" s="54">
        <f t="shared" si="5170"/>
      </c>
      <c r="TW188" s="55">
        <f t="shared" si="4851"/>
      </c>
      <c r="TX188" s="54">
        <f t="shared" si="5170"/>
      </c>
      <c r="TY188" s="55">
        <f t="shared" si="4852"/>
      </c>
      <c r="TZ188" s="54">
        <f t="shared" si="5170"/>
      </c>
      <c r="UA188" s="55">
        <f t="shared" si="4853"/>
      </c>
      <c r="UB188" s="54">
        <f t="shared" si="5168"/>
      </c>
      <c r="UC188" s="55">
        <f t="shared" si="4854"/>
      </c>
      <c r="UD188" s="54">
        <f t="shared" si="5168"/>
      </c>
      <c r="UE188" s="55">
        <f t="shared" si="4855"/>
      </c>
      <c r="UF188" s="54">
        <f t="shared" si="5168"/>
      </c>
      <c r="UG188" s="55">
        <f t="shared" si="4856"/>
      </c>
      <c r="UH188" s="54">
        <f t="shared" si="5168"/>
      </c>
      <c r="UI188" s="55">
        <f t="shared" si="4857"/>
      </c>
      <c r="UJ188" s="54">
        <f t="shared" si="5168"/>
      </c>
      <c r="UK188" s="55">
        <f t="shared" si="4858"/>
      </c>
      <c r="UL188" s="54">
        <f t="shared" si="5168"/>
      </c>
      <c r="UM188" s="55">
        <f t="shared" si="4859"/>
      </c>
      <c r="UN188" s="54">
        <f t="shared" si="5168"/>
      </c>
      <c r="UO188" s="55">
        <f t="shared" si="4860"/>
      </c>
      <c r="UP188" s="54">
        <f t="shared" si="5168"/>
      </c>
      <c r="UQ188" s="55">
        <f t="shared" si="4861"/>
      </c>
      <c r="UR188" s="54">
        <f t="shared" si="5168"/>
      </c>
      <c r="US188" s="55">
        <f t="shared" si="4862"/>
      </c>
      <c r="UT188" s="54">
        <f t="shared" si="5168"/>
      </c>
      <c r="UU188" s="55">
        <f t="shared" si="4863"/>
      </c>
      <c r="UV188" s="54">
        <f t="shared" si="5168"/>
      </c>
      <c r="UW188" s="55">
        <f t="shared" si="4864"/>
      </c>
      <c r="UX188" s="54">
        <f t="shared" si="5168"/>
      </c>
      <c r="UY188" s="55">
        <f t="shared" si="4865"/>
      </c>
      <c r="UZ188" s="54">
        <f t="shared" si="5168"/>
      </c>
      <c r="VA188" s="55">
        <f t="shared" si="4866"/>
      </c>
      <c r="VB188" s="54">
        <f t="shared" si="5168"/>
      </c>
      <c r="VC188" s="55">
        <f t="shared" si="4867"/>
      </c>
      <c r="VD188" s="54">
        <f t="shared" si="5164"/>
      </c>
      <c r="VE188" s="55">
        <f t="shared" si="4868"/>
      </c>
      <c r="VF188" s="54">
        <f t="shared" si="5164"/>
      </c>
      <c r="VG188" s="55">
        <f t="shared" si="4869"/>
      </c>
      <c r="VH188" s="54">
        <f t="shared" si="5164"/>
      </c>
      <c r="VI188" s="55">
        <f t="shared" si="4870"/>
      </c>
      <c r="VJ188" s="54">
        <f t="shared" si="5164"/>
      </c>
      <c r="VK188" s="55">
        <f t="shared" si="4871"/>
      </c>
      <c r="VL188" s="54">
        <f t="shared" si="5164"/>
      </c>
      <c r="VM188" s="55">
        <f t="shared" si="4872"/>
      </c>
      <c r="VN188" s="54">
        <f t="shared" si="5164"/>
      </c>
      <c r="VO188" s="55">
        <f t="shared" si="4873"/>
      </c>
      <c r="VP188" s="54">
        <f t="shared" si="5164"/>
      </c>
      <c r="VQ188" s="55">
        <f t="shared" si="4817"/>
      </c>
      <c r="VR188" s="54">
        <f t="shared" si="5164"/>
      </c>
      <c r="VS188" s="55">
        <f t="shared" si="4874"/>
      </c>
      <c r="VT188" s="54">
        <f t="shared" si="5164"/>
      </c>
      <c r="VU188" s="55">
        <f t="shared" si="4875"/>
      </c>
      <c r="VV188" s="54">
        <f t="shared" si="5164"/>
      </c>
      <c r="VW188" s="55">
        <f t="shared" si="4876"/>
      </c>
      <c r="VX188" s="54">
        <f t="shared" si="5164"/>
      </c>
      <c r="VY188" s="55">
        <f t="shared" si="4877"/>
      </c>
      <c r="VZ188" s="54">
        <f t="shared" si="5164"/>
      </c>
      <c r="WA188" s="55">
        <f t="shared" si="4878"/>
      </c>
      <c r="WB188" s="54">
        <f t="shared" si="5164"/>
      </c>
      <c r="WC188" s="55">
        <f t="shared" si="4879"/>
      </c>
      <c r="WD188" s="54">
        <f t="shared" si="5164"/>
      </c>
      <c r="WE188" s="55">
        <f t="shared" si="4818"/>
      </c>
      <c r="WF188" s="54">
        <f t="shared" si="5164"/>
      </c>
      <c r="WG188" s="55">
        <f t="shared" si="4819"/>
      </c>
      <c r="WH188" s="54">
        <f t="shared" si="5164"/>
      </c>
      <c r="WI188" s="55">
        <f t="shared" si="4820"/>
      </c>
      <c r="WJ188" s="54">
        <f t="shared" si="5164"/>
      </c>
      <c r="WK188" s="55">
        <f t="shared" si="4821"/>
      </c>
      <c r="WL188" s="54">
        <f t="shared" si="5164"/>
      </c>
      <c r="WM188" s="55">
        <f t="shared" si="4822"/>
      </c>
      <c r="WN188" s="54">
        <f t="shared" si="5164"/>
      </c>
      <c r="WO188" s="55">
        <f t="shared" si="4823"/>
      </c>
      <c r="WP188" s="54">
        <f t="shared" si="5164"/>
      </c>
      <c r="WQ188" s="55">
        <f t="shared" si="4824"/>
      </c>
      <c r="WR188" s="54">
        <f t="shared" si="5164"/>
      </c>
      <c r="WS188" s="55">
        <f t="shared" si="4825"/>
      </c>
      <c r="WT188" s="54">
        <f t="shared" si="5164"/>
      </c>
      <c r="WU188" s="55">
        <f t="shared" si="4826"/>
      </c>
      <c r="WV188" s="54">
        <f t="shared" si="5164"/>
      </c>
      <c r="WW188" s="55">
        <f t="shared" si="4827"/>
      </c>
      <c r="WX188" s="54">
        <f t="shared" si="5164"/>
      </c>
      <c r="WY188" s="55">
        <f t="shared" si="4828"/>
      </c>
      <c r="WZ188" s="54">
        <f t="shared" si="5162"/>
      </c>
      <c r="XA188" s="55">
        <f t="shared" si="4829"/>
      </c>
      <c r="XB188" s="54">
        <f t="shared" si="5162"/>
      </c>
      <c r="XC188" s="55">
        <f t="shared" si="4830"/>
      </c>
      <c r="XD188" s="54">
        <f t="shared" si="5162"/>
      </c>
      <c r="XE188" s="55">
        <f t="shared" si="4831"/>
      </c>
      <c r="XF188" s="54">
        <f t="shared" si="5162"/>
      </c>
      <c r="XG188" s="55">
        <f t="shared" si="4832"/>
      </c>
      <c r="XH188" s="54">
        <f t="shared" si="5162"/>
      </c>
      <c r="XI188" s="55">
        <f t="shared" si="4833"/>
      </c>
      <c r="XJ188" s="54">
        <f t="shared" si="5162"/>
      </c>
      <c r="XK188" s="55">
        <f t="shared" si="4834"/>
      </c>
      <c r="XL188" s="54">
        <f t="shared" si="5162"/>
      </c>
      <c r="XM188" s="55">
        <f t="shared" si="4835"/>
      </c>
      <c r="XN188" s="54">
        <f t="shared" si="5162"/>
      </c>
      <c r="XO188" s="55">
        <f t="shared" si="4836"/>
      </c>
      <c r="XP188" s="54">
        <f t="shared" si="5162"/>
      </c>
      <c r="XQ188" s="55">
        <f t="shared" si="4837"/>
      </c>
      <c r="XR188" s="54">
        <f t="shared" si="5162"/>
      </c>
      <c r="XS188" s="55">
        <f t="shared" si="4838"/>
      </c>
      <c r="XT188" s="54">
        <f t="shared" si="5162"/>
      </c>
      <c r="XU188" s="55">
        <f t="shared" si="4839"/>
      </c>
      <c r="XV188" s="54">
        <f t="shared" si="5157"/>
      </c>
      <c r="XW188" s="55">
        <f t="shared" si="4840"/>
      </c>
      <c r="XX188" s="54">
        <f t="shared" si="5157"/>
      </c>
      <c r="XY188" s="55">
        <f t="shared" si="4841"/>
      </c>
      <c r="XZ188" s="54">
        <f t="shared" si="5157"/>
      </c>
      <c r="YA188" s="55">
        <f t="shared" si="4842"/>
      </c>
      <c r="YB188" s="54">
        <f t="shared" si="5157"/>
      </c>
      <c r="YC188" s="55">
        <f t="shared" si="4740"/>
      </c>
      <c r="YD188" s="54">
        <f t="shared" si="5157"/>
      </c>
      <c r="YE188" s="55">
        <f t="shared" si="4741"/>
      </c>
      <c r="YF188" s="54">
        <f t="shared" si="5157"/>
      </c>
      <c r="YG188" s="55">
        <f t="shared" si="4742"/>
      </c>
      <c r="YH188" s="54">
        <f t="shared" si="5157"/>
      </c>
      <c r="YI188" s="55">
        <f t="shared" si="4743"/>
      </c>
      <c r="YJ188" s="54">
        <f t="shared" ref="YJ188:AAT195" si="5177">RIGHT(IFERROR(VLOOKUP($B188,YJ$4:YK$71,2,FALSE),""),2)</f>
      </c>
      <c r="YK188" s="55">
        <f t="shared" si="4744"/>
      </c>
      <c r="YL188" s="54">
        <f t="shared" si="5177"/>
      </c>
      <c r="YM188" s="55">
        <f t="shared" si="4745"/>
      </c>
      <c r="YN188" s="54">
        <f t="shared" si="5177"/>
      </c>
      <c r="YO188" s="55">
        <f t="shared" si="4746"/>
      </c>
      <c r="YP188" s="54">
        <f t="shared" si="5177"/>
      </c>
      <c r="YQ188" s="55">
        <f t="shared" si="4747"/>
      </c>
      <c r="YR188" s="54">
        <f t="shared" si="5177"/>
      </c>
      <c r="YS188" s="55">
        <f t="shared" si="4748"/>
      </c>
      <c r="YT188" s="54">
        <f t="shared" si="5177"/>
      </c>
      <c r="YU188" s="55">
        <f t="shared" si="4749"/>
      </c>
      <c r="YV188" s="54">
        <f t="shared" si="5177"/>
      </c>
      <c r="YW188" s="55">
        <f t="shared" si="4750"/>
      </c>
      <c r="YX188" s="54">
        <f t="shared" si="5177"/>
      </c>
      <c r="YY188" s="55">
        <f t="shared" si="4751"/>
      </c>
      <c r="YZ188" s="54">
        <f t="shared" si="5177"/>
      </c>
      <c r="ZA188" s="55">
        <f t="shared" si="4752"/>
      </c>
      <c r="ZB188" s="54">
        <f t="shared" si="5177"/>
      </c>
      <c r="ZC188" s="55">
        <f t="shared" si="4753"/>
      </c>
      <c r="ZD188" s="54">
        <f t="shared" si="5177"/>
      </c>
      <c r="ZE188" s="55">
        <f t="shared" si="4754"/>
      </c>
      <c r="ZF188" s="54">
        <f t="shared" si="5177"/>
      </c>
      <c r="ZG188" s="55">
        <f t="shared" si="4755"/>
      </c>
      <c r="ZH188" s="54">
        <f t="shared" si="5177"/>
      </c>
      <c r="ZI188" s="55">
        <f t="shared" si="4756"/>
      </c>
      <c r="ZJ188" s="54">
        <f t="shared" si="5177"/>
      </c>
      <c r="ZK188" s="55">
        <f t="shared" si="4757"/>
      </c>
      <c r="ZL188" s="54">
        <f t="shared" si="5177"/>
      </c>
      <c r="ZM188" s="55">
        <f t="shared" si="4758"/>
      </c>
      <c r="ZN188" s="54">
        <f t="shared" si="5177"/>
      </c>
      <c r="ZO188" s="55">
        <f t="shared" si="4759"/>
      </c>
      <c r="ZP188" s="54">
        <f t="shared" si="5177"/>
      </c>
      <c r="ZQ188" s="55">
        <f t="shared" si="4760"/>
      </c>
      <c r="ZR188" s="54">
        <f t="shared" si="5177"/>
      </c>
      <c r="ZS188" s="55">
        <f t="shared" si="4761"/>
      </c>
      <c r="ZT188" s="54">
        <f t="shared" si="5177"/>
      </c>
      <c r="ZU188" s="55">
        <f t="shared" si="4762"/>
      </c>
      <c r="ZV188" s="54">
        <f t="shared" si="5177"/>
      </c>
      <c r="ZW188" s="55">
        <f t="shared" si="4763"/>
      </c>
      <c r="ZX188" s="54">
        <f t="shared" si="5177"/>
      </c>
      <c r="ZY188" s="55">
        <f t="shared" si="4764"/>
      </c>
      <c r="ZZ188" s="54">
        <f t="shared" si="5177"/>
      </c>
      <c r="AAA188" s="55">
        <f t="shared" si="4765"/>
      </c>
      <c r="AAB188" s="54">
        <f t="shared" si="5177"/>
      </c>
      <c r="AAC188" s="55">
        <f t="shared" si="4766"/>
      </c>
      <c r="AAD188" s="54">
        <f t="shared" si="5177"/>
      </c>
      <c r="AAE188" s="55">
        <f t="shared" si="4767"/>
      </c>
      <c r="AAF188" s="54">
        <f t="shared" si="5177"/>
      </c>
      <c r="AAG188" s="55">
        <f t="shared" si="4768"/>
      </c>
      <c r="AAH188" s="54">
        <f t="shared" si="5177"/>
      </c>
      <c r="AAI188" s="55">
        <f t="shared" si="4769"/>
      </c>
      <c r="AAJ188" s="54">
        <f t="shared" si="5177"/>
      </c>
      <c r="AAK188" s="55">
        <f t="shared" si="4770"/>
      </c>
      <c r="AAL188" s="54">
        <f t="shared" si="5177"/>
      </c>
      <c r="AAM188" s="55">
        <f t="shared" si="4917"/>
      </c>
      <c r="AAN188" s="54">
        <f t="shared" si="5177"/>
      </c>
      <c r="AAO188" s="55">
        <f t="shared" si="4918"/>
      </c>
      <c r="AAP188" s="54">
        <f t="shared" si="5177"/>
      </c>
      <c r="AAQ188" s="55">
        <f t="shared" si="4919"/>
      </c>
      <c r="AAR188" s="54">
        <f t="shared" si="5177"/>
      </c>
      <c r="AAS188" s="55">
        <f t="shared" si="4920"/>
      </c>
      <c r="AAT188" s="54">
        <f t="shared" si="5177"/>
      </c>
      <c r="AAU188" s="55">
        <f t="shared" si="4921"/>
      </c>
      <c r="AAV188" s="54">
        <f t="shared" si="5174"/>
      </c>
      <c r="AAW188" s="55">
        <f t="shared" si="4922"/>
      </c>
      <c r="AAX188" s="54">
        <f t="shared" si="5174"/>
      </c>
      <c r="AAY188" s="55">
        <f t="shared" si="4923"/>
      </c>
      <c r="AAZ188" s="54">
        <f t="shared" si="5174"/>
      </c>
      <c r="ABA188" s="55">
        <f t="shared" si="4924"/>
      </c>
      <c r="ABB188" s="54">
        <f t="shared" si="5174"/>
      </c>
      <c r="ABC188" s="55">
        <f t="shared" si="4925"/>
      </c>
      <c r="ABD188" s="54">
        <f t="shared" si="5174"/>
      </c>
      <c r="ABE188" s="55">
        <f t="shared" si="4926"/>
      </c>
      <c r="ABF188" s="54">
        <f t="shared" si="5174"/>
      </c>
      <c r="ABG188" s="55">
        <f t="shared" si="4927"/>
      </c>
      <c r="ABH188" s="54">
        <f t="shared" si="5174"/>
      </c>
      <c r="ABI188" s="55">
        <f t="shared" si="4928"/>
      </c>
      <c r="ABJ188" s="54">
        <f t="shared" si="5174"/>
      </c>
      <c r="ABK188" s="55">
        <f t="shared" si="4929"/>
      </c>
      <c r="ABL188" s="54">
        <f t="shared" si="5174"/>
      </c>
      <c r="ABM188" s="55">
        <f t="shared" si="4930"/>
      </c>
      <c r="ABN188" s="54">
        <f t="shared" si="5174"/>
      </c>
      <c r="ABO188" s="55">
        <f t="shared" si="4931"/>
      </c>
      <c r="ABP188" s="54">
        <f t="shared" si="5174"/>
      </c>
      <c r="ABQ188" s="55">
        <f t="shared" si="4932"/>
      </c>
      <c r="ABR188" s="54">
        <f t="shared" si="5174"/>
      </c>
      <c r="ABS188" s="55">
        <f t="shared" si="4933"/>
      </c>
      <c r="ABT188" s="54">
        <f t="shared" si="5174"/>
      </c>
      <c r="ABU188" s="55">
        <f t="shared" si="4934"/>
      </c>
      <c r="ABV188" s="54">
        <f t="shared" si="5174"/>
      </c>
      <c r="ABW188" s="55">
        <f t="shared" si="4935"/>
      </c>
      <c r="ABX188" s="54">
        <f t="shared" si="5174"/>
      </c>
      <c r="ABY188" s="55">
        <f t="shared" si="4936"/>
      </c>
      <c r="ABZ188" s="54">
        <f t="shared" si="5174"/>
      </c>
      <c r="ACA188" s="55">
        <f t="shared" si="4937"/>
      </c>
      <c r="ACB188" s="54">
        <f t="shared" si="5174"/>
      </c>
      <c r="ACC188" s="55">
        <f t="shared" si="4938"/>
      </c>
      <c r="ACD188" s="54">
        <f t="shared" si="5171"/>
      </c>
      <c r="ACE188" s="55">
        <f t="shared" si="4939"/>
      </c>
      <c r="ACF188" s="54">
        <f t="shared" si="5171"/>
      </c>
      <c r="ACG188" s="55">
        <f t="shared" si="4940"/>
      </c>
      <c r="ACH188" s="54">
        <f t="shared" si="5171"/>
      </c>
      <c r="ACI188" s="55">
        <f t="shared" si="4941"/>
      </c>
      <c r="ACJ188" s="54">
        <f t="shared" si="5171"/>
      </c>
      <c r="ACK188" s="55">
        <f t="shared" si="4942"/>
      </c>
      <c r="ACL188" s="54">
        <f t="shared" si="5171"/>
      </c>
      <c r="ACM188" s="55">
        <f t="shared" si="4943"/>
      </c>
      <c r="ACN188" s="54">
        <f t="shared" si="5171"/>
      </c>
      <c r="ACO188" s="55">
        <f t="shared" si="4944"/>
      </c>
      <c r="ACP188" s="54">
        <f t="shared" si="5171"/>
      </c>
      <c r="ACQ188" s="55">
        <f t="shared" si="4945"/>
      </c>
      <c r="ACR188" s="54">
        <f t="shared" si="5171"/>
      </c>
      <c r="ACS188" s="55">
        <f t="shared" si="4946"/>
      </c>
      <c r="ACT188" s="54">
        <f t="shared" si="5171"/>
      </c>
      <c r="ACU188" s="55">
        <f t="shared" si="4947"/>
      </c>
      <c r="ACV188" s="54">
        <f t="shared" si="5171"/>
      </c>
      <c r="ACW188" s="55">
        <f t="shared" si="4883"/>
      </c>
      <c r="ACX188" s="54">
        <f t="shared" si="5171"/>
      </c>
      <c r="ACY188" s="55">
        <f t="shared" si="4961"/>
      </c>
      <c r="ACZ188" s="54">
        <f t="shared" si="5171"/>
      </c>
      <c r="ADA188" s="55">
        <f t="shared" si="4962"/>
      </c>
      <c r="ADB188" s="54">
        <f t="shared" si="5171"/>
      </c>
      <c r="ADC188" s="55">
        <f t="shared" si="4963"/>
      </c>
      <c r="ADD188" s="54">
        <f t="shared" si="5171"/>
      </c>
      <c r="ADE188" s="55">
        <f t="shared" si="4964"/>
      </c>
      <c r="ADF188" s="54">
        <f t="shared" si="5171"/>
      </c>
      <c r="ADG188" s="55">
        <f t="shared" si="4965"/>
      </c>
    </row>
    <row r="189" spans="1:787" ht="20.25" hidden="1" customHeight="1">
      <c r="A189" s="112">
        <v>117</v>
      </c>
      <c r="B189" s="115">
        <f>学年と名前を結合するシート!D118</f>
      </c>
      <c r="C189" s="114"/>
      <c r="D189" s="54">
        <f t="shared" si="4771"/>
      </c>
      <c r="E189" s="55">
        <f t="shared" si="4772"/>
      </c>
      <c r="F189" s="54">
        <f t="shared" si="5175"/>
      </c>
      <c r="G189" s="55">
        <f t="shared" si="4966"/>
      </c>
      <c r="H189" s="54">
        <f t="shared" si="5175"/>
      </c>
      <c r="I189" s="55">
        <f t="shared" si="4967"/>
      </c>
      <c r="J189" s="54">
        <f t="shared" si="5175"/>
      </c>
      <c r="K189" s="55">
        <f t="shared" si="4968"/>
      </c>
      <c r="L189" s="54">
        <f t="shared" si="5175"/>
      </c>
      <c r="M189" s="55">
        <f t="shared" si="4969"/>
      </c>
      <c r="N189" s="54">
        <f t="shared" si="5175"/>
      </c>
      <c r="O189" s="55">
        <f t="shared" si="4970"/>
      </c>
      <c r="P189" s="54">
        <f t="shared" si="5175"/>
      </c>
      <c r="Q189" s="55">
        <f t="shared" si="4971"/>
      </c>
      <c r="R189" s="54">
        <f t="shared" si="5175"/>
      </c>
      <c r="S189" s="55">
        <f t="shared" si="4972"/>
      </c>
      <c r="T189" s="54">
        <f t="shared" si="5175"/>
      </c>
      <c r="U189" s="55">
        <f t="shared" si="4973"/>
      </c>
      <c r="V189" s="54">
        <f t="shared" si="5175"/>
      </c>
      <c r="W189" s="55">
        <f t="shared" si="4974"/>
      </c>
      <c r="X189" s="54">
        <f t="shared" si="5175"/>
      </c>
      <c r="Y189" s="55">
        <f t="shared" si="4975"/>
      </c>
      <c r="Z189" s="54">
        <f t="shared" si="5175"/>
      </c>
      <c r="AA189" s="55">
        <f t="shared" si="4976"/>
      </c>
      <c r="AB189" s="54">
        <f t="shared" si="5175"/>
      </c>
      <c r="AC189" s="55">
        <f t="shared" si="4977"/>
      </c>
      <c r="AD189" s="54">
        <f t="shared" si="5175"/>
      </c>
      <c r="AE189" s="55">
        <f t="shared" si="4978"/>
      </c>
      <c r="AF189" s="54">
        <f t="shared" si="5175"/>
      </c>
      <c r="AG189" s="55">
        <f t="shared" si="4979"/>
      </c>
      <c r="AH189" s="54">
        <f t="shared" si="5175"/>
      </c>
      <c r="AI189" s="55">
        <f t="shared" si="4980"/>
      </c>
      <c r="AJ189" s="54">
        <f t="shared" si="5175"/>
      </c>
      <c r="AK189" s="55">
        <f t="shared" si="4981"/>
      </c>
      <c r="AL189" s="54">
        <f t="shared" si="5175"/>
      </c>
      <c r="AM189" s="55">
        <f t="shared" si="4982"/>
      </c>
      <c r="AN189" s="54">
        <f t="shared" si="5175"/>
      </c>
      <c r="AO189" s="55">
        <f t="shared" si="4983"/>
      </c>
      <c r="AP189" s="54">
        <f t="shared" si="5175"/>
      </c>
      <c r="AQ189" s="55">
        <f t="shared" si="4984"/>
      </c>
      <c r="AR189" s="54">
        <f t="shared" si="5175"/>
      </c>
      <c r="AS189" s="55">
        <f t="shared" si="4985"/>
      </c>
      <c r="AT189" s="54">
        <f t="shared" si="5175"/>
      </c>
      <c r="AU189" s="55">
        <f t="shared" si="4986"/>
      </c>
      <c r="AV189" s="54">
        <f t="shared" si="5175"/>
      </c>
      <c r="AW189" s="55">
        <f t="shared" si="4987"/>
      </c>
      <c r="AX189" s="54">
        <f t="shared" si="5175"/>
      </c>
      <c r="AY189" s="55">
        <f t="shared" si="4988"/>
      </c>
      <c r="AZ189" s="54">
        <f t="shared" si="5175"/>
      </c>
      <c r="BA189" s="55">
        <f t="shared" si="4989"/>
      </c>
      <c r="BB189" s="54">
        <f t="shared" si="5175"/>
      </c>
      <c r="BC189" s="55">
        <f t="shared" si="4990"/>
      </c>
      <c r="BD189" s="54">
        <f t="shared" si="5175"/>
      </c>
      <c r="BE189" s="55">
        <f t="shared" si="4991"/>
      </c>
      <c r="BF189" s="54">
        <f t="shared" si="5175"/>
      </c>
      <c r="BG189" s="55">
        <f t="shared" si="4992"/>
      </c>
      <c r="BH189" s="54">
        <f t="shared" si="5175"/>
      </c>
      <c r="BI189" s="55">
        <f t="shared" si="4993"/>
      </c>
      <c r="BJ189" s="54">
        <f t="shared" si="5175"/>
      </c>
      <c r="BK189" s="55">
        <f t="shared" si="4994"/>
      </c>
      <c r="BL189" s="54">
        <f t="shared" si="5175"/>
      </c>
      <c r="BM189" s="55">
        <f t="shared" si="4995"/>
      </c>
      <c r="BN189" s="54">
        <f t="shared" si="5175"/>
      </c>
      <c r="BO189" s="55">
        <f t="shared" si="4996"/>
      </c>
      <c r="BP189" s="54">
        <f t="shared" si="5175"/>
      </c>
      <c r="BQ189" s="55">
        <f t="shared" si="4997"/>
      </c>
      <c r="BR189" s="54">
        <f t="shared" si="5172"/>
      </c>
      <c r="BS189" s="55">
        <f t="shared" si="4998"/>
      </c>
      <c r="BT189" s="54">
        <f t="shared" si="5172"/>
      </c>
      <c r="BU189" s="55">
        <f t="shared" si="4999"/>
      </c>
      <c r="BV189" s="54">
        <f t="shared" si="5172"/>
      </c>
      <c r="BW189" s="55">
        <f t="shared" si="5000"/>
      </c>
      <c r="BX189" s="54">
        <f t="shared" si="5172"/>
      </c>
      <c r="BY189" s="55">
        <f t="shared" si="5001"/>
      </c>
      <c r="BZ189" s="54">
        <f t="shared" si="5172"/>
      </c>
      <c r="CA189" s="55">
        <f t="shared" si="5002"/>
      </c>
      <c r="CB189" s="54">
        <f t="shared" si="5172"/>
      </c>
      <c r="CC189" s="55">
        <f t="shared" si="5003"/>
      </c>
      <c r="CD189" s="54">
        <f t="shared" si="5172"/>
      </c>
      <c r="CE189" s="55">
        <f t="shared" si="5004"/>
      </c>
      <c r="CF189" s="54">
        <f t="shared" si="5172"/>
      </c>
      <c r="CG189" s="55">
        <f t="shared" si="5005"/>
      </c>
      <c r="CH189" s="54">
        <f t="shared" si="5172"/>
      </c>
      <c r="CI189" s="55">
        <f t="shared" si="5006"/>
      </c>
      <c r="CJ189" s="54">
        <f t="shared" si="5172"/>
      </c>
      <c r="CK189" s="55">
        <f t="shared" si="5007"/>
      </c>
      <c r="CL189" s="54">
        <f t="shared" si="5172"/>
      </c>
      <c r="CM189" s="55">
        <f t="shared" si="5008"/>
      </c>
      <c r="CN189" s="54">
        <f t="shared" si="5172"/>
      </c>
      <c r="CO189" s="55">
        <f t="shared" si="5009"/>
      </c>
      <c r="CP189" s="54">
        <f t="shared" si="5172"/>
      </c>
      <c r="CQ189" s="55">
        <f t="shared" si="5010"/>
      </c>
      <c r="CR189" s="54">
        <f t="shared" si="5172"/>
      </c>
      <c r="CS189" s="55">
        <f t="shared" si="5011"/>
      </c>
      <c r="CT189" s="54">
        <f t="shared" si="5172"/>
      </c>
      <c r="CU189" s="55">
        <f t="shared" si="5012"/>
      </c>
      <c r="CV189" s="54">
        <f t="shared" si="5172"/>
      </c>
      <c r="CW189" s="55">
        <f t="shared" si="5013"/>
      </c>
      <c r="CX189" s="54">
        <f t="shared" si="5172"/>
      </c>
      <c r="CY189" s="55">
        <f t="shared" si="5014"/>
      </c>
      <c r="CZ189" s="54">
        <f t="shared" si="5172"/>
      </c>
      <c r="DA189" s="55">
        <f t="shared" si="5015"/>
      </c>
      <c r="DB189" s="54">
        <f t="shared" si="5172"/>
      </c>
      <c r="DC189" s="55">
        <f t="shared" si="5016"/>
      </c>
      <c r="DD189" s="54">
        <f t="shared" si="5172"/>
      </c>
      <c r="DE189" s="55">
        <f t="shared" si="5017"/>
      </c>
      <c r="DF189" s="54">
        <f t="shared" si="5172"/>
      </c>
      <c r="DG189" s="55">
        <f t="shared" si="5018"/>
      </c>
      <c r="DH189" s="54">
        <f t="shared" si="5172"/>
      </c>
      <c r="DI189" s="55">
        <f t="shared" si="5019"/>
      </c>
      <c r="DJ189" s="54">
        <f t="shared" si="5172"/>
      </c>
      <c r="DK189" s="55">
        <f t="shared" si="5020"/>
      </c>
      <c r="DL189" s="54">
        <f t="shared" si="5172"/>
      </c>
      <c r="DM189" s="55">
        <f t="shared" si="5021"/>
      </c>
      <c r="DN189" s="54">
        <f t="shared" si="5172"/>
      </c>
      <c r="DO189" s="55">
        <f t="shared" si="5022"/>
      </c>
      <c r="DP189" s="54">
        <f t="shared" si="5172"/>
      </c>
      <c r="DQ189" s="55">
        <f t="shared" si="5023"/>
      </c>
      <c r="DR189" s="54">
        <f t="shared" si="5172"/>
      </c>
      <c r="DS189" s="55">
        <f t="shared" si="5024"/>
      </c>
      <c r="DT189" s="54">
        <f t="shared" si="5172"/>
      </c>
      <c r="DU189" s="55">
        <f t="shared" si="5025"/>
      </c>
      <c r="DV189" s="54">
        <f t="shared" si="5172"/>
      </c>
      <c r="DW189" s="55">
        <f t="shared" si="5026"/>
      </c>
      <c r="DX189" s="54">
        <f t="shared" si="5172"/>
      </c>
      <c r="DY189" s="55">
        <f t="shared" si="5027"/>
      </c>
      <c r="DZ189" s="54">
        <f t="shared" si="5172"/>
      </c>
      <c r="EA189" s="55">
        <f t="shared" si="5028"/>
      </c>
      <c r="EB189" s="54">
        <f t="shared" si="5176"/>
      </c>
      <c r="EC189" s="55">
        <f t="shared" si="5029"/>
      </c>
      <c r="ED189" s="54">
        <f t="shared" si="5176"/>
      </c>
      <c r="EE189" s="55">
        <f t="shared" si="5030"/>
      </c>
      <c r="EF189" s="54">
        <f t="shared" si="5176"/>
      </c>
      <c r="EG189" s="55">
        <f t="shared" si="5031"/>
      </c>
      <c r="EH189" s="54">
        <f t="shared" si="5176"/>
      </c>
      <c r="EI189" s="55">
        <f t="shared" si="5032"/>
      </c>
      <c r="EJ189" s="54">
        <f t="shared" si="5176"/>
      </c>
      <c r="EK189" s="55">
        <f t="shared" si="5033"/>
      </c>
      <c r="EL189" s="54">
        <f t="shared" si="5176"/>
      </c>
      <c r="EM189" s="55">
        <f t="shared" si="5034"/>
      </c>
      <c r="EN189" s="54">
        <f t="shared" si="5176"/>
      </c>
      <c r="EO189" s="55">
        <f t="shared" si="5035"/>
      </c>
      <c r="EP189" s="54">
        <f t="shared" si="5176"/>
      </c>
      <c r="EQ189" s="55">
        <f t="shared" si="5036"/>
      </c>
      <c r="ER189" s="54">
        <f t="shared" si="5176"/>
      </c>
      <c r="ES189" s="55">
        <f t="shared" si="5037"/>
      </c>
      <c r="ET189" s="54">
        <f t="shared" si="5176"/>
      </c>
      <c r="EU189" s="55">
        <f t="shared" si="5038"/>
      </c>
      <c r="EV189" s="54">
        <f t="shared" si="5176"/>
      </c>
      <c r="EW189" s="55">
        <f t="shared" si="5039"/>
      </c>
      <c r="EX189" s="54">
        <f t="shared" si="5176"/>
      </c>
      <c r="EY189" s="55">
        <f t="shared" si="5040"/>
      </c>
      <c r="EZ189" s="54">
        <f t="shared" si="5176"/>
      </c>
      <c r="FA189" s="55">
        <f t="shared" si="5041"/>
      </c>
      <c r="FB189" s="54">
        <f t="shared" si="5176"/>
      </c>
      <c r="FC189" s="55">
        <f t="shared" si="5042"/>
      </c>
      <c r="FD189" s="54">
        <f t="shared" si="5176"/>
      </c>
      <c r="FE189" s="55">
        <f t="shared" si="5043"/>
      </c>
      <c r="FF189" s="54">
        <f t="shared" si="5176"/>
      </c>
      <c r="FG189" s="55">
        <f t="shared" si="5044"/>
      </c>
      <c r="FH189" s="54">
        <f t="shared" si="5176"/>
      </c>
      <c r="FI189" s="55">
        <f t="shared" si="5045"/>
      </c>
      <c r="FJ189" s="54">
        <f t="shared" si="5176"/>
      </c>
      <c r="FK189" s="55">
        <f t="shared" si="5046"/>
      </c>
      <c r="FL189" s="54">
        <f t="shared" si="5176"/>
      </c>
      <c r="FM189" s="55">
        <f t="shared" si="5047"/>
      </c>
      <c r="FN189" s="54">
        <f t="shared" si="5176"/>
      </c>
      <c r="FO189" s="55">
        <f t="shared" si="5048"/>
      </c>
      <c r="FP189" s="54">
        <f t="shared" si="5176"/>
      </c>
      <c r="FQ189" s="55">
        <f t="shared" si="5049"/>
      </c>
      <c r="FR189" s="54">
        <f t="shared" si="5176"/>
      </c>
      <c r="FS189" s="55">
        <f t="shared" si="5050"/>
      </c>
      <c r="FT189" s="54">
        <f t="shared" si="5176"/>
      </c>
      <c r="FU189" s="55">
        <f t="shared" si="5051"/>
      </c>
      <c r="FV189" s="54">
        <f t="shared" si="5176"/>
      </c>
      <c r="FW189" s="55">
        <f t="shared" si="5052"/>
      </c>
      <c r="FX189" s="54">
        <f t="shared" si="5176"/>
      </c>
      <c r="FY189" s="55">
        <f t="shared" si="5053"/>
      </c>
      <c r="FZ189" s="54">
        <f t="shared" si="5176"/>
      </c>
      <c r="GA189" s="55">
        <f t="shared" si="5054"/>
      </c>
      <c r="GB189" s="54">
        <f t="shared" si="5176"/>
      </c>
      <c r="GC189" s="55">
        <f t="shared" si="5055"/>
      </c>
      <c r="GD189" s="54">
        <f t="shared" si="5176"/>
      </c>
      <c r="GE189" s="55">
        <f t="shared" si="5056"/>
      </c>
      <c r="GF189" s="54">
        <f t="shared" si="5176"/>
      </c>
      <c r="GG189" s="55">
        <f t="shared" si="5057"/>
      </c>
      <c r="GH189" s="54">
        <f t="shared" si="5176"/>
      </c>
      <c r="GI189" s="55">
        <f t="shared" si="5058"/>
      </c>
      <c r="GJ189" s="54">
        <f t="shared" si="5176"/>
      </c>
      <c r="GK189" s="55">
        <f t="shared" si="5059"/>
      </c>
      <c r="GL189" s="54">
        <f t="shared" si="5176"/>
      </c>
      <c r="GM189" s="55">
        <f t="shared" si="5060"/>
      </c>
      <c r="GN189" s="54">
        <f t="shared" si="5173"/>
      </c>
      <c r="GO189" s="55">
        <f t="shared" si="5061"/>
      </c>
      <c r="GP189" s="54">
        <f t="shared" si="5173"/>
      </c>
      <c r="GQ189" s="55">
        <f t="shared" si="5062"/>
      </c>
      <c r="GR189" s="54">
        <f t="shared" si="5173"/>
      </c>
      <c r="GS189" s="55">
        <f t="shared" si="5063"/>
      </c>
      <c r="GT189" s="54">
        <f t="shared" si="5173"/>
      </c>
      <c r="GU189" s="55">
        <f t="shared" si="5064"/>
      </c>
      <c r="GV189" s="54">
        <f t="shared" si="5173"/>
      </c>
      <c r="GW189" s="55">
        <f t="shared" si="5065"/>
      </c>
      <c r="GX189" s="54">
        <f t="shared" si="5173"/>
      </c>
      <c r="GY189" s="55">
        <f t="shared" si="5066"/>
      </c>
      <c r="GZ189" s="54">
        <f t="shared" si="5173"/>
      </c>
      <c r="HA189" s="55">
        <f t="shared" si="5067"/>
      </c>
      <c r="HB189" s="54">
        <f t="shared" si="5173"/>
      </c>
      <c r="HC189" s="55">
        <f t="shared" si="5068"/>
      </c>
      <c r="HD189" s="54">
        <f t="shared" si="5173"/>
      </c>
      <c r="HE189" s="55">
        <f t="shared" si="5069"/>
      </c>
      <c r="HF189" s="54">
        <f t="shared" si="5173"/>
      </c>
      <c r="HG189" s="55">
        <f t="shared" si="5070"/>
      </c>
      <c r="HH189" s="54">
        <f t="shared" si="5173"/>
      </c>
      <c r="HI189" s="55">
        <f t="shared" si="5071"/>
      </c>
      <c r="HJ189" s="54">
        <f t="shared" si="5173"/>
      </c>
      <c r="HK189" s="55">
        <f t="shared" si="5072"/>
      </c>
      <c r="HL189" s="54">
        <f t="shared" si="5173"/>
      </c>
      <c r="HM189" s="55">
        <f t="shared" si="5073"/>
      </c>
      <c r="HN189" s="54">
        <f t="shared" si="5173"/>
      </c>
      <c r="HO189" s="55">
        <f t="shared" si="5074"/>
      </c>
      <c r="HP189" s="54">
        <f t="shared" si="5173"/>
      </c>
      <c r="HQ189" s="55">
        <f t="shared" si="5075"/>
      </c>
      <c r="HR189" s="54">
        <f t="shared" si="5173"/>
      </c>
      <c r="HS189" s="55">
        <f t="shared" si="5076"/>
      </c>
      <c r="HT189" s="54">
        <f t="shared" si="5173"/>
      </c>
      <c r="HU189" s="55">
        <f t="shared" si="5077"/>
      </c>
      <c r="HV189" s="54">
        <f t="shared" si="5173"/>
      </c>
      <c r="HW189" s="55">
        <f t="shared" si="5078"/>
      </c>
      <c r="HX189" s="54">
        <f t="shared" si="5173"/>
      </c>
      <c r="HY189" s="55">
        <f t="shared" si="5079"/>
      </c>
      <c r="HZ189" s="54">
        <f t="shared" si="5173"/>
      </c>
      <c r="IA189" s="55">
        <f t="shared" si="5080"/>
      </c>
      <c r="IB189" s="54">
        <f t="shared" si="5173"/>
      </c>
      <c r="IC189" s="55">
        <f t="shared" si="5081"/>
      </c>
      <c r="ID189" s="54">
        <f t="shared" si="5173"/>
      </c>
      <c r="IE189" s="55">
        <f t="shared" si="5082"/>
      </c>
      <c r="IF189" s="54">
        <f t="shared" si="5173"/>
      </c>
      <c r="IG189" s="55">
        <f t="shared" si="5083"/>
      </c>
      <c r="IH189" s="54">
        <f t="shared" si="5173"/>
      </c>
      <c r="II189" s="55">
        <f t="shared" si="5084"/>
      </c>
      <c r="IJ189" s="54">
        <f t="shared" si="5173"/>
      </c>
      <c r="IK189" s="55">
        <f t="shared" si="5085"/>
      </c>
      <c r="IL189" s="54">
        <f t="shared" si="5173"/>
      </c>
      <c r="IM189" s="55">
        <f t="shared" si="5086"/>
      </c>
      <c r="IN189" s="54">
        <f t="shared" si="5173"/>
      </c>
      <c r="IO189" s="55">
        <f t="shared" si="5087"/>
      </c>
      <c r="IP189" s="54">
        <f t="shared" si="5173"/>
      </c>
      <c r="IQ189" s="55">
        <f t="shared" si="5088"/>
      </c>
      <c r="IR189" s="54">
        <f t="shared" si="5173"/>
      </c>
      <c r="IS189" s="55">
        <f t="shared" si="5089"/>
      </c>
      <c r="IT189" s="54">
        <f t="shared" si="5173"/>
      </c>
      <c r="IU189" s="55">
        <f t="shared" si="5090"/>
      </c>
      <c r="IV189" s="54">
        <f t="shared" si="5173"/>
      </c>
      <c r="IW189" s="55">
        <f t="shared" si="5091"/>
      </c>
      <c r="IX189" s="54">
        <f t="shared" si="5151"/>
      </c>
      <c r="IY189" s="55">
        <f t="shared" si="5092"/>
      </c>
      <c r="IZ189" s="54">
        <f t="shared" si="5151"/>
      </c>
      <c r="JA189" s="55">
        <f t="shared" si="5093"/>
      </c>
      <c r="JB189" s="54">
        <f t="shared" si="5151"/>
      </c>
      <c r="JC189" s="55">
        <f t="shared" si="5094"/>
      </c>
      <c r="JD189" s="54">
        <f t="shared" si="5151"/>
      </c>
      <c r="JE189" s="55">
        <f t="shared" si="5095"/>
      </c>
      <c r="JF189" s="54">
        <f t="shared" si="5151"/>
      </c>
      <c r="JG189" s="55">
        <f t="shared" si="5096"/>
      </c>
      <c r="JH189" s="54">
        <f t="shared" si="5151"/>
      </c>
      <c r="JI189" s="55">
        <f t="shared" si="5097"/>
      </c>
      <c r="JJ189" s="54">
        <f t="shared" si="5151"/>
      </c>
      <c r="JK189" s="55">
        <f t="shared" si="5098"/>
      </c>
      <c r="JL189" s="54">
        <f t="shared" si="5151"/>
      </c>
      <c r="JM189" s="55">
        <f t="shared" si="4679"/>
      </c>
      <c r="JN189" s="54">
        <f t="shared" si="5169"/>
      </c>
      <c r="JO189" s="55">
        <f t="shared" si="4775"/>
      </c>
      <c r="JP189" s="54">
        <f t="shared" si="5169"/>
      </c>
      <c r="JQ189" s="55">
        <f t="shared" si="4776"/>
      </c>
      <c r="JR189" s="54">
        <f t="shared" si="5169"/>
      </c>
      <c r="JS189" s="55">
        <f t="shared" si="4777"/>
      </c>
      <c r="JT189" s="54">
        <f t="shared" si="5169"/>
      </c>
      <c r="JU189" s="55">
        <f t="shared" si="4778"/>
      </c>
      <c r="JV189" s="54">
        <f t="shared" si="5169"/>
      </c>
      <c r="JW189" s="55">
        <f t="shared" si="4779"/>
      </c>
      <c r="JX189" s="54">
        <f t="shared" si="5169"/>
      </c>
      <c r="JY189" s="55">
        <f t="shared" si="4780"/>
      </c>
      <c r="JZ189" s="54">
        <f t="shared" si="5169"/>
      </c>
      <c r="KA189" s="55">
        <f t="shared" si="4781"/>
      </c>
      <c r="KB189" s="54">
        <f t="shared" si="5169"/>
      </c>
      <c r="KC189" s="55">
        <f t="shared" si="4782"/>
      </c>
      <c r="KD189" s="54">
        <f t="shared" si="5169"/>
      </c>
      <c r="KE189" s="55">
        <f t="shared" si="4783"/>
      </c>
      <c r="KF189" s="54">
        <f t="shared" si="5169"/>
      </c>
      <c r="KG189" s="55">
        <f t="shared" si="4784"/>
      </c>
      <c r="KH189" s="54">
        <f t="shared" si="5169"/>
      </c>
      <c r="KI189" s="55">
        <f t="shared" si="4785"/>
      </c>
      <c r="KJ189" s="54">
        <f t="shared" si="5169"/>
      </c>
      <c r="KK189" s="55">
        <f t="shared" si="4786"/>
      </c>
      <c r="KL189" s="54">
        <f t="shared" si="5169"/>
      </c>
      <c r="KM189" s="55">
        <f t="shared" si="4787"/>
      </c>
      <c r="KN189" s="54">
        <f t="shared" si="5169"/>
      </c>
      <c r="KO189" s="55">
        <f t="shared" si="4788"/>
      </c>
      <c r="KP189" s="54">
        <f t="shared" si="5169"/>
      </c>
      <c r="KQ189" s="55">
        <f t="shared" si="4789"/>
      </c>
      <c r="KR189" s="54">
        <f t="shared" si="5169"/>
      </c>
      <c r="KS189" s="55">
        <f t="shared" si="4790"/>
      </c>
      <c r="KT189" s="54">
        <f t="shared" si="5169"/>
      </c>
      <c r="KU189" s="55">
        <f t="shared" si="4791"/>
      </c>
      <c r="KV189" s="54">
        <f t="shared" si="5169"/>
      </c>
      <c r="KW189" s="55">
        <f t="shared" si="4792"/>
      </c>
      <c r="KX189" s="54">
        <f t="shared" si="5169"/>
      </c>
      <c r="KY189" s="55">
        <f t="shared" si="4793"/>
      </c>
      <c r="KZ189" s="54">
        <f t="shared" si="5169"/>
      </c>
      <c r="LA189" s="55">
        <f t="shared" si="4794"/>
      </c>
      <c r="LB189" s="54">
        <f t="shared" si="5169"/>
      </c>
      <c r="LC189" s="55">
        <f t="shared" si="4795"/>
      </c>
      <c r="LD189" s="54">
        <f t="shared" si="5169"/>
      </c>
      <c r="LE189" s="55">
        <f t="shared" si="4796"/>
      </c>
      <c r="LF189" s="54">
        <f t="shared" si="5169"/>
      </c>
      <c r="LG189" s="55">
        <f t="shared" si="4797"/>
      </c>
      <c r="LH189" s="54">
        <f t="shared" si="5169"/>
      </c>
      <c r="LI189" s="55">
        <f t="shared" si="4798"/>
      </c>
      <c r="LJ189" s="54">
        <f t="shared" si="5169"/>
      </c>
      <c r="LK189" s="55">
        <f t="shared" si="4799"/>
      </c>
      <c r="LL189" s="54">
        <f t="shared" si="5169"/>
      </c>
      <c r="LM189" s="55">
        <f t="shared" si="4800"/>
      </c>
      <c r="LN189" s="54">
        <f t="shared" si="5169"/>
      </c>
      <c r="LO189" s="55">
        <f t="shared" si="4801"/>
      </c>
      <c r="LP189" s="54">
        <f t="shared" si="5169"/>
      </c>
      <c r="LQ189" s="55">
        <f t="shared" si="4802"/>
      </c>
      <c r="LR189" s="54">
        <f t="shared" si="5169"/>
      </c>
      <c r="LS189" s="55">
        <f t="shared" si="4803"/>
      </c>
      <c r="LT189" s="54">
        <f t="shared" si="5169"/>
      </c>
      <c r="LU189" s="55">
        <f t="shared" si="4804"/>
      </c>
      <c r="LV189" s="54">
        <f t="shared" si="5169"/>
      </c>
      <c r="LW189" s="55">
        <f t="shared" si="4805"/>
      </c>
      <c r="LX189" s="54">
        <f t="shared" si="5169"/>
      </c>
      <c r="LY189" s="55">
        <f t="shared" si="4680"/>
      </c>
      <c r="LZ189" s="54">
        <f t="shared" si="5167"/>
      </c>
      <c r="MA189" s="55">
        <f t="shared" si="4807"/>
      </c>
      <c r="MB189" s="54">
        <f t="shared" si="5167"/>
      </c>
      <c r="MC189" s="55">
        <f t="shared" si="4808"/>
      </c>
      <c r="MD189" s="54">
        <f t="shared" si="5167"/>
      </c>
      <c r="ME189" s="55">
        <f t="shared" si="4809"/>
      </c>
      <c r="MF189" s="54">
        <f t="shared" si="5167"/>
      </c>
      <c r="MG189" s="55">
        <f t="shared" si="4810"/>
      </c>
      <c r="MH189" s="54">
        <f t="shared" si="5167"/>
      </c>
      <c r="MI189" s="55">
        <f t="shared" si="4811"/>
      </c>
      <c r="MJ189" s="54">
        <f t="shared" si="5167"/>
      </c>
      <c r="MK189" s="55">
        <f t="shared" si="4812"/>
      </c>
      <c r="ML189" s="54">
        <f t="shared" si="5167"/>
      </c>
      <c r="MM189" s="55">
        <f t="shared" si="4682"/>
      </c>
      <c r="MN189" s="54">
        <f t="shared" si="5167"/>
      </c>
      <c r="MO189" s="55">
        <f t="shared" si="4683"/>
      </c>
      <c r="MP189" s="54">
        <f t="shared" si="5167"/>
      </c>
      <c r="MQ189" s="55">
        <f t="shared" si="4684"/>
      </c>
      <c r="MR189" s="54">
        <f t="shared" si="5167"/>
      </c>
      <c r="MS189" s="55">
        <f t="shared" si="4685"/>
      </c>
      <c r="MT189" s="54">
        <f t="shared" si="5167"/>
      </c>
      <c r="MU189" s="55">
        <f t="shared" si="4686"/>
      </c>
      <c r="MV189" s="54">
        <f t="shared" si="5167"/>
      </c>
      <c r="MW189" s="55">
        <f t="shared" si="4687"/>
      </c>
      <c r="MX189" s="54">
        <f t="shared" si="5167"/>
      </c>
      <c r="MY189" s="55">
        <f t="shared" si="4688"/>
      </c>
      <c r="MZ189" s="54">
        <f t="shared" si="5167"/>
      </c>
      <c r="NA189" s="55">
        <f t="shared" si="4689"/>
      </c>
      <c r="NB189" s="54">
        <f t="shared" si="5167"/>
      </c>
      <c r="NC189" s="55">
        <f t="shared" si="4690"/>
      </c>
      <c r="ND189" s="54">
        <f t="shared" si="5167"/>
      </c>
      <c r="NE189" s="55">
        <f t="shared" si="4691"/>
      </c>
      <c r="NF189" s="54">
        <f t="shared" si="5167"/>
      </c>
      <c r="NG189" s="55">
        <f t="shared" si="4692"/>
      </c>
      <c r="NH189" s="54">
        <f t="shared" si="5167"/>
      </c>
      <c r="NI189" s="55">
        <f t="shared" si="4693"/>
      </c>
      <c r="NJ189" s="54">
        <f t="shared" si="5167"/>
      </c>
      <c r="NK189" s="55">
        <f t="shared" si="4694"/>
      </c>
      <c r="NL189" s="54">
        <f t="shared" si="5167"/>
      </c>
      <c r="NM189" s="55">
        <f t="shared" si="4695"/>
      </c>
      <c r="NN189" s="54">
        <f t="shared" si="5167"/>
      </c>
      <c r="NO189" s="55">
        <f t="shared" si="4696"/>
      </c>
      <c r="NP189" s="54">
        <f t="shared" si="5167"/>
      </c>
      <c r="NQ189" s="55">
        <f t="shared" si="4697"/>
      </c>
      <c r="NR189" s="54">
        <f t="shared" si="5167"/>
      </c>
      <c r="NS189" s="55">
        <f t="shared" si="4698"/>
      </c>
      <c r="NT189" s="54">
        <f t="shared" si="5167"/>
      </c>
      <c r="NU189" s="55">
        <f t="shared" si="4699"/>
      </c>
      <c r="NV189" s="54">
        <f t="shared" si="5167"/>
      </c>
      <c r="NW189" s="55">
        <f t="shared" si="4700"/>
      </c>
      <c r="NX189" s="54">
        <f t="shared" si="5167"/>
      </c>
      <c r="NY189" s="55">
        <f t="shared" si="4701"/>
      </c>
      <c r="NZ189" s="54">
        <f t="shared" si="5167"/>
      </c>
      <c r="OA189" s="55">
        <f t="shared" si="4702"/>
      </c>
      <c r="OB189" s="54">
        <f t="shared" si="5167"/>
      </c>
      <c r="OC189" s="55">
        <f t="shared" si="4703"/>
      </c>
      <c r="OD189" s="54">
        <f t="shared" si="5167"/>
      </c>
      <c r="OE189" s="55">
        <f t="shared" si="4704"/>
      </c>
      <c r="OF189" s="54">
        <f t="shared" si="5167"/>
      </c>
      <c r="OG189" s="55">
        <f t="shared" si="4705"/>
      </c>
      <c r="OH189" s="54">
        <f t="shared" si="5167"/>
      </c>
      <c r="OI189" s="55">
        <f t="shared" si="4706"/>
      </c>
      <c r="OJ189" s="54">
        <f t="shared" si="5166"/>
      </c>
      <c r="OK189" s="55">
        <f t="shared" si="4707"/>
      </c>
      <c r="OL189" s="54">
        <f t="shared" si="5165"/>
      </c>
      <c r="OM189" s="55">
        <f t="shared" si="4708"/>
      </c>
      <c r="ON189" s="54">
        <f t="shared" si="5165"/>
      </c>
      <c r="OO189" s="55">
        <f t="shared" si="4709"/>
      </c>
      <c r="OP189" s="54">
        <f t="shared" si="5165"/>
      </c>
      <c r="OQ189" s="55">
        <f t="shared" si="4710"/>
      </c>
      <c r="OR189" s="54">
        <f t="shared" si="5165"/>
      </c>
      <c r="OS189" s="55">
        <f t="shared" si="4711"/>
      </c>
      <c r="OT189" s="54">
        <f t="shared" si="5165"/>
      </c>
      <c r="OU189" s="55">
        <f t="shared" si="4712"/>
      </c>
      <c r="OV189" s="54">
        <f t="shared" si="5165"/>
      </c>
      <c r="OW189" s="55">
        <f t="shared" si="4713"/>
      </c>
      <c r="OX189" s="54">
        <f t="shared" ref="OX189:RH198" si="5178">RIGHT(IFERROR(VLOOKUP($B189,OX$4:OY$71,2,FALSE),""),2)</f>
      </c>
      <c r="OY189" s="55">
        <f t="shared" si="4714"/>
      </c>
      <c r="OZ189" s="54">
        <f t="shared" si="5178"/>
      </c>
      <c r="PA189" s="55">
        <f t="shared" si="4715"/>
      </c>
      <c r="PB189" s="54">
        <f t="shared" si="5178"/>
      </c>
      <c r="PC189" s="55">
        <f t="shared" si="4716"/>
      </c>
      <c r="PD189" s="54">
        <f t="shared" si="5178"/>
      </c>
      <c r="PE189" s="55">
        <f t="shared" si="4717"/>
      </c>
      <c r="PF189" s="54">
        <f t="shared" si="5178"/>
      </c>
      <c r="PG189" s="55">
        <f t="shared" si="4718"/>
      </c>
      <c r="PH189" s="54">
        <f t="shared" si="5178"/>
      </c>
      <c r="PI189" s="55">
        <f t="shared" si="4719"/>
      </c>
      <c r="PJ189" s="54">
        <f t="shared" si="5178"/>
      </c>
      <c r="PK189" s="55">
        <f t="shared" si="4720"/>
      </c>
      <c r="PL189" s="54">
        <f t="shared" si="5178"/>
      </c>
      <c r="PM189" s="55">
        <f t="shared" si="4721"/>
      </c>
      <c r="PN189" s="54">
        <f t="shared" si="5178"/>
      </c>
      <c r="PO189" s="55">
        <f t="shared" si="4722"/>
      </c>
      <c r="PP189" s="54">
        <f t="shared" si="5178"/>
      </c>
      <c r="PQ189" s="55">
        <f t="shared" si="4723"/>
      </c>
      <c r="PR189" s="54">
        <f t="shared" si="5178"/>
      </c>
      <c r="PS189" s="55">
        <f t="shared" si="4724"/>
      </c>
      <c r="PT189" s="54">
        <f t="shared" si="5178"/>
      </c>
      <c r="PU189" s="55">
        <f t="shared" si="4725"/>
      </c>
      <c r="PV189" s="54">
        <f t="shared" si="5178"/>
      </c>
      <c r="PW189" s="55">
        <f t="shared" si="4726"/>
      </c>
      <c r="PX189" s="54">
        <f t="shared" si="5178"/>
      </c>
      <c r="PY189" s="55">
        <f t="shared" si="4727"/>
      </c>
      <c r="PZ189" s="54">
        <f t="shared" si="5178"/>
      </c>
      <c r="QA189" s="55">
        <f t="shared" si="4728"/>
      </c>
      <c r="QB189" s="54">
        <f t="shared" si="5178"/>
      </c>
      <c r="QC189" s="55">
        <f t="shared" si="4729"/>
      </c>
      <c r="QD189" s="54">
        <f t="shared" si="5178"/>
      </c>
      <c r="QE189" s="55">
        <f t="shared" si="4730"/>
      </c>
      <c r="QF189" s="54">
        <f t="shared" si="5178"/>
      </c>
      <c r="QG189" s="55">
        <f t="shared" si="4731"/>
      </c>
      <c r="QH189" s="54">
        <f t="shared" si="5178"/>
      </c>
      <c r="QI189" s="55">
        <f t="shared" si="4732"/>
      </c>
      <c r="QJ189" s="54">
        <f t="shared" si="5178"/>
      </c>
      <c r="QK189" s="55">
        <f t="shared" si="4733"/>
      </c>
      <c r="QL189" s="54">
        <f t="shared" si="5178"/>
      </c>
      <c r="QM189" s="55">
        <f t="shared" si="4734"/>
      </c>
      <c r="QN189" s="54">
        <f t="shared" si="5178"/>
      </c>
      <c r="QO189" s="55">
        <f t="shared" si="4735"/>
      </c>
      <c r="QP189" s="54">
        <f t="shared" si="5178"/>
      </c>
      <c r="QQ189" s="55">
        <f t="shared" si="4736"/>
      </c>
      <c r="QR189" s="54">
        <f t="shared" si="5178"/>
      </c>
      <c r="QS189" s="55">
        <f t="shared" si="4737"/>
      </c>
      <c r="QT189" s="54">
        <f t="shared" si="5178"/>
      </c>
      <c r="QU189" s="55">
        <f t="shared" si="4885"/>
      </c>
      <c r="QV189" s="54">
        <f t="shared" si="5178"/>
      </c>
      <c r="QW189" s="55">
        <f t="shared" si="4886"/>
      </c>
      <c r="QX189" s="54">
        <f t="shared" si="5178"/>
      </c>
      <c r="QY189" s="55">
        <f t="shared" si="4887"/>
      </c>
      <c r="QZ189" s="54">
        <f t="shared" si="5178"/>
      </c>
      <c r="RA189" s="55">
        <f t="shared" si="4888"/>
      </c>
      <c r="RB189" s="54">
        <f t="shared" si="5178"/>
      </c>
      <c r="RC189" s="55">
        <f t="shared" si="4889"/>
      </c>
      <c r="RD189" s="54">
        <f t="shared" si="5178"/>
      </c>
      <c r="RE189" s="55">
        <f t="shared" si="4890"/>
      </c>
      <c r="RF189" s="54">
        <f t="shared" si="5178"/>
      </c>
      <c r="RG189" s="55">
        <f t="shared" si="4891"/>
      </c>
      <c r="RH189" s="54">
        <f t="shared" si="5178"/>
      </c>
      <c r="RI189" s="55">
        <f t="shared" si="4892"/>
      </c>
      <c r="RJ189" s="54">
        <f t="shared" si="5161"/>
      </c>
      <c r="RK189" s="55">
        <f t="shared" si="4893"/>
      </c>
      <c r="RL189" s="54">
        <f t="shared" si="5161"/>
      </c>
      <c r="RM189" s="55">
        <f t="shared" si="4894"/>
      </c>
      <c r="RN189" s="54">
        <f t="shared" si="5161"/>
      </c>
      <c r="RO189" s="55">
        <f t="shared" si="4895"/>
      </c>
      <c r="RP189" s="54">
        <f t="shared" si="5170"/>
      </c>
      <c r="RQ189" s="55">
        <f t="shared" si="4896"/>
      </c>
      <c r="RR189" s="54">
        <f t="shared" si="5170"/>
      </c>
      <c r="RS189" s="55">
        <f t="shared" si="4897"/>
      </c>
      <c r="RT189" s="54">
        <f t="shared" si="5170"/>
      </c>
      <c r="RU189" s="55">
        <f t="shared" si="4898"/>
      </c>
      <c r="RV189" s="54">
        <f t="shared" si="5170"/>
      </c>
      <c r="RW189" s="55">
        <f t="shared" si="4899"/>
      </c>
      <c r="RX189" s="54">
        <f t="shared" si="5170"/>
      </c>
      <c r="RY189" s="55">
        <f t="shared" si="4900"/>
      </c>
      <c r="RZ189" s="54">
        <f t="shared" si="5170"/>
      </c>
      <c r="SA189" s="55">
        <f t="shared" si="4901"/>
      </c>
      <c r="SB189" s="54">
        <f t="shared" si="5170"/>
      </c>
      <c r="SC189" s="55">
        <f t="shared" si="4902"/>
      </c>
      <c r="SD189" s="54">
        <f t="shared" si="5170"/>
      </c>
      <c r="SE189" s="55">
        <f t="shared" si="4903"/>
      </c>
      <c r="SF189" s="54">
        <f t="shared" si="5170"/>
      </c>
      <c r="SG189" s="55">
        <f t="shared" si="4904"/>
      </c>
      <c r="SH189" s="54">
        <f t="shared" si="5170"/>
      </c>
      <c r="SI189" s="55">
        <f t="shared" si="4905"/>
      </c>
      <c r="SJ189" s="54">
        <f t="shared" si="5170"/>
      </c>
      <c r="SK189" s="55">
        <f t="shared" si="4906"/>
      </c>
      <c r="SL189" s="54">
        <f t="shared" si="5170"/>
      </c>
      <c r="SM189" s="55">
        <f t="shared" si="4907"/>
      </c>
      <c r="SN189" s="54">
        <f t="shared" si="5170"/>
      </c>
      <c r="SO189" s="55">
        <f t="shared" si="4908"/>
      </c>
      <c r="SP189" s="54">
        <f t="shared" si="5170"/>
      </c>
      <c r="SQ189" s="55">
        <f t="shared" si="4909"/>
      </c>
      <c r="SR189" s="54">
        <f t="shared" si="5170"/>
      </c>
      <c r="SS189" s="55">
        <f t="shared" si="4910"/>
      </c>
      <c r="ST189" s="54">
        <f t="shared" si="5170"/>
      </c>
      <c r="SU189" s="55">
        <f t="shared" si="4911"/>
      </c>
      <c r="SV189" s="54">
        <f t="shared" si="5170"/>
      </c>
      <c r="SW189" s="55">
        <f t="shared" si="4912"/>
      </c>
      <c r="SX189" s="54">
        <f t="shared" si="5170"/>
      </c>
      <c r="SY189" s="55">
        <f t="shared" si="4913"/>
      </c>
      <c r="SZ189" s="54">
        <f t="shared" si="5170"/>
      </c>
      <c r="TA189" s="55">
        <f t="shared" si="4914"/>
      </c>
      <c r="TB189" s="54">
        <f t="shared" si="5170"/>
      </c>
      <c r="TC189" s="55">
        <f t="shared" si="4915"/>
      </c>
      <c r="TD189" s="54">
        <f t="shared" si="5170"/>
      </c>
      <c r="TE189" s="55">
        <f t="shared" si="4881"/>
      </c>
      <c r="TF189" s="54">
        <f t="shared" si="5170"/>
      </c>
      <c r="TG189" s="55">
        <f t="shared" si="4843"/>
      </c>
      <c r="TH189" s="54">
        <f t="shared" si="5170"/>
      </c>
      <c r="TI189" s="55">
        <f t="shared" si="4844"/>
      </c>
      <c r="TJ189" s="54">
        <f t="shared" si="5170"/>
      </c>
      <c r="TK189" s="55">
        <f t="shared" si="4845"/>
      </c>
      <c r="TL189" s="54">
        <f t="shared" si="5170"/>
      </c>
      <c r="TM189" s="55">
        <f t="shared" si="4846"/>
      </c>
      <c r="TN189" s="54">
        <f t="shared" si="5170"/>
      </c>
      <c r="TO189" s="55">
        <f t="shared" si="4847"/>
      </c>
      <c r="TP189" s="54">
        <f t="shared" si="5170"/>
      </c>
      <c r="TQ189" s="55">
        <f t="shared" si="4848"/>
      </c>
      <c r="TR189" s="54">
        <f t="shared" si="5170"/>
      </c>
      <c r="TS189" s="55">
        <f t="shared" si="4849"/>
      </c>
      <c r="TT189" s="54">
        <f t="shared" si="5170"/>
      </c>
      <c r="TU189" s="55">
        <f t="shared" si="4850"/>
      </c>
      <c r="TV189" s="54">
        <f t="shared" si="5170"/>
      </c>
      <c r="TW189" s="55">
        <f t="shared" si="4851"/>
      </c>
      <c r="TX189" s="54">
        <f t="shared" si="5170"/>
      </c>
      <c r="TY189" s="55">
        <f t="shared" si="4852"/>
      </c>
      <c r="TZ189" s="54">
        <f t="shared" si="5170"/>
      </c>
      <c r="UA189" s="55">
        <f t="shared" si="4853"/>
      </c>
      <c r="UB189" s="54">
        <f t="shared" si="5168"/>
      </c>
      <c r="UC189" s="55">
        <f t="shared" si="4854"/>
      </c>
      <c r="UD189" s="54">
        <f t="shared" si="5168"/>
      </c>
      <c r="UE189" s="55">
        <f t="shared" si="4855"/>
      </c>
      <c r="UF189" s="54">
        <f t="shared" si="5168"/>
      </c>
      <c r="UG189" s="55">
        <f t="shared" si="4856"/>
      </c>
      <c r="UH189" s="54">
        <f t="shared" si="5168"/>
      </c>
      <c r="UI189" s="55">
        <f t="shared" si="4857"/>
      </c>
      <c r="UJ189" s="54">
        <f t="shared" si="5168"/>
      </c>
      <c r="UK189" s="55">
        <f t="shared" si="4858"/>
      </c>
      <c r="UL189" s="54">
        <f t="shared" si="5168"/>
      </c>
      <c r="UM189" s="55">
        <f t="shared" si="4859"/>
      </c>
      <c r="UN189" s="54">
        <f t="shared" si="5168"/>
      </c>
      <c r="UO189" s="55">
        <f t="shared" si="4860"/>
      </c>
      <c r="UP189" s="54">
        <f t="shared" si="5168"/>
      </c>
      <c r="UQ189" s="55">
        <f t="shared" si="4861"/>
      </c>
      <c r="UR189" s="54">
        <f t="shared" si="5168"/>
      </c>
      <c r="US189" s="55">
        <f t="shared" si="4862"/>
      </c>
      <c r="UT189" s="54">
        <f t="shared" si="5168"/>
      </c>
      <c r="UU189" s="55">
        <f t="shared" si="4863"/>
      </c>
      <c r="UV189" s="54">
        <f t="shared" si="5168"/>
      </c>
      <c r="UW189" s="55">
        <f t="shared" si="4864"/>
      </c>
      <c r="UX189" s="54">
        <f t="shared" si="5168"/>
      </c>
      <c r="UY189" s="55">
        <f t="shared" si="4865"/>
      </c>
      <c r="UZ189" s="54">
        <f t="shared" si="5168"/>
      </c>
      <c r="VA189" s="55">
        <f t="shared" si="4866"/>
      </c>
      <c r="VB189" s="54">
        <f t="shared" si="5168"/>
      </c>
      <c r="VC189" s="55">
        <f t="shared" si="4867"/>
      </c>
      <c r="VD189" s="54">
        <f t="shared" si="5164"/>
      </c>
      <c r="VE189" s="55">
        <f t="shared" si="4868"/>
      </c>
      <c r="VF189" s="54">
        <f t="shared" si="5164"/>
      </c>
      <c r="VG189" s="55">
        <f t="shared" si="4869"/>
      </c>
      <c r="VH189" s="54">
        <f t="shared" si="5164"/>
      </c>
      <c r="VI189" s="55">
        <f t="shared" si="4870"/>
      </c>
      <c r="VJ189" s="54">
        <f t="shared" si="5164"/>
      </c>
      <c r="VK189" s="55">
        <f t="shared" si="4871"/>
      </c>
      <c r="VL189" s="54">
        <f t="shared" si="5164"/>
      </c>
      <c r="VM189" s="55">
        <f t="shared" si="4872"/>
      </c>
      <c r="VN189" s="54">
        <f t="shared" si="5164"/>
      </c>
      <c r="VO189" s="55">
        <f t="shared" si="4873"/>
      </c>
      <c r="VP189" s="54">
        <f t="shared" si="5164"/>
      </c>
      <c r="VQ189" s="55">
        <f t="shared" si="4817"/>
      </c>
      <c r="VR189" s="54">
        <f t="shared" ref="VR189:YB204" si="5179">RIGHT(IFERROR(VLOOKUP($B189,VR$4:VS$71,2,FALSE),""),2)</f>
      </c>
      <c r="VS189" s="55">
        <f t="shared" si="4874"/>
      </c>
      <c r="VT189" s="54">
        <f t="shared" si="5179"/>
      </c>
      <c r="VU189" s="55">
        <f t="shared" si="4875"/>
      </c>
      <c r="VV189" s="54">
        <f t="shared" si="5179"/>
      </c>
      <c r="VW189" s="55">
        <f t="shared" si="4876"/>
      </c>
      <c r="VX189" s="54">
        <f t="shared" si="5179"/>
      </c>
      <c r="VY189" s="55">
        <f t="shared" si="4877"/>
      </c>
      <c r="VZ189" s="54">
        <f t="shared" si="5179"/>
      </c>
      <c r="WA189" s="55">
        <f t="shared" si="4878"/>
      </c>
      <c r="WB189" s="54">
        <f t="shared" si="5179"/>
      </c>
      <c r="WC189" s="55">
        <f t="shared" si="4879"/>
      </c>
      <c r="WD189" s="54">
        <f t="shared" si="5179"/>
      </c>
      <c r="WE189" s="55">
        <f t="shared" si="4818"/>
      </c>
      <c r="WF189" s="54">
        <f t="shared" si="5179"/>
      </c>
      <c r="WG189" s="55">
        <f t="shared" si="4819"/>
      </c>
      <c r="WH189" s="54">
        <f t="shared" si="5179"/>
      </c>
      <c r="WI189" s="55">
        <f t="shared" si="4820"/>
      </c>
      <c r="WJ189" s="54">
        <f t="shared" si="5179"/>
      </c>
      <c r="WK189" s="55">
        <f t="shared" si="4821"/>
      </c>
      <c r="WL189" s="54">
        <f t="shared" si="5179"/>
      </c>
      <c r="WM189" s="55">
        <f t="shared" si="4822"/>
      </c>
      <c r="WN189" s="54">
        <f t="shared" si="5179"/>
      </c>
      <c r="WO189" s="55">
        <f t="shared" si="4823"/>
      </c>
      <c r="WP189" s="54">
        <f t="shared" si="5179"/>
      </c>
      <c r="WQ189" s="55">
        <f t="shared" si="4824"/>
      </c>
      <c r="WR189" s="54">
        <f t="shared" si="5179"/>
      </c>
      <c r="WS189" s="55">
        <f t="shared" si="4825"/>
      </c>
      <c r="WT189" s="54">
        <f t="shared" si="5179"/>
      </c>
      <c r="WU189" s="55">
        <f t="shared" si="4826"/>
      </c>
      <c r="WV189" s="54">
        <f t="shared" si="5179"/>
      </c>
      <c r="WW189" s="55">
        <f t="shared" si="4827"/>
      </c>
      <c r="WX189" s="54">
        <f t="shared" si="5179"/>
      </c>
      <c r="WY189" s="55">
        <f t="shared" si="4828"/>
      </c>
      <c r="WZ189" s="54">
        <f t="shared" si="5179"/>
      </c>
      <c r="XA189" s="55">
        <f t="shared" si="4829"/>
      </c>
      <c r="XB189" s="54">
        <f t="shared" si="5179"/>
      </c>
      <c r="XC189" s="55">
        <f t="shared" si="4830"/>
      </c>
      <c r="XD189" s="54">
        <f t="shared" si="5179"/>
      </c>
      <c r="XE189" s="55">
        <f t="shared" si="4831"/>
      </c>
      <c r="XF189" s="54">
        <f t="shared" si="5179"/>
      </c>
      <c r="XG189" s="55">
        <f t="shared" si="4832"/>
      </c>
      <c r="XH189" s="54">
        <f t="shared" si="5179"/>
      </c>
      <c r="XI189" s="55">
        <f t="shared" si="4833"/>
      </c>
      <c r="XJ189" s="54">
        <f t="shared" si="5179"/>
      </c>
      <c r="XK189" s="55">
        <f t="shared" si="4834"/>
      </c>
      <c r="XL189" s="54">
        <f t="shared" si="5179"/>
      </c>
      <c r="XM189" s="55">
        <f t="shared" si="4835"/>
      </c>
      <c r="XN189" s="54">
        <f t="shared" si="5179"/>
      </c>
      <c r="XO189" s="55">
        <f t="shared" si="4836"/>
      </c>
      <c r="XP189" s="54">
        <f t="shared" si="5179"/>
      </c>
      <c r="XQ189" s="55">
        <f t="shared" si="4837"/>
      </c>
      <c r="XR189" s="54">
        <f t="shared" si="5179"/>
      </c>
      <c r="XS189" s="55">
        <f t="shared" si="4838"/>
      </c>
      <c r="XT189" s="54">
        <f t="shared" si="5179"/>
      </c>
      <c r="XU189" s="55">
        <f t="shared" si="4839"/>
      </c>
      <c r="XV189" s="54">
        <f t="shared" si="5179"/>
      </c>
      <c r="XW189" s="55">
        <f t="shared" si="4840"/>
      </c>
      <c r="XX189" s="54">
        <f t="shared" si="5179"/>
      </c>
      <c r="XY189" s="55">
        <f t="shared" si="4841"/>
      </c>
      <c r="XZ189" s="54">
        <f t="shared" si="5179"/>
      </c>
      <c r="YA189" s="55">
        <f t="shared" si="4842"/>
      </c>
      <c r="YB189" s="54">
        <f t="shared" si="5179"/>
      </c>
      <c r="YC189" s="55">
        <f t="shared" si="4740"/>
      </c>
      <c r="YD189" s="54">
        <f t="shared" ref="YD189:AAN196" si="5180">RIGHT(IFERROR(VLOOKUP($B189,YD$4:YE$71,2,FALSE),""),2)</f>
      </c>
      <c r="YE189" s="55">
        <f t="shared" si="4741"/>
      </c>
      <c r="YF189" s="54">
        <f t="shared" si="5180"/>
      </c>
      <c r="YG189" s="55">
        <f t="shared" si="4742"/>
      </c>
      <c r="YH189" s="54">
        <f t="shared" si="5180"/>
      </c>
      <c r="YI189" s="55">
        <f t="shared" si="4743"/>
      </c>
      <c r="YJ189" s="54">
        <f t="shared" si="5180"/>
      </c>
      <c r="YK189" s="55">
        <f t="shared" si="4744"/>
      </c>
      <c r="YL189" s="54">
        <f t="shared" si="5180"/>
      </c>
      <c r="YM189" s="55">
        <f t="shared" si="4745"/>
      </c>
      <c r="YN189" s="54">
        <f t="shared" si="5180"/>
      </c>
      <c r="YO189" s="55">
        <f t="shared" si="4746"/>
      </c>
      <c r="YP189" s="54">
        <f t="shared" si="5180"/>
      </c>
      <c r="YQ189" s="55">
        <f t="shared" si="4747"/>
      </c>
      <c r="YR189" s="54">
        <f t="shared" si="5180"/>
      </c>
      <c r="YS189" s="55">
        <f t="shared" si="4748"/>
      </c>
      <c r="YT189" s="54">
        <f t="shared" si="5180"/>
      </c>
      <c r="YU189" s="55">
        <f t="shared" si="4749"/>
      </c>
      <c r="YV189" s="54">
        <f t="shared" si="5180"/>
      </c>
      <c r="YW189" s="55">
        <f t="shared" si="4750"/>
      </c>
      <c r="YX189" s="54">
        <f t="shared" si="5180"/>
      </c>
      <c r="YY189" s="55">
        <f t="shared" si="4751"/>
      </c>
      <c r="YZ189" s="54">
        <f t="shared" si="5180"/>
      </c>
      <c r="ZA189" s="55">
        <f t="shared" si="4752"/>
      </c>
      <c r="ZB189" s="54">
        <f t="shared" si="5180"/>
      </c>
      <c r="ZC189" s="55">
        <f t="shared" si="4753"/>
      </c>
      <c r="ZD189" s="54">
        <f t="shared" si="5180"/>
      </c>
      <c r="ZE189" s="55">
        <f t="shared" si="4754"/>
      </c>
      <c r="ZF189" s="54">
        <f t="shared" si="5180"/>
      </c>
      <c r="ZG189" s="55">
        <f t="shared" si="4755"/>
      </c>
      <c r="ZH189" s="54">
        <f t="shared" si="5180"/>
      </c>
      <c r="ZI189" s="55">
        <f t="shared" si="4756"/>
      </c>
      <c r="ZJ189" s="54">
        <f t="shared" si="5180"/>
      </c>
      <c r="ZK189" s="55">
        <f t="shared" si="4757"/>
      </c>
      <c r="ZL189" s="54">
        <f t="shared" si="5180"/>
      </c>
      <c r="ZM189" s="55">
        <f t="shared" si="4758"/>
      </c>
      <c r="ZN189" s="54">
        <f t="shared" si="5180"/>
      </c>
      <c r="ZO189" s="55">
        <f t="shared" si="4759"/>
      </c>
      <c r="ZP189" s="54">
        <f t="shared" si="5180"/>
      </c>
      <c r="ZQ189" s="55">
        <f t="shared" si="4760"/>
      </c>
      <c r="ZR189" s="54">
        <f t="shared" si="5180"/>
      </c>
      <c r="ZS189" s="55">
        <f t="shared" si="4761"/>
      </c>
      <c r="ZT189" s="54">
        <f t="shared" si="5180"/>
      </c>
      <c r="ZU189" s="55">
        <f t="shared" si="4762"/>
      </c>
      <c r="ZV189" s="54">
        <f t="shared" si="5180"/>
      </c>
      <c r="ZW189" s="55">
        <f t="shared" si="4763"/>
      </c>
      <c r="ZX189" s="54">
        <f t="shared" si="5180"/>
      </c>
      <c r="ZY189" s="55">
        <f t="shared" si="4764"/>
      </c>
      <c r="ZZ189" s="54">
        <f t="shared" si="5180"/>
      </c>
      <c r="AAA189" s="55">
        <f t="shared" si="4765"/>
      </c>
      <c r="AAB189" s="54">
        <f t="shared" si="5180"/>
      </c>
      <c r="AAC189" s="55">
        <f t="shared" si="4766"/>
      </c>
      <c r="AAD189" s="54">
        <f t="shared" si="5180"/>
      </c>
      <c r="AAE189" s="55">
        <f t="shared" si="4767"/>
      </c>
      <c r="AAF189" s="54">
        <f t="shared" si="5180"/>
      </c>
      <c r="AAG189" s="55">
        <f t="shared" si="4768"/>
      </c>
      <c r="AAH189" s="54">
        <f t="shared" si="5180"/>
      </c>
      <c r="AAI189" s="55">
        <f t="shared" si="4769"/>
      </c>
      <c r="AAJ189" s="54">
        <f t="shared" si="5180"/>
      </c>
      <c r="AAK189" s="55">
        <f t="shared" si="4770"/>
      </c>
      <c r="AAL189" s="54">
        <f t="shared" si="5180"/>
      </c>
      <c r="AAM189" s="55">
        <f t="shared" si="4917"/>
      </c>
      <c r="AAN189" s="54">
        <f t="shared" si="5180"/>
      </c>
      <c r="AAO189" s="55">
        <f t="shared" si="4918"/>
      </c>
      <c r="AAP189" s="54">
        <f t="shared" si="5177"/>
      </c>
      <c r="AAQ189" s="55">
        <f t="shared" si="4919"/>
      </c>
      <c r="AAR189" s="54">
        <f t="shared" si="5177"/>
      </c>
      <c r="AAS189" s="55">
        <f t="shared" si="4920"/>
      </c>
      <c r="AAT189" s="54">
        <f t="shared" si="5177"/>
      </c>
      <c r="AAU189" s="55">
        <f t="shared" si="4921"/>
      </c>
      <c r="AAV189" s="54">
        <f t="shared" si="5174"/>
      </c>
      <c r="AAW189" s="55">
        <f t="shared" si="4922"/>
      </c>
      <c r="AAX189" s="54">
        <f t="shared" si="5174"/>
      </c>
      <c r="AAY189" s="55">
        <f t="shared" si="4923"/>
      </c>
      <c r="AAZ189" s="54">
        <f t="shared" si="5174"/>
      </c>
      <c r="ABA189" s="55">
        <f t="shared" si="4924"/>
      </c>
      <c r="ABB189" s="54">
        <f t="shared" si="5174"/>
      </c>
      <c r="ABC189" s="55">
        <f t="shared" si="4925"/>
      </c>
      <c r="ABD189" s="54">
        <f t="shared" si="5174"/>
      </c>
      <c r="ABE189" s="55">
        <f t="shared" si="4926"/>
      </c>
      <c r="ABF189" s="54">
        <f t="shared" si="5174"/>
      </c>
      <c r="ABG189" s="55">
        <f t="shared" si="4927"/>
      </c>
      <c r="ABH189" s="54">
        <f t="shared" si="5174"/>
      </c>
      <c r="ABI189" s="55">
        <f t="shared" si="4928"/>
      </c>
      <c r="ABJ189" s="54">
        <f t="shared" si="5174"/>
      </c>
      <c r="ABK189" s="55">
        <f t="shared" si="4929"/>
      </c>
      <c r="ABL189" s="54">
        <f t="shared" si="5174"/>
      </c>
      <c r="ABM189" s="55">
        <f t="shared" si="4930"/>
      </c>
      <c r="ABN189" s="54">
        <f t="shared" si="5174"/>
      </c>
      <c r="ABO189" s="55">
        <f t="shared" si="4931"/>
      </c>
      <c r="ABP189" s="54">
        <f t="shared" si="5174"/>
      </c>
      <c r="ABQ189" s="55">
        <f t="shared" si="4932"/>
      </c>
      <c r="ABR189" s="54">
        <f t="shared" si="5174"/>
      </c>
      <c r="ABS189" s="55">
        <f t="shared" si="4933"/>
      </c>
      <c r="ABT189" s="54">
        <f t="shared" si="5174"/>
      </c>
      <c r="ABU189" s="55">
        <f t="shared" si="4934"/>
      </c>
      <c r="ABV189" s="54">
        <f t="shared" si="5174"/>
      </c>
      <c r="ABW189" s="55">
        <f t="shared" si="4935"/>
      </c>
      <c r="ABX189" s="54">
        <f t="shared" si="5174"/>
      </c>
      <c r="ABY189" s="55">
        <f t="shared" si="4936"/>
      </c>
      <c r="ABZ189" s="54">
        <f t="shared" si="5174"/>
      </c>
      <c r="ACA189" s="55">
        <f t="shared" si="4937"/>
      </c>
      <c r="ACB189" s="54">
        <f t="shared" si="5174"/>
      </c>
      <c r="ACC189" s="55">
        <f t="shared" si="4938"/>
      </c>
      <c r="ACD189" s="54">
        <f t="shared" si="5171"/>
      </c>
      <c r="ACE189" s="55">
        <f t="shared" si="4939"/>
      </c>
      <c r="ACF189" s="54">
        <f t="shared" si="5171"/>
      </c>
      <c r="ACG189" s="55">
        <f t="shared" si="4940"/>
      </c>
      <c r="ACH189" s="54">
        <f t="shared" si="5171"/>
      </c>
      <c r="ACI189" s="55">
        <f t="shared" si="4941"/>
      </c>
      <c r="ACJ189" s="54">
        <f t="shared" si="5171"/>
      </c>
      <c r="ACK189" s="55">
        <f t="shared" si="4942"/>
      </c>
      <c r="ACL189" s="54">
        <f t="shared" si="5171"/>
      </c>
      <c r="ACM189" s="55">
        <f t="shared" si="4943"/>
      </c>
      <c r="ACN189" s="54">
        <f t="shared" si="5171"/>
      </c>
      <c r="ACO189" s="55">
        <f t="shared" si="4944"/>
      </c>
      <c r="ACP189" s="54">
        <f t="shared" si="5171"/>
      </c>
      <c r="ACQ189" s="55">
        <f t="shared" si="4945"/>
      </c>
      <c r="ACR189" s="54">
        <f t="shared" si="5171"/>
      </c>
      <c r="ACS189" s="55">
        <f t="shared" si="4946"/>
      </c>
      <c r="ACT189" s="54">
        <f t="shared" si="5171"/>
      </c>
      <c r="ACU189" s="55">
        <f t="shared" si="4947"/>
      </c>
      <c r="ACV189" s="54">
        <f t="shared" si="5171"/>
      </c>
      <c r="ACW189" s="55">
        <f t="shared" si="4883"/>
      </c>
      <c r="ACX189" s="54">
        <f t="shared" si="5171"/>
      </c>
      <c r="ACY189" s="55">
        <f t="shared" si="4961"/>
      </c>
      <c r="ACZ189" s="54">
        <f t="shared" si="5171"/>
      </c>
      <c r="ADA189" s="55">
        <f t="shared" si="4962"/>
      </c>
      <c r="ADB189" s="54">
        <f t="shared" si="5171"/>
      </c>
      <c r="ADC189" s="55">
        <f t="shared" si="4963"/>
      </c>
      <c r="ADD189" s="54">
        <f t="shared" si="5171"/>
      </c>
      <c r="ADE189" s="55">
        <f t="shared" si="4964"/>
      </c>
      <c r="ADF189" s="54">
        <f t="shared" si="5171"/>
      </c>
      <c r="ADG189" s="55">
        <f t="shared" si="4965"/>
      </c>
    </row>
    <row r="190" spans="1:787" ht="20.25" hidden="1" customHeight="1">
      <c r="A190" s="112">
        <v>118</v>
      </c>
      <c r="B190" s="115">
        <f>学年と名前を結合するシート!D119</f>
      </c>
      <c r="C190" s="114"/>
      <c r="D190" s="54">
        <f t="shared" si="4771"/>
      </c>
      <c r="E190" s="55">
        <f t="shared" si="4772"/>
      </c>
      <c r="F190" s="54">
        <f t="shared" si="5175"/>
      </c>
      <c r="G190" s="55">
        <f t="shared" si="4966"/>
      </c>
      <c r="H190" s="54">
        <f t="shared" si="5175"/>
      </c>
      <c r="I190" s="55">
        <f t="shared" si="4967"/>
      </c>
      <c r="J190" s="54">
        <f t="shared" si="5175"/>
      </c>
      <c r="K190" s="55">
        <f t="shared" si="4968"/>
      </c>
      <c r="L190" s="54">
        <f t="shared" si="5175"/>
      </c>
      <c r="M190" s="55">
        <f t="shared" si="4969"/>
      </c>
      <c r="N190" s="54">
        <f t="shared" si="5175"/>
      </c>
      <c r="O190" s="55">
        <f t="shared" si="4970"/>
      </c>
      <c r="P190" s="54">
        <f t="shared" si="5175"/>
      </c>
      <c r="Q190" s="55">
        <f t="shared" si="4971"/>
      </c>
      <c r="R190" s="54">
        <f t="shared" si="5175"/>
      </c>
      <c r="S190" s="55">
        <f t="shared" si="4972"/>
      </c>
      <c r="T190" s="54">
        <f t="shared" si="5175"/>
      </c>
      <c r="U190" s="55">
        <f t="shared" si="4973"/>
      </c>
      <c r="V190" s="54">
        <f t="shared" si="5175"/>
      </c>
      <c r="W190" s="55">
        <f t="shared" si="4974"/>
      </c>
      <c r="X190" s="54">
        <f t="shared" si="5175"/>
      </c>
      <c r="Y190" s="55">
        <f t="shared" si="4975"/>
      </c>
      <c r="Z190" s="54">
        <f t="shared" si="5175"/>
      </c>
      <c r="AA190" s="55">
        <f t="shared" si="4976"/>
      </c>
      <c r="AB190" s="54">
        <f t="shared" si="5175"/>
      </c>
      <c r="AC190" s="55">
        <f t="shared" si="4977"/>
      </c>
      <c r="AD190" s="54">
        <f t="shared" si="5175"/>
      </c>
      <c r="AE190" s="55">
        <f t="shared" si="4978"/>
      </c>
      <c r="AF190" s="54">
        <f t="shared" si="5175"/>
      </c>
      <c r="AG190" s="55">
        <f t="shared" si="4979"/>
      </c>
      <c r="AH190" s="54">
        <f t="shared" si="5175"/>
      </c>
      <c r="AI190" s="55">
        <f t="shared" si="4980"/>
      </c>
      <c r="AJ190" s="54">
        <f t="shared" si="5175"/>
      </c>
      <c r="AK190" s="55">
        <f t="shared" si="4981"/>
      </c>
      <c r="AL190" s="54">
        <f t="shared" si="5175"/>
      </c>
      <c r="AM190" s="55">
        <f t="shared" si="4982"/>
      </c>
      <c r="AN190" s="54">
        <f t="shared" si="5175"/>
      </c>
      <c r="AO190" s="55">
        <f t="shared" si="4983"/>
      </c>
      <c r="AP190" s="54">
        <f t="shared" si="5175"/>
      </c>
      <c r="AQ190" s="55">
        <f t="shared" si="4984"/>
      </c>
      <c r="AR190" s="54">
        <f t="shared" si="5175"/>
      </c>
      <c r="AS190" s="55">
        <f t="shared" si="4985"/>
      </c>
      <c r="AT190" s="54">
        <f t="shared" si="5175"/>
      </c>
      <c r="AU190" s="55">
        <f t="shared" si="4986"/>
      </c>
      <c r="AV190" s="54">
        <f t="shared" si="5175"/>
      </c>
      <c r="AW190" s="55">
        <f t="shared" si="4987"/>
      </c>
      <c r="AX190" s="54">
        <f t="shared" si="5175"/>
      </c>
      <c r="AY190" s="55">
        <f t="shared" si="4988"/>
      </c>
      <c r="AZ190" s="54">
        <f t="shared" si="5175"/>
      </c>
      <c r="BA190" s="55">
        <f t="shared" si="4989"/>
      </c>
      <c r="BB190" s="54">
        <f t="shared" si="5175"/>
      </c>
      <c r="BC190" s="55">
        <f t="shared" si="4990"/>
      </c>
      <c r="BD190" s="54">
        <f t="shared" si="5175"/>
      </c>
      <c r="BE190" s="55">
        <f t="shared" si="4991"/>
      </c>
      <c r="BF190" s="54">
        <f t="shared" si="5175"/>
      </c>
      <c r="BG190" s="55">
        <f t="shared" si="4992"/>
      </c>
      <c r="BH190" s="54">
        <f t="shared" si="5175"/>
      </c>
      <c r="BI190" s="55">
        <f t="shared" si="4993"/>
      </c>
      <c r="BJ190" s="54">
        <f t="shared" si="5175"/>
      </c>
      <c r="BK190" s="55">
        <f t="shared" si="4994"/>
      </c>
      <c r="BL190" s="54">
        <f t="shared" si="5175"/>
      </c>
      <c r="BM190" s="55">
        <f t="shared" si="4995"/>
      </c>
      <c r="BN190" s="54">
        <f t="shared" si="5175"/>
      </c>
      <c r="BO190" s="55">
        <f t="shared" si="4996"/>
      </c>
      <c r="BP190" s="54">
        <f t="shared" si="5175"/>
      </c>
      <c r="BQ190" s="55">
        <f t="shared" si="4997"/>
      </c>
      <c r="BR190" s="54">
        <f t="shared" si="5172"/>
      </c>
      <c r="BS190" s="55">
        <f t="shared" si="4998"/>
      </c>
      <c r="BT190" s="54">
        <f t="shared" si="5172"/>
      </c>
      <c r="BU190" s="55">
        <f t="shared" si="4999"/>
      </c>
      <c r="BV190" s="54">
        <f t="shared" si="5172"/>
      </c>
      <c r="BW190" s="55">
        <f t="shared" si="5000"/>
      </c>
      <c r="BX190" s="54">
        <f t="shared" si="5172"/>
      </c>
      <c r="BY190" s="55">
        <f t="shared" si="5001"/>
      </c>
      <c r="BZ190" s="54">
        <f t="shared" si="5172"/>
      </c>
      <c r="CA190" s="55">
        <f t="shared" si="5002"/>
      </c>
      <c r="CB190" s="54">
        <f t="shared" si="5172"/>
      </c>
      <c r="CC190" s="55">
        <f t="shared" si="5003"/>
      </c>
      <c r="CD190" s="54">
        <f t="shared" si="5172"/>
      </c>
      <c r="CE190" s="55">
        <f t="shared" si="5004"/>
      </c>
      <c r="CF190" s="54">
        <f t="shared" si="5172"/>
      </c>
      <c r="CG190" s="55">
        <f t="shared" si="5005"/>
      </c>
      <c r="CH190" s="54">
        <f t="shared" si="5172"/>
      </c>
      <c r="CI190" s="55">
        <f t="shared" si="5006"/>
      </c>
      <c r="CJ190" s="54">
        <f t="shared" si="5172"/>
      </c>
      <c r="CK190" s="55">
        <f t="shared" si="5007"/>
      </c>
      <c r="CL190" s="54">
        <f t="shared" si="5172"/>
      </c>
      <c r="CM190" s="55">
        <f t="shared" si="5008"/>
      </c>
      <c r="CN190" s="54">
        <f t="shared" si="5172"/>
      </c>
      <c r="CO190" s="55">
        <f t="shared" si="5009"/>
      </c>
      <c r="CP190" s="54">
        <f t="shared" si="5172"/>
      </c>
      <c r="CQ190" s="55">
        <f t="shared" si="5010"/>
      </c>
      <c r="CR190" s="54">
        <f t="shared" si="5172"/>
      </c>
      <c r="CS190" s="55">
        <f t="shared" si="5011"/>
      </c>
      <c r="CT190" s="54">
        <f t="shared" si="5172"/>
      </c>
      <c r="CU190" s="55">
        <f t="shared" si="5012"/>
      </c>
      <c r="CV190" s="54">
        <f t="shared" si="5172"/>
      </c>
      <c r="CW190" s="55">
        <f t="shared" si="5013"/>
      </c>
      <c r="CX190" s="54">
        <f t="shared" si="5172"/>
      </c>
      <c r="CY190" s="55">
        <f t="shared" si="5014"/>
      </c>
      <c r="CZ190" s="54">
        <f t="shared" si="5172"/>
      </c>
      <c r="DA190" s="55">
        <f t="shared" si="5015"/>
      </c>
      <c r="DB190" s="54">
        <f t="shared" si="5172"/>
      </c>
      <c r="DC190" s="55">
        <f t="shared" si="5016"/>
      </c>
      <c r="DD190" s="54">
        <f t="shared" si="5172"/>
      </c>
      <c r="DE190" s="55">
        <f t="shared" si="5017"/>
      </c>
      <c r="DF190" s="54">
        <f t="shared" si="5172"/>
      </c>
      <c r="DG190" s="55">
        <f t="shared" si="5018"/>
      </c>
      <c r="DH190" s="54">
        <f t="shared" si="5172"/>
      </c>
      <c r="DI190" s="55">
        <f t="shared" si="5019"/>
      </c>
      <c r="DJ190" s="54">
        <f t="shared" si="5172"/>
      </c>
      <c r="DK190" s="55">
        <f t="shared" si="5020"/>
      </c>
      <c r="DL190" s="54">
        <f t="shared" si="5172"/>
      </c>
      <c r="DM190" s="55">
        <f t="shared" si="5021"/>
      </c>
      <c r="DN190" s="54">
        <f t="shared" si="5172"/>
      </c>
      <c r="DO190" s="55">
        <f t="shared" si="5022"/>
      </c>
      <c r="DP190" s="54">
        <f t="shared" si="5172"/>
      </c>
      <c r="DQ190" s="55">
        <f t="shared" si="5023"/>
      </c>
      <c r="DR190" s="54">
        <f t="shared" si="5172"/>
      </c>
      <c r="DS190" s="55">
        <f t="shared" si="5024"/>
      </c>
      <c r="DT190" s="54">
        <f t="shared" si="5172"/>
      </c>
      <c r="DU190" s="55">
        <f t="shared" si="5025"/>
      </c>
      <c r="DV190" s="54">
        <f t="shared" si="5172"/>
      </c>
      <c r="DW190" s="55">
        <f t="shared" si="5026"/>
      </c>
      <c r="DX190" s="54">
        <f t="shared" si="5172"/>
      </c>
      <c r="DY190" s="55">
        <f t="shared" si="5027"/>
      </c>
      <c r="DZ190" s="54">
        <f t="shared" si="5172"/>
      </c>
      <c r="EA190" s="55">
        <f t="shared" si="5028"/>
      </c>
      <c r="EB190" s="54">
        <f t="shared" si="5176"/>
      </c>
      <c r="EC190" s="55">
        <f t="shared" si="5029"/>
      </c>
      <c r="ED190" s="54">
        <f t="shared" si="5176"/>
      </c>
      <c r="EE190" s="55">
        <f t="shared" si="5030"/>
      </c>
      <c r="EF190" s="54">
        <f t="shared" si="5176"/>
      </c>
      <c r="EG190" s="55">
        <f t="shared" si="5031"/>
      </c>
      <c r="EH190" s="54">
        <f t="shared" si="5176"/>
      </c>
      <c r="EI190" s="55">
        <f t="shared" si="5032"/>
      </c>
      <c r="EJ190" s="54">
        <f t="shared" si="5176"/>
      </c>
      <c r="EK190" s="55">
        <f t="shared" si="5033"/>
      </c>
      <c r="EL190" s="54">
        <f t="shared" si="5176"/>
      </c>
      <c r="EM190" s="55">
        <f t="shared" si="5034"/>
      </c>
      <c r="EN190" s="54">
        <f t="shared" si="5176"/>
      </c>
      <c r="EO190" s="55">
        <f t="shared" si="5035"/>
      </c>
      <c r="EP190" s="54">
        <f t="shared" si="5176"/>
      </c>
      <c r="EQ190" s="55">
        <f t="shared" si="5036"/>
      </c>
      <c r="ER190" s="54">
        <f t="shared" si="5176"/>
      </c>
      <c r="ES190" s="55">
        <f t="shared" si="5037"/>
      </c>
      <c r="ET190" s="54">
        <f t="shared" si="5176"/>
      </c>
      <c r="EU190" s="55">
        <f t="shared" si="5038"/>
      </c>
      <c r="EV190" s="54">
        <f t="shared" si="5176"/>
      </c>
      <c r="EW190" s="55">
        <f t="shared" si="5039"/>
      </c>
      <c r="EX190" s="54">
        <f t="shared" si="5176"/>
      </c>
      <c r="EY190" s="55">
        <f t="shared" si="5040"/>
      </c>
      <c r="EZ190" s="54">
        <f t="shared" si="5176"/>
      </c>
      <c r="FA190" s="55">
        <f t="shared" si="5041"/>
      </c>
      <c r="FB190" s="54">
        <f t="shared" si="5176"/>
      </c>
      <c r="FC190" s="55">
        <f t="shared" si="5042"/>
      </c>
      <c r="FD190" s="54">
        <f t="shared" si="5176"/>
      </c>
      <c r="FE190" s="55">
        <f t="shared" si="5043"/>
      </c>
      <c r="FF190" s="54">
        <f t="shared" si="5176"/>
      </c>
      <c r="FG190" s="55">
        <f t="shared" si="5044"/>
      </c>
      <c r="FH190" s="54">
        <f t="shared" si="5176"/>
      </c>
      <c r="FI190" s="55">
        <f t="shared" si="5045"/>
      </c>
      <c r="FJ190" s="54">
        <f t="shared" si="5176"/>
      </c>
      <c r="FK190" s="55">
        <f t="shared" si="5046"/>
      </c>
      <c r="FL190" s="54">
        <f t="shared" si="5176"/>
      </c>
      <c r="FM190" s="55">
        <f t="shared" si="5047"/>
      </c>
      <c r="FN190" s="54">
        <f t="shared" si="5176"/>
      </c>
      <c r="FO190" s="55">
        <f t="shared" si="5048"/>
      </c>
      <c r="FP190" s="54">
        <f t="shared" si="5176"/>
      </c>
      <c r="FQ190" s="55">
        <f t="shared" si="5049"/>
      </c>
      <c r="FR190" s="54">
        <f t="shared" si="5176"/>
      </c>
      <c r="FS190" s="55">
        <f t="shared" si="5050"/>
      </c>
      <c r="FT190" s="54">
        <f t="shared" si="5176"/>
      </c>
      <c r="FU190" s="55">
        <f t="shared" si="5051"/>
      </c>
      <c r="FV190" s="54">
        <f t="shared" si="5176"/>
      </c>
      <c r="FW190" s="55">
        <f t="shared" si="5052"/>
      </c>
      <c r="FX190" s="54">
        <f t="shared" si="5176"/>
      </c>
      <c r="FY190" s="55">
        <f t="shared" si="5053"/>
      </c>
      <c r="FZ190" s="54">
        <f t="shared" si="5176"/>
      </c>
      <c r="GA190" s="55">
        <f t="shared" si="5054"/>
      </c>
      <c r="GB190" s="54">
        <f t="shared" si="5176"/>
      </c>
      <c r="GC190" s="55">
        <f t="shared" si="5055"/>
      </c>
      <c r="GD190" s="54">
        <f t="shared" si="5176"/>
      </c>
      <c r="GE190" s="55">
        <f t="shared" si="5056"/>
      </c>
      <c r="GF190" s="54">
        <f t="shared" si="5176"/>
      </c>
      <c r="GG190" s="55">
        <f t="shared" si="5057"/>
      </c>
      <c r="GH190" s="54">
        <f t="shared" si="5176"/>
      </c>
      <c r="GI190" s="55">
        <f t="shared" si="5058"/>
      </c>
      <c r="GJ190" s="54">
        <f t="shared" si="5176"/>
      </c>
      <c r="GK190" s="55">
        <f t="shared" si="5059"/>
      </c>
      <c r="GL190" s="54">
        <f t="shared" si="5176"/>
      </c>
      <c r="GM190" s="55">
        <f t="shared" si="5060"/>
      </c>
      <c r="GN190" s="54">
        <f t="shared" si="5173"/>
      </c>
      <c r="GO190" s="55">
        <f t="shared" si="5061"/>
      </c>
      <c r="GP190" s="54">
        <f t="shared" si="5173"/>
      </c>
      <c r="GQ190" s="55">
        <f t="shared" si="5062"/>
      </c>
      <c r="GR190" s="54">
        <f t="shared" si="5173"/>
      </c>
      <c r="GS190" s="55">
        <f t="shared" si="5063"/>
      </c>
      <c r="GT190" s="54">
        <f t="shared" si="5173"/>
      </c>
      <c r="GU190" s="55">
        <f t="shared" si="5064"/>
      </c>
      <c r="GV190" s="54">
        <f t="shared" si="5173"/>
      </c>
      <c r="GW190" s="55">
        <f t="shared" si="5065"/>
      </c>
      <c r="GX190" s="54">
        <f t="shared" si="5173"/>
      </c>
      <c r="GY190" s="55">
        <f t="shared" si="5066"/>
      </c>
      <c r="GZ190" s="54">
        <f t="shared" si="5173"/>
      </c>
      <c r="HA190" s="55">
        <f t="shared" si="5067"/>
      </c>
      <c r="HB190" s="54">
        <f t="shared" si="5173"/>
      </c>
      <c r="HC190" s="55">
        <f t="shared" si="5068"/>
      </c>
      <c r="HD190" s="54">
        <f t="shared" si="5173"/>
      </c>
      <c r="HE190" s="55">
        <f t="shared" si="5069"/>
      </c>
      <c r="HF190" s="54">
        <f t="shared" si="5173"/>
      </c>
      <c r="HG190" s="55">
        <f t="shared" si="5070"/>
      </c>
      <c r="HH190" s="54">
        <f t="shared" si="5173"/>
      </c>
      <c r="HI190" s="55">
        <f t="shared" si="5071"/>
      </c>
      <c r="HJ190" s="54">
        <f t="shared" si="5173"/>
      </c>
      <c r="HK190" s="55">
        <f t="shared" si="5072"/>
      </c>
      <c r="HL190" s="54">
        <f t="shared" si="5173"/>
      </c>
      <c r="HM190" s="55">
        <f t="shared" si="5073"/>
      </c>
      <c r="HN190" s="54">
        <f t="shared" si="5173"/>
      </c>
      <c r="HO190" s="55">
        <f t="shared" si="5074"/>
      </c>
      <c r="HP190" s="54">
        <f t="shared" si="5173"/>
      </c>
      <c r="HQ190" s="55">
        <f t="shared" si="5075"/>
      </c>
      <c r="HR190" s="54">
        <f t="shared" si="5173"/>
      </c>
      <c r="HS190" s="55">
        <f t="shared" si="5076"/>
      </c>
      <c r="HT190" s="54">
        <f t="shared" si="5173"/>
      </c>
      <c r="HU190" s="55">
        <f t="shared" si="5077"/>
      </c>
      <c r="HV190" s="54">
        <f t="shared" si="5173"/>
      </c>
      <c r="HW190" s="55">
        <f t="shared" si="5078"/>
      </c>
      <c r="HX190" s="54">
        <f t="shared" si="5173"/>
      </c>
      <c r="HY190" s="55">
        <f t="shared" si="5079"/>
      </c>
      <c r="HZ190" s="54">
        <f t="shared" si="5173"/>
      </c>
      <c r="IA190" s="55">
        <f t="shared" si="5080"/>
      </c>
      <c r="IB190" s="54">
        <f t="shared" si="5173"/>
      </c>
      <c r="IC190" s="55">
        <f t="shared" si="5081"/>
      </c>
      <c r="ID190" s="54">
        <f t="shared" si="5173"/>
      </c>
      <c r="IE190" s="55">
        <f t="shared" si="5082"/>
      </c>
      <c r="IF190" s="54">
        <f t="shared" si="5173"/>
      </c>
      <c r="IG190" s="55">
        <f t="shared" si="5083"/>
      </c>
      <c r="IH190" s="54">
        <f t="shared" si="5173"/>
      </c>
      <c r="II190" s="55">
        <f t="shared" si="5084"/>
      </c>
      <c r="IJ190" s="54">
        <f t="shared" si="5173"/>
      </c>
      <c r="IK190" s="55">
        <f t="shared" si="5085"/>
      </c>
      <c r="IL190" s="54">
        <f t="shared" si="5173"/>
      </c>
      <c r="IM190" s="55">
        <f t="shared" si="5086"/>
      </c>
      <c r="IN190" s="54">
        <f t="shared" si="5173"/>
      </c>
      <c r="IO190" s="55">
        <f t="shared" si="5087"/>
      </c>
      <c r="IP190" s="54">
        <f t="shared" si="5173"/>
      </c>
      <c r="IQ190" s="55">
        <f t="shared" si="5088"/>
      </c>
      <c r="IR190" s="54">
        <f t="shared" si="5173"/>
      </c>
      <c r="IS190" s="55">
        <f t="shared" si="5089"/>
      </c>
      <c r="IT190" s="54">
        <f t="shared" si="5173"/>
      </c>
      <c r="IU190" s="55">
        <f t="shared" si="5090"/>
      </c>
      <c r="IV190" s="54">
        <f t="shared" si="5173"/>
      </c>
      <c r="IW190" s="55">
        <f t="shared" si="5091"/>
      </c>
      <c r="IX190" s="54">
        <f t="shared" si="5151"/>
      </c>
      <c r="IY190" s="55">
        <f t="shared" si="5092"/>
      </c>
      <c r="IZ190" s="54">
        <f t="shared" si="5151"/>
      </c>
      <c r="JA190" s="55">
        <f t="shared" si="5093"/>
      </c>
      <c r="JB190" s="54">
        <f t="shared" si="5151"/>
      </c>
      <c r="JC190" s="55">
        <f t="shared" si="5094"/>
      </c>
      <c r="JD190" s="54">
        <f t="shared" si="5151"/>
      </c>
      <c r="JE190" s="55">
        <f t="shared" si="5095"/>
      </c>
      <c r="JF190" s="54">
        <f t="shared" si="5151"/>
      </c>
      <c r="JG190" s="55">
        <f t="shared" si="5096"/>
      </c>
      <c r="JH190" s="54">
        <f t="shared" si="5151"/>
      </c>
      <c r="JI190" s="55">
        <f t="shared" si="5097"/>
      </c>
      <c r="JJ190" s="54">
        <f t="shared" si="5151"/>
      </c>
      <c r="JK190" s="55">
        <f t="shared" si="5098"/>
      </c>
      <c r="JL190" s="54">
        <f t="shared" si="5151"/>
      </c>
      <c r="JM190" s="55">
        <f t="shared" si="4679"/>
      </c>
      <c r="JN190" s="54">
        <f t="shared" si="5169"/>
      </c>
      <c r="JO190" s="55">
        <f t="shared" si="4775"/>
      </c>
      <c r="JP190" s="54">
        <f t="shared" si="5169"/>
      </c>
      <c r="JQ190" s="55">
        <f t="shared" si="4776"/>
      </c>
      <c r="JR190" s="54">
        <f t="shared" si="5169"/>
      </c>
      <c r="JS190" s="55">
        <f t="shared" si="4777"/>
      </c>
      <c r="JT190" s="54">
        <f t="shared" si="5169"/>
      </c>
      <c r="JU190" s="55">
        <f t="shared" si="4778"/>
      </c>
      <c r="JV190" s="54">
        <f t="shared" si="5169"/>
      </c>
      <c r="JW190" s="55">
        <f t="shared" si="4779"/>
      </c>
      <c r="JX190" s="54">
        <f t="shared" si="5169"/>
      </c>
      <c r="JY190" s="55">
        <f t="shared" si="4780"/>
      </c>
      <c r="JZ190" s="54">
        <f t="shared" si="5169"/>
      </c>
      <c r="KA190" s="55">
        <f t="shared" si="4781"/>
      </c>
      <c r="KB190" s="54">
        <f t="shared" si="5169"/>
      </c>
      <c r="KC190" s="55">
        <f t="shared" si="4782"/>
      </c>
      <c r="KD190" s="54">
        <f t="shared" si="5169"/>
      </c>
      <c r="KE190" s="55">
        <f t="shared" si="4783"/>
      </c>
      <c r="KF190" s="54">
        <f t="shared" si="5169"/>
      </c>
      <c r="KG190" s="55">
        <f t="shared" si="4784"/>
      </c>
      <c r="KH190" s="54">
        <f t="shared" si="5169"/>
      </c>
      <c r="KI190" s="55">
        <f t="shared" si="4785"/>
      </c>
      <c r="KJ190" s="54">
        <f t="shared" si="5169"/>
      </c>
      <c r="KK190" s="55">
        <f t="shared" si="4786"/>
      </c>
      <c r="KL190" s="54">
        <f t="shared" si="5169"/>
      </c>
      <c r="KM190" s="55">
        <f t="shared" si="4787"/>
      </c>
      <c r="KN190" s="54">
        <f t="shared" si="5169"/>
      </c>
      <c r="KO190" s="55">
        <f t="shared" si="4788"/>
      </c>
      <c r="KP190" s="54">
        <f t="shared" si="5169"/>
      </c>
      <c r="KQ190" s="55">
        <f t="shared" si="4789"/>
      </c>
      <c r="KR190" s="54">
        <f t="shared" si="5169"/>
      </c>
      <c r="KS190" s="55">
        <f t="shared" si="4790"/>
      </c>
      <c r="KT190" s="54">
        <f t="shared" si="5169"/>
      </c>
      <c r="KU190" s="55">
        <f t="shared" si="4791"/>
      </c>
      <c r="KV190" s="54">
        <f t="shared" si="5169"/>
      </c>
      <c r="KW190" s="55">
        <f t="shared" si="4792"/>
      </c>
      <c r="KX190" s="54">
        <f t="shared" si="5169"/>
      </c>
      <c r="KY190" s="55">
        <f t="shared" si="4793"/>
      </c>
      <c r="KZ190" s="54">
        <f t="shared" si="5169"/>
      </c>
      <c r="LA190" s="55">
        <f t="shared" si="4794"/>
      </c>
      <c r="LB190" s="54">
        <f t="shared" si="5169"/>
      </c>
      <c r="LC190" s="55">
        <f t="shared" si="4795"/>
      </c>
      <c r="LD190" s="54">
        <f t="shared" si="5169"/>
      </c>
      <c r="LE190" s="55">
        <f t="shared" si="4796"/>
      </c>
      <c r="LF190" s="54">
        <f t="shared" si="5169"/>
      </c>
      <c r="LG190" s="55">
        <f t="shared" si="4797"/>
      </c>
      <c r="LH190" s="54">
        <f t="shared" si="5169"/>
      </c>
      <c r="LI190" s="55">
        <f t="shared" si="4798"/>
      </c>
      <c r="LJ190" s="54">
        <f t="shared" si="5169"/>
      </c>
      <c r="LK190" s="55">
        <f t="shared" si="4799"/>
      </c>
      <c r="LL190" s="54">
        <f t="shared" si="5169"/>
      </c>
      <c r="LM190" s="55">
        <f t="shared" si="4800"/>
      </c>
      <c r="LN190" s="54">
        <f t="shared" si="5169"/>
      </c>
      <c r="LO190" s="55">
        <f t="shared" si="4801"/>
      </c>
      <c r="LP190" s="54">
        <f t="shared" si="5169"/>
      </c>
      <c r="LQ190" s="55">
        <f t="shared" si="4802"/>
      </c>
      <c r="LR190" s="54">
        <f t="shared" si="5169"/>
      </c>
      <c r="LS190" s="55">
        <f t="shared" si="4803"/>
      </c>
      <c r="LT190" s="54">
        <f t="shared" si="5169"/>
      </c>
      <c r="LU190" s="55">
        <f t="shared" si="4804"/>
      </c>
      <c r="LV190" s="54">
        <f t="shared" si="5169"/>
      </c>
      <c r="LW190" s="55">
        <f t="shared" si="4805"/>
      </c>
      <c r="LX190" s="54">
        <f t="shared" si="5169"/>
      </c>
      <c r="LY190" s="55">
        <f t="shared" si="4680"/>
      </c>
      <c r="LZ190" s="54">
        <f t="shared" si="5167"/>
      </c>
      <c r="MA190" s="55">
        <f t="shared" si="4807"/>
      </c>
      <c r="MB190" s="54">
        <f t="shared" si="5167"/>
      </c>
      <c r="MC190" s="55">
        <f t="shared" si="4808"/>
      </c>
      <c r="MD190" s="54">
        <f t="shared" si="5167"/>
      </c>
      <c r="ME190" s="55">
        <f t="shared" si="4809"/>
      </c>
      <c r="MF190" s="54">
        <f t="shared" si="5167"/>
      </c>
      <c r="MG190" s="55">
        <f t="shared" si="4810"/>
      </c>
      <c r="MH190" s="54">
        <f t="shared" si="5167"/>
      </c>
      <c r="MI190" s="55">
        <f t="shared" si="4811"/>
      </c>
      <c r="MJ190" s="54">
        <f t="shared" si="5167"/>
      </c>
      <c r="MK190" s="55">
        <f t="shared" si="4812"/>
      </c>
      <c r="ML190" s="54">
        <f t="shared" si="5167"/>
      </c>
      <c r="MM190" s="55">
        <f t="shared" si="4682"/>
      </c>
      <c r="MN190" s="54">
        <f t="shared" si="5167"/>
      </c>
      <c r="MO190" s="55">
        <f t="shared" si="4683"/>
      </c>
      <c r="MP190" s="54">
        <f t="shared" si="5167"/>
      </c>
      <c r="MQ190" s="55">
        <f t="shared" si="4684"/>
      </c>
      <c r="MR190" s="54">
        <f t="shared" si="5167"/>
      </c>
      <c r="MS190" s="55">
        <f t="shared" si="4685"/>
      </c>
      <c r="MT190" s="54">
        <f t="shared" si="5167"/>
      </c>
      <c r="MU190" s="55">
        <f t="shared" si="4686"/>
      </c>
      <c r="MV190" s="54">
        <f t="shared" si="5167"/>
      </c>
      <c r="MW190" s="55">
        <f t="shared" si="4687"/>
      </c>
      <c r="MX190" s="54">
        <f t="shared" si="5167"/>
      </c>
      <c r="MY190" s="55">
        <f t="shared" si="4688"/>
      </c>
      <c r="MZ190" s="54">
        <f t="shared" si="5167"/>
      </c>
      <c r="NA190" s="55">
        <f t="shared" si="4689"/>
      </c>
      <c r="NB190" s="54">
        <f t="shared" si="5167"/>
      </c>
      <c r="NC190" s="55">
        <f t="shared" si="4690"/>
      </c>
      <c r="ND190" s="54">
        <f t="shared" si="5167"/>
      </c>
      <c r="NE190" s="55">
        <f t="shared" si="4691"/>
      </c>
      <c r="NF190" s="54">
        <f t="shared" si="5167"/>
      </c>
      <c r="NG190" s="55">
        <f t="shared" si="4692"/>
      </c>
      <c r="NH190" s="54">
        <f t="shared" si="5167"/>
      </c>
      <c r="NI190" s="55">
        <f t="shared" si="4693"/>
      </c>
      <c r="NJ190" s="54">
        <f t="shared" si="5167"/>
      </c>
      <c r="NK190" s="55">
        <f t="shared" si="4694"/>
      </c>
      <c r="NL190" s="54">
        <f t="shared" si="5167"/>
      </c>
      <c r="NM190" s="55">
        <f t="shared" si="4695"/>
      </c>
      <c r="NN190" s="54">
        <f t="shared" si="5167"/>
      </c>
      <c r="NO190" s="55">
        <f t="shared" si="4696"/>
      </c>
      <c r="NP190" s="54">
        <f t="shared" si="5167"/>
      </c>
      <c r="NQ190" s="55">
        <f t="shared" si="4697"/>
      </c>
      <c r="NR190" s="54">
        <f t="shared" si="5167"/>
      </c>
      <c r="NS190" s="55">
        <f t="shared" si="4698"/>
      </c>
      <c r="NT190" s="54">
        <f t="shared" si="5167"/>
      </c>
      <c r="NU190" s="55">
        <f t="shared" si="4699"/>
      </c>
      <c r="NV190" s="54">
        <f t="shared" si="5167"/>
      </c>
      <c r="NW190" s="55">
        <f t="shared" si="4700"/>
      </c>
      <c r="NX190" s="54">
        <f t="shared" si="5167"/>
      </c>
      <c r="NY190" s="55">
        <f t="shared" si="4701"/>
      </c>
      <c r="NZ190" s="54">
        <f t="shared" si="5167"/>
      </c>
      <c r="OA190" s="55">
        <f t="shared" si="4702"/>
      </c>
      <c r="OB190" s="54">
        <f t="shared" si="5167"/>
      </c>
      <c r="OC190" s="55">
        <f t="shared" si="4703"/>
      </c>
      <c r="OD190" s="54">
        <f t="shared" si="5167"/>
      </c>
      <c r="OE190" s="55">
        <f t="shared" si="4704"/>
      </c>
      <c r="OF190" s="54">
        <f t="shared" si="5167"/>
      </c>
      <c r="OG190" s="55">
        <f t="shared" si="4705"/>
      </c>
      <c r="OH190" s="54">
        <f t="shared" si="5167"/>
      </c>
      <c r="OI190" s="55">
        <f t="shared" si="4706"/>
      </c>
      <c r="OJ190" s="54">
        <f t="shared" si="5166"/>
      </c>
      <c r="OK190" s="55">
        <f t="shared" si="4707"/>
      </c>
      <c r="OL190" s="54">
        <f t="shared" ref="OL190:QV199" si="5181">RIGHT(IFERROR(VLOOKUP($B190,OL$4:OM$71,2,FALSE),""),2)</f>
      </c>
      <c r="OM190" s="55">
        <f t="shared" si="4708"/>
      </c>
      <c r="ON190" s="54">
        <f t="shared" si="5181"/>
      </c>
      <c r="OO190" s="55">
        <f t="shared" si="4709"/>
      </c>
      <c r="OP190" s="54">
        <f t="shared" si="5181"/>
      </c>
      <c r="OQ190" s="55">
        <f t="shared" si="4710"/>
      </c>
      <c r="OR190" s="54">
        <f t="shared" si="5181"/>
      </c>
      <c r="OS190" s="55">
        <f t="shared" si="4711"/>
      </c>
      <c r="OT190" s="54">
        <f t="shared" si="5181"/>
      </c>
      <c r="OU190" s="55">
        <f t="shared" si="4712"/>
      </c>
      <c r="OV190" s="54">
        <f t="shared" si="5181"/>
      </c>
      <c r="OW190" s="55">
        <f t="shared" si="4713"/>
      </c>
      <c r="OX190" s="54">
        <f t="shared" si="5181"/>
      </c>
      <c r="OY190" s="55">
        <f t="shared" si="4714"/>
      </c>
      <c r="OZ190" s="54">
        <f t="shared" si="5181"/>
      </c>
      <c r="PA190" s="55">
        <f t="shared" si="4715"/>
      </c>
      <c r="PB190" s="54">
        <f t="shared" si="5181"/>
      </c>
      <c r="PC190" s="55">
        <f t="shared" si="4716"/>
      </c>
      <c r="PD190" s="54">
        <f t="shared" si="5181"/>
      </c>
      <c r="PE190" s="55">
        <f t="shared" si="4717"/>
      </c>
      <c r="PF190" s="54">
        <f t="shared" si="5181"/>
      </c>
      <c r="PG190" s="55">
        <f t="shared" si="4718"/>
      </c>
      <c r="PH190" s="54">
        <f t="shared" si="5181"/>
      </c>
      <c r="PI190" s="55">
        <f t="shared" si="4719"/>
      </c>
      <c r="PJ190" s="54">
        <f t="shared" si="5181"/>
      </c>
      <c r="PK190" s="55">
        <f t="shared" si="4720"/>
      </c>
      <c r="PL190" s="54">
        <f t="shared" si="5181"/>
      </c>
      <c r="PM190" s="55">
        <f t="shared" si="4721"/>
      </c>
      <c r="PN190" s="54">
        <f t="shared" si="5181"/>
      </c>
      <c r="PO190" s="55">
        <f t="shared" si="4722"/>
      </c>
      <c r="PP190" s="54">
        <f t="shared" si="5181"/>
      </c>
      <c r="PQ190" s="55">
        <f t="shared" si="4723"/>
      </c>
      <c r="PR190" s="54">
        <f t="shared" si="5181"/>
      </c>
      <c r="PS190" s="55">
        <f t="shared" si="4724"/>
      </c>
      <c r="PT190" s="54">
        <f t="shared" si="5181"/>
      </c>
      <c r="PU190" s="55">
        <f t="shared" si="4725"/>
      </c>
      <c r="PV190" s="54">
        <f t="shared" si="5181"/>
      </c>
      <c r="PW190" s="55">
        <f t="shared" si="4726"/>
      </c>
      <c r="PX190" s="54">
        <f t="shared" si="5181"/>
      </c>
      <c r="PY190" s="55">
        <f t="shared" si="4727"/>
      </c>
      <c r="PZ190" s="54">
        <f t="shared" si="5181"/>
      </c>
      <c r="QA190" s="55">
        <f t="shared" si="4728"/>
      </c>
      <c r="QB190" s="54">
        <f t="shared" si="5181"/>
      </c>
      <c r="QC190" s="55">
        <f t="shared" si="4729"/>
      </c>
      <c r="QD190" s="54">
        <f t="shared" si="5181"/>
      </c>
      <c r="QE190" s="55">
        <f t="shared" si="4730"/>
      </c>
      <c r="QF190" s="54">
        <f t="shared" si="5181"/>
      </c>
      <c r="QG190" s="55">
        <f t="shared" si="4731"/>
      </c>
      <c r="QH190" s="54">
        <f t="shared" si="5181"/>
      </c>
      <c r="QI190" s="55">
        <f t="shared" si="4732"/>
      </c>
      <c r="QJ190" s="54">
        <f t="shared" si="5181"/>
      </c>
      <c r="QK190" s="55">
        <f t="shared" si="4733"/>
      </c>
      <c r="QL190" s="54">
        <f t="shared" si="5181"/>
      </c>
      <c r="QM190" s="55">
        <f t="shared" si="4734"/>
      </c>
      <c r="QN190" s="54">
        <f t="shared" si="5181"/>
      </c>
      <c r="QO190" s="55">
        <f t="shared" si="4735"/>
      </c>
      <c r="QP190" s="54">
        <f t="shared" si="5181"/>
      </c>
      <c r="QQ190" s="55">
        <f t="shared" si="4736"/>
      </c>
      <c r="QR190" s="54">
        <f t="shared" si="5181"/>
      </c>
      <c r="QS190" s="55">
        <f t="shared" si="4737"/>
      </c>
      <c r="QT190" s="54">
        <f t="shared" si="5181"/>
      </c>
      <c r="QU190" s="55">
        <f t="shared" si="4885"/>
      </c>
      <c r="QV190" s="54">
        <f t="shared" si="5181"/>
      </c>
      <c r="QW190" s="55">
        <f t="shared" si="4886"/>
      </c>
      <c r="QX190" s="54">
        <f t="shared" si="5178"/>
      </c>
      <c r="QY190" s="55">
        <f t="shared" si="4887"/>
      </c>
      <c r="QZ190" s="54">
        <f t="shared" si="5178"/>
      </c>
      <c r="RA190" s="55">
        <f t="shared" si="4888"/>
      </c>
      <c r="RB190" s="54">
        <f t="shared" si="5178"/>
      </c>
      <c r="RC190" s="55">
        <f t="shared" si="4889"/>
      </c>
      <c r="RD190" s="54">
        <f t="shared" si="5178"/>
      </c>
      <c r="RE190" s="55">
        <f t="shared" si="4890"/>
      </c>
      <c r="RF190" s="54">
        <f t="shared" si="5178"/>
      </c>
      <c r="RG190" s="55">
        <f t="shared" si="4891"/>
      </c>
      <c r="RH190" s="54">
        <f t="shared" si="5178"/>
      </c>
      <c r="RI190" s="55">
        <f t="shared" si="4892"/>
      </c>
      <c r="RJ190" s="54">
        <f t="shared" si="5161"/>
      </c>
      <c r="RK190" s="55">
        <f t="shared" si="4893"/>
      </c>
      <c r="RL190" s="54">
        <f t="shared" si="5161"/>
      </c>
      <c r="RM190" s="55">
        <f t="shared" si="4894"/>
      </c>
      <c r="RN190" s="54">
        <f t="shared" si="5161"/>
      </c>
      <c r="RO190" s="55">
        <f t="shared" si="4895"/>
      </c>
      <c r="RP190" s="54">
        <f t="shared" si="5170"/>
      </c>
      <c r="RQ190" s="55">
        <f t="shared" si="4896"/>
      </c>
      <c r="RR190" s="54">
        <f t="shared" si="5170"/>
      </c>
      <c r="RS190" s="55">
        <f t="shared" si="4897"/>
      </c>
      <c r="RT190" s="54">
        <f t="shared" si="5170"/>
      </c>
      <c r="RU190" s="55">
        <f t="shared" si="4898"/>
      </c>
      <c r="RV190" s="54">
        <f t="shared" si="5170"/>
      </c>
      <c r="RW190" s="55">
        <f t="shared" si="4899"/>
      </c>
      <c r="RX190" s="54">
        <f t="shared" si="5170"/>
      </c>
      <c r="RY190" s="55">
        <f t="shared" si="4900"/>
      </c>
      <c r="RZ190" s="54">
        <f t="shared" si="5170"/>
      </c>
      <c r="SA190" s="55">
        <f t="shared" si="4901"/>
      </c>
      <c r="SB190" s="54">
        <f t="shared" si="5170"/>
      </c>
      <c r="SC190" s="55">
        <f t="shared" si="4902"/>
      </c>
      <c r="SD190" s="54">
        <f t="shared" si="5170"/>
      </c>
      <c r="SE190" s="55">
        <f t="shared" si="4903"/>
      </c>
      <c r="SF190" s="54">
        <f t="shared" si="5170"/>
      </c>
      <c r="SG190" s="55">
        <f t="shared" si="4904"/>
      </c>
      <c r="SH190" s="54">
        <f t="shared" si="5170"/>
      </c>
      <c r="SI190" s="55">
        <f t="shared" si="4905"/>
      </c>
      <c r="SJ190" s="54">
        <f t="shared" si="5170"/>
      </c>
      <c r="SK190" s="55">
        <f t="shared" si="4906"/>
      </c>
      <c r="SL190" s="54">
        <f t="shared" si="5170"/>
      </c>
      <c r="SM190" s="55">
        <f t="shared" si="4907"/>
      </c>
      <c r="SN190" s="54">
        <f t="shared" si="5170"/>
      </c>
      <c r="SO190" s="55">
        <f t="shared" si="4908"/>
      </c>
      <c r="SP190" s="54">
        <f t="shared" si="5170"/>
      </c>
      <c r="SQ190" s="55">
        <f t="shared" si="4909"/>
      </c>
      <c r="SR190" s="54">
        <f t="shared" si="5170"/>
      </c>
      <c r="SS190" s="55">
        <f t="shared" si="4910"/>
      </c>
      <c r="ST190" s="54">
        <f t="shared" si="5170"/>
      </c>
      <c r="SU190" s="55">
        <f t="shared" si="4911"/>
      </c>
      <c r="SV190" s="54">
        <f t="shared" si="5170"/>
      </c>
      <c r="SW190" s="55">
        <f t="shared" si="4912"/>
      </c>
      <c r="SX190" s="54">
        <f t="shared" si="5170"/>
      </c>
      <c r="SY190" s="55">
        <f t="shared" si="4913"/>
      </c>
      <c r="SZ190" s="54">
        <f t="shared" si="5170"/>
      </c>
      <c r="TA190" s="55">
        <f t="shared" si="4914"/>
      </c>
      <c r="TB190" s="54">
        <f t="shared" si="5170"/>
      </c>
      <c r="TC190" s="55">
        <f t="shared" si="4915"/>
      </c>
      <c r="TD190" s="54">
        <f t="shared" si="5170"/>
      </c>
      <c r="TE190" s="55">
        <f t="shared" si="4881"/>
      </c>
      <c r="TF190" s="54">
        <f t="shared" si="5170"/>
      </c>
      <c r="TG190" s="55">
        <f t="shared" si="4843"/>
      </c>
      <c r="TH190" s="54">
        <f t="shared" si="5170"/>
      </c>
      <c r="TI190" s="55">
        <f t="shared" si="4844"/>
      </c>
      <c r="TJ190" s="54">
        <f t="shared" si="5170"/>
      </c>
      <c r="TK190" s="55">
        <f t="shared" si="4845"/>
      </c>
      <c r="TL190" s="54">
        <f t="shared" si="5170"/>
      </c>
      <c r="TM190" s="55">
        <f t="shared" si="4846"/>
      </c>
      <c r="TN190" s="54">
        <f t="shared" si="5170"/>
      </c>
      <c r="TO190" s="55">
        <f t="shared" si="4847"/>
      </c>
      <c r="TP190" s="54">
        <f t="shared" si="5170"/>
      </c>
      <c r="TQ190" s="55">
        <f t="shared" si="4848"/>
      </c>
      <c r="TR190" s="54">
        <f t="shared" si="5170"/>
      </c>
      <c r="TS190" s="55">
        <f t="shared" si="4849"/>
      </c>
      <c r="TT190" s="54">
        <f t="shared" si="5170"/>
      </c>
      <c r="TU190" s="55">
        <f t="shared" si="4850"/>
      </c>
      <c r="TV190" s="54">
        <f t="shared" si="5170"/>
      </c>
      <c r="TW190" s="55">
        <f t="shared" si="4851"/>
      </c>
      <c r="TX190" s="54">
        <f t="shared" si="5170"/>
      </c>
      <c r="TY190" s="55">
        <f t="shared" si="4852"/>
      </c>
      <c r="TZ190" s="54">
        <f t="shared" si="5170"/>
      </c>
      <c r="UA190" s="55">
        <f t="shared" si="4853"/>
      </c>
      <c r="UB190" s="54">
        <f t="shared" si="5168"/>
      </c>
      <c r="UC190" s="55">
        <f t="shared" si="4854"/>
      </c>
      <c r="UD190" s="54">
        <f t="shared" si="5168"/>
      </c>
      <c r="UE190" s="55">
        <f t="shared" si="4855"/>
      </c>
      <c r="UF190" s="54">
        <f t="shared" si="5168"/>
      </c>
      <c r="UG190" s="55">
        <f t="shared" si="4856"/>
      </c>
      <c r="UH190" s="54">
        <f t="shared" si="5168"/>
      </c>
      <c r="UI190" s="55">
        <f t="shared" si="4857"/>
      </c>
      <c r="UJ190" s="54">
        <f t="shared" si="5168"/>
      </c>
      <c r="UK190" s="55">
        <f t="shared" si="4858"/>
      </c>
      <c r="UL190" s="54">
        <f t="shared" si="5168"/>
      </c>
      <c r="UM190" s="55">
        <f t="shared" si="4859"/>
      </c>
      <c r="UN190" s="54">
        <f t="shared" si="5168"/>
      </c>
      <c r="UO190" s="55">
        <f t="shared" si="4860"/>
      </c>
      <c r="UP190" s="54">
        <f t="shared" si="5168"/>
      </c>
      <c r="UQ190" s="55">
        <f t="shared" si="4861"/>
      </c>
      <c r="UR190" s="54">
        <f t="shared" si="5168"/>
      </c>
      <c r="US190" s="55">
        <f t="shared" si="4862"/>
      </c>
      <c r="UT190" s="54">
        <f t="shared" si="5168"/>
      </c>
      <c r="UU190" s="55">
        <f t="shared" si="4863"/>
      </c>
      <c r="UV190" s="54">
        <f t="shared" si="5168"/>
      </c>
      <c r="UW190" s="55">
        <f t="shared" si="4864"/>
      </c>
      <c r="UX190" s="54">
        <f t="shared" si="5168"/>
      </c>
      <c r="UY190" s="55">
        <f t="shared" si="4865"/>
      </c>
      <c r="UZ190" s="54">
        <f t="shared" si="5168"/>
      </c>
      <c r="VA190" s="55">
        <f t="shared" si="4866"/>
      </c>
      <c r="VB190" s="54">
        <f t="shared" si="5168"/>
      </c>
      <c r="VC190" s="55">
        <f t="shared" si="4867"/>
      </c>
      <c r="VD190" s="54">
        <f t="shared" ref="VD190:XN205" si="5182">RIGHT(IFERROR(VLOOKUP($B190,VD$4:VE$71,2,FALSE),""),2)</f>
      </c>
      <c r="VE190" s="55">
        <f t="shared" si="4868"/>
      </c>
      <c r="VF190" s="54">
        <f t="shared" si="5182"/>
      </c>
      <c r="VG190" s="55">
        <f t="shared" si="4869"/>
      </c>
      <c r="VH190" s="54">
        <f t="shared" si="5182"/>
      </c>
      <c r="VI190" s="55">
        <f t="shared" si="4870"/>
      </c>
      <c r="VJ190" s="54">
        <f t="shared" si="5182"/>
      </c>
      <c r="VK190" s="55">
        <f t="shared" si="4871"/>
      </c>
      <c r="VL190" s="54">
        <f t="shared" si="5182"/>
      </c>
      <c r="VM190" s="55">
        <f t="shared" si="4872"/>
      </c>
      <c r="VN190" s="54">
        <f t="shared" si="5182"/>
      </c>
      <c r="VO190" s="55">
        <f t="shared" si="4873"/>
      </c>
      <c r="VP190" s="54">
        <f t="shared" si="5182"/>
      </c>
      <c r="VQ190" s="55">
        <f t="shared" si="4817"/>
      </c>
      <c r="VR190" s="54">
        <f t="shared" si="5182"/>
      </c>
      <c r="VS190" s="55">
        <f t="shared" si="4874"/>
      </c>
      <c r="VT190" s="54">
        <f t="shared" si="5182"/>
      </c>
      <c r="VU190" s="55">
        <f t="shared" si="4875"/>
      </c>
      <c r="VV190" s="54">
        <f t="shared" si="5182"/>
      </c>
      <c r="VW190" s="55">
        <f t="shared" si="4876"/>
      </c>
      <c r="VX190" s="54">
        <f t="shared" si="5182"/>
      </c>
      <c r="VY190" s="55">
        <f t="shared" si="4877"/>
      </c>
      <c r="VZ190" s="54">
        <f t="shared" si="5182"/>
      </c>
      <c r="WA190" s="55">
        <f t="shared" si="4878"/>
      </c>
      <c r="WB190" s="54">
        <f t="shared" si="5182"/>
      </c>
      <c r="WC190" s="55">
        <f t="shared" si="4879"/>
      </c>
      <c r="WD190" s="54">
        <f t="shared" si="5182"/>
      </c>
      <c r="WE190" s="55">
        <f t="shared" si="4818"/>
      </c>
      <c r="WF190" s="54">
        <f t="shared" si="5182"/>
      </c>
      <c r="WG190" s="55">
        <f t="shared" si="4819"/>
      </c>
      <c r="WH190" s="54">
        <f t="shared" si="5182"/>
      </c>
      <c r="WI190" s="55">
        <f t="shared" si="4820"/>
      </c>
      <c r="WJ190" s="54">
        <f t="shared" si="5182"/>
      </c>
      <c r="WK190" s="55">
        <f t="shared" si="4821"/>
      </c>
      <c r="WL190" s="54">
        <f t="shared" si="5182"/>
      </c>
      <c r="WM190" s="55">
        <f t="shared" si="4822"/>
      </c>
      <c r="WN190" s="54">
        <f t="shared" si="5182"/>
      </c>
      <c r="WO190" s="55">
        <f t="shared" si="4823"/>
      </c>
      <c r="WP190" s="54">
        <f t="shared" si="5182"/>
      </c>
      <c r="WQ190" s="55">
        <f t="shared" si="4824"/>
      </c>
      <c r="WR190" s="54">
        <f t="shared" si="5182"/>
      </c>
      <c r="WS190" s="55">
        <f t="shared" si="4825"/>
      </c>
      <c r="WT190" s="54">
        <f t="shared" si="5182"/>
      </c>
      <c r="WU190" s="55">
        <f t="shared" si="4826"/>
      </c>
      <c r="WV190" s="54">
        <f t="shared" si="5182"/>
      </c>
      <c r="WW190" s="55">
        <f t="shared" si="4827"/>
      </c>
      <c r="WX190" s="54">
        <f t="shared" si="5182"/>
      </c>
      <c r="WY190" s="55">
        <f t="shared" si="4828"/>
      </c>
      <c r="WZ190" s="54">
        <f t="shared" si="5182"/>
      </c>
      <c r="XA190" s="55">
        <f t="shared" si="4829"/>
      </c>
      <c r="XB190" s="54">
        <f t="shared" si="5182"/>
      </c>
      <c r="XC190" s="55">
        <f t="shared" si="4830"/>
      </c>
      <c r="XD190" s="54">
        <f t="shared" si="5182"/>
      </c>
      <c r="XE190" s="55">
        <f t="shared" si="4831"/>
      </c>
      <c r="XF190" s="54">
        <f t="shared" si="5182"/>
      </c>
      <c r="XG190" s="55">
        <f t="shared" si="4832"/>
      </c>
      <c r="XH190" s="54">
        <f t="shared" si="5182"/>
      </c>
      <c r="XI190" s="55">
        <f t="shared" si="4833"/>
      </c>
      <c r="XJ190" s="54">
        <f t="shared" si="5182"/>
      </c>
      <c r="XK190" s="55">
        <f t="shared" si="4834"/>
      </c>
      <c r="XL190" s="54">
        <f t="shared" si="5182"/>
      </c>
      <c r="XM190" s="55">
        <f t="shared" si="4835"/>
      </c>
      <c r="XN190" s="54">
        <f t="shared" si="5182"/>
      </c>
      <c r="XO190" s="55">
        <f t="shared" si="4836"/>
      </c>
      <c r="XP190" s="54">
        <f t="shared" si="5179"/>
      </c>
      <c r="XQ190" s="55">
        <f t="shared" si="4837"/>
      </c>
      <c r="XR190" s="54">
        <f t="shared" si="5179"/>
      </c>
      <c r="XS190" s="55">
        <f t="shared" si="4838"/>
      </c>
      <c r="XT190" s="54">
        <f t="shared" si="5179"/>
      </c>
      <c r="XU190" s="55">
        <f t="shared" si="4839"/>
      </c>
      <c r="XV190" s="54">
        <f t="shared" si="5179"/>
      </c>
      <c r="XW190" s="55">
        <f t="shared" si="4840"/>
      </c>
      <c r="XX190" s="54">
        <f t="shared" si="5179"/>
      </c>
      <c r="XY190" s="55">
        <f t="shared" si="4841"/>
      </c>
      <c r="XZ190" s="54">
        <f t="shared" si="5179"/>
      </c>
      <c r="YA190" s="55">
        <f t="shared" si="4842"/>
      </c>
      <c r="YB190" s="54">
        <f t="shared" si="5179"/>
      </c>
      <c r="YC190" s="55">
        <f t="shared" si="4740"/>
      </c>
      <c r="YD190" s="54">
        <f t="shared" si="5180"/>
      </c>
      <c r="YE190" s="55">
        <f t="shared" si="4741"/>
      </c>
      <c r="YF190" s="54">
        <f t="shared" si="5180"/>
      </c>
      <c r="YG190" s="55">
        <f t="shared" si="4742"/>
      </c>
      <c r="YH190" s="54">
        <f t="shared" si="5180"/>
      </c>
      <c r="YI190" s="55">
        <f t="shared" si="4743"/>
      </c>
      <c r="YJ190" s="54">
        <f t="shared" si="5180"/>
      </c>
      <c r="YK190" s="55">
        <f t="shared" si="4744"/>
      </c>
      <c r="YL190" s="54">
        <f t="shared" si="5180"/>
      </c>
      <c r="YM190" s="55">
        <f t="shared" si="4745"/>
      </c>
      <c r="YN190" s="54">
        <f t="shared" si="5180"/>
      </c>
      <c r="YO190" s="55">
        <f t="shared" si="4746"/>
      </c>
      <c r="YP190" s="54">
        <f t="shared" si="5180"/>
      </c>
      <c r="YQ190" s="55">
        <f t="shared" si="4747"/>
      </c>
      <c r="YR190" s="54">
        <f t="shared" si="5180"/>
      </c>
      <c r="YS190" s="55">
        <f t="shared" si="4748"/>
      </c>
      <c r="YT190" s="54">
        <f t="shared" si="5180"/>
      </c>
      <c r="YU190" s="55">
        <f t="shared" si="4749"/>
      </c>
      <c r="YV190" s="54">
        <f t="shared" si="5180"/>
      </c>
      <c r="YW190" s="55">
        <f t="shared" si="4750"/>
      </c>
      <c r="YX190" s="54">
        <f t="shared" si="5180"/>
      </c>
      <c r="YY190" s="55">
        <f t="shared" si="4751"/>
      </c>
      <c r="YZ190" s="54">
        <f t="shared" si="5180"/>
      </c>
      <c r="ZA190" s="55">
        <f t="shared" si="4752"/>
      </c>
      <c r="ZB190" s="54">
        <f t="shared" si="5180"/>
      </c>
      <c r="ZC190" s="55">
        <f t="shared" si="4753"/>
      </c>
      <c r="ZD190" s="54">
        <f t="shared" si="5180"/>
      </c>
      <c r="ZE190" s="55">
        <f t="shared" si="4754"/>
      </c>
      <c r="ZF190" s="54">
        <f t="shared" si="5180"/>
      </c>
      <c r="ZG190" s="55">
        <f t="shared" si="4755"/>
      </c>
      <c r="ZH190" s="54">
        <f t="shared" si="5180"/>
      </c>
      <c r="ZI190" s="55">
        <f t="shared" si="4756"/>
      </c>
      <c r="ZJ190" s="54">
        <f t="shared" si="5180"/>
      </c>
      <c r="ZK190" s="55">
        <f t="shared" si="4757"/>
      </c>
      <c r="ZL190" s="54">
        <f t="shared" si="5180"/>
      </c>
      <c r="ZM190" s="55">
        <f t="shared" si="4758"/>
      </c>
      <c r="ZN190" s="54">
        <f t="shared" si="5180"/>
      </c>
      <c r="ZO190" s="55">
        <f t="shared" si="4759"/>
      </c>
      <c r="ZP190" s="54">
        <f t="shared" si="5180"/>
      </c>
      <c r="ZQ190" s="55">
        <f t="shared" si="4760"/>
      </c>
      <c r="ZR190" s="54">
        <f t="shared" si="5180"/>
      </c>
      <c r="ZS190" s="55">
        <f t="shared" si="4761"/>
      </c>
      <c r="ZT190" s="54">
        <f t="shared" si="5180"/>
      </c>
      <c r="ZU190" s="55">
        <f t="shared" si="4762"/>
      </c>
      <c r="ZV190" s="54">
        <f t="shared" si="5180"/>
      </c>
      <c r="ZW190" s="55">
        <f t="shared" si="4763"/>
      </c>
      <c r="ZX190" s="54">
        <f t="shared" si="5180"/>
      </c>
      <c r="ZY190" s="55">
        <f t="shared" si="4764"/>
      </c>
      <c r="ZZ190" s="54">
        <f t="shared" si="5180"/>
      </c>
      <c r="AAA190" s="55">
        <f t="shared" si="4765"/>
      </c>
      <c r="AAB190" s="54">
        <f t="shared" si="5180"/>
      </c>
      <c r="AAC190" s="55">
        <f t="shared" si="4766"/>
      </c>
      <c r="AAD190" s="54">
        <f t="shared" si="5180"/>
      </c>
      <c r="AAE190" s="55">
        <f t="shared" si="4767"/>
      </c>
      <c r="AAF190" s="54">
        <f t="shared" si="5180"/>
      </c>
      <c r="AAG190" s="55">
        <f t="shared" si="4768"/>
      </c>
      <c r="AAH190" s="54">
        <f t="shared" si="5180"/>
      </c>
      <c r="AAI190" s="55">
        <f t="shared" si="4769"/>
      </c>
      <c r="AAJ190" s="54">
        <f t="shared" si="5180"/>
      </c>
      <c r="AAK190" s="55">
        <f t="shared" si="4770"/>
      </c>
      <c r="AAL190" s="54">
        <f t="shared" si="5180"/>
      </c>
      <c r="AAM190" s="55">
        <f t="shared" si="4917"/>
      </c>
      <c r="AAN190" s="54">
        <f t="shared" si="5180"/>
      </c>
      <c r="AAO190" s="55">
        <f t="shared" si="4918"/>
      </c>
      <c r="AAP190" s="54">
        <f t="shared" si="5177"/>
      </c>
      <c r="AAQ190" s="55">
        <f t="shared" si="4919"/>
      </c>
      <c r="AAR190" s="54">
        <f t="shared" si="5177"/>
      </c>
      <c r="AAS190" s="55">
        <f t="shared" si="4920"/>
      </c>
      <c r="AAT190" s="54">
        <f t="shared" si="5177"/>
      </c>
      <c r="AAU190" s="55">
        <f t="shared" si="4921"/>
      </c>
      <c r="AAV190" s="54">
        <f t="shared" si="5174"/>
      </c>
      <c r="AAW190" s="55">
        <f t="shared" si="4922"/>
      </c>
      <c r="AAX190" s="54">
        <f t="shared" si="5174"/>
      </c>
      <c r="AAY190" s="55">
        <f t="shared" si="4923"/>
      </c>
      <c r="AAZ190" s="54">
        <f t="shared" si="5174"/>
      </c>
      <c r="ABA190" s="55">
        <f t="shared" si="4924"/>
      </c>
      <c r="ABB190" s="54">
        <f t="shared" si="5174"/>
      </c>
      <c r="ABC190" s="55">
        <f t="shared" si="4925"/>
      </c>
      <c r="ABD190" s="54">
        <f t="shared" si="5174"/>
      </c>
      <c r="ABE190" s="55">
        <f t="shared" si="4926"/>
      </c>
      <c r="ABF190" s="54">
        <f t="shared" si="5174"/>
      </c>
      <c r="ABG190" s="55">
        <f t="shared" si="4927"/>
      </c>
      <c r="ABH190" s="54">
        <f t="shared" si="5174"/>
      </c>
      <c r="ABI190" s="55">
        <f t="shared" si="4928"/>
      </c>
      <c r="ABJ190" s="54">
        <f t="shared" si="5174"/>
      </c>
      <c r="ABK190" s="55">
        <f t="shared" si="4929"/>
      </c>
      <c r="ABL190" s="54">
        <f t="shared" si="5174"/>
      </c>
      <c r="ABM190" s="55">
        <f t="shared" si="4930"/>
      </c>
      <c r="ABN190" s="54">
        <f t="shared" si="5174"/>
      </c>
      <c r="ABO190" s="55">
        <f t="shared" si="4931"/>
      </c>
      <c r="ABP190" s="54">
        <f t="shared" si="5174"/>
      </c>
      <c r="ABQ190" s="55">
        <f t="shared" si="4932"/>
      </c>
      <c r="ABR190" s="54">
        <f t="shared" si="5174"/>
      </c>
      <c r="ABS190" s="55">
        <f t="shared" si="4933"/>
      </c>
      <c r="ABT190" s="54">
        <f t="shared" si="5174"/>
      </c>
      <c r="ABU190" s="55">
        <f t="shared" si="4934"/>
      </c>
      <c r="ABV190" s="54">
        <f t="shared" si="5174"/>
      </c>
      <c r="ABW190" s="55">
        <f t="shared" si="4935"/>
      </c>
      <c r="ABX190" s="54">
        <f t="shared" si="5174"/>
      </c>
      <c r="ABY190" s="55">
        <f t="shared" si="4936"/>
      </c>
      <c r="ABZ190" s="54">
        <f t="shared" si="5174"/>
      </c>
      <c r="ACA190" s="55">
        <f t="shared" si="4937"/>
      </c>
      <c r="ACB190" s="54">
        <f t="shared" si="5174"/>
      </c>
      <c r="ACC190" s="55">
        <f t="shared" si="4938"/>
      </c>
      <c r="ACD190" s="54">
        <f t="shared" si="5171"/>
      </c>
      <c r="ACE190" s="55">
        <f t="shared" si="4939"/>
      </c>
      <c r="ACF190" s="54">
        <f t="shared" si="5171"/>
      </c>
      <c r="ACG190" s="55">
        <f t="shared" si="4940"/>
      </c>
      <c r="ACH190" s="54">
        <f t="shared" si="5171"/>
      </c>
      <c r="ACI190" s="55">
        <f t="shared" si="4941"/>
      </c>
      <c r="ACJ190" s="54">
        <f t="shared" si="5171"/>
      </c>
      <c r="ACK190" s="55">
        <f t="shared" si="4942"/>
      </c>
      <c r="ACL190" s="54">
        <f t="shared" si="5171"/>
      </c>
      <c r="ACM190" s="55">
        <f t="shared" si="4943"/>
      </c>
      <c r="ACN190" s="54">
        <f t="shared" si="5171"/>
      </c>
      <c r="ACO190" s="55">
        <f t="shared" si="4944"/>
      </c>
      <c r="ACP190" s="54">
        <f t="shared" si="5171"/>
      </c>
      <c r="ACQ190" s="55">
        <f t="shared" si="4945"/>
      </c>
      <c r="ACR190" s="54">
        <f t="shared" si="5171"/>
      </c>
      <c r="ACS190" s="55">
        <f t="shared" si="4946"/>
      </c>
      <c r="ACT190" s="54">
        <f t="shared" si="5171"/>
      </c>
      <c r="ACU190" s="55">
        <f t="shared" si="4947"/>
      </c>
      <c r="ACV190" s="54">
        <f t="shared" si="5171"/>
      </c>
      <c r="ACW190" s="55">
        <f t="shared" si="4883"/>
      </c>
      <c r="ACX190" s="54">
        <f t="shared" si="5171"/>
      </c>
      <c r="ACY190" s="55">
        <f t="shared" si="4961"/>
      </c>
      <c r="ACZ190" s="54">
        <f t="shared" si="5171"/>
      </c>
      <c r="ADA190" s="55">
        <f t="shared" si="4962"/>
      </c>
      <c r="ADB190" s="54">
        <f t="shared" si="5171"/>
      </c>
      <c r="ADC190" s="55">
        <f t="shared" si="4963"/>
      </c>
      <c r="ADD190" s="54">
        <f t="shared" si="5171"/>
      </c>
      <c r="ADE190" s="55">
        <f t="shared" si="4964"/>
      </c>
      <c r="ADF190" s="54">
        <f t="shared" si="5171"/>
      </c>
      <c r="ADG190" s="55">
        <f t="shared" si="4965"/>
      </c>
    </row>
    <row r="191" spans="1:787" ht="20.25" hidden="1" customHeight="1">
      <c r="A191" s="112">
        <v>119</v>
      </c>
      <c r="B191" s="115">
        <f>学年と名前を結合するシート!D120</f>
      </c>
      <c r="C191" s="114"/>
      <c r="D191" s="54">
        <f t="shared" si="4771"/>
      </c>
      <c r="E191" s="55">
        <f t="shared" si="4772"/>
      </c>
      <c r="F191" s="54">
        <f t="shared" si="5175"/>
      </c>
      <c r="G191" s="55">
        <f t="shared" si="4966"/>
      </c>
      <c r="H191" s="54">
        <f t="shared" si="5175"/>
      </c>
      <c r="I191" s="55">
        <f t="shared" si="4967"/>
      </c>
      <c r="J191" s="54">
        <f t="shared" si="5175"/>
      </c>
      <c r="K191" s="55">
        <f t="shared" si="4968"/>
      </c>
      <c r="L191" s="54">
        <f t="shared" si="5175"/>
      </c>
      <c r="M191" s="55">
        <f t="shared" si="4969"/>
      </c>
      <c r="N191" s="54">
        <f t="shared" si="5175"/>
      </c>
      <c r="O191" s="55">
        <f t="shared" si="4970"/>
      </c>
      <c r="P191" s="54">
        <f t="shared" si="5175"/>
      </c>
      <c r="Q191" s="55">
        <f t="shared" si="4971"/>
      </c>
      <c r="R191" s="54">
        <f t="shared" si="5175"/>
      </c>
      <c r="S191" s="55">
        <f t="shared" si="4972"/>
      </c>
      <c r="T191" s="54">
        <f t="shared" si="5175"/>
      </c>
      <c r="U191" s="55">
        <f t="shared" si="4973"/>
      </c>
      <c r="V191" s="54">
        <f t="shared" si="5175"/>
      </c>
      <c r="W191" s="55">
        <f t="shared" si="4974"/>
      </c>
      <c r="X191" s="54">
        <f t="shared" si="5175"/>
      </c>
      <c r="Y191" s="55">
        <f t="shared" si="4975"/>
      </c>
      <c r="Z191" s="54">
        <f t="shared" si="5175"/>
      </c>
      <c r="AA191" s="55">
        <f t="shared" si="4976"/>
      </c>
      <c r="AB191" s="54">
        <f t="shared" si="5175"/>
      </c>
      <c r="AC191" s="55">
        <f t="shared" si="4977"/>
      </c>
      <c r="AD191" s="54">
        <f t="shared" si="5175"/>
      </c>
      <c r="AE191" s="55">
        <f t="shared" si="4978"/>
      </c>
      <c r="AF191" s="54">
        <f t="shared" si="5175"/>
      </c>
      <c r="AG191" s="55">
        <f t="shared" si="4979"/>
      </c>
      <c r="AH191" s="54">
        <f t="shared" si="5175"/>
      </c>
      <c r="AI191" s="55">
        <f t="shared" si="4980"/>
      </c>
      <c r="AJ191" s="54">
        <f t="shared" si="5175"/>
      </c>
      <c r="AK191" s="55">
        <f t="shared" si="4981"/>
      </c>
      <c r="AL191" s="54">
        <f t="shared" si="5175"/>
      </c>
      <c r="AM191" s="55">
        <f t="shared" si="4982"/>
      </c>
      <c r="AN191" s="54">
        <f t="shared" si="5175"/>
      </c>
      <c r="AO191" s="55">
        <f t="shared" si="4983"/>
      </c>
      <c r="AP191" s="54">
        <f t="shared" si="5175"/>
      </c>
      <c r="AQ191" s="55">
        <f t="shared" si="4984"/>
      </c>
      <c r="AR191" s="54">
        <f t="shared" si="5175"/>
      </c>
      <c r="AS191" s="55">
        <f t="shared" si="4985"/>
      </c>
      <c r="AT191" s="54">
        <f t="shared" si="5175"/>
      </c>
      <c r="AU191" s="55">
        <f t="shared" si="4986"/>
      </c>
      <c r="AV191" s="54">
        <f t="shared" si="5175"/>
      </c>
      <c r="AW191" s="55">
        <f t="shared" si="4987"/>
      </c>
      <c r="AX191" s="54">
        <f t="shared" si="5175"/>
      </c>
      <c r="AY191" s="55">
        <f t="shared" si="4988"/>
      </c>
      <c r="AZ191" s="54">
        <f t="shared" si="5175"/>
      </c>
      <c r="BA191" s="55">
        <f t="shared" si="4989"/>
      </c>
      <c r="BB191" s="54">
        <f t="shared" si="5175"/>
      </c>
      <c r="BC191" s="55">
        <f t="shared" si="4990"/>
      </c>
      <c r="BD191" s="54">
        <f t="shared" si="5175"/>
      </c>
      <c r="BE191" s="55">
        <f t="shared" si="4991"/>
      </c>
      <c r="BF191" s="54">
        <f t="shared" si="5175"/>
      </c>
      <c r="BG191" s="55">
        <f t="shared" si="4992"/>
      </c>
      <c r="BH191" s="54">
        <f t="shared" si="5175"/>
      </c>
      <c r="BI191" s="55">
        <f t="shared" si="4993"/>
      </c>
      <c r="BJ191" s="54">
        <f t="shared" si="5175"/>
      </c>
      <c r="BK191" s="55">
        <f t="shared" si="4994"/>
      </c>
      <c r="BL191" s="54">
        <f t="shared" si="5175"/>
      </c>
      <c r="BM191" s="55">
        <f t="shared" si="4995"/>
      </c>
      <c r="BN191" s="54">
        <f t="shared" si="5175"/>
      </c>
      <c r="BO191" s="55">
        <f t="shared" si="4996"/>
      </c>
      <c r="BP191" s="54">
        <f t="shared" si="5175"/>
      </c>
      <c r="BQ191" s="55">
        <f t="shared" si="4997"/>
      </c>
      <c r="BR191" s="54">
        <f t="shared" si="5172"/>
      </c>
      <c r="BS191" s="55">
        <f t="shared" si="4998"/>
      </c>
      <c r="BT191" s="54">
        <f t="shared" si="5172"/>
      </c>
      <c r="BU191" s="55">
        <f t="shared" si="4999"/>
      </c>
      <c r="BV191" s="54">
        <f t="shared" si="5172"/>
      </c>
      <c r="BW191" s="55">
        <f t="shared" si="5000"/>
      </c>
      <c r="BX191" s="54">
        <f t="shared" si="5172"/>
      </c>
      <c r="BY191" s="55">
        <f t="shared" si="5001"/>
      </c>
      <c r="BZ191" s="54">
        <f t="shared" si="5172"/>
      </c>
      <c r="CA191" s="55">
        <f t="shared" si="5002"/>
      </c>
      <c r="CB191" s="54">
        <f t="shared" si="5172"/>
      </c>
      <c r="CC191" s="55">
        <f t="shared" si="5003"/>
      </c>
      <c r="CD191" s="54">
        <f t="shared" si="5172"/>
      </c>
      <c r="CE191" s="55">
        <f t="shared" si="5004"/>
      </c>
      <c r="CF191" s="54">
        <f t="shared" si="5172"/>
      </c>
      <c r="CG191" s="55">
        <f t="shared" si="5005"/>
      </c>
      <c r="CH191" s="54">
        <f t="shared" si="5172"/>
      </c>
      <c r="CI191" s="55">
        <f t="shared" si="5006"/>
      </c>
      <c r="CJ191" s="54">
        <f t="shared" si="5172"/>
      </c>
      <c r="CK191" s="55">
        <f t="shared" si="5007"/>
      </c>
      <c r="CL191" s="54">
        <f t="shared" si="5172"/>
      </c>
      <c r="CM191" s="55">
        <f t="shared" si="5008"/>
      </c>
      <c r="CN191" s="54">
        <f t="shared" si="5172"/>
      </c>
      <c r="CO191" s="55">
        <f t="shared" si="5009"/>
      </c>
      <c r="CP191" s="54">
        <f t="shared" si="5172"/>
      </c>
      <c r="CQ191" s="55">
        <f t="shared" si="5010"/>
      </c>
      <c r="CR191" s="54">
        <f t="shared" si="5172"/>
      </c>
      <c r="CS191" s="55">
        <f t="shared" si="5011"/>
      </c>
      <c r="CT191" s="54">
        <f t="shared" si="5172"/>
      </c>
      <c r="CU191" s="55">
        <f t="shared" si="5012"/>
      </c>
      <c r="CV191" s="54">
        <f t="shared" si="5172"/>
      </c>
      <c r="CW191" s="55">
        <f t="shared" si="5013"/>
      </c>
      <c r="CX191" s="54">
        <f t="shared" si="5172"/>
      </c>
      <c r="CY191" s="55">
        <f t="shared" si="5014"/>
      </c>
      <c r="CZ191" s="54">
        <f t="shared" si="5172"/>
      </c>
      <c r="DA191" s="55">
        <f t="shared" si="5015"/>
      </c>
      <c r="DB191" s="54">
        <f t="shared" si="5172"/>
      </c>
      <c r="DC191" s="55">
        <f t="shared" si="5016"/>
      </c>
      <c r="DD191" s="54">
        <f t="shared" si="5172"/>
      </c>
      <c r="DE191" s="55">
        <f t="shared" si="5017"/>
      </c>
      <c r="DF191" s="54">
        <f t="shared" si="5172"/>
      </c>
      <c r="DG191" s="55">
        <f t="shared" si="5018"/>
      </c>
      <c r="DH191" s="54">
        <f t="shared" si="5172"/>
      </c>
      <c r="DI191" s="55">
        <f t="shared" si="5019"/>
      </c>
      <c r="DJ191" s="54">
        <f t="shared" si="5172"/>
      </c>
      <c r="DK191" s="55">
        <f t="shared" si="5020"/>
      </c>
      <c r="DL191" s="54">
        <f t="shared" si="5172"/>
      </c>
      <c r="DM191" s="55">
        <f t="shared" si="5021"/>
      </c>
      <c r="DN191" s="54">
        <f t="shared" si="5172"/>
      </c>
      <c r="DO191" s="55">
        <f t="shared" si="5022"/>
      </c>
      <c r="DP191" s="54">
        <f t="shared" si="5172"/>
      </c>
      <c r="DQ191" s="55">
        <f t="shared" si="5023"/>
      </c>
      <c r="DR191" s="54">
        <f t="shared" si="5172"/>
      </c>
      <c r="DS191" s="55">
        <f t="shared" si="5024"/>
      </c>
      <c r="DT191" s="54">
        <f t="shared" si="5172"/>
      </c>
      <c r="DU191" s="55">
        <f t="shared" si="5025"/>
      </c>
      <c r="DV191" s="54">
        <f t="shared" si="5172"/>
      </c>
      <c r="DW191" s="55">
        <f t="shared" si="5026"/>
      </c>
      <c r="DX191" s="54">
        <f t="shared" si="5172"/>
      </c>
      <c r="DY191" s="55">
        <f t="shared" si="5027"/>
      </c>
      <c r="DZ191" s="54">
        <f t="shared" si="5172"/>
      </c>
      <c r="EA191" s="55">
        <f t="shared" si="5028"/>
      </c>
      <c r="EB191" s="54">
        <f t="shared" si="5176"/>
      </c>
      <c r="EC191" s="55">
        <f t="shared" si="5029"/>
      </c>
      <c r="ED191" s="54">
        <f t="shared" si="5176"/>
      </c>
      <c r="EE191" s="55">
        <f t="shared" si="5030"/>
      </c>
      <c r="EF191" s="54">
        <f t="shared" si="5176"/>
      </c>
      <c r="EG191" s="55">
        <f t="shared" si="5031"/>
      </c>
      <c r="EH191" s="54">
        <f t="shared" si="5176"/>
      </c>
      <c r="EI191" s="55">
        <f t="shared" si="5032"/>
      </c>
      <c r="EJ191" s="54">
        <f t="shared" si="5176"/>
      </c>
      <c r="EK191" s="55">
        <f t="shared" si="5033"/>
      </c>
      <c r="EL191" s="54">
        <f t="shared" si="5176"/>
      </c>
      <c r="EM191" s="55">
        <f t="shared" si="5034"/>
      </c>
      <c r="EN191" s="54">
        <f t="shared" si="5176"/>
      </c>
      <c r="EO191" s="55">
        <f t="shared" si="5035"/>
      </c>
      <c r="EP191" s="54">
        <f t="shared" si="5176"/>
      </c>
      <c r="EQ191" s="55">
        <f t="shared" si="5036"/>
      </c>
      <c r="ER191" s="54">
        <f t="shared" si="5176"/>
      </c>
      <c r="ES191" s="55">
        <f t="shared" si="5037"/>
      </c>
      <c r="ET191" s="54">
        <f t="shared" si="5176"/>
      </c>
      <c r="EU191" s="55">
        <f t="shared" si="5038"/>
      </c>
      <c r="EV191" s="54">
        <f t="shared" si="5176"/>
      </c>
      <c r="EW191" s="55">
        <f t="shared" si="5039"/>
      </c>
      <c r="EX191" s="54">
        <f t="shared" si="5176"/>
      </c>
      <c r="EY191" s="55">
        <f t="shared" si="5040"/>
      </c>
      <c r="EZ191" s="54">
        <f t="shared" si="5176"/>
      </c>
      <c r="FA191" s="55">
        <f t="shared" si="5041"/>
      </c>
      <c r="FB191" s="54">
        <f t="shared" si="5176"/>
      </c>
      <c r="FC191" s="55">
        <f t="shared" si="5042"/>
      </c>
      <c r="FD191" s="54">
        <f t="shared" si="5176"/>
      </c>
      <c r="FE191" s="55">
        <f t="shared" si="5043"/>
      </c>
      <c r="FF191" s="54">
        <f t="shared" si="5176"/>
      </c>
      <c r="FG191" s="55">
        <f t="shared" si="5044"/>
      </c>
      <c r="FH191" s="54">
        <f t="shared" si="5176"/>
      </c>
      <c r="FI191" s="55">
        <f t="shared" si="5045"/>
      </c>
      <c r="FJ191" s="54">
        <f t="shared" si="5176"/>
      </c>
      <c r="FK191" s="55">
        <f t="shared" si="5046"/>
      </c>
      <c r="FL191" s="54">
        <f t="shared" si="5176"/>
      </c>
      <c r="FM191" s="55">
        <f t="shared" si="5047"/>
      </c>
      <c r="FN191" s="54">
        <f t="shared" si="5176"/>
      </c>
      <c r="FO191" s="55">
        <f t="shared" si="5048"/>
      </c>
      <c r="FP191" s="54">
        <f t="shared" si="5176"/>
      </c>
      <c r="FQ191" s="55">
        <f t="shared" si="5049"/>
      </c>
      <c r="FR191" s="54">
        <f t="shared" si="5176"/>
      </c>
      <c r="FS191" s="55">
        <f t="shared" si="5050"/>
      </c>
      <c r="FT191" s="54">
        <f t="shared" si="5176"/>
      </c>
      <c r="FU191" s="55">
        <f t="shared" si="5051"/>
      </c>
      <c r="FV191" s="54">
        <f t="shared" si="5176"/>
      </c>
      <c r="FW191" s="55">
        <f t="shared" si="5052"/>
      </c>
      <c r="FX191" s="54">
        <f t="shared" si="5176"/>
      </c>
      <c r="FY191" s="55">
        <f t="shared" si="5053"/>
      </c>
      <c r="FZ191" s="54">
        <f t="shared" si="5176"/>
      </c>
      <c r="GA191" s="55">
        <f t="shared" si="5054"/>
      </c>
      <c r="GB191" s="54">
        <f t="shared" si="5176"/>
      </c>
      <c r="GC191" s="55">
        <f t="shared" si="5055"/>
      </c>
      <c r="GD191" s="54">
        <f t="shared" si="5176"/>
      </c>
      <c r="GE191" s="55">
        <f t="shared" si="5056"/>
      </c>
      <c r="GF191" s="54">
        <f t="shared" si="5176"/>
      </c>
      <c r="GG191" s="55">
        <f t="shared" si="5057"/>
      </c>
      <c r="GH191" s="54">
        <f t="shared" si="5176"/>
      </c>
      <c r="GI191" s="55">
        <f t="shared" si="5058"/>
      </c>
      <c r="GJ191" s="54">
        <f t="shared" si="5176"/>
      </c>
      <c r="GK191" s="55">
        <f t="shared" si="5059"/>
      </c>
      <c r="GL191" s="54">
        <f t="shared" si="5176"/>
      </c>
      <c r="GM191" s="55">
        <f t="shared" si="5060"/>
      </c>
      <c r="GN191" s="54">
        <f t="shared" si="5173"/>
      </c>
      <c r="GO191" s="55">
        <f t="shared" si="5061"/>
      </c>
      <c r="GP191" s="54">
        <f t="shared" si="5173"/>
      </c>
      <c r="GQ191" s="55">
        <f t="shared" si="5062"/>
      </c>
      <c r="GR191" s="54">
        <f t="shared" si="5173"/>
      </c>
      <c r="GS191" s="55">
        <f t="shared" si="5063"/>
      </c>
      <c r="GT191" s="54">
        <f t="shared" si="5173"/>
      </c>
      <c r="GU191" s="55">
        <f t="shared" si="5064"/>
      </c>
      <c r="GV191" s="54">
        <f t="shared" si="5173"/>
      </c>
      <c r="GW191" s="55">
        <f t="shared" si="5065"/>
      </c>
      <c r="GX191" s="54">
        <f t="shared" si="5173"/>
      </c>
      <c r="GY191" s="55">
        <f t="shared" si="5066"/>
      </c>
      <c r="GZ191" s="54">
        <f t="shared" si="5173"/>
      </c>
      <c r="HA191" s="55">
        <f t="shared" si="5067"/>
      </c>
      <c r="HB191" s="54">
        <f t="shared" si="5173"/>
      </c>
      <c r="HC191" s="55">
        <f t="shared" si="5068"/>
      </c>
      <c r="HD191" s="54">
        <f t="shared" si="5173"/>
      </c>
      <c r="HE191" s="55">
        <f t="shared" si="5069"/>
      </c>
      <c r="HF191" s="54">
        <f t="shared" si="5173"/>
      </c>
      <c r="HG191" s="55">
        <f t="shared" si="5070"/>
      </c>
      <c r="HH191" s="54">
        <f t="shared" si="5173"/>
      </c>
      <c r="HI191" s="55">
        <f t="shared" si="5071"/>
      </c>
      <c r="HJ191" s="54">
        <f t="shared" si="5173"/>
      </c>
      <c r="HK191" s="55">
        <f t="shared" si="5072"/>
      </c>
      <c r="HL191" s="54">
        <f t="shared" si="5173"/>
      </c>
      <c r="HM191" s="55">
        <f t="shared" si="5073"/>
      </c>
      <c r="HN191" s="54">
        <f t="shared" si="5173"/>
      </c>
      <c r="HO191" s="55">
        <f t="shared" si="5074"/>
      </c>
      <c r="HP191" s="54">
        <f t="shared" si="5173"/>
      </c>
      <c r="HQ191" s="55">
        <f t="shared" si="5075"/>
      </c>
      <c r="HR191" s="54">
        <f t="shared" si="5173"/>
      </c>
      <c r="HS191" s="55">
        <f t="shared" si="5076"/>
      </c>
      <c r="HT191" s="54">
        <f t="shared" si="5173"/>
      </c>
      <c r="HU191" s="55">
        <f t="shared" si="5077"/>
      </c>
      <c r="HV191" s="54">
        <f t="shared" si="5173"/>
      </c>
      <c r="HW191" s="55">
        <f t="shared" si="5078"/>
      </c>
      <c r="HX191" s="54">
        <f t="shared" si="5173"/>
      </c>
      <c r="HY191" s="55">
        <f t="shared" si="5079"/>
      </c>
      <c r="HZ191" s="54">
        <f t="shared" si="5173"/>
      </c>
      <c r="IA191" s="55">
        <f t="shared" si="5080"/>
      </c>
      <c r="IB191" s="54">
        <f t="shared" si="5173"/>
      </c>
      <c r="IC191" s="55">
        <f t="shared" si="5081"/>
      </c>
      <c r="ID191" s="54">
        <f t="shared" si="5173"/>
      </c>
      <c r="IE191" s="55">
        <f t="shared" si="5082"/>
      </c>
      <c r="IF191" s="54">
        <f t="shared" si="5173"/>
      </c>
      <c r="IG191" s="55">
        <f t="shared" si="5083"/>
      </c>
      <c r="IH191" s="54">
        <f t="shared" si="5173"/>
      </c>
      <c r="II191" s="55">
        <f t="shared" si="5084"/>
      </c>
      <c r="IJ191" s="54">
        <f t="shared" si="5173"/>
      </c>
      <c r="IK191" s="55">
        <f t="shared" si="5085"/>
      </c>
      <c r="IL191" s="54">
        <f t="shared" si="5173"/>
      </c>
      <c r="IM191" s="55">
        <f t="shared" si="5086"/>
      </c>
      <c r="IN191" s="54">
        <f t="shared" si="5173"/>
      </c>
      <c r="IO191" s="55">
        <f t="shared" si="5087"/>
      </c>
      <c r="IP191" s="54">
        <f t="shared" si="5173"/>
      </c>
      <c r="IQ191" s="55">
        <f t="shared" si="5088"/>
      </c>
      <c r="IR191" s="54">
        <f t="shared" si="5173"/>
      </c>
      <c r="IS191" s="55">
        <f t="shared" si="5089"/>
      </c>
      <c r="IT191" s="54">
        <f t="shared" si="5173"/>
      </c>
      <c r="IU191" s="55">
        <f t="shared" si="5090"/>
      </c>
      <c r="IV191" s="54">
        <f t="shared" si="5173"/>
      </c>
      <c r="IW191" s="55">
        <f t="shared" si="5091"/>
      </c>
      <c r="IX191" s="54">
        <f t="shared" si="5151"/>
      </c>
      <c r="IY191" s="55">
        <f t="shared" si="5092"/>
      </c>
      <c r="IZ191" s="54">
        <f t="shared" si="5151"/>
      </c>
      <c r="JA191" s="55">
        <f t="shared" si="5093"/>
      </c>
      <c r="JB191" s="54">
        <f t="shared" si="5151"/>
      </c>
      <c r="JC191" s="55">
        <f t="shared" si="5094"/>
      </c>
      <c r="JD191" s="54">
        <f t="shared" si="5151"/>
      </c>
      <c r="JE191" s="55">
        <f t="shared" si="5095"/>
      </c>
      <c r="JF191" s="54">
        <f t="shared" si="5151"/>
      </c>
      <c r="JG191" s="55">
        <f t="shared" si="5096"/>
      </c>
      <c r="JH191" s="54">
        <f t="shared" si="5151"/>
      </c>
      <c r="JI191" s="55">
        <f t="shared" si="5097"/>
      </c>
      <c r="JJ191" s="54">
        <f t="shared" si="5151"/>
      </c>
      <c r="JK191" s="55">
        <f t="shared" si="5098"/>
      </c>
      <c r="JL191" s="54">
        <f t="shared" si="5151"/>
      </c>
      <c r="JM191" s="55">
        <f t="shared" si="4679"/>
      </c>
      <c r="JN191" s="54">
        <f t="shared" si="5169"/>
      </c>
      <c r="JO191" s="55">
        <f t="shared" si="4775"/>
      </c>
      <c r="JP191" s="54">
        <f t="shared" si="5169"/>
      </c>
      <c r="JQ191" s="55">
        <f t="shared" si="4776"/>
      </c>
      <c r="JR191" s="54">
        <f t="shared" si="5169"/>
      </c>
      <c r="JS191" s="55">
        <f t="shared" si="4777"/>
      </c>
      <c r="JT191" s="54">
        <f t="shared" si="5169"/>
      </c>
      <c r="JU191" s="55">
        <f t="shared" si="4778"/>
      </c>
      <c r="JV191" s="54">
        <f t="shared" si="5169"/>
      </c>
      <c r="JW191" s="55">
        <f t="shared" si="4779"/>
      </c>
      <c r="JX191" s="54">
        <f t="shared" si="5169"/>
      </c>
      <c r="JY191" s="55">
        <f t="shared" si="4780"/>
      </c>
      <c r="JZ191" s="54">
        <f t="shared" si="5169"/>
      </c>
      <c r="KA191" s="55">
        <f t="shared" si="4781"/>
      </c>
      <c r="KB191" s="54">
        <f t="shared" si="5169"/>
      </c>
      <c r="KC191" s="55">
        <f t="shared" si="4782"/>
      </c>
      <c r="KD191" s="54">
        <f t="shared" si="5169"/>
      </c>
      <c r="KE191" s="55">
        <f t="shared" si="4783"/>
      </c>
      <c r="KF191" s="54">
        <f t="shared" si="5169"/>
      </c>
      <c r="KG191" s="55">
        <f t="shared" si="4784"/>
      </c>
      <c r="KH191" s="54">
        <f t="shared" si="5169"/>
      </c>
      <c r="KI191" s="55">
        <f t="shared" si="4785"/>
      </c>
      <c r="KJ191" s="54">
        <f t="shared" si="5169"/>
      </c>
      <c r="KK191" s="55">
        <f t="shared" si="4786"/>
      </c>
      <c r="KL191" s="54">
        <f t="shared" si="5169"/>
      </c>
      <c r="KM191" s="55">
        <f t="shared" si="4787"/>
      </c>
      <c r="KN191" s="54">
        <f t="shared" si="5169"/>
      </c>
      <c r="KO191" s="55">
        <f t="shared" si="4788"/>
      </c>
      <c r="KP191" s="54">
        <f t="shared" si="5169"/>
      </c>
      <c r="KQ191" s="55">
        <f t="shared" si="4789"/>
      </c>
      <c r="KR191" s="54">
        <f t="shared" si="5169"/>
      </c>
      <c r="KS191" s="55">
        <f t="shared" si="4790"/>
      </c>
      <c r="KT191" s="54">
        <f t="shared" si="5169"/>
      </c>
      <c r="KU191" s="55">
        <f t="shared" si="4791"/>
      </c>
      <c r="KV191" s="54">
        <f t="shared" si="5169"/>
      </c>
      <c r="KW191" s="55">
        <f t="shared" si="4792"/>
      </c>
      <c r="KX191" s="54">
        <f t="shared" si="5169"/>
      </c>
      <c r="KY191" s="55">
        <f t="shared" si="4793"/>
      </c>
      <c r="KZ191" s="54">
        <f t="shared" si="5169"/>
      </c>
      <c r="LA191" s="55">
        <f t="shared" si="4794"/>
      </c>
      <c r="LB191" s="54">
        <f t="shared" si="5169"/>
      </c>
      <c r="LC191" s="55">
        <f t="shared" si="4795"/>
      </c>
      <c r="LD191" s="54">
        <f t="shared" si="5169"/>
      </c>
      <c r="LE191" s="55">
        <f t="shared" si="4796"/>
      </c>
      <c r="LF191" s="54">
        <f t="shared" si="5169"/>
      </c>
      <c r="LG191" s="55">
        <f t="shared" si="4797"/>
      </c>
      <c r="LH191" s="54">
        <f t="shared" si="5169"/>
      </c>
      <c r="LI191" s="55">
        <f t="shared" si="4798"/>
      </c>
      <c r="LJ191" s="54">
        <f t="shared" si="5169"/>
      </c>
      <c r="LK191" s="55">
        <f t="shared" si="4799"/>
      </c>
      <c r="LL191" s="54">
        <f t="shared" si="5169"/>
      </c>
      <c r="LM191" s="55">
        <f t="shared" si="4800"/>
      </c>
      <c r="LN191" s="54">
        <f t="shared" si="5169"/>
      </c>
      <c r="LO191" s="55">
        <f t="shared" si="4801"/>
      </c>
      <c r="LP191" s="54">
        <f t="shared" si="5169"/>
      </c>
      <c r="LQ191" s="55">
        <f t="shared" si="4802"/>
      </c>
      <c r="LR191" s="54">
        <f t="shared" si="5169"/>
      </c>
      <c r="LS191" s="55">
        <f t="shared" si="4803"/>
      </c>
      <c r="LT191" s="54">
        <f t="shared" si="5169"/>
      </c>
      <c r="LU191" s="55">
        <f t="shared" si="4804"/>
      </c>
      <c r="LV191" s="54">
        <f t="shared" si="5169"/>
      </c>
      <c r="LW191" s="55">
        <f t="shared" si="4805"/>
      </c>
      <c r="LX191" s="54">
        <f t="shared" si="5169"/>
      </c>
      <c r="LY191" s="55">
        <f t="shared" si="4680"/>
      </c>
      <c r="LZ191" s="54">
        <f t="shared" si="5167"/>
      </c>
      <c r="MA191" s="55">
        <f t="shared" si="4807"/>
      </c>
      <c r="MB191" s="54">
        <f t="shared" si="5167"/>
      </c>
      <c r="MC191" s="55">
        <f t="shared" si="4808"/>
      </c>
      <c r="MD191" s="54">
        <f t="shared" si="5167"/>
      </c>
      <c r="ME191" s="55">
        <f t="shared" si="4809"/>
      </c>
      <c r="MF191" s="54">
        <f t="shared" si="5167"/>
      </c>
      <c r="MG191" s="55">
        <f t="shared" si="4810"/>
      </c>
      <c r="MH191" s="54">
        <f t="shared" si="5167"/>
      </c>
      <c r="MI191" s="55">
        <f t="shared" si="4811"/>
      </c>
      <c r="MJ191" s="54">
        <f t="shared" si="5167"/>
      </c>
      <c r="MK191" s="55">
        <f t="shared" si="4812"/>
      </c>
      <c r="ML191" s="54">
        <f t="shared" si="5167"/>
      </c>
      <c r="MM191" s="55">
        <f t="shared" si="4682"/>
      </c>
      <c r="MN191" s="54">
        <f t="shared" si="5167"/>
      </c>
      <c r="MO191" s="55">
        <f t="shared" si="4683"/>
      </c>
      <c r="MP191" s="54">
        <f t="shared" si="5167"/>
      </c>
      <c r="MQ191" s="55">
        <f t="shared" si="4684"/>
      </c>
      <c r="MR191" s="54">
        <f t="shared" si="5167"/>
      </c>
      <c r="MS191" s="55">
        <f t="shared" si="4685"/>
      </c>
      <c r="MT191" s="54">
        <f t="shared" si="5167"/>
      </c>
      <c r="MU191" s="55">
        <f t="shared" si="4686"/>
      </c>
      <c r="MV191" s="54">
        <f t="shared" si="5167"/>
      </c>
      <c r="MW191" s="55">
        <f t="shared" si="4687"/>
      </c>
      <c r="MX191" s="54">
        <f t="shared" si="5167"/>
      </c>
      <c r="MY191" s="55">
        <f t="shared" si="4688"/>
      </c>
      <c r="MZ191" s="54">
        <f t="shared" si="5167"/>
      </c>
      <c r="NA191" s="55">
        <f t="shared" si="4689"/>
      </c>
      <c r="NB191" s="54">
        <f t="shared" si="5167"/>
      </c>
      <c r="NC191" s="55">
        <f t="shared" si="4690"/>
      </c>
      <c r="ND191" s="54">
        <f t="shared" si="5167"/>
      </c>
      <c r="NE191" s="55">
        <f t="shared" si="4691"/>
      </c>
      <c r="NF191" s="54">
        <f t="shared" si="5167"/>
      </c>
      <c r="NG191" s="55">
        <f t="shared" si="4692"/>
      </c>
      <c r="NH191" s="54">
        <f t="shared" si="5167"/>
      </c>
      <c r="NI191" s="55">
        <f t="shared" si="4693"/>
      </c>
      <c r="NJ191" s="54">
        <f t="shared" si="5167"/>
      </c>
      <c r="NK191" s="55">
        <f t="shared" si="4694"/>
      </c>
      <c r="NL191" s="54">
        <f t="shared" si="5167"/>
      </c>
      <c r="NM191" s="55">
        <f t="shared" si="4695"/>
      </c>
      <c r="NN191" s="54">
        <f t="shared" si="5167"/>
      </c>
      <c r="NO191" s="55">
        <f t="shared" si="4696"/>
      </c>
      <c r="NP191" s="54">
        <f t="shared" si="5167"/>
      </c>
      <c r="NQ191" s="55">
        <f t="shared" si="4697"/>
      </c>
      <c r="NR191" s="54">
        <f t="shared" si="5167"/>
      </c>
      <c r="NS191" s="55">
        <f t="shared" si="4698"/>
      </c>
      <c r="NT191" s="54">
        <f t="shared" si="5167"/>
      </c>
      <c r="NU191" s="55">
        <f t="shared" si="4699"/>
      </c>
      <c r="NV191" s="54">
        <f t="shared" si="5167"/>
      </c>
      <c r="NW191" s="55">
        <f t="shared" si="4700"/>
      </c>
      <c r="NX191" s="54">
        <f t="shared" si="5167"/>
      </c>
      <c r="NY191" s="55">
        <f t="shared" si="4701"/>
      </c>
      <c r="NZ191" s="54">
        <f t="shared" si="5167"/>
      </c>
      <c r="OA191" s="55">
        <f t="shared" si="4702"/>
      </c>
      <c r="OB191" s="54">
        <f t="shared" si="5167"/>
      </c>
      <c r="OC191" s="55">
        <f t="shared" si="4703"/>
      </c>
      <c r="OD191" s="54">
        <f t="shared" si="5167"/>
      </c>
      <c r="OE191" s="55">
        <f t="shared" si="4704"/>
      </c>
      <c r="OF191" s="54">
        <f t="shared" si="5167"/>
      </c>
      <c r="OG191" s="55">
        <f t="shared" si="4705"/>
      </c>
      <c r="OH191" s="54">
        <f t="shared" si="5167"/>
      </c>
      <c r="OI191" s="55">
        <f t="shared" si="4706"/>
      </c>
      <c r="OJ191" s="54">
        <f t="shared" si="5166"/>
      </c>
      <c r="OK191" s="55">
        <f t="shared" si="4707"/>
      </c>
      <c r="OL191" s="54">
        <f t="shared" si="5181"/>
      </c>
      <c r="OM191" s="55">
        <f t="shared" si="4708"/>
      </c>
      <c r="ON191" s="54">
        <f t="shared" si="5181"/>
      </c>
      <c r="OO191" s="55">
        <f t="shared" si="4709"/>
      </c>
      <c r="OP191" s="54">
        <f t="shared" si="5181"/>
      </c>
      <c r="OQ191" s="55">
        <f t="shared" si="4710"/>
      </c>
      <c r="OR191" s="54">
        <f t="shared" si="5181"/>
      </c>
      <c r="OS191" s="55">
        <f t="shared" si="4711"/>
      </c>
      <c r="OT191" s="54">
        <f t="shared" si="5181"/>
      </c>
      <c r="OU191" s="55">
        <f t="shared" si="4712"/>
      </c>
      <c r="OV191" s="54">
        <f t="shared" si="5181"/>
      </c>
      <c r="OW191" s="55">
        <f t="shared" si="4713"/>
      </c>
      <c r="OX191" s="54">
        <f t="shared" si="5181"/>
      </c>
      <c r="OY191" s="55">
        <f t="shared" si="4714"/>
      </c>
      <c r="OZ191" s="54">
        <f t="shared" si="5181"/>
      </c>
      <c r="PA191" s="55">
        <f t="shared" si="4715"/>
      </c>
      <c r="PB191" s="54">
        <f t="shared" si="5181"/>
      </c>
      <c r="PC191" s="55">
        <f t="shared" si="4716"/>
      </c>
      <c r="PD191" s="54">
        <f t="shared" si="5181"/>
      </c>
      <c r="PE191" s="55">
        <f t="shared" si="4717"/>
      </c>
      <c r="PF191" s="54">
        <f t="shared" si="5181"/>
      </c>
      <c r="PG191" s="55">
        <f t="shared" si="4718"/>
      </c>
      <c r="PH191" s="54">
        <f t="shared" si="5181"/>
      </c>
      <c r="PI191" s="55">
        <f t="shared" si="4719"/>
      </c>
      <c r="PJ191" s="54">
        <f t="shared" si="5181"/>
      </c>
      <c r="PK191" s="55">
        <f t="shared" si="4720"/>
      </c>
      <c r="PL191" s="54">
        <f t="shared" si="5181"/>
      </c>
      <c r="PM191" s="55">
        <f t="shared" si="4721"/>
      </c>
      <c r="PN191" s="54">
        <f t="shared" si="5181"/>
      </c>
      <c r="PO191" s="55">
        <f t="shared" si="4722"/>
      </c>
      <c r="PP191" s="54">
        <f t="shared" si="5181"/>
      </c>
      <c r="PQ191" s="55">
        <f t="shared" si="4723"/>
      </c>
      <c r="PR191" s="54">
        <f t="shared" si="5181"/>
      </c>
      <c r="PS191" s="55">
        <f t="shared" si="4724"/>
      </c>
      <c r="PT191" s="54">
        <f t="shared" si="5181"/>
      </c>
      <c r="PU191" s="55">
        <f t="shared" si="4725"/>
      </c>
      <c r="PV191" s="54">
        <f t="shared" si="5181"/>
      </c>
      <c r="PW191" s="55">
        <f t="shared" si="4726"/>
      </c>
      <c r="PX191" s="54">
        <f t="shared" si="5181"/>
      </c>
      <c r="PY191" s="55">
        <f t="shared" si="4727"/>
      </c>
      <c r="PZ191" s="54">
        <f t="shared" si="5181"/>
      </c>
      <c r="QA191" s="55">
        <f t="shared" si="4728"/>
      </c>
      <c r="QB191" s="54">
        <f t="shared" si="5181"/>
      </c>
      <c r="QC191" s="55">
        <f t="shared" si="4729"/>
      </c>
      <c r="QD191" s="54">
        <f t="shared" si="5181"/>
      </c>
      <c r="QE191" s="55">
        <f t="shared" si="4730"/>
      </c>
      <c r="QF191" s="54">
        <f t="shared" si="5181"/>
      </c>
      <c r="QG191" s="55">
        <f t="shared" si="4731"/>
      </c>
      <c r="QH191" s="54">
        <f t="shared" si="5181"/>
      </c>
      <c r="QI191" s="55">
        <f t="shared" si="4732"/>
      </c>
      <c r="QJ191" s="54">
        <f t="shared" si="5181"/>
      </c>
      <c r="QK191" s="55">
        <f t="shared" si="4733"/>
      </c>
      <c r="QL191" s="54">
        <f t="shared" si="5181"/>
      </c>
      <c r="QM191" s="55">
        <f t="shared" si="4734"/>
      </c>
      <c r="QN191" s="54">
        <f t="shared" si="5181"/>
      </c>
      <c r="QO191" s="55">
        <f t="shared" si="4735"/>
      </c>
      <c r="QP191" s="54">
        <f t="shared" si="5181"/>
      </c>
      <c r="QQ191" s="55">
        <f t="shared" si="4736"/>
      </c>
      <c r="QR191" s="54">
        <f t="shared" si="5181"/>
      </c>
      <c r="QS191" s="55">
        <f t="shared" si="4737"/>
      </c>
      <c r="QT191" s="54">
        <f t="shared" si="5181"/>
      </c>
      <c r="QU191" s="55">
        <f t="shared" si="4885"/>
      </c>
      <c r="QV191" s="54">
        <f t="shared" si="5181"/>
      </c>
      <c r="QW191" s="55">
        <f t="shared" si="4886"/>
      </c>
      <c r="QX191" s="54">
        <f t="shared" si="5178"/>
      </c>
      <c r="QY191" s="55">
        <f t="shared" si="4887"/>
      </c>
      <c r="QZ191" s="54">
        <f t="shared" si="5178"/>
      </c>
      <c r="RA191" s="55">
        <f t="shared" si="4888"/>
      </c>
      <c r="RB191" s="54">
        <f t="shared" si="5178"/>
      </c>
      <c r="RC191" s="55">
        <f t="shared" si="4889"/>
      </c>
      <c r="RD191" s="54">
        <f t="shared" si="5178"/>
      </c>
      <c r="RE191" s="55">
        <f t="shared" si="4890"/>
      </c>
      <c r="RF191" s="54">
        <f t="shared" si="5178"/>
      </c>
      <c r="RG191" s="55">
        <f t="shared" si="4891"/>
      </c>
      <c r="RH191" s="54">
        <f t="shared" si="5178"/>
      </c>
      <c r="RI191" s="55">
        <f t="shared" si="4892"/>
      </c>
      <c r="RJ191" s="54">
        <f t="shared" si="5161"/>
      </c>
      <c r="RK191" s="55">
        <f t="shared" si="4893"/>
      </c>
      <c r="RL191" s="54">
        <f t="shared" si="5161"/>
      </c>
      <c r="RM191" s="55">
        <f t="shared" si="4894"/>
      </c>
      <c r="RN191" s="54">
        <f t="shared" si="5161"/>
      </c>
      <c r="RO191" s="55">
        <f t="shared" si="4895"/>
      </c>
      <c r="RP191" s="54">
        <f t="shared" si="5170"/>
      </c>
      <c r="RQ191" s="55">
        <f t="shared" si="4896"/>
      </c>
      <c r="RR191" s="54">
        <f t="shared" si="5170"/>
      </c>
      <c r="RS191" s="55">
        <f t="shared" si="4897"/>
      </c>
      <c r="RT191" s="54">
        <f t="shared" si="5170"/>
      </c>
      <c r="RU191" s="55">
        <f t="shared" si="4898"/>
      </c>
      <c r="RV191" s="54">
        <f t="shared" si="5170"/>
      </c>
      <c r="RW191" s="55">
        <f t="shared" si="4899"/>
      </c>
      <c r="RX191" s="54">
        <f t="shared" si="5170"/>
      </c>
      <c r="RY191" s="55">
        <f t="shared" si="4900"/>
      </c>
      <c r="RZ191" s="54">
        <f t="shared" si="5170"/>
      </c>
      <c r="SA191" s="55">
        <f t="shared" si="4901"/>
      </c>
      <c r="SB191" s="54">
        <f t="shared" si="5170"/>
      </c>
      <c r="SC191" s="55">
        <f t="shared" si="4902"/>
      </c>
      <c r="SD191" s="54">
        <f t="shared" si="5170"/>
      </c>
      <c r="SE191" s="55">
        <f t="shared" si="4903"/>
      </c>
      <c r="SF191" s="54">
        <f t="shared" si="5170"/>
      </c>
      <c r="SG191" s="55">
        <f t="shared" si="4904"/>
      </c>
      <c r="SH191" s="54">
        <f t="shared" si="5170"/>
      </c>
      <c r="SI191" s="55">
        <f t="shared" si="4905"/>
      </c>
      <c r="SJ191" s="54">
        <f t="shared" si="5170"/>
      </c>
      <c r="SK191" s="55">
        <f t="shared" si="4906"/>
      </c>
      <c r="SL191" s="54">
        <f t="shared" si="5170"/>
      </c>
      <c r="SM191" s="55">
        <f t="shared" si="4907"/>
      </c>
      <c r="SN191" s="54">
        <f t="shared" si="5170"/>
      </c>
      <c r="SO191" s="55">
        <f t="shared" si="4908"/>
      </c>
      <c r="SP191" s="54">
        <f t="shared" si="5170"/>
      </c>
      <c r="SQ191" s="55">
        <f t="shared" si="4909"/>
      </c>
      <c r="SR191" s="54">
        <f t="shared" si="5170"/>
      </c>
      <c r="SS191" s="55">
        <f t="shared" si="4910"/>
      </c>
      <c r="ST191" s="54">
        <f t="shared" si="5170"/>
      </c>
      <c r="SU191" s="55">
        <f t="shared" si="4911"/>
      </c>
      <c r="SV191" s="54">
        <f t="shared" si="5170"/>
      </c>
      <c r="SW191" s="55">
        <f t="shared" si="4912"/>
      </c>
      <c r="SX191" s="54">
        <f t="shared" si="5170"/>
      </c>
      <c r="SY191" s="55">
        <f t="shared" si="4913"/>
      </c>
      <c r="SZ191" s="54">
        <f t="shared" si="5170"/>
      </c>
      <c r="TA191" s="55">
        <f t="shared" si="4914"/>
      </c>
      <c r="TB191" s="54">
        <f t="shared" si="5170"/>
      </c>
      <c r="TC191" s="55">
        <f t="shared" si="4915"/>
      </c>
      <c r="TD191" s="54">
        <f t="shared" si="5170"/>
      </c>
      <c r="TE191" s="55">
        <f t="shared" si="4881"/>
      </c>
      <c r="TF191" s="54">
        <f t="shared" si="5170"/>
      </c>
      <c r="TG191" s="55">
        <f t="shared" si="4843"/>
      </c>
      <c r="TH191" s="54">
        <f t="shared" si="5170"/>
      </c>
      <c r="TI191" s="55">
        <f t="shared" si="4844"/>
      </c>
      <c r="TJ191" s="54">
        <f t="shared" si="5170"/>
      </c>
      <c r="TK191" s="55">
        <f t="shared" si="4845"/>
      </c>
      <c r="TL191" s="54">
        <f t="shared" si="5170"/>
      </c>
      <c r="TM191" s="55">
        <f t="shared" si="4846"/>
      </c>
      <c r="TN191" s="54">
        <f t="shared" si="5170"/>
      </c>
      <c r="TO191" s="55">
        <f t="shared" si="4847"/>
      </c>
      <c r="TP191" s="54">
        <f t="shared" si="5170"/>
      </c>
      <c r="TQ191" s="55">
        <f t="shared" si="4848"/>
      </c>
      <c r="TR191" s="54">
        <f t="shared" si="5170"/>
      </c>
      <c r="TS191" s="55">
        <f t="shared" si="4849"/>
      </c>
      <c r="TT191" s="54">
        <f t="shared" si="5170"/>
      </c>
      <c r="TU191" s="55">
        <f t="shared" si="4850"/>
      </c>
      <c r="TV191" s="54">
        <f t="shared" si="5170"/>
      </c>
      <c r="TW191" s="55">
        <f t="shared" si="4851"/>
      </c>
      <c r="TX191" s="54">
        <f t="shared" si="5170"/>
      </c>
      <c r="TY191" s="55">
        <f t="shared" si="4852"/>
      </c>
      <c r="TZ191" s="54">
        <f t="shared" si="5170"/>
      </c>
      <c r="UA191" s="55">
        <f t="shared" si="4853"/>
      </c>
      <c r="UB191" s="54">
        <f t="shared" si="5168"/>
      </c>
      <c r="UC191" s="55">
        <f t="shared" si="4854"/>
      </c>
      <c r="UD191" s="54">
        <f t="shared" si="5168"/>
      </c>
      <c r="UE191" s="55">
        <f t="shared" si="4855"/>
      </c>
      <c r="UF191" s="54">
        <f t="shared" si="5168"/>
      </c>
      <c r="UG191" s="55">
        <f t="shared" si="4856"/>
      </c>
      <c r="UH191" s="54">
        <f t="shared" si="5168"/>
      </c>
      <c r="UI191" s="55">
        <f t="shared" si="4857"/>
      </c>
      <c r="UJ191" s="54">
        <f t="shared" si="5168"/>
      </c>
      <c r="UK191" s="55">
        <f t="shared" si="4858"/>
      </c>
      <c r="UL191" s="54">
        <f t="shared" si="5168"/>
      </c>
      <c r="UM191" s="55">
        <f t="shared" si="4859"/>
      </c>
      <c r="UN191" s="54">
        <f t="shared" si="5168"/>
      </c>
      <c r="UO191" s="55">
        <f t="shared" si="4860"/>
      </c>
      <c r="UP191" s="54">
        <f t="shared" si="5168"/>
      </c>
      <c r="UQ191" s="55">
        <f t="shared" si="4861"/>
      </c>
      <c r="UR191" s="54">
        <f t="shared" si="5168"/>
      </c>
      <c r="US191" s="55">
        <f t="shared" si="4862"/>
      </c>
      <c r="UT191" s="54">
        <f t="shared" si="5168"/>
      </c>
      <c r="UU191" s="55">
        <f t="shared" si="4863"/>
      </c>
      <c r="UV191" s="54">
        <f t="shared" si="5168"/>
      </c>
      <c r="UW191" s="55">
        <f t="shared" si="4864"/>
      </c>
      <c r="UX191" s="54">
        <f t="shared" si="5168"/>
      </c>
      <c r="UY191" s="55">
        <f t="shared" si="4865"/>
      </c>
      <c r="UZ191" s="54">
        <f t="shared" si="5168"/>
      </c>
      <c r="VA191" s="55">
        <f t="shared" si="4866"/>
      </c>
      <c r="VB191" s="54">
        <f t="shared" si="5168"/>
      </c>
      <c r="VC191" s="55">
        <f t="shared" si="4867"/>
      </c>
      <c r="VD191" s="54">
        <f t="shared" si="5182"/>
      </c>
      <c r="VE191" s="55">
        <f t="shared" si="4868"/>
      </c>
      <c r="VF191" s="54">
        <f t="shared" si="5182"/>
      </c>
      <c r="VG191" s="55">
        <f t="shared" si="4869"/>
      </c>
      <c r="VH191" s="54">
        <f t="shared" si="5182"/>
      </c>
      <c r="VI191" s="55">
        <f t="shared" si="4870"/>
      </c>
      <c r="VJ191" s="54">
        <f t="shared" si="5182"/>
      </c>
      <c r="VK191" s="55">
        <f t="shared" si="4871"/>
      </c>
      <c r="VL191" s="54">
        <f t="shared" si="5182"/>
      </c>
      <c r="VM191" s="55">
        <f t="shared" si="4872"/>
      </c>
      <c r="VN191" s="54">
        <f t="shared" si="5182"/>
      </c>
      <c r="VO191" s="55">
        <f t="shared" si="4873"/>
      </c>
      <c r="VP191" s="54">
        <f t="shared" si="5182"/>
      </c>
      <c r="VQ191" s="55">
        <f t="shared" si="4817"/>
      </c>
      <c r="VR191" s="54">
        <f t="shared" si="5182"/>
      </c>
      <c r="VS191" s="55">
        <f t="shared" si="4874"/>
      </c>
      <c r="VT191" s="54">
        <f t="shared" si="5182"/>
      </c>
      <c r="VU191" s="55">
        <f t="shared" si="4875"/>
      </c>
      <c r="VV191" s="54">
        <f t="shared" si="5182"/>
      </c>
      <c r="VW191" s="55">
        <f t="shared" si="4876"/>
      </c>
      <c r="VX191" s="54">
        <f t="shared" si="5182"/>
      </c>
      <c r="VY191" s="55">
        <f t="shared" si="4877"/>
      </c>
      <c r="VZ191" s="54">
        <f t="shared" si="5182"/>
      </c>
      <c r="WA191" s="55">
        <f t="shared" si="4878"/>
      </c>
      <c r="WB191" s="54">
        <f t="shared" si="5182"/>
      </c>
      <c r="WC191" s="55">
        <f t="shared" si="4879"/>
      </c>
      <c r="WD191" s="54">
        <f t="shared" si="5182"/>
      </c>
      <c r="WE191" s="55">
        <f t="shared" si="4818"/>
      </c>
      <c r="WF191" s="54">
        <f t="shared" si="5182"/>
      </c>
      <c r="WG191" s="55">
        <f t="shared" si="4819"/>
      </c>
      <c r="WH191" s="54">
        <f t="shared" si="5182"/>
      </c>
      <c r="WI191" s="55">
        <f t="shared" si="4820"/>
      </c>
      <c r="WJ191" s="54">
        <f t="shared" si="5182"/>
      </c>
      <c r="WK191" s="55">
        <f t="shared" si="4821"/>
      </c>
      <c r="WL191" s="54">
        <f t="shared" si="5182"/>
      </c>
      <c r="WM191" s="55">
        <f t="shared" si="4822"/>
      </c>
      <c r="WN191" s="54">
        <f t="shared" si="5182"/>
      </c>
      <c r="WO191" s="55">
        <f t="shared" si="4823"/>
      </c>
      <c r="WP191" s="54">
        <f t="shared" si="5182"/>
      </c>
      <c r="WQ191" s="55">
        <f t="shared" si="4824"/>
      </c>
      <c r="WR191" s="54">
        <f t="shared" si="5182"/>
      </c>
      <c r="WS191" s="55">
        <f t="shared" si="4825"/>
      </c>
      <c r="WT191" s="54">
        <f t="shared" si="5182"/>
      </c>
      <c r="WU191" s="55">
        <f t="shared" si="4826"/>
      </c>
      <c r="WV191" s="54">
        <f t="shared" si="5182"/>
      </c>
      <c r="WW191" s="55">
        <f t="shared" si="4827"/>
      </c>
      <c r="WX191" s="54">
        <f t="shared" si="5182"/>
      </c>
      <c r="WY191" s="55">
        <f t="shared" si="4828"/>
      </c>
      <c r="WZ191" s="54">
        <f t="shared" si="5182"/>
      </c>
      <c r="XA191" s="55">
        <f t="shared" si="4829"/>
      </c>
      <c r="XB191" s="54">
        <f t="shared" si="5182"/>
      </c>
      <c r="XC191" s="55">
        <f t="shared" si="4830"/>
      </c>
      <c r="XD191" s="54">
        <f t="shared" si="5182"/>
      </c>
      <c r="XE191" s="55">
        <f t="shared" si="4831"/>
      </c>
      <c r="XF191" s="54">
        <f t="shared" si="5182"/>
      </c>
      <c r="XG191" s="55">
        <f t="shared" si="4832"/>
      </c>
      <c r="XH191" s="54">
        <f t="shared" si="5182"/>
      </c>
      <c r="XI191" s="55">
        <f t="shared" si="4833"/>
      </c>
      <c r="XJ191" s="54">
        <f t="shared" si="5182"/>
      </c>
      <c r="XK191" s="55">
        <f t="shared" si="4834"/>
      </c>
      <c r="XL191" s="54">
        <f t="shared" si="5182"/>
      </c>
      <c r="XM191" s="55">
        <f t="shared" si="4835"/>
      </c>
      <c r="XN191" s="54">
        <f t="shared" si="5182"/>
      </c>
      <c r="XO191" s="55">
        <f t="shared" si="4836"/>
      </c>
      <c r="XP191" s="54">
        <f t="shared" si="5179"/>
      </c>
      <c r="XQ191" s="55">
        <f t="shared" si="4837"/>
      </c>
      <c r="XR191" s="54">
        <f t="shared" si="5179"/>
      </c>
      <c r="XS191" s="55">
        <f t="shared" si="4838"/>
      </c>
      <c r="XT191" s="54">
        <f t="shared" si="5179"/>
      </c>
      <c r="XU191" s="55">
        <f t="shared" si="4839"/>
      </c>
      <c r="XV191" s="54">
        <f t="shared" si="5179"/>
      </c>
      <c r="XW191" s="55">
        <f t="shared" si="4840"/>
      </c>
      <c r="XX191" s="54">
        <f t="shared" si="5179"/>
      </c>
      <c r="XY191" s="55">
        <f t="shared" si="4841"/>
      </c>
      <c r="XZ191" s="54">
        <f t="shared" si="5179"/>
      </c>
      <c r="YA191" s="55">
        <f t="shared" si="4842"/>
      </c>
      <c r="YB191" s="54">
        <f t="shared" si="5179"/>
      </c>
      <c r="YC191" s="55">
        <f t="shared" si="4740"/>
      </c>
      <c r="YD191" s="54">
        <f t="shared" si="5180"/>
      </c>
      <c r="YE191" s="55">
        <f t="shared" si="4741"/>
      </c>
      <c r="YF191" s="54">
        <f t="shared" si="5180"/>
      </c>
      <c r="YG191" s="55">
        <f t="shared" si="4742"/>
      </c>
      <c r="YH191" s="54">
        <f t="shared" si="5180"/>
      </c>
      <c r="YI191" s="55">
        <f t="shared" si="4743"/>
      </c>
      <c r="YJ191" s="54">
        <f t="shared" si="5180"/>
      </c>
      <c r="YK191" s="55">
        <f t="shared" si="4744"/>
      </c>
      <c r="YL191" s="54">
        <f t="shared" si="5180"/>
      </c>
      <c r="YM191" s="55">
        <f t="shared" si="4745"/>
      </c>
      <c r="YN191" s="54">
        <f t="shared" si="5180"/>
      </c>
      <c r="YO191" s="55">
        <f t="shared" si="4746"/>
      </c>
      <c r="YP191" s="54">
        <f t="shared" si="5180"/>
      </c>
      <c r="YQ191" s="55">
        <f t="shared" si="4747"/>
      </c>
      <c r="YR191" s="54">
        <f t="shared" si="5180"/>
      </c>
      <c r="YS191" s="55">
        <f t="shared" si="4748"/>
      </c>
      <c r="YT191" s="54">
        <f t="shared" si="5180"/>
      </c>
      <c r="YU191" s="55">
        <f t="shared" si="4749"/>
      </c>
      <c r="YV191" s="54">
        <f t="shared" si="5180"/>
      </c>
      <c r="YW191" s="55">
        <f t="shared" si="4750"/>
      </c>
      <c r="YX191" s="54">
        <f t="shared" si="5180"/>
      </c>
      <c r="YY191" s="55">
        <f t="shared" si="4751"/>
      </c>
      <c r="YZ191" s="54">
        <f t="shared" si="5180"/>
      </c>
      <c r="ZA191" s="55">
        <f t="shared" si="4752"/>
      </c>
      <c r="ZB191" s="54">
        <f t="shared" si="5180"/>
      </c>
      <c r="ZC191" s="55">
        <f t="shared" si="4753"/>
      </c>
      <c r="ZD191" s="54">
        <f t="shared" si="5180"/>
      </c>
      <c r="ZE191" s="55">
        <f t="shared" si="4754"/>
      </c>
      <c r="ZF191" s="54">
        <f t="shared" si="5180"/>
      </c>
      <c r="ZG191" s="55">
        <f t="shared" si="4755"/>
      </c>
      <c r="ZH191" s="54">
        <f t="shared" si="5180"/>
      </c>
      <c r="ZI191" s="55">
        <f t="shared" si="4756"/>
      </c>
      <c r="ZJ191" s="54">
        <f t="shared" si="5180"/>
      </c>
      <c r="ZK191" s="55">
        <f t="shared" si="4757"/>
      </c>
      <c r="ZL191" s="54">
        <f t="shared" si="5180"/>
      </c>
      <c r="ZM191" s="55">
        <f t="shared" si="4758"/>
      </c>
      <c r="ZN191" s="54">
        <f t="shared" si="5180"/>
      </c>
      <c r="ZO191" s="55">
        <f t="shared" si="4759"/>
      </c>
      <c r="ZP191" s="54">
        <f t="shared" si="5180"/>
      </c>
      <c r="ZQ191" s="55">
        <f t="shared" si="4760"/>
      </c>
      <c r="ZR191" s="54">
        <f t="shared" si="5180"/>
      </c>
      <c r="ZS191" s="55">
        <f t="shared" si="4761"/>
      </c>
      <c r="ZT191" s="54">
        <f t="shared" si="5180"/>
      </c>
      <c r="ZU191" s="55">
        <f t="shared" si="4762"/>
      </c>
      <c r="ZV191" s="54">
        <f t="shared" si="5180"/>
      </c>
      <c r="ZW191" s="55">
        <f t="shared" si="4763"/>
      </c>
      <c r="ZX191" s="54">
        <f t="shared" si="5180"/>
      </c>
      <c r="ZY191" s="55">
        <f t="shared" si="4764"/>
      </c>
      <c r="ZZ191" s="54">
        <f t="shared" si="5180"/>
      </c>
      <c r="AAA191" s="55">
        <f t="shared" si="4765"/>
      </c>
      <c r="AAB191" s="54">
        <f t="shared" si="5180"/>
      </c>
      <c r="AAC191" s="55">
        <f t="shared" si="4766"/>
      </c>
      <c r="AAD191" s="54">
        <f t="shared" si="5180"/>
      </c>
      <c r="AAE191" s="55">
        <f t="shared" si="4767"/>
      </c>
      <c r="AAF191" s="54">
        <f t="shared" si="5180"/>
      </c>
      <c r="AAG191" s="55">
        <f t="shared" si="4768"/>
      </c>
      <c r="AAH191" s="54">
        <f t="shared" si="5180"/>
      </c>
      <c r="AAI191" s="55">
        <f t="shared" si="4769"/>
      </c>
      <c r="AAJ191" s="54">
        <f t="shared" si="5180"/>
      </c>
      <c r="AAK191" s="55">
        <f t="shared" si="4770"/>
      </c>
      <c r="AAL191" s="54">
        <f t="shared" si="5180"/>
      </c>
      <c r="AAM191" s="55">
        <f t="shared" si="4917"/>
      </c>
      <c r="AAN191" s="54">
        <f t="shared" si="5180"/>
      </c>
      <c r="AAO191" s="55">
        <f t="shared" si="4918"/>
      </c>
      <c r="AAP191" s="54">
        <f t="shared" si="5177"/>
      </c>
      <c r="AAQ191" s="55">
        <f t="shared" si="4919"/>
      </c>
      <c r="AAR191" s="54">
        <f t="shared" si="5177"/>
      </c>
      <c r="AAS191" s="55">
        <f t="shared" si="4920"/>
      </c>
      <c r="AAT191" s="54">
        <f t="shared" si="5177"/>
      </c>
      <c r="AAU191" s="55">
        <f t="shared" si="4921"/>
      </c>
      <c r="AAV191" s="54">
        <f t="shared" si="5174"/>
      </c>
      <c r="AAW191" s="55">
        <f t="shared" si="4922"/>
      </c>
      <c r="AAX191" s="54">
        <f t="shared" si="5174"/>
      </c>
      <c r="AAY191" s="55">
        <f t="shared" si="4923"/>
      </c>
      <c r="AAZ191" s="54">
        <f t="shared" si="5174"/>
      </c>
      <c r="ABA191" s="55">
        <f t="shared" si="4924"/>
      </c>
      <c r="ABB191" s="54">
        <f t="shared" si="5174"/>
      </c>
      <c r="ABC191" s="55">
        <f t="shared" si="4925"/>
      </c>
      <c r="ABD191" s="54">
        <f t="shared" si="5174"/>
      </c>
      <c r="ABE191" s="55">
        <f t="shared" si="4926"/>
      </c>
      <c r="ABF191" s="54">
        <f t="shared" si="5174"/>
      </c>
      <c r="ABG191" s="55">
        <f t="shared" si="4927"/>
      </c>
      <c r="ABH191" s="54">
        <f t="shared" si="5174"/>
      </c>
      <c r="ABI191" s="55">
        <f t="shared" si="4928"/>
      </c>
      <c r="ABJ191" s="54">
        <f t="shared" si="5174"/>
      </c>
      <c r="ABK191" s="55">
        <f t="shared" si="4929"/>
      </c>
      <c r="ABL191" s="54">
        <f t="shared" si="5174"/>
      </c>
      <c r="ABM191" s="55">
        <f t="shared" si="4930"/>
      </c>
      <c r="ABN191" s="54">
        <f t="shared" si="5174"/>
      </c>
      <c r="ABO191" s="55">
        <f t="shared" si="4931"/>
      </c>
      <c r="ABP191" s="54">
        <f t="shared" si="5174"/>
      </c>
      <c r="ABQ191" s="55">
        <f t="shared" si="4932"/>
      </c>
      <c r="ABR191" s="54">
        <f t="shared" si="5174"/>
      </c>
      <c r="ABS191" s="55">
        <f t="shared" si="4933"/>
      </c>
      <c r="ABT191" s="54">
        <f t="shared" si="5174"/>
      </c>
      <c r="ABU191" s="55">
        <f t="shared" si="4934"/>
      </c>
      <c r="ABV191" s="54">
        <f t="shared" si="5174"/>
      </c>
      <c r="ABW191" s="55">
        <f t="shared" si="4935"/>
      </c>
      <c r="ABX191" s="54">
        <f t="shared" si="5174"/>
      </c>
      <c r="ABY191" s="55">
        <f t="shared" si="4936"/>
      </c>
      <c r="ABZ191" s="54">
        <f t="shared" si="5174"/>
      </c>
      <c r="ACA191" s="55">
        <f t="shared" si="4937"/>
      </c>
      <c r="ACB191" s="54">
        <f t="shared" si="5174"/>
      </c>
      <c r="ACC191" s="55">
        <f t="shared" si="4938"/>
      </c>
      <c r="ACD191" s="54">
        <f t="shared" si="5171"/>
      </c>
      <c r="ACE191" s="55">
        <f t="shared" si="4939"/>
      </c>
      <c r="ACF191" s="54">
        <f t="shared" si="5171"/>
      </c>
      <c r="ACG191" s="55">
        <f t="shared" si="4940"/>
      </c>
      <c r="ACH191" s="54">
        <f t="shared" si="5171"/>
      </c>
      <c r="ACI191" s="55">
        <f t="shared" si="4941"/>
      </c>
      <c r="ACJ191" s="54">
        <f t="shared" si="5171"/>
      </c>
      <c r="ACK191" s="55">
        <f t="shared" si="4942"/>
      </c>
      <c r="ACL191" s="54">
        <f t="shared" si="5171"/>
      </c>
      <c r="ACM191" s="55">
        <f t="shared" si="4943"/>
      </c>
      <c r="ACN191" s="54">
        <f t="shared" si="5171"/>
      </c>
      <c r="ACO191" s="55">
        <f t="shared" si="4944"/>
      </c>
      <c r="ACP191" s="54">
        <f t="shared" si="5171"/>
      </c>
      <c r="ACQ191" s="55">
        <f t="shared" si="4945"/>
      </c>
      <c r="ACR191" s="54">
        <f t="shared" si="5171"/>
      </c>
      <c r="ACS191" s="55">
        <f t="shared" si="4946"/>
      </c>
      <c r="ACT191" s="54">
        <f t="shared" si="5171"/>
      </c>
      <c r="ACU191" s="55">
        <f t="shared" si="4947"/>
      </c>
      <c r="ACV191" s="54">
        <f t="shared" si="5171"/>
      </c>
      <c r="ACW191" s="55">
        <f t="shared" si="4883"/>
      </c>
      <c r="ACX191" s="54">
        <f t="shared" si="5171"/>
      </c>
      <c r="ACY191" s="55">
        <f t="shared" si="4961"/>
      </c>
      <c r="ACZ191" s="54">
        <f t="shared" si="5171"/>
      </c>
      <c r="ADA191" s="55">
        <f t="shared" si="4962"/>
      </c>
      <c r="ADB191" s="54">
        <f t="shared" si="5171"/>
      </c>
      <c r="ADC191" s="55">
        <f t="shared" si="4963"/>
      </c>
      <c r="ADD191" s="54">
        <f t="shared" si="5171"/>
      </c>
      <c r="ADE191" s="55">
        <f t="shared" si="4964"/>
      </c>
      <c r="ADF191" s="54">
        <f t="shared" si="5171"/>
      </c>
      <c r="ADG191" s="55">
        <f t="shared" si="4965"/>
      </c>
    </row>
    <row r="192" spans="1:787" ht="20.25" hidden="1" customHeight="1">
      <c r="A192" s="112">
        <v>120</v>
      </c>
      <c r="B192" s="115">
        <f>学年と名前を結合するシート!D121</f>
      </c>
      <c r="C192" s="114"/>
      <c r="D192" s="54">
        <f t="shared" si="4771"/>
      </c>
      <c r="E192" s="55">
        <f t="shared" si="4772"/>
      </c>
      <c r="F192" s="54">
        <f t="shared" si="5175"/>
      </c>
      <c r="G192" s="55">
        <f t="shared" si="4966"/>
      </c>
      <c r="H192" s="54">
        <f t="shared" si="5175"/>
      </c>
      <c r="I192" s="55">
        <f t="shared" si="4967"/>
      </c>
      <c r="J192" s="54">
        <f t="shared" si="5175"/>
      </c>
      <c r="K192" s="55">
        <f t="shared" si="4968"/>
      </c>
      <c r="L192" s="54">
        <f t="shared" si="5175"/>
      </c>
      <c r="M192" s="55">
        <f t="shared" si="4969"/>
      </c>
      <c r="N192" s="54">
        <f t="shared" si="5175"/>
      </c>
      <c r="O192" s="55">
        <f t="shared" si="4970"/>
      </c>
      <c r="P192" s="54">
        <f t="shared" si="5175"/>
      </c>
      <c r="Q192" s="55">
        <f t="shared" si="4971"/>
      </c>
      <c r="R192" s="54">
        <f t="shared" si="5175"/>
      </c>
      <c r="S192" s="55">
        <f t="shared" si="4972"/>
      </c>
      <c r="T192" s="54">
        <f t="shared" si="5175"/>
      </c>
      <c r="U192" s="55">
        <f t="shared" si="4973"/>
      </c>
      <c r="V192" s="54">
        <f t="shared" si="5175"/>
      </c>
      <c r="W192" s="55">
        <f t="shared" si="4974"/>
      </c>
      <c r="X192" s="54">
        <f t="shared" si="5175"/>
      </c>
      <c r="Y192" s="55">
        <f t="shared" si="4975"/>
      </c>
      <c r="Z192" s="54">
        <f t="shared" si="5175"/>
      </c>
      <c r="AA192" s="55">
        <f t="shared" si="4976"/>
      </c>
      <c r="AB192" s="54">
        <f t="shared" si="5175"/>
      </c>
      <c r="AC192" s="55">
        <f t="shared" si="4977"/>
      </c>
      <c r="AD192" s="54">
        <f t="shared" si="5175"/>
      </c>
      <c r="AE192" s="55">
        <f t="shared" si="4978"/>
      </c>
      <c r="AF192" s="54">
        <f t="shared" si="5175"/>
      </c>
      <c r="AG192" s="55">
        <f t="shared" si="4979"/>
      </c>
      <c r="AH192" s="54">
        <f t="shared" si="5175"/>
      </c>
      <c r="AI192" s="55">
        <f t="shared" si="4980"/>
      </c>
      <c r="AJ192" s="54">
        <f t="shared" si="5175"/>
      </c>
      <c r="AK192" s="55">
        <f t="shared" si="4981"/>
      </c>
      <c r="AL192" s="54">
        <f t="shared" si="5175"/>
      </c>
      <c r="AM192" s="55">
        <f t="shared" si="4982"/>
      </c>
      <c r="AN192" s="54">
        <f t="shared" si="5175"/>
      </c>
      <c r="AO192" s="55">
        <f t="shared" si="4983"/>
      </c>
      <c r="AP192" s="54">
        <f t="shared" si="5175"/>
      </c>
      <c r="AQ192" s="55">
        <f t="shared" si="4984"/>
      </c>
      <c r="AR192" s="54">
        <f t="shared" si="5175"/>
      </c>
      <c r="AS192" s="55">
        <f t="shared" si="4985"/>
      </c>
      <c r="AT192" s="54">
        <f t="shared" si="5175"/>
      </c>
      <c r="AU192" s="55">
        <f t="shared" si="4986"/>
      </c>
      <c r="AV192" s="54">
        <f t="shared" si="5175"/>
      </c>
      <c r="AW192" s="55">
        <f t="shared" si="4987"/>
      </c>
      <c r="AX192" s="54">
        <f t="shared" si="5175"/>
      </c>
      <c r="AY192" s="55">
        <f t="shared" si="4988"/>
      </c>
      <c r="AZ192" s="54">
        <f t="shared" si="5175"/>
      </c>
      <c r="BA192" s="55">
        <f t="shared" si="4989"/>
      </c>
      <c r="BB192" s="54">
        <f t="shared" si="5175"/>
      </c>
      <c r="BC192" s="55">
        <f t="shared" si="4990"/>
      </c>
      <c r="BD192" s="54">
        <f t="shared" si="5175"/>
      </c>
      <c r="BE192" s="55">
        <f t="shared" si="4991"/>
      </c>
      <c r="BF192" s="54">
        <f t="shared" si="5175"/>
      </c>
      <c r="BG192" s="55">
        <f t="shared" si="4992"/>
      </c>
      <c r="BH192" s="54">
        <f t="shared" si="5175"/>
      </c>
      <c r="BI192" s="55">
        <f t="shared" si="4993"/>
      </c>
      <c r="BJ192" s="54">
        <f t="shared" si="5175"/>
      </c>
      <c r="BK192" s="55">
        <f t="shared" si="4994"/>
      </c>
      <c r="BL192" s="54">
        <f t="shared" si="5175"/>
      </c>
      <c r="BM192" s="55">
        <f t="shared" si="4995"/>
      </c>
      <c r="BN192" s="54">
        <f t="shared" si="5175"/>
      </c>
      <c r="BO192" s="55">
        <f t="shared" si="4996"/>
      </c>
      <c r="BP192" s="54">
        <f t="shared" si="5175"/>
      </c>
      <c r="BQ192" s="55">
        <f t="shared" si="4997"/>
      </c>
      <c r="BR192" s="54">
        <f t="shared" si="5172"/>
      </c>
      <c r="BS192" s="55">
        <f t="shared" si="4998"/>
      </c>
      <c r="BT192" s="54">
        <f t="shared" si="5172"/>
      </c>
      <c r="BU192" s="55">
        <f t="shared" si="4999"/>
      </c>
      <c r="BV192" s="54">
        <f t="shared" si="5172"/>
      </c>
      <c r="BW192" s="55">
        <f t="shared" si="5000"/>
      </c>
      <c r="BX192" s="54">
        <f t="shared" si="5172"/>
      </c>
      <c r="BY192" s="55">
        <f t="shared" si="5001"/>
      </c>
      <c r="BZ192" s="54">
        <f t="shared" si="5172"/>
      </c>
      <c r="CA192" s="55">
        <f t="shared" si="5002"/>
      </c>
      <c r="CB192" s="54">
        <f t="shared" si="5172"/>
      </c>
      <c r="CC192" s="55">
        <f t="shared" si="5003"/>
      </c>
      <c r="CD192" s="54">
        <f t="shared" si="5172"/>
      </c>
      <c r="CE192" s="55">
        <f t="shared" si="5004"/>
      </c>
      <c r="CF192" s="54">
        <f t="shared" si="5172"/>
      </c>
      <c r="CG192" s="55">
        <f t="shared" si="5005"/>
      </c>
      <c r="CH192" s="54">
        <f t="shared" si="5172"/>
      </c>
      <c r="CI192" s="55">
        <f t="shared" si="5006"/>
      </c>
      <c r="CJ192" s="54">
        <f t="shared" si="5172"/>
      </c>
      <c r="CK192" s="55">
        <f t="shared" si="5007"/>
      </c>
      <c r="CL192" s="54">
        <f t="shared" si="5172"/>
      </c>
      <c r="CM192" s="55">
        <f t="shared" si="5008"/>
      </c>
      <c r="CN192" s="54">
        <f t="shared" si="5172"/>
      </c>
      <c r="CO192" s="55">
        <f t="shared" si="5009"/>
      </c>
      <c r="CP192" s="54">
        <f t="shared" si="5172"/>
      </c>
      <c r="CQ192" s="55">
        <f t="shared" si="5010"/>
      </c>
      <c r="CR192" s="54">
        <f t="shared" si="5172"/>
      </c>
      <c r="CS192" s="55">
        <f t="shared" si="5011"/>
      </c>
      <c r="CT192" s="54">
        <f t="shared" si="5172"/>
      </c>
      <c r="CU192" s="55">
        <f t="shared" si="5012"/>
      </c>
      <c r="CV192" s="54">
        <f t="shared" si="5172"/>
      </c>
      <c r="CW192" s="55">
        <f t="shared" si="5013"/>
      </c>
      <c r="CX192" s="54">
        <f t="shared" si="5172"/>
      </c>
      <c r="CY192" s="55">
        <f t="shared" si="5014"/>
      </c>
      <c r="CZ192" s="54">
        <f t="shared" si="5172"/>
      </c>
      <c r="DA192" s="55">
        <f t="shared" si="5015"/>
      </c>
      <c r="DB192" s="54">
        <f t="shared" si="5172"/>
      </c>
      <c r="DC192" s="55">
        <f t="shared" si="5016"/>
      </c>
      <c r="DD192" s="54">
        <f t="shared" si="5172"/>
      </c>
      <c r="DE192" s="55">
        <f t="shared" si="5017"/>
      </c>
      <c r="DF192" s="54">
        <f t="shared" si="5172"/>
      </c>
      <c r="DG192" s="55">
        <f t="shared" si="5018"/>
      </c>
      <c r="DH192" s="54">
        <f t="shared" si="5172"/>
      </c>
      <c r="DI192" s="55">
        <f t="shared" si="5019"/>
      </c>
      <c r="DJ192" s="54">
        <f t="shared" si="5172"/>
      </c>
      <c r="DK192" s="55">
        <f t="shared" si="5020"/>
      </c>
      <c r="DL192" s="54">
        <f t="shared" si="5172"/>
      </c>
      <c r="DM192" s="55">
        <f t="shared" si="5021"/>
      </c>
      <c r="DN192" s="54">
        <f t="shared" si="5172"/>
      </c>
      <c r="DO192" s="55">
        <f t="shared" si="5022"/>
      </c>
      <c r="DP192" s="54">
        <f t="shared" si="5172"/>
      </c>
      <c r="DQ192" s="55">
        <f t="shared" si="5023"/>
      </c>
      <c r="DR192" s="54">
        <f t="shared" si="5172"/>
      </c>
      <c r="DS192" s="55">
        <f t="shared" si="5024"/>
      </c>
      <c r="DT192" s="54">
        <f t="shared" si="5172"/>
      </c>
      <c r="DU192" s="55">
        <f t="shared" si="5025"/>
      </c>
      <c r="DV192" s="54">
        <f t="shared" si="5172"/>
      </c>
      <c r="DW192" s="55">
        <f t="shared" si="5026"/>
      </c>
      <c r="DX192" s="54">
        <f t="shared" si="5172"/>
      </c>
      <c r="DY192" s="55">
        <f t="shared" si="5027"/>
      </c>
      <c r="DZ192" s="54">
        <f t="shared" si="5172"/>
      </c>
      <c r="EA192" s="55">
        <f t="shared" si="5028"/>
      </c>
      <c r="EB192" s="54">
        <f t="shared" si="5176"/>
      </c>
      <c r="EC192" s="55">
        <f t="shared" si="5029"/>
      </c>
      <c r="ED192" s="54">
        <f t="shared" si="5176"/>
      </c>
      <c r="EE192" s="55">
        <f t="shared" si="5030"/>
      </c>
      <c r="EF192" s="54">
        <f t="shared" si="5176"/>
      </c>
      <c r="EG192" s="55">
        <f t="shared" si="5031"/>
      </c>
      <c r="EH192" s="54">
        <f t="shared" si="5176"/>
      </c>
      <c r="EI192" s="55">
        <f t="shared" si="5032"/>
      </c>
      <c r="EJ192" s="54">
        <f t="shared" si="5176"/>
      </c>
      <c r="EK192" s="55">
        <f t="shared" si="5033"/>
      </c>
      <c r="EL192" s="54">
        <f t="shared" si="5176"/>
      </c>
      <c r="EM192" s="55">
        <f t="shared" si="5034"/>
      </c>
      <c r="EN192" s="54">
        <f t="shared" si="5176"/>
      </c>
      <c r="EO192" s="55">
        <f t="shared" si="5035"/>
      </c>
      <c r="EP192" s="54">
        <f t="shared" si="5176"/>
      </c>
      <c r="EQ192" s="55">
        <f t="shared" si="5036"/>
      </c>
      <c r="ER192" s="54">
        <f t="shared" si="5176"/>
      </c>
      <c r="ES192" s="55">
        <f t="shared" si="5037"/>
      </c>
      <c r="ET192" s="54">
        <f t="shared" si="5176"/>
      </c>
      <c r="EU192" s="55">
        <f t="shared" si="5038"/>
      </c>
      <c r="EV192" s="54">
        <f t="shared" si="5176"/>
      </c>
      <c r="EW192" s="55">
        <f t="shared" si="5039"/>
      </c>
      <c r="EX192" s="54">
        <f t="shared" si="5176"/>
      </c>
      <c r="EY192" s="55">
        <f t="shared" si="5040"/>
      </c>
      <c r="EZ192" s="54">
        <f t="shared" si="5176"/>
      </c>
      <c r="FA192" s="55">
        <f t="shared" si="5041"/>
      </c>
      <c r="FB192" s="54">
        <f t="shared" si="5176"/>
      </c>
      <c r="FC192" s="55">
        <f t="shared" si="5042"/>
      </c>
      <c r="FD192" s="54">
        <f t="shared" si="5176"/>
      </c>
      <c r="FE192" s="55">
        <f t="shared" si="5043"/>
      </c>
      <c r="FF192" s="54">
        <f t="shared" si="5176"/>
      </c>
      <c r="FG192" s="55">
        <f t="shared" si="5044"/>
      </c>
      <c r="FH192" s="54">
        <f t="shared" si="5176"/>
      </c>
      <c r="FI192" s="55">
        <f t="shared" si="5045"/>
      </c>
      <c r="FJ192" s="54">
        <f t="shared" si="5176"/>
      </c>
      <c r="FK192" s="55">
        <f t="shared" si="5046"/>
      </c>
      <c r="FL192" s="54">
        <f t="shared" si="5176"/>
      </c>
      <c r="FM192" s="55">
        <f t="shared" si="5047"/>
      </c>
      <c r="FN192" s="54">
        <f t="shared" si="5176"/>
      </c>
      <c r="FO192" s="55">
        <f t="shared" si="5048"/>
      </c>
      <c r="FP192" s="54">
        <f t="shared" si="5176"/>
      </c>
      <c r="FQ192" s="55">
        <f t="shared" si="5049"/>
      </c>
      <c r="FR192" s="54">
        <f t="shared" si="5176"/>
      </c>
      <c r="FS192" s="55">
        <f t="shared" si="5050"/>
      </c>
      <c r="FT192" s="54">
        <f t="shared" si="5176"/>
      </c>
      <c r="FU192" s="55">
        <f t="shared" si="5051"/>
      </c>
      <c r="FV192" s="54">
        <f t="shared" si="5176"/>
      </c>
      <c r="FW192" s="55">
        <f t="shared" si="5052"/>
      </c>
      <c r="FX192" s="54">
        <f t="shared" si="5176"/>
      </c>
      <c r="FY192" s="55">
        <f t="shared" si="5053"/>
      </c>
      <c r="FZ192" s="54">
        <f t="shared" si="5176"/>
      </c>
      <c r="GA192" s="55">
        <f t="shared" si="5054"/>
      </c>
      <c r="GB192" s="54">
        <f t="shared" si="5176"/>
      </c>
      <c r="GC192" s="55">
        <f t="shared" si="5055"/>
      </c>
      <c r="GD192" s="54">
        <f t="shared" si="5176"/>
      </c>
      <c r="GE192" s="55">
        <f t="shared" si="5056"/>
      </c>
      <c r="GF192" s="54">
        <f t="shared" si="5176"/>
      </c>
      <c r="GG192" s="55">
        <f t="shared" si="5057"/>
      </c>
      <c r="GH192" s="54">
        <f t="shared" si="5176"/>
      </c>
      <c r="GI192" s="55">
        <f t="shared" si="5058"/>
      </c>
      <c r="GJ192" s="54">
        <f t="shared" si="5176"/>
      </c>
      <c r="GK192" s="55">
        <f t="shared" si="5059"/>
      </c>
      <c r="GL192" s="54">
        <f t="shared" si="5176"/>
      </c>
      <c r="GM192" s="55">
        <f t="shared" si="5060"/>
      </c>
      <c r="GN192" s="54">
        <f t="shared" si="5173"/>
      </c>
      <c r="GO192" s="55">
        <f t="shared" si="5061"/>
      </c>
      <c r="GP192" s="54">
        <f t="shared" si="5173"/>
      </c>
      <c r="GQ192" s="55">
        <f t="shared" si="5062"/>
      </c>
      <c r="GR192" s="54">
        <f t="shared" si="5173"/>
      </c>
      <c r="GS192" s="55">
        <f t="shared" si="5063"/>
      </c>
      <c r="GT192" s="54">
        <f t="shared" si="5173"/>
      </c>
      <c r="GU192" s="55">
        <f t="shared" si="5064"/>
      </c>
      <c r="GV192" s="54">
        <f t="shared" si="5173"/>
      </c>
      <c r="GW192" s="55">
        <f t="shared" si="5065"/>
      </c>
      <c r="GX192" s="54">
        <f t="shared" si="5173"/>
      </c>
      <c r="GY192" s="55">
        <f t="shared" si="5066"/>
      </c>
      <c r="GZ192" s="54">
        <f t="shared" si="5173"/>
      </c>
      <c r="HA192" s="55">
        <f t="shared" si="5067"/>
      </c>
      <c r="HB192" s="54">
        <f t="shared" si="5173"/>
      </c>
      <c r="HC192" s="55">
        <f t="shared" si="5068"/>
      </c>
      <c r="HD192" s="54">
        <f t="shared" si="5173"/>
      </c>
      <c r="HE192" s="55">
        <f t="shared" si="5069"/>
      </c>
      <c r="HF192" s="54">
        <f t="shared" si="5173"/>
      </c>
      <c r="HG192" s="55">
        <f t="shared" si="5070"/>
      </c>
      <c r="HH192" s="54">
        <f t="shared" si="5173"/>
      </c>
      <c r="HI192" s="55">
        <f t="shared" si="5071"/>
      </c>
      <c r="HJ192" s="54">
        <f t="shared" si="5173"/>
      </c>
      <c r="HK192" s="55">
        <f t="shared" si="5072"/>
      </c>
      <c r="HL192" s="54">
        <f t="shared" si="5173"/>
      </c>
      <c r="HM192" s="55">
        <f t="shared" si="5073"/>
      </c>
      <c r="HN192" s="54">
        <f t="shared" si="5173"/>
      </c>
      <c r="HO192" s="55">
        <f t="shared" si="5074"/>
      </c>
      <c r="HP192" s="54">
        <f t="shared" si="5173"/>
      </c>
      <c r="HQ192" s="55">
        <f t="shared" si="5075"/>
      </c>
      <c r="HR192" s="54">
        <f t="shared" si="5173"/>
      </c>
      <c r="HS192" s="55">
        <f t="shared" si="5076"/>
      </c>
      <c r="HT192" s="54">
        <f t="shared" si="5173"/>
      </c>
      <c r="HU192" s="55">
        <f t="shared" si="5077"/>
      </c>
      <c r="HV192" s="54">
        <f t="shared" si="5173"/>
      </c>
      <c r="HW192" s="55">
        <f t="shared" si="5078"/>
      </c>
      <c r="HX192" s="54">
        <f t="shared" si="5173"/>
      </c>
      <c r="HY192" s="55">
        <f t="shared" si="5079"/>
      </c>
      <c r="HZ192" s="54">
        <f t="shared" si="5173"/>
      </c>
      <c r="IA192" s="55">
        <f t="shared" si="5080"/>
      </c>
      <c r="IB192" s="54">
        <f t="shared" si="5173"/>
      </c>
      <c r="IC192" s="55">
        <f t="shared" si="5081"/>
      </c>
      <c r="ID192" s="54">
        <f t="shared" si="5173"/>
      </c>
      <c r="IE192" s="55">
        <f t="shared" si="5082"/>
      </c>
      <c r="IF192" s="54">
        <f t="shared" si="5173"/>
      </c>
      <c r="IG192" s="55">
        <f t="shared" si="5083"/>
      </c>
      <c r="IH192" s="54">
        <f t="shared" si="5173"/>
      </c>
      <c r="II192" s="55">
        <f t="shared" si="5084"/>
      </c>
      <c r="IJ192" s="54">
        <f t="shared" si="5173"/>
      </c>
      <c r="IK192" s="55">
        <f t="shared" si="5085"/>
      </c>
      <c r="IL192" s="54">
        <f t="shared" si="5173"/>
      </c>
      <c r="IM192" s="55">
        <f t="shared" si="5086"/>
      </c>
      <c r="IN192" s="54">
        <f t="shared" si="5173"/>
      </c>
      <c r="IO192" s="55">
        <f t="shared" si="5087"/>
      </c>
      <c r="IP192" s="54">
        <f t="shared" si="5173"/>
      </c>
      <c r="IQ192" s="55">
        <f t="shared" si="5088"/>
      </c>
      <c r="IR192" s="54">
        <f t="shared" si="5173"/>
      </c>
      <c r="IS192" s="55">
        <f t="shared" si="5089"/>
      </c>
      <c r="IT192" s="54">
        <f t="shared" si="5173"/>
      </c>
      <c r="IU192" s="55">
        <f t="shared" si="5090"/>
      </c>
      <c r="IV192" s="54">
        <f t="shared" si="5173"/>
      </c>
      <c r="IW192" s="55">
        <f t="shared" si="5091"/>
      </c>
      <c r="IX192" s="54">
        <f t="shared" ref="IX192:JN207" si="5183">RIGHT(IFERROR(VLOOKUP($B192,IX$4:IY$71,2,FALSE),""),2)</f>
      </c>
      <c r="IY192" s="55">
        <f t="shared" si="5092"/>
      </c>
      <c r="IZ192" s="54">
        <f t="shared" si="5183"/>
      </c>
      <c r="JA192" s="55">
        <f t="shared" si="5093"/>
      </c>
      <c r="JB192" s="54">
        <f t="shared" si="5183"/>
      </c>
      <c r="JC192" s="55">
        <f t="shared" si="5094"/>
      </c>
      <c r="JD192" s="54">
        <f t="shared" si="5183"/>
      </c>
      <c r="JE192" s="55">
        <f t="shared" si="5095"/>
      </c>
      <c r="JF192" s="54">
        <f t="shared" si="5183"/>
      </c>
      <c r="JG192" s="55">
        <f t="shared" si="5096"/>
      </c>
      <c r="JH192" s="54">
        <f t="shared" si="5183"/>
      </c>
      <c r="JI192" s="55">
        <f t="shared" si="5097"/>
      </c>
      <c r="JJ192" s="54">
        <f t="shared" si="5183"/>
      </c>
      <c r="JK192" s="55">
        <f t="shared" si="5098"/>
      </c>
      <c r="JL192" s="54">
        <f t="shared" si="5183"/>
      </c>
      <c r="JM192" s="55">
        <f t="shared" si="4679"/>
      </c>
      <c r="JN192" s="54">
        <f t="shared" si="5183"/>
      </c>
      <c r="JO192" s="55">
        <f t="shared" si="4775"/>
      </c>
      <c r="JP192" s="54">
        <f t="shared" si="5169"/>
      </c>
      <c r="JQ192" s="55">
        <f t="shared" si="4776"/>
      </c>
      <c r="JR192" s="54">
        <f t="shared" si="5169"/>
      </c>
      <c r="JS192" s="55">
        <f t="shared" si="4777"/>
      </c>
      <c r="JT192" s="54">
        <f t="shared" si="5169"/>
      </c>
      <c r="JU192" s="55">
        <f t="shared" si="4778"/>
      </c>
      <c r="JV192" s="54">
        <f t="shared" si="5169"/>
      </c>
      <c r="JW192" s="55">
        <f t="shared" si="4779"/>
      </c>
      <c r="JX192" s="54">
        <f t="shared" si="5169"/>
      </c>
      <c r="JY192" s="55">
        <f t="shared" si="4780"/>
      </c>
      <c r="JZ192" s="54">
        <f t="shared" si="5169"/>
      </c>
      <c r="KA192" s="55">
        <f t="shared" si="4781"/>
      </c>
      <c r="KB192" s="54">
        <f t="shared" si="5169"/>
      </c>
      <c r="KC192" s="55">
        <f t="shared" si="4782"/>
      </c>
      <c r="KD192" s="54">
        <f t="shared" si="5169"/>
      </c>
      <c r="KE192" s="55">
        <f t="shared" si="4783"/>
      </c>
      <c r="KF192" s="54">
        <f t="shared" si="5169"/>
      </c>
      <c r="KG192" s="55">
        <f t="shared" si="4784"/>
      </c>
      <c r="KH192" s="54">
        <f t="shared" si="5169"/>
      </c>
      <c r="KI192" s="55">
        <f t="shared" si="4785"/>
      </c>
      <c r="KJ192" s="54">
        <f t="shared" si="5169"/>
      </c>
      <c r="KK192" s="55">
        <f t="shared" si="4786"/>
      </c>
      <c r="KL192" s="54">
        <f t="shared" si="5169"/>
      </c>
      <c r="KM192" s="55">
        <f t="shared" si="4787"/>
      </c>
      <c r="KN192" s="54">
        <f t="shared" si="5169"/>
      </c>
      <c r="KO192" s="55">
        <f t="shared" si="4788"/>
      </c>
      <c r="KP192" s="54">
        <f t="shared" si="5169"/>
      </c>
      <c r="KQ192" s="55">
        <f t="shared" si="4789"/>
      </c>
      <c r="KR192" s="54">
        <f t="shared" si="5169"/>
      </c>
      <c r="KS192" s="55">
        <f t="shared" si="4790"/>
      </c>
      <c r="KT192" s="54">
        <f t="shared" si="5169"/>
      </c>
      <c r="KU192" s="55">
        <f t="shared" si="4791"/>
      </c>
      <c r="KV192" s="54">
        <f t="shared" si="5169"/>
      </c>
      <c r="KW192" s="55">
        <f t="shared" si="4792"/>
      </c>
      <c r="KX192" s="54">
        <f t="shared" si="5169"/>
      </c>
      <c r="KY192" s="55">
        <f t="shared" si="4793"/>
      </c>
      <c r="KZ192" s="54">
        <f t="shared" si="5169"/>
      </c>
      <c r="LA192" s="55">
        <f t="shared" si="4794"/>
      </c>
      <c r="LB192" s="54">
        <f t="shared" si="5169"/>
      </c>
      <c r="LC192" s="55">
        <f t="shared" si="4795"/>
      </c>
      <c r="LD192" s="54">
        <f t="shared" si="5169"/>
      </c>
      <c r="LE192" s="55">
        <f t="shared" si="4796"/>
      </c>
      <c r="LF192" s="54">
        <f t="shared" si="5169"/>
      </c>
      <c r="LG192" s="55">
        <f t="shared" si="4797"/>
      </c>
      <c r="LH192" s="54">
        <f t="shared" si="5169"/>
      </c>
      <c r="LI192" s="55">
        <f t="shared" si="4798"/>
      </c>
      <c r="LJ192" s="54">
        <f t="shared" si="5169"/>
      </c>
      <c r="LK192" s="55">
        <f t="shared" si="4799"/>
      </c>
      <c r="LL192" s="54">
        <f t="shared" si="5169"/>
      </c>
      <c r="LM192" s="55">
        <f t="shared" si="4800"/>
      </c>
      <c r="LN192" s="54">
        <f t="shared" si="5169"/>
      </c>
      <c r="LO192" s="55">
        <f t="shared" si="4801"/>
      </c>
      <c r="LP192" s="54">
        <f t="shared" si="5169"/>
      </c>
      <c r="LQ192" s="55">
        <f t="shared" si="4802"/>
      </c>
      <c r="LR192" s="54">
        <f t="shared" si="5169"/>
      </c>
      <c r="LS192" s="55">
        <f t="shared" si="4803"/>
      </c>
      <c r="LT192" s="54">
        <f t="shared" si="5169"/>
      </c>
      <c r="LU192" s="55">
        <f t="shared" si="4804"/>
      </c>
      <c r="LV192" s="54">
        <f t="shared" si="5169"/>
      </c>
      <c r="LW192" s="55">
        <f t="shared" si="4805"/>
      </c>
      <c r="LX192" s="54">
        <f t="shared" si="5169"/>
      </c>
      <c r="LY192" s="55">
        <f t="shared" si="4680"/>
      </c>
      <c r="LZ192" s="54">
        <f t="shared" si="5167"/>
      </c>
      <c r="MA192" s="55">
        <f t="shared" si="4807"/>
      </c>
      <c r="MB192" s="54">
        <f t="shared" si="5167"/>
      </c>
      <c r="MC192" s="55">
        <f t="shared" si="4808"/>
      </c>
      <c r="MD192" s="54">
        <f t="shared" si="5167"/>
      </c>
      <c r="ME192" s="55">
        <f t="shared" si="4809"/>
      </c>
      <c r="MF192" s="54">
        <f t="shared" si="5167"/>
      </c>
      <c r="MG192" s="55">
        <f t="shared" si="4810"/>
      </c>
      <c r="MH192" s="54">
        <f t="shared" si="5167"/>
      </c>
      <c r="MI192" s="55">
        <f t="shared" si="4811"/>
      </c>
      <c r="MJ192" s="54">
        <f t="shared" si="5167"/>
      </c>
      <c r="MK192" s="55">
        <f t="shared" si="4812"/>
      </c>
      <c r="ML192" s="54">
        <f t="shared" ref="ML192:OV207" si="5184">RIGHT(IFERROR(VLOOKUP($B192,ML$4:MM$71,2,FALSE),""),2)</f>
      </c>
      <c r="MM192" s="55">
        <f t="shared" si="4682"/>
      </c>
      <c r="MN192" s="54">
        <f t="shared" si="5184"/>
      </c>
      <c r="MO192" s="55">
        <f t="shared" si="4683"/>
      </c>
      <c r="MP192" s="54">
        <f t="shared" si="5184"/>
      </c>
      <c r="MQ192" s="55">
        <f t="shared" si="4684"/>
      </c>
      <c r="MR192" s="54">
        <f t="shared" si="5184"/>
      </c>
      <c r="MS192" s="55">
        <f t="shared" si="4685"/>
      </c>
      <c r="MT192" s="54">
        <f t="shared" si="5184"/>
      </c>
      <c r="MU192" s="55">
        <f t="shared" si="4686"/>
      </c>
      <c r="MV192" s="54">
        <f t="shared" si="5184"/>
      </c>
      <c r="MW192" s="55">
        <f t="shared" si="4687"/>
      </c>
      <c r="MX192" s="54">
        <f t="shared" si="5184"/>
      </c>
      <c r="MY192" s="55">
        <f t="shared" si="4688"/>
      </c>
      <c r="MZ192" s="54">
        <f t="shared" si="5184"/>
      </c>
      <c r="NA192" s="55">
        <f t="shared" si="4689"/>
      </c>
      <c r="NB192" s="54">
        <f t="shared" si="5184"/>
      </c>
      <c r="NC192" s="55">
        <f t="shared" si="4690"/>
      </c>
      <c r="ND192" s="54">
        <f t="shared" si="5184"/>
      </c>
      <c r="NE192" s="55">
        <f t="shared" si="4691"/>
      </c>
      <c r="NF192" s="54">
        <f t="shared" si="5184"/>
      </c>
      <c r="NG192" s="55">
        <f t="shared" si="4692"/>
      </c>
      <c r="NH192" s="54">
        <f t="shared" si="5184"/>
      </c>
      <c r="NI192" s="55">
        <f t="shared" si="4693"/>
      </c>
      <c r="NJ192" s="54">
        <f t="shared" si="5184"/>
      </c>
      <c r="NK192" s="55">
        <f t="shared" si="4694"/>
      </c>
      <c r="NL192" s="54">
        <f t="shared" si="5184"/>
      </c>
      <c r="NM192" s="55">
        <f t="shared" si="4695"/>
      </c>
      <c r="NN192" s="54">
        <f t="shared" si="5184"/>
      </c>
      <c r="NO192" s="55">
        <f t="shared" si="4696"/>
      </c>
      <c r="NP192" s="54">
        <f t="shared" si="5184"/>
      </c>
      <c r="NQ192" s="55">
        <f t="shared" si="4697"/>
      </c>
      <c r="NR192" s="54">
        <f t="shared" si="5184"/>
      </c>
      <c r="NS192" s="55">
        <f t="shared" si="4698"/>
      </c>
      <c r="NT192" s="54">
        <f t="shared" si="5184"/>
      </c>
      <c r="NU192" s="55">
        <f t="shared" si="4699"/>
      </c>
      <c r="NV192" s="54">
        <f t="shared" si="5184"/>
      </c>
      <c r="NW192" s="55">
        <f t="shared" si="4700"/>
      </c>
      <c r="NX192" s="54">
        <f t="shared" si="5184"/>
      </c>
      <c r="NY192" s="55">
        <f t="shared" si="4701"/>
      </c>
      <c r="NZ192" s="54">
        <f t="shared" si="5184"/>
      </c>
      <c r="OA192" s="55">
        <f t="shared" si="4702"/>
      </c>
      <c r="OB192" s="54">
        <f t="shared" si="5184"/>
      </c>
      <c r="OC192" s="55">
        <f t="shared" si="4703"/>
      </c>
      <c r="OD192" s="54">
        <f t="shared" si="5184"/>
      </c>
      <c r="OE192" s="55">
        <f t="shared" si="4704"/>
      </c>
      <c r="OF192" s="54">
        <f t="shared" si="5184"/>
      </c>
      <c r="OG192" s="55">
        <f t="shared" si="4705"/>
      </c>
      <c r="OH192" s="54">
        <f t="shared" si="5184"/>
      </c>
      <c r="OI192" s="55">
        <f t="shared" si="4706"/>
      </c>
      <c r="OJ192" s="54">
        <f t="shared" si="5184"/>
      </c>
      <c r="OK192" s="55">
        <f t="shared" si="4707"/>
      </c>
      <c r="OL192" s="54">
        <f t="shared" si="5184"/>
      </c>
      <c r="OM192" s="55">
        <f t="shared" si="4708"/>
      </c>
      <c r="ON192" s="54">
        <f t="shared" si="5184"/>
      </c>
      <c r="OO192" s="55">
        <f t="shared" si="4709"/>
      </c>
      <c r="OP192" s="54">
        <f t="shared" si="5184"/>
      </c>
      <c r="OQ192" s="55">
        <f t="shared" si="4710"/>
      </c>
      <c r="OR192" s="54">
        <f t="shared" si="5184"/>
      </c>
      <c r="OS192" s="55">
        <f t="shared" si="4711"/>
      </c>
      <c r="OT192" s="54">
        <f t="shared" si="5184"/>
      </c>
      <c r="OU192" s="55">
        <f t="shared" si="4712"/>
      </c>
      <c r="OV192" s="54">
        <f t="shared" si="5184"/>
      </c>
      <c r="OW192" s="55">
        <f t="shared" si="4713"/>
      </c>
      <c r="OX192" s="54">
        <f t="shared" si="5181"/>
      </c>
      <c r="OY192" s="55">
        <f t="shared" si="4714"/>
      </c>
      <c r="OZ192" s="54">
        <f t="shared" si="5181"/>
      </c>
      <c r="PA192" s="55">
        <f t="shared" si="4715"/>
      </c>
      <c r="PB192" s="54">
        <f t="shared" si="5181"/>
      </c>
      <c r="PC192" s="55">
        <f t="shared" si="4716"/>
      </c>
      <c r="PD192" s="54">
        <f t="shared" si="5181"/>
      </c>
      <c r="PE192" s="55">
        <f t="shared" si="4717"/>
      </c>
      <c r="PF192" s="54">
        <f t="shared" si="5181"/>
      </c>
      <c r="PG192" s="55">
        <f t="shared" si="4718"/>
      </c>
      <c r="PH192" s="54">
        <f t="shared" si="5181"/>
      </c>
      <c r="PI192" s="55">
        <f t="shared" si="4719"/>
      </c>
      <c r="PJ192" s="54">
        <f t="shared" si="5181"/>
      </c>
      <c r="PK192" s="55">
        <f t="shared" si="4720"/>
      </c>
      <c r="PL192" s="54">
        <f t="shared" si="5181"/>
      </c>
      <c r="PM192" s="55">
        <f t="shared" si="4721"/>
      </c>
      <c r="PN192" s="54">
        <f t="shared" si="5181"/>
      </c>
      <c r="PO192" s="55">
        <f t="shared" si="4722"/>
      </c>
      <c r="PP192" s="54">
        <f t="shared" si="5181"/>
      </c>
      <c r="PQ192" s="55">
        <f t="shared" si="4723"/>
      </c>
      <c r="PR192" s="54">
        <f t="shared" si="5181"/>
      </c>
      <c r="PS192" s="55">
        <f t="shared" si="4724"/>
      </c>
      <c r="PT192" s="54">
        <f t="shared" si="5181"/>
      </c>
      <c r="PU192" s="55">
        <f t="shared" si="4725"/>
      </c>
      <c r="PV192" s="54">
        <f t="shared" si="5181"/>
      </c>
      <c r="PW192" s="55">
        <f t="shared" si="4726"/>
      </c>
      <c r="PX192" s="54">
        <f t="shared" si="5181"/>
      </c>
      <c r="PY192" s="55">
        <f t="shared" si="4727"/>
      </c>
      <c r="PZ192" s="54">
        <f t="shared" si="5181"/>
      </c>
      <c r="QA192" s="55">
        <f t="shared" si="4728"/>
      </c>
      <c r="QB192" s="54">
        <f t="shared" si="5181"/>
      </c>
      <c r="QC192" s="55">
        <f t="shared" si="4729"/>
      </c>
      <c r="QD192" s="54">
        <f t="shared" si="5181"/>
      </c>
      <c r="QE192" s="55">
        <f t="shared" si="4730"/>
      </c>
      <c r="QF192" s="54">
        <f t="shared" si="5181"/>
      </c>
      <c r="QG192" s="55">
        <f t="shared" si="4731"/>
      </c>
      <c r="QH192" s="54">
        <f t="shared" si="5181"/>
      </c>
      <c r="QI192" s="55">
        <f t="shared" si="4732"/>
      </c>
      <c r="QJ192" s="54">
        <f t="shared" si="5181"/>
      </c>
      <c r="QK192" s="55">
        <f t="shared" si="4733"/>
      </c>
      <c r="QL192" s="54">
        <f t="shared" si="5181"/>
      </c>
      <c r="QM192" s="55">
        <f t="shared" si="4734"/>
      </c>
      <c r="QN192" s="54">
        <f t="shared" si="5181"/>
      </c>
      <c r="QO192" s="55">
        <f t="shared" si="4735"/>
      </c>
      <c r="QP192" s="54">
        <f t="shared" si="5181"/>
      </c>
      <c r="QQ192" s="55">
        <f t="shared" si="4736"/>
      </c>
      <c r="QR192" s="54">
        <f t="shared" si="5181"/>
      </c>
      <c r="QS192" s="55">
        <f t="shared" si="4737"/>
      </c>
      <c r="QT192" s="54">
        <f t="shared" si="5181"/>
      </c>
      <c r="QU192" s="55">
        <f t="shared" si="4885"/>
      </c>
      <c r="QV192" s="54">
        <f t="shared" si="5181"/>
      </c>
      <c r="QW192" s="55">
        <f t="shared" si="4886"/>
      </c>
      <c r="QX192" s="54">
        <f t="shared" si="5178"/>
      </c>
      <c r="QY192" s="55">
        <f t="shared" si="4887"/>
      </c>
      <c r="QZ192" s="54">
        <f t="shared" si="5178"/>
      </c>
      <c r="RA192" s="55">
        <f t="shared" si="4888"/>
      </c>
      <c r="RB192" s="54">
        <f t="shared" si="5178"/>
      </c>
      <c r="RC192" s="55">
        <f t="shared" si="4889"/>
      </c>
      <c r="RD192" s="54">
        <f t="shared" si="5178"/>
      </c>
      <c r="RE192" s="55">
        <f t="shared" si="4890"/>
      </c>
      <c r="RF192" s="54">
        <f t="shared" si="5178"/>
      </c>
      <c r="RG192" s="55">
        <f t="shared" si="4891"/>
      </c>
      <c r="RH192" s="54">
        <f t="shared" si="5178"/>
      </c>
      <c r="RI192" s="55">
        <f t="shared" si="4892"/>
      </c>
      <c r="RJ192" s="54">
        <f t="shared" si="5161"/>
      </c>
      <c r="RK192" s="55">
        <f t="shared" si="4893"/>
      </c>
      <c r="RL192" s="54">
        <f t="shared" si="5161"/>
      </c>
      <c r="RM192" s="55">
        <f t="shared" si="4894"/>
      </c>
      <c r="RN192" s="54">
        <f t="shared" si="5161"/>
      </c>
      <c r="RO192" s="55">
        <f t="shared" si="4895"/>
      </c>
      <c r="RP192" s="54">
        <f t="shared" si="5170"/>
      </c>
      <c r="RQ192" s="55">
        <f t="shared" si="4896"/>
      </c>
      <c r="RR192" s="54">
        <f t="shared" si="5170"/>
      </c>
      <c r="RS192" s="55">
        <f t="shared" si="4897"/>
      </c>
      <c r="RT192" s="54">
        <f t="shared" si="5170"/>
      </c>
      <c r="RU192" s="55">
        <f t="shared" si="4898"/>
      </c>
      <c r="RV192" s="54">
        <f t="shared" si="5170"/>
      </c>
      <c r="RW192" s="55">
        <f t="shared" si="4899"/>
      </c>
      <c r="RX192" s="54">
        <f t="shared" si="5170"/>
      </c>
      <c r="RY192" s="55">
        <f t="shared" si="4900"/>
      </c>
      <c r="RZ192" s="54">
        <f t="shared" si="5170"/>
      </c>
      <c r="SA192" s="55">
        <f t="shared" si="4901"/>
      </c>
      <c r="SB192" s="54">
        <f t="shared" si="5170"/>
      </c>
      <c r="SC192" s="55">
        <f t="shared" si="4902"/>
      </c>
      <c r="SD192" s="54">
        <f t="shared" si="5170"/>
      </c>
      <c r="SE192" s="55">
        <f t="shared" si="4903"/>
      </c>
      <c r="SF192" s="54">
        <f t="shared" si="5170"/>
      </c>
      <c r="SG192" s="55">
        <f t="shared" si="4904"/>
      </c>
      <c r="SH192" s="54">
        <f t="shared" si="5170"/>
      </c>
      <c r="SI192" s="55">
        <f t="shared" si="4905"/>
      </c>
      <c r="SJ192" s="54">
        <f t="shared" si="5170"/>
      </c>
      <c r="SK192" s="55">
        <f t="shared" si="4906"/>
      </c>
      <c r="SL192" s="54">
        <f t="shared" si="5170"/>
      </c>
      <c r="SM192" s="55">
        <f t="shared" si="4907"/>
      </c>
      <c r="SN192" s="54">
        <f t="shared" si="5170"/>
      </c>
      <c r="SO192" s="55">
        <f t="shared" si="4908"/>
      </c>
      <c r="SP192" s="54">
        <f t="shared" si="5170"/>
      </c>
      <c r="SQ192" s="55">
        <f t="shared" si="4909"/>
      </c>
      <c r="SR192" s="54">
        <f t="shared" si="5170"/>
      </c>
      <c r="SS192" s="55">
        <f t="shared" si="4910"/>
      </c>
      <c r="ST192" s="54">
        <f t="shared" si="5170"/>
      </c>
      <c r="SU192" s="55">
        <f t="shared" si="4911"/>
      </c>
      <c r="SV192" s="54">
        <f t="shared" si="5170"/>
      </c>
      <c r="SW192" s="55">
        <f t="shared" si="4912"/>
      </c>
      <c r="SX192" s="54">
        <f t="shared" si="5170"/>
      </c>
      <c r="SY192" s="55">
        <f t="shared" si="4913"/>
      </c>
      <c r="SZ192" s="54">
        <f t="shared" si="5170"/>
      </c>
      <c r="TA192" s="55">
        <f t="shared" si="4914"/>
      </c>
      <c r="TB192" s="54">
        <f t="shared" si="5170"/>
      </c>
      <c r="TC192" s="55">
        <f t="shared" si="4915"/>
      </c>
      <c r="TD192" s="54">
        <f t="shared" si="5170"/>
      </c>
      <c r="TE192" s="55">
        <f t="shared" si="4881"/>
      </c>
      <c r="TF192" s="54">
        <f t="shared" si="5170"/>
      </c>
      <c r="TG192" s="55">
        <f t="shared" si="4843"/>
      </c>
      <c r="TH192" s="54">
        <f t="shared" si="5170"/>
      </c>
      <c r="TI192" s="55">
        <f t="shared" si="4844"/>
      </c>
      <c r="TJ192" s="54">
        <f t="shared" si="5170"/>
      </c>
      <c r="TK192" s="55">
        <f t="shared" si="4845"/>
      </c>
      <c r="TL192" s="54">
        <f t="shared" si="5170"/>
      </c>
      <c r="TM192" s="55">
        <f t="shared" si="4846"/>
      </c>
      <c r="TN192" s="54">
        <f t="shared" si="5170"/>
      </c>
      <c r="TO192" s="55">
        <f t="shared" si="4847"/>
      </c>
      <c r="TP192" s="54">
        <f t="shared" si="5170"/>
      </c>
      <c r="TQ192" s="55">
        <f t="shared" si="4848"/>
      </c>
      <c r="TR192" s="54">
        <f t="shared" si="5170"/>
      </c>
      <c r="TS192" s="55">
        <f t="shared" si="4849"/>
      </c>
      <c r="TT192" s="54">
        <f t="shared" si="5170"/>
      </c>
      <c r="TU192" s="55">
        <f t="shared" si="4850"/>
      </c>
      <c r="TV192" s="54">
        <f t="shared" si="5170"/>
      </c>
      <c r="TW192" s="55">
        <f t="shared" si="4851"/>
      </c>
      <c r="TX192" s="54">
        <f t="shared" si="5170"/>
      </c>
      <c r="TY192" s="55">
        <f t="shared" si="4852"/>
      </c>
      <c r="TZ192" s="54">
        <f t="shared" ref="TZ192:WJ200" si="5185">RIGHT(IFERROR(VLOOKUP($B192,TZ$4:UA$71,2,FALSE),""),2)</f>
      </c>
      <c r="UA192" s="55">
        <f t="shared" si="4853"/>
      </c>
      <c r="UB192" s="54">
        <f t="shared" si="5185"/>
      </c>
      <c r="UC192" s="55">
        <f t="shared" si="4854"/>
      </c>
      <c r="UD192" s="54">
        <f t="shared" si="5185"/>
      </c>
      <c r="UE192" s="55">
        <f t="shared" si="4855"/>
      </c>
      <c r="UF192" s="54">
        <f t="shared" si="5185"/>
      </c>
      <c r="UG192" s="55">
        <f t="shared" si="4856"/>
      </c>
      <c r="UH192" s="54">
        <f t="shared" si="5185"/>
      </c>
      <c r="UI192" s="55">
        <f t="shared" si="4857"/>
      </c>
      <c r="UJ192" s="54">
        <f t="shared" si="5185"/>
      </c>
      <c r="UK192" s="55">
        <f t="shared" si="4858"/>
      </c>
      <c r="UL192" s="54">
        <f t="shared" si="5185"/>
      </c>
      <c r="UM192" s="55">
        <f t="shared" si="4859"/>
      </c>
      <c r="UN192" s="54">
        <f t="shared" si="5185"/>
      </c>
      <c r="UO192" s="55">
        <f t="shared" si="4860"/>
      </c>
      <c r="UP192" s="54">
        <f t="shared" si="5185"/>
      </c>
      <c r="UQ192" s="55">
        <f t="shared" si="4861"/>
      </c>
      <c r="UR192" s="54">
        <f t="shared" si="5185"/>
      </c>
      <c r="US192" s="55">
        <f t="shared" si="4862"/>
      </c>
      <c r="UT192" s="54">
        <f t="shared" si="5185"/>
      </c>
      <c r="UU192" s="55">
        <f t="shared" si="4863"/>
      </c>
      <c r="UV192" s="54">
        <f t="shared" si="5185"/>
      </c>
      <c r="UW192" s="55">
        <f t="shared" si="4864"/>
      </c>
      <c r="UX192" s="54">
        <f t="shared" si="5185"/>
      </c>
      <c r="UY192" s="55">
        <f t="shared" si="4865"/>
      </c>
      <c r="UZ192" s="54">
        <f t="shared" si="5185"/>
      </c>
      <c r="VA192" s="55">
        <f t="shared" si="4866"/>
      </c>
      <c r="VB192" s="54">
        <f t="shared" si="5185"/>
      </c>
      <c r="VC192" s="55">
        <f t="shared" si="4867"/>
      </c>
      <c r="VD192" s="54">
        <f t="shared" si="5185"/>
      </c>
      <c r="VE192" s="55">
        <f t="shared" si="4868"/>
      </c>
      <c r="VF192" s="54">
        <f t="shared" si="5185"/>
      </c>
      <c r="VG192" s="55">
        <f t="shared" si="4869"/>
      </c>
      <c r="VH192" s="54">
        <f t="shared" si="5185"/>
      </c>
      <c r="VI192" s="55">
        <f t="shared" si="4870"/>
      </c>
      <c r="VJ192" s="54">
        <f t="shared" si="5185"/>
      </c>
      <c r="VK192" s="55">
        <f t="shared" si="4871"/>
      </c>
      <c r="VL192" s="54">
        <f t="shared" si="5185"/>
      </c>
      <c r="VM192" s="55">
        <f t="shared" si="4872"/>
      </c>
      <c r="VN192" s="54">
        <f t="shared" si="5185"/>
      </c>
      <c r="VO192" s="55">
        <f t="shared" si="4873"/>
      </c>
      <c r="VP192" s="54">
        <f t="shared" si="5185"/>
      </c>
      <c r="VQ192" s="55">
        <f t="shared" si="4817"/>
      </c>
      <c r="VR192" s="54">
        <f t="shared" si="5185"/>
      </c>
      <c r="VS192" s="55">
        <f t="shared" si="4874"/>
      </c>
      <c r="VT192" s="54">
        <f t="shared" si="5185"/>
      </c>
      <c r="VU192" s="55">
        <f t="shared" si="4875"/>
      </c>
      <c r="VV192" s="54">
        <f t="shared" si="5185"/>
      </c>
      <c r="VW192" s="55">
        <f t="shared" si="4876"/>
      </c>
      <c r="VX192" s="54">
        <f t="shared" si="5185"/>
      </c>
      <c r="VY192" s="55">
        <f t="shared" si="4877"/>
      </c>
      <c r="VZ192" s="54">
        <f t="shared" si="5185"/>
      </c>
      <c r="WA192" s="55">
        <f t="shared" si="4878"/>
      </c>
      <c r="WB192" s="54">
        <f t="shared" si="5185"/>
      </c>
      <c r="WC192" s="55">
        <f t="shared" si="4879"/>
      </c>
      <c r="WD192" s="54">
        <f t="shared" si="5185"/>
      </c>
      <c r="WE192" s="55">
        <f t="shared" si="4818"/>
      </c>
      <c r="WF192" s="54">
        <f t="shared" si="5185"/>
      </c>
      <c r="WG192" s="55">
        <f t="shared" si="4819"/>
      </c>
      <c r="WH192" s="54">
        <f t="shared" si="5185"/>
      </c>
      <c r="WI192" s="55">
        <f t="shared" si="4820"/>
      </c>
      <c r="WJ192" s="54">
        <f t="shared" si="5185"/>
      </c>
      <c r="WK192" s="55">
        <f t="shared" si="4821"/>
      </c>
      <c r="WL192" s="54">
        <f t="shared" si="5182"/>
      </c>
      <c r="WM192" s="55">
        <f t="shared" si="4822"/>
      </c>
      <c r="WN192" s="54">
        <f t="shared" si="5182"/>
      </c>
      <c r="WO192" s="55">
        <f t="shared" si="4823"/>
      </c>
      <c r="WP192" s="54">
        <f t="shared" si="5182"/>
      </c>
      <c r="WQ192" s="55">
        <f t="shared" si="4824"/>
      </c>
      <c r="WR192" s="54">
        <f t="shared" si="5182"/>
      </c>
      <c r="WS192" s="55">
        <f t="shared" si="4825"/>
      </c>
      <c r="WT192" s="54">
        <f t="shared" si="5182"/>
      </c>
      <c r="WU192" s="55">
        <f t="shared" si="4826"/>
      </c>
      <c r="WV192" s="54">
        <f t="shared" si="5182"/>
      </c>
      <c r="WW192" s="55">
        <f t="shared" si="4827"/>
      </c>
      <c r="WX192" s="54">
        <f t="shared" si="5182"/>
      </c>
      <c r="WY192" s="55">
        <f t="shared" si="4828"/>
      </c>
      <c r="WZ192" s="54">
        <f t="shared" si="5182"/>
      </c>
      <c r="XA192" s="55">
        <f t="shared" si="4829"/>
      </c>
      <c r="XB192" s="54">
        <f t="shared" si="5182"/>
      </c>
      <c r="XC192" s="55">
        <f t="shared" si="4830"/>
      </c>
      <c r="XD192" s="54">
        <f t="shared" si="5182"/>
      </c>
      <c r="XE192" s="55">
        <f t="shared" si="4831"/>
      </c>
      <c r="XF192" s="54">
        <f t="shared" si="5182"/>
      </c>
      <c r="XG192" s="55">
        <f t="shared" si="4832"/>
      </c>
      <c r="XH192" s="54">
        <f t="shared" si="5182"/>
      </c>
      <c r="XI192" s="55">
        <f t="shared" si="4833"/>
      </c>
      <c r="XJ192" s="54">
        <f t="shared" si="5182"/>
      </c>
      <c r="XK192" s="55">
        <f t="shared" si="4834"/>
      </c>
      <c r="XL192" s="54">
        <f t="shared" si="5182"/>
      </c>
      <c r="XM192" s="55">
        <f t="shared" si="4835"/>
      </c>
      <c r="XN192" s="54">
        <f t="shared" si="5182"/>
      </c>
      <c r="XO192" s="55">
        <f t="shared" si="4836"/>
      </c>
      <c r="XP192" s="54">
        <f t="shared" si="5179"/>
      </c>
      <c r="XQ192" s="55">
        <f t="shared" si="4837"/>
      </c>
      <c r="XR192" s="54">
        <f t="shared" si="5179"/>
      </c>
      <c r="XS192" s="55">
        <f t="shared" si="4838"/>
      </c>
      <c r="XT192" s="54">
        <f t="shared" si="5179"/>
      </c>
      <c r="XU192" s="55">
        <f t="shared" si="4839"/>
      </c>
      <c r="XV192" s="54">
        <f t="shared" si="5179"/>
      </c>
      <c r="XW192" s="55">
        <f t="shared" si="4840"/>
      </c>
      <c r="XX192" s="54">
        <f t="shared" si="5179"/>
      </c>
      <c r="XY192" s="55">
        <f t="shared" si="4841"/>
      </c>
      <c r="XZ192" s="54">
        <f t="shared" si="5179"/>
      </c>
      <c r="YA192" s="55">
        <f t="shared" si="4842"/>
      </c>
      <c r="YB192" s="54">
        <f t="shared" si="5179"/>
      </c>
      <c r="YC192" s="55">
        <f t="shared" si="4740"/>
      </c>
      <c r="YD192" s="54">
        <f t="shared" si="5180"/>
      </c>
      <c r="YE192" s="55">
        <f t="shared" si="4741"/>
      </c>
      <c r="YF192" s="54">
        <f t="shared" si="5180"/>
      </c>
      <c r="YG192" s="55">
        <f t="shared" si="4742"/>
      </c>
      <c r="YH192" s="54">
        <f t="shared" si="5180"/>
      </c>
      <c r="YI192" s="55">
        <f t="shared" si="4743"/>
      </c>
      <c r="YJ192" s="54">
        <f t="shared" si="5180"/>
      </c>
      <c r="YK192" s="55">
        <f t="shared" si="4744"/>
      </c>
      <c r="YL192" s="54">
        <f t="shared" si="5180"/>
      </c>
      <c r="YM192" s="55">
        <f t="shared" si="4745"/>
      </c>
      <c r="YN192" s="54">
        <f t="shared" si="5180"/>
      </c>
      <c r="YO192" s="55">
        <f t="shared" si="4746"/>
      </c>
      <c r="YP192" s="54">
        <f t="shared" si="5180"/>
      </c>
      <c r="YQ192" s="55">
        <f t="shared" si="4747"/>
      </c>
      <c r="YR192" s="54">
        <f t="shared" si="5180"/>
      </c>
      <c r="YS192" s="55">
        <f t="shared" si="4748"/>
      </c>
      <c r="YT192" s="54">
        <f t="shared" si="5180"/>
      </c>
      <c r="YU192" s="55">
        <f t="shared" si="4749"/>
      </c>
      <c r="YV192" s="54">
        <f t="shared" si="5180"/>
      </c>
      <c r="YW192" s="55">
        <f t="shared" si="4750"/>
      </c>
      <c r="YX192" s="54">
        <f t="shared" si="5180"/>
      </c>
      <c r="YY192" s="55">
        <f t="shared" si="4751"/>
      </c>
      <c r="YZ192" s="54">
        <f t="shared" si="5180"/>
      </c>
      <c r="ZA192" s="55">
        <f t="shared" si="4752"/>
      </c>
      <c r="ZB192" s="54">
        <f t="shared" si="5180"/>
      </c>
      <c r="ZC192" s="55">
        <f t="shared" si="4753"/>
      </c>
      <c r="ZD192" s="54">
        <f t="shared" si="5180"/>
      </c>
      <c r="ZE192" s="55">
        <f t="shared" si="4754"/>
      </c>
      <c r="ZF192" s="54">
        <f t="shared" si="5180"/>
      </c>
      <c r="ZG192" s="55">
        <f t="shared" si="4755"/>
      </c>
      <c r="ZH192" s="54">
        <f t="shared" si="5180"/>
      </c>
      <c r="ZI192" s="55">
        <f t="shared" si="4756"/>
      </c>
      <c r="ZJ192" s="54">
        <f t="shared" si="5180"/>
      </c>
      <c r="ZK192" s="55">
        <f t="shared" si="4757"/>
      </c>
      <c r="ZL192" s="54">
        <f t="shared" si="5180"/>
      </c>
      <c r="ZM192" s="55">
        <f t="shared" si="4758"/>
      </c>
      <c r="ZN192" s="54">
        <f t="shared" si="5180"/>
      </c>
      <c r="ZO192" s="55">
        <f t="shared" si="4759"/>
      </c>
      <c r="ZP192" s="54">
        <f t="shared" si="5180"/>
      </c>
      <c r="ZQ192" s="55">
        <f t="shared" si="4760"/>
      </c>
      <c r="ZR192" s="54">
        <f t="shared" si="5180"/>
      </c>
      <c r="ZS192" s="55">
        <f t="shared" si="4761"/>
      </c>
      <c r="ZT192" s="54">
        <f t="shared" si="5180"/>
      </c>
      <c r="ZU192" s="55">
        <f t="shared" si="4762"/>
      </c>
      <c r="ZV192" s="54">
        <f t="shared" si="5180"/>
      </c>
      <c r="ZW192" s="55">
        <f t="shared" si="4763"/>
      </c>
      <c r="ZX192" s="54">
        <f t="shared" si="5180"/>
      </c>
      <c r="ZY192" s="55">
        <f t="shared" si="4764"/>
      </c>
      <c r="ZZ192" s="54">
        <f t="shared" si="5180"/>
      </c>
      <c r="AAA192" s="55">
        <f t="shared" si="4765"/>
      </c>
      <c r="AAB192" s="54">
        <f t="shared" si="5180"/>
      </c>
      <c r="AAC192" s="55">
        <f t="shared" si="4766"/>
      </c>
      <c r="AAD192" s="54">
        <f t="shared" si="5180"/>
      </c>
      <c r="AAE192" s="55">
        <f t="shared" si="4767"/>
      </c>
      <c r="AAF192" s="54">
        <f t="shared" si="5180"/>
      </c>
      <c r="AAG192" s="55">
        <f t="shared" si="4768"/>
      </c>
      <c r="AAH192" s="54">
        <f t="shared" si="5180"/>
      </c>
      <c r="AAI192" s="55">
        <f t="shared" si="4769"/>
      </c>
      <c r="AAJ192" s="54">
        <f t="shared" si="5180"/>
      </c>
      <c r="AAK192" s="55">
        <f t="shared" si="4770"/>
      </c>
      <c r="AAL192" s="54">
        <f t="shared" si="5180"/>
      </c>
      <c r="AAM192" s="55">
        <f t="shared" si="4917"/>
      </c>
      <c r="AAN192" s="54">
        <f t="shared" si="5180"/>
      </c>
      <c r="AAO192" s="55">
        <f t="shared" si="4918"/>
      </c>
      <c r="AAP192" s="54">
        <f t="shared" si="5177"/>
      </c>
      <c r="AAQ192" s="55">
        <f t="shared" si="4919"/>
      </c>
      <c r="AAR192" s="54">
        <f t="shared" si="5177"/>
      </c>
      <c r="AAS192" s="55">
        <f t="shared" si="4920"/>
      </c>
      <c r="AAT192" s="54">
        <f t="shared" si="5177"/>
      </c>
      <c r="AAU192" s="55">
        <f t="shared" si="4921"/>
      </c>
      <c r="AAV192" s="54">
        <f t="shared" si="5174"/>
      </c>
      <c r="AAW192" s="55">
        <f t="shared" si="4922"/>
      </c>
      <c r="AAX192" s="54">
        <f t="shared" si="5174"/>
      </c>
      <c r="AAY192" s="55">
        <f t="shared" si="4923"/>
      </c>
      <c r="AAZ192" s="54">
        <f t="shared" si="5174"/>
      </c>
      <c r="ABA192" s="55">
        <f t="shared" si="4924"/>
      </c>
      <c r="ABB192" s="54">
        <f t="shared" si="5174"/>
      </c>
      <c r="ABC192" s="55">
        <f t="shared" si="4925"/>
      </c>
      <c r="ABD192" s="54">
        <f t="shared" si="5174"/>
      </c>
      <c r="ABE192" s="55">
        <f t="shared" si="4926"/>
      </c>
      <c r="ABF192" s="54">
        <f t="shared" si="5174"/>
      </c>
      <c r="ABG192" s="55">
        <f t="shared" si="4927"/>
      </c>
      <c r="ABH192" s="54">
        <f t="shared" si="5174"/>
      </c>
      <c r="ABI192" s="55">
        <f t="shared" si="4928"/>
      </c>
      <c r="ABJ192" s="54">
        <f t="shared" si="5174"/>
      </c>
      <c r="ABK192" s="55">
        <f t="shared" si="4929"/>
      </c>
      <c r="ABL192" s="54">
        <f t="shared" si="5174"/>
      </c>
      <c r="ABM192" s="55">
        <f t="shared" si="4930"/>
      </c>
      <c r="ABN192" s="54">
        <f t="shared" si="5174"/>
      </c>
      <c r="ABO192" s="55">
        <f t="shared" si="4931"/>
      </c>
      <c r="ABP192" s="54">
        <f t="shared" si="5174"/>
      </c>
      <c r="ABQ192" s="55">
        <f t="shared" si="4932"/>
      </c>
      <c r="ABR192" s="54">
        <f t="shared" si="5174"/>
      </c>
      <c r="ABS192" s="55">
        <f t="shared" si="4933"/>
      </c>
      <c r="ABT192" s="54">
        <f t="shared" si="5174"/>
      </c>
      <c r="ABU192" s="55">
        <f t="shared" si="4934"/>
      </c>
      <c r="ABV192" s="54">
        <f t="shared" si="5174"/>
      </c>
      <c r="ABW192" s="55">
        <f t="shared" si="4935"/>
      </c>
      <c r="ABX192" s="54">
        <f t="shared" si="5174"/>
      </c>
      <c r="ABY192" s="55">
        <f t="shared" si="4936"/>
      </c>
      <c r="ABZ192" s="54">
        <f t="shared" si="5174"/>
      </c>
      <c r="ACA192" s="55">
        <f t="shared" si="4937"/>
      </c>
      <c r="ACB192" s="54">
        <f t="shared" si="5174"/>
      </c>
      <c r="ACC192" s="55">
        <f t="shared" si="4938"/>
      </c>
      <c r="ACD192" s="54">
        <f t="shared" si="5171"/>
      </c>
      <c r="ACE192" s="55">
        <f t="shared" si="4939"/>
      </c>
      <c r="ACF192" s="54">
        <f t="shared" si="5171"/>
      </c>
      <c r="ACG192" s="55">
        <f t="shared" si="4940"/>
      </c>
      <c r="ACH192" s="54">
        <f t="shared" si="5171"/>
      </c>
      <c r="ACI192" s="55">
        <f t="shared" si="4941"/>
      </c>
      <c r="ACJ192" s="54">
        <f t="shared" si="5171"/>
      </c>
      <c r="ACK192" s="55">
        <f t="shared" si="4942"/>
      </c>
      <c r="ACL192" s="54">
        <f t="shared" si="5171"/>
      </c>
      <c r="ACM192" s="55">
        <f t="shared" si="4943"/>
      </c>
      <c r="ACN192" s="54">
        <f t="shared" si="5171"/>
      </c>
      <c r="ACO192" s="55">
        <f t="shared" si="4944"/>
      </c>
      <c r="ACP192" s="54">
        <f t="shared" si="5171"/>
      </c>
      <c r="ACQ192" s="55">
        <f t="shared" si="4945"/>
      </c>
      <c r="ACR192" s="54">
        <f t="shared" si="5171"/>
      </c>
      <c r="ACS192" s="55">
        <f t="shared" si="4946"/>
      </c>
      <c r="ACT192" s="54">
        <f t="shared" si="5171"/>
      </c>
      <c r="ACU192" s="55">
        <f t="shared" si="4947"/>
      </c>
      <c r="ACV192" s="54">
        <f t="shared" si="5171"/>
      </c>
      <c r="ACW192" s="55">
        <f t="shared" si="4883"/>
      </c>
      <c r="ACX192" s="54">
        <f t="shared" si="5171"/>
      </c>
      <c r="ACY192" s="55">
        <f t="shared" si="4961"/>
      </c>
      <c r="ACZ192" s="54">
        <f t="shared" si="5171"/>
      </c>
      <c r="ADA192" s="55">
        <f t="shared" si="4962"/>
      </c>
      <c r="ADB192" s="54">
        <f t="shared" si="5171"/>
      </c>
      <c r="ADC192" s="55">
        <f t="shared" si="4963"/>
      </c>
      <c r="ADD192" s="54">
        <f t="shared" si="5171"/>
      </c>
      <c r="ADE192" s="55">
        <f t="shared" si="4964"/>
      </c>
      <c r="ADF192" s="54">
        <f t="shared" si="5171"/>
      </c>
      <c r="ADG192" s="55">
        <f t="shared" si="4965"/>
      </c>
    </row>
    <row r="193" spans="1:787" ht="20.25" hidden="1" customHeight="1">
      <c r="A193" s="112">
        <v>121</v>
      </c>
      <c r="B193" s="115">
        <f>学年と名前を結合するシート!D122</f>
      </c>
      <c r="C193" s="114"/>
      <c r="D193" s="54">
        <f t="shared" si="4771"/>
      </c>
      <c r="E193" s="55">
        <f t="shared" si="4772"/>
      </c>
      <c r="F193" s="54">
        <f t="shared" si="5175"/>
      </c>
      <c r="G193" s="55">
        <f t="shared" si="4966"/>
      </c>
      <c r="H193" s="54">
        <f t="shared" si="5175"/>
      </c>
      <c r="I193" s="55">
        <f t="shared" si="4967"/>
      </c>
      <c r="J193" s="54">
        <f t="shared" si="5175"/>
      </c>
      <c r="K193" s="55">
        <f t="shared" si="4968"/>
      </c>
      <c r="L193" s="54">
        <f t="shared" si="5175"/>
      </c>
      <c r="M193" s="55">
        <f t="shared" si="4969"/>
      </c>
      <c r="N193" s="54">
        <f t="shared" si="5175"/>
      </c>
      <c r="O193" s="55">
        <f t="shared" si="4970"/>
      </c>
      <c r="P193" s="54">
        <f t="shared" si="5175"/>
      </c>
      <c r="Q193" s="55">
        <f t="shared" si="4971"/>
      </c>
      <c r="R193" s="54">
        <f t="shared" si="5175"/>
      </c>
      <c r="S193" s="55">
        <f t="shared" si="4972"/>
      </c>
      <c r="T193" s="54">
        <f t="shared" si="5175"/>
      </c>
      <c r="U193" s="55">
        <f t="shared" si="4973"/>
      </c>
      <c r="V193" s="54">
        <f t="shared" si="5175"/>
      </c>
      <c r="W193" s="55">
        <f t="shared" si="4974"/>
      </c>
      <c r="X193" s="54">
        <f t="shared" si="5175"/>
      </c>
      <c r="Y193" s="55">
        <f t="shared" si="4975"/>
      </c>
      <c r="Z193" s="54">
        <f t="shared" si="5175"/>
      </c>
      <c r="AA193" s="55">
        <f t="shared" si="4976"/>
      </c>
      <c r="AB193" s="54">
        <f t="shared" si="5175"/>
      </c>
      <c r="AC193" s="55">
        <f t="shared" si="4977"/>
      </c>
      <c r="AD193" s="54">
        <f t="shared" si="5175"/>
      </c>
      <c r="AE193" s="55">
        <f t="shared" si="4978"/>
      </c>
      <c r="AF193" s="54">
        <f t="shared" si="5175"/>
      </c>
      <c r="AG193" s="55">
        <f t="shared" si="4979"/>
      </c>
      <c r="AH193" s="54">
        <f t="shared" si="5175"/>
      </c>
      <c r="AI193" s="55">
        <f t="shared" si="4980"/>
      </c>
      <c r="AJ193" s="54">
        <f t="shared" si="5175"/>
      </c>
      <c r="AK193" s="55">
        <f t="shared" si="4981"/>
      </c>
      <c r="AL193" s="54">
        <f t="shared" si="5175"/>
      </c>
      <c r="AM193" s="55">
        <f t="shared" si="4982"/>
      </c>
      <c r="AN193" s="54">
        <f t="shared" si="5175"/>
      </c>
      <c r="AO193" s="55">
        <f t="shared" si="4983"/>
      </c>
      <c r="AP193" s="54">
        <f t="shared" si="5175"/>
      </c>
      <c r="AQ193" s="55">
        <f t="shared" si="4984"/>
      </c>
      <c r="AR193" s="54">
        <f t="shared" si="5175"/>
      </c>
      <c r="AS193" s="55">
        <f t="shared" si="4985"/>
      </c>
      <c r="AT193" s="54">
        <f t="shared" si="5175"/>
      </c>
      <c r="AU193" s="55">
        <f t="shared" si="4986"/>
      </c>
      <c r="AV193" s="54">
        <f t="shared" si="5175"/>
      </c>
      <c r="AW193" s="55">
        <f t="shared" si="4987"/>
      </c>
      <c r="AX193" s="54">
        <f t="shared" si="5175"/>
      </c>
      <c r="AY193" s="55">
        <f t="shared" si="4988"/>
      </c>
      <c r="AZ193" s="54">
        <f t="shared" si="5175"/>
      </c>
      <c r="BA193" s="55">
        <f t="shared" si="4989"/>
      </c>
      <c r="BB193" s="54">
        <f t="shared" si="5175"/>
      </c>
      <c r="BC193" s="55">
        <f t="shared" si="4990"/>
      </c>
      <c r="BD193" s="54">
        <f t="shared" si="5175"/>
      </c>
      <c r="BE193" s="55">
        <f t="shared" si="4991"/>
      </c>
      <c r="BF193" s="54">
        <f t="shared" si="5175"/>
      </c>
      <c r="BG193" s="55">
        <f t="shared" si="4992"/>
      </c>
      <c r="BH193" s="54">
        <f t="shared" si="5175"/>
      </c>
      <c r="BI193" s="55">
        <f t="shared" si="4993"/>
      </c>
      <c r="BJ193" s="54">
        <f t="shared" si="5175"/>
      </c>
      <c r="BK193" s="55">
        <f t="shared" si="4994"/>
      </c>
      <c r="BL193" s="54">
        <f t="shared" si="5175"/>
      </c>
      <c r="BM193" s="55">
        <f t="shared" si="4995"/>
      </c>
      <c r="BN193" s="54">
        <f t="shared" si="5175"/>
      </c>
      <c r="BO193" s="55">
        <f t="shared" si="4996"/>
      </c>
      <c r="BP193" s="54">
        <f t="shared" si="5175"/>
      </c>
      <c r="BQ193" s="55">
        <f t="shared" si="4997"/>
      </c>
      <c r="BR193" s="54">
        <f t="shared" si="5172"/>
      </c>
      <c r="BS193" s="55">
        <f t="shared" si="4998"/>
      </c>
      <c r="BT193" s="54">
        <f t="shared" si="5172"/>
      </c>
      <c r="BU193" s="55">
        <f t="shared" si="4999"/>
      </c>
      <c r="BV193" s="54">
        <f t="shared" si="5172"/>
      </c>
      <c r="BW193" s="55">
        <f t="shared" si="5000"/>
      </c>
      <c r="BX193" s="54">
        <f t="shared" si="5172"/>
      </c>
      <c r="BY193" s="55">
        <f t="shared" si="5001"/>
      </c>
      <c r="BZ193" s="54">
        <f t="shared" si="5172"/>
      </c>
      <c r="CA193" s="55">
        <f t="shared" si="5002"/>
      </c>
      <c r="CB193" s="54">
        <f t="shared" si="5172"/>
      </c>
      <c r="CC193" s="55">
        <f t="shared" si="5003"/>
      </c>
      <c r="CD193" s="54">
        <f t="shared" si="5172"/>
      </c>
      <c r="CE193" s="55">
        <f t="shared" si="5004"/>
      </c>
      <c r="CF193" s="54">
        <f t="shared" si="5172"/>
      </c>
      <c r="CG193" s="55">
        <f t="shared" si="5005"/>
      </c>
      <c r="CH193" s="54">
        <f t="shared" si="5172"/>
      </c>
      <c r="CI193" s="55">
        <f t="shared" si="5006"/>
      </c>
      <c r="CJ193" s="54">
        <f t="shared" si="5172"/>
      </c>
      <c r="CK193" s="55">
        <f t="shared" si="5007"/>
      </c>
      <c r="CL193" s="54">
        <f t="shared" si="5172"/>
      </c>
      <c r="CM193" s="55">
        <f t="shared" si="5008"/>
      </c>
      <c r="CN193" s="54">
        <f t="shared" si="5172"/>
      </c>
      <c r="CO193" s="55">
        <f t="shared" si="5009"/>
      </c>
      <c r="CP193" s="54">
        <f t="shared" si="5172"/>
      </c>
      <c r="CQ193" s="55">
        <f t="shared" si="5010"/>
      </c>
      <c r="CR193" s="54">
        <f t="shared" si="5172"/>
      </c>
      <c r="CS193" s="55">
        <f t="shared" si="5011"/>
      </c>
      <c r="CT193" s="54">
        <f t="shared" si="5172"/>
      </c>
      <c r="CU193" s="55">
        <f t="shared" si="5012"/>
      </c>
      <c r="CV193" s="54">
        <f t="shared" si="5172"/>
      </c>
      <c r="CW193" s="55">
        <f t="shared" si="5013"/>
      </c>
      <c r="CX193" s="54">
        <f t="shared" si="5172"/>
      </c>
      <c r="CY193" s="55">
        <f t="shared" si="5014"/>
      </c>
      <c r="CZ193" s="54">
        <f t="shared" si="5172"/>
      </c>
      <c r="DA193" s="55">
        <f t="shared" si="5015"/>
      </c>
      <c r="DB193" s="54">
        <f t="shared" si="5172"/>
      </c>
      <c r="DC193" s="55">
        <f t="shared" si="5016"/>
      </c>
      <c r="DD193" s="54">
        <f t="shared" si="5172"/>
      </c>
      <c r="DE193" s="55">
        <f t="shared" si="5017"/>
      </c>
      <c r="DF193" s="54">
        <f t="shared" si="5172"/>
      </c>
      <c r="DG193" s="55">
        <f t="shared" si="5018"/>
      </c>
      <c r="DH193" s="54">
        <f t="shared" si="5172"/>
      </c>
      <c r="DI193" s="55">
        <f t="shared" si="5019"/>
      </c>
      <c r="DJ193" s="54">
        <f t="shared" si="5172"/>
      </c>
      <c r="DK193" s="55">
        <f t="shared" si="5020"/>
      </c>
      <c r="DL193" s="54">
        <f t="shared" si="5172"/>
      </c>
      <c r="DM193" s="55">
        <f t="shared" si="5021"/>
      </c>
      <c r="DN193" s="54">
        <f t="shared" si="5172"/>
      </c>
      <c r="DO193" s="55">
        <f t="shared" si="5022"/>
      </c>
      <c r="DP193" s="54">
        <f t="shared" si="5172"/>
      </c>
      <c r="DQ193" s="55">
        <f t="shared" si="5023"/>
      </c>
      <c r="DR193" s="54">
        <f t="shared" si="5172"/>
      </c>
      <c r="DS193" s="55">
        <f t="shared" si="5024"/>
      </c>
      <c r="DT193" s="54">
        <f t="shared" si="5172"/>
      </c>
      <c r="DU193" s="55">
        <f t="shared" si="5025"/>
      </c>
      <c r="DV193" s="54">
        <f t="shared" si="5172"/>
      </c>
      <c r="DW193" s="55">
        <f t="shared" si="5026"/>
      </c>
      <c r="DX193" s="54">
        <f t="shared" si="5172"/>
      </c>
      <c r="DY193" s="55">
        <f t="shared" si="5027"/>
      </c>
      <c r="DZ193" s="54">
        <f t="shared" si="5172"/>
      </c>
      <c r="EA193" s="55">
        <f t="shared" si="5028"/>
      </c>
      <c r="EB193" s="54">
        <f t="shared" si="5176"/>
      </c>
      <c r="EC193" s="55">
        <f t="shared" si="5029"/>
      </c>
      <c r="ED193" s="54">
        <f t="shared" si="5176"/>
      </c>
      <c r="EE193" s="55">
        <f t="shared" si="5030"/>
      </c>
      <c r="EF193" s="54">
        <f t="shared" si="5176"/>
      </c>
      <c r="EG193" s="55">
        <f t="shared" si="5031"/>
      </c>
      <c r="EH193" s="54">
        <f t="shared" si="5176"/>
      </c>
      <c r="EI193" s="55">
        <f t="shared" si="5032"/>
      </c>
      <c r="EJ193" s="54">
        <f t="shared" si="5176"/>
      </c>
      <c r="EK193" s="55">
        <f t="shared" si="5033"/>
      </c>
      <c r="EL193" s="54">
        <f t="shared" si="5176"/>
      </c>
      <c r="EM193" s="55">
        <f t="shared" si="5034"/>
      </c>
      <c r="EN193" s="54">
        <f t="shared" si="5176"/>
      </c>
      <c r="EO193" s="55">
        <f t="shared" si="5035"/>
      </c>
      <c r="EP193" s="54">
        <f t="shared" si="5176"/>
      </c>
      <c r="EQ193" s="55">
        <f t="shared" si="5036"/>
      </c>
      <c r="ER193" s="54">
        <f t="shared" si="5176"/>
      </c>
      <c r="ES193" s="55">
        <f t="shared" si="5037"/>
      </c>
      <c r="ET193" s="54">
        <f t="shared" si="5176"/>
      </c>
      <c r="EU193" s="55">
        <f t="shared" si="5038"/>
      </c>
      <c r="EV193" s="54">
        <f t="shared" si="5176"/>
      </c>
      <c r="EW193" s="55">
        <f t="shared" si="5039"/>
      </c>
      <c r="EX193" s="54">
        <f t="shared" si="5176"/>
      </c>
      <c r="EY193" s="55">
        <f t="shared" si="5040"/>
      </c>
      <c r="EZ193" s="54">
        <f t="shared" si="5176"/>
      </c>
      <c r="FA193" s="55">
        <f t="shared" si="5041"/>
      </c>
      <c r="FB193" s="54">
        <f t="shared" si="5176"/>
      </c>
      <c r="FC193" s="55">
        <f t="shared" si="5042"/>
      </c>
      <c r="FD193" s="54">
        <f t="shared" si="5176"/>
      </c>
      <c r="FE193" s="55">
        <f t="shared" si="5043"/>
      </c>
      <c r="FF193" s="54">
        <f t="shared" si="5176"/>
      </c>
      <c r="FG193" s="55">
        <f t="shared" si="5044"/>
      </c>
      <c r="FH193" s="54">
        <f t="shared" si="5176"/>
      </c>
      <c r="FI193" s="55">
        <f t="shared" si="5045"/>
      </c>
      <c r="FJ193" s="54">
        <f t="shared" si="5176"/>
      </c>
      <c r="FK193" s="55">
        <f t="shared" si="5046"/>
      </c>
      <c r="FL193" s="54">
        <f t="shared" si="5176"/>
      </c>
      <c r="FM193" s="55">
        <f t="shared" si="5047"/>
      </c>
      <c r="FN193" s="54">
        <f t="shared" si="5176"/>
      </c>
      <c r="FO193" s="55">
        <f t="shared" si="5048"/>
      </c>
      <c r="FP193" s="54">
        <f t="shared" si="5176"/>
      </c>
      <c r="FQ193" s="55">
        <f t="shared" si="5049"/>
      </c>
      <c r="FR193" s="54">
        <f t="shared" si="5176"/>
      </c>
      <c r="FS193" s="55">
        <f t="shared" si="5050"/>
      </c>
      <c r="FT193" s="54">
        <f t="shared" si="5176"/>
      </c>
      <c r="FU193" s="55">
        <f t="shared" si="5051"/>
      </c>
      <c r="FV193" s="54">
        <f t="shared" si="5176"/>
      </c>
      <c r="FW193" s="55">
        <f t="shared" si="5052"/>
      </c>
      <c r="FX193" s="54">
        <f t="shared" si="5176"/>
      </c>
      <c r="FY193" s="55">
        <f t="shared" si="5053"/>
      </c>
      <c r="FZ193" s="54">
        <f t="shared" si="5176"/>
      </c>
      <c r="GA193" s="55">
        <f t="shared" si="5054"/>
      </c>
      <c r="GB193" s="54">
        <f t="shared" si="5176"/>
      </c>
      <c r="GC193" s="55">
        <f t="shared" si="5055"/>
      </c>
      <c r="GD193" s="54">
        <f t="shared" si="5176"/>
      </c>
      <c r="GE193" s="55">
        <f t="shared" si="5056"/>
      </c>
      <c r="GF193" s="54">
        <f t="shared" si="5176"/>
      </c>
      <c r="GG193" s="55">
        <f t="shared" si="5057"/>
      </c>
      <c r="GH193" s="54">
        <f t="shared" si="5176"/>
      </c>
      <c r="GI193" s="55">
        <f t="shared" si="5058"/>
      </c>
      <c r="GJ193" s="54">
        <f t="shared" si="5176"/>
      </c>
      <c r="GK193" s="55">
        <f t="shared" si="5059"/>
      </c>
      <c r="GL193" s="54">
        <f t="shared" si="5176"/>
      </c>
      <c r="GM193" s="55">
        <f t="shared" si="5060"/>
      </c>
      <c r="GN193" s="54">
        <f t="shared" si="5173"/>
      </c>
      <c r="GO193" s="55">
        <f t="shared" si="5061"/>
      </c>
      <c r="GP193" s="54">
        <f t="shared" si="5173"/>
      </c>
      <c r="GQ193" s="55">
        <f t="shared" si="5062"/>
      </c>
      <c r="GR193" s="54">
        <f t="shared" si="5173"/>
      </c>
      <c r="GS193" s="55">
        <f t="shared" si="5063"/>
      </c>
      <c r="GT193" s="54">
        <f t="shared" si="5173"/>
      </c>
      <c r="GU193" s="55">
        <f t="shared" si="5064"/>
      </c>
      <c r="GV193" s="54">
        <f t="shared" si="5173"/>
      </c>
      <c r="GW193" s="55">
        <f t="shared" si="5065"/>
      </c>
      <c r="GX193" s="54">
        <f t="shared" si="5173"/>
      </c>
      <c r="GY193" s="55">
        <f t="shared" si="5066"/>
      </c>
      <c r="GZ193" s="54">
        <f t="shared" si="5173"/>
      </c>
      <c r="HA193" s="55">
        <f t="shared" si="5067"/>
      </c>
      <c r="HB193" s="54">
        <f t="shared" si="5173"/>
      </c>
      <c r="HC193" s="55">
        <f t="shared" si="5068"/>
      </c>
      <c r="HD193" s="54">
        <f t="shared" si="5173"/>
      </c>
      <c r="HE193" s="55">
        <f t="shared" si="5069"/>
      </c>
      <c r="HF193" s="54">
        <f t="shared" si="5173"/>
      </c>
      <c r="HG193" s="55">
        <f t="shared" si="5070"/>
      </c>
      <c r="HH193" s="54">
        <f t="shared" si="5173"/>
      </c>
      <c r="HI193" s="55">
        <f t="shared" si="5071"/>
      </c>
      <c r="HJ193" s="54">
        <f t="shared" si="5173"/>
      </c>
      <c r="HK193" s="55">
        <f t="shared" si="5072"/>
      </c>
      <c r="HL193" s="54">
        <f t="shared" si="5173"/>
      </c>
      <c r="HM193" s="55">
        <f t="shared" si="5073"/>
      </c>
      <c r="HN193" s="54">
        <f t="shared" si="5173"/>
      </c>
      <c r="HO193" s="55">
        <f t="shared" si="5074"/>
      </c>
      <c r="HP193" s="54">
        <f t="shared" si="5173"/>
      </c>
      <c r="HQ193" s="55">
        <f t="shared" si="5075"/>
      </c>
      <c r="HR193" s="54">
        <f t="shared" si="5173"/>
      </c>
      <c r="HS193" s="55">
        <f t="shared" si="5076"/>
      </c>
      <c r="HT193" s="54">
        <f t="shared" si="5173"/>
      </c>
      <c r="HU193" s="55">
        <f t="shared" si="5077"/>
      </c>
      <c r="HV193" s="54">
        <f t="shared" si="5173"/>
      </c>
      <c r="HW193" s="55">
        <f t="shared" si="5078"/>
      </c>
      <c r="HX193" s="54">
        <f t="shared" si="5173"/>
      </c>
      <c r="HY193" s="55">
        <f t="shared" si="5079"/>
      </c>
      <c r="HZ193" s="54">
        <f t="shared" si="5173"/>
      </c>
      <c r="IA193" s="55">
        <f t="shared" si="5080"/>
      </c>
      <c r="IB193" s="54">
        <f t="shared" si="5173"/>
      </c>
      <c r="IC193" s="55">
        <f t="shared" si="5081"/>
      </c>
      <c r="ID193" s="54">
        <f t="shared" si="5173"/>
      </c>
      <c r="IE193" s="55">
        <f t="shared" si="5082"/>
      </c>
      <c r="IF193" s="54">
        <f t="shared" si="5173"/>
      </c>
      <c r="IG193" s="55">
        <f t="shared" si="5083"/>
      </c>
      <c r="IH193" s="54">
        <f t="shared" si="5173"/>
      </c>
      <c r="II193" s="55">
        <f t="shared" si="5084"/>
      </c>
      <c r="IJ193" s="54">
        <f t="shared" si="5173"/>
      </c>
      <c r="IK193" s="55">
        <f t="shared" si="5085"/>
      </c>
      <c r="IL193" s="54">
        <f t="shared" si="5173"/>
      </c>
      <c r="IM193" s="55">
        <f t="shared" si="5086"/>
      </c>
      <c r="IN193" s="54">
        <f t="shared" si="5173"/>
      </c>
      <c r="IO193" s="55">
        <f t="shared" si="5087"/>
      </c>
      <c r="IP193" s="54">
        <f t="shared" si="5173"/>
      </c>
      <c r="IQ193" s="55">
        <f t="shared" si="5088"/>
      </c>
      <c r="IR193" s="54">
        <f t="shared" si="5173"/>
      </c>
      <c r="IS193" s="55">
        <f t="shared" si="5089"/>
      </c>
      <c r="IT193" s="54">
        <f t="shared" si="5173"/>
      </c>
      <c r="IU193" s="55">
        <f t="shared" si="5090"/>
      </c>
      <c r="IV193" s="54">
        <f t="shared" si="5173"/>
      </c>
      <c r="IW193" s="55">
        <f t="shared" si="5091"/>
      </c>
      <c r="IX193" s="54">
        <f t="shared" si="5183"/>
      </c>
      <c r="IY193" s="55">
        <f t="shared" si="5092"/>
      </c>
      <c r="IZ193" s="54">
        <f t="shared" si="5183"/>
      </c>
      <c r="JA193" s="55">
        <f t="shared" si="5093"/>
      </c>
      <c r="JB193" s="54">
        <f t="shared" si="5183"/>
      </c>
      <c r="JC193" s="55">
        <f t="shared" si="5094"/>
      </c>
      <c r="JD193" s="54">
        <f t="shared" si="5183"/>
      </c>
      <c r="JE193" s="55">
        <f t="shared" si="5095"/>
      </c>
      <c r="JF193" s="54">
        <f t="shared" si="5183"/>
      </c>
      <c r="JG193" s="55">
        <f t="shared" si="5096"/>
      </c>
      <c r="JH193" s="54">
        <f t="shared" si="5183"/>
      </c>
      <c r="JI193" s="55">
        <f t="shared" si="5097"/>
      </c>
      <c r="JJ193" s="54">
        <f t="shared" si="5183"/>
      </c>
      <c r="JK193" s="55">
        <f t="shared" si="5098"/>
      </c>
      <c r="JL193" s="54">
        <f t="shared" si="5183"/>
      </c>
      <c r="JM193" s="55">
        <f t="shared" si="4679"/>
      </c>
      <c r="JN193" s="54">
        <f t="shared" ref="JN193:LX200" si="5186">RIGHT(IFERROR(VLOOKUP($B193,JN$4:JO$71,2,FALSE),""),2)</f>
      </c>
      <c r="JO193" s="55">
        <f t="shared" si="4775"/>
      </c>
      <c r="JP193" s="54">
        <f t="shared" si="5186"/>
      </c>
      <c r="JQ193" s="55">
        <f t="shared" si="4776"/>
      </c>
      <c r="JR193" s="54">
        <f t="shared" si="5186"/>
      </c>
      <c r="JS193" s="55">
        <f t="shared" si="4777"/>
      </c>
      <c r="JT193" s="54">
        <f t="shared" si="5186"/>
      </c>
      <c r="JU193" s="55">
        <f t="shared" si="4778"/>
      </c>
      <c r="JV193" s="54">
        <f t="shared" si="5186"/>
      </c>
      <c r="JW193" s="55">
        <f t="shared" si="4779"/>
      </c>
      <c r="JX193" s="54">
        <f t="shared" si="5186"/>
      </c>
      <c r="JY193" s="55">
        <f t="shared" si="4780"/>
      </c>
      <c r="JZ193" s="54">
        <f t="shared" si="5186"/>
      </c>
      <c r="KA193" s="55">
        <f t="shared" si="4781"/>
      </c>
      <c r="KB193" s="54">
        <f t="shared" si="5186"/>
      </c>
      <c r="KC193" s="55">
        <f t="shared" si="4782"/>
      </c>
      <c r="KD193" s="54">
        <f t="shared" si="5186"/>
      </c>
      <c r="KE193" s="55">
        <f t="shared" si="4783"/>
      </c>
      <c r="KF193" s="54">
        <f t="shared" si="5186"/>
      </c>
      <c r="KG193" s="55">
        <f t="shared" si="4784"/>
      </c>
      <c r="KH193" s="54">
        <f t="shared" si="5186"/>
      </c>
      <c r="KI193" s="55">
        <f t="shared" si="4785"/>
      </c>
      <c r="KJ193" s="54">
        <f t="shared" si="5186"/>
      </c>
      <c r="KK193" s="55">
        <f t="shared" si="4786"/>
      </c>
      <c r="KL193" s="54">
        <f t="shared" si="5186"/>
      </c>
      <c r="KM193" s="55">
        <f t="shared" si="4787"/>
      </c>
      <c r="KN193" s="54">
        <f t="shared" si="5186"/>
      </c>
      <c r="KO193" s="55">
        <f t="shared" si="4788"/>
      </c>
      <c r="KP193" s="54">
        <f t="shared" si="5186"/>
      </c>
      <c r="KQ193" s="55">
        <f t="shared" si="4789"/>
      </c>
      <c r="KR193" s="54">
        <f t="shared" si="5186"/>
      </c>
      <c r="KS193" s="55">
        <f t="shared" si="4790"/>
      </c>
      <c r="KT193" s="54">
        <f t="shared" si="5186"/>
      </c>
      <c r="KU193" s="55">
        <f t="shared" si="4791"/>
      </c>
      <c r="KV193" s="54">
        <f t="shared" si="5186"/>
      </c>
      <c r="KW193" s="55">
        <f t="shared" si="4792"/>
      </c>
      <c r="KX193" s="54">
        <f t="shared" si="5186"/>
      </c>
      <c r="KY193" s="55">
        <f t="shared" si="4793"/>
      </c>
      <c r="KZ193" s="54">
        <f t="shared" si="5186"/>
      </c>
      <c r="LA193" s="55">
        <f t="shared" si="4794"/>
      </c>
      <c r="LB193" s="54">
        <f t="shared" si="5186"/>
      </c>
      <c r="LC193" s="55">
        <f t="shared" si="4795"/>
      </c>
      <c r="LD193" s="54">
        <f t="shared" si="5186"/>
      </c>
      <c r="LE193" s="55">
        <f t="shared" si="4796"/>
      </c>
      <c r="LF193" s="54">
        <f t="shared" si="5186"/>
      </c>
      <c r="LG193" s="55">
        <f t="shared" si="4797"/>
      </c>
      <c r="LH193" s="54">
        <f t="shared" si="5186"/>
      </c>
      <c r="LI193" s="55">
        <f t="shared" si="4798"/>
      </c>
      <c r="LJ193" s="54">
        <f t="shared" si="5186"/>
      </c>
      <c r="LK193" s="55">
        <f t="shared" si="4799"/>
      </c>
      <c r="LL193" s="54">
        <f t="shared" si="5186"/>
      </c>
      <c r="LM193" s="55">
        <f t="shared" si="4800"/>
      </c>
      <c r="LN193" s="54">
        <f t="shared" si="5186"/>
      </c>
      <c r="LO193" s="55">
        <f t="shared" si="4801"/>
      </c>
      <c r="LP193" s="54">
        <f t="shared" si="5186"/>
      </c>
      <c r="LQ193" s="55">
        <f t="shared" si="4802"/>
      </c>
      <c r="LR193" s="54">
        <f t="shared" si="5186"/>
      </c>
      <c r="LS193" s="55">
        <f t="shared" si="4803"/>
      </c>
      <c r="LT193" s="54">
        <f t="shared" si="5186"/>
      </c>
      <c r="LU193" s="55">
        <f t="shared" si="4804"/>
      </c>
      <c r="LV193" s="54">
        <f t="shared" si="5186"/>
      </c>
      <c r="LW193" s="55">
        <f t="shared" si="4805"/>
      </c>
      <c r="LX193" s="54">
        <f t="shared" si="5186"/>
      </c>
      <c r="LY193" s="55">
        <f t="shared" si="4680"/>
      </c>
      <c r="LZ193" s="54">
        <f t="shared" ref="LZ193:OJ207" si="5187">RIGHT(IFERROR(VLOOKUP($B193,LZ$4:MA$71,2,FALSE),""),2)</f>
      </c>
      <c r="MA193" s="55">
        <f t="shared" si="4807"/>
      </c>
      <c r="MB193" s="54">
        <f t="shared" si="5187"/>
      </c>
      <c r="MC193" s="55">
        <f t="shared" si="4808"/>
      </c>
      <c r="MD193" s="54">
        <f t="shared" si="5187"/>
      </c>
      <c r="ME193" s="55">
        <f t="shared" si="4809"/>
      </c>
      <c r="MF193" s="54">
        <f t="shared" si="5187"/>
      </c>
      <c r="MG193" s="55">
        <f t="shared" si="4810"/>
      </c>
      <c r="MH193" s="54">
        <f t="shared" si="5187"/>
      </c>
      <c r="MI193" s="55">
        <f t="shared" si="4811"/>
      </c>
      <c r="MJ193" s="54">
        <f t="shared" si="5187"/>
      </c>
      <c r="MK193" s="55">
        <f t="shared" si="4812"/>
      </c>
      <c r="ML193" s="54">
        <f t="shared" si="5187"/>
      </c>
      <c r="MM193" s="55">
        <f t="shared" si="4682"/>
      </c>
      <c r="MN193" s="54">
        <f t="shared" si="5187"/>
      </c>
      <c r="MO193" s="55">
        <f t="shared" si="4683"/>
      </c>
      <c r="MP193" s="54">
        <f t="shared" si="5187"/>
      </c>
      <c r="MQ193" s="55">
        <f t="shared" si="4684"/>
      </c>
      <c r="MR193" s="54">
        <f t="shared" si="5187"/>
      </c>
      <c r="MS193" s="55">
        <f t="shared" si="4685"/>
      </c>
      <c r="MT193" s="54">
        <f t="shared" si="5187"/>
      </c>
      <c r="MU193" s="55">
        <f t="shared" si="4686"/>
      </c>
      <c r="MV193" s="54">
        <f t="shared" si="5187"/>
      </c>
      <c r="MW193" s="55">
        <f t="shared" si="4687"/>
      </c>
      <c r="MX193" s="54">
        <f t="shared" si="5187"/>
      </c>
      <c r="MY193" s="55">
        <f t="shared" si="4688"/>
      </c>
      <c r="MZ193" s="54">
        <f t="shared" si="5187"/>
      </c>
      <c r="NA193" s="55">
        <f t="shared" si="4689"/>
      </c>
      <c r="NB193" s="54">
        <f t="shared" si="5187"/>
      </c>
      <c r="NC193" s="55">
        <f t="shared" si="4690"/>
      </c>
      <c r="ND193" s="54">
        <f t="shared" si="5187"/>
      </c>
      <c r="NE193" s="55">
        <f t="shared" si="4691"/>
      </c>
      <c r="NF193" s="54">
        <f t="shared" si="5187"/>
      </c>
      <c r="NG193" s="55">
        <f t="shared" si="4692"/>
      </c>
      <c r="NH193" s="54">
        <f t="shared" si="5187"/>
      </c>
      <c r="NI193" s="55">
        <f t="shared" si="4693"/>
      </c>
      <c r="NJ193" s="54">
        <f t="shared" si="5187"/>
      </c>
      <c r="NK193" s="55">
        <f t="shared" si="4694"/>
      </c>
      <c r="NL193" s="54">
        <f t="shared" si="5187"/>
      </c>
      <c r="NM193" s="55">
        <f t="shared" si="4695"/>
      </c>
      <c r="NN193" s="54">
        <f t="shared" si="5187"/>
      </c>
      <c r="NO193" s="55">
        <f t="shared" si="4696"/>
      </c>
      <c r="NP193" s="54">
        <f t="shared" si="5187"/>
      </c>
      <c r="NQ193" s="55">
        <f t="shared" si="4697"/>
      </c>
      <c r="NR193" s="54">
        <f t="shared" si="5187"/>
      </c>
      <c r="NS193" s="55">
        <f t="shared" si="4698"/>
      </c>
      <c r="NT193" s="54">
        <f t="shared" si="5187"/>
      </c>
      <c r="NU193" s="55">
        <f t="shared" si="4699"/>
      </c>
      <c r="NV193" s="54">
        <f t="shared" si="5187"/>
      </c>
      <c r="NW193" s="55">
        <f t="shared" si="4700"/>
      </c>
      <c r="NX193" s="54">
        <f t="shared" si="5187"/>
      </c>
      <c r="NY193" s="55">
        <f t="shared" si="4701"/>
      </c>
      <c r="NZ193" s="54">
        <f t="shared" si="5187"/>
      </c>
      <c r="OA193" s="55">
        <f t="shared" si="4702"/>
      </c>
      <c r="OB193" s="54">
        <f t="shared" si="5187"/>
      </c>
      <c r="OC193" s="55">
        <f t="shared" si="4703"/>
      </c>
      <c r="OD193" s="54">
        <f t="shared" si="5187"/>
      </c>
      <c r="OE193" s="55">
        <f t="shared" si="4704"/>
      </c>
      <c r="OF193" s="54">
        <f t="shared" si="5187"/>
      </c>
      <c r="OG193" s="55">
        <f t="shared" si="4705"/>
      </c>
      <c r="OH193" s="54">
        <f t="shared" si="5187"/>
      </c>
      <c r="OI193" s="55">
        <f t="shared" si="4706"/>
      </c>
      <c r="OJ193" s="54">
        <f t="shared" si="5187"/>
      </c>
      <c r="OK193" s="55">
        <f t="shared" si="4707"/>
      </c>
      <c r="OL193" s="54">
        <f t="shared" si="5184"/>
      </c>
      <c r="OM193" s="55">
        <f t="shared" si="4708"/>
      </c>
      <c r="ON193" s="54">
        <f t="shared" si="5184"/>
      </c>
      <c r="OO193" s="55">
        <f t="shared" si="4709"/>
      </c>
      <c r="OP193" s="54">
        <f t="shared" si="5184"/>
      </c>
      <c r="OQ193" s="55">
        <f t="shared" si="4710"/>
      </c>
      <c r="OR193" s="54">
        <f t="shared" si="5184"/>
      </c>
      <c r="OS193" s="55">
        <f t="shared" si="4711"/>
      </c>
      <c r="OT193" s="54">
        <f t="shared" si="5184"/>
      </c>
      <c r="OU193" s="55">
        <f t="shared" si="4712"/>
      </c>
      <c r="OV193" s="54">
        <f t="shared" si="5184"/>
      </c>
      <c r="OW193" s="55">
        <f t="shared" si="4713"/>
      </c>
      <c r="OX193" s="54">
        <f t="shared" si="5181"/>
      </c>
      <c r="OY193" s="55">
        <f t="shared" si="4714"/>
      </c>
      <c r="OZ193" s="54">
        <f t="shared" si="5181"/>
      </c>
      <c r="PA193" s="55">
        <f t="shared" si="4715"/>
      </c>
      <c r="PB193" s="54">
        <f t="shared" si="5181"/>
      </c>
      <c r="PC193" s="55">
        <f t="shared" si="4716"/>
      </c>
      <c r="PD193" s="54">
        <f t="shared" si="5181"/>
      </c>
      <c r="PE193" s="55">
        <f t="shared" si="4717"/>
      </c>
      <c r="PF193" s="54">
        <f t="shared" si="5181"/>
      </c>
      <c r="PG193" s="55">
        <f t="shared" si="4718"/>
      </c>
      <c r="PH193" s="54">
        <f t="shared" si="5181"/>
      </c>
      <c r="PI193" s="55">
        <f t="shared" si="4719"/>
      </c>
      <c r="PJ193" s="54">
        <f t="shared" si="5181"/>
      </c>
      <c r="PK193" s="55">
        <f t="shared" si="4720"/>
      </c>
      <c r="PL193" s="54">
        <f t="shared" si="5181"/>
      </c>
      <c r="PM193" s="55">
        <f t="shared" si="4721"/>
      </c>
      <c r="PN193" s="54">
        <f t="shared" si="5181"/>
      </c>
      <c r="PO193" s="55">
        <f t="shared" si="4722"/>
      </c>
      <c r="PP193" s="54">
        <f t="shared" si="5181"/>
      </c>
      <c r="PQ193" s="55">
        <f t="shared" si="4723"/>
      </c>
      <c r="PR193" s="54">
        <f t="shared" si="5181"/>
      </c>
      <c r="PS193" s="55">
        <f t="shared" si="4724"/>
      </c>
      <c r="PT193" s="54">
        <f t="shared" si="5181"/>
      </c>
      <c r="PU193" s="55">
        <f t="shared" si="4725"/>
      </c>
      <c r="PV193" s="54">
        <f t="shared" si="5181"/>
      </c>
      <c r="PW193" s="55">
        <f t="shared" si="4726"/>
      </c>
      <c r="PX193" s="54">
        <f t="shared" si="5181"/>
      </c>
      <c r="PY193" s="55">
        <f t="shared" si="4727"/>
      </c>
      <c r="PZ193" s="54">
        <f t="shared" si="5181"/>
      </c>
      <c r="QA193" s="55">
        <f t="shared" si="4728"/>
      </c>
      <c r="QB193" s="54">
        <f t="shared" si="5181"/>
      </c>
      <c r="QC193" s="55">
        <f t="shared" si="4729"/>
      </c>
      <c r="QD193" s="54">
        <f t="shared" si="5181"/>
      </c>
      <c r="QE193" s="55">
        <f t="shared" si="4730"/>
      </c>
      <c r="QF193" s="54">
        <f t="shared" si="5181"/>
      </c>
      <c r="QG193" s="55">
        <f t="shared" si="4731"/>
      </c>
      <c r="QH193" s="54">
        <f t="shared" si="5181"/>
      </c>
      <c r="QI193" s="55">
        <f t="shared" si="4732"/>
      </c>
      <c r="QJ193" s="54">
        <f t="shared" si="5181"/>
      </c>
      <c r="QK193" s="55">
        <f t="shared" si="4733"/>
      </c>
      <c r="QL193" s="54">
        <f t="shared" si="5181"/>
      </c>
      <c r="QM193" s="55">
        <f t="shared" si="4734"/>
      </c>
      <c r="QN193" s="54">
        <f t="shared" si="5181"/>
      </c>
      <c r="QO193" s="55">
        <f t="shared" si="4735"/>
      </c>
      <c r="QP193" s="54">
        <f t="shared" si="5181"/>
      </c>
      <c r="QQ193" s="55">
        <f t="shared" si="4736"/>
      </c>
      <c r="QR193" s="54">
        <f t="shared" si="5181"/>
      </c>
      <c r="QS193" s="55">
        <f t="shared" si="4737"/>
      </c>
      <c r="QT193" s="54">
        <f t="shared" si="5181"/>
      </c>
      <c r="QU193" s="55">
        <f t="shared" si="4885"/>
      </c>
      <c r="QV193" s="54">
        <f t="shared" si="5181"/>
      </c>
      <c r="QW193" s="55">
        <f t="shared" si="4886"/>
      </c>
      <c r="QX193" s="54">
        <f t="shared" si="5178"/>
      </c>
      <c r="QY193" s="55">
        <f t="shared" si="4887"/>
      </c>
      <c r="QZ193" s="54">
        <f t="shared" si="5178"/>
      </c>
      <c r="RA193" s="55">
        <f t="shared" si="4888"/>
      </c>
      <c r="RB193" s="54">
        <f t="shared" si="5178"/>
      </c>
      <c r="RC193" s="55">
        <f t="shared" si="4889"/>
      </c>
      <c r="RD193" s="54">
        <f t="shared" si="5178"/>
      </c>
      <c r="RE193" s="55">
        <f t="shared" si="4890"/>
      </c>
      <c r="RF193" s="54">
        <f t="shared" si="5178"/>
      </c>
      <c r="RG193" s="55">
        <f t="shared" si="4891"/>
      </c>
      <c r="RH193" s="54">
        <f t="shared" si="5178"/>
      </c>
      <c r="RI193" s="55">
        <f t="shared" si="4892"/>
      </c>
      <c r="RJ193" s="54">
        <f t="shared" si="5161"/>
      </c>
      <c r="RK193" s="55">
        <f t="shared" si="4893"/>
      </c>
      <c r="RL193" s="54">
        <f t="shared" si="5161"/>
      </c>
      <c r="RM193" s="55">
        <f t="shared" si="4894"/>
      </c>
      <c r="RN193" s="54">
        <f t="shared" si="5161"/>
      </c>
      <c r="RO193" s="55">
        <f t="shared" si="4895"/>
      </c>
      <c r="RP193" s="54">
        <f t="shared" ref="RP193:TZ203" si="5188">RIGHT(IFERROR(VLOOKUP($B193,RP$4:RQ$71,2,FALSE),""),2)</f>
      </c>
      <c r="RQ193" s="55">
        <f t="shared" si="4896"/>
      </c>
      <c r="RR193" s="54">
        <f t="shared" si="5188"/>
      </c>
      <c r="RS193" s="55">
        <f t="shared" si="4897"/>
      </c>
      <c r="RT193" s="54">
        <f t="shared" si="5188"/>
      </c>
      <c r="RU193" s="55">
        <f t="shared" si="4898"/>
      </c>
      <c r="RV193" s="54">
        <f t="shared" si="5188"/>
      </c>
      <c r="RW193" s="55">
        <f t="shared" si="4899"/>
      </c>
      <c r="RX193" s="54">
        <f t="shared" si="5188"/>
      </c>
      <c r="RY193" s="55">
        <f t="shared" si="4900"/>
      </c>
      <c r="RZ193" s="54">
        <f t="shared" si="5188"/>
      </c>
      <c r="SA193" s="55">
        <f t="shared" si="4901"/>
      </c>
      <c r="SB193" s="54">
        <f t="shared" si="5188"/>
      </c>
      <c r="SC193" s="55">
        <f t="shared" si="4902"/>
      </c>
      <c r="SD193" s="54">
        <f t="shared" si="5188"/>
      </c>
      <c r="SE193" s="55">
        <f t="shared" si="4903"/>
      </c>
      <c r="SF193" s="54">
        <f t="shared" si="5188"/>
      </c>
      <c r="SG193" s="55">
        <f t="shared" si="4904"/>
      </c>
      <c r="SH193" s="54">
        <f t="shared" si="5188"/>
      </c>
      <c r="SI193" s="55">
        <f t="shared" si="4905"/>
      </c>
      <c r="SJ193" s="54">
        <f t="shared" si="5188"/>
      </c>
      <c r="SK193" s="55">
        <f t="shared" si="4906"/>
      </c>
      <c r="SL193" s="54">
        <f t="shared" si="5188"/>
      </c>
      <c r="SM193" s="55">
        <f t="shared" si="4907"/>
      </c>
      <c r="SN193" s="54">
        <f t="shared" si="5188"/>
      </c>
      <c r="SO193" s="55">
        <f t="shared" si="4908"/>
      </c>
      <c r="SP193" s="54">
        <f t="shared" si="5188"/>
      </c>
      <c r="SQ193" s="55">
        <f t="shared" si="4909"/>
      </c>
      <c r="SR193" s="54">
        <f t="shared" si="5188"/>
      </c>
      <c r="SS193" s="55">
        <f t="shared" si="4910"/>
      </c>
      <c r="ST193" s="54">
        <f t="shared" si="5188"/>
      </c>
      <c r="SU193" s="55">
        <f t="shared" si="4911"/>
      </c>
      <c r="SV193" s="54">
        <f t="shared" si="5188"/>
      </c>
      <c r="SW193" s="55">
        <f t="shared" si="4912"/>
      </c>
      <c r="SX193" s="54">
        <f t="shared" si="5188"/>
      </c>
      <c r="SY193" s="55">
        <f t="shared" si="4913"/>
      </c>
      <c r="SZ193" s="54">
        <f t="shared" si="5188"/>
      </c>
      <c r="TA193" s="55">
        <f t="shared" si="4914"/>
      </c>
      <c r="TB193" s="54">
        <f t="shared" si="5188"/>
      </c>
      <c r="TC193" s="55">
        <f t="shared" si="4915"/>
      </c>
      <c r="TD193" s="54">
        <f t="shared" si="5188"/>
      </c>
      <c r="TE193" s="55">
        <f t="shared" si="4881"/>
      </c>
      <c r="TF193" s="54">
        <f t="shared" si="5188"/>
      </c>
      <c r="TG193" s="55">
        <f t="shared" si="4843"/>
      </c>
      <c r="TH193" s="54">
        <f t="shared" si="5188"/>
      </c>
      <c r="TI193" s="55">
        <f t="shared" si="4844"/>
      </c>
      <c r="TJ193" s="54">
        <f t="shared" si="5188"/>
      </c>
      <c r="TK193" s="55">
        <f t="shared" si="4845"/>
      </c>
      <c r="TL193" s="54">
        <f t="shared" si="5188"/>
      </c>
      <c r="TM193" s="55">
        <f t="shared" si="4846"/>
      </c>
      <c r="TN193" s="54">
        <f t="shared" si="5188"/>
      </c>
      <c r="TO193" s="55">
        <f t="shared" si="4847"/>
      </c>
      <c r="TP193" s="54">
        <f t="shared" si="5188"/>
      </c>
      <c r="TQ193" s="55">
        <f t="shared" si="4848"/>
      </c>
      <c r="TR193" s="54">
        <f t="shared" si="5188"/>
      </c>
      <c r="TS193" s="55">
        <f t="shared" si="4849"/>
      </c>
      <c r="TT193" s="54">
        <f t="shared" si="5188"/>
      </c>
      <c r="TU193" s="55">
        <f t="shared" si="4850"/>
      </c>
      <c r="TV193" s="54">
        <f t="shared" si="5188"/>
      </c>
      <c r="TW193" s="55">
        <f t="shared" si="4851"/>
      </c>
      <c r="TX193" s="54">
        <f t="shared" si="5188"/>
      </c>
      <c r="TY193" s="55">
        <f t="shared" si="4852"/>
      </c>
      <c r="TZ193" s="54">
        <f t="shared" si="5188"/>
      </c>
      <c r="UA193" s="55">
        <f t="shared" si="4853"/>
      </c>
      <c r="UB193" s="54">
        <f t="shared" si="5185"/>
      </c>
      <c r="UC193" s="55">
        <f t="shared" si="4854"/>
      </c>
      <c r="UD193" s="54">
        <f t="shared" si="5185"/>
      </c>
      <c r="UE193" s="55">
        <f t="shared" si="4855"/>
      </c>
      <c r="UF193" s="54">
        <f t="shared" si="5185"/>
      </c>
      <c r="UG193" s="55">
        <f t="shared" si="4856"/>
      </c>
      <c r="UH193" s="54">
        <f t="shared" si="5185"/>
      </c>
      <c r="UI193" s="55">
        <f t="shared" si="4857"/>
      </c>
      <c r="UJ193" s="54">
        <f t="shared" si="5185"/>
      </c>
      <c r="UK193" s="55">
        <f t="shared" si="4858"/>
      </c>
      <c r="UL193" s="54">
        <f t="shared" si="5185"/>
      </c>
      <c r="UM193" s="55">
        <f t="shared" si="4859"/>
      </c>
      <c r="UN193" s="54">
        <f t="shared" si="5185"/>
      </c>
      <c r="UO193" s="55">
        <f t="shared" si="4860"/>
      </c>
      <c r="UP193" s="54">
        <f t="shared" si="5185"/>
      </c>
      <c r="UQ193" s="55">
        <f t="shared" si="4861"/>
      </c>
      <c r="UR193" s="54">
        <f t="shared" si="5185"/>
      </c>
      <c r="US193" s="55">
        <f t="shared" si="4862"/>
      </c>
      <c r="UT193" s="54">
        <f t="shared" si="5185"/>
      </c>
      <c r="UU193" s="55">
        <f t="shared" si="4863"/>
      </c>
      <c r="UV193" s="54">
        <f t="shared" si="5185"/>
      </c>
      <c r="UW193" s="55">
        <f t="shared" si="4864"/>
      </c>
      <c r="UX193" s="54">
        <f t="shared" si="5185"/>
      </c>
      <c r="UY193" s="55">
        <f t="shared" si="4865"/>
      </c>
      <c r="UZ193" s="54">
        <f t="shared" si="5185"/>
      </c>
      <c r="VA193" s="55">
        <f t="shared" si="4866"/>
      </c>
      <c r="VB193" s="54">
        <f t="shared" si="5185"/>
      </c>
      <c r="VC193" s="55">
        <f t="shared" si="4867"/>
      </c>
      <c r="VD193" s="54">
        <f t="shared" si="5185"/>
      </c>
      <c r="VE193" s="55">
        <f t="shared" si="4868"/>
      </c>
      <c r="VF193" s="54">
        <f t="shared" si="5185"/>
      </c>
      <c r="VG193" s="55">
        <f t="shared" si="4869"/>
      </c>
      <c r="VH193" s="54">
        <f t="shared" si="5185"/>
      </c>
      <c r="VI193" s="55">
        <f t="shared" si="4870"/>
      </c>
      <c r="VJ193" s="54">
        <f t="shared" si="5185"/>
      </c>
      <c r="VK193" s="55">
        <f t="shared" si="4871"/>
      </c>
      <c r="VL193" s="54">
        <f t="shared" si="5185"/>
      </c>
      <c r="VM193" s="55">
        <f t="shared" si="4872"/>
      </c>
      <c r="VN193" s="54">
        <f t="shared" si="5185"/>
      </c>
      <c r="VO193" s="55">
        <f t="shared" si="4873"/>
      </c>
      <c r="VP193" s="54">
        <f t="shared" si="5185"/>
      </c>
      <c r="VQ193" s="55">
        <f t="shared" si="4817"/>
      </c>
      <c r="VR193" s="54">
        <f t="shared" si="5185"/>
      </c>
      <c r="VS193" s="55">
        <f t="shared" si="4874"/>
      </c>
      <c r="VT193" s="54">
        <f t="shared" si="5185"/>
      </c>
      <c r="VU193" s="55">
        <f t="shared" si="4875"/>
      </c>
      <c r="VV193" s="54">
        <f t="shared" si="5185"/>
      </c>
      <c r="VW193" s="55">
        <f t="shared" si="4876"/>
      </c>
      <c r="VX193" s="54">
        <f t="shared" si="5185"/>
      </c>
      <c r="VY193" s="55">
        <f t="shared" si="4877"/>
      </c>
      <c r="VZ193" s="54">
        <f t="shared" si="5185"/>
      </c>
      <c r="WA193" s="55">
        <f t="shared" si="4878"/>
      </c>
      <c r="WB193" s="54">
        <f t="shared" si="5185"/>
      </c>
      <c r="WC193" s="55">
        <f t="shared" si="4879"/>
      </c>
      <c r="WD193" s="54">
        <f t="shared" si="5185"/>
      </c>
      <c r="WE193" s="55">
        <f t="shared" si="4818"/>
      </c>
      <c r="WF193" s="54">
        <f t="shared" si="5185"/>
      </c>
      <c r="WG193" s="55">
        <f t="shared" si="4819"/>
      </c>
      <c r="WH193" s="54">
        <f t="shared" si="5185"/>
      </c>
      <c r="WI193" s="55">
        <f t="shared" si="4820"/>
      </c>
      <c r="WJ193" s="54">
        <f t="shared" si="5185"/>
      </c>
      <c r="WK193" s="55">
        <f t="shared" si="4821"/>
      </c>
      <c r="WL193" s="54">
        <f t="shared" si="5182"/>
      </c>
      <c r="WM193" s="55">
        <f t="shared" si="4822"/>
      </c>
      <c r="WN193" s="54">
        <f t="shared" si="5182"/>
      </c>
      <c r="WO193" s="55">
        <f t="shared" si="4823"/>
      </c>
      <c r="WP193" s="54">
        <f t="shared" si="5182"/>
      </c>
      <c r="WQ193" s="55">
        <f t="shared" si="4824"/>
      </c>
      <c r="WR193" s="54">
        <f t="shared" si="5182"/>
      </c>
      <c r="WS193" s="55">
        <f t="shared" si="4825"/>
      </c>
      <c r="WT193" s="54">
        <f t="shared" si="5182"/>
      </c>
      <c r="WU193" s="55">
        <f t="shared" si="4826"/>
      </c>
      <c r="WV193" s="54">
        <f t="shared" si="5182"/>
      </c>
      <c r="WW193" s="55">
        <f t="shared" si="4827"/>
      </c>
      <c r="WX193" s="54">
        <f t="shared" si="5182"/>
      </c>
      <c r="WY193" s="55">
        <f t="shared" si="4828"/>
      </c>
      <c r="WZ193" s="54">
        <f t="shared" si="5182"/>
      </c>
      <c r="XA193" s="55">
        <f t="shared" si="4829"/>
      </c>
      <c r="XB193" s="54">
        <f t="shared" si="5182"/>
      </c>
      <c r="XC193" s="55">
        <f t="shared" si="4830"/>
      </c>
      <c r="XD193" s="54">
        <f t="shared" si="5182"/>
      </c>
      <c r="XE193" s="55">
        <f t="shared" si="4831"/>
      </c>
      <c r="XF193" s="54">
        <f t="shared" si="5182"/>
      </c>
      <c r="XG193" s="55">
        <f t="shared" si="4832"/>
      </c>
      <c r="XH193" s="54">
        <f t="shared" si="5182"/>
      </c>
      <c r="XI193" s="55">
        <f t="shared" si="4833"/>
      </c>
      <c r="XJ193" s="54">
        <f t="shared" si="5182"/>
      </c>
      <c r="XK193" s="55">
        <f t="shared" si="4834"/>
      </c>
      <c r="XL193" s="54">
        <f t="shared" si="5182"/>
      </c>
      <c r="XM193" s="55">
        <f t="shared" si="4835"/>
      </c>
      <c r="XN193" s="54">
        <f t="shared" si="5182"/>
      </c>
      <c r="XO193" s="55">
        <f t="shared" si="4836"/>
      </c>
      <c r="XP193" s="54">
        <f t="shared" si="5179"/>
      </c>
      <c r="XQ193" s="55">
        <f t="shared" si="4837"/>
      </c>
      <c r="XR193" s="54">
        <f t="shared" si="5179"/>
      </c>
      <c r="XS193" s="55">
        <f t="shared" si="4838"/>
      </c>
      <c r="XT193" s="54">
        <f t="shared" si="5179"/>
      </c>
      <c r="XU193" s="55">
        <f t="shared" si="4839"/>
      </c>
      <c r="XV193" s="54">
        <f t="shared" si="5179"/>
      </c>
      <c r="XW193" s="55">
        <f t="shared" si="4840"/>
      </c>
      <c r="XX193" s="54">
        <f t="shared" si="5179"/>
      </c>
      <c r="XY193" s="55">
        <f t="shared" si="4841"/>
      </c>
      <c r="XZ193" s="54">
        <f t="shared" si="5179"/>
      </c>
      <c r="YA193" s="55">
        <f t="shared" si="4842"/>
      </c>
      <c r="YB193" s="54">
        <f t="shared" si="5179"/>
      </c>
      <c r="YC193" s="55">
        <f t="shared" si="4740"/>
      </c>
      <c r="YD193" s="54">
        <f t="shared" si="5180"/>
      </c>
      <c r="YE193" s="55">
        <f t="shared" si="4741"/>
      </c>
      <c r="YF193" s="54">
        <f t="shared" si="5180"/>
      </c>
      <c r="YG193" s="55">
        <f t="shared" si="4742"/>
      </c>
      <c r="YH193" s="54">
        <f t="shared" si="5180"/>
      </c>
      <c r="YI193" s="55">
        <f t="shared" si="4743"/>
      </c>
      <c r="YJ193" s="54">
        <f t="shared" si="5180"/>
      </c>
      <c r="YK193" s="55">
        <f t="shared" si="4744"/>
      </c>
      <c r="YL193" s="54">
        <f t="shared" si="5180"/>
      </c>
      <c r="YM193" s="55">
        <f t="shared" si="4745"/>
      </c>
      <c r="YN193" s="54">
        <f t="shared" si="5180"/>
      </c>
      <c r="YO193" s="55">
        <f t="shared" si="4746"/>
      </c>
      <c r="YP193" s="54">
        <f t="shared" si="5180"/>
      </c>
      <c r="YQ193" s="55">
        <f t="shared" si="4747"/>
      </c>
      <c r="YR193" s="54">
        <f t="shared" si="5180"/>
      </c>
      <c r="YS193" s="55">
        <f t="shared" si="4748"/>
      </c>
      <c r="YT193" s="54">
        <f t="shared" si="5180"/>
      </c>
      <c r="YU193" s="55">
        <f t="shared" si="4749"/>
      </c>
      <c r="YV193" s="54">
        <f t="shared" si="5180"/>
      </c>
      <c r="YW193" s="55">
        <f t="shared" si="4750"/>
      </c>
      <c r="YX193" s="54">
        <f t="shared" si="5180"/>
      </c>
      <c r="YY193" s="55">
        <f t="shared" si="4751"/>
      </c>
      <c r="YZ193" s="54">
        <f t="shared" si="5180"/>
      </c>
      <c r="ZA193" s="55">
        <f t="shared" si="4752"/>
      </c>
      <c r="ZB193" s="54">
        <f t="shared" si="5180"/>
      </c>
      <c r="ZC193" s="55">
        <f t="shared" si="4753"/>
      </c>
      <c r="ZD193" s="54">
        <f t="shared" si="5180"/>
      </c>
      <c r="ZE193" s="55">
        <f t="shared" si="4754"/>
      </c>
      <c r="ZF193" s="54">
        <f t="shared" si="5180"/>
      </c>
      <c r="ZG193" s="55">
        <f t="shared" si="4755"/>
      </c>
      <c r="ZH193" s="54">
        <f t="shared" si="5180"/>
      </c>
      <c r="ZI193" s="55">
        <f t="shared" si="4756"/>
      </c>
      <c r="ZJ193" s="54">
        <f t="shared" si="5180"/>
      </c>
      <c r="ZK193" s="55">
        <f t="shared" si="4757"/>
      </c>
      <c r="ZL193" s="54">
        <f t="shared" si="5180"/>
      </c>
      <c r="ZM193" s="55">
        <f t="shared" si="4758"/>
      </c>
      <c r="ZN193" s="54">
        <f t="shared" si="5180"/>
      </c>
      <c r="ZO193" s="55">
        <f t="shared" si="4759"/>
      </c>
      <c r="ZP193" s="54">
        <f t="shared" si="5180"/>
      </c>
      <c r="ZQ193" s="55">
        <f t="shared" si="4760"/>
      </c>
      <c r="ZR193" s="54">
        <f t="shared" si="5180"/>
      </c>
      <c r="ZS193" s="55">
        <f t="shared" si="4761"/>
      </c>
      <c r="ZT193" s="54">
        <f t="shared" si="5180"/>
      </c>
      <c r="ZU193" s="55">
        <f t="shared" si="4762"/>
      </c>
      <c r="ZV193" s="54">
        <f t="shared" si="5180"/>
      </c>
      <c r="ZW193" s="55">
        <f t="shared" si="4763"/>
      </c>
      <c r="ZX193" s="54">
        <f t="shared" si="5180"/>
      </c>
      <c r="ZY193" s="55">
        <f t="shared" si="4764"/>
      </c>
      <c r="ZZ193" s="54">
        <f t="shared" si="5180"/>
      </c>
      <c r="AAA193" s="55">
        <f t="shared" si="4765"/>
      </c>
      <c r="AAB193" s="54">
        <f t="shared" si="5180"/>
      </c>
      <c r="AAC193" s="55">
        <f t="shared" si="4766"/>
      </c>
      <c r="AAD193" s="54">
        <f t="shared" si="5180"/>
      </c>
      <c r="AAE193" s="55">
        <f t="shared" si="4767"/>
      </c>
      <c r="AAF193" s="54">
        <f t="shared" si="5180"/>
      </c>
      <c r="AAG193" s="55">
        <f t="shared" si="4768"/>
      </c>
      <c r="AAH193" s="54">
        <f t="shared" si="5180"/>
      </c>
      <c r="AAI193" s="55">
        <f t="shared" si="4769"/>
      </c>
      <c r="AAJ193" s="54">
        <f t="shared" si="5180"/>
      </c>
      <c r="AAK193" s="55">
        <f t="shared" si="4770"/>
      </c>
      <c r="AAL193" s="54">
        <f t="shared" si="5180"/>
      </c>
      <c r="AAM193" s="55">
        <f t="shared" si="4917"/>
      </c>
      <c r="AAN193" s="54">
        <f t="shared" si="5180"/>
      </c>
      <c r="AAO193" s="55">
        <f t="shared" si="4918"/>
      </c>
      <c r="AAP193" s="54">
        <f t="shared" si="5177"/>
      </c>
      <c r="AAQ193" s="55">
        <f t="shared" si="4919"/>
      </c>
      <c r="AAR193" s="54">
        <f t="shared" si="5177"/>
      </c>
      <c r="AAS193" s="55">
        <f t="shared" si="4920"/>
      </c>
      <c r="AAT193" s="54">
        <f t="shared" si="5177"/>
      </c>
      <c r="AAU193" s="55">
        <f t="shared" si="4921"/>
      </c>
      <c r="AAV193" s="54">
        <f t="shared" si="5174"/>
      </c>
      <c r="AAW193" s="55">
        <f t="shared" si="4922"/>
      </c>
      <c r="AAX193" s="54">
        <f t="shared" si="5174"/>
      </c>
      <c r="AAY193" s="55">
        <f t="shared" si="4923"/>
      </c>
      <c r="AAZ193" s="54">
        <f t="shared" si="5174"/>
      </c>
      <c r="ABA193" s="55">
        <f t="shared" si="4924"/>
      </c>
      <c r="ABB193" s="54">
        <f t="shared" si="5174"/>
      </c>
      <c r="ABC193" s="55">
        <f t="shared" si="4925"/>
      </c>
      <c r="ABD193" s="54">
        <f t="shared" si="5174"/>
      </c>
      <c r="ABE193" s="55">
        <f t="shared" si="4926"/>
      </c>
      <c r="ABF193" s="54">
        <f t="shared" si="5174"/>
      </c>
      <c r="ABG193" s="55">
        <f t="shared" si="4927"/>
      </c>
      <c r="ABH193" s="54">
        <f t="shared" si="5174"/>
      </c>
      <c r="ABI193" s="55">
        <f t="shared" si="4928"/>
      </c>
      <c r="ABJ193" s="54">
        <f t="shared" si="5174"/>
      </c>
      <c r="ABK193" s="55">
        <f t="shared" si="4929"/>
      </c>
      <c r="ABL193" s="54">
        <f t="shared" si="5174"/>
      </c>
      <c r="ABM193" s="55">
        <f t="shared" si="4930"/>
      </c>
      <c r="ABN193" s="54">
        <f t="shared" si="5174"/>
      </c>
      <c r="ABO193" s="55">
        <f t="shared" si="4931"/>
      </c>
      <c r="ABP193" s="54">
        <f t="shared" si="5174"/>
      </c>
      <c r="ABQ193" s="55">
        <f t="shared" si="4932"/>
      </c>
      <c r="ABR193" s="54">
        <f t="shared" si="5174"/>
      </c>
      <c r="ABS193" s="55">
        <f t="shared" si="4933"/>
      </c>
      <c r="ABT193" s="54">
        <f t="shared" si="5174"/>
      </c>
      <c r="ABU193" s="55">
        <f t="shared" si="4934"/>
      </c>
      <c r="ABV193" s="54">
        <f t="shared" si="5174"/>
      </c>
      <c r="ABW193" s="55">
        <f t="shared" si="4935"/>
      </c>
      <c r="ABX193" s="54">
        <f t="shared" si="5174"/>
      </c>
      <c r="ABY193" s="55">
        <f t="shared" si="4936"/>
      </c>
      <c r="ABZ193" s="54">
        <f t="shared" si="5174"/>
      </c>
      <c r="ACA193" s="55">
        <f t="shared" si="4937"/>
      </c>
      <c r="ACB193" s="54">
        <f t="shared" si="5174"/>
      </c>
      <c r="ACC193" s="55">
        <f t="shared" si="4938"/>
      </c>
      <c r="ACD193" s="54">
        <f t="shared" si="5171"/>
      </c>
      <c r="ACE193" s="55">
        <f t="shared" si="4939"/>
      </c>
      <c r="ACF193" s="54">
        <f t="shared" si="5171"/>
      </c>
      <c r="ACG193" s="55">
        <f t="shared" si="4940"/>
      </c>
      <c r="ACH193" s="54">
        <f t="shared" si="5171"/>
      </c>
      <c r="ACI193" s="55">
        <f t="shared" si="4941"/>
      </c>
      <c r="ACJ193" s="54">
        <f t="shared" si="5171"/>
      </c>
      <c r="ACK193" s="55">
        <f t="shared" si="4942"/>
      </c>
      <c r="ACL193" s="54">
        <f t="shared" si="5171"/>
      </c>
      <c r="ACM193" s="55">
        <f t="shared" si="4943"/>
      </c>
      <c r="ACN193" s="54">
        <f t="shared" si="5171"/>
      </c>
      <c r="ACO193" s="55">
        <f t="shared" si="4944"/>
      </c>
      <c r="ACP193" s="54">
        <f t="shared" si="5171"/>
      </c>
      <c r="ACQ193" s="55">
        <f t="shared" si="4945"/>
      </c>
      <c r="ACR193" s="54">
        <f t="shared" si="5171"/>
      </c>
      <c r="ACS193" s="55">
        <f t="shared" si="4946"/>
      </c>
      <c r="ACT193" s="54">
        <f t="shared" si="5171"/>
      </c>
      <c r="ACU193" s="55">
        <f t="shared" si="4947"/>
      </c>
      <c r="ACV193" s="54">
        <f t="shared" si="5171"/>
      </c>
      <c r="ACW193" s="55">
        <f t="shared" si="4883"/>
      </c>
      <c r="ACX193" s="54">
        <f t="shared" si="5171"/>
      </c>
      <c r="ACY193" s="55">
        <f t="shared" si="4961"/>
      </c>
      <c r="ACZ193" s="54">
        <f t="shared" si="5171"/>
      </c>
      <c r="ADA193" s="55">
        <f t="shared" si="4962"/>
      </c>
      <c r="ADB193" s="54">
        <f t="shared" si="5171"/>
      </c>
      <c r="ADC193" s="55">
        <f t="shared" si="4963"/>
      </c>
      <c r="ADD193" s="54">
        <f t="shared" si="5171"/>
      </c>
      <c r="ADE193" s="55">
        <f t="shared" si="4964"/>
      </c>
      <c r="ADF193" s="54">
        <f t="shared" si="5171"/>
      </c>
      <c r="ADG193" s="55">
        <f t="shared" si="4965"/>
      </c>
    </row>
    <row r="194" spans="1:787" ht="20.25" hidden="1" customHeight="1">
      <c r="A194" s="112">
        <v>122</v>
      </c>
      <c r="B194" s="115">
        <f>学年と名前を結合するシート!D123</f>
      </c>
      <c r="C194" s="114"/>
      <c r="D194" s="54">
        <f t="shared" si="4771"/>
      </c>
      <c r="E194" s="55">
        <f t="shared" si="4772"/>
      </c>
      <c r="F194" s="54">
        <f t="shared" si="5175"/>
      </c>
      <c r="G194" s="55">
        <f t="shared" si="4966"/>
      </c>
      <c r="H194" s="54">
        <f t="shared" si="5175"/>
      </c>
      <c r="I194" s="55">
        <f t="shared" si="4967"/>
      </c>
      <c r="J194" s="54">
        <f t="shared" si="5175"/>
      </c>
      <c r="K194" s="55">
        <f t="shared" si="4968"/>
      </c>
      <c r="L194" s="54">
        <f t="shared" si="5175"/>
      </c>
      <c r="M194" s="55">
        <f t="shared" si="4969"/>
      </c>
      <c r="N194" s="54">
        <f t="shared" si="5175"/>
      </c>
      <c r="O194" s="55">
        <f t="shared" si="4970"/>
      </c>
      <c r="P194" s="54">
        <f t="shared" si="5175"/>
      </c>
      <c r="Q194" s="55">
        <f t="shared" si="4971"/>
      </c>
      <c r="R194" s="54">
        <f t="shared" si="5175"/>
      </c>
      <c r="S194" s="55">
        <f t="shared" si="4972"/>
      </c>
      <c r="T194" s="54">
        <f t="shared" si="5175"/>
      </c>
      <c r="U194" s="55">
        <f t="shared" si="4973"/>
      </c>
      <c r="V194" s="54">
        <f t="shared" si="5175"/>
      </c>
      <c r="W194" s="55">
        <f t="shared" si="4974"/>
      </c>
      <c r="X194" s="54">
        <f t="shared" si="5175"/>
      </c>
      <c r="Y194" s="55">
        <f t="shared" si="4975"/>
      </c>
      <c r="Z194" s="54">
        <f t="shared" si="5175"/>
      </c>
      <c r="AA194" s="55">
        <f t="shared" si="4976"/>
      </c>
      <c r="AB194" s="54">
        <f t="shared" si="5175"/>
      </c>
      <c r="AC194" s="55">
        <f t="shared" si="4977"/>
      </c>
      <c r="AD194" s="54">
        <f t="shared" si="5175"/>
      </c>
      <c r="AE194" s="55">
        <f t="shared" si="4978"/>
      </c>
      <c r="AF194" s="54">
        <f t="shared" si="5175"/>
      </c>
      <c r="AG194" s="55">
        <f t="shared" si="4979"/>
      </c>
      <c r="AH194" s="54">
        <f t="shared" si="5175"/>
      </c>
      <c r="AI194" s="55">
        <f t="shared" si="4980"/>
      </c>
      <c r="AJ194" s="54">
        <f t="shared" si="5175"/>
      </c>
      <c r="AK194" s="55">
        <f t="shared" si="4981"/>
      </c>
      <c r="AL194" s="54">
        <f t="shared" si="5175"/>
      </c>
      <c r="AM194" s="55">
        <f t="shared" si="4982"/>
      </c>
      <c r="AN194" s="54">
        <f t="shared" si="5175"/>
      </c>
      <c r="AO194" s="55">
        <f t="shared" si="4983"/>
      </c>
      <c r="AP194" s="54">
        <f t="shared" si="5175"/>
      </c>
      <c r="AQ194" s="55">
        <f t="shared" si="4984"/>
      </c>
      <c r="AR194" s="54">
        <f t="shared" si="5175"/>
      </c>
      <c r="AS194" s="55">
        <f t="shared" si="4985"/>
      </c>
      <c r="AT194" s="54">
        <f t="shared" si="5175"/>
      </c>
      <c r="AU194" s="55">
        <f t="shared" si="4986"/>
      </c>
      <c r="AV194" s="54">
        <f t="shared" si="5175"/>
      </c>
      <c r="AW194" s="55">
        <f t="shared" si="4987"/>
      </c>
      <c r="AX194" s="54">
        <f t="shared" si="5175"/>
      </c>
      <c r="AY194" s="55">
        <f t="shared" si="4988"/>
      </c>
      <c r="AZ194" s="54">
        <f t="shared" si="5175"/>
      </c>
      <c r="BA194" s="55">
        <f t="shared" si="4989"/>
      </c>
      <c r="BB194" s="54">
        <f t="shared" si="5175"/>
      </c>
      <c r="BC194" s="55">
        <f t="shared" si="4990"/>
      </c>
      <c r="BD194" s="54">
        <f t="shared" si="5175"/>
      </c>
      <c r="BE194" s="55">
        <f t="shared" si="4991"/>
      </c>
      <c r="BF194" s="54">
        <f t="shared" si="5175"/>
      </c>
      <c r="BG194" s="55">
        <f t="shared" si="4992"/>
      </c>
      <c r="BH194" s="54">
        <f t="shared" si="5175"/>
      </c>
      <c r="BI194" s="55">
        <f t="shared" si="4993"/>
      </c>
      <c r="BJ194" s="54">
        <f t="shared" si="5175"/>
      </c>
      <c r="BK194" s="55">
        <f t="shared" si="4994"/>
      </c>
      <c r="BL194" s="54">
        <f t="shared" si="5175"/>
      </c>
      <c r="BM194" s="55">
        <f t="shared" si="4995"/>
      </c>
      <c r="BN194" s="54">
        <f t="shared" si="5175"/>
      </c>
      <c r="BO194" s="55">
        <f t="shared" si="4996"/>
      </c>
      <c r="BP194" s="54">
        <f t="shared" ref="BP194:DZ202" si="5189">RIGHT(IFERROR(VLOOKUP($B194,BP$4:BQ$71,2,FALSE),""),2)</f>
      </c>
      <c r="BQ194" s="55">
        <f t="shared" si="4997"/>
      </c>
      <c r="BR194" s="54">
        <f t="shared" si="5189"/>
      </c>
      <c r="BS194" s="55">
        <f t="shared" si="4998"/>
      </c>
      <c r="BT194" s="54">
        <f t="shared" si="5189"/>
      </c>
      <c r="BU194" s="55">
        <f t="shared" si="4999"/>
      </c>
      <c r="BV194" s="54">
        <f t="shared" si="5189"/>
      </c>
      <c r="BW194" s="55">
        <f t="shared" si="5000"/>
      </c>
      <c r="BX194" s="54">
        <f t="shared" si="5189"/>
      </c>
      <c r="BY194" s="55">
        <f t="shared" si="5001"/>
      </c>
      <c r="BZ194" s="54">
        <f t="shared" si="5189"/>
      </c>
      <c r="CA194" s="55">
        <f t="shared" si="5002"/>
      </c>
      <c r="CB194" s="54">
        <f t="shared" si="5189"/>
      </c>
      <c r="CC194" s="55">
        <f t="shared" si="5003"/>
      </c>
      <c r="CD194" s="54">
        <f t="shared" si="5189"/>
      </c>
      <c r="CE194" s="55">
        <f t="shared" si="5004"/>
      </c>
      <c r="CF194" s="54">
        <f t="shared" si="5189"/>
      </c>
      <c r="CG194" s="55">
        <f t="shared" si="5005"/>
      </c>
      <c r="CH194" s="54">
        <f t="shared" si="5189"/>
      </c>
      <c r="CI194" s="55">
        <f t="shared" si="5006"/>
      </c>
      <c r="CJ194" s="54">
        <f t="shared" si="5189"/>
      </c>
      <c r="CK194" s="55">
        <f t="shared" si="5007"/>
      </c>
      <c r="CL194" s="54">
        <f t="shared" si="5189"/>
      </c>
      <c r="CM194" s="55">
        <f t="shared" si="5008"/>
      </c>
      <c r="CN194" s="54">
        <f t="shared" si="5189"/>
      </c>
      <c r="CO194" s="55">
        <f t="shared" si="5009"/>
      </c>
      <c r="CP194" s="54">
        <f t="shared" si="5189"/>
      </c>
      <c r="CQ194" s="55">
        <f t="shared" si="5010"/>
      </c>
      <c r="CR194" s="54">
        <f t="shared" si="5189"/>
      </c>
      <c r="CS194" s="55">
        <f t="shared" si="5011"/>
      </c>
      <c r="CT194" s="54">
        <f t="shared" si="5189"/>
      </c>
      <c r="CU194" s="55">
        <f t="shared" si="5012"/>
      </c>
      <c r="CV194" s="54">
        <f t="shared" si="5189"/>
      </c>
      <c r="CW194" s="55">
        <f t="shared" si="5013"/>
      </c>
      <c r="CX194" s="54">
        <f t="shared" si="5189"/>
      </c>
      <c r="CY194" s="55">
        <f t="shared" si="5014"/>
      </c>
      <c r="CZ194" s="54">
        <f t="shared" si="5189"/>
      </c>
      <c r="DA194" s="55">
        <f t="shared" si="5015"/>
      </c>
      <c r="DB194" s="54">
        <f t="shared" si="5189"/>
      </c>
      <c r="DC194" s="55">
        <f t="shared" si="5016"/>
      </c>
      <c r="DD194" s="54">
        <f t="shared" si="5189"/>
      </c>
      <c r="DE194" s="55">
        <f t="shared" si="5017"/>
      </c>
      <c r="DF194" s="54">
        <f t="shared" si="5189"/>
      </c>
      <c r="DG194" s="55">
        <f t="shared" si="5018"/>
      </c>
      <c r="DH194" s="54">
        <f t="shared" si="5189"/>
      </c>
      <c r="DI194" s="55">
        <f t="shared" si="5019"/>
      </c>
      <c r="DJ194" s="54">
        <f t="shared" si="5189"/>
      </c>
      <c r="DK194" s="55">
        <f t="shared" si="5020"/>
      </c>
      <c r="DL194" s="54">
        <f t="shared" si="5189"/>
      </c>
      <c r="DM194" s="55">
        <f t="shared" si="5021"/>
      </c>
      <c r="DN194" s="54">
        <f t="shared" si="5189"/>
      </c>
      <c r="DO194" s="55">
        <f t="shared" si="5022"/>
      </c>
      <c r="DP194" s="54">
        <f t="shared" si="5189"/>
      </c>
      <c r="DQ194" s="55">
        <f t="shared" si="5023"/>
      </c>
      <c r="DR194" s="54">
        <f t="shared" si="5189"/>
      </c>
      <c r="DS194" s="55">
        <f t="shared" si="5024"/>
      </c>
      <c r="DT194" s="54">
        <f t="shared" si="5189"/>
      </c>
      <c r="DU194" s="55">
        <f t="shared" si="5025"/>
      </c>
      <c r="DV194" s="54">
        <f t="shared" si="5189"/>
      </c>
      <c r="DW194" s="55">
        <f t="shared" si="5026"/>
      </c>
      <c r="DX194" s="54">
        <f t="shared" si="5189"/>
      </c>
      <c r="DY194" s="55">
        <f t="shared" si="5027"/>
      </c>
      <c r="DZ194" s="54">
        <f t="shared" si="5189"/>
      </c>
      <c r="EA194" s="55">
        <f t="shared" si="5028"/>
      </c>
      <c r="EB194" s="54">
        <f t="shared" si="5176"/>
      </c>
      <c r="EC194" s="55">
        <f t="shared" si="5029"/>
      </c>
      <c r="ED194" s="54">
        <f t="shared" si="5176"/>
      </c>
      <c r="EE194" s="55">
        <f t="shared" si="5030"/>
      </c>
      <c r="EF194" s="54">
        <f t="shared" si="5176"/>
      </c>
      <c r="EG194" s="55">
        <f t="shared" si="5031"/>
      </c>
      <c r="EH194" s="54">
        <f t="shared" si="5176"/>
      </c>
      <c r="EI194" s="55">
        <f t="shared" si="5032"/>
      </c>
      <c r="EJ194" s="54">
        <f t="shared" si="5176"/>
      </c>
      <c r="EK194" s="55">
        <f t="shared" si="5033"/>
      </c>
      <c r="EL194" s="54">
        <f t="shared" si="5176"/>
      </c>
      <c r="EM194" s="55">
        <f t="shared" si="5034"/>
      </c>
      <c r="EN194" s="54">
        <f t="shared" si="5176"/>
      </c>
      <c r="EO194" s="55">
        <f t="shared" si="5035"/>
      </c>
      <c r="EP194" s="54">
        <f t="shared" si="5176"/>
      </c>
      <c r="EQ194" s="55">
        <f t="shared" si="5036"/>
      </c>
      <c r="ER194" s="54">
        <f t="shared" si="5176"/>
      </c>
      <c r="ES194" s="55">
        <f t="shared" si="5037"/>
      </c>
      <c r="ET194" s="54">
        <f t="shared" si="5176"/>
      </c>
      <c r="EU194" s="55">
        <f t="shared" si="5038"/>
      </c>
      <c r="EV194" s="54">
        <f t="shared" si="5176"/>
      </c>
      <c r="EW194" s="55">
        <f t="shared" si="5039"/>
      </c>
      <c r="EX194" s="54">
        <f t="shared" si="5176"/>
      </c>
      <c r="EY194" s="55">
        <f t="shared" si="5040"/>
      </c>
      <c r="EZ194" s="54">
        <f t="shared" si="5176"/>
      </c>
      <c r="FA194" s="55">
        <f t="shared" si="5041"/>
      </c>
      <c r="FB194" s="54">
        <f t="shared" si="5176"/>
      </c>
      <c r="FC194" s="55">
        <f t="shared" si="5042"/>
      </c>
      <c r="FD194" s="54">
        <f t="shared" si="5176"/>
      </c>
      <c r="FE194" s="55">
        <f t="shared" si="5043"/>
      </c>
      <c r="FF194" s="54">
        <f t="shared" si="5176"/>
      </c>
      <c r="FG194" s="55">
        <f t="shared" si="5044"/>
      </c>
      <c r="FH194" s="54">
        <f t="shared" si="5176"/>
      </c>
      <c r="FI194" s="55">
        <f t="shared" si="5045"/>
      </c>
      <c r="FJ194" s="54">
        <f t="shared" si="5176"/>
      </c>
      <c r="FK194" s="55">
        <f t="shared" si="5046"/>
      </c>
      <c r="FL194" s="54">
        <f t="shared" si="5176"/>
      </c>
      <c r="FM194" s="55">
        <f t="shared" si="5047"/>
      </c>
      <c r="FN194" s="54">
        <f t="shared" si="5176"/>
      </c>
      <c r="FO194" s="55">
        <f t="shared" si="5048"/>
      </c>
      <c r="FP194" s="54">
        <f t="shared" si="5176"/>
      </c>
      <c r="FQ194" s="55">
        <f t="shared" si="5049"/>
      </c>
      <c r="FR194" s="54">
        <f t="shared" si="5176"/>
      </c>
      <c r="FS194" s="55">
        <f t="shared" si="5050"/>
      </c>
      <c r="FT194" s="54">
        <f t="shared" si="5176"/>
      </c>
      <c r="FU194" s="55">
        <f t="shared" si="5051"/>
      </c>
      <c r="FV194" s="54">
        <f t="shared" si="5176"/>
      </c>
      <c r="FW194" s="55">
        <f t="shared" si="5052"/>
      </c>
      <c r="FX194" s="54">
        <f t="shared" si="5176"/>
      </c>
      <c r="FY194" s="55">
        <f t="shared" si="5053"/>
      </c>
      <c r="FZ194" s="54">
        <f t="shared" si="5176"/>
      </c>
      <c r="GA194" s="55">
        <f t="shared" si="5054"/>
      </c>
      <c r="GB194" s="54">
        <f t="shared" si="5176"/>
      </c>
      <c r="GC194" s="55">
        <f t="shared" si="5055"/>
      </c>
      <c r="GD194" s="54">
        <f t="shared" si="5176"/>
      </c>
      <c r="GE194" s="55">
        <f t="shared" si="5056"/>
      </c>
      <c r="GF194" s="54">
        <f t="shared" si="5176"/>
      </c>
      <c r="GG194" s="55">
        <f t="shared" si="5057"/>
      </c>
      <c r="GH194" s="54">
        <f t="shared" si="5176"/>
      </c>
      <c r="GI194" s="55">
        <f t="shared" si="5058"/>
      </c>
      <c r="GJ194" s="54">
        <f t="shared" si="5176"/>
      </c>
      <c r="GK194" s="55">
        <f t="shared" si="5059"/>
      </c>
      <c r="GL194" s="54">
        <f t="shared" ref="GL194:IV202" si="5190">RIGHT(IFERROR(VLOOKUP($B194,GL$4:GM$71,2,FALSE),""),2)</f>
      </c>
      <c r="GM194" s="55">
        <f t="shared" si="5060"/>
      </c>
      <c r="GN194" s="54">
        <f t="shared" si="5190"/>
      </c>
      <c r="GO194" s="55">
        <f t="shared" si="5061"/>
      </c>
      <c r="GP194" s="54">
        <f t="shared" si="5190"/>
      </c>
      <c r="GQ194" s="55">
        <f t="shared" si="5062"/>
      </c>
      <c r="GR194" s="54">
        <f t="shared" si="5190"/>
      </c>
      <c r="GS194" s="55">
        <f t="shared" si="5063"/>
      </c>
      <c r="GT194" s="54">
        <f t="shared" si="5190"/>
      </c>
      <c r="GU194" s="55">
        <f t="shared" si="5064"/>
      </c>
      <c r="GV194" s="54">
        <f t="shared" si="5190"/>
      </c>
      <c r="GW194" s="55">
        <f t="shared" si="5065"/>
      </c>
      <c r="GX194" s="54">
        <f t="shared" si="5190"/>
      </c>
      <c r="GY194" s="55">
        <f t="shared" si="5066"/>
      </c>
      <c r="GZ194" s="54">
        <f t="shared" si="5190"/>
      </c>
      <c r="HA194" s="55">
        <f t="shared" si="5067"/>
      </c>
      <c r="HB194" s="54">
        <f t="shared" si="5190"/>
      </c>
      <c r="HC194" s="55">
        <f t="shared" si="5068"/>
      </c>
      <c r="HD194" s="54">
        <f t="shared" si="5190"/>
      </c>
      <c r="HE194" s="55">
        <f t="shared" si="5069"/>
      </c>
      <c r="HF194" s="54">
        <f t="shared" si="5190"/>
      </c>
      <c r="HG194" s="55">
        <f t="shared" si="5070"/>
      </c>
      <c r="HH194" s="54">
        <f t="shared" si="5190"/>
      </c>
      <c r="HI194" s="55">
        <f t="shared" si="5071"/>
      </c>
      <c r="HJ194" s="54">
        <f t="shared" si="5190"/>
      </c>
      <c r="HK194" s="55">
        <f t="shared" si="5072"/>
      </c>
      <c r="HL194" s="54">
        <f t="shared" si="5190"/>
      </c>
      <c r="HM194" s="55">
        <f t="shared" si="5073"/>
      </c>
      <c r="HN194" s="54">
        <f t="shared" si="5190"/>
      </c>
      <c r="HO194" s="55">
        <f t="shared" si="5074"/>
      </c>
      <c r="HP194" s="54">
        <f t="shared" si="5190"/>
      </c>
      <c r="HQ194" s="55">
        <f t="shared" si="5075"/>
      </c>
      <c r="HR194" s="54">
        <f t="shared" si="5190"/>
      </c>
      <c r="HS194" s="55">
        <f t="shared" si="5076"/>
      </c>
      <c r="HT194" s="54">
        <f t="shared" si="5190"/>
      </c>
      <c r="HU194" s="55">
        <f t="shared" si="5077"/>
      </c>
      <c r="HV194" s="54">
        <f t="shared" si="5190"/>
      </c>
      <c r="HW194" s="55">
        <f t="shared" si="5078"/>
      </c>
      <c r="HX194" s="54">
        <f t="shared" si="5190"/>
      </c>
      <c r="HY194" s="55">
        <f t="shared" si="5079"/>
      </c>
      <c r="HZ194" s="54">
        <f t="shared" si="5190"/>
      </c>
      <c r="IA194" s="55">
        <f t="shared" si="5080"/>
      </c>
      <c r="IB194" s="54">
        <f t="shared" si="5190"/>
      </c>
      <c r="IC194" s="55">
        <f t="shared" si="5081"/>
      </c>
      <c r="ID194" s="54">
        <f t="shared" si="5190"/>
      </c>
      <c r="IE194" s="55">
        <f t="shared" si="5082"/>
      </c>
      <c r="IF194" s="54">
        <f t="shared" si="5190"/>
      </c>
      <c r="IG194" s="55">
        <f t="shared" si="5083"/>
      </c>
      <c r="IH194" s="54">
        <f t="shared" si="5190"/>
      </c>
      <c r="II194" s="55">
        <f t="shared" si="5084"/>
      </c>
      <c r="IJ194" s="54">
        <f t="shared" si="5190"/>
      </c>
      <c r="IK194" s="55">
        <f t="shared" si="5085"/>
      </c>
      <c r="IL194" s="54">
        <f t="shared" si="5190"/>
      </c>
      <c r="IM194" s="55">
        <f t="shared" si="5086"/>
      </c>
      <c r="IN194" s="54">
        <f t="shared" si="5190"/>
      </c>
      <c r="IO194" s="55">
        <f t="shared" si="5087"/>
      </c>
      <c r="IP194" s="54">
        <f t="shared" si="5190"/>
      </c>
      <c r="IQ194" s="55">
        <f t="shared" si="5088"/>
      </c>
      <c r="IR194" s="54">
        <f t="shared" si="5190"/>
      </c>
      <c r="IS194" s="55">
        <f t="shared" si="5089"/>
      </c>
      <c r="IT194" s="54">
        <f t="shared" si="5190"/>
      </c>
      <c r="IU194" s="55">
        <f t="shared" si="5090"/>
      </c>
      <c r="IV194" s="54">
        <f t="shared" si="5190"/>
      </c>
      <c r="IW194" s="55">
        <f t="shared" si="5091"/>
      </c>
      <c r="IX194" s="54">
        <f t="shared" si="5183"/>
      </c>
      <c r="IY194" s="55">
        <f t="shared" si="5092"/>
      </c>
      <c r="IZ194" s="54">
        <f t="shared" si="5183"/>
      </c>
      <c r="JA194" s="55">
        <f t="shared" si="5093"/>
      </c>
      <c r="JB194" s="54">
        <f t="shared" si="5183"/>
      </c>
      <c r="JC194" s="55">
        <f t="shared" si="5094"/>
      </c>
      <c r="JD194" s="54">
        <f t="shared" si="5183"/>
      </c>
      <c r="JE194" s="55">
        <f t="shared" si="5095"/>
      </c>
      <c r="JF194" s="54">
        <f t="shared" si="5183"/>
      </c>
      <c r="JG194" s="55">
        <f t="shared" si="5096"/>
      </c>
      <c r="JH194" s="54">
        <f t="shared" si="5183"/>
      </c>
      <c r="JI194" s="55">
        <f t="shared" si="5097"/>
      </c>
      <c r="JJ194" s="54">
        <f t="shared" si="5183"/>
      </c>
      <c r="JK194" s="55">
        <f t="shared" si="5098"/>
      </c>
      <c r="JL194" s="54">
        <f t="shared" si="5183"/>
      </c>
      <c r="JM194" s="55">
        <f t="shared" si="4679"/>
      </c>
      <c r="JN194" s="54">
        <f t="shared" si="5186"/>
      </c>
      <c r="JO194" s="55">
        <f t="shared" si="4775"/>
      </c>
      <c r="JP194" s="54">
        <f t="shared" si="5186"/>
      </c>
      <c r="JQ194" s="55">
        <f t="shared" si="4776"/>
      </c>
      <c r="JR194" s="54">
        <f t="shared" si="5186"/>
      </c>
      <c r="JS194" s="55">
        <f t="shared" si="4777"/>
      </c>
      <c r="JT194" s="54">
        <f t="shared" si="5186"/>
      </c>
      <c r="JU194" s="55">
        <f t="shared" si="4778"/>
      </c>
      <c r="JV194" s="54">
        <f t="shared" si="5186"/>
      </c>
      <c r="JW194" s="55">
        <f t="shared" si="4779"/>
      </c>
      <c r="JX194" s="54">
        <f t="shared" si="5186"/>
      </c>
      <c r="JY194" s="55">
        <f t="shared" si="4780"/>
      </c>
      <c r="JZ194" s="54">
        <f t="shared" si="5186"/>
      </c>
      <c r="KA194" s="55">
        <f t="shared" si="4781"/>
      </c>
      <c r="KB194" s="54">
        <f t="shared" si="5186"/>
      </c>
      <c r="KC194" s="55">
        <f t="shared" si="4782"/>
      </c>
      <c r="KD194" s="54">
        <f t="shared" si="5186"/>
      </c>
      <c r="KE194" s="55">
        <f t="shared" si="4783"/>
      </c>
      <c r="KF194" s="54">
        <f t="shared" si="5186"/>
      </c>
      <c r="KG194" s="55">
        <f t="shared" si="4784"/>
      </c>
      <c r="KH194" s="54">
        <f t="shared" si="5186"/>
      </c>
      <c r="KI194" s="55">
        <f t="shared" si="4785"/>
      </c>
      <c r="KJ194" s="54">
        <f t="shared" si="5186"/>
      </c>
      <c r="KK194" s="55">
        <f t="shared" si="4786"/>
      </c>
      <c r="KL194" s="54">
        <f t="shared" si="5186"/>
      </c>
      <c r="KM194" s="55">
        <f t="shared" si="4787"/>
      </c>
      <c r="KN194" s="54">
        <f t="shared" si="5186"/>
      </c>
      <c r="KO194" s="55">
        <f t="shared" si="4788"/>
      </c>
      <c r="KP194" s="54">
        <f t="shared" si="5186"/>
      </c>
      <c r="KQ194" s="55">
        <f t="shared" si="4789"/>
      </c>
      <c r="KR194" s="54">
        <f t="shared" si="5186"/>
      </c>
      <c r="KS194" s="55">
        <f t="shared" si="4790"/>
      </c>
      <c r="KT194" s="54">
        <f t="shared" si="5186"/>
      </c>
      <c r="KU194" s="55">
        <f t="shared" si="4791"/>
      </c>
      <c r="KV194" s="54">
        <f t="shared" si="5186"/>
      </c>
      <c r="KW194" s="55">
        <f t="shared" si="4792"/>
      </c>
      <c r="KX194" s="54">
        <f t="shared" si="5186"/>
      </c>
      <c r="KY194" s="55">
        <f t="shared" si="4793"/>
      </c>
      <c r="KZ194" s="54">
        <f t="shared" si="5186"/>
      </c>
      <c r="LA194" s="55">
        <f t="shared" si="4794"/>
      </c>
      <c r="LB194" s="54">
        <f t="shared" si="5186"/>
      </c>
      <c r="LC194" s="55">
        <f t="shared" si="4795"/>
      </c>
      <c r="LD194" s="54">
        <f t="shared" si="5186"/>
      </c>
      <c r="LE194" s="55">
        <f t="shared" si="4796"/>
      </c>
      <c r="LF194" s="54">
        <f t="shared" si="5186"/>
      </c>
      <c r="LG194" s="55">
        <f t="shared" si="4797"/>
      </c>
      <c r="LH194" s="54">
        <f t="shared" si="5186"/>
      </c>
      <c r="LI194" s="55">
        <f t="shared" si="4798"/>
      </c>
      <c r="LJ194" s="54">
        <f t="shared" si="5186"/>
      </c>
      <c r="LK194" s="55">
        <f t="shared" si="4799"/>
      </c>
      <c r="LL194" s="54">
        <f t="shared" si="5186"/>
      </c>
      <c r="LM194" s="55">
        <f t="shared" si="4800"/>
      </c>
      <c r="LN194" s="54">
        <f t="shared" si="5186"/>
      </c>
      <c r="LO194" s="55">
        <f t="shared" si="4801"/>
      </c>
      <c r="LP194" s="54">
        <f t="shared" si="5186"/>
      </c>
      <c r="LQ194" s="55">
        <f t="shared" si="4802"/>
      </c>
      <c r="LR194" s="54">
        <f t="shared" si="5186"/>
      </c>
      <c r="LS194" s="55">
        <f t="shared" si="4803"/>
      </c>
      <c r="LT194" s="54">
        <f t="shared" si="5186"/>
      </c>
      <c r="LU194" s="55">
        <f t="shared" si="4804"/>
      </c>
      <c r="LV194" s="54">
        <f t="shared" si="5186"/>
      </c>
      <c r="LW194" s="55">
        <f t="shared" si="4805"/>
      </c>
      <c r="LX194" s="54">
        <f t="shared" si="5186"/>
      </c>
      <c r="LY194" s="55">
        <f t="shared" si="4680"/>
      </c>
      <c r="LZ194" s="54">
        <f t="shared" si="5187"/>
      </c>
      <c r="MA194" s="55">
        <f t="shared" si="4807"/>
      </c>
      <c r="MB194" s="54">
        <f t="shared" si="5187"/>
      </c>
      <c r="MC194" s="55">
        <f t="shared" si="4808"/>
      </c>
      <c r="MD194" s="54">
        <f t="shared" si="5187"/>
      </c>
      <c r="ME194" s="55">
        <f t="shared" si="4809"/>
      </c>
      <c r="MF194" s="54">
        <f t="shared" si="5187"/>
      </c>
      <c r="MG194" s="55">
        <f t="shared" si="4810"/>
      </c>
      <c r="MH194" s="54">
        <f t="shared" si="5187"/>
      </c>
      <c r="MI194" s="55">
        <f t="shared" si="4811"/>
      </c>
      <c r="MJ194" s="54">
        <f t="shared" si="5187"/>
      </c>
      <c r="MK194" s="55">
        <f t="shared" si="4812"/>
      </c>
      <c r="ML194" s="54">
        <f t="shared" si="5187"/>
      </c>
      <c r="MM194" s="55">
        <f t="shared" si="4682"/>
      </c>
      <c r="MN194" s="54">
        <f t="shared" si="5187"/>
      </c>
      <c r="MO194" s="55">
        <f t="shared" si="4683"/>
      </c>
      <c r="MP194" s="54">
        <f t="shared" si="5187"/>
      </c>
      <c r="MQ194" s="55">
        <f t="shared" si="4684"/>
      </c>
      <c r="MR194" s="54">
        <f t="shared" si="5187"/>
      </c>
      <c r="MS194" s="55">
        <f t="shared" si="4685"/>
      </c>
      <c r="MT194" s="54">
        <f t="shared" si="5187"/>
      </c>
      <c r="MU194" s="55">
        <f t="shared" si="4686"/>
      </c>
      <c r="MV194" s="54">
        <f t="shared" si="5187"/>
      </c>
      <c r="MW194" s="55">
        <f t="shared" si="4687"/>
      </c>
      <c r="MX194" s="54">
        <f t="shared" si="5187"/>
      </c>
      <c r="MY194" s="55">
        <f t="shared" si="4688"/>
      </c>
      <c r="MZ194" s="54">
        <f t="shared" si="5187"/>
      </c>
      <c r="NA194" s="55">
        <f t="shared" si="4689"/>
      </c>
      <c r="NB194" s="54">
        <f t="shared" si="5187"/>
      </c>
      <c r="NC194" s="55">
        <f t="shared" si="4690"/>
      </c>
      <c r="ND194" s="54">
        <f t="shared" si="5187"/>
      </c>
      <c r="NE194" s="55">
        <f t="shared" si="4691"/>
      </c>
      <c r="NF194" s="54">
        <f t="shared" si="5187"/>
      </c>
      <c r="NG194" s="55">
        <f t="shared" si="4692"/>
      </c>
      <c r="NH194" s="54">
        <f t="shared" si="5187"/>
      </c>
      <c r="NI194" s="55">
        <f t="shared" si="4693"/>
      </c>
      <c r="NJ194" s="54">
        <f t="shared" si="5187"/>
      </c>
      <c r="NK194" s="55">
        <f t="shared" si="4694"/>
      </c>
      <c r="NL194" s="54">
        <f t="shared" si="5187"/>
      </c>
      <c r="NM194" s="55">
        <f t="shared" si="4695"/>
      </c>
      <c r="NN194" s="54">
        <f t="shared" si="5187"/>
      </c>
      <c r="NO194" s="55">
        <f t="shared" si="4696"/>
      </c>
      <c r="NP194" s="54">
        <f t="shared" si="5187"/>
      </c>
      <c r="NQ194" s="55">
        <f t="shared" si="4697"/>
      </c>
      <c r="NR194" s="54">
        <f t="shared" si="5187"/>
      </c>
      <c r="NS194" s="55">
        <f t="shared" si="4698"/>
      </c>
      <c r="NT194" s="54">
        <f t="shared" si="5187"/>
      </c>
      <c r="NU194" s="55">
        <f t="shared" si="4699"/>
      </c>
      <c r="NV194" s="54">
        <f t="shared" si="5187"/>
      </c>
      <c r="NW194" s="55">
        <f t="shared" si="4700"/>
      </c>
      <c r="NX194" s="54">
        <f t="shared" si="5187"/>
      </c>
      <c r="NY194" s="55">
        <f t="shared" si="4701"/>
      </c>
      <c r="NZ194" s="54">
        <f t="shared" si="5187"/>
      </c>
      <c r="OA194" s="55">
        <f t="shared" si="4702"/>
      </c>
      <c r="OB194" s="54">
        <f t="shared" si="5187"/>
      </c>
      <c r="OC194" s="55">
        <f t="shared" si="4703"/>
      </c>
      <c r="OD194" s="54">
        <f t="shared" si="5187"/>
      </c>
      <c r="OE194" s="55">
        <f t="shared" si="4704"/>
      </c>
      <c r="OF194" s="54">
        <f t="shared" si="5187"/>
      </c>
      <c r="OG194" s="55">
        <f t="shared" si="4705"/>
      </c>
      <c r="OH194" s="54">
        <f t="shared" si="5187"/>
      </c>
      <c r="OI194" s="55">
        <f t="shared" si="4706"/>
      </c>
      <c r="OJ194" s="54">
        <f t="shared" si="5187"/>
      </c>
      <c r="OK194" s="55">
        <f t="shared" si="4707"/>
      </c>
      <c r="OL194" s="54">
        <f t="shared" si="5184"/>
      </c>
      <c r="OM194" s="55">
        <f t="shared" si="4708"/>
      </c>
      <c r="ON194" s="54">
        <f t="shared" si="5184"/>
      </c>
      <c r="OO194" s="55">
        <f t="shared" si="4709"/>
      </c>
      <c r="OP194" s="54">
        <f t="shared" si="5184"/>
      </c>
      <c r="OQ194" s="55">
        <f t="shared" si="4710"/>
      </c>
      <c r="OR194" s="54">
        <f t="shared" si="5184"/>
      </c>
      <c r="OS194" s="55">
        <f t="shared" si="4711"/>
      </c>
      <c r="OT194" s="54">
        <f t="shared" si="5184"/>
      </c>
      <c r="OU194" s="55">
        <f t="shared" si="4712"/>
      </c>
      <c r="OV194" s="54">
        <f t="shared" si="5184"/>
      </c>
      <c r="OW194" s="55">
        <f t="shared" si="4713"/>
      </c>
      <c r="OX194" s="54">
        <f t="shared" si="5181"/>
      </c>
      <c r="OY194" s="55">
        <f t="shared" si="4714"/>
      </c>
      <c r="OZ194" s="54">
        <f t="shared" si="5181"/>
      </c>
      <c r="PA194" s="55">
        <f t="shared" si="4715"/>
      </c>
      <c r="PB194" s="54">
        <f t="shared" si="5181"/>
      </c>
      <c r="PC194" s="55">
        <f t="shared" si="4716"/>
      </c>
      <c r="PD194" s="54">
        <f t="shared" si="5181"/>
      </c>
      <c r="PE194" s="55">
        <f t="shared" si="4717"/>
      </c>
      <c r="PF194" s="54">
        <f t="shared" si="5181"/>
      </c>
      <c r="PG194" s="55">
        <f t="shared" si="4718"/>
      </c>
      <c r="PH194" s="54">
        <f t="shared" si="5181"/>
      </c>
      <c r="PI194" s="55">
        <f t="shared" si="4719"/>
      </c>
      <c r="PJ194" s="54">
        <f t="shared" si="5181"/>
      </c>
      <c r="PK194" s="55">
        <f t="shared" si="4720"/>
      </c>
      <c r="PL194" s="54">
        <f t="shared" si="5181"/>
      </c>
      <c r="PM194" s="55">
        <f t="shared" si="4721"/>
      </c>
      <c r="PN194" s="54">
        <f t="shared" si="5181"/>
      </c>
      <c r="PO194" s="55">
        <f t="shared" si="4722"/>
      </c>
      <c r="PP194" s="54">
        <f t="shared" si="5181"/>
      </c>
      <c r="PQ194" s="55">
        <f t="shared" si="4723"/>
      </c>
      <c r="PR194" s="54">
        <f t="shared" si="5181"/>
      </c>
      <c r="PS194" s="55">
        <f t="shared" si="4724"/>
      </c>
      <c r="PT194" s="54">
        <f t="shared" si="5181"/>
      </c>
      <c r="PU194" s="55">
        <f t="shared" si="4725"/>
      </c>
      <c r="PV194" s="54">
        <f t="shared" si="5181"/>
      </c>
      <c r="PW194" s="55">
        <f t="shared" si="4726"/>
      </c>
      <c r="PX194" s="54">
        <f t="shared" si="5181"/>
      </c>
      <c r="PY194" s="55">
        <f t="shared" si="4727"/>
      </c>
      <c r="PZ194" s="54">
        <f t="shared" si="5181"/>
      </c>
      <c r="QA194" s="55">
        <f t="shared" si="4728"/>
      </c>
      <c r="QB194" s="54">
        <f t="shared" si="5181"/>
      </c>
      <c r="QC194" s="55">
        <f t="shared" si="4729"/>
      </c>
      <c r="QD194" s="54">
        <f t="shared" si="5181"/>
      </c>
      <c r="QE194" s="55">
        <f t="shared" si="4730"/>
      </c>
      <c r="QF194" s="54">
        <f t="shared" si="5181"/>
      </c>
      <c r="QG194" s="55">
        <f t="shared" si="4731"/>
      </c>
      <c r="QH194" s="54">
        <f t="shared" si="5181"/>
      </c>
      <c r="QI194" s="55">
        <f t="shared" si="4732"/>
      </c>
      <c r="QJ194" s="54">
        <f t="shared" si="5181"/>
      </c>
      <c r="QK194" s="55">
        <f t="shared" si="4733"/>
      </c>
      <c r="QL194" s="54">
        <f t="shared" si="5181"/>
      </c>
      <c r="QM194" s="55">
        <f t="shared" si="4734"/>
      </c>
      <c r="QN194" s="54">
        <f t="shared" si="5181"/>
      </c>
      <c r="QO194" s="55">
        <f t="shared" si="4735"/>
      </c>
      <c r="QP194" s="54">
        <f t="shared" si="5181"/>
      </c>
      <c r="QQ194" s="55">
        <f t="shared" si="4736"/>
      </c>
      <c r="QR194" s="54">
        <f t="shared" si="5181"/>
      </c>
      <c r="QS194" s="55">
        <f t="shared" si="4737"/>
      </c>
      <c r="QT194" s="54">
        <f t="shared" si="5181"/>
      </c>
      <c r="QU194" s="55">
        <f t="shared" si="4885"/>
      </c>
      <c r="QV194" s="54">
        <f t="shared" si="5181"/>
      </c>
      <c r="QW194" s="55">
        <f t="shared" si="4886"/>
      </c>
      <c r="QX194" s="54">
        <f t="shared" si="5178"/>
      </c>
      <c r="QY194" s="55">
        <f t="shared" si="4887"/>
      </c>
      <c r="QZ194" s="54">
        <f t="shared" si="5178"/>
      </c>
      <c r="RA194" s="55">
        <f t="shared" si="4888"/>
      </c>
      <c r="RB194" s="54">
        <f t="shared" si="5178"/>
      </c>
      <c r="RC194" s="55">
        <f t="shared" si="4889"/>
      </c>
      <c r="RD194" s="54">
        <f t="shared" si="5178"/>
      </c>
      <c r="RE194" s="55">
        <f t="shared" si="4890"/>
      </c>
      <c r="RF194" s="54">
        <f t="shared" si="5178"/>
      </c>
      <c r="RG194" s="55">
        <f t="shared" si="4891"/>
      </c>
      <c r="RH194" s="54">
        <f t="shared" si="5178"/>
      </c>
      <c r="RI194" s="55">
        <f t="shared" si="4892"/>
      </c>
      <c r="RJ194" s="54">
        <f t="shared" si="5161"/>
      </c>
      <c r="RK194" s="55">
        <f t="shared" si="4893"/>
      </c>
      <c r="RL194" s="54">
        <f t="shared" si="5161"/>
      </c>
      <c r="RM194" s="55">
        <f t="shared" si="4894"/>
      </c>
      <c r="RN194" s="54">
        <f t="shared" si="5161"/>
      </c>
      <c r="RO194" s="55">
        <f t="shared" si="4895"/>
      </c>
      <c r="RP194" s="54">
        <f t="shared" si="5188"/>
      </c>
      <c r="RQ194" s="55">
        <f t="shared" si="4896"/>
      </c>
      <c r="RR194" s="54">
        <f t="shared" si="5188"/>
      </c>
      <c r="RS194" s="55">
        <f t="shared" si="4897"/>
      </c>
      <c r="RT194" s="54">
        <f t="shared" si="5188"/>
      </c>
      <c r="RU194" s="55">
        <f t="shared" si="4898"/>
      </c>
      <c r="RV194" s="54">
        <f t="shared" si="5188"/>
      </c>
      <c r="RW194" s="55">
        <f t="shared" si="4899"/>
      </c>
      <c r="RX194" s="54">
        <f t="shared" si="5188"/>
      </c>
      <c r="RY194" s="55">
        <f t="shared" si="4900"/>
      </c>
      <c r="RZ194" s="54">
        <f t="shared" si="5188"/>
      </c>
      <c r="SA194" s="55">
        <f t="shared" si="4901"/>
      </c>
      <c r="SB194" s="54">
        <f t="shared" si="5188"/>
      </c>
      <c r="SC194" s="55">
        <f t="shared" si="4902"/>
      </c>
      <c r="SD194" s="54">
        <f t="shared" si="5188"/>
      </c>
      <c r="SE194" s="55">
        <f t="shared" si="4903"/>
      </c>
      <c r="SF194" s="54">
        <f t="shared" si="5188"/>
      </c>
      <c r="SG194" s="55">
        <f t="shared" si="4904"/>
      </c>
      <c r="SH194" s="54">
        <f t="shared" si="5188"/>
      </c>
      <c r="SI194" s="55">
        <f t="shared" si="4905"/>
      </c>
      <c r="SJ194" s="54">
        <f t="shared" si="5188"/>
      </c>
      <c r="SK194" s="55">
        <f t="shared" si="4906"/>
      </c>
      <c r="SL194" s="54">
        <f t="shared" si="5188"/>
      </c>
      <c r="SM194" s="55">
        <f t="shared" si="4907"/>
      </c>
      <c r="SN194" s="54">
        <f t="shared" si="5188"/>
      </c>
      <c r="SO194" s="55">
        <f t="shared" si="4908"/>
      </c>
      <c r="SP194" s="54">
        <f t="shared" si="5188"/>
      </c>
      <c r="SQ194" s="55">
        <f t="shared" si="4909"/>
      </c>
      <c r="SR194" s="54">
        <f t="shared" si="5188"/>
      </c>
      <c r="SS194" s="55">
        <f t="shared" si="4910"/>
      </c>
      <c r="ST194" s="54">
        <f t="shared" si="5188"/>
      </c>
      <c r="SU194" s="55">
        <f t="shared" si="4911"/>
      </c>
      <c r="SV194" s="54">
        <f t="shared" si="5188"/>
      </c>
      <c r="SW194" s="55">
        <f t="shared" si="4912"/>
      </c>
      <c r="SX194" s="54">
        <f t="shared" si="5188"/>
      </c>
      <c r="SY194" s="55">
        <f t="shared" si="4913"/>
      </c>
      <c r="SZ194" s="54">
        <f t="shared" si="5188"/>
      </c>
      <c r="TA194" s="55">
        <f t="shared" si="4914"/>
      </c>
      <c r="TB194" s="54">
        <f t="shared" si="5188"/>
      </c>
      <c r="TC194" s="55">
        <f t="shared" si="4915"/>
      </c>
      <c r="TD194" s="54">
        <f t="shared" si="5188"/>
      </c>
      <c r="TE194" s="55">
        <f t="shared" si="4881"/>
      </c>
      <c r="TF194" s="54">
        <f t="shared" si="5188"/>
      </c>
      <c r="TG194" s="55">
        <f t="shared" si="4843"/>
      </c>
      <c r="TH194" s="54">
        <f t="shared" si="5188"/>
      </c>
      <c r="TI194" s="55">
        <f t="shared" si="4844"/>
      </c>
      <c r="TJ194" s="54">
        <f t="shared" si="5188"/>
      </c>
      <c r="TK194" s="55">
        <f t="shared" si="4845"/>
      </c>
      <c r="TL194" s="54">
        <f t="shared" si="5188"/>
      </c>
      <c r="TM194" s="55">
        <f t="shared" si="4846"/>
      </c>
      <c r="TN194" s="54">
        <f t="shared" si="5188"/>
      </c>
      <c r="TO194" s="55">
        <f t="shared" si="4847"/>
      </c>
      <c r="TP194" s="54">
        <f t="shared" si="5188"/>
      </c>
      <c r="TQ194" s="55">
        <f t="shared" si="4848"/>
      </c>
      <c r="TR194" s="54">
        <f t="shared" si="5188"/>
      </c>
      <c r="TS194" s="55">
        <f t="shared" si="4849"/>
      </c>
      <c r="TT194" s="54">
        <f t="shared" si="5188"/>
      </c>
      <c r="TU194" s="55">
        <f t="shared" si="4850"/>
      </c>
      <c r="TV194" s="54">
        <f t="shared" si="5188"/>
      </c>
      <c r="TW194" s="55">
        <f t="shared" si="4851"/>
      </c>
      <c r="TX194" s="54">
        <f t="shared" si="5188"/>
      </c>
      <c r="TY194" s="55">
        <f t="shared" si="4852"/>
      </c>
      <c r="TZ194" s="54">
        <f t="shared" si="5188"/>
      </c>
      <c r="UA194" s="55">
        <f t="shared" si="4853"/>
      </c>
      <c r="UB194" s="54">
        <f t="shared" si="5185"/>
      </c>
      <c r="UC194" s="55">
        <f t="shared" si="4854"/>
      </c>
      <c r="UD194" s="54">
        <f t="shared" si="5185"/>
      </c>
      <c r="UE194" s="55">
        <f t="shared" si="4855"/>
      </c>
      <c r="UF194" s="54">
        <f t="shared" si="5185"/>
      </c>
      <c r="UG194" s="55">
        <f t="shared" si="4856"/>
      </c>
      <c r="UH194" s="54">
        <f t="shared" si="5185"/>
      </c>
      <c r="UI194" s="55">
        <f t="shared" si="4857"/>
      </c>
      <c r="UJ194" s="54">
        <f t="shared" si="5185"/>
      </c>
      <c r="UK194" s="55">
        <f t="shared" si="4858"/>
      </c>
      <c r="UL194" s="54">
        <f t="shared" si="5185"/>
      </c>
      <c r="UM194" s="55">
        <f t="shared" si="4859"/>
      </c>
      <c r="UN194" s="54">
        <f t="shared" si="5185"/>
      </c>
      <c r="UO194" s="55">
        <f t="shared" si="4860"/>
      </c>
      <c r="UP194" s="54">
        <f t="shared" si="5185"/>
      </c>
      <c r="UQ194" s="55">
        <f t="shared" si="4861"/>
      </c>
      <c r="UR194" s="54">
        <f t="shared" si="5185"/>
      </c>
      <c r="US194" s="55">
        <f t="shared" si="4862"/>
      </c>
      <c r="UT194" s="54">
        <f t="shared" si="5185"/>
      </c>
      <c r="UU194" s="55">
        <f t="shared" si="4863"/>
      </c>
      <c r="UV194" s="54">
        <f t="shared" si="5185"/>
      </c>
      <c r="UW194" s="55">
        <f t="shared" si="4864"/>
      </c>
      <c r="UX194" s="54">
        <f t="shared" si="5185"/>
      </c>
      <c r="UY194" s="55">
        <f t="shared" si="4865"/>
      </c>
      <c r="UZ194" s="54">
        <f t="shared" si="5185"/>
      </c>
      <c r="VA194" s="55">
        <f t="shared" si="4866"/>
      </c>
      <c r="VB194" s="54">
        <f t="shared" si="5185"/>
      </c>
      <c r="VC194" s="55">
        <f t="shared" si="4867"/>
      </c>
      <c r="VD194" s="54">
        <f t="shared" si="5185"/>
      </c>
      <c r="VE194" s="55">
        <f t="shared" si="4868"/>
      </c>
      <c r="VF194" s="54">
        <f t="shared" si="5185"/>
      </c>
      <c r="VG194" s="55">
        <f t="shared" si="4869"/>
      </c>
      <c r="VH194" s="54">
        <f t="shared" si="5185"/>
      </c>
      <c r="VI194" s="55">
        <f t="shared" si="4870"/>
      </c>
      <c r="VJ194" s="54">
        <f t="shared" si="5185"/>
      </c>
      <c r="VK194" s="55">
        <f t="shared" si="4871"/>
      </c>
      <c r="VL194" s="54">
        <f t="shared" si="5185"/>
      </c>
      <c r="VM194" s="55">
        <f t="shared" si="4872"/>
      </c>
      <c r="VN194" s="54">
        <f t="shared" si="5185"/>
      </c>
      <c r="VO194" s="55">
        <f t="shared" si="4873"/>
      </c>
      <c r="VP194" s="54">
        <f t="shared" si="5185"/>
      </c>
      <c r="VQ194" s="55">
        <f t="shared" si="4817"/>
      </c>
      <c r="VR194" s="54">
        <f t="shared" si="5185"/>
      </c>
      <c r="VS194" s="55">
        <f t="shared" si="4874"/>
      </c>
      <c r="VT194" s="54">
        <f t="shared" si="5185"/>
      </c>
      <c r="VU194" s="55">
        <f t="shared" si="4875"/>
      </c>
      <c r="VV194" s="54">
        <f t="shared" si="5185"/>
      </c>
      <c r="VW194" s="55">
        <f t="shared" si="4876"/>
      </c>
      <c r="VX194" s="54">
        <f t="shared" si="5185"/>
      </c>
      <c r="VY194" s="55">
        <f t="shared" si="4877"/>
      </c>
      <c r="VZ194" s="54">
        <f t="shared" si="5185"/>
      </c>
      <c r="WA194" s="55">
        <f t="shared" si="4878"/>
      </c>
      <c r="WB194" s="54">
        <f t="shared" si="5185"/>
      </c>
      <c r="WC194" s="55">
        <f t="shared" si="4879"/>
      </c>
      <c r="WD194" s="54">
        <f t="shared" si="5185"/>
      </c>
      <c r="WE194" s="55">
        <f t="shared" si="4818"/>
      </c>
      <c r="WF194" s="54">
        <f t="shared" si="5185"/>
      </c>
      <c r="WG194" s="55">
        <f t="shared" si="4819"/>
      </c>
      <c r="WH194" s="54">
        <f t="shared" si="5185"/>
      </c>
      <c r="WI194" s="55">
        <f t="shared" si="4820"/>
      </c>
      <c r="WJ194" s="54">
        <f t="shared" si="5185"/>
      </c>
      <c r="WK194" s="55">
        <f t="shared" si="4821"/>
      </c>
      <c r="WL194" s="54">
        <f t="shared" si="5182"/>
      </c>
      <c r="WM194" s="55">
        <f t="shared" si="4822"/>
      </c>
      <c r="WN194" s="54">
        <f t="shared" si="5182"/>
      </c>
      <c r="WO194" s="55">
        <f t="shared" si="4823"/>
      </c>
      <c r="WP194" s="54">
        <f t="shared" si="5182"/>
      </c>
      <c r="WQ194" s="55">
        <f t="shared" si="4824"/>
      </c>
      <c r="WR194" s="54">
        <f t="shared" si="5182"/>
      </c>
      <c r="WS194" s="55">
        <f t="shared" si="4825"/>
      </c>
      <c r="WT194" s="54">
        <f t="shared" si="5182"/>
      </c>
      <c r="WU194" s="55">
        <f t="shared" si="4826"/>
      </c>
      <c r="WV194" s="54">
        <f t="shared" si="5182"/>
      </c>
      <c r="WW194" s="55">
        <f t="shared" si="4827"/>
      </c>
      <c r="WX194" s="54">
        <f t="shared" si="5182"/>
      </c>
      <c r="WY194" s="55">
        <f t="shared" si="4828"/>
      </c>
      <c r="WZ194" s="54">
        <f t="shared" si="5182"/>
      </c>
      <c r="XA194" s="55">
        <f t="shared" si="4829"/>
      </c>
      <c r="XB194" s="54">
        <f t="shared" si="5182"/>
      </c>
      <c r="XC194" s="55">
        <f t="shared" si="4830"/>
      </c>
      <c r="XD194" s="54">
        <f t="shared" si="5182"/>
      </c>
      <c r="XE194" s="55">
        <f t="shared" si="4831"/>
      </c>
      <c r="XF194" s="54">
        <f t="shared" si="5182"/>
      </c>
      <c r="XG194" s="55">
        <f t="shared" si="4832"/>
      </c>
      <c r="XH194" s="54">
        <f t="shared" si="5182"/>
      </c>
      <c r="XI194" s="55">
        <f t="shared" si="4833"/>
      </c>
      <c r="XJ194" s="54">
        <f t="shared" si="5182"/>
      </c>
      <c r="XK194" s="55">
        <f t="shared" si="4834"/>
      </c>
      <c r="XL194" s="54">
        <f t="shared" si="5182"/>
      </c>
      <c r="XM194" s="55">
        <f t="shared" si="4835"/>
      </c>
      <c r="XN194" s="54">
        <f t="shared" si="5182"/>
      </c>
      <c r="XO194" s="55">
        <f t="shared" si="4836"/>
      </c>
      <c r="XP194" s="54">
        <f t="shared" si="5179"/>
      </c>
      <c r="XQ194" s="55">
        <f t="shared" si="4837"/>
      </c>
      <c r="XR194" s="54">
        <f t="shared" si="5179"/>
      </c>
      <c r="XS194" s="55">
        <f t="shared" si="4838"/>
      </c>
      <c r="XT194" s="54">
        <f t="shared" si="5179"/>
      </c>
      <c r="XU194" s="55">
        <f t="shared" si="4839"/>
      </c>
      <c r="XV194" s="54">
        <f t="shared" si="5179"/>
      </c>
      <c r="XW194" s="55">
        <f t="shared" si="4840"/>
      </c>
      <c r="XX194" s="54">
        <f t="shared" si="5179"/>
      </c>
      <c r="XY194" s="55">
        <f t="shared" si="4841"/>
      </c>
      <c r="XZ194" s="54">
        <f t="shared" si="5179"/>
      </c>
      <c r="YA194" s="55">
        <f t="shared" si="4842"/>
      </c>
      <c r="YB194" s="54">
        <f t="shared" si="5179"/>
      </c>
      <c r="YC194" s="55">
        <f t="shared" si="4740"/>
      </c>
      <c r="YD194" s="54">
        <f t="shared" si="5180"/>
      </c>
      <c r="YE194" s="55">
        <f t="shared" si="4741"/>
      </c>
      <c r="YF194" s="54">
        <f t="shared" si="5180"/>
      </c>
      <c r="YG194" s="55">
        <f t="shared" si="4742"/>
      </c>
      <c r="YH194" s="54">
        <f t="shared" si="5180"/>
      </c>
      <c r="YI194" s="55">
        <f t="shared" si="4743"/>
      </c>
      <c r="YJ194" s="54">
        <f t="shared" si="5180"/>
      </c>
      <c r="YK194" s="55">
        <f t="shared" si="4744"/>
      </c>
      <c r="YL194" s="54">
        <f t="shared" si="5180"/>
      </c>
      <c r="YM194" s="55">
        <f t="shared" si="4745"/>
      </c>
      <c r="YN194" s="54">
        <f t="shared" si="5180"/>
      </c>
      <c r="YO194" s="55">
        <f t="shared" si="4746"/>
      </c>
      <c r="YP194" s="54">
        <f t="shared" si="5180"/>
      </c>
      <c r="YQ194" s="55">
        <f t="shared" si="4747"/>
      </c>
      <c r="YR194" s="54">
        <f t="shared" si="5180"/>
      </c>
      <c r="YS194" s="55">
        <f t="shared" si="4748"/>
      </c>
      <c r="YT194" s="54">
        <f t="shared" si="5180"/>
      </c>
      <c r="YU194" s="55">
        <f t="shared" si="4749"/>
      </c>
      <c r="YV194" s="54">
        <f t="shared" si="5180"/>
      </c>
      <c r="YW194" s="55">
        <f t="shared" si="4750"/>
      </c>
      <c r="YX194" s="54">
        <f t="shared" si="5180"/>
      </c>
      <c r="YY194" s="55">
        <f t="shared" si="4751"/>
      </c>
      <c r="YZ194" s="54">
        <f t="shared" si="5180"/>
      </c>
      <c r="ZA194" s="55">
        <f t="shared" si="4752"/>
      </c>
      <c r="ZB194" s="54">
        <f t="shared" si="5180"/>
      </c>
      <c r="ZC194" s="55">
        <f t="shared" si="4753"/>
      </c>
      <c r="ZD194" s="54">
        <f t="shared" si="5180"/>
      </c>
      <c r="ZE194" s="55">
        <f t="shared" si="4754"/>
      </c>
      <c r="ZF194" s="54">
        <f t="shared" si="5180"/>
      </c>
      <c r="ZG194" s="55">
        <f t="shared" si="4755"/>
      </c>
      <c r="ZH194" s="54">
        <f t="shared" si="5180"/>
      </c>
      <c r="ZI194" s="55">
        <f t="shared" si="4756"/>
      </c>
      <c r="ZJ194" s="54">
        <f t="shared" si="5180"/>
      </c>
      <c r="ZK194" s="55">
        <f t="shared" si="4757"/>
      </c>
      <c r="ZL194" s="54">
        <f t="shared" si="5180"/>
      </c>
      <c r="ZM194" s="55">
        <f t="shared" si="4758"/>
      </c>
      <c r="ZN194" s="54">
        <f t="shared" si="5180"/>
      </c>
      <c r="ZO194" s="55">
        <f t="shared" si="4759"/>
      </c>
      <c r="ZP194" s="54">
        <f t="shared" si="5180"/>
      </c>
      <c r="ZQ194" s="55">
        <f t="shared" si="4760"/>
      </c>
      <c r="ZR194" s="54">
        <f t="shared" si="5180"/>
      </c>
      <c r="ZS194" s="55">
        <f t="shared" si="4761"/>
      </c>
      <c r="ZT194" s="54">
        <f t="shared" si="5180"/>
      </c>
      <c r="ZU194" s="55">
        <f t="shared" si="4762"/>
      </c>
      <c r="ZV194" s="54">
        <f t="shared" si="5180"/>
      </c>
      <c r="ZW194" s="55">
        <f t="shared" si="4763"/>
      </c>
      <c r="ZX194" s="54">
        <f t="shared" si="5180"/>
      </c>
      <c r="ZY194" s="55">
        <f t="shared" si="4764"/>
      </c>
      <c r="ZZ194" s="54">
        <f t="shared" si="5180"/>
      </c>
      <c r="AAA194" s="55">
        <f t="shared" si="4765"/>
      </c>
      <c r="AAB194" s="54">
        <f t="shared" si="5180"/>
      </c>
      <c r="AAC194" s="55">
        <f t="shared" si="4766"/>
      </c>
      <c r="AAD194" s="54">
        <f t="shared" si="5180"/>
      </c>
      <c r="AAE194" s="55">
        <f t="shared" si="4767"/>
      </c>
      <c r="AAF194" s="54">
        <f t="shared" si="5180"/>
      </c>
      <c r="AAG194" s="55">
        <f t="shared" si="4768"/>
      </c>
      <c r="AAH194" s="54">
        <f t="shared" si="5180"/>
      </c>
      <c r="AAI194" s="55">
        <f t="shared" si="4769"/>
      </c>
      <c r="AAJ194" s="54">
        <f t="shared" si="5180"/>
      </c>
      <c r="AAK194" s="55">
        <f t="shared" si="4770"/>
      </c>
      <c r="AAL194" s="54">
        <f t="shared" si="5180"/>
      </c>
      <c r="AAM194" s="55">
        <f t="shared" si="4917"/>
      </c>
      <c r="AAN194" s="54">
        <f t="shared" si="5180"/>
      </c>
      <c r="AAO194" s="55">
        <f t="shared" si="4918"/>
      </c>
      <c r="AAP194" s="54">
        <f t="shared" si="5177"/>
      </c>
      <c r="AAQ194" s="55">
        <f t="shared" si="4919"/>
      </c>
      <c r="AAR194" s="54">
        <f t="shared" si="5177"/>
      </c>
      <c r="AAS194" s="55">
        <f t="shared" si="4920"/>
      </c>
      <c r="AAT194" s="54">
        <f t="shared" si="5177"/>
      </c>
      <c r="AAU194" s="55">
        <f t="shared" si="4921"/>
      </c>
      <c r="AAV194" s="54">
        <f t="shared" si="5174"/>
      </c>
      <c r="AAW194" s="55">
        <f t="shared" si="4922"/>
      </c>
      <c r="AAX194" s="54">
        <f t="shared" si="5174"/>
      </c>
      <c r="AAY194" s="55">
        <f t="shared" si="4923"/>
      </c>
      <c r="AAZ194" s="54">
        <f t="shared" si="5174"/>
      </c>
      <c r="ABA194" s="55">
        <f t="shared" si="4924"/>
      </c>
      <c r="ABB194" s="54">
        <f t="shared" si="5174"/>
      </c>
      <c r="ABC194" s="55">
        <f t="shared" si="4925"/>
      </c>
      <c r="ABD194" s="54">
        <f t="shared" si="5174"/>
      </c>
      <c r="ABE194" s="55">
        <f t="shared" si="4926"/>
      </c>
      <c r="ABF194" s="54">
        <f t="shared" si="5174"/>
      </c>
      <c r="ABG194" s="55">
        <f t="shared" si="4927"/>
      </c>
      <c r="ABH194" s="54">
        <f t="shared" si="5174"/>
      </c>
      <c r="ABI194" s="55">
        <f t="shared" si="4928"/>
      </c>
      <c r="ABJ194" s="54">
        <f t="shared" si="5174"/>
      </c>
      <c r="ABK194" s="55">
        <f t="shared" si="4929"/>
      </c>
      <c r="ABL194" s="54">
        <f t="shared" si="5174"/>
      </c>
      <c r="ABM194" s="55">
        <f t="shared" si="4930"/>
      </c>
      <c r="ABN194" s="54">
        <f t="shared" si="5174"/>
      </c>
      <c r="ABO194" s="55">
        <f t="shared" si="4931"/>
      </c>
      <c r="ABP194" s="54">
        <f t="shared" si="5174"/>
      </c>
      <c r="ABQ194" s="55">
        <f t="shared" si="4932"/>
      </c>
      <c r="ABR194" s="54">
        <f t="shared" si="5174"/>
      </c>
      <c r="ABS194" s="55">
        <f t="shared" si="4933"/>
      </c>
      <c r="ABT194" s="54">
        <f t="shared" si="5174"/>
      </c>
      <c r="ABU194" s="55">
        <f t="shared" si="4934"/>
      </c>
      <c r="ABV194" s="54">
        <f t="shared" si="5174"/>
      </c>
      <c r="ABW194" s="55">
        <f t="shared" si="4935"/>
      </c>
      <c r="ABX194" s="54">
        <f t="shared" si="5174"/>
      </c>
      <c r="ABY194" s="55">
        <f t="shared" si="4936"/>
      </c>
      <c r="ABZ194" s="54">
        <f t="shared" si="5174"/>
      </c>
      <c r="ACA194" s="55">
        <f t="shared" si="4937"/>
      </c>
      <c r="ACB194" s="54">
        <f t="shared" si="5174"/>
      </c>
      <c r="ACC194" s="55">
        <f t="shared" si="4938"/>
      </c>
      <c r="ACD194" s="54">
        <f t="shared" si="5171"/>
      </c>
      <c r="ACE194" s="55">
        <f t="shared" si="4939"/>
      </c>
      <c r="ACF194" s="54">
        <f t="shared" si="5171"/>
      </c>
      <c r="ACG194" s="55">
        <f t="shared" si="4940"/>
      </c>
      <c r="ACH194" s="54">
        <f t="shared" si="5171"/>
      </c>
      <c r="ACI194" s="55">
        <f t="shared" si="4941"/>
      </c>
      <c r="ACJ194" s="54">
        <f t="shared" si="5171"/>
      </c>
      <c r="ACK194" s="55">
        <f t="shared" si="4942"/>
      </c>
      <c r="ACL194" s="54">
        <f t="shared" si="5171"/>
      </c>
      <c r="ACM194" s="55">
        <f t="shared" si="4943"/>
      </c>
      <c r="ACN194" s="54">
        <f t="shared" si="5171"/>
      </c>
      <c r="ACO194" s="55">
        <f t="shared" si="4944"/>
      </c>
      <c r="ACP194" s="54">
        <f t="shared" si="5171"/>
      </c>
      <c r="ACQ194" s="55">
        <f t="shared" si="4945"/>
      </c>
      <c r="ACR194" s="54">
        <f t="shared" si="5171"/>
      </c>
      <c r="ACS194" s="55">
        <f t="shared" si="4946"/>
      </c>
      <c r="ACT194" s="54">
        <f t="shared" si="5171"/>
      </c>
      <c r="ACU194" s="55">
        <f t="shared" si="4947"/>
      </c>
      <c r="ACV194" s="54">
        <f t="shared" si="5171"/>
      </c>
      <c r="ACW194" s="55">
        <f t="shared" si="4883"/>
      </c>
      <c r="ACX194" s="54">
        <f t="shared" si="5171"/>
      </c>
      <c r="ACY194" s="55">
        <f t="shared" si="4961"/>
      </c>
      <c r="ACZ194" s="54">
        <f t="shared" si="5171"/>
      </c>
      <c r="ADA194" s="55">
        <f t="shared" si="4962"/>
      </c>
      <c r="ADB194" s="54">
        <f t="shared" si="5171"/>
      </c>
      <c r="ADC194" s="55">
        <f t="shared" si="4963"/>
      </c>
      <c r="ADD194" s="54">
        <f t="shared" si="5171"/>
      </c>
      <c r="ADE194" s="55">
        <f t="shared" si="4964"/>
      </c>
      <c r="ADF194" s="54">
        <f t="shared" si="5171"/>
      </c>
      <c r="ADG194" s="55">
        <f t="shared" si="4965"/>
      </c>
    </row>
    <row r="195" spans="1:787" ht="20.25" hidden="1" customHeight="1">
      <c r="A195" s="112">
        <v>123</v>
      </c>
      <c r="B195" s="115">
        <f>学年と名前を結合するシート!D124</f>
      </c>
      <c r="C195" s="114"/>
      <c r="D195" s="54">
        <f t="shared" si="4771"/>
      </c>
      <c r="E195" s="55">
        <f t="shared" si="4772"/>
      </c>
      <c r="F195" s="54">
        <f t="shared" ref="F195:BP202" si="5191">RIGHT(IFERROR(VLOOKUP($B195,F$4:G$71,2,FALSE),""),2)</f>
      </c>
      <c r="G195" s="55">
        <f t="shared" si="4966"/>
      </c>
      <c r="H195" s="54">
        <f t="shared" si="5191"/>
      </c>
      <c r="I195" s="55">
        <f t="shared" si="4967"/>
      </c>
      <c r="J195" s="54">
        <f t="shared" si="5191"/>
      </c>
      <c r="K195" s="55">
        <f t="shared" si="4968"/>
      </c>
      <c r="L195" s="54">
        <f t="shared" si="5191"/>
      </c>
      <c r="M195" s="55">
        <f t="shared" si="4969"/>
      </c>
      <c r="N195" s="54">
        <f t="shared" si="5191"/>
      </c>
      <c r="O195" s="55">
        <f t="shared" si="4970"/>
      </c>
      <c r="P195" s="54">
        <f t="shared" si="5191"/>
      </c>
      <c r="Q195" s="55">
        <f t="shared" si="4971"/>
      </c>
      <c r="R195" s="54">
        <f t="shared" si="5191"/>
      </c>
      <c r="S195" s="55">
        <f t="shared" si="4972"/>
      </c>
      <c r="T195" s="54">
        <f t="shared" si="5191"/>
      </c>
      <c r="U195" s="55">
        <f t="shared" si="4973"/>
      </c>
      <c r="V195" s="54">
        <f t="shared" si="5191"/>
      </c>
      <c r="W195" s="55">
        <f t="shared" si="4974"/>
      </c>
      <c r="X195" s="54">
        <f t="shared" si="5191"/>
      </c>
      <c r="Y195" s="55">
        <f t="shared" si="4975"/>
      </c>
      <c r="Z195" s="54">
        <f t="shared" si="5191"/>
      </c>
      <c r="AA195" s="55">
        <f t="shared" si="4976"/>
      </c>
      <c r="AB195" s="54">
        <f t="shared" si="5191"/>
      </c>
      <c r="AC195" s="55">
        <f t="shared" si="4977"/>
      </c>
      <c r="AD195" s="54">
        <f t="shared" si="5191"/>
      </c>
      <c r="AE195" s="55">
        <f t="shared" si="4978"/>
      </c>
      <c r="AF195" s="54">
        <f t="shared" si="5191"/>
      </c>
      <c r="AG195" s="55">
        <f t="shared" si="4979"/>
      </c>
      <c r="AH195" s="54">
        <f t="shared" si="5191"/>
      </c>
      <c r="AI195" s="55">
        <f t="shared" si="4980"/>
      </c>
      <c r="AJ195" s="54">
        <f t="shared" si="5191"/>
      </c>
      <c r="AK195" s="55">
        <f t="shared" si="4981"/>
      </c>
      <c r="AL195" s="54">
        <f t="shared" si="5191"/>
      </c>
      <c r="AM195" s="55">
        <f t="shared" si="4982"/>
      </c>
      <c r="AN195" s="54">
        <f t="shared" si="5191"/>
      </c>
      <c r="AO195" s="55">
        <f t="shared" si="4983"/>
      </c>
      <c r="AP195" s="54">
        <f t="shared" si="5191"/>
      </c>
      <c r="AQ195" s="55">
        <f t="shared" si="4984"/>
      </c>
      <c r="AR195" s="54">
        <f t="shared" si="5191"/>
      </c>
      <c r="AS195" s="55">
        <f t="shared" si="4985"/>
      </c>
      <c r="AT195" s="54">
        <f t="shared" si="5191"/>
      </c>
      <c r="AU195" s="55">
        <f t="shared" si="4986"/>
      </c>
      <c r="AV195" s="54">
        <f t="shared" si="5191"/>
      </c>
      <c r="AW195" s="55">
        <f t="shared" si="4987"/>
      </c>
      <c r="AX195" s="54">
        <f t="shared" si="5191"/>
      </c>
      <c r="AY195" s="55">
        <f t="shared" si="4988"/>
      </c>
      <c r="AZ195" s="54">
        <f t="shared" si="5191"/>
      </c>
      <c r="BA195" s="55">
        <f t="shared" si="4989"/>
      </c>
      <c r="BB195" s="54">
        <f t="shared" si="5191"/>
      </c>
      <c r="BC195" s="55">
        <f t="shared" si="4990"/>
      </c>
      <c r="BD195" s="54">
        <f t="shared" si="5191"/>
      </c>
      <c r="BE195" s="55">
        <f t="shared" si="4991"/>
      </c>
      <c r="BF195" s="54">
        <f t="shared" si="5191"/>
      </c>
      <c r="BG195" s="55">
        <f t="shared" si="4992"/>
      </c>
      <c r="BH195" s="54">
        <f t="shared" si="5191"/>
      </c>
      <c r="BI195" s="55">
        <f t="shared" si="4993"/>
      </c>
      <c r="BJ195" s="54">
        <f t="shared" si="5191"/>
      </c>
      <c r="BK195" s="55">
        <f t="shared" si="4994"/>
      </c>
      <c r="BL195" s="54">
        <f t="shared" si="5191"/>
      </c>
      <c r="BM195" s="55">
        <f t="shared" si="4995"/>
      </c>
      <c r="BN195" s="54">
        <f t="shared" si="5191"/>
      </c>
      <c r="BO195" s="55">
        <f t="shared" si="4996"/>
      </c>
      <c r="BP195" s="54">
        <f t="shared" si="5191"/>
      </c>
      <c r="BQ195" s="55">
        <f t="shared" si="4997"/>
      </c>
      <c r="BR195" s="54">
        <f t="shared" si="5189"/>
      </c>
      <c r="BS195" s="55">
        <f t="shared" si="4998"/>
      </c>
      <c r="BT195" s="54">
        <f t="shared" si="5189"/>
      </c>
      <c r="BU195" s="55">
        <f t="shared" si="4999"/>
      </c>
      <c r="BV195" s="54">
        <f t="shared" si="5189"/>
      </c>
      <c r="BW195" s="55">
        <f t="shared" si="5000"/>
      </c>
      <c r="BX195" s="54">
        <f t="shared" si="5189"/>
      </c>
      <c r="BY195" s="55">
        <f t="shared" si="5001"/>
      </c>
      <c r="BZ195" s="54">
        <f t="shared" si="5189"/>
      </c>
      <c r="CA195" s="55">
        <f t="shared" si="5002"/>
      </c>
      <c r="CB195" s="54">
        <f t="shared" si="5189"/>
      </c>
      <c r="CC195" s="55">
        <f t="shared" si="5003"/>
      </c>
      <c r="CD195" s="54">
        <f t="shared" si="5189"/>
      </c>
      <c r="CE195" s="55">
        <f t="shared" si="5004"/>
      </c>
      <c r="CF195" s="54">
        <f t="shared" si="5189"/>
      </c>
      <c r="CG195" s="55">
        <f t="shared" si="5005"/>
      </c>
      <c r="CH195" s="54">
        <f t="shared" si="5189"/>
      </c>
      <c r="CI195" s="55">
        <f t="shared" si="5006"/>
      </c>
      <c r="CJ195" s="54">
        <f t="shared" si="5189"/>
      </c>
      <c r="CK195" s="55">
        <f t="shared" si="5007"/>
      </c>
      <c r="CL195" s="54">
        <f t="shared" si="5189"/>
      </c>
      <c r="CM195" s="55">
        <f t="shared" si="5008"/>
      </c>
      <c r="CN195" s="54">
        <f t="shared" si="5189"/>
      </c>
      <c r="CO195" s="55">
        <f t="shared" si="5009"/>
      </c>
      <c r="CP195" s="54">
        <f t="shared" si="5189"/>
      </c>
      <c r="CQ195" s="55">
        <f t="shared" si="5010"/>
      </c>
      <c r="CR195" s="54">
        <f t="shared" si="5189"/>
      </c>
      <c r="CS195" s="55">
        <f t="shared" si="5011"/>
      </c>
      <c r="CT195" s="54">
        <f t="shared" si="5189"/>
      </c>
      <c r="CU195" s="55">
        <f t="shared" si="5012"/>
      </c>
      <c r="CV195" s="54">
        <f t="shared" si="5189"/>
      </c>
      <c r="CW195" s="55">
        <f t="shared" si="5013"/>
      </c>
      <c r="CX195" s="54">
        <f t="shared" si="5189"/>
      </c>
      <c r="CY195" s="55">
        <f t="shared" si="5014"/>
      </c>
      <c r="CZ195" s="54">
        <f t="shared" si="5189"/>
      </c>
      <c r="DA195" s="55">
        <f t="shared" si="5015"/>
      </c>
      <c r="DB195" s="54">
        <f t="shared" si="5189"/>
      </c>
      <c r="DC195" s="55">
        <f t="shared" si="5016"/>
      </c>
      <c r="DD195" s="54">
        <f t="shared" si="5189"/>
      </c>
      <c r="DE195" s="55">
        <f t="shared" si="5017"/>
      </c>
      <c r="DF195" s="54">
        <f t="shared" si="5189"/>
      </c>
      <c r="DG195" s="55">
        <f t="shared" si="5018"/>
      </c>
      <c r="DH195" s="54">
        <f t="shared" si="5189"/>
      </c>
      <c r="DI195" s="55">
        <f t="shared" si="5019"/>
      </c>
      <c r="DJ195" s="54">
        <f t="shared" si="5189"/>
      </c>
      <c r="DK195" s="55">
        <f t="shared" si="5020"/>
      </c>
      <c r="DL195" s="54">
        <f t="shared" si="5189"/>
      </c>
      <c r="DM195" s="55">
        <f t="shared" si="5021"/>
      </c>
      <c r="DN195" s="54">
        <f t="shared" si="5189"/>
      </c>
      <c r="DO195" s="55">
        <f t="shared" si="5022"/>
      </c>
      <c r="DP195" s="54">
        <f t="shared" si="5189"/>
      </c>
      <c r="DQ195" s="55">
        <f t="shared" si="5023"/>
      </c>
      <c r="DR195" s="54">
        <f t="shared" si="5189"/>
      </c>
      <c r="DS195" s="55">
        <f t="shared" si="5024"/>
      </c>
      <c r="DT195" s="54">
        <f t="shared" si="5189"/>
      </c>
      <c r="DU195" s="55">
        <f t="shared" si="5025"/>
      </c>
      <c r="DV195" s="54">
        <f t="shared" si="5189"/>
      </c>
      <c r="DW195" s="55">
        <f t="shared" si="5026"/>
      </c>
      <c r="DX195" s="54">
        <f t="shared" si="5189"/>
      </c>
      <c r="DY195" s="55">
        <f t="shared" si="5027"/>
      </c>
      <c r="DZ195" s="54">
        <f t="shared" si="5189"/>
      </c>
      <c r="EA195" s="55">
        <f t="shared" si="5028"/>
      </c>
      <c r="EB195" s="54">
        <f t="shared" ref="EB195:GL203" si="5192">RIGHT(IFERROR(VLOOKUP($B195,EB$4:EC$71,2,FALSE),""),2)</f>
      </c>
      <c r="EC195" s="55">
        <f t="shared" si="5029"/>
      </c>
      <c r="ED195" s="54">
        <f t="shared" si="5192"/>
      </c>
      <c r="EE195" s="55">
        <f t="shared" si="5030"/>
      </c>
      <c r="EF195" s="54">
        <f t="shared" si="5192"/>
      </c>
      <c r="EG195" s="55">
        <f t="shared" si="5031"/>
      </c>
      <c r="EH195" s="54">
        <f t="shared" si="5192"/>
      </c>
      <c r="EI195" s="55">
        <f t="shared" si="5032"/>
      </c>
      <c r="EJ195" s="54">
        <f t="shared" si="5192"/>
      </c>
      <c r="EK195" s="55">
        <f t="shared" si="5033"/>
      </c>
      <c r="EL195" s="54">
        <f t="shared" si="5192"/>
      </c>
      <c r="EM195" s="55">
        <f t="shared" si="5034"/>
      </c>
      <c r="EN195" s="54">
        <f t="shared" si="5192"/>
      </c>
      <c r="EO195" s="55">
        <f t="shared" si="5035"/>
      </c>
      <c r="EP195" s="54">
        <f t="shared" si="5192"/>
      </c>
      <c r="EQ195" s="55">
        <f t="shared" si="5036"/>
      </c>
      <c r="ER195" s="54">
        <f t="shared" si="5192"/>
      </c>
      <c r="ES195" s="55">
        <f t="shared" si="5037"/>
      </c>
      <c r="ET195" s="54">
        <f t="shared" si="5192"/>
      </c>
      <c r="EU195" s="55">
        <f t="shared" si="5038"/>
      </c>
      <c r="EV195" s="54">
        <f t="shared" si="5192"/>
      </c>
      <c r="EW195" s="55">
        <f t="shared" si="5039"/>
      </c>
      <c r="EX195" s="54">
        <f t="shared" si="5192"/>
      </c>
      <c r="EY195" s="55">
        <f t="shared" si="5040"/>
      </c>
      <c r="EZ195" s="54">
        <f t="shared" si="5192"/>
      </c>
      <c r="FA195" s="55">
        <f t="shared" si="5041"/>
      </c>
      <c r="FB195" s="54">
        <f t="shared" si="5192"/>
      </c>
      <c r="FC195" s="55">
        <f t="shared" si="5042"/>
      </c>
      <c r="FD195" s="54">
        <f t="shared" si="5192"/>
      </c>
      <c r="FE195" s="55">
        <f t="shared" si="5043"/>
      </c>
      <c r="FF195" s="54">
        <f t="shared" si="5192"/>
      </c>
      <c r="FG195" s="55">
        <f t="shared" si="5044"/>
      </c>
      <c r="FH195" s="54">
        <f t="shared" si="5192"/>
      </c>
      <c r="FI195" s="55">
        <f t="shared" si="5045"/>
      </c>
      <c r="FJ195" s="54">
        <f t="shared" si="5192"/>
      </c>
      <c r="FK195" s="55">
        <f t="shared" si="5046"/>
      </c>
      <c r="FL195" s="54">
        <f t="shared" si="5192"/>
      </c>
      <c r="FM195" s="55">
        <f t="shared" si="5047"/>
      </c>
      <c r="FN195" s="54">
        <f t="shared" si="5192"/>
      </c>
      <c r="FO195" s="55">
        <f t="shared" si="5048"/>
      </c>
      <c r="FP195" s="54">
        <f t="shared" si="5192"/>
      </c>
      <c r="FQ195" s="55">
        <f t="shared" si="5049"/>
      </c>
      <c r="FR195" s="54">
        <f t="shared" si="5192"/>
      </c>
      <c r="FS195" s="55">
        <f t="shared" si="5050"/>
      </c>
      <c r="FT195" s="54">
        <f t="shared" si="5192"/>
      </c>
      <c r="FU195" s="55">
        <f t="shared" si="5051"/>
      </c>
      <c r="FV195" s="54">
        <f t="shared" si="5192"/>
      </c>
      <c r="FW195" s="55">
        <f t="shared" si="5052"/>
      </c>
      <c r="FX195" s="54">
        <f t="shared" si="5192"/>
      </c>
      <c r="FY195" s="55">
        <f t="shared" si="5053"/>
      </c>
      <c r="FZ195" s="54">
        <f t="shared" si="5192"/>
      </c>
      <c r="GA195" s="55">
        <f t="shared" si="5054"/>
      </c>
      <c r="GB195" s="54">
        <f t="shared" si="5192"/>
      </c>
      <c r="GC195" s="55">
        <f t="shared" si="5055"/>
      </c>
      <c r="GD195" s="54">
        <f t="shared" si="5192"/>
      </c>
      <c r="GE195" s="55">
        <f t="shared" si="5056"/>
      </c>
      <c r="GF195" s="54">
        <f t="shared" si="5192"/>
      </c>
      <c r="GG195" s="55">
        <f t="shared" si="5057"/>
      </c>
      <c r="GH195" s="54">
        <f t="shared" si="5192"/>
      </c>
      <c r="GI195" s="55">
        <f t="shared" si="5058"/>
      </c>
      <c r="GJ195" s="54">
        <f t="shared" si="5192"/>
      </c>
      <c r="GK195" s="55">
        <f t="shared" si="5059"/>
      </c>
      <c r="GL195" s="54">
        <f t="shared" si="5192"/>
      </c>
      <c r="GM195" s="55">
        <f t="shared" si="5060"/>
      </c>
      <c r="GN195" s="54">
        <f t="shared" si="5190"/>
      </c>
      <c r="GO195" s="55">
        <f t="shared" si="5061"/>
      </c>
      <c r="GP195" s="54">
        <f t="shared" si="5190"/>
      </c>
      <c r="GQ195" s="55">
        <f t="shared" si="5062"/>
      </c>
      <c r="GR195" s="54">
        <f t="shared" si="5190"/>
      </c>
      <c r="GS195" s="55">
        <f t="shared" si="5063"/>
      </c>
      <c r="GT195" s="54">
        <f t="shared" si="5190"/>
      </c>
      <c r="GU195" s="55">
        <f t="shared" si="5064"/>
      </c>
      <c r="GV195" s="54">
        <f t="shared" si="5190"/>
      </c>
      <c r="GW195" s="55">
        <f t="shared" si="5065"/>
      </c>
      <c r="GX195" s="54">
        <f t="shared" si="5190"/>
      </c>
      <c r="GY195" s="55">
        <f t="shared" si="5066"/>
      </c>
      <c r="GZ195" s="54">
        <f t="shared" si="5190"/>
      </c>
      <c r="HA195" s="55">
        <f t="shared" si="5067"/>
      </c>
      <c r="HB195" s="54">
        <f t="shared" si="5190"/>
      </c>
      <c r="HC195" s="55">
        <f t="shared" si="5068"/>
      </c>
      <c r="HD195" s="54">
        <f t="shared" si="5190"/>
      </c>
      <c r="HE195" s="55">
        <f t="shared" si="5069"/>
      </c>
      <c r="HF195" s="54">
        <f t="shared" si="5190"/>
      </c>
      <c r="HG195" s="55">
        <f t="shared" si="5070"/>
      </c>
      <c r="HH195" s="54">
        <f t="shared" si="5190"/>
      </c>
      <c r="HI195" s="55">
        <f t="shared" si="5071"/>
      </c>
      <c r="HJ195" s="54">
        <f t="shared" si="5190"/>
      </c>
      <c r="HK195" s="55">
        <f t="shared" si="5072"/>
      </c>
      <c r="HL195" s="54">
        <f t="shared" si="5190"/>
      </c>
      <c r="HM195" s="55">
        <f t="shared" si="5073"/>
      </c>
      <c r="HN195" s="54">
        <f t="shared" si="5190"/>
      </c>
      <c r="HO195" s="55">
        <f t="shared" si="5074"/>
      </c>
      <c r="HP195" s="54">
        <f t="shared" si="5190"/>
      </c>
      <c r="HQ195" s="55">
        <f t="shared" si="5075"/>
      </c>
      <c r="HR195" s="54">
        <f t="shared" si="5190"/>
      </c>
      <c r="HS195" s="55">
        <f t="shared" si="5076"/>
      </c>
      <c r="HT195" s="54">
        <f t="shared" si="5190"/>
      </c>
      <c r="HU195" s="55">
        <f t="shared" si="5077"/>
      </c>
      <c r="HV195" s="54">
        <f t="shared" si="5190"/>
      </c>
      <c r="HW195" s="55">
        <f t="shared" si="5078"/>
      </c>
      <c r="HX195" s="54">
        <f t="shared" si="5190"/>
      </c>
      <c r="HY195" s="55">
        <f t="shared" si="5079"/>
      </c>
      <c r="HZ195" s="54">
        <f t="shared" si="5190"/>
      </c>
      <c r="IA195" s="55">
        <f t="shared" si="5080"/>
      </c>
      <c r="IB195" s="54">
        <f t="shared" si="5190"/>
      </c>
      <c r="IC195" s="55">
        <f t="shared" si="5081"/>
      </c>
      <c r="ID195" s="54">
        <f t="shared" si="5190"/>
      </c>
      <c r="IE195" s="55">
        <f t="shared" si="5082"/>
      </c>
      <c r="IF195" s="54">
        <f t="shared" si="5190"/>
      </c>
      <c r="IG195" s="55">
        <f t="shared" si="5083"/>
      </c>
      <c r="IH195" s="54">
        <f t="shared" si="5190"/>
      </c>
      <c r="II195" s="55">
        <f t="shared" si="5084"/>
      </c>
      <c r="IJ195" s="54">
        <f t="shared" si="5190"/>
      </c>
      <c r="IK195" s="55">
        <f t="shared" si="5085"/>
      </c>
      <c r="IL195" s="54">
        <f t="shared" si="5190"/>
      </c>
      <c r="IM195" s="55">
        <f t="shared" si="5086"/>
      </c>
      <c r="IN195" s="54">
        <f t="shared" si="5190"/>
      </c>
      <c r="IO195" s="55">
        <f t="shared" si="5087"/>
      </c>
      <c r="IP195" s="54">
        <f t="shared" si="5190"/>
      </c>
      <c r="IQ195" s="55">
        <f t="shared" si="5088"/>
      </c>
      <c r="IR195" s="54">
        <f t="shared" si="5190"/>
      </c>
      <c r="IS195" s="55">
        <f t="shared" si="5089"/>
      </c>
      <c r="IT195" s="54">
        <f t="shared" si="5190"/>
      </c>
      <c r="IU195" s="55">
        <f t="shared" si="5090"/>
      </c>
      <c r="IV195" s="54">
        <f t="shared" si="5190"/>
      </c>
      <c r="IW195" s="55">
        <f t="shared" si="5091"/>
      </c>
      <c r="IX195" s="54">
        <f t="shared" si="5183"/>
      </c>
      <c r="IY195" s="55">
        <f t="shared" si="5092"/>
      </c>
      <c r="IZ195" s="54">
        <f t="shared" si="5183"/>
      </c>
      <c r="JA195" s="55">
        <f t="shared" si="5093"/>
      </c>
      <c r="JB195" s="54">
        <f t="shared" si="5183"/>
      </c>
      <c r="JC195" s="55">
        <f t="shared" si="5094"/>
      </c>
      <c r="JD195" s="54">
        <f t="shared" si="5183"/>
      </c>
      <c r="JE195" s="55">
        <f t="shared" si="5095"/>
      </c>
      <c r="JF195" s="54">
        <f t="shared" si="5183"/>
      </c>
      <c r="JG195" s="55">
        <f t="shared" si="5096"/>
      </c>
      <c r="JH195" s="54">
        <f t="shared" si="5183"/>
      </c>
      <c r="JI195" s="55">
        <f t="shared" si="5097"/>
      </c>
      <c r="JJ195" s="54">
        <f t="shared" si="5183"/>
      </c>
      <c r="JK195" s="55">
        <f t="shared" si="5098"/>
      </c>
      <c r="JL195" s="54">
        <f t="shared" si="5183"/>
      </c>
      <c r="JM195" s="55">
        <f t="shared" si="4679"/>
      </c>
      <c r="JN195" s="54">
        <f t="shared" si="5186"/>
      </c>
      <c r="JO195" s="55">
        <f t="shared" si="4775"/>
      </c>
      <c r="JP195" s="54">
        <f t="shared" si="5186"/>
      </c>
      <c r="JQ195" s="55">
        <f t="shared" si="4776"/>
      </c>
      <c r="JR195" s="54">
        <f t="shared" si="5186"/>
      </c>
      <c r="JS195" s="55">
        <f t="shared" si="4777"/>
      </c>
      <c r="JT195" s="54">
        <f t="shared" si="5186"/>
      </c>
      <c r="JU195" s="55">
        <f t="shared" si="4778"/>
      </c>
      <c r="JV195" s="54">
        <f t="shared" si="5186"/>
      </c>
      <c r="JW195" s="55">
        <f t="shared" si="4779"/>
      </c>
      <c r="JX195" s="54">
        <f t="shared" si="5186"/>
      </c>
      <c r="JY195" s="55">
        <f t="shared" si="4780"/>
      </c>
      <c r="JZ195" s="54">
        <f t="shared" si="5186"/>
      </c>
      <c r="KA195" s="55">
        <f t="shared" si="4781"/>
      </c>
      <c r="KB195" s="54">
        <f t="shared" si="5186"/>
      </c>
      <c r="KC195" s="55">
        <f t="shared" si="4782"/>
      </c>
      <c r="KD195" s="54">
        <f t="shared" si="5186"/>
      </c>
      <c r="KE195" s="55">
        <f t="shared" si="4783"/>
      </c>
      <c r="KF195" s="54">
        <f t="shared" si="5186"/>
      </c>
      <c r="KG195" s="55">
        <f t="shared" si="4784"/>
      </c>
      <c r="KH195" s="54">
        <f t="shared" si="5186"/>
      </c>
      <c r="KI195" s="55">
        <f t="shared" si="4785"/>
      </c>
      <c r="KJ195" s="54">
        <f t="shared" si="5186"/>
      </c>
      <c r="KK195" s="55">
        <f t="shared" si="4786"/>
      </c>
      <c r="KL195" s="54">
        <f t="shared" si="5186"/>
      </c>
      <c r="KM195" s="55">
        <f t="shared" si="4787"/>
      </c>
      <c r="KN195" s="54">
        <f t="shared" si="5186"/>
      </c>
      <c r="KO195" s="55">
        <f t="shared" si="4788"/>
      </c>
      <c r="KP195" s="54">
        <f t="shared" si="5186"/>
      </c>
      <c r="KQ195" s="55">
        <f t="shared" si="4789"/>
      </c>
      <c r="KR195" s="54">
        <f t="shared" si="5186"/>
      </c>
      <c r="KS195" s="55">
        <f t="shared" si="4790"/>
      </c>
      <c r="KT195" s="54">
        <f t="shared" si="5186"/>
      </c>
      <c r="KU195" s="55">
        <f t="shared" si="4791"/>
      </c>
      <c r="KV195" s="54">
        <f t="shared" si="5186"/>
      </c>
      <c r="KW195" s="55">
        <f t="shared" si="4792"/>
      </c>
      <c r="KX195" s="54">
        <f t="shared" si="5186"/>
      </c>
      <c r="KY195" s="55">
        <f t="shared" si="4793"/>
      </c>
      <c r="KZ195" s="54">
        <f t="shared" si="5186"/>
      </c>
      <c r="LA195" s="55">
        <f t="shared" si="4794"/>
      </c>
      <c r="LB195" s="54">
        <f t="shared" si="5186"/>
      </c>
      <c r="LC195" s="55">
        <f t="shared" si="4795"/>
      </c>
      <c r="LD195" s="54">
        <f t="shared" si="5186"/>
      </c>
      <c r="LE195" s="55">
        <f t="shared" si="4796"/>
      </c>
      <c r="LF195" s="54">
        <f t="shared" si="5186"/>
      </c>
      <c r="LG195" s="55">
        <f t="shared" si="4797"/>
      </c>
      <c r="LH195" s="54">
        <f t="shared" si="5186"/>
      </c>
      <c r="LI195" s="55">
        <f t="shared" si="4798"/>
      </c>
      <c r="LJ195" s="54">
        <f t="shared" si="5186"/>
      </c>
      <c r="LK195" s="55">
        <f t="shared" si="4799"/>
      </c>
      <c r="LL195" s="54">
        <f t="shared" si="5186"/>
      </c>
      <c r="LM195" s="55">
        <f t="shared" si="4800"/>
      </c>
      <c r="LN195" s="54">
        <f t="shared" si="5186"/>
      </c>
      <c r="LO195" s="55">
        <f t="shared" si="4801"/>
      </c>
      <c r="LP195" s="54">
        <f t="shared" si="5186"/>
      </c>
      <c r="LQ195" s="55">
        <f t="shared" si="4802"/>
      </c>
      <c r="LR195" s="54">
        <f t="shared" si="5186"/>
      </c>
      <c r="LS195" s="55">
        <f t="shared" si="4803"/>
      </c>
      <c r="LT195" s="54">
        <f t="shared" si="5186"/>
      </c>
      <c r="LU195" s="55">
        <f t="shared" si="4804"/>
      </c>
      <c r="LV195" s="54">
        <f t="shared" si="5186"/>
      </c>
      <c r="LW195" s="55">
        <f t="shared" si="4805"/>
      </c>
      <c r="LX195" s="54">
        <f t="shared" si="5186"/>
      </c>
      <c r="LY195" s="55">
        <f t="shared" si="4680"/>
      </c>
      <c r="LZ195" s="54">
        <f t="shared" si="5187"/>
      </c>
      <c r="MA195" s="55">
        <f t="shared" si="4807"/>
      </c>
      <c r="MB195" s="54">
        <f t="shared" si="5187"/>
      </c>
      <c r="MC195" s="55">
        <f t="shared" si="4808"/>
      </c>
      <c r="MD195" s="54">
        <f t="shared" si="5187"/>
      </c>
      <c r="ME195" s="55">
        <f t="shared" si="4809"/>
      </c>
      <c r="MF195" s="54">
        <f t="shared" si="5187"/>
      </c>
      <c r="MG195" s="55">
        <f t="shared" si="4810"/>
      </c>
      <c r="MH195" s="54">
        <f t="shared" si="5187"/>
      </c>
      <c r="MI195" s="55">
        <f t="shared" si="4811"/>
      </c>
      <c r="MJ195" s="54">
        <f t="shared" si="5187"/>
      </c>
      <c r="MK195" s="55">
        <f t="shared" si="4812"/>
      </c>
      <c r="ML195" s="54">
        <f t="shared" si="5187"/>
      </c>
      <c r="MM195" s="55">
        <f t="shared" si="4682"/>
      </c>
      <c r="MN195" s="54">
        <f t="shared" si="5187"/>
      </c>
      <c r="MO195" s="55">
        <f t="shared" si="4683"/>
      </c>
      <c r="MP195" s="54">
        <f t="shared" si="5187"/>
      </c>
      <c r="MQ195" s="55">
        <f t="shared" si="4684"/>
      </c>
      <c r="MR195" s="54">
        <f t="shared" si="5187"/>
      </c>
      <c r="MS195" s="55">
        <f t="shared" si="4685"/>
      </c>
      <c r="MT195" s="54">
        <f t="shared" si="5187"/>
      </c>
      <c r="MU195" s="55">
        <f t="shared" si="4686"/>
      </c>
      <c r="MV195" s="54">
        <f t="shared" si="5187"/>
      </c>
      <c r="MW195" s="55">
        <f t="shared" si="4687"/>
      </c>
      <c r="MX195" s="54">
        <f t="shared" si="5187"/>
      </c>
      <c r="MY195" s="55">
        <f t="shared" si="4688"/>
      </c>
      <c r="MZ195" s="54">
        <f t="shared" si="5187"/>
      </c>
      <c r="NA195" s="55">
        <f t="shared" si="4689"/>
      </c>
      <c r="NB195" s="54">
        <f t="shared" si="5187"/>
      </c>
      <c r="NC195" s="55">
        <f t="shared" si="4690"/>
      </c>
      <c r="ND195" s="54">
        <f t="shared" si="5187"/>
      </c>
      <c r="NE195" s="55">
        <f t="shared" si="4691"/>
      </c>
      <c r="NF195" s="54">
        <f t="shared" si="5187"/>
      </c>
      <c r="NG195" s="55">
        <f t="shared" si="4692"/>
      </c>
      <c r="NH195" s="54">
        <f t="shared" si="5187"/>
      </c>
      <c r="NI195" s="55">
        <f t="shared" si="4693"/>
      </c>
      <c r="NJ195" s="54">
        <f t="shared" si="5187"/>
      </c>
      <c r="NK195" s="55">
        <f t="shared" si="4694"/>
      </c>
      <c r="NL195" s="54">
        <f t="shared" si="5187"/>
      </c>
      <c r="NM195" s="55">
        <f t="shared" si="4695"/>
      </c>
      <c r="NN195" s="54">
        <f t="shared" si="5187"/>
      </c>
      <c r="NO195" s="55">
        <f t="shared" si="4696"/>
      </c>
      <c r="NP195" s="54">
        <f t="shared" si="5187"/>
      </c>
      <c r="NQ195" s="55">
        <f t="shared" si="4697"/>
      </c>
      <c r="NR195" s="54">
        <f t="shared" si="5187"/>
      </c>
      <c r="NS195" s="55">
        <f t="shared" si="4698"/>
      </c>
      <c r="NT195" s="54">
        <f t="shared" si="5187"/>
      </c>
      <c r="NU195" s="55">
        <f t="shared" si="4699"/>
      </c>
      <c r="NV195" s="54">
        <f t="shared" si="5187"/>
      </c>
      <c r="NW195" s="55">
        <f t="shared" si="4700"/>
      </c>
      <c r="NX195" s="54">
        <f t="shared" si="5187"/>
      </c>
      <c r="NY195" s="55">
        <f t="shared" si="4701"/>
      </c>
      <c r="NZ195" s="54">
        <f t="shared" si="5187"/>
      </c>
      <c r="OA195" s="55">
        <f t="shared" si="4702"/>
      </c>
      <c r="OB195" s="54">
        <f t="shared" si="5187"/>
      </c>
      <c r="OC195" s="55">
        <f t="shared" si="4703"/>
      </c>
      <c r="OD195" s="54">
        <f t="shared" si="5187"/>
      </c>
      <c r="OE195" s="55">
        <f t="shared" si="4704"/>
      </c>
      <c r="OF195" s="54">
        <f t="shared" si="5187"/>
      </c>
      <c r="OG195" s="55">
        <f t="shared" si="4705"/>
      </c>
      <c r="OH195" s="54">
        <f t="shared" si="5187"/>
      </c>
      <c r="OI195" s="55">
        <f t="shared" si="4706"/>
      </c>
      <c r="OJ195" s="54">
        <f t="shared" si="5187"/>
      </c>
      <c r="OK195" s="55">
        <f t="shared" si="4707"/>
      </c>
      <c r="OL195" s="54">
        <f t="shared" si="5184"/>
      </c>
      <c r="OM195" s="55">
        <f t="shared" si="4708"/>
      </c>
      <c r="ON195" s="54">
        <f t="shared" si="5184"/>
      </c>
      <c r="OO195" s="55">
        <f t="shared" si="4709"/>
      </c>
      <c r="OP195" s="54">
        <f t="shared" si="5184"/>
      </c>
      <c r="OQ195" s="55">
        <f t="shared" si="4710"/>
      </c>
      <c r="OR195" s="54">
        <f t="shared" si="5184"/>
      </c>
      <c r="OS195" s="55">
        <f t="shared" si="4711"/>
      </c>
      <c r="OT195" s="54">
        <f t="shared" si="5184"/>
      </c>
      <c r="OU195" s="55">
        <f t="shared" si="4712"/>
      </c>
      <c r="OV195" s="54">
        <f t="shared" si="5184"/>
      </c>
      <c r="OW195" s="55">
        <f t="shared" si="4713"/>
      </c>
      <c r="OX195" s="54">
        <f t="shared" si="5181"/>
      </c>
      <c r="OY195" s="55">
        <f t="shared" si="4714"/>
      </c>
      <c r="OZ195" s="54">
        <f t="shared" si="5181"/>
      </c>
      <c r="PA195" s="55">
        <f t="shared" si="4715"/>
      </c>
      <c r="PB195" s="54">
        <f t="shared" si="5181"/>
      </c>
      <c r="PC195" s="55">
        <f t="shared" si="4716"/>
      </c>
      <c r="PD195" s="54">
        <f t="shared" si="5181"/>
      </c>
      <c r="PE195" s="55">
        <f t="shared" si="4717"/>
      </c>
      <c r="PF195" s="54">
        <f t="shared" si="5181"/>
      </c>
      <c r="PG195" s="55">
        <f t="shared" si="4718"/>
      </c>
      <c r="PH195" s="54">
        <f t="shared" si="5181"/>
      </c>
      <c r="PI195" s="55">
        <f t="shared" si="4719"/>
      </c>
      <c r="PJ195" s="54">
        <f t="shared" si="5181"/>
      </c>
      <c r="PK195" s="55">
        <f t="shared" si="4720"/>
      </c>
      <c r="PL195" s="54">
        <f t="shared" si="5181"/>
      </c>
      <c r="PM195" s="55">
        <f t="shared" si="4721"/>
      </c>
      <c r="PN195" s="54">
        <f t="shared" si="5181"/>
      </c>
      <c r="PO195" s="55">
        <f t="shared" si="4722"/>
      </c>
      <c r="PP195" s="54">
        <f t="shared" si="5181"/>
      </c>
      <c r="PQ195" s="55">
        <f t="shared" si="4723"/>
      </c>
      <c r="PR195" s="54">
        <f t="shared" si="5181"/>
      </c>
      <c r="PS195" s="55">
        <f t="shared" si="4724"/>
      </c>
      <c r="PT195" s="54">
        <f t="shared" si="5181"/>
      </c>
      <c r="PU195" s="55">
        <f t="shared" si="4725"/>
      </c>
      <c r="PV195" s="54">
        <f t="shared" si="5181"/>
      </c>
      <c r="PW195" s="55">
        <f t="shared" si="4726"/>
      </c>
      <c r="PX195" s="54">
        <f t="shared" si="5181"/>
      </c>
      <c r="PY195" s="55">
        <f t="shared" si="4727"/>
      </c>
      <c r="PZ195" s="54">
        <f t="shared" si="5181"/>
      </c>
      <c r="QA195" s="55">
        <f t="shared" si="4728"/>
      </c>
      <c r="QB195" s="54">
        <f t="shared" si="5181"/>
      </c>
      <c r="QC195" s="55">
        <f t="shared" si="4729"/>
      </c>
      <c r="QD195" s="54">
        <f t="shared" si="5181"/>
      </c>
      <c r="QE195" s="55">
        <f t="shared" si="4730"/>
      </c>
      <c r="QF195" s="54">
        <f t="shared" si="5181"/>
      </c>
      <c r="QG195" s="55">
        <f t="shared" si="4731"/>
      </c>
      <c r="QH195" s="54">
        <f t="shared" si="5181"/>
      </c>
      <c r="QI195" s="55">
        <f t="shared" si="4732"/>
      </c>
      <c r="QJ195" s="54">
        <f t="shared" si="5181"/>
      </c>
      <c r="QK195" s="55">
        <f t="shared" si="4733"/>
      </c>
      <c r="QL195" s="54">
        <f t="shared" si="5181"/>
      </c>
      <c r="QM195" s="55">
        <f t="shared" si="4734"/>
      </c>
      <c r="QN195" s="54">
        <f t="shared" si="5181"/>
      </c>
      <c r="QO195" s="55">
        <f t="shared" si="4735"/>
      </c>
      <c r="QP195" s="54">
        <f t="shared" si="5181"/>
      </c>
      <c r="QQ195" s="55">
        <f t="shared" si="4736"/>
      </c>
      <c r="QR195" s="54">
        <f t="shared" si="5181"/>
      </c>
      <c r="QS195" s="55">
        <f t="shared" si="4737"/>
      </c>
      <c r="QT195" s="54">
        <f t="shared" si="5181"/>
      </c>
      <c r="QU195" s="55">
        <f t="shared" si="4885"/>
      </c>
      <c r="QV195" s="54">
        <f t="shared" si="5181"/>
      </c>
      <c r="QW195" s="55">
        <f t="shared" si="4886"/>
      </c>
      <c r="QX195" s="54">
        <f t="shared" si="5178"/>
      </c>
      <c r="QY195" s="55">
        <f t="shared" si="4887"/>
      </c>
      <c r="QZ195" s="54">
        <f t="shared" si="5178"/>
      </c>
      <c r="RA195" s="55">
        <f t="shared" si="4888"/>
      </c>
      <c r="RB195" s="54">
        <f t="shared" si="5178"/>
      </c>
      <c r="RC195" s="55">
        <f t="shared" si="4889"/>
      </c>
      <c r="RD195" s="54">
        <f t="shared" si="5178"/>
      </c>
      <c r="RE195" s="55">
        <f t="shared" si="4890"/>
      </c>
      <c r="RF195" s="54">
        <f t="shared" si="5178"/>
      </c>
      <c r="RG195" s="55">
        <f t="shared" si="4891"/>
      </c>
      <c r="RH195" s="54">
        <f t="shared" si="5178"/>
      </c>
      <c r="RI195" s="55">
        <f t="shared" si="4892"/>
      </c>
      <c r="RJ195" s="54">
        <f t="shared" ref="RJ195:TT204" si="5193">RIGHT(IFERROR(VLOOKUP($B195,RJ$4:RK$71,2,FALSE),""),2)</f>
      </c>
      <c r="RK195" s="55">
        <f t="shared" si="4893"/>
      </c>
      <c r="RL195" s="54">
        <f t="shared" si="5193"/>
      </c>
      <c r="RM195" s="55">
        <f t="shared" si="4894"/>
      </c>
      <c r="RN195" s="54">
        <f t="shared" si="5193"/>
      </c>
      <c r="RO195" s="55">
        <f t="shared" si="4895"/>
      </c>
      <c r="RP195" s="54">
        <f t="shared" si="5193"/>
      </c>
      <c r="RQ195" s="55">
        <f t="shared" si="4896"/>
      </c>
      <c r="RR195" s="54">
        <f t="shared" si="5193"/>
      </c>
      <c r="RS195" s="55">
        <f t="shared" si="4897"/>
      </c>
      <c r="RT195" s="54">
        <f t="shared" si="5193"/>
      </c>
      <c r="RU195" s="55">
        <f t="shared" si="4898"/>
      </c>
      <c r="RV195" s="54">
        <f t="shared" si="5193"/>
      </c>
      <c r="RW195" s="55">
        <f t="shared" si="4899"/>
      </c>
      <c r="RX195" s="54">
        <f t="shared" si="5193"/>
      </c>
      <c r="RY195" s="55">
        <f t="shared" si="4900"/>
      </c>
      <c r="RZ195" s="54">
        <f t="shared" si="5193"/>
      </c>
      <c r="SA195" s="55">
        <f t="shared" si="4901"/>
      </c>
      <c r="SB195" s="54">
        <f t="shared" si="5193"/>
      </c>
      <c r="SC195" s="55">
        <f t="shared" si="4902"/>
      </c>
      <c r="SD195" s="54">
        <f t="shared" si="5193"/>
      </c>
      <c r="SE195" s="55">
        <f t="shared" si="4903"/>
      </c>
      <c r="SF195" s="54">
        <f t="shared" si="5193"/>
      </c>
      <c r="SG195" s="55">
        <f t="shared" si="4904"/>
      </c>
      <c r="SH195" s="54">
        <f t="shared" si="5193"/>
      </c>
      <c r="SI195" s="55">
        <f t="shared" si="4905"/>
      </c>
      <c r="SJ195" s="54">
        <f t="shared" si="5193"/>
      </c>
      <c r="SK195" s="55">
        <f t="shared" si="4906"/>
      </c>
      <c r="SL195" s="54">
        <f t="shared" si="5193"/>
      </c>
      <c r="SM195" s="55">
        <f t="shared" si="4907"/>
      </c>
      <c r="SN195" s="54">
        <f t="shared" si="5193"/>
      </c>
      <c r="SO195" s="55">
        <f t="shared" si="4908"/>
      </c>
      <c r="SP195" s="54">
        <f t="shared" si="5193"/>
      </c>
      <c r="SQ195" s="55">
        <f t="shared" si="4909"/>
      </c>
      <c r="SR195" s="54">
        <f t="shared" si="5193"/>
      </c>
      <c r="SS195" s="55">
        <f t="shared" si="4910"/>
      </c>
      <c r="ST195" s="54">
        <f t="shared" si="5193"/>
      </c>
      <c r="SU195" s="55">
        <f t="shared" si="4911"/>
      </c>
      <c r="SV195" s="54">
        <f t="shared" si="5193"/>
      </c>
      <c r="SW195" s="55">
        <f t="shared" si="4912"/>
      </c>
      <c r="SX195" s="54">
        <f t="shared" si="5193"/>
      </c>
      <c r="SY195" s="55">
        <f t="shared" si="4913"/>
      </c>
      <c r="SZ195" s="54">
        <f t="shared" si="5193"/>
      </c>
      <c r="TA195" s="55">
        <f t="shared" si="4914"/>
      </c>
      <c r="TB195" s="54">
        <f t="shared" si="5193"/>
      </c>
      <c r="TC195" s="55">
        <f t="shared" si="4915"/>
      </c>
      <c r="TD195" s="54">
        <f t="shared" si="5193"/>
      </c>
      <c r="TE195" s="55">
        <f t="shared" si="4881"/>
      </c>
      <c r="TF195" s="54">
        <f t="shared" si="5193"/>
      </c>
      <c r="TG195" s="55">
        <f t="shared" si="4843"/>
      </c>
      <c r="TH195" s="54">
        <f t="shared" si="5193"/>
      </c>
      <c r="TI195" s="55">
        <f t="shared" si="4844"/>
      </c>
      <c r="TJ195" s="54">
        <f t="shared" si="5193"/>
      </c>
      <c r="TK195" s="55">
        <f t="shared" si="4845"/>
      </c>
      <c r="TL195" s="54">
        <f t="shared" si="5193"/>
      </c>
      <c r="TM195" s="55">
        <f t="shared" si="4846"/>
      </c>
      <c r="TN195" s="54">
        <f t="shared" si="5193"/>
      </c>
      <c r="TO195" s="55">
        <f t="shared" si="4847"/>
      </c>
      <c r="TP195" s="54">
        <f t="shared" si="5193"/>
      </c>
      <c r="TQ195" s="55">
        <f t="shared" si="4848"/>
      </c>
      <c r="TR195" s="54">
        <f t="shared" si="5193"/>
      </c>
      <c r="TS195" s="55">
        <f t="shared" si="4849"/>
      </c>
      <c r="TT195" s="54">
        <f t="shared" si="5193"/>
      </c>
      <c r="TU195" s="55">
        <f t="shared" si="4850"/>
      </c>
      <c r="TV195" s="54">
        <f t="shared" si="5188"/>
      </c>
      <c r="TW195" s="55">
        <f t="shared" si="4851"/>
      </c>
      <c r="TX195" s="54">
        <f t="shared" si="5188"/>
      </c>
      <c r="TY195" s="55">
        <f t="shared" si="4852"/>
      </c>
      <c r="TZ195" s="54">
        <f t="shared" si="5188"/>
      </c>
      <c r="UA195" s="55">
        <f t="shared" si="4853"/>
      </c>
      <c r="UB195" s="54">
        <f t="shared" si="5185"/>
      </c>
      <c r="UC195" s="55">
        <f t="shared" si="4854"/>
      </c>
      <c r="UD195" s="54">
        <f t="shared" si="5185"/>
      </c>
      <c r="UE195" s="55">
        <f t="shared" si="4855"/>
      </c>
      <c r="UF195" s="54">
        <f t="shared" si="5185"/>
      </c>
      <c r="UG195" s="55">
        <f t="shared" si="4856"/>
      </c>
      <c r="UH195" s="54">
        <f t="shared" si="5185"/>
      </c>
      <c r="UI195" s="55">
        <f t="shared" si="4857"/>
      </c>
      <c r="UJ195" s="54">
        <f t="shared" si="5185"/>
      </c>
      <c r="UK195" s="55">
        <f t="shared" si="4858"/>
      </c>
      <c r="UL195" s="54">
        <f t="shared" si="5185"/>
      </c>
      <c r="UM195" s="55">
        <f t="shared" si="4859"/>
      </c>
      <c r="UN195" s="54">
        <f t="shared" si="5185"/>
      </c>
      <c r="UO195" s="55">
        <f t="shared" si="4860"/>
      </c>
      <c r="UP195" s="54">
        <f t="shared" si="5185"/>
      </c>
      <c r="UQ195" s="55">
        <f t="shared" si="4861"/>
      </c>
      <c r="UR195" s="54">
        <f t="shared" si="5185"/>
      </c>
      <c r="US195" s="55">
        <f t="shared" si="4862"/>
      </c>
      <c r="UT195" s="54">
        <f t="shared" si="5185"/>
      </c>
      <c r="UU195" s="55">
        <f t="shared" si="4863"/>
      </c>
      <c r="UV195" s="54">
        <f t="shared" si="5185"/>
      </c>
      <c r="UW195" s="55">
        <f t="shared" si="4864"/>
      </c>
      <c r="UX195" s="54">
        <f t="shared" si="5185"/>
      </c>
      <c r="UY195" s="55">
        <f t="shared" si="4865"/>
      </c>
      <c r="UZ195" s="54">
        <f t="shared" si="5185"/>
      </c>
      <c r="VA195" s="55">
        <f t="shared" si="4866"/>
      </c>
      <c r="VB195" s="54">
        <f t="shared" si="5185"/>
      </c>
      <c r="VC195" s="55">
        <f t="shared" si="4867"/>
      </c>
      <c r="VD195" s="54">
        <f t="shared" si="5185"/>
      </c>
      <c r="VE195" s="55">
        <f t="shared" si="4868"/>
      </c>
      <c r="VF195" s="54">
        <f t="shared" si="5185"/>
      </c>
      <c r="VG195" s="55">
        <f t="shared" si="4869"/>
      </c>
      <c r="VH195" s="54">
        <f t="shared" si="5185"/>
      </c>
      <c r="VI195" s="55">
        <f t="shared" si="4870"/>
      </c>
      <c r="VJ195" s="54">
        <f t="shared" si="5185"/>
      </c>
      <c r="VK195" s="55">
        <f t="shared" si="4871"/>
      </c>
      <c r="VL195" s="54">
        <f t="shared" si="5185"/>
      </c>
      <c r="VM195" s="55">
        <f t="shared" si="4872"/>
      </c>
      <c r="VN195" s="54">
        <f t="shared" si="5185"/>
      </c>
      <c r="VO195" s="55">
        <f t="shared" si="4873"/>
      </c>
      <c r="VP195" s="54">
        <f t="shared" si="5185"/>
      </c>
      <c r="VQ195" s="55">
        <f t="shared" si="4817"/>
      </c>
      <c r="VR195" s="54">
        <f t="shared" si="5185"/>
      </c>
      <c r="VS195" s="55">
        <f t="shared" si="4874"/>
      </c>
      <c r="VT195" s="54">
        <f t="shared" si="5185"/>
      </c>
      <c r="VU195" s="55">
        <f t="shared" si="4875"/>
      </c>
      <c r="VV195" s="54">
        <f t="shared" si="5185"/>
      </c>
      <c r="VW195" s="55">
        <f t="shared" si="4876"/>
      </c>
      <c r="VX195" s="54">
        <f t="shared" si="5185"/>
      </c>
      <c r="VY195" s="55">
        <f t="shared" si="4877"/>
      </c>
      <c r="VZ195" s="54">
        <f t="shared" si="5185"/>
      </c>
      <c r="WA195" s="55">
        <f t="shared" si="4878"/>
      </c>
      <c r="WB195" s="54">
        <f t="shared" si="5185"/>
      </c>
      <c r="WC195" s="55">
        <f t="shared" si="4879"/>
      </c>
      <c r="WD195" s="54">
        <f t="shared" si="5185"/>
      </c>
      <c r="WE195" s="55">
        <f t="shared" si="4818"/>
      </c>
      <c r="WF195" s="54">
        <f t="shared" si="5185"/>
      </c>
      <c r="WG195" s="55">
        <f t="shared" si="4819"/>
      </c>
      <c r="WH195" s="54">
        <f t="shared" si="5185"/>
      </c>
      <c r="WI195" s="55">
        <f t="shared" si="4820"/>
      </c>
      <c r="WJ195" s="54">
        <f t="shared" si="5185"/>
      </c>
      <c r="WK195" s="55">
        <f t="shared" si="4821"/>
      </c>
      <c r="WL195" s="54">
        <f t="shared" si="5182"/>
      </c>
      <c r="WM195" s="55">
        <f t="shared" si="4822"/>
      </c>
      <c r="WN195" s="54">
        <f t="shared" si="5182"/>
      </c>
      <c r="WO195" s="55">
        <f t="shared" si="4823"/>
      </c>
      <c r="WP195" s="54">
        <f t="shared" si="5182"/>
      </c>
      <c r="WQ195" s="55">
        <f t="shared" si="4824"/>
      </c>
      <c r="WR195" s="54">
        <f t="shared" si="5182"/>
      </c>
      <c r="WS195" s="55">
        <f t="shared" si="4825"/>
      </c>
      <c r="WT195" s="54">
        <f t="shared" si="5182"/>
      </c>
      <c r="WU195" s="55">
        <f t="shared" si="4826"/>
      </c>
      <c r="WV195" s="54">
        <f t="shared" si="5182"/>
      </c>
      <c r="WW195" s="55">
        <f t="shared" si="4827"/>
      </c>
      <c r="WX195" s="54">
        <f t="shared" si="5182"/>
      </c>
      <c r="WY195" s="55">
        <f t="shared" si="4828"/>
      </c>
      <c r="WZ195" s="54">
        <f t="shared" si="5182"/>
      </c>
      <c r="XA195" s="55">
        <f t="shared" si="4829"/>
      </c>
      <c r="XB195" s="54">
        <f t="shared" si="5182"/>
      </c>
      <c r="XC195" s="55">
        <f t="shared" si="4830"/>
      </c>
      <c r="XD195" s="54">
        <f t="shared" si="5182"/>
      </c>
      <c r="XE195" s="55">
        <f t="shared" si="4831"/>
      </c>
      <c r="XF195" s="54">
        <f t="shared" si="5182"/>
      </c>
      <c r="XG195" s="55">
        <f t="shared" si="4832"/>
      </c>
      <c r="XH195" s="54">
        <f t="shared" si="5182"/>
      </c>
      <c r="XI195" s="55">
        <f t="shared" si="4833"/>
      </c>
      <c r="XJ195" s="54">
        <f t="shared" si="5182"/>
      </c>
      <c r="XK195" s="55">
        <f t="shared" si="4834"/>
      </c>
      <c r="XL195" s="54">
        <f t="shared" si="5182"/>
      </c>
      <c r="XM195" s="55">
        <f t="shared" si="4835"/>
      </c>
      <c r="XN195" s="54">
        <f t="shared" si="5182"/>
      </c>
      <c r="XO195" s="55">
        <f t="shared" si="4836"/>
      </c>
      <c r="XP195" s="54">
        <f t="shared" si="5179"/>
      </c>
      <c r="XQ195" s="55">
        <f t="shared" si="4837"/>
      </c>
      <c r="XR195" s="54">
        <f t="shared" si="5179"/>
      </c>
      <c r="XS195" s="55">
        <f t="shared" si="4838"/>
      </c>
      <c r="XT195" s="54">
        <f t="shared" si="5179"/>
      </c>
      <c r="XU195" s="55">
        <f t="shared" si="4839"/>
      </c>
      <c r="XV195" s="54">
        <f t="shared" si="5179"/>
      </c>
      <c r="XW195" s="55">
        <f t="shared" si="4840"/>
      </c>
      <c r="XX195" s="54">
        <f t="shared" si="5179"/>
      </c>
      <c r="XY195" s="55">
        <f t="shared" si="4841"/>
      </c>
      <c r="XZ195" s="54">
        <f t="shared" si="5179"/>
      </c>
      <c r="YA195" s="55">
        <f t="shared" si="4842"/>
      </c>
      <c r="YB195" s="54">
        <f t="shared" si="5179"/>
      </c>
      <c r="YC195" s="55">
        <f t="shared" si="4740"/>
      </c>
      <c r="YD195" s="54">
        <f t="shared" si="5180"/>
      </c>
      <c r="YE195" s="55">
        <f t="shared" si="4741"/>
      </c>
      <c r="YF195" s="54">
        <f t="shared" si="5180"/>
      </c>
      <c r="YG195" s="55">
        <f t="shared" si="4742"/>
      </c>
      <c r="YH195" s="54">
        <f t="shared" si="5180"/>
      </c>
      <c r="YI195" s="55">
        <f t="shared" si="4743"/>
      </c>
      <c r="YJ195" s="54">
        <f t="shared" si="5180"/>
      </c>
      <c r="YK195" s="55">
        <f t="shared" si="4744"/>
      </c>
      <c r="YL195" s="54">
        <f t="shared" si="5180"/>
      </c>
      <c r="YM195" s="55">
        <f t="shared" si="4745"/>
      </c>
      <c r="YN195" s="54">
        <f t="shared" si="5180"/>
      </c>
      <c r="YO195" s="55">
        <f t="shared" si="4746"/>
      </c>
      <c r="YP195" s="54">
        <f t="shared" si="5180"/>
      </c>
      <c r="YQ195" s="55">
        <f t="shared" si="4747"/>
      </c>
      <c r="YR195" s="54">
        <f t="shared" si="5180"/>
      </c>
      <c r="YS195" s="55">
        <f t="shared" si="4748"/>
      </c>
      <c r="YT195" s="54">
        <f t="shared" si="5180"/>
      </c>
      <c r="YU195" s="55">
        <f t="shared" si="4749"/>
      </c>
      <c r="YV195" s="54">
        <f t="shared" si="5180"/>
      </c>
      <c r="YW195" s="55">
        <f t="shared" si="4750"/>
      </c>
      <c r="YX195" s="54">
        <f t="shared" si="5180"/>
      </c>
      <c r="YY195" s="55">
        <f t="shared" si="4751"/>
      </c>
      <c r="YZ195" s="54">
        <f t="shared" si="5180"/>
      </c>
      <c r="ZA195" s="55">
        <f t="shared" si="4752"/>
      </c>
      <c r="ZB195" s="54">
        <f t="shared" si="5180"/>
      </c>
      <c r="ZC195" s="55">
        <f t="shared" si="4753"/>
      </c>
      <c r="ZD195" s="54">
        <f t="shared" si="5180"/>
      </c>
      <c r="ZE195" s="55">
        <f t="shared" si="4754"/>
      </c>
      <c r="ZF195" s="54">
        <f t="shared" si="5180"/>
      </c>
      <c r="ZG195" s="55">
        <f t="shared" si="4755"/>
      </c>
      <c r="ZH195" s="54">
        <f t="shared" si="5180"/>
      </c>
      <c r="ZI195" s="55">
        <f t="shared" si="4756"/>
      </c>
      <c r="ZJ195" s="54">
        <f t="shared" si="5180"/>
      </c>
      <c r="ZK195" s="55">
        <f t="shared" si="4757"/>
      </c>
      <c r="ZL195" s="54">
        <f t="shared" si="5180"/>
      </c>
      <c r="ZM195" s="55">
        <f t="shared" si="4758"/>
      </c>
      <c r="ZN195" s="54">
        <f t="shared" si="5180"/>
      </c>
      <c r="ZO195" s="55">
        <f t="shared" si="4759"/>
      </c>
      <c r="ZP195" s="54">
        <f t="shared" si="5180"/>
      </c>
      <c r="ZQ195" s="55">
        <f t="shared" si="4760"/>
      </c>
      <c r="ZR195" s="54">
        <f t="shared" si="5180"/>
      </c>
      <c r="ZS195" s="55">
        <f t="shared" si="4761"/>
      </c>
      <c r="ZT195" s="54">
        <f t="shared" si="5180"/>
      </c>
      <c r="ZU195" s="55">
        <f t="shared" si="4762"/>
      </c>
      <c r="ZV195" s="54">
        <f t="shared" si="5180"/>
      </c>
      <c r="ZW195" s="55">
        <f t="shared" si="4763"/>
      </c>
      <c r="ZX195" s="54">
        <f t="shared" si="5180"/>
      </c>
      <c r="ZY195" s="55">
        <f t="shared" si="4764"/>
      </c>
      <c r="ZZ195" s="54">
        <f t="shared" si="5180"/>
      </c>
      <c r="AAA195" s="55">
        <f t="shared" si="4765"/>
      </c>
      <c r="AAB195" s="54">
        <f t="shared" si="5180"/>
      </c>
      <c r="AAC195" s="55">
        <f t="shared" si="4766"/>
      </c>
      <c r="AAD195" s="54">
        <f t="shared" si="5180"/>
      </c>
      <c r="AAE195" s="55">
        <f t="shared" si="4767"/>
      </c>
      <c r="AAF195" s="54">
        <f t="shared" si="5180"/>
      </c>
      <c r="AAG195" s="55">
        <f t="shared" si="4768"/>
      </c>
      <c r="AAH195" s="54">
        <f t="shared" si="5180"/>
      </c>
      <c r="AAI195" s="55">
        <f t="shared" si="4769"/>
      </c>
      <c r="AAJ195" s="54">
        <f t="shared" si="5180"/>
      </c>
      <c r="AAK195" s="55">
        <f t="shared" si="4770"/>
      </c>
      <c r="AAL195" s="54">
        <f t="shared" si="5180"/>
      </c>
      <c r="AAM195" s="55">
        <f t="shared" si="4917"/>
      </c>
      <c r="AAN195" s="54">
        <f t="shared" si="5180"/>
      </c>
      <c r="AAO195" s="55">
        <f t="shared" si="4918"/>
      </c>
      <c r="AAP195" s="54">
        <f t="shared" si="5177"/>
      </c>
      <c r="AAQ195" s="55">
        <f t="shared" si="4919"/>
      </c>
      <c r="AAR195" s="54">
        <f t="shared" si="5177"/>
      </c>
      <c r="AAS195" s="55">
        <f t="shared" si="4920"/>
      </c>
      <c r="AAT195" s="54">
        <f t="shared" si="5177"/>
      </c>
      <c r="AAU195" s="55">
        <f t="shared" si="4921"/>
      </c>
      <c r="AAV195" s="54">
        <f t="shared" si="5174"/>
      </c>
      <c r="AAW195" s="55">
        <f t="shared" si="4922"/>
      </c>
      <c r="AAX195" s="54">
        <f t="shared" si="5174"/>
      </c>
      <c r="AAY195" s="55">
        <f t="shared" si="4923"/>
      </c>
      <c r="AAZ195" s="54">
        <f t="shared" si="5174"/>
      </c>
      <c r="ABA195" s="55">
        <f t="shared" si="4924"/>
      </c>
      <c r="ABB195" s="54">
        <f t="shared" si="5174"/>
      </c>
      <c r="ABC195" s="55">
        <f t="shared" si="4925"/>
      </c>
      <c r="ABD195" s="54">
        <f t="shared" si="5174"/>
      </c>
      <c r="ABE195" s="55">
        <f t="shared" si="4926"/>
      </c>
      <c r="ABF195" s="54">
        <f t="shared" si="5174"/>
      </c>
      <c r="ABG195" s="55">
        <f t="shared" si="4927"/>
      </c>
      <c r="ABH195" s="54">
        <f t="shared" si="5174"/>
      </c>
      <c r="ABI195" s="55">
        <f t="shared" si="4928"/>
      </c>
      <c r="ABJ195" s="54">
        <f t="shared" si="5174"/>
      </c>
      <c r="ABK195" s="55">
        <f t="shared" si="4929"/>
      </c>
      <c r="ABL195" s="54">
        <f t="shared" si="5174"/>
      </c>
      <c r="ABM195" s="55">
        <f t="shared" si="4930"/>
      </c>
      <c r="ABN195" s="54">
        <f t="shared" si="5174"/>
      </c>
      <c r="ABO195" s="55">
        <f t="shared" si="4931"/>
      </c>
      <c r="ABP195" s="54">
        <f t="shared" si="5174"/>
      </c>
      <c r="ABQ195" s="55">
        <f t="shared" si="4932"/>
      </c>
      <c r="ABR195" s="54">
        <f t="shared" si="5174"/>
      </c>
      <c r="ABS195" s="55">
        <f t="shared" si="4933"/>
      </c>
      <c r="ABT195" s="54">
        <f t="shared" si="5174"/>
      </c>
      <c r="ABU195" s="55">
        <f t="shared" si="4934"/>
      </c>
      <c r="ABV195" s="54">
        <f t="shared" si="5174"/>
      </c>
      <c r="ABW195" s="55">
        <f t="shared" si="4935"/>
      </c>
      <c r="ABX195" s="54">
        <f t="shared" si="5174"/>
      </c>
      <c r="ABY195" s="55">
        <f t="shared" si="4936"/>
      </c>
      <c r="ABZ195" s="54">
        <f t="shared" si="5174"/>
      </c>
      <c r="ACA195" s="55">
        <f t="shared" si="4937"/>
      </c>
      <c r="ACB195" s="54">
        <f t="shared" si="5174"/>
      </c>
      <c r="ACC195" s="55">
        <f t="shared" si="4938"/>
      </c>
      <c r="ACD195" s="54">
        <f t="shared" si="5171"/>
      </c>
      <c r="ACE195" s="55">
        <f t="shared" si="4939"/>
      </c>
      <c r="ACF195" s="54">
        <f t="shared" si="5171"/>
      </c>
      <c r="ACG195" s="55">
        <f t="shared" si="4940"/>
      </c>
      <c r="ACH195" s="54">
        <f t="shared" si="5171"/>
      </c>
      <c r="ACI195" s="55">
        <f t="shared" si="4941"/>
      </c>
      <c r="ACJ195" s="54">
        <f t="shared" si="5171"/>
      </c>
      <c r="ACK195" s="55">
        <f t="shared" si="4942"/>
      </c>
      <c r="ACL195" s="54">
        <f t="shared" si="5171"/>
      </c>
      <c r="ACM195" s="55">
        <f t="shared" si="4943"/>
      </c>
      <c r="ACN195" s="54">
        <f t="shared" si="5171"/>
      </c>
      <c r="ACO195" s="55">
        <f t="shared" si="4944"/>
      </c>
      <c r="ACP195" s="54">
        <f t="shared" si="5171"/>
      </c>
      <c r="ACQ195" s="55">
        <f t="shared" si="4945"/>
      </c>
      <c r="ACR195" s="54">
        <f t="shared" si="5171"/>
      </c>
      <c r="ACS195" s="55">
        <f t="shared" si="4946"/>
      </c>
      <c r="ACT195" s="54">
        <f t="shared" si="5171"/>
      </c>
      <c r="ACU195" s="55">
        <f t="shared" si="4947"/>
      </c>
      <c r="ACV195" s="54">
        <f t="shared" si="5171"/>
      </c>
      <c r="ACW195" s="55">
        <f t="shared" si="4883"/>
      </c>
      <c r="ACX195" s="54">
        <f t="shared" si="5171"/>
      </c>
      <c r="ACY195" s="55">
        <f t="shared" si="4961"/>
      </c>
      <c r="ACZ195" s="54">
        <f t="shared" si="5171"/>
      </c>
      <c r="ADA195" s="55">
        <f t="shared" si="4962"/>
      </c>
      <c r="ADB195" s="54">
        <f t="shared" si="5171"/>
      </c>
      <c r="ADC195" s="55">
        <f t="shared" si="4963"/>
      </c>
      <c r="ADD195" s="54">
        <f t="shared" si="5171"/>
      </c>
      <c r="ADE195" s="55">
        <f t="shared" si="4964"/>
      </c>
      <c r="ADF195" s="54">
        <f t="shared" si="5171"/>
      </c>
      <c r="ADG195" s="55">
        <f t="shared" si="4965"/>
      </c>
    </row>
    <row r="196" spans="1:787" ht="20.25" hidden="1" customHeight="1">
      <c r="A196" s="112">
        <v>124</v>
      </c>
      <c r="B196" s="115">
        <f>学年と名前を結合するシート!D125</f>
      </c>
      <c r="C196" s="114"/>
      <c r="D196" s="54">
        <f t="shared" si="4771"/>
      </c>
      <c r="E196" s="55">
        <f t="shared" si="4772"/>
      </c>
      <c r="F196" s="54">
        <f t="shared" si="5191"/>
      </c>
      <c r="G196" s="55">
        <f t="shared" si="4966"/>
      </c>
      <c r="H196" s="54">
        <f t="shared" si="5191"/>
      </c>
      <c r="I196" s="55">
        <f t="shared" si="4967"/>
      </c>
      <c r="J196" s="54">
        <f t="shared" si="5191"/>
      </c>
      <c r="K196" s="55">
        <f t="shared" si="4968"/>
      </c>
      <c r="L196" s="54">
        <f t="shared" si="5191"/>
      </c>
      <c r="M196" s="55">
        <f t="shared" si="4969"/>
      </c>
      <c r="N196" s="54">
        <f t="shared" si="5191"/>
      </c>
      <c r="O196" s="55">
        <f t="shared" si="4970"/>
      </c>
      <c r="P196" s="54">
        <f t="shared" si="5191"/>
      </c>
      <c r="Q196" s="55">
        <f t="shared" si="4971"/>
      </c>
      <c r="R196" s="54">
        <f t="shared" si="5191"/>
      </c>
      <c r="S196" s="55">
        <f t="shared" si="4972"/>
      </c>
      <c r="T196" s="54">
        <f t="shared" si="5191"/>
      </c>
      <c r="U196" s="55">
        <f t="shared" si="4973"/>
      </c>
      <c r="V196" s="54">
        <f t="shared" si="5191"/>
      </c>
      <c r="W196" s="55">
        <f t="shared" si="4974"/>
      </c>
      <c r="X196" s="54">
        <f t="shared" si="5191"/>
      </c>
      <c r="Y196" s="55">
        <f t="shared" si="4975"/>
      </c>
      <c r="Z196" s="54">
        <f t="shared" si="5191"/>
      </c>
      <c r="AA196" s="55">
        <f t="shared" si="4976"/>
      </c>
      <c r="AB196" s="54">
        <f t="shared" si="5191"/>
      </c>
      <c r="AC196" s="55">
        <f t="shared" si="4977"/>
      </c>
      <c r="AD196" s="54">
        <f t="shared" si="5191"/>
      </c>
      <c r="AE196" s="55">
        <f t="shared" si="4978"/>
      </c>
      <c r="AF196" s="54">
        <f t="shared" si="5191"/>
      </c>
      <c r="AG196" s="55">
        <f t="shared" si="4979"/>
      </c>
      <c r="AH196" s="54">
        <f t="shared" si="5191"/>
      </c>
      <c r="AI196" s="55">
        <f t="shared" si="4980"/>
      </c>
      <c r="AJ196" s="54">
        <f t="shared" si="5191"/>
      </c>
      <c r="AK196" s="55">
        <f t="shared" si="4981"/>
      </c>
      <c r="AL196" s="54">
        <f t="shared" si="5191"/>
      </c>
      <c r="AM196" s="55">
        <f t="shared" si="4982"/>
      </c>
      <c r="AN196" s="54">
        <f t="shared" si="5191"/>
      </c>
      <c r="AO196" s="55">
        <f t="shared" si="4983"/>
      </c>
      <c r="AP196" s="54">
        <f t="shared" si="5191"/>
      </c>
      <c r="AQ196" s="55">
        <f t="shared" si="4984"/>
      </c>
      <c r="AR196" s="54">
        <f t="shared" si="5191"/>
      </c>
      <c r="AS196" s="55">
        <f t="shared" si="4985"/>
      </c>
      <c r="AT196" s="54">
        <f t="shared" si="5191"/>
      </c>
      <c r="AU196" s="55">
        <f t="shared" si="4986"/>
      </c>
      <c r="AV196" s="54">
        <f t="shared" si="5191"/>
      </c>
      <c r="AW196" s="55">
        <f t="shared" si="4987"/>
      </c>
      <c r="AX196" s="54">
        <f t="shared" si="5191"/>
      </c>
      <c r="AY196" s="55">
        <f t="shared" si="4988"/>
      </c>
      <c r="AZ196" s="54">
        <f t="shared" si="5191"/>
      </c>
      <c r="BA196" s="55">
        <f t="shared" si="4989"/>
      </c>
      <c r="BB196" s="54">
        <f t="shared" si="5191"/>
      </c>
      <c r="BC196" s="55">
        <f t="shared" si="4990"/>
      </c>
      <c r="BD196" s="54">
        <f t="shared" si="5191"/>
      </c>
      <c r="BE196" s="55">
        <f t="shared" si="4991"/>
      </c>
      <c r="BF196" s="54">
        <f t="shared" si="5191"/>
      </c>
      <c r="BG196" s="55">
        <f t="shared" si="4992"/>
      </c>
      <c r="BH196" s="54">
        <f t="shared" si="5191"/>
      </c>
      <c r="BI196" s="55">
        <f t="shared" si="4993"/>
      </c>
      <c r="BJ196" s="54">
        <f t="shared" si="5191"/>
      </c>
      <c r="BK196" s="55">
        <f t="shared" si="4994"/>
      </c>
      <c r="BL196" s="54">
        <f t="shared" si="5191"/>
      </c>
      <c r="BM196" s="55">
        <f t="shared" si="4995"/>
      </c>
      <c r="BN196" s="54">
        <f t="shared" si="5191"/>
      </c>
      <c r="BO196" s="55">
        <f t="shared" si="4996"/>
      </c>
      <c r="BP196" s="54">
        <f t="shared" si="5191"/>
      </c>
      <c r="BQ196" s="55">
        <f t="shared" si="4997"/>
      </c>
      <c r="BR196" s="54">
        <f t="shared" si="5189"/>
      </c>
      <c r="BS196" s="55">
        <f t="shared" si="4998"/>
      </c>
      <c r="BT196" s="54">
        <f t="shared" si="5189"/>
      </c>
      <c r="BU196" s="55">
        <f t="shared" si="4999"/>
      </c>
      <c r="BV196" s="54">
        <f t="shared" si="5189"/>
      </c>
      <c r="BW196" s="55">
        <f t="shared" si="5000"/>
      </c>
      <c r="BX196" s="54">
        <f t="shared" si="5189"/>
      </c>
      <c r="BY196" s="55">
        <f t="shared" si="5001"/>
      </c>
      <c r="BZ196" s="54">
        <f t="shared" si="5189"/>
      </c>
      <c r="CA196" s="55">
        <f t="shared" si="5002"/>
      </c>
      <c r="CB196" s="54">
        <f t="shared" si="5189"/>
      </c>
      <c r="CC196" s="55">
        <f t="shared" si="5003"/>
      </c>
      <c r="CD196" s="54">
        <f t="shared" si="5189"/>
      </c>
      <c r="CE196" s="55">
        <f t="shared" si="5004"/>
      </c>
      <c r="CF196" s="54">
        <f t="shared" si="5189"/>
      </c>
      <c r="CG196" s="55">
        <f t="shared" si="5005"/>
      </c>
      <c r="CH196" s="54">
        <f t="shared" si="5189"/>
      </c>
      <c r="CI196" s="55">
        <f t="shared" si="5006"/>
      </c>
      <c r="CJ196" s="54">
        <f t="shared" si="5189"/>
      </c>
      <c r="CK196" s="55">
        <f t="shared" si="5007"/>
      </c>
      <c r="CL196" s="54">
        <f t="shared" si="5189"/>
      </c>
      <c r="CM196" s="55">
        <f t="shared" si="5008"/>
      </c>
      <c r="CN196" s="54">
        <f t="shared" si="5189"/>
      </c>
      <c r="CO196" s="55">
        <f t="shared" si="5009"/>
      </c>
      <c r="CP196" s="54">
        <f t="shared" si="5189"/>
      </c>
      <c r="CQ196" s="55">
        <f t="shared" si="5010"/>
      </c>
      <c r="CR196" s="54">
        <f t="shared" si="5189"/>
      </c>
      <c r="CS196" s="55">
        <f t="shared" si="5011"/>
      </c>
      <c r="CT196" s="54">
        <f t="shared" si="5189"/>
      </c>
      <c r="CU196" s="55">
        <f t="shared" si="5012"/>
      </c>
      <c r="CV196" s="54">
        <f t="shared" si="5189"/>
      </c>
      <c r="CW196" s="55">
        <f t="shared" si="5013"/>
      </c>
      <c r="CX196" s="54">
        <f t="shared" si="5189"/>
      </c>
      <c r="CY196" s="55">
        <f t="shared" si="5014"/>
      </c>
      <c r="CZ196" s="54">
        <f t="shared" si="5189"/>
      </c>
      <c r="DA196" s="55">
        <f t="shared" si="5015"/>
      </c>
      <c r="DB196" s="54">
        <f t="shared" si="5189"/>
      </c>
      <c r="DC196" s="55">
        <f t="shared" si="5016"/>
      </c>
      <c r="DD196" s="54">
        <f t="shared" si="5189"/>
      </c>
      <c r="DE196" s="55">
        <f t="shared" si="5017"/>
      </c>
      <c r="DF196" s="54">
        <f t="shared" si="5189"/>
      </c>
      <c r="DG196" s="55">
        <f t="shared" si="5018"/>
      </c>
      <c r="DH196" s="54">
        <f t="shared" si="5189"/>
      </c>
      <c r="DI196" s="55">
        <f t="shared" si="5019"/>
      </c>
      <c r="DJ196" s="54">
        <f t="shared" si="5189"/>
      </c>
      <c r="DK196" s="55">
        <f t="shared" si="5020"/>
      </c>
      <c r="DL196" s="54">
        <f t="shared" si="5189"/>
      </c>
      <c r="DM196" s="55">
        <f t="shared" si="5021"/>
      </c>
      <c r="DN196" s="54">
        <f t="shared" si="5189"/>
      </c>
      <c r="DO196" s="55">
        <f t="shared" si="5022"/>
      </c>
      <c r="DP196" s="54">
        <f t="shared" si="5189"/>
      </c>
      <c r="DQ196" s="55">
        <f t="shared" si="5023"/>
      </c>
      <c r="DR196" s="54">
        <f t="shared" si="5189"/>
      </c>
      <c r="DS196" s="55">
        <f t="shared" si="5024"/>
      </c>
      <c r="DT196" s="54">
        <f t="shared" si="5189"/>
      </c>
      <c r="DU196" s="55">
        <f t="shared" si="5025"/>
      </c>
      <c r="DV196" s="54">
        <f t="shared" si="5189"/>
      </c>
      <c r="DW196" s="55">
        <f t="shared" si="5026"/>
      </c>
      <c r="DX196" s="54">
        <f t="shared" si="5189"/>
      </c>
      <c r="DY196" s="55">
        <f t="shared" si="5027"/>
      </c>
      <c r="DZ196" s="54">
        <f t="shared" si="5189"/>
      </c>
      <c r="EA196" s="55">
        <f t="shared" si="5028"/>
      </c>
      <c r="EB196" s="54">
        <f t="shared" si="5192"/>
      </c>
      <c r="EC196" s="55">
        <f t="shared" si="5029"/>
      </c>
      <c r="ED196" s="54">
        <f t="shared" si="5192"/>
      </c>
      <c r="EE196" s="55">
        <f t="shared" si="5030"/>
      </c>
      <c r="EF196" s="54">
        <f t="shared" si="5192"/>
      </c>
      <c r="EG196" s="55">
        <f t="shared" si="5031"/>
      </c>
      <c r="EH196" s="54">
        <f t="shared" si="5192"/>
      </c>
      <c r="EI196" s="55">
        <f t="shared" si="5032"/>
      </c>
      <c r="EJ196" s="54">
        <f t="shared" si="5192"/>
      </c>
      <c r="EK196" s="55">
        <f t="shared" si="5033"/>
      </c>
      <c r="EL196" s="54">
        <f t="shared" si="5192"/>
      </c>
      <c r="EM196" s="55">
        <f t="shared" si="5034"/>
      </c>
      <c r="EN196" s="54">
        <f t="shared" si="5192"/>
      </c>
      <c r="EO196" s="55">
        <f t="shared" si="5035"/>
      </c>
      <c r="EP196" s="54">
        <f t="shared" si="5192"/>
      </c>
      <c r="EQ196" s="55">
        <f t="shared" si="5036"/>
      </c>
      <c r="ER196" s="54">
        <f t="shared" si="5192"/>
      </c>
      <c r="ES196" s="55">
        <f t="shared" si="5037"/>
      </c>
      <c r="ET196" s="54">
        <f t="shared" si="5192"/>
      </c>
      <c r="EU196" s="55">
        <f t="shared" si="5038"/>
      </c>
      <c r="EV196" s="54">
        <f t="shared" si="5192"/>
      </c>
      <c r="EW196" s="55">
        <f t="shared" si="5039"/>
      </c>
      <c r="EX196" s="54">
        <f t="shared" si="5192"/>
      </c>
      <c r="EY196" s="55">
        <f t="shared" si="5040"/>
      </c>
      <c r="EZ196" s="54">
        <f t="shared" si="5192"/>
      </c>
      <c r="FA196" s="55">
        <f t="shared" si="5041"/>
      </c>
      <c r="FB196" s="54">
        <f t="shared" si="5192"/>
      </c>
      <c r="FC196" s="55">
        <f t="shared" si="5042"/>
      </c>
      <c r="FD196" s="54">
        <f t="shared" si="5192"/>
      </c>
      <c r="FE196" s="55">
        <f t="shared" si="5043"/>
      </c>
      <c r="FF196" s="54">
        <f t="shared" si="5192"/>
      </c>
      <c r="FG196" s="55">
        <f t="shared" si="5044"/>
      </c>
      <c r="FH196" s="54">
        <f t="shared" si="5192"/>
      </c>
      <c r="FI196" s="55">
        <f t="shared" si="5045"/>
      </c>
      <c r="FJ196" s="54">
        <f t="shared" si="5192"/>
      </c>
      <c r="FK196" s="55">
        <f t="shared" si="5046"/>
      </c>
      <c r="FL196" s="54">
        <f t="shared" si="5192"/>
      </c>
      <c r="FM196" s="55">
        <f t="shared" si="5047"/>
      </c>
      <c r="FN196" s="54">
        <f t="shared" si="5192"/>
      </c>
      <c r="FO196" s="55">
        <f t="shared" si="5048"/>
      </c>
      <c r="FP196" s="54">
        <f t="shared" si="5192"/>
      </c>
      <c r="FQ196" s="55">
        <f t="shared" si="5049"/>
      </c>
      <c r="FR196" s="54">
        <f t="shared" si="5192"/>
      </c>
      <c r="FS196" s="55">
        <f t="shared" si="5050"/>
      </c>
      <c r="FT196" s="54">
        <f t="shared" si="5192"/>
      </c>
      <c r="FU196" s="55">
        <f t="shared" si="5051"/>
      </c>
      <c r="FV196" s="54">
        <f t="shared" si="5192"/>
      </c>
      <c r="FW196" s="55">
        <f t="shared" si="5052"/>
      </c>
      <c r="FX196" s="54">
        <f t="shared" si="5192"/>
      </c>
      <c r="FY196" s="55">
        <f t="shared" si="5053"/>
      </c>
      <c r="FZ196" s="54">
        <f t="shared" si="5192"/>
      </c>
      <c r="GA196" s="55">
        <f t="shared" si="5054"/>
      </c>
      <c r="GB196" s="54">
        <f t="shared" si="5192"/>
      </c>
      <c r="GC196" s="55">
        <f t="shared" si="5055"/>
      </c>
      <c r="GD196" s="54">
        <f t="shared" si="5192"/>
      </c>
      <c r="GE196" s="55">
        <f t="shared" si="5056"/>
      </c>
      <c r="GF196" s="54">
        <f t="shared" si="5192"/>
      </c>
      <c r="GG196" s="55">
        <f t="shared" si="5057"/>
      </c>
      <c r="GH196" s="54">
        <f t="shared" si="5192"/>
      </c>
      <c r="GI196" s="55">
        <f t="shared" si="5058"/>
      </c>
      <c r="GJ196" s="54">
        <f t="shared" si="5192"/>
      </c>
      <c r="GK196" s="55">
        <f t="shared" si="5059"/>
      </c>
      <c r="GL196" s="54">
        <f t="shared" si="5192"/>
      </c>
      <c r="GM196" s="55">
        <f t="shared" si="5060"/>
      </c>
      <c r="GN196" s="54">
        <f t="shared" si="5190"/>
      </c>
      <c r="GO196" s="55">
        <f t="shared" si="5061"/>
      </c>
      <c r="GP196" s="54">
        <f t="shared" si="5190"/>
      </c>
      <c r="GQ196" s="55">
        <f t="shared" si="5062"/>
      </c>
      <c r="GR196" s="54">
        <f t="shared" si="5190"/>
      </c>
      <c r="GS196" s="55">
        <f t="shared" si="5063"/>
      </c>
      <c r="GT196" s="54">
        <f t="shared" si="5190"/>
      </c>
      <c r="GU196" s="55">
        <f t="shared" si="5064"/>
      </c>
      <c r="GV196" s="54">
        <f t="shared" si="5190"/>
      </c>
      <c r="GW196" s="55">
        <f t="shared" si="5065"/>
      </c>
      <c r="GX196" s="54">
        <f t="shared" si="5190"/>
      </c>
      <c r="GY196" s="55">
        <f t="shared" si="5066"/>
      </c>
      <c r="GZ196" s="54">
        <f t="shared" si="5190"/>
      </c>
      <c r="HA196" s="55">
        <f t="shared" si="5067"/>
      </c>
      <c r="HB196" s="54">
        <f t="shared" si="5190"/>
      </c>
      <c r="HC196" s="55">
        <f t="shared" si="5068"/>
      </c>
      <c r="HD196" s="54">
        <f t="shared" si="5190"/>
      </c>
      <c r="HE196" s="55">
        <f t="shared" si="5069"/>
      </c>
      <c r="HF196" s="54">
        <f t="shared" si="5190"/>
      </c>
      <c r="HG196" s="55">
        <f t="shared" si="5070"/>
      </c>
      <c r="HH196" s="54">
        <f t="shared" si="5190"/>
      </c>
      <c r="HI196" s="55">
        <f t="shared" si="5071"/>
      </c>
      <c r="HJ196" s="54">
        <f t="shared" si="5190"/>
      </c>
      <c r="HK196" s="55">
        <f t="shared" si="5072"/>
      </c>
      <c r="HL196" s="54">
        <f t="shared" si="5190"/>
      </c>
      <c r="HM196" s="55">
        <f t="shared" si="5073"/>
      </c>
      <c r="HN196" s="54">
        <f t="shared" si="5190"/>
      </c>
      <c r="HO196" s="55">
        <f t="shared" si="5074"/>
      </c>
      <c r="HP196" s="54">
        <f t="shared" si="5190"/>
      </c>
      <c r="HQ196" s="55">
        <f t="shared" si="5075"/>
      </c>
      <c r="HR196" s="54">
        <f t="shared" si="5190"/>
      </c>
      <c r="HS196" s="55">
        <f t="shared" si="5076"/>
      </c>
      <c r="HT196" s="54">
        <f t="shared" si="5190"/>
      </c>
      <c r="HU196" s="55">
        <f t="shared" si="5077"/>
      </c>
      <c r="HV196" s="54">
        <f t="shared" si="5190"/>
      </c>
      <c r="HW196" s="55">
        <f t="shared" si="5078"/>
      </c>
      <c r="HX196" s="54">
        <f t="shared" si="5190"/>
      </c>
      <c r="HY196" s="55">
        <f t="shared" si="5079"/>
      </c>
      <c r="HZ196" s="54">
        <f t="shared" si="5190"/>
      </c>
      <c r="IA196" s="55">
        <f t="shared" si="5080"/>
      </c>
      <c r="IB196" s="54">
        <f t="shared" si="5190"/>
      </c>
      <c r="IC196" s="55">
        <f t="shared" si="5081"/>
      </c>
      <c r="ID196" s="54">
        <f t="shared" si="5190"/>
      </c>
      <c r="IE196" s="55">
        <f t="shared" si="5082"/>
      </c>
      <c r="IF196" s="54">
        <f t="shared" si="5190"/>
      </c>
      <c r="IG196" s="55">
        <f t="shared" si="5083"/>
      </c>
      <c r="IH196" s="54">
        <f t="shared" si="5190"/>
      </c>
      <c r="II196" s="55">
        <f t="shared" si="5084"/>
      </c>
      <c r="IJ196" s="54">
        <f t="shared" si="5190"/>
      </c>
      <c r="IK196" s="55">
        <f t="shared" si="5085"/>
      </c>
      <c r="IL196" s="54">
        <f t="shared" si="5190"/>
      </c>
      <c r="IM196" s="55">
        <f t="shared" si="5086"/>
      </c>
      <c r="IN196" s="54">
        <f t="shared" si="5190"/>
      </c>
      <c r="IO196" s="55">
        <f t="shared" si="5087"/>
      </c>
      <c r="IP196" s="54">
        <f t="shared" si="5190"/>
      </c>
      <c r="IQ196" s="55">
        <f t="shared" si="5088"/>
      </c>
      <c r="IR196" s="54">
        <f t="shared" si="5190"/>
      </c>
      <c r="IS196" s="55">
        <f t="shared" si="5089"/>
      </c>
      <c r="IT196" s="54">
        <f t="shared" si="5190"/>
      </c>
      <c r="IU196" s="55">
        <f t="shared" si="5090"/>
      </c>
      <c r="IV196" s="54">
        <f t="shared" si="5190"/>
      </c>
      <c r="IW196" s="55">
        <f t="shared" si="5091"/>
      </c>
      <c r="IX196" s="54">
        <f t="shared" si="5183"/>
      </c>
      <c r="IY196" s="55">
        <f t="shared" si="5092"/>
      </c>
      <c r="IZ196" s="54">
        <f t="shared" si="5183"/>
      </c>
      <c r="JA196" s="55">
        <f t="shared" si="5093"/>
      </c>
      <c r="JB196" s="54">
        <f t="shared" si="5183"/>
      </c>
      <c r="JC196" s="55">
        <f t="shared" si="5094"/>
      </c>
      <c r="JD196" s="54">
        <f t="shared" si="5183"/>
      </c>
      <c r="JE196" s="55">
        <f t="shared" si="5095"/>
      </c>
      <c r="JF196" s="54">
        <f t="shared" si="5183"/>
      </c>
      <c r="JG196" s="55">
        <f t="shared" si="5096"/>
      </c>
      <c r="JH196" s="54">
        <f t="shared" si="5183"/>
      </c>
      <c r="JI196" s="55">
        <f t="shared" si="5097"/>
      </c>
      <c r="JJ196" s="54">
        <f t="shared" si="5183"/>
      </c>
      <c r="JK196" s="55">
        <f t="shared" si="5098"/>
      </c>
      <c r="JL196" s="54">
        <f t="shared" si="5183"/>
      </c>
      <c r="JM196" s="55">
        <f t="shared" si="4679"/>
      </c>
      <c r="JN196" s="54">
        <f t="shared" si="5186"/>
      </c>
      <c r="JO196" s="55">
        <f t="shared" si="4775"/>
      </c>
      <c r="JP196" s="54">
        <f t="shared" si="5186"/>
      </c>
      <c r="JQ196" s="55">
        <f t="shared" si="4776"/>
      </c>
      <c r="JR196" s="54">
        <f t="shared" si="5186"/>
      </c>
      <c r="JS196" s="55">
        <f t="shared" si="4777"/>
      </c>
      <c r="JT196" s="54">
        <f t="shared" si="5186"/>
      </c>
      <c r="JU196" s="55">
        <f t="shared" si="4778"/>
      </c>
      <c r="JV196" s="54">
        <f t="shared" si="5186"/>
      </c>
      <c r="JW196" s="55">
        <f t="shared" si="4779"/>
      </c>
      <c r="JX196" s="54">
        <f t="shared" si="5186"/>
      </c>
      <c r="JY196" s="55">
        <f t="shared" si="4780"/>
      </c>
      <c r="JZ196" s="54">
        <f t="shared" si="5186"/>
      </c>
      <c r="KA196" s="55">
        <f t="shared" si="4781"/>
      </c>
      <c r="KB196" s="54">
        <f t="shared" si="5186"/>
      </c>
      <c r="KC196" s="55">
        <f t="shared" si="4782"/>
      </c>
      <c r="KD196" s="54">
        <f t="shared" si="5186"/>
      </c>
      <c r="KE196" s="55">
        <f t="shared" si="4783"/>
      </c>
      <c r="KF196" s="54">
        <f t="shared" si="5186"/>
      </c>
      <c r="KG196" s="55">
        <f t="shared" si="4784"/>
      </c>
      <c r="KH196" s="54">
        <f t="shared" si="5186"/>
      </c>
      <c r="KI196" s="55">
        <f t="shared" si="4785"/>
      </c>
      <c r="KJ196" s="54">
        <f t="shared" si="5186"/>
      </c>
      <c r="KK196" s="55">
        <f t="shared" si="4786"/>
      </c>
      <c r="KL196" s="54">
        <f t="shared" si="5186"/>
      </c>
      <c r="KM196" s="55">
        <f t="shared" si="4787"/>
      </c>
      <c r="KN196" s="54">
        <f t="shared" si="5186"/>
      </c>
      <c r="KO196" s="55">
        <f t="shared" si="4788"/>
      </c>
      <c r="KP196" s="54">
        <f t="shared" si="5186"/>
      </c>
      <c r="KQ196" s="55">
        <f t="shared" si="4789"/>
      </c>
      <c r="KR196" s="54">
        <f t="shared" si="5186"/>
      </c>
      <c r="KS196" s="55">
        <f t="shared" si="4790"/>
      </c>
      <c r="KT196" s="54">
        <f t="shared" si="5186"/>
      </c>
      <c r="KU196" s="55">
        <f t="shared" si="4791"/>
      </c>
      <c r="KV196" s="54">
        <f t="shared" si="5186"/>
      </c>
      <c r="KW196" s="55">
        <f t="shared" si="4792"/>
      </c>
      <c r="KX196" s="54">
        <f t="shared" si="5186"/>
      </c>
      <c r="KY196" s="55">
        <f t="shared" si="4793"/>
      </c>
      <c r="KZ196" s="54">
        <f t="shared" si="5186"/>
      </c>
      <c r="LA196" s="55">
        <f t="shared" si="4794"/>
      </c>
      <c r="LB196" s="54">
        <f t="shared" si="5186"/>
      </c>
      <c r="LC196" s="55">
        <f t="shared" si="4795"/>
      </c>
      <c r="LD196" s="54">
        <f t="shared" si="5186"/>
      </c>
      <c r="LE196" s="55">
        <f t="shared" si="4796"/>
      </c>
      <c r="LF196" s="54">
        <f t="shared" si="5186"/>
      </c>
      <c r="LG196" s="55">
        <f t="shared" si="4797"/>
      </c>
      <c r="LH196" s="54">
        <f t="shared" si="5186"/>
      </c>
      <c r="LI196" s="55">
        <f t="shared" si="4798"/>
      </c>
      <c r="LJ196" s="54">
        <f t="shared" si="5186"/>
      </c>
      <c r="LK196" s="55">
        <f t="shared" si="4799"/>
      </c>
      <c r="LL196" s="54">
        <f t="shared" si="5186"/>
      </c>
      <c r="LM196" s="55">
        <f t="shared" si="4800"/>
      </c>
      <c r="LN196" s="54">
        <f t="shared" si="5186"/>
      </c>
      <c r="LO196" s="55">
        <f t="shared" si="4801"/>
      </c>
      <c r="LP196" s="54">
        <f t="shared" si="5186"/>
      </c>
      <c r="LQ196" s="55">
        <f t="shared" si="4802"/>
      </c>
      <c r="LR196" s="54">
        <f t="shared" si="5186"/>
      </c>
      <c r="LS196" s="55">
        <f t="shared" si="4803"/>
      </c>
      <c r="LT196" s="54">
        <f t="shared" si="5186"/>
      </c>
      <c r="LU196" s="55">
        <f t="shared" si="4804"/>
      </c>
      <c r="LV196" s="54">
        <f t="shared" si="5186"/>
      </c>
      <c r="LW196" s="55">
        <f t="shared" si="4805"/>
      </c>
      <c r="LX196" s="54">
        <f t="shared" si="5186"/>
      </c>
      <c r="LY196" s="55">
        <f t="shared" si="4680"/>
      </c>
      <c r="LZ196" s="54">
        <f t="shared" si="5187"/>
      </c>
      <c r="MA196" s="55">
        <f t="shared" si="4807"/>
      </c>
      <c r="MB196" s="54">
        <f t="shared" si="5187"/>
      </c>
      <c r="MC196" s="55">
        <f t="shared" si="4808"/>
      </c>
      <c r="MD196" s="54">
        <f t="shared" si="5187"/>
      </c>
      <c r="ME196" s="55">
        <f t="shared" si="4809"/>
      </c>
      <c r="MF196" s="54">
        <f t="shared" si="5187"/>
      </c>
      <c r="MG196" s="55">
        <f t="shared" si="4810"/>
      </c>
      <c r="MH196" s="54">
        <f t="shared" si="5187"/>
      </c>
      <c r="MI196" s="55">
        <f t="shared" si="4811"/>
      </c>
      <c r="MJ196" s="54">
        <f t="shared" si="5187"/>
      </c>
      <c r="MK196" s="55">
        <f t="shared" si="4812"/>
      </c>
      <c r="ML196" s="54">
        <f t="shared" si="5187"/>
      </c>
      <c r="MM196" s="55">
        <f t="shared" si="4682"/>
      </c>
      <c r="MN196" s="54">
        <f t="shared" si="5187"/>
      </c>
      <c r="MO196" s="55">
        <f t="shared" si="4683"/>
      </c>
      <c r="MP196" s="54">
        <f t="shared" si="5187"/>
      </c>
      <c r="MQ196" s="55">
        <f t="shared" si="4684"/>
      </c>
      <c r="MR196" s="54">
        <f t="shared" si="5187"/>
      </c>
      <c r="MS196" s="55">
        <f t="shared" si="4685"/>
      </c>
      <c r="MT196" s="54">
        <f t="shared" si="5187"/>
      </c>
      <c r="MU196" s="55">
        <f t="shared" si="4686"/>
      </c>
      <c r="MV196" s="54">
        <f t="shared" si="5187"/>
      </c>
      <c r="MW196" s="55">
        <f t="shared" si="4687"/>
      </c>
      <c r="MX196" s="54">
        <f t="shared" si="5187"/>
      </c>
      <c r="MY196" s="55">
        <f t="shared" si="4688"/>
      </c>
      <c r="MZ196" s="54">
        <f t="shared" si="5187"/>
      </c>
      <c r="NA196" s="55">
        <f t="shared" si="4689"/>
      </c>
      <c r="NB196" s="54">
        <f t="shared" si="5187"/>
      </c>
      <c r="NC196" s="55">
        <f t="shared" si="4690"/>
      </c>
      <c r="ND196" s="54">
        <f t="shared" si="5187"/>
      </c>
      <c r="NE196" s="55">
        <f t="shared" si="4691"/>
      </c>
      <c r="NF196" s="54">
        <f t="shared" si="5187"/>
      </c>
      <c r="NG196" s="55">
        <f t="shared" si="4692"/>
      </c>
      <c r="NH196" s="54">
        <f t="shared" si="5187"/>
      </c>
      <c r="NI196" s="55">
        <f t="shared" si="4693"/>
      </c>
      <c r="NJ196" s="54">
        <f t="shared" si="5187"/>
      </c>
      <c r="NK196" s="55">
        <f t="shared" si="4694"/>
      </c>
      <c r="NL196" s="54">
        <f t="shared" si="5187"/>
      </c>
      <c r="NM196" s="55">
        <f t="shared" si="4695"/>
      </c>
      <c r="NN196" s="54">
        <f t="shared" si="5187"/>
      </c>
      <c r="NO196" s="55">
        <f t="shared" si="4696"/>
      </c>
      <c r="NP196" s="54">
        <f t="shared" si="5187"/>
      </c>
      <c r="NQ196" s="55">
        <f t="shared" si="4697"/>
      </c>
      <c r="NR196" s="54">
        <f t="shared" si="5187"/>
      </c>
      <c r="NS196" s="55">
        <f t="shared" si="4698"/>
      </c>
      <c r="NT196" s="54">
        <f t="shared" si="5187"/>
      </c>
      <c r="NU196" s="55">
        <f t="shared" si="4699"/>
      </c>
      <c r="NV196" s="54">
        <f t="shared" si="5187"/>
      </c>
      <c r="NW196" s="55">
        <f t="shared" si="4700"/>
      </c>
      <c r="NX196" s="54">
        <f t="shared" si="5187"/>
      </c>
      <c r="NY196" s="55">
        <f t="shared" si="4701"/>
      </c>
      <c r="NZ196" s="54">
        <f t="shared" si="5187"/>
      </c>
      <c r="OA196" s="55">
        <f t="shared" si="4702"/>
      </c>
      <c r="OB196" s="54">
        <f t="shared" si="5187"/>
      </c>
      <c r="OC196" s="55">
        <f t="shared" si="4703"/>
      </c>
      <c r="OD196" s="54">
        <f t="shared" si="5187"/>
      </c>
      <c r="OE196" s="55">
        <f t="shared" si="4704"/>
      </c>
      <c r="OF196" s="54">
        <f t="shared" si="5187"/>
      </c>
      <c r="OG196" s="55">
        <f t="shared" si="4705"/>
      </c>
      <c r="OH196" s="54">
        <f t="shared" si="5187"/>
      </c>
      <c r="OI196" s="55">
        <f t="shared" si="4706"/>
      </c>
      <c r="OJ196" s="54">
        <f t="shared" si="5187"/>
      </c>
      <c r="OK196" s="55">
        <f t="shared" si="4707"/>
      </c>
      <c r="OL196" s="54">
        <f t="shared" si="5184"/>
      </c>
      <c r="OM196" s="55">
        <f t="shared" si="4708"/>
      </c>
      <c r="ON196" s="54">
        <f t="shared" si="5184"/>
      </c>
      <c r="OO196" s="55">
        <f t="shared" si="4709"/>
      </c>
      <c r="OP196" s="54">
        <f t="shared" si="5184"/>
      </c>
      <c r="OQ196" s="55">
        <f t="shared" si="4710"/>
      </c>
      <c r="OR196" s="54">
        <f t="shared" si="5184"/>
      </c>
      <c r="OS196" s="55">
        <f t="shared" si="4711"/>
      </c>
      <c r="OT196" s="54">
        <f t="shared" si="5184"/>
      </c>
      <c r="OU196" s="55">
        <f t="shared" si="4712"/>
      </c>
      <c r="OV196" s="54">
        <f t="shared" si="5184"/>
      </c>
      <c r="OW196" s="55">
        <f t="shared" si="4713"/>
      </c>
      <c r="OX196" s="54">
        <f t="shared" si="5181"/>
      </c>
      <c r="OY196" s="55">
        <f t="shared" si="4714"/>
      </c>
      <c r="OZ196" s="54">
        <f t="shared" si="5181"/>
      </c>
      <c r="PA196" s="55">
        <f t="shared" si="4715"/>
      </c>
      <c r="PB196" s="54">
        <f t="shared" si="5181"/>
      </c>
      <c r="PC196" s="55">
        <f t="shared" si="4716"/>
      </c>
      <c r="PD196" s="54">
        <f t="shared" si="5181"/>
      </c>
      <c r="PE196" s="55">
        <f t="shared" si="4717"/>
      </c>
      <c r="PF196" s="54">
        <f t="shared" si="5181"/>
      </c>
      <c r="PG196" s="55">
        <f t="shared" si="4718"/>
      </c>
      <c r="PH196" s="54">
        <f t="shared" si="5181"/>
      </c>
      <c r="PI196" s="55">
        <f t="shared" si="4719"/>
      </c>
      <c r="PJ196" s="54">
        <f t="shared" si="5181"/>
      </c>
      <c r="PK196" s="55">
        <f t="shared" si="4720"/>
      </c>
      <c r="PL196" s="54">
        <f t="shared" si="5181"/>
      </c>
      <c r="PM196" s="55">
        <f t="shared" si="4721"/>
      </c>
      <c r="PN196" s="54">
        <f t="shared" si="5181"/>
      </c>
      <c r="PO196" s="55">
        <f t="shared" si="4722"/>
      </c>
      <c r="PP196" s="54">
        <f t="shared" si="5181"/>
      </c>
      <c r="PQ196" s="55">
        <f t="shared" si="4723"/>
      </c>
      <c r="PR196" s="54">
        <f t="shared" si="5181"/>
      </c>
      <c r="PS196" s="55">
        <f t="shared" si="4724"/>
      </c>
      <c r="PT196" s="54">
        <f t="shared" si="5181"/>
      </c>
      <c r="PU196" s="55">
        <f t="shared" si="4725"/>
      </c>
      <c r="PV196" s="54">
        <f t="shared" si="5181"/>
      </c>
      <c r="PW196" s="55">
        <f t="shared" si="4726"/>
      </c>
      <c r="PX196" s="54">
        <f t="shared" si="5181"/>
      </c>
      <c r="PY196" s="55">
        <f t="shared" si="4727"/>
      </c>
      <c r="PZ196" s="54">
        <f t="shared" si="5181"/>
      </c>
      <c r="QA196" s="55">
        <f t="shared" si="4728"/>
      </c>
      <c r="QB196" s="54">
        <f t="shared" si="5181"/>
      </c>
      <c r="QC196" s="55">
        <f t="shared" si="4729"/>
      </c>
      <c r="QD196" s="54">
        <f t="shared" si="5181"/>
      </c>
      <c r="QE196" s="55">
        <f t="shared" si="4730"/>
      </c>
      <c r="QF196" s="54">
        <f t="shared" si="5181"/>
      </c>
      <c r="QG196" s="55">
        <f t="shared" si="4731"/>
      </c>
      <c r="QH196" s="54">
        <f t="shared" si="5181"/>
      </c>
      <c r="QI196" s="55">
        <f t="shared" si="4732"/>
      </c>
      <c r="QJ196" s="54">
        <f t="shared" si="5181"/>
      </c>
      <c r="QK196" s="55">
        <f t="shared" si="4733"/>
      </c>
      <c r="QL196" s="54">
        <f t="shared" si="5181"/>
      </c>
      <c r="QM196" s="55">
        <f t="shared" si="4734"/>
      </c>
      <c r="QN196" s="54">
        <f t="shared" si="5181"/>
      </c>
      <c r="QO196" s="55">
        <f t="shared" si="4735"/>
      </c>
      <c r="QP196" s="54">
        <f t="shared" si="5181"/>
      </c>
      <c r="QQ196" s="55">
        <f t="shared" si="4736"/>
      </c>
      <c r="QR196" s="54">
        <f t="shared" si="5181"/>
      </c>
      <c r="QS196" s="55">
        <f t="shared" si="4737"/>
      </c>
      <c r="QT196" s="54">
        <f t="shared" si="5181"/>
      </c>
      <c r="QU196" s="55">
        <f t="shared" si="4885"/>
      </c>
      <c r="QV196" s="54">
        <f t="shared" si="5181"/>
      </c>
      <c r="QW196" s="55">
        <f t="shared" si="4886"/>
      </c>
      <c r="QX196" s="54">
        <f t="shared" si="5178"/>
      </c>
      <c r="QY196" s="55">
        <f t="shared" si="4887"/>
      </c>
      <c r="QZ196" s="54">
        <f t="shared" si="5178"/>
      </c>
      <c r="RA196" s="55">
        <f t="shared" si="4888"/>
      </c>
      <c r="RB196" s="54">
        <f t="shared" si="5178"/>
      </c>
      <c r="RC196" s="55">
        <f t="shared" si="4889"/>
      </c>
      <c r="RD196" s="54">
        <f t="shared" si="5178"/>
      </c>
      <c r="RE196" s="55">
        <f t="shared" si="4890"/>
      </c>
      <c r="RF196" s="54">
        <f t="shared" si="5178"/>
      </c>
      <c r="RG196" s="55">
        <f t="shared" si="4891"/>
      </c>
      <c r="RH196" s="54">
        <f t="shared" si="5178"/>
      </c>
      <c r="RI196" s="55">
        <f t="shared" si="4892"/>
      </c>
      <c r="RJ196" s="54">
        <f t="shared" si="5193"/>
      </c>
      <c r="RK196" s="55">
        <f t="shared" si="4893"/>
      </c>
      <c r="RL196" s="54">
        <f t="shared" si="5193"/>
      </c>
      <c r="RM196" s="55">
        <f t="shared" si="4894"/>
      </c>
      <c r="RN196" s="54">
        <f t="shared" si="5193"/>
      </c>
      <c r="RO196" s="55">
        <f t="shared" si="4895"/>
      </c>
      <c r="RP196" s="54">
        <f t="shared" si="5193"/>
      </c>
      <c r="RQ196" s="55">
        <f t="shared" si="4896"/>
      </c>
      <c r="RR196" s="54">
        <f t="shared" si="5193"/>
      </c>
      <c r="RS196" s="55">
        <f t="shared" si="4897"/>
      </c>
      <c r="RT196" s="54">
        <f t="shared" si="5193"/>
      </c>
      <c r="RU196" s="55">
        <f t="shared" si="4898"/>
      </c>
      <c r="RV196" s="54">
        <f t="shared" si="5193"/>
      </c>
      <c r="RW196" s="55">
        <f t="shared" si="4899"/>
      </c>
      <c r="RX196" s="54">
        <f t="shared" si="5193"/>
      </c>
      <c r="RY196" s="55">
        <f t="shared" si="4900"/>
      </c>
      <c r="RZ196" s="54">
        <f t="shared" si="5193"/>
      </c>
      <c r="SA196" s="55">
        <f t="shared" si="4901"/>
      </c>
      <c r="SB196" s="54">
        <f t="shared" si="5193"/>
      </c>
      <c r="SC196" s="55">
        <f t="shared" si="4902"/>
      </c>
      <c r="SD196" s="54">
        <f t="shared" si="5193"/>
      </c>
      <c r="SE196" s="55">
        <f t="shared" si="4903"/>
      </c>
      <c r="SF196" s="54">
        <f t="shared" si="5193"/>
      </c>
      <c r="SG196" s="55">
        <f t="shared" si="4904"/>
      </c>
      <c r="SH196" s="54">
        <f t="shared" si="5193"/>
      </c>
      <c r="SI196" s="55">
        <f t="shared" si="4905"/>
      </c>
      <c r="SJ196" s="54">
        <f t="shared" si="5193"/>
      </c>
      <c r="SK196" s="55">
        <f t="shared" si="4906"/>
      </c>
      <c r="SL196" s="54">
        <f t="shared" si="5193"/>
      </c>
      <c r="SM196" s="55">
        <f t="shared" si="4907"/>
      </c>
      <c r="SN196" s="54">
        <f t="shared" si="5193"/>
      </c>
      <c r="SO196" s="55">
        <f t="shared" si="4908"/>
      </c>
      <c r="SP196" s="54">
        <f t="shared" si="5193"/>
      </c>
      <c r="SQ196" s="55">
        <f t="shared" si="4909"/>
      </c>
      <c r="SR196" s="54">
        <f t="shared" si="5193"/>
      </c>
      <c r="SS196" s="55">
        <f t="shared" si="4910"/>
      </c>
      <c r="ST196" s="54">
        <f t="shared" si="5193"/>
      </c>
      <c r="SU196" s="55">
        <f t="shared" si="4911"/>
      </c>
      <c r="SV196" s="54">
        <f t="shared" si="5193"/>
      </c>
      <c r="SW196" s="55">
        <f t="shared" si="4912"/>
      </c>
      <c r="SX196" s="54">
        <f t="shared" si="5193"/>
      </c>
      <c r="SY196" s="55">
        <f t="shared" si="4913"/>
      </c>
      <c r="SZ196" s="54">
        <f t="shared" si="5193"/>
      </c>
      <c r="TA196" s="55">
        <f t="shared" si="4914"/>
      </c>
      <c r="TB196" s="54">
        <f t="shared" si="5193"/>
      </c>
      <c r="TC196" s="55">
        <f t="shared" si="4915"/>
      </c>
      <c r="TD196" s="54">
        <f t="shared" si="5193"/>
      </c>
      <c r="TE196" s="55">
        <f t="shared" si="4881"/>
      </c>
      <c r="TF196" s="54">
        <f t="shared" si="5193"/>
      </c>
      <c r="TG196" s="55">
        <f t="shared" si="4843"/>
      </c>
      <c r="TH196" s="54">
        <f t="shared" si="5193"/>
      </c>
      <c r="TI196" s="55">
        <f t="shared" si="4844"/>
      </c>
      <c r="TJ196" s="54">
        <f t="shared" si="5193"/>
      </c>
      <c r="TK196" s="55">
        <f t="shared" si="4845"/>
      </c>
      <c r="TL196" s="54">
        <f t="shared" si="5193"/>
      </c>
      <c r="TM196" s="55">
        <f t="shared" si="4846"/>
      </c>
      <c r="TN196" s="54">
        <f t="shared" si="5193"/>
      </c>
      <c r="TO196" s="55">
        <f t="shared" si="4847"/>
      </c>
      <c r="TP196" s="54">
        <f t="shared" si="5193"/>
      </c>
      <c r="TQ196" s="55">
        <f t="shared" si="4848"/>
      </c>
      <c r="TR196" s="54">
        <f t="shared" si="5193"/>
      </c>
      <c r="TS196" s="55">
        <f t="shared" si="4849"/>
      </c>
      <c r="TT196" s="54">
        <f t="shared" si="5193"/>
      </c>
      <c r="TU196" s="55">
        <f t="shared" si="4850"/>
      </c>
      <c r="TV196" s="54">
        <f t="shared" si="5188"/>
      </c>
      <c r="TW196" s="55">
        <f t="shared" si="4851"/>
      </c>
      <c r="TX196" s="54">
        <f t="shared" si="5188"/>
      </c>
      <c r="TY196" s="55">
        <f t="shared" si="4852"/>
      </c>
      <c r="TZ196" s="54">
        <f t="shared" si="5188"/>
      </c>
      <c r="UA196" s="55">
        <f t="shared" si="4853"/>
      </c>
      <c r="UB196" s="54">
        <f t="shared" si="5185"/>
      </c>
      <c r="UC196" s="55">
        <f t="shared" si="4854"/>
      </c>
      <c r="UD196" s="54">
        <f t="shared" si="5185"/>
      </c>
      <c r="UE196" s="55">
        <f t="shared" si="4855"/>
      </c>
      <c r="UF196" s="54">
        <f t="shared" si="5185"/>
      </c>
      <c r="UG196" s="55">
        <f t="shared" si="4856"/>
      </c>
      <c r="UH196" s="54">
        <f t="shared" si="5185"/>
      </c>
      <c r="UI196" s="55">
        <f t="shared" si="4857"/>
      </c>
      <c r="UJ196" s="54">
        <f t="shared" si="5185"/>
      </c>
      <c r="UK196" s="55">
        <f t="shared" si="4858"/>
      </c>
      <c r="UL196" s="54">
        <f t="shared" si="5185"/>
      </c>
      <c r="UM196" s="55">
        <f t="shared" si="4859"/>
      </c>
      <c r="UN196" s="54">
        <f t="shared" si="5185"/>
      </c>
      <c r="UO196" s="55">
        <f t="shared" si="4860"/>
      </c>
      <c r="UP196" s="54">
        <f t="shared" si="5185"/>
      </c>
      <c r="UQ196" s="55">
        <f t="shared" si="4861"/>
      </c>
      <c r="UR196" s="54">
        <f t="shared" si="5185"/>
      </c>
      <c r="US196" s="55">
        <f t="shared" si="4862"/>
      </c>
      <c r="UT196" s="54">
        <f t="shared" si="5185"/>
      </c>
      <c r="UU196" s="55">
        <f t="shared" si="4863"/>
      </c>
      <c r="UV196" s="54">
        <f t="shared" si="5185"/>
      </c>
      <c r="UW196" s="55">
        <f t="shared" si="4864"/>
      </c>
      <c r="UX196" s="54">
        <f t="shared" si="5185"/>
      </c>
      <c r="UY196" s="55">
        <f t="shared" si="4865"/>
      </c>
      <c r="UZ196" s="54">
        <f t="shared" si="5185"/>
      </c>
      <c r="VA196" s="55">
        <f t="shared" si="4866"/>
      </c>
      <c r="VB196" s="54">
        <f t="shared" si="5185"/>
      </c>
      <c r="VC196" s="55">
        <f t="shared" si="4867"/>
      </c>
      <c r="VD196" s="54">
        <f t="shared" si="5185"/>
      </c>
      <c r="VE196" s="55">
        <f t="shared" si="4868"/>
      </c>
      <c r="VF196" s="54">
        <f t="shared" si="5185"/>
      </c>
      <c r="VG196" s="55">
        <f t="shared" si="4869"/>
      </c>
      <c r="VH196" s="54">
        <f t="shared" si="5185"/>
      </c>
      <c r="VI196" s="55">
        <f t="shared" si="4870"/>
      </c>
      <c r="VJ196" s="54">
        <f t="shared" si="5185"/>
      </c>
      <c r="VK196" s="55">
        <f t="shared" si="4871"/>
      </c>
      <c r="VL196" s="54">
        <f t="shared" si="5185"/>
      </c>
      <c r="VM196" s="55">
        <f t="shared" si="4872"/>
      </c>
      <c r="VN196" s="54">
        <f t="shared" si="5185"/>
      </c>
      <c r="VO196" s="55">
        <f t="shared" si="4873"/>
      </c>
      <c r="VP196" s="54">
        <f t="shared" si="5185"/>
      </c>
      <c r="VQ196" s="55">
        <f t="shared" si="4817"/>
      </c>
      <c r="VR196" s="54">
        <f t="shared" si="5185"/>
      </c>
      <c r="VS196" s="55">
        <f t="shared" si="4874"/>
      </c>
      <c r="VT196" s="54">
        <f t="shared" si="5185"/>
      </c>
      <c r="VU196" s="55">
        <f t="shared" si="4875"/>
      </c>
      <c r="VV196" s="54">
        <f t="shared" si="5185"/>
      </c>
      <c r="VW196" s="55">
        <f t="shared" si="4876"/>
      </c>
      <c r="VX196" s="54">
        <f t="shared" si="5185"/>
      </c>
      <c r="VY196" s="55">
        <f t="shared" si="4877"/>
      </c>
      <c r="VZ196" s="54">
        <f t="shared" si="5185"/>
      </c>
      <c r="WA196" s="55">
        <f t="shared" si="4878"/>
      </c>
      <c r="WB196" s="54">
        <f t="shared" si="5185"/>
      </c>
      <c r="WC196" s="55">
        <f t="shared" si="4879"/>
      </c>
      <c r="WD196" s="54">
        <f t="shared" si="5185"/>
      </c>
      <c r="WE196" s="55">
        <f t="shared" si="4818"/>
      </c>
      <c r="WF196" s="54">
        <f t="shared" si="5185"/>
      </c>
      <c r="WG196" s="55">
        <f t="shared" si="4819"/>
      </c>
      <c r="WH196" s="54">
        <f t="shared" si="5185"/>
      </c>
      <c r="WI196" s="55">
        <f t="shared" si="4820"/>
      </c>
      <c r="WJ196" s="54">
        <f t="shared" si="5185"/>
      </c>
      <c r="WK196" s="55">
        <f t="shared" si="4821"/>
      </c>
      <c r="WL196" s="54">
        <f t="shared" si="5182"/>
      </c>
      <c r="WM196" s="55">
        <f t="shared" si="4822"/>
      </c>
      <c r="WN196" s="54">
        <f t="shared" si="5182"/>
      </c>
      <c r="WO196" s="55">
        <f t="shared" si="4823"/>
      </c>
      <c r="WP196" s="54">
        <f t="shared" si="5182"/>
      </c>
      <c r="WQ196" s="55">
        <f t="shared" si="4824"/>
      </c>
      <c r="WR196" s="54">
        <f t="shared" si="5182"/>
      </c>
      <c r="WS196" s="55">
        <f t="shared" si="4825"/>
      </c>
      <c r="WT196" s="54">
        <f t="shared" si="5182"/>
      </c>
      <c r="WU196" s="55">
        <f t="shared" si="4826"/>
      </c>
      <c r="WV196" s="54">
        <f t="shared" si="5182"/>
      </c>
      <c r="WW196" s="55">
        <f t="shared" si="4827"/>
      </c>
      <c r="WX196" s="54">
        <f t="shared" si="5182"/>
      </c>
      <c r="WY196" s="55">
        <f t="shared" si="4828"/>
      </c>
      <c r="WZ196" s="54">
        <f t="shared" si="5182"/>
      </c>
      <c r="XA196" s="55">
        <f t="shared" si="4829"/>
      </c>
      <c r="XB196" s="54">
        <f t="shared" si="5182"/>
      </c>
      <c r="XC196" s="55">
        <f t="shared" si="4830"/>
      </c>
      <c r="XD196" s="54">
        <f t="shared" si="5182"/>
      </c>
      <c r="XE196" s="55">
        <f t="shared" si="4831"/>
      </c>
      <c r="XF196" s="54">
        <f t="shared" si="5182"/>
      </c>
      <c r="XG196" s="55">
        <f t="shared" si="4832"/>
      </c>
      <c r="XH196" s="54">
        <f t="shared" si="5182"/>
      </c>
      <c r="XI196" s="55">
        <f t="shared" si="4833"/>
      </c>
      <c r="XJ196" s="54">
        <f t="shared" si="5182"/>
      </c>
      <c r="XK196" s="55">
        <f t="shared" si="4834"/>
      </c>
      <c r="XL196" s="54">
        <f t="shared" si="5182"/>
      </c>
      <c r="XM196" s="55">
        <f t="shared" si="4835"/>
      </c>
      <c r="XN196" s="54">
        <f t="shared" si="5182"/>
      </c>
      <c r="XO196" s="55">
        <f t="shared" si="4836"/>
      </c>
      <c r="XP196" s="54">
        <f t="shared" si="5179"/>
      </c>
      <c r="XQ196" s="55">
        <f t="shared" si="4837"/>
      </c>
      <c r="XR196" s="54">
        <f t="shared" si="5179"/>
      </c>
      <c r="XS196" s="55">
        <f t="shared" si="4838"/>
      </c>
      <c r="XT196" s="54">
        <f t="shared" si="5179"/>
      </c>
      <c r="XU196" s="55">
        <f t="shared" si="4839"/>
      </c>
      <c r="XV196" s="54">
        <f t="shared" si="5179"/>
      </c>
      <c r="XW196" s="55">
        <f t="shared" si="4840"/>
      </c>
      <c r="XX196" s="54">
        <f t="shared" si="5179"/>
      </c>
      <c r="XY196" s="55">
        <f t="shared" si="4841"/>
      </c>
      <c r="XZ196" s="54">
        <f t="shared" si="5179"/>
      </c>
      <c r="YA196" s="55">
        <f t="shared" si="4842"/>
      </c>
      <c r="YB196" s="54">
        <f t="shared" si="5179"/>
      </c>
      <c r="YC196" s="55">
        <f t="shared" si="4740"/>
      </c>
      <c r="YD196" s="54">
        <f t="shared" si="5180"/>
      </c>
      <c r="YE196" s="55">
        <f t="shared" si="4741"/>
      </c>
      <c r="YF196" s="54">
        <f t="shared" si="5180"/>
      </c>
      <c r="YG196" s="55">
        <f t="shared" si="4742"/>
      </c>
      <c r="YH196" s="54">
        <f t="shared" si="5180"/>
      </c>
      <c r="YI196" s="55">
        <f t="shared" si="4743"/>
      </c>
      <c r="YJ196" s="54">
        <f t="shared" si="5180"/>
      </c>
      <c r="YK196" s="55">
        <f t="shared" si="4744"/>
      </c>
      <c r="YL196" s="54">
        <f t="shared" si="5180"/>
      </c>
      <c r="YM196" s="55">
        <f t="shared" si="4745"/>
      </c>
      <c r="YN196" s="54">
        <f t="shared" si="5180"/>
      </c>
      <c r="YO196" s="55">
        <f t="shared" si="4746"/>
      </c>
      <c r="YP196" s="54">
        <f t="shared" si="5180"/>
      </c>
      <c r="YQ196" s="55">
        <f t="shared" si="4747"/>
      </c>
      <c r="YR196" s="54">
        <f t="shared" si="5180"/>
      </c>
      <c r="YS196" s="55">
        <f t="shared" si="4748"/>
      </c>
      <c r="YT196" s="54">
        <f t="shared" si="5180"/>
      </c>
      <c r="YU196" s="55">
        <f t="shared" si="4749"/>
      </c>
      <c r="YV196" s="54">
        <f t="shared" si="5180"/>
      </c>
      <c r="YW196" s="55">
        <f t="shared" si="4750"/>
      </c>
      <c r="YX196" s="54">
        <f t="shared" si="5180"/>
      </c>
      <c r="YY196" s="55">
        <f t="shared" si="4751"/>
      </c>
      <c r="YZ196" s="54">
        <f t="shared" si="5180"/>
      </c>
      <c r="ZA196" s="55">
        <f t="shared" si="4752"/>
      </c>
      <c r="ZB196" s="54">
        <f t="shared" si="5180"/>
      </c>
      <c r="ZC196" s="55">
        <f t="shared" si="4753"/>
      </c>
      <c r="ZD196" s="54">
        <f t="shared" si="5180"/>
      </c>
      <c r="ZE196" s="55">
        <f t="shared" si="4754"/>
      </c>
      <c r="ZF196" s="54">
        <f t="shared" si="5180"/>
      </c>
      <c r="ZG196" s="55">
        <f t="shared" si="4755"/>
      </c>
      <c r="ZH196" s="54">
        <f t="shared" si="5180"/>
      </c>
      <c r="ZI196" s="55">
        <f t="shared" si="4756"/>
      </c>
      <c r="ZJ196" s="54">
        <f t="shared" si="5180"/>
      </c>
      <c r="ZK196" s="55">
        <f t="shared" si="4757"/>
      </c>
      <c r="ZL196" s="54">
        <f t="shared" si="5180"/>
      </c>
      <c r="ZM196" s="55">
        <f t="shared" si="4758"/>
      </c>
      <c r="ZN196" s="54">
        <f t="shared" si="5180"/>
      </c>
      <c r="ZO196" s="55">
        <f t="shared" si="4759"/>
      </c>
      <c r="ZP196" s="54">
        <f t="shared" si="5180"/>
      </c>
      <c r="ZQ196" s="55">
        <f t="shared" si="4760"/>
      </c>
      <c r="ZR196" s="54">
        <f t="shared" si="5180"/>
      </c>
      <c r="ZS196" s="55">
        <f t="shared" si="4761"/>
      </c>
      <c r="ZT196" s="54">
        <f t="shared" si="5180"/>
      </c>
      <c r="ZU196" s="55">
        <f t="shared" si="4762"/>
      </c>
      <c r="ZV196" s="54">
        <f t="shared" si="5180"/>
      </c>
      <c r="ZW196" s="55">
        <f t="shared" si="4763"/>
      </c>
      <c r="ZX196" s="54">
        <f t="shared" si="5180"/>
      </c>
      <c r="ZY196" s="55">
        <f t="shared" si="4764"/>
      </c>
      <c r="ZZ196" s="54">
        <f t="shared" si="5180"/>
      </c>
      <c r="AAA196" s="55">
        <f t="shared" si="4765"/>
      </c>
      <c r="AAB196" s="54">
        <f t="shared" si="5180"/>
      </c>
      <c r="AAC196" s="55">
        <f t="shared" si="4766"/>
      </c>
      <c r="AAD196" s="54">
        <f t="shared" si="5180"/>
      </c>
      <c r="AAE196" s="55">
        <f t="shared" si="4767"/>
      </c>
      <c r="AAF196" s="54">
        <f t="shared" si="5180"/>
      </c>
      <c r="AAG196" s="55">
        <f t="shared" si="4768"/>
      </c>
      <c r="AAH196" s="54">
        <f t="shared" si="5180"/>
      </c>
      <c r="AAI196" s="55">
        <f t="shared" si="4769"/>
      </c>
      <c r="AAJ196" s="54">
        <f t="shared" si="5180"/>
      </c>
      <c r="AAK196" s="55">
        <f t="shared" si="4770"/>
      </c>
      <c r="AAL196" s="54">
        <f t="shared" si="5180"/>
      </c>
      <c r="AAM196" s="55">
        <f t="shared" si="4917"/>
      </c>
      <c r="AAN196" s="54">
        <f t="shared" ref="AAN196:ACX203" si="5194">RIGHT(IFERROR(VLOOKUP($B196,AAN$4:AAO$71,2,FALSE),""),2)</f>
      </c>
      <c r="AAO196" s="55">
        <f t="shared" si="4918"/>
      </c>
      <c r="AAP196" s="54">
        <f t="shared" si="5194"/>
      </c>
      <c r="AAQ196" s="55">
        <f t="shared" si="4919"/>
      </c>
      <c r="AAR196" s="54">
        <f t="shared" si="5194"/>
      </c>
      <c r="AAS196" s="55">
        <f t="shared" si="4920"/>
      </c>
      <c r="AAT196" s="54">
        <f t="shared" si="5194"/>
      </c>
      <c r="AAU196" s="55">
        <f t="shared" si="4921"/>
      </c>
      <c r="AAV196" s="54">
        <f t="shared" si="5194"/>
      </c>
      <c r="AAW196" s="55">
        <f t="shared" si="4922"/>
      </c>
      <c r="AAX196" s="54">
        <f t="shared" si="5194"/>
      </c>
      <c r="AAY196" s="55">
        <f t="shared" si="4923"/>
      </c>
      <c r="AAZ196" s="54">
        <f t="shared" si="5194"/>
      </c>
      <c r="ABA196" s="55">
        <f t="shared" si="4924"/>
      </c>
      <c r="ABB196" s="54">
        <f t="shared" si="5194"/>
      </c>
      <c r="ABC196" s="55">
        <f t="shared" si="4925"/>
      </c>
      <c r="ABD196" s="54">
        <f t="shared" si="5194"/>
      </c>
      <c r="ABE196" s="55">
        <f t="shared" si="4926"/>
      </c>
      <c r="ABF196" s="54">
        <f t="shared" si="5194"/>
      </c>
      <c r="ABG196" s="55">
        <f t="shared" si="4927"/>
      </c>
      <c r="ABH196" s="54">
        <f t="shared" si="5194"/>
      </c>
      <c r="ABI196" s="55">
        <f t="shared" si="4928"/>
      </c>
      <c r="ABJ196" s="54">
        <f t="shared" si="5194"/>
      </c>
      <c r="ABK196" s="55">
        <f t="shared" si="4929"/>
      </c>
      <c r="ABL196" s="54">
        <f t="shared" si="5194"/>
      </c>
      <c r="ABM196" s="55">
        <f t="shared" si="4930"/>
      </c>
      <c r="ABN196" s="54">
        <f t="shared" si="5194"/>
      </c>
      <c r="ABO196" s="55">
        <f t="shared" si="4931"/>
      </c>
      <c r="ABP196" s="54">
        <f t="shared" si="5194"/>
      </c>
      <c r="ABQ196" s="55">
        <f t="shared" si="4932"/>
      </c>
      <c r="ABR196" s="54">
        <f t="shared" si="5194"/>
      </c>
      <c r="ABS196" s="55">
        <f t="shared" si="4933"/>
      </c>
      <c r="ABT196" s="54">
        <f t="shared" si="5194"/>
      </c>
      <c r="ABU196" s="55">
        <f t="shared" si="4934"/>
      </c>
      <c r="ABV196" s="54">
        <f t="shared" si="5194"/>
      </c>
      <c r="ABW196" s="55">
        <f t="shared" si="4935"/>
      </c>
      <c r="ABX196" s="54">
        <f t="shared" si="5194"/>
      </c>
      <c r="ABY196" s="55">
        <f t="shared" si="4936"/>
      </c>
      <c r="ABZ196" s="54">
        <f t="shared" si="5194"/>
      </c>
      <c r="ACA196" s="55">
        <f t="shared" si="4937"/>
      </c>
      <c r="ACB196" s="54">
        <f t="shared" si="5194"/>
      </c>
      <c r="ACC196" s="55">
        <f t="shared" si="4938"/>
      </c>
      <c r="ACD196" s="54">
        <f t="shared" si="5194"/>
      </c>
      <c r="ACE196" s="55">
        <f t="shared" si="4939"/>
      </c>
      <c r="ACF196" s="54">
        <f t="shared" si="5194"/>
      </c>
      <c r="ACG196" s="55">
        <f t="shared" si="4940"/>
      </c>
      <c r="ACH196" s="54">
        <f t="shared" si="5194"/>
      </c>
      <c r="ACI196" s="55">
        <f t="shared" si="4941"/>
      </c>
      <c r="ACJ196" s="54">
        <f t="shared" si="5194"/>
      </c>
      <c r="ACK196" s="55">
        <f t="shared" si="4942"/>
      </c>
      <c r="ACL196" s="54">
        <f t="shared" si="5194"/>
      </c>
      <c r="ACM196" s="55">
        <f t="shared" si="4943"/>
      </c>
      <c r="ACN196" s="54">
        <f t="shared" si="5194"/>
      </c>
      <c r="ACO196" s="55">
        <f t="shared" si="4944"/>
      </c>
      <c r="ACP196" s="54">
        <f t="shared" si="5194"/>
      </c>
      <c r="ACQ196" s="55">
        <f t="shared" si="4945"/>
      </c>
      <c r="ACR196" s="54">
        <f t="shared" si="5194"/>
      </c>
      <c r="ACS196" s="55">
        <f t="shared" si="4946"/>
      </c>
      <c r="ACT196" s="54">
        <f t="shared" si="5194"/>
      </c>
      <c r="ACU196" s="55">
        <f t="shared" si="4947"/>
      </c>
      <c r="ACV196" s="54">
        <f t="shared" si="5194"/>
      </c>
      <c r="ACW196" s="55">
        <f t="shared" si="4883"/>
      </c>
      <c r="ACX196" s="54">
        <f t="shared" si="5194"/>
      </c>
      <c r="ACY196" s="55">
        <f t="shared" si="4961"/>
      </c>
      <c r="ACZ196" s="54">
        <f t="shared" si="5171"/>
      </c>
      <c r="ADA196" s="55">
        <f t="shared" si="4962"/>
      </c>
      <c r="ADB196" s="54">
        <f t="shared" si="5171"/>
      </c>
      <c r="ADC196" s="55">
        <f t="shared" si="4963"/>
      </c>
      <c r="ADD196" s="54">
        <f t="shared" si="5171"/>
      </c>
      <c r="ADE196" s="55">
        <f t="shared" si="4964"/>
      </c>
      <c r="ADF196" s="54">
        <f t="shared" si="5171"/>
      </c>
      <c r="ADG196" s="55">
        <f t="shared" si="4965"/>
      </c>
    </row>
    <row r="197" spans="1:787" ht="20.25" hidden="1" customHeight="1">
      <c r="A197" s="112">
        <v>125</v>
      </c>
      <c r="B197" s="115">
        <f>学年と名前を結合するシート!D126</f>
      </c>
      <c r="C197" s="114"/>
      <c r="D197" s="54">
        <f t="shared" si="4771"/>
      </c>
      <c r="E197" s="55">
        <f t="shared" si="4772"/>
      </c>
      <c r="F197" s="54">
        <f t="shared" si="5191"/>
      </c>
      <c r="G197" s="55">
        <f t="shared" si="4966"/>
      </c>
      <c r="H197" s="54">
        <f t="shared" si="5191"/>
      </c>
      <c r="I197" s="55">
        <f t="shared" si="4967"/>
      </c>
      <c r="J197" s="54">
        <f t="shared" si="5191"/>
      </c>
      <c r="K197" s="55">
        <f t="shared" si="4968"/>
      </c>
      <c r="L197" s="54">
        <f t="shared" si="5191"/>
      </c>
      <c r="M197" s="55">
        <f t="shared" si="4969"/>
      </c>
      <c r="N197" s="54">
        <f t="shared" si="5191"/>
      </c>
      <c r="O197" s="55">
        <f t="shared" si="4970"/>
      </c>
      <c r="P197" s="54">
        <f t="shared" si="5191"/>
      </c>
      <c r="Q197" s="55">
        <f t="shared" si="4971"/>
      </c>
      <c r="R197" s="54">
        <f t="shared" si="5191"/>
      </c>
      <c r="S197" s="55">
        <f t="shared" si="4972"/>
      </c>
      <c r="T197" s="54">
        <f t="shared" si="5191"/>
      </c>
      <c r="U197" s="55">
        <f t="shared" si="4973"/>
      </c>
      <c r="V197" s="54">
        <f t="shared" si="5191"/>
      </c>
      <c r="W197" s="55">
        <f t="shared" si="4974"/>
      </c>
      <c r="X197" s="54">
        <f t="shared" si="5191"/>
      </c>
      <c r="Y197" s="55">
        <f t="shared" si="4975"/>
      </c>
      <c r="Z197" s="54">
        <f t="shared" si="5191"/>
      </c>
      <c r="AA197" s="55">
        <f t="shared" si="4976"/>
      </c>
      <c r="AB197" s="54">
        <f t="shared" si="5191"/>
      </c>
      <c r="AC197" s="55">
        <f t="shared" si="4977"/>
      </c>
      <c r="AD197" s="54">
        <f t="shared" si="5191"/>
      </c>
      <c r="AE197" s="55">
        <f t="shared" si="4978"/>
      </c>
      <c r="AF197" s="54">
        <f t="shared" si="5191"/>
      </c>
      <c r="AG197" s="55">
        <f t="shared" si="4979"/>
      </c>
      <c r="AH197" s="54">
        <f t="shared" si="5191"/>
      </c>
      <c r="AI197" s="55">
        <f t="shared" si="4980"/>
      </c>
      <c r="AJ197" s="54">
        <f t="shared" si="5191"/>
      </c>
      <c r="AK197" s="55">
        <f t="shared" si="4981"/>
      </c>
      <c r="AL197" s="54">
        <f t="shared" si="5191"/>
      </c>
      <c r="AM197" s="55">
        <f t="shared" si="4982"/>
      </c>
      <c r="AN197" s="54">
        <f t="shared" si="5191"/>
      </c>
      <c r="AO197" s="55">
        <f t="shared" si="4983"/>
      </c>
      <c r="AP197" s="54">
        <f t="shared" si="5191"/>
      </c>
      <c r="AQ197" s="55">
        <f t="shared" si="4984"/>
      </c>
      <c r="AR197" s="54">
        <f t="shared" si="5191"/>
      </c>
      <c r="AS197" s="55">
        <f t="shared" si="4985"/>
      </c>
      <c r="AT197" s="54">
        <f t="shared" si="5191"/>
      </c>
      <c r="AU197" s="55">
        <f t="shared" si="4986"/>
      </c>
      <c r="AV197" s="54">
        <f t="shared" si="5191"/>
      </c>
      <c r="AW197" s="55">
        <f t="shared" si="4987"/>
      </c>
      <c r="AX197" s="54">
        <f t="shared" si="5191"/>
      </c>
      <c r="AY197" s="55">
        <f t="shared" si="4988"/>
      </c>
      <c r="AZ197" s="54">
        <f t="shared" si="5191"/>
      </c>
      <c r="BA197" s="55">
        <f t="shared" si="4989"/>
      </c>
      <c r="BB197" s="54">
        <f t="shared" si="5191"/>
      </c>
      <c r="BC197" s="55">
        <f t="shared" si="4990"/>
      </c>
      <c r="BD197" s="54">
        <f t="shared" si="5191"/>
      </c>
      <c r="BE197" s="55">
        <f t="shared" si="4991"/>
      </c>
      <c r="BF197" s="54">
        <f t="shared" si="5191"/>
      </c>
      <c r="BG197" s="55">
        <f t="shared" si="4992"/>
      </c>
      <c r="BH197" s="54">
        <f t="shared" si="5191"/>
      </c>
      <c r="BI197" s="55">
        <f t="shared" si="4993"/>
      </c>
      <c r="BJ197" s="54">
        <f t="shared" si="5191"/>
      </c>
      <c r="BK197" s="55">
        <f t="shared" si="4994"/>
      </c>
      <c r="BL197" s="54">
        <f t="shared" si="5191"/>
      </c>
      <c r="BM197" s="55">
        <f t="shared" si="4995"/>
      </c>
      <c r="BN197" s="54">
        <f t="shared" si="5191"/>
      </c>
      <c r="BO197" s="55">
        <f t="shared" si="4996"/>
      </c>
      <c r="BP197" s="54">
        <f t="shared" si="5191"/>
      </c>
      <c r="BQ197" s="55">
        <f t="shared" si="4997"/>
      </c>
      <c r="BR197" s="54">
        <f t="shared" si="5189"/>
      </c>
      <c r="BS197" s="55">
        <f t="shared" si="4998"/>
      </c>
      <c r="BT197" s="54">
        <f t="shared" si="5189"/>
      </c>
      <c r="BU197" s="55">
        <f t="shared" si="4999"/>
      </c>
      <c r="BV197" s="54">
        <f t="shared" si="5189"/>
      </c>
      <c r="BW197" s="55">
        <f t="shared" si="5000"/>
      </c>
      <c r="BX197" s="54">
        <f t="shared" si="5189"/>
      </c>
      <c r="BY197" s="55">
        <f t="shared" si="5001"/>
      </c>
      <c r="BZ197" s="54">
        <f t="shared" si="5189"/>
      </c>
      <c r="CA197" s="55">
        <f t="shared" si="5002"/>
      </c>
      <c r="CB197" s="54">
        <f t="shared" si="5189"/>
      </c>
      <c r="CC197" s="55">
        <f t="shared" si="5003"/>
      </c>
      <c r="CD197" s="54">
        <f t="shared" si="5189"/>
      </c>
      <c r="CE197" s="55">
        <f t="shared" si="5004"/>
      </c>
      <c r="CF197" s="54">
        <f t="shared" si="5189"/>
      </c>
      <c r="CG197" s="55">
        <f t="shared" si="5005"/>
      </c>
      <c r="CH197" s="54">
        <f t="shared" si="5189"/>
      </c>
      <c r="CI197" s="55">
        <f t="shared" si="5006"/>
      </c>
      <c r="CJ197" s="54">
        <f t="shared" si="5189"/>
      </c>
      <c r="CK197" s="55">
        <f t="shared" si="5007"/>
      </c>
      <c r="CL197" s="54">
        <f t="shared" si="5189"/>
      </c>
      <c r="CM197" s="55">
        <f t="shared" si="5008"/>
      </c>
      <c r="CN197" s="54">
        <f t="shared" si="5189"/>
      </c>
      <c r="CO197" s="55">
        <f t="shared" si="5009"/>
      </c>
      <c r="CP197" s="54">
        <f t="shared" si="5189"/>
      </c>
      <c r="CQ197" s="55">
        <f t="shared" si="5010"/>
      </c>
      <c r="CR197" s="54">
        <f t="shared" si="5189"/>
      </c>
      <c r="CS197" s="55">
        <f t="shared" si="5011"/>
      </c>
      <c r="CT197" s="54">
        <f t="shared" si="5189"/>
      </c>
      <c r="CU197" s="55">
        <f t="shared" si="5012"/>
      </c>
      <c r="CV197" s="54">
        <f t="shared" si="5189"/>
      </c>
      <c r="CW197" s="55">
        <f t="shared" si="5013"/>
      </c>
      <c r="CX197" s="54">
        <f t="shared" si="5189"/>
      </c>
      <c r="CY197" s="55">
        <f t="shared" si="5014"/>
      </c>
      <c r="CZ197" s="54">
        <f t="shared" si="5189"/>
      </c>
      <c r="DA197" s="55">
        <f t="shared" si="5015"/>
      </c>
      <c r="DB197" s="54">
        <f t="shared" si="5189"/>
      </c>
      <c r="DC197" s="55">
        <f t="shared" si="5016"/>
      </c>
      <c r="DD197" s="54">
        <f t="shared" si="5189"/>
      </c>
      <c r="DE197" s="55">
        <f t="shared" si="5017"/>
      </c>
      <c r="DF197" s="54">
        <f t="shared" si="5189"/>
      </c>
      <c r="DG197" s="55">
        <f t="shared" si="5018"/>
      </c>
      <c r="DH197" s="54">
        <f t="shared" si="5189"/>
      </c>
      <c r="DI197" s="55">
        <f t="shared" si="5019"/>
      </c>
      <c r="DJ197" s="54">
        <f t="shared" si="5189"/>
      </c>
      <c r="DK197" s="55">
        <f t="shared" si="5020"/>
      </c>
      <c r="DL197" s="54">
        <f t="shared" si="5189"/>
      </c>
      <c r="DM197" s="55">
        <f t="shared" si="5021"/>
      </c>
      <c r="DN197" s="54">
        <f t="shared" si="5189"/>
      </c>
      <c r="DO197" s="55">
        <f t="shared" si="5022"/>
      </c>
      <c r="DP197" s="54">
        <f t="shared" si="5189"/>
      </c>
      <c r="DQ197" s="55">
        <f t="shared" si="5023"/>
      </c>
      <c r="DR197" s="54">
        <f t="shared" si="5189"/>
      </c>
      <c r="DS197" s="55">
        <f t="shared" si="5024"/>
      </c>
      <c r="DT197" s="54">
        <f t="shared" si="5189"/>
      </c>
      <c r="DU197" s="55">
        <f t="shared" si="5025"/>
      </c>
      <c r="DV197" s="54">
        <f t="shared" si="5189"/>
      </c>
      <c r="DW197" s="55">
        <f t="shared" si="5026"/>
      </c>
      <c r="DX197" s="54">
        <f t="shared" si="5189"/>
      </c>
      <c r="DY197" s="55">
        <f t="shared" si="5027"/>
      </c>
      <c r="DZ197" s="54">
        <f t="shared" si="5189"/>
      </c>
      <c r="EA197" s="55">
        <f t="shared" si="5028"/>
      </c>
      <c r="EB197" s="54">
        <f t="shared" si="5192"/>
      </c>
      <c r="EC197" s="55">
        <f t="shared" si="5029"/>
      </c>
      <c r="ED197" s="54">
        <f t="shared" si="5192"/>
      </c>
      <c r="EE197" s="55">
        <f t="shared" si="5030"/>
      </c>
      <c r="EF197" s="54">
        <f t="shared" si="5192"/>
      </c>
      <c r="EG197" s="55">
        <f t="shared" si="5031"/>
      </c>
      <c r="EH197" s="54">
        <f t="shared" si="5192"/>
      </c>
      <c r="EI197" s="55">
        <f t="shared" si="5032"/>
      </c>
      <c r="EJ197" s="54">
        <f t="shared" si="5192"/>
      </c>
      <c r="EK197" s="55">
        <f t="shared" si="5033"/>
      </c>
      <c r="EL197" s="54">
        <f t="shared" si="5192"/>
      </c>
      <c r="EM197" s="55">
        <f t="shared" si="5034"/>
      </c>
      <c r="EN197" s="54">
        <f t="shared" si="5192"/>
      </c>
      <c r="EO197" s="55">
        <f t="shared" si="5035"/>
      </c>
      <c r="EP197" s="54">
        <f t="shared" si="5192"/>
      </c>
      <c r="EQ197" s="55">
        <f t="shared" si="5036"/>
      </c>
      <c r="ER197" s="54">
        <f t="shared" si="5192"/>
      </c>
      <c r="ES197" s="55">
        <f t="shared" si="5037"/>
      </c>
      <c r="ET197" s="54">
        <f t="shared" si="5192"/>
      </c>
      <c r="EU197" s="55">
        <f t="shared" si="5038"/>
      </c>
      <c r="EV197" s="54">
        <f t="shared" si="5192"/>
      </c>
      <c r="EW197" s="55">
        <f t="shared" si="5039"/>
      </c>
      <c r="EX197" s="54">
        <f t="shared" si="5192"/>
      </c>
      <c r="EY197" s="55">
        <f t="shared" si="5040"/>
      </c>
      <c r="EZ197" s="54">
        <f t="shared" si="5192"/>
      </c>
      <c r="FA197" s="55">
        <f t="shared" si="5041"/>
      </c>
      <c r="FB197" s="54">
        <f t="shared" si="5192"/>
      </c>
      <c r="FC197" s="55">
        <f t="shared" si="5042"/>
      </c>
      <c r="FD197" s="54">
        <f t="shared" si="5192"/>
      </c>
      <c r="FE197" s="55">
        <f t="shared" si="5043"/>
      </c>
      <c r="FF197" s="54">
        <f t="shared" si="5192"/>
      </c>
      <c r="FG197" s="55">
        <f t="shared" si="5044"/>
      </c>
      <c r="FH197" s="54">
        <f t="shared" si="5192"/>
      </c>
      <c r="FI197" s="55">
        <f t="shared" si="5045"/>
      </c>
      <c r="FJ197" s="54">
        <f t="shared" si="5192"/>
      </c>
      <c r="FK197" s="55">
        <f t="shared" si="5046"/>
      </c>
      <c r="FL197" s="54">
        <f t="shared" si="5192"/>
      </c>
      <c r="FM197" s="55">
        <f t="shared" si="5047"/>
      </c>
      <c r="FN197" s="54">
        <f t="shared" si="5192"/>
      </c>
      <c r="FO197" s="55">
        <f t="shared" si="5048"/>
      </c>
      <c r="FP197" s="54">
        <f t="shared" si="5192"/>
      </c>
      <c r="FQ197" s="55">
        <f t="shared" si="5049"/>
      </c>
      <c r="FR197" s="54">
        <f t="shared" si="5192"/>
      </c>
      <c r="FS197" s="55">
        <f t="shared" si="5050"/>
      </c>
      <c r="FT197" s="54">
        <f t="shared" si="5192"/>
      </c>
      <c r="FU197" s="55">
        <f t="shared" si="5051"/>
      </c>
      <c r="FV197" s="54">
        <f t="shared" si="5192"/>
      </c>
      <c r="FW197" s="55">
        <f t="shared" si="5052"/>
      </c>
      <c r="FX197" s="54">
        <f t="shared" si="5192"/>
      </c>
      <c r="FY197" s="55">
        <f t="shared" si="5053"/>
      </c>
      <c r="FZ197" s="54">
        <f t="shared" si="5192"/>
      </c>
      <c r="GA197" s="55">
        <f t="shared" si="5054"/>
      </c>
      <c r="GB197" s="54">
        <f t="shared" si="5192"/>
      </c>
      <c r="GC197" s="55">
        <f t="shared" si="5055"/>
      </c>
      <c r="GD197" s="54">
        <f t="shared" si="5192"/>
      </c>
      <c r="GE197" s="55">
        <f t="shared" si="5056"/>
      </c>
      <c r="GF197" s="54">
        <f t="shared" si="5192"/>
      </c>
      <c r="GG197" s="55">
        <f t="shared" si="5057"/>
      </c>
      <c r="GH197" s="54">
        <f t="shared" si="5192"/>
      </c>
      <c r="GI197" s="55">
        <f t="shared" si="5058"/>
      </c>
      <c r="GJ197" s="54">
        <f t="shared" si="5192"/>
      </c>
      <c r="GK197" s="55">
        <f t="shared" si="5059"/>
      </c>
      <c r="GL197" s="54">
        <f t="shared" si="5192"/>
      </c>
      <c r="GM197" s="55">
        <f t="shared" si="5060"/>
      </c>
      <c r="GN197" s="54">
        <f t="shared" si="5190"/>
      </c>
      <c r="GO197" s="55">
        <f t="shared" si="5061"/>
      </c>
      <c r="GP197" s="54">
        <f t="shared" si="5190"/>
      </c>
      <c r="GQ197" s="55">
        <f t="shared" si="5062"/>
      </c>
      <c r="GR197" s="54">
        <f t="shared" si="5190"/>
      </c>
      <c r="GS197" s="55">
        <f t="shared" si="5063"/>
      </c>
      <c r="GT197" s="54">
        <f t="shared" si="5190"/>
      </c>
      <c r="GU197" s="55">
        <f t="shared" si="5064"/>
      </c>
      <c r="GV197" s="54">
        <f t="shared" si="5190"/>
      </c>
      <c r="GW197" s="55">
        <f t="shared" si="5065"/>
      </c>
      <c r="GX197" s="54">
        <f t="shared" si="5190"/>
      </c>
      <c r="GY197" s="55">
        <f t="shared" si="5066"/>
      </c>
      <c r="GZ197" s="54">
        <f t="shared" si="5190"/>
      </c>
      <c r="HA197" s="55">
        <f t="shared" si="5067"/>
      </c>
      <c r="HB197" s="54">
        <f t="shared" si="5190"/>
      </c>
      <c r="HC197" s="55">
        <f t="shared" si="5068"/>
      </c>
      <c r="HD197" s="54">
        <f t="shared" si="5190"/>
      </c>
      <c r="HE197" s="55">
        <f t="shared" si="5069"/>
      </c>
      <c r="HF197" s="54">
        <f t="shared" si="5190"/>
      </c>
      <c r="HG197" s="55">
        <f t="shared" si="5070"/>
      </c>
      <c r="HH197" s="54">
        <f t="shared" si="5190"/>
      </c>
      <c r="HI197" s="55">
        <f t="shared" si="5071"/>
      </c>
      <c r="HJ197" s="54">
        <f t="shared" si="5190"/>
      </c>
      <c r="HK197" s="55">
        <f t="shared" si="5072"/>
      </c>
      <c r="HL197" s="54">
        <f t="shared" si="5190"/>
      </c>
      <c r="HM197" s="55">
        <f t="shared" si="5073"/>
      </c>
      <c r="HN197" s="54">
        <f t="shared" si="5190"/>
      </c>
      <c r="HO197" s="55">
        <f t="shared" si="5074"/>
      </c>
      <c r="HP197" s="54">
        <f t="shared" si="5190"/>
      </c>
      <c r="HQ197" s="55">
        <f t="shared" si="5075"/>
      </c>
      <c r="HR197" s="54">
        <f t="shared" si="5190"/>
      </c>
      <c r="HS197" s="55">
        <f t="shared" si="5076"/>
      </c>
      <c r="HT197" s="54">
        <f t="shared" si="5190"/>
      </c>
      <c r="HU197" s="55">
        <f t="shared" si="5077"/>
      </c>
      <c r="HV197" s="54">
        <f t="shared" si="5190"/>
      </c>
      <c r="HW197" s="55">
        <f t="shared" si="5078"/>
      </c>
      <c r="HX197" s="54">
        <f t="shared" si="5190"/>
      </c>
      <c r="HY197" s="55">
        <f t="shared" si="5079"/>
      </c>
      <c r="HZ197" s="54">
        <f t="shared" si="5190"/>
      </c>
      <c r="IA197" s="55">
        <f t="shared" si="5080"/>
      </c>
      <c r="IB197" s="54">
        <f t="shared" si="5190"/>
      </c>
      <c r="IC197" s="55">
        <f t="shared" si="5081"/>
      </c>
      <c r="ID197" s="54">
        <f t="shared" si="5190"/>
      </c>
      <c r="IE197" s="55">
        <f t="shared" si="5082"/>
      </c>
      <c r="IF197" s="54">
        <f t="shared" si="5190"/>
      </c>
      <c r="IG197" s="55">
        <f t="shared" si="5083"/>
      </c>
      <c r="IH197" s="54">
        <f t="shared" si="5190"/>
      </c>
      <c r="II197" s="55">
        <f t="shared" si="5084"/>
      </c>
      <c r="IJ197" s="54">
        <f t="shared" si="5190"/>
      </c>
      <c r="IK197" s="55">
        <f t="shared" si="5085"/>
      </c>
      <c r="IL197" s="54">
        <f t="shared" si="5190"/>
      </c>
      <c r="IM197" s="55">
        <f t="shared" si="5086"/>
      </c>
      <c r="IN197" s="54">
        <f t="shared" si="5190"/>
      </c>
      <c r="IO197" s="55">
        <f t="shared" si="5087"/>
      </c>
      <c r="IP197" s="54">
        <f t="shared" si="5190"/>
      </c>
      <c r="IQ197" s="55">
        <f t="shared" si="5088"/>
      </c>
      <c r="IR197" s="54">
        <f t="shared" si="5190"/>
      </c>
      <c r="IS197" s="55">
        <f t="shared" si="5089"/>
      </c>
      <c r="IT197" s="54">
        <f t="shared" si="5190"/>
      </c>
      <c r="IU197" s="55">
        <f t="shared" si="5090"/>
      </c>
      <c r="IV197" s="54">
        <f t="shared" si="5190"/>
      </c>
      <c r="IW197" s="55">
        <f t="shared" si="5091"/>
      </c>
      <c r="IX197" s="54">
        <f t="shared" si="5183"/>
      </c>
      <c r="IY197" s="55">
        <f t="shared" si="5092"/>
      </c>
      <c r="IZ197" s="54">
        <f t="shared" si="5183"/>
      </c>
      <c r="JA197" s="55">
        <f t="shared" si="5093"/>
      </c>
      <c r="JB197" s="54">
        <f t="shared" si="5183"/>
      </c>
      <c r="JC197" s="55">
        <f t="shared" si="5094"/>
      </c>
      <c r="JD197" s="54">
        <f t="shared" si="5183"/>
      </c>
      <c r="JE197" s="55">
        <f t="shared" si="5095"/>
      </c>
      <c r="JF197" s="54">
        <f t="shared" si="5183"/>
      </c>
      <c r="JG197" s="55">
        <f t="shared" si="5096"/>
      </c>
      <c r="JH197" s="54">
        <f t="shared" si="5183"/>
      </c>
      <c r="JI197" s="55">
        <f t="shared" si="5097"/>
      </c>
      <c r="JJ197" s="54">
        <f t="shared" si="5183"/>
      </c>
      <c r="JK197" s="55">
        <f t="shared" si="5098"/>
      </c>
      <c r="JL197" s="54">
        <f t="shared" si="5183"/>
      </c>
      <c r="JM197" s="55">
        <f t="shared" si="4679"/>
      </c>
      <c r="JN197" s="54">
        <f t="shared" si="5186"/>
      </c>
      <c r="JO197" s="55">
        <f t="shared" si="4775"/>
      </c>
      <c r="JP197" s="54">
        <f t="shared" si="5186"/>
      </c>
      <c r="JQ197" s="55">
        <f t="shared" si="4776"/>
      </c>
      <c r="JR197" s="54">
        <f t="shared" si="5186"/>
      </c>
      <c r="JS197" s="55">
        <f t="shared" si="4777"/>
      </c>
      <c r="JT197" s="54">
        <f t="shared" si="5186"/>
      </c>
      <c r="JU197" s="55">
        <f t="shared" si="4778"/>
      </c>
      <c r="JV197" s="54">
        <f t="shared" si="5186"/>
      </c>
      <c r="JW197" s="55">
        <f t="shared" si="4779"/>
      </c>
      <c r="JX197" s="54">
        <f t="shared" si="5186"/>
      </c>
      <c r="JY197" s="55">
        <f t="shared" si="4780"/>
      </c>
      <c r="JZ197" s="54">
        <f t="shared" si="5186"/>
      </c>
      <c r="KA197" s="55">
        <f t="shared" si="4781"/>
      </c>
      <c r="KB197" s="54">
        <f t="shared" si="5186"/>
      </c>
      <c r="KC197" s="55">
        <f t="shared" si="4782"/>
      </c>
      <c r="KD197" s="54">
        <f t="shared" si="5186"/>
      </c>
      <c r="KE197" s="55">
        <f t="shared" si="4783"/>
      </c>
      <c r="KF197" s="54">
        <f t="shared" si="5186"/>
      </c>
      <c r="KG197" s="55">
        <f t="shared" si="4784"/>
      </c>
      <c r="KH197" s="54">
        <f t="shared" si="5186"/>
      </c>
      <c r="KI197" s="55">
        <f t="shared" si="4785"/>
      </c>
      <c r="KJ197" s="54">
        <f t="shared" si="5186"/>
      </c>
      <c r="KK197" s="55">
        <f t="shared" si="4786"/>
      </c>
      <c r="KL197" s="54">
        <f t="shared" si="5186"/>
      </c>
      <c r="KM197" s="55">
        <f t="shared" si="4787"/>
      </c>
      <c r="KN197" s="54">
        <f t="shared" si="5186"/>
      </c>
      <c r="KO197" s="55">
        <f t="shared" si="4788"/>
      </c>
      <c r="KP197" s="54">
        <f t="shared" si="5186"/>
      </c>
      <c r="KQ197" s="55">
        <f t="shared" si="4789"/>
      </c>
      <c r="KR197" s="54">
        <f t="shared" si="5186"/>
      </c>
      <c r="KS197" s="55">
        <f t="shared" si="4790"/>
      </c>
      <c r="KT197" s="54">
        <f t="shared" si="5186"/>
      </c>
      <c r="KU197" s="55">
        <f t="shared" si="4791"/>
      </c>
      <c r="KV197" s="54">
        <f t="shared" si="5186"/>
      </c>
      <c r="KW197" s="55">
        <f t="shared" si="4792"/>
      </c>
      <c r="KX197" s="54">
        <f t="shared" si="5186"/>
      </c>
      <c r="KY197" s="55">
        <f t="shared" si="4793"/>
      </c>
      <c r="KZ197" s="54">
        <f t="shared" si="5186"/>
      </c>
      <c r="LA197" s="55">
        <f t="shared" si="4794"/>
      </c>
      <c r="LB197" s="54">
        <f t="shared" si="5186"/>
      </c>
      <c r="LC197" s="55">
        <f t="shared" si="4795"/>
      </c>
      <c r="LD197" s="54">
        <f t="shared" si="5186"/>
      </c>
      <c r="LE197" s="55">
        <f t="shared" si="4796"/>
      </c>
      <c r="LF197" s="54">
        <f t="shared" si="5186"/>
      </c>
      <c r="LG197" s="55">
        <f t="shared" si="4797"/>
      </c>
      <c r="LH197" s="54">
        <f t="shared" si="5186"/>
      </c>
      <c r="LI197" s="55">
        <f t="shared" si="4798"/>
      </c>
      <c r="LJ197" s="54">
        <f t="shared" si="5186"/>
      </c>
      <c r="LK197" s="55">
        <f t="shared" si="4799"/>
      </c>
      <c r="LL197" s="54">
        <f t="shared" si="5186"/>
      </c>
      <c r="LM197" s="55">
        <f t="shared" si="4800"/>
      </c>
      <c r="LN197" s="54">
        <f t="shared" si="5186"/>
      </c>
      <c r="LO197" s="55">
        <f t="shared" si="4801"/>
      </c>
      <c r="LP197" s="54">
        <f t="shared" si="5186"/>
      </c>
      <c r="LQ197" s="55">
        <f t="shared" si="4802"/>
      </c>
      <c r="LR197" s="54">
        <f t="shared" si="5186"/>
      </c>
      <c r="LS197" s="55">
        <f t="shared" si="4803"/>
      </c>
      <c r="LT197" s="54">
        <f t="shared" si="5186"/>
      </c>
      <c r="LU197" s="55">
        <f t="shared" si="4804"/>
      </c>
      <c r="LV197" s="54">
        <f t="shared" si="5186"/>
      </c>
      <c r="LW197" s="55">
        <f t="shared" si="4805"/>
      </c>
      <c r="LX197" s="54">
        <f t="shared" si="5186"/>
      </c>
      <c r="LY197" s="55">
        <f t="shared" si="4680"/>
      </c>
      <c r="LZ197" s="54">
        <f t="shared" si="5187"/>
      </c>
      <c r="MA197" s="55">
        <f t="shared" si="4807"/>
      </c>
      <c r="MB197" s="54">
        <f t="shared" si="5187"/>
      </c>
      <c r="MC197" s="55">
        <f t="shared" si="4808"/>
      </c>
      <c r="MD197" s="54">
        <f t="shared" si="5187"/>
      </c>
      <c r="ME197" s="55">
        <f t="shared" si="4809"/>
      </c>
      <c r="MF197" s="54">
        <f t="shared" si="5187"/>
      </c>
      <c r="MG197" s="55">
        <f t="shared" si="4810"/>
      </c>
      <c r="MH197" s="54">
        <f t="shared" si="5187"/>
      </c>
      <c r="MI197" s="55">
        <f t="shared" si="4811"/>
      </c>
      <c r="MJ197" s="54">
        <f t="shared" si="5187"/>
      </c>
      <c r="MK197" s="55">
        <f t="shared" si="4812"/>
      </c>
      <c r="ML197" s="54">
        <f t="shared" si="5187"/>
      </c>
      <c r="MM197" s="55">
        <f t="shared" si="4682"/>
      </c>
      <c r="MN197" s="54">
        <f t="shared" si="5187"/>
      </c>
      <c r="MO197" s="55">
        <f t="shared" si="4683"/>
      </c>
      <c r="MP197" s="54">
        <f t="shared" si="5187"/>
      </c>
      <c r="MQ197" s="55">
        <f t="shared" si="4684"/>
      </c>
      <c r="MR197" s="54">
        <f t="shared" si="5187"/>
      </c>
      <c r="MS197" s="55">
        <f t="shared" si="4685"/>
      </c>
      <c r="MT197" s="54">
        <f t="shared" si="5187"/>
      </c>
      <c r="MU197" s="55">
        <f t="shared" si="4686"/>
      </c>
      <c r="MV197" s="54">
        <f t="shared" si="5187"/>
      </c>
      <c r="MW197" s="55">
        <f t="shared" si="4687"/>
      </c>
      <c r="MX197" s="54">
        <f t="shared" si="5187"/>
      </c>
      <c r="MY197" s="55">
        <f t="shared" si="4688"/>
      </c>
      <c r="MZ197" s="54">
        <f t="shared" si="5187"/>
      </c>
      <c r="NA197" s="55">
        <f t="shared" si="4689"/>
      </c>
      <c r="NB197" s="54">
        <f t="shared" si="5187"/>
      </c>
      <c r="NC197" s="55">
        <f t="shared" si="4690"/>
      </c>
      <c r="ND197" s="54">
        <f t="shared" si="5187"/>
      </c>
      <c r="NE197" s="55">
        <f t="shared" si="4691"/>
      </c>
      <c r="NF197" s="54">
        <f t="shared" si="5187"/>
      </c>
      <c r="NG197" s="55">
        <f t="shared" si="4692"/>
      </c>
      <c r="NH197" s="54">
        <f t="shared" si="5187"/>
      </c>
      <c r="NI197" s="55">
        <f t="shared" si="4693"/>
      </c>
      <c r="NJ197" s="54">
        <f t="shared" si="5187"/>
      </c>
      <c r="NK197" s="55">
        <f t="shared" si="4694"/>
      </c>
      <c r="NL197" s="54">
        <f t="shared" si="5187"/>
      </c>
      <c r="NM197" s="55">
        <f t="shared" si="4695"/>
      </c>
      <c r="NN197" s="54">
        <f t="shared" si="5187"/>
      </c>
      <c r="NO197" s="55">
        <f t="shared" si="4696"/>
      </c>
      <c r="NP197" s="54">
        <f t="shared" si="5187"/>
      </c>
      <c r="NQ197" s="55">
        <f t="shared" si="4697"/>
      </c>
      <c r="NR197" s="54">
        <f t="shared" si="5187"/>
      </c>
      <c r="NS197" s="55">
        <f t="shared" si="4698"/>
      </c>
      <c r="NT197" s="54">
        <f t="shared" si="5187"/>
      </c>
      <c r="NU197" s="55">
        <f t="shared" si="4699"/>
      </c>
      <c r="NV197" s="54">
        <f t="shared" si="5187"/>
      </c>
      <c r="NW197" s="55">
        <f t="shared" si="4700"/>
      </c>
      <c r="NX197" s="54">
        <f t="shared" si="5187"/>
      </c>
      <c r="NY197" s="55">
        <f t="shared" si="4701"/>
      </c>
      <c r="NZ197" s="54">
        <f t="shared" si="5187"/>
      </c>
      <c r="OA197" s="55">
        <f t="shared" si="4702"/>
      </c>
      <c r="OB197" s="54">
        <f t="shared" si="5187"/>
      </c>
      <c r="OC197" s="55">
        <f t="shared" si="4703"/>
      </c>
      <c r="OD197" s="54">
        <f t="shared" si="5187"/>
      </c>
      <c r="OE197" s="55">
        <f t="shared" si="4704"/>
      </c>
      <c r="OF197" s="54">
        <f t="shared" si="5187"/>
      </c>
      <c r="OG197" s="55">
        <f t="shared" si="4705"/>
      </c>
      <c r="OH197" s="54">
        <f t="shared" si="5187"/>
      </c>
      <c r="OI197" s="55">
        <f t="shared" si="4706"/>
      </c>
      <c r="OJ197" s="54">
        <f t="shared" si="5187"/>
      </c>
      <c r="OK197" s="55">
        <f t="shared" si="4707"/>
      </c>
      <c r="OL197" s="54">
        <f t="shared" si="5184"/>
      </c>
      <c r="OM197" s="55">
        <f t="shared" si="4708"/>
      </c>
      <c r="ON197" s="54">
        <f t="shared" si="5184"/>
      </c>
      <c r="OO197" s="55">
        <f t="shared" si="4709"/>
      </c>
      <c r="OP197" s="54">
        <f t="shared" si="5184"/>
      </c>
      <c r="OQ197" s="55">
        <f t="shared" si="4710"/>
      </c>
      <c r="OR197" s="54">
        <f t="shared" si="5184"/>
      </c>
      <c r="OS197" s="55">
        <f t="shared" si="4711"/>
      </c>
      <c r="OT197" s="54">
        <f t="shared" si="5184"/>
      </c>
      <c r="OU197" s="55">
        <f t="shared" si="4712"/>
      </c>
      <c r="OV197" s="54">
        <f t="shared" si="5184"/>
      </c>
      <c r="OW197" s="55">
        <f t="shared" si="4713"/>
      </c>
      <c r="OX197" s="54">
        <f t="shared" si="5181"/>
      </c>
      <c r="OY197" s="55">
        <f t="shared" si="4714"/>
      </c>
      <c r="OZ197" s="54">
        <f t="shared" si="5181"/>
      </c>
      <c r="PA197" s="55">
        <f t="shared" si="4715"/>
      </c>
      <c r="PB197" s="54">
        <f t="shared" si="5181"/>
      </c>
      <c r="PC197" s="55">
        <f t="shared" si="4716"/>
      </c>
      <c r="PD197" s="54">
        <f t="shared" si="5181"/>
      </c>
      <c r="PE197" s="55">
        <f t="shared" si="4717"/>
      </c>
      <c r="PF197" s="54">
        <f t="shared" si="5181"/>
      </c>
      <c r="PG197" s="55">
        <f t="shared" si="4718"/>
      </c>
      <c r="PH197" s="54">
        <f t="shared" si="5181"/>
      </c>
      <c r="PI197" s="55">
        <f t="shared" si="4719"/>
      </c>
      <c r="PJ197" s="54">
        <f t="shared" si="5181"/>
      </c>
      <c r="PK197" s="55">
        <f t="shared" si="4720"/>
      </c>
      <c r="PL197" s="54">
        <f t="shared" si="5181"/>
      </c>
      <c r="PM197" s="55">
        <f t="shared" si="4721"/>
      </c>
      <c r="PN197" s="54">
        <f t="shared" si="5181"/>
      </c>
      <c r="PO197" s="55">
        <f t="shared" si="4722"/>
      </c>
      <c r="PP197" s="54">
        <f t="shared" si="5181"/>
      </c>
      <c r="PQ197" s="55">
        <f t="shared" si="4723"/>
      </c>
      <c r="PR197" s="54">
        <f t="shared" si="5181"/>
      </c>
      <c r="PS197" s="55">
        <f t="shared" si="4724"/>
      </c>
      <c r="PT197" s="54">
        <f t="shared" si="5181"/>
      </c>
      <c r="PU197" s="55">
        <f t="shared" si="4725"/>
      </c>
      <c r="PV197" s="54">
        <f t="shared" si="5181"/>
      </c>
      <c r="PW197" s="55">
        <f t="shared" si="4726"/>
      </c>
      <c r="PX197" s="54">
        <f t="shared" si="5181"/>
      </c>
      <c r="PY197" s="55">
        <f t="shared" si="4727"/>
      </c>
      <c r="PZ197" s="54">
        <f t="shared" si="5181"/>
      </c>
      <c r="QA197" s="55">
        <f t="shared" si="4728"/>
      </c>
      <c r="QB197" s="54">
        <f t="shared" si="5181"/>
      </c>
      <c r="QC197" s="55">
        <f t="shared" si="4729"/>
      </c>
      <c r="QD197" s="54">
        <f t="shared" si="5181"/>
      </c>
      <c r="QE197" s="55">
        <f t="shared" si="4730"/>
      </c>
      <c r="QF197" s="54">
        <f t="shared" si="5181"/>
      </c>
      <c r="QG197" s="55">
        <f t="shared" si="4731"/>
      </c>
      <c r="QH197" s="54">
        <f t="shared" si="5181"/>
      </c>
      <c r="QI197" s="55">
        <f t="shared" si="4732"/>
      </c>
      <c r="QJ197" s="54">
        <f t="shared" si="5181"/>
      </c>
      <c r="QK197" s="55">
        <f t="shared" si="4733"/>
      </c>
      <c r="QL197" s="54">
        <f t="shared" si="5181"/>
      </c>
      <c r="QM197" s="55">
        <f t="shared" si="4734"/>
      </c>
      <c r="QN197" s="54">
        <f t="shared" si="5181"/>
      </c>
      <c r="QO197" s="55">
        <f t="shared" si="4735"/>
      </c>
      <c r="QP197" s="54">
        <f t="shared" si="5181"/>
      </c>
      <c r="QQ197" s="55">
        <f t="shared" si="4736"/>
      </c>
      <c r="QR197" s="54">
        <f t="shared" si="5181"/>
      </c>
      <c r="QS197" s="55">
        <f t="shared" si="4737"/>
      </c>
      <c r="QT197" s="54">
        <f t="shared" si="5181"/>
      </c>
      <c r="QU197" s="55">
        <f t="shared" si="4885"/>
      </c>
      <c r="QV197" s="54">
        <f t="shared" si="5181"/>
      </c>
      <c r="QW197" s="55">
        <f t="shared" si="4886"/>
      </c>
      <c r="QX197" s="54">
        <f t="shared" si="5178"/>
      </c>
      <c r="QY197" s="55">
        <f t="shared" si="4887"/>
      </c>
      <c r="QZ197" s="54">
        <f t="shared" si="5178"/>
      </c>
      <c r="RA197" s="55">
        <f t="shared" si="4888"/>
      </c>
      <c r="RB197" s="54">
        <f t="shared" si="5178"/>
      </c>
      <c r="RC197" s="55">
        <f t="shared" si="4889"/>
      </c>
      <c r="RD197" s="54">
        <f t="shared" si="5178"/>
      </c>
      <c r="RE197" s="55">
        <f t="shared" si="4890"/>
      </c>
      <c r="RF197" s="54">
        <f t="shared" si="5178"/>
      </c>
      <c r="RG197" s="55">
        <f t="shared" si="4891"/>
      </c>
      <c r="RH197" s="54">
        <f t="shared" si="5178"/>
      </c>
      <c r="RI197" s="55">
        <f t="shared" si="4892"/>
      </c>
      <c r="RJ197" s="54">
        <f t="shared" si="5193"/>
      </c>
      <c r="RK197" s="55">
        <f t="shared" si="4893"/>
      </c>
      <c r="RL197" s="54">
        <f t="shared" si="5193"/>
      </c>
      <c r="RM197" s="55">
        <f t="shared" si="4894"/>
      </c>
      <c r="RN197" s="54">
        <f t="shared" si="5193"/>
      </c>
      <c r="RO197" s="55">
        <f t="shared" si="4895"/>
      </c>
      <c r="RP197" s="54">
        <f t="shared" si="5193"/>
      </c>
      <c r="RQ197" s="55">
        <f t="shared" si="4896"/>
      </c>
      <c r="RR197" s="54">
        <f t="shared" si="5193"/>
      </c>
      <c r="RS197" s="55">
        <f t="shared" si="4897"/>
      </c>
      <c r="RT197" s="54">
        <f t="shared" si="5193"/>
      </c>
      <c r="RU197" s="55">
        <f t="shared" si="4898"/>
      </c>
      <c r="RV197" s="54">
        <f t="shared" si="5193"/>
      </c>
      <c r="RW197" s="55">
        <f t="shared" si="4899"/>
      </c>
      <c r="RX197" s="54">
        <f t="shared" si="5193"/>
      </c>
      <c r="RY197" s="55">
        <f t="shared" si="4900"/>
      </c>
      <c r="RZ197" s="54">
        <f t="shared" si="5193"/>
      </c>
      <c r="SA197" s="55">
        <f t="shared" si="4901"/>
      </c>
      <c r="SB197" s="54">
        <f t="shared" si="5193"/>
      </c>
      <c r="SC197" s="55">
        <f t="shared" si="4902"/>
      </c>
      <c r="SD197" s="54">
        <f t="shared" si="5193"/>
      </c>
      <c r="SE197" s="55">
        <f t="shared" si="4903"/>
      </c>
      <c r="SF197" s="54">
        <f t="shared" si="5193"/>
      </c>
      <c r="SG197" s="55">
        <f t="shared" si="4904"/>
      </c>
      <c r="SH197" s="54">
        <f t="shared" si="5193"/>
      </c>
      <c r="SI197" s="55">
        <f t="shared" si="4905"/>
      </c>
      <c r="SJ197" s="54">
        <f t="shared" si="5193"/>
      </c>
      <c r="SK197" s="55">
        <f t="shared" si="4906"/>
      </c>
      <c r="SL197" s="54">
        <f t="shared" si="5193"/>
      </c>
      <c r="SM197" s="55">
        <f t="shared" si="4907"/>
      </c>
      <c r="SN197" s="54">
        <f t="shared" si="5193"/>
      </c>
      <c r="SO197" s="55">
        <f t="shared" si="4908"/>
      </c>
      <c r="SP197" s="54">
        <f t="shared" si="5193"/>
      </c>
      <c r="SQ197" s="55">
        <f t="shared" si="4909"/>
      </c>
      <c r="SR197" s="54">
        <f t="shared" si="5193"/>
      </c>
      <c r="SS197" s="55">
        <f t="shared" si="4910"/>
      </c>
      <c r="ST197" s="54">
        <f t="shared" si="5193"/>
      </c>
      <c r="SU197" s="55">
        <f t="shared" si="4911"/>
      </c>
      <c r="SV197" s="54">
        <f t="shared" si="5193"/>
      </c>
      <c r="SW197" s="55">
        <f t="shared" si="4912"/>
      </c>
      <c r="SX197" s="54">
        <f t="shared" si="5193"/>
      </c>
      <c r="SY197" s="55">
        <f t="shared" si="4913"/>
      </c>
      <c r="SZ197" s="54">
        <f t="shared" si="5193"/>
      </c>
      <c r="TA197" s="55">
        <f t="shared" si="4914"/>
      </c>
      <c r="TB197" s="54">
        <f t="shared" si="5193"/>
      </c>
      <c r="TC197" s="55">
        <f t="shared" si="4915"/>
      </c>
      <c r="TD197" s="54">
        <f t="shared" si="5193"/>
      </c>
      <c r="TE197" s="55">
        <f t="shared" si="4881"/>
      </c>
      <c r="TF197" s="54">
        <f t="shared" si="5193"/>
      </c>
      <c r="TG197" s="55">
        <f t="shared" si="4843"/>
      </c>
      <c r="TH197" s="54">
        <f t="shared" si="5193"/>
      </c>
      <c r="TI197" s="55">
        <f t="shared" si="4844"/>
      </c>
      <c r="TJ197" s="54">
        <f t="shared" si="5193"/>
      </c>
      <c r="TK197" s="55">
        <f t="shared" si="4845"/>
      </c>
      <c r="TL197" s="54">
        <f t="shared" si="5193"/>
      </c>
      <c r="TM197" s="55">
        <f t="shared" si="4846"/>
      </c>
      <c r="TN197" s="54">
        <f t="shared" si="5193"/>
      </c>
      <c r="TO197" s="55">
        <f t="shared" si="4847"/>
      </c>
      <c r="TP197" s="54">
        <f t="shared" si="5193"/>
      </c>
      <c r="TQ197" s="55">
        <f t="shared" si="4848"/>
      </c>
      <c r="TR197" s="54">
        <f t="shared" si="5193"/>
      </c>
      <c r="TS197" s="55">
        <f t="shared" si="4849"/>
      </c>
      <c r="TT197" s="54">
        <f t="shared" si="5193"/>
      </c>
      <c r="TU197" s="55">
        <f t="shared" si="4850"/>
      </c>
      <c r="TV197" s="54">
        <f t="shared" si="5188"/>
      </c>
      <c r="TW197" s="55">
        <f t="shared" si="4851"/>
      </c>
      <c r="TX197" s="54">
        <f t="shared" si="5188"/>
      </c>
      <c r="TY197" s="55">
        <f t="shared" si="4852"/>
      </c>
      <c r="TZ197" s="54">
        <f t="shared" si="5188"/>
      </c>
      <c r="UA197" s="55">
        <f t="shared" si="4853"/>
      </c>
      <c r="UB197" s="54">
        <f t="shared" si="5185"/>
      </c>
      <c r="UC197" s="55">
        <f t="shared" si="4854"/>
      </c>
      <c r="UD197" s="54">
        <f t="shared" si="5185"/>
      </c>
      <c r="UE197" s="55">
        <f t="shared" si="4855"/>
      </c>
      <c r="UF197" s="54">
        <f t="shared" si="5185"/>
      </c>
      <c r="UG197" s="55">
        <f t="shared" si="4856"/>
      </c>
      <c r="UH197" s="54">
        <f t="shared" si="5185"/>
      </c>
      <c r="UI197" s="55">
        <f t="shared" si="4857"/>
      </c>
      <c r="UJ197" s="54">
        <f t="shared" si="5185"/>
      </c>
      <c r="UK197" s="55">
        <f t="shared" si="4858"/>
      </c>
      <c r="UL197" s="54">
        <f t="shared" si="5185"/>
      </c>
      <c r="UM197" s="55">
        <f t="shared" si="4859"/>
      </c>
      <c r="UN197" s="54">
        <f t="shared" si="5185"/>
      </c>
      <c r="UO197" s="55">
        <f t="shared" si="4860"/>
      </c>
      <c r="UP197" s="54">
        <f t="shared" si="5185"/>
      </c>
      <c r="UQ197" s="55">
        <f t="shared" si="4861"/>
      </c>
      <c r="UR197" s="54">
        <f t="shared" si="5185"/>
      </c>
      <c r="US197" s="55">
        <f t="shared" si="4862"/>
      </c>
      <c r="UT197" s="54">
        <f t="shared" si="5185"/>
      </c>
      <c r="UU197" s="55">
        <f t="shared" si="4863"/>
      </c>
      <c r="UV197" s="54">
        <f t="shared" si="5185"/>
      </c>
      <c r="UW197" s="55">
        <f t="shared" si="4864"/>
      </c>
      <c r="UX197" s="54">
        <f t="shared" si="5185"/>
      </c>
      <c r="UY197" s="55">
        <f t="shared" si="4865"/>
      </c>
      <c r="UZ197" s="54">
        <f t="shared" si="5185"/>
      </c>
      <c r="VA197" s="55">
        <f t="shared" si="4866"/>
      </c>
      <c r="VB197" s="54">
        <f t="shared" si="5185"/>
      </c>
      <c r="VC197" s="55">
        <f t="shared" si="4867"/>
      </c>
      <c r="VD197" s="54">
        <f t="shared" si="5185"/>
      </c>
      <c r="VE197" s="55">
        <f t="shared" si="4868"/>
      </c>
      <c r="VF197" s="54">
        <f t="shared" si="5185"/>
      </c>
      <c r="VG197" s="55">
        <f t="shared" si="4869"/>
      </c>
      <c r="VH197" s="54">
        <f t="shared" si="5185"/>
      </c>
      <c r="VI197" s="55">
        <f t="shared" si="4870"/>
      </c>
      <c r="VJ197" s="54">
        <f t="shared" si="5185"/>
      </c>
      <c r="VK197" s="55">
        <f t="shared" si="4871"/>
      </c>
      <c r="VL197" s="54">
        <f t="shared" si="5185"/>
      </c>
      <c r="VM197" s="55">
        <f t="shared" si="4872"/>
      </c>
      <c r="VN197" s="54">
        <f t="shared" si="5185"/>
      </c>
      <c r="VO197" s="55">
        <f t="shared" si="4873"/>
      </c>
      <c r="VP197" s="54">
        <f t="shared" si="5185"/>
      </c>
      <c r="VQ197" s="55">
        <f t="shared" si="4817"/>
      </c>
      <c r="VR197" s="54">
        <f t="shared" si="5185"/>
      </c>
      <c r="VS197" s="55">
        <f t="shared" si="4874"/>
      </c>
      <c r="VT197" s="54">
        <f t="shared" si="5185"/>
      </c>
      <c r="VU197" s="55">
        <f t="shared" si="4875"/>
      </c>
      <c r="VV197" s="54">
        <f t="shared" si="5185"/>
      </c>
      <c r="VW197" s="55">
        <f t="shared" si="4876"/>
      </c>
      <c r="VX197" s="54">
        <f t="shared" si="5185"/>
      </c>
      <c r="VY197" s="55">
        <f t="shared" si="4877"/>
      </c>
      <c r="VZ197" s="54">
        <f t="shared" si="5185"/>
      </c>
      <c r="WA197" s="55">
        <f t="shared" si="4878"/>
      </c>
      <c r="WB197" s="54">
        <f t="shared" si="5185"/>
      </c>
      <c r="WC197" s="55">
        <f t="shared" si="4879"/>
      </c>
      <c r="WD197" s="54">
        <f t="shared" si="5185"/>
      </c>
      <c r="WE197" s="55">
        <f t="shared" si="4818"/>
      </c>
      <c r="WF197" s="54">
        <f t="shared" si="5185"/>
      </c>
      <c r="WG197" s="55">
        <f t="shared" si="4819"/>
      </c>
      <c r="WH197" s="54">
        <f t="shared" si="5185"/>
      </c>
      <c r="WI197" s="55">
        <f t="shared" si="4820"/>
      </c>
      <c r="WJ197" s="54">
        <f t="shared" si="5185"/>
      </c>
      <c r="WK197" s="55">
        <f t="shared" si="4821"/>
      </c>
      <c r="WL197" s="54">
        <f t="shared" si="5182"/>
      </c>
      <c r="WM197" s="55">
        <f t="shared" si="4822"/>
      </c>
      <c r="WN197" s="54">
        <f t="shared" si="5182"/>
      </c>
      <c r="WO197" s="55">
        <f t="shared" si="4823"/>
      </c>
      <c r="WP197" s="54">
        <f t="shared" si="5182"/>
      </c>
      <c r="WQ197" s="55">
        <f t="shared" si="4824"/>
      </c>
      <c r="WR197" s="54">
        <f t="shared" si="5182"/>
      </c>
      <c r="WS197" s="55">
        <f t="shared" si="4825"/>
      </c>
      <c r="WT197" s="54">
        <f t="shared" si="5182"/>
      </c>
      <c r="WU197" s="55">
        <f t="shared" si="4826"/>
      </c>
      <c r="WV197" s="54">
        <f t="shared" si="5182"/>
      </c>
      <c r="WW197" s="55">
        <f t="shared" si="4827"/>
      </c>
      <c r="WX197" s="54">
        <f t="shared" si="5182"/>
      </c>
      <c r="WY197" s="55">
        <f t="shared" si="4828"/>
      </c>
      <c r="WZ197" s="54">
        <f t="shared" si="5182"/>
      </c>
      <c r="XA197" s="55">
        <f t="shared" si="4829"/>
      </c>
      <c r="XB197" s="54">
        <f t="shared" si="5182"/>
      </c>
      <c r="XC197" s="55">
        <f t="shared" si="4830"/>
      </c>
      <c r="XD197" s="54">
        <f t="shared" si="5182"/>
      </c>
      <c r="XE197" s="55">
        <f t="shared" si="4831"/>
      </c>
      <c r="XF197" s="54">
        <f t="shared" si="5182"/>
      </c>
      <c r="XG197" s="55">
        <f t="shared" si="4832"/>
      </c>
      <c r="XH197" s="54">
        <f t="shared" si="5182"/>
      </c>
      <c r="XI197" s="55">
        <f t="shared" si="4833"/>
      </c>
      <c r="XJ197" s="54">
        <f t="shared" si="5182"/>
      </c>
      <c r="XK197" s="55">
        <f t="shared" si="4834"/>
      </c>
      <c r="XL197" s="54">
        <f t="shared" si="5182"/>
      </c>
      <c r="XM197" s="55">
        <f t="shared" si="4835"/>
      </c>
      <c r="XN197" s="54">
        <f t="shared" si="5182"/>
      </c>
      <c r="XO197" s="55">
        <f t="shared" si="4836"/>
      </c>
      <c r="XP197" s="54">
        <f t="shared" si="5179"/>
      </c>
      <c r="XQ197" s="55">
        <f t="shared" si="4837"/>
      </c>
      <c r="XR197" s="54">
        <f t="shared" si="5179"/>
      </c>
      <c r="XS197" s="55">
        <f t="shared" si="4838"/>
      </c>
      <c r="XT197" s="54">
        <f t="shared" si="5179"/>
      </c>
      <c r="XU197" s="55">
        <f t="shared" si="4839"/>
      </c>
      <c r="XV197" s="54">
        <f t="shared" si="5179"/>
      </c>
      <c r="XW197" s="55">
        <f t="shared" si="4840"/>
      </c>
      <c r="XX197" s="54">
        <f t="shared" si="5179"/>
      </c>
      <c r="XY197" s="55">
        <f t="shared" si="4841"/>
      </c>
      <c r="XZ197" s="54">
        <f t="shared" si="5179"/>
      </c>
      <c r="YA197" s="55">
        <f t="shared" si="4842"/>
      </c>
      <c r="YB197" s="54">
        <f t="shared" si="5179"/>
      </c>
      <c r="YC197" s="55">
        <f t="shared" si="4740"/>
      </c>
      <c r="YD197" s="54">
        <f t="shared" ref="YD197:AAN204" si="5195">RIGHT(IFERROR(VLOOKUP($B197,YD$4:YE$71,2,FALSE),""),2)</f>
      </c>
      <c r="YE197" s="55">
        <f t="shared" si="4741"/>
      </c>
      <c r="YF197" s="54">
        <f t="shared" si="5195"/>
      </c>
      <c r="YG197" s="55">
        <f t="shared" si="4742"/>
      </c>
      <c r="YH197" s="54">
        <f t="shared" si="5195"/>
      </c>
      <c r="YI197" s="55">
        <f t="shared" si="4743"/>
      </c>
      <c r="YJ197" s="54">
        <f t="shared" si="5195"/>
      </c>
      <c r="YK197" s="55">
        <f t="shared" si="4744"/>
      </c>
      <c r="YL197" s="54">
        <f t="shared" si="5195"/>
      </c>
      <c r="YM197" s="55">
        <f t="shared" si="4745"/>
      </c>
      <c r="YN197" s="54">
        <f t="shared" si="5195"/>
      </c>
      <c r="YO197" s="55">
        <f t="shared" si="4746"/>
      </c>
      <c r="YP197" s="54">
        <f t="shared" si="5195"/>
      </c>
      <c r="YQ197" s="55">
        <f t="shared" si="4747"/>
      </c>
      <c r="YR197" s="54">
        <f t="shared" si="5195"/>
      </c>
      <c r="YS197" s="55">
        <f t="shared" si="4748"/>
      </c>
      <c r="YT197" s="54">
        <f t="shared" si="5195"/>
      </c>
      <c r="YU197" s="55">
        <f t="shared" si="4749"/>
      </c>
      <c r="YV197" s="54">
        <f t="shared" si="5195"/>
      </c>
      <c r="YW197" s="55">
        <f t="shared" si="4750"/>
      </c>
      <c r="YX197" s="54">
        <f t="shared" si="5195"/>
      </c>
      <c r="YY197" s="55">
        <f t="shared" si="4751"/>
      </c>
      <c r="YZ197" s="54">
        <f t="shared" si="5195"/>
      </c>
      <c r="ZA197" s="55">
        <f t="shared" si="4752"/>
      </c>
      <c r="ZB197" s="54">
        <f t="shared" si="5195"/>
      </c>
      <c r="ZC197" s="55">
        <f t="shared" si="4753"/>
      </c>
      <c r="ZD197" s="54">
        <f t="shared" si="5195"/>
      </c>
      <c r="ZE197" s="55">
        <f t="shared" si="4754"/>
      </c>
      <c r="ZF197" s="54">
        <f t="shared" si="5195"/>
      </c>
      <c r="ZG197" s="55">
        <f t="shared" si="4755"/>
      </c>
      <c r="ZH197" s="54">
        <f t="shared" si="5195"/>
      </c>
      <c r="ZI197" s="55">
        <f t="shared" si="4756"/>
      </c>
      <c r="ZJ197" s="54">
        <f t="shared" si="5195"/>
      </c>
      <c r="ZK197" s="55">
        <f t="shared" si="4757"/>
      </c>
      <c r="ZL197" s="54">
        <f t="shared" si="5195"/>
      </c>
      <c r="ZM197" s="55">
        <f t="shared" si="4758"/>
      </c>
      <c r="ZN197" s="54">
        <f t="shared" si="5195"/>
      </c>
      <c r="ZO197" s="55">
        <f t="shared" si="4759"/>
      </c>
      <c r="ZP197" s="54">
        <f t="shared" si="5195"/>
      </c>
      <c r="ZQ197" s="55">
        <f t="shared" si="4760"/>
      </c>
      <c r="ZR197" s="54">
        <f t="shared" si="5195"/>
      </c>
      <c r="ZS197" s="55">
        <f t="shared" si="4761"/>
      </c>
      <c r="ZT197" s="54">
        <f t="shared" si="5195"/>
      </c>
      <c r="ZU197" s="55">
        <f t="shared" si="4762"/>
      </c>
      <c r="ZV197" s="54">
        <f t="shared" si="5195"/>
      </c>
      <c r="ZW197" s="55">
        <f t="shared" si="4763"/>
      </c>
      <c r="ZX197" s="54">
        <f t="shared" si="5195"/>
      </c>
      <c r="ZY197" s="55">
        <f t="shared" si="4764"/>
      </c>
      <c r="ZZ197" s="54">
        <f t="shared" si="5195"/>
      </c>
      <c r="AAA197" s="55">
        <f t="shared" si="4765"/>
      </c>
      <c r="AAB197" s="54">
        <f t="shared" si="5195"/>
      </c>
      <c r="AAC197" s="55">
        <f t="shared" si="4766"/>
      </c>
      <c r="AAD197" s="54">
        <f t="shared" si="5195"/>
      </c>
      <c r="AAE197" s="55">
        <f t="shared" si="4767"/>
      </c>
      <c r="AAF197" s="54">
        <f t="shared" si="5195"/>
      </c>
      <c r="AAG197" s="55">
        <f t="shared" si="4768"/>
      </c>
      <c r="AAH197" s="54">
        <f t="shared" si="5195"/>
      </c>
      <c r="AAI197" s="55">
        <f t="shared" si="4769"/>
      </c>
      <c r="AAJ197" s="54">
        <f t="shared" si="5195"/>
      </c>
      <c r="AAK197" s="55">
        <f t="shared" si="4770"/>
      </c>
      <c r="AAL197" s="54">
        <f t="shared" si="5195"/>
      </c>
      <c r="AAM197" s="55">
        <f t="shared" si="4917"/>
      </c>
      <c r="AAN197" s="54">
        <f t="shared" si="5195"/>
      </c>
      <c r="AAO197" s="55">
        <f t="shared" si="4918"/>
      </c>
      <c r="AAP197" s="54">
        <f t="shared" si="5194"/>
      </c>
      <c r="AAQ197" s="55">
        <f t="shared" si="4919"/>
      </c>
      <c r="AAR197" s="54">
        <f t="shared" si="5194"/>
      </c>
      <c r="AAS197" s="55">
        <f t="shared" si="4920"/>
      </c>
      <c r="AAT197" s="54">
        <f t="shared" si="5194"/>
      </c>
      <c r="AAU197" s="55">
        <f t="shared" si="4921"/>
      </c>
      <c r="AAV197" s="54">
        <f t="shared" si="5194"/>
      </c>
      <c r="AAW197" s="55">
        <f t="shared" si="4922"/>
      </c>
      <c r="AAX197" s="54">
        <f t="shared" si="5194"/>
      </c>
      <c r="AAY197" s="55">
        <f t="shared" si="4923"/>
      </c>
      <c r="AAZ197" s="54">
        <f t="shared" si="5194"/>
      </c>
      <c r="ABA197" s="55">
        <f t="shared" si="4924"/>
      </c>
      <c r="ABB197" s="54">
        <f t="shared" si="5194"/>
      </c>
      <c r="ABC197" s="55">
        <f t="shared" si="4925"/>
      </c>
      <c r="ABD197" s="54">
        <f t="shared" si="5194"/>
      </c>
      <c r="ABE197" s="55">
        <f t="shared" si="4926"/>
      </c>
      <c r="ABF197" s="54">
        <f t="shared" si="5194"/>
      </c>
      <c r="ABG197" s="55">
        <f t="shared" si="4927"/>
      </c>
      <c r="ABH197" s="54">
        <f t="shared" si="5194"/>
      </c>
      <c r="ABI197" s="55">
        <f t="shared" si="4928"/>
      </c>
      <c r="ABJ197" s="54">
        <f t="shared" si="5194"/>
      </c>
      <c r="ABK197" s="55">
        <f t="shared" si="4929"/>
      </c>
      <c r="ABL197" s="54">
        <f t="shared" si="5194"/>
      </c>
      <c r="ABM197" s="55">
        <f t="shared" si="4930"/>
      </c>
      <c r="ABN197" s="54">
        <f t="shared" si="5194"/>
      </c>
      <c r="ABO197" s="55">
        <f t="shared" si="4931"/>
      </c>
      <c r="ABP197" s="54">
        <f t="shared" si="5194"/>
      </c>
      <c r="ABQ197" s="55">
        <f t="shared" si="4932"/>
      </c>
      <c r="ABR197" s="54">
        <f t="shared" si="5194"/>
      </c>
      <c r="ABS197" s="55">
        <f t="shared" si="4933"/>
      </c>
      <c r="ABT197" s="54">
        <f t="shared" si="5194"/>
      </c>
      <c r="ABU197" s="55">
        <f t="shared" si="4934"/>
      </c>
      <c r="ABV197" s="54">
        <f t="shared" si="5194"/>
      </c>
      <c r="ABW197" s="55">
        <f t="shared" si="4935"/>
      </c>
      <c r="ABX197" s="54">
        <f t="shared" si="5194"/>
      </c>
      <c r="ABY197" s="55">
        <f t="shared" si="4936"/>
      </c>
      <c r="ABZ197" s="54">
        <f t="shared" si="5194"/>
      </c>
      <c r="ACA197" s="55">
        <f t="shared" si="4937"/>
      </c>
      <c r="ACB197" s="54">
        <f t="shared" si="5194"/>
      </c>
      <c r="ACC197" s="55">
        <f t="shared" si="4938"/>
      </c>
      <c r="ACD197" s="54">
        <f t="shared" si="5194"/>
      </c>
      <c r="ACE197" s="55">
        <f t="shared" si="4939"/>
      </c>
      <c r="ACF197" s="54">
        <f t="shared" si="5194"/>
      </c>
      <c r="ACG197" s="55">
        <f t="shared" si="4940"/>
      </c>
      <c r="ACH197" s="54">
        <f t="shared" si="5194"/>
      </c>
      <c r="ACI197" s="55">
        <f t="shared" si="4941"/>
      </c>
      <c r="ACJ197" s="54">
        <f t="shared" si="5194"/>
      </c>
      <c r="ACK197" s="55">
        <f t="shared" si="4942"/>
      </c>
      <c r="ACL197" s="54">
        <f t="shared" si="5194"/>
      </c>
      <c r="ACM197" s="55">
        <f t="shared" si="4943"/>
      </c>
      <c r="ACN197" s="54">
        <f t="shared" si="5194"/>
      </c>
      <c r="ACO197" s="55">
        <f t="shared" si="4944"/>
      </c>
      <c r="ACP197" s="54">
        <f t="shared" si="5194"/>
      </c>
      <c r="ACQ197" s="55">
        <f t="shared" si="4945"/>
      </c>
      <c r="ACR197" s="54">
        <f t="shared" si="5194"/>
      </c>
      <c r="ACS197" s="55">
        <f t="shared" si="4946"/>
      </c>
      <c r="ACT197" s="54">
        <f t="shared" si="5194"/>
      </c>
      <c r="ACU197" s="55">
        <f t="shared" si="4947"/>
      </c>
      <c r="ACV197" s="54">
        <f t="shared" si="5194"/>
      </c>
      <c r="ACW197" s="55">
        <f t="shared" si="4883"/>
      </c>
      <c r="ACX197" s="54">
        <f t="shared" si="5194"/>
      </c>
      <c r="ACY197" s="55">
        <f t="shared" si="4961"/>
      </c>
      <c r="ACZ197" s="54">
        <f t="shared" si="5171"/>
      </c>
      <c r="ADA197" s="55">
        <f t="shared" si="4962"/>
      </c>
      <c r="ADB197" s="54">
        <f t="shared" si="5171"/>
      </c>
      <c r="ADC197" s="55">
        <f t="shared" si="4963"/>
      </c>
      <c r="ADD197" s="54">
        <f t="shared" si="5171"/>
      </c>
      <c r="ADE197" s="55">
        <f t="shared" si="4964"/>
      </c>
      <c r="ADF197" s="54">
        <f t="shared" si="5171"/>
      </c>
      <c r="ADG197" s="55">
        <f t="shared" si="4965"/>
      </c>
    </row>
    <row r="198" spans="1:787" ht="20.25" hidden="1" customHeight="1">
      <c r="A198" s="112">
        <v>126</v>
      </c>
      <c r="B198" s="115">
        <f>学年と名前を結合するシート!D127</f>
      </c>
      <c r="C198" s="114"/>
      <c r="D198" s="54">
        <f t="shared" si="4771"/>
      </c>
      <c r="E198" s="55">
        <f t="shared" si="4772"/>
      </c>
      <c r="F198" s="54">
        <f t="shared" si="5191"/>
      </c>
      <c r="G198" s="55">
        <f t="shared" si="4966"/>
      </c>
      <c r="H198" s="54">
        <f t="shared" si="5191"/>
      </c>
      <c r="I198" s="55">
        <f t="shared" si="4967"/>
      </c>
      <c r="J198" s="54">
        <f t="shared" si="5191"/>
      </c>
      <c r="K198" s="55">
        <f t="shared" si="4968"/>
      </c>
      <c r="L198" s="54">
        <f t="shared" si="5191"/>
      </c>
      <c r="M198" s="55">
        <f t="shared" si="4969"/>
      </c>
      <c r="N198" s="54">
        <f t="shared" si="5191"/>
      </c>
      <c r="O198" s="55">
        <f t="shared" si="4970"/>
      </c>
      <c r="P198" s="54">
        <f t="shared" si="5191"/>
      </c>
      <c r="Q198" s="55">
        <f t="shared" si="4971"/>
      </c>
      <c r="R198" s="54">
        <f t="shared" si="5191"/>
      </c>
      <c r="S198" s="55">
        <f t="shared" si="4972"/>
      </c>
      <c r="T198" s="54">
        <f t="shared" si="5191"/>
      </c>
      <c r="U198" s="55">
        <f t="shared" si="4973"/>
      </c>
      <c r="V198" s="54">
        <f t="shared" si="5191"/>
      </c>
      <c r="W198" s="55">
        <f t="shared" si="4974"/>
      </c>
      <c r="X198" s="54">
        <f t="shared" si="5191"/>
      </c>
      <c r="Y198" s="55">
        <f t="shared" si="4975"/>
      </c>
      <c r="Z198" s="54">
        <f t="shared" si="5191"/>
      </c>
      <c r="AA198" s="55">
        <f t="shared" si="4976"/>
      </c>
      <c r="AB198" s="54">
        <f t="shared" si="5191"/>
      </c>
      <c r="AC198" s="55">
        <f t="shared" si="4977"/>
      </c>
      <c r="AD198" s="54">
        <f t="shared" si="5191"/>
      </c>
      <c r="AE198" s="55">
        <f t="shared" si="4978"/>
      </c>
      <c r="AF198" s="54">
        <f t="shared" si="5191"/>
      </c>
      <c r="AG198" s="55">
        <f t="shared" si="4979"/>
      </c>
      <c r="AH198" s="54">
        <f t="shared" si="5191"/>
      </c>
      <c r="AI198" s="55">
        <f t="shared" si="4980"/>
      </c>
      <c r="AJ198" s="54">
        <f t="shared" si="5191"/>
      </c>
      <c r="AK198" s="55">
        <f t="shared" si="4981"/>
      </c>
      <c r="AL198" s="54">
        <f t="shared" si="5191"/>
      </c>
      <c r="AM198" s="55">
        <f t="shared" si="4982"/>
      </c>
      <c r="AN198" s="54">
        <f t="shared" si="5191"/>
      </c>
      <c r="AO198" s="55">
        <f t="shared" si="4983"/>
      </c>
      <c r="AP198" s="54">
        <f t="shared" si="5191"/>
      </c>
      <c r="AQ198" s="55">
        <f t="shared" si="4984"/>
      </c>
      <c r="AR198" s="54">
        <f t="shared" si="5191"/>
      </c>
      <c r="AS198" s="55">
        <f t="shared" si="4985"/>
      </c>
      <c r="AT198" s="54">
        <f t="shared" si="5191"/>
      </c>
      <c r="AU198" s="55">
        <f t="shared" si="4986"/>
      </c>
      <c r="AV198" s="54">
        <f t="shared" si="5191"/>
      </c>
      <c r="AW198" s="55">
        <f t="shared" si="4987"/>
      </c>
      <c r="AX198" s="54">
        <f t="shared" si="5191"/>
      </c>
      <c r="AY198" s="55">
        <f t="shared" si="4988"/>
      </c>
      <c r="AZ198" s="54">
        <f t="shared" si="5191"/>
      </c>
      <c r="BA198" s="55">
        <f t="shared" si="4989"/>
      </c>
      <c r="BB198" s="54">
        <f t="shared" si="5191"/>
      </c>
      <c r="BC198" s="55">
        <f t="shared" si="4990"/>
      </c>
      <c r="BD198" s="54">
        <f t="shared" si="5191"/>
      </c>
      <c r="BE198" s="55">
        <f t="shared" si="4991"/>
      </c>
      <c r="BF198" s="54">
        <f t="shared" si="5191"/>
      </c>
      <c r="BG198" s="55">
        <f t="shared" si="4992"/>
      </c>
      <c r="BH198" s="54">
        <f t="shared" si="5191"/>
      </c>
      <c r="BI198" s="55">
        <f t="shared" si="4993"/>
      </c>
      <c r="BJ198" s="54">
        <f t="shared" si="5191"/>
      </c>
      <c r="BK198" s="55">
        <f t="shared" si="4994"/>
      </c>
      <c r="BL198" s="54">
        <f t="shared" si="5191"/>
      </c>
      <c r="BM198" s="55">
        <f t="shared" si="4995"/>
      </c>
      <c r="BN198" s="54">
        <f t="shared" si="5191"/>
      </c>
      <c r="BO198" s="55">
        <f t="shared" si="4996"/>
      </c>
      <c r="BP198" s="54">
        <f t="shared" si="5191"/>
      </c>
      <c r="BQ198" s="55">
        <f t="shared" si="4997"/>
      </c>
      <c r="BR198" s="54">
        <f t="shared" si="5189"/>
      </c>
      <c r="BS198" s="55">
        <f t="shared" si="4998"/>
      </c>
      <c r="BT198" s="54">
        <f t="shared" si="5189"/>
      </c>
      <c r="BU198" s="55">
        <f t="shared" si="4999"/>
      </c>
      <c r="BV198" s="54">
        <f t="shared" si="5189"/>
      </c>
      <c r="BW198" s="55">
        <f t="shared" si="5000"/>
      </c>
      <c r="BX198" s="54">
        <f t="shared" si="5189"/>
      </c>
      <c r="BY198" s="55">
        <f t="shared" si="5001"/>
      </c>
      <c r="BZ198" s="54">
        <f t="shared" si="5189"/>
      </c>
      <c r="CA198" s="55">
        <f t="shared" si="5002"/>
      </c>
      <c r="CB198" s="54">
        <f t="shared" si="5189"/>
      </c>
      <c r="CC198" s="55">
        <f t="shared" si="5003"/>
      </c>
      <c r="CD198" s="54">
        <f t="shared" si="5189"/>
      </c>
      <c r="CE198" s="55">
        <f t="shared" si="5004"/>
      </c>
      <c r="CF198" s="54">
        <f t="shared" si="5189"/>
      </c>
      <c r="CG198" s="55">
        <f t="shared" si="5005"/>
      </c>
      <c r="CH198" s="54">
        <f t="shared" si="5189"/>
      </c>
      <c r="CI198" s="55">
        <f t="shared" si="5006"/>
      </c>
      <c r="CJ198" s="54">
        <f t="shared" si="5189"/>
      </c>
      <c r="CK198" s="55">
        <f t="shared" si="5007"/>
      </c>
      <c r="CL198" s="54">
        <f t="shared" si="5189"/>
      </c>
      <c r="CM198" s="55">
        <f t="shared" si="5008"/>
      </c>
      <c r="CN198" s="54">
        <f t="shared" si="5189"/>
      </c>
      <c r="CO198" s="55">
        <f t="shared" si="5009"/>
      </c>
      <c r="CP198" s="54">
        <f t="shared" si="5189"/>
      </c>
      <c r="CQ198" s="55">
        <f t="shared" si="5010"/>
      </c>
      <c r="CR198" s="54">
        <f t="shared" si="5189"/>
      </c>
      <c r="CS198" s="55">
        <f t="shared" si="5011"/>
      </c>
      <c r="CT198" s="54">
        <f t="shared" si="5189"/>
      </c>
      <c r="CU198" s="55">
        <f t="shared" si="5012"/>
      </c>
      <c r="CV198" s="54">
        <f t="shared" si="5189"/>
      </c>
      <c r="CW198" s="55">
        <f t="shared" si="5013"/>
      </c>
      <c r="CX198" s="54">
        <f t="shared" si="5189"/>
      </c>
      <c r="CY198" s="55">
        <f t="shared" si="5014"/>
      </c>
      <c r="CZ198" s="54">
        <f t="shared" si="5189"/>
      </c>
      <c r="DA198" s="55">
        <f t="shared" si="5015"/>
      </c>
      <c r="DB198" s="54">
        <f t="shared" si="5189"/>
      </c>
      <c r="DC198" s="55">
        <f t="shared" si="5016"/>
      </c>
      <c r="DD198" s="54">
        <f t="shared" si="5189"/>
      </c>
      <c r="DE198" s="55">
        <f t="shared" si="5017"/>
      </c>
      <c r="DF198" s="54">
        <f t="shared" si="5189"/>
      </c>
      <c r="DG198" s="55">
        <f t="shared" si="5018"/>
      </c>
      <c r="DH198" s="54">
        <f t="shared" si="5189"/>
      </c>
      <c r="DI198" s="55">
        <f t="shared" si="5019"/>
      </c>
      <c r="DJ198" s="54">
        <f t="shared" si="5189"/>
      </c>
      <c r="DK198" s="55">
        <f t="shared" si="5020"/>
      </c>
      <c r="DL198" s="54">
        <f t="shared" si="5189"/>
      </c>
      <c r="DM198" s="55">
        <f t="shared" si="5021"/>
      </c>
      <c r="DN198" s="54">
        <f t="shared" si="5189"/>
      </c>
      <c r="DO198" s="55">
        <f t="shared" si="5022"/>
      </c>
      <c r="DP198" s="54">
        <f t="shared" si="5189"/>
      </c>
      <c r="DQ198" s="55">
        <f t="shared" si="5023"/>
      </c>
      <c r="DR198" s="54">
        <f t="shared" si="5189"/>
      </c>
      <c r="DS198" s="55">
        <f t="shared" si="5024"/>
      </c>
      <c r="DT198" s="54">
        <f t="shared" si="5189"/>
      </c>
      <c r="DU198" s="55">
        <f t="shared" si="5025"/>
      </c>
      <c r="DV198" s="54">
        <f t="shared" si="5189"/>
      </c>
      <c r="DW198" s="55">
        <f t="shared" si="5026"/>
      </c>
      <c r="DX198" s="54">
        <f t="shared" si="5189"/>
      </c>
      <c r="DY198" s="55">
        <f t="shared" si="5027"/>
      </c>
      <c r="DZ198" s="54">
        <f t="shared" si="5189"/>
      </c>
      <c r="EA198" s="55">
        <f t="shared" si="5028"/>
      </c>
      <c r="EB198" s="54">
        <f t="shared" si="5192"/>
      </c>
      <c r="EC198" s="55">
        <f t="shared" si="5029"/>
      </c>
      <c r="ED198" s="54">
        <f t="shared" si="5192"/>
      </c>
      <c r="EE198" s="55">
        <f t="shared" si="5030"/>
      </c>
      <c r="EF198" s="54">
        <f t="shared" si="5192"/>
      </c>
      <c r="EG198" s="55">
        <f t="shared" si="5031"/>
      </c>
      <c r="EH198" s="54">
        <f t="shared" si="5192"/>
      </c>
      <c r="EI198" s="55">
        <f t="shared" si="5032"/>
      </c>
      <c r="EJ198" s="54">
        <f t="shared" si="5192"/>
      </c>
      <c r="EK198" s="55">
        <f t="shared" si="5033"/>
      </c>
      <c r="EL198" s="54">
        <f t="shared" si="5192"/>
      </c>
      <c r="EM198" s="55">
        <f t="shared" si="5034"/>
      </c>
      <c r="EN198" s="54">
        <f t="shared" si="5192"/>
      </c>
      <c r="EO198" s="55">
        <f t="shared" si="5035"/>
      </c>
      <c r="EP198" s="54">
        <f t="shared" si="5192"/>
      </c>
      <c r="EQ198" s="55">
        <f t="shared" si="5036"/>
      </c>
      <c r="ER198" s="54">
        <f t="shared" si="5192"/>
      </c>
      <c r="ES198" s="55">
        <f t="shared" si="5037"/>
      </c>
      <c r="ET198" s="54">
        <f t="shared" si="5192"/>
      </c>
      <c r="EU198" s="55">
        <f t="shared" si="5038"/>
      </c>
      <c r="EV198" s="54">
        <f t="shared" si="5192"/>
      </c>
      <c r="EW198" s="55">
        <f t="shared" si="5039"/>
      </c>
      <c r="EX198" s="54">
        <f t="shared" si="5192"/>
      </c>
      <c r="EY198" s="55">
        <f t="shared" si="5040"/>
      </c>
      <c r="EZ198" s="54">
        <f t="shared" si="5192"/>
      </c>
      <c r="FA198" s="55">
        <f t="shared" si="5041"/>
      </c>
      <c r="FB198" s="54">
        <f t="shared" si="5192"/>
      </c>
      <c r="FC198" s="55">
        <f t="shared" si="5042"/>
      </c>
      <c r="FD198" s="54">
        <f t="shared" si="5192"/>
      </c>
      <c r="FE198" s="55">
        <f t="shared" si="5043"/>
      </c>
      <c r="FF198" s="54">
        <f t="shared" si="5192"/>
      </c>
      <c r="FG198" s="55">
        <f t="shared" si="5044"/>
      </c>
      <c r="FH198" s="54">
        <f t="shared" si="5192"/>
      </c>
      <c r="FI198" s="55">
        <f t="shared" si="5045"/>
      </c>
      <c r="FJ198" s="54">
        <f t="shared" si="5192"/>
      </c>
      <c r="FK198" s="55">
        <f t="shared" si="5046"/>
      </c>
      <c r="FL198" s="54">
        <f t="shared" si="5192"/>
      </c>
      <c r="FM198" s="55">
        <f t="shared" si="5047"/>
      </c>
      <c r="FN198" s="54">
        <f t="shared" si="5192"/>
      </c>
      <c r="FO198" s="55">
        <f t="shared" si="5048"/>
      </c>
      <c r="FP198" s="54">
        <f t="shared" si="5192"/>
      </c>
      <c r="FQ198" s="55">
        <f t="shared" si="5049"/>
      </c>
      <c r="FR198" s="54">
        <f t="shared" si="5192"/>
      </c>
      <c r="FS198" s="55">
        <f t="shared" si="5050"/>
      </c>
      <c r="FT198" s="54">
        <f t="shared" si="5192"/>
      </c>
      <c r="FU198" s="55">
        <f t="shared" si="5051"/>
      </c>
      <c r="FV198" s="54">
        <f t="shared" si="5192"/>
      </c>
      <c r="FW198" s="55">
        <f t="shared" si="5052"/>
      </c>
      <c r="FX198" s="54">
        <f t="shared" si="5192"/>
      </c>
      <c r="FY198" s="55">
        <f t="shared" si="5053"/>
      </c>
      <c r="FZ198" s="54">
        <f t="shared" si="5192"/>
      </c>
      <c r="GA198" s="55">
        <f t="shared" si="5054"/>
      </c>
      <c r="GB198" s="54">
        <f t="shared" si="5192"/>
      </c>
      <c r="GC198" s="55">
        <f t="shared" si="5055"/>
      </c>
      <c r="GD198" s="54">
        <f t="shared" si="5192"/>
      </c>
      <c r="GE198" s="55">
        <f t="shared" si="5056"/>
      </c>
      <c r="GF198" s="54">
        <f t="shared" si="5192"/>
      </c>
      <c r="GG198" s="55">
        <f t="shared" si="5057"/>
      </c>
      <c r="GH198" s="54">
        <f t="shared" si="5192"/>
      </c>
      <c r="GI198" s="55">
        <f t="shared" si="5058"/>
      </c>
      <c r="GJ198" s="54">
        <f t="shared" si="5192"/>
      </c>
      <c r="GK198" s="55">
        <f t="shared" si="5059"/>
      </c>
      <c r="GL198" s="54">
        <f t="shared" si="5192"/>
      </c>
      <c r="GM198" s="55">
        <f t="shared" si="5060"/>
      </c>
      <c r="GN198" s="54">
        <f t="shared" si="5190"/>
      </c>
      <c r="GO198" s="55">
        <f t="shared" si="5061"/>
      </c>
      <c r="GP198" s="54">
        <f t="shared" si="5190"/>
      </c>
      <c r="GQ198" s="55">
        <f t="shared" si="5062"/>
      </c>
      <c r="GR198" s="54">
        <f t="shared" si="5190"/>
      </c>
      <c r="GS198" s="55">
        <f t="shared" si="5063"/>
      </c>
      <c r="GT198" s="54">
        <f t="shared" si="5190"/>
      </c>
      <c r="GU198" s="55">
        <f t="shared" si="5064"/>
      </c>
      <c r="GV198" s="54">
        <f t="shared" si="5190"/>
      </c>
      <c r="GW198" s="55">
        <f t="shared" si="5065"/>
      </c>
      <c r="GX198" s="54">
        <f t="shared" si="5190"/>
      </c>
      <c r="GY198" s="55">
        <f t="shared" si="5066"/>
      </c>
      <c r="GZ198" s="54">
        <f t="shared" si="5190"/>
      </c>
      <c r="HA198" s="55">
        <f t="shared" si="5067"/>
      </c>
      <c r="HB198" s="54">
        <f t="shared" si="5190"/>
      </c>
      <c r="HC198" s="55">
        <f t="shared" si="5068"/>
      </c>
      <c r="HD198" s="54">
        <f t="shared" si="5190"/>
      </c>
      <c r="HE198" s="55">
        <f t="shared" si="5069"/>
      </c>
      <c r="HF198" s="54">
        <f t="shared" si="5190"/>
      </c>
      <c r="HG198" s="55">
        <f t="shared" si="5070"/>
      </c>
      <c r="HH198" s="54">
        <f t="shared" si="5190"/>
      </c>
      <c r="HI198" s="55">
        <f t="shared" si="5071"/>
      </c>
      <c r="HJ198" s="54">
        <f t="shared" si="5190"/>
      </c>
      <c r="HK198" s="55">
        <f t="shared" si="5072"/>
      </c>
      <c r="HL198" s="54">
        <f t="shared" si="5190"/>
      </c>
      <c r="HM198" s="55">
        <f t="shared" si="5073"/>
      </c>
      <c r="HN198" s="54">
        <f t="shared" si="5190"/>
      </c>
      <c r="HO198" s="55">
        <f t="shared" si="5074"/>
      </c>
      <c r="HP198" s="54">
        <f t="shared" si="5190"/>
      </c>
      <c r="HQ198" s="55">
        <f t="shared" si="5075"/>
      </c>
      <c r="HR198" s="54">
        <f t="shared" si="5190"/>
      </c>
      <c r="HS198" s="55">
        <f t="shared" si="5076"/>
      </c>
      <c r="HT198" s="54">
        <f t="shared" si="5190"/>
      </c>
      <c r="HU198" s="55">
        <f t="shared" si="5077"/>
      </c>
      <c r="HV198" s="54">
        <f t="shared" si="5190"/>
      </c>
      <c r="HW198" s="55">
        <f t="shared" si="5078"/>
      </c>
      <c r="HX198" s="54">
        <f t="shared" si="5190"/>
      </c>
      <c r="HY198" s="55">
        <f t="shared" si="5079"/>
      </c>
      <c r="HZ198" s="54">
        <f t="shared" si="5190"/>
      </c>
      <c r="IA198" s="55">
        <f t="shared" si="5080"/>
      </c>
      <c r="IB198" s="54">
        <f t="shared" si="5190"/>
      </c>
      <c r="IC198" s="55">
        <f t="shared" si="5081"/>
      </c>
      <c r="ID198" s="54">
        <f t="shared" si="5190"/>
      </c>
      <c r="IE198" s="55">
        <f t="shared" si="5082"/>
      </c>
      <c r="IF198" s="54">
        <f t="shared" si="5190"/>
      </c>
      <c r="IG198" s="55">
        <f t="shared" si="5083"/>
      </c>
      <c r="IH198" s="54">
        <f t="shared" si="5190"/>
      </c>
      <c r="II198" s="55">
        <f t="shared" si="5084"/>
      </c>
      <c r="IJ198" s="54">
        <f t="shared" si="5190"/>
      </c>
      <c r="IK198" s="55">
        <f t="shared" si="5085"/>
      </c>
      <c r="IL198" s="54">
        <f t="shared" si="5190"/>
      </c>
      <c r="IM198" s="55">
        <f t="shared" si="5086"/>
      </c>
      <c r="IN198" s="54">
        <f t="shared" si="5190"/>
      </c>
      <c r="IO198" s="55">
        <f t="shared" si="5087"/>
      </c>
      <c r="IP198" s="54">
        <f t="shared" si="5190"/>
      </c>
      <c r="IQ198" s="55">
        <f t="shared" si="5088"/>
      </c>
      <c r="IR198" s="54">
        <f t="shared" si="5190"/>
      </c>
      <c r="IS198" s="55">
        <f t="shared" si="5089"/>
      </c>
      <c r="IT198" s="54">
        <f t="shared" si="5190"/>
      </c>
      <c r="IU198" s="55">
        <f t="shared" si="5090"/>
      </c>
      <c r="IV198" s="54">
        <f t="shared" si="5190"/>
      </c>
      <c r="IW198" s="55">
        <f t="shared" si="5091"/>
      </c>
      <c r="IX198" s="54">
        <f t="shared" si="5183"/>
      </c>
      <c r="IY198" s="55">
        <f t="shared" si="5092"/>
      </c>
      <c r="IZ198" s="54">
        <f t="shared" si="5183"/>
      </c>
      <c r="JA198" s="55">
        <f t="shared" si="5093"/>
      </c>
      <c r="JB198" s="54">
        <f t="shared" si="5183"/>
      </c>
      <c r="JC198" s="55">
        <f t="shared" si="5094"/>
      </c>
      <c r="JD198" s="54">
        <f t="shared" si="5183"/>
      </c>
      <c r="JE198" s="55">
        <f t="shared" si="5095"/>
      </c>
      <c r="JF198" s="54">
        <f t="shared" si="5183"/>
      </c>
      <c r="JG198" s="55">
        <f t="shared" si="5096"/>
      </c>
      <c r="JH198" s="54">
        <f t="shared" si="5183"/>
      </c>
      <c r="JI198" s="55">
        <f t="shared" si="5097"/>
      </c>
      <c r="JJ198" s="54">
        <f t="shared" si="5183"/>
      </c>
      <c r="JK198" s="55">
        <f t="shared" si="5098"/>
      </c>
      <c r="JL198" s="54">
        <f t="shared" si="5183"/>
      </c>
      <c r="JM198" s="55">
        <f t="shared" si="4679"/>
      </c>
      <c r="JN198" s="54">
        <f t="shared" si="5186"/>
      </c>
      <c r="JO198" s="55">
        <f t="shared" si="4775"/>
      </c>
      <c r="JP198" s="54">
        <f t="shared" si="5186"/>
      </c>
      <c r="JQ198" s="55">
        <f t="shared" si="4776"/>
      </c>
      <c r="JR198" s="54">
        <f t="shared" si="5186"/>
      </c>
      <c r="JS198" s="55">
        <f t="shared" si="4777"/>
      </c>
      <c r="JT198" s="54">
        <f t="shared" si="5186"/>
      </c>
      <c r="JU198" s="55">
        <f t="shared" si="4778"/>
      </c>
      <c r="JV198" s="54">
        <f t="shared" si="5186"/>
      </c>
      <c r="JW198" s="55">
        <f t="shared" si="4779"/>
      </c>
      <c r="JX198" s="54">
        <f t="shared" si="5186"/>
      </c>
      <c r="JY198" s="55">
        <f t="shared" si="4780"/>
      </c>
      <c r="JZ198" s="54">
        <f t="shared" si="5186"/>
      </c>
      <c r="KA198" s="55">
        <f t="shared" si="4781"/>
      </c>
      <c r="KB198" s="54">
        <f t="shared" si="5186"/>
      </c>
      <c r="KC198" s="55">
        <f t="shared" si="4782"/>
      </c>
      <c r="KD198" s="54">
        <f t="shared" si="5186"/>
      </c>
      <c r="KE198" s="55">
        <f t="shared" si="4783"/>
      </c>
      <c r="KF198" s="54">
        <f t="shared" si="5186"/>
      </c>
      <c r="KG198" s="55">
        <f t="shared" si="4784"/>
      </c>
      <c r="KH198" s="54">
        <f t="shared" si="5186"/>
      </c>
      <c r="KI198" s="55">
        <f t="shared" si="4785"/>
      </c>
      <c r="KJ198" s="54">
        <f t="shared" si="5186"/>
      </c>
      <c r="KK198" s="55">
        <f t="shared" si="4786"/>
      </c>
      <c r="KL198" s="54">
        <f t="shared" si="5186"/>
      </c>
      <c r="KM198" s="55">
        <f t="shared" si="4787"/>
      </c>
      <c r="KN198" s="54">
        <f t="shared" si="5186"/>
      </c>
      <c r="KO198" s="55">
        <f t="shared" si="4788"/>
      </c>
      <c r="KP198" s="54">
        <f t="shared" si="5186"/>
      </c>
      <c r="KQ198" s="55">
        <f t="shared" si="4789"/>
      </c>
      <c r="KR198" s="54">
        <f t="shared" si="5186"/>
      </c>
      <c r="KS198" s="55">
        <f t="shared" si="4790"/>
      </c>
      <c r="KT198" s="54">
        <f t="shared" si="5186"/>
      </c>
      <c r="KU198" s="55">
        <f t="shared" si="4791"/>
      </c>
      <c r="KV198" s="54">
        <f t="shared" si="5186"/>
      </c>
      <c r="KW198" s="55">
        <f t="shared" si="4792"/>
      </c>
      <c r="KX198" s="54">
        <f t="shared" si="5186"/>
      </c>
      <c r="KY198" s="55">
        <f t="shared" si="4793"/>
      </c>
      <c r="KZ198" s="54">
        <f t="shared" si="5186"/>
      </c>
      <c r="LA198" s="55">
        <f t="shared" si="4794"/>
      </c>
      <c r="LB198" s="54">
        <f t="shared" si="5186"/>
      </c>
      <c r="LC198" s="55">
        <f t="shared" si="4795"/>
      </c>
      <c r="LD198" s="54">
        <f t="shared" si="5186"/>
      </c>
      <c r="LE198" s="55">
        <f t="shared" si="4796"/>
      </c>
      <c r="LF198" s="54">
        <f t="shared" si="5186"/>
      </c>
      <c r="LG198" s="55">
        <f t="shared" si="4797"/>
      </c>
      <c r="LH198" s="54">
        <f t="shared" si="5186"/>
      </c>
      <c r="LI198" s="55">
        <f t="shared" si="4798"/>
      </c>
      <c r="LJ198" s="54">
        <f t="shared" si="5186"/>
      </c>
      <c r="LK198" s="55">
        <f t="shared" si="4799"/>
      </c>
      <c r="LL198" s="54">
        <f t="shared" si="5186"/>
      </c>
      <c r="LM198" s="55">
        <f t="shared" si="4800"/>
      </c>
      <c r="LN198" s="54">
        <f t="shared" si="5186"/>
      </c>
      <c r="LO198" s="55">
        <f t="shared" si="4801"/>
      </c>
      <c r="LP198" s="54">
        <f t="shared" si="5186"/>
      </c>
      <c r="LQ198" s="55">
        <f t="shared" si="4802"/>
      </c>
      <c r="LR198" s="54">
        <f t="shared" si="5186"/>
      </c>
      <c r="LS198" s="55">
        <f t="shared" si="4803"/>
      </c>
      <c r="LT198" s="54">
        <f t="shared" si="5186"/>
      </c>
      <c r="LU198" s="55">
        <f t="shared" si="4804"/>
      </c>
      <c r="LV198" s="54">
        <f t="shared" si="5186"/>
      </c>
      <c r="LW198" s="55">
        <f t="shared" si="4805"/>
      </c>
      <c r="LX198" s="54">
        <f t="shared" si="5186"/>
      </c>
      <c r="LY198" s="55">
        <f t="shared" si="4680"/>
      </c>
      <c r="LZ198" s="54">
        <f t="shared" si="5187"/>
      </c>
      <c r="MA198" s="55">
        <f t="shared" si="4807"/>
      </c>
      <c r="MB198" s="54">
        <f t="shared" si="5187"/>
      </c>
      <c r="MC198" s="55">
        <f t="shared" si="4808"/>
      </c>
      <c r="MD198" s="54">
        <f t="shared" si="5187"/>
      </c>
      <c r="ME198" s="55">
        <f t="shared" si="4809"/>
      </c>
      <c r="MF198" s="54">
        <f t="shared" si="5187"/>
      </c>
      <c r="MG198" s="55">
        <f t="shared" si="4810"/>
      </c>
      <c r="MH198" s="54">
        <f t="shared" si="5187"/>
      </c>
      <c r="MI198" s="55">
        <f t="shared" si="4811"/>
      </c>
      <c r="MJ198" s="54">
        <f t="shared" si="5187"/>
      </c>
      <c r="MK198" s="55">
        <f t="shared" si="4812"/>
      </c>
      <c r="ML198" s="54">
        <f t="shared" si="5187"/>
      </c>
      <c r="MM198" s="55">
        <f t="shared" si="4682"/>
      </c>
      <c r="MN198" s="54">
        <f t="shared" si="5187"/>
      </c>
      <c r="MO198" s="55">
        <f t="shared" si="4683"/>
      </c>
      <c r="MP198" s="54">
        <f t="shared" si="5187"/>
      </c>
      <c r="MQ198" s="55">
        <f t="shared" si="4684"/>
      </c>
      <c r="MR198" s="54">
        <f t="shared" si="5187"/>
      </c>
      <c r="MS198" s="55">
        <f t="shared" si="4685"/>
      </c>
      <c r="MT198" s="54">
        <f t="shared" si="5187"/>
      </c>
      <c r="MU198" s="55">
        <f t="shared" si="4686"/>
      </c>
      <c r="MV198" s="54">
        <f t="shared" si="5187"/>
      </c>
      <c r="MW198" s="55">
        <f t="shared" si="4687"/>
      </c>
      <c r="MX198" s="54">
        <f t="shared" si="5187"/>
      </c>
      <c r="MY198" s="55">
        <f t="shared" si="4688"/>
      </c>
      <c r="MZ198" s="54">
        <f t="shared" si="5187"/>
      </c>
      <c r="NA198" s="55">
        <f t="shared" si="4689"/>
      </c>
      <c r="NB198" s="54">
        <f t="shared" si="5187"/>
      </c>
      <c r="NC198" s="55">
        <f t="shared" si="4690"/>
      </c>
      <c r="ND198" s="54">
        <f t="shared" si="5187"/>
      </c>
      <c r="NE198" s="55">
        <f t="shared" si="4691"/>
      </c>
      <c r="NF198" s="54">
        <f t="shared" si="5187"/>
      </c>
      <c r="NG198" s="55">
        <f t="shared" si="4692"/>
      </c>
      <c r="NH198" s="54">
        <f t="shared" si="5187"/>
      </c>
      <c r="NI198" s="55">
        <f t="shared" si="4693"/>
      </c>
      <c r="NJ198" s="54">
        <f t="shared" si="5187"/>
      </c>
      <c r="NK198" s="55">
        <f t="shared" si="4694"/>
      </c>
      <c r="NL198" s="54">
        <f t="shared" si="5187"/>
      </c>
      <c r="NM198" s="55">
        <f t="shared" si="4695"/>
      </c>
      <c r="NN198" s="54">
        <f t="shared" si="5187"/>
      </c>
      <c r="NO198" s="55">
        <f t="shared" si="4696"/>
      </c>
      <c r="NP198" s="54">
        <f t="shared" si="5187"/>
      </c>
      <c r="NQ198" s="55">
        <f t="shared" si="4697"/>
      </c>
      <c r="NR198" s="54">
        <f t="shared" si="5187"/>
      </c>
      <c r="NS198" s="55">
        <f t="shared" si="4698"/>
      </c>
      <c r="NT198" s="54">
        <f t="shared" si="5187"/>
      </c>
      <c r="NU198" s="55">
        <f t="shared" si="4699"/>
      </c>
      <c r="NV198" s="54">
        <f t="shared" si="5187"/>
      </c>
      <c r="NW198" s="55">
        <f t="shared" si="4700"/>
      </c>
      <c r="NX198" s="54">
        <f t="shared" si="5187"/>
      </c>
      <c r="NY198" s="55">
        <f t="shared" si="4701"/>
      </c>
      <c r="NZ198" s="54">
        <f t="shared" si="5187"/>
      </c>
      <c r="OA198" s="55">
        <f t="shared" si="4702"/>
      </c>
      <c r="OB198" s="54">
        <f t="shared" si="5187"/>
      </c>
      <c r="OC198" s="55">
        <f t="shared" si="4703"/>
      </c>
      <c r="OD198" s="54">
        <f t="shared" si="5187"/>
      </c>
      <c r="OE198" s="55">
        <f t="shared" si="4704"/>
      </c>
      <c r="OF198" s="54">
        <f t="shared" si="5187"/>
      </c>
      <c r="OG198" s="55">
        <f t="shared" si="4705"/>
      </c>
      <c r="OH198" s="54">
        <f t="shared" si="5187"/>
      </c>
      <c r="OI198" s="55">
        <f t="shared" si="4706"/>
      </c>
      <c r="OJ198" s="54">
        <f t="shared" si="5187"/>
      </c>
      <c r="OK198" s="55">
        <f t="shared" si="4707"/>
      </c>
      <c r="OL198" s="54">
        <f t="shared" si="5184"/>
      </c>
      <c r="OM198" s="55">
        <f t="shared" si="4708"/>
      </c>
      <c r="ON198" s="54">
        <f t="shared" si="5184"/>
      </c>
      <c r="OO198" s="55">
        <f t="shared" si="4709"/>
      </c>
      <c r="OP198" s="54">
        <f t="shared" si="5184"/>
      </c>
      <c r="OQ198" s="55">
        <f t="shared" si="4710"/>
      </c>
      <c r="OR198" s="54">
        <f t="shared" si="5184"/>
      </c>
      <c r="OS198" s="55">
        <f t="shared" si="4711"/>
      </c>
      <c r="OT198" s="54">
        <f t="shared" si="5184"/>
      </c>
      <c r="OU198" s="55">
        <f t="shared" si="4712"/>
      </c>
      <c r="OV198" s="54">
        <f t="shared" si="5184"/>
      </c>
      <c r="OW198" s="55">
        <f t="shared" si="4713"/>
      </c>
      <c r="OX198" s="54">
        <f t="shared" si="5181"/>
      </c>
      <c r="OY198" s="55">
        <f t="shared" si="4714"/>
      </c>
      <c r="OZ198" s="54">
        <f t="shared" si="5181"/>
      </c>
      <c r="PA198" s="55">
        <f t="shared" si="4715"/>
      </c>
      <c r="PB198" s="54">
        <f t="shared" si="5181"/>
      </c>
      <c r="PC198" s="55">
        <f t="shared" si="4716"/>
      </c>
      <c r="PD198" s="54">
        <f t="shared" si="5181"/>
      </c>
      <c r="PE198" s="55">
        <f t="shared" si="4717"/>
      </c>
      <c r="PF198" s="54">
        <f t="shared" si="5181"/>
      </c>
      <c r="PG198" s="55">
        <f t="shared" si="4718"/>
      </c>
      <c r="PH198" s="54">
        <f t="shared" si="5181"/>
      </c>
      <c r="PI198" s="55">
        <f t="shared" si="4719"/>
      </c>
      <c r="PJ198" s="54">
        <f t="shared" si="5181"/>
      </c>
      <c r="PK198" s="55">
        <f t="shared" si="4720"/>
      </c>
      <c r="PL198" s="54">
        <f t="shared" si="5181"/>
      </c>
      <c r="PM198" s="55">
        <f t="shared" si="4721"/>
      </c>
      <c r="PN198" s="54">
        <f t="shared" si="5181"/>
      </c>
      <c r="PO198" s="55">
        <f t="shared" si="4722"/>
      </c>
      <c r="PP198" s="54">
        <f t="shared" si="5181"/>
      </c>
      <c r="PQ198" s="55">
        <f t="shared" si="4723"/>
      </c>
      <c r="PR198" s="54">
        <f t="shared" si="5181"/>
      </c>
      <c r="PS198" s="55">
        <f t="shared" si="4724"/>
      </c>
      <c r="PT198" s="54">
        <f t="shared" si="5181"/>
      </c>
      <c r="PU198" s="55">
        <f t="shared" si="4725"/>
      </c>
      <c r="PV198" s="54">
        <f t="shared" si="5181"/>
      </c>
      <c r="PW198" s="55">
        <f t="shared" si="4726"/>
      </c>
      <c r="PX198" s="54">
        <f t="shared" si="5181"/>
      </c>
      <c r="PY198" s="55">
        <f t="shared" si="4727"/>
      </c>
      <c r="PZ198" s="54">
        <f t="shared" si="5181"/>
      </c>
      <c r="QA198" s="55">
        <f t="shared" si="4728"/>
      </c>
      <c r="QB198" s="54">
        <f t="shared" si="5181"/>
      </c>
      <c r="QC198" s="55">
        <f t="shared" si="4729"/>
      </c>
      <c r="QD198" s="54">
        <f t="shared" si="5181"/>
      </c>
      <c r="QE198" s="55">
        <f t="shared" si="4730"/>
      </c>
      <c r="QF198" s="54">
        <f t="shared" si="5181"/>
      </c>
      <c r="QG198" s="55">
        <f t="shared" si="4731"/>
      </c>
      <c r="QH198" s="54">
        <f t="shared" si="5181"/>
      </c>
      <c r="QI198" s="55">
        <f t="shared" si="4732"/>
      </c>
      <c r="QJ198" s="54">
        <f t="shared" si="5181"/>
      </c>
      <c r="QK198" s="55">
        <f t="shared" si="4733"/>
      </c>
      <c r="QL198" s="54">
        <f t="shared" si="5181"/>
      </c>
      <c r="QM198" s="55">
        <f t="shared" si="4734"/>
      </c>
      <c r="QN198" s="54">
        <f t="shared" si="5181"/>
      </c>
      <c r="QO198" s="55">
        <f t="shared" si="4735"/>
      </c>
      <c r="QP198" s="54">
        <f t="shared" si="5181"/>
      </c>
      <c r="QQ198" s="55">
        <f t="shared" si="4736"/>
      </c>
      <c r="QR198" s="54">
        <f t="shared" si="5181"/>
      </c>
      <c r="QS198" s="55">
        <f t="shared" si="4737"/>
      </c>
      <c r="QT198" s="54">
        <f t="shared" si="5181"/>
      </c>
      <c r="QU198" s="55">
        <f t="shared" si="4885"/>
      </c>
      <c r="QV198" s="54">
        <f t="shared" si="5181"/>
      </c>
      <c r="QW198" s="55">
        <f t="shared" si="4886"/>
      </c>
      <c r="QX198" s="54">
        <f t="shared" si="5178"/>
      </c>
      <c r="QY198" s="55">
        <f t="shared" si="4887"/>
      </c>
      <c r="QZ198" s="54">
        <f t="shared" si="5178"/>
      </c>
      <c r="RA198" s="55">
        <f t="shared" si="4888"/>
      </c>
      <c r="RB198" s="54">
        <f t="shared" si="5178"/>
      </c>
      <c r="RC198" s="55">
        <f t="shared" si="4889"/>
      </c>
      <c r="RD198" s="54">
        <f t="shared" si="5178"/>
      </c>
      <c r="RE198" s="55">
        <f t="shared" si="4890"/>
      </c>
      <c r="RF198" s="54">
        <f t="shared" si="5178"/>
      </c>
      <c r="RG198" s="55">
        <f t="shared" si="4891"/>
      </c>
      <c r="RH198" s="54">
        <f t="shared" si="5178"/>
      </c>
      <c r="RI198" s="55">
        <f t="shared" si="4892"/>
      </c>
      <c r="RJ198" s="54">
        <f t="shared" si="5193"/>
      </c>
      <c r="RK198" s="55">
        <f t="shared" si="4893"/>
      </c>
      <c r="RL198" s="54">
        <f t="shared" si="5193"/>
      </c>
      <c r="RM198" s="55">
        <f t="shared" si="4894"/>
      </c>
      <c r="RN198" s="54">
        <f t="shared" si="5193"/>
      </c>
      <c r="RO198" s="55">
        <f t="shared" si="4895"/>
      </c>
      <c r="RP198" s="54">
        <f t="shared" si="5193"/>
      </c>
      <c r="RQ198" s="55">
        <f t="shared" si="4896"/>
      </c>
      <c r="RR198" s="54">
        <f t="shared" si="5193"/>
      </c>
      <c r="RS198" s="55">
        <f t="shared" si="4897"/>
      </c>
      <c r="RT198" s="54">
        <f t="shared" si="5193"/>
      </c>
      <c r="RU198" s="55">
        <f t="shared" si="4898"/>
      </c>
      <c r="RV198" s="54">
        <f t="shared" si="5193"/>
      </c>
      <c r="RW198" s="55">
        <f t="shared" si="4899"/>
      </c>
      <c r="RX198" s="54">
        <f t="shared" si="5193"/>
      </c>
      <c r="RY198" s="55">
        <f t="shared" si="4900"/>
      </c>
      <c r="RZ198" s="54">
        <f t="shared" si="5193"/>
      </c>
      <c r="SA198" s="55">
        <f t="shared" si="4901"/>
      </c>
      <c r="SB198" s="54">
        <f t="shared" si="5193"/>
      </c>
      <c r="SC198" s="55">
        <f t="shared" si="4902"/>
      </c>
      <c r="SD198" s="54">
        <f t="shared" si="5193"/>
      </c>
      <c r="SE198" s="55">
        <f t="shared" si="4903"/>
      </c>
      <c r="SF198" s="54">
        <f t="shared" si="5193"/>
      </c>
      <c r="SG198" s="55">
        <f t="shared" si="4904"/>
      </c>
      <c r="SH198" s="54">
        <f t="shared" si="5193"/>
      </c>
      <c r="SI198" s="55">
        <f t="shared" si="4905"/>
      </c>
      <c r="SJ198" s="54">
        <f t="shared" si="5193"/>
      </c>
      <c r="SK198" s="55">
        <f t="shared" si="4906"/>
      </c>
      <c r="SL198" s="54">
        <f t="shared" si="5193"/>
      </c>
      <c r="SM198" s="55">
        <f t="shared" si="4907"/>
      </c>
      <c r="SN198" s="54">
        <f t="shared" si="5193"/>
      </c>
      <c r="SO198" s="55">
        <f t="shared" si="4908"/>
      </c>
      <c r="SP198" s="54">
        <f t="shared" si="5193"/>
      </c>
      <c r="SQ198" s="55">
        <f t="shared" si="4909"/>
      </c>
      <c r="SR198" s="54">
        <f t="shared" si="5193"/>
      </c>
      <c r="SS198" s="55">
        <f t="shared" si="4910"/>
      </c>
      <c r="ST198" s="54">
        <f t="shared" si="5193"/>
      </c>
      <c r="SU198" s="55">
        <f t="shared" si="4911"/>
      </c>
      <c r="SV198" s="54">
        <f t="shared" si="5193"/>
      </c>
      <c r="SW198" s="55">
        <f t="shared" si="4912"/>
      </c>
      <c r="SX198" s="54">
        <f t="shared" si="5193"/>
      </c>
      <c r="SY198" s="55">
        <f t="shared" si="4913"/>
      </c>
      <c r="SZ198" s="54">
        <f t="shared" si="5193"/>
      </c>
      <c r="TA198" s="55">
        <f t="shared" si="4914"/>
      </c>
      <c r="TB198" s="54">
        <f t="shared" si="5193"/>
      </c>
      <c r="TC198" s="55">
        <f t="shared" si="4915"/>
      </c>
      <c r="TD198" s="54">
        <f t="shared" si="5193"/>
      </c>
      <c r="TE198" s="55">
        <f t="shared" si="4881"/>
      </c>
      <c r="TF198" s="54">
        <f t="shared" si="5193"/>
      </c>
      <c r="TG198" s="55">
        <f t="shared" si="4843"/>
      </c>
      <c r="TH198" s="54">
        <f t="shared" si="5193"/>
      </c>
      <c r="TI198" s="55">
        <f t="shared" si="4844"/>
      </c>
      <c r="TJ198" s="54">
        <f t="shared" si="5193"/>
      </c>
      <c r="TK198" s="55">
        <f t="shared" si="4845"/>
      </c>
      <c r="TL198" s="54">
        <f t="shared" si="5193"/>
      </c>
      <c r="TM198" s="55">
        <f t="shared" si="4846"/>
      </c>
      <c r="TN198" s="54">
        <f t="shared" si="5193"/>
      </c>
      <c r="TO198" s="55">
        <f t="shared" si="4847"/>
      </c>
      <c r="TP198" s="54">
        <f t="shared" si="5193"/>
      </c>
      <c r="TQ198" s="55">
        <f t="shared" si="4848"/>
      </c>
      <c r="TR198" s="54">
        <f t="shared" si="5193"/>
      </c>
      <c r="TS198" s="55">
        <f t="shared" si="4849"/>
      </c>
      <c r="TT198" s="54">
        <f t="shared" si="5193"/>
      </c>
      <c r="TU198" s="55">
        <f t="shared" si="4850"/>
      </c>
      <c r="TV198" s="54">
        <f t="shared" si="5188"/>
      </c>
      <c r="TW198" s="55">
        <f t="shared" si="4851"/>
      </c>
      <c r="TX198" s="54">
        <f t="shared" si="5188"/>
      </c>
      <c r="TY198" s="55">
        <f t="shared" si="4852"/>
      </c>
      <c r="TZ198" s="54">
        <f t="shared" si="5188"/>
      </c>
      <c r="UA198" s="55">
        <f t="shared" si="4853"/>
      </c>
      <c r="UB198" s="54">
        <f t="shared" si="5185"/>
      </c>
      <c r="UC198" s="55">
        <f t="shared" si="4854"/>
      </c>
      <c r="UD198" s="54">
        <f t="shared" si="5185"/>
      </c>
      <c r="UE198" s="55">
        <f t="shared" si="4855"/>
      </c>
      <c r="UF198" s="54">
        <f t="shared" si="5185"/>
      </c>
      <c r="UG198" s="55">
        <f t="shared" si="4856"/>
      </c>
      <c r="UH198" s="54">
        <f t="shared" si="5185"/>
      </c>
      <c r="UI198" s="55">
        <f t="shared" si="4857"/>
      </c>
      <c r="UJ198" s="54">
        <f t="shared" si="5185"/>
      </c>
      <c r="UK198" s="55">
        <f t="shared" si="4858"/>
      </c>
      <c r="UL198" s="54">
        <f t="shared" si="5185"/>
      </c>
      <c r="UM198" s="55">
        <f t="shared" si="4859"/>
      </c>
      <c r="UN198" s="54">
        <f t="shared" si="5185"/>
      </c>
      <c r="UO198" s="55">
        <f t="shared" si="4860"/>
      </c>
      <c r="UP198" s="54">
        <f t="shared" si="5185"/>
      </c>
      <c r="UQ198" s="55">
        <f t="shared" si="4861"/>
      </c>
      <c r="UR198" s="54">
        <f t="shared" si="5185"/>
      </c>
      <c r="US198" s="55">
        <f t="shared" si="4862"/>
      </c>
      <c r="UT198" s="54">
        <f t="shared" si="5185"/>
      </c>
      <c r="UU198" s="55">
        <f t="shared" si="4863"/>
      </c>
      <c r="UV198" s="54">
        <f t="shared" si="5185"/>
      </c>
      <c r="UW198" s="55">
        <f t="shared" si="4864"/>
      </c>
      <c r="UX198" s="54">
        <f t="shared" si="5185"/>
      </c>
      <c r="UY198" s="55">
        <f t="shared" si="4865"/>
      </c>
      <c r="UZ198" s="54">
        <f t="shared" si="5185"/>
      </c>
      <c r="VA198" s="55">
        <f t="shared" si="4866"/>
      </c>
      <c r="VB198" s="54">
        <f t="shared" si="5185"/>
      </c>
      <c r="VC198" s="55">
        <f t="shared" si="4867"/>
      </c>
      <c r="VD198" s="54">
        <f t="shared" si="5185"/>
      </c>
      <c r="VE198" s="55">
        <f t="shared" si="4868"/>
      </c>
      <c r="VF198" s="54">
        <f t="shared" si="5185"/>
      </c>
      <c r="VG198" s="55">
        <f t="shared" si="4869"/>
      </c>
      <c r="VH198" s="54">
        <f t="shared" si="5185"/>
      </c>
      <c r="VI198" s="55">
        <f t="shared" si="4870"/>
      </c>
      <c r="VJ198" s="54">
        <f t="shared" si="5185"/>
      </c>
      <c r="VK198" s="55">
        <f t="shared" si="4871"/>
      </c>
      <c r="VL198" s="54">
        <f t="shared" si="5185"/>
      </c>
      <c r="VM198" s="55">
        <f t="shared" si="4872"/>
      </c>
      <c r="VN198" s="54">
        <f t="shared" si="5185"/>
      </c>
      <c r="VO198" s="55">
        <f t="shared" si="4873"/>
      </c>
      <c r="VP198" s="54">
        <f t="shared" si="5185"/>
      </c>
      <c r="VQ198" s="55">
        <f t="shared" si="4817"/>
      </c>
      <c r="VR198" s="54">
        <f t="shared" si="5185"/>
      </c>
      <c r="VS198" s="55">
        <f t="shared" si="4874"/>
      </c>
      <c r="VT198" s="54">
        <f t="shared" si="5185"/>
      </c>
      <c r="VU198" s="55">
        <f t="shared" si="4875"/>
      </c>
      <c r="VV198" s="54">
        <f t="shared" si="5185"/>
      </c>
      <c r="VW198" s="55">
        <f t="shared" si="4876"/>
      </c>
      <c r="VX198" s="54">
        <f t="shared" si="5185"/>
      </c>
      <c r="VY198" s="55">
        <f t="shared" si="4877"/>
      </c>
      <c r="VZ198" s="54">
        <f t="shared" si="5185"/>
      </c>
      <c r="WA198" s="55">
        <f t="shared" si="4878"/>
      </c>
      <c r="WB198" s="54">
        <f t="shared" si="5185"/>
      </c>
      <c r="WC198" s="55">
        <f t="shared" si="4879"/>
      </c>
      <c r="WD198" s="54">
        <f t="shared" si="5185"/>
      </c>
      <c r="WE198" s="55">
        <f t="shared" si="4818"/>
      </c>
      <c r="WF198" s="54">
        <f t="shared" si="5185"/>
      </c>
      <c r="WG198" s="55">
        <f t="shared" si="4819"/>
      </c>
      <c r="WH198" s="54">
        <f t="shared" si="5185"/>
      </c>
      <c r="WI198" s="55">
        <f t="shared" si="4820"/>
      </c>
      <c r="WJ198" s="54">
        <f t="shared" si="5185"/>
      </c>
      <c r="WK198" s="55">
        <f t="shared" si="4821"/>
      </c>
      <c r="WL198" s="54">
        <f t="shared" si="5182"/>
      </c>
      <c r="WM198" s="55">
        <f t="shared" si="4822"/>
      </c>
      <c r="WN198" s="54">
        <f t="shared" si="5182"/>
      </c>
      <c r="WO198" s="55">
        <f t="shared" si="4823"/>
      </c>
      <c r="WP198" s="54">
        <f t="shared" si="5182"/>
      </c>
      <c r="WQ198" s="55">
        <f t="shared" si="4824"/>
      </c>
      <c r="WR198" s="54">
        <f t="shared" si="5182"/>
      </c>
      <c r="WS198" s="55">
        <f t="shared" si="4825"/>
      </c>
      <c r="WT198" s="54">
        <f t="shared" si="5182"/>
      </c>
      <c r="WU198" s="55">
        <f t="shared" si="4826"/>
      </c>
      <c r="WV198" s="54">
        <f t="shared" si="5182"/>
      </c>
      <c r="WW198" s="55">
        <f t="shared" si="4827"/>
      </c>
      <c r="WX198" s="54">
        <f t="shared" si="5182"/>
      </c>
      <c r="WY198" s="55">
        <f t="shared" si="4828"/>
      </c>
      <c r="WZ198" s="54">
        <f t="shared" si="5182"/>
      </c>
      <c r="XA198" s="55">
        <f t="shared" si="4829"/>
      </c>
      <c r="XB198" s="54">
        <f t="shared" si="5182"/>
      </c>
      <c r="XC198" s="55">
        <f t="shared" si="4830"/>
      </c>
      <c r="XD198" s="54">
        <f t="shared" si="5182"/>
      </c>
      <c r="XE198" s="55">
        <f t="shared" si="4831"/>
      </c>
      <c r="XF198" s="54">
        <f t="shared" si="5182"/>
      </c>
      <c r="XG198" s="55">
        <f t="shared" si="4832"/>
      </c>
      <c r="XH198" s="54">
        <f t="shared" si="5182"/>
      </c>
      <c r="XI198" s="55">
        <f t="shared" si="4833"/>
      </c>
      <c r="XJ198" s="54">
        <f t="shared" si="5182"/>
      </c>
      <c r="XK198" s="55">
        <f t="shared" si="4834"/>
      </c>
      <c r="XL198" s="54">
        <f t="shared" si="5182"/>
      </c>
      <c r="XM198" s="55">
        <f t="shared" si="4835"/>
      </c>
      <c r="XN198" s="54">
        <f t="shared" si="5182"/>
      </c>
      <c r="XO198" s="55">
        <f t="shared" si="4836"/>
      </c>
      <c r="XP198" s="54">
        <f t="shared" si="5179"/>
      </c>
      <c r="XQ198" s="55">
        <f t="shared" si="4837"/>
      </c>
      <c r="XR198" s="54">
        <f t="shared" si="5179"/>
      </c>
      <c r="XS198" s="55">
        <f t="shared" si="4838"/>
      </c>
      <c r="XT198" s="54">
        <f t="shared" si="5179"/>
      </c>
      <c r="XU198" s="55">
        <f t="shared" si="4839"/>
      </c>
      <c r="XV198" s="54">
        <f t="shared" si="5179"/>
      </c>
      <c r="XW198" s="55">
        <f t="shared" si="4840"/>
      </c>
      <c r="XX198" s="54">
        <f t="shared" si="5179"/>
      </c>
      <c r="XY198" s="55">
        <f t="shared" si="4841"/>
      </c>
      <c r="XZ198" s="54">
        <f t="shared" si="5179"/>
      </c>
      <c r="YA198" s="55">
        <f t="shared" si="4842"/>
      </c>
      <c r="YB198" s="54">
        <f t="shared" si="5179"/>
      </c>
      <c r="YC198" s="55">
        <f t="shared" si="4740"/>
      </c>
      <c r="YD198" s="54">
        <f t="shared" si="5195"/>
      </c>
      <c r="YE198" s="55">
        <f t="shared" si="4741"/>
      </c>
      <c r="YF198" s="54">
        <f t="shared" si="5195"/>
      </c>
      <c r="YG198" s="55">
        <f t="shared" si="4742"/>
      </c>
      <c r="YH198" s="54">
        <f t="shared" si="5195"/>
      </c>
      <c r="YI198" s="55">
        <f t="shared" si="4743"/>
      </c>
      <c r="YJ198" s="54">
        <f t="shared" si="5195"/>
      </c>
      <c r="YK198" s="55">
        <f t="shared" si="4744"/>
      </c>
      <c r="YL198" s="54">
        <f t="shared" si="5195"/>
      </c>
      <c r="YM198" s="55">
        <f t="shared" si="4745"/>
      </c>
      <c r="YN198" s="54">
        <f t="shared" si="5195"/>
      </c>
      <c r="YO198" s="55">
        <f t="shared" si="4746"/>
      </c>
      <c r="YP198" s="54">
        <f t="shared" si="5195"/>
      </c>
      <c r="YQ198" s="55">
        <f t="shared" si="4747"/>
      </c>
      <c r="YR198" s="54">
        <f t="shared" si="5195"/>
      </c>
      <c r="YS198" s="55">
        <f t="shared" si="4748"/>
      </c>
      <c r="YT198" s="54">
        <f t="shared" si="5195"/>
      </c>
      <c r="YU198" s="55">
        <f t="shared" si="4749"/>
      </c>
      <c r="YV198" s="54">
        <f t="shared" si="5195"/>
      </c>
      <c r="YW198" s="55">
        <f t="shared" si="4750"/>
      </c>
      <c r="YX198" s="54">
        <f t="shared" si="5195"/>
      </c>
      <c r="YY198" s="55">
        <f t="shared" si="4751"/>
      </c>
      <c r="YZ198" s="54">
        <f t="shared" si="5195"/>
      </c>
      <c r="ZA198" s="55">
        <f t="shared" si="4752"/>
      </c>
      <c r="ZB198" s="54">
        <f t="shared" si="5195"/>
      </c>
      <c r="ZC198" s="55">
        <f t="shared" si="4753"/>
      </c>
      <c r="ZD198" s="54">
        <f t="shared" si="5195"/>
      </c>
      <c r="ZE198" s="55">
        <f t="shared" si="4754"/>
      </c>
      <c r="ZF198" s="54">
        <f t="shared" si="5195"/>
      </c>
      <c r="ZG198" s="55">
        <f t="shared" si="4755"/>
      </c>
      <c r="ZH198" s="54">
        <f t="shared" si="5195"/>
      </c>
      <c r="ZI198" s="55">
        <f t="shared" si="4756"/>
      </c>
      <c r="ZJ198" s="54">
        <f t="shared" si="5195"/>
      </c>
      <c r="ZK198" s="55">
        <f t="shared" si="4757"/>
      </c>
      <c r="ZL198" s="54">
        <f t="shared" si="5195"/>
      </c>
      <c r="ZM198" s="55">
        <f t="shared" si="4758"/>
      </c>
      <c r="ZN198" s="54">
        <f t="shared" si="5195"/>
      </c>
      <c r="ZO198" s="55">
        <f t="shared" si="4759"/>
      </c>
      <c r="ZP198" s="54">
        <f t="shared" si="5195"/>
      </c>
      <c r="ZQ198" s="55">
        <f t="shared" si="4760"/>
      </c>
      <c r="ZR198" s="54">
        <f t="shared" si="5195"/>
      </c>
      <c r="ZS198" s="55">
        <f t="shared" si="4761"/>
      </c>
      <c r="ZT198" s="54">
        <f t="shared" si="5195"/>
      </c>
      <c r="ZU198" s="55">
        <f t="shared" si="4762"/>
      </c>
      <c r="ZV198" s="54">
        <f t="shared" si="5195"/>
      </c>
      <c r="ZW198" s="55">
        <f t="shared" si="4763"/>
      </c>
      <c r="ZX198" s="54">
        <f t="shared" si="5195"/>
      </c>
      <c r="ZY198" s="55">
        <f t="shared" si="4764"/>
      </c>
      <c r="ZZ198" s="54">
        <f t="shared" si="5195"/>
      </c>
      <c r="AAA198" s="55">
        <f t="shared" si="4765"/>
      </c>
      <c r="AAB198" s="54">
        <f t="shared" si="5195"/>
      </c>
      <c r="AAC198" s="55">
        <f t="shared" si="4766"/>
      </c>
      <c r="AAD198" s="54">
        <f t="shared" si="5195"/>
      </c>
      <c r="AAE198" s="55">
        <f t="shared" si="4767"/>
      </c>
      <c r="AAF198" s="54">
        <f t="shared" si="5195"/>
      </c>
      <c r="AAG198" s="55">
        <f t="shared" si="4768"/>
      </c>
      <c r="AAH198" s="54">
        <f t="shared" si="5195"/>
      </c>
      <c r="AAI198" s="55">
        <f t="shared" si="4769"/>
      </c>
      <c r="AAJ198" s="54">
        <f t="shared" si="5195"/>
      </c>
      <c r="AAK198" s="55">
        <f t="shared" si="4770"/>
      </c>
      <c r="AAL198" s="54">
        <f t="shared" si="5195"/>
      </c>
      <c r="AAM198" s="55">
        <f t="shared" si="4917"/>
      </c>
      <c r="AAN198" s="54">
        <f t="shared" si="5195"/>
      </c>
      <c r="AAO198" s="55">
        <f t="shared" si="4918"/>
      </c>
      <c r="AAP198" s="54">
        <f t="shared" si="5194"/>
      </c>
      <c r="AAQ198" s="55">
        <f t="shared" si="4919"/>
      </c>
      <c r="AAR198" s="54">
        <f t="shared" si="5194"/>
      </c>
      <c r="AAS198" s="55">
        <f t="shared" si="4920"/>
      </c>
      <c r="AAT198" s="54">
        <f t="shared" si="5194"/>
      </c>
      <c r="AAU198" s="55">
        <f t="shared" si="4921"/>
      </c>
      <c r="AAV198" s="54">
        <f t="shared" si="5194"/>
      </c>
      <c r="AAW198" s="55">
        <f t="shared" si="4922"/>
      </c>
      <c r="AAX198" s="54">
        <f t="shared" si="5194"/>
      </c>
      <c r="AAY198" s="55">
        <f t="shared" si="4923"/>
      </c>
      <c r="AAZ198" s="54">
        <f t="shared" si="5194"/>
      </c>
      <c r="ABA198" s="55">
        <f t="shared" si="4924"/>
      </c>
      <c r="ABB198" s="54">
        <f t="shared" si="5194"/>
      </c>
      <c r="ABC198" s="55">
        <f t="shared" si="4925"/>
      </c>
      <c r="ABD198" s="54">
        <f t="shared" si="5194"/>
      </c>
      <c r="ABE198" s="55">
        <f t="shared" si="4926"/>
      </c>
      <c r="ABF198" s="54">
        <f t="shared" si="5194"/>
      </c>
      <c r="ABG198" s="55">
        <f t="shared" si="4927"/>
      </c>
      <c r="ABH198" s="54">
        <f t="shared" si="5194"/>
      </c>
      <c r="ABI198" s="55">
        <f t="shared" si="4928"/>
      </c>
      <c r="ABJ198" s="54">
        <f t="shared" si="5194"/>
      </c>
      <c r="ABK198" s="55">
        <f t="shared" si="4929"/>
      </c>
      <c r="ABL198" s="54">
        <f t="shared" si="5194"/>
      </c>
      <c r="ABM198" s="55">
        <f t="shared" si="4930"/>
      </c>
      <c r="ABN198" s="54">
        <f t="shared" si="5194"/>
      </c>
      <c r="ABO198" s="55">
        <f t="shared" si="4931"/>
      </c>
      <c r="ABP198" s="54">
        <f t="shared" si="5194"/>
      </c>
      <c r="ABQ198" s="55">
        <f t="shared" si="4932"/>
      </c>
      <c r="ABR198" s="54">
        <f t="shared" si="5194"/>
      </c>
      <c r="ABS198" s="55">
        <f t="shared" si="4933"/>
      </c>
      <c r="ABT198" s="54">
        <f t="shared" si="5194"/>
      </c>
      <c r="ABU198" s="55">
        <f t="shared" si="4934"/>
      </c>
      <c r="ABV198" s="54">
        <f t="shared" si="5194"/>
      </c>
      <c r="ABW198" s="55">
        <f t="shared" si="4935"/>
      </c>
      <c r="ABX198" s="54">
        <f t="shared" si="5194"/>
      </c>
      <c r="ABY198" s="55">
        <f t="shared" si="4936"/>
      </c>
      <c r="ABZ198" s="54">
        <f t="shared" si="5194"/>
      </c>
      <c r="ACA198" s="55">
        <f t="shared" si="4937"/>
      </c>
      <c r="ACB198" s="54">
        <f t="shared" si="5194"/>
      </c>
      <c r="ACC198" s="55">
        <f t="shared" si="4938"/>
      </c>
      <c r="ACD198" s="54">
        <f t="shared" si="5194"/>
      </c>
      <c r="ACE198" s="55">
        <f t="shared" si="4939"/>
      </c>
      <c r="ACF198" s="54">
        <f t="shared" si="5194"/>
      </c>
      <c r="ACG198" s="55">
        <f t="shared" si="4940"/>
      </c>
      <c r="ACH198" s="54">
        <f t="shared" si="5194"/>
      </c>
      <c r="ACI198" s="55">
        <f t="shared" si="4941"/>
      </c>
      <c r="ACJ198" s="54">
        <f t="shared" si="5194"/>
      </c>
      <c r="ACK198" s="55">
        <f t="shared" si="4942"/>
      </c>
      <c r="ACL198" s="54">
        <f t="shared" si="5194"/>
      </c>
      <c r="ACM198" s="55">
        <f t="shared" si="4943"/>
      </c>
      <c r="ACN198" s="54">
        <f t="shared" si="5194"/>
      </c>
      <c r="ACO198" s="55">
        <f t="shared" si="4944"/>
      </c>
      <c r="ACP198" s="54">
        <f t="shared" si="5194"/>
      </c>
      <c r="ACQ198" s="55">
        <f t="shared" si="4945"/>
      </c>
      <c r="ACR198" s="54">
        <f t="shared" si="5194"/>
      </c>
      <c r="ACS198" s="55">
        <f t="shared" si="4946"/>
      </c>
      <c r="ACT198" s="54">
        <f t="shared" si="5194"/>
      </c>
      <c r="ACU198" s="55">
        <f t="shared" si="4947"/>
      </c>
      <c r="ACV198" s="54">
        <f t="shared" si="5194"/>
      </c>
      <c r="ACW198" s="55">
        <f t="shared" si="4883"/>
      </c>
      <c r="ACX198" s="54">
        <f t="shared" si="5194"/>
      </c>
      <c r="ACY198" s="55">
        <f t="shared" si="4961"/>
      </c>
      <c r="ACZ198" s="54">
        <f t="shared" si="5171"/>
      </c>
      <c r="ADA198" s="55">
        <f t="shared" si="4962"/>
      </c>
      <c r="ADB198" s="54">
        <f t="shared" si="5171"/>
      </c>
      <c r="ADC198" s="55">
        <f t="shared" si="4963"/>
      </c>
      <c r="ADD198" s="54">
        <f t="shared" si="5171"/>
      </c>
      <c r="ADE198" s="55">
        <f t="shared" si="4964"/>
      </c>
      <c r="ADF198" s="54">
        <f t="shared" si="5171"/>
      </c>
      <c r="ADG198" s="55">
        <f t="shared" si="4965"/>
      </c>
    </row>
    <row r="199" spans="1:787" ht="20.25" hidden="1" customHeight="1">
      <c r="A199" s="112">
        <v>127</v>
      </c>
      <c r="B199" s="115">
        <f>学年と名前を結合するシート!D128</f>
      </c>
      <c r="C199" s="114"/>
      <c r="D199" s="54">
        <f t="shared" si="4771"/>
      </c>
      <c r="E199" s="55">
        <f t="shared" si="4772"/>
      </c>
      <c r="F199" s="54">
        <f t="shared" si="5191"/>
      </c>
      <c r="G199" s="55">
        <f t="shared" si="4966"/>
      </c>
      <c r="H199" s="54">
        <f t="shared" si="5191"/>
      </c>
      <c r="I199" s="55">
        <f t="shared" si="4967"/>
      </c>
      <c r="J199" s="54">
        <f t="shared" si="5191"/>
      </c>
      <c r="K199" s="55">
        <f t="shared" si="4968"/>
      </c>
      <c r="L199" s="54">
        <f t="shared" si="5191"/>
      </c>
      <c r="M199" s="55">
        <f t="shared" si="4969"/>
      </c>
      <c r="N199" s="54">
        <f t="shared" si="5191"/>
      </c>
      <c r="O199" s="55">
        <f t="shared" si="4970"/>
      </c>
      <c r="P199" s="54">
        <f t="shared" si="5191"/>
      </c>
      <c r="Q199" s="55">
        <f t="shared" si="4971"/>
      </c>
      <c r="R199" s="54">
        <f t="shared" si="5191"/>
      </c>
      <c r="S199" s="55">
        <f t="shared" si="4972"/>
      </c>
      <c r="T199" s="54">
        <f t="shared" si="5191"/>
      </c>
      <c r="U199" s="55">
        <f t="shared" si="4973"/>
      </c>
      <c r="V199" s="54">
        <f t="shared" si="5191"/>
      </c>
      <c r="W199" s="55">
        <f t="shared" si="4974"/>
      </c>
      <c r="X199" s="54">
        <f t="shared" si="5191"/>
      </c>
      <c r="Y199" s="55">
        <f t="shared" si="4975"/>
      </c>
      <c r="Z199" s="54">
        <f t="shared" si="5191"/>
      </c>
      <c r="AA199" s="55">
        <f t="shared" si="4976"/>
      </c>
      <c r="AB199" s="54">
        <f t="shared" si="5191"/>
      </c>
      <c r="AC199" s="55">
        <f t="shared" si="4977"/>
      </c>
      <c r="AD199" s="54">
        <f t="shared" si="5191"/>
      </c>
      <c r="AE199" s="55">
        <f t="shared" si="4978"/>
      </c>
      <c r="AF199" s="54">
        <f t="shared" si="5191"/>
      </c>
      <c r="AG199" s="55">
        <f t="shared" si="4979"/>
      </c>
      <c r="AH199" s="54">
        <f t="shared" si="5191"/>
      </c>
      <c r="AI199" s="55">
        <f t="shared" si="4980"/>
      </c>
      <c r="AJ199" s="54">
        <f t="shared" si="5191"/>
      </c>
      <c r="AK199" s="55">
        <f t="shared" si="4981"/>
      </c>
      <c r="AL199" s="54">
        <f t="shared" si="5191"/>
      </c>
      <c r="AM199" s="55">
        <f t="shared" si="4982"/>
      </c>
      <c r="AN199" s="54">
        <f t="shared" si="5191"/>
      </c>
      <c r="AO199" s="55">
        <f t="shared" si="4983"/>
      </c>
      <c r="AP199" s="54">
        <f t="shared" si="5191"/>
      </c>
      <c r="AQ199" s="55">
        <f t="shared" si="4984"/>
      </c>
      <c r="AR199" s="54">
        <f t="shared" si="5191"/>
      </c>
      <c r="AS199" s="55">
        <f t="shared" si="4985"/>
      </c>
      <c r="AT199" s="54">
        <f t="shared" si="5191"/>
      </c>
      <c r="AU199" s="55">
        <f t="shared" si="4986"/>
      </c>
      <c r="AV199" s="54">
        <f t="shared" si="5191"/>
      </c>
      <c r="AW199" s="55">
        <f t="shared" si="4987"/>
      </c>
      <c r="AX199" s="54">
        <f t="shared" si="5191"/>
      </c>
      <c r="AY199" s="55">
        <f t="shared" si="4988"/>
      </c>
      <c r="AZ199" s="54">
        <f t="shared" si="5191"/>
      </c>
      <c r="BA199" s="55">
        <f t="shared" si="4989"/>
      </c>
      <c r="BB199" s="54">
        <f t="shared" si="5191"/>
      </c>
      <c r="BC199" s="55">
        <f t="shared" si="4990"/>
      </c>
      <c r="BD199" s="54">
        <f t="shared" si="5191"/>
      </c>
      <c r="BE199" s="55">
        <f t="shared" si="4991"/>
      </c>
      <c r="BF199" s="54">
        <f t="shared" si="5191"/>
      </c>
      <c r="BG199" s="55">
        <f t="shared" si="4992"/>
      </c>
      <c r="BH199" s="54">
        <f t="shared" si="5191"/>
      </c>
      <c r="BI199" s="55">
        <f t="shared" si="4993"/>
      </c>
      <c r="BJ199" s="54">
        <f t="shared" si="5191"/>
      </c>
      <c r="BK199" s="55">
        <f t="shared" si="4994"/>
      </c>
      <c r="BL199" s="54">
        <f t="shared" si="5191"/>
      </c>
      <c r="BM199" s="55">
        <f t="shared" si="4995"/>
      </c>
      <c r="BN199" s="54">
        <f t="shared" si="5191"/>
      </c>
      <c r="BO199" s="55">
        <f t="shared" si="4996"/>
      </c>
      <c r="BP199" s="54">
        <f t="shared" si="5191"/>
      </c>
      <c r="BQ199" s="55">
        <f t="shared" si="4997"/>
      </c>
      <c r="BR199" s="54">
        <f t="shared" si="5189"/>
      </c>
      <c r="BS199" s="55">
        <f t="shared" si="4998"/>
      </c>
      <c r="BT199" s="54">
        <f t="shared" si="5189"/>
      </c>
      <c r="BU199" s="55">
        <f t="shared" si="4999"/>
      </c>
      <c r="BV199" s="54">
        <f t="shared" si="5189"/>
      </c>
      <c r="BW199" s="55">
        <f t="shared" si="5000"/>
      </c>
      <c r="BX199" s="54">
        <f t="shared" si="5189"/>
      </c>
      <c r="BY199" s="55">
        <f t="shared" si="5001"/>
      </c>
      <c r="BZ199" s="54">
        <f t="shared" si="5189"/>
      </c>
      <c r="CA199" s="55">
        <f t="shared" si="5002"/>
      </c>
      <c r="CB199" s="54">
        <f t="shared" si="5189"/>
      </c>
      <c r="CC199" s="55">
        <f t="shared" si="5003"/>
      </c>
      <c r="CD199" s="54">
        <f t="shared" si="5189"/>
      </c>
      <c r="CE199" s="55">
        <f t="shared" si="5004"/>
      </c>
      <c r="CF199" s="54">
        <f t="shared" si="5189"/>
      </c>
      <c r="CG199" s="55">
        <f t="shared" si="5005"/>
      </c>
      <c r="CH199" s="54">
        <f t="shared" si="5189"/>
      </c>
      <c r="CI199" s="55">
        <f t="shared" si="5006"/>
      </c>
      <c r="CJ199" s="54">
        <f t="shared" si="5189"/>
      </c>
      <c r="CK199" s="55">
        <f t="shared" si="5007"/>
      </c>
      <c r="CL199" s="54">
        <f t="shared" si="5189"/>
      </c>
      <c r="CM199" s="55">
        <f t="shared" si="5008"/>
      </c>
      <c r="CN199" s="54">
        <f t="shared" si="5189"/>
      </c>
      <c r="CO199" s="55">
        <f t="shared" si="5009"/>
      </c>
      <c r="CP199" s="54">
        <f t="shared" si="5189"/>
      </c>
      <c r="CQ199" s="55">
        <f t="shared" si="5010"/>
      </c>
      <c r="CR199" s="54">
        <f t="shared" si="5189"/>
      </c>
      <c r="CS199" s="55">
        <f t="shared" si="5011"/>
      </c>
      <c r="CT199" s="54">
        <f t="shared" si="5189"/>
      </c>
      <c r="CU199" s="55">
        <f t="shared" si="5012"/>
      </c>
      <c r="CV199" s="54">
        <f t="shared" si="5189"/>
      </c>
      <c r="CW199" s="55">
        <f t="shared" si="5013"/>
      </c>
      <c r="CX199" s="54">
        <f t="shared" si="5189"/>
      </c>
      <c r="CY199" s="55">
        <f t="shared" si="5014"/>
      </c>
      <c r="CZ199" s="54">
        <f t="shared" si="5189"/>
      </c>
      <c r="DA199" s="55">
        <f t="shared" si="5015"/>
      </c>
      <c r="DB199" s="54">
        <f t="shared" si="5189"/>
      </c>
      <c r="DC199" s="55">
        <f t="shared" si="5016"/>
      </c>
      <c r="DD199" s="54">
        <f t="shared" si="5189"/>
      </c>
      <c r="DE199" s="55">
        <f t="shared" si="5017"/>
      </c>
      <c r="DF199" s="54">
        <f t="shared" si="5189"/>
      </c>
      <c r="DG199" s="55">
        <f t="shared" si="5018"/>
      </c>
      <c r="DH199" s="54">
        <f t="shared" si="5189"/>
      </c>
      <c r="DI199" s="55">
        <f t="shared" si="5019"/>
      </c>
      <c r="DJ199" s="54">
        <f t="shared" si="5189"/>
      </c>
      <c r="DK199" s="55">
        <f t="shared" si="5020"/>
      </c>
      <c r="DL199" s="54">
        <f t="shared" si="5189"/>
      </c>
      <c r="DM199" s="55">
        <f t="shared" si="5021"/>
      </c>
      <c r="DN199" s="54">
        <f t="shared" si="5189"/>
      </c>
      <c r="DO199" s="55">
        <f t="shared" si="5022"/>
      </c>
      <c r="DP199" s="54">
        <f t="shared" si="5189"/>
      </c>
      <c r="DQ199" s="55">
        <f t="shared" si="5023"/>
      </c>
      <c r="DR199" s="54">
        <f t="shared" si="5189"/>
      </c>
      <c r="DS199" s="55">
        <f t="shared" si="5024"/>
      </c>
      <c r="DT199" s="54">
        <f t="shared" si="5189"/>
      </c>
      <c r="DU199" s="55">
        <f t="shared" si="5025"/>
      </c>
      <c r="DV199" s="54">
        <f t="shared" si="5189"/>
      </c>
      <c r="DW199" s="55">
        <f t="shared" si="5026"/>
      </c>
      <c r="DX199" s="54">
        <f t="shared" si="5189"/>
      </c>
      <c r="DY199" s="55">
        <f t="shared" si="5027"/>
      </c>
      <c r="DZ199" s="54">
        <f t="shared" si="5189"/>
      </c>
      <c r="EA199" s="55">
        <f t="shared" si="5028"/>
      </c>
      <c r="EB199" s="54">
        <f t="shared" si="5192"/>
      </c>
      <c r="EC199" s="55">
        <f t="shared" si="5029"/>
      </c>
      <c r="ED199" s="54">
        <f t="shared" si="5192"/>
      </c>
      <c r="EE199" s="55">
        <f t="shared" si="5030"/>
      </c>
      <c r="EF199" s="54">
        <f t="shared" si="5192"/>
      </c>
      <c r="EG199" s="55">
        <f t="shared" si="5031"/>
      </c>
      <c r="EH199" s="54">
        <f t="shared" si="5192"/>
      </c>
      <c r="EI199" s="55">
        <f t="shared" si="5032"/>
      </c>
      <c r="EJ199" s="54">
        <f t="shared" si="5192"/>
      </c>
      <c r="EK199" s="55">
        <f t="shared" si="5033"/>
      </c>
      <c r="EL199" s="54">
        <f t="shared" si="5192"/>
      </c>
      <c r="EM199" s="55">
        <f t="shared" si="5034"/>
      </c>
      <c r="EN199" s="54">
        <f t="shared" si="5192"/>
      </c>
      <c r="EO199" s="55">
        <f t="shared" si="5035"/>
      </c>
      <c r="EP199" s="54">
        <f t="shared" si="5192"/>
      </c>
      <c r="EQ199" s="55">
        <f t="shared" si="5036"/>
      </c>
      <c r="ER199" s="54">
        <f t="shared" si="5192"/>
      </c>
      <c r="ES199" s="55">
        <f t="shared" si="5037"/>
      </c>
      <c r="ET199" s="54">
        <f t="shared" si="5192"/>
      </c>
      <c r="EU199" s="55">
        <f t="shared" si="5038"/>
      </c>
      <c r="EV199" s="54">
        <f t="shared" si="5192"/>
      </c>
      <c r="EW199" s="55">
        <f t="shared" si="5039"/>
      </c>
      <c r="EX199" s="54">
        <f t="shared" si="5192"/>
      </c>
      <c r="EY199" s="55">
        <f t="shared" si="5040"/>
      </c>
      <c r="EZ199" s="54">
        <f t="shared" si="5192"/>
      </c>
      <c r="FA199" s="55">
        <f t="shared" si="5041"/>
      </c>
      <c r="FB199" s="54">
        <f t="shared" si="5192"/>
      </c>
      <c r="FC199" s="55">
        <f t="shared" si="5042"/>
      </c>
      <c r="FD199" s="54">
        <f t="shared" si="5192"/>
      </c>
      <c r="FE199" s="55">
        <f t="shared" si="5043"/>
      </c>
      <c r="FF199" s="54">
        <f t="shared" si="5192"/>
      </c>
      <c r="FG199" s="55">
        <f t="shared" si="5044"/>
      </c>
      <c r="FH199" s="54">
        <f t="shared" si="5192"/>
      </c>
      <c r="FI199" s="55">
        <f t="shared" si="5045"/>
      </c>
      <c r="FJ199" s="54">
        <f t="shared" si="5192"/>
      </c>
      <c r="FK199" s="55">
        <f t="shared" si="5046"/>
      </c>
      <c r="FL199" s="54">
        <f t="shared" si="5192"/>
      </c>
      <c r="FM199" s="55">
        <f t="shared" si="5047"/>
      </c>
      <c r="FN199" s="54">
        <f t="shared" si="5192"/>
      </c>
      <c r="FO199" s="55">
        <f t="shared" si="5048"/>
      </c>
      <c r="FP199" s="54">
        <f t="shared" si="5192"/>
      </c>
      <c r="FQ199" s="55">
        <f t="shared" si="5049"/>
      </c>
      <c r="FR199" s="54">
        <f t="shared" si="5192"/>
      </c>
      <c r="FS199" s="55">
        <f t="shared" si="5050"/>
      </c>
      <c r="FT199" s="54">
        <f t="shared" si="5192"/>
      </c>
      <c r="FU199" s="55">
        <f t="shared" si="5051"/>
      </c>
      <c r="FV199" s="54">
        <f t="shared" si="5192"/>
      </c>
      <c r="FW199" s="55">
        <f t="shared" si="5052"/>
      </c>
      <c r="FX199" s="54">
        <f t="shared" si="5192"/>
      </c>
      <c r="FY199" s="55">
        <f t="shared" si="5053"/>
      </c>
      <c r="FZ199" s="54">
        <f t="shared" si="5192"/>
      </c>
      <c r="GA199" s="55">
        <f t="shared" si="5054"/>
      </c>
      <c r="GB199" s="54">
        <f t="shared" si="5192"/>
      </c>
      <c r="GC199" s="55">
        <f t="shared" si="5055"/>
      </c>
      <c r="GD199" s="54">
        <f t="shared" si="5192"/>
      </c>
      <c r="GE199" s="55">
        <f t="shared" si="5056"/>
      </c>
      <c r="GF199" s="54">
        <f t="shared" si="5192"/>
      </c>
      <c r="GG199" s="55">
        <f t="shared" si="5057"/>
      </c>
      <c r="GH199" s="54">
        <f t="shared" si="5192"/>
      </c>
      <c r="GI199" s="55">
        <f t="shared" si="5058"/>
      </c>
      <c r="GJ199" s="54">
        <f t="shared" si="5192"/>
      </c>
      <c r="GK199" s="55">
        <f t="shared" si="5059"/>
      </c>
      <c r="GL199" s="54">
        <f t="shared" si="5192"/>
      </c>
      <c r="GM199" s="55">
        <f t="shared" si="5060"/>
      </c>
      <c r="GN199" s="54">
        <f t="shared" si="5190"/>
      </c>
      <c r="GO199" s="55">
        <f t="shared" si="5061"/>
      </c>
      <c r="GP199" s="54">
        <f t="shared" si="5190"/>
      </c>
      <c r="GQ199" s="55">
        <f t="shared" si="5062"/>
      </c>
      <c r="GR199" s="54">
        <f t="shared" si="5190"/>
      </c>
      <c r="GS199" s="55">
        <f t="shared" si="5063"/>
      </c>
      <c r="GT199" s="54">
        <f t="shared" si="5190"/>
      </c>
      <c r="GU199" s="55">
        <f t="shared" si="5064"/>
      </c>
      <c r="GV199" s="54">
        <f t="shared" si="5190"/>
      </c>
      <c r="GW199" s="55">
        <f t="shared" si="5065"/>
      </c>
      <c r="GX199" s="54">
        <f t="shared" si="5190"/>
      </c>
      <c r="GY199" s="55">
        <f t="shared" si="5066"/>
      </c>
      <c r="GZ199" s="54">
        <f t="shared" si="5190"/>
      </c>
      <c r="HA199" s="55">
        <f t="shared" si="5067"/>
      </c>
      <c r="HB199" s="54">
        <f t="shared" si="5190"/>
      </c>
      <c r="HC199" s="55">
        <f t="shared" si="5068"/>
      </c>
      <c r="HD199" s="54">
        <f t="shared" si="5190"/>
      </c>
      <c r="HE199" s="55">
        <f t="shared" si="5069"/>
      </c>
      <c r="HF199" s="54">
        <f t="shared" si="5190"/>
      </c>
      <c r="HG199" s="55">
        <f t="shared" si="5070"/>
      </c>
      <c r="HH199" s="54">
        <f t="shared" si="5190"/>
      </c>
      <c r="HI199" s="55">
        <f t="shared" si="5071"/>
      </c>
      <c r="HJ199" s="54">
        <f t="shared" si="5190"/>
      </c>
      <c r="HK199" s="55">
        <f t="shared" si="5072"/>
      </c>
      <c r="HL199" s="54">
        <f t="shared" si="5190"/>
      </c>
      <c r="HM199" s="55">
        <f t="shared" si="5073"/>
      </c>
      <c r="HN199" s="54">
        <f t="shared" si="5190"/>
      </c>
      <c r="HO199" s="55">
        <f t="shared" si="5074"/>
      </c>
      <c r="HP199" s="54">
        <f t="shared" si="5190"/>
      </c>
      <c r="HQ199" s="55">
        <f t="shared" si="5075"/>
      </c>
      <c r="HR199" s="54">
        <f t="shared" si="5190"/>
      </c>
      <c r="HS199" s="55">
        <f t="shared" si="5076"/>
      </c>
      <c r="HT199" s="54">
        <f t="shared" si="5190"/>
      </c>
      <c r="HU199" s="55">
        <f t="shared" si="5077"/>
      </c>
      <c r="HV199" s="54">
        <f t="shared" si="5190"/>
      </c>
      <c r="HW199" s="55">
        <f t="shared" si="5078"/>
      </c>
      <c r="HX199" s="54">
        <f t="shared" si="5190"/>
      </c>
      <c r="HY199" s="55">
        <f t="shared" si="5079"/>
      </c>
      <c r="HZ199" s="54">
        <f t="shared" si="5190"/>
      </c>
      <c r="IA199" s="55">
        <f t="shared" si="5080"/>
      </c>
      <c r="IB199" s="54">
        <f t="shared" si="5190"/>
      </c>
      <c r="IC199" s="55">
        <f t="shared" si="5081"/>
      </c>
      <c r="ID199" s="54">
        <f t="shared" si="5190"/>
      </c>
      <c r="IE199" s="55">
        <f t="shared" si="5082"/>
      </c>
      <c r="IF199" s="54">
        <f t="shared" si="5190"/>
      </c>
      <c r="IG199" s="55">
        <f t="shared" si="5083"/>
      </c>
      <c r="IH199" s="54">
        <f t="shared" si="5190"/>
      </c>
      <c r="II199" s="55">
        <f t="shared" si="5084"/>
      </c>
      <c r="IJ199" s="54">
        <f t="shared" si="5190"/>
      </c>
      <c r="IK199" s="55">
        <f t="shared" si="5085"/>
      </c>
      <c r="IL199" s="54">
        <f t="shared" si="5190"/>
      </c>
      <c r="IM199" s="55">
        <f t="shared" si="5086"/>
      </c>
      <c r="IN199" s="54">
        <f t="shared" si="5190"/>
      </c>
      <c r="IO199" s="55">
        <f t="shared" si="5087"/>
      </c>
      <c r="IP199" s="54">
        <f t="shared" si="5190"/>
      </c>
      <c r="IQ199" s="55">
        <f t="shared" si="5088"/>
      </c>
      <c r="IR199" s="54">
        <f t="shared" si="5190"/>
      </c>
      <c r="IS199" s="55">
        <f t="shared" si="5089"/>
      </c>
      <c r="IT199" s="54">
        <f t="shared" si="5190"/>
      </c>
      <c r="IU199" s="55">
        <f t="shared" si="5090"/>
      </c>
      <c r="IV199" s="54">
        <f t="shared" si="5190"/>
      </c>
      <c r="IW199" s="55">
        <f t="shared" si="5091"/>
      </c>
      <c r="IX199" s="54">
        <f t="shared" si="5183"/>
      </c>
      <c r="IY199" s="55">
        <f t="shared" si="5092"/>
      </c>
      <c r="IZ199" s="54">
        <f t="shared" si="5183"/>
      </c>
      <c r="JA199" s="55">
        <f t="shared" si="5093"/>
      </c>
      <c r="JB199" s="54">
        <f t="shared" si="5183"/>
      </c>
      <c r="JC199" s="55">
        <f t="shared" si="5094"/>
      </c>
      <c r="JD199" s="54">
        <f t="shared" si="5183"/>
      </c>
      <c r="JE199" s="55">
        <f t="shared" si="5095"/>
      </c>
      <c r="JF199" s="54">
        <f t="shared" si="5183"/>
      </c>
      <c r="JG199" s="55">
        <f t="shared" si="5096"/>
      </c>
      <c r="JH199" s="54">
        <f t="shared" si="5183"/>
      </c>
      <c r="JI199" s="55">
        <f t="shared" si="5097"/>
      </c>
      <c r="JJ199" s="54">
        <f t="shared" si="5183"/>
      </c>
      <c r="JK199" s="55">
        <f t="shared" si="5098"/>
      </c>
      <c r="JL199" s="54">
        <f t="shared" si="5183"/>
      </c>
      <c r="JM199" s="55">
        <f t="shared" si="4679"/>
      </c>
      <c r="JN199" s="54">
        <f t="shared" si="5186"/>
      </c>
      <c r="JO199" s="55">
        <f t="shared" si="4775"/>
      </c>
      <c r="JP199" s="54">
        <f t="shared" si="5186"/>
      </c>
      <c r="JQ199" s="55">
        <f t="shared" si="4776"/>
      </c>
      <c r="JR199" s="54">
        <f t="shared" si="5186"/>
      </c>
      <c r="JS199" s="55">
        <f t="shared" si="4777"/>
      </c>
      <c r="JT199" s="54">
        <f t="shared" si="5186"/>
      </c>
      <c r="JU199" s="55">
        <f t="shared" si="4778"/>
      </c>
      <c r="JV199" s="54">
        <f t="shared" si="5186"/>
      </c>
      <c r="JW199" s="55">
        <f t="shared" si="4779"/>
      </c>
      <c r="JX199" s="54">
        <f t="shared" si="5186"/>
      </c>
      <c r="JY199" s="55">
        <f t="shared" si="4780"/>
      </c>
      <c r="JZ199" s="54">
        <f t="shared" si="5186"/>
      </c>
      <c r="KA199" s="55">
        <f t="shared" si="4781"/>
      </c>
      <c r="KB199" s="54">
        <f t="shared" si="5186"/>
      </c>
      <c r="KC199" s="55">
        <f t="shared" si="4782"/>
      </c>
      <c r="KD199" s="54">
        <f t="shared" si="5186"/>
      </c>
      <c r="KE199" s="55">
        <f t="shared" si="4783"/>
      </c>
      <c r="KF199" s="54">
        <f t="shared" si="5186"/>
      </c>
      <c r="KG199" s="55">
        <f t="shared" si="4784"/>
      </c>
      <c r="KH199" s="54">
        <f t="shared" si="5186"/>
      </c>
      <c r="KI199" s="55">
        <f t="shared" si="4785"/>
      </c>
      <c r="KJ199" s="54">
        <f t="shared" si="5186"/>
      </c>
      <c r="KK199" s="55">
        <f t="shared" si="4786"/>
      </c>
      <c r="KL199" s="54">
        <f t="shared" si="5186"/>
      </c>
      <c r="KM199" s="55">
        <f t="shared" si="4787"/>
      </c>
      <c r="KN199" s="54">
        <f t="shared" si="5186"/>
      </c>
      <c r="KO199" s="55">
        <f t="shared" si="4788"/>
      </c>
      <c r="KP199" s="54">
        <f t="shared" si="5186"/>
      </c>
      <c r="KQ199" s="55">
        <f t="shared" si="4789"/>
      </c>
      <c r="KR199" s="54">
        <f t="shared" si="5186"/>
      </c>
      <c r="KS199" s="55">
        <f t="shared" si="4790"/>
      </c>
      <c r="KT199" s="54">
        <f t="shared" si="5186"/>
      </c>
      <c r="KU199" s="55">
        <f t="shared" si="4791"/>
      </c>
      <c r="KV199" s="54">
        <f t="shared" si="5186"/>
      </c>
      <c r="KW199" s="55">
        <f t="shared" si="4792"/>
      </c>
      <c r="KX199" s="54">
        <f t="shared" si="5186"/>
      </c>
      <c r="KY199" s="55">
        <f t="shared" si="4793"/>
      </c>
      <c r="KZ199" s="54">
        <f t="shared" si="5186"/>
      </c>
      <c r="LA199" s="55">
        <f t="shared" si="4794"/>
      </c>
      <c r="LB199" s="54">
        <f t="shared" si="5186"/>
      </c>
      <c r="LC199" s="55">
        <f t="shared" si="4795"/>
      </c>
      <c r="LD199" s="54">
        <f t="shared" si="5186"/>
      </c>
      <c r="LE199" s="55">
        <f t="shared" si="4796"/>
      </c>
      <c r="LF199" s="54">
        <f t="shared" si="5186"/>
      </c>
      <c r="LG199" s="55">
        <f t="shared" si="4797"/>
      </c>
      <c r="LH199" s="54">
        <f t="shared" si="5186"/>
      </c>
      <c r="LI199" s="55">
        <f t="shared" si="4798"/>
      </c>
      <c r="LJ199" s="54">
        <f t="shared" si="5186"/>
      </c>
      <c r="LK199" s="55">
        <f t="shared" si="4799"/>
      </c>
      <c r="LL199" s="54">
        <f t="shared" si="5186"/>
      </c>
      <c r="LM199" s="55">
        <f t="shared" si="4800"/>
      </c>
      <c r="LN199" s="54">
        <f t="shared" si="5186"/>
      </c>
      <c r="LO199" s="55">
        <f t="shared" si="4801"/>
      </c>
      <c r="LP199" s="54">
        <f t="shared" si="5186"/>
      </c>
      <c r="LQ199" s="55">
        <f t="shared" si="4802"/>
      </c>
      <c r="LR199" s="54">
        <f t="shared" si="5186"/>
      </c>
      <c r="LS199" s="55">
        <f t="shared" si="4803"/>
      </c>
      <c r="LT199" s="54">
        <f t="shared" si="5186"/>
      </c>
      <c r="LU199" s="55">
        <f t="shared" si="4804"/>
      </c>
      <c r="LV199" s="54">
        <f t="shared" si="5186"/>
      </c>
      <c r="LW199" s="55">
        <f t="shared" si="4805"/>
      </c>
      <c r="LX199" s="54">
        <f t="shared" si="5186"/>
      </c>
      <c r="LY199" s="55">
        <f t="shared" si="4680"/>
      </c>
      <c r="LZ199" s="54">
        <f t="shared" si="5187"/>
      </c>
      <c r="MA199" s="55">
        <f t="shared" si="4807"/>
      </c>
      <c r="MB199" s="54">
        <f t="shared" si="5187"/>
      </c>
      <c r="MC199" s="55">
        <f t="shared" si="4808"/>
      </c>
      <c r="MD199" s="54">
        <f t="shared" si="5187"/>
      </c>
      <c r="ME199" s="55">
        <f t="shared" si="4809"/>
      </c>
      <c r="MF199" s="54">
        <f t="shared" si="5187"/>
      </c>
      <c r="MG199" s="55">
        <f t="shared" si="4810"/>
      </c>
      <c r="MH199" s="54">
        <f t="shared" si="5187"/>
      </c>
      <c r="MI199" s="55">
        <f t="shared" si="4811"/>
      </c>
      <c r="MJ199" s="54">
        <f t="shared" si="5187"/>
      </c>
      <c r="MK199" s="55">
        <f t="shared" si="4812"/>
      </c>
      <c r="ML199" s="54">
        <f t="shared" si="5187"/>
      </c>
      <c r="MM199" s="55">
        <f t="shared" si="4682"/>
      </c>
      <c r="MN199" s="54">
        <f t="shared" si="5187"/>
      </c>
      <c r="MO199" s="55">
        <f t="shared" si="4683"/>
      </c>
      <c r="MP199" s="54">
        <f t="shared" si="5187"/>
      </c>
      <c r="MQ199" s="55">
        <f t="shared" si="4684"/>
      </c>
      <c r="MR199" s="54">
        <f t="shared" si="5187"/>
      </c>
      <c r="MS199" s="55">
        <f t="shared" si="4685"/>
      </c>
      <c r="MT199" s="54">
        <f t="shared" si="5187"/>
      </c>
      <c r="MU199" s="55">
        <f t="shared" si="4686"/>
      </c>
      <c r="MV199" s="54">
        <f t="shared" si="5187"/>
      </c>
      <c r="MW199" s="55">
        <f t="shared" si="4687"/>
      </c>
      <c r="MX199" s="54">
        <f t="shared" si="5187"/>
      </c>
      <c r="MY199" s="55">
        <f t="shared" si="4688"/>
      </c>
      <c r="MZ199" s="54">
        <f t="shared" si="5187"/>
      </c>
      <c r="NA199" s="55">
        <f t="shared" si="4689"/>
      </c>
      <c r="NB199" s="54">
        <f t="shared" si="5187"/>
      </c>
      <c r="NC199" s="55">
        <f t="shared" si="4690"/>
      </c>
      <c r="ND199" s="54">
        <f t="shared" si="5187"/>
      </c>
      <c r="NE199" s="55">
        <f t="shared" si="4691"/>
      </c>
      <c r="NF199" s="54">
        <f t="shared" si="5187"/>
      </c>
      <c r="NG199" s="55">
        <f t="shared" si="4692"/>
      </c>
      <c r="NH199" s="54">
        <f t="shared" si="5187"/>
      </c>
      <c r="NI199" s="55">
        <f t="shared" si="4693"/>
      </c>
      <c r="NJ199" s="54">
        <f t="shared" si="5187"/>
      </c>
      <c r="NK199" s="55">
        <f t="shared" si="4694"/>
      </c>
      <c r="NL199" s="54">
        <f t="shared" si="5187"/>
      </c>
      <c r="NM199" s="55">
        <f t="shared" si="4695"/>
      </c>
      <c r="NN199" s="54">
        <f t="shared" si="5187"/>
      </c>
      <c r="NO199" s="55">
        <f t="shared" si="4696"/>
      </c>
      <c r="NP199" s="54">
        <f t="shared" si="5187"/>
      </c>
      <c r="NQ199" s="55">
        <f t="shared" si="4697"/>
      </c>
      <c r="NR199" s="54">
        <f t="shared" si="5187"/>
      </c>
      <c r="NS199" s="55">
        <f t="shared" si="4698"/>
      </c>
      <c r="NT199" s="54">
        <f t="shared" si="5187"/>
      </c>
      <c r="NU199" s="55">
        <f t="shared" si="4699"/>
      </c>
      <c r="NV199" s="54">
        <f t="shared" si="5187"/>
      </c>
      <c r="NW199" s="55">
        <f t="shared" si="4700"/>
      </c>
      <c r="NX199" s="54">
        <f t="shared" si="5187"/>
      </c>
      <c r="NY199" s="55">
        <f t="shared" si="4701"/>
      </c>
      <c r="NZ199" s="54">
        <f t="shared" si="5187"/>
      </c>
      <c r="OA199" s="55">
        <f t="shared" si="4702"/>
      </c>
      <c r="OB199" s="54">
        <f t="shared" si="5187"/>
      </c>
      <c r="OC199" s="55">
        <f t="shared" si="4703"/>
      </c>
      <c r="OD199" s="54">
        <f t="shared" si="5187"/>
      </c>
      <c r="OE199" s="55">
        <f t="shared" si="4704"/>
      </c>
      <c r="OF199" s="54">
        <f t="shared" si="5187"/>
      </c>
      <c r="OG199" s="55">
        <f t="shared" si="4705"/>
      </c>
      <c r="OH199" s="54">
        <f t="shared" si="5187"/>
      </c>
      <c r="OI199" s="55">
        <f t="shared" si="4706"/>
      </c>
      <c r="OJ199" s="54">
        <f t="shared" si="5187"/>
      </c>
      <c r="OK199" s="55">
        <f t="shared" si="4707"/>
      </c>
      <c r="OL199" s="54">
        <f t="shared" si="5184"/>
      </c>
      <c r="OM199" s="55">
        <f t="shared" si="4708"/>
      </c>
      <c r="ON199" s="54">
        <f t="shared" si="5184"/>
      </c>
      <c r="OO199" s="55">
        <f t="shared" si="4709"/>
      </c>
      <c r="OP199" s="54">
        <f t="shared" si="5184"/>
      </c>
      <c r="OQ199" s="55">
        <f t="shared" si="4710"/>
      </c>
      <c r="OR199" s="54">
        <f t="shared" si="5184"/>
      </c>
      <c r="OS199" s="55">
        <f t="shared" si="4711"/>
      </c>
      <c r="OT199" s="54">
        <f t="shared" si="5184"/>
      </c>
      <c r="OU199" s="55">
        <f t="shared" si="4712"/>
      </c>
      <c r="OV199" s="54">
        <f t="shared" si="5184"/>
      </c>
      <c r="OW199" s="55">
        <f t="shared" si="4713"/>
      </c>
      <c r="OX199" s="54">
        <f t="shared" si="5181"/>
      </c>
      <c r="OY199" s="55">
        <f t="shared" si="4714"/>
      </c>
      <c r="OZ199" s="54">
        <f t="shared" si="5181"/>
      </c>
      <c r="PA199" s="55">
        <f t="shared" si="4715"/>
      </c>
      <c r="PB199" s="54">
        <f t="shared" si="5181"/>
      </c>
      <c r="PC199" s="55">
        <f t="shared" si="4716"/>
      </c>
      <c r="PD199" s="54">
        <f t="shared" si="5181"/>
      </c>
      <c r="PE199" s="55">
        <f t="shared" si="4717"/>
      </c>
      <c r="PF199" s="54">
        <f t="shared" si="5181"/>
      </c>
      <c r="PG199" s="55">
        <f t="shared" si="4718"/>
      </c>
      <c r="PH199" s="54">
        <f t="shared" si="5181"/>
      </c>
      <c r="PI199" s="55">
        <f t="shared" si="4719"/>
      </c>
      <c r="PJ199" s="54">
        <f t="shared" si="5181"/>
      </c>
      <c r="PK199" s="55">
        <f t="shared" si="4720"/>
      </c>
      <c r="PL199" s="54">
        <f t="shared" si="5181"/>
      </c>
      <c r="PM199" s="55">
        <f t="shared" si="4721"/>
      </c>
      <c r="PN199" s="54">
        <f t="shared" si="5181"/>
      </c>
      <c r="PO199" s="55">
        <f t="shared" si="4722"/>
      </c>
      <c r="PP199" s="54">
        <f t="shared" ref="PP199:RZ206" si="5196">RIGHT(IFERROR(VLOOKUP($B199,PP$4:PQ$71,2,FALSE),""),2)</f>
      </c>
      <c r="PQ199" s="55">
        <f t="shared" si="4723"/>
      </c>
      <c r="PR199" s="54">
        <f t="shared" si="5196"/>
      </c>
      <c r="PS199" s="55">
        <f t="shared" si="4724"/>
      </c>
      <c r="PT199" s="54">
        <f t="shared" si="5196"/>
      </c>
      <c r="PU199" s="55">
        <f t="shared" si="4725"/>
      </c>
      <c r="PV199" s="54">
        <f t="shared" si="5196"/>
      </c>
      <c r="PW199" s="55">
        <f t="shared" si="4726"/>
      </c>
      <c r="PX199" s="54">
        <f t="shared" si="5196"/>
      </c>
      <c r="PY199" s="55">
        <f t="shared" si="4727"/>
      </c>
      <c r="PZ199" s="54">
        <f t="shared" si="5196"/>
      </c>
      <c r="QA199" s="55">
        <f t="shared" si="4728"/>
      </c>
      <c r="QB199" s="54">
        <f t="shared" si="5196"/>
      </c>
      <c r="QC199" s="55">
        <f t="shared" si="4729"/>
      </c>
      <c r="QD199" s="54">
        <f t="shared" si="5196"/>
      </c>
      <c r="QE199" s="55">
        <f t="shared" si="4730"/>
      </c>
      <c r="QF199" s="54">
        <f t="shared" si="5196"/>
      </c>
      <c r="QG199" s="55">
        <f t="shared" si="4731"/>
      </c>
      <c r="QH199" s="54">
        <f t="shared" si="5196"/>
      </c>
      <c r="QI199" s="55">
        <f t="shared" si="4732"/>
      </c>
      <c r="QJ199" s="54">
        <f t="shared" si="5196"/>
      </c>
      <c r="QK199" s="55">
        <f t="shared" si="4733"/>
      </c>
      <c r="QL199" s="54">
        <f t="shared" si="5196"/>
      </c>
      <c r="QM199" s="55">
        <f t="shared" si="4734"/>
      </c>
      <c r="QN199" s="54">
        <f t="shared" si="5196"/>
      </c>
      <c r="QO199" s="55">
        <f t="shared" si="4735"/>
      </c>
      <c r="QP199" s="54">
        <f t="shared" si="5196"/>
      </c>
      <c r="QQ199" s="55">
        <f t="shared" si="4736"/>
      </c>
      <c r="QR199" s="54">
        <f t="shared" si="5196"/>
      </c>
      <c r="QS199" s="55">
        <f t="shared" si="4737"/>
      </c>
      <c r="QT199" s="54">
        <f t="shared" si="5196"/>
      </c>
      <c r="QU199" s="55">
        <f t="shared" si="4885"/>
      </c>
      <c r="QV199" s="54">
        <f t="shared" si="5196"/>
      </c>
      <c r="QW199" s="55">
        <f t="shared" si="4886"/>
      </c>
      <c r="QX199" s="54">
        <f t="shared" si="5196"/>
      </c>
      <c r="QY199" s="55">
        <f t="shared" si="4887"/>
      </c>
      <c r="QZ199" s="54">
        <f t="shared" si="5196"/>
      </c>
      <c r="RA199" s="55">
        <f t="shared" si="4888"/>
      </c>
      <c r="RB199" s="54">
        <f t="shared" si="5196"/>
      </c>
      <c r="RC199" s="55">
        <f t="shared" si="4889"/>
      </c>
      <c r="RD199" s="54">
        <f t="shared" si="5196"/>
      </c>
      <c r="RE199" s="55">
        <f t="shared" si="4890"/>
      </c>
      <c r="RF199" s="54">
        <f t="shared" si="5196"/>
      </c>
      <c r="RG199" s="55">
        <f t="shared" si="4891"/>
      </c>
      <c r="RH199" s="54">
        <f t="shared" si="5196"/>
      </c>
      <c r="RI199" s="55">
        <f t="shared" si="4892"/>
      </c>
      <c r="RJ199" s="54">
        <f t="shared" si="5196"/>
      </c>
      <c r="RK199" s="55">
        <f t="shared" si="4893"/>
      </c>
      <c r="RL199" s="54">
        <f t="shared" si="5196"/>
      </c>
      <c r="RM199" s="55">
        <f t="shared" si="4894"/>
      </c>
      <c r="RN199" s="54">
        <f t="shared" si="5196"/>
      </c>
      <c r="RO199" s="55">
        <f t="shared" si="4895"/>
      </c>
      <c r="RP199" s="54">
        <f t="shared" si="5196"/>
      </c>
      <c r="RQ199" s="55">
        <f t="shared" si="4896"/>
      </c>
      <c r="RR199" s="54">
        <f t="shared" si="5196"/>
      </c>
      <c r="RS199" s="55">
        <f t="shared" si="4897"/>
      </c>
      <c r="RT199" s="54">
        <f t="shared" si="5196"/>
      </c>
      <c r="RU199" s="55">
        <f t="shared" si="4898"/>
      </c>
      <c r="RV199" s="54">
        <f t="shared" si="5196"/>
      </c>
      <c r="RW199" s="55">
        <f t="shared" si="4899"/>
      </c>
      <c r="RX199" s="54">
        <f t="shared" si="5196"/>
      </c>
      <c r="RY199" s="55">
        <f t="shared" si="4900"/>
      </c>
      <c r="RZ199" s="54">
        <f t="shared" si="5196"/>
      </c>
      <c r="SA199" s="55">
        <f t="shared" si="4901"/>
      </c>
      <c r="SB199" s="54">
        <f t="shared" si="5193"/>
      </c>
      <c r="SC199" s="55">
        <f t="shared" si="4902"/>
      </c>
      <c r="SD199" s="54">
        <f t="shared" si="5193"/>
      </c>
      <c r="SE199" s="55">
        <f t="shared" si="4903"/>
      </c>
      <c r="SF199" s="54">
        <f t="shared" si="5193"/>
      </c>
      <c r="SG199" s="55">
        <f t="shared" si="4904"/>
      </c>
      <c r="SH199" s="54">
        <f t="shared" si="5193"/>
      </c>
      <c r="SI199" s="55">
        <f t="shared" si="4905"/>
      </c>
      <c r="SJ199" s="54">
        <f t="shared" si="5193"/>
      </c>
      <c r="SK199" s="55">
        <f t="shared" si="4906"/>
      </c>
      <c r="SL199" s="54">
        <f t="shared" si="5193"/>
      </c>
      <c r="SM199" s="55">
        <f t="shared" si="4907"/>
      </c>
      <c r="SN199" s="54">
        <f t="shared" si="5193"/>
      </c>
      <c r="SO199" s="55">
        <f t="shared" si="4908"/>
      </c>
      <c r="SP199" s="54">
        <f t="shared" si="5193"/>
      </c>
      <c r="SQ199" s="55">
        <f t="shared" si="4909"/>
      </c>
      <c r="SR199" s="54">
        <f t="shared" si="5193"/>
      </c>
      <c r="SS199" s="55">
        <f t="shared" si="4910"/>
      </c>
      <c r="ST199" s="54">
        <f t="shared" si="5193"/>
      </c>
      <c r="SU199" s="55">
        <f t="shared" si="4911"/>
      </c>
      <c r="SV199" s="54">
        <f t="shared" si="5193"/>
      </c>
      <c r="SW199" s="55">
        <f t="shared" si="4912"/>
      </c>
      <c r="SX199" s="54">
        <f t="shared" si="5193"/>
      </c>
      <c r="SY199" s="55">
        <f t="shared" si="4913"/>
      </c>
      <c r="SZ199" s="54">
        <f t="shared" si="5193"/>
      </c>
      <c r="TA199" s="55">
        <f t="shared" si="4914"/>
      </c>
      <c r="TB199" s="54">
        <f t="shared" si="5193"/>
      </c>
      <c r="TC199" s="55">
        <f t="shared" si="4915"/>
      </c>
      <c r="TD199" s="54">
        <f t="shared" si="5193"/>
      </c>
      <c r="TE199" s="55">
        <f t="shared" si="4881"/>
      </c>
      <c r="TF199" s="54">
        <f t="shared" si="5193"/>
      </c>
      <c r="TG199" s="55">
        <f t="shared" si="4843"/>
      </c>
      <c r="TH199" s="54">
        <f t="shared" si="5193"/>
      </c>
      <c r="TI199" s="55">
        <f t="shared" si="4844"/>
      </c>
      <c r="TJ199" s="54">
        <f t="shared" si="5193"/>
      </c>
      <c r="TK199" s="55">
        <f t="shared" si="4845"/>
      </c>
      <c r="TL199" s="54">
        <f t="shared" si="5193"/>
      </c>
      <c r="TM199" s="55">
        <f t="shared" si="4846"/>
      </c>
      <c r="TN199" s="54">
        <f t="shared" si="5193"/>
      </c>
      <c r="TO199" s="55">
        <f t="shared" si="4847"/>
      </c>
      <c r="TP199" s="54">
        <f t="shared" si="5193"/>
      </c>
      <c r="TQ199" s="55">
        <f t="shared" si="4848"/>
      </c>
      <c r="TR199" s="54">
        <f t="shared" si="5193"/>
      </c>
      <c r="TS199" s="55">
        <f t="shared" si="4849"/>
      </c>
      <c r="TT199" s="54">
        <f t="shared" si="5193"/>
      </c>
      <c r="TU199" s="55">
        <f t="shared" si="4850"/>
      </c>
      <c r="TV199" s="54">
        <f t="shared" si="5188"/>
      </c>
      <c r="TW199" s="55">
        <f t="shared" si="4851"/>
      </c>
      <c r="TX199" s="54">
        <f t="shared" si="5188"/>
      </c>
      <c r="TY199" s="55">
        <f t="shared" si="4852"/>
      </c>
      <c r="TZ199" s="54">
        <f t="shared" si="5188"/>
      </c>
      <c r="UA199" s="55">
        <f t="shared" si="4853"/>
      </c>
      <c r="UB199" s="54">
        <f t="shared" si="5185"/>
      </c>
      <c r="UC199" s="55">
        <f t="shared" si="4854"/>
      </c>
      <c r="UD199" s="54">
        <f t="shared" si="5185"/>
      </c>
      <c r="UE199" s="55">
        <f t="shared" si="4855"/>
      </c>
      <c r="UF199" s="54">
        <f t="shared" si="5185"/>
      </c>
      <c r="UG199" s="55">
        <f t="shared" si="4856"/>
      </c>
      <c r="UH199" s="54">
        <f t="shared" si="5185"/>
      </c>
      <c r="UI199" s="55">
        <f t="shared" si="4857"/>
      </c>
      <c r="UJ199" s="54">
        <f t="shared" si="5185"/>
      </c>
      <c r="UK199" s="55">
        <f t="shared" si="4858"/>
      </c>
      <c r="UL199" s="54">
        <f t="shared" si="5185"/>
      </c>
      <c r="UM199" s="55">
        <f t="shared" si="4859"/>
      </c>
      <c r="UN199" s="54">
        <f t="shared" si="5185"/>
      </c>
      <c r="UO199" s="55">
        <f t="shared" si="4860"/>
      </c>
      <c r="UP199" s="54">
        <f t="shared" si="5185"/>
      </c>
      <c r="UQ199" s="55">
        <f t="shared" si="4861"/>
      </c>
      <c r="UR199" s="54">
        <f t="shared" si="5185"/>
      </c>
      <c r="US199" s="55">
        <f t="shared" si="4862"/>
      </c>
      <c r="UT199" s="54">
        <f t="shared" si="5185"/>
      </c>
      <c r="UU199" s="55">
        <f t="shared" si="4863"/>
      </c>
      <c r="UV199" s="54">
        <f t="shared" si="5185"/>
      </c>
      <c r="UW199" s="55">
        <f t="shared" si="4864"/>
      </c>
      <c r="UX199" s="54">
        <f t="shared" si="5185"/>
      </c>
      <c r="UY199" s="55">
        <f t="shared" si="4865"/>
      </c>
      <c r="UZ199" s="54">
        <f t="shared" si="5185"/>
      </c>
      <c r="VA199" s="55">
        <f t="shared" si="4866"/>
      </c>
      <c r="VB199" s="54">
        <f t="shared" si="5185"/>
      </c>
      <c r="VC199" s="55">
        <f t="shared" si="4867"/>
      </c>
      <c r="VD199" s="54">
        <f t="shared" si="5185"/>
      </c>
      <c r="VE199" s="55">
        <f t="shared" si="4868"/>
      </c>
      <c r="VF199" s="54">
        <f t="shared" si="5185"/>
      </c>
      <c r="VG199" s="55">
        <f t="shared" si="4869"/>
      </c>
      <c r="VH199" s="54">
        <f t="shared" si="5185"/>
      </c>
      <c r="VI199" s="55">
        <f t="shared" si="4870"/>
      </c>
      <c r="VJ199" s="54">
        <f t="shared" si="5185"/>
      </c>
      <c r="VK199" s="55">
        <f t="shared" si="4871"/>
      </c>
      <c r="VL199" s="54">
        <f t="shared" si="5185"/>
      </c>
      <c r="VM199" s="55">
        <f t="shared" si="4872"/>
      </c>
      <c r="VN199" s="54">
        <f t="shared" si="5185"/>
      </c>
      <c r="VO199" s="55">
        <f t="shared" si="4873"/>
      </c>
      <c r="VP199" s="54">
        <f t="shared" si="5185"/>
      </c>
      <c r="VQ199" s="55">
        <f t="shared" si="4817"/>
      </c>
      <c r="VR199" s="54">
        <f t="shared" si="5185"/>
      </c>
      <c r="VS199" s="55">
        <f t="shared" si="4874"/>
      </c>
      <c r="VT199" s="54">
        <f t="shared" si="5185"/>
      </c>
      <c r="VU199" s="55">
        <f t="shared" si="4875"/>
      </c>
      <c r="VV199" s="54">
        <f t="shared" si="5185"/>
      </c>
      <c r="VW199" s="55">
        <f t="shared" si="4876"/>
      </c>
      <c r="VX199" s="54">
        <f t="shared" si="5185"/>
      </c>
      <c r="VY199" s="55">
        <f t="shared" si="4877"/>
      </c>
      <c r="VZ199" s="54">
        <f t="shared" si="5185"/>
      </c>
      <c r="WA199" s="55">
        <f t="shared" si="4878"/>
      </c>
      <c r="WB199" s="54">
        <f t="shared" si="5185"/>
      </c>
      <c r="WC199" s="55">
        <f t="shared" si="4879"/>
      </c>
      <c r="WD199" s="54">
        <f t="shared" si="5185"/>
      </c>
      <c r="WE199" s="55">
        <f t="shared" si="4818"/>
      </c>
      <c r="WF199" s="54">
        <f t="shared" si="5185"/>
      </c>
      <c r="WG199" s="55">
        <f t="shared" si="4819"/>
      </c>
      <c r="WH199" s="54">
        <f t="shared" si="5185"/>
      </c>
      <c r="WI199" s="55">
        <f t="shared" si="4820"/>
      </c>
      <c r="WJ199" s="54">
        <f t="shared" si="5185"/>
      </c>
      <c r="WK199" s="55">
        <f t="shared" si="4821"/>
      </c>
      <c r="WL199" s="54">
        <f t="shared" si="5182"/>
      </c>
      <c r="WM199" s="55">
        <f t="shared" si="4822"/>
      </c>
      <c r="WN199" s="54">
        <f t="shared" si="5182"/>
      </c>
      <c r="WO199" s="55">
        <f t="shared" si="4823"/>
      </c>
      <c r="WP199" s="54">
        <f t="shared" si="5182"/>
      </c>
      <c r="WQ199" s="55">
        <f t="shared" si="4824"/>
      </c>
      <c r="WR199" s="54">
        <f t="shared" si="5182"/>
      </c>
      <c r="WS199" s="55">
        <f t="shared" si="4825"/>
      </c>
      <c r="WT199" s="54">
        <f t="shared" si="5182"/>
      </c>
      <c r="WU199" s="55">
        <f t="shared" si="4826"/>
      </c>
      <c r="WV199" s="54">
        <f t="shared" si="5182"/>
      </c>
      <c r="WW199" s="55">
        <f t="shared" si="4827"/>
      </c>
      <c r="WX199" s="54">
        <f t="shared" si="5182"/>
      </c>
      <c r="WY199" s="55">
        <f t="shared" si="4828"/>
      </c>
      <c r="WZ199" s="54">
        <f t="shared" si="5182"/>
      </c>
      <c r="XA199" s="55">
        <f t="shared" si="4829"/>
      </c>
      <c r="XB199" s="54">
        <f t="shared" si="5182"/>
      </c>
      <c r="XC199" s="55">
        <f t="shared" si="4830"/>
      </c>
      <c r="XD199" s="54">
        <f t="shared" si="5182"/>
      </c>
      <c r="XE199" s="55">
        <f t="shared" si="4831"/>
      </c>
      <c r="XF199" s="54">
        <f t="shared" si="5182"/>
      </c>
      <c r="XG199" s="55">
        <f t="shared" si="4832"/>
      </c>
      <c r="XH199" s="54">
        <f t="shared" si="5182"/>
      </c>
      <c r="XI199" s="55">
        <f t="shared" si="4833"/>
      </c>
      <c r="XJ199" s="54">
        <f t="shared" si="5182"/>
      </c>
      <c r="XK199" s="55">
        <f t="shared" si="4834"/>
      </c>
      <c r="XL199" s="54">
        <f t="shared" si="5182"/>
      </c>
      <c r="XM199" s="55">
        <f t="shared" si="4835"/>
      </c>
      <c r="XN199" s="54">
        <f t="shared" si="5182"/>
      </c>
      <c r="XO199" s="55">
        <f t="shared" si="4836"/>
      </c>
      <c r="XP199" s="54">
        <f t="shared" si="5179"/>
      </c>
      <c r="XQ199" s="55">
        <f t="shared" si="4837"/>
      </c>
      <c r="XR199" s="54">
        <f t="shared" si="5179"/>
      </c>
      <c r="XS199" s="55">
        <f t="shared" si="4838"/>
      </c>
      <c r="XT199" s="54">
        <f t="shared" si="5179"/>
      </c>
      <c r="XU199" s="55">
        <f t="shared" si="4839"/>
      </c>
      <c r="XV199" s="54">
        <f t="shared" si="5179"/>
      </c>
      <c r="XW199" s="55">
        <f t="shared" si="4840"/>
      </c>
      <c r="XX199" s="54">
        <f t="shared" si="5179"/>
      </c>
      <c r="XY199" s="55">
        <f t="shared" si="4841"/>
      </c>
      <c r="XZ199" s="54">
        <f t="shared" si="5179"/>
      </c>
      <c r="YA199" s="55">
        <f t="shared" si="4842"/>
      </c>
      <c r="YB199" s="54">
        <f t="shared" si="5179"/>
      </c>
      <c r="YC199" s="55">
        <f t="shared" si="4740"/>
      </c>
      <c r="YD199" s="54">
        <f t="shared" si="5195"/>
      </c>
      <c r="YE199" s="55">
        <f t="shared" si="4741"/>
      </c>
      <c r="YF199" s="54">
        <f t="shared" si="5195"/>
      </c>
      <c r="YG199" s="55">
        <f t="shared" si="4742"/>
      </c>
      <c r="YH199" s="54">
        <f t="shared" si="5195"/>
      </c>
      <c r="YI199" s="55">
        <f t="shared" si="4743"/>
      </c>
      <c r="YJ199" s="54">
        <f t="shared" si="5195"/>
      </c>
      <c r="YK199" s="55">
        <f t="shared" si="4744"/>
      </c>
      <c r="YL199" s="54">
        <f t="shared" si="5195"/>
      </c>
      <c r="YM199" s="55">
        <f t="shared" si="4745"/>
      </c>
      <c r="YN199" s="54">
        <f t="shared" si="5195"/>
      </c>
      <c r="YO199" s="55">
        <f t="shared" si="4746"/>
      </c>
      <c r="YP199" s="54">
        <f t="shared" si="5195"/>
      </c>
      <c r="YQ199" s="55">
        <f t="shared" si="4747"/>
      </c>
      <c r="YR199" s="54">
        <f t="shared" si="5195"/>
      </c>
      <c r="YS199" s="55">
        <f t="shared" si="4748"/>
      </c>
      <c r="YT199" s="54">
        <f t="shared" si="5195"/>
      </c>
      <c r="YU199" s="55">
        <f t="shared" si="4749"/>
      </c>
      <c r="YV199" s="54">
        <f t="shared" si="5195"/>
      </c>
      <c r="YW199" s="55">
        <f t="shared" si="4750"/>
      </c>
      <c r="YX199" s="54">
        <f t="shared" si="5195"/>
      </c>
      <c r="YY199" s="55">
        <f t="shared" si="4751"/>
      </c>
      <c r="YZ199" s="54">
        <f t="shared" si="5195"/>
      </c>
      <c r="ZA199" s="55">
        <f t="shared" si="4752"/>
      </c>
      <c r="ZB199" s="54">
        <f t="shared" si="5195"/>
      </c>
      <c r="ZC199" s="55">
        <f t="shared" si="4753"/>
      </c>
      <c r="ZD199" s="54">
        <f t="shared" si="5195"/>
      </c>
      <c r="ZE199" s="55">
        <f t="shared" si="4754"/>
      </c>
      <c r="ZF199" s="54">
        <f t="shared" si="5195"/>
      </c>
      <c r="ZG199" s="55">
        <f t="shared" si="4755"/>
      </c>
      <c r="ZH199" s="54">
        <f t="shared" si="5195"/>
      </c>
      <c r="ZI199" s="55">
        <f t="shared" si="4756"/>
      </c>
      <c r="ZJ199" s="54">
        <f t="shared" si="5195"/>
      </c>
      <c r="ZK199" s="55">
        <f t="shared" si="4757"/>
      </c>
      <c r="ZL199" s="54">
        <f t="shared" si="5195"/>
      </c>
      <c r="ZM199" s="55">
        <f t="shared" si="4758"/>
      </c>
      <c r="ZN199" s="54">
        <f t="shared" si="5195"/>
      </c>
      <c r="ZO199" s="55">
        <f t="shared" si="4759"/>
      </c>
      <c r="ZP199" s="54">
        <f t="shared" si="5195"/>
      </c>
      <c r="ZQ199" s="55">
        <f t="shared" si="4760"/>
      </c>
      <c r="ZR199" s="54">
        <f t="shared" si="5195"/>
      </c>
      <c r="ZS199" s="55">
        <f t="shared" si="4761"/>
      </c>
      <c r="ZT199" s="54">
        <f t="shared" si="5195"/>
      </c>
      <c r="ZU199" s="55">
        <f t="shared" si="4762"/>
      </c>
      <c r="ZV199" s="54">
        <f t="shared" si="5195"/>
      </c>
      <c r="ZW199" s="55">
        <f t="shared" si="4763"/>
      </c>
      <c r="ZX199" s="54">
        <f t="shared" si="5195"/>
      </c>
      <c r="ZY199" s="55">
        <f t="shared" si="4764"/>
      </c>
      <c r="ZZ199" s="54">
        <f t="shared" si="5195"/>
      </c>
      <c r="AAA199" s="55">
        <f t="shared" si="4765"/>
      </c>
      <c r="AAB199" s="54">
        <f t="shared" si="5195"/>
      </c>
      <c r="AAC199" s="55">
        <f t="shared" si="4766"/>
      </c>
      <c r="AAD199" s="54">
        <f t="shared" si="5195"/>
      </c>
      <c r="AAE199" s="55">
        <f t="shared" si="4767"/>
      </c>
      <c r="AAF199" s="54">
        <f t="shared" si="5195"/>
      </c>
      <c r="AAG199" s="55">
        <f t="shared" si="4768"/>
      </c>
      <c r="AAH199" s="54">
        <f t="shared" si="5195"/>
      </c>
      <c r="AAI199" s="55">
        <f t="shared" si="4769"/>
      </c>
      <c r="AAJ199" s="54">
        <f t="shared" si="5195"/>
      </c>
      <c r="AAK199" s="55">
        <f t="shared" si="4770"/>
      </c>
      <c r="AAL199" s="54">
        <f t="shared" si="5195"/>
      </c>
      <c r="AAM199" s="55">
        <f t="shared" si="4917"/>
      </c>
      <c r="AAN199" s="54">
        <f t="shared" si="5195"/>
      </c>
      <c r="AAO199" s="55">
        <f t="shared" si="4918"/>
      </c>
      <c r="AAP199" s="54">
        <f t="shared" si="5194"/>
      </c>
      <c r="AAQ199" s="55">
        <f t="shared" si="4919"/>
      </c>
      <c r="AAR199" s="54">
        <f t="shared" si="5194"/>
      </c>
      <c r="AAS199" s="55">
        <f t="shared" si="4920"/>
      </c>
      <c r="AAT199" s="54">
        <f t="shared" si="5194"/>
      </c>
      <c r="AAU199" s="55">
        <f t="shared" si="4921"/>
      </c>
      <c r="AAV199" s="54">
        <f t="shared" si="5194"/>
      </c>
      <c r="AAW199" s="55">
        <f t="shared" si="4922"/>
      </c>
      <c r="AAX199" s="54">
        <f t="shared" si="5194"/>
      </c>
      <c r="AAY199" s="55">
        <f t="shared" si="4923"/>
      </c>
      <c r="AAZ199" s="54">
        <f t="shared" si="5194"/>
      </c>
      <c r="ABA199" s="55">
        <f t="shared" si="4924"/>
      </c>
      <c r="ABB199" s="54">
        <f t="shared" si="5194"/>
      </c>
      <c r="ABC199" s="55">
        <f t="shared" si="4925"/>
      </c>
      <c r="ABD199" s="54">
        <f t="shared" si="5194"/>
      </c>
      <c r="ABE199" s="55">
        <f t="shared" si="4926"/>
      </c>
      <c r="ABF199" s="54">
        <f t="shared" si="5194"/>
      </c>
      <c r="ABG199" s="55">
        <f t="shared" si="4927"/>
      </c>
      <c r="ABH199" s="54">
        <f t="shared" si="5194"/>
      </c>
      <c r="ABI199" s="55">
        <f t="shared" si="4928"/>
      </c>
      <c r="ABJ199" s="54">
        <f t="shared" si="5194"/>
      </c>
      <c r="ABK199" s="55">
        <f t="shared" si="4929"/>
      </c>
      <c r="ABL199" s="54">
        <f t="shared" si="5194"/>
      </c>
      <c r="ABM199" s="55">
        <f t="shared" si="4930"/>
      </c>
      <c r="ABN199" s="54">
        <f t="shared" si="5194"/>
      </c>
      <c r="ABO199" s="55">
        <f t="shared" si="4931"/>
      </c>
      <c r="ABP199" s="54">
        <f t="shared" si="5194"/>
      </c>
      <c r="ABQ199" s="55">
        <f t="shared" si="4932"/>
      </c>
      <c r="ABR199" s="54">
        <f t="shared" si="5194"/>
      </c>
      <c r="ABS199" s="55">
        <f t="shared" si="4933"/>
      </c>
      <c r="ABT199" s="54">
        <f t="shared" si="5194"/>
      </c>
      <c r="ABU199" s="55">
        <f t="shared" si="4934"/>
      </c>
      <c r="ABV199" s="54">
        <f t="shared" si="5194"/>
      </c>
      <c r="ABW199" s="55">
        <f t="shared" si="4935"/>
      </c>
      <c r="ABX199" s="54">
        <f t="shared" si="5194"/>
      </c>
      <c r="ABY199" s="55">
        <f t="shared" si="4936"/>
      </c>
      <c r="ABZ199" s="54">
        <f t="shared" si="5194"/>
      </c>
      <c r="ACA199" s="55">
        <f t="shared" si="4937"/>
      </c>
      <c r="ACB199" s="54">
        <f t="shared" si="5194"/>
      </c>
      <c r="ACC199" s="55">
        <f t="shared" si="4938"/>
      </c>
      <c r="ACD199" s="54">
        <f t="shared" si="5194"/>
      </c>
      <c r="ACE199" s="55">
        <f t="shared" si="4939"/>
      </c>
      <c r="ACF199" s="54">
        <f t="shared" si="5194"/>
      </c>
      <c r="ACG199" s="55">
        <f t="shared" si="4940"/>
      </c>
      <c r="ACH199" s="54">
        <f t="shared" si="5194"/>
      </c>
      <c r="ACI199" s="55">
        <f t="shared" si="4941"/>
      </c>
      <c r="ACJ199" s="54">
        <f t="shared" si="5194"/>
      </c>
      <c r="ACK199" s="55">
        <f t="shared" si="4942"/>
      </c>
      <c r="ACL199" s="54">
        <f t="shared" si="5194"/>
      </c>
      <c r="ACM199" s="55">
        <f t="shared" si="4943"/>
      </c>
      <c r="ACN199" s="54">
        <f t="shared" si="5194"/>
      </c>
      <c r="ACO199" s="55">
        <f t="shared" si="4944"/>
      </c>
      <c r="ACP199" s="54">
        <f t="shared" si="5194"/>
      </c>
      <c r="ACQ199" s="55">
        <f t="shared" si="4945"/>
      </c>
      <c r="ACR199" s="54">
        <f t="shared" si="5194"/>
      </c>
      <c r="ACS199" s="55">
        <f t="shared" si="4946"/>
      </c>
      <c r="ACT199" s="54">
        <f t="shared" si="5194"/>
      </c>
      <c r="ACU199" s="55">
        <f t="shared" si="4947"/>
      </c>
      <c r="ACV199" s="54">
        <f t="shared" si="5194"/>
      </c>
      <c r="ACW199" s="55">
        <f t="shared" si="4883"/>
      </c>
      <c r="ACX199" s="54">
        <f t="shared" si="5194"/>
      </c>
      <c r="ACY199" s="55">
        <f t="shared" si="4961"/>
      </c>
      <c r="ACZ199" s="54">
        <f t="shared" si="5171"/>
      </c>
      <c r="ADA199" s="55">
        <f t="shared" si="4962"/>
      </c>
      <c r="ADB199" s="54">
        <f t="shared" si="5171"/>
      </c>
      <c r="ADC199" s="55">
        <f t="shared" si="4963"/>
      </c>
      <c r="ADD199" s="54">
        <f t="shared" si="5171"/>
      </c>
      <c r="ADE199" s="55">
        <f t="shared" si="4964"/>
      </c>
      <c r="ADF199" s="54">
        <f t="shared" si="5171"/>
      </c>
      <c r="ADG199" s="55">
        <f t="shared" si="4965"/>
      </c>
    </row>
    <row r="200" spans="1:787" ht="20.25" hidden="1" customHeight="1">
      <c r="A200" s="112">
        <v>128</v>
      </c>
      <c r="B200" s="115">
        <f>学年と名前を結合するシート!D129</f>
      </c>
      <c r="C200" s="114"/>
      <c r="D200" s="54">
        <f t="shared" si="4771"/>
      </c>
      <c r="E200" s="55">
        <f t="shared" si="4772"/>
      </c>
      <c r="F200" s="54">
        <f t="shared" si="5191"/>
      </c>
      <c r="G200" s="55">
        <f t="shared" si="4966"/>
      </c>
      <c r="H200" s="54">
        <f t="shared" si="5191"/>
      </c>
      <c r="I200" s="55">
        <f t="shared" si="4967"/>
      </c>
      <c r="J200" s="54">
        <f t="shared" si="5191"/>
      </c>
      <c r="K200" s="55">
        <f t="shared" si="4968"/>
      </c>
      <c r="L200" s="54">
        <f t="shared" si="5191"/>
      </c>
      <c r="M200" s="55">
        <f t="shared" si="4969"/>
      </c>
      <c r="N200" s="54">
        <f t="shared" si="5191"/>
      </c>
      <c r="O200" s="55">
        <f t="shared" si="4970"/>
      </c>
      <c r="P200" s="54">
        <f t="shared" si="5191"/>
      </c>
      <c r="Q200" s="55">
        <f t="shared" si="4971"/>
      </c>
      <c r="R200" s="54">
        <f t="shared" si="5191"/>
      </c>
      <c r="S200" s="55">
        <f t="shared" si="4972"/>
      </c>
      <c r="T200" s="54">
        <f t="shared" si="5191"/>
      </c>
      <c r="U200" s="55">
        <f t="shared" si="4973"/>
      </c>
      <c r="V200" s="54">
        <f t="shared" si="5191"/>
      </c>
      <c r="W200" s="55">
        <f t="shared" si="4974"/>
      </c>
      <c r="X200" s="54">
        <f t="shared" si="5191"/>
      </c>
      <c r="Y200" s="55">
        <f t="shared" si="4975"/>
      </c>
      <c r="Z200" s="54">
        <f t="shared" si="5191"/>
      </c>
      <c r="AA200" s="55">
        <f t="shared" si="4976"/>
      </c>
      <c r="AB200" s="54">
        <f t="shared" si="5191"/>
      </c>
      <c r="AC200" s="55">
        <f t="shared" si="4977"/>
      </c>
      <c r="AD200" s="54">
        <f t="shared" si="5191"/>
      </c>
      <c r="AE200" s="55">
        <f t="shared" si="4978"/>
      </c>
      <c r="AF200" s="54">
        <f t="shared" si="5191"/>
      </c>
      <c r="AG200" s="55">
        <f t="shared" si="4979"/>
      </c>
      <c r="AH200" s="54">
        <f t="shared" si="5191"/>
      </c>
      <c r="AI200" s="55">
        <f t="shared" si="4980"/>
      </c>
      <c r="AJ200" s="54">
        <f t="shared" si="5191"/>
      </c>
      <c r="AK200" s="55">
        <f t="shared" si="4981"/>
      </c>
      <c r="AL200" s="54">
        <f t="shared" si="5191"/>
      </c>
      <c r="AM200" s="55">
        <f t="shared" si="4982"/>
      </c>
      <c r="AN200" s="54">
        <f t="shared" si="5191"/>
      </c>
      <c r="AO200" s="55">
        <f t="shared" si="4983"/>
      </c>
      <c r="AP200" s="54">
        <f t="shared" si="5191"/>
      </c>
      <c r="AQ200" s="55">
        <f t="shared" si="4984"/>
      </c>
      <c r="AR200" s="54">
        <f t="shared" si="5191"/>
      </c>
      <c r="AS200" s="55">
        <f t="shared" si="4985"/>
      </c>
      <c r="AT200" s="54">
        <f t="shared" si="5191"/>
      </c>
      <c r="AU200" s="55">
        <f t="shared" si="4986"/>
      </c>
      <c r="AV200" s="54">
        <f t="shared" si="5191"/>
      </c>
      <c r="AW200" s="55">
        <f t="shared" si="4987"/>
      </c>
      <c r="AX200" s="54">
        <f t="shared" si="5191"/>
      </c>
      <c r="AY200" s="55">
        <f t="shared" si="4988"/>
      </c>
      <c r="AZ200" s="54">
        <f t="shared" si="5191"/>
      </c>
      <c r="BA200" s="55">
        <f t="shared" si="4989"/>
      </c>
      <c r="BB200" s="54">
        <f t="shared" si="5191"/>
      </c>
      <c r="BC200" s="55">
        <f t="shared" si="4990"/>
      </c>
      <c r="BD200" s="54">
        <f t="shared" si="5191"/>
      </c>
      <c r="BE200" s="55">
        <f t="shared" si="4991"/>
      </c>
      <c r="BF200" s="54">
        <f t="shared" si="5191"/>
      </c>
      <c r="BG200" s="55">
        <f t="shared" si="4992"/>
      </c>
      <c r="BH200" s="54">
        <f t="shared" si="5191"/>
      </c>
      <c r="BI200" s="55">
        <f t="shared" si="4993"/>
      </c>
      <c r="BJ200" s="54">
        <f t="shared" si="5191"/>
      </c>
      <c r="BK200" s="55">
        <f t="shared" si="4994"/>
      </c>
      <c r="BL200" s="54">
        <f t="shared" si="5191"/>
      </c>
      <c r="BM200" s="55">
        <f t="shared" si="4995"/>
      </c>
      <c r="BN200" s="54">
        <f t="shared" si="5191"/>
      </c>
      <c r="BO200" s="55">
        <f t="shared" si="4996"/>
      </c>
      <c r="BP200" s="54">
        <f t="shared" si="5191"/>
      </c>
      <c r="BQ200" s="55">
        <f t="shared" si="4997"/>
      </c>
      <c r="BR200" s="54">
        <f t="shared" si="5189"/>
      </c>
      <c r="BS200" s="55">
        <f t="shared" si="4998"/>
      </c>
      <c r="BT200" s="54">
        <f t="shared" si="5189"/>
      </c>
      <c r="BU200" s="55">
        <f t="shared" si="4999"/>
      </c>
      <c r="BV200" s="54">
        <f t="shared" si="5189"/>
      </c>
      <c r="BW200" s="55">
        <f t="shared" si="5000"/>
      </c>
      <c r="BX200" s="54">
        <f t="shared" si="5189"/>
      </c>
      <c r="BY200" s="55">
        <f t="shared" si="5001"/>
      </c>
      <c r="BZ200" s="54">
        <f t="shared" si="5189"/>
      </c>
      <c r="CA200" s="55">
        <f t="shared" si="5002"/>
      </c>
      <c r="CB200" s="54">
        <f t="shared" si="5189"/>
      </c>
      <c r="CC200" s="55">
        <f t="shared" si="5003"/>
      </c>
      <c r="CD200" s="54">
        <f t="shared" si="5189"/>
      </c>
      <c r="CE200" s="55">
        <f t="shared" si="5004"/>
      </c>
      <c r="CF200" s="54">
        <f t="shared" si="5189"/>
      </c>
      <c r="CG200" s="55">
        <f t="shared" si="5005"/>
      </c>
      <c r="CH200" s="54">
        <f t="shared" si="5189"/>
      </c>
      <c r="CI200" s="55">
        <f t="shared" si="5006"/>
      </c>
      <c r="CJ200" s="54">
        <f t="shared" si="5189"/>
      </c>
      <c r="CK200" s="55">
        <f t="shared" si="5007"/>
      </c>
      <c r="CL200" s="54">
        <f t="shared" si="5189"/>
      </c>
      <c r="CM200" s="55">
        <f t="shared" si="5008"/>
      </c>
      <c r="CN200" s="54">
        <f t="shared" si="5189"/>
      </c>
      <c r="CO200" s="55">
        <f t="shared" si="5009"/>
      </c>
      <c r="CP200" s="54">
        <f t="shared" si="5189"/>
      </c>
      <c r="CQ200" s="55">
        <f t="shared" si="5010"/>
      </c>
      <c r="CR200" s="54">
        <f t="shared" si="5189"/>
      </c>
      <c r="CS200" s="55">
        <f t="shared" si="5011"/>
      </c>
      <c r="CT200" s="54">
        <f t="shared" si="5189"/>
      </c>
      <c r="CU200" s="55">
        <f t="shared" si="5012"/>
      </c>
      <c r="CV200" s="54">
        <f t="shared" si="5189"/>
      </c>
      <c r="CW200" s="55">
        <f t="shared" si="5013"/>
      </c>
      <c r="CX200" s="54">
        <f t="shared" si="5189"/>
      </c>
      <c r="CY200" s="55">
        <f t="shared" si="5014"/>
      </c>
      <c r="CZ200" s="54">
        <f t="shared" si="5189"/>
      </c>
      <c r="DA200" s="55">
        <f t="shared" si="5015"/>
      </c>
      <c r="DB200" s="54">
        <f t="shared" si="5189"/>
      </c>
      <c r="DC200" s="55">
        <f t="shared" si="5016"/>
      </c>
      <c r="DD200" s="54">
        <f t="shared" si="5189"/>
      </c>
      <c r="DE200" s="55">
        <f t="shared" si="5017"/>
      </c>
      <c r="DF200" s="54">
        <f t="shared" si="5189"/>
      </c>
      <c r="DG200" s="55">
        <f t="shared" si="5018"/>
      </c>
      <c r="DH200" s="54">
        <f t="shared" si="5189"/>
      </c>
      <c r="DI200" s="55">
        <f t="shared" si="5019"/>
      </c>
      <c r="DJ200" s="54">
        <f t="shared" si="5189"/>
      </c>
      <c r="DK200" s="55">
        <f t="shared" si="5020"/>
      </c>
      <c r="DL200" s="54">
        <f t="shared" si="5189"/>
      </c>
      <c r="DM200" s="55">
        <f t="shared" si="5021"/>
      </c>
      <c r="DN200" s="54">
        <f t="shared" si="5189"/>
      </c>
      <c r="DO200" s="55">
        <f t="shared" si="5022"/>
      </c>
      <c r="DP200" s="54">
        <f t="shared" si="5189"/>
      </c>
      <c r="DQ200" s="55">
        <f t="shared" si="5023"/>
      </c>
      <c r="DR200" s="54">
        <f t="shared" si="5189"/>
      </c>
      <c r="DS200" s="55">
        <f t="shared" si="5024"/>
      </c>
      <c r="DT200" s="54">
        <f t="shared" si="5189"/>
      </c>
      <c r="DU200" s="55">
        <f t="shared" si="5025"/>
      </c>
      <c r="DV200" s="54">
        <f t="shared" si="5189"/>
      </c>
      <c r="DW200" s="55">
        <f t="shared" si="5026"/>
      </c>
      <c r="DX200" s="54">
        <f t="shared" si="5189"/>
      </c>
      <c r="DY200" s="55">
        <f t="shared" si="5027"/>
      </c>
      <c r="DZ200" s="54">
        <f t="shared" si="5189"/>
      </c>
      <c r="EA200" s="55">
        <f t="shared" si="5028"/>
      </c>
      <c r="EB200" s="54">
        <f t="shared" si="5192"/>
      </c>
      <c r="EC200" s="55">
        <f t="shared" si="5029"/>
      </c>
      <c r="ED200" s="54">
        <f t="shared" si="5192"/>
      </c>
      <c r="EE200" s="55">
        <f t="shared" si="5030"/>
      </c>
      <c r="EF200" s="54">
        <f t="shared" si="5192"/>
      </c>
      <c r="EG200" s="55">
        <f t="shared" si="5031"/>
      </c>
      <c r="EH200" s="54">
        <f t="shared" si="5192"/>
      </c>
      <c r="EI200" s="55">
        <f t="shared" si="5032"/>
      </c>
      <c r="EJ200" s="54">
        <f t="shared" si="5192"/>
      </c>
      <c r="EK200" s="55">
        <f t="shared" si="5033"/>
      </c>
      <c r="EL200" s="54">
        <f t="shared" si="5192"/>
      </c>
      <c r="EM200" s="55">
        <f t="shared" si="5034"/>
      </c>
      <c r="EN200" s="54">
        <f t="shared" si="5192"/>
      </c>
      <c r="EO200" s="55">
        <f t="shared" si="5035"/>
      </c>
      <c r="EP200" s="54">
        <f t="shared" si="5192"/>
      </c>
      <c r="EQ200" s="55">
        <f t="shared" si="5036"/>
      </c>
      <c r="ER200" s="54">
        <f t="shared" si="5192"/>
      </c>
      <c r="ES200" s="55">
        <f t="shared" si="5037"/>
      </c>
      <c r="ET200" s="54">
        <f t="shared" si="5192"/>
      </c>
      <c r="EU200" s="55">
        <f t="shared" si="5038"/>
      </c>
      <c r="EV200" s="54">
        <f t="shared" si="5192"/>
      </c>
      <c r="EW200" s="55">
        <f t="shared" si="5039"/>
      </c>
      <c r="EX200" s="54">
        <f t="shared" si="5192"/>
      </c>
      <c r="EY200" s="55">
        <f t="shared" si="5040"/>
      </c>
      <c r="EZ200" s="54">
        <f t="shared" si="5192"/>
      </c>
      <c r="FA200" s="55">
        <f t="shared" si="5041"/>
      </c>
      <c r="FB200" s="54">
        <f t="shared" si="5192"/>
      </c>
      <c r="FC200" s="55">
        <f t="shared" si="5042"/>
      </c>
      <c r="FD200" s="54">
        <f t="shared" si="5192"/>
      </c>
      <c r="FE200" s="55">
        <f t="shared" si="5043"/>
      </c>
      <c r="FF200" s="54">
        <f t="shared" si="5192"/>
      </c>
      <c r="FG200" s="55">
        <f t="shared" si="5044"/>
      </c>
      <c r="FH200" s="54">
        <f t="shared" si="5192"/>
      </c>
      <c r="FI200" s="55">
        <f t="shared" si="5045"/>
      </c>
      <c r="FJ200" s="54">
        <f t="shared" si="5192"/>
      </c>
      <c r="FK200" s="55">
        <f t="shared" si="5046"/>
      </c>
      <c r="FL200" s="54">
        <f t="shared" si="5192"/>
      </c>
      <c r="FM200" s="55">
        <f t="shared" si="5047"/>
      </c>
      <c r="FN200" s="54">
        <f t="shared" si="5192"/>
      </c>
      <c r="FO200" s="55">
        <f t="shared" si="5048"/>
      </c>
      <c r="FP200" s="54">
        <f t="shared" si="5192"/>
      </c>
      <c r="FQ200" s="55">
        <f t="shared" si="5049"/>
      </c>
      <c r="FR200" s="54">
        <f t="shared" si="5192"/>
      </c>
      <c r="FS200" s="55">
        <f t="shared" si="5050"/>
      </c>
      <c r="FT200" s="54">
        <f t="shared" si="5192"/>
      </c>
      <c r="FU200" s="55">
        <f t="shared" si="5051"/>
      </c>
      <c r="FV200" s="54">
        <f t="shared" si="5192"/>
      </c>
      <c r="FW200" s="55">
        <f t="shared" si="5052"/>
      </c>
      <c r="FX200" s="54">
        <f t="shared" si="5192"/>
      </c>
      <c r="FY200" s="55">
        <f t="shared" si="5053"/>
      </c>
      <c r="FZ200" s="54">
        <f t="shared" si="5192"/>
      </c>
      <c r="GA200" s="55">
        <f t="shared" si="5054"/>
      </c>
      <c r="GB200" s="54">
        <f t="shared" si="5192"/>
      </c>
      <c r="GC200" s="55">
        <f t="shared" si="5055"/>
      </c>
      <c r="GD200" s="54">
        <f t="shared" si="5192"/>
      </c>
      <c r="GE200" s="55">
        <f t="shared" si="5056"/>
      </c>
      <c r="GF200" s="54">
        <f t="shared" si="5192"/>
      </c>
      <c r="GG200" s="55">
        <f t="shared" si="5057"/>
      </c>
      <c r="GH200" s="54">
        <f t="shared" si="5192"/>
      </c>
      <c r="GI200" s="55">
        <f t="shared" si="5058"/>
      </c>
      <c r="GJ200" s="54">
        <f t="shared" si="5192"/>
      </c>
      <c r="GK200" s="55">
        <f t="shared" si="5059"/>
      </c>
      <c r="GL200" s="54">
        <f t="shared" si="5192"/>
      </c>
      <c r="GM200" s="55">
        <f t="shared" si="5060"/>
      </c>
      <c r="GN200" s="54">
        <f t="shared" si="5190"/>
      </c>
      <c r="GO200" s="55">
        <f t="shared" si="5061"/>
      </c>
      <c r="GP200" s="54">
        <f t="shared" si="5190"/>
      </c>
      <c r="GQ200" s="55">
        <f t="shared" si="5062"/>
      </c>
      <c r="GR200" s="54">
        <f t="shared" si="5190"/>
      </c>
      <c r="GS200" s="55">
        <f t="shared" si="5063"/>
      </c>
      <c r="GT200" s="54">
        <f t="shared" si="5190"/>
      </c>
      <c r="GU200" s="55">
        <f t="shared" si="5064"/>
      </c>
      <c r="GV200" s="54">
        <f t="shared" si="5190"/>
      </c>
      <c r="GW200" s="55">
        <f t="shared" si="5065"/>
      </c>
      <c r="GX200" s="54">
        <f t="shared" si="5190"/>
      </c>
      <c r="GY200" s="55">
        <f t="shared" si="5066"/>
      </c>
      <c r="GZ200" s="54">
        <f t="shared" si="5190"/>
      </c>
      <c r="HA200" s="55">
        <f t="shared" si="5067"/>
      </c>
      <c r="HB200" s="54">
        <f t="shared" si="5190"/>
      </c>
      <c r="HC200" s="55">
        <f t="shared" si="5068"/>
      </c>
      <c r="HD200" s="54">
        <f t="shared" si="5190"/>
      </c>
      <c r="HE200" s="55">
        <f t="shared" si="5069"/>
      </c>
      <c r="HF200" s="54">
        <f t="shared" si="5190"/>
      </c>
      <c r="HG200" s="55">
        <f t="shared" si="5070"/>
      </c>
      <c r="HH200" s="54">
        <f t="shared" si="5190"/>
      </c>
      <c r="HI200" s="55">
        <f t="shared" si="5071"/>
      </c>
      <c r="HJ200" s="54">
        <f t="shared" si="5190"/>
      </c>
      <c r="HK200" s="55">
        <f t="shared" si="5072"/>
      </c>
      <c r="HL200" s="54">
        <f t="shared" si="5190"/>
      </c>
      <c r="HM200" s="55">
        <f t="shared" si="5073"/>
      </c>
      <c r="HN200" s="54">
        <f t="shared" si="5190"/>
      </c>
      <c r="HO200" s="55">
        <f t="shared" si="5074"/>
      </c>
      <c r="HP200" s="54">
        <f t="shared" si="5190"/>
      </c>
      <c r="HQ200" s="55">
        <f t="shared" si="5075"/>
      </c>
      <c r="HR200" s="54">
        <f t="shared" si="5190"/>
      </c>
      <c r="HS200" s="55">
        <f t="shared" si="5076"/>
      </c>
      <c r="HT200" s="54">
        <f t="shared" si="5190"/>
      </c>
      <c r="HU200" s="55">
        <f t="shared" si="5077"/>
      </c>
      <c r="HV200" s="54">
        <f t="shared" si="5190"/>
      </c>
      <c r="HW200" s="55">
        <f t="shared" si="5078"/>
      </c>
      <c r="HX200" s="54">
        <f t="shared" si="5190"/>
      </c>
      <c r="HY200" s="55">
        <f t="shared" si="5079"/>
      </c>
      <c r="HZ200" s="54">
        <f t="shared" si="5190"/>
      </c>
      <c r="IA200" s="55">
        <f t="shared" si="5080"/>
      </c>
      <c r="IB200" s="54">
        <f t="shared" si="5190"/>
      </c>
      <c r="IC200" s="55">
        <f t="shared" si="5081"/>
      </c>
      <c r="ID200" s="54">
        <f t="shared" si="5190"/>
      </c>
      <c r="IE200" s="55">
        <f t="shared" si="5082"/>
      </c>
      <c r="IF200" s="54">
        <f t="shared" si="5190"/>
      </c>
      <c r="IG200" s="55">
        <f t="shared" si="5083"/>
      </c>
      <c r="IH200" s="54">
        <f t="shared" si="5190"/>
      </c>
      <c r="II200" s="55">
        <f t="shared" si="5084"/>
      </c>
      <c r="IJ200" s="54">
        <f t="shared" si="5190"/>
      </c>
      <c r="IK200" s="55">
        <f t="shared" si="5085"/>
      </c>
      <c r="IL200" s="54">
        <f t="shared" si="5190"/>
      </c>
      <c r="IM200" s="55">
        <f t="shared" si="5086"/>
      </c>
      <c r="IN200" s="54">
        <f t="shared" si="5190"/>
      </c>
      <c r="IO200" s="55">
        <f t="shared" si="5087"/>
      </c>
      <c r="IP200" s="54">
        <f t="shared" si="5190"/>
      </c>
      <c r="IQ200" s="55">
        <f t="shared" si="5088"/>
      </c>
      <c r="IR200" s="54">
        <f t="shared" si="5190"/>
      </c>
      <c r="IS200" s="55">
        <f t="shared" si="5089"/>
      </c>
      <c r="IT200" s="54">
        <f t="shared" si="5190"/>
      </c>
      <c r="IU200" s="55">
        <f t="shared" si="5090"/>
      </c>
      <c r="IV200" s="54">
        <f t="shared" si="5190"/>
      </c>
      <c r="IW200" s="55">
        <f t="shared" si="5091"/>
      </c>
      <c r="IX200" s="54">
        <f t="shared" si="5183"/>
      </c>
      <c r="IY200" s="55">
        <f t="shared" si="5092"/>
      </c>
      <c r="IZ200" s="54">
        <f t="shared" si="5183"/>
      </c>
      <c r="JA200" s="55">
        <f t="shared" si="5093"/>
      </c>
      <c r="JB200" s="54">
        <f t="shared" si="5183"/>
      </c>
      <c r="JC200" s="55">
        <f t="shared" si="5094"/>
      </c>
      <c r="JD200" s="54">
        <f t="shared" si="5183"/>
      </c>
      <c r="JE200" s="55">
        <f t="shared" si="5095"/>
      </c>
      <c r="JF200" s="54">
        <f t="shared" si="5183"/>
      </c>
      <c r="JG200" s="55">
        <f t="shared" si="5096"/>
      </c>
      <c r="JH200" s="54">
        <f t="shared" si="5183"/>
      </c>
      <c r="JI200" s="55">
        <f t="shared" si="5097"/>
      </c>
      <c r="JJ200" s="54">
        <f t="shared" si="5183"/>
      </c>
      <c r="JK200" s="55">
        <f t="shared" si="5098"/>
      </c>
      <c r="JL200" s="54">
        <f t="shared" si="5183"/>
      </c>
      <c r="JM200" s="55">
        <f t="shared" si="4679"/>
      </c>
      <c r="JN200" s="54">
        <f t="shared" si="5186"/>
      </c>
      <c r="JO200" s="55">
        <f t="shared" si="4775"/>
      </c>
      <c r="JP200" s="54">
        <f t="shared" si="5186"/>
      </c>
      <c r="JQ200" s="55">
        <f t="shared" si="4776"/>
      </c>
      <c r="JR200" s="54">
        <f t="shared" si="5186"/>
      </c>
      <c r="JS200" s="55">
        <f t="shared" si="4777"/>
      </c>
      <c r="JT200" s="54">
        <f t="shared" si="5186"/>
      </c>
      <c r="JU200" s="55">
        <f t="shared" si="4778"/>
      </c>
      <c r="JV200" s="54">
        <f t="shared" si="5186"/>
      </c>
      <c r="JW200" s="55">
        <f t="shared" si="4779"/>
      </c>
      <c r="JX200" s="54">
        <f t="shared" si="5186"/>
      </c>
      <c r="JY200" s="55">
        <f t="shared" si="4780"/>
      </c>
      <c r="JZ200" s="54">
        <f t="shared" si="5186"/>
      </c>
      <c r="KA200" s="55">
        <f t="shared" si="4781"/>
      </c>
      <c r="KB200" s="54">
        <f t="shared" si="5186"/>
      </c>
      <c r="KC200" s="55">
        <f t="shared" si="4782"/>
      </c>
      <c r="KD200" s="54">
        <f t="shared" si="5186"/>
      </c>
      <c r="KE200" s="55">
        <f t="shared" si="4783"/>
      </c>
      <c r="KF200" s="54">
        <f t="shared" si="5186"/>
      </c>
      <c r="KG200" s="55">
        <f t="shared" si="4784"/>
      </c>
      <c r="KH200" s="54">
        <f t="shared" si="5186"/>
      </c>
      <c r="KI200" s="55">
        <f t="shared" si="4785"/>
      </c>
      <c r="KJ200" s="54">
        <f t="shared" si="5186"/>
      </c>
      <c r="KK200" s="55">
        <f t="shared" si="4786"/>
      </c>
      <c r="KL200" s="54">
        <f t="shared" si="5186"/>
      </c>
      <c r="KM200" s="55">
        <f t="shared" si="4787"/>
      </c>
      <c r="KN200" s="54">
        <f t="shared" si="5186"/>
      </c>
      <c r="KO200" s="55">
        <f t="shared" si="4788"/>
      </c>
      <c r="KP200" s="54">
        <f t="shared" si="5186"/>
      </c>
      <c r="KQ200" s="55">
        <f t="shared" si="4789"/>
      </c>
      <c r="KR200" s="54">
        <f t="shared" si="5186"/>
      </c>
      <c r="KS200" s="55">
        <f t="shared" si="4790"/>
      </c>
      <c r="KT200" s="54">
        <f t="shared" si="5186"/>
      </c>
      <c r="KU200" s="55">
        <f t="shared" si="4791"/>
      </c>
      <c r="KV200" s="54">
        <f t="shared" si="5186"/>
      </c>
      <c r="KW200" s="55">
        <f t="shared" si="4792"/>
      </c>
      <c r="KX200" s="54">
        <f t="shared" si="5186"/>
      </c>
      <c r="KY200" s="55">
        <f t="shared" si="4793"/>
      </c>
      <c r="KZ200" s="54">
        <f t="shared" si="5186"/>
      </c>
      <c r="LA200" s="55">
        <f t="shared" si="4794"/>
      </c>
      <c r="LB200" s="54">
        <f t="shared" si="5186"/>
      </c>
      <c r="LC200" s="55">
        <f t="shared" si="4795"/>
      </c>
      <c r="LD200" s="54">
        <f t="shared" si="5186"/>
      </c>
      <c r="LE200" s="55">
        <f t="shared" si="4796"/>
      </c>
      <c r="LF200" s="54">
        <f t="shared" si="5186"/>
      </c>
      <c r="LG200" s="55">
        <f t="shared" si="4797"/>
      </c>
      <c r="LH200" s="54">
        <f t="shared" si="5186"/>
      </c>
      <c r="LI200" s="55">
        <f t="shared" si="4798"/>
      </c>
      <c r="LJ200" s="54">
        <f t="shared" si="5186"/>
      </c>
      <c r="LK200" s="55">
        <f t="shared" si="4799"/>
      </c>
      <c r="LL200" s="54">
        <f t="shared" si="5186"/>
      </c>
      <c r="LM200" s="55">
        <f t="shared" si="4800"/>
      </c>
      <c r="LN200" s="54">
        <f t="shared" si="5186"/>
      </c>
      <c r="LO200" s="55">
        <f t="shared" si="4801"/>
      </c>
      <c r="LP200" s="54">
        <f t="shared" si="5186"/>
      </c>
      <c r="LQ200" s="55">
        <f t="shared" si="4802"/>
      </c>
      <c r="LR200" s="54">
        <f t="shared" si="5186"/>
      </c>
      <c r="LS200" s="55">
        <f t="shared" si="4803"/>
      </c>
      <c r="LT200" s="54">
        <f t="shared" si="5186"/>
      </c>
      <c r="LU200" s="55">
        <f t="shared" si="4804"/>
      </c>
      <c r="LV200" s="54">
        <f t="shared" si="5186"/>
      </c>
      <c r="LW200" s="55">
        <f t="shared" si="4805"/>
      </c>
      <c r="LX200" s="54">
        <f t="shared" ref="LX200:OH208" si="5197">RIGHT(IFERROR(VLOOKUP($B200,LX$4:LY$71,2,FALSE),""),2)</f>
      </c>
      <c r="LY200" s="55">
        <f t="shared" si="4680"/>
      </c>
      <c r="LZ200" s="54">
        <f t="shared" si="5197"/>
      </c>
      <c r="MA200" s="55">
        <f t="shared" si="4807"/>
      </c>
      <c r="MB200" s="54">
        <f t="shared" si="5197"/>
      </c>
      <c r="MC200" s="55">
        <f t="shared" si="4808"/>
      </c>
      <c r="MD200" s="54">
        <f t="shared" si="5197"/>
      </c>
      <c r="ME200" s="55">
        <f t="shared" si="4809"/>
      </c>
      <c r="MF200" s="54">
        <f t="shared" si="5197"/>
      </c>
      <c r="MG200" s="55">
        <f t="shared" si="4810"/>
      </c>
      <c r="MH200" s="54">
        <f t="shared" si="5197"/>
      </c>
      <c r="MI200" s="55">
        <f t="shared" si="4811"/>
      </c>
      <c r="MJ200" s="54">
        <f t="shared" si="5197"/>
      </c>
      <c r="MK200" s="55">
        <f t="shared" si="4812"/>
      </c>
      <c r="ML200" s="54">
        <f t="shared" si="5197"/>
      </c>
      <c r="MM200" s="55">
        <f t="shared" si="4682"/>
      </c>
      <c r="MN200" s="54">
        <f t="shared" si="5197"/>
      </c>
      <c r="MO200" s="55">
        <f t="shared" si="4683"/>
      </c>
      <c r="MP200" s="54">
        <f t="shared" si="5197"/>
      </c>
      <c r="MQ200" s="55">
        <f t="shared" si="4684"/>
      </c>
      <c r="MR200" s="54">
        <f t="shared" si="5197"/>
      </c>
      <c r="MS200" s="55">
        <f t="shared" si="4685"/>
      </c>
      <c r="MT200" s="54">
        <f t="shared" si="5197"/>
      </c>
      <c r="MU200" s="55">
        <f t="shared" si="4686"/>
      </c>
      <c r="MV200" s="54">
        <f t="shared" si="5197"/>
      </c>
      <c r="MW200" s="55">
        <f t="shared" si="4687"/>
      </c>
      <c r="MX200" s="54">
        <f t="shared" si="5197"/>
      </c>
      <c r="MY200" s="55">
        <f t="shared" si="4688"/>
      </c>
      <c r="MZ200" s="54">
        <f t="shared" si="5197"/>
      </c>
      <c r="NA200" s="55">
        <f t="shared" si="4689"/>
      </c>
      <c r="NB200" s="54">
        <f t="shared" si="5197"/>
      </c>
      <c r="NC200" s="55">
        <f t="shared" si="4690"/>
      </c>
      <c r="ND200" s="54">
        <f t="shared" si="5197"/>
      </c>
      <c r="NE200" s="55">
        <f t="shared" si="4691"/>
      </c>
      <c r="NF200" s="54">
        <f t="shared" si="5197"/>
      </c>
      <c r="NG200" s="55">
        <f t="shared" si="4692"/>
      </c>
      <c r="NH200" s="54">
        <f t="shared" si="5197"/>
      </c>
      <c r="NI200" s="55">
        <f t="shared" si="4693"/>
      </c>
      <c r="NJ200" s="54">
        <f t="shared" si="5197"/>
      </c>
      <c r="NK200" s="55">
        <f t="shared" si="4694"/>
      </c>
      <c r="NL200" s="54">
        <f t="shared" si="5197"/>
      </c>
      <c r="NM200" s="55">
        <f t="shared" si="4695"/>
      </c>
      <c r="NN200" s="54">
        <f t="shared" si="5197"/>
      </c>
      <c r="NO200" s="55">
        <f t="shared" si="4696"/>
      </c>
      <c r="NP200" s="54">
        <f t="shared" si="5197"/>
      </c>
      <c r="NQ200" s="55">
        <f t="shared" si="4697"/>
      </c>
      <c r="NR200" s="54">
        <f t="shared" si="5197"/>
      </c>
      <c r="NS200" s="55">
        <f t="shared" si="4698"/>
      </c>
      <c r="NT200" s="54">
        <f t="shared" si="5197"/>
      </c>
      <c r="NU200" s="55">
        <f t="shared" si="4699"/>
      </c>
      <c r="NV200" s="54">
        <f t="shared" si="5197"/>
      </c>
      <c r="NW200" s="55">
        <f t="shared" si="4700"/>
      </c>
      <c r="NX200" s="54">
        <f t="shared" si="5197"/>
      </c>
      <c r="NY200" s="55">
        <f t="shared" si="4701"/>
      </c>
      <c r="NZ200" s="54">
        <f t="shared" si="5197"/>
      </c>
      <c r="OA200" s="55">
        <f t="shared" si="4702"/>
      </c>
      <c r="OB200" s="54">
        <f t="shared" si="5197"/>
      </c>
      <c r="OC200" s="55">
        <f t="shared" si="4703"/>
      </c>
      <c r="OD200" s="54">
        <f t="shared" si="5197"/>
      </c>
      <c r="OE200" s="55">
        <f t="shared" si="4704"/>
      </c>
      <c r="OF200" s="54">
        <f t="shared" si="5197"/>
      </c>
      <c r="OG200" s="55">
        <f t="shared" si="4705"/>
      </c>
      <c r="OH200" s="54">
        <f t="shared" si="5197"/>
      </c>
      <c r="OI200" s="55">
        <f t="shared" si="4706"/>
      </c>
      <c r="OJ200" s="54">
        <f t="shared" si="5187"/>
      </c>
      <c r="OK200" s="55">
        <f t="shared" si="4707"/>
      </c>
      <c r="OL200" s="54">
        <f t="shared" si="5184"/>
      </c>
      <c r="OM200" s="55">
        <f t="shared" si="4708"/>
      </c>
      <c r="ON200" s="54">
        <f t="shared" si="5184"/>
      </c>
      <c r="OO200" s="55">
        <f t="shared" si="4709"/>
      </c>
      <c r="OP200" s="54">
        <f t="shared" si="5184"/>
      </c>
      <c r="OQ200" s="55">
        <f t="shared" si="4710"/>
      </c>
      <c r="OR200" s="54">
        <f t="shared" si="5184"/>
      </c>
      <c r="OS200" s="55">
        <f t="shared" si="4711"/>
      </c>
      <c r="OT200" s="54">
        <f t="shared" si="5184"/>
      </c>
      <c r="OU200" s="55">
        <f t="shared" si="4712"/>
      </c>
      <c r="OV200" s="54">
        <f t="shared" si="5184"/>
      </c>
      <c r="OW200" s="55">
        <f t="shared" si="4713"/>
      </c>
      <c r="OX200" s="54">
        <f t="shared" ref="OX200:RH207" si="5198">RIGHT(IFERROR(VLOOKUP($B200,OX$4:OY$71,2,FALSE),""),2)</f>
      </c>
      <c r="OY200" s="55">
        <f t="shared" si="4714"/>
      </c>
      <c r="OZ200" s="54">
        <f t="shared" si="5198"/>
      </c>
      <c r="PA200" s="55">
        <f t="shared" si="4715"/>
      </c>
      <c r="PB200" s="54">
        <f t="shared" si="5198"/>
      </c>
      <c r="PC200" s="55">
        <f t="shared" si="4716"/>
      </c>
      <c r="PD200" s="54">
        <f t="shared" si="5198"/>
      </c>
      <c r="PE200" s="55">
        <f t="shared" si="4717"/>
      </c>
      <c r="PF200" s="54">
        <f t="shared" si="5198"/>
      </c>
      <c r="PG200" s="55">
        <f t="shared" si="4718"/>
      </c>
      <c r="PH200" s="54">
        <f t="shared" si="5198"/>
      </c>
      <c r="PI200" s="55">
        <f t="shared" si="4719"/>
      </c>
      <c r="PJ200" s="54">
        <f t="shared" si="5198"/>
      </c>
      <c r="PK200" s="55">
        <f t="shared" si="4720"/>
      </c>
      <c r="PL200" s="54">
        <f t="shared" si="5198"/>
      </c>
      <c r="PM200" s="55">
        <f t="shared" si="4721"/>
      </c>
      <c r="PN200" s="54">
        <f t="shared" si="5198"/>
      </c>
      <c r="PO200" s="55">
        <f t="shared" si="4722"/>
      </c>
      <c r="PP200" s="54">
        <f t="shared" si="5198"/>
      </c>
      <c r="PQ200" s="55">
        <f t="shared" si="4723"/>
      </c>
      <c r="PR200" s="54">
        <f t="shared" si="5198"/>
      </c>
      <c r="PS200" s="55">
        <f t="shared" si="4724"/>
      </c>
      <c r="PT200" s="54">
        <f t="shared" si="5198"/>
      </c>
      <c r="PU200" s="55">
        <f t="shared" si="4725"/>
      </c>
      <c r="PV200" s="54">
        <f t="shared" si="5198"/>
      </c>
      <c r="PW200" s="55">
        <f t="shared" si="4726"/>
      </c>
      <c r="PX200" s="54">
        <f t="shared" si="5198"/>
      </c>
      <c r="PY200" s="55">
        <f t="shared" si="4727"/>
      </c>
      <c r="PZ200" s="54">
        <f t="shared" si="5198"/>
      </c>
      <c r="QA200" s="55">
        <f t="shared" si="4728"/>
      </c>
      <c r="QB200" s="54">
        <f t="shared" si="5198"/>
      </c>
      <c r="QC200" s="55">
        <f t="shared" si="4729"/>
      </c>
      <c r="QD200" s="54">
        <f t="shared" si="5198"/>
      </c>
      <c r="QE200" s="55">
        <f t="shared" si="4730"/>
      </c>
      <c r="QF200" s="54">
        <f t="shared" si="5198"/>
      </c>
      <c r="QG200" s="55">
        <f t="shared" si="4731"/>
      </c>
      <c r="QH200" s="54">
        <f t="shared" si="5198"/>
      </c>
      <c r="QI200" s="55">
        <f t="shared" si="4732"/>
      </c>
      <c r="QJ200" s="54">
        <f t="shared" si="5198"/>
      </c>
      <c r="QK200" s="55">
        <f t="shared" si="4733"/>
      </c>
      <c r="QL200" s="54">
        <f t="shared" si="5198"/>
      </c>
      <c r="QM200" s="55">
        <f t="shared" si="4734"/>
      </c>
      <c r="QN200" s="54">
        <f t="shared" si="5198"/>
      </c>
      <c r="QO200" s="55">
        <f t="shared" si="4735"/>
      </c>
      <c r="QP200" s="54">
        <f t="shared" si="5198"/>
      </c>
      <c r="QQ200" s="55">
        <f t="shared" si="4736"/>
      </c>
      <c r="QR200" s="54">
        <f t="shared" si="5198"/>
      </c>
      <c r="QS200" s="55">
        <f t="shared" si="4737"/>
      </c>
      <c r="QT200" s="54">
        <f t="shared" si="5198"/>
      </c>
      <c r="QU200" s="55">
        <f t="shared" si="4885"/>
      </c>
      <c r="QV200" s="54">
        <f t="shared" si="5198"/>
      </c>
      <c r="QW200" s="55">
        <f t="shared" si="4886"/>
      </c>
      <c r="QX200" s="54">
        <f t="shared" si="5198"/>
      </c>
      <c r="QY200" s="55">
        <f t="shared" si="4887"/>
      </c>
      <c r="QZ200" s="54">
        <f t="shared" si="5198"/>
      </c>
      <c r="RA200" s="55">
        <f t="shared" si="4888"/>
      </c>
      <c r="RB200" s="54">
        <f t="shared" si="5198"/>
      </c>
      <c r="RC200" s="55">
        <f t="shared" si="4889"/>
      </c>
      <c r="RD200" s="54">
        <f t="shared" si="5198"/>
      </c>
      <c r="RE200" s="55">
        <f t="shared" si="4890"/>
      </c>
      <c r="RF200" s="54">
        <f t="shared" si="5198"/>
      </c>
      <c r="RG200" s="55">
        <f t="shared" si="4891"/>
      </c>
      <c r="RH200" s="54">
        <f t="shared" si="5198"/>
      </c>
      <c r="RI200" s="55">
        <f t="shared" si="4892"/>
      </c>
      <c r="RJ200" s="54">
        <f t="shared" si="5196"/>
      </c>
      <c r="RK200" s="55">
        <f t="shared" si="4893"/>
      </c>
      <c r="RL200" s="54">
        <f t="shared" si="5196"/>
      </c>
      <c r="RM200" s="55">
        <f t="shared" si="4894"/>
      </c>
      <c r="RN200" s="54">
        <f t="shared" si="5196"/>
      </c>
      <c r="RO200" s="55">
        <f t="shared" si="4895"/>
      </c>
      <c r="RP200" s="54">
        <f t="shared" si="5196"/>
      </c>
      <c r="RQ200" s="55">
        <f t="shared" si="4896"/>
      </c>
      <c r="RR200" s="54">
        <f t="shared" si="5196"/>
      </c>
      <c r="RS200" s="55">
        <f t="shared" si="4897"/>
      </c>
      <c r="RT200" s="54">
        <f t="shared" si="5196"/>
      </c>
      <c r="RU200" s="55">
        <f t="shared" si="4898"/>
      </c>
      <c r="RV200" s="54">
        <f t="shared" si="5196"/>
      </c>
      <c r="RW200" s="55">
        <f t="shared" si="4899"/>
      </c>
      <c r="RX200" s="54">
        <f t="shared" si="5196"/>
      </c>
      <c r="RY200" s="55">
        <f t="shared" si="4900"/>
      </c>
      <c r="RZ200" s="54">
        <f t="shared" si="5196"/>
      </c>
      <c r="SA200" s="55">
        <f t="shared" si="4901"/>
      </c>
      <c r="SB200" s="54">
        <f t="shared" si="5193"/>
      </c>
      <c r="SC200" s="55">
        <f t="shared" si="4902"/>
      </c>
      <c r="SD200" s="54">
        <f t="shared" si="5193"/>
      </c>
      <c r="SE200" s="55">
        <f t="shared" si="4903"/>
      </c>
      <c r="SF200" s="54">
        <f t="shared" si="5193"/>
      </c>
      <c r="SG200" s="55">
        <f t="shared" si="4904"/>
      </c>
      <c r="SH200" s="54">
        <f t="shared" si="5193"/>
      </c>
      <c r="SI200" s="55">
        <f t="shared" si="4905"/>
      </c>
      <c r="SJ200" s="54">
        <f t="shared" si="5193"/>
      </c>
      <c r="SK200" s="55">
        <f t="shared" si="4906"/>
      </c>
      <c r="SL200" s="54">
        <f t="shared" si="5193"/>
      </c>
      <c r="SM200" s="55">
        <f t="shared" si="4907"/>
      </c>
      <c r="SN200" s="54">
        <f t="shared" si="5193"/>
      </c>
      <c r="SO200" s="55">
        <f t="shared" si="4908"/>
      </c>
      <c r="SP200" s="54">
        <f t="shared" si="5193"/>
      </c>
      <c r="SQ200" s="55">
        <f t="shared" si="4909"/>
      </c>
      <c r="SR200" s="54">
        <f t="shared" si="5193"/>
      </c>
      <c r="SS200" s="55">
        <f t="shared" si="4910"/>
      </c>
      <c r="ST200" s="54">
        <f t="shared" si="5193"/>
      </c>
      <c r="SU200" s="55">
        <f t="shared" si="4911"/>
      </c>
      <c r="SV200" s="54">
        <f t="shared" si="5193"/>
      </c>
      <c r="SW200" s="55">
        <f t="shared" si="4912"/>
      </c>
      <c r="SX200" s="54">
        <f t="shared" si="5193"/>
      </c>
      <c r="SY200" s="55">
        <f t="shared" si="4913"/>
      </c>
      <c r="SZ200" s="54">
        <f t="shared" si="5193"/>
      </c>
      <c r="TA200" s="55">
        <f t="shared" si="4914"/>
      </c>
      <c r="TB200" s="54">
        <f t="shared" si="5193"/>
      </c>
      <c r="TC200" s="55">
        <f t="shared" si="4915"/>
      </c>
      <c r="TD200" s="54">
        <f t="shared" si="5193"/>
      </c>
      <c r="TE200" s="55">
        <f t="shared" si="4881"/>
      </c>
      <c r="TF200" s="54">
        <f t="shared" si="5193"/>
      </c>
      <c r="TG200" s="55">
        <f t="shared" si="4843"/>
      </c>
      <c r="TH200" s="54">
        <f t="shared" si="5193"/>
      </c>
      <c r="TI200" s="55">
        <f t="shared" si="4844"/>
      </c>
      <c r="TJ200" s="54">
        <f t="shared" si="5193"/>
      </c>
      <c r="TK200" s="55">
        <f t="shared" si="4845"/>
      </c>
      <c r="TL200" s="54">
        <f t="shared" si="5193"/>
      </c>
      <c r="TM200" s="55">
        <f t="shared" si="4846"/>
      </c>
      <c r="TN200" s="54">
        <f t="shared" si="5193"/>
      </c>
      <c r="TO200" s="55">
        <f t="shared" si="4847"/>
      </c>
      <c r="TP200" s="54">
        <f t="shared" si="5193"/>
      </c>
      <c r="TQ200" s="55">
        <f t="shared" si="4848"/>
      </c>
      <c r="TR200" s="54">
        <f t="shared" si="5193"/>
      </c>
      <c r="TS200" s="55">
        <f t="shared" si="4849"/>
      </c>
      <c r="TT200" s="54">
        <f t="shared" si="5193"/>
      </c>
      <c r="TU200" s="55">
        <f t="shared" si="4850"/>
      </c>
      <c r="TV200" s="54">
        <f t="shared" si="5188"/>
      </c>
      <c r="TW200" s="55">
        <f t="shared" si="4851"/>
      </c>
      <c r="TX200" s="54">
        <f t="shared" si="5188"/>
      </c>
      <c r="TY200" s="55">
        <f t="shared" si="4852"/>
      </c>
      <c r="TZ200" s="54">
        <f t="shared" si="5188"/>
      </c>
      <c r="UA200" s="55">
        <f t="shared" si="4853"/>
      </c>
      <c r="UB200" s="54">
        <f t="shared" si="5185"/>
      </c>
      <c r="UC200" s="55">
        <f t="shared" si="4854"/>
      </c>
      <c r="UD200" s="54">
        <f t="shared" si="5185"/>
      </c>
      <c r="UE200" s="55">
        <f t="shared" si="4855"/>
      </c>
      <c r="UF200" s="54">
        <f t="shared" si="5185"/>
      </c>
      <c r="UG200" s="55">
        <f t="shared" si="4856"/>
      </c>
      <c r="UH200" s="54">
        <f t="shared" si="5185"/>
      </c>
      <c r="UI200" s="55">
        <f t="shared" si="4857"/>
      </c>
      <c r="UJ200" s="54">
        <f t="shared" si="5185"/>
      </c>
      <c r="UK200" s="55">
        <f t="shared" si="4858"/>
      </c>
      <c r="UL200" s="54">
        <f t="shared" si="5185"/>
      </c>
      <c r="UM200" s="55">
        <f t="shared" si="4859"/>
      </c>
      <c r="UN200" s="54">
        <f t="shared" ref="UN200:WX214" si="5199">RIGHT(IFERROR(VLOOKUP($B200,UN$4:UO$71,2,FALSE),""),2)</f>
      </c>
      <c r="UO200" s="55">
        <f t="shared" si="4860"/>
      </c>
      <c r="UP200" s="54">
        <f t="shared" si="5199"/>
      </c>
      <c r="UQ200" s="55">
        <f t="shared" si="4861"/>
      </c>
      <c r="UR200" s="54">
        <f t="shared" si="5199"/>
      </c>
      <c r="US200" s="55">
        <f t="shared" si="4862"/>
      </c>
      <c r="UT200" s="54">
        <f t="shared" si="5199"/>
      </c>
      <c r="UU200" s="55">
        <f t="shared" si="4863"/>
      </c>
      <c r="UV200" s="54">
        <f t="shared" si="5199"/>
      </c>
      <c r="UW200" s="55">
        <f t="shared" si="4864"/>
      </c>
      <c r="UX200" s="54">
        <f t="shared" si="5199"/>
      </c>
      <c r="UY200" s="55">
        <f t="shared" si="4865"/>
      </c>
      <c r="UZ200" s="54">
        <f t="shared" si="5199"/>
      </c>
      <c r="VA200" s="55">
        <f t="shared" si="4866"/>
      </c>
      <c r="VB200" s="54">
        <f t="shared" si="5199"/>
      </c>
      <c r="VC200" s="55">
        <f t="shared" si="4867"/>
      </c>
      <c r="VD200" s="54">
        <f t="shared" si="5199"/>
      </c>
      <c r="VE200" s="55">
        <f t="shared" si="4868"/>
      </c>
      <c r="VF200" s="54">
        <f t="shared" si="5199"/>
      </c>
      <c r="VG200" s="55">
        <f t="shared" si="4869"/>
      </c>
      <c r="VH200" s="54">
        <f t="shared" si="5199"/>
      </c>
      <c r="VI200" s="55">
        <f t="shared" si="4870"/>
      </c>
      <c r="VJ200" s="54">
        <f t="shared" si="5199"/>
      </c>
      <c r="VK200" s="55">
        <f t="shared" si="4871"/>
      </c>
      <c r="VL200" s="54">
        <f t="shared" si="5199"/>
      </c>
      <c r="VM200" s="55">
        <f t="shared" si="4872"/>
      </c>
      <c r="VN200" s="54">
        <f t="shared" si="5199"/>
      </c>
      <c r="VO200" s="55">
        <f t="shared" si="4873"/>
      </c>
      <c r="VP200" s="54">
        <f t="shared" si="5199"/>
      </c>
      <c r="VQ200" s="55">
        <f t="shared" si="4817"/>
      </c>
      <c r="VR200" s="54">
        <f t="shared" si="5199"/>
      </c>
      <c r="VS200" s="55">
        <f t="shared" si="4874"/>
      </c>
      <c r="VT200" s="54">
        <f t="shared" si="5199"/>
      </c>
      <c r="VU200" s="55">
        <f t="shared" si="4875"/>
      </c>
      <c r="VV200" s="54">
        <f t="shared" si="5199"/>
      </c>
      <c r="VW200" s="55">
        <f t="shared" si="4876"/>
      </c>
      <c r="VX200" s="54">
        <f t="shared" si="5199"/>
      </c>
      <c r="VY200" s="55">
        <f t="shared" si="4877"/>
      </c>
      <c r="VZ200" s="54">
        <f t="shared" si="5199"/>
      </c>
      <c r="WA200" s="55">
        <f t="shared" si="4878"/>
      </c>
      <c r="WB200" s="54">
        <f t="shared" si="5199"/>
      </c>
      <c r="WC200" s="55">
        <f t="shared" si="4879"/>
      </c>
      <c r="WD200" s="54">
        <f t="shared" si="5199"/>
      </c>
      <c r="WE200" s="55">
        <f t="shared" si="4818"/>
      </c>
      <c r="WF200" s="54">
        <f t="shared" si="5199"/>
      </c>
      <c r="WG200" s="55">
        <f t="shared" si="4819"/>
      </c>
      <c r="WH200" s="54">
        <f t="shared" si="5199"/>
      </c>
      <c r="WI200" s="55">
        <f t="shared" si="4820"/>
      </c>
      <c r="WJ200" s="54">
        <f t="shared" si="5199"/>
      </c>
      <c r="WK200" s="55">
        <f t="shared" si="4821"/>
      </c>
      <c r="WL200" s="54">
        <f t="shared" si="5199"/>
      </c>
      <c r="WM200" s="55">
        <f t="shared" si="4822"/>
      </c>
      <c r="WN200" s="54">
        <f t="shared" si="5199"/>
      </c>
      <c r="WO200" s="55">
        <f t="shared" si="4823"/>
      </c>
      <c r="WP200" s="54">
        <f t="shared" si="5199"/>
      </c>
      <c r="WQ200" s="55">
        <f t="shared" si="4824"/>
      </c>
      <c r="WR200" s="54">
        <f t="shared" si="5199"/>
      </c>
      <c r="WS200" s="55">
        <f t="shared" si="4825"/>
      </c>
      <c r="WT200" s="54">
        <f t="shared" si="5199"/>
      </c>
      <c r="WU200" s="55">
        <f t="shared" si="4826"/>
      </c>
      <c r="WV200" s="54">
        <f t="shared" si="5199"/>
      </c>
      <c r="WW200" s="55">
        <f t="shared" si="4827"/>
      </c>
      <c r="WX200" s="54">
        <f t="shared" si="5199"/>
      </c>
      <c r="WY200" s="55">
        <f t="shared" si="4828"/>
      </c>
      <c r="WZ200" s="54">
        <f t="shared" si="5182"/>
      </c>
      <c r="XA200" s="55">
        <f t="shared" si="4829"/>
      </c>
      <c r="XB200" s="54">
        <f t="shared" si="5182"/>
      </c>
      <c r="XC200" s="55">
        <f t="shared" si="4830"/>
      </c>
      <c r="XD200" s="54">
        <f t="shared" si="5182"/>
      </c>
      <c r="XE200" s="55">
        <f t="shared" si="4831"/>
      </c>
      <c r="XF200" s="54">
        <f t="shared" si="5182"/>
      </c>
      <c r="XG200" s="55">
        <f t="shared" si="4832"/>
      </c>
      <c r="XH200" s="54">
        <f t="shared" si="5182"/>
      </c>
      <c r="XI200" s="55">
        <f t="shared" si="4833"/>
      </c>
      <c r="XJ200" s="54">
        <f t="shared" si="5182"/>
      </c>
      <c r="XK200" s="55">
        <f t="shared" si="4834"/>
      </c>
      <c r="XL200" s="54">
        <f t="shared" si="5182"/>
      </c>
      <c r="XM200" s="55">
        <f t="shared" si="4835"/>
      </c>
      <c r="XN200" s="54">
        <f t="shared" si="5182"/>
      </c>
      <c r="XO200" s="55">
        <f t="shared" si="4836"/>
      </c>
      <c r="XP200" s="54">
        <f t="shared" si="5179"/>
      </c>
      <c r="XQ200" s="55">
        <f t="shared" si="4837"/>
      </c>
      <c r="XR200" s="54">
        <f t="shared" si="5179"/>
      </c>
      <c r="XS200" s="55">
        <f t="shared" si="4838"/>
      </c>
      <c r="XT200" s="54">
        <f t="shared" si="5179"/>
      </c>
      <c r="XU200" s="55">
        <f t="shared" si="4839"/>
      </c>
      <c r="XV200" s="54">
        <f t="shared" si="5179"/>
      </c>
      <c r="XW200" s="55">
        <f t="shared" si="4840"/>
      </c>
      <c r="XX200" s="54">
        <f t="shared" si="5179"/>
      </c>
      <c r="XY200" s="55">
        <f t="shared" si="4841"/>
      </c>
      <c r="XZ200" s="54">
        <f t="shared" si="5179"/>
      </c>
      <c r="YA200" s="55">
        <f t="shared" si="4842"/>
      </c>
      <c r="YB200" s="54">
        <f t="shared" si="5179"/>
      </c>
      <c r="YC200" s="55">
        <f t="shared" si="4740"/>
      </c>
      <c r="YD200" s="54">
        <f t="shared" si="5195"/>
      </c>
      <c r="YE200" s="55">
        <f t="shared" si="4741"/>
      </c>
      <c r="YF200" s="54">
        <f t="shared" si="5195"/>
      </c>
      <c r="YG200" s="55">
        <f t="shared" si="4742"/>
      </c>
      <c r="YH200" s="54">
        <f t="shared" si="5195"/>
      </c>
      <c r="YI200" s="55">
        <f t="shared" si="4743"/>
      </c>
      <c r="YJ200" s="54">
        <f t="shared" si="5195"/>
      </c>
      <c r="YK200" s="55">
        <f t="shared" si="4744"/>
      </c>
      <c r="YL200" s="54">
        <f t="shared" si="5195"/>
      </c>
      <c r="YM200" s="55">
        <f t="shared" si="4745"/>
      </c>
      <c r="YN200" s="54">
        <f t="shared" si="5195"/>
      </c>
      <c r="YO200" s="55">
        <f t="shared" si="4746"/>
      </c>
      <c r="YP200" s="54">
        <f t="shared" si="5195"/>
      </c>
      <c r="YQ200" s="55">
        <f t="shared" si="4747"/>
      </c>
      <c r="YR200" s="54">
        <f t="shared" si="5195"/>
      </c>
      <c r="YS200" s="55">
        <f t="shared" si="4748"/>
      </c>
      <c r="YT200" s="54">
        <f t="shared" si="5195"/>
      </c>
      <c r="YU200" s="55">
        <f t="shared" si="4749"/>
      </c>
      <c r="YV200" s="54">
        <f t="shared" si="5195"/>
      </c>
      <c r="YW200" s="55">
        <f t="shared" si="4750"/>
      </c>
      <c r="YX200" s="54">
        <f t="shared" si="5195"/>
      </c>
      <c r="YY200" s="55">
        <f t="shared" si="4751"/>
      </c>
      <c r="YZ200" s="54">
        <f t="shared" si="5195"/>
      </c>
      <c r="ZA200" s="55">
        <f t="shared" si="4752"/>
      </c>
      <c r="ZB200" s="54">
        <f t="shared" si="5195"/>
      </c>
      <c r="ZC200" s="55">
        <f t="shared" si="4753"/>
      </c>
      <c r="ZD200" s="54">
        <f t="shared" si="5195"/>
      </c>
      <c r="ZE200" s="55">
        <f t="shared" si="4754"/>
      </c>
      <c r="ZF200" s="54">
        <f t="shared" si="5195"/>
      </c>
      <c r="ZG200" s="55">
        <f t="shared" si="4755"/>
      </c>
      <c r="ZH200" s="54">
        <f t="shared" si="5195"/>
      </c>
      <c r="ZI200" s="55">
        <f t="shared" si="4756"/>
      </c>
      <c r="ZJ200" s="54">
        <f t="shared" si="5195"/>
      </c>
      <c r="ZK200" s="55">
        <f t="shared" si="4757"/>
      </c>
      <c r="ZL200" s="54">
        <f t="shared" si="5195"/>
      </c>
      <c r="ZM200" s="55">
        <f t="shared" si="4758"/>
      </c>
      <c r="ZN200" s="54">
        <f t="shared" si="5195"/>
      </c>
      <c r="ZO200" s="55">
        <f t="shared" si="4759"/>
      </c>
      <c r="ZP200" s="54">
        <f t="shared" si="5195"/>
      </c>
      <c r="ZQ200" s="55">
        <f t="shared" si="4760"/>
      </c>
      <c r="ZR200" s="54">
        <f t="shared" si="5195"/>
      </c>
      <c r="ZS200" s="55">
        <f t="shared" si="4761"/>
      </c>
      <c r="ZT200" s="54">
        <f t="shared" si="5195"/>
      </c>
      <c r="ZU200" s="55">
        <f t="shared" si="4762"/>
      </c>
      <c r="ZV200" s="54">
        <f t="shared" si="5195"/>
      </c>
      <c r="ZW200" s="55">
        <f t="shared" si="4763"/>
      </c>
      <c r="ZX200" s="54">
        <f t="shared" si="5195"/>
      </c>
      <c r="ZY200" s="55">
        <f t="shared" si="4764"/>
      </c>
      <c r="ZZ200" s="54">
        <f t="shared" si="5195"/>
      </c>
      <c r="AAA200" s="55">
        <f t="shared" si="4765"/>
      </c>
      <c r="AAB200" s="54">
        <f t="shared" si="5195"/>
      </c>
      <c r="AAC200" s="55">
        <f t="shared" si="4766"/>
      </c>
      <c r="AAD200" s="54">
        <f t="shared" si="5195"/>
      </c>
      <c r="AAE200" s="55">
        <f t="shared" si="4767"/>
      </c>
      <c r="AAF200" s="54">
        <f t="shared" si="5195"/>
      </c>
      <c r="AAG200" s="55">
        <f t="shared" si="4768"/>
      </c>
      <c r="AAH200" s="54">
        <f t="shared" si="5195"/>
      </c>
      <c r="AAI200" s="55">
        <f t="shared" si="4769"/>
      </c>
      <c r="AAJ200" s="54">
        <f t="shared" si="5195"/>
      </c>
      <c r="AAK200" s="55">
        <f t="shared" si="4770"/>
      </c>
      <c r="AAL200" s="54">
        <f t="shared" si="5195"/>
      </c>
      <c r="AAM200" s="55">
        <f t="shared" si="4917"/>
      </c>
      <c r="AAN200" s="54">
        <f t="shared" si="5195"/>
      </c>
      <c r="AAO200" s="55">
        <f t="shared" si="4918"/>
      </c>
      <c r="AAP200" s="54">
        <f t="shared" si="5194"/>
      </c>
      <c r="AAQ200" s="55">
        <f t="shared" si="4919"/>
      </c>
      <c r="AAR200" s="54">
        <f t="shared" si="5194"/>
      </c>
      <c r="AAS200" s="55">
        <f t="shared" si="4920"/>
      </c>
      <c r="AAT200" s="54">
        <f t="shared" si="5194"/>
      </c>
      <c r="AAU200" s="55">
        <f t="shared" si="4921"/>
      </c>
      <c r="AAV200" s="54">
        <f t="shared" si="5194"/>
      </c>
      <c r="AAW200" s="55">
        <f t="shared" si="4922"/>
      </c>
      <c r="AAX200" s="54">
        <f t="shared" si="5194"/>
      </c>
      <c r="AAY200" s="55">
        <f t="shared" si="4923"/>
      </c>
      <c r="AAZ200" s="54">
        <f t="shared" si="5194"/>
      </c>
      <c r="ABA200" s="55">
        <f t="shared" si="4924"/>
      </c>
      <c r="ABB200" s="54">
        <f t="shared" si="5194"/>
      </c>
      <c r="ABC200" s="55">
        <f t="shared" si="4925"/>
      </c>
      <c r="ABD200" s="54">
        <f t="shared" si="5194"/>
      </c>
      <c r="ABE200" s="55">
        <f t="shared" si="4926"/>
      </c>
      <c r="ABF200" s="54">
        <f t="shared" si="5194"/>
      </c>
      <c r="ABG200" s="55">
        <f t="shared" si="4927"/>
      </c>
      <c r="ABH200" s="54">
        <f t="shared" si="5194"/>
      </c>
      <c r="ABI200" s="55">
        <f t="shared" si="4928"/>
      </c>
      <c r="ABJ200" s="54">
        <f t="shared" si="5194"/>
      </c>
      <c r="ABK200" s="55">
        <f t="shared" si="4929"/>
      </c>
      <c r="ABL200" s="54">
        <f t="shared" si="5194"/>
      </c>
      <c r="ABM200" s="55">
        <f t="shared" si="4930"/>
      </c>
      <c r="ABN200" s="54">
        <f t="shared" si="5194"/>
      </c>
      <c r="ABO200" s="55">
        <f t="shared" si="4931"/>
      </c>
      <c r="ABP200" s="54">
        <f t="shared" si="5194"/>
      </c>
      <c r="ABQ200" s="55">
        <f t="shared" si="4932"/>
      </c>
      <c r="ABR200" s="54">
        <f t="shared" si="5194"/>
      </c>
      <c r="ABS200" s="55">
        <f t="shared" si="4933"/>
      </c>
      <c r="ABT200" s="54">
        <f t="shared" si="5194"/>
      </c>
      <c r="ABU200" s="55">
        <f t="shared" si="4934"/>
      </c>
      <c r="ABV200" s="54">
        <f t="shared" si="5194"/>
      </c>
      <c r="ABW200" s="55">
        <f t="shared" si="4935"/>
      </c>
      <c r="ABX200" s="54">
        <f t="shared" si="5194"/>
      </c>
      <c r="ABY200" s="55">
        <f t="shared" si="4936"/>
      </c>
      <c r="ABZ200" s="54">
        <f t="shared" si="5194"/>
      </c>
      <c r="ACA200" s="55">
        <f t="shared" si="4937"/>
      </c>
      <c r="ACB200" s="54">
        <f t="shared" si="5194"/>
      </c>
      <c r="ACC200" s="55">
        <f t="shared" si="4938"/>
      </c>
      <c r="ACD200" s="54">
        <f t="shared" si="5194"/>
      </c>
      <c r="ACE200" s="55">
        <f t="shared" si="4939"/>
      </c>
      <c r="ACF200" s="54">
        <f t="shared" si="5194"/>
      </c>
      <c r="ACG200" s="55">
        <f t="shared" si="4940"/>
      </c>
      <c r="ACH200" s="54">
        <f t="shared" si="5194"/>
      </c>
      <c r="ACI200" s="55">
        <f t="shared" si="4941"/>
      </c>
      <c r="ACJ200" s="54">
        <f t="shared" si="5194"/>
      </c>
      <c r="ACK200" s="55">
        <f t="shared" si="4942"/>
      </c>
      <c r="ACL200" s="54">
        <f t="shared" si="5194"/>
      </c>
      <c r="ACM200" s="55">
        <f t="shared" si="4943"/>
      </c>
      <c r="ACN200" s="54">
        <f t="shared" si="5194"/>
      </c>
      <c r="ACO200" s="55">
        <f t="shared" si="4944"/>
      </c>
      <c r="ACP200" s="54">
        <f t="shared" si="5194"/>
      </c>
      <c r="ACQ200" s="55">
        <f t="shared" si="4945"/>
      </c>
      <c r="ACR200" s="54">
        <f t="shared" si="5194"/>
      </c>
      <c r="ACS200" s="55">
        <f t="shared" si="4946"/>
      </c>
      <c r="ACT200" s="54">
        <f t="shared" si="5194"/>
      </c>
      <c r="ACU200" s="55">
        <f t="shared" si="4947"/>
      </c>
      <c r="ACV200" s="54">
        <f t="shared" si="5194"/>
      </c>
      <c r="ACW200" s="55">
        <f t="shared" si="4883"/>
      </c>
      <c r="ACX200" s="54">
        <f t="shared" si="5194"/>
      </c>
      <c r="ACY200" s="55">
        <f t="shared" si="4961"/>
      </c>
      <c r="ACZ200" s="54">
        <f t="shared" si="5171"/>
      </c>
      <c r="ADA200" s="55">
        <f t="shared" si="4962"/>
      </c>
      <c r="ADB200" s="54">
        <f t="shared" si="5171"/>
      </c>
      <c r="ADC200" s="55">
        <f t="shared" si="4963"/>
      </c>
      <c r="ADD200" s="54">
        <f t="shared" si="5171"/>
      </c>
      <c r="ADE200" s="55">
        <f t="shared" si="4964"/>
      </c>
      <c r="ADF200" s="54">
        <f t="shared" si="5171"/>
      </c>
      <c r="ADG200" s="55">
        <f t="shared" si="4965"/>
      </c>
    </row>
    <row r="201" spans="1:787" ht="20.25" hidden="1" customHeight="1">
      <c r="A201" s="112">
        <v>129</v>
      </c>
      <c r="B201" s="115">
        <f>学年と名前を結合するシート!D130</f>
      </c>
      <c r="C201" s="114"/>
      <c r="D201" s="54">
        <f t="shared" si="4771"/>
      </c>
      <c r="E201" s="55">
        <f t="shared" si="4772"/>
      </c>
      <c r="F201" s="54">
        <f t="shared" si="5191"/>
      </c>
      <c r="G201" s="55">
        <f t="shared" si="4966"/>
      </c>
      <c r="H201" s="54">
        <f t="shared" si="5191"/>
      </c>
      <c r="I201" s="55">
        <f t="shared" si="4967"/>
      </c>
      <c r="J201" s="54">
        <f t="shared" si="5191"/>
      </c>
      <c r="K201" s="55">
        <f t="shared" si="4968"/>
      </c>
      <c r="L201" s="54">
        <f t="shared" si="5191"/>
      </c>
      <c r="M201" s="55">
        <f t="shared" si="4969"/>
      </c>
      <c r="N201" s="54">
        <f t="shared" si="5191"/>
      </c>
      <c r="O201" s="55">
        <f t="shared" si="4970"/>
      </c>
      <c r="P201" s="54">
        <f t="shared" si="5191"/>
      </c>
      <c r="Q201" s="55">
        <f t="shared" si="4971"/>
      </c>
      <c r="R201" s="54">
        <f t="shared" si="5191"/>
      </c>
      <c r="S201" s="55">
        <f t="shared" si="4972"/>
      </c>
      <c r="T201" s="54">
        <f t="shared" si="5191"/>
      </c>
      <c r="U201" s="55">
        <f t="shared" si="4973"/>
      </c>
      <c r="V201" s="54">
        <f t="shared" si="5191"/>
      </c>
      <c r="W201" s="55">
        <f t="shared" si="4974"/>
      </c>
      <c r="X201" s="54">
        <f t="shared" si="5191"/>
      </c>
      <c r="Y201" s="55">
        <f t="shared" si="4975"/>
      </c>
      <c r="Z201" s="54">
        <f t="shared" si="5191"/>
      </c>
      <c r="AA201" s="55">
        <f t="shared" si="4976"/>
      </c>
      <c r="AB201" s="54">
        <f t="shared" si="5191"/>
      </c>
      <c r="AC201" s="55">
        <f t="shared" si="4977"/>
      </c>
      <c r="AD201" s="54">
        <f t="shared" si="5191"/>
      </c>
      <c r="AE201" s="55">
        <f t="shared" si="4978"/>
      </c>
      <c r="AF201" s="54">
        <f t="shared" si="5191"/>
      </c>
      <c r="AG201" s="55">
        <f t="shared" si="4979"/>
      </c>
      <c r="AH201" s="54">
        <f t="shared" si="5191"/>
      </c>
      <c r="AI201" s="55">
        <f t="shared" si="4980"/>
      </c>
      <c r="AJ201" s="54">
        <f t="shared" si="5191"/>
      </c>
      <c r="AK201" s="55">
        <f t="shared" si="4981"/>
      </c>
      <c r="AL201" s="54">
        <f t="shared" si="5191"/>
      </c>
      <c r="AM201" s="55">
        <f t="shared" si="4982"/>
      </c>
      <c r="AN201" s="54">
        <f t="shared" si="5191"/>
      </c>
      <c r="AO201" s="55">
        <f t="shared" si="4983"/>
      </c>
      <c r="AP201" s="54">
        <f t="shared" si="5191"/>
      </c>
      <c r="AQ201" s="55">
        <f t="shared" si="4984"/>
      </c>
      <c r="AR201" s="54">
        <f t="shared" si="5191"/>
      </c>
      <c r="AS201" s="55">
        <f t="shared" si="4985"/>
      </c>
      <c r="AT201" s="54">
        <f t="shared" si="5191"/>
      </c>
      <c r="AU201" s="55">
        <f t="shared" si="4986"/>
      </c>
      <c r="AV201" s="54">
        <f t="shared" si="5191"/>
      </c>
      <c r="AW201" s="55">
        <f t="shared" si="4987"/>
      </c>
      <c r="AX201" s="54">
        <f t="shared" si="5191"/>
      </c>
      <c r="AY201" s="55">
        <f t="shared" si="4988"/>
      </c>
      <c r="AZ201" s="54">
        <f t="shared" si="5191"/>
      </c>
      <c r="BA201" s="55">
        <f t="shared" si="4989"/>
      </c>
      <c r="BB201" s="54">
        <f t="shared" si="5191"/>
      </c>
      <c r="BC201" s="55">
        <f t="shared" si="4990"/>
      </c>
      <c r="BD201" s="54">
        <f t="shared" si="5191"/>
      </c>
      <c r="BE201" s="55">
        <f t="shared" si="4991"/>
      </c>
      <c r="BF201" s="54">
        <f t="shared" si="5191"/>
      </c>
      <c r="BG201" s="55">
        <f t="shared" si="4992"/>
      </c>
      <c r="BH201" s="54">
        <f t="shared" si="5191"/>
      </c>
      <c r="BI201" s="55">
        <f t="shared" si="4993"/>
      </c>
      <c r="BJ201" s="54">
        <f t="shared" si="5191"/>
      </c>
      <c r="BK201" s="55">
        <f t="shared" si="4994"/>
      </c>
      <c r="BL201" s="54">
        <f t="shared" si="5191"/>
      </c>
      <c r="BM201" s="55">
        <f t="shared" si="4995"/>
      </c>
      <c r="BN201" s="54">
        <f t="shared" si="5191"/>
      </c>
      <c r="BO201" s="55">
        <f t="shared" si="4996"/>
      </c>
      <c r="BP201" s="54">
        <f t="shared" si="5191"/>
      </c>
      <c r="BQ201" s="55">
        <f t="shared" si="4997"/>
      </c>
      <c r="BR201" s="54">
        <f t="shared" si="5189"/>
      </c>
      <c r="BS201" s="55">
        <f t="shared" si="4998"/>
      </c>
      <c r="BT201" s="54">
        <f t="shared" si="5189"/>
      </c>
      <c r="BU201" s="55">
        <f t="shared" si="4999"/>
      </c>
      <c r="BV201" s="54">
        <f t="shared" si="5189"/>
      </c>
      <c r="BW201" s="55">
        <f t="shared" si="5000"/>
      </c>
      <c r="BX201" s="54">
        <f t="shared" si="5189"/>
      </c>
      <c r="BY201" s="55">
        <f t="shared" si="5001"/>
      </c>
      <c r="BZ201" s="54">
        <f t="shared" si="5189"/>
      </c>
      <c r="CA201" s="55">
        <f t="shared" si="5002"/>
      </c>
      <c r="CB201" s="54">
        <f t="shared" si="5189"/>
      </c>
      <c r="CC201" s="55">
        <f t="shared" si="5003"/>
      </c>
      <c r="CD201" s="54">
        <f t="shared" si="5189"/>
      </c>
      <c r="CE201" s="55">
        <f t="shared" si="5004"/>
      </c>
      <c r="CF201" s="54">
        <f t="shared" si="5189"/>
      </c>
      <c r="CG201" s="55">
        <f t="shared" si="5005"/>
      </c>
      <c r="CH201" s="54">
        <f t="shared" si="5189"/>
      </c>
      <c r="CI201" s="55">
        <f t="shared" si="5006"/>
      </c>
      <c r="CJ201" s="54">
        <f t="shared" si="5189"/>
      </c>
      <c r="CK201" s="55">
        <f t="shared" si="5007"/>
      </c>
      <c r="CL201" s="54">
        <f t="shared" si="5189"/>
      </c>
      <c r="CM201" s="55">
        <f t="shared" si="5008"/>
      </c>
      <c r="CN201" s="54">
        <f t="shared" si="5189"/>
      </c>
      <c r="CO201" s="55">
        <f t="shared" si="5009"/>
      </c>
      <c r="CP201" s="54">
        <f t="shared" si="5189"/>
      </c>
      <c r="CQ201" s="55">
        <f t="shared" si="5010"/>
      </c>
      <c r="CR201" s="54">
        <f t="shared" si="5189"/>
      </c>
      <c r="CS201" s="55">
        <f t="shared" si="5011"/>
      </c>
      <c r="CT201" s="54">
        <f t="shared" si="5189"/>
      </c>
      <c r="CU201" s="55">
        <f t="shared" si="5012"/>
      </c>
      <c r="CV201" s="54">
        <f t="shared" si="5189"/>
      </c>
      <c r="CW201" s="55">
        <f t="shared" si="5013"/>
      </c>
      <c r="CX201" s="54">
        <f t="shared" si="5189"/>
      </c>
      <c r="CY201" s="55">
        <f t="shared" si="5014"/>
      </c>
      <c r="CZ201" s="54">
        <f t="shared" si="5189"/>
      </c>
      <c r="DA201" s="55">
        <f t="shared" si="5015"/>
      </c>
      <c r="DB201" s="54">
        <f t="shared" si="5189"/>
      </c>
      <c r="DC201" s="55">
        <f t="shared" si="5016"/>
      </c>
      <c r="DD201" s="54">
        <f t="shared" si="5189"/>
      </c>
      <c r="DE201" s="55">
        <f t="shared" si="5017"/>
      </c>
      <c r="DF201" s="54">
        <f t="shared" si="5189"/>
      </c>
      <c r="DG201" s="55">
        <f t="shared" si="5018"/>
      </c>
      <c r="DH201" s="54">
        <f t="shared" si="5189"/>
      </c>
      <c r="DI201" s="55">
        <f t="shared" si="5019"/>
      </c>
      <c r="DJ201" s="54">
        <f t="shared" si="5189"/>
      </c>
      <c r="DK201" s="55">
        <f t="shared" si="5020"/>
      </c>
      <c r="DL201" s="54">
        <f t="shared" si="5189"/>
      </c>
      <c r="DM201" s="55">
        <f t="shared" si="5021"/>
      </c>
      <c r="DN201" s="54">
        <f t="shared" si="5189"/>
      </c>
      <c r="DO201" s="55">
        <f t="shared" si="5022"/>
      </c>
      <c r="DP201" s="54">
        <f t="shared" si="5189"/>
      </c>
      <c r="DQ201" s="55">
        <f t="shared" si="5023"/>
      </c>
      <c r="DR201" s="54">
        <f t="shared" si="5189"/>
      </c>
      <c r="DS201" s="55">
        <f t="shared" si="5024"/>
      </c>
      <c r="DT201" s="54">
        <f t="shared" si="5189"/>
      </c>
      <c r="DU201" s="55">
        <f t="shared" si="5025"/>
      </c>
      <c r="DV201" s="54">
        <f t="shared" si="5189"/>
      </c>
      <c r="DW201" s="55">
        <f t="shared" si="5026"/>
      </c>
      <c r="DX201" s="54">
        <f t="shared" si="5189"/>
      </c>
      <c r="DY201" s="55">
        <f t="shared" si="5027"/>
      </c>
      <c r="DZ201" s="54">
        <f t="shared" si="5189"/>
      </c>
      <c r="EA201" s="55">
        <f t="shared" si="5028"/>
      </c>
      <c r="EB201" s="54">
        <f t="shared" si="5192"/>
      </c>
      <c r="EC201" s="55">
        <f t="shared" si="5029"/>
      </c>
      <c r="ED201" s="54">
        <f t="shared" si="5192"/>
      </c>
      <c r="EE201" s="55">
        <f t="shared" si="5030"/>
      </c>
      <c r="EF201" s="54">
        <f t="shared" si="5192"/>
      </c>
      <c r="EG201" s="55">
        <f t="shared" si="5031"/>
      </c>
      <c r="EH201" s="54">
        <f t="shared" si="5192"/>
      </c>
      <c r="EI201" s="55">
        <f t="shared" si="5032"/>
      </c>
      <c r="EJ201" s="54">
        <f t="shared" si="5192"/>
      </c>
      <c r="EK201" s="55">
        <f t="shared" si="5033"/>
      </c>
      <c r="EL201" s="54">
        <f t="shared" si="5192"/>
      </c>
      <c r="EM201" s="55">
        <f t="shared" si="5034"/>
      </c>
      <c r="EN201" s="54">
        <f t="shared" si="5192"/>
      </c>
      <c r="EO201" s="55">
        <f t="shared" si="5035"/>
      </c>
      <c r="EP201" s="54">
        <f t="shared" si="5192"/>
      </c>
      <c r="EQ201" s="55">
        <f t="shared" si="5036"/>
      </c>
      <c r="ER201" s="54">
        <f t="shared" si="5192"/>
      </c>
      <c r="ES201" s="55">
        <f t="shared" si="5037"/>
      </c>
      <c r="ET201" s="54">
        <f t="shared" si="5192"/>
      </c>
      <c r="EU201" s="55">
        <f t="shared" si="5038"/>
      </c>
      <c r="EV201" s="54">
        <f t="shared" si="5192"/>
      </c>
      <c r="EW201" s="55">
        <f t="shared" si="5039"/>
      </c>
      <c r="EX201" s="54">
        <f t="shared" si="5192"/>
      </c>
      <c r="EY201" s="55">
        <f t="shared" si="5040"/>
      </c>
      <c r="EZ201" s="54">
        <f t="shared" si="5192"/>
      </c>
      <c r="FA201" s="55">
        <f t="shared" si="5041"/>
      </c>
      <c r="FB201" s="54">
        <f t="shared" si="5192"/>
      </c>
      <c r="FC201" s="55">
        <f t="shared" si="5042"/>
      </c>
      <c r="FD201" s="54">
        <f t="shared" si="5192"/>
      </c>
      <c r="FE201" s="55">
        <f t="shared" si="5043"/>
      </c>
      <c r="FF201" s="54">
        <f t="shared" si="5192"/>
      </c>
      <c r="FG201" s="55">
        <f t="shared" si="5044"/>
      </c>
      <c r="FH201" s="54">
        <f t="shared" si="5192"/>
      </c>
      <c r="FI201" s="55">
        <f t="shared" si="5045"/>
      </c>
      <c r="FJ201" s="54">
        <f t="shared" si="5192"/>
      </c>
      <c r="FK201" s="55">
        <f t="shared" si="5046"/>
      </c>
      <c r="FL201" s="54">
        <f t="shared" si="5192"/>
      </c>
      <c r="FM201" s="55">
        <f t="shared" si="5047"/>
      </c>
      <c r="FN201" s="54">
        <f t="shared" si="5192"/>
      </c>
      <c r="FO201" s="55">
        <f t="shared" si="5048"/>
      </c>
      <c r="FP201" s="54">
        <f t="shared" si="5192"/>
      </c>
      <c r="FQ201" s="55">
        <f t="shared" si="5049"/>
      </c>
      <c r="FR201" s="54">
        <f t="shared" si="5192"/>
      </c>
      <c r="FS201" s="55">
        <f t="shared" si="5050"/>
      </c>
      <c r="FT201" s="54">
        <f t="shared" si="5192"/>
      </c>
      <c r="FU201" s="55">
        <f t="shared" si="5051"/>
      </c>
      <c r="FV201" s="54">
        <f t="shared" si="5192"/>
      </c>
      <c r="FW201" s="55">
        <f t="shared" si="5052"/>
      </c>
      <c r="FX201" s="54">
        <f t="shared" si="5192"/>
      </c>
      <c r="FY201" s="55">
        <f t="shared" si="5053"/>
      </c>
      <c r="FZ201" s="54">
        <f t="shared" si="5192"/>
      </c>
      <c r="GA201" s="55">
        <f t="shared" si="5054"/>
      </c>
      <c r="GB201" s="54">
        <f t="shared" si="5192"/>
      </c>
      <c r="GC201" s="55">
        <f t="shared" si="5055"/>
      </c>
      <c r="GD201" s="54">
        <f t="shared" si="5192"/>
      </c>
      <c r="GE201" s="55">
        <f t="shared" si="5056"/>
      </c>
      <c r="GF201" s="54">
        <f t="shared" si="5192"/>
      </c>
      <c r="GG201" s="55">
        <f t="shared" si="5057"/>
      </c>
      <c r="GH201" s="54">
        <f t="shared" si="5192"/>
      </c>
      <c r="GI201" s="55">
        <f t="shared" si="5058"/>
      </c>
      <c r="GJ201" s="54">
        <f t="shared" si="5192"/>
      </c>
      <c r="GK201" s="55">
        <f t="shared" si="5059"/>
      </c>
      <c r="GL201" s="54">
        <f t="shared" si="5192"/>
      </c>
      <c r="GM201" s="55">
        <f t="shared" si="5060"/>
      </c>
      <c r="GN201" s="54">
        <f t="shared" si="5190"/>
      </c>
      <c r="GO201" s="55">
        <f t="shared" si="5061"/>
      </c>
      <c r="GP201" s="54">
        <f t="shared" si="5190"/>
      </c>
      <c r="GQ201" s="55">
        <f t="shared" si="5062"/>
      </c>
      <c r="GR201" s="54">
        <f t="shared" si="5190"/>
      </c>
      <c r="GS201" s="55">
        <f t="shared" si="5063"/>
      </c>
      <c r="GT201" s="54">
        <f t="shared" si="5190"/>
      </c>
      <c r="GU201" s="55">
        <f t="shared" si="5064"/>
      </c>
      <c r="GV201" s="54">
        <f t="shared" si="5190"/>
      </c>
      <c r="GW201" s="55">
        <f t="shared" si="5065"/>
      </c>
      <c r="GX201" s="54">
        <f t="shared" si="5190"/>
      </c>
      <c r="GY201" s="55">
        <f t="shared" si="5066"/>
      </c>
      <c r="GZ201" s="54">
        <f t="shared" si="5190"/>
      </c>
      <c r="HA201" s="55">
        <f t="shared" si="5067"/>
      </c>
      <c r="HB201" s="54">
        <f t="shared" si="5190"/>
      </c>
      <c r="HC201" s="55">
        <f t="shared" si="5068"/>
      </c>
      <c r="HD201" s="54">
        <f t="shared" si="5190"/>
      </c>
      <c r="HE201" s="55">
        <f t="shared" si="5069"/>
      </c>
      <c r="HF201" s="54">
        <f t="shared" si="5190"/>
      </c>
      <c r="HG201" s="55">
        <f t="shared" si="5070"/>
      </c>
      <c r="HH201" s="54">
        <f t="shared" si="5190"/>
      </c>
      <c r="HI201" s="55">
        <f t="shared" si="5071"/>
      </c>
      <c r="HJ201" s="54">
        <f t="shared" si="5190"/>
      </c>
      <c r="HK201" s="55">
        <f t="shared" si="5072"/>
      </c>
      <c r="HL201" s="54">
        <f t="shared" si="5190"/>
      </c>
      <c r="HM201" s="55">
        <f t="shared" si="5073"/>
      </c>
      <c r="HN201" s="54">
        <f t="shared" si="5190"/>
      </c>
      <c r="HO201" s="55">
        <f t="shared" si="5074"/>
      </c>
      <c r="HP201" s="54">
        <f t="shared" si="5190"/>
      </c>
      <c r="HQ201" s="55">
        <f t="shared" si="5075"/>
      </c>
      <c r="HR201" s="54">
        <f t="shared" si="5190"/>
      </c>
      <c r="HS201" s="55">
        <f t="shared" si="5076"/>
      </c>
      <c r="HT201" s="54">
        <f t="shared" si="5190"/>
      </c>
      <c r="HU201" s="55">
        <f t="shared" si="5077"/>
      </c>
      <c r="HV201" s="54">
        <f t="shared" si="5190"/>
      </c>
      <c r="HW201" s="55">
        <f t="shared" si="5078"/>
      </c>
      <c r="HX201" s="54">
        <f t="shared" si="5190"/>
      </c>
      <c r="HY201" s="55">
        <f t="shared" si="5079"/>
      </c>
      <c r="HZ201" s="54">
        <f t="shared" si="5190"/>
      </c>
      <c r="IA201" s="55">
        <f t="shared" si="5080"/>
      </c>
      <c r="IB201" s="54">
        <f t="shared" si="5190"/>
      </c>
      <c r="IC201" s="55">
        <f t="shared" si="5081"/>
      </c>
      <c r="ID201" s="54">
        <f t="shared" si="5190"/>
      </c>
      <c r="IE201" s="55">
        <f t="shared" si="5082"/>
      </c>
      <c r="IF201" s="54">
        <f t="shared" si="5190"/>
      </c>
      <c r="IG201" s="55">
        <f t="shared" si="5083"/>
      </c>
      <c r="IH201" s="54">
        <f t="shared" si="5190"/>
      </c>
      <c r="II201" s="55">
        <f t="shared" si="5084"/>
      </c>
      <c r="IJ201" s="54">
        <f t="shared" si="5190"/>
      </c>
      <c r="IK201" s="55">
        <f t="shared" si="5085"/>
      </c>
      <c r="IL201" s="54">
        <f t="shared" si="5190"/>
      </c>
      <c r="IM201" s="55">
        <f t="shared" si="5086"/>
      </c>
      <c r="IN201" s="54">
        <f t="shared" si="5190"/>
      </c>
      <c r="IO201" s="55">
        <f t="shared" si="5087"/>
      </c>
      <c r="IP201" s="54">
        <f t="shared" si="5190"/>
      </c>
      <c r="IQ201" s="55">
        <f t="shared" si="5088"/>
      </c>
      <c r="IR201" s="54">
        <f t="shared" si="5190"/>
      </c>
      <c r="IS201" s="55">
        <f t="shared" si="5089"/>
      </c>
      <c r="IT201" s="54">
        <f t="shared" si="5190"/>
      </c>
      <c r="IU201" s="55">
        <f t="shared" si="5090"/>
      </c>
      <c r="IV201" s="54">
        <f t="shared" si="5190"/>
      </c>
      <c r="IW201" s="55">
        <f t="shared" si="5091"/>
      </c>
      <c r="IX201" s="54">
        <f t="shared" si="5183"/>
      </c>
      <c r="IY201" s="55">
        <f t="shared" si="5092"/>
      </c>
      <c r="IZ201" s="54">
        <f t="shared" si="5183"/>
      </c>
      <c r="JA201" s="55">
        <f t="shared" si="5093"/>
      </c>
      <c r="JB201" s="54">
        <f t="shared" si="5183"/>
      </c>
      <c r="JC201" s="55">
        <f t="shared" si="5094"/>
      </c>
      <c r="JD201" s="54">
        <f t="shared" si="5183"/>
      </c>
      <c r="JE201" s="55">
        <f t="shared" si="5095"/>
      </c>
      <c r="JF201" s="54">
        <f t="shared" si="5183"/>
      </c>
      <c r="JG201" s="55">
        <f t="shared" si="5096"/>
      </c>
      <c r="JH201" s="54">
        <f t="shared" si="5183"/>
      </c>
      <c r="JI201" s="55">
        <f t="shared" si="5097"/>
      </c>
      <c r="JJ201" s="54">
        <f t="shared" si="5183"/>
      </c>
      <c r="JK201" s="55">
        <f t="shared" si="5098"/>
      </c>
      <c r="JL201" s="54">
        <f t="shared" si="5183"/>
      </c>
      <c r="JM201" s="55">
        <f t="shared" ref="JM201:JM222" si="5200">IFERROR(
    IF(
        LEFT(VLOOKUP($B201,JL$4:JM$71,2,FALSE),1)="0",
        "",
        IF(
            LEFT(VLOOKUP($B201,JL$4:JM$71,2,FALSE),1)="講",
            "講習",
            IF(
                LEFT(VLOOKUP($B201,JL$4:JM$71,2,FALSE),1)="追",
                "追加",
                "通常"
            )
        )
    ),
    ""
)</f>
      </c>
      <c r="JN201" s="54">
        <f t="shared" ref="JN201:LX208" si="5201">RIGHT(IFERROR(VLOOKUP($B201,JN$4:JO$71,2,FALSE),""),2)</f>
      </c>
      <c r="JO201" s="55">
        <f t="shared" si="4775"/>
      </c>
      <c r="JP201" s="54">
        <f t="shared" si="5201"/>
      </c>
      <c r="JQ201" s="55">
        <f t="shared" si="4776"/>
      </c>
      <c r="JR201" s="54">
        <f t="shared" si="5201"/>
      </c>
      <c r="JS201" s="55">
        <f t="shared" si="4777"/>
      </c>
      <c r="JT201" s="54">
        <f t="shared" si="5201"/>
      </c>
      <c r="JU201" s="55">
        <f t="shared" si="4778"/>
      </c>
      <c r="JV201" s="54">
        <f t="shared" si="5201"/>
      </c>
      <c r="JW201" s="55">
        <f t="shared" si="4779"/>
      </c>
      <c r="JX201" s="54">
        <f t="shared" si="5201"/>
      </c>
      <c r="JY201" s="55">
        <f t="shared" si="4780"/>
      </c>
      <c r="JZ201" s="54">
        <f t="shared" si="5201"/>
      </c>
      <c r="KA201" s="55">
        <f t="shared" si="4781"/>
      </c>
      <c r="KB201" s="54">
        <f t="shared" si="5201"/>
      </c>
      <c r="KC201" s="55">
        <f t="shared" si="4782"/>
      </c>
      <c r="KD201" s="54">
        <f t="shared" si="5201"/>
      </c>
      <c r="KE201" s="55">
        <f t="shared" si="4783"/>
      </c>
      <c r="KF201" s="54">
        <f t="shared" si="5201"/>
      </c>
      <c r="KG201" s="55">
        <f t="shared" si="4784"/>
      </c>
      <c r="KH201" s="54">
        <f t="shared" si="5201"/>
      </c>
      <c r="KI201" s="55">
        <f t="shared" si="4785"/>
      </c>
      <c r="KJ201" s="54">
        <f t="shared" si="5201"/>
      </c>
      <c r="KK201" s="55">
        <f t="shared" si="4786"/>
      </c>
      <c r="KL201" s="54">
        <f t="shared" si="5201"/>
      </c>
      <c r="KM201" s="55">
        <f t="shared" si="4787"/>
      </c>
      <c r="KN201" s="54">
        <f t="shared" si="5201"/>
      </c>
      <c r="KO201" s="55">
        <f t="shared" si="4788"/>
      </c>
      <c r="KP201" s="54">
        <f t="shared" si="5201"/>
      </c>
      <c r="KQ201" s="55">
        <f t="shared" si="4789"/>
      </c>
      <c r="KR201" s="54">
        <f t="shared" si="5201"/>
      </c>
      <c r="KS201" s="55">
        <f t="shared" si="4790"/>
      </c>
      <c r="KT201" s="54">
        <f t="shared" si="5201"/>
      </c>
      <c r="KU201" s="55">
        <f t="shared" si="4791"/>
      </c>
      <c r="KV201" s="54">
        <f t="shared" si="5201"/>
      </c>
      <c r="KW201" s="55">
        <f t="shared" si="4792"/>
      </c>
      <c r="KX201" s="54">
        <f t="shared" si="5201"/>
      </c>
      <c r="KY201" s="55">
        <f t="shared" si="4793"/>
      </c>
      <c r="KZ201" s="54">
        <f t="shared" si="5201"/>
      </c>
      <c r="LA201" s="55">
        <f t="shared" si="4794"/>
      </c>
      <c r="LB201" s="54">
        <f t="shared" si="5201"/>
      </c>
      <c r="LC201" s="55">
        <f t="shared" si="4795"/>
      </c>
      <c r="LD201" s="54">
        <f t="shared" si="5201"/>
      </c>
      <c r="LE201" s="55">
        <f t="shared" si="4796"/>
      </c>
      <c r="LF201" s="54">
        <f t="shared" si="5201"/>
      </c>
      <c r="LG201" s="55">
        <f t="shared" si="4797"/>
      </c>
      <c r="LH201" s="54">
        <f t="shared" si="5201"/>
      </c>
      <c r="LI201" s="55">
        <f t="shared" si="4798"/>
      </c>
      <c r="LJ201" s="54">
        <f t="shared" si="5201"/>
      </c>
      <c r="LK201" s="55">
        <f t="shared" si="4799"/>
      </c>
      <c r="LL201" s="54">
        <f t="shared" si="5201"/>
      </c>
      <c r="LM201" s="55">
        <f t="shared" si="4800"/>
      </c>
      <c r="LN201" s="54">
        <f t="shared" si="5201"/>
      </c>
      <c r="LO201" s="55">
        <f t="shared" si="4801"/>
      </c>
      <c r="LP201" s="54">
        <f t="shared" si="5201"/>
      </c>
      <c r="LQ201" s="55">
        <f t="shared" si="4802"/>
      </c>
      <c r="LR201" s="54">
        <f t="shared" si="5201"/>
      </c>
      <c r="LS201" s="55">
        <f t="shared" si="4803"/>
      </c>
      <c r="LT201" s="54">
        <f t="shared" si="5201"/>
      </c>
      <c r="LU201" s="55">
        <f t="shared" si="4804"/>
      </c>
      <c r="LV201" s="54">
        <f t="shared" si="5201"/>
      </c>
      <c r="LW201" s="55">
        <f t="shared" si="4805"/>
      </c>
      <c r="LX201" s="54">
        <f t="shared" si="5201"/>
      </c>
      <c r="LY201" s="55">
        <f t="shared" ref="LY201:LY222" si="5202">IFERROR(
    IF(
        LEFT(VLOOKUP($B201,LX$4:LY$71,2,FALSE),1)="0",
        "",
        IF(
            LEFT(VLOOKUP($B201,LX$4:LY$71,2,FALSE),1)="講",
            "講習",
            IF(
                LEFT(VLOOKUP($B201,LX$4:LY$71,2,FALSE),1)="追",
                "追加",
                "通常"
            )
        )
    ),
    ""
)</f>
      </c>
      <c r="LZ201" s="54">
        <f t="shared" si="5197"/>
      </c>
      <c r="MA201" s="55">
        <f t="shared" si="4807"/>
      </c>
      <c r="MB201" s="54">
        <f t="shared" si="5197"/>
      </c>
      <c r="MC201" s="55">
        <f t="shared" si="4808"/>
      </c>
      <c r="MD201" s="54">
        <f t="shared" si="5197"/>
      </c>
      <c r="ME201" s="55">
        <f t="shared" si="4809"/>
      </c>
      <c r="MF201" s="54">
        <f t="shared" si="5197"/>
      </c>
      <c r="MG201" s="55">
        <f t="shared" si="4810"/>
      </c>
      <c r="MH201" s="54">
        <f t="shared" si="5197"/>
      </c>
      <c r="MI201" s="55">
        <f t="shared" si="4811"/>
      </c>
      <c r="MJ201" s="54">
        <f t="shared" si="5197"/>
      </c>
      <c r="MK201" s="55">
        <f t="shared" si="4812"/>
      </c>
      <c r="ML201" s="54">
        <f t="shared" si="5197"/>
      </c>
      <c r="MM201" s="55">
        <f t="shared" ref="MM201:MM222" si="5203">IFERROR(
    IF(
        LEFT(VLOOKUP($B201,ML$4:MM$71,2,FALSE),1)="0",
        "",
        IF(
            LEFT(VLOOKUP($B201,ML$4:MM$71,2,FALSE),1)="講",
            "講習",
            IF(
                LEFT(VLOOKUP($B201,ML$4:MM$71,2,FALSE),1)="追",
                "追加",
                "通常"
            )
        )
    ),
    ""
)</f>
      </c>
      <c r="MN201" s="54">
        <f t="shared" si="5197"/>
      </c>
      <c r="MO201" s="55">
        <f t="shared" ref="MO201:MO222" si="5204">IFERROR(
    IF(
        LEFT(VLOOKUP($B201,MN$4:MO$71,2,FALSE),1)="0",
        "",
        IF(
            LEFT(VLOOKUP($B201,MN$4:MO$71,2,FALSE),1)="講",
            "講習",
            IF(
                LEFT(VLOOKUP($B201,MN$4:MO$71,2,FALSE),1)="追",
                "追加",
                "通常"
            )
        )
    ),
    ""
)</f>
      </c>
      <c r="MP201" s="54">
        <f t="shared" si="5197"/>
      </c>
      <c r="MQ201" s="55">
        <f t="shared" ref="MQ201:MQ222" si="5205">IFERROR(
    IF(
        LEFT(VLOOKUP($B201,MP$4:MQ$71,2,FALSE),1)="0",
        "",
        IF(
            LEFT(VLOOKUP($B201,MP$4:MQ$71,2,FALSE),1)="講",
            "講習",
            IF(
                LEFT(VLOOKUP($B201,MP$4:MQ$71,2,FALSE),1)="追",
                "追加",
                "通常"
            )
        )
    ),
    ""
)</f>
      </c>
      <c r="MR201" s="54">
        <f t="shared" si="5197"/>
      </c>
      <c r="MS201" s="55">
        <f t="shared" ref="MS201:MS222" si="5206">IFERROR(
    IF(
        LEFT(VLOOKUP($B201,MR$4:MS$71,2,FALSE),1)="0",
        "",
        IF(
            LEFT(VLOOKUP($B201,MR$4:MS$71,2,FALSE),1)="講",
            "講習",
            IF(
                LEFT(VLOOKUP($B201,MR$4:MS$71,2,FALSE),1)="追",
                "追加",
                "通常"
            )
        )
    ),
    ""
)</f>
      </c>
      <c r="MT201" s="54">
        <f t="shared" si="5197"/>
      </c>
      <c r="MU201" s="55">
        <f t="shared" ref="MU201:MU222" si="5207">IFERROR(
    IF(
        LEFT(VLOOKUP($B201,MT$4:MU$71,2,FALSE),1)="0",
        "",
        IF(
            LEFT(VLOOKUP($B201,MT$4:MU$71,2,FALSE),1)="講",
            "講習",
            IF(
                LEFT(VLOOKUP($B201,MT$4:MU$71,2,FALSE),1)="追",
                "追加",
                "通常"
            )
        )
    ),
    ""
)</f>
      </c>
      <c r="MV201" s="54">
        <f t="shared" si="5197"/>
      </c>
      <c r="MW201" s="55">
        <f t="shared" ref="MW201:MW222" si="5208">IFERROR(
    IF(
        LEFT(VLOOKUP($B201,MV$4:MW$71,2,FALSE),1)="0",
        "",
        IF(
            LEFT(VLOOKUP($B201,MV$4:MW$71,2,FALSE),1)="講",
            "講習",
            IF(
                LEFT(VLOOKUP($B201,MV$4:MW$71,2,FALSE),1)="追",
                "追加",
                "通常"
            )
        )
    ),
    ""
)</f>
      </c>
      <c r="MX201" s="54">
        <f t="shared" si="5197"/>
      </c>
      <c r="MY201" s="55">
        <f t="shared" ref="MY201:MY222" si="5209">IFERROR(
    IF(
        LEFT(VLOOKUP($B201,MX$4:MY$71,2,FALSE),1)="0",
        "",
        IF(
            LEFT(VLOOKUP($B201,MX$4:MY$71,2,FALSE),1)="講",
            "講習",
            IF(
                LEFT(VLOOKUP($B201,MX$4:MY$71,2,FALSE),1)="追",
                "追加",
                "通常"
            )
        )
    ),
    ""
)</f>
      </c>
      <c r="MZ201" s="54">
        <f t="shared" si="5197"/>
      </c>
      <c r="NA201" s="55">
        <f t="shared" ref="NA201:NA222" si="5210">IFERROR(
    IF(
        LEFT(VLOOKUP($B201,MZ$4:NA$71,2,FALSE),1)="0",
        "",
        IF(
            LEFT(VLOOKUP($B201,MZ$4:NA$71,2,FALSE),1)="講",
            "講習",
            IF(
                LEFT(VLOOKUP($B201,MZ$4:NA$71,2,FALSE),1)="追",
                "追加",
                "通常"
            )
        )
    ),
    ""
)</f>
      </c>
      <c r="NB201" s="54">
        <f t="shared" si="5197"/>
      </c>
      <c r="NC201" s="55">
        <f t="shared" ref="NC201:NC222" si="5211">IFERROR(
    IF(
        LEFT(VLOOKUP($B201,NB$4:NC$71,2,FALSE),1)="0",
        "",
        IF(
            LEFT(VLOOKUP($B201,NB$4:NC$71,2,FALSE),1)="講",
            "講習",
            IF(
                LEFT(VLOOKUP($B201,NB$4:NC$71,2,FALSE),1)="追",
                "追加",
                "通常"
            )
        )
    ),
    ""
)</f>
      </c>
      <c r="ND201" s="54">
        <f t="shared" si="5197"/>
      </c>
      <c r="NE201" s="55">
        <f t="shared" ref="NE201:NE222" si="5212">IFERROR(
    IF(
        LEFT(VLOOKUP($B201,ND$4:NE$71,2,FALSE),1)="0",
        "",
        IF(
            LEFT(VLOOKUP($B201,ND$4:NE$71,2,FALSE),1)="講",
            "講習",
            IF(
                LEFT(VLOOKUP($B201,ND$4:NE$71,2,FALSE),1)="追",
                "追加",
                "通常"
            )
        )
    ),
    ""
)</f>
      </c>
      <c r="NF201" s="54">
        <f t="shared" si="5197"/>
      </c>
      <c r="NG201" s="55">
        <f t="shared" ref="NG201:NG222" si="5213">IFERROR(
    IF(
        LEFT(VLOOKUP($B201,NF$4:NG$71,2,FALSE),1)="0",
        "",
        IF(
            LEFT(VLOOKUP($B201,NF$4:NG$71,2,FALSE),1)="講",
            "講習",
            IF(
                LEFT(VLOOKUP($B201,NF$4:NG$71,2,FALSE),1)="追",
                "追加",
                "通常"
            )
        )
    ),
    ""
)</f>
      </c>
      <c r="NH201" s="54">
        <f t="shared" si="5197"/>
      </c>
      <c r="NI201" s="55">
        <f t="shared" ref="NI201:NI222" si="5214">IFERROR(
    IF(
        LEFT(VLOOKUP($B201,NH$4:NI$71,2,FALSE),1)="0",
        "",
        IF(
            LEFT(VLOOKUP($B201,NH$4:NI$71,2,FALSE),1)="講",
            "講習",
            IF(
                LEFT(VLOOKUP($B201,NH$4:NI$71,2,FALSE),1)="追",
                "追加",
                "通常"
            )
        )
    ),
    ""
)</f>
      </c>
      <c r="NJ201" s="54">
        <f t="shared" si="5197"/>
      </c>
      <c r="NK201" s="55">
        <f t="shared" ref="NK201:NK222" si="5215">IFERROR(
    IF(
        LEFT(VLOOKUP($B201,NJ$4:NK$71,2,FALSE),1)="0",
        "",
        IF(
            LEFT(VLOOKUP($B201,NJ$4:NK$71,2,FALSE),1)="講",
            "講習",
            IF(
                LEFT(VLOOKUP($B201,NJ$4:NK$71,2,FALSE),1)="追",
                "追加",
                "通常"
            )
        )
    ),
    ""
)</f>
      </c>
      <c r="NL201" s="54">
        <f t="shared" si="5197"/>
      </c>
      <c r="NM201" s="55">
        <f t="shared" ref="NM201:NM222" si="5216">IFERROR(
    IF(
        LEFT(VLOOKUP($B201,NL$4:NM$71,2,FALSE),1)="0",
        "",
        IF(
            LEFT(VLOOKUP($B201,NL$4:NM$71,2,FALSE),1)="講",
            "講習",
            IF(
                LEFT(VLOOKUP($B201,NL$4:NM$71,2,FALSE),1)="追",
                "追加",
                "通常"
            )
        )
    ),
    ""
)</f>
      </c>
      <c r="NN201" s="54">
        <f t="shared" si="5197"/>
      </c>
      <c r="NO201" s="55">
        <f t="shared" ref="NO201:NO222" si="5217">IFERROR(
    IF(
        LEFT(VLOOKUP($B201,NN$4:NO$71,2,FALSE),1)="0",
        "",
        IF(
            LEFT(VLOOKUP($B201,NN$4:NO$71,2,FALSE),1)="講",
            "講習",
            IF(
                LEFT(VLOOKUP($B201,NN$4:NO$71,2,FALSE),1)="追",
                "追加",
                "通常"
            )
        )
    ),
    ""
)</f>
      </c>
      <c r="NP201" s="54">
        <f t="shared" si="5197"/>
      </c>
      <c r="NQ201" s="55">
        <f t="shared" ref="NQ201:NQ222" si="5218">IFERROR(
    IF(
        LEFT(VLOOKUP($B201,NP$4:NQ$71,2,FALSE),1)="0",
        "",
        IF(
            LEFT(VLOOKUP($B201,NP$4:NQ$71,2,FALSE),1)="講",
            "講習",
            IF(
                LEFT(VLOOKUP($B201,NP$4:NQ$71,2,FALSE),1)="追",
                "追加",
                "通常"
            )
        )
    ),
    ""
)</f>
      </c>
      <c r="NR201" s="54">
        <f t="shared" si="5197"/>
      </c>
      <c r="NS201" s="55">
        <f t="shared" ref="NS201:NS222" si="5219">IFERROR(
    IF(
        LEFT(VLOOKUP($B201,NR$4:NS$71,2,FALSE),1)="0",
        "",
        IF(
            LEFT(VLOOKUP($B201,NR$4:NS$71,2,FALSE),1)="講",
            "講習",
            IF(
                LEFT(VLOOKUP($B201,NR$4:NS$71,2,FALSE),1)="追",
                "追加",
                "通常"
            )
        )
    ),
    ""
)</f>
      </c>
      <c r="NT201" s="54">
        <f t="shared" si="5197"/>
      </c>
      <c r="NU201" s="55">
        <f t="shared" ref="NU201:NU222" si="5220">IFERROR(
    IF(
        LEFT(VLOOKUP($B201,NT$4:NU$71,2,FALSE),1)="0",
        "",
        IF(
            LEFT(VLOOKUP($B201,NT$4:NU$71,2,FALSE),1)="講",
            "講習",
            IF(
                LEFT(VLOOKUP($B201,NT$4:NU$71,2,FALSE),1)="追",
                "追加",
                "通常"
            )
        )
    ),
    ""
)</f>
      </c>
      <c r="NV201" s="54">
        <f t="shared" si="5197"/>
      </c>
      <c r="NW201" s="55">
        <f t="shared" ref="NW201:NW222" si="5221">IFERROR(
    IF(
        LEFT(VLOOKUP($B201,NV$4:NW$71,2,FALSE),1)="0",
        "",
        IF(
            LEFT(VLOOKUP($B201,NV$4:NW$71,2,FALSE),1)="講",
            "講習",
            IF(
                LEFT(VLOOKUP($B201,NV$4:NW$71,2,FALSE),1)="追",
                "追加",
                "通常"
            )
        )
    ),
    ""
)</f>
      </c>
      <c r="NX201" s="54">
        <f t="shared" si="5197"/>
      </c>
      <c r="NY201" s="55">
        <f t="shared" ref="NY201:NY222" si="5222">IFERROR(
    IF(
        LEFT(VLOOKUP($B201,NX$4:NY$71,2,FALSE),1)="0",
        "",
        IF(
            LEFT(VLOOKUP($B201,NX$4:NY$71,2,FALSE),1)="講",
            "講習",
            IF(
                LEFT(VLOOKUP($B201,NX$4:NY$71,2,FALSE),1)="追",
                "追加",
                "通常"
            )
        )
    ),
    ""
)</f>
      </c>
      <c r="NZ201" s="54">
        <f t="shared" si="5197"/>
      </c>
      <c r="OA201" s="55">
        <f t="shared" ref="OA201:OA222" si="5223">IFERROR(
    IF(
        LEFT(VLOOKUP($B201,NZ$4:OA$71,2,FALSE),1)="0",
        "",
        IF(
            LEFT(VLOOKUP($B201,NZ$4:OA$71,2,FALSE),1)="講",
            "講習",
            IF(
                LEFT(VLOOKUP($B201,NZ$4:OA$71,2,FALSE),1)="追",
                "追加",
                "通常"
            )
        )
    ),
    ""
)</f>
      </c>
      <c r="OB201" s="54">
        <f t="shared" si="5197"/>
      </c>
      <c r="OC201" s="55">
        <f t="shared" ref="OC201:OC222" si="5224">IFERROR(
    IF(
        LEFT(VLOOKUP($B201,OB$4:OC$71,2,FALSE),1)="0",
        "",
        IF(
            LEFT(VLOOKUP($B201,OB$4:OC$71,2,FALSE),1)="講",
            "講習",
            IF(
                LEFT(VLOOKUP($B201,OB$4:OC$71,2,FALSE),1)="追",
                "追加",
                "通常"
            )
        )
    ),
    ""
)</f>
      </c>
      <c r="OD201" s="54">
        <f t="shared" si="5197"/>
      </c>
      <c r="OE201" s="55">
        <f t="shared" ref="OE201:OE222" si="5225">IFERROR(
    IF(
        LEFT(VLOOKUP($B201,OD$4:OE$71,2,FALSE),1)="0",
        "",
        IF(
            LEFT(VLOOKUP($B201,OD$4:OE$71,2,FALSE),1)="講",
            "講習",
            IF(
                LEFT(VLOOKUP($B201,OD$4:OE$71,2,FALSE),1)="追",
                "追加",
                "通常"
            )
        )
    ),
    ""
)</f>
      </c>
      <c r="OF201" s="54">
        <f t="shared" si="5197"/>
      </c>
      <c r="OG201" s="55">
        <f t="shared" ref="OG201:OG222" si="5226">IFERROR(
    IF(
        LEFT(VLOOKUP($B201,OF$4:OG$71,2,FALSE),1)="0",
        "",
        IF(
            LEFT(VLOOKUP($B201,OF$4:OG$71,2,FALSE),1)="講",
            "講習",
            IF(
                LEFT(VLOOKUP($B201,OF$4:OG$71,2,FALSE),1)="追",
                "追加",
                "通常"
            )
        )
    ),
    ""
)</f>
      </c>
      <c r="OH201" s="54">
        <f t="shared" si="5197"/>
      </c>
      <c r="OI201" s="55">
        <f t="shared" ref="OI201:OI222" si="5227">IFERROR(
    IF(
        LEFT(VLOOKUP($B201,OH$4:OI$71,2,FALSE),1)="0",
        "",
        IF(
            LEFT(VLOOKUP($B201,OH$4:OI$71,2,FALSE),1)="講",
            "講習",
            IF(
                LEFT(VLOOKUP($B201,OH$4:OI$71,2,FALSE),1)="追",
                "追加",
                "通常"
            )
        )
    ),
    ""
)</f>
      </c>
      <c r="OJ201" s="54">
        <f t="shared" si="5187"/>
      </c>
      <c r="OK201" s="55">
        <f t="shared" ref="OK201:OK222" si="5228">IFERROR(
    IF(
        LEFT(VLOOKUP($B201,OJ$4:OK$71,2,FALSE),1)="0",
        "",
        IF(
            LEFT(VLOOKUP($B201,OJ$4:OK$71,2,FALSE),1)="講",
            "講習",
            IF(
                LEFT(VLOOKUP($B201,OJ$4:OK$71,2,FALSE),1)="追",
                "追加",
                "通常"
            )
        )
    ),
    ""
)</f>
      </c>
      <c r="OL201" s="54">
        <f t="shared" si="5184"/>
      </c>
      <c r="OM201" s="55">
        <f t="shared" ref="OM201:OM222" si="5229">IFERROR(
    IF(
        LEFT(VLOOKUP($B201,OL$4:OM$71,2,FALSE),1)="0",
        "",
        IF(
            LEFT(VLOOKUP($B201,OL$4:OM$71,2,FALSE),1)="講",
            "講習",
            IF(
                LEFT(VLOOKUP($B201,OL$4:OM$71,2,FALSE),1)="追",
                "追加",
                "通常"
            )
        )
    ),
    ""
)</f>
      </c>
      <c r="ON201" s="54">
        <f t="shared" si="5184"/>
      </c>
      <c r="OO201" s="55">
        <f t="shared" ref="OO201:OO222" si="5230">IFERROR(
    IF(
        LEFT(VLOOKUP($B201,ON$4:OO$71,2,FALSE),1)="0",
        "",
        IF(
            LEFT(VLOOKUP($B201,ON$4:OO$71,2,FALSE),1)="講",
            "講習",
            IF(
                LEFT(VLOOKUP($B201,ON$4:OO$71,2,FALSE),1)="追",
                "追加",
                "通常"
            )
        )
    ),
    ""
)</f>
      </c>
      <c r="OP201" s="54">
        <f t="shared" si="5184"/>
      </c>
      <c r="OQ201" s="55">
        <f t="shared" ref="OQ201:OQ222" si="5231">IFERROR(
    IF(
        LEFT(VLOOKUP($B201,OP$4:OQ$71,2,FALSE),1)="0",
        "",
        IF(
            LEFT(VLOOKUP($B201,OP$4:OQ$71,2,FALSE),1)="講",
            "講習",
            IF(
                LEFT(VLOOKUP($B201,OP$4:OQ$71,2,FALSE),1)="追",
                "追加",
                "通常"
            )
        )
    ),
    ""
)</f>
      </c>
      <c r="OR201" s="54">
        <f t="shared" si="5184"/>
      </c>
      <c r="OS201" s="55">
        <f t="shared" ref="OS201:OS222" si="5232">IFERROR(
    IF(
        LEFT(VLOOKUP($B201,OR$4:OS$71,2,FALSE),1)="0",
        "",
        IF(
            LEFT(VLOOKUP($B201,OR$4:OS$71,2,FALSE),1)="講",
            "講習",
            IF(
                LEFT(VLOOKUP($B201,OR$4:OS$71,2,FALSE),1)="追",
                "追加",
                "通常"
            )
        )
    ),
    ""
)</f>
      </c>
      <c r="OT201" s="54">
        <f t="shared" si="5184"/>
      </c>
      <c r="OU201" s="55">
        <f t="shared" ref="OU201:OU222" si="5233">IFERROR(
    IF(
        LEFT(VLOOKUP($B201,OT$4:OU$71,2,FALSE),1)="0",
        "",
        IF(
            LEFT(VLOOKUP($B201,OT$4:OU$71,2,FALSE),1)="講",
            "講習",
            IF(
                LEFT(VLOOKUP($B201,OT$4:OU$71,2,FALSE),1)="追",
                "追加",
                "通常"
            )
        )
    ),
    ""
)</f>
      </c>
      <c r="OV201" s="54">
        <f t="shared" si="5184"/>
      </c>
      <c r="OW201" s="55">
        <f t="shared" ref="OW201:OW222" si="5234">IFERROR(
    IF(
        LEFT(VLOOKUP($B201,OV$4:OW$71,2,FALSE),1)="0",
        "",
        IF(
            LEFT(VLOOKUP($B201,OV$4:OW$71,2,FALSE),1)="講",
            "講習",
            IF(
                LEFT(VLOOKUP($B201,OV$4:OW$71,2,FALSE),1)="追",
                "追加",
                "通常"
            )
        )
    ),
    ""
)</f>
      </c>
      <c r="OX201" s="54">
        <f t="shared" si="5198"/>
      </c>
      <c r="OY201" s="55">
        <f t="shared" ref="OY201:OY222" si="5235">IFERROR(
    IF(
        LEFT(VLOOKUP($B201,OX$4:OY$71,2,FALSE),1)="0",
        "",
        IF(
            LEFT(VLOOKUP($B201,OX$4:OY$71,2,FALSE),1)="講",
            "講習",
            IF(
                LEFT(VLOOKUP($B201,OX$4:OY$71,2,FALSE),1)="追",
                "追加",
                "通常"
            )
        )
    ),
    ""
)</f>
      </c>
      <c r="OZ201" s="54">
        <f t="shared" si="5198"/>
      </c>
      <c r="PA201" s="55">
        <f t="shared" ref="PA201:PA222" si="5236">IFERROR(
    IF(
        LEFT(VLOOKUP($B201,OZ$4:PA$71,2,FALSE),1)="0",
        "",
        IF(
            LEFT(VLOOKUP($B201,OZ$4:PA$71,2,FALSE),1)="講",
            "講習",
            IF(
                LEFT(VLOOKUP($B201,OZ$4:PA$71,2,FALSE),1)="追",
                "追加",
                "通常"
            )
        )
    ),
    ""
)</f>
      </c>
      <c r="PB201" s="54">
        <f t="shared" si="5198"/>
      </c>
      <c r="PC201" s="55">
        <f t="shared" ref="PC201:PC222" si="5237">IFERROR(
    IF(
        LEFT(VLOOKUP($B201,PB$4:PC$71,2,FALSE),1)="0",
        "",
        IF(
            LEFT(VLOOKUP($B201,PB$4:PC$71,2,FALSE),1)="講",
            "講習",
            IF(
                LEFT(VLOOKUP($B201,PB$4:PC$71,2,FALSE),1)="追",
                "追加",
                "通常"
            )
        )
    ),
    ""
)</f>
      </c>
      <c r="PD201" s="54">
        <f t="shared" si="5198"/>
      </c>
      <c r="PE201" s="55">
        <f t="shared" ref="PE201:PE222" si="5238">IFERROR(
    IF(
        LEFT(VLOOKUP($B201,PD$4:PE$71,2,FALSE),1)="0",
        "",
        IF(
            LEFT(VLOOKUP($B201,PD$4:PE$71,2,FALSE),1)="講",
            "講習",
            IF(
                LEFT(VLOOKUP($B201,PD$4:PE$71,2,FALSE),1)="追",
                "追加",
                "通常"
            )
        )
    ),
    ""
)</f>
      </c>
      <c r="PF201" s="54">
        <f t="shared" si="5198"/>
      </c>
      <c r="PG201" s="55">
        <f t="shared" ref="PG201:PG222" si="5239">IFERROR(
    IF(
        LEFT(VLOOKUP($B201,PF$4:PG$71,2,FALSE),1)="0",
        "",
        IF(
            LEFT(VLOOKUP($B201,PF$4:PG$71,2,FALSE),1)="講",
            "講習",
            IF(
                LEFT(VLOOKUP($B201,PF$4:PG$71,2,FALSE),1)="追",
                "追加",
                "通常"
            )
        )
    ),
    ""
)</f>
      </c>
      <c r="PH201" s="54">
        <f t="shared" si="5198"/>
      </c>
      <c r="PI201" s="55">
        <f t="shared" ref="PI201:PI222" si="5240">IFERROR(
    IF(
        LEFT(VLOOKUP($B201,PH$4:PI$71,2,FALSE),1)="0",
        "",
        IF(
            LEFT(VLOOKUP($B201,PH$4:PI$71,2,FALSE),1)="講",
            "講習",
            IF(
                LEFT(VLOOKUP($B201,PH$4:PI$71,2,FALSE),1)="追",
                "追加",
                "通常"
            )
        )
    ),
    ""
)</f>
      </c>
      <c r="PJ201" s="54">
        <f t="shared" si="5198"/>
      </c>
      <c r="PK201" s="55">
        <f t="shared" ref="PK201:PK222" si="5241">IFERROR(
    IF(
        LEFT(VLOOKUP($B201,PJ$4:PK$71,2,FALSE),1)="0",
        "",
        IF(
            LEFT(VLOOKUP($B201,PJ$4:PK$71,2,FALSE),1)="講",
            "講習",
            IF(
                LEFT(VLOOKUP($B201,PJ$4:PK$71,2,FALSE),1)="追",
                "追加",
                "通常"
            )
        )
    ),
    ""
)</f>
      </c>
      <c r="PL201" s="54">
        <f t="shared" si="5198"/>
      </c>
      <c r="PM201" s="55">
        <f t="shared" ref="PM201:PM222" si="5242">IFERROR(
    IF(
        LEFT(VLOOKUP($B201,PL$4:PM$71,2,FALSE),1)="0",
        "",
        IF(
            LEFT(VLOOKUP($B201,PL$4:PM$71,2,FALSE),1)="講",
            "講習",
            IF(
                LEFT(VLOOKUP($B201,PL$4:PM$71,2,FALSE),1)="追",
                "追加",
                "通常"
            )
        )
    ),
    ""
)</f>
      </c>
      <c r="PN201" s="54">
        <f t="shared" si="5198"/>
      </c>
      <c r="PO201" s="55">
        <f t="shared" ref="PO201:PO222" si="5243">IFERROR(
    IF(
        LEFT(VLOOKUP($B201,PN$4:PO$71,2,FALSE),1)="0",
        "",
        IF(
            LEFT(VLOOKUP($B201,PN$4:PO$71,2,FALSE),1)="講",
            "講習",
            IF(
                LEFT(VLOOKUP($B201,PN$4:PO$71,2,FALSE),1)="追",
                "追加",
                "通常"
            )
        )
    ),
    ""
)</f>
      </c>
      <c r="PP201" s="54">
        <f t="shared" si="5198"/>
      </c>
      <c r="PQ201" s="55">
        <f t="shared" ref="PQ201:PQ222" si="5244">IFERROR(
    IF(
        LEFT(VLOOKUP($B201,PP$4:PQ$71,2,FALSE),1)="0",
        "",
        IF(
            LEFT(VLOOKUP($B201,PP$4:PQ$71,2,FALSE),1)="講",
            "講習",
            IF(
                LEFT(VLOOKUP($B201,PP$4:PQ$71,2,FALSE),1)="追",
                "追加",
                "通常"
            )
        )
    ),
    ""
)</f>
      </c>
      <c r="PR201" s="54">
        <f t="shared" si="5198"/>
      </c>
      <c r="PS201" s="55">
        <f t="shared" ref="PS201:PS222" si="5245">IFERROR(
    IF(
        LEFT(VLOOKUP($B201,PR$4:PS$71,2,FALSE),1)="0",
        "",
        IF(
            LEFT(VLOOKUP($B201,PR$4:PS$71,2,FALSE),1)="講",
            "講習",
            IF(
                LEFT(VLOOKUP($B201,PR$4:PS$71,2,FALSE),1)="追",
                "追加",
                "通常"
            )
        )
    ),
    ""
)</f>
      </c>
      <c r="PT201" s="54">
        <f t="shared" si="5198"/>
      </c>
      <c r="PU201" s="55">
        <f t="shared" ref="PU201:PU222" si="5246">IFERROR(
    IF(
        LEFT(VLOOKUP($B201,PT$4:PU$71,2,FALSE),1)="0",
        "",
        IF(
            LEFT(VLOOKUP($B201,PT$4:PU$71,2,FALSE),1)="講",
            "講習",
            IF(
                LEFT(VLOOKUP($B201,PT$4:PU$71,2,FALSE),1)="追",
                "追加",
                "通常"
            )
        )
    ),
    ""
)</f>
      </c>
      <c r="PV201" s="54">
        <f t="shared" si="5198"/>
      </c>
      <c r="PW201" s="55">
        <f t="shared" ref="PW201:PW222" si="5247">IFERROR(
    IF(
        LEFT(VLOOKUP($B201,PV$4:PW$71,2,FALSE),1)="0",
        "",
        IF(
            LEFT(VLOOKUP($B201,PV$4:PW$71,2,FALSE),1)="講",
            "講習",
            IF(
                LEFT(VLOOKUP($B201,PV$4:PW$71,2,FALSE),1)="追",
                "追加",
                "通常"
            )
        )
    ),
    ""
)</f>
      </c>
      <c r="PX201" s="54">
        <f t="shared" si="5198"/>
      </c>
      <c r="PY201" s="55">
        <f t="shared" ref="PY201:PY222" si="5248">IFERROR(
    IF(
        LEFT(VLOOKUP($B201,PX$4:PY$71,2,FALSE),1)="0",
        "",
        IF(
            LEFT(VLOOKUP($B201,PX$4:PY$71,2,FALSE),1)="講",
            "講習",
            IF(
                LEFT(VLOOKUP($B201,PX$4:PY$71,2,FALSE),1)="追",
                "追加",
                "通常"
            )
        )
    ),
    ""
)</f>
      </c>
      <c r="PZ201" s="54">
        <f t="shared" si="5198"/>
      </c>
      <c r="QA201" s="55">
        <f t="shared" ref="QA201:QA222" si="5249">IFERROR(
    IF(
        LEFT(VLOOKUP($B201,PZ$4:QA$71,2,FALSE),1)="0",
        "",
        IF(
            LEFT(VLOOKUP($B201,PZ$4:QA$71,2,FALSE),1)="講",
            "講習",
            IF(
                LEFT(VLOOKUP($B201,PZ$4:QA$71,2,FALSE),1)="追",
                "追加",
                "通常"
            )
        )
    ),
    ""
)</f>
      </c>
      <c r="QB201" s="54">
        <f t="shared" si="5198"/>
      </c>
      <c r="QC201" s="55">
        <f t="shared" ref="QC201:QC222" si="5250">IFERROR(
    IF(
        LEFT(VLOOKUP($B201,QB$4:QC$71,2,FALSE),1)="0",
        "",
        IF(
            LEFT(VLOOKUP($B201,QB$4:QC$71,2,FALSE),1)="講",
            "講習",
            IF(
                LEFT(VLOOKUP($B201,QB$4:QC$71,2,FALSE),1)="追",
                "追加",
                "通常"
            )
        )
    ),
    ""
)</f>
      </c>
      <c r="QD201" s="54">
        <f t="shared" si="5198"/>
      </c>
      <c r="QE201" s="55">
        <f t="shared" ref="QE201:QE222" si="5251">IFERROR(
    IF(
        LEFT(VLOOKUP($B201,QD$4:QE$71,2,FALSE),1)="0",
        "",
        IF(
            LEFT(VLOOKUP($B201,QD$4:QE$71,2,FALSE),1)="講",
            "講習",
            IF(
                LEFT(VLOOKUP($B201,QD$4:QE$71,2,FALSE),1)="追",
                "追加",
                "通常"
            )
        )
    ),
    ""
)</f>
      </c>
      <c r="QF201" s="54">
        <f t="shared" si="5198"/>
      </c>
      <c r="QG201" s="55">
        <f t="shared" ref="QG201:QG222" si="5252">IFERROR(
    IF(
        LEFT(VLOOKUP($B201,QF$4:QG$71,2,FALSE),1)="0",
        "",
        IF(
            LEFT(VLOOKUP($B201,QF$4:QG$71,2,FALSE),1)="講",
            "講習",
            IF(
                LEFT(VLOOKUP($B201,QF$4:QG$71,2,FALSE),1)="追",
                "追加",
                "通常"
            )
        )
    ),
    ""
)</f>
      </c>
      <c r="QH201" s="54">
        <f t="shared" si="5198"/>
      </c>
      <c r="QI201" s="55">
        <f t="shared" ref="QI201:QI222" si="5253">IFERROR(
    IF(
        LEFT(VLOOKUP($B201,QH$4:QI$71,2,FALSE),1)="0",
        "",
        IF(
            LEFT(VLOOKUP($B201,QH$4:QI$71,2,FALSE),1)="講",
            "講習",
            IF(
                LEFT(VLOOKUP($B201,QH$4:QI$71,2,FALSE),1)="追",
                "追加",
                "通常"
            )
        )
    ),
    ""
)</f>
      </c>
      <c r="QJ201" s="54">
        <f t="shared" si="5198"/>
      </c>
      <c r="QK201" s="55">
        <f t="shared" ref="QK201:QK222" si="5254">IFERROR(
    IF(
        LEFT(VLOOKUP($B201,QJ$4:QK$71,2,FALSE),1)="0",
        "",
        IF(
            LEFT(VLOOKUP($B201,QJ$4:QK$71,2,FALSE),1)="講",
            "講習",
            IF(
                LEFT(VLOOKUP($B201,QJ$4:QK$71,2,FALSE),1)="追",
                "追加",
                "通常"
            )
        )
    ),
    ""
)</f>
      </c>
      <c r="QL201" s="54">
        <f t="shared" si="5198"/>
      </c>
      <c r="QM201" s="55">
        <f t="shared" ref="QM201:QM222" si="5255">IFERROR(
    IF(
        LEFT(VLOOKUP($B201,QL$4:QM$71,2,FALSE),1)="0",
        "",
        IF(
            LEFT(VLOOKUP($B201,QL$4:QM$71,2,FALSE),1)="講",
            "講習",
            IF(
                LEFT(VLOOKUP($B201,QL$4:QM$71,2,FALSE),1)="追",
                "追加",
                "通常"
            )
        )
    ),
    ""
)</f>
      </c>
      <c r="QN201" s="54">
        <f t="shared" si="5198"/>
      </c>
      <c r="QO201" s="55">
        <f t="shared" ref="QO201:QO222" si="5256">IFERROR(
    IF(
        LEFT(VLOOKUP($B201,QN$4:QO$71,2,FALSE),1)="0",
        "",
        IF(
            LEFT(VLOOKUP($B201,QN$4:QO$71,2,FALSE),1)="講",
            "講習",
            IF(
                LEFT(VLOOKUP($B201,QN$4:QO$71,2,FALSE),1)="追",
                "追加",
                "通常"
            )
        )
    ),
    ""
)</f>
      </c>
      <c r="QP201" s="54">
        <f t="shared" si="5198"/>
      </c>
      <c r="QQ201" s="55">
        <f t="shared" ref="QQ201:QQ222" si="5257">IFERROR(
    IF(
        LEFT(VLOOKUP($B201,QP$4:QQ$71,2,FALSE),1)="0",
        "",
        IF(
            LEFT(VLOOKUP($B201,QP$4:QQ$71,2,FALSE),1)="講",
            "講習",
            IF(
                LEFT(VLOOKUP($B201,QP$4:QQ$71,2,FALSE),1)="追",
                "追加",
                "通常"
            )
        )
    ),
    ""
)</f>
      </c>
      <c r="QR201" s="54">
        <f t="shared" si="5198"/>
      </c>
      <c r="QS201" s="55">
        <f t="shared" ref="QS201:QS222" si="5258">IFERROR(
    IF(
        LEFT(VLOOKUP($B201,QR$4:QS$71,2,FALSE),1)="0",
        "",
        IF(
            LEFT(VLOOKUP($B201,QR$4:QS$71,2,FALSE),1)="講",
            "講習",
            IF(
                LEFT(VLOOKUP($B201,QR$4:QS$71,2,FALSE),1)="追",
                "追加",
                "通常"
            )
        )
    ),
    ""
)</f>
      </c>
      <c r="QT201" s="54">
        <f t="shared" si="5198"/>
      </c>
      <c r="QU201" s="55">
        <f t="shared" si="4885"/>
      </c>
      <c r="QV201" s="54">
        <f t="shared" si="5198"/>
      </c>
      <c r="QW201" s="55">
        <f t="shared" si="4886"/>
      </c>
      <c r="QX201" s="54">
        <f t="shared" si="5198"/>
      </c>
      <c r="QY201" s="55">
        <f t="shared" si="4887"/>
      </c>
      <c r="QZ201" s="54">
        <f t="shared" si="5198"/>
      </c>
      <c r="RA201" s="55">
        <f t="shared" si="4888"/>
      </c>
      <c r="RB201" s="54">
        <f t="shared" si="5198"/>
      </c>
      <c r="RC201" s="55">
        <f t="shared" si="4889"/>
      </c>
      <c r="RD201" s="54">
        <f t="shared" si="5198"/>
      </c>
      <c r="RE201" s="55">
        <f t="shared" si="4890"/>
      </c>
      <c r="RF201" s="54">
        <f t="shared" si="5198"/>
      </c>
      <c r="RG201" s="55">
        <f t="shared" si="4891"/>
      </c>
      <c r="RH201" s="54">
        <f t="shared" si="5198"/>
      </c>
      <c r="RI201" s="55">
        <f t="shared" si="4892"/>
      </c>
      <c r="RJ201" s="54">
        <f t="shared" si="5196"/>
      </c>
      <c r="RK201" s="55">
        <f t="shared" si="4893"/>
      </c>
      <c r="RL201" s="54">
        <f t="shared" si="5196"/>
      </c>
      <c r="RM201" s="55">
        <f t="shared" si="4894"/>
      </c>
      <c r="RN201" s="54">
        <f t="shared" si="5196"/>
      </c>
      <c r="RO201" s="55">
        <f t="shared" si="4895"/>
      </c>
      <c r="RP201" s="54">
        <f t="shared" si="5196"/>
      </c>
      <c r="RQ201" s="55">
        <f t="shared" si="4896"/>
      </c>
      <c r="RR201" s="54">
        <f t="shared" si="5196"/>
      </c>
      <c r="RS201" s="55">
        <f t="shared" si="4897"/>
      </c>
      <c r="RT201" s="54">
        <f t="shared" si="5196"/>
      </c>
      <c r="RU201" s="55">
        <f t="shared" si="4898"/>
      </c>
      <c r="RV201" s="54">
        <f t="shared" si="5196"/>
      </c>
      <c r="RW201" s="55">
        <f t="shared" si="4899"/>
      </c>
      <c r="RX201" s="54">
        <f t="shared" si="5196"/>
      </c>
      <c r="RY201" s="55">
        <f t="shared" si="4900"/>
      </c>
      <c r="RZ201" s="54">
        <f t="shared" si="5196"/>
      </c>
      <c r="SA201" s="55">
        <f t="shared" si="4901"/>
      </c>
      <c r="SB201" s="54">
        <f t="shared" si="5193"/>
      </c>
      <c r="SC201" s="55">
        <f t="shared" si="4902"/>
      </c>
      <c r="SD201" s="54">
        <f t="shared" si="5193"/>
      </c>
      <c r="SE201" s="55">
        <f t="shared" si="4903"/>
      </c>
      <c r="SF201" s="54">
        <f t="shared" si="5193"/>
      </c>
      <c r="SG201" s="55">
        <f t="shared" si="4904"/>
      </c>
      <c r="SH201" s="54">
        <f t="shared" si="5193"/>
      </c>
      <c r="SI201" s="55">
        <f t="shared" si="4905"/>
      </c>
      <c r="SJ201" s="54">
        <f t="shared" si="5193"/>
      </c>
      <c r="SK201" s="55">
        <f t="shared" si="4906"/>
      </c>
      <c r="SL201" s="54">
        <f t="shared" si="5193"/>
      </c>
      <c r="SM201" s="55">
        <f t="shared" si="4907"/>
      </c>
      <c r="SN201" s="54">
        <f t="shared" si="5193"/>
      </c>
      <c r="SO201" s="55">
        <f t="shared" si="4908"/>
      </c>
      <c r="SP201" s="54">
        <f t="shared" si="5193"/>
      </c>
      <c r="SQ201" s="55">
        <f t="shared" si="4909"/>
      </c>
      <c r="SR201" s="54">
        <f t="shared" si="5193"/>
      </c>
      <c r="SS201" s="55">
        <f t="shared" si="4910"/>
      </c>
      <c r="ST201" s="54">
        <f t="shared" si="5193"/>
      </c>
      <c r="SU201" s="55">
        <f t="shared" si="4911"/>
      </c>
      <c r="SV201" s="54">
        <f t="shared" si="5193"/>
      </c>
      <c r="SW201" s="55">
        <f t="shared" si="4912"/>
      </c>
      <c r="SX201" s="54">
        <f t="shared" si="5193"/>
      </c>
      <c r="SY201" s="55">
        <f t="shared" si="4913"/>
      </c>
      <c r="SZ201" s="54">
        <f t="shared" si="5193"/>
      </c>
      <c r="TA201" s="55">
        <f t="shared" si="4914"/>
      </c>
      <c r="TB201" s="54">
        <f t="shared" si="5193"/>
      </c>
      <c r="TC201" s="55">
        <f t="shared" si="4915"/>
      </c>
      <c r="TD201" s="54">
        <f t="shared" si="5193"/>
      </c>
      <c r="TE201" s="55">
        <f t="shared" si="4881"/>
      </c>
      <c r="TF201" s="54">
        <f t="shared" si="5193"/>
      </c>
      <c r="TG201" s="55">
        <f t="shared" si="4843"/>
      </c>
      <c r="TH201" s="54">
        <f t="shared" si="5193"/>
      </c>
      <c r="TI201" s="55">
        <f t="shared" si="4844"/>
      </c>
      <c r="TJ201" s="54">
        <f t="shared" si="5193"/>
      </c>
      <c r="TK201" s="55">
        <f t="shared" si="4845"/>
      </c>
      <c r="TL201" s="54">
        <f t="shared" si="5193"/>
      </c>
      <c r="TM201" s="55">
        <f t="shared" si="4846"/>
      </c>
      <c r="TN201" s="54">
        <f t="shared" si="5193"/>
      </c>
      <c r="TO201" s="55">
        <f t="shared" si="4847"/>
      </c>
      <c r="TP201" s="54">
        <f t="shared" si="5193"/>
      </c>
      <c r="TQ201" s="55">
        <f t="shared" si="4848"/>
      </c>
      <c r="TR201" s="54">
        <f t="shared" si="5193"/>
      </c>
      <c r="TS201" s="55">
        <f t="shared" si="4849"/>
      </c>
      <c r="TT201" s="54">
        <f t="shared" si="5193"/>
      </c>
      <c r="TU201" s="55">
        <f t="shared" si="4850"/>
      </c>
      <c r="TV201" s="54">
        <f t="shared" si="5188"/>
      </c>
      <c r="TW201" s="55">
        <f t="shared" si="4851"/>
      </c>
      <c r="TX201" s="54">
        <f t="shared" si="5188"/>
      </c>
      <c r="TY201" s="55">
        <f t="shared" si="4852"/>
      </c>
      <c r="TZ201" s="54">
        <f t="shared" si="5188"/>
      </c>
      <c r="UA201" s="55">
        <f t="shared" si="4853"/>
      </c>
      <c r="UB201" s="54">
        <f t="shared" ref="UB201:WL215" si="5259">RIGHT(IFERROR(VLOOKUP($B201,UB$4:UC$71,2,FALSE),""),2)</f>
      </c>
      <c r="UC201" s="55">
        <f t="shared" si="4854"/>
      </c>
      <c r="UD201" s="54">
        <f t="shared" si="5259"/>
      </c>
      <c r="UE201" s="55">
        <f t="shared" si="4855"/>
      </c>
      <c r="UF201" s="54">
        <f t="shared" si="5259"/>
      </c>
      <c r="UG201" s="55">
        <f t="shared" si="4856"/>
      </c>
      <c r="UH201" s="54">
        <f t="shared" si="5259"/>
      </c>
      <c r="UI201" s="55">
        <f t="shared" si="4857"/>
      </c>
      <c r="UJ201" s="54">
        <f t="shared" si="5259"/>
      </c>
      <c r="UK201" s="55">
        <f t="shared" si="4858"/>
      </c>
      <c r="UL201" s="54">
        <f t="shared" si="5259"/>
      </c>
      <c r="UM201" s="55">
        <f t="shared" si="4859"/>
      </c>
      <c r="UN201" s="54">
        <f t="shared" si="5259"/>
      </c>
      <c r="UO201" s="55">
        <f t="shared" si="4860"/>
      </c>
      <c r="UP201" s="54">
        <f t="shared" si="5259"/>
      </c>
      <c r="UQ201" s="55">
        <f t="shared" si="4861"/>
      </c>
      <c r="UR201" s="54">
        <f t="shared" si="5259"/>
      </c>
      <c r="US201" s="55">
        <f t="shared" si="4862"/>
      </c>
      <c r="UT201" s="54">
        <f t="shared" si="5259"/>
      </c>
      <c r="UU201" s="55">
        <f t="shared" si="4863"/>
      </c>
      <c r="UV201" s="54">
        <f t="shared" si="5259"/>
      </c>
      <c r="UW201" s="55">
        <f t="shared" si="4864"/>
      </c>
      <c r="UX201" s="54">
        <f t="shared" si="5259"/>
      </c>
      <c r="UY201" s="55">
        <f t="shared" si="4865"/>
      </c>
      <c r="UZ201" s="54">
        <f t="shared" si="5259"/>
      </c>
      <c r="VA201" s="55">
        <f t="shared" si="4866"/>
      </c>
      <c r="VB201" s="54">
        <f t="shared" si="5259"/>
      </c>
      <c r="VC201" s="55">
        <f t="shared" si="4867"/>
      </c>
      <c r="VD201" s="54">
        <f t="shared" si="5259"/>
      </c>
      <c r="VE201" s="55">
        <f t="shared" si="4868"/>
      </c>
      <c r="VF201" s="54">
        <f t="shared" si="5259"/>
      </c>
      <c r="VG201" s="55">
        <f t="shared" si="4869"/>
      </c>
      <c r="VH201" s="54">
        <f t="shared" si="5259"/>
      </c>
      <c r="VI201" s="55">
        <f t="shared" si="4870"/>
      </c>
      <c r="VJ201" s="54">
        <f t="shared" si="5259"/>
      </c>
      <c r="VK201" s="55">
        <f t="shared" si="4871"/>
      </c>
      <c r="VL201" s="54">
        <f t="shared" si="5259"/>
      </c>
      <c r="VM201" s="55">
        <f t="shared" si="4872"/>
      </c>
      <c r="VN201" s="54">
        <f t="shared" si="5259"/>
      </c>
      <c r="VO201" s="55">
        <f t="shared" si="4873"/>
      </c>
      <c r="VP201" s="54">
        <f t="shared" si="5259"/>
      </c>
      <c r="VQ201" s="55">
        <f t="shared" si="4817"/>
      </c>
      <c r="VR201" s="54">
        <f t="shared" si="5259"/>
      </c>
      <c r="VS201" s="55">
        <f t="shared" si="4874"/>
      </c>
      <c r="VT201" s="54">
        <f t="shared" si="5259"/>
      </c>
      <c r="VU201" s="55">
        <f t="shared" si="4875"/>
      </c>
      <c r="VV201" s="54">
        <f t="shared" si="5259"/>
      </c>
      <c r="VW201" s="55">
        <f t="shared" si="4876"/>
      </c>
      <c r="VX201" s="54">
        <f t="shared" si="5259"/>
      </c>
      <c r="VY201" s="55">
        <f t="shared" si="4877"/>
      </c>
      <c r="VZ201" s="54">
        <f t="shared" si="5259"/>
      </c>
      <c r="WA201" s="55">
        <f t="shared" si="4878"/>
      </c>
      <c r="WB201" s="54">
        <f t="shared" si="5259"/>
      </c>
      <c r="WC201" s="55">
        <f t="shared" si="4879"/>
      </c>
      <c r="WD201" s="54">
        <f t="shared" si="5259"/>
      </c>
      <c r="WE201" s="55">
        <f t="shared" si="4818"/>
      </c>
      <c r="WF201" s="54">
        <f t="shared" si="5259"/>
      </c>
      <c r="WG201" s="55">
        <f t="shared" si="4819"/>
      </c>
      <c r="WH201" s="54">
        <f t="shared" si="5259"/>
      </c>
      <c r="WI201" s="55">
        <f t="shared" si="4820"/>
      </c>
      <c r="WJ201" s="54">
        <f t="shared" si="5259"/>
      </c>
      <c r="WK201" s="55">
        <f t="shared" si="4821"/>
      </c>
      <c r="WL201" s="54">
        <f t="shared" si="5259"/>
      </c>
      <c r="WM201" s="55">
        <f t="shared" si="4822"/>
      </c>
      <c r="WN201" s="54">
        <f t="shared" si="5199"/>
      </c>
      <c r="WO201" s="55">
        <f t="shared" si="4823"/>
      </c>
      <c r="WP201" s="54">
        <f t="shared" si="5199"/>
      </c>
      <c r="WQ201" s="55">
        <f t="shared" si="4824"/>
      </c>
      <c r="WR201" s="54">
        <f t="shared" si="5199"/>
      </c>
      <c r="WS201" s="55">
        <f t="shared" si="4825"/>
      </c>
      <c r="WT201" s="54">
        <f t="shared" si="5199"/>
      </c>
      <c r="WU201" s="55">
        <f t="shared" si="4826"/>
      </c>
      <c r="WV201" s="54">
        <f t="shared" si="5199"/>
      </c>
      <c r="WW201" s="55">
        <f t="shared" si="4827"/>
      </c>
      <c r="WX201" s="54">
        <f t="shared" si="5199"/>
      </c>
      <c r="WY201" s="55">
        <f t="shared" si="4828"/>
      </c>
      <c r="WZ201" s="54">
        <f t="shared" si="5182"/>
      </c>
      <c r="XA201" s="55">
        <f t="shared" si="4829"/>
      </c>
      <c r="XB201" s="54">
        <f t="shared" si="5182"/>
      </c>
      <c r="XC201" s="55">
        <f t="shared" si="4830"/>
      </c>
      <c r="XD201" s="54">
        <f t="shared" si="5182"/>
      </c>
      <c r="XE201" s="55">
        <f t="shared" si="4831"/>
      </c>
      <c r="XF201" s="54">
        <f t="shared" si="5182"/>
      </c>
      <c r="XG201" s="55">
        <f t="shared" si="4832"/>
      </c>
      <c r="XH201" s="54">
        <f t="shared" si="5182"/>
      </c>
      <c r="XI201" s="55">
        <f t="shared" si="4833"/>
      </c>
      <c r="XJ201" s="54">
        <f t="shared" si="5182"/>
      </c>
      <c r="XK201" s="55">
        <f t="shared" si="4834"/>
      </c>
      <c r="XL201" s="54">
        <f t="shared" si="5182"/>
      </c>
      <c r="XM201" s="55">
        <f t="shared" si="4835"/>
      </c>
      <c r="XN201" s="54">
        <f t="shared" si="5182"/>
      </c>
      <c r="XO201" s="55">
        <f t="shared" si="4836"/>
      </c>
      <c r="XP201" s="54">
        <f t="shared" si="5179"/>
      </c>
      <c r="XQ201" s="55">
        <f t="shared" si="4837"/>
      </c>
      <c r="XR201" s="54">
        <f t="shared" si="5179"/>
      </c>
      <c r="XS201" s="55">
        <f t="shared" si="4838"/>
      </c>
      <c r="XT201" s="54">
        <f t="shared" si="5179"/>
      </c>
      <c r="XU201" s="55">
        <f t="shared" si="4839"/>
      </c>
      <c r="XV201" s="54">
        <f t="shared" si="5179"/>
      </c>
      <c r="XW201" s="55">
        <f t="shared" si="4840"/>
      </c>
      <c r="XX201" s="54">
        <f t="shared" si="5179"/>
      </c>
      <c r="XY201" s="55">
        <f t="shared" si="4841"/>
      </c>
      <c r="XZ201" s="54">
        <f t="shared" si="5179"/>
      </c>
      <c r="YA201" s="55">
        <f t="shared" si="4842"/>
      </c>
      <c r="YB201" s="54">
        <f t="shared" si="5179"/>
      </c>
      <c r="YC201" s="55">
        <f t="shared" ref="YC201:YC222" si="5260">IFERROR(
    IF(
        LEFT(VLOOKUP($B201,YB$4:YC$71,2,FALSE),1)="0",
        "",
        IF(
            LEFT(VLOOKUP($B201,YB$4:YC$71,2,FALSE),1)="講",
            "講習",
            IF(
                LEFT(VLOOKUP($B201,YB$4:YC$71,2,FALSE),1)="追",
                "追加",
                "通常"
            )
        )
    ),
    ""
)</f>
      </c>
      <c r="YD201" s="54">
        <f t="shared" si="5195"/>
      </c>
      <c r="YE201" s="55">
        <f t="shared" ref="YE201:YE222" si="5261">IFERROR(
    IF(
        LEFT(VLOOKUP($B201,YD$4:YE$71,2,FALSE),1)="0",
        "",
        IF(
            LEFT(VLOOKUP($B201,YD$4:YE$71,2,FALSE),1)="講",
            "講習",
            IF(
                LEFT(VLOOKUP($B201,YD$4:YE$71,2,FALSE),1)="追",
                "追加",
                "通常"
            )
        )
    ),
    ""
)</f>
      </c>
      <c r="YF201" s="54">
        <f t="shared" si="5195"/>
      </c>
      <c r="YG201" s="55">
        <f t="shared" ref="YG201:YG222" si="5262">IFERROR(
    IF(
        LEFT(VLOOKUP($B201,YF$4:YG$71,2,FALSE),1)="0",
        "",
        IF(
            LEFT(VLOOKUP($B201,YF$4:YG$71,2,FALSE),1)="講",
            "講習",
            IF(
                LEFT(VLOOKUP($B201,YF$4:YG$71,2,FALSE),1)="追",
                "追加",
                "通常"
            )
        )
    ),
    ""
)</f>
      </c>
      <c r="YH201" s="54">
        <f t="shared" si="5195"/>
      </c>
      <c r="YI201" s="55">
        <f t="shared" ref="YI201:YI222" si="5263">IFERROR(
    IF(
        LEFT(VLOOKUP($B201,YH$4:YI$71,2,FALSE),1)="0",
        "",
        IF(
            LEFT(VLOOKUP($B201,YH$4:YI$71,2,FALSE),1)="講",
            "講習",
            IF(
                LEFT(VLOOKUP($B201,YH$4:YI$71,2,FALSE),1)="追",
                "追加",
                "通常"
            )
        )
    ),
    ""
)</f>
      </c>
      <c r="YJ201" s="54">
        <f t="shared" si="5195"/>
      </c>
      <c r="YK201" s="55">
        <f t="shared" ref="YK201:YK222" si="5264">IFERROR(
    IF(
        LEFT(VLOOKUP($B201,YJ$4:YK$71,2,FALSE),1)="0",
        "",
        IF(
            LEFT(VLOOKUP($B201,YJ$4:YK$71,2,FALSE),1)="講",
            "講習",
            IF(
                LEFT(VLOOKUP($B201,YJ$4:YK$71,2,FALSE),1)="追",
                "追加",
                "通常"
            )
        )
    ),
    ""
)</f>
      </c>
      <c r="YL201" s="54">
        <f t="shared" si="5195"/>
      </c>
      <c r="YM201" s="55">
        <f t="shared" ref="YM201:YM222" si="5265">IFERROR(
    IF(
        LEFT(VLOOKUP($B201,YL$4:YM$71,2,FALSE),1)="0",
        "",
        IF(
            LEFT(VLOOKUP($B201,YL$4:YM$71,2,FALSE),1)="講",
            "講習",
            IF(
                LEFT(VLOOKUP($B201,YL$4:YM$71,2,FALSE),1)="追",
                "追加",
                "通常"
            )
        )
    ),
    ""
)</f>
      </c>
      <c r="YN201" s="54">
        <f t="shared" si="5195"/>
      </c>
      <c r="YO201" s="55">
        <f t="shared" ref="YO201:YO222" si="5266">IFERROR(
    IF(
        LEFT(VLOOKUP($B201,YN$4:YO$71,2,FALSE),1)="0",
        "",
        IF(
            LEFT(VLOOKUP($B201,YN$4:YO$71,2,FALSE),1)="講",
            "講習",
            IF(
                LEFT(VLOOKUP($B201,YN$4:YO$71,2,FALSE),1)="追",
                "追加",
                "通常"
            )
        )
    ),
    ""
)</f>
      </c>
      <c r="YP201" s="54">
        <f t="shared" si="5195"/>
      </c>
      <c r="YQ201" s="55">
        <f t="shared" ref="YQ201:YQ222" si="5267">IFERROR(
    IF(
        LEFT(VLOOKUP($B201,YP$4:YQ$71,2,FALSE),1)="0",
        "",
        IF(
            LEFT(VLOOKUP($B201,YP$4:YQ$71,2,FALSE),1)="講",
            "講習",
            IF(
                LEFT(VLOOKUP($B201,YP$4:YQ$71,2,FALSE),1)="追",
                "追加",
                "通常"
            )
        )
    ),
    ""
)</f>
      </c>
      <c r="YR201" s="54">
        <f t="shared" si="5195"/>
      </c>
      <c r="YS201" s="55">
        <f t="shared" ref="YS201:YS222" si="5268">IFERROR(
    IF(
        LEFT(VLOOKUP($B201,YR$4:YS$71,2,FALSE),1)="0",
        "",
        IF(
            LEFT(VLOOKUP($B201,YR$4:YS$71,2,FALSE),1)="講",
            "講習",
            IF(
                LEFT(VLOOKUP($B201,YR$4:YS$71,2,FALSE),1)="追",
                "追加",
                "通常"
            )
        )
    ),
    ""
)</f>
      </c>
      <c r="YT201" s="54">
        <f t="shared" si="5195"/>
      </c>
      <c r="YU201" s="55">
        <f t="shared" ref="YU201:YU222" si="5269">IFERROR(
    IF(
        LEFT(VLOOKUP($B201,YT$4:YU$71,2,FALSE),1)="0",
        "",
        IF(
            LEFT(VLOOKUP($B201,YT$4:YU$71,2,FALSE),1)="講",
            "講習",
            IF(
                LEFT(VLOOKUP($B201,YT$4:YU$71,2,FALSE),1)="追",
                "追加",
                "通常"
            )
        )
    ),
    ""
)</f>
      </c>
      <c r="YV201" s="54">
        <f t="shared" si="5195"/>
      </c>
      <c r="YW201" s="55">
        <f t="shared" ref="YW201:YW222" si="5270">IFERROR(
    IF(
        LEFT(VLOOKUP($B201,YV$4:YW$71,2,FALSE),1)="0",
        "",
        IF(
            LEFT(VLOOKUP($B201,YV$4:YW$71,2,FALSE),1)="講",
            "講習",
            IF(
                LEFT(VLOOKUP($B201,YV$4:YW$71,2,FALSE),1)="追",
                "追加",
                "通常"
            )
        )
    ),
    ""
)</f>
      </c>
      <c r="YX201" s="54">
        <f t="shared" si="5195"/>
      </c>
      <c r="YY201" s="55">
        <f t="shared" ref="YY201:YY222" si="5271">IFERROR(
    IF(
        LEFT(VLOOKUP($B201,YX$4:YY$71,2,FALSE),1)="0",
        "",
        IF(
            LEFT(VLOOKUP($B201,YX$4:YY$71,2,FALSE),1)="講",
            "講習",
            IF(
                LEFT(VLOOKUP($B201,YX$4:YY$71,2,FALSE),1)="追",
                "追加",
                "通常"
            )
        )
    ),
    ""
)</f>
      </c>
      <c r="YZ201" s="54">
        <f t="shared" si="5195"/>
      </c>
      <c r="ZA201" s="55">
        <f t="shared" ref="ZA201:ZA222" si="5272">IFERROR(
    IF(
        LEFT(VLOOKUP($B201,YZ$4:ZA$71,2,FALSE),1)="0",
        "",
        IF(
            LEFT(VLOOKUP($B201,YZ$4:ZA$71,2,FALSE),1)="講",
            "講習",
            IF(
                LEFT(VLOOKUP($B201,YZ$4:ZA$71,2,FALSE),1)="追",
                "追加",
                "通常"
            )
        )
    ),
    ""
)</f>
      </c>
      <c r="ZB201" s="54">
        <f t="shared" si="5195"/>
      </c>
      <c r="ZC201" s="55">
        <f t="shared" ref="ZC201:ZC222" si="5273">IFERROR(
    IF(
        LEFT(VLOOKUP($B201,ZB$4:ZC$71,2,FALSE),1)="0",
        "",
        IF(
            LEFT(VLOOKUP($B201,ZB$4:ZC$71,2,FALSE),1)="講",
            "講習",
            IF(
                LEFT(VLOOKUP($B201,ZB$4:ZC$71,2,FALSE),1)="追",
                "追加",
                "通常"
            )
        )
    ),
    ""
)</f>
      </c>
      <c r="ZD201" s="54">
        <f t="shared" si="5195"/>
      </c>
      <c r="ZE201" s="55">
        <f t="shared" ref="ZE201:ZE222" si="5274">IFERROR(
    IF(
        LEFT(VLOOKUP($B201,ZD$4:ZE$71,2,FALSE),1)="0",
        "",
        IF(
            LEFT(VLOOKUP($B201,ZD$4:ZE$71,2,FALSE),1)="講",
            "講習",
            IF(
                LEFT(VLOOKUP($B201,ZD$4:ZE$71,2,FALSE),1)="追",
                "追加",
                "通常"
            )
        )
    ),
    ""
)</f>
      </c>
      <c r="ZF201" s="54">
        <f t="shared" si="5195"/>
      </c>
      <c r="ZG201" s="55">
        <f t="shared" ref="ZG201:ZG222" si="5275">IFERROR(
    IF(
        LEFT(VLOOKUP($B201,ZF$4:ZG$71,2,FALSE),1)="0",
        "",
        IF(
            LEFT(VLOOKUP($B201,ZF$4:ZG$71,2,FALSE),1)="講",
            "講習",
            IF(
                LEFT(VLOOKUP($B201,ZF$4:ZG$71,2,FALSE),1)="追",
                "追加",
                "通常"
            )
        )
    ),
    ""
)</f>
      </c>
      <c r="ZH201" s="54">
        <f t="shared" si="5195"/>
      </c>
      <c r="ZI201" s="55">
        <f t="shared" ref="ZI201:ZI222" si="5276">IFERROR(
    IF(
        LEFT(VLOOKUP($B201,ZH$4:ZI$71,2,FALSE),1)="0",
        "",
        IF(
            LEFT(VLOOKUP($B201,ZH$4:ZI$71,2,FALSE),1)="講",
            "講習",
            IF(
                LEFT(VLOOKUP($B201,ZH$4:ZI$71,2,FALSE),1)="追",
                "追加",
                "通常"
            )
        )
    ),
    ""
)</f>
      </c>
      <c r="ZJ201" s="54">
        <f t="shared" si="5195"/>
      </c>
      <c r="ZK201" s="55">
        <f t="shared" ref="ZK201:ZK222" si="5277">IFERROR(
    IF(
        LEFT(VLOOKUP($B201,ZJ$4:ZK$71,2,FALSE),1)="0",
        "",
        IF(
            LEFT(VLOOKUP($B201,ZJ$4:ZK$71,2,FALSE),1)="講",
            "講習",
            IF(
                LEFT(VLOOKUP($B201,ZJ$4:ZK$71,2,FALSE),1)="追",
                "追加",
                "通常"
            )
        )
    ),
    ""
)</f>
      </c>
      <c r="ZL201" s="54">
        <f t="shared" si="5195"/>
      </c>
      <c r="ZM201" s="55">
        <f t="shared" ref="ZM201:ZM222" si="5278">IFERROR(
    IF(
        LEFT(VLOOKUP($B201,ZL$4:ZM$71,2,FALSE),1)="0",
        "",
        IF(
            LEFT(VLOOKUP($B201,ZL$4:ZM$71,2,FALSE),1)="講",
            "講習",
            IF(
                LEFT(VLOOKUP($B201,ZL$4:ZM$71,2,FALSE),1)="追",
                "追加",
                "通常"
            )
        )
    ),
    ""
)</f>
      </c>
      <c r="ZN201" s="54">
        <f t="shared" si="5195"/>
      </c>
      <c r="ZO201" s="55">
        <f t="shared" ref="ZO201:ZO222" si="5279">IFERROR(
    IF(
        LEFT(VLOOKUP($B201,ZN$4:ZO$71,2,FALSE),1)="0",
        "",
        IF(
            LEFT(VLOOKUP($B201,ZN$4:ZO$71,2,FALSE),1)="講",
            "講習",
            IF(
                LEFT(VLOOKUP($B201,ZN$4:ZO$71,2,FALSE),1)="追",
                "追加",
                "通常"
            )
        )
    ),
    ""
)</f>
      </c>
      <c r="ZP201" s="54">
        <f t="shared" si="5195"/>
      </c>
      <c r="ZQ201" s="55">
        <f t="shared" ref="ZQ201:ZQ222" si="5280">IFERROR(
    IF(
        LEFT(VLOOKUP($B201,ZP$4:ZQ$71,2,FALSE),1)="0",
        "",
        IF(
            LEFT(VLOOKUP($B201,ZP$4:ZQ$71,2,FALSE),1)="講",
            "講習",
            IF(
                LEFT(VLOOKUP($B201,ZP$4:ZQ$71,2,FALSE),1)="追",
                "追加",
                "通常"
            )
        )
    ),
    ""
)</f>
      </c>
      <c r="ZR201" s="54">
        <f t="shared" si="5195"/>
      </c>
      <c r="ZS201" s="55">
        <f t="shared" ref="ZS201:ZS222" si="5281">IFERROR(
    IF(
        LEFT(VLOOKUP($B201,ZR$4:ZS$71,2,FALSE),1)="0",
        "",
        IF(
            LEFT(VLOOKUP($B201,ZR$4:ZS$71,2,FALSE),1)="講",
            "講習",
            IF(
                LEFT(VLOOKUP($B201,ZR$4:ZS$71,2,FALSE),1)="追",
                "追加",
                "通常"
            )
        )
    ),
    ""
)</f>
      </c>
      <c r="ZT201" s="54">
        <f t="shared" si="5195"/>
      </c>
      <c r="ZU201" s="55">
        <f t="shared" ref="ZU201:ZU222" si="5282">IFERROR(
    IF(
        LEFT(VLOOKUP($B201,ZT$4:ZU$71,2,FALSE),1)="0",
        "",
        IF(
            LEFT(VLOOKUP($B201,ZT$4:ZU$71,2,FALSE),1)="講",
            "講習",
            IF(
                LEFT(VLOOKUP($B201,ZT$4:ZU$71,2,FALSE),1)="追",
                "追加",
                "通常"
            )
        )
    ),
    ""
)</f>
      </c>
      <c r="ZV201" s="54">
        <f t="shared" si="5195"/>
      </c>
      <c r="ZW201" s="55">
        <f t="shared" ref="ZW201:ZW222" si="5283">IFERROR(
    IF(
        LEFT(VLOOKUP($B201,ZV$4:ZW$71,2,FALSE),1)="0",
        "",
        IF(
            LEFT(VLOOKUP($B201,ZV$4:ZW$71,2,FALSE),1)="講",
            "講習",
            IF(
                LEFT(VLOOKUP($B201,ZV$4:ZW$71,2,FALSE),1)="追",
                "追加",
                "通常"
            )
        )
    ),
    ""
)</f>
      </c>
      <c r="ZX201" s="54">
        <f t="shared" si="5195"/>
      </c>
      <c r="ZY201" s="55">
        <f t="shared" ref="ZY201:ZY222" si="5284">IFERROR(
    IF(
        LEFT(VLOOKUP($B201,ZX$4:ZY$71,2,FALSE),1)="0",
        "",
        IF(
            LEFT(VLOOKUP($B201,ZX$4:ZY$71,2,FALSE),1)="講",
            "講習",
            IF(
                LEFT(VLOOKUP($B201,ZX$4:ZY$71,2,FALSE),1)="追",
                "追加",
                "通常"
            )
        )
    ),
    ""
)</f>
      </c>
      <c r="ZZ201" s="54">
        <f t="shared" si="5195"/>
      </c>
      <c r="AAA201" s="55">
        <f t="shared" ref="AAA201:AAA222" si="5285">IFERROR(
    IF(
        LEFT(VLOOKUP($B201,ZZ$4:AAA$71,2,FALSE),1)="0",
        "",
        IF(
            LEFT(VLOOKUP($B201,ZZ$4:AAA$71,2,FALSE),1)="講",
            "講習",
            IF(
                LEFT(VLOOKUP($B201,ZZ$4:AAA$71,2,FALSE),1)="追",
                "追加",
                "通常"
            )
        )
    ),
    ""
)</f>
      </c>
      <c r="AAB201" s="54">
        <f t="shared" si="5195"/>
      </c>
      <c r="AAC201" s="55">
        <f t="shared" ref="AAC201:AAC222" si="5286">IFERROR(
    IF(
        LEFT(VLOOKUP($B201,AAB$4:AAC$71,2,FALSE),1)="0",
        "",
        IF(
            LEFT(VLOOKUP($B201,AAB$4:AAC$71,2,FALSE),1)="講",
            "講習",
            IF(
                LEFT(VLOOKUP($B201,AAB$4:AAC$71,2,FALSE),1)="追",
                "追加",
                "通常"
            )
        )
    ),
    ""
)</f>
      </c>
      <c r="AAD201" s="54">
        <f t="shared" si="5195"/>
      </c>
      <c r="AAE201" s="55">
        <f t="shared" ref="AAE201:AAE222" si="5287">IFERROR(
    IF(
        LEFT(VLOOKUP($B201,AAD$4:AAE$71,2,FALSE),1)="0",
        "",
        IF(
            LEFT(VLOOKUP($B201,AAD$4:AAE$71,2,FALSE),1)="講",
            "講習",
            IF(
                LEFT(VLOOKUP($B201,AAD$4:AAE$71,2,FALSE),1)="追",
                "追加",
                "通常"
            )
        )
    ),
    ""
)</f>
      </c>
      <c r="AAF201" s="54">
        <f t="shared" si="5195"/>
      </c>
      <c r="AAG201" s="55">
        <f t="shared" ref="AAG201:AAG222" si="5288">IFERROR(
    IF(
        LEFT(VLOOKUP($B201,AAF$4:AAG$71,2,FALSE),1)="0",
        "",
        IF(
            LEFT(VLOOKUP($B201,AAF$4:AAG$71,2,FALSE),1)="講",
            "講習",
            IF(
                LEFT(VLOOKUP($B201,AAF$4:AAG$71,2,FALSE),1)="追",
                "追加",
                "通常"
            )
        )
    ),
    ""
)</f>
      </c>
      <c r="AAH201" s="54">
        <f t="shared" si="5195"/>
      </c>
      <c r="AAI201" s="55">
        <f t="shared" ref="AAI201:AAI222" si="5289">IFERROR(
    IF(
        LEFT(VLOOKUP($B201,AAH$4:AAI$71,2,FALSE),1)="0",
        "",
        IF(
            LEFT(VLOOKUP($B201,AAH$4:AAI$71,2,FALSE),1)="講",
            "講習",
            IF(
                LEFT(VLOOKUP($B201,AAH$4:AAI$71,2,FALSE),1)="追",
                "追加",
                "通常"
            )
        )
    ),
    ""
)</f>
      </c>
      <c r="AAJ201" s="54">
        <f t="shared" si="5195"/>
      </c>
      <c r="AAK201" s="55">
        <f t="shared" ref="AAK201:AAK222" si="5290">IFERROR(
    IF(
        LEFT(VLOOKUP($B201,AAJ$4:AAK$71,2,FALSE),1)="0",
        "",
        IF(
            LEFT(VLOOKUP($B201,AAJ$4:AAK$71,2,FALSE),1)="講",
            "講習",
            IF(
                LEFT(VLOOKUP($B201,AAJ$4:AAK$71,2,FALSE),1)="追",
                "追加",
                "通常"
            )
        )
    ),
    ""
)</f>
      </c>
      <c r="AAL201" s="54">
        <f t="shared" si="5195"/>
      </c>
      <c r="AAM201" s="55">
        <f t="shared" si="4917"/>
      </c>
      <c r="AAN201" s="54">
        <f t="shared" si="5195"/>
      </c>
      <c r="AAO201" s="55">
        <f t="shared" si="4918"/>
      </c>
      <c r="AAP201" s="54">
        <f t="shared" si="5194"/>
      </c>
      <c r="AAQ201" s="55">
        <f t="shared" si="4919"/>
      </c>
      <c r="AAR201" s="54">
        <f t="shared" si="5194"/>
      </c>
      <c r="AAS201" s="55">
        <f t="shared" si="4920"/>
      </c>
      <c r="AAT201" s="54">
        <f t="shared" si="5194"/>
      </c>
      <c r="AAU201" s="55">
        <f t="shared" si="4921"/>
      </c>
      <c r="AAV201" s="54">
        <f t="shared" si="5194"/>
      </c>
      <c r="AAW201" s="55">
        <f t="shared" si="4922"/>
      </c>
      <c r="AAX201" s="54">
        <f t="shared" si="5194"/>
      </c>
      <c r="AAY201" s="55">
        <f t="shared" si="4923"/>
      </c>
      <c r="AAZ201" s="54">
        <f t="shared" si="5194"/>
      </c>
      <c r="ABA201" s="55">
        <f t="shared" si="4924"/>
      </c>
      <c r="ABB201" s="54">
        <f t="shared" si="5194"/>
      </c>
      <c r="ABC201" s="55">
        <f t="shared" si="4925"/>
      </c>
      <c r="ABD201" s="54">
        <f t="shared" si="5194"/>
      </c>
      <c r="ABE201" s="55">
        <f t="shared" si="4926"/>
      </c>
      <c r="ABF201" s="54">
        <f t="shared" si="5194"/>
      </c>
      <c r="ABG201" s="55">
        <f t="shared" si="4927"/>
      </c>
      <c r="ABH201" s="54">
        <f t="shared" si="5194"/>
      </c>
      <c r="ABI201" s="55">
        <f t="shared" si="4928"/>
      </c>
      <c r="ABJ201" s="54">
        <f t="shared" si="5194"/>
      </c>
      <c r="ABK201" s="55">
        <f t="shared" si="4929"/>
      </c>
      <c r="ABL201" s="54">
        <f t="shared" si="5194"/>
      </c>
      <c r="ABM201" s="55">
        <f t="shared" si="4930"/>
      </c>
      <c r="ABN201" s="54">
        <f t="shared" si="5194"/>
      </c>
      <c r="ABO201" s="55">
        <f t="shared" si="4931"/>
      </c>
      <c r="ABP201" s="54">
        <f t="shared" si="5194"/>
      </c>
      <c r="ABQ201" s="55">
        <f t="shared" si="4932"/>
      </c>
      <c r="ABR201" s="54">
        <f t="shared" si="5194"/>
      </c>
      <c r="ABS201" s="55">
        <f t="shared" si="4933"/>
      </c>
      <c r="ABT201" s="54">
        <f t="shared" si="5194"/>
      </c>
      <c r="ABU201" s="55">
        <f t="shared" si="4934"/>
      </c>
      <c r="ABV201" s="54">
        <f t="shared" si="5194"/>
      </c>
      <c r="ABW201" s="55">
        <f t="shared" si="4935"/>
      </c>
      <c r="ABX201" s="54">
        <f t="shared" si="5194"/>
      </c>
      <c r="ABY201" s="55">
        <f t="shared" si="4936"/>
      </c>
      <c r="ABZ201" s="54">
        <f t="shared" si="5194"/>
      </c>
      <c r="ACA201" s="55">
        <f t="shared" si="4937"/>
      </c>
      <c r="ACB201" s="54">
        <f t="shared" si="5194"/>
      </c>
      <c r="ACC201" s="55">
        <f t="shared" si="4938"/>
      </c>
      <c r="ACD201" s="54">
        <f t="shared" si="5194"/>
      </c>
      <c r="ACE201" s="55">
        <f t="shared" si="4939"/>
      </c>
      <c r="ACF201" s="54">
        <f t="shared" si="5194"/>
      </c>
      <c r="ACG201" s="55">
        <f t="shared" si="4940"/>
      </c>
      <c r="ACH201" s="54">
        <f t="shared" si="5194"/>
      </c>
      <c r="ACI201" s="55">
        <f t="shared" si="4941"/>
      </c>
      <c r="ACJ201" s="54">
        <f t="shared" si="5194"/>
      </c>
      <c r="ACK201" s="55">
        <f t="shared" si="4942"/>
      </c>
      <c r="ACL201" s="54">
        <f t="shared" si="5194"/>
      </c>
      <c r="ACM201" s="55">
        <f t="shared" si="4943"/>
      </c>
      <c r="ACN201" s="54">
        <f t="shared" si="5194"/>
      </c>
      <c r="ACO201" s="55">
        <f t="shared" si="4944"/>
      </c>
      <c r="ACP201" s="54">
        <f t="shared" si="5194"/>
      </c>
      <c r="ACQ201" s="55">
        <f t="shared" si="4945"/>
      </c>
      <c r="ACR201" s="54">
        <f t="shared" si="5194"/>
      </c>
      <c r="ACS201" s="55">
        <f t="shared" si="4946"/>
      </c>
      <c r="ACT201" s="54">
        <f t="shared" si="5194"/>
      </c>
      <c r="ACU201" s="55">
        <f t="shared" si="4947"/>
      </c>
      <c r="ACV201" s="54">
        <f t="shared" si="5194"/>
      </c>
      <c r="ACW201" s="55">
        <f t="shared" si="4883"/>
      </c>
      <c r="ACX201" s="54">
        <f t="shared" si="5194"/>
      </c>
      <c r="ACY201" s="55">
        <f t="shared" si="4961"/>
      </c>
      <c r="ACZ201" s="54">
        <f t="shared" ref="ACZ201:ADF211" si="5291">RIGHT(IFERROR(VLOOKUP($B201,ACZ$4:ADA$71,2,FALSE),""),2)</f>
      </c>
      <c r="ADA201" s="55">
        <f t="shared" si="4962"/>
      </c>
      <c r="ADB201" s="54">
        <f t="shared" si="5291"/>
      </c>
      <c r="ADC201" s="55">
        <f t="shared" si="4963"/>
      </c>
      <c r="ADD201" s="54">
        <f t="shared" si="5291"/>
      </c>
      <c r="ADE201" s="55">
        <f t="shared" si="4964"/>
      </c>
      <c r="ADF201" s="54">
        <f t="shared" si="5291"/>
      </c>
      <c r="ADG201" s="55">
        <f t="shared" si="4965"/>
      </c>
    </row>
    <row r="202" spans="1:787" ht="20.25" hidden="1" customHeight="1">
      <c r="A202" s="112">
        <v>130</v>
      </c>
      <c r="B202" s="115">
        <f>学年と名前を結合するシート!D131</f>
      </c>
      <c r="C202" s="114"/>
      <c r="D202" s="54">
        <f t="shared" ref="D202:R222" si="5292">RIGHT(IFERROR(VLOOKUP($B202,D$4:E$71,2,FALSE),""),2)</f>
      </c>
      <c r="E202" s="55">
        <f t="shared" ref="E202:E222" si="5293">IFERROR(
    IF(
        LEFT(VLOOKUP($B202,D$4:E$71,2,FALSE),1)="0",
        "",
        IF(
            LEFT(VLOOKUP($B202,D$4:E$71,2,FALSE),1)="講",
            "講習",
            IF(
                LEFT(VLOOKUP($B202,D$4:E$71,2,FALSE),1)="追",
                "追加",
                "通常"
            )
        )
    ),
    ""
)</f>
      </c>
      <c r="F202" s="54">
        <f t="shared" si="5292"/>
      </c>
      <c r="G202" s="55">
        <f t="shared" si="4966"/>
      </c>
      <c r="H202" s="54">
        <f t="shared" si="5292"/>
      </c>
      <c r="I202" s="55">
        <f t="shared" si="4967"/>
      </c>
      <c r="J202" s="54">
        <f t="shared" si="5292"/>
      </c>
      <c r="K202" s="55">
        <f t="shared" si="4968"/>
      </c>
      <c r="L202" s="54">
        <f t="shared" si="5292"/>
      </c>
      <c r="M202" s="55">
        <f t="shared" si="4969"/>
      </c>
      <c r="N202" s="54">
        <f t="shared" si="5292"/>
      </c>
      <c r="O202" s="55">
        <f t="shared" si="4970"/>
      </c>
      <c r="P202" s="54">
        <f t="shared" si="5292"/>
      </c>
      <c r="Q202" s="55">
        <f t="shared" si="4971"/>
      </c>
      <c r="R202" s="54">
        <f t="shared" si="5292"/>
      </c>
      <c r="S202" s="55">
        <f t="shared" si="4972"/>
      </c>
      <c r="T202" s="54">
        <f t="shared" si="5191"/>
      </c>
      <c r="U202" s="55">
        <f t="shared" si="4973"/>
      </c>
      <c r="V202" s="54">
        <f t="shared" si="5191"/>
      </c>
      <c r="W202" s="55">
        <f t="shared" si="4974"/>
      </c>
      <c r="X202" s="54">
        <f t="shared" si="5191"/>
      </c>
      <c r="Y202" s="55">
        <f t="shared" si="4975"/>
      </c>
      <c r="Z202" s="54">
        <f t="shared" si="5191"/>
      </c>
      <c r="AA202" s="55">
        <f t="shared" si="4976"/>
      </c>
      <c r="AB202" s="54">
        <f t="shared" si="5191"/>
      </c>
      <c r="AC202" s="55">
        <f t="shared" si="4977"/>
      </c>
      <c r="AD202" s="54">
        <f t="shared" si="5191"/>
      </c>
      <c r="AE202" s="55">
        <f t="shared" si="4978"/>
      </c>
      <c r="AF202" s="54">
        <f t="shared" si="5191"/>
      </c>
      <c r="AG202" s="55">
        <f t="shared" si="4979"/>
      </c>
      <c r="AH202" s="54">
        <f t="shared" si="5191"/>
      </c>
      <c r="AI202" s="55">
        <f t="shared" si="4980"/>
      </c>
      <c r="AJ202" s="54">
        <f t="shared" si="5191"/>
      </c>
      <c r="AK202" s="55">
        <f t="shared" si="4981"/>
      </c>
      <c r="AL202" s="54">
        <f t="shared" si="5191"/>
      </c>
      <c r="AM202" s="55">
        <f t="shared" si="4982"/>
      </c>
      <c r="AN202" s="54">
        <f t="shared" si="5191"/>
      </c>
      <c r="AO202" s="55">
        <f t="shared" si="4983"/>
      </c>
      <c r="AP202" s="54">
        <f t="shared" si="5191"/>
      </c>
      <c r="AQ202" s="55">
        <f t="shared" si="4984"/>
      </c>
      <c r="AR202" s="54">
        <f t="shared" si="5191"/>
      </c>
      <c r="AS202" s="55">
        <f t="shared" si="4985"/>
      </c>
      <c r="AT202" s="54">
        <f t="shared" si="5191"/>
      </c>
      <c r="AU202" s="55">
        <f t="shared" si="4986"/>
      </c>
      <c r="AV202" s="54">
        <f t="shared" si="5191"/>
      </c>
      <c r="AW202" s="55">
        <f t="shared" si="4987"/>
      </c>
      <c r="AX202" s="54">
        <f t="shared" si="5191"/>
      </c>
      <c r="AY202" s="55">
        <f t="shared" si="4988"/>
      </c>
      <c r="AZ202" s="54">
        <f t="shared" si="5191"/>
      </c>
      <c r="BA202" s="55">
        <f t="shared" si="4989"/>
      </c>
      <c r="BB202" s="54">
        <f t="shared" si="5191"/>
      </c>
      <c r="BC202" s="55">
        <f t="shared" si="4990"/>
      </c>
      <c r="BD202" s="54">
        <f t="shared" si="5191"/>
      </c>
      <c r="BE202" s="55">
        <f t="shared" si="4991"/>
      </c>
      <c r="BF202" s="54">
        <f t="shared" si="5191"/>
      </c>
      <c r="BG202" s="55">
        <f t="shared" si="4992"/>
      </c>
      <c r="BH202" s="54">
        <f t="shared" si="5191"/>
      </c>
      <c r="BI202" s="55">
        <f t="shared" si="4993"/>
      </c>
      <c r="BJ202" s="54">
        <f t="shared" si="5191"/>
      </c>
      <c r="BK202" s="55">
        <f t="shared" si="4994"/>
      </c>
      <c r="BL202" s="54">
        <f t="shared" si="5191"/>
      </c>
      <c r="BM202" s="55">
        <f t="shared" si="4995"/>
      </c>
      <c r="BN202" s="54">
        <f t="shared" si="5191"/>
      </c>
      <c r="BO202" s="55">
        <f t="shared" si="4996"/>
      </c>
      <c r="BP202" s="54">
        <f t="shared" si="5191"/>
      </c>
      <c r="BQ202" s="55">
        <f t="shared" si="4997"/>
      </c>
      <c r="BR202" s="54">
        <f t="shared" si="5189"/>
      </c>
      <c r="BS202" s="55">
        <f t="shared" si="4998"/>
      </c>
      <c r="BT202" s="54">
        <f t="shared" si="5189"/>
      </c>
      <c r="BU202" s="55">
        <f t="shared" si="4999"/>
      </c>
      <c r="BV202" s="54">
        <f t="shared" si="5189"/>
      </c>
      <c r="BW202" s="55">
        <f t="shared" si="5000"/>
      </c>
      <c r="BX202" s="54">
        <f t="shared" si="5189"/>
      </c>
      <c r="BY202" s="55">
        <f t="shared" si="5001"/>
      </c>
      <c r="BZ202" s="54">
        <f t="shared" si="5189"/>
      </c>
      <c r="CA202" s="55">
        <f t="shared" si="5002"/>
      </c>
      <c r="CB202" s="54">
        <f t="shared" si="5189"/>
      </c>
      <c r="CC202" s="55">
        <f t="shared" si="5003"/>
      </c>
      <c r="CD202" s="54">
        <f t="shared" ref="CD202:EN217" si="5294">RIGHT(IFERROR(VLOOKUP($B202,CD$4:CE$71,2,FALSE),""),2)</f>
      </c>
      <c r="CE202" s="55">
        <f t="shared" si="5004"/>
      </c>
      <c r="CF202" s="54">
        <f t="shared" si="5294"/>
      </c>
      <c r="CG202" s="55">
        <f t="shared" si="5005"/>
      </c>
      <c r="CH202" s="54">
        <f t="shared" si="5294"/>
      </c>
      <c r="CI202" s="55">
        <f t="shared" si="5006"/>
      </c>
      <c r="CJ202" s="54">
        <f t="shared" si="5294"/>
      </c>
      <c r="CK202" s="55">
        <f t="shared" si="5007"/>
      </c>
      <c r="CL202" s="54">
        <f t="shared" si="5294"/>
      </c>
      <c r="CM202" s="55">
        <f t="shared" si="5008"/>
      </c>
      <c r="CN202" s="54">
        <f t="shared" si="5294"/>
      </c>
      <c r="CO202" s="55">
        <f t="shared" si="5009"/>
      </c>
      <c r="CP202" s="54">
        <f t="shared" si="5294"/>
      </c>
      <c r="CQ202" s="55">
        <f t="shared" si="5010"/>
      </c>
      <c r="CR202" s="54">
        <f t="shared" si="5294"/>
      </c>
      <c r="CS202" s="55">
        <f t="shared" si="5011"/>
      </c>
      <c r="CT202" s="54">
        <f t="shared" si="5294"/>
      </c>
      <c r="CU202" s="55">
        <f t="shared" si="5012"/>
      </c>
      <c r="CV202" s="54">
        <f t="shared" si="5294"/>
      </c>
      <c r="CW202" s="55">
        <f t="shared" si="5013"/>
      </c>
      <c r="CX202" s="54">
        <f t="shared" si="5294"/>
      </c>
      <c r="CY202" s="55">
        <f t="shared" si="5014"/>
      </c>
      <c r="CZ202" s="54">
        <f t="shared" si="5294"/>
      </c>
      <c r="DA202" s="55">
        <f t="shared" si="5015"/>
      </c>
      <c r="DB202" s="54">
        <f t="shared" si="5294"/>
      </c>
      <c r="DC202" s="55">
        <f t="shared" si="5016"/>
      </c>
      <c r="DD202" s="54">
        <f t="shared" si="5294"/>
      </c>
      <c r="DE202" s="55">
        <f t="shared" si="5017"/>
      </c>
      <c r="DF202" s="54">
        <f t="shared" si="5294"/>
      </c>
      <c r="DG202" s="55">
        <f t="shared" si="5018"/>
      </c>
      <c r="DH202" s="54">
        <f t="shared" si="5294"/>
      </c>
      <c r="DI202" s="55">
        <f t="shared" si="5019"/>
      </c>
      <c r="DJ202" s="54">
        <f t="shared" si="5294"/>
      </c>
      <c r="DK202" s="55">
        <f t="shared" si="5020"/>
      </c>
      <c r="DL202" s="54">
        <f t="shared" si="5294"/>
      </c>
      <c r="DM202" s="55">
        <f t="shared" si="5021"/>
      </c>
      <c r="DN202" s="54">
        <f t="shared" si="5294"/>
      </c>
      <c r="DO202" s="55">
        <f t="shared" si="5022"/>
      </c>
      <c r="DP202" s="54">
        <f t="shared" si="5294"/>
      </c>
      <c r="DQ202" s="55">
        <f t="shared" si="5023"/>
      </c>
      <c r="DR202" s="54">
        <f t="shared" si="5294"/>
      </c>
      <c r="DS202" s="55">
        <f t="shared" si="5024"/>
      </c>
      <c r="DT202" s="54">
        <f t="shared" si="5294"/>
      </c>
      <c r="DU202" s="55">
        <f t="shared" si="5025"/>
      </c>
      <c r="DV202" s="54">
        <f t="shared" si="5294"/>
      </c>
      <c r="DW202" s="55">
        <f t="shared" si="5026"/>
      </c>
      <c r="DX202" s="54">
        <f t="shared" si="5294"/>
      </c>
      <c r="DY202" s="55">
        <f t="shared" si="5027"/>
      </c>
      <c r="DZ202" s="54">
        <f t="shared" si="5294"/>
      </c>
      <c r="EA202" s="55">
        <f t="shared" si="5028"/>
      </c>
      <c r="EB202" s="54">
        <f t="shared" si="5294"/>
      </c>
      <c r="EC202" s="55">
        <f t="shared" si="5029"/>
      </c>
      <c r="ED202" s="54">
        <f t="shared" si="5294"/>
      </c>
      <c r="EE202" s="55">
        <f t="shared" si="5030"/>
      </c>
      <c r="EF202" s="54">
        <f t="shared" si="5294"/>
      </c>
      <c r="EG202" s="55">
        <f t="shared" si="5031"/>
      </c>
      <c r="EH202" s="54">
        <f t="shared" si="5294"/>
      </c>
      <c r="EI202" s="55">
        <f t="shared" si="5032"/>
      </c>
      <c r="EJ202" s="54">
        <f t="shared" si="5294"/>
      </c>
      <c r="EK202" s="55">
        <f t="shared" si="5033"/>
      </c>
      <c r="EL202" s="54">
        <f t="shared" si="5294"/>
      </c>
      <c r="EM202" s="55">
        <f t="shared" si="5034"/>
      </c>
      <c r="EN202" s="54">
        <f t="shared" si="5294"/>
      </c>
      <c r="EO202" s="55">
        <f t="shared" si="5035"/>
      </c>
      <c r="EP202" s="54">
        <f t="shared" si="5192"/>
      </c>
      <c r="EQ202" s="55">
        <f t="shared" si="5036"/>
      </c>
      <c r="ER202" s="54">
        <f t="shared" si="5192"/>
      </c>
      <c r="ES202" s="55">
        <f t="shared" si="5037"/>
      </c>
      <c r="ET202" s="54">
        <f t="shared" si="5192"/>
      </c>
      <c r="EU202" s="55">
        <f t="shared" si="5038"/>
      </c>
      <c r="EV202" s="54">
        <f t="shared" si="5192"/>
      </c>
      <c r="EW202" s="55">
        <f t="shared" si="5039"/>
      </c>
      <c r="EX202" s="54">
        <f t="shared" si="5192"/>
      </c>
      <c r="EY202" s="55">
        <f t="shared" si="5040"/>
      </c>
      <c r="EZ202" s="54">
        <f t="shared" si="5192"/>
      </c>
      <c r="FA202" s="55">
        <f t="shared" si="5041"/>
      </c>
      <c r="FB202" s="54">
        <f t="shared" si="5192"/>
      </c>
      <c r="FC202" s="55">
        <f t="shared" si="5042"/>
      </c>
      <c r="FD202" s="54">
        <f t="shared" si="5192"/>
      </c>
      <c r="FE202" s="55">
        <f t="shared" si="5043"/>
      </c>
      <c r="FF202" s="54">
        <f t="shared" si="5192"/>
      </c>
      <c r="FG202" s="55">
        <f t="shared" si="5044"/>
      </c>
      <c r="FH202" s="54">
        <f t="shared" si="5192"/>
      </c>
      <c r="FI202" s="55">
        <f t="shared" si="5045"/>
      </c>
      <c r="FJ202" s="54">
        <f t="shared" si="5192"/>
      </c>
      <c r="FK202" s="55">
        <f t="shared" si="5046"/>
      </c>
      <c r="FL202" s="54">
        <f t="shared" si="5192"/>
      </c>
      <c r="FM202" s="55">
        <f t="shared" si="5047"/>
      </c>
      <c r="FN202" s="54">
        <f t="shared" si="5192"/>
      </c>
      <c r="FO202" s="55">
        <f t="shared" si="5048"/>
      </c>
      <c r="FP202" s="54">
        <f t="shared" si="5192"/>
      </c>
      <c r="FQ202" s="55">
        <f t="shared" si="5049"/>
      </c>
      <c r="FR202" s="54">
        <f t="shared" si="5192"/>
      </c>
      <c r="FS202" s="55">
        <f t="shared" si="5050"/>
      </c>
      <c r="FT202" s="54">
        <f t="shared" si="5192"/>
      </c>
      <c r="FU202" s="55">
        <f t="shared" si="5051"/>
      </c>
      <c r="FV202" s="54">
        <f t="shared" si="5192"/>
      </c>
      <c r="FW202" s="55">
        <f t="shared" si="5052"/>
      </c>
      <c r="FX202" s="54">
        <f t="shared" si="5192"/>
      </c>
      <c r="FY202" s="55">
        <f t="shared" si="5053"/>
      </c>
      <c r="FZ202" s="54">
        <f t="shared" si="5192"/>
      </c>
      <c r="GA202" s="55">
        <f t="shared" si="5054"/>
      </c>
      <c r="GB202" s="54">
        <f t="shared" si="5192"/>
      </c>
      <c r="GC202" s="55">
        <f t="shared" si="5055"/>
      </c>
      <c r="GD202" s="54">
        <f t="shared" si="5192"/>
      </c>
      <c r="GE202" s="55">
        <f t="shared" si="5056"/>
      </c>
      <c r="GF202" s="54">
        <f t="shared" si="5192"/>
      </c>
      <c r="GG202" s="55">
        <f t="shared" si="5057"/>
      </c>
      <c r="GH202" s="54">
        <f t="shared" si="5192"/>
      </c>
      <c r="GI202" s="55">
        <f t="shared" si="5058"/>
      </c>
      <c r="GJ202" s="54">
        <f t="shared" si="5192"/>
      </c>
      <c r="GK202" s="55">
        <f t="shared" si="5059"/>
      </c>
      <c r="GL202" s="54">
        <f t="shared" si="5192"/>
      </c>
      <c r="GM202" s="55">
        <f t="shared" si="5060"/>
      </c>
      <c r="GN202" s="54">
        <f t="shared" si="5190"/>
      </c>
      <c r="GO202" s="55">
        <f t="shared" si="5061"/>
      </c>
      <c r="GP202" s="54">
        <f t="shared" si="5190"/>
      </c>
      <c r="GQ202" s="55">
        <f t="shared" si="5062"/>
      </c>
      <c r="GR202" s="54">
        <f t="shared" si="5190"/>
      </c>
      <c r="GS202" s="55">
        <f t="shared" si="5063"/>
      </c>
      <c r="GT202" s="54">
        <f t="shared" si="5190"/>
      </c>
      <c r="GU202" s="55">
        <f t="shared" si="5064"/>
      </c>
      <c r="GV202" s="54">
        <f t="shared" si="5190"/>
      </c>
      <c r="GW202" s="55">
        <f t="shared" si="5065"/>
      </c>
      <c r="GX202" s="54">
        <f t="shared" si="5190"/>
      </c>
      <c r="GY202" s="55">
        <f t="shared" si="5066"/>
      </c>
      <c r="GZ202" s="54">
        <f t="shared" ref="GZ202:JJ210" si="5295">RIGHT(IFERROR(VLOOKUP($B202,GZ$4:HA$71,2,FALSE),""),2)</f>
      </c>
      <c r="HA202" s="55">
        <f t="shared" si="5067"/>
      </c>
      <c r="HB202" s="54">
        <f t="shared" si="5295"/>
      </c>
      <c r="HC202" s="55">
        <f t="shared" si="5068"/>
      </c>
      <c r="HD202" s="54">
        <f t="shared" si="5295"/>
      </c>
      <c r="HE202" s="55">
        <f t="shared" si="5069"/>
      </c>
      <c r="HF202" s="54">
        <f t="shared" si="5295"/>
      </c>
      <c r="HG202" s="55">
        <f t="shared" si="5070"/>
      </c>
      <c r="HH202" s="54">
        <f t="shared" si="5295"/>
      </c>
      <c r="HI202" s="55">
        <f t="shared" si="5071"/>
      </c>
      <c r="HJ202" s="54">
        <f t="shared" si="5295"/>
      </c>
      <c r="HK202" s="55">
        <f t="shared" si="5072"/>
      </c>
      <c r="HL202" s="54">
        <f t="shared" si="5295"/>
      </c>
      <c r="HM202" s="55">
        <f t="shared" si="5073"/>
      </c>
      <c r="HN202" s="54">
        <f t="shared" si="5295"/>
      </c>
      <c r="HO202" s="55">
        <f t="shared" si="5074"/>
      </c>
      <c r="HP202" s="54">
        <f t="shared" si="5295"/>
      </c>
      <c r="HQ202" s="55">
        <f t="shared" si="5075"/>
      </c>
      <c r="HR202" s="54">
        <f t="shared" si="5295"/>
      </c>
      <c r="HS202" s="55">
        <f t="shared" si="5076"/>
      </c>
      <c r="HT202" s="54">
        <f t="shared" si="5295"/>
      </c>
      <c r="HU202" s="55">
        <f t="shared" si="5077"/>
      </c>
      <c r="HV202" s="54">
        <f t="shared" si="5295"/>
      </c>
      <c r="HW202" s="55">
        <f t="shared" si="5078"/>
      </c>
      <c r="HX202" s="54">
        <f t="shared" si="5295"/>
      </c>
      <c r="HY202" s="55">
        <f t="shared" si="5079"/>
      </c>
      <c r="HZ202" s="54">
        <f t="shared" si="5295"/>
      </c>
      <c r="IA202" s="55">
        <f t="shared" si="5080"/>
      </c>
      <c r="IB202" s="54">
        <f t="shared" si="5295"/>
      </c>
      <c r="IC202" s="55">
        <f t="shared" si="5081"/>
      </c>
      <c r="ID202" s="54">
        <f t="shared" si="5295"/>
      </c>
      <c r="IE202" s="55">
        <f t="shared" si="5082"/>
      </c>
      <c r="IF202" s="54">
        <f t="shared" si="5295"/>
      </c>
      <c r="IG202" s="55">
        <f t="shared" si="5083"/>
      </c>
      <c r="IH202" s="54">
        <f t="shared" si="5295"/>
      </c>
      <c r="II202" s="55">
        <f t="shared" si="5084"/>
      </c>
      <c r="IJ202" s="54">
        <f t="shared" si="5295"/>
      </c>
      <c r="IK202" s="55">
        <f t="shared" si="5085"/>
      </c>
      <c r="IL202" s="54">
        <f t="shared" si="5295"/>
      </c>
      <c r="IM202" s="55">
        <f t="shared" si="5086"/>
      </c>
      <c r="IN202" s="54">
        <f t="shared" si="5295"/>
      </c>
      <c r="IO202" s="55">
        <f t="shared" si="5087"/>
      </c>
      <c r="IP202" s="54">
        <f t="shared" si="5295"/>
      </c>
      <c r="IQ202" s="55">
        <f t="shared" si="5088"/>
      </c>
      <c r="IR202" s="54">
        <f t="shared" si="5295"/>
      </c>
      <c r="IS202" s="55">
        <f t="shared" si="5089"/>
      </c>
      <c r="IT202" s="54">
        <f t="shared" si="5295"/>
      </c>
      <c r="IU202" s="55">
        <f t="shared" si="5090"/>
      </c>
      <c r="IV202" s="54">
        <f t="shared" si="5295"/>
      </c>
      <c r="IW202" s="55">
        <f t="shared" si="5091"/>
      </c>
      <c r="IX202" s="54">
        <f t="shared" si="5295"/>
      </c>
      <c r="IY202" s="55">
        <f t="shared" si="5092"/>
      </c>
      <c r="IZ202" s="54">
        <f t="shared" si="5295"/>
      </c>
      <c r="JA202" s="55">
        <f t="shared" si="5093"/>
      </c>
      <c r="JB202" s="54">
        <f t="shared" si="5295"/>
      </c>
      <c r="JC202" s="55">
        <f t="shared" si="5094"/>
      </c>
      <c r="JD202" s="54">
        <f t="shared" si="5295"/>
      </c>
      <c r="JE202" s="55">
        <f t="shared" si="5095"/>
      </c>
      <c r="JF202" s="54">
        <f t="shared" si="5295"/>
      </c>
      <c r="JG202" s="55">
        <f t="shared" si="5096"/>
      </c>
      <c r="JH202" s="54">
        <f t="shared" si="5295"/>
      </c>
      <c r="JI202" s="55">
        <f t="shared" si="5097"/>
      </c>
      <c r="JJ202" s="54">
        <f t="shared" si="5295"/>
      </c>
      <c r="JK202" s="55">
        <f t="shared" si="5098"/>
      </c>
      <c r="JL202" s="54">
        <f t="shared" si="5183"/>
      </c>
      <c r="JM202" s="55">
        <f t="shared" si="5200"/>
      </c>
      <c r="JN202" s="54">
        <f t="shared" si="5201"/>
      </c>
      <c r="JO202" s="55">
        <f t="shared" ref="JO202:JO222" si="5296">IFERROR(
    IF(
        LEFT(VLOOKUP($B202,JN$4:JO$71,2,FALSE),1)="0",
        "",
        IF(
            LEFT(VLOOKUP($B202,JN$4:JO$71,2,FALSE),1)="講",
            "講習",
            IF(
                LEFT(VLOOKUP($B202,JN$4:JO$71,2,FALSE),1)="追",
                "追加",
                "通常"
            )
        )
    ),
    ""
)</f>
      </c>
      <c r="JP202" s="54">
        <f t="shared" si="5201"/>
      </c>
      <c r="JQ202" s="55">
        <f t="shared" ref="JQ202:JQ222" si="5297">IFERROR(
    IF(
        LEFT(VLOOKUP($B202,JP$4:JQ$71,2,FALSE),1)="0",
        "",
        IF(
            LEFT(VLOOKUP($B202,JP$4:JQ$71,2,FALSE),1)="講",
            "講習",
            IF(
                LEFT(VLOOKUP($B202,JP$4:JQ$71,2,FALSE),1)="追",
                "追加",
                "通常"
            )
        )
    ),
    ""
)</f>
      </c>
      <c r="JR202" s="54">
        <f t="shared" si="5201"/>
      </c>
      <c r="JS202" s="55">
        <f t="shared" ref="JS202:JS222" si="5298">IFERROR(
    IF(
        LEFT(VLOOKUP($B202,JR$4:JS$71,2,FALSE),1)="0",
        "",
        IF(
            LEFT(VLOOKUP($B202,JR$4:JS$71,2,FALSE),1)="講",
            "講習",
            IF(
                LEFT(VLOOKUP($B202,JR$4:JS$71,2,FALSE),1)="追",
                "追加",
                "通常"
            )
        )
    ),
    ""
)</f>
      </c>
      <c r="JT202" s="54">
        <f t="shared" si="5201"/>
      </c>
      <c r="JU202" s="55">
        <f t="shared" ref="JU202:JU222" si="5299">IFERROR(
    IF(
        LEFT(VLOOKUP($B202,JT$4:JU$71,2,FALSE),1)="0",
        "",
        IF(
            LEFT(VLOOKUP($B202,JT$4:JU$71,2,FALSE),1)="講",
            "講習",
            IF(
                LEFT(VLOOKUP($B202,JT$4:JU$71,2,FALSE),1)="追",
                "追加",
                "通常"
            )
        )
    ),
    ""
)</f>
      </c>
      <c r="JV202" s="54">
        <f t="shared" si="5201"/>
      </c>
      <c r="JW202" s="55">
        <f t="shared" ref="JW202:JW222" si="5300">IFERROR(
    IF(
        LEFT(VLOOKUP($B202,JV$4:JW$71,2,FALSE),1)="0",
        "",
        IF(
            LEFT(VLOOKUP($B202,JV$4:JW$71,2,FALSE),1)="講",
            "講習",
            IF(
                LEFT(VLOOKUP($B202,JV$4:JW$71,2,FALSE),1)="追",
                "追加",
                "通常"
            )
        )
    ),
    ""
)</f>
      </c>
      <c r="JX202" s="54">
        <f t="shared" si="5201"/>
      </c>
      <c r="JY202" s="55">
        <f t="shared" ref="JY202:JY222" si="5301">IFERROR(
    IF(
        LEFT(VLOOKUP($B202,JX$4:JY$71,2,FALSE),1)="0",
        "",
        IF(
            LEFT(VLOOKUP($B202,JX$4:JY$71,2,FALSE),1)="講",
            "講習",
            IF(
                LEFT(VLOOKUP($B202,JX$4:JY$71,2,FALSE),1)="追",
                "追加",
                "通常"
            )
        )
    ),
    ""
)</f>
      </c>
      <c r="JZ202" s="54">
        <f t="shared" si="5201"/>
      </c>
      <c r="KA202" s="55">
        <f t="shared" ref="KA202:KA222" si="5302">IFERROR(
    IF(
        LEFT(VLOOKUP($B202,JZ$4:KA$71,2,FALSE),1)="0",
        "",
        IF(
            LEFT(VLOOKUP($B202,JZ$4:KA$71,2,FALSE),1)="講",
            "講習",
            IF(
                LEFT(VLOOKUP($B202,JZ$4:KA$71,2,FALSE),1)="追",
                "追加",
                "通常"
            )
        )
    ),
    ""
)</f>
      </c>
      <c r="KB202" s="54">
        <f t="shared" si="5201"/>
      </c>
      <c r="KC202" s="55">
        <f t="shared" ref="KC202:KC222" si="5303">IFERROR(
    IF(
        LEFT(VLOOKUP($B202,KB$4:KC$71,2,FALSE),1)="0",
        "",
        IF(
            LEFT(VLOOKUP($B202,KB$4:KC$71,2,FALSE),1)="講",
            "講習",
            IF(
                LEFT(VLOOKUP($B202,KB$4:KC$71,2,FALSE),1)="追",
                "追加",
                "通常"
            )
        )
    ),
    ""
)</f>
      </c>
      <c r="KD202" s="54">
        <f t="shared" si="5201"/>
      </c>
      <c r="KE202" s="55">
        <f t="shared" ref="KE202:KE222" si="5304">IFERROR(
    IF(
        LEFT(VLOOKUP($B202,KD$4:KE$71,2,FALSE),1)="0",
        "",
        IF(
            LEFT(VLOOKUP($B202,KD$4:KE$71,2,FALSE),1)="講",
            "講習",
            IF(
                LEFT(VLOOKUP($B202,KD$4:KE$71,2,FALSE),1)="追",
                "追加",
                "通常"
            )
        )
    ),
    ""
)</f>
      </c>
      <c r="KF202" s="54">
        <f t="shared" si="5201"/>
      </c>
      <c r="KG202" s="55">
        <f t="shared" ref="KG202:KG222" si="5305">IFERROR(
    IF(
        LEFT(VLOOKUP($B202,KF$4:KG$71,2,FALSE),1)="0",
        "",
        IF(
            LEFT(VLOOKUP($B202,KF$4:KG$71,2,FALSE),1)="講",
            "講習",
            IF(
                LEFT(VLOOKUP($B202,KF$4:KG$71,2,FALSE),1)="追",
                "追加",
                "通常"
            )
        )
    ),
    ""
)</f>
      </c>
      <c r="KH202" s="54">
        <f t="shared" si="5201"/>
      </c>
      <c r="KI202" s="55">
        <f t="shared" ref="KI202:KI222" si="5306">IFERROR(
    IF(
        LEFT(VLOOKUP($B202,KH$4:KI$71,2,FALSE),1)="0",
        "",
        IF(
            LEFT(VLOOKUP($B202,KH$4:KI$71,2,FALSE),1)="講",
            "講習",
            IF(
                LEFT(VLOOKUP($B202,KH$4:KI$71,2,FALSE),1)="追",
                "追加",
                "通常"
            )
        )
    ),
    ""
)</f>
      </c>
      <c r="KJ202" s="54">
        <f t="shared" si="5201"/>
      </c>
      <c r="KK202" s="55">
        <f t="shared" ref="KK202:KK222" si="5307">IFERROR(
    IF(
        LEFT(VLOOKUP($B202,KJ$4:KK$71,2,FALSE),1)="0",
        "",
        IF(
            LEFT(VLOOKUP($B202,KJ$4:KK$71,2,FALSE),1)="講",
            "講習",
            IF(
                LEFT(VLOOKUP($B202,KJ$4:KK$71,2,FALSE),1)="追",
                "追加",
                "通常"
            )
        )
    ),
    ""
)</f>
      </c>
      <c r="KL202" s="54">
        <f t="shared" si="5201"/>
      </c>
      <c r="KM202" s="55">
        <f t="shared" ref="KM202:KM222" si="5308">IFERROR(
    IF(
        LEFT(VLOOKUP($B202,KL$4:KM$71,2,FALSE),1)="0",
        "",
        IF(
            LEFT(VLOOKUP($B202,KL$4:KM$71,2,FALSE),1)="講",
            "講習",
            IF(
                LEFT(VLOOKUP($B202,KL$4:KM$71,2,FALSE),1)="追",
                "追加",
                "通常"
            )
        )
    ),
    ""
)</f>
      </c>
      <c r="KN202" s="54">
        <f t="shared" si="5201"/>
      </c>
      <c r="KO202" s="55">
        <f t="shared" ref="KO202:KO222" si="5309">IFERROR(
    IF(
        LEFT(VLOOKUP($B202,KN$4:KO$71,2,FALSE),1)="0",
        "",
        IF(
            LEFT(VLOOKUP($B202,KN$4:KO$71,2,FALSE),1)="講",
            "講習",
            IF(
                LEFT(VLOOKUP($B202,KN$4:KO$71,2,FALSE),1)="追",
                "追加",
                "通常"
            )
        )
    ),
    ""
)</f>
      </c>
      <c r="KP202" s="54">
        <f t="shared" si="5201"/>
      </c>
      <c r="KQ202" s="55">
        <f t="shared" ref="KQ202:KQ222" si="5310">IFERROR(
    IF(
        LEFT(VLOOKUP($B202,KP$4:KQ$71,2,FALSE),1)="0",
        "",
        IF(
            LEFT(VLOOKUP($B202,KP$4:KQ$71,2,FALSE),1)="講",
            "講習",
            IF(
                LEFT(VLOOKUP($B202,KP$4:KQ$71,2,FALSE),1)="追",
                "追加",
                "通常"
            )
        )
    ),
    ""
)</f>
      </c>
      <c r="KR202" s="54">
        <f t="shared" si="5201"/>
      </c>
      <c r="KS202" s="55">
        <f t="shared" ref="KS202:KS222" si="5311">IFERROR(
    IF(
        LEFT(VLOOKUP($B202,KR$4:KS$71,2,FALSE),1)="0",
        "",
        IF(
            LEFT(VLOOKUP($B202,KR$4:KS$71,2,FALSE),1)="講",
            "講習",
            IF(
                LEFT(VLOOKUP($B202,KR$4:KS$71,2,FALSE),1)="追",
                "追加",
                "通常"
            )
        )
    ),
    ""
)</f>
      </c>
      <c r="KT202" s="54">
        <f t="shared" si="5201"/>
      </c>
      <c r="KU202" s="55">
        <f t="shared" ref="KU202:KU222" si="5312">IFERROR(
    IF(
        LEFT(VLOOKUP($B202,KT$4:KU$71,2,FALSE),1)="0",
        "",
        IF(
            LEFT(VLOOKUP($B202,KT$4:KU$71,2,FALSE),1)="講",
            "講習",
            IF(
                LEFT(VLOOKUP($B202,KT$4:KU$71,2,FALSE),1)="追",
                "追加",
                "通常"
            )
        )
    ),
    ""
)</f>
      </c>
      <c r="KV202" s="54">
        <f t="shared" si="5201"/>
      </c>
      <c r="KW202" s="55">
        <f t="shared" ref="KW202:KW222" si="5313">IFERROR(
    IF(
        LEFT(VLOOKUP($B202,KV$4:KW$71,2,FALSE),1)="0",
        "",
        IF(
            LEFT(VLOOKUP($B202,KV$4:KW$71,2,FALSE),1)="講",
            "講習",
            IF(
                LEFT(VLOOKUP($B202,KV$4:KW$71,2,FALSE),1)="追",
                "追加",
                "通常"
            )
        )
    ),
    ""
)</f>
      </c>
      <c r="KX202" s="54">
        <f t="shared" si="5201"/>
      </c>
      <c r="KY202" s="55">
        <f t="shared" ref="KY202:KY222" si="5314">IFERROR(
    IF(
        LEFT(VLOOKUP($B202,KX$4:KY$71,2,FALSE),1)="0",
        "",
        IF(
            LEFT(VLOOKUP($B202,KX$4:KY$71,2,FALSE),1)="講",
            "講習",
            IF(
                LEFT(VLOOKUP($B202,KX$4:KY$71,2,FALSE),1)="追",
                "追加",
                "通常"
            )
        )
    ),
    ""
)</f>
      </c>
      <c r="KZ202" s="54">
        <f t="shared" si="5201"/>
      </c>
      <c r="LA202" s="55">
        <f t="shared" ref="LA202:LA222" si="5315">IFERROR(
    IF(
        LEFT(VLOOKUP($B202,KZ$4:LA$71,2,FALSE),1)="0",
        "",
        IF(
            LEFT(VLOOKUP($B202,KZ$4:LA$71,2,FALSE),1)="講",
            "講習",
            IF(
                LEFT(VLOOKUP($B202,KZ$4:LA$71,2,FALSE),1)="追",
                "追加",
                "通常"
            )
        )
    ),
    ""
)</f>
      </c>
      <c r="LB202" s="54">
        <f t="shared" si="5201"/>
      </c>
      <c r="LC202" s="55">
        <f t="shared" ref="LC202:LC222" si="5316">IFERROR(
    IF(
        LEFT(VLOOKUP($B202,LB$4:LC$71,2,FALSE),1)="0",
        "",
        IF(
            LEFT(VLOOKUP($B202,LB$4:LC$71,2,FALSE),1)="講",
            "講習",
            IF(
                LEFT(VLOOKUP($B202,LB$4:LC$71,2,FALSE),1)="追",
                "追加",
                "通常"
            )
        )
    ),
    ""
)</f>
      </c>
      <c r="LD202" s="54">
        <f t="shared" si="5201"/>
      </c>
      <c r="LE202" s="55">
        <f t="shared" ref="LE202:LE222" si="5317">IFERROR(
    IF(
        LEFT(VLOOKUP($B202,LD$4:LE$71,2,FALSE),1)="0",
        "",
        IF(
            LEFT(VLOOKUP($B202,LD$4:LE$71,2,FALSE),1)="講",
            "講習",
            IF(
                LEFT(VLOOKUP($B202,LD$4:LE$71,2,FALSE),1)="追",
                "追加",
                "通常"
            )
        )
    ),
    ""
)</f>
      </c>
      <c r="LF202" s="54">
        <f t="shared" si="5201"/>
      </c>
      <c r="LG202" s="55">
        <f t="shared" ref="LG202:LG222" si="5318">IFERROR(
    IF(
        LEFT(VLOOKUP($B202,LF$4:LG$71,2,FALSE),1)="0",
        "",
        IF(
            LEFT(VLOOKUP($B202,LF$4:LG$71,2,FALSE),1)="講",
            "講習",
            IF(
                LEFT(VLOOKUP($B202,LF$4:LG$71,2,FALSE),1)="追",
                "追加",
                "通常"
            )
        )
    ),
    ""
)</f>
      </c>
      <c r="LH202" s="54">
        <f t="shared" si="5201"/>
      </c>
      <c r="LI202" s="55">
        <f t="shared" ref="LI202:LI222" si="5319">IFERROR(
    IF(
        LEFT(VLOOKUP($B202,LH$4:LI$71,2,FALSE),1)="0",
        "",
        IF(
            LEFT(VLOOKUP($B202,LH$4:LI$71,2,FALSE),1)="講",
            "講習",
            IF(
                LEFT(VLOOKUP($B202,LH$4:LI$71,2,FALSE),1)="追",
                "追加",
                "通常"
            )
        )
    ),
    ""
)</f>
      </c>
      <c r="LJ202" s="54">
        <f t="shared" si="5201"/>
      </c>
      <c r="LK202" s="55">
        <f t="shared" ref="LK202:LK222" si="5320">IFERROR(
    IF(
        LEFT(VLOOKUP($B202,LJ$4:LK$71,2,FALSE),1)="0",
        "",
        IF(
            LEFT(VLOOKUP($B202,LJ$4:LK$71,2,FALSE),1)="講",
            "講習",
            IF(
                LEFT(VLOOKUP($B202,LJ$4:LK$71,2,FALSE),1)="追",
                "追加",
                "通常"
            )
        )
    ),
    ""
)</f>
      </c>
      <c r="LL202" s="54">
        <f t="shared" si="5201"/>
      </c>
      <c r="LM202" s="55">
        <f t="shared" ref="LM202:LM222" si="5321">IFERROR(
    IF(
        LEFT(VLOOKUP($B202,LL$4:LM$71,2,FALSE),1)="0",
        "",
        IF(
            LEFT(VLOOKUP($B202,LL$4:LM$71,2,FALSE),1)="講",
            "講習",
            IF(
                LEFT(VLOOKUP($B202,LL$4:LM$71,2,FALSE),1)="追",
                "追加",
                "通常"
            )
        )
    ),
    ""
)</f>
      </c>
      <c r="LN202" s="54">
        <f t="shared" si="5201"/>
      </c>
      <c r="LO202" s="55">
        <f t="shared" ref="LO202:LO222" si="5322">IFERROR(
    IF(
        LEFT(VLOOKUP($B202,LN$4:LO$71,2,FALSE),1)="0",
        "",
        IF(
            LEFT(VLOOKUP($B202,LN$4:LO$71,2,FALSE),1)="講",
            "講習",
            IF(
                LEFT(VLOOKUP($B202,LN$4:LO$71,2,FALSE),1)="追",
                "追加",
                "通常"
            )
        )
    ),
    ""
)</f>
      </c>
      <c r="LP202" s="54">
        <f t="shared" si="5201"/>
      </c>
      <c r="LQ202" s="55">
        <f t="shared" ref="LQ202:LQ222" si="5323">IFERROR(
    IF(
        LEFT(VLOOKUP($B202,LP$4:LQ$71,2,FALSE),1)="0",
        "",
        IF(
            LEFT(VLOOKUP($B202,LP$4:LQ$71,2,FALSE),1)="講",
            "講習",
            IF(
                LEFT(VLOOKUP($B202,LP$4:LQ$71,2,FALSE),1)="追",
                "追加",
                "通常"
            )
        )
    ),
    ""
)</f>
      </c>
      <c r="LR202" s="54">
        <f t="shared" si="5201"/>
      </c>
      <c r="LS202" s="55">
        <f t="shared" ref="LS202:LS222" si="5324">IFERROR(
    IF(
        LEFT(VLOOKUP($B202,LR$4:LS$71,2,FALSE),1)="0",
        "",
        IF(
            LEFT(VLOOKUP($B202,LR$4:LS$71,2,FALSE),1)="講",
            "講習",
            IF(
                LEFT(VLOOKUP($B202,LR$4:LS$71,2,FALSE),1)="追",
                "追加",
                "通常"
            )
        )
    ),
    ""
)</f>
      </c>
      <c r="LT202" s="54">
        <f t="shared" si="5201"/>
      </c>
      <c r="LU202" s="55">
        <f t="shared" ref="LU202:LU222" si="5325">IFERROR(
    IF(
        LEFT(VLOOKUP($B202,LT$4:LU$71,2,FALSE),1)="0",
        "",
        IF(
            LEFT(VLOOKUP($B202,LT$4:LU$71,2,FALSE),1)="講",
            "講習",
            IF(
                LEFT(VLOOKUP($B202,LT$4:LU$71,2,FALSE),1)="追",
                "追加",
                "通常"
            )
        )
    ),
    ""
)</f>
      </c>
      <c r="LV202" s="54">
        <f t="shared" si="5201"/>
      </c>
      <c r="LW202" s="55">
        <f t="shared" ref="LW202:LW222" si="5326">IFERROR(
    IF(
        LEFT(VLOOKUP($B202,LV$4:LW$71,2,FALSE),1)="0",
        "",
        IF(
            LEFT(VLOOKUP($B202,LV$4:LW$71,2,FALSE),1)="講",
            "講習",
            IF(
                LEFT(VLOOKUP($B202,LV$4:LW$71,2,FALSE),1)="追",
                "追加",
                "通常"
            )
        )
    ),
    ""
)</f>
      </c>
      <c r="LX202" s="54">
        <f t="shared" si="5201"/>
      </c>
      <c r="LY202" s="55">
        <f t="shared" si="5202"/>
      </c>
      <c r="LZ202" s="54">
        <f t="shared" si="5197"/>
      </c>
      <c r="MA202" s="55">
        <f t="shared" ref="MA202:MA222" si="5327">IFERROR(
    IF(
        LEFT(VLOOKUP($B202,LZ$4:MA$71,2,FALSE),1)="0",
        "",
        IF(
            LEFT(VLOOKUP($B202,LZ$4:MA$71,2,FALSE),1)="講",
            "講習",
            IF(
                LEFT(VLOOKUP($B202,LZ$4:MA$71,2,FALSE),1)="追",
                "追加",
                "通常"
            )
        )
    ),
    ""
)</f>
      </c>
      <c r="MB202" s="54">
        <f t="shared" si="5197"/>
      </c>
      <c r="MC202" s="55">
        <f t="shared" ref="MC202:MC222" si="5328">IFERROR(
    IF(
        LEFT(VLOOKUP($B202,MB$4:MC$71,2,FALSE),1)="0",
        "",
        IF(
            LEFT(VLOOKUP($B202,MB$4:MC$71,2,FALSE),1)="講",
            "講習",
            IF(
                LEFT(VLOOKUP($B202,MB$4:MC$71,2,FALSE),1)="追",
                "追加",
                "通常"
            )
        )
    ),
    ""
)</f>
      </c>
      <c r="MD202" s="54">
        <f t="shared" si="5197"/>
      </c>
      <c r="ME202" s="55">
        <f t="shared" ref="ME202:ME222" si="5329">IFERROR(
    IF(
        LEFT(VLOOKUP($B202,MD$4:ME$71,2,FALSE),1)="0",
        "",
        IF(
            LEFT(VLOOKUP($B202,MD$4:ME$71,2,FALSE),1)="講",
            "講習",
            IF(
                LEFT(VLOOKUP($B202,MD$4:ME$71,2,FALSE),1)="追",
                "追加",
                "通常"
            )
        )
    ),
    ""
)</f>
      </c>
      <c r="MF202" s="54">
        <f t="shared" si="5197"/>
      </c>
      <c r="MG202" s="55">
        <f t="shared" ref="MG202:MG222" si="5330">IFERROR(
    IF(
        LEFT(VLOOKUP($B202,MF$4:MG$71,2,FALSE),1)="0",
        "",
        IF(
            LEFT(VLOOKUP($B202,MF$4:MG$71,2,FALSE),1)="講",
            "講習",
            IF(
                LEFT(VLOOKUP($B202,MF$4:MG$71,2,FALSE),1)="追",
                "追加",
                "通常"
            )
        )
    ),
    ""
)</f>
      </c>
      <c r="MH202" s="54">
        <f t="shared" si="5197"/>
      </c>
      <c r="MI202" s="55">
        <f t="shared" ref="MI202:MI222" si="5331">IFERROR(
    IF(
        LEFT(VLOOKUP($B202,MH$4:MI$71,2,FALSE),1)="0",
        "",
        IF(
            LEFT(VLOOKUP($B202,MH$4:MI$71,2,FALSE),1)="講",
            "講習",
            IF(
                LEFT(VLOOKUP($B202,MH$4:MI$71,2,FALSE),1)="追",
                "追加",
                "通常"
            )
        )
    ),
    ""
)</f>
      </c>
      <c r="MJ202" s="54">
        <f t="shared" si="5197"/>
      </c>
      <c r="MK202" s="55">
        <f t="shared" ref="MK202:MK222" si="5332">IFERROR(
    IF(
        LEFT(VLOOKUP($B202,MJ$4:MK$71,2,FALSE),1)="0",
        "",
        IF(
            LEFT(VLOOKUP($B202,MJ$4:MK$71,2,FALSE),1)="講",
            "講習",
            IF(
                LEFT(VLOOKUP($B202,MJ$4:MK$71,2,FALSE),1)="追",
                "追加",
                "通常"
            )
        )
    ),
    ""
)</f>
      </c>
      <c r="ML202" s="54">
        <f t="shared" si="5197"/>
      </c>
      <c r="MM202" s="55">
        <f t="shared" si="5203"/>
      </c>
      <c r="MN202" s="54">
        <f t="shared" si="5197"/>
      </c>
      <c r="MO202" s="55">
        <f t="shared" si="5204"/>
      </c>
      <c r="MP202" s="54">
        <f t="shared" si="5197"/>
      </c>
      <c r="MQ202" s="55">
        <f t="shared" si="5205"/>
      </c>
      <c r="MR202" s="54">
        <f t="shared" si="5197"/>
      </c>
      <c r="MS202" s="55">
        <f t="shared" si="5206"/>
      </c>
      <c r="MT202" s="54">
        <f t="shared" si="5197"/>
      </c>
      <c r="MU202" s="55">
        <f t="shared" si="5207"/>
      </c>
      <c r="MV202" s="54">
        <f t="shared" si="5197"/>
      </c>
      <c r="MW202" s="55">
        <f t="shared" si="5208"/>
      </c>
      <c r="MX202" s="54">
        <f t="shared" si="5197"/>
      </c>
      <c r="MY202" s="55">
        <f t="shared" si="5209"/>
      </c>
      <c r="MZ202" s="54">
        <f t="shared" si="5197"/>
      </c>
      <c r="NA202" s="55">
        <f t="shared" si="5210"/>
      </c>
      <c r="NB202" s="54">
        <f t="shared" si="5197"/>
      </c>
      <c r="NC202" s="55">
        <f t="shared" si="5211"/>
      </c>
      <c r="ND202" s="54">
        <f t="shared" si="5197"/>
      </c>
      <c r="NE202" s="55">
        <f t="shared" si="5212"/>
      </c>
      <c r="NF202" s="54">
        <f t="shared" si="5197"/>
      </c>
      <c r="NG202" s="55">
        <f t="shared" si="5213"/>
      </c>
      <c r="NH202" s="54">
        <f t="shared" si="5197"/>
      </c>
      <c r="NI202" s="55">
        <f t="shared" si="5214"/>
      </c>
      <c r="NJ202" s="54">
        <f t="shared" si="5197"/>
      </c>
      <c r="NK202" s="55">
        <f t="shared" si="5215"/>
      </c>
      <c r="NL202" s="54">
        <f t="shared" si="5197"/>
      </c>
      <c r="NM202" s="55">
        <f t="shared" si="5216"/>
      </c>
      <c r="NN202" s="54">
        <f t="shared" si="5197"/>
      </c>
      <c r="NO202" s="55">
        <f t="shared" si="5217"/>
      </c>
      <c r="NP202" s="54">
        <f t="shared" si="5197"/>
      </c>
      <c r="NQ202" s="55">
        <f t="shared" si="5218"/>
      </c>
      <c r="NR202" s="54">
        <f t="shared" si="5197"/>
      </c>
      <c r="NS202" s="55">
        <f t="shared" si="5219"/>
      </c>
      <c r="NT202" s="54">
        <f t="shared" si="5197"/>
      </c>
      <c r="NU202" s="55">
        <f t="shared" si="5220"/>
      </c>
      <c r="NV202" s="54">
        <f t="shared" si="5197"/>
      </c>
      <c r="NW202" s="55">
        <f t="shared" si="5221"/>
      </c>
      <c r="NX202" s="54">
        <f t="shared" si="5197"/>
      </c>
      <c r="NY202" s="55">
        <f t="shared" si="5222"/>
      </c>
      <c r="NZ202" s="54">
        <f t="shared" si="5197"/>
      </c>
      <c r="OA202" s="55">
        <f t="shared" si="5223"/>
      </c>
      <c r="OB202" s="54">
        <f t="shared" si="5197"/>
      </c>
      <c r="OC202" s="55">
        <f t="shared" si="5224"/>
      </c>
      <c r="OD202" s="54">
        <f t="shared" si="5197"/>
      </c>
      <c r="OE202" s="55">
        <f t="shared" si="5225"/>
      </c>
      <c r="OF202" s="54">
        <f t="shared" si="5197"/>
      </c>
      <c r="OG202" s="55">
        <f t="shared" si="5226"/>
      </c>
      <c r="OH202" s="54">
        <f t="shared" si="5197"/>
      </c>
      <c r="OI202" s="55">
        <f t="shared" si="5227"/>
      </c>
      <c r="OJ202" s="54">
        <f t="shared" si="5187"/>
      </c>
      <c r="OK202" s="55">
        <f t="shared" si="5228"/>
      </c>
      <c r="OL202" s="54">
        <f t="shared" si="5184"/>
      </c>
      <c r="OM202" s="55">
        <f t="shared" si="5229"/>
      </c>
      <c r="ON202" s="54">
        <f t="shared" si="5184"/>
      </c>
      <c r="OO202" s="55">
        <f t="shared" si="5230"/>
      </c>
      <c r="OP202" s="54">
        <f t="shared" si="5184"/>
      </c>
      <c r="OQ202" s="55">
        <f t="shared" si="5231"/>
      </c>
      <c r="OR202" s="54">
        <f t="shared" si="5184"/>
      </c>
      <c r="OS202" s="55">
        <f t="shared" si="5232"/>
      </c>
      <c r="OT202" s="54">
        <f t="shared" si="5184"/>
      </c>
      <c r="OU202" s="55">
        <f t="shared" si="5233"/>
      </c>
      <c r="OV202" s="54">
        <f t="shared" si="5184"/>
      </c>
      <c r="OW202" s="55">
        <f t="shared" si="5234"/>
      </c>
      <c r="OX202" s="54">
        <f t="shared" si="5198"/>
      </c>
      <c r="OY202" s="55">
        <f t="shared" si="5235"/>
      </c>
      <c r="OZ202" s="54">
        <f t="shared" si="5198"/>
      </c>
      <c r="PA202" s="55">
        <f t="shared" si="5236"/>
      </c>
      <c r="PB202" s="54">
        <f t="shared" si="5198"/>
      </c>
      <c r="PC202" s="55">
        <f t="shared" si="5237"/>
      </c>
      <c r="PD202" s="54">
        <f t="shared" si="5198"/>
      </c>
      <c r="PE202" s="55">
        <f t="shared" si="5238"/>
      </c>
      <c r="PF202" s="54">
        <f t="shared" si="5198"/>
      </c>
      <c r="PG202" s="55">
        <f t="shared" si="5239"/>
      </c>
      <c r="PH202" s="54">
        <f t="shared" si="5198"/>
      </c>
      <c r="PI202" s="55">
        <f t="shared" si="5240"/>
      </c>
      <c r="PJ202" s="54">
        <f t="shared" si="5198"/>
      </c>
      <c r="PK202" s="55">
        <f t="shared" si="5241"/>
      </c>
      <c r="PL202" s="54">
        <f t="shared" si="5198"/>
      </c>
      <c r="PM202" s="55">
        <f t="shared" si="5242"/>
      </c>
      <c r="PN202" s="54">
        <f t="shared" si="5198"/>
      </c>
      <c r="PO202" s="55">
        <f t="shared" si="5243"/>
      </c>
      <c r="PP202" s="54">
        <f t="shared" si="5198"/>
      </c>
      <c r="PQ202" s="55">
        <f t="shared" si="5244"/>
      </c>
      <c r="PR202" s="54">
        <f t="shared" si="5198"/>
      </c>
      <c r="PS202" s="55">
        <f t="shared" si="5245"/>
      </c>
      <c r="PT202" s="54">
        <f t="shared" si="5198"/>
      </c>
      <c r="PU202" s="55">
        <f t="shared" si="5246"/>
      </c>
      <c r="PV202" s="54">
        <f t="shared" si="5198"/>
      </c>
      <c r="PW202" s="55">
        <f t="shared" si="5247"/>
      </c>
      <c r="PX202" s="54">
        <f t="shared" si="5198"/>
      </c>
      <c r="PY202" s="55">
        <f t="shared" si="5248"/>
      </c>
      <c r="PZ202" s="54">
        <f t="shared" si="5198"/>
      </c>
      <c r="QA202" s="55">
        <f t="shared" si="5249"/>
      </c>
      <c r="QB202" s="54">
        <f t="shared" si="5198"/>
      </c>
      <c r="QC202" s="55">
        <f t="shared" si="5250"/>
      </c>
      <c r="QD202" s="54">
        <f t="shared" si="5198"/>
      </c>
      <c r="QE202" s="55">
        <f t="shared" si="5251"/>
      </c>
      <c r="QF202" s="54">
        <f t="shared" si="5198"/>
      </c>
      <c r="QG202" s="55">
        <f t="shared" si="5252"/>
      </c>
      <c r="QH202" s="54">
        <f t="shared" si="5198"/>
      </c>
      <c r="QI202" s="55">
        <f t="shared" si="5253"/>
      </c>
      <c r="QJ202" s="54">
        <f t="shared" si="5198"/>
      </c>
      <c r="QK202" s="55">
        <f t="shared" si="5254"/>
      </c>
      <c r="QL202" s="54">
        <f t="shared" si="5198"/>
      </c>
      <c r="QM202" s="55">
        <f t="shared" si="5255"/>
      </c>
      <c r="QN202" s="54">
        <f t="shared" si="5198"/>
      </c>
      <c r="QO202" s="55">
        <f t="shared" si="5256"/>
      </c>
      <c r="QP202" s="54">
        <f t="shared" si="5198"/>
      </c>
      <c r="QQ202" s="55">
        <f t="shared" si="5257"/>
      </c>
      <c r="QR202" s="54">
        <f t="shared" si="5198"/>
      </c>
      <c r="QS202" s="55">
        <f t="shared" si="5258"/>
      </c>
      <c r="QT202" s="54">
        <f t="shared" si="5198"/>
      </c>
      <c r="QU202" s="55">
        <f t="shared" si="4885"/>
      </c>
      <c r="QV202" s="54">
        <f t="shared" si="5198"/>
      </c>
      <c r="QW202" s="55">
        <f t="shared" si="4886"/>
      </c>
      <c r="QX202" s="54">
        <f t="shared" si="5198"/>
      </c>
      <c r="QY202" s="55">
        <f t="shared" si="4887"/>
      </c>
      <c r="QZ202" s="54">
        <f t="shared" si="5198"/>
      </c>
      <c r="RA202" s="55">
        <f t="shared" si="4888"/>
      </c>
      <c r="RB202" s="54">
        <f t="shared" si="5198"/>
      </c>
      <c r="RC202" s="55">
        <f t="shared" si="4889"/>
      </c>
      <c r="RD202" s="54">
        <f t="shared" si="5198"/>
      </c>
      <c r="RE202" s="55">
        <f t="shared" si="4890"/>
      </c>
      <c r="RF202" s="54">
        <f t="shared" si="5198"/>
      </c>
      <c r="RG202" s="55">
        <f t="shared" si="4891"/>
      </c>
      <c r="RH202" s="54">
        <f t="shared" si="5198"/>
      </c>
      <c r="RI202" s="55">
        <f t="shared" si="4892"/>
      </c>
      <c r="RJ202" s="54">
        <f t="shared" si="5196"/>
      </c>
      <c r="RK202" s="55">
        <f t="shared" si="4893"/>
      </c>
      <c r="RL202" s="54">
        <f t="shared" si="5196"/>
      </c>
      <c r="RM202" s="55">
        <f t="shared" si="4894"/>
      </c>
      <c r="RN202" s="54">
        <f t="shared" si="5196"/>
      </c>
      <c r="RO202" s="55">
        <f t="shared" si="4895"/>
      </c>
      <c r="RP202" s="54">
        <f t="shared" si="5196"/>
      </c>
      <c r="RQ202" s="55">
        <f t="shared" si="4896"/>
      </c>
      <c r="RR202" s="54">
        <f t="shared" si="5196"/>
      </c>
      <c r="RS202" s="55">
        <f t="shared" si="4897"/>
      </c>
      <c r="RT202" s="54">
        <f t="shared" si="5196"/>
      </c>
      <c r="RU202" s="55">
        <f t="shared" si="4898"/>
      </c>
      <c r="RV202" s="54">
        <f t="shared" si="5196"/>
      </c>
      <c r="RW202" s="55">
        <f t="shared" si="4899"/>
      </c>
      <c r="RX202" s="54">
        <f t="shared" si="5196"/>
      </c>
      <c r="RY202" s="55">
        <f t="shared" si="4900"/>
      </c>
      <c r="RZ202" s="54">
        <f t="shared" si="5196"/>
      </c>
      <c r="SA202" s="55">
        <f t="shared" si="4901"/>
      </c>
      <c r="SB202" s="54">
        <f t="shared" si="5193"/>
      </c>
      <c r="SC202" s="55">
        <f t="shared" si="4902"/>
      </c>
      <c r="SD202" s="54">
        <f t="shared" si="5193"/>
      </c>
      <c r="SE202" s="55">
        <f t="shared" si="4903"/>
      </c>
      <c r="SF202" s="54">
        <f t="shared" si="5193"/>
      </c>
      <c r="SG202" s="55">
        <f t="shared" si="4904"/>
      </c>
      <c r="SH202" s="54">
        <f t="shared" si="5193"/>
      </c>
      <c r="SI202" s="55">
        <f t="shared" si="4905"/>
      </c>
      <c r="SJ202" s="54">
        <f t="shared" si="5193"/>
      </c>
      <c r="SK202" s="55">
        <f t="shared" si="4906"/>
      </c>
      <c r="SL202" s="54">
        <f t="shared" si="5193"/>
      </c>
      <c r="SM202" s="55">
        <f t="shared" si="4907"/>
      </c>
      <c r="SN202" s="54">
        <f t="shared" si="5193"/>
      </c>
      <c r="SO202" s="55">
        <f t="shared" si="4908"/>
      </c>
      <c r="SP202" s="54">
        <f t="shared" si="5193"/>
      </c>
      <c r="SQ202" s="55">
        <f t="shared" si="4909"/>
      </c>
      <c r="SR202" s="54">
        <f t="shared" si="5193"/>
      </c>
      <c r="SS202" s="55">
        <f t="shared" si="4910"/>
      </c>
      <c r="ST202" s="54">
        <f t="shared" si="5193"/>
      </c>
      <c r="SU202" s="55">
        <f t="shared" si="4911"/>
      </c>
      <c r="SV202" s="54">
        <f t="shared" si="5193"/>
      </c>
      <c r="SW202" s="55">
        <f t="shared" si="4912"/>
      </c>
      <c r="SX202" s="54">
        <f t="shared" si="5193"/>
      </c>
      <c r="SY202" s="55">
        <f t="shared" si="4913"/>
      </c>
      <c r="SZ202" s="54">
        <f t="shared" si="5193"/>
      </c>
      <c r="TA202" s="55">
        <f t="shared" si="4914"/>
      </c>
      <c r="TB202" s="54">
        <f t="shared" si="5193"/>
      </c>
      <c r="TC202" s="55">
        <f t="shared" si="4915"/>
      </c>
      <c r="TD202" s="54">
        <f t="shared" si="5193"/>
      </c>
      <c r="TE202" s="55">
        <f t="shared" si="4881"/>
      </c>
      <c r="TF202" s="54">
        <f t="shared" si="5193"/>
      </c>
      <c r="TG202" s="55">
        <f t="shared" si="4843"/>
      </c>
      <c r="TH202" s="54">
        <f t="shared" si="5193"/>
      </c>
      <c r="TI202" s="55">
        <f t="shared" si="4844"/>
      </c>
      <c r="TJ202" s="54">
        <f t="shared" si="5193"/>
      </c>
      <c r="TK202" s="55">
        <f t="shared" si="4845"/>
      </c>
      <c r="TL202" s="54">
        <f t="shared" si="5193"/>
      </c>
      <c r="TM202" s="55">
        <f t="shared" si="4846"/>
      </c>
      <c r="TN202" s="54">
        <f t="shared" si="5193"/>
      </c>
      <c r="TO202" s="55">
        <f t="shared" si="4847"/>
      </c>
      <c r="TP202" s="54">
        <f t="shared" si="5193"/>
      </c>
      <c r="TQ202" s="55">
        <f t="shared" si="4848"/>
      </c>
      <c r="TR202" s="54">
        <f t="shared" si="5193"/>
      </c>
      <c r="TS202" s="55">
        <f t="shared" si="4849"/>
      </c>
      <c r="TT202" s="54">
        <f t="shared" si="5193"/>
      </c>
      <c r="TU202" s="55">
        <f t="shared" si="4850"/>
      </c>
      <c r="TV202" s="54">
        <f t="shared" si="5188"/>
      </c>
      <c r="TW202" s="55">
        <f t="shared" si="4851"/>
      </c>
      <c r="TX202" s="54">
        <f t="shared" si="5188"/>
      </c>
      <c r="TY202" s="55">
        <f t="shared" si="4852"/>
      </c>
      <c r="TZ202" s="54">
        <f t="shared" si="5188"/>
      </c>
      <c r="UA202" s="55">
        <f t="shared" si="4853"/>
      </c>
      <c r="UB202" s="54">
        <f t="shared" si="5259"/>
      </c>
      <c r="UC202" s="55">
        <f t="shared" si="4854"/>
      </c>
      <c r="UD202" s="54">
        <f t="shared" si="5259"/>
      </c>
      <c r="UE202" s="55">
        <f t="shared" si="4855"/>
      </c>
      <c r="UF202" s="54">
        <f t="shared" si="5259"/>
      </c>
      <c r="UG202" s="55">
        <f t="shared" si="4856"/>
      </c>
      <c r="UH202" s="54">
        <f t="shared" si="5259"/>
      </c>
      <c r="UI202" s="55">
        <f t="shared" si="4857"/>
      </c>
      <c r="UJ202" s="54">
        <f t="shared" si="5259"/>
      </c>
      <c r="UK202" s="55">
        <f t="shared" si="4858"/>
      </c>
      <c r="UL202" s="54">
        <f t="shared" si="5259"/>
      </c>
      <c r="UM202" s="55">
        <f t="shared" si="4859"/>
      </c>
      <c r="UN202" s="54">
        <f t="shared" si="5259"/>
      </c>
      <c r="UO202" s="55">
        <f t="shared" si="4860"/>
      </c>
      <c r="UP202" s="54">
        <f t="shared" si="5259"/>
      </c>
      <c r="UQ202" s="55">
        <f t="shared" si="4861"/>
      </c>
      <c r="UR202" s="54">
        <f t="shared" si="5259"/>
      </c>
      <c r="US202" s="55">
        <f t="shared" si="4862"/>
      </c>
      <c r="UT202" s="54">
        <f t="shared" si="5259"/>
      </c>
      <c r="UU202" s="55">
        <f t="shared" si="4863"/>
      </c>
      <c r="UV202" s="54">
        <f t="shared" si="5259"/>
      </c>
      <c r="UW202" s="55">
        <f t="shared" si="4864"/>
      </c>
      <c r="UX202" s="54">
        <f t="shared" si="5259"/>
      </c>
      <c r="UY202" s="55">
        <f t="shared" si="4865"/>
      </c>
      <c r="UZ202" s="54">
        <f t="shared" si="5259"/>
      </c>
      <c r="VA202" s="55">
        <f t="shared" si="4866"/>
      </c>
      <c r="VB202" s="54">
        <f t="shared" si="5259"/>
      </c>
      <c r="VC202" s="55">
        <f t="shared" si="4867"/>
      </c>
      <c r="VD202" s="54">
        <f t="shared" si="5259"/>
      </c>
      <c r="VE202" s="55">
        <f t="shared" si="4868"/>
      </c>
      <c r="VF202" s="54">
        <f t="shared" si="5259"/>
      </c>
      <c r="VG202" s="55">
        <f t="shared" si="4869"/>
      </c>
      <c r="VH202" s="54">
        <f t="shared" si="5259"/>
      </c>
      <c r="VI202" s="55">
        <f t="shared" si="4870"/>
      </c>
      <c r="VJ202" s="54">
        <f t="shared" si="5259"/>
      </c>
      <c r="VK202" s="55">
        <f t="shared" si="4871"/>
      </c>
      <c r="VL202" s="54">
        <f t="shared" si="5259"/>
      </c>
      <c r="VM202" s="55">
        <f t="shared" si="4872"/>
      </c>
      <c r="VN202" s="54">
        <f t="shared" si="5259"/>
      </c>
      <c r="VO202" s="55">
        <f t="shared" si="4873"/>
      </c>
      <c r="VP202" s="54">
        <f t="shared" si="5259"/>
      </c>
      <c r="VQ202" s="55">
        <f t="shared" si="4817"/>
      </c>
      <c r="VR202" s="54">
        <f t="shared" si="5259"/>
      </c>
      <c r="VS202" s="55">
        <f t="shared" si="4874"/>
      </c>
      <c r="VT202" s="54">
        <f t="shared" si="5259"/>
      </c>
      <c r="VU202" s="55">
        <f t="shared" si="4875"/>
      </c>
      <c r="VV202" s="54">
        <f t="shared" si="5259"/>
      </c>
      <c r="VW202" s="55">
        <f t="shared" si="4876"/>
      </c>
      <c r="VX202" s="54">
        <f t="shared" si="5259"/>
      </c>
      <c r="VY202" s="55">
        <f t="shared" si="4877"/>
      </c>
      <c r="VZ202" s="54">
        <f t="shared" si="5259"/>
      </c>
      <c r="WA202" s="55">
        <f t="shared" si="4878"/>
      </c>
      <c r="WB202" s="54">
        <f t="shared" si="5259"/>
      </c>
      <c r="WC202" s="55">
        <f t="shared" si="4879"/>
      </c>
      <c r="WD202" s="54">
        <f t="shared" si="5259"/>
      </c>
      <c r="WE202" s="55">
        <f t="shared" si="4818"/>
      </c>
      <c r="WF202" s="54">
        <f t="shared" si="5259"/>
      </c>
      <c r="WG202" s="55">
        <f t="shared" si="4819"/>
      </c>
      <c r="WH202" s="54">
        <f t="shared" si="5259"/>
      </c>
      <c r="WI202" s="55">
        <f t="shared" si="4820"/>
      </c>
      <c r="WJ202" s="54">
        <f t="shared" si="5259"/>
      </c>
      <c r="WK202" s="55">
        <f t="shared" si="4821"/>
      </c>
      <c r="WL202" s="54">
        <f t="shared" si="5259"/>
      </c>
      <c r="WM202" s="55">
        <f t="shared" si="4822"/>
      </c>
      <c r="WN202" s="54">
        <f t="shared" si="5199"/>
      </c>
      <c r="WO202" s="55">
        <f t="shared" si="4823"/>
      </c>
      <c r="WP202" s="54">
        <f t="shared" si="5199"/>
      </c>
      <c r="WQ202" s="55">
        <f t="shared" si="4824"/>
      </c>
      <c r="WR202" s="54">
        <f t="shared" si="5199"/>
      </c>
      <c r="WS202" s="55">
        <f t="shared" si="4825"/>
      </c>
      <c r="WT202" s="54">
        <f t="shared" si="5199"/>
      </c>
      <c r="WU202" s="55">
        <f t="shared" si="4826"/>
      </c>
      <c r="WV202" s="54">
        <f t="shared" si="5199"/>
      </c>
      <c r="WW202" s="55">
        <f t="shared" si="4827"/>
      </c>
      <c r="WX202" s="54">
        <f t="shared" si="5199"/>
      </c>
      <c r="WY202" s="55">
        <f t="shared" si="4828"/>
      </c>
      <c r="WZ202" s="54">
        <f t="shared" si="5182"/>
      </c>
      <c r="XA202" s="55">
        <f t="shared" si="4829"/>
      </c>
      <c r="XB202" s="54">
        <f t="shared" si="5182"/>
      </c>
      <c r="XC202" s="55">
        <f t="shared" si="4830"/>
      </c>
      <c r="XD202" s="54">
        <f t="shared" si="5182"/>
      </c>
      <c r="XE202" s="55">
        <f t="shared" si="4831"/>
      </c>
      <c r="XF202" s="54">
        <f t="shared" si="5182"/>
      </c>
      <c r="XG202" s="55">
        <f t="shared" si="4832"/>
      </c>
      <c r="XH202" s="54">
        <f t="shared" si="5182"/>
      </c>
      <c r="XI202" s="55">
        <f t="shared" si="4833"/>
      </c>
      <c r="XJ202" s="54">
        <f t="shared" si="5182"/>
      </c>
      <c r="XK202" s="55">
        <f t="shared" si="4834"/>
      </c>
      <c r="XL202" s="54">
        <f t="shared" si="5182"/>
      </c>
      <c r="XM202" s="55">
        <f t="shared" si="4835"/>
      </c>
      <c r="XN202" s="54">
        <f t="shared" si="5182"/>
      </c>
      <c r="XO202" s="55">
        <f t="shared" si="4836"/>
      </c>
      <c r="XP202" s="54">
        <f t="shared" si="5179"/>
      </c>
      <c r="XQ202" s="55">
        <f t="shared" si="4837"/>
      </c>
      <c r="XR202" s="54">
        <f t="shared" si="5179"/>
      </c>
      <c r="XS202" s="55">
        <f t="shared" si="4838"/>
      </c>
      <c r="XT202" s="54">
        <f t="shared" si="5179"/>
      </c>
      <c r="XU202" s="55">
        <f t="shared" si="4839"/>
      </c>
      <c r="XV202" s="54">
        <f t="shared" si="5179"/>
      </c>
      <c r="XW202" s="55">
        <f t="shared" si="4840"/>
      </c>
      <c r="XX202" s="54">
        <f t="shared" si="5179"/>
      </c>
      <c r="XY202" s="55">
        <f t="shared" si="4841"/>
      </c>
      <c r="XZ202" s="54">
        <f t="shared" si="5179"/>
      </c>
      <c r="YA202" s="55">
        <f t="shared" si="4842"/>
      </c>
      <c r="YB202" s="54">
        <f t="shared" si="5179"/>
      </c>
      <c r="YC202" s="55">
        <f t="shared" si="5260"/>
      </c>
      <c r="YD202" s="54">
        <f t="shared" si="5195"/>
      </c>
      <c r="YE202" s="55">
        <f t="shared" si="5261"/>
      </c>
      <c r="YF202" s="54">
        <f t="shared" si="5195"/>
      </c>
      <c r="YG202" s="55">
        <f t="shared" si="5262"/>
      </c>
      <c r="YH202" s="54">
        <f t="shared" si="5195"/>
      </c>
      <c r="YI202" s="55">
        <f t="shared" si="5263"/>
      </c>
      <c r="YJ202" s="54">
        <f t="shared" si="5195"/>
      </c>
      <c r="YK202" s="55">
        <f t="shared" si="5264"/>
      </c>
      <c r="YL202" s="54">
        <f t="shared" si="5195"/>
      </c>
      <c r="YM202" s="55">
        <f t="shared" si="5265"/>
      </c>
      <c r="YN202" s="54">
        <f t="shared" si="5195"/>
      </c>
      <c r="YO202" s="55">
        <f t="shared" si="5266"/>
      </c>
      <c r="YP202" s="54">
        <f t="shared" si="5195"/>
      </c>
      <c r="YQ202" s="55">
        <f t="shared" si="5267"/>
      </c>
      <c r="YR202" s="54">
        <f t="shared" si="5195"/>
      </c>
      <c r="YS202" s="55">
        <f t="shared" si="5268"/>
      </c>
      <c r="YT202" s="54">
        <f t="shared" si="5195"/>
      </c>
      <c r="YU202" s="55">
        <f t="shared" si="5269"/>
      </c>
      <c r="YV202" s="54">
        <f t="shared" si="5195"/>
      </c>
      <c r="YW202" s="55">
        <f t="shared" si="5270"/>
      </c>
      <c r="YX202" s="54">
        <f t="shared" si="5195"/>
      </c>
      <c r="YY202" s="55">
        <f t="shared" si="5271"/>
      </c>
      <c r="YZ202" s="54">
        <f t="shared" si="5195"/>
      </c>
      <c r="ZA202" s="55">
        <f t="shared" si="5272"/>
      </c>
      <c r="ZB202" s="54">
        <f t="shared" si="5195"/>
      </c>
      <c r="ZC202" s="55">
        <f t="shared" si="5273"/>
      </c>
      <c r="ZD202" s="54">
        <f t="shared" si="5195"/>
      </c>
      <c r="ZE202" s="55">
        <f t="shared" si="5274"/>
      </c>
      <c r="ZF202" s="54">
        <f t="shared" si="5195"/>
      </c>
      <c r="ZG202" s="55">
        <f t="shared" si="5275"/>
      </c>
      <c r="ZH202" s="54">
        <f t="shared" si="5195"/>
      </c>
      <c r="ZI202" s="55">
        <f t="shared" si="5276"/>
      </c>
      <c r="ZJ202" s="54">
        <f t="shared" si="5195"/>
      </c>
      <c r="ZK202" s="55">
        <f t="shared" si="5277"/>
      </c>
      <c r="ZL202" s="54">
        <f t="shared" si="5195"/>
      </c>
      <c r="ZM202" s="55">
        <f t="shared" si="5278"/>
      </c>
      <c r="ZN202" s="54">
        <f t="shared" si="5195"/>
      </c>
      <c r="ZO202" s="55">
        <f t="shared" si="5279"/>
      </c>
      <c r="ZP202" s="54">
        <f t="shared" si="5195"/>
      </c>
      <c r="ZQ202" s="55">
        <f t="shared" si="5280"/>
      </c>
      <c r="ZR202" s="54">
        <f t="shared" si="5195"/>
      </c>
      <c r="ZS202" s="55">
        <f t="shared" si="5281"/>
      </c>
      <c r="ZT202" s="54">
        <f t="shared" si="5195"/>
      </c>
      <c r="ZU202" s="55">
        <f t="shared" si="5282"/>
      </c>
      <c r="ZV202" s="54">
        <f t="shared" si="5195"/>
      </c>
      <c r="ZW202" s="55">
        <f t="shared" si="5283"/>
      </c>
      <c r="ZX202" s="54">
        <f t="shared" si="5195"/>
      </c>
      <c r="ZY202" s="55">
        <f t="shared" si="5284"/>
      </c>
      <c r="ZZ202" s="54">
        <f t="shared" si="5195"/>
      </c>
      <c r="AAA202" s="55">
        <f t="shared" si="5285"/>
      </c>
      <c r="AAB202" s="54">
        <f t="shared" si="5195"/>
      </c>
      <c r="AAC202" s="55">
        <f t="shared" si="5286"/>
      </c>
      <c r="AAD202" s="54">
        <f t="shared" si="5195"/>
      </c>
      <c r="AAE202" s="55">
        <f t="shared" si="5287"/>
      </c>
      <c r="AAF202" s="54">
        <f t="shared" si="5195"/>
      </c>
      <c r="AAG202" s="55">
        <f t="shared" si="5288"/>
      </c>
      <c r="AAH202" s="54">
        <f t="shared" si="5195"/>
      </c>
      <c r="AAI202" s="55">
        <f t="shared" si="5289"/>
      </c>
      <c r="AAJ202" s="54">
        <f t="shared" si="5195"/>
      </c>
      <c r="AAK202" s="55">
        <f t="shared" si="5290"/>
      </c>
      <c r="AAL202" s="54">
        <f t="shared" si="5195"/>
      </c>
      <c r="AAM202" s="55">
        <f t="shared" si="4917"/>
      </c>
      <c r="AAN202" s="54">
        <f t="shared" si="5195"/>
      </c>
      <c r="AAO202" s="55">
        <f t="shared" si="4918"/>
      </c>
      <c r="AAP202" s="54">
        <f t="shared" si="5194"/>
      </c>
      <c r="AAQ202" s="55">
        <f t="shared" si="4919"/>
      </c>
      <c r="AAR202" s="54">
        <f t="shared" si="5194"/>
      </c>
      <c r="AAS202" s="55">
        <f t="shared" si="4920"/>
      </c>
      <c r="AAT202" s="54">
        <f t="shared" si="5194"/>
      </c>
      <c r="AAU202" s="55">
        <f t="shared" si="4921"/>
      </c>
      <c r="AAV202" s="54">
        <f t="shared" si="5194"/>
      </c>
      <c r="AAW202" s="55">
        <f t="shared" si="4922"/>
      </c>
      <c r="AAX202" s="54">
        <f t="shared" si="5194"/>
      </c>
      <c r="AAY202" s="55">
        <f t="shared" si="4923"/>
      </c>
      <c r="AAZ202" s="54">
        <f t="shared" si="5194"/>
      </c>
      <c r="ABA202" s="55">
        <f t="shared" si="4924"/>
      </c>
      <c r="ABB202" s="54">
        <f t="shared" si="5194"/>
      </c>
      <c r="ABC202" s="55">
        <f t="shared" si="4925"/>
      </c>
      <c r="ABD202" s="54">
        <f t="shared" si="5194"/>
      </c>
      <c r="ABE202" s="55">
        <f t="shared" si="4926"/>
      </c>
      <c r="ABF202" s="54">
        <f t="shared" si="5194"/>
      </c>
      <c r="ABG202" s="55">
        <f t="shared" si="4927"/>
      </c>
      <c r="ABH202" s="54">
        <f t="shared" si="5194"/>
      </c>
      <c r="ABI202" s="55">
        <f t="shared" si="4928"/>
      </c>
      <c r="ABJ202" s="54">
        <f t="shared" si="5194"/>
      </c>
      <c r="ABK202" s="55">
        <f t="shared" si="4929"/>
      </c>
      <c r="ABL202" s="54">
        <f t="shared" si="5194"/>
      </c>
      <c r="ABM202" s="55">
        <f t="shared" si="4930"/>
      </c>
      <c r="ABN202" s="54">
        <f t="shared" si="5194"/>
      </c>
      <c r="ABO202" s="55">
        <f t="shared" si="4931"/>
      </c>
      <c r="ABP202" s="54">
        <f t="shared" si="5194"/>
      </c>
      <c r="ABQ202" s="55">
        <f t="shared" si="4932"/>
      </c>
      <c r="ABR202" s="54">
        <f t="shared" si="5194"/>
      </c>
      <c r="ABS202" s="55">
        <f t="shared" si="4933"/>
      </c>
      <c r="ABT202" s="54">
        <f t="shared" si="5194"/>
      </c>
      <c r="ABU202" s="55">
        <f t="shared" si="4934"/>
      </c>
      <c r="ABV202" s="54">
        <f t="shared" si="5194"/>
      </c>
      <c r="ABW202" s="55">
        <f t="shared" si="4935"/>
      </c>
      <c r="ABX202" s="54">
        <f t="shared" si="5194"/>
      </c>
      <c r="ABY202" s="55">
        <f t="shared" si="4936"/>
      </c>
      <c r="ABZ202" s="54">
        <f t="shared" si="5194"/>
      </c>
      <c r="ACA202" s="55">
        <f t="shared" si="4937"/>
      </c>
      <c r="ACB202" s="54">
        <f t="shared" si="5194"/>
      </c>
      <c r="ACC202" s="55">
        <f t="shared" si="4938"/>
      </c>
      <c r="ACD202" s="54">
        <f t="shared" si="5194"/>
      </c>
      <c r="ACE202" s="55">
        <f t="shared" si="4939"/>
      </c>
      <c r="ACF202" s="54">
        <f t="shared" si="5194"/>
      </c>
      <c r="ACG202" s="55">
        <f t="shared" si="4940"/>
      </c>
      <c r="ACH202" s="54">
        <f t="shared" si="5194"/>
      </c>
      <c r="ACI202" s="55">
        <f t="shared" si="4941"/>
      </c>
      <c r="ACJ202" s="54">
        <f t="shared" si="5194"/>
      </c>
      <c r="ACK202" s="55">
        <f t="shared" si="4942"/>
      </c>
      <c r="ACL202" s="54">
        <f t="shared" si="5194"/>
      </c>
      <c r="ACM202" s="55">
        <f t="shared" si="4943"/>
      </c>
      <c r="ACN202" s="54">
        <f t="shared" si="5194"/>
      </c>
      <c r="ACO202" s="55">
        <f t="shared" si="4944"/>
      </c>
      <c r="ACP202" s="54">
        <f t="shared" si="5194"/>
      </c>
      <c r="ACQ202" s="55">
        <f t="shared" si="4945"/>
      </c>
      <c r="ACR202" s="54">
        <f t="shared" si="5194"/>
      </c>
      <c r="ACS202" s="55">
        <f t="shared" si="4946"/>
      </c>
      <c r="ACT202" s="54">
        <f t="shared" si="5194"/>
      </c>
      <c r="ACU202" s="55">
        <f t="shared" si="4947"/>
      </c>
      <c r="ACV202" s="54">
        <f t="shared" si="5194"/>
      </c>
      <c r="ACW202" s="55">
        <f t="shared" si="4883"/>
      </c>
      <c r="ACX202" s="54">
        <f t="shared" si="5194"/>
      </c>
      <c r="ACY202" s="55">
        <f t="shared" si="4961"/>
      </c>
      <c r="ACZ202" s="54">
        <f t="shared" si="5291"/>
      </c>
      <c r="ADA202" s="55">
        <f t="shared" si="4962"/>
      </c>
      <c r="ADB202" s="54">
        <f t="shared" si="5291"/>
      </c>
      <c r="ADC202" s="55">
        <f t="shared" si="4963"/>
      </c>
      <c r="ADD202" s="54">
        <f t="shared" si="5291"/>
      </c>
      <c r="ADE202" s="55">
        <f t="shared" si="4964"/>
      </c>
      <c r="ADF202" s="54">
        <f t="shared" si="5291"/>
      </c>
      <c r="ADG202" s="55">
        <f t="shared" si="4965"/>
      </c>
    </row>
    <row r="203" spans="1:787" ht="20.25" hidden="1" customHeight="1">
      <c r="A203" s="112">
        <v>131</v>
      </c>
      <c r="B203" s="115">
        <f>学年と名前を結合するシート!D132</f>
      </c>
      <c r="C203" s="114"/>
      <c r="D203" s="54">
        <f t="shared" si="5292"/>
      </c>
      <c r="E203" s="55">
        <f t="shared" si="5293"/>
      </c>
      <c r="F203" s="54">
        <f t="shared" ref="F203:BP210" si="5333">RIGHT(IFERROR(VLOOKUP($B203,F$4:G$71,2,FALSE),""),2)</f>
      </c>
      <c r="G203" s="55">
        <f t="shared" si="4966"/>
      </c>
      <c r="H203" s="54">
        <f t="shared" si="5333"/>
      </c>
      <c r="I203" s="55">
        <f t="shared" si="4967"/>
      </c>
      <c r="J203" s="54">
        <f t="shared" si="5333"/>
      </c>
      <c r="K203" s="55">
        <f t="shared" si="4968"/>
      </c>
      <c r="L203" s="54">
        <f t="shared" si="5333"/>
      </c>
      <c r="M203" s="55">
        <f t="shared" si="4969"/>
      </c>
      <c r="N203" s="54">
        <f t="shared" si="5333"/>
      </c>
      <c r="O203" s="55">
        <f t="shared" si="4970"/>
      </c>
      <c r="P203" s="54">
        <f t="shared" si="5333"/>
      </c>
      <c r="Q203" s="55">
        <f t="shared" si="4971"/>
      </c>
      <c r="R203" s="54">
        <f t="shared" si="5333"/>
      </c>
      <c r="S203" s="55">
        <f t="shared" si="4972"/>
      </c>
      <c r="T203" s="54">
        <f t="shared" si="5333"/>
      </c>
      <c r="U203" s="55">
        <f t="shared" si="4973"/>
      </c>
      <c r="V203" s="54">
        <f t="shared" si="5333"/>
      </c>
      <c r="W203" s="55">
        <f t="shared" si="4974"/>
      </c>
      <c r="X203" s="54">
        <f t="shared" si="5333"/>
      </c>
      <c r="Y203" s="55">
        <f t="shared" si="4975"/>
      </c>
      <c r="Z203" s="54">
        <f t="shared" si="5333"/>
      </c>
      <c r="AA203" s="55">
        <f t="shared" si="4976"/>
      </c>
      <c r="AB203" s="54">
        <f t="shared" si="5333"/>
      </c>
      <c r="AC203" s="55">
        <f t="shared" si="4977"/>
      </c>
      <c r="AD203" s="54">
        <f t="shared" si="5333"/>
      </c>
      <c r="AE203" s="55">
        <f t="shared" si="4978"/>
      </c>
      <c r="AF203" s="54">
        <f t="shared" si="5333"/>
      </c>
      <c r="AG203" s="55">
        <f t="shared" si="4979"/>
      </c>
      <c r="AH203" s="54">
        <f t="shared" si="5333"/>
      </c>
      <c r="AI203" s="55">
        <f t="shared" si="4980"/>
      </c>
      <c r="AJ203" s="54">
        <f t="shared" si="5333"/>
      </c>
      <c r="AK203" s="55">
        <f t="shared" si="4981"/>
      </c>
      <c r="AL203" s="54">
        <f t="shared" si="5333"/>
      </c>
      <c r="AM203" s="55">
        <f t="shared" si="4982"/>
      </c>
      <c r="AN203" s="54">
        <f t="shared" si="5333"/>
      </c>
      <c r="AO203" s="55">
        <f t="shared" si="4983"/>
      </c>
      <c r="AP203" s="54">
        <f t="shared" si="5333"/>
      </c>
      <c r="AQ203" s="55">
        <f t="shared" si="4984"/>
      </c>
      <c r="AR203" s="54">
        <f t="shared" si="5333"/>
      </c>
      <c r="AS203" s="55">
        <f t="shared" si="4985"/>
      </c>
      <c r="AT203" s="54">
        <f t="shared" si="5333"/>
      </c>
      <c r="AU203" s="55">
        <f t="shared" si="4986"/>
      </c>
      <c r="AV203" s="54">
        <f t="shared" si="5333"/>
      </c>
      <c r="AW203" s="55">
        <f t="shared" si="4987"/>
      </c>
      <c r="AX203" s="54">
        <f t="shared" si="5333"/>
      </c>
      <c r="AY203" s="55">
        <f t="shared" si="4988"/>
      </c>
      <c r="AZ203" s="54">
        <f t="shared" si="5333"/>
      </c>
      <c r="BA203" s="55">
        <f t="shared" si="4989"/>
      </c>
      <c r="BB203" s="54">
        <f t="shared" si="5333"/>
      </c>
      <c r="BC203" s="55">
        <f t="shared" si="4990"/>
      </c>
      <c r="BD203" s="54">
        <f t="shared" si="5333"/>
      </c>
      <c r="BE203" s="55">
        <f t="shared" si="4991"/>
      </c>
      <c r="BF203" s="54">
        <f t="shared" si="5333"/>
      </c>
      <c r="BG203" s="55">
        <f t="shared" si="4992"/>
      </c>
      <c r="BH203" s="54">
        <f t="shared" si="5333"/>
      </c>
      <c r="BI203" s="55">
        <f t="shared" si="4993"/>
      </c>
      <c r="BJ203" s="54">
        <f t="shared" si="5333"/>
      </c>
      <c r="BK203" s="55">
        <f t="shared" si="4994"/>
      </c>
      <c r="BL203" s="54">
        <f t="shared" si="5333"/>
      </c>
      <c r="BM203" s="55">
        <f t="shared" si="4995"/>
      </c>
      <c r="BN203" s="54">
        <f t="shared" si="5333"/>
      </c>
      <c r="BO203" s="55">
        <f t="shared" si="4996"/>
      </c>
      <c r="BP203" s="54">
        <f t="shared" si="5333"/>
      </c>
      <c r="BQ203" s="55">
        <f t="shared" si="4997"/>
      </c>
      <c r="BR203" s="54">
        <f t="shared" ref="BR203:EB218" si="5334">RIGHT(IFERROR(VLOOKUP($B203,BR$4:BS$71,2,FALSE),""),2)</f>
      </c>
      <c r="BS203" s="55">
        <f t="shared" si="4998"/>
      </c>
      <c r="BT203" s="54">
        <f t="shared" si="5334"/>
      </c>
      <c r="BU203" s="55">
        <f t="shared" si="4999"/>
      </c>
      <c r="BV203" s="54">
        <f t="shared" si="5334"/>
      </c>
      <c r="BW203" s="55">
        <f t="shared" si="5000"/>
      </c>
      <c r="BX203" s="54">
        <f t="shared" si="5334"/>
      </c>
      <c r="BY203" s="55">
        <f t="shared" si="5001"/>
      </c>
      <c r="BZ203" s="54">
        <f t="shared" si="5334"/>
      </c>
      <c r="CA203" s="55">
        <f t="shared" si="5002"/>
      </c>
      <c r="CB203" s="54">
        <f t="shared" si="5334"/>
      </c>
      <c r="CC203" s="55">
        <f t="shared" si="5003"/>
      </c>
      <c r="CD203" s="54">
        <f t="shared" si="5334"/>
      </c>
      <c r="CE203" s="55">
        <f t="shared" si="5004"/>
      </c>
      <c r="CF203" s="54">
        <f t="shared" si="5334"/>
      </c>
      <c r="CG203" s="55">
        <f t="shared" si="5005"/>
      </c>
      <c r="CH203" s="54">
        <f t="shared" si="5334"/>
      </c>
      <c r="CI203" s="55">
        <f t="shared" si="5006"/>
      </c>
      <c r="CJ203" s="54">
        <f t="shared" si="5334"/>
      </c>
      <c r="CK203" s="55">
        <f t="shared" si="5007"/>
      </c>
      <c r="CL203" s="54">
        <f t="shared" si="5334"/>
      </c>
      <c r="CM203" s="55">
        <f t="shared" si="5008"/>
      </c>
      <c r="CN203" s="54">
        <f t="shared" si="5334"/>
      </c>
      <c r="CO203" s="55">
        <f t="shared" si="5009"/>
      </c>
      <c r="CP203" s="54">
        <f t="shared" si="5334"/>
      </c>
      <c r="CQ203" s="55">
        <f t="shared" si="5010"/>
      </c>
      <c r="CR203" s="54">
        <f t="shared" si="5334"/>
      </c>
      <c r="CS203" s="55">
        <f t="shared" si="5011"/>
      </c>
      <c r="CT203" s="54">
        <f t="shared" si="5334"/>
      </c>
      <c r="CU203" s="55">
        <f t="shared" si="5012"/>
      </c>
      <c r="CV203" s="54">
        <f t="shared" si="5334"/>
      </c>
      <c r="CW203" s="55">
        <f t="shared" si="5013"/>
      </c>
      <c r="CX203" s="54">
        <f t="shared" si="5334"/>
      </c>
      <c r="CY203" s="55">
        <f t="shared" si="5014"/>
      </c>
      <c r="CZ203" s="54">
        <f t="shared" si="5334"/>
      </c>
      <c r="DA203" s="55">
        <f t="shared" si="5015"/>
      </c>
      <c r="DB203" s="54">
        <f t="shared" si="5334"/>
      </c>
      <c r="DC203" s="55">
        <f t="shared" si="5016"/>
      </c>
      <c r="DD203" s="54">
        <f t="shared" si="5334"/>
      </c>
      <c r="DE203" s="55">
        <f t="shared" si="5017"/>
      </c>
      <c r="DF203" s="54">
        <f t="shared" si="5334"/>
      </c>
      <c r="DG203" s="55">
        <f t="shared" si="5018"/>
      </c>
      <c r="DH203" s="54">
        <f t="shared" si="5334"/>
      </c>
      <c r="DI203" s="55">
        <f t="shared" si="5019"/>
      </c>
      <c r="DJ203" s="54">
        <f t="shared" si="5334"/>
      </c>
      <c r="DK203" s="55">
        <f t="shared" si="5020"/>
      </c>
      <c r="DL203" s="54">
        <f t="shared" si="5334"/>
      </c>
      <c r="DM203" s="55">
        <f t="shared" si="5021"/>
      </c>
      <c r="DN203" s="54">
        <f t="shared" si="5334"/>
      </c>
      <c r="DO203" s="55">
        <f t="shared" si="5022"/>
      </c>
      <c r="DP203" s="54">
        <f t="shared" si="5334"/>
      </c>
      <c r="DQ203" s="55">
        <f t="shared" si="5023"/>
      </c>
      <c r="DR203" s="54">
        <f t="shared" si="5334"/>
      </c>
      <c r="DS203" s="55">
        <f t="shared" si="5024"/>
      </c>
      <c r="DT203" s="54">
        <f t="shared" si="5334"/>
      </c>
      <c r="DU203" s="55">
        <f t="shared" si="5025"/>
      </c>
      <c r="DV203" s="54">
        <f t="shared" si="5334"/>
      </c>
      <c r="DW203" s="55">
        <f t="shared" si="5026"/>
      </c>
      <c r="DX203" s="54">
        <f t="shared" si="5334"/>
      </c>
      <c r="DY203" s="55">
        <f t="shared" si="5027"/>
      </c>
      <c r="DZ203" s="54">
        <f t="shared" si="5334"/>
      </c>
      <c r="EA203" s="55">
        <f t="shared" si="5028"/>
      </c>
      <c r="EB203" s="54">
        <f t="shared" si="5334"/>
      </c>
      <c r="EC203" s="55">
        <f t="shared" si="5029"/>
      </c>
      <c r="ED203" s="54">
        <f t="shared" si="5294"/>
      </c>
      <c r="EE203" s="55">
        <f t="shared" si="5030"/>
      </c>
      <c r="EF203" s="54">
        <f t="shared" si="5294"/>
      </c>
      <c r="EG203" s="55">
        <f t="shared" si="5031"/>
      </c>
      <c r="EH203" s="54">
        <f t="shared" si="5294"/>
      </c>
      <c r="EI203" s="55">
        <f t="shared" si="5032"/>
      </c>
      <c r="EJ203" s="54">
        <f t="shared" si="5294"/>
      </c>
      <c r="EK203" s="55">
        <f t="shared" si="5033"/>
      </c>
      <c r="EL203" s="54">
        <f t="shared" si="5294"/>
      </c>
      <c r="EM203" s="55">
        <f t="shared" si="5034"/>
      </c>
      <c r="EN203" s="54">
        <f t="shared" si="5294"/>
      </c>
      <c r="EO203" s="55">
        <f t="shared" si="5035"/>
      </c>
      <c r="EP203" s="54">
        <f t="shared" si="5192"/>
      </c>
      <c r="EQ203" s="55">
        <f t="shared" si="5036"/>
      </c>
      <c r="ER203" s="54">
        <f t="shared" si="5192"/>
      </c>
      <c r="ES203" s="55">
        <f t="shared" si="5037"/>
      </c>
      <c r="ET203" s="54">
        <f t="shared" si="5192"/>
      </c>
      <c r="EU203" s="55">
        <f t="shared" si="5038"/>
      </c>
      <c r="EV203" s="54">
        <f t="shared" si="5192"/>
      </c>
      <c r="EW203" s="55">
        <f t="shared" si="5039"/>
      </c>
      <c r="EX203" s="54">
        <f t="shared" si="5192"/>
      </c>
      <c r="EY203" s="55">
        <f t="shared" si="5040"/>
      </c>
      <c r="EZ203" s="54">
        <f t="shared" si="5192"/>
      </c>
      <c r="FA203" s="55">
        <f t="shared" si="5041"/>
      </c>
      <c r="FB203" s="54">
        <f t="shared" ref="FB203:HL210" si="5335">RIGHT(IFERROR(VLOOKUP($B203,FB$4:FC$71,2,FALSE),""),2)</f>
      </c>
      <c r="FC203" s="55">
        <f t="shared" si="5042"/>
      </c>
      <c r="FD203" s="54">
        <f t="shared" si="5335"/>
      </c>
      <c r="FE203" s="55">
        <f t="shared" si="5043"/>
      </c>
      <c r="FF203" s="54">
        <f t="shared" si="5335"/>
      </c>
      <c r="FG203" s="55">
        <f t="shared" si="5044"/>
      </c>
      <c r="FH203" s="54">
        <f t="shared" si="5335"/>
      </c>
      <c r="FI203" s="55">
        <f t="shared" si="5045"/>
      </c>
      <c r="FJ203" s="54">
        <f t="shared" si="5335"/>
      </c>
      <c r="FK203" s="55">
        <f t="shared" si="5046"/>
      </c>
      <c r="FL203" s="54">
        <f t="shared" si="5335"/>
      </c>
      <c r="FM203" s="55">
        <f t="shared" si="5047"/>
      </c>
      <c r="FN203" s="54">
        <f t="shared" si="5335"/>
      </c>
      <c r="FO203" s="55">
        <f t="shared" si="5048"/>
      </c>
      <c r="FP203" s="54">
        <f t="shared" si="5335"/>
      </c>
      <c r="FQ203" s="55">
        <f t="shared" si="5049"/>
      </c>
      <c r="FR203" s="54">
        <f t="shared" si="5335"/>
      </c>
      <c r="FS203" s="55">
        <f t="shared" si="5050"/>
      </c>
      <c r="FT203" s="54">
        <f t="shared" si="5335"/>
      </c>
      <c r="FU203" s="55">
        <f t="shared" si="5051"/>
      </c>
      <c r="FV203" s="54">
        <f t="shared" si="5335"/>
      </c>
      <c r="FW203" s="55">
        <f t="shared" si="5052"/>
      </c>
      <c r="FX203" s="54">
        <f t="shared" si="5335"/>
      </c>
      <c r="FY203" s="55">
        <f t="shared" si="5053"/>
      </c>
      <c r="FZ203" s="54">
        <f t="shared" si="5335"/>
      </c>
      <c r="GA203" s="55">
        <f t="shared" si="5054"/>
      </c>
      <c r="GB203" s="54">
        <f t="shared" si="5335"/>
      </c>
      <c r="GC203" s="55">
        <f t="shared" si="5055"/>
      </c>
      <c r="GD203" s="54">
        <f t="shared" si="5335"/>
      </c>
      <c r="GE203" s="55">
        <f t="shared" si="5056"/>
      </c>
      <c r="GF203" s="54">
        <f t="shared" si="5335"/>
      </c>
      <c r="GG203" s="55">
        <f t="shared" si="5057"/>
      </c>
      <c r="GH203" s="54">
        <f t="shared" si="5335"/>
      </c>
      <c r="GI203" s="55">
        <f t="shared" si="5058"/>
      </c>
      <c r="GJ203" s="54">
        <f t="shared" si="5335"/>
      </c>
      <c r="GK203" s="55">
        <f t="shared" si="5059"/>
      </c>
      <c r="GL203" s="54">
        <f t="shared" si="5335"/>
      </c>
      <c r="GM203" s="55">
        <f t="shared" si="5060"/>
      </c>
      <c r="GN203" s="54">
        <f t="shared" si="5335"/>
      </c>
      <c r="GO203" s="55">
        <f t="shared" si="5061"/>
      </c>
      <c r="GP203" s="54">
        <f t="shared" si="5335"/>
      </c>
      <c r="GQ203" s="55">
        <f t="shared" si="5062"/>
      </c>
      <c r="GR203" s="54">
        <f t="shared" si="5335"/>
      </c>
      <c r="GS203" s="55">
        <f t="shared" si="5063"/>
      </c>
      <c r="GT203" s="54">
        <f t="shared" si="5335"/>
      </c>
      <c r="GU203" s="55">
        <f t="shared" si="5064"/>
      </c>
      <c r="GV203" s="54">
        <f t="shared" si="5335"/>
      </c>
      <c r="GW203" s="55">
        <f t="shared" si="5065"/>
      </c>
      <c r="GX203" s="54">
        <f t="shared" si="5335"/>
      </c>
      <c r="GY203" s="55">
        <f t="shared" si="5066"/>
      </c>
      <c r="GZ203" s="54">
        <f t="shared" si="5335"/>
      </c>
      <c r="HA203" s="55">
        <f t="shared" si="5067"/>
      </c>
      <c r="HB203" s="54">
        <f t="shared" si="5335"/>
      </c>
      <c r="HC203" s="55">
        <f t="shared" si="5068"/>
      </c>
      <c r="HD203" s="54">
        <f t="shared" si="5335"/>
      </c>
      <c r="HE203" s="55">
        <f t="shared" si="5069"/>
      </c>
      <c r="HF203" s="54">
        <f t="shared" si="5335"/>
      </c>
      <c r="HG203" s="55">
        <f t="shared" si="5070"/>
      </c>
      <c r="HH203" s="54">
        <f t="shared" si="5335"/>
      </c>
      <c r="HI203" s="55">
        <f t="shared" si="5071"/>
      </c>
      <c r="HJ203" s="54">
        <f t="shared" si="5335"/>
      </c>
      <c r="HK203" s="55">
        <f t="shared" si="5072"/>
      </c>
      <c r="HL203" s="54">
        <f t="shared" si="5335"/>
      </c>
      <c r="HM203" s="55">
        <f t="shared" si="5073"/>
      </c>
      <c r="HN203" s="54">
        <f t="shared" si="5295"/>
      </c>
      <c r="HO203" s="55">
        <f t="shared" si="5074"/>
      </c>
      <c r="HP203" s="54">
        <f t="shared" si="5295"/>
      </c>
      <c r="HQ203" s="55">
        <f t="shared" si="5075"/>
      </c>
      <c r="HR203" s="54">
        <f t="shared" si="5295"/>
      </c>
      <c r="HS203" s="55">
        <f t="shared" si="5076"/>
      </c>
      <c r="HT203" s="54">
        <f t="shared" si="5295"/>
      </c>
      <c r="HU203" s="55">
        <f t="shared" si="5077"/>
      </c>
      <c r="HV203" s="54">
        <f t="shared" si="5295"/>
      </c>
      <c r="HW203" s="55">
        <f t="shared" si="5078"/>
      </c>
      <c r="HX203" s="54">
        <f t="shared" si="5295"/>
      </c>
      <c r="HY203" s="55">
        <f t="shared" si="5079"/>
      </c>
      <c r="HZ203" s="54">
        <f t="shared" si="5295"/>
      </c>
      <c r="IA203" s="55">
        <f t="shared" si="5080"/>
      </c>
      <c r="IB203" s="54">
        <f t="shared" si="5295"/>
      </c>
      <c r="IC203" s="55">
        <f t="shared" si="5081"/>
      </c>
      <c r="ID203" s="54">
        <f t="shared" si="5295"/>
      </c>
      <c r="IE203" s="55">
        <f t="shared" si="5082"/>
      </c>
      <c r="IF203" s="54">
        <f t="shared" si="5295"/>
      </c>
      <c r="IG203" s="55">
        <f t="shared" si="5083"/>
      </c>
      <c r="IH203" s="54">
        <f t="shared" si="5295"/>
      </c>
      <c r="II203" s="55">
        <f t="shared" si="5084"/>
      </c>
      <c r="IJ203" s="54">
        <f t="shared" si="5295"/>
      </c>
      <c r="IK203" s="55">
        <f t="shared" si="5085"/>
      </c>
      <c r="IL203" s="54">
        <f t="shared" si="5295"/>
      </c>
      <c r="IM203" s="55">
        <f t="shared" si="5086"/>
      </c>
      <c r="IN203" s="54">
        <f t="shared" si="5295"/>
      </c>
      <c r="IO203" s="55">
        <f t="shared" si="5087"/>
      </c>
      <c r="IP203" s="54">
        <f t="shared" si="5295"/>
      </c>
      <c r="IQ203" s="55">
        <f t="shared" si="5088"/>
      </c>
      <c r="IR203" s="54">
        <f t="shared" si="5295"/>
      </c>
      <c r="IS203" s="55">
        <f t="shared" si="5089"/>
      </c>
      <c r="IT203" s="54">
        <f t="shared" si="5295"/>
      </c>
      <c r="IU203" s="55">
        <f t="shared" si="5090"/>
      </c>
      <c r="IV203" s="54">
        <f t="shared" si="5295"/>
      </c>
      <c r="IW203" s="55">
        <f t="shared" si="5091"/>
      </c>
      <c r="IX203" s="54">
        <f t="shared" si="5295"/>
      </c>
      <c r="IY203" s="55">
        <f t="shared" si="5092"/>
      </c>
      <c r="IZ203" s="54">
        <f t="shared" si="5295"/>
      </c>
      <c r="JA203" s="55">
        <f t="shared" si="5093"/>
      </c>
      <c r="JB203" s="54">
        <f t="shared" si="5295"/>
      </c>
      <c r="JC203" s="55">
        <f t="shared" si="5094"/>
      </c>
      <c r="JD203" s="54">
        <f t="shared" si="5295"/>
      </c>
      <c r="JE203" s="55">
        <f t="shared" si="5095"/>
      </c>
      <c r="JF203" s="54">
        <f t="shared" si="5295"/>
      </c>
      <c r="JG203" s="55">
        <f t="shared" si="5096"/>
      </c>
      <c r="JH203" s="54">
        <f t="shared" si="5295"/>
      </c>
      <c r="JI203" s="55">
        <f t="shared" si="5097"/>
      </c>
      <c r="JJ203" s="54">
        <f t="shared" si="5295"/>
      </c>
      <c r="JK203" s="55">
        <f t="shared" si="5098"/>
      </c>
      <c r="JL203" s="54">
        <f t="shared" si="5183"/>
      </c>
      <c r="JM203" s="55">
        <f t="shared" si="5200"/>
      </c>
      <c r="JN203" s="54">
        <f t="shared" si="5201"/>
      </c>
      <c r="JO203" s="55">
        <f t="shared" si="5296"/>
      </c>
      <c r="JP203" s="54">
        <f t="shared" si="5201"/>
      </c>
      <c r="JQ203" s="55">
        <f t="shared" si="5297"/>
      </c>
      <c r="JR203" s="54">
        <f t="shared" si="5201"/>
      </c>
      <c r="JS203" s="55">
        <f t="shared" si="5298"/>
      </c>
      <c r="JT203" s="54">
        <f t="shared" si="5201"/>
      </c>
      <c r="JU203" s="55">
        <f t="shared" si="5299"/>
      </c>
      <c r="JV203" s="54">
        <f t="shared" si="5201"/>
      </c>
      <c r="JW203" s="55">
        <f t="shared" si="5300"/>
      </c>
      <c r="JX203" s="54">
        <f t="shared" si="5201"/>
      </c>
      <c r="JY203" s="55">
        <f t="shared" si="5301"/>
      </c>
      <c r="JZ203" s="54">
        <f t="shared" si="5201"/>
      </c>
      <c r="KA203" s="55">
        <f t="shared" si="5302"/>
      </c>
      <c r="KB203" s="54">
        <f t="shared" si="5201"/>
      </c>
      <c r="KC203" s="55">
        <f t="shared" si="5303"/>
      </c>
      <c r="KD203" s="54">
        <f t="shared" si="5201"/>
      </c>
      <c r="KE203" s="55">
        <f t="shared" si="5304"/>
      </c>
      <c r="KF203" s="54">
        <f t="shared" si="5201"/>
      </c>
      <c r="KG203" s="55">
        <f t="shared" si="5305"/>
      </c>
      <c r="KH203" s="54">
        <f t="shared" si="5201"/>
      </c>
      <c r="KI203" s="55">
        <f t="shared" si="5306"/>
      </c>
      <c r="KJ203" s="54">
        <f t="shared" si="5201"/>
      </c>
      <c r="KK203" s="55">
        <f t="shared" si="5307"/>
      </c>
      <c r="KL203" s="54">
        <f t="shared" si="5201"/>
      </c>
      <c r="KM203" s="55">
        <f t="shared" si="5308"/>
      </c>
      <c r="KN203" s="54">
        <f t="shared" si="5201"/>
      </c>
      <c r="KO203" s="55">
        <f t="shared" si="5309"/>
      </c>
      <c r="KP203" s="54">
        <f t="shared" si="5201"/>
      </c>
      <c r="KQ203" s="55">
        <f t="shared" si="5310"/>
      </c>
      <c r="KR203" s="54">
        <f t="shared" si="5201"/>
      </c>
      <c r="KS203" s="55">
        <f t="shared" si="5311"/>
      </c>
      <c r="KT203" s="54">
        <f t="shared" si="5201"/>
      </c>
      <c r="KU203" s="55">
        <f t="shared" si="5312"/>
      </c>
      <c r="KV203" s="54">
        <f t="shared" si="5201"/>
      </c>
      <c r="KW203" s="55">
        <f t="shared" si="5313"/>
      </c>
      <c r="KX203" s="54">
        <f t="shared" si="5201"/>
      </c>
      <c r="KY203" s="55">
        <f t="shared" si="5314"/>
      </c>
      <c r="KZ203" s="54">
        <f t="shared" si="5201"/>
      </c>
      <c r="LA203" s="55">
        <f t="shared" si="5315"/>
      </c>
      <c r="LB203" s="54">
        <f t="shared" si="5201"/>
      </c>
      <c r="LC203" s="55">
        <f t="shared" si="5316"/>
      </c>
      <c r="LD203" s="54">
        <f t="shared" si="5201"/>
      </c>
      <c r="LE203" s="55">
        <f t="shared" si="5317"/>
      </c>
      <c r="LF203" s="54">
        <f t="shared" si="5201"/>
      </c>
      <c r="LG203" s="55">
        <f t="shared" si="5318"/>
      </c>
      <c r="LH203" s="54">
        <f t="shared" si="5201"/>
      </c>
      <c r="LI203" s="55">
        <f t="shared" si="5319"/>
      </c>
      <c r="LJ203" s="54">
        <f t="shared" si="5201"/>
      </c>
      <c r="LK203" s="55">
        <f t="shared" si="5320"/>
      </c>
      <c r="LL203" s="54">
        <f t="shared" si="5201"/>
      </c>
      <c r="LM203" s="55">
        <f t="shared" si="5321"/>
      </c>
      <c r="LN203" s="54">
        <f t="shared" si="5201"/>
      </c>
      <c r="LO203" s="55">
        <f t="shared" si="5322"/>
      </c>
      <c r="LP203" s="54">
        <f t="shared" si="5201"/>
      </c>
      <c r="LQ203" s="55">
        <f t="shared" si="5323"/>
      </c>
      <c r="LR203" s="54">
        <f t="shared" si="5201"/>
      </c>
      <c r="LS203" s="55">
        <f t="shared" si="5324"/>
      </c>
      <c r="LT203" s="54">
        <f t="shared" si="5201"/>
      </c>
      <c r="LU203" s="55">
        <f t="shared" si="5325"/>
      </c>
      <c r="LV203" s="54">
        <f t="shared" si="5201"/>
      </c>
      <c r="LW203" s="55">
        <f t="shared" si="5326"/>
      </c>
      <c r="LX203" s="54">
        <f t="shared" si="5201"/>
      </c>
      <c r="LY203" s="55">
        <f t="shared" si="5202"/>
      </c>
      <c r="LZ203" s="54">
        <f t="shared" si="5197"/>
      </c>
      <c r="MA203" s="55">
        <f t="shared" si="5327"/>
      </c>
      <c r="MB203" s="54">
        <f t="shared" si="5197"/>
      </c>
      <c r="MC203" s="55">
        <f t="shared" si="5328"/>
      </c>
      <c r="MD203" s="54">
        <f t="shared" si="5197"/>
      </c>
      <c r="ME203" s="55">
        <f t="shared" si="5329"/>
      </c>
      <c r="MF203" s="54">
        <f t="shared" si="5197"/>
      </c>
      <c r="MG203" s="55">
        <f t="shared" si="5330"/>
      </c>
      <c r="MH203" s="54">
        <f t="shared" si="5197"/>
      </c>
      <c r="MI203" s="55">
        <f t="shared" si="5331"/>
      </c>
      <c r="MJ203" s="54">
        <f t="shared" si="5197"/>
      </c>
      <c r="MK203" s="55">
        <f t="shared" si="5332"/>
      </c>
      <c r="ML203" s="54">
        <f t="shared" si="5197"/>
      </c>
      <c r="MM203" s="55">
        <f t="shared" si="5203"/>
      </c>
      <c r="MN203" s="54">
        <f t="shared" si="5197"/>
      </c>
      <c r="MO203" s="55">
        <f t="shared" si="5204"/>
      </c>
      <c r="MP203" s="54">
        <f t="shared" si="5197"/>
      </c>
      <c r="MQ203" s="55">
        <f t="shared" si="5205"/>
      </c>
      <c r="MR203" s="54">
        <f t="shared" si="5197"/>
      </c>
      <c r="MS203" s="55">
        <f t="shared" si="5206"/>
      </c>
      <c r="MT203" s="54">
        <f t="shared" si="5197"/>
      </c>
      <c r="MU203" s="55">
        <f t="shared" si="5207"/>
      </c>
      <c r="MV203" s="54">
        <f t="shared" si="5197"/>
      </c>
      <c r="MW203" s="55">
        <f t="shared" si="5208"/>
      </c>
      <c r="MX203" s="54">
        <f t="shared" si="5197"/>
      </c>
      <c r="MY203" s="55">
        <f t="shared" si="5209"/>
      </c>
      <c r="MZ203" s="54">
        <f t="shared" si="5197"/>
      </c>
      <c r="NA203" s="55">
        <f t="shared" si="5210"/>
      </c>
      <c r="NB203" s="54">
        <f t="shared" si="5197"/>
      </c>
      <c r="NC203" s="55">
        <f t="shared" si="5211"/>
      </c>
      <c r="ND203" s="54">
        <f t="shared" si="5197"/>
      </c>
      <c r="NE203" s="55">
        <f t="shared" si="5212"/>
      </c>
      <c r="NF203" s="54">
        <f t="shared" si="5197"/>
      </c>
      <c r="NG203" s="55">
        <f t="shared" si="5213"/>
      </c>
      <c r="NH203" s="54">
        <f t="shared" si="5197"/>
      </c>
      <c r="NI203" s="55">
        <f t="shared" si="5214"/>
      </c>
      <c r="NJ203" s="54">
        <f t="shared" si="5197"/>
      </c>
      <c r="NK203" s="55">
        <f t="shared" si="5215"/>
      </c>
      <c r="NL203" s="54">
        <f t="shared" si="5197"/>
      </c>
      <c r="NM203" s="55">
        <f t="shared" si="5216"/>
      </c>
      <c r="NN203" s="54">
        <f t="shared" si="5197"/>
      </c>
      <c r="NO203" s="55">
        <f t="shared" si="5217"/>
      </c>
      <c r="NP203" s="54">
        <f t="shared" si="5197"/>
      </c>
      <c r="NQ203" s="55">
        <f t="shared" si="5218"/>
      </c>
      <c r="NR203" s="54">
        <f t="shared" si="5197"/>
      </c>
      <c r="NS203" s="55">
        <f t="shared" si="5219"/>
      </c>
      <c r="NT203" s="54">
        <f t="shared" si="5197"/>
      </c>
      <c r="NU203" s="55">
        <f t="shared" si="5220"/>
      </c>
      <c r="NV203" s="54">
        <f t="shared" si="5197"/>
      </c>
      <c r="NW203" s="55">
        <f t="shared" si="5221"/>
      </c>
      <c r="NX203" s="54">
        <f t="shared" si="5197"/>
      </c>
      <c r="NY203" s="55">
        <f t="shared" si="5222"/>
      </c>
      <c r="NZ203" s="54">
        <f t="shared" si="5197"/>
      </c>
      <c r="OA203" s="55">
        <f t="shared" si="5223"/>
      </c>
      <c r="OB203" s="54">
        <f t="shared" si="5197"/>
      </c>
      <c r="OC203" s="55">
        <f t="shared" si="5224"/>
      </c>
      <c r="OD203" s="54">
        <f t="shared" si="5197"/>
      </c>
      <c r="OE203" s="55">
        <f t="shared" si="5225"/>
      </c>
      <c r="OF203" s="54">
        <f t="shared" si="5197"/>
      </c>
      <c r="OG203" s="55">
        <f t="shared" si="5226"/>
      </c>
      <c r="OH203" s="54">
        <f t="shared" si="5197"/>
      </c>
      <c r="OI203" s="55">
        <f t="shared" si="5227"/>
      </c>
      <c r="OJ203" s="54">
        <f t="shared" si="5187"/>
      </c>
      <c r="OK203" s="55">
        <f t="shared" si="5228"/>
      </c>
      <c r="OL203" s="54">
        <f t="shared" si="5184"/>
      </c>
      <c r="OM203" s="55">
        <f t="shared" si="5229"/>
      </c>
      <c r="ON203" s="54">
        <f t="shared" si="5184"/>
      </c>
      <c r="OO203" s="55">
        <f t="shared" si="5230"/>
      </c>
      <c r="OP203" s="54">
        <f t="shared" si="5184"/>
      </c>
      <c r="OQ203" s="55">
        <f t="shared" si="5231"/>
      </c>
      <c r="OR203" s="54">
        <f t="shared" si="5184"/>
      </c>
      <c r="OS203" s="55">
        <f t="shared" si="5232"/>
      </c>
      <c r="OT203" s="54">
        <f t="shared" si="5184"/>
      </c>
      <c r="OU203" s="55">
        <f t="shared" si="5233"/>
      </c>
      <c r="OV203" s="54">
        <f t="shared" si="5184"/>
      </c>
      <c r="OW203" s="55">
        <f t="shared" si="5234"/>
      </c>
      <c r="OX203" s="54">
        <f t="shared" si="5198"/>
      </c>
      <c r="OY203" s="55">
        <f t="shared" si="5235"/>
      </c>
      <c r="OZ203" s="54">
        <f t="shared" si="5198"/>
      </c>
      <c r="PA203" s="55">
        <f t="shared" si="5236"/>
      </c>
      <c r="PB203" s="54">
        <f t="shared" si="5198"/>
      </c>
      <c r="PC203" s="55">
        <f t="shared" si="5237"/>
      </c>
      <c r="PD203" s="54">
        <f t="shared" si="5198"/>
      </c>
      <c r="PE203" s="55">
        <f t="shared" si="5238"/>
      </c>
      <c r="PF203" s="54">
        <f t="shared" si="5198"/>
      </c>
      <c r="PG203" s="55">
        <f t="shared" si="5239"/>
      </c>
      <c r="PH203" s="54">
        <f t="shared" si="5198"/>
      </c>
      <c r="PI203" s="55">
        <f t="shared" si="5240"/>
      </c>
      <c r="PJ203" s="54">
        <f t="shared" si="5198"/>
      </c>
      <c r="PK203" s="55">
        <f t="shared" si="5241"/>
      </c>
      <c r="PL203" s="54">
        <f t="shared" si="5198"/>
      </c>
      <c r="PM203" s="55">
        <f t="shared" si="5242"/>
      </c>
      <c r="PN203" s="54">
        <f t="shared" si="5198"/>
      </c>
      <c r="PO203" s="55">
        <f t="shared" si="5243"/>
      </c>
      <c r="PP203" s="54">
        <f t="shared" si="5198"/>
      </c>
      <c r="PQ203" s="55">
        <f t="shared" si="5244"/>
      </c>
      <c r="PR203" s="54">
        <f t="shared" si="5198"/>
      </c>
      <c r="PS203" s="55">
        <f t="shared" si="5245"/>
      </c>
      <c r="PT203" s="54">
        <f t="shared" si="5198"/>
      </c>
      <c r="PU203" s="55">
        <f t="shared" si="5246"/>
      </c>
      <c r="PV203" s="54">
        <f t="shared" si="5198"/>
      </c>
      <c r="PW203" s="55">
        <f t="shared" si="5247"/>
      </c>
      <c r="PX203" s="54">
        <f t="shared" si="5198"/>
      </c>
      <c r="PY203" s="55">
        <f t="shared" si="5248"/>
      </c>
      <c r="PZ203" s="54">
        <f t="shared" si="5198"/>
      </c>
      <c r="QA203" s="55">
        <f t="shared" si="5249"/>
      </c>
      <c r="QB203" s="54">
        <f t="shared" si="5198"/>
      </c>
      <c r="QC203" s="55">
        <f t="shared" si="5250"/>
      </c>
      <c r="QD203" s="54">
        <f t="shared" si="5198"/>
      </c>
      <c r="QE203" s="55">
        <f t="shared" si="5251"/>
      </c>
      <c r="QF203" s="54">
        <f t="shared" si="5198"/>
      </c>
      <c r="QG203" s="55">
        <f t="shared" si="5252"/>
      </c>
      <c r="QH203" s="54">
        <f t="shared" si="5198"/>
      </c>
      <c r="QI203" s="55">
        <f t="shared" si="5253"/>
      </c>
      <c r="QJ203" s="54">
        <f t="shared" si="5198"/>
      </c>
      <c r="QK203" s="55">
        <f t="shared" si="5254"/>
      </c>
      <c r="QL203" s="54">
        <f t="shared" si="5198"/>
      </c>
      <c r="QM203" s="55">
        <f t="shared" si="5255"/>
      </c>
      <c r="QN203" s="54">
        <f t="shared" si="5198"/>
      </c>
      <c r="QO203" s="55">
        <f t="shared" si="5256"/>
      </c>
      <c r="QP203" s="54">
        <f t="shared" si="5198"/>
      </c>
      <c r="QQ203" s="55">
        <f t="shared" si="5257"/>
      </c>
      <c r="QR203" s="54">
        <f t="shared" si="5198"/>
      </c>
      <c r="QS203" s="55">
        <f t="shared" si="5258"/>
      </c>
      <c r="QT203" s="54">
        <f t="shared" si="5198"/>
      </c>
      <c r="QU203" s="55">
        <f t="shared" si="4885"/>
      </c>
      <c r="QV203" s="54">
        <f t="shared" si="5198"/>
      </c>
      <c r="QW203" s="55">
        <f t="shared" si="4886"/>
      </c>
      <c r="QX203" s="54">
        <f t="shared" si="5198"/>
      </c>
      <c r="QY203" s="55">
        <f t="shared" si="4887"/>
      </c>
      <c r="QZ203" s="54">
        <f t="shared" si="5198"/>
      </c>
      <c r="RA203" s="55">
        <f t="shared" si="4888"/>
      </c>
      <c r="RB203" s="54">
        <f t="shared" si="5198"/>
      </c>
      <c r="RC203" s="55">
        <f t="shared" si="4889"/>
      </c>
      <c r="RD203" s="54">
        <f t="shared" si="5198"/>
      </c>
      <c r="RE203" s="55">
        <f t="shared" si="4890"/>
      </c>
      <c r="RF203" s="54">
        <f t="shared" si="5198"/>
      </c>
      <c r="RG203" s="55">
        <f t="shared" si="4891"/>
      </c>
      <c r="RH203" s="54">
        <f t="shared" si="5198"/>
      </c>
      <c r="RI203" s="55">
        <f t="shared" si="4892"/>
      </c>
      <c r="RJ203" s="54">
        <f t="shared" si="5196"/>
      </c>
      <c r="RK203" s="55">
        <f t="shared" si="4893"/>
      </c>
      <c r="RL203" s="54">
        <f t="shared" si="5196"/>
      </c>
      <c r="RM203" s="55">
        <f t="shared" si="4894"/>
      </c>
      <c r="RN203" s="54">
        <f t="shared" si="5196"/>
      </c>
      <c r="RO203" s="55">
        <f t="shared" si="4895"/>
      </c>
      <c r="RP203" s="54">
        <f t="shared" si="5196"/>
      </c>
      <c r="RQ203" s="55">
        <f t="shared" si="4896"/>
      </c>
      <c r="RR203" s="54">
        <f t="shared" si="5196"/>
      </c>
      <c r="RS203" s="55">
        <f t="shared" si="4897"/>
      </c>
      <c r="RT203" s="54">
        <f t="shared" si="5196"/>
      </c>
      <c r="RU203" s="55">
        <f t="shared" si="4898"/>
      </c>
      <c r="RV203" s="54">
        <f t="shared" si="5196"/>
      </c>
      <c r="RW203" s="55">
        <f t="shared" si="4899"/>
      </c>
      <c r="RX203" s="54">
        <f t="shared" si="5196"/>
      </c>
      <c r="RY203" s="55">
        <f t="shared" si="4900"/>
      </c>
      <c r="RZ203" s="54">
        <f t="shared" si="5196"/>
      </c>
      <c r="SA203" s="55">
        <f t="shared" si="4901"/>
      </c>
      <c r="SB203" s="54">
        <f t="shared" si="5193"/>
      </c>
      <c r="SC203" s="55">
        <f t="shared" si="4902"/>
      </c>
      <c r="SD203" s="54">
        <f t="shared" si="5193"/>
      </c>
      <c r="SE203" s="55">
        <f t="shared" si="4903"/>
      </c>
      <c r="SF203" s="54">
        <f t="shared" si="5193"/>
      </c>
      <c r="SG203" s="55">
        <f t="shared" si="4904"/>
      </c>
      <c r="SH203" s="54">
        <f t="shared" si="5193"/>
      </c>
      <c r="SI203" s="55">
        <f t="shared" si="4905"/>
      </c>
      <c r="SJ203" s="54">
        <f t="shared" si="5193"/>
      </c>
      <c r="SK203" s="55">
        <f t="shared" si="4906"/>
      </c>
      <c r="SL203" s="54">
        <f t="shared" si="5193"/>
      </c>
      <c r="SM203" s="55">
        <f t="shared" si="4907"/>
      </c>
      <c r="SN203" s="54">
        <f t="shared" si="5193"/>
      </c>
      <c r="SO203" s="55">
        <f t="shared" si="4908"/>
      </c>
      <c r="SP203" s="54">
        <f t="shared" si="5193"/>
      </c>
      <c r="SQ203" s="55">
        <f t="shared" si="4909"/>
      </c>
      <c r="SR203" s="54">
        <f t="shared" si="5193"/>
      </c>
      <c r="SS203" s="55">
        <f t="shared" si="4910"/>
      </c>
      <c r="ST203" s="54">
        <f t="shared" si="5193"/>
      </c>
      <c r="SU203" s="55">
        <f t="shared" si="4911"/>
      </c>
      <c r="SV203" s="54">
        <f t="shared" si="5193"/>
      </c>
      <c r="SW203" s="55">
        <f t="shared" si="4912"/>
      </c>
      <c r="SX203" s="54">
        <f t="shared" si="5193"/>
      </c>
      <c r="SY203" s="55">
        <f t="shared" si="4913"/>
      </c>
      <c r="SZ203" s="54">
        <f t="shared" si="5193"/>
      </c>
      <c r="TA203" s="55">
        <f t="shared" si="4914"/>
      </c>
      <c r="TB203" s="54">
        <f t="shared" si="5193"/>
      </c>
      <c r="TC203" s="55">
        <f t="shared" si="4915"/>
      </c>
      <c r="TD203" s="54">
        <f t="shared" si="5193"/>
      </c>
      <c r="TE203" s="55">
        <f t="shared" si="4881"/>
      </c>
      <c r="TF203" s="54">
        <f t="shared" si="5193"/>
      </c>
      <c r="TG203" s="55">
        <f t="shared" si="4843"/>
      </c>
      <c r="TH203" s="54">
        <f t="shared" si="5193"/>
      </c>
      <c r="TI203" s="55">
        <f t="shared" si="4844"/>
      </c>
      <c r="TJ203" s="54">
        <f t="shared" si="5193"/>
      </c>
      <c r="TK203" s="55">
        <f t="shared" si="4845"/>
      </c>
      <c r="TL203" s="54">
        <f t="shared" si="5193"/>
      </c>
      <c r="TM203" s="55">
        <f t="shared" si="4846"/>
      </c>
      <c r="TN203" s="54">
        <f t="shared" si="5193"/>
      </c>
      <c r="TO203" s="55">
        <f t="shared" si="4847"/>
      </c>
      <c r="TP203" s="54">
        <f t="shared" si="5193"/>
      </c>
      <c r="TQ203" s="55">
        <f t="shared" si="4848"/>
      </c>
      <c r="TR203" s="54">
        <f t="shared" si="5193"/>
      </c>
      <c r="TS203" s="55">
        <f t="shared" si="4849"/>
      </c>
      <c r="TT203" s="54">
        <f t="shared" si="5193"/>
      </c>
      <c r="TU203" s="55">
        <f t="shared" si="4850"/>
      </c>
      <c r="TV203" s="54">
        <f t="shared" si="5188"/>
      </c>
      <c r="TW203" s="55">
        <f t="shared" si="4851"/>
      </c>
      <c r="TX203" s="54">
        <f t="shared" si="5188"/>
      </c>
      <c r="TY203" s="55">
        <f t="shared" si="4852"/>
      </c>
      <c r="TZ203" s="54">
        <f t="shared" si="5188"/>
      </c>
      <c r="UA203" s="55">
        <f t="shared" si="4853"/>
      </c>
      <c r="UB203" s="54">
        <f t="shared" si="5259"/>
      </c>
      <c r="UC203" s="55">
        <f t="shared" si="4854"/>
      </c>
      <c r="UD203" s="54">
        <f t="shared" si="5259"/>
      </c>
      <c r="UE203" s="55">
        <f t="shared" si="4855"/>
      </c>
      <c r="UF203" s="54">
        <f t="shared" si="5259"/>
      </c>
      <c r="UG203" s="55">
        <f t="shared" si="4856"/>
      </c>
      <c r="UH203" s="54">
        <f t="shared" si="5259"/>
      </c>
      <c r="UI203" s="55">
        <f t="shared" si="4857"/>
      </c>
      <c r="UJ203" s="54">
        <f t="shared" si="5259"/>
      </c>
      <c r="UK203" s="55">
        <f t="shared" si="4858"/>
      </c>
      <c r="UL203" s="54">
        <f t="shared" si="5259"/>
      </c>
      <c r="UM203" s="55">
        <f t="shared" si="4859"/>
      </c>
      <c r="UN203" s="54">
        <f t="shared" si="5259"/>
      </c>
      <c r="UO203" s="55">
        <f t="shared" si="4860"/>
      </c>
      <c r="UP203" s="54">
        <f t="shared" si="5259"/>
      </c>
      <c r="UQ203" s="55">
        <f t="shared" si="4861"/>
      </c>
      <c r="UR203" s="54">
        <f t="shared" si="5259"/>
      </c>
      <c r="US203" s="55">
        <f t="shared" si="4862"/>
      </c>
      <c r="UT203" s="54">
        <f t="shared" si="5259"/>
      </c>
      <c r="UU203" s="55">
        <f t="shared" si="4863"/>
      </c>
      <c r="UV203" s="54">
        <f t="shared" si="5259"/>
      </c>
      <c r="UW203" s="55">
        <f t="shared" si="4864"/>
      </c>
      <c r="UX203" s="54">
        <f t="shared" si="5259"/>
      </c>
      <c r="UY203" s="55">
        <f t="shared" si="4865"/>
      </c>
      <c r="UZ203" s="54">
        <f t="shared" si="5259"/>
      </c>
      <c r="VA203" s="55">
        <f t="shared" si="4866"/>
      </c>
      <c r="VB203" s="54">
        <f t="shared" si="5259"/>
      </c>
      <c r="VC203" s="55">
        <f t="shared" si="4867"/>
      </c>
      <c r="VD203" s="54">
        <f t="shared" si="5259"/>
      </c>
      <c r="VE203" s="55">
        <f t="shared" si="4868"/>
      </c>
      <c r="VF203" s="54">
        <f t="shared" si="5259"/>
      </c>
      <c r="VG203" s="55">
        <f t="shared" si="4869"/>
      </c>
      <c r="VH203" s="54">
        <f t="shared" si="5259"/>
      </c>
      <c r="VI203" s="55">
        <f t="shared" si="4870"/>
      </c>
      <c r="VJ203" s="54">
        <f t="shared" si="5259"/>
      </c>
      <c r="VK203" s="55">
        <f t="shared" si="4871"/>
      </c>
      <c r="VL203" s="54">
        <f t="shared" si="5259"/>
      </c>
      <c r="VM203" s="55">
        <f t="shared" si="4872"/>
      </c>
      <c r="VN203" s="54">
        <f t="shared" si="5259"/>
      </c>
      <c r="VO203" s="55">
        <f t="shared" si="4873"/>
      </c>
      <c r="VP203" s="54">
        <f t="shared" si="5259"/>
      </c>
      <c r="VQ203" s="55">
        <f t="shared" ref="VQ203:VQ222" si="5336">IFERROR(
    IF(
        LEFT(VLOOKUP($B203,VP$4:VQ$71,2,FALSE),1)="0",
        "",
        IF(
            LEFT(VLOOKUP($B203,VP$4:VQ$71,2,FALSE),1)="講",
            "講習",
            IF(
                LEFT(VLOOKUP($B203,VP$4:VQ$71,2,FALSE),1)="追",
                "追加",
                "通常"
            )
        )
    ),
    ""
)</f>
      </c>
      <c r="VR203" s="54">
        <f t="shared" si="5259"/>
      </c>
      <c r="VS203" s="55">
        <f t="shared" si="4874"/>
      </c>
      <c r="VT203" s="54">
        <f t="shared" si="5259"/>
      </c>
      <c r="VU203" s="55">
        <f t="shared" si="4875"/>
      </c>
      <c r="VV203" s="54">
        <f t="shared" si="5259"/>
      </c>
      <c r="VW203" s="55">
        <f t="shared" si="4876"/>
      </c>
      <c r="VX203" s="54">
        <f t="shared" si="5259"/>
      </c>
      <c r="VY203" s="55">
        <f t="shared" si="4877"/>
      </c>
      <c r="VZ203" s="54">
        <f t="shared" si="5259"/>
      </c>
      <c r="WA203" s="55">
        <f t="shared" si="4878"/>
      </c>
      <c r="WB203" s="54">
        <f t="shared" si="5259"/>
      </c>
      <c r="WC203" s="55">
        <f t="shared" si="4879"/>
      </c>
      <c r="WD203" s="54">
        <f t="shared" si="5259"/>
      </c>
      <c r="WE203" s="55">
        <f t="shared" ref="WE203:WE222" si="5337">IFERROR(
    IF(
        LEFT(VLOOKUP($B203,WD$4:WE$71,2,FALSE),1)="0",
        "",
        IF(
            LEFT(VLOOKUP($B203,WD$4:WE$71,2,FALSE),1)="講",
            "講習",
            IF(
                LEFT(VLOOKUP($B203,WD$4:WE$71,2,FALSE),1)="追",
                "追加",
                "通常"
            )
        )
    ),
    ""
)</f>
      </c>
      <c r="WF203" s="54">
        <f t="shared" si="5259"/>
      </c>
      <c r="WG203" s="55">
        <f t="shared" ref="WG203:WG222" si="5338">IFERROR(
    IF(
        LEFT(VLOOKUP($B203,WF$4:WG$71,2,FALSE),1)="0",
        "",
        IF(
            LEFT(VLOOKUP($B203,WF$4:WG$71,2,FALSE),1)="講",
            "講習",
            IF(
                LEFT(VLOOKUP($B203,WF$4:WG$71,2,FALSE),1)="追",
                "追加",
                "通常"
            )
        )
    ),
    ""
)</f>
      </c>
      <c r="WH203" s="54">
        <f t="shared" si="5259"/>
      </c>
      <c r="WI203" s="55">
        <f t="shared" ref="WI203:WI222" si="5339">IFERROR(
    IF(
        LEFT(VLOOKUP($B203,WH$4:WI$71,2,FALSE),1)="0",
        "",
        IF(
            LEFT(VLOOKUP($B203,WH$4:WI$71,2,FALSE),1)="講",
            "講習",
            IF(
                LEFT(VLOOKUP($B203,WH$4:WI$71,2,FALSE),1)="追",
                "追加",
                "通常"
            )
        )
    ),
    ""
)</f>
      </c>
      <c r="WJ203" s="54">
        <f t="shared" si="5259"/>
      </c>
      <c r="WK203" s="55">
        <f t="shared" ref="WK203:WK222" si="5340">IFERROR(
    IF(
        LEFT(VLOOKUP($B203,WJ$4:WK$71,2,FALSE),1)="0",
        "",
        IF(
            LEFT(VLOOKUP($B203,WJ$4:WK$71,2,FALSE),1)="講",
            "講習",
            IF(
                LEFT(VLOOKUP($B203,WJ$4:WK$71,2,FALSE),1)="追",
                "追加",
                "通常"
            )
        )
    ),
    ""
)</f>
      </c>
      <c r="WL203" s="54">
        <f t="shared" si="5259"/>
      </c>
      <c r="WM203" s="55">
        <f t="shared" ref="WM203:WM222" si="5341">IFERROR(
    IF(
        LEFT(VLOOKUP($B203,WL$4:WM$71,2,FALSE),1)="0",
        "",
        IF(
            LEFT(VLOOKUP($B203,WL$4:WM$71,2,FALSE),1)="講",
            "講習",
            IF(
                LEFT(VLOOKUP($B203,WL$4:WM$71,2,FALSE),1)="追",
                "追加",
                "通常"
            )
        )
    ),
    ""
)</f>
      </c>
      <c r="WN203" s="54">
        <f t="shared" si="5199"/>
      </c>
      <c r="WO203" s="55">
        <f t="shared" ref="WO203:WO222" si="5342">IFERROR(
    IF(
        LEFT(VLOOKUP($B203,WN$4:WO$71,2,FALSE),1)="0",
        "",
        IF(
            LEFT(VLOOKUP($B203,WN$4:WO$71,2,FALSE),1)="講",
            "講習",
            IF(
                LEFT(VLOOKUP($B203,WN$4:WO$71,2,FALSE),1)="追",
                "追加",
                "通常"
            )
        )
    ),
    ""
)</f>
      </c>
      <c r="WP203" s="54">
        <f t="shared" si="5199"/>
      </c>
      <c r="WQ203" s="55">
        <f t="shared" ref="WQ203:WQ222" si="5343">IFERROR(
    IF(
        LEFT(VLOOKUP($B203,WP$4:WQ$71,2,FALSE),1)="0",
        "",
        IF(
            LEFT(VLOOKUP($B203,WP$4:WQ$71,2,FALSE),1)="講",
            "講習",
            IF(
                LEFT(VLOOKUP($B203,WP$4:WQ$71,2,FALSE),1)="追",
                "追加",
                "通常"
            )
        )
    ),
    ""
)</f>
      </c>
      <c r="WR203" s="54">
        <f t="shared" si="5199"/>
      </c>
      <c r="WS203" s="55">
        <f t="shared" ref="WS203:WS222" si="5344">IFERROR(
    IF(
        LEFT(VLOOKUP($B203,WR$4:WS$71,2,FALSE),1)="0",
        "",
        IF(
            LEFT(VLOOKUP($B203,WR$4:WS$71,2,FALSE),1)="講",
            "講習",
            IF(
                LEFT(VLOOKUP($B203,WR$4:WS$71,2,FALSE),1)="追",
                "追加",
                "通常"
            )
        )
    ),
    ""
)</f>
      </c>
      <c r="WT203" s="54">
        <f t="shared" si="5199"/>
      </c>
      <c r="WU203" s="55">
        <f t="shared" ref="WU203:WU222" si="5345">IFERROR(
    IF(
        LEFT(VLOOKUP($B203,WT$4:WU$71,2,FALSE),1)="0",
        "",
        IF(
            LEFT(VLOOKUP($B203,WT$4:WU$71,2,FALSE),1)="講",
            "講習",
            IF(
                LEFT(VLOOKUP($B203,WT$4:WU$71,2,FALSE),1)="追",
                "追加",
                "通常"
            )
        )
    ),
    ""
)</f>
      </c>
      <c r="WV203" s="54">
        <f t="shared" si="5199"/>
      </c>
      <c r="WW203" s="55">
        <f t="shared" ref="WW203:WW222" si="5346">IFERROR(
    IF(
        LEFT(VLOOKUP($B203,WV$4:WW$71,2,FALSE),1)="0",
        "",
        IF(
            LEFT(VLOOKUP($B203,WV$4:WW$71,2,FALSE),1)="講",
            "講習",
            IF(
                LEFT(VLOOKUP($B203,WV$4:WW$71,2,FALSE),1)="追",
                "追加",
                "通常"
            )
        )
    ),
    ""
)</f>
      </c>
      <c r="WX203" s="54">
        <f t="shared" si="5199"/>
      </c>
      <c r="WY203" s="55">
        <f t="shared" ref="WY203:WY222" si="5347">IFERROR(
    IF(
        LEFT(VLOOKUP($B203,WX$4:WY$71,2,FALSE),1)="0",
        "",
        IF(
            LEFT(VLOOKUP($B203,WX$4:WY$71,2,FALSE),1)="講",
            "講習",
            IF(
                LEFT(VLOOKUP($B203,WX$4:WY$71,2,FALSE),1)="追",
                "追加",
                "通常"
            )
        )
    ),
    ""
)</f>
      </c>
      <c r="WZ203" s="54">
        <f t="shared" si="5182"/>
      </c>
      <c r="XA203" s="55">
        <f t="shared" ref="XA203:XA222" si="5348">IFERROR(
    IF(
        LEFT(VLOOKUP($B203,WZ$4:XA$71,2,FALSE),1)="0",
        "",
        IF(
            LEFT(VLOOKUP($B203,WZ$4:XA$71,2,FALSE),1)="講",
            "講習",
            IF(
                LEFT(VLOOKUP($B203,WZ$4:XA$71,2,FALSE),1)="追",
                "追加",
                "通常"
            )
        )
    ),
    ""
)</f>
      </c>
      <c r="XB203" s="54">
        <f t="shared" si="5182"/>
      </c>
      <c r="XC203" s="55">
        <f t="shared" ref="XC203:XC222" si="5349">IFERROR(
    IF(
        LEFT(VLOOKUP($B203,XB$4:XC$71,2,FALSE),1)="0",
        "",
        IF(
            LEFT(VLOOKUP($B203,XB$4:XC$71,2,FALSE),1)="講",
            "講習",
            IF(
                LEFT(VLOOKUP($B203,XB$4:XC$71,2,FALSE),1)="追",
                "追加",
                "通常"
            )
        )
    ),
    ""
)</f>
      </c>
      <c r="XD203" s="54">
        <f t="shared" si="5182"/>
      </c>
      <c r="XE203" s="55">
        <f t="shared" ref="XE203:XE222" si="5350">IFERROR(
    IF(
        LEFT(VLOOKUP($B203,XD$4:XE$71,2,FALSE),1)="0",
        "",
        IF(
            LEFT(VLOOKUP($B203,XD$4:XE$71,2,FALSE),1)="講",
            "講習",
            IF(
                LEFT(VLOOKUP($B203,XD$4:XE$71,2,FALSE),1)="追",
                "追加",
                "通常"
            )
        )
    ),
    ""
)</f>
      </c>
      <c r="XF203" s="54">
        <f t="shared" si="5182"/>
      </c>
      <c r="XG203" s="55">
        <f t="shared" ref="XG203:XG222" si="5351">IFERROR(
    IF(
        LEFT(VLOOKUP($B203,XF$4:XG$71,2,FALSE),1)="0",
        "",
        IF(
            LEFT(VLOOKUP($B203,XF$4:XG$71,2,FALSE),1)="講",
            "講習",
            IF(
                LEFT(VLOOKUP($B203,XF$4:XG$71,2,FALSE),1)="追",
                "追加",
                "通常"
            )
        )
    ),
    ""
)</f>
      </c>
      <c r="XH203" s="54">
        <f t="shared" si="5182"/>
      </c>
      <c r="XI203" s="55">
        <f t="shared" ref="XI203:XI222" si="5352">IFERROR(
    IF(
        LEFT(VLOOKUP($B203,XH$4:XI$71,2,FALSE),1)="0",
        "",
        IF(
            LEFT(VLOOKUP($B203,XH$4:XI$71,2,FALSE),1)="講",
            "講習",
            IF(
                LEFT(VLOOKUP($B203,XH$4:XI$71,2,FALSE),1)="追",
                "追加",
                "通常"
            )
        )
    ),
    ""
)</f>
      </c>
      <c r="XJ203" s="54">
        <f t="shared" si="5182"/>
      </c>
      <c r="XK203" s="55">
        <f t="shared" ref="XK203:XK222" si="5353">IFERROR(
    IF(
        LEFT(VLOOKUP($B203,XJ$4:XK$71,2,FALSE),1)="0",
        "",
        IF(
            LEFT(VLOOKUP($B203,XJ$4:XK$71,2,FALSE),1)="講",
            "講習",
            IF(
                LEFT(VLOOKUP($B203,XJ$4:XK$71,2,FALSE),1)="追",
                "追加",
                "通常"
            )
        )
    ),
    ""
)</f>
      </c>
      <c r="XL203" s="54">
        <f t="shared" si="5182"/>
      </c>
      <c r="XM203" s="55">
        <f t="shared" ref="XM203:XM222" si="5354">IFERROR(
    IF(
        LEFT(VLOOKUP($B203,XL$4:XM$71,2,FALSE),1)="0",
        "",
        IF(
            LEFT(VLOOKUP($B203,XL$4:XM$71,2,FALSE),1)="講",
            "講習",
            IF(
                LEFT(VLOOKUP($B203,XL$4:XM$71,2,FALSE),1)="追",
                "追加",
                "通常"
            )
        )
    ),
    ""
)</f>
      </c>
      <c r="XN203" s="54">
        <f t="shared" si="5182"/>
      </c>
      <c r="XO203" s="55">
        <f t="shared" ref="XO203:XO222" si="5355">IFERROR(
    IF(
        LEFT(VLOOKUP($B203,XN$4:XO$71,2,FALSE),1)="0",
        "",
        IF(
            LEFT(VLOOKUP($B203,XN$4:XO$71,2,FALSE),1)="講",
            "講習",
            IF(
                LEFT(VLOOKUP($B203,XN$4:XO$71,2,FALSE),1)="追",
                "追加",
                "通常"
            )
        )
    ),
    ""
)</f>
      </c>
      <c r="XP203" s="54">
        <f t="shared" si="5179"/>
      </c>
      <c r="XQ203" s="55">
        <f t="shared" ref="XQ203:XQ222" si="5356">IFERROR(
    IF(
        LEFT(VLOOKUP($B203,XP$4:XQ$71,2,FALSE),1)="0",
        "",
        IF(
            LEFT(VLOOKUP($B203,XP$4:XQ$71,2,FALSE),1)="講",
            "講習",
            IF(
                LEFT(VLOOKUP($B203,XP$4:XQ$71,2,FALSE),1)="追",
                "追加",
                "通常"
            )
        )
    ),
    ""
)</f>
      </c>
      <c r="XR203" s="54">
        <f t="shared" si="5179"/>
      </c>
      <c r="XS203" s="55">
        <f t="shared" ref="XS203:XS222" si="5357">IFERROR(
    IF(
        LEFT(VLOOKUP($B203,XR$4:XS$71,2,FALSE),1)="0",
        "",
        IF(
            LEFT(VLOOKUP($B203,XR$4:XS$71,2,FALSE),1)="講",
            "講習",
            IF(
                LEFT(VLOOKUP($B203,XR$4:XS$71,2,FALSE),1)="追",
                "追加",
                "通常"
            )
        )
    ),
    ""
)</f>
      </c>
      <c r="XT203" s="54">
        <f t="shared" si="5179"/>
      </c>
      <c r="XU203" s="55">
        <f t="shared" ref="XU203:XU222" si="5358">IFERROR(
    IF(
        LEFT(VLOOKUP($B203,XT$4:XU$71,2,FALSE),1)="0",
        "",
        IF(
            LEFT(VLOOKUP($B203,XT$4:XU$71,2,FALSE),1)="講",
            "講習",
            IF(
                LEFT(VLOOKUP($B203,XT$4:XU$71,2,FALSE),1)="追",
                "追加",
                "通常"
            )
        )
    ),
    ""
)</f>
      </c>
      <c r="XV203" s="54">
        <f t="shared" si="5179"/>
      </c>
      <c r="XW203" s="55">
        <f t="shared" ref="XW203:XW222" si="5359">IFERROR(
    IF(
        LEFT(VLOOKUP($B203,XV$4:XW$71,2,FALSE),1)="0",
        "",
        IF(
            LEFT(VLOOKUP($B203,XV$4:XW$71,2,FALSE),1)="講",
            "講習",
            IF(
                LEFT(VLOOKUP($B203,XV$4:XW$71,2,FALSE),1)="追",
                "追加",
                "通常"
            )
        )
    ),
    ""
)</f>
      </c>
      <c r="XX203" s="54">
        <f t="shared" si="5179"/>
      </c>
      <c r="XY203" s="55">
        <f t="shared" ref="XY203:XY222" si="5360">IFERROR(
    IF(
        LEFT(VLOOKUP($B203,XX$4:XY$71,2,FALSE),1)="0",
        "",
        IF(
            LEFT(VLOOKUP($B203,XX$4:XY$71,2,FALSE),1)="講",
            "講習",
            IF(
                LEFT(VLOOKUP($B203,XX$4:XY$71,2,FALSE),1)="追",
                "追加",
                "通常"
            )
        )
    ),
    ""
)</f>
      </c>
      <c r="XZ203" s="54">
        <f t="shared" si="5179"/>
      </c>
      <c r="YA203" s="55">
        <f t="shared" ref="YA203:YA222" si="5361">IFERROR(
    IF(
        LEFT(VLOOKUP($B203,XZ$4:YA$71,2,FALSE),1)="0",
        "",
        IF(
            LEFT(VLOOKUP($B203,XZ$4:YA$71,2,FALSE),1)="講",
            "講習",
            IF(
                LEFT(VLOOKUP($B203,XZ$4:YA$71,2,FALSE),1)="追",
                "追加",
                "通常"
            )
        )
    ),
    ""
)</f>
      </c>
      <c r="YB203" s="54">
        <f t="shared" si="5179"/>
      </c>
      <c r="YC203" s="55">
        <f t="shared" si="5260"/>
      </c>
      <c r="YD203" s="54">
        <f t="shared" si="5195"/>
      </c>
      <c r="YE203" s="55">
        <f t="shared" si="5261"/>
      </c>
      <c r="YF203" s="54">
        <f t="shared" si="5195"/>
      </c>
      <c r="YG203" s="55">
        <f t="shared" si="5262"/>
      </c>
      <c r="YH203" s="54">
        <f t="shared" si="5195"/>
      </c>
      <c r="YI203" s="55">
        <f t="shared" si="5263"/>
      </c>
      <c r="YJ203" s="54">
        <f t="shared" si="5195"/>
      </c>
      <c r="YK203" s="55">
        <f t="shared" si="5264"/>
      </c>
      <c r="YL203" s="54">
        <f t="shared" si="5195"/>
      </c>
      <c r="YM203" s="55">
        <f t="shared" si="5265"/>
      </c>
      <c r="YN203" s="54">
        <f t="shared" si="5195"/>
      </c>
      <c r="YO203" s="55">
        <f t="shared" si="5266"/>
      </c>
      <c r="YP203" s="54">
        <f t="shared" si="5195"/>
      </c>
      <c r="YQ203" s="55">
        <f t="shared" si="5267"/>
      </c>
      <c r="YR203" s="54">
        <f t="shared" si="5195"/>
      </c>
      <c r="YS203" s="55">
        <f t="shared" si="5268"/>
      </c>
      <c r="YT203" s="54">
        <f t="shared" si="5195"/>
      </c>
      <c r="YU203" s="55">
        <f t="shared" si="5269"/>
      </c>
      <c r="YV203" s="54">
        <f t="shared" si="5195"/>
      </c>
      <c r="YW203" s="55">
        <f t="shared" si="5270"/>
      </c>
      <c r="YX203" s="54">
        <f t="shared" si="5195"/>
      </c>
      <c r="YY203" s="55">
        <f t="shared" si="5271"/>
      </c>
      <c r="YZ203" s="54">
        <f t="shared" si="5195"/>
      </c>
      <c r="ZA203" s="55">
        <f t="shared" si="5272"/>
      </c>
      <c r="ZB203" s="54">
        <f t="shared" si="5195"/>
      </c>
      <c r="ZC203" s="55">
        <f t="shared" si="5273"/>
      </c>
      <c r="ZD203" s="54">
        <f t="shared" si="5195"/>
      </c>
      <c r="ZE203" s="55">
        <f t="shared" si="5274"/>
      </c>
      <c r="ZF203" s="54">
        <f t="shared" si="5195"/>
      </c>
      <c r="ZG203" s="55">
        <f t="shared" si="5275"/>
      </c>
      <c r="ZH203" s="54">
        <f t="shared" si="5195"/>
      </c>
      <c r="ZI203" s="55">
        <f t="shared" si="5276"/>
      </c>
      <c r="ZJ203" s="54">
        <f t="shared" si="5195"/>
      </c>
      <c r="ZK203" s="55">
        <f t="shared" si="5277"/>
      </c>
      <c r="ZL203" s="54">
        <f t="shared" si="5195"/>
      </c>
      <c r="ZM203" s="55">
        <f t="shared" si="5278"/>
      </c>
      <c r="ZN203" s="54">
        <f t="shared" si="5195"/>
      </c>
      <c r="ZO203" s="55">
        <f t="shared" si="5279"/>
      </c>
      <c r="ZP203" s="54">
        <f t="shared" si="5195"/>
      </c>
      <c r="ZQ203" s="55">
        <f t="shared" si="5280"/>
      </c>
      <c r="ZR203" s="54">
        <f t="shared" si="5195"/>
      </c>
      <c r="ZS203" s="55">
        <f t="shared" si="5281"/>
      </c>
      <c r="ZT203" s="54">
        <f t="shared" si="5195"/>
      </c>
      <c r="ZU203" s="55">
        <f t="shared" si="5282"/>
      </c>
      <c r="ZV203" s="54">
        <f t="shared" si="5195"/>
      </c>
      <c r="ZW203" s="55">
        <f t="shared" si="5283"/>
      </c>
      <c r="ZX203" s="54">
        <f t="shared" si="5195"/>
      </c>
      <c r="ZY203" s="55">
        <f t="shared" si="5284"/>
      </c>
      <c r="ZZ203" s="54">
        <f t="shared" si="5195"/>
      </c>
      <c r="AAA203" s="55">
        <f t="shared" si="5285"/>
      </c>
      <c r="AAB203" s="54">
        <f t="shared" si="5195"/>
      </c>
      <c r="AAC203" s="55">
        <f t="shared" si="5286"/>
      </c>
      <c r="AAD203" s="54">
        <f t="shared" si="5195"/>
      </c>
      <c r="AAE203" s="55">
        <f t="shared" si="5287"/>
      </c>
      <c r="AAF203" s="54">
        <f t="shared" si="5195"/>
      </c>
      <c r="AAG203" s="55">
        <f t="shared" si="5288"/>
      </c>
      <c r="AAH203" s="54">
        <f t="shared" si="5195"/>
      </c>
      <c r="AAI203" s="55">
        <f t="shared" si="5289"/>
      </c>
      <c r="AAJ203" s="54">
        <f t="shared" si="5195"/>
      </c>
      <c r="AAK203" s="55">
        <f t="shared" si="5290"/>
      </c>
      <c r="AAL203" s="54">
        <f t="shared" si="5195"/>
      </c>
      <c r="AAM203" s="55">
        <f t="shared" si="4917"/>
      </c>
      <c r="AAN203" s="54">
        <f t="shared" si="5195"/>
      </c>
      <c r="AAO203" s="55">
        <f t="shared" si="4918"/>
      </c>
      <c r="AAP203" s="54">
        <f t="shared" si="5194"/>
      </c>
      <c r="AAQ203" s="55">
        <f t="shared" si="4919"/>
      </c>
      <c r="AAR203" s="54">
        <f t="shared" si="5194"/>
      </c>
      <c r="AAS203" s="55">
        <f t="shared" si="4920"/>
      </c>
      <c r="AAT203" s="54">
        <f t="shared" si="5194"/>
      </c>
      <c r="AAU203" s="55">
        <f t="shared" si="4921"/>
      </c>
      <c r="AAV203" s="54">
        <f t="shared" si="5194"/>
      </c>
      <c r="AAW203" s="55">
        <f t="shared" si="4922"/>
      </c>
      <c r="AAX203" s="54">
        <f t="shared" si="5194"/>
      </c>
      <c r="AAY203" s="55">
        <f t="shared" si="4923"/>
      </c>
      <c r="AAZ203" s="54">
        <f t="shared" si="5194"/>
      </c>
      <c r="ABA203" s="55">
        <f t="shared" si="4924"/>
      </c>
      <c r="ABB203" s="54">
        <f t="shared" si="5194"/>
      </c>
      <c r="ABC203" s="55">
        <f t="shared" si="4925"/>
      </c>
      <c r="ABD203" s="54">
        <f t="shared" si="5194"/>
      </c>
      <c r="ABE203" s="55">
        <f t="shared" si="4926"/>
      </c>
      <c r="ABF203" s="54">
        <f t="shared" si="5194"/>
      </c>
      <c r="ABG203" s="55">
        <f t="shared" si="4927"/>
      </c>
      <c r="ABH203" s="54">
        <f t="shared" si="5194"/>
      </c>
      <c r="ABI203" s="55">
        <f t="shared" si="4928"/>
      </c>
      <c r="ABJ203" s="54">
        <f t="shared" si="5194"/>
      </c>
      <c r="ABK203" s="55">
        <f t="shared" si="4929"/>
      </c>
      <c r="ABL203" s="54">
        <f t="shared" si="5194"/>
      </c>
      <c r="ABM203" s="55">
        <f t="shared" si="4930"/>
      </c>
      <c r="ABN203" s="54">
        <f t="shared" si="5194"/>
      </c>
      <c r="ABO203" s="55">
        <f t="shared" si="4931"/>
      </c>
      <c r="ABP203" s="54">
        <f t="shared" si="5194"/>
      </c>
      <c r="ABQ203" s="55">
        <f t="shared" si="4932"/>
      </c>
      <c r="ABR203" s="54">
        <f t="shared" si="5194"/>
      </c>
      <c r="ABS203" s="55">
        <f t="shared" si="4933"/>
      </c>
      <c r="ABT203" s="54">
        <f t="shared" si="5194"/>
      </c>
      <c r="ABU203" s="55">
        <f t="shared" si="4934"/>
      </c>
      <c r="ABV203" s="54">
        <f t="shared" si="5194"/>
      </c>
      <c r="ABW203" s="55">
        <f t="shared" si="4935"/>
      </c>
      <c r="ABX203" s="54">
        <f t="shared" si="5194"/>
      </c>
      <c r="ABY203" s="55">
        <f t="shared" si="4936"/>
      </c>
      <c r="ABZ203" s="54">
        <f t="shared" si="5194"/>
      </c>
      <c r="ACA203" s="55">
        <f t="shared" si="4937"/>
      </c>
      <c r="ACB203" s="54">
        <f t="shared" si="5194"/>
      </c>
      <c r="ACC203" s="55">
        <f t="shared" si="4938"/>
      </c>
      <c r="ACD203" s="54">
        <f t="shared" si="5194"/>
      </c>
      <c r="ACE203" s="55">
        <f t="shared" si="4939"/>
      </c>
      <c r="ACF203" s="54">
        <f t="shared" si="5194"/>
      </c>
      <c r="ACG203" s="55">
        <f t="shared" si="4940"/>
      </c>
      <c r="ACH203" s="54">
        <f t="shared" si="5194"/>
      </c>
      <c r="ACI203" s="55">
        <f t="shared" si="4941"/>
      </c>
      <c r="ACJ203" s="54">
        <f t="shared" si="5194"/>
      </c>
      <c r="ACK203" s="55">
        <f t="shared" si="4942"/>
      </c>
      <c r="ACL203" s="54">
        <f t="shared" si="5194"/>
      </c>
      <c r="ACM203" s="55">
        <f t="shared" si="4943"/>
      </c>
      <c r="ACN203" s="54">
        <f t="shared" si="5194"/>
      </c>
      <c r="ACO203" s="55">
        <f t="shared" si="4944"/>
      </c>
      <c r="ACP203" s="54">
        <f t="shared" si="5194"/>
      </c>
      <c r="ACQ203" s="55">
        <f t="shared" si="4945"/>
      </c>
      <c r="ACR203" s="54">
        <f t="shared" si="5194"/>
      </c>
      <c r="ACS203" s="55">
        <f t="shared" si="4946"/>
      </c>
      <c r="ACT203" s="54">
        <f t="shared" si="5194"/>
      </c>
      <c r="ACU203" s="55">
        <f t="shared" si="4947"/>
      </c>
      <c r="ACV203" s="54">
        <f t="shared" si="5194"/>
      </c>
      <c r="ACW203" s="55">
        <f t="shared" si="4883"/>
      </c>
      <c r="ACX203" s="54">
        <f t="shared" si="5194"/>
      </c>
      <c r="ACY203" s="55">
        <f t="shared" si="4961"/>
      </c>
      <c r="ACZ203" s="54">
        <f t="shared" si="5291"/>
      </c>
      <c r="ADA203" s="55">
        <f t="shared" si="4962"/>
      </c>
      <c r="ADB203" s="54">
        <f t="shared" si="5291"/>
      </c>
      <c r="ADC203" s="55">
        <f t="shared" si="4963"/>
      </c>
      <c r="ADD203" s="54">
        <f t="shared" si="5291"/>
      </c>
      <c r="ADE203" s="55">
        <f t="shared" si="4964"/>
      </c>
      <c r="ADF203" s="54">
        <f t="shared" si="5291"/>
      </c>
      <c r="ADG203" s="55">
        <f t="shared" si="4965"/>
      </c>
    </row>
    <row r="204" spans="1:787" ht="20.25" hidden="1" customHeight="1">
      <c r="A204" s="112">
        <v>132</v>
      </c>
      <c r="B204" s="115">
        <f>学年と名前を結合するシート!D133</f>
      </c>
      <c r="C204" s="114"/>
      <c r="D204" s="54">
        <f t="shared" si="5292"/>
      </c>
      <c r="E204" s="55">
        <f t="shared" si="5293"/>
      </c>
      <c r="F204" s="54">
        <f t="shared" si="5333"/>
      </c>
      <c r="G204" s="55">
        <f t="shared" si="4966"/>
      </c>
      <c r="H204" s="54">
        <f t="shared" si="5333"/>
      </c>
      <c r="I204" s="55">
        <f t="shared" si="4967"/>
      </c>
      <c r="J204" s="54">
        <f t="shared" si="5333"/>
      </c>
      <c r="K204" s="55">
        <f t="shared" si="4968"/>
      </c>
      <c r="L204" s="54">
        <f t="shared" si="5333"/>
      </c>
      <c r="M204" s="55">
        <f t="shared" si="4969"/>
      </c>
      <c r="N204" s="54">
        <f t="shared" si="5333"/>
      </c>
      <c r="O204" s="55">
        <f t="shared" si="4970"/>
      </c>
      <c r="P204" s="54">
        <f t="shared" si="5333"/>
      </c>
      <c r="Q204" s="55">
        <f t="shared" si="4971"/>
      </c>
      <c r="R204" s="54">
        <f t="shared" si="5333"/>
      </c>
      <c r="S204" s="55">
        <f t="shared" si="4972"/>
      </c>
      <c r="T204" s="54">
        <f t="shared" si="5333"/>
      </c>
      <c r="U204" s="55">
        <f t="shared" si="4973"/>
      </c>
      <c r="V204" s="54">
        <f t="shared" si="5333"/>
      </c>
      <c r="W204" s="55">
        <f t="shared" si="4974"/>
      </c>
      <c r="X204" s="54">
        <f t="shared" si="5333"/>
      </c>
      <c r="Y204" s="55">
        <f t="shared" si="4975"/>
      </c>
      <c r="Z204" s="54">
        <f t="shared" si="5333"/>
      </c>
      <c r="AA204" s="55">
        <f t="shared" si="4976"/>
      </c>
      <c r="AB204" s="54">
        <f t="shared" si="5333"/>
      </c>
      <c r="AC204" s="55">
        <f t="shared" si="4977"/>
      </c>
      <c r="AD204" s="54">
        <f t="shared" si="5333"/>
      </c>
      <c r="AE204" s="55">
        <f t="shared" si="4978"/>
      </c>
      <c r="AF204" s="54">
        <f t="shared" si="5333"/>
      </c>
      <c r="AG204" s="55">
        <f t="shared" si="4979"/>
      </c>
      <c r="AH204" s="54">
        <f t="shared" si="5333"/>
      </c>
      <c r="AI204" s="55">
        <f t="shared" si="4980"/>
      </c>
      <c r="AJ204" s="54">
        <f t="shared" si="5333"/>
      </c>
      <c r="AK204" s="55">
        <f t="shared" si="4981"/>
      </c>
      <c r="AL204" s="54">
        <f t="shared" si="5333"/>
      </c>
      <c r="AM204" s="55">
        <f t="shared" si="4982"/>
      </c>
      <c r="AN204" s="54">
        <f t="shared" si="5333"/>
      </c>
      <c r="AO204" s="55">
        <f t="shared" si="4983"/>
      </c>
      <c r="AP204" s="54">
        <f t="shared" si="5333"/>
      </c>
      <c r="AQ204" s="55">
        <f t="shared" si="4984"/>
      </c>
      <c r="AR204" s="54">
        <f t="shared" si="5333"/>
      </c>
      <c r="AS204" s="55">
        <f t="shared" si="4985"/>
      </c>
      <c r="AT204" s="54">
        <f t="shared" si="5333"/>
      </c>
      <c r="AU204" s="55">
        <f t="shared" si="4986"/>
      </c>
      <c r="AV204" s="54">
        <f t="shared" si="5333"/>
      </c>
      <c r="AW204" s="55">
        <f t="shared" si="4987"/>
      </c>
      <c r="AX204" s="54">
        <f t="shared" si="5333"/>
      </c>
      <c r="AY204" s="55">
        <f t="shared" si="4988"/>
      </c>
      <c r="AZ204" s="54">
        <f t="shared" si="5333"/>
      </c>
      <c r="BA204" s="55">
        <f t="shared" si="4989"/>
      </c>
      <c r="BB204" s="54">
        <f t="shared" si="5333"/>
      </c>
      <c r="BC204" s="55">
        <f t="shared" si="4990"/>
      </c>
      <c r="BD204" s="54">
        <f t="shared" si="5333"/>
      </c>
      <c r="BE204" s="55">
        <f t="shared" si="4991"/>
      </c>
      <c r="BF204" s="54">
        <f t="shared" si="5333"/>
      </c>
      <c r="BG204" s="55">
        <f t="shared" si="4992"/>
      </c>
      <c r="BH204" s="54">
        <f t="shared" si="5333"/>
      </c>
      <c r="BI204" s="55">
        <f t="shared" si="4993"/>
      </c>
      <c r="BJ204" s="54">
        <f t="shared" si="5333"/>
      </c>
      <c r="BK204" s="55">
        <f t="shared" si="4994"/>
      </c>
      <c r="BL204" s="54">
        <f t="shared" si="5333"/>
      </c>
      <c r="BM204" s="55">
        <f t="shared" si="4995"/>
      </c>
      <c r="BN204" s="54">
        <f t="shared" si="5333"/>
      </c>
      <c r="BO204" s="55">
        <f t="shared" si="4996"/>
      </c>
      <c r="BP204" s="54">
        <f t="shared" si="5333"/>
      </c>
      <c r="BQ204" s="55">
        <f t="shared" si="4997"/>
      </c>
      <c r="BR204" s="54">
        <f t="shared" si="5334"/>
      </c>
      <c r="BS204" s="55">
        <f t="shared" si="4998"/>
      </c>
      <c r="BT204" s="54">
        <f t="shared" si="5334"/>
      </c>
      <c r="BU204" s="55">
        <f t="shared" si="4999"/>
      </c>
      <c r="BV204" s="54">
        <f t="shared" si="5334"/>
      </c>
      <c r="BW204" s="55">
        <f t="shared" si="5000"/>
      </c>
      <c r="BX204" s="54">
        <f t="shared" si="5334"/>
      </c>
      <c r="BY204" s="55">
        <f t="shared" si="5001"/>
      </c>
      <c r="BZ204" s="54">
        <f t="shared" si="5334"/>
      </c>
      <c r="CA204" s="55">
        <f t="shared" si="5002"/>
      </c>
      <c r="CB204" s="54">
        <f t="shared" si="5334"/>
      </c>
      <c r="CC204" s="55">
        <f t="shared" si="5003"/>
      </c>
      <c r="CD204" s="54">
        <f t="shared" si="5334"/>
      </c>
      <c r="CE204" s="55">
        <f t="shared" si="5004"/>
      </c>
      <c r="CF204" s="54">
        <f t="shared" si="5334"/>
      </c>
      <c r="CG204" s="55">
        <f t="shared" si="5005"/>
      </c>
      <c r="CH204" s="54">
        <f t="shared" si="5334"/>
      </c>
      <c r="CI204" s="55">
        <f t="shared" si="5006"/>
      </c>
      <c r="CJ204" s="54">
        <f t="shared" si="5334"/>
      </c>
      <c r="CK204" s="55">
        <f t="shared" si="5007"/>
      </c>
      <c r="CL204" s="54">
        <f t="shared" si="5334"/>
      </c>
      <c r="CM204" s="55">
        <f t="shared" si="5008"/>
      </c>
      <c r="CN204" s="54">
        <f t="shared" si="5334"/>
      </c>
      <c r="CO204" s="55">
        <f t="shared" si="5009"/>
      </c>
      <c r="CP204" s="54">
        <f t="shared" si="5334"/>
      </c>
      <c r="CQ204" s="55">
        <f t="shared" si="5010"/>
      </c>
      <c r="CR204" s="54">
        <f t="shared" si="5334"/>
      </c>
      <c r="CS204" s="55">
        <f t="shared" si="5011"/>
      </c>
      <c r="CT204" s="54">
        <f t="shared" si="5334"/>
      </c>
      <c r="CU204" s="55">
        <f t="shared" si="5012"/>
      </c>
      <c r="CV204" s="54">
        <f t="shared" si="5334"/>
      </c>
      <c r="CW204" s="55">
        <f t="shared" si="5013"/>
      </c>
      <c r="CX204" s="54">
        <f t="shared" si="5334"/>
      </c>
      <c r="CY204" s="55">
        <f t="shared" si="5014"/>
      </c>
      <c r="CZ204" s="54">
        <f t="shared" si="5334"/>
      </c>
      <c r="DA204" s="55">
        <f t="shared" si="5015"/>
      </c>
      <c r="DB204" s="54">
        <f t="shared" si="5334"/>
      </c>
      <c r="DC204" s="55">
        <f t="shared" si="5016"/>
      </c>
      <c r="DD204" s="54">
        <f t="shared" si="5334"/>
      </c>
      <c r="DE204" s="55">
        <f t="shared" si="5017"/>
      </c>
      <c r="DF204" s="54">
        <f t="shared" si="5334"/>
      </c>
      <c r="DG204" s="55">
        <f t="shared" si="5018"/>
      </c>
      <c r="DH204" s="54">
        <f t="shared" si="5334"/>
      </c>
      <c r="DI204" s="55">
        <f t="shared" si="5019"/>
      </c>
      <c r="DJ204" s="54">
        <f t="shared" si="5334"/>
      </c>
      <c r="DK204" s="55">
        <f t="shared" si="5020"/>
      </c>
      <c r="DL204" s="54">
        <f t="shared" si="5334"/>
      </c>
      <c r="DM204" s="55">
        <f t="shared" si="5021"/>
      </c>
      <c r="DN204" s="54">
        <f t="shared" si="5334"/>
      </c>
      <c r="DO204" s="55">
        <f t="shared" si="5022"/>
      </c>
      <c r="DP204" s="54">
        <f t="shared" si="5334"/>
      </c>
      <c r="DQ204" s="55">
        <f t="shared" si="5023"/>
      </c>
      <c r="DR204" s="54">
        <f t="shared" si="5334"/>
      </c>
      <c r="DS204" s="55">
        <f t="shared" si="5024"/>
      </c>
      <c r="DT204" s="54">
        <f t="shared" si="5334"/>
      </c>
      <c r="DU204" s="55">
        <f t="shared" si="5025"/>
      </c>
      <c r="DV204" s="54">
        <f t="shared" si="5334"/>
      </c>
      <c r="DW204" s="55">
        <f t="shared" si="5026"/>
      </c>
      <c r="DX204" s="54">
        <f t="shared" si="5334"/>
      </c>
      <c r="DY204" s="55">
        <f t="shared" si="5027"/>
      </c>
      <c r="DZ204" s="54">
        <f t="shared" si="5334"/>
      </c>
      <c r="EA204" s="55">
        <f t="shared" si="5028"/>
      </c>
      <c r="EB204" s="54">
        <f t="shared" si="5334"/>
      </c>
      <c r="EC204" s="55">
        <f t="shared" si="5029"/>
      </c>
      <c r="ED204" s="54">
        <f t="shared" si="5294"/>
      </c>
      <c r="EE204" s="55">
        <f t="shared" si="5030"/>
      </c>
      <c r="EF204" s="54">
        <f t="shared" si="5294"/>
      </c>
      <c r="EG204" s="55">
        <f t="shared" si="5031"/>
      </c>
      <c r="EH204" s="54">
        <f t="shared" si="5294"/>
      </c>
      <c r="EI204" s="55">
        <f t="shared" si="5032"/>
      </c>
      <c r="EJ204" s="54">
        <f t="shared" si="5294"/>
      </c>
      <c r="EK204" s="55">
        <f t="shared" si="5033"/>
      </c>
      <c r="EL204" s="54">
        <f t="shared" si="5294"/>
      </c>
      <c r="EM204" s="55">
        <f t="shared" si="5034"/>
      </c>
      <c r="EN204" s="54">
        <f t="shared" si="5294"/>
      </c>
      <c r="EO204" s="55">
        <f t="shared" si="5035"/>
      </c>
      <c r="EP204" s="54">
        <f t="shared" ref="EP204:GZ211" si="5362">RIGHT(IFERROR(VLOOKUP($B204,EP$4:EQ$71,2,FALSE),""),2)</f>
      </c>
      <c r="EQ204" s="55">
        <f t="shared" si="5036"/>
      </c>
      <c r="ER204" s="54">
        <f t="shared" si="5362"/>
      </c>
      <c r="ES204" s="55">
        <f t="shared" si="5037"/>
      </c>
      <c r="ET204" s="54">
        <f t="shared" si="5362"/>
      </c>
      <c r="EU204" s="55">
        <f t="shared" si="5038"/>
      </c>
      <c r="EV204" s="54">
        <f t="shared" si="5362"/>
      </c>
      <c r="EW204" s="55">
        <f t="shared" si="5039"/>
      </c>
      <c r="EX204" s="54">
        <f t="shared" si="5362"/>
      </c>
      <c r="EY204" s="55">
        <f t="shared" si="5040"/>
      </c>
      <c r="EZ204" s="54">
        <f t="shared" si="5362"/>
      </c>
      <c r="FA204" s="55">
        <f t="shared" si="5041"/>
      </c>
      <c r="FB204" s="54">
        <f t="shared" si="5362"/>
      </c>
      <c r="FC204" s="55">
        <f t="shared" si="5042"/>
      </c>
      <c r="FD204" s="54">
        <f t="shared" si="5362"/>
      </c>
      <c r="FE204" s="55">
        <f t="shared" si="5043"/>
      </c>
      <c r="FF204" s="54">
        <f t="shared" si="5362"/>
      </c>
      <c r="FG204" s="55">
        <f t="shared" si="5044"/>
      </c>
      <c r="FH204" s="54">
        <f t="shared" si="5362"/>
      </c>
      <c r="FI204" s="55">
        <f t="shared" si="5045"/>
      </c>
      <c r="FJ204" s="54">
        <f t="shared" si="5362"/>
      </c>
      <c r="FK204" s="55">
        <f t="shared" si="5046"/>
      </c>
      <c r="FL204" s="54">
        <f t="shared" si="5362"/>
      </c>
      <c r="FM204" s="55">
        <f t="shared" si="5047"/>
      </c>
      <c r="FN204" s="54">
        <f t="shared" si="5362"/>
      </c>
      <c r="FO204" s="55">
        <f t="shared" si="5048"/>
      </c>
      <c r="FP204" s="54">
        <f t="shared" si="5362"/>
      </c>
      <c r="FQ204" s="55">
        <f t="shared" si="5049"/>
      </c>
      <c r="FR204" s="54">
        <f t="shared" si="5362"/>
      </c>
      <c r="FS204" s="55">
        <f t="shared" si="5050"/>
      </c>
      <c r="FT204" s="54">
        <f t="shared" si="5362"/>
      </c>
      <c r="FU204" s="55">
        <f t="shared" si="5051"/>
      </c>
      <c r="FV204" s="54">
        <f t="shared" si="5362"/>
      </c>
      <c r="FW204" s="55">
        <f t="shared" si="5052"/>
      </c>
      <c r="FX204" s="54">
        <f t="shared" si="5362"/>
      </c>
      <c r="FY204" s="55">
        <f t="shared" si="5053"/>
      </c>
      <c r="FZ204" s="54">
        <f t="shared" si="5362"/>
      </c>
      <c r="GA204" s="55">
        <f t="shared" si="5054"/>
      </c>
      <c r="GB204" s="54">
        <f t="shared" si="5362"/>
      </c>
      <c r="GC204" s="55">
        <f t="shared" si="5055"/>
      </c>
      <c r="GD204" s="54">
        <f t="shared" si="5362"/>
      </c>
      <c r="GE204" s="55">
        <f t="shared" si="5056"/>
      </c>
      <c r="GF204" s="54">
        <f t="shared" si="5362"/>
      </c>
      <c r="GG204" s="55">
        <f t="shared" si="5057"/>
      </c>
      <c r="GH204" s="54">
        <f t="shared" si="5362"/>
      </c>
      <c r="GI204" s="55">
        <f t="shared" si="5058"/>
      </c>
      <c r="GJ204" s="54">
        <f t="shared" si="5362"/>
      </c>
      <c r="GK204" s="55">
        <f t="shared" si="5059"/>
      </c>
      <c r="GL204" s="54">
        <f t="shared" si="5362"/>
      </c>
      <c r="GM204" s="55">
        <f t="shared" si="5060"/>
      </c>
      <c r="GN204" s="54">
        <f t="shared" si="5362"/>
      </c>
      <c r="GO204" s="55">
        <f t="shared" si="5061"/>
      </c>
      <c r="GP204" s="54">
        <f t="shared" si="5362"/>
      </c>
      <c r="GQ204" s="55">
        <f t="shared" si="5062"/>
      </c>
      <c r="GR204" s="54">
        <f t="shared" si="5362"/>
      </c>
      <c r="GS204" s="55">
        <f t="shared" si="5063"/>
      </c>
      <c r="GT204" s="54">
        <f t="shared" si="5362"/>
      </c>
      <c r="GU204" s="55">
        <f t="shared" si="5064"/>
      </c>
      <c r="GV204" s="54">
        <f t="shared" si="5362"/>
      </c>
      <c r="GW204" s="55">
        <f t="shared" si="5065"/>
      </c>
      <c r="GX204" s="54">
        <f t="shared" si="5362"/>
      </c>
      <c r="GY204" s="55">
        <f t="shared" si="5066"/>
      </c>
      <c r="GZ204" s="54">
        <f t="shared" si="5362"/>
      </c>
      <c r="HA204" s="55">
        <f t="shared" si="5067"/>
      </c>
      <c r="HB204" s="54">
        <f t="shared" si="5335"/>
      </c>
      <c r="HC204" s="55">
        <f t="shared" si="5068"/>
      </c>
      <c r="HD204" s="54">
        <f t="shared" si="5335"/>
      </c>
      <c r="HE204" s="55">
        <f t="shared" si="5069"/>
      </c>
      <c r="HF204" s="54">
        <f t="shared" si="5335"/>
      </c>
      <c r="HG204" s="55">
        <f t="shared" si="5070"/>
      </c>
      <c r="HH204" s="54">
        <f t="shared" si="5335"/>
      </c>
      <c r="HI204" s="55">
        <f t="shared" si="5071"/>
      </c>
      <c r="HJ204" s="54">
        <f t="shared" si="5335"/>
      </c>
      <c r="HK204" s="55">
        <f t="shared" si="5072"/>
      </c>
      <c r="HL204" s="54">
        <f t="shared" si="5335"/>
      </c>
      <c r="HM204" s="55">
        <f t="shared" si="5073"/>
      </c>
      <c r="HN204" s="54">
        <f t="shared" si="5295"/>
      </c>
      <c r="HO204" s="55">
        <f t="shared" si="5074"/>
      </c>
      <c r="HP204" s="54">
        <f t="shared" si="5295"/>
      </c>
      <c r="HQ204" s="55">
        <f t="shared" si="5075"/>
      </c>
      <c r="HR204" s="54">
        <f t="shared" si="5295"/>
      </c>
      <c r="HS204" s="55">
        <f t="shared" si="5076"/>
      </c>
      <c r="HT204" s="54">
        <f t="shared" si="5295"/>
      </c>
      <c r="HU204" s="55">
        <f t="shared" si="5077"/>
      </c>
      <c r="HV204" s="54">
        <f t="shared" si="5295"/>
      </c>
      <c r="HW204" s="55">
        <f t="shared" si="5078"/>
      </c>
      <c r="HX204" s="54">
        <f t="shared" si="5295"/>
      </c>
      <c r="HY204" s="55">
        <f t="shared" si="5079"/>
      </c>
      <c r="HZ204" s="54">
        <f t="shared" si="5295"/>
      </c>
      <c r="IA204" s="55">
        <f t="shared" si="5080"/>
      </c>
      <c r="IB204" s="54">
        <f t="shared" si="5295"/>
      </c>
      <c r="IC204" s="55">
        <f t="shared" si="5081"/>
      </c>
      <c r="ID204" s="54">
        <f t="shared" si="5295"/>
      </c>
      <c r="IE204" s="55">
        <f t="shared" si="5082"/>
      </c>
      <c r="IF204" s="54">
        <f t="shared" si="5295"/>
      </c>
      <c r="IG204" s="55">
        <f t="shared" si="5083"/>
      </c>
      <c r="IH204" s="54">
        <f t="shared" si="5295"/>
      </c>
      <c r="II204" s="55">
        <f t="shared" si="5084"/>
      </c>
      <c r="IJ204" s="54">
        <f t="shared" si="5295"/>
      </c>
      <c r="IK204" s="55">
        <f t="shared" si="5085"/>
      </c>
      <c r="IL204" s="54">
        <f t="shared" si="5295"/>
      </c>
      <c r="IM204" s="55">
        <f t="shared" si="5086"/>
      </c>
      <c r="IN204" s="54">
        <f t="shared" si="5295"/>
      </c>
      <c r="IO204" s="55">
        <f t="shared" si="5087"/>
      </c>
      <c r="IP204" s="54">
        <f t="shared" si="5295"/>
      </c>
      <c r="IQ204" s="55">
        <f t="shared" si="5088"/>
      </c>
      <c r="IR204" s="54">
        <f t="shared" si="5295"/>
      </c>
      <c r="IS204" s="55">
        <f t="shared" si="5089"/>
      </c>
      <c r="IT204" s="54">
        <f t="shared" si="5295"/>
      </c>
      <c r="IU204" s="55">
        <f t="shared" si="5090"/>
      </c>
      <c r="IV204" s="54">
        <f t="shared" si="5295"/>
      </c>
      <c r="IW204" s="55">
        <f t="shared" si="5091"/>
      </c>
      <c r="IX204" s="54">
        <f t="shared" si="5295"/>
      </c>
      <c r="IY204" s="55">
        <f t="shared" si="5092"/>
      </c>
      <c r="IZ204" s="54">
        <f t="shared" si="5295"/>
      </c>
      <c r="JA204" s="55">
        <f t="shared" si="5093"/>
      </c>
      <c r="JB204" s="54">
        <f t="shared" si="5295"/>
      </c>
      <c r="JC204" s="55">
        <f t="shared" si="5094"/>
      </c>
      <c r="JD204" s="54">
        <f t="shared" si="5295"/>
      </c>
      <c r="JE204" s="55">
        <f t="shared" si="5095"/>
      </c>
      <c r="JF204" s="54">
        <f t="shared" si="5295"/>
      </c>
      <c r="JG204" s="55">
        <f t="shared" si="5096"/>
      </c>
      <c r="JH204" s="54">
        <f t="shared" si="5295"/>
      </c>
      <c r="JI204" s="55">
        <f t="shared" si="5097"/>
      </c>
      <c r="JJ204" s="54">
        <f t="shared" si="5295"/>
      </c>
      <c r="JK204" s="55">
        <f t="shared" si="5098"/>
      </c>
      <c r="JL204" s="54">
        <f t="shared" si="5183"/>
      </c>
      <c r="JM204" s="55">
        <f t="shared" si="5200"/>
      </c>
      <c r="JN204" s="54">
        <f t="shared" si="5201"/>
      </c>
      <c r="JO204" s="55">
        <f t="shared" si="5296"/>
      </c>
      <c r="JP204" s="54">
        <f t="shared" si="5201"/>
      </c>
      <c r="JQ204" s="55">
        <f t="shared" si="5297"/>
      </c>
      <c r="JR204" s="54">
        <f t="shared" si="5201"/>
      </c>
      <c r="JS204" s="55">
        <f t="shared" si="5298"/>
      </c>
      <c r="JT204" s="54">
        <f t="shared" si="5201"/>
      </c>
      <c r="JU204" s="55">
        <f t="shared" si="5299"/>
      </c>
      <c r="JV204" s="54">
        <f t="shared" si="5201"/>
      </c>
      <c r="JW204" s="55">
        <f t="shared" si="5300"/>
      </c>
      <c r="JX204" s="54">
        <f t="shared" si="5201"/>
      </c>
      <c r="JY204" s="55">
        <f t="shared" si="5301"/>
      </c>
      <c r="JZ204" s="54">
        <f t="shared" si="5201"/>
      </c>
      <c r="KA204" s="55">
        <f t="shared" si="5302"/>
      </c>
      <c r="KB204" s="54">
        <f t="shared" si="5201"/>
      </c>
      <c r="KC204" s="55">
        <f t="shared" si="5303"/>
      </c>
      <c r="KD204" s="54">
        <f t="shared" si="5201"/>
      </c>
      <c r="KE204" s="55">
        <f t="shared" si="5304"/>
      </c>
      <c r="KF204" s="54">
        <f t="shared" si="5201"/>
      </c>
      <c r="KG204" s="55">
        <f t="shared" si="5305"/>
      </c>
      <c r="KH204" s="54">
        <f t="shared" si="5201"/>
      </c>
      <c r="KI204" s="55">
        <f t="shared" si="5306"/>
      </c>
      <c r="KJ204" s="54">
        <f t="shared" si="5201"/>
      </c>
      <c r="KK204" s="55">
        <f t="shared" si="5307"/>
      </c>
      <c r="KL204" s="54">
        <f t="shared" si="5201"/>
      </c>
      <c r="KM204" s="55">
        <f t="shared" si="5308"/>
      </c>
      <c r="KN204" s="54">
        <f t="shared" si="5201"/>
      </c>
      <c r="KO204" s="55">
        <f t="shared" si="5309"/>
      </c>
      <c r="KP204" s="54">
        <f t="shared" si="5201"/>
      </c>
      <c r="KQ204" s="55">
        <f t="shared" si="5310"/>
      </c>
      <c r="KR204" s="54">
        <f t="shared" si="5201"/>
      </c>
      <c r="KS204" s="55">
        <f t="shared" si="5311"/>
      </c>
      <c r="KT204" s="54">
        <f t="shared" si="5201"/>
      </c>
      <c r="KU204" s="55">
        <f t="shared" si="5312"/>
      </c>
      <c r="KV204" s="54">
        <f t="shared" si="5201"/>
      </c>
      <c r="KW204" s="55">
        <f t="shared" si="5313"/>
      </c>
      <c r="KX204" s="54">
        <f t="shared" si="5201"/>
      </c>
      <c r="KY204" s="55">
        <f t="shared" si="5314"/>
      </c>
      <c r="KZ204" s="54">
        <f t="shared" si="5201"/>
      </c>
      <c r="LA204" s="55">
        <f t="shared" si="5315"/>
      </c>
      <c r="LB204" s="54">
        <f t="shared" si="5201"/>
      </c>
      <c r="LC204" s="55">
        <f t="shared" si="5316"/>
      </c>
      <c r="LD204" s="54">
        <f t="shared" si="5201"/>
      </c>
      <c r="LE204" s="55">
        <f t="shared" si="5317"/>
      </c>
      <c r="LF204" s="54">
        <f t="shared" si="5201"/>
      </c>
      <c r="LG204" s="55">
        <f t="shared" si="5318"/>
      </c>
      <c r="LH204" s="54">
        <f t="shared" si="5201"/>
      </c>
      <c r="LI204" s="55">
        <f t="shared" si="5319"/>
      </c>
      <c r="LJ204" s="54">
        <f t="shared" si="5201"/>
      </c>
      <c r="LK204" s="55">
        <f t="shared" si="5320"/>
      </c>
      <c r="LL204" s="54">
        <f t="shared" si="5201"/>
      </c>
      <c r="LM204" s="55">
        <f t="shared" si="5321"/>
      </c>
      <c r="LN204" s="54">
        <f t="shared" si="5201"/>
      </c>
      <c r="LO204" s="55">
        <f t="shared" si="5322"/>
      </c>
      <c r="LP204" s="54">
        <f t="shared" si="5201"/>
      </c>
      <c r="LQ204" s="55">
        <f t="shared" si="5323"/>
      </c>
      <c r="LR204" s="54">
        <f t="shared" si="5201"/>
      </c>
      <c r="LS204" s="55">
        <f t="shared" si="5324"/>
      </c>
      <c r="LT204" s="54">
        <f t="shared" si="5201"/>
      </c>
      <c r="LU204" s="55">
        <f t="shared" si="5325"/>
      </c>
      <c r="LV204" s="54">
        <f t="shared" si="5201"/>
      </c>
      <c r="LW204" s="55">
        <f t="shared" si="5326"/>
      </c>
      <c r="LX204" s="54">
        <f t="shared" si="5201"/>
      </c>
      <c r="LY204" s="55">
        <f t="shared" si="5202"/>
      </c>
      <c r="LZ204" s="54">
        <f t="shared" si="5197"/>
      </c>
      <c r="MA204" s="55">
        <f t="shared" si="5327"/>
      </c>
      <c r="MB204" s="54">
        <f t="shared" si="5197"/>
      </c>
      <c r="MC204" s="55">
        <f t="shared" si="5328"/>
      </c>
      <c r="MD204" s="54">
        <f t="shared" si="5197"/>
      </c>
      <c r="ME204" s="55">
        <f t="shared" si="5329"/>
      </c>
      <c r="MF204" s="54">
        <f t="shared" si="5197"/>
      </c>
      <c r="MG204" s="55">
        <f t="shared" si="5330"/>
      </c>
      <c r="MH204" s="54">
        <f t="shared" si="5197"/>
      </c>
      <c r="MI204" s="55">
        <f t="shared" si="5331"/>
      </c>
      <c r="MJ204" s="54">
        <f t="shared" si="5197"/>
      </c>
      <c r="MK204" s="55">
        <f t="shared" si="5332"/>
      </c>
      <c r="ML204" s="54">
        <f t="shared" si="5197"/>
      </c>
      <c r="MM204" s="55">
        <f t="shared" si="5203"/>
      </c>
      <c r="MN204" s="54">
        <f t="shared" si="5197"/>
      </c>
      <c r="MO204" s="55">
        <f t="shared" si="5204"/>
      </c>
      <c r="MP204" s="54">
        <f t="shared" si="5197"/>
      </c>
      <c r="MQ204" s="55">
        <f t="shared" si="5205"/>
      </c>
      <c r="MR204" s="54">
        <f t="shared" si="5197"/>
      </c>
      <c r="MS204" s="55">
        <f t="shared" si="5206"/>
      </c>
      <c r="MT204" s="54">
        <f t="shared" si="5197"/>
      </c>
      <c r="MU204" s="55">
        <f t="shared" si="5207"/>
      </c>
      <c r="MV204" s="54">
        <f t="shared" si="5197"/>
      </c>
      <c r="MW204" s="55">
        <f t="shared" si="5208"/>
      </c>
      <c r="MX204" s="54">
        <f t="shared" si="5197"/>
      </c>
      <c r="MY204" s="55">
        <f t="shared" si="5209"/>
      </c>
      <c r="MZ204" s="54">
        <f t="shared" si="5197"/>
      </c>
      <c r="NA204" s="55">
        <f t="shared" si="5210"/>
      </c>
      <c r="NB204" s="54">
        <f t="shared" si="5197"/>
      </c>
      <c r="NC204" s="55">
        <f t="shared" si="5211"/>
      </c>
      <c r="ND204" s="54">
        <f t="shared" si="5197"/>
      </c>
      <c r="NE204" s="55">
        <f t="shared" si="5212"/>
      </c>
      <c r="NF204" s="54">
        <f t="shared" si="5197"/>
      </c>
      <c r="NG204" s="55">
        <f t="shared" si="5213"/>
      </c>
      <c r="NH204" s="54">
        <f t="shared" si="5197"/>
      </c>
      <c r="NI204" s="55">
        <f t="shared" si="5214"/>
      </c>
      <c r="NJ204" s="54">
        <f t="shared" si="5197"/>
      </c>
      <c r="NK204" s="55">
        <f t="shared" si="5215"/>
      </c>
      <c r="NL204" s="54">
        <f t="shared" si="5197"/>
      </c>
      <c r="NM204" s="55">
        <f t="shared" si="5216"/>
      </c>
      <c r="NN204" s="54">
        <f t="shared" si="5197"/>
      </c>
      <c r="NO204" s="55">
        <f t="shared" si="5217"/>
      </c>
      <c r="NP204" s="54">
        <f t="shared" si="5197"/>
      </c>
      <c r="NQ204" s="55">
        <f t="shared" si="5218"/>
      </c>
      <c r="NR204" s="54">
        <f t="shared" si="5197"/>
      </c>
      <c r="NS204" s="55">
        <f t="shared" si="5219"/>
      </c>
      <c r="NT204" s="54">
        <f t="shared" si="5197"/>
      </c>
      <c r="NU204" s="55">
        <f t="shared" si="5220"/>
      </c>
      <c r="NV204" s="54">
        <f t="shared" si="5197"/>
      </c>
      <c r="NW204" s="55">
        <f t="shared" si="5221"/>
      </c>
      <c r="NX204" s="54">
        <f t="shared" si="5197"/>
      </c>
      <c r="NY204" s="55">
        <f t="shared" si="5222"/>
      </c>
      <c r="NZ204" s="54">
        <f t="shared" si="5197"/>
      </c>
      <c r="OA204" s="55">
        <f t="shared" si="5223"/>
      </c>
      <c r="OB204" s="54">
        <f t="shared" si="5197"/>
      </c>
      <c r="OC204" s="55">
        <f t="shared" si="5224"/>
      </c>
      <c r="OD204" s="54">
        <f t="shared" si="5197"/>
      </c>
      <c r="OE204" s="55">
        <f t="shared" si="5225"/>
      </c>
      <c r="OF204" s="54">
        <f t="shared" si="5197"/>
      </c>
      <c r="OG204" s="55">
        <f t="shared" si="5226"/>
      </c>
      <c r="OH204" s="54">
        <f t="shared" si="5197"/>
      </c>
      <c r="OI204" s="55">
        <f t="shared" si="5227"/>
      </c>
      <c r="OJ204" s="54">
        <f t="shared" si="5187"/>
      </c>
      <c r="OK204" s="55">
        <f t="shared" si="5228"/>
      </c>
      <c r="OL204" s="54">
        <f t="shared" si="5184"/>
      </c>
      <c r="OM204" s="55">
        <f t="shared" si="5229"/>
      </c>
      <c r="ON204" s="54">
        <f t="shared" si="5184"/>
      </c>
      <c r="OO204" s="55">
        <f t="shared" si="5230"/>
      </c>
      <c r="OP204" s="54">
        <f t="shared" si="5184"/>
      </c>
      <c r="OQ204" s="55">
        <f t="shared" si="5231"/>
      </c>
      <c r="OR204" s="54">
        <f t="shared" si="5184"/>
      </c>
      <c r="OS204" s="55">
        <f t="shared" si="5232"/>
      </c>
      <c r="OT204" s="54">
        <f t="shared" si="5184"/>
      </c>
      <c r="OU204" s="55">
        <f t="shared" si="5233"/>
      </c>
      <c r="OV204" s="54">
        <f t="shared" si="5184"/>
      </c>
      <c r="OW204" s="55">
        <f t="shared" si="5234"/>
      </c>
      <c r="OX204" s="54">
        <f t="shared" si="5198"/>
      </c>
      <c r="OY204" s="55">
        <f t="shared" si="5235"/>
      </c>
      <c r="OZ204" s="54">
        <f t="shared" si="5198"/>
      </c>
      <c r="PA204" s="55">
        <f t="shared" si="5236"/>
      </c>
      <c r="PB204" s="54">
        <f t="shared" si="5198"/>
      </c>
      <c r="PC204" s="55">
        <f t="shared" si="5237"/>
      </c>
      <c r="PD204" s="54">
        <f t="shared" si="5198"/>
      </c>
      <c r="PE204" s="55">
        <f t="shared" si="5238"/>
      </c>
      <c r="PF204" s="54">
        <f t="shared" si="5198"/>
      </c>
      <c r="PG204" s="55">
        <f t="shared" si="5239"/>
      </c>
      <c r="PH204" s="54">
        <f t="shared" si="5198"/>
      </c>
      <c r="PI204" s="55">
        <f t="shared" si="5240"/>
      </c>
      <c r="PJ204" s="54">
        <f t="shared" si="5198"/>
      </c>
      <c r="PK204" s="55">
        <f t="shared" si="5241"/>
      </c>
      <c r="PL204" s="54">
        <f t="shared" si="5198"/>
      </c>
      <c r="PM204" s="55">
        <f t="shared" si="5242"/>
      </c>
      <c r="PN204" s="54">
        <f t="shared" si="5198"/>
      </c>
      <c r="PO204" s="55">
        <f t="shared" si="5243"/>
      </c>
      <c r="PP204" s="54">
        <f t="shared" si="5198"/>
      </c>
      <c r="PQ204" s="55">
        <f t="shared" si="5244"/>
      </c>
      <c r="PR204" s="54">
        <f t="shared" si="5198"/>
      </c>
      <c r="PS204" s="55">
        <f t="shared" si="5245"/>
      </c>
      <c r="PT204" s="54">
        <f t="shared" si="5198"/>
      </c>
      <c r="PU204" s="55">
        <f t="shared" si="5246"/>
      </c>
      <c r="PV204" s="54">
        <f t="shared" si="5198"/>
      </c>
      <c r="PW204" s="55">
        <f t="shared" si="5247"/>
      </c>
      <c r="PX204" s="54">
        <f t="shared" si="5198"/>
      </c>
      <c r="PY204" s="55">
        <f t="shared" si="5248"/>
      </c>
      <c r="PZ204" s="54">
        <f t="shared" si="5198"/>
      </c>
      <c r="QA204" s="55">
        <f t="shared" si="5249"/>
      </c>
      <c r="QB204" s="54">
        <f t="shared" si="5198"/>
      </c>
      <c r="QC204" s="55">
        <f t="shared" si="5250"/>
      </c>
      <c r="QD204" s="54">
        <f t="shared" si="5198"/>
      </c>
      <c r="QE204" s="55">
        <f t="shared" si="5251"/>
      </c>
      <c r="QF204" s="54">
        <f t="shared" si="5198"/>
      </c>
      <c r="QG204" s="55">
        <f t="shared" si="5252"/>
      </c>
      <c r="QH204" s="54">
        <f t="shared" si="5198"/>
      </c>
      <c r="QI204" s="55">
        <f t="shared" si="5253"/>
      </c>
      <c r="QJ204" s="54">
        <f t="shared" si="5198"/>
      </c>
      <c r="QK204" s="55">
        <f t="shared" si="5254"/>
      </c>
      <c r="QL204" s="54">
        <f t="shared" si="5198"/>
      </c>
      <c r="QM204" s="55">
        <f t="shared" si="5255"/>
      </c>
      <c r="QN204" s="54">
        <f t="shared" si="5198"/>
      </c>
      <c r="QO204" s="55">
        <f t="shared" si="5256"/>
      </c>
      <c r="QP204" s="54">
        <f t="shared" si="5198"/>
      </c>
      <c r="QQ204" s="55">
        <f t="shared" si="5257"/>
      </c>
      <c r="QR204" s="54">
        <f t="shared" si="5198"/>
      </c>
      <c r="QS204" s="55">
        <f t="shared" si="5258"/>
      </c>
      <c r="QT204" s="54">
        <f t="shared" si="5198"/>
      </c>
      <c r="QU204" s="55">
        <f t="shared" si="4885"/>
      </c>
      <c r="QV204" s="54">
        <f t="shared" si="5198"/>
      </c>
      <c r="QW204" s="55">
        <f t="shared" si="4886"/>
      </c>
      <c r="QX204" s="54">
        <f t="shared" si="5198"/>
      </c>
      <c r="QY204" s="55">
        <f t="shared" si="4887"/>
      </c>
      <c r="QZ204" s="54">
        <f t="shared" si="5198"/>
      </c>
      <c r="RA204" s="55">
        <f t="shared" si="4888"/>
      </c>
      <c r="RB204" s="54">
        <f t="shared" si="5198"/>
      </c>
      <c r="RC204" s="55">
        <f t="shared" si="4889"/>
      </c>
      <c r="RD204" s="54">
        <f t="shared" si="5198"/>
      </c>
      <c r="RE204" s="55">
        <f t="shared" si="4890"/>
      </c>
      <c r="RF204" s="54">
        <f t="shared" si="5198"/>
      </c>
      <c r="RG204" s="55">
        <f t="shared" si="4891"/>
      </c>
      <c r="RH204" s="54">
        <f t="shared" si="5198"/>
      </c>
      <c r="RI204" s="55">
        <f t="shared" si="4892"/>
      </c>
      <c r="RJ204" s="54">
        <f t="shared" si="5196"/>
      </c>
      <c r="RK204" s="55">
        <f t="shared" si="4893"/>
      </c>
      <c r="RL204" s="54">
        <f t="shared" si="5196"/>
      </c>
      <c r="RM204" s="55">
        <f t="shared" si="4894"/>
      </c>
      <c r="RN204" s="54">
        <f t="shared" si="5196"/>
      </c>
      <c r="RO204" s="55">
        <f t="shared" si="4895"/>
      </c>
      <c r="RP204" s="54">
        <f t="shared" si="5196"/>
      </c>
      <c r="RQ204" s="55">
        <f t="shared" si="4896"/>
      </c>
      <c r="RR204" s="54">
        <f t="shared" si="5196"/>
      </c>
      <c r="RS204" s="55">
        <f t="shared" si="4897"/>
      </c>
      <c r="RT204" s="54">
        <f t="shared" si="5196"/>
      </c>
      <c r="RU204" s="55">
        <f t="shared" si="4898"/>
      </c>
      <c r="RV204" s="54">
        <f t="shared" si="5196"/>
      </c>
      <c r="RW204" s="55">
        <f t="shared" si="4899"/>
      </c>
      <c r="RX204" s="54">
        <f t="shared" si="5196"/>
      </c>
      <c r="RY204" s="55">
        <f t="shared" si="4900"/>
      </c>
      <c r="RZ204" s="54">
        <f t="shared" si="5196"/>
      </c>
      <c r="SA204" s="55">
        <f t="shared" si="4901"/>
      </c>
      <c r="SB204" s="54">
        <f t="shared" si="5193"/>
      </c>
      <c r="SC204" s="55">
        <f t="shared" si="4902"/>
      </c>
      <c r="SD204" s="54">
        <f t="shared" si="5193"/>
      </c>
      <c r="SE204" s="55">
        <f t="shared" si="4903"/>
      </c>
      <c r="SF204" s="54">
        <f t="shared" si="5193"/>
      </c>
      <c r="SG204" s="55">
        <f t="shared" si="4904"/>
      </c>
      <c r="SH204" s="54">
        <f t="shared" si="5193"/>
      </c>
      <c r="SI204" s="55">
        <f t="shared" si="4905"/>
      </c>
      <c r="SJ204" s="54">
        <f t="shared" si="5193"/>
      </c>
      <c r="SK204" s="55">
        <f t="shared" si="4906"/>
      </c>
      <c r="SL204" s="54">
        <f t="shared" si="5193"/>
      </c>
      <c r="SM204" s="55">
        <f t="shared" si="4907"/>
      </c>
      <c r="SN204" s="54">
        <f t="shared" si="5193"/>
      </c>
      <c r="SO204" s="55">
        <f t="shared" si="4908"/>
      </c>
      <c r="SP204" s="54">
        <f t="shared" si="5193"/>
      </c>
      <c r="SQ204" s="55">
        <f t="shared" si="4909"/>
      </c>
      <c r="SR204" s="54">
        <f t="shared" si="5193"/>
      </c>
      <c r="SS204" s="55">
        <f t="shared" si="4910"/>
      </c>
      <c r="ST204" s="54">
        <f t="shared" si="5193"/>
      </c>
      <c r="SU204" s="55">
        <f t="shared" si="4911"/>
      </c>
      <c r="SV204" s="54">
        <f t="shared" si="5193"/>
      </c>
      <c r="SW204" s="55">
        <f t="shared" si="4912"/>
      </c>
      <c r="SX204" s="54">
        <f t="shared" si="5193"/>
      </c>
      <c r="SY204" s="55">
        <f t="shared" si="4913"/>
      </c>
      <c r="SZ204" s="54">
        <f t="shared" ref="SZ204:VJ219" si="5363">RIGHT(IFERROR(VLOOKUP($B204,SZ$4:TA$71,2,FALSE),""),2)</f>
      </c>
      <c r="TA204" s="55">
        <f t="shared" si="4914"/>
      </c>
      <c r="TB204" s="54">
        <f t="shared" si="5363"/>
      </c>
      <c r="TC204" s="55">
        <f t="shared" si="4915"/>
      </c>
      <c r="TD204" s="54">
        <f t="shared" si="5363"/>
      </c>
      <c r="TE204" s="55">
        <f t="shared" si="4881"/>
      </c>
      <c r="TF204" s="54">
        <f t="shared" si="5363"/>
      </c>
      <c r="TG204" s="55">
        <f t="shared" ref="TG204:TG222" si="5364">IFERROR(
    IF(
        LEFT(VLOOKUP($B204,TF$4:TG$71,2,FALSE),1)="0",
        "",
        IF(
            LEFT(VLOOKUP($B204,TF$4:TG$71,2,FALSE),1)="講",
            "講習",
            IF(
                LEFT(VLOOKUP($B204,TF$4:TG$71,2,FALSE),1)="追",
                "追加",
                "通常"
            )
        )
    ),
    ""
)</f>
      </c>
      <c r="TH204" s="54">
        <f t="shared" si="5363"/>
      </c>
      <c r="TI204" s="55">
        <f t="shared" ref="TI204:TI222" si="5365">IFERROR(
    IF(
        LEFT(VLOOKUP($B204,TH$4:TI$71,2,FALSE),1)="0",
        "",
        IF(
            LEFT(VLOOKUP($B204,TH$4:TI$71,2,FALSE),1)="講",
            "講習",
            IF(
                LEFT(VLOOKUP($B204,TH$4:TI$71,2,FALSE),1)="追",
                "追加",
                "通常"
            )
        )
    ),
    ""
)</f>
      </c>
      <c r="TJ204" s="54">
        <f t="shared" si="5363"/>
      </c>
      <c r="TK204" s="55">
        <f t="shared" ref="TK204:TK222" si="5366">IFERROR(
    IF(
        LEFT(VLOOKUP($B204,TJ$4:TK$71,2,FALSE),1)="0",
        "",
        IF(
            LEFT(VLOOKUP($B204,TJ$4:TK$71,2,FALSE),1)="講",
            "講習",
            IF(
                LEFT(VLOOKUP($B204,TJ$4:TK$71,2,FALSE),1)="追",
                "追加",
                "通常"
            )
        )
    ),
    ""
)</f>
      </c>
      <c r="TL204" s="54">
        <f t="shared" si="5363"/>
      </c>
      <c r="TM204" s="55">
        <f t="shared" ref="TM204:TM222" si="5367">IFERROR(
    IF(
        LEFT(VLOOKUP($B204,TL$4:TM$71,2,FALSE),1)="0",
        "",
        IF(
            LEFT(VLOOKUP($B204,TL$4:TM$71,2,FALSE),1)="講",
            "講習",
            IF(
                LEFT(VLOOKUP($B204,TL$4:TM$71,2,FALSE),1)="追",
                "追加",
                "通常"
            )
        )
    ),
    ""
)</f>
      </c>
      <c r="TN204" s="54">
        <f t="shared" si="5363"/>
      </c>
      <c r="TO204" s="55">
        <f t="shared" ref="TO204:TO222" si="5368">IFERROR(
    IF(
        LEFT(VLOOKUP($B204,TN$4:TO$71,2,FALSE),1)="0",
        "",
        IF(
            LEFT(VLOOKUP($B204,TN$4:TO$71,2,FALSE),1)="講",
            "講習",
            IF(
                LEFT(VLOOKUP($B204,TN$4:TO$71,2,FALSE),1)="追",
                "追加",
                "通常"
            )
        )
    ),
    ""
)</f>
      </c>
      <c r="TP204" s="54">
        <f t="shared" si="5363"/>
      </c>
      <c r="TQ204" s="55">
        <f t="shared" ref="TQ204:TQ222" si="5369">IFERROR(
    IF(
        LEFT(VLOOKUP($B204,TP$4:TQ$71,2,FALSE),1)="0",
        "",
        IF(
            LEFT(VLOOKUP($B204,TP$4:TQ$71,2,FALSE),1)="講",
            "講習",
            IF(
                LEFT(VLOOKUP($B204,TP$4:TQ$71,2,FALSE),1)="追",
                "追加",
                "通常"
            )
        )
    ),
    ""
)</f>
      </c>
      <c r="TR204" s="54">
        <f t="shared" si="5363"/>
      </c>
      <c r="TS204" s="55">
        <f t="shared" ref="TS204:TS222" si="5370">IFERROR(
    IF(
        LEFT(VLOOKUP($B204,TR$4:TS$71,2,FALSE),1)="0",
        "",
        IF(
            LEFT(VLOOKUP($B204,TR$4:TS$71,2,FALSE),1)="講",
            "講習",
            IF(
                LEFT(VLOOKUP($B204,TR$4:TS$71,2,FALSE),1)="追",
                "追加",
                "通常"
            )
        )
    ),
    ""
)</f>
      </c>
      <c r="TT204" s="54">
        <f t="shared" si="5363"/>
      </c>
      <c r="TU204" s="55">
        <f t="shared" ref="TU204:TU222" si="5371">IFERROR(
    IF(
        LEFT(VLOOKUP($B204,TT$4:TU$71,2,FALSE),1)="0",
        "",
        IF(
            LEFT(VLOOKUP($B204,TT$4:TU$71,2,FALSE),1)="講",
            "講習",
            IF(
                LEFT(VLOOKUP($B204,TT$4:TU$71,2,FALSE),1)="追",
                "追加",
                "通常"
            )
        )
    ),
    ""
)</f>
      </c>
      <c r="TV204" s="54">
        <f t="shared" si="5363"/>
      </c>
      <c r="TW204" s="55">
        <f t="shared" ref="TW204:TW222" si="5372">IFERROR(
    IF(
        LEFT(VLOOKUP($B204,TV$4:TW$71,2,FALSE),1)="0",
        "",
        IF(
            LEFT(VLOOKUP($B204,TV$4:TW$71,2,FALSE),1)="講",
            "講習",
            IF(
                LEFT(VLOOKUP($B204,TV$4:TW$71,2,FALSE),1)="追",
                "追加",
                "通常"
            )
        )
    ),
    ""
)</f>
      </c>
      <c r="TX204" s="54">
        <f t="shared" si="5363"/>
      </c>
      <c r="TY204" s="55">
        <f t="shared" ref="TY204:TY222" si="5373">IFERROR(
    IF(
        LEFT(VLOOKUP($B204,TX$4:TY$71,2,FALSE),1)="0",
        "",
        IF(
            LEFT(VLOOKUP($B204,TX$4:TY$71,2,FALSE),1)="講",
            "講習",
            IF(
                LEFT(VLOOKUP($B204,TX$4:TY$71,2,FALSE),1)="追",
                "追加",
                "通常"
            )
        )
    ),
    ""
)</f>
      </c>
      <c r="TZ204" s="54">
        <f t="shared" si="5363"/>
      </c>
      <c r="UA204" s="55">
        <f t="shared" ref="UA204:UA222" si="5374">IFERROR(
    IF(
        LEFT(VLOOKUP($B204,TZ$4:UA$71,2,FALSE),1)="0",
        "",
        IF(
            LEFT(VLOOKUP($B204,TZ$4:UA$71,2,FALSE),1)="講",
            "講習",
            IF(
                LEFT(VLOOKUP($B204,TZ$4:UA$71,2,FALSE),1)="追",
                "追加",
                "通常"
            )
        )
    ),
    ""
)</f>
      </c>
      <c r="UB204" s="54">
        <f t="shared" si="5363"/>
      </c>
      <c r="UC204" s="55">
        <f t="shared" ref="UC204:UC222" si="5375">IFERROR(
    IF(
        LEFT(VLOOKUP($B204,UB$4:UC$71,2,FALSE),1)="0",
        "",
        IF(
            LEFT(VLOOKUP($B204,UB$4:UC$71,2,FALSE),1)="講",
            "講習",
            IF(
                LEFT(VLOOKUP($B204,UB$4:UC$71,2,FALSE),1)="追",
                "追加",
                "通常"
            )
        )
    ),
    ""
)</f>
      </c>
      <c r="UD204" s="54">
        <f t="shared" si="5363"/>
      </c>
      <c r="UE204" s="55">
        <f t="shared" ref="UE204:UE222" si="5376">IFERROR(
    IF(
        LEFT(VLOOKUP($B204,UD$4:UE$71,2,FALSE),1)="0",
        "",
        IF(
            LEFT(VLOOKUP($B204,UD$4:UE$71,2,FALSE),1)="講",
            "講習",
            IF(
                LEFT(VLOOKUP($B204,UD$4:UE$71,2,FALSE),1)="追",
                "追加",
                "通常"
            )
        )
    ),
    ""
)</f>
      </c>
      <c r="UF204" s="54">
        <f t="shared" si="5363"/>
      </c>
      <c r="UG204" s="55">
        <f t="shared" ref="UG204:UG222" si="5377">IFERROR(
    IF(
        LEFT(VLOOKUP($B204,UF$4:UG$71,2,FALSE),1)="0",
        "",
        IF(
            LEFT(VLOOKUP($B204,UF$4:UG$71,2,FALSE),1)="講",
            "講習",
            IF(
                LEFT(VLOOKUP($B204,UF$4:UG$71,2,FALSE),1)="追",
                "追加",
                "通常"
            )
        )
    ),
    ""
)</f>
      </c>
      <c r="UH204" s="54">
        <f t="shared" si="5363"/>
      </c>
      <c r="UI204" s="55">
        <f t="shared" ref="UI204:UI222" si="5378">IFERROR(
    IF(
        LEFT(VLOOKUP($B204,UH$4:UI$71,2,FALSE),1)="0",
        "",
        IF(
            LEFT(VLOOKUP($B204,UH$4:UI$71,2,FALSE),1)="講",
            "講習",
            IF(
                LEFT(VLOOKUP($B204,UH$4:UI$71,2,FALSE),1)="追",
                "追加",
                "通常"
            )
        )
    ),
    ""
)</f>
      </c>
      <c r="UJ204" s="54">
        <f t="shared" si="5363"/>
      </c>
      <c r="UK204" s="55">
        <f t="shared" ref="UK204:UK222" si="5379">IFERROR(
    IF(
        LEFT(VLOOKUP($B204,UJ$4:UK$71,2,FALSE),1)="0",
        "",
        IF(
            LEFT(VLOOKUP($B204,UJ$4:UK$71,2,FALSE),1)="講",
            "講習",
            IF(
                LEFT(VLOOKUP($B204,UJ$4:UK$71,2,FALSE),1)="追",
                "追加",
                "通常"
            )
        )
    ),
    ""
)</f>
      </c>
      <c r="UL204" s="54">
        <f t="shared" si="5363"/>
      </c>
      <c r="UM204" s="55">
        <f t="shared" ref="UM204:UM222" si="5380">IFERROR(
    IF(
        LEFT(VLOOKUP($B204,UL$4:UM$71,2,FALSE),1)="0",
        "",
        IF(
            LEFT(VLOOKUP($B204,UL$4:UM$71,2,FALSE),1)="講",
            "講習",
            IF(
                LEFT(VLOOKUP($B204,UL$4:UM$71,2,FALSE),1)="追",
                "追加",
                "通常"
            )
        )
    ),
    ""
)</f>
      </c>
      <c r="UN204" s="54">
        <f t="shared" si="5363"/>
      </c>
      <c r="UO204" s="55">
        <f t="shared" ref="UO204:UO222" si="5381">IFERROR(
    IF(
        LEFT(VLOOKUP($B204,UN$4:UO$71,2,FALSE),1)="0",
        "",
        IF(
            LEFT(VLOOKUP($B204,UN$4:UO$71,2,FALSE),1)="講",
            "講習",
            IF(
                LEFT(VLOOKUP($B204,UN$4:UO$71,2,FALSE),1)="追",
                "追加",
                "通常"
            )
        )
    ),
    ""
)</f>
      </c>
      <c r="UP204" s="54">
        <f t="shared" si="5363"/>
      </c>
      <c r="UQ204" s="55">
        <f t="shared" ref="UQ204:UQ222" si="5382">IFERROR(
    IF(
        LEFT(VLOOKUP($B204,UP$4:UQ$71,2,FALSE),1)="0",
        "",
        IF(
            LEFT(VLOOKUP($B204,UP$4:UQ$71,2,FALSE),1)="講",
            "講習",
            IF(
                LEFT(VLOOKUP($B204,UP$4:UQ$71,2,FALSE),1)="追",
                "追加",
                "通常"
            )
        )
    ),
    ""
)</f>
      </c>
      <c r="UR204" s="54">
        <f t="shared" si="5363"/>
      </c>
      <c r="US204" s="55">
        <f t="shared" ref="US204:US222" si="5383">IFERROR(
    IF(
        LEFT(VLOOKUP($B204,UR$4:US$71,2,FALSE),1)="0",
        "",
        IF(
            LEFT(VLOOKUP($B204,UR$4:US$71,2,FALSE),1)="講",
            "講習",
            IF(
                LEFT(VLOOKUP($B204,UR$4:US$71,2,FALSE),1)="追",
                "追加",
                "通常"
            )
        )
    ),
    ""
)</f>
      </c>
      <c r="UT204" s="54">
        <f t="shared" si="5363"/>
      </c>
      <c r="UU204" s="55">
        <f t="shared" ref="UU204:UU222" si="5384">IFERROR(
    IF(
        LEFT(VLOOKUP($B204,UT$4:UU$71,2,FALSE),1)="0",
        "",
        IF(
            LEFT(VLOOKUP($B204,UT$4:UU$71,2,FALSE),1)="講",
            "講習",
            IF(
                LEFT(VLOOKUP($B204,UT$4:UU$71,2,FALSE),1)="追",
                "追加",
                "通常"
            )
        )
    ),
    ""
)</f>
      </c>
      <c r="UV204" s="54">
        <f t="shared" si="5363"/>
      </c>
      <c r="UW204" s="55">
        <f t="shared" ref="UW204:UW222" si="5385">IFERROR(
    IF(
        LEFT(VLOOKUP($B204,UV$4:UW$71,2,FALSE),1)="0",
        "",
        IF(
            LEFT(VLOOKUP($B204,UV$4:UW$71,2,FALSE),1)="講",
            "講習",
            IF(
                LEFT(VLOOKUP($B204,UV$4:UW$71,2,FALSE),1)="追",
                "追加",
                "通常"
            )
        )
    ),
    ""
)</f>
      </c>
      <c r="UX204" s="54">
        <f t="shared" si="5363"/>
      </c>
      <c r="UY204" s="55">
        <f t="shared" ref="UY204:UY222" si="5386">IFERROR(
    IF(
        LEFT(VLOOKUP($B204,UX$4:UY$71,2,FALSE),1)="0",
        "",
        IF(
            LEFT(VLOOKUP($B204,UX$4:UY$71,2,FALSE),1)="講",
            "講習",
            IF(
                LEFT(VLOOKUP($B204,UX$4:UY$71,2,FALSE),1)="追",
                "追加",
                "通常"
            )
        )
    ),
    ""
)</f>
      </c>
      <c r="UZ204" s="54">
        <f t="shared" si="5363"/>
      </c>
      <c r="VA204" s="55">
        <f t="shared" ref="VA204:VA222" si="5387">IFERROR(
    IF(
        LEFT(VLOOKUP($B204,UZ$4:VA$71,2,FALSE),1)="0",
        "",
        IF(
            LEFT(VLOOKUP($B204,UZ$4:VA$71,2,FALSE),1)="講",
            "講習",
            IF(
                LEFT(VLOOKUP($B204,UZ$4:VA$71,2,FALSE),1)="追",
                "追加",
                "通常"
            )
        )
    ),
    ""
)</f>
      </c>
      <c r="VB204" s="54">
        <f t="shared" si="5363"/>
      </c>
      <c r="VC204" s="55">
        <f t="shared" ref="VC204:VC222" si="5388">IFERROR(
    IF(
        LEFT(VLOOKUP($B204,VB$4:VC$71,2,FALSE),1)="0",
        "",
        IF(
            LEFT(VLOOKUP($B204,VB$4:VC$71,2,FALSE),1)="講",
            "講習",
            IF(
                LEFT(VLOOKUP($B204,VB$4:VC$71,2,FALSE),1)="追",
                "追加",
                "通常"
            )
        )
    ),
    ""
)</f>
      </c>
      <c r="VD204" s="54">
        <f t="shared" si="5363"/>
      </c>
      <c r="VE204" s="55">
        <f t="shared" ref="VE204:VE222" si="5389">IFERROR(
    IF(
        LEFT(VLOOKUP($B204,VD$4:VE$71,2,FALSE),1)="0",
        "",
        IF(
            LEFT(VLOOKUP($B204,VD$4:VE$71,2,FALSE),1)="講",
            "講習",
            IF(
                LEFT(VLOOKUP($B204,VD$4:VE$71,2,FALSE),1)="追",
                "追加",
                "通常"
            )
        )
    ),
    ""
)</f>
      </c>
      <c r="VF204" s="54">
        <f t="shared" si="5363"/>
      </c>
      <c r="VG204" s="55">
        <f t="shared" ref="VG204:VG222" si="5390">IFERROR(
    IF(
        LEFT(VLOOKUP($B204,VF$4:VG$71,2,FALSE),1)="0",
        "",
        IF(
            LEFT(VLOOKUP($B204,VF$4:VG$71,2,FALSE),1)="講",
            "講習",
            IF(
                LEFT(VLOOKUP($B204,VF$4:VG$71,2,FALSE),1)="追",
                "追加",
                "通常"
            )
        )
    ),
    ""
)</f>
      </c>
      <c r="VH204" s="54">
        <f t="shared" si="5363"/>
      </c>
      <c r="VI204" s="55">
        <f t="shared" ref="VI204:VI222" si="5391">IFERROR(
    IF(
        LEFT(VLOOKUP($B204,VH$4:VI$71,2,FALSE),1)="0",
        "",
        IF(
            LEFT(VLOOKUP($B204,VH$4:VI$71,2,FALSE),1)="講",
            "講習",
            IF(
                LEFT(VLOOKUP($B204,VH$4:VI$71,2,FALSE),1)="追",
                "追加",
                "通常"
            )
        )
    ),
    ""
)</f>
      </c>
      <c r="VJ204" s="54">
        <f t="shared" si="5363"/>
      </c>
      <c r="VK204" s="55">
        <f t="shared" ref="VK204:VK222" si="5392">IFERROR(
    IF(
        LEFT(VLOOKUP($B204,VJ$4:VK$71,2,FALSE),1)="0",
        "",
        IF(
            LEFT(VLOOKUP($B204,VJ$4:VK$71,2,FALSE),1)="講",
            "講習",
            IF(
                LEFT(VLOOKUP($B204,VJ$4:VK$71,2,FALSE),1)="追",
                "追加",
                "通常"
            )
        )
    ),
    ""
)</f>
      </c>
      <c r="VL204" s="54">
        <f t="shared" si="5259"/>
      </c>
      <c r="VM204" s="55">
        <f t="shared" ref="VM204:VM222" si="5393">IFERROR(
    IF(
        LEFT(VLOOKUP($B204,VL$4:VM$71,2,FALSE),1)="0",
        "",
        IF(
            LEFT(VLOOKUP($B204,VL$4:VM$71,2,FALSE),1)="講",
            "講習",
            IF(
                LEFT(VLOOKUP($B204,VL$4:VM$71,2,FALSE),1)="追",
                "追加",
                "通常"
            )
        )
    ),
    ""
)</f>
      </c>
      <c r="VN204" s="54">
        <f t="shared" si="5259"/>
      </c>
      <c r="VO204" s="55">
        <f t="shared" ref="VO204:VO222" si="5394">IFERROR(
    IF(
        LEFT(VLOOKUP($B204,VN$4:VO$71,2,FALSE),1)="0",
        "",
        IF(
            LEFT(VLOOKUP($B204,VN$4:VO$71,2,FALSE),1)="講",
            "講習",
            IF(
                LEFT(VLOOKUP($B204,VN$4:VO$71,2,FALSE),1)="追",
                "追加",
                "通常"
            )
        )
    ),
    ""
)</f>
      </c>
      <c r="VP204" s="54">
        <f t="shared" si="5259"/>
      </c>
      <c r="VQ204" s="55">
        <f t="shared" si="5336"/>
      </c>
      <c r="VR204" s="54">
        <f t="shared" si="5259"/>
      </c>
      <c r="VS204" s="55">
        <f t="shared" ref="VS204:VS222" si="5395">IFERROR(
    IF(
        LEFT(VLOOKUP($B204,VR$4:VS$71,2,FALSE),1)="0",
        "",
        IF(
            LEFT(VLOOKUP($B204,VR$4:VS$71,2,FALSE),1)="講",
            "講習",
            IF(
                LEFT(VLOOKUP($B204,VR$4:VS$71,2,FALSE),1)="追",
                "追加",
                "通常"
            )
        )
    ),
    ""
)</f>
      </c>
      <c r="VT204" s="54">
        <f t="shared" si="5259"/>
      </c>
      <c r="VU204" s="55">
        <f t="shared" ref="VU204:VU222" si="5396">IFERROR(
    IF(
        LEFT(VLOOKUP($B204,VT$4:VU$71,2,FALSE),1)="0",
        "",
        IF(
            LEFT(VLOOKUP($B204,VT$4:VU$71,2,FALSE),1)="講",
            "講習",
            IF(
                LEFT(VLOOKUP($B204,VT$4:VU$71,2,FALSE),1)="追",
                "追加",
                "通常"
            )
        )
    ),
    ""
)</f>
      </c>
      <c r="VV204" s="54">
        <f t="shared" si="5259"/>
      </c>
      <c r="VW204" s="55">
        <f t="shared" ref="VW204:VW222" si="5397">IFERROR(
    IF(
        LEFT(VLOOKUP($B204,VV$4:VW$71,2,FALSE),1)="0",
        "",
        IF(
            LEFT(VLOOKUP($B204,VV$4:VW$71,2,FALSE),1)="講",
            "講習",
            IF(
                LEFT(VLOOKUP($B204,VV$4:VW$71,2,FALSE),1)="追",
                "追加",
                "通常"
            )
        )
    ),
    ""
)</f>
      </c>
      <c r="VX204" s="54">
        <f t="shared" si="5259"/>
      </c>
      <c r="VY204" s="55">
        <f t="shared" ref="VY204:VY222" si="5398">IFERROR(
    IF(
        LEFT(VLOOKUP($B204,VX$4:VY$71,2,FALSE),1)="0",
        "",
        IF(
            LEFT(VLOOKUP($B204,VX$4:VY$71,2,FALSE),1)="講",
            "講習",
            IF(
                LEFT(VLOOKUP($B204,VX$4:VY$71,2,FALSE),1)="追",
                "追加",
                "通常"
            )
        )
    ),
    ""
)</f>
      </c>
      <c r="VZ204" s="54">
        <f t="shared" si="5259"/>
      </c>
      <c r="WA204" s="55">
        <f t="shared" ref="WA204:WA222" si="5399">IFERROR(
    IF(
        LEFT(VLOOKUP($B204,VZ$4:WA$71,2,FALSE),1)="0",
        "",
        IF(
            LEFT(VLOOKUP($B204,VZ$4:WA$71,2,FALSE),1)="講",
            "講習",
            IF(
                LEFT(VLOOKUP($B204,VZ$4:WA$71,2,FALSE),1)="追",
                "追加",
                "通常"
            )
        )
    ),
    ""
)</f>
      </c>
      <c r="WB204" s="54">
        <f t="shared" si="5259"/>
      </c>
      <c r="WC204" s="55">
        <f t="shared" ref="WC204:WC222" si="5400">IFERROR(
    IF(
        LEFT(VLOOKUP($B204,WB$4:WC$71,2,FALSE),1)="0",
        "",
        IF(
            LEFT(VLOOKUP($B204,WB$4:WC$71,2,FALSE),1)="講",
            "講習",
            IF(
                LEFT(VLOOKUP($B204,WB$4:WC$71,2,FALSE),1)="追",
                "追加",
                "通常"
            )
        )
    ),
    ""
)</f>
      </c>
      <c r="WD204" s="54">
        <f t="shared" si="5259"/>
      </c>
      <c r="WE204" s="55">
        <f t="shared" si="5337"/>
      </c>
      <c r="WF204" s="54">
        <f t="shared" si="5259"/>
      </c>
      <c r="WG204" s="55">
        <f t="shared" si="5338"/>
      </c>
      <c r="WH204" s="54">
        <f t="shared" si="5259"/>
      </c>
      <c r="WI204" s="55">
        <f t="shared" si="5339"/>
      </c>
      <c r="WJ204" s="54">
        <f t="shared" si="5259"/>
      </c>
      <c r="WK204" s="55">
        <f t="shared" si="5340"/>
      </c>
      <c r="WL204" s="54">
        <f t="shared" si="5259"/>
      </c>
      <c r="WM204" s="55">
        <f t="shared" si="5341"/>
      </c>
      <c r="WN204" s="54">
        <f t="shared" si="5199"/>
      </c>
      <c r="WO204" s="55">
        <f t="shared" si="5342"/>
      </c>
      <c r="WP204" s="54">
        <f t="shared" si="5199"/>
      </c>
      <c r="WQ204" s="55">
        <f t="shared" si="5343"/>
      </c>
      <c r="WR204" s="54">
        <f t="shared" si="5199"/>
      </c>
      <c r="WS204" s="55">
        <f t="shared" si="5344"/>
      </c>
      <c r="WT204" s="54">
        <f t="shared" si="5199"/>
      </c>
      <c r="WU204" s="55">
        <f t="shared" si="5345"/>
      </c>
      <c r="WV204" s="54">
        <f t="shared" si="5199"/>
      </c>
      <c r="WW204" s="55">
        <f t="shared" si="5346"/>
      </c>
      <c r="WX204" s="54">
        <f t="shared" si="5199"/>
      </c>
      <c r="WY204" s="55">
        <f t="shared" si="5347"/>
      </c>
      <c r="WZ204" s="54">
        <f t="shared" si="5182"/>
      </c>
      <c r="XA204" s="55">
        <f t="shared" si="5348"/>
      </c>
      <c r="XB204" s="54">
        <f t="shared" si="5182"/>
      </c>
      <c r="XC204" s="55">
        <f t="shared" si="5349"/>
      </c>
      <c r="XD204" s="54">
        <f t="shared" si="5182"/>
      </c>
      <c r="XE204" s="55">
        <f t="shared" si="5350"/>
      </c>
      <c r="XF204" s="54">
        <f t="shared" si="5182"/>
      </c>
      <c r="XG204" s="55">
        <f t="shared" si="5351"/>
      </c>
      <c r="XH204" s="54">
        <f t="shared" si="5182"/>
      </c>
      <c r="XI204" s="55">
        <f t="shared" si="5352"/>
      </c>
      <c r="XJ204" s="54">
        <f t="shared" si="5182"/>
      </c>
      <c r="XK204" s="55">
        <f t="shared" si="5353"/>
      </c>
      <c r="XL204" s="54">
        <f t="shared" si="5182"/>
      </c>
      <c r="XM204" s="55">
        <f t="shared" si="5354"/>
      </c>
      <c r="XN204" s="54">
        <f t="shared" si="5182"/>
      </c>
      <c r="XO204" s="55">
        <f t="shared" si="5355"/>
      </c>
      <c r="XP204" s="54">
        <f t="shared" si="5179"/>
      </c>
      <c r="XQ204" s="55">
        <f t="shared" si="5356"/>
      </c>
      <c r="XR204" s="54">
        <f t="shared" si="5179"/>
      </c>
      <c r="XS204" s="55">
        <f t="shared" si="5357"/>
      </c>
      <c r="XT204" s="54">
        <f t="shared" si="5179"/>
      </c>
      <c r="XU204" s="55">
        <f t="shared" si="5358"/>
      </c>
      <c r="XV204" s="54">
        <f t="shared" si="5179"/>
      </c>
      <c r="XW204" s="55">
        <f t="shared" si="5359"/>
      </c>
      <c r="XX204" s="54">
        <f t="shared" si="5179"/>
      </c>
      <c r="XY204" s="55">
        <f t="shared" si="5360"/>
      </c>
      <c r="XZ204" s="54">
        <f t="shared" si="5179"/>
      </c>
      <c r="YA204" s="55">
        <f t="shared" si="5361"/>
      </c>
      <c r="YB204" s="54">
        <f t="shared" si="5179"/>
      </c>
      <c r="YC204" s="55">
        <f t="shared" si="5260"/>
      </c>
      <c r="YD204" s="54">
        <f t="shared" si="5195"/>
      </c>
      <c r="YE204" s="55">
        <f t="shared" si="5261"/>
      </c>
      <c r="YF204" s="54">
        <f t="shared" si="5195"/>
      </c>
      <c r="YG204" s="55">
        <f t="shared" si="5262"/>
      </c>
      <c r="YH204" s="54">
        <f t="shared" si="5195"/>
      </c>
      <c r="YI204" s="55">
        <f t="shared" si="5263"/>
      </c>
      <c r="YJ204" s="54">
        <f t="shared" si="5195"/>
      </c>
      <c r="YK204" s="55">
        <f t="shared" si="5264"/>
      </c>
      <c r="YL204" s="54">
        <f t="shared" si="5195"/>
      </c>
      <c r="YM204" s="55">
        <f t="shared" si="5265"/>
      </c>
      <c r="YN204" s="54">
        <f t="shared" si="5195"/>
      </c>
      <c r="YO204" s="55">
        <f t="shared" si="5266"/>
      </c>
      <c r="YP204" s="54">
        <f t="shared" si="5195"/>
      </c>
      <c r="YQ204" s="55">
        <f t="shared" si="5267"/>
      </c>
      <c r="YR204" s="54">
        <f t="shared" si="5195"/>
      </c>
      <c r="YS204" s="55">
        <f t="shared" si="5268"/>
      </c>
      <c r="YT204" s="54">
        <f t="shared" si="5195"/>
      </c>
      <c r="YU204" s="55">
        <f t="shared" si="5269"/>
      </c>
      <c r="YV204" s="54">
        <f t="shared" si="5195"/>
      </c>
      <c r="YW204" s="55">
        <f t="shared" si="5270"/>
      </c>
      <c r="YX204" s="54">
        <f t="shared" si="5195"/>
      </c>
      <c r="YY204" s="55">
        <f t="shared" si="5271"/>
      </c>
      <c r="YZ204" s="54">
        <f t="shared" si="5195"/>
      </c>
      <c r="ZA204" s="55">
        <f t="shared" si="5272"/>
      </c>
      <c r="ZB204" s="54">
        <f t="shared" si="5195"/>
      </c>
      <c r="ZC204" s="55">
        <f t="shared" si="5273"/>
      </c>
      <c r="ZD204" s="54">
        <f t="shared" si="5195"/>
      </c>
      <c r="ZE204" s="55">
        <f t="shared" si="5274"/>
      </c>
      <c r="ZF204" s="54">
        <f t="shared" si="5195"/>
      </c>
      <c r="ZG204" s="55">
        <f t="shared" si="5275"/>
      </c>
      <c r="ZH204" s="54">
        <f t="shared" si="5195"/>
      </c>
      <c r="ZI204" s="55">
        <f t="shared" si="5276"/>
      </c>
      <c r="ZJ204" s="54">
        <f t="shared" si="5195"/>
      </c>
      <c r="ZK204" s="55">
        <f t="shared" si="5277"/>
      </c>
      <c r="ZL204" s="54">
        <f t="shared" si="5195"/>
      </c>
      <c r="ZM204" s="55">
        <f t="shared" si="5278"/>
      </c>
      <c r="ZN204" s="54">
        <f t="shared" si="5195"/>
      </c>
      <c r="ZO204" s="55">
        <f t="shared" si="5279"/>
      </c>
      <c r="ZP204" s="54">
        <f t="shared" si="5195"/>
      </c>
      <c r="ZQ204" s="55">
        <f t="shared" si="5280"/>
      </c>
      <c r="ZR204" s="54">
        <f t="shared" si="5195"/>
      </c>
      <c r="ZS204" s="55">
        <f t="shared" si="5281"/>
      </c>
      <c r="ZT204" s="54">
        <f t="shared" si="5195"/>
      </c>
      <c r="ZU204" s="55">
        <f t="shared" si="5282"/>
      </c>
      <c r="ZV204" s="54">
        <f t="shared" si="5195"/>
      </c>
      <c r="ZW204" s="55">
        <f t="shared" si="5283"/>
      </c>
      <c r="ZX204" s="54">
        <f t="shared" si="5195"/>
      </c>
      <c r="ZY204" s="55">
        <f t="shared" si="5284"/>
      </c>
      <c r="ZZ204" s="54">
        <f t="shared" si="5195"/>
      </c>
      <c r="AAA204" s="55">
        <f t="shared" si="5285"/>
      </c>
      <c r="AAB204" s="54">
        <f t="shared" si="5195"/>
      </c>
      <c r="AAC204" s="55">
        <f t="shared" si="5286"/>
      </c>
      <c r="AAD204" s="54">
        <f t="shared" si="5195"/>
      </c>
      <c r="AAE204" s="55">
        <f t="shared" si="5287"/>
      </c>
      <c r="AAF204" s="54">
        <f t="shared" si="5195"/>
      </c>
      <c r="AAG204" s="55">
        <f t="shared" si="5288"/>
      </c>
      <c r="AAH204" s="54">
        <f t="shared" si="5195"/>
      </c>
      <c r="AAI204" s="55">
        <f t="shared" si="5289"/>
      </c>
      <c r="AAJ204" s="54">
        <f t="shared" si="5195"/>
      </c>
      <c r="AAK204" s="55">
        <f t="shared" si="5290"/>
      </c>
      <c r="AAL204" s="54">
        <f t="shared" si="5195"/>
      </c>
      <c r="AAM204" s="55">
        <f t="shared" si="4917"/>
      </c>
      <c r="AAN204" s="54">
        <f t="shared" ref="AAN204:ACX211" si="5401">RIGHT(IFERROR(VLOOKUP($B204,AAN$4:AAO$71,2,FALSE),""),2)</f>
      </c>
      <c r="AAO204" s="55">
        <f t="shared" si="4918"/>
      </c>
      <c r="AAP204" s="54">
        <f t="shared" si="5401"/>
      </c>
      <c r="AAQ204" s="55">
        <f t="shared" si="4919"/>
      </c>
      <c r="AAR204" s="54">
        <f t="shared" si="5401"/>
      </c>
      <c r="AAS204" s="55">
        <f t="shared" si="4920"/>
      </c>
      <c r="AAT204" s="54">
        <f t="shared" si="5401"/>
      </c>
      <c r="AAU204" s="55">
        <f t="shared" si="4921"/>
      </c>
      <c r="AAV204" s="54">
        <f t="shared" si="5401"/>
      </c>
      <c r="AAW204" s="55">
        <f t="shared" si="4922"/>
      </c>
      <c r="AAX204" s="54">
        <f t="shared" si="5401"/>
      </c>
      <c r="AAY204" s="55">
        <f t="shared" si="4923"/>
      </c>
      <c r="AAZ204" s="54">
        <f t="shared" si="5401"/>
      </c>
      <c r="ABA204" s="55">
        <f t="shared" si="4924"/>
      </c>
      <c r="ABB204" s="54">
        <f t="shared" si="5401"/>
      </c>
      <c r="ABC204" s="55">
        <f t="shared" si="4925"/>
      </c>
      <c r="ABD204" s="54">
        <f t="shared" si="5401"/>
      </c>
      <c r="ABE204" s="55">
        <f t="shared" si="4926"/>
      </c>
      <c r="ABF204" s="54">
        <f t="shared" si="5401"/>
      </c>
      <c r="ABG204" s="55">
        <f t="shared" si="4927"/>
      </c>
      <c r="ABH204" s="54">
        <f t="shared" si="5401"/>
      </c>
      <c r="ABI204" s="55">
        <f t="shared" si="4928"/>
      </c>
      <c r="ABJ204" s="54">
        <f t="shared" si="5401"/>
      </c>
      <c r="ABK204" s="55">
        <f t="shared" si="4929"/>
      </c>
      <c r="ABL204" s="54">
        <f t="shared" si="5401"/>
      </c>
      <c r="ABM204" s="55">
        <f t="shared" si="4930"/>
      </c>
      <c r="ABN204" s="54">
        <f t="shared" si="5401"/>
      </c>
      <c r="ABO204" s="55">
        <f t="shared" si="4931"/>
      </c>
      <c r="ABP204" s="54">
        <f t="shared" si="5401"/>
      </c>
      <c r="ABQ204" s="55">
        <f t="shared" si="4932"/>
      </c>
      <c r="ABR204" s="54">
        <f t="shared" si="5401"/>
      </c>
      <c r="ABS204" s="55">
        <f t="shared" si="4933"/>
      </c>
      <c r="ABT204" s="54">
        <f t="shared" si="5401"/>
      </c>
      <c r="ABU204" s="55">
        <f t="shared" si="4934"/>
      </c>
      <c r="ABV204" s="54">
        <f t="shared" si="5401"/>
      </c>
      <c r="ABW204" s="55">
        <f t="shared" si="4935"/>
      </c>
      <c r="ABX204" s="54">
        <f t="shared" si="5401"/>
      </c>
      <c r="ABY204" s="55">
        <f t="shared" si="4936"/>
      </c>
      <c r="ABZ204" s="54">
        <f t="shared" si="5401"/>
      </c>
      <c r="ACA204" s="55">
        <f t="shared" si="4937"/>
      </c>
      <c r="ACB204" s="54">
        <f t="shared" si="5401"/>
      </c>
      <c r="ACC204" s="55">
        <f t="shared" si="4938"/>
      </c>
      <c r="ACD204" s="54">
        <f t="shared" si="5401"/>
      </c>
      <c r="ACE204" s="55">
        <f t="shared" si="4939"/>
      </c>
      <c r="ACF204" s="54">
        <f t="shared" si="5401"/>
      </c>
      <c r="ACG204" s="55">
        <f t="shared" si="4940"/>
      </c>
      <c r="ACH204" s="54">
        <f t="shared" si="5401"/>
      </c>
      <c r="ACI204" s="55">
        <f t="shared" si="4941"/>
      </c>
      <c r="ACJ204" s="54">
        <f t="shared" si="5401"/>
      </c>
      <c r="ACK204" s="55">
        <f t="shared" si="4942"/>
      </c>
      <c r="ACL204" s="54">
        <f t="shared" si="5401"/>
      </c>
      <c r="ACM204" s="55">
        <f t="shared" si="4943"/>
      </c>
      <c r="ACN204" s="54">
        <f t="shared" si="5401"/>
      </c>
      <c r="ACO204" s="55">
        <f t="shared" si="4944"/>
      </c>
      <c r="ACP204" s="54">
        <f t="shared" si="5401"/>
      </c>
      <c r="ACQ204" s="55">
        <f t="shared" si="4945"/>
      </c>
      <c r="ACR204" s="54">
        <f t="shared" si="5401"/>
      </c>
      <c r="ACS204" s="55">
        <f t="shared" si="4946"/>
      </c>
      <c r="ACT204" s="54">
        <f t="shared" si="5401"/>
      </c>
      <c r="ACU204" s="55">
        <f t="shared" si="4947"/>
      </c>
      <c r="ACV204" s="54">
        <f t="shared" si="5401"/>
      </c>
      <c r="ACW204" s="55">
        <f t="shared" si="4883"/>
      </c>
      <c r="ACX204" s="54">
        <f t="shared" si="5401"/>
      </c>
      <c r="ACY204" s="55">
        <f t="shared" si="4961"/>
      </c>
      <c r="ACZ204" s="54">
        <f t="shared" si="5291"/>
      </c>
      <c r="ADA204" s="55">
        <f t="shared" si="4962"/>
      </c>
      <c r="ADB204" s="54">
        <f t="shared" si="5291"/>
      </c>
      <c r="ADC204" s="55">
        <f t="shared" si="4963"/>
      </c>
      <c r="ADD204" s="54">
        <f t="shared" si="5291"/>
      </c>
      <c r="ADE204" s="55">
        <f t="shared" si="4964"/>
      </c>
      <c r="ADF204" s="54">
        <f t="shared" si="5291"/>
      </c>
      <c r="ADG204" s="55">
        <f t="shared" si="4965"/>
      </c>
    </row>
    <row r="205" spans="1:787" ht="20.25" hidden="1" customHeight="1">
      <c r="A205" s="112">
        <v>133</v>
      </c>
      <c r="B205" s="115">
        <f>学年と名前を結合するシート!D134</f>
      </c>
      <c r="C205" s="114"/>
      <c r="D205" s="54">
        <f t="shared" si="5292"/>
      </c>
      <c r="E205" s="55">
        <f t="shared" si="5293"/>
      </c>
      <c r="F205" s="54">
        <f t="shared" si="5333"/>
      </c>
      <c r="G205" s="55">
        <f t="shared" si="4966"/>
      </c>
      <c r="H205" s="54">
        <f t="shared" si="5333"/>
      </c>
      <c r="I205" s="55">
        <f t="shared" si="4967"/>
      </c>
      <c r="J205" s="54">
        <f t="shared" si="5333"/>
      </c>
      <c r="K205" s="55">
        <f t="shared" si="4968"/>
      </c>
      <c r="L205" s="54">
        <f t="shared" si="5333"/>
      </c>
      <c r="M205" s="55">
        <f t="shared" si="4969"/>
      </c>
      <c r="N205" s="54">
        <f t="shared" si="5333"/>
      </c>
      <c r="O205" s="55">
        <f t="shared" si="4970"/>
      </c>
      <c r="P205" s="54">
        <f t="shared" si="5333"/>
      </c>
      <c r="Q205" s="55">
        <f t="shared" si="4971"/>
      </c>
      <c r="R205" s="54">
        <f t="shared" si="5333"/>
      </c>
      <c r="S205" s="55">
        <f t="shared" si="4972"/>
      </c>
      <c r="T205" s="54">
        <f t="shared" si="5333"/>
      </c>
      <c r="U205" s="55">
        <f t="shared" si="4973"/>
      </c>
      <c r="V205" s="54">
        <f t="shared" si="5333"/>
      </c>
      <c r="W205" s="55">
        <f t="shared" si="4974"/>
      </c>
      <c r="X205" s="54">
        <f t="shared" si="5333"/>
      </c>
      <c r="Y205" s="55">
        <f t="shared" si="4975"/>
      </c>
      <c r="Z205" s="54">
        <f t="shared" si="5333"/>
      </c>
      <c r="AA205" s="55">
        <f t="shared" si="4976"/>
      </c>
      <c r="AB205" s="54">
        <f t="shared" si="5333"/>
      </c>
      <c r="AC205" s="55">
        <f t="shared" si="4977"/>
      </c>
      <c r="AD205" s="54">
        <f t="shared" si="5333"/>
      </c>
      <c r="AE205" s="55">
        <f t="shared" si="4978"/>
      </c>
      <c r="AF205" s="54">
        <f t="shared" si="5333"/>
      </c>
      <c r="AG205" s="55">
        <f t="shared" si="4979"/>
      </c>
      <c r="AH205" s="54">
        <f t="shared" si="5333"/>
      </c>
      <c r="AI205" s="55">
        <f t="shared" si="4980"/>
      </c>
      <c r="AJ205" s="54">
        <f t="shared" si="5333"/>
      </c>
      <c r="AK205" s="55">
        <f t="shared" si="4981"/>
      </c>
      <c r="AL205" s="54">
        <f t="shared" si="5333"/>
      </c>
      <c r="AM205" s="55">
        <f t="shared" si="4982"/>
      </c>
      <c r="AN205" s="54">
        <f t="shared" si="5333"/>
      </c>
      <c r="AO205" s="55">
        <f t="shared" si="4983"/>
      </c>
      <c r="AP205" s="54">
        <f t="shared" si="5333"/>
      </c>
      <c r="AQ205" s="55">
        <f t="shared" si="4984"/>
      </c>
      <c r="AR205" s="54">
        <f t="shared" si="5333"/>
      </c>
      <c r="AS205" s="55">
        <f t="shared" si="4985"/>
      </c>
      <c r="AT205" s="54">
        <f t="shared" si="5333"/>
      </c>
      <c r="AU205" s="55">
        <f t="shared" si="4986"/>
      </c>
      <c r="AV205" s="54">
        <f t="shared" si="5333"/>
      </c>
      <c r="AW205" s="55">
        <f t="shared" si="4987"/>
      </c>
      <c r="AX205" s="54">
        <f t="shared" si="5333"/>
      </c>
      <c r="AY205" s="55">
        <f t="shared" si="4988"/>
      </c>
      <c r="AZ205" s="54">
        <f t="shared" si="5333"/>
      </c>
      <c r="BA205" s="55">
        <f t="shared" si="4989"/>
      </c>
      <c r="BB205" s="54">
        <f t="shared" si="5333"/>
      </c>
      <c r="BC205" s="55">
        <f t="shared" si="4990"/>
      </c>
      <c r="BD205" s="54">
        <f t="shared" si="5333"/>
      </c>
      <c r="BE205" s="55">
        <f t="shared" si="4991"/>
      </c>
      <c r="BF205" s="54">
        <f t="shared" si="5333"/>
      </c>
      <c r="BG205" s="55">
        <f t="shared" si="4992"/>
      </c>
      <c r="BH205" s="54">
        <f t="shared" si="5333"/>
      </c>
      <c r="BI205" s="55">
        <f t="shared" si="4993"/>
      </c>
      <c r="BJ205" s="54">
        <f t="shared" si="5333"/>
      </c>
      <c r="BK205" s="55">
        <f t="shared" si="4994"/>
      </c>
      <c r="BL205" s="54">
        <f t="shared" si="5333"/>
      </c>
      <c r="BM205" s="55">
        <f t="shared" si="4995"/>
      </c>
      <c r="BN205" s="54">
        <f t="shared" si="5333"/>
      </c>
      <c r="BO205" s="55">
        <f t="shared" si="4996"/>
      </c>
      <c r="BP205" s="54">
        <f t="shared" si="5333"/>
      </c>
      <c r="BQ205" s="55">
        <f t="shared" si="4997"/>
      </c>
      <c r="BR205" s="54">
        <f t="shared" si="5334"/>
      </c>
      <c r="BS205" s="55">
        <f t="shared" si="4998"/>
      </c>
      <c r="BT205" s="54">
        <f t="shared" si="5334"/>
      </c>
      <c r="BU205" s="55">
        <f t="shared" si="4999"/>
      </c>
      <c r="BV205" s="54">
        <f t="shared" si="5334"/>
      </c>
      <c r="BW205" s="55">
        <f t="shared" si="5000"/>
      </c>
      <c r="BX205" s="54">
        <f t="shared" si="5334"/>
      </c>
      <c r="BY205" s="55">
        <f t="shared" si="5001"/>
      </c>
      <c r="BZ205" s="54">
        <f t="shared" si="5334"/>
      </c>
      <c r="CA205" s="55">
        <f t="shared" si="5002"/>
      </c>
      <c r="CB205" s="54">
        <f t="shared" si="5334"/>
      </c>
      <c r="CC205" s="55">
        <f t="shared" si="5003"/>
      </c>
      <c r="CD205" s="54">
        <f t="shared" si="5334"/>
      </c>
      <c r="CE205" s="55">
        <f t="shared" si="5004"/>
      </c>
      <c r="CF205" s="54">
        <f t="shared" si="5334"/>
      </c>
      <c r="CG205" s="55">
        <f t="shared" si="5005"/>
      </c>
      <c r="CH205" s="54">
        <f t="shared" si="5334"/>
      </c>
      <c r="CI205" s="55">
        <f t="shared" si="5006"/>
      </c>
      <c r="CJ205" s="54">
        <f t="shared" si="5334"/>
      </c>
      <c r="CK205" s="55">
        <f t="shared" si="5007"/>
      </c>
      <c r="CL205" s="54">
        <f t="shared" si="5334"/>
      </c>
      <c r="CM205" s="55">
        <f t="shared" si="5008"/>
      </c>
      <c r="CN205" s="54">
        <f t="shared" si="5334"/>
      </c>
      <c r="CO205" s="55">
        <f t="shared" si="5009"/>
      </c>
      <c r="CP205" s="54">
        <f t="shared" si="5334"/>
      </c>
      <c r="CQ205" s="55">
        <f t="shared" si="5010"/>
      </c>
      <c r="CR205" s="54">
        <f t="shared" si="5334"/>
      </c>
      <c r="CS205" s="55">
        <f t="shared" si="5011"/>
      </c>
      <c r="CT205" s="54">
        <f t="shared" si="5334"/>
      </c>
      <c r="CU205" s="55">
        <f t="shared" si="5012"/>
      </c>
      <c r="CV205" s="54">
        <f t="shared" si="5334"/>
      </c>
      <c r="CW205" s="55">
        <f t="shared" si="5013"/>
      </c>
      <c r="CX205" s="54">
        <f t="shared" si="5334"/>
      </c>
      <c r="CY205" s="55">
        <f t="shared" si="5014"/>
      </c>
      <c r="CZ205" s="54">
        <f t="shared" si="5334"/>
      </c>
      <c r="DA205" s="55">
        <f t="shared" si="5015"/>
      </c>
      <c r="DB205" s="54">
        <f t="shared" si="5334"/>
      </c>
      <c r="DC205" s="55">
        <f t="shared" si="5016"/>
      </c>
      <c r="DD205" s="54">
        <f t="shared" si="5334"/>
      </c>
      <c r="DE205" s="55">
        <f t="shared" si="5017"/>
      </c>
      <c r="DF205" s="54">
        <f t="shared" si="5334"/>
      </c>
      <c r="DG205" s="55">
        <f t="shared" si="5018"/>
      </c>
      <c r="DH205" s="54">
        <f t="shared" si="5334"/>
      </c>
      <c r="DI205" s="55">
        <f t="shared" si="5019"/>
      </c>
      <c r="DJ205" s="54">
        <f t="shared" si="5334"/>
      </c>
      <c r="DK205" s="55">
        <f t="shared" si="5020"/>
      </c>
      <c r="DL205" s="54">
        <f t="shared" si="5334"/>
      </c>
      <c r="DM205" s="55">
        <f t="shared" si="5021"/>
      </c>
      <c r="DN205" s="54">
        <f t="shared" si="5334"/>
      </c>
      <c r="DO205" s="55">
        <f t="shared" si="5022"/>
      </c>
      <c r="DP205" s="54">
        <f t="shared" si="5334"/>
      </c>
      <c r="DQ205" s="55">
        <f t="shared" si="5023"/>
      </c>
      <c r="DR205" s="54">
        <f t="shared" si="5334"/>
      </c>
      <c r="DS205" s="55">
        <f t="shared" si="5024"/>
      </c>
      <c r="DT205" s="54">
        <f t="shared" si="5334"/>
      </c>
      <c r="DU205" s="55">
        <f t="shared" si="5025"/>
      </c>
      <c r="DV205" s="54">
        <f t="shared" si="5334"/>
      </c>
      <c r="DW205" s="55">
        <f t="shared" si="5026"/>
      </c>
      <c r="DX205" s="54">
        <f t="shared" si="5334"/>
      </c>
      <c r="DY205" s="55">
        <f t="shared" si="5027"/>
      </c>
      <c r="DZ205" s="54">
        <f t="shared" si="5334"/>
      </c>
      <c r="EA205" s="55">
        <f t="shared" si="5028"/>
      </c>
      <c r="EB205" s="54">
        <f t="shared" si="5334"/>
      </c>
      <c r="EC205" s="55">
        <f t="shared" si="5029"/>
      </c>
      <c r="ED205" s="54">
        <f t="shared" si="5294"/>
      </c>
      <c r="EE205" s="55">
        <f t="shared" si="5030"/>
      </c>
      <c r="EF205" s="54">
        <f t="shared" si="5294"/>
      </c>
      <c r="EG205" s="55">
        <f t="shared" si="5031"/>
      </c>
      <c r="EH205" s="54">
        <f t="shared" si="5294"/>
      </c>
      <c r="EI205" s="55">
        <f t="shared" si="5032"/>
      </c>
      <c r="EJ205" s="54">
        <f t="shared" si="5294"/>
      </c>
      <c r="EK205" s="55">
        <f t="shared" si="5033"/>
      </c>
      <c r="EL205" s="54">
        <f t="shared" si="5294"/>
      </c>
      <c r="EM205" s="55">
        <f t="shared" si="5034"/>
      </c>
      <c r="EN205" s="54">
        <f t="shared" si="5294"/>
      </c>
      <c r="EO205" s="55">
        <f t="shared" si="5035"/>
      </c>
      <c r="EP205" s="54">
        <f t="shared" si="5362"/>
      </c>
      <c r="EQ205" s="55">
        <f t="shared" si="5036"/>
      </c>
      <c r="ER205" s="54">
        <f t="shared" si="5362"/>
      </c>
      <c r="ES205" s="55">
        <f t="shared" si="5037"/>
      </c>
      <c r="ET205" s="54">
        <f t="shared" si="5362"/>
      </c>
      <c r="EU205" s="55">
        <f t="shared" si="5038"/>
      </c>
      <c r="EV205" s="54">
        <f t="shared" si="5362"/>
      </c>
      <c r="EW205" s="55">
        <f t="shared" si="5039"/>
      </c>
      <c r="EX205" s="54">
        <f t="shared" si="5362"/>
      </c>
      <c r="EY205" s="55">
        <f t="shared" si="5040"/>
      </c>
      <c r="EZ205" s="54">
        <f t="shared" si="5362"/>
      </c>
      <c r="FA205" s="55">
        <f t="shared" si="5041"/>
      </c>
      <c r="FB205" s="54">
        <f t="shared" si="5362"/>
      </c>
      <c r="FC205" s="55">
        <f t="shared" si="5042"/>
      </c>
      <c r="FD205" s="54">
        <f t="shared" si="5362"/>
      </c>
      <c r="FE205" s="55">
        <f t="shared" si="5043"/>
      </c>
      <c r="FF205" s="54">
        <f t="shared" si="5362"/>
      </c>
      <c r="FG205" s="55">
        <f t="shared" si="5044"/>
      </c>
      <c r="FH205" s="54">
        <f t="shared" si="5362"/>
      </c>
      <c r="FI205" s="55">
        <f t="shared" si="5045"/>
      </c>
      <c r="FJ205" s="54">
        <f t="shared" si="5362"/>
      </c>
      <c r="FK205" s="55">
        <f t="shared" si="5046"/>
      </c>
      <c r="FL205" s="54">
        <f t="shared" si="5362"/>
      </c>
      <c r="FM205" s="55">
        <f t="shared" si="5047"/>
      </c>
      <c r="FN205" s="54">
        <f t="shared" si="5362"/>
      </c>
      <c r="FO205" s="55">
        <f t="shared" si="5048"/>
      </c>
      <c r="FP205" s="54">
        <f t="shared" si="5362"/>
      </c>
      <c r="FQ205" s="55">
        <f t="shared" si="5049"/>
      </c>
      <c r="FR205" s="54">
        <f t="shared" si="5362"/>
      </c>
      <c r="FS205" s="55">
        <f t="shared" si="5050"/>
      </c>
      <c r="FT205" s="54">
        <f t="shared" si="5362"/>
      </c>
      <c r="FU205" s="55">
        <f t="shared" si="5051"/>
      </c>
      <c r="FV205" s="54">
        <f t="shared" si="5362"/>
      </c>
      <c r="FW205" s="55">
        <f t="shared" si="5052"/>
      </c>
      <c r="FX205" s="54">
        <f t="shared" si="5362"/>
      </c>
      <c r="FY205" s="55">
        <f t="shared" si="5053"/>
      </c>
      <c r="FZ205" s="54">
        <f t="shared" si="5362"/>
      </c>
      <c r="GA205" s="55">
        <f t="shared" si="5054"/>
      </c>
      <c r="GB205" s="54">
        <f t="shared" si="5362"/>
      </c>
      <c r="GC205" s="55">
        <f t="shared" si="5055"/>
      </c>
      <c r="GD205" s="54">
        <f t="shared" si="5362"/>
      </c>
      <c r="GE205" s="55">
        <f t="shared" si="5056"/>
      </c>
      <c r="GF205" s="54">
        <f t="shared" si="5362"/>
      </c>
      <c r="GG205" s="55">
        <f t="shared" si="5057"/>
      </c>
      <c r="GH205" s="54">
        <f t="shared" si="5362"/>
      </c>
      <c r="GI205" s="55">
        <f t="shared" si="5058"/>
      </c>
      <c r="GJ205" s="54">
        <f t="shared" si="5362"/>
      </c>
      <c r="GK205" s="55">
        <f t="shared" si="5059"/>
      </c>
      <c r="GL205" s="54">
        <f t="shared" si="5362"/>
      </c>
      <c r="GM205" s="55">
        <f t="shared" si="5060"/>
      </c>
      <c r="GN205" s="54">
        <f t="shared" si="5362"/>
      </c>
      <c r="GO205" s="55">
        <f t="shared" si="5061"/>
      </c>
      <c r="GP205" s="54">
        <f t="shared" si="5362"/>
      </c>
      <c r="GQ205" s="55">
        <f t="shared" si="5062"/>
      </c>
      <c r="GR205" s="54">
        <f t="shared" si="5362"/>
      </c>
      <c r="GS205" s="55">
        <f t="shared" si="5063"/>
      </c>
      <c r="GT205" s="54">
        <f t="shared" si="5362"/>
      </c>
      <c r="GU205" s="55">
        <f t="shared" si="5064"/>
      </c>
      <c r="GV205" s="54">
        <f t="shared" si="5362"/>
      </c>
      <c r="GW205" s="55">
        <f t="shared" si="5065"/>
      </c>
      <c r="GX205" s="54">
        <f t="shared" si="5362"/>
      </c>
      <c r="GY205" s="55">
        <f t="shared" si="5066"/>
      </c>
      <c r="GZ205" s="54">
        <f t="shared" si="5362"/>
      </c>
      <c r="HA205" s="55">
        <f t="shared" si="5067"/>
      </c>
      <c r="HB205" s="54">
        <f t="shared" si="5335"/>
      </c>
      <c r="HC205" s="55">
        <f t="shared" si="5068"/>
      </c>
      <c r="HD205" s="54">
        <f t="shared" si="5335"/>
      </c>
      <c r="HE205" s="55">
        <f t="shared" si="5069"/>
      </c>
      <c r="HF205" s="54">
        <f t="shared" si="5335"/>
      </c>
      <c r="HG205" s="55">
        <f t="shared" si="5070"/>
      </c>
      <c r="HH205" s="54">
        <f t="shared" si="5335"/>
      </c>
      <c r="HI205" s="55">
        <f t="shared" si="5071"/>
      </c>
      <c r="HJ205" s="54">
        <f t="shared" si="5335"/>
      </c>
      <c r="HK205" s="55">
        <f t="shared" si="5072"/>
      </c>
      <c r="HL205" s="54">
        <f t="shared" si="5335"/>
      </c>
      <c r="HM205" s="55">
        <f t="shared" si="5073"/>
      </c>
      <c r="HN205" s="54">
        <f t="shared" si="5295"/>
      </c>
      <c r="HO205" s="55">
        <f t="shared" si="5074"/>
      </c>
      <c r="HP205" s="54">
        <f t="shared" si="5295"/>
      </c>
      <c r="HQ205" s="55">
        <f t="shared" si="5075"/>
      </c>
      <c r="HR205" s="54">
        <f t="shared" si="5295"/>
      </c>
      <c r="HS205" s="55">
        <f t="shared" si="5076"/>
      </c>
      <c r="HT205" s="54">
        <f t="shared" si="5295"/>
      </c>
      <c r="HU205" s="55">
        <f t="shared" si="5077"/>
      </c>
      <c r="HV205" s="54">
        <f t="shared" si="5295"/>
      </c>
      <c r="HW205" s="55">
        <f t="shared" si="5078"/>
      </c>
      <c r="HX205" s="54">
        <f t="shared" si="5295"/>
      </c>
      <c r="HY205" s="55">
        <f t="shared" si="5079"/>
      </c>
      <c r="HZ205" s="54">
        <f t="shared" si="5295"/>
      </c>
      <c r="IA205" s="55">
        <f t="shared" si="5080"/>
      </c>
      <c r="IB205" s="54">
        <f t="shared" si="5295"/>
      </c>
      <c r="IC205" s="55">
        <f t="shared" si="5081"/>
      </c>
      <c r="ID205" s="54">
        <f t="shared" si="5295"/>
      </c>
      <c r="IE205" s="55">
        <f t="shared" si="5082"/>
      </c>
      <c r="IF205" s="54">
        <f t="shared" si="5295"/>
      </c>
      <c r="IG205" s="55">
        <f t="shared" si="5083"/>
      </c>
      <c r="IH205" s="54">
        <f t="shared" si="5295"/>
      </c>
      <c r="II205" s="55">
        <f t="shared" si="5084"/>
      </c>
      <c r="IJ205" s="54">
        <f t="shared" si="5295"/>
      </c>
      <c r="IK205" s="55">
        <f t="shared" si="5085"/>
      </c>
      <c r="IL205" s="54">
        <f t="shared" si="5295"/>
      </c>
      <c r="IM205" s="55">
        <f t="shared" si="5086"/>
      </c>
      <c r="IN205" s="54">
        <f t="shared" si="5295"/>
      </c>
      <c r="IO205" s="55">
        <f t="shared" si="5087"/>
      </c>
      <c r="IP205" s="54">
        <f t="shared" si="5295"/>
      </c>
      <c r="IQ205" s="55">
        <f t="shared" si="5088"/>
      </c>
      <c r="IR205" s="54">
        <f t="shared" si="5295"/>
      </c>
      <c r="IS205" s="55">
        <f t="shared" si="5089"/>
      </c>
      <c r="IT205" s="54">
        <f t="shared" si="5295"/>
      </c>
      <c r="IU205" s="55">
        <f t="shared" si="5090"/>
      </c>
      <c r="IV205" s="54">
        <f t="shared" si="5295"/>
      </c>
      <c r="IW205" s="55">
        <f t="shared" si="5091"/>
      </c>
      <c r="IX205" s="54">
        <f t="shared" si="5295"/>
      </c>
      <c r="IY205" s="55">
        <f t="shared" si="5092"/>
      </c>
      <c r="IZ205" s="54">
        <f t="shared" si="5295"/>
      </c>
      <c r="JA205" s="55">
        <f t="shared" si="5093"/>
      </c>
      <c r="JB205" s="54">
        <f t="shared" si="5295"/>
      </c>
      <c r="JC205" s="55">
        <f t="shared" si="5094"/>
      </c>
      <c r="JD205" s="54">
        <f t="shared" si="5295"/>
      </c>
      <c r="JE205" s="55">
        <f t="shared" si="5095"/>
      </c>
      <c r="JF205" s="54">
        <f t="shared" si="5295"/>
      </c>
      <c r="JG205" s="55">
        <f t="shared" si="5096"/>
      </c>
      <c r="JH205" s="54">
        <f t="shared" si="5295"/>
      </c>
      <c r="JI205" s="55">
        <f t="shared" si="5097"/>
      </c>
      <c r="JJ205" s="54">
        <f t="shared" si="5295"/>
      </c>
      <c r="JK205" s="55">
        <f t="shared" si="5098"/>
      </c>
      <c r="JL205" s="54">
        <f t="shared" si="5183"/>
      </c>
      <c r="JM205" s="55">
        <f t="shared" si="5200"/>
      </c>
      <c r="JN205" s="54">
        <f t="shared" si="5201"/>
      </c>
      <c r="JO205" s="55">
        <f t="shared" si="5296"/>
      </c>
      <c r="JP205" s="54">
        <f t="shared" si="5201"/>
      </c>
      <c r="JQ205" s="55">
        <f t="shared" si="5297"/>
      </c>
      <c r="JR205" s="54">
        <f t="shared" si="5201"/>
      </c>
      <c r="JS205" s="55">
        <f t="shared" si="5298"/>
      </c>
      <c r="JT205" s="54">
        <f t="shared" si="5201"/>
      </c>
      <c r="JU205" s="55">
        <f t="shared" si="5299"/>
      </c>
      <c r="JV205" s="54">
        <f t="shared" si="5201"/>
      </c>
      <c r="JW205" s="55">
        <f t="shared" si="5300"/>
      </c>
      <c r="JX205" s="54">
        <f t="shared" si="5201"/>
      </c>
      <c r="JY205" s="55">
        <f t="shared" si="5301"/>
      </c>
      <c r="JZ205" s="54">
        <f t="shared" si="5201"/>
      </c>
      <c r="KA205" s="55">
        <f t="shared" si="5302"/>
      </c>
      <c r="KB205" s="54">
        <f t="shared" si="5201"/>
      </c>
      <c r="KC205" s="55">
        <f t="shared" si="5303"/>
      </c>
      <c r="KD205" s="54">
        <f t="shared" si="5201"/>
      </c>
      <c r="KE205" s="55">
        <f t="shared" si="5304"/>
      </c>
      <c r="KF205" s="54">
        <f t="shared" si="5201"/>
      </c>
      <c r="KG205" s="55">
        <f t="shared" si="5305"/>
      </c>
      <c r="KH205" s="54">
        <f t="shared" si="5201"/>
      </c>
      <c r="KI205" s="55">
        <f t="shared" si="5306"/>
      </c>
      <c r="KJ205" s="54">
        <f t="shared" si="5201"/>
      </c>
      <c r="KK205" s="55">
        <f t="shared" si="5307"/>
      </c>
      <c r="KL205" s="54">
        <f t="shared" si="5201"/>
      </c>
      <c r="KM205" s="55">
        <f t="shared" si="5308"/>
      </c>
      <c r="KN205" s="54">
        <f t="shared" si="5201"/>
      </c>
      <c r="KO205" s="55">
        <f t="shared" si="5309"/>
      </c>
      <c r="KP205" s="54">
        <f t="shared" si="5201"/>
      </c>
      <c r="KQ205" s="55">
        <f t="shared" si="5310"/>
      </c>
      <c r="KR205" s="54">
        <f t="shared" si="5201"/>
      </c>
      <c r="KS205" s="55">
        <f t="shared" si="5311"/>
      </c>
      <c r="KT205" s="54">
        <f t="shared" si="5201"/>
      </c>
      <c r="KU205" s="55">
        <f t="shared" si="5312"/>
      </c>
      <c r="KV205" s="54">
        <f t="shared" si="5201"/>
      </c>
      <c r="KW205" s="55">
        <f t="shared" si="5313"/>
      </c>
      <c r="KX205" s="54">
        <f t="shared" si="5201"/>
      </c>
      <c r="KY205" s="55">
        <f t="shared" si="5314"/>
      </c>
      <c r="KZ205" s="54">
        <f t="shared" si="5201"/>
      </c>
      <c r="LA205" s="55">
        <f t="shared" si="5315"/>
      </c>
      <c r="LB205" s="54">
        <f t="shared" si="5201"/>
      </c>
      <c r="LC205" s="55">
        <f t="shared" si="5316"/>
      </c>
      <c r="LD205" s="54">
        <f t="shared" si="5201"/>
      </c>
      <c r="LE205" s="55">
        <f t="shared" si="5317"/>
      </c>
      <c r="LF205" s="54">
        <f t="shared" si="5201"/>
      </c>
      <c r="LG205" s="55">
        <f t="shared" si="5318"/>
      </c>
      <c r="LH205" s="54">
        <f t="shared" si="5201"/>
      </c>
      <c r="LI205" s="55">
        <f t="shared" si="5319"/>
      </c>
      <c r="LJ205" s="54">
        <f t="shared" si="5201"/>
      </c>
      <c r="LK205" s="55">
        <f t="shared" si="5320"/>
      </c>
      <c r="LL205" s="54">
        <f t="shared" si="5201"/>
      </c>
      <c r="LM205" s="55">
        <f t="shared" si="5321"/>
      </c>
      <c r="LN205" s="54">
        <f t="shared" si="5201"/>
      </c>
      <c r="LO205" s="55">
        <f t="shared" si="5322"/>
      </c>
      <c r="LP205" s="54">
        <f t="shared" si="5201"/>
      </c>
      <c r="LQ205" s="55">
        <f t="shared" si="5323"/>
      </c>
      <c r="LR205" s="54">
        <f t="shared" si="5201"/>
      </c>
      <c r="LS205" s="55">
        <f t="shared" si="5324"/>
      </c>
      <c r="LT205" s="54">
        <f t="shared" si="5201"/>
      </c>
      <c r="LU205" s="55">
        <f t="shared" si="5325"/>
      </c>
      <c r="LV205" s="54">
        <f t="shared" si="5201"/>
      </c>
      <c r="LW205" s="55">
        <f t="shared" si="5326"/>
      </c>
      <c r="LX205" s="54">
        <f t="shared" si="5201"/>
      </c>
      <c r="LY205" s="55">
        <f t="shared" si="5202"/>
      </c>
      <c r="LZ205" s="54">
        <f t="shared" si="5197"/>
      </c>
      <c r="MA205" s="55">
        <f t="shared" si="5327"/>
      </c>
      <c r="MB205" s="54">
        <f t="shared" si="5197"/>
      </c>
      <c r="MC205" s="55">
        <f t="shared" si="5328"/>
      </c>
      <c r="MD205" s="54">
        <f t="shared" si="5197"/>
      </c>
      <c r="ME205" s="55">
        <f t="shared" si="5329"/>
      </c>
      <c r="MF205" s="54">
        <f t="shared" si="5197"/>
      </c>
      <c r="MG205" s="55">
        <f t="shared" si="5330"/>
      </c>
      <c r="MH205" s="54">
        <f t="shared" si="5197"/>
      </c>
      <c r="MI205" s="55">
        <f t="shared" si="5331"/>
      </c>
      <c r="MJ205" s="54">
        <f t="shared" si="5197"/>
      </c>
      <c r="MK205" s="55">
        <f t="shared" si="5332"/>
      </c>
      <c r="ML205" s="54">
        <f t="shared" si="5197"/>
      </c>
      <c r="MM205" s="55">
        <f t="shared" si="5203"/>
      </c>
      <c r="MN205" s="54">
        <f t="shared" si="5197"/>
      </c>
      <c r="MO205" s="55">
        <f t="shared" si="5204"/>
      </c>
      <c r="MP205" s="54">
        <f t="shared" si="5197"/>
      </c>
      <c r="MQ205" s="55">
        <f t="shared" si="5205"/>
      </c>
      <c r="MR205" s="54">
        <f t="shared" si="5197"/>
      </c>
      <c r="MS205" s="55">
        <f t="shared" si="5206"/>
      </c>
      <c r="MT205" s="54">
        <f t="shared" si="5197"/>
      </c>
      <c r="MU205" s="55">
        <f t="shared" si="5207"/>
      </c>
      <c r="MV205" s="54">
        <f t="shared" si="5197"/>
      </c>
      <c r="MW205" s="55">
        <f t="shared" si="5208"/>
      </c>
      <c r="MX205" s="54">
        <f t="shared" si="5197"/>
      </c>
      <c r="MY205" s="55">
        <f t="shared" si="5209"/>
      </c>
      <c r="MZ205" s="54">
        <f t="shared" si="5197"/>
      </c>
      <c r="NA205" s="55">
        <f t="shared" si="5210"/>
      </c>
      <c r="NB205" s="54">
        <f t="shared" si="5197"/>
      </c>
      <c r="NC205" s="55">
        <f t="shared" si="5211"/>
      </c>
      <c r="ND205" s="54">
        <f t="shared" si="5197"/>
      </c>
      <c r="NE205" s="55">
        <f t="shared" si="5212"/>
      </c>
      <c r="NF205" s="54">
        <f t="shared" si="5197"/>
      </c>
      <c r="NG205" s="55">
        <f t="shared" si="5213"/>
      </c>
      <c r="NH205" s="54">
        <f t="shared" si="5197"/>
      </c>
      <c r="NI205" s="55">
        <f t="shared" si="5214"/>
      </c>
      <c r="NJ205" s="54">
        <f t="shared" si="5197"/>
      </c>
      <c r="NK205" s="55">
        <f t="shared" si="5215"/>
      </c>
      <c r="NL205" s="54">
        <f t="shared" si="5197"/>
      </c>
      <c r="NM205" s="55">
        <f t="shared" si="5216"/>
      </c>
      <c r="NN205" s="54">
        <f t="shared" si="5197"/>
      </c>
      <c r="NO205" s="55">
        <f t="shared" si="5217"/>
      </c>
      <c r="NP205" s="54">
        <f t="shared" si="5197"/>
      </c>
      <c r="NQ205" s="55">
        <f t="shared" si="5218"/>
      </c>
      <c r="NR205" s="54">
        <f t="shared" si="5197"/>
      </c>
      <c r="NS205" s="55">
        <f t="shared" si="5219"/>
      </c>
      <c r="NT205" s="54">
        <f t="shared" si="5197"/>
      </c>
      <c r="NU205" s="55">
        <f t="shared" si="5220"/>
      </c>
      <c r="NV205" s="54">
        <f t="shared" si="5197"/>
      </c>
      <c r="NW205" s="55">
        <f t="shared" si="5221"/>
      </c>
      <c r="NX205" s="54">
        <f t="shared" si="5197"/>
      </c>
      <c r="NY205" s="55">
        <f t="shared" si="5222"/>
      </c>
      <c r="NZ205" s="54">
        <f t="shared" si="5197"/>
      </c>
      <c r="OA205" s="55">
        <f t="shared" si="5223"/>
      </c>
      <c r="OB205" s="54">
        <f t="shared" si="5197"/>
      </c>
      <c r="OC205" s="55">
        <f t="shared" si="5224"/>
      </c>
      <c r="OD205" s="54">
        <f t="shared" si="5197"/>
      </c>
      <c r="OE205" s="55">
        <f t="shared" si="5225"/>
      </c>
      <c r="OF205" s="54">
        <f t="shared" si="5197"/>
      </c>
      <c r="OG205" s="55">
        <f t="shared" si="5226"/>
      </c>
      <c r="OH205" s="54">
        <f t="shared" si="5197"/>
      </c>
      <c r="OI205" s="55">
        <f t="shared" si="5227"/>
      </c>
      <c r="OJ205" s="54">
        <f t="shared" si="5187"/>
      </c>
      <c r="OK205" s="55">
        <f t="shared" si="5228"/>
      </c>
      <c r="OL205" s="54">
        <f t="shared" si="5184"/>
      </c>
      <c r="OM205" s="55">
        <f t="shared" si="5229"/>
      </c>
      <c r="ON205" s="54">
        <f t="shared" si="5184"/>
      </c>
      <c r="OO205" s="55">
        <f t="shared" si="5230"/>
      </c>
      <c r="OP205" s="54">
        <f t="shared" si="5184"/>
      </c>
      <c r="OQ205" s="55">
        <f t="shared" si="5231"/>
      </c>
      <c r="OR205" s="54">
        <f t="shared" si="5184"/>
      </c>
      <c r="OS205" s="55">
        <f t="shared" si="5232"/>
      </c>
      <c r="OT205" s="54">
        <f t="shared" si="5184"/>
      </c>
      <c r="OU205" s="55">
        <f t="shared" si="5233"/>
      </c>
      <c r="OV205" s="54">
        <f t="shared" si="5184"/>
      </c>
      <c r="OW205" s="55">
        <f t="shared" si="5234"/>
      </c>
      <c r="OX205" s="54">
        <f t="shared" si="5198"/>
      </c>
      <c r="OY205" s="55">
        <f t="shared" si="5235"/>
      </c>
      <c r="OZ205" s="54">
        <f t="shared" si="5198"/>
      </c>
      <c r="PA205" s="55">
        <f t="shared" si="5236"/>
      </c>
      <c r="PB205" s="54">
        <f t="shared" si="5198"/>
      </c>
      <c r="PC205" s="55">
        <f t="shared" si="5237"/>
      </c>
      <c r="PD205" s="54">
        <f t="shared" si="5198"/>
      </c>
      <c r="PE205" s="55">
        <f t="shared" si="5238"/>
      </c>
      <c r="PF205" s="54">
        <f t="shared" si="5198"/>
      </c>
      <c r="PG205" s="55">
        <f t="shared" si="5239"/>
      </c>
      <c r="PH205" s="54">
        <f t="shared" si="5198"/>
      </c>
      <c r="PI205" s="55">
        <f t="shared" si="5240"/>
      </c>
      <c r="PJ205" s="54">
        <f t="shared" si="5198"/>
      </c>
      <c r="PK205" s="55">
        <f t="shared" si="5241"/>
      </c>
      <c r="PL205" s="54">
        <f t="shared" si="5198"/>
      </c>
      <c r="PM205" s="55">
        <f t="shared" si="5242"/>
      </c>
      <c r="PN205" s="54">
        <f t="shared" si="5198"/>
      </c>
      <c r="PO205" s="55">
        <f t="shared" si="5243"/>
      </c>
      <c r="PP205" s="54">
        <f t="shared" si="5198"/>
      </c>
      <c r="PQ205" s="55">
        <f t="shared" si="5244"/>
      </c>
      <c r="PR205" s="54">
        <f t="shared" si="5198"/>
      </c>
      <c r="PS205" s="55">
        <f t="shared" si="5245"/>
      </c>
      <c r="PT205" s="54">
        <f t="shared" si="5198"/>
      </c>
      <c r="PU205" s="55">
        <f t="shared" si="5246"/>
      </c>
      <c r="PV205" s="54">
        <f t="shared" si="5198"/>
      </c>
      <c r="PW205" s="55">
        <f t="shared" si="5247"/>
      </c>
      <c r="PX205" s="54">
        <f t="shared" si="5198"/>
      </c>
      <c r="PY205" s="55">
        <f t="shared" si="5248"/>
      </c>
      <c r="PZ205" s="54">
        <f t="shared" si="5198"/>
      </c>
      <c r="QA205" s="55">
        <f t="shared" si="5249"/>
      </c>
      <c r="QB205" s="54">
        <f t="shared" si="5198"/>
      </c>
      <c r="QC205" s="55">
        <f t="shared" si="5250"/>
      </c>
      <c r="QD205" s="54">
        <f t="shared" si="5198"/>
      </c>
      <c r="QE205" s="55">
        <f t="shared" si="5251"/>
      </c>
      <c r="QF205" s="54">
        <f t="shared" si="5198"/>
      </c>
      <c r="QG205" s="55">
        <f t="shared" si="5252"/>
      </c>
      <c r="QH205" s="54">
        <f t="shared" si="5198"/>
      </c>
      <c r="QI205" s="55">
        <f t="shared" si="5253"/>
      </c>
      <c r="QJ205" s="54">
        <f t="shared" si="5198"/>
      </c>
      <c r="QK205" s="55">
        <f t="shared" si="5254"/>
      </c>
      <c r="QL205" s="54">
        <f t="shared" si="5198"/>
      </c>
      <c r="QM205" s="55">
        <f t="shared" si="5255"/>
      </c>
      <c r="QN205" s="54">
        <f t="shared" si="5198"/>
      </c>
      <c r="QO205" s="55">
        <f t="shared" si="5256"/>
      </c>
      <c r="QP205" s="54">
        <f t="shared" si="5198"/>
      </c>
      <c r="QQ205" s="55">
        <f t="shared" si="5257"/>
      </c>
      <c r="QR205" s="54">
        <f t="shared" si="5198"/>
      </c>
      <c r="QS205" s="55">
        <f t="shared" si="5258"/>
      </c>
      <c r="QT205" s="54">
        <f t="shared" si="5198"/>
      </c>
      <c r="QU205" s="55">
        <f t="shared" si="4885"/>
      </c>
      <c r="QV205" s="54">
        <f t="shared" si="5198"/>
      </c>
      <c r="QW205" s="55">
        <f t="shared" si="4886"/>
      </c>
      <c r="QX205" s="54">
        <f t="shared" si="5198"/>
      </c>
      <c r="QY205" s="55">
        <f t="shared" si="4887"/>
      </c>
      <c r="QZ205" s="54">
        <f t="shared" si="5198"/>
      </c>
      <c r="RA205" s="55">
        <f t="shared" si="4888"/>
      </c>
      <c r="RB205" s="54">
        <f t="shared" si="5198"/>
      </c>
      <c r="RC205" s="55">
        <f t="shared" si="4889"/>
      </c>
      <c r="RD205" s="54">
        <f t="shared" si="5198"/>
      </c>
      <c r="RE205" s="55">
        <f t="shared" si="4890"/>
      </c>
      <c r="RF205" s="54">
        <f t="shared" si="5198"/>
      </c>
      <c r="RG205" s="55">
        <f t="shared" si="4891"/>
      </c>
      <c r="RH205" s="54">
        <f t="shared" si="5198"/>
      </c>
      <c r="RI205" s="55">
        <f t="shared" si="4892"/>
      </c>
      <c r="RJ205" s="54">
        <f t="shared" si="5196"/>
      </c>
      <c r="RK205" s="55">
        <f t="shared" si="4893"/>
      </c>
      <c r="RL205" s="54">
        <f t="shared" si="5196"/>
      </c>
      <c r="RM205" s="55">
        <f t="shared" si="4894"/>
      </c>
      <c r="RN205" s="54">
        <f t="shared" si="5196"/>
      </c>
      <c r="RO205" s="55">
        <f t="shared" si="4895"/>
      </c>
      <c r="RP205" s="54">
        <f t="shared" si="5196"/>
      </c>
      <c r="RQ205" s="55">
        <f t="shared" si="4896"/>
      </c>
      <c r="RR205" s="54">
        <f t="shared" si="5196"/>
      </c>
      <c r="RS205" s="55">
        <f t="shared" si="4897"/>
      </c>
      <c r="RT205" s="54">
        <f t="shared" si="5196"/>
      </c>
      <c r="RU205" s="55">
        <f t="shared" si="4898"/>
      </c>
      <c r="RV205" s="54">
        <f t="shared" si="5196"/>
      </c>
      <c r="RW205" s="55">
        <f t="shared" si="4899"/>
      </c>
      <c r="RX205" s="54">
        <f t="shared" si="5196"/>
      </c>
      <c r="RY205" s="55">
        <f t="shared" si="4900"/>
      </c>
      <c r="RZ205" s="54">
        <f t="shared" si="5196"/>
      </c>
      <c r="SA205" s="55">
        <f t="shared" si="4901"/>
      </c>
      <c r="SB205" s="54">
        <f t="shared" ref="SB205:UL220" si="5402">RIGHT(IFERROR(VLOOKUP($B205,SB$4:SC$71,2,FALSE),""),2)</f>
      </c>
      <c r="SC205" s="55">
        <f t="shared" si="4902"/>
      </c>
      <c r="SD205" s="54">
        <f t="shared" si="5402"/>
      </c>
      <c r="SE205" s="55">
        <f t="shared" si="4903"/>
      </c>
      <c r="SF205" s="54">
        <f t="shared" si="5402"/>
      </c>
      <c r="SG205" s="55">
        <f t="shared" si="4904"/>
      </c>
      <c r="SH205" s="54">
        <f t="shared" si="5402"/>
      </c>
      <c r="SI205" s="55">
        <f t="shared" si="4905"/>
      </c>
      <c r="SJ205" s="54">
        <f t="shared" si="5402"/>
      </c>
      <c r="SK205" s="55">
        <f t="shared" si="4906"/>
      </c>
      <c r="SL205" s="54">
        <f t="shared" si="5402"/>
      </c>
      <c r="SM205" s="55">
        <f t="shared" si="4907"/>
      </c>
      <c r="SN205" s="54">
        <f t="shared" si="5402"/>
      </c>
      <c r="SO205" s="55">
        <f t="shared" si="4908"/>
      </c>
      <c r="SP205" s="54">
        <f t="shared" si="5402"/>
      </c>
      <c r="SQ205" s="55">
        <f t="shared" si="4909"/>
      </c>
      <c r="SR205" s="54">
        <f t="shared" si="5402"/>
      </c>
      <c r="SS205" s="55">
        <f t="shared" si="4910"/>
      </c>
      <c r="ST205" s="54">
        <f t="shared" si="5402"/>
      </c>
      <c r="SU205" s="55">
        <f t="shared" si="4911"/>
      </c>
      <c r="SV205" s="54">
        <f t="shared" si="5402"/>
      </c>
      <c r="SW205" s="55">
        <f t="shared" si="4912"/>
      </c>
      <c r="SX205" s="54">
        <f t="shared" si="5402"/>
      </c>
      <c r="SY205" s="55">
        <f t="shared" si="4913"/>
      </c>
      <c r="SZ205" s="54">
        <f t="shared" si="5402"/>
      </c>
      <c r="TA205" s="55">
        <f t="shared" si="4914"/>
      </c>
      <c r="TB205" s="54">
        <f t="shared" si="5402"/>
      </c>
      <c r="TC205" s="55">
        <f t="shared" si="4915"/>
      </c>
      <c r="TD205" s="54">
        <f t="shared" si="5402"/>
      </c>
      <c r="TE205" s="55">
        <f t="shared" si="4881"/>
      </c>
      <c r="TF205" s="54">
        <f t="shared" si="5402"/>
      </c>
      <c r="TG205" s="55">
        <f t="shared" si="5364"/>
      </c>
      <c r="TH205" s="54">
        <f t="shared" si="5402"/>
      </c>
      <c r="TI205" s="55">
        <f t="shared" si="5365"/>
      </c>
      <c r="TJ205" s="54">
        <f t="shared" si="5402"/>
      </c>
      <c r="TK205" s="55">
        <f t="shared" si="5366"/>
      </c>
      <c r="TL205" s="54">
        <f t="shared" si="5402"/>
      </c>
      <c r="TM205" s="55">
        <f t="shared" si="5367"/>
      </c>
      <c r="TN205" s="54">
        <f t="shared" si="5402"/>
      </c>
      <c r="TO205" s="55">
        <f t="shared" si="5368"/>
      </c>
      <c r="TP205" s="54">
        <f t="shared" si="5402"/>
      </c>
      <c r="TQ205" s="55">
        <f t="shared" si="5369"/>
      </c>
      <c r="TR205" s="54">
        <f t="shared" si="5402"/>
      </c>
      <c r="TS205" s="55">
        <f t="shared" si="5370"/>
      </c>
      <c r="TT205" s="54">
        <f t="shared" si="5402"/>
      </c>
      <c r="TU205" s="55">
        <f t="shared" si="5371"/>
      </c>
      <c r="TV205" s="54">
        <f t="shared" si="5402"/>
      </c>
      <c r="TW205" s="55">
        <f t="shared" si="5372"/>
      </c>
      <c r="TX205" s="54">
        <f t="shared" si="5402"/>
      </c>
      <c r="TY205" s="55">
        <f t="shared" si="5373"/>
      </c>
      <c r="TZ205" s="54">
        <f t="shared" si="5402"/>
      </c>
      <c r="UA205" s="55">
        <f t="shared" si="5374"/>
      </c>
      <c r="UB205" s="54">
        <f t="shared" si="5402"/>
      </c>
      <c r="UC205" s="55">
        <f t="shared" si="5375"/>
      </c>
      <c r="UD205" s="54">
        <f t="shared" si="5402"/>
      </c>
      <c r="UE205" s="55">
        <f t="shared" si="5376"/>
      </c>
      <c r="UF205" s="54">
        <f t="shared" si="5402"/>
      </c>
      <c r="UG205" s="55">
        <f t="shared" si="5377"/>
      </c>
      <c r="UH205" s="54">
        <f t="shared" si="5402"/>
      </c>
      <c r="UI205" s="55">
        <f t="shared" si="5378"/>
      </c>
      <c r="UJ205" s="54">
        <f t="shared" si="5402"/>
      </c>
      <c r="UK205" s="55">
        <f t="shared" si="5379"/>
      </c>
      <c r="UL205" s="54">
        <f t="shared" si="5402"/>
      </c>
      <c r="UM205" s="55">
        <f t="shared" si="5380"/>
      </c>
      <c r="UN205" s="54">
        <f t="shared" si="5363"/>
      </c>
      <c r="UO205" s="55">
        <f t="shared" si="5381"/>
      </c>
      <c r="UP205" s="54">
        <f t="shared" si="5363"/>
      </c>
      <c r="UQ205" s="55">
        <f t="shared" si="5382"/>
      </c>
      <c r="UR205" s="54">
        <f t="shared" si="5363"/>
      </c>
      <c r="US205" s="55">
        <f t="shared" si="5383"/>
      </c>
      <c r="UT205" s="54">
        <f t="shared" si="5363"/>
      </c>
      <c r="UU205" s="55">
        <f t="shared" si="5384"/>
      </c>
      <c r="UV205" s="54">
        <f t="shared" si="5363"/>
      </c>
      <c r="UW205" s="55">
        <f t="shared" si="5385"/>
      </c>
      <c r="UX205" s="54">
        <f t="shared" si="5363"/>
      </c>
      <c r="UY205" s="55">
        <f t="shared" si="5386"/>
      </c>
      <c r="UZ205" s="54">
        <f t="shared" si="5363"/>
      </c>
      <c r="VA205" s="55">
        <f t="shared" si="5387"/>
      </c>
      <c r="VB205" s="54">
        <f t="shared" si="5363"/>
      </c>
      <c r="VC205" s="55">
        <f t="shared" si="5388"/>
      </c>
      <c r="VD205" s="54">
        <f t="shared" si="5363"/>
      </c>
      <c r="VE205" s="55">
        <f t="shared" si="5389"/>
      </c>
      <c r="VF205" s="54">
        <f t="shared" si="5363"/>
      </c>
      <c r="VG205" s="55">
        <f t="shared" si="5390"/>
      </c>
      <c r="VH205" s="54">
        <f t="shared" si="5363"/>
      </c>
      <c r="VI205" s="55">
        <f t="shared" si="5391"/>
      </c>
      <c r="VJ205" s="54">
        <f t="shared" si="5363"/>
      </c>
      <c r="VK205" s="55">
        <f t="shared" si="5392"/>
      </c>
      <c r="VL205" s="54">
        <f t="shared" si="5259"/>
      </c>
      <c r="VM205" s="55">
        <f t="shared" si="5393"/>
      </c>
      <c r="VN205" s="54">
        <f t="shared" si="5259"/>
      </c>
      <c r="VO205" s="55">
        <f t="shared" si="5394"/>
      </c>
      <c r="VP205" s="54">
        <f t="shared" si="5259"/>
      </c>
      <c r="VQ205" s="55">
        <f t="shared" si="5336"/>
      </c>
      <c r="VR205" s="54">
        <f t="shared" si="5259"/>
      </c>
      <c r="VS205" s="55">
        <f t="shared" si="5395"/>
      </c>
      <c r="VT205" s="54">
        <f t="shared" si="5259"/>
      </c>
      <c r="VU205" s="55">
        <f t="shared" si="5396"/>
      </c>
      <c r="VV205" s="54">
        <f t="shared" si="5259"/>
      </c>
      <c r="VW205" s="55">
        <f t="shared" si="5397"/>
      </c>
      <c r="VX205" s="54">
        <f t="shared" si="5259"/>
      </c>
      <c r="VY205" s="55">
        <f t="shared" si="5398"/>
      </c>
      <c r="VZ205" s="54">
        <f t="shared" si="5259"/>
      </c>
      <c r="WA205" s="55">
        <f t="shared" si="5399"/>
      </c>
      <c r="WB205" s="54">
        <f t="shared" si="5259"/>
      </c>
      <c r="WC205" s="55">
        <f t="shared" si="5400"/>
      </c>
      <c r="WD205" s="54">
        <f t="shared" si="5259"/>
      </c>
      <c r="WE205" s="55">
        <f t="shared" si="5337"/>
      </c>
      <c r="WF205" s="54">
        <f t="shared" si="5259"/>
      </c>
      <c r="WG205" s="55">
        <f t="shared" si="5338"/>
      </c>
      <c r="WH205" s="54">
        <f t="shared" si="5259"/>
      </c>
      <c r="WI205" s="55">
        <f t="shared" si="5339"/>
      </c>
      <c r="WJ205" s="54">
        <f t="shared" si="5259"/>
      </c>
      <c r="WK205" s="55">
        <f t="shared" si="5340"/>
      </c>
      <c r="WL205" s="54">
        <f t="shared" si="5259"/>
      </c>
      <c r="WM205" s="55">
        <f t="shared" si="5341"/>
      </c>
      <c r="WN205" s="54">
        <f t="shared" si="5199"/>
      </c>
      <c r="WO205" s="55">
        <f t="shared" si="5342"/>
      </c>
      <c r="WP205" s="54">
        <f t="shared" si="5199"/>
      </c>
      <c r="WQ205" s="55">
        <f t="shared" si="5343"/>
      </c>
      <c r="WR205" s="54">
        <f t="shared" si="5199"/>
      </c>
      <c r="WS205" s="55">
        <f t="shared" si="5344"/>
      </c>
      <c r="WT205" s="54">
        <f t="shared" si="5199"/>
      </c>
      <c r="WU205" s="55">
        <f t="shared" si="5345"/>
      </c>
      <c r="WV205" s="54">
        <f t="shared" si="5199"/>
      </c>
      <c r="WW205" s="55">
        <f t="shared" si="5346"/>
      </c>
      <c r="WX205" s="54">
        <f t="shared" si="5199"/>
      </c>
      <c r="WY205" s="55">
        <f t="shared" si="5347"/>
      </c>
      <c r="WZ205" s="54">
        <f t="shared" si="5182"/>
      </c>
      <c r="XA205" s="55">
        <f t="shared" si="5348"/>
      </c>
      <c r="XB205" s="54">
        <f t="shared" si="5182"/>
      </c>
      <c r="XC205" s="55">
        <f t="shared" si="5349"/>
      </c>
      <c r="XD205" s="54">
        <f t="shared" si="5182"/>
      </c>
      <c r="XE205" s="55">
        <f t="shared" si="5350"/>
      </c>
      <c r="XF205" s="54">
        <f t="shared" si="5182"/>
      </c>
      <c r="XG205" s="55">
        <f t="shared" si="5351"/>
      </c>
      <c r="XH205" s="54">
        <f t="shared" si="5182"/>
      </c>
      <c r="XI205" s="55">
        <f t="shared" si="5352"/>
      </c>
      <c r="XJ205" s="54">
        <f t="shared" si="5182"/>
      </c>
      <c r="XK205" s="55">
        <f t="shared" si="5353"/>
      </c>
      <c r="XL205" s="54">
        <f t="shared" si="5182"/>
      </c>
      <c r="XM205" s="55">
        <f t="shared" si="5354"/>
      </c>
      <c r="XN205" s="54">
        <f t="shared" si="5182"/>
      </c>
      <c r="XO205" s="55">
        <f t="shared" si="5355"/>
      </c>
      <c r="XP205" s="54">
        <f t="shared" ref="XP205:ZZ212" si="5403">RIGHT(IFERROR(VLOOKUP($B205,XP$4:XQ$71,2,FALSE),""),2)</f>
      </c>
      <c r="XQ205" s="55">
        <f t="shared" si="5356"/>
      </c>
      <c r="XR205" s="54">
        <f t="shared" si="5403"/>
      </c>
      <c r="XS205" s="55">
        <f t="shared" si="5357"/>
      </c>
      <c r="XT205" s="54">
        <f t="shared" si="5403"/>
      </c>
      <c r="XU205" s="55">
        <f t="shared" si="5358"/>
      </c>
      <c r="XV205" s="54">
        <f t="shared" si="5403"/>
      </c>
      <c r="XW205" s="55">
        <f t="shared" si="5359"/>
      </c>
      <c r="XX205" s="54">
        <f t="shared" si="5403"/>
      </c>
      <c r="XY205" s="55">
        <f t="shared" si="5360"/>
      </c>
      <c r="XZ205" s="54">
        <f t="shared" si="5403"/>
      </c>
      <c r="YA205" s="55">
        <f t="shared" si="5361"/>
      </c>
      <c r="YB205" s="54">
        <f t="shared" si="5403"/>
      </c>
      <c r="YC205" s="55">
        <f t="shared" si="5260"/>
      </c>
      <c r="YD205" s="54">
        <f t="shared" si="5403"/>
      </c>
      <c r="YE205" s="55">
        <f t="shared" si="5261"/>
      </c>
      <c r="YF205" s="54">
        <f t="shared" si="5403"/>
      </c>
      <c r="YG205" s="55">
        <f t="shared" si="5262"/>
      </c>
      <c r="YH205" s="54">
        <f t="shared" si="5403"/>
      </c>
      <c r="YI205" s="55">
        <f t="shared" si="5263"/>
      </c>
      <c r="YJ205" s="54">
        <f t="shared" si="5403"/>
      </c>
      <c r="YK205" s="55">
        <f t="shared" si="5264"/>
      </c>
      <c r="YL205" s="54">
        <f t="shared" si="5403"/>
      </c>
      <c r="YM205" s="55">
        <f t="shared" si="5265"/>
      </c>
      <c r="YN205" s="54">
        <f t="shared" si="5403"/>
      </c>
      <c r="YO205" s="55">
        <f t="shared" si="5266"/>
      </c>
      <c r="YP205" s="54">
        <f t="shared" si="5403"/>
      </c>
      <c r="YQ205" s="55">
        <f t="shared" si="5267"/>
      </c>
      <c r="YR205" s="54">
        <f t="shared" si="5403"/>
      </c>
      <c r="YS205" s="55">
        <f t="shared" si="5268"/>
      </c>
      <c r="YT205" s="54">
        <f t="shared" si="5403"/>
      </c>
      <c r="YU205" s="55">
        <f t="shared" si="5269"/>
      </c>
      <c r="YV205" s="54">
        <f t="shared" si="5403"/>
      </c>
      <c r="YW205" s="55">
        <f t="shared" si="5270"/>
      </c>
      <c r="YX205" s="54">
        <f t="shared" si="5403"/>
      </c>
      <c r="YY205" s="55">
        <f t="shared" si="5271"/>
      </c>
      <c r="YZ205" s="54">
        <f t="shared" si="5403"/>
      </c>
      <c r="ZA205" s="55">
        <f t="shared" si="5272"/>
      </c>
      <c r="ZB205" s="54">
        <f t="shared" si="5403"/>
      </c>
      <c r="ZC205" s="55">
        <f t="shared" si="5273"/>
      </c>
      <c r="ZD205" s="54">
        <f t="shared" si="5403"/>
      </c>
      <c r="ZE205" s="55">
        <f t="shared" si="5274"/>
      </c>
      <c r="ZF205" s="54">
        <f t="shared" si="5403"/>
      </c>
      <c r="ZG205" s="55">
        <f t="shared" si="5275"/>
      </c>
      <c r="ZH205" s="54">
        <f t="shared" si="5403"/>
      </c>
      <c r="ZI205" s="55">
        <f t="shared" si="5276"/>
      </c>
      <c r="ZJ205" s="54">
        <f t="shared" si="5403"/>
      </c>
      <c r="ZK205" s="55">
        <f t="shared" si="5277"/>
      </c>
      <c r="ZL205" s="54">
        <f t="shared" si="5403"/>
      </c>
      <c r="ZM205" s="55">
        <f t="shared" si="5278"/>
      </c>
      <c r="ZN205" s="54">
        <f t="shared" si="5403"/>
      </c>
      <c r="ZO205" s="55">
        <f t="shared" si="5279"/>
      </c>
      <c r="ZP205" s="54">
        <f t="shared" si="5403"/>
      </c>
      <c r="ZQ205" s="55">
        <f t="shared" si="5280"/>
      </c>
      <c r="ZR205" s="54">
        <f t="shared" si="5403"/>
      </c>
      <c r="ZS205" s="55">
        <f t="shared" si="5281"/>
      </c>
      <c r="ZT205" s="54">
        <f t="shared" si="5403"/>
      </c>
      <c r="ZU205" s="55">
        <f t="shared" si="5282"/>
      </c>
      <c r="ZV205" s="54">
        <f t="shared" si="5403"/>
      </c>
      <c r="ZW205" s="55">
        <f t="shared" si="5283"/>
      </c>
      <c r="ZX205" s="54">
        <f t="shared" si="5403"/>
      </c>
      <c r="ZY205" s="55">
        <f t="shared" si="5284"/>
      </c>
      <c r="ZZ205" s="54">
        <f t="shared" si="5403"/>
      </c>
      <c r="AAA205" s="55">
        <f t="shared" si="5285"/>
      </c>
      <c r="AAB205" s="54">
        <f t="shared" ref="AAB205:ACL212" si="5404">RIGHT(IFERROR(VLOOKUP($B205,AAB$4:AAC$71,2,FALSE),""),2)</f>
      </c>
      <c r="AAC205" s="55">
        <f t="shared" si="5286"/>
      </c>
      <c r="AAD205" s="54">
        <f t="shared" si="5404"/>
      </c>
      <c r="AAE205" s="55">
        <f t="shared" si="5287"/>
      </c>
      <c r="AAF205" s="54">
        <f t="shared" si="5404"/>
      </c>
      <c r="AAG205" s="55">
        <f t="shared" si="5288"/>
      </c>
      <c r="AAH205" s="54">
        <f t="shared" si="5404"/>
      </c>
      <c r="AAI205" s="55">
        <f t="shared" si="5289"/>
      </c>
      <c r="AAJ205" s="54">
        <f t="shared" si="5404"/>
      </c>
      <c r="AAK205" s="55">
        <f t="shared" si="5290"/>
      </c>
      <c r="AAL205" s="54">
        <f t="shared" si="5404"/>
      </c>
      <c r="AAM205" s="55">
        <f t="shared" si="4917"/>
      </c>
      <c r="AAN205" s="54">
        <f t="shared" si="5404"/>
      </c>
      <c r="AAO205" s="55">
        <f t="shared" si="4918"/>
      </c>
      <c r="AAP205" s="54">
        <f t="shared" si="5404"/>
      </c>
      <c r="AAQ205" s="55">
        <f t="shared" si="4919"/>
      </c>
      <c r="AAR205" s="54">
        <f t="shared" si="5404"/>
      </c>
      <c r="AAS205" s="55">
        <f t="shared" si="4920"/>
      </c>
      <c r="AAT205" s="54">
        <f t="shared" si="5404"/>
      </c>
      <c r="AAU205" s="55">
        <f t="shared" si="4921"/>
      </c>
      <c r="AAV205" s="54">
        <f t="shared" si="5404"/>
      </c>
      <c r="AAW205" s="55">
        <f t="shared" si="4922"/>
      </c>
      <c r="AAX205" s="54">
        <f t="shared" si="5404"/>
      </c>
      <c r="AAY205" s="55">
        <f t="shared" si="4923"/>
      </c>
      <c r="AAZ205" s="54">
        <f t="shared" si="5404"/>
      </c>
      <c r="ABA205" s="55">
        <f t="shared" si="4924"/>
      </c>
      <c r="ABB205" s="54">
        <f t="shared" si="5404"/>
      </c>
      <c r="ABC205" s="55">
        <f t="shared" si="4925"/>
      </c>
      <c r="ABD205" s="54">
        <f t="shared" si="5404"/>
      </c>
      <c r="ABE205" s="55">
        <f t="shared" si="4926"/>
      </c>
      <c r="ABF205" s="54">
        <f t="shared" si="5404"/>
      </c>
      <c r="ABG205" s="55">
        <f t="shared" si="4927"/>
      </c>
      <c r="ABH205" s="54">
        <f t="shared" si="5404"/>
      </c>
      <c r="ABI205" s="55">
        <f t="shared" si="4928"/>
      </c>
      <c r="ABJ205" s="54">
        <f t="shared" si="5404"/>
      </c>
      <c r="ABK205" s="55">
        <f t="shared" si="4929"/>
      </c>
      <c r="ABL205" s="54">
        <f t="shared" si="5404"/>
      </c>
      <c r="ABM205" s="55">
        <f t="shared" si="4930"/>
      </c>
      <c r="ABN205" s="54">
        <f t="shared" si="5404"/>
      </c>
      <c r="ABO205" s="55">
        <f t="shared" si="4931"/>
      </c>
      <c r="ABP205" s="54">
        <f t="shared" si="5404"/>
      </c>
      <c r="ABQ205" s="55">
        <f t="shared" si="4932"/>
      </c>
      <c r="ABR205" s="54">
        <f t="shared" si="5404"/>
      </c>
      <c r="ABS205" s="55">
        <f t="shared" si="4933"/>
      </c>
      <c r="ABT205" s="54">
        <f t="shared" si="5404"/>
      </c>
      <c r="ABU205" s="55">
        <f t="shared" si="4934"/>
      </c>
      <c r="ABV205" s="54">
        <f t="shared" si="5404"/>
      </c>
      <c r="ABW205" s="55">
        <f t="shared" si="4935"/>
      </c>
      <c r="ABX205" s="54">
        <f t="shared" si="5404"/>
      </c>
      <c r="ABY205" s="55">
        <f t="shared" si="4936"/>
      </c>
      <c r="ABZ205" s="54">
        <f t="shared" si="5404"/>
      </c>
      <c r="ACA205" s="55">
        <f t="shared" si="4937"/>
      </c>
      <c r="ACB205" s="54">
        <f t="shared" si="5404"/>
      </c>
      <c r="ACC205" s="55">
        <f t="shared" si="4938"/>
      </c>
      <c r="ACD205" s="54">
        <f t="shared" si="5404"/>
      </c>
      <c r="ACE205" s="55">
        <f t="shared" si="4939"/>
      </c>
      <c r="ACF205" s="54">
        <f t="shared" si="5404"/>
      </c>
      <c r="ACG205" s="55">
        <f t="shared" si="4940"/>
      </c>
      <c r="ACH205" s="54">
        <f t="shared" si="5404"/>
      </c>
      <c r="ACI205" s="55">
        <f t="shared" si="4941"/>
      </c>
      <c r="ACJ205" s="54">
        <f t="shared" si="5404"/>
      </c>
      <c r="ACK205" s="55">
        <f t="shared" si="4942"/>
      </c>
      <c r="ACL205" s="54">
        <f t="shared" si="5404"/>
      </c>
      <c r="ACM205" s="55">
        <f t="shared" si="4943"/>
      </c>
      <c r="ACN205" s="54">
        <f t="shared" si="5401"/>
      </c>
      <c r="ACO205" s="55">
        <f t="shared" si="4944"/>
      </c>
      <c r="ACP205" s="54">
        <f t="shared" si="5401"/>
      </c>
      <c r="ACQ205" s="55">
        <f t="shared" si="4945"/>
      </c>
      <c r="ACR205" s="54">
        <f t="shared" si="5401"/>
      </c>
      <c r="ACS205" s="55">
        <f t="shared" si="4946"/>
      </c>
      <c r="ACT205" s="54">
        <f t="shared" si="5401"/>
      </c>
      <c r="ACU205" s="55">
        <f t="shared" si="4947"/>
      </c>
      <c r="ACV205" s="54">
        <f t="shared" si="5401"/>
      </c>
      <c r="ACW205" s="55">
        <f t="shared" si="4883"/>
      </c>
      <c r="ACX205" s="54">
        <f t="shared" si="5401"/>
      </c>
      <c r="ACY205" s="55">
        <f t="shared" si="4961"/>
      </c>
      <c r="ACZ205" s="54">
        <f t="shared" si="5291"/>
      </c>
      <c r="ADA205" s="55">
        <f t="shared" si="4962"/>
      </c>
      <c r="ADB205" s="54">
        <f t="shared" si="5291"/>
      </c>
      <c r="ADC205" s="55">
        <f t="shared" si="4963"/>
      </c>
      <c r="ADD205" s="54">
        <f t="shared" si="5291"/>
      </c>
      <c r="ADE205" s="55">
        <f t="shared" si="4964"/>
      </c>
      <c r="ADF205" s="54">
        <f t="shared" si="5291"/>
      </c>
      <c r="ADG205" s="55">
        <f t="shared" si="4965"/>
      </c>
    </row>
    <row r="206" spans="1:787" ht="20.25" hidden="1" customHeight="1">
      <c r="A206" s="112">
        <v>134</v>
      </c>
      <c r="B206" s="115">
        <f>学年と名前を結合するシート!D135</f>
      </c>
      <c r="C206" s="114"/>
      <c r="D206" s="54">
        <f t="shared" si="5292"/>
      </c>
      <c r="E206" s="55">
        <f t="shared" si="5293"/>
      </c>
      <c r="F206" s="54">
        <f t="shared" si="5333"/>
      </c>
      <c r="G206" s="55">
        <f t="shared" si="4966"/>
      </c>
      <c r="H206" s="54">
        <f t="shared" si="5333"/>
      </c>
      <c r="I206" s="55">
        <f t="shared" si="4967"/>
      </c>
      <c r="J206" s="54">
        <f t="shared" si="5333"/>
      </c>
      <c r="K206" s="55">
        <f t="shared" si="4968"/>
      </c>
      <c r="L206" s="54">
        <f t="shared" si="5333"/>
      </c>
      <c r="M206" s="55">
        <f t="shared" si="4969"/>
      </c>
      <c r="N206" s="54">
        <f t="shared" si="5333"/>
      </c>
      <c r="O206" s="55">
        <f t="shared" si="4970"/>
      </c>
      <c r="P206" s="54">
        <f t="shared" si="5333"/>
      </c>
      <c r="Q206" s="55">
        <f t="shared" si="4971"/>
      </c>
      <c r="R206" s="54">
        <f t="shared" si="5333"/>
      </c>
      <c r="S206" s="55">
        <f t="shared" si="4972"/>
      </c>
      <c r="T206" s="54">
        <f t="shared" si="5333"/>
      </c>
      <c r="U206" s="55">
        <f t="shared" si="4973"/>
      </c>
      <c r="V206" s="54">
        <f t="shared" si="5333"/>
      </c>
      <c r="W206" s="55">
        <f t="shared" si="4974"/>
      </c>
      <c r="X206" s="54">
        <f t="shared" si="5333"/>
      </c>
      <c r="Y206" s="55">
        <f t="shared" si="4975"/>
      </c>
      <c r="Z206" s="54">
        <f t="shared" si="5333"/>
      </c>
      <c r="AA206" s="55">
        <f t="shared" si="4976"/>
      </c>
      <c r="AB206" s="54">
        <f t="shared" si="5333"/>
      </c>
      <c r="AC206" s="55">
        <f t="shared" si="4977"/>
      </c>
      <c r="AD206" s="54">
        <f t="shared" si="5333"/>
      </c>
      <c r="AE206" s="55">
        <f t="shared" si="4978"/>
      </c>
      <c r="AF206" s="54">
        <f t="shared" si="5333"/>
      </c>
      <c r="AG206" s="55">
        <f t="shared" si="4979"/>
      </c>
      <c r="AH206" s="54">
        <f t="shared" si="5333"/>
      </c>
      <c r="AI206" s="55">
        <f t="shared" si="4980"/>
      </c>
      <c r="AJ206" s="54">
        <f t="shared" si="5333"/>
      </c>
      <c r="AK206" s="55">
        <f t="shared" si="4981"/>
      </c>
      <c r="AL206" s="54">
        <f t="shared" si="5333"/>
      </c>
      <c r="AM206" s="55">
        <f t="shared" si="4982"/>
      </c>
      <c r="AN206" s="54">
        <f t="shared" si="5333"/>
      </c>
      <c r="AO206" s="55">
        <f t="shared" si="4983"/>
      </c>
      <c r="AP206" s="54">
        <f t="shared" si="5333"/>
      </c>
      <c r="AQ206" s="55">
        <f t="shared" si="4984"/>
      </c>
      <c r="AR206" s="54">
        <f t="shared" si="5333"/>
      </c>
      <c r="AS206" s="55">
        <f t="shared" si="4985"/>
      </c>
      <c r="AT206" s="54">
        <f t="shared" si="5333"/>
      </c>
      <c r="AU206" s="55">
        <f t="shared" si="4986"/>
      </c>
      <c r="AV206" s="54">
        <f t="shared" si="5333"/>
      </c>
      <c r="AW206" s="55">
        <f t="shared" si="4987"/>
      </c>
      <c r="AX206" s="54">
        <f t="shared" si="5333"/>
      </c>
      <c r="AY206" s="55">
        <f t="shared" si="4988"/>
      </c>
      <c r="AZ206" s="54">
        <f t="shared" si="5333"/>
      </c>
      <c r="BA206" s="55">
        <f t="shared" si="4989"/>
      </c>
      <c r="BB206" s="54">
        <f t="shared" si="5333"/>
      </c>
      <c r="BC206" s="55">
        <f t="shared" si="4990"/>
      </c>
      <c r="BD206" s="54">
        <f t="shared" si="5333"/>
      </c>
      <c r="BE206" s="55">
        <f t="shared" si="4991"/>
      </c>
      <c r="BF206" s="54">
        <f t="shared" si="5333"/>
      </c>
      <c r="BG206" s="55">
        <f t="shared" si="4992"/>
      </c>
      <c r="BH206" s="54">
        <f t="shared" si="5333"/>
      </c>
      <c r="BI206" s="55">
        <f t="shared" si="4993"/>
      </c>
      <c r="BJ206" s="54">
        <f t="shared" si="5333"/>
      </c>
      <c r="BK206" s="55">
        <f t="shared" si="4994"/>
      </c>
      <c r="BL206" s="54">
        <f t="shared" si="5333"/>
      </c>
      <c r="BM206" s="55">
        <f t="shared" si="4995"/>
      </c>
      <c r="BN206" s="54">
        <f t="shared" si="5333"/>
      </c>
      <c r="BO206" s="55">
        <f t="shared" si="4996"/>
      </c>
      <c r="BP206" s="54">
        <f t="shared" si="5333"/>
      </c>
      <c r="BQ206" s="55">
        <f t="shared" si="4997"/>
      </c>
      <c r="BR206" s="54">
        <f t="shared" si="5334"/>
      </c>
      <c r="BS206" s="55">
        <f t="shared" si="4998"/>
      </c>
      <c r="BT206" s="54">
        <f t="shared" si="5334"/>
      </c>
      <c r="BU206" s="55">
        <f t="shared" si="4999"/>
      </c>
      <c r="BV206" s="54">
        <f t="shared" si="5334"/>
      </c>
      <c r="BW206" s="55">
        <f t="shared" si="5000"/>
      </c>
      <c r="BX206" s="54">
        <f t="shared" si="5334"/>
      </c>
      <c r="BY206" s="55">
        <f t="shared" si="5001"/>
      </c>
      <c r="BZ206" s="54">
        <f t="shared" si="5334"/>
      </c>
      <c r="CA206" s="55">
        <f t="shared" si="5002"/>
      </c>
      <c r="CB206" s="54">
        <f t="shared" si="5334"/>
      </c>
      <c r="CC206" s="55">
        <f t="shared" si="5003"/>
      </c>
      <c r="CD206" s="54">
        <f t="shared" si="5334"/>
      </c>
      <c r="CE206" s="55">
        <f t="shared" si="5004"/>
      </c>
      <c r="CF206" s="54">
        <f t="shared" si="5334"/>
      </c>
      <c r="CG206" s="55">
        <f t="shared" si="5005"/>
      </c>
      <c r="CH206" s="54">
        <f t="shared" si="5334"/>
      </c>
      <c r="CI206" s="55">
        <f t="shared" si="5006"/>
      </c>
      <c r="CJ206" s="54">
        <f t="shared" si="5334"/>
      </c>
      <c r="CK206" s="55">
        <f t="shared" si="5007"/>
      </c>
      <c r="CL206" s="54">
        <f t="shared" si="5334"/>
      </c>
      <c r="CM206" s="55">
        <f t="shared" si="5008"/>
      </c>
      <c r="CN206" s="54">
        <f t="shared" si="5334"/>
      </c>
      <c r="CO206" s="55">
        <f t="shared" si="5009"/>
      </c>
      <c r="CP206" s="54">
        <f t="shared" si="5334"/>
      </c>
      <c r="CQ206" s="55">
        <f t="shared" si="5010"/>
      </c>
      <c r="CR206" s="54">
        <f t="shared" si="5334"/>
      </c>
      <c r="CS206" s="55">
        <f t="shared" si="5011"/>
      </c>
      <c r="CT206" s="54">
        <f t="shared" si="5334"/>
      </c>
      <c r="CU206" s="55">
        <f t="shared" si="5012"/>
      </c>
      <c r="CV206" s="54">
        <f t="shared" si="5334"/>
      </c>
      <c r="CW206" s="55">
        <f t="shared" si="5013"/>
      </c>
      <c r="CX206" s="54">
        <f t="shared" si="5334"/>
      </c>
      <c r="CY206" s="55">
        <f t="shared" si="5014"/>
      </c>
      <c r="CZ206" s="54">
        <f t="shared" si="5334"/>
      </c>
      <c r="DA206" s="55">
        <f t="shared" si="5015"/>
      </c>
      <c r="DB206" s="54">
        <f t="shared" si="5334"/>
      </c>
      <c r="DC206" s="55">
        <f t="shared" si="5016"/>
      </c>
      <c r="DD206" s="54">
        <f t="shared" si="5334"/>
      </c>
      <c r="DE206" s="55">
        <f t="shared" si="5017"/>
      </c>
      <c r="DF206" s="54">
        <f t="shared" si="5334"/>
      </c>
      <c r="DG206" s="55">
        <f t="shared" si="5018"/>
      </c>
      <c r="DH206" s="54">
        <f t="shared" si="5334"/>
      </c>
      <c r="DI206" s="55">
        <f t="shared" si="5019"/>
      </c>
      <c r="DJ206" s="54">
        <f t="shared" si="5334"/>
      </c>
      <c r="DK206" s="55">
        <f t="shared" si="5020"/>
      </c>
      <c r="DL206" s="54">
        <f t="shared" si="5334"/>
      </c>
      <c r="DM206" s="55">
        <f t="shared" si="5021"/>
      </c>
      <c r="DN206" s="54">
        <f t="shared" si="5334"/>
      </c>
      <c r="DO206" s="55">
        <f t="shared" si="5022"/>
      </c>
      <c r="DP206" s="54">
        <f t="shared" si="5334"/>
      </c>
      <c r="DQ206" s="55">
        <f t="shared" si="5023"/>
      </c>
      <c r="DR206" s="54">
        <f t="shared" si="5334"/>
      </c>
      <c r="DS206" s="55">
        <f t="shared" si="5024"/>
      </c>
      <c r="DT206" s="54">
        <f t="shared" si="5334"/>
      </c>
      <c r="DU206" s="55">
        <f t="shared" si="5025"/>
      </c>
      <c r="DV206" s="54">
        <f t="shared" si="5334"/>
      </c>
      <c r="DW206" s="55">
        <f t="shared" si="5026"/>
      </c>
      <c r="DX206" s="54">
        <f t="shared" si="5334"/>
      </c>
      <c r="DY206" s="55">
        <f t="shared" si="5027"/>
      </c>
      <c r="DZ206" s="54">
        <f t="shared" si="5334"/>
      </c>
      <c r="EA206" s="55">
        <f t="shared" si="5028"/>
      </c>
      <c r="EB206" s="54">
        <f t="shared" si="5334"/>
      </c>
      <c r="EC206" s="55">
        <f t="shared" si="5029"/>
      </c>
      <c r="ED206" s="54">
        <f t="shared" si="5294"/>
      </c>
      <c r="EE206" s="55">
        <f t="shared" si="5030"/>
      </c>
      <c r="EF206" s="54">
        <f t="shared" si="5294"/>
      </c>
      <c r="EG206" s="55">
        <f t="shared" si="5031"/>
      </c>
      <c r="EH206" s="54">
        <f t="shared" si="5294"/>
      </c>
      <c r="EI206" s="55">
        <f t="shared" si="5032"/>
      </c>
      <c r="EJ206" s="54">
        <f t="shared" si="5294"/>
      </c>
      <c r="EK206" s="55">
        <f t="shared" si="5033"/>
      </c>
      <c r="EL206" s="54">
        <f t="shared" si="5294"/>
      </c>
      <c r="EM206" s="55">
        <f t="shared" si="5034"/>
      </c>
      <c r="EN206" s="54">
        <f t="shared" si="5294"/>
      </c>
      <c r="EO206" s="55">
        <f t="shared" si="5035"/>
      </c>
      <c r="EP206" s="54">
        <f t="shared" si="5362"/>
      </c>
      <c r="EQ206" s="55">
        <f t="shared" si="5036"/>
      </c>
      <c r="ER206" s="54">
        <f t="shared" si="5362"/>
      </c>
      <c r="ES206" s="55">
        <f t="shared" si="5037"/>
      </c>
      <c r="ET206" s="54">
        <f t="shared" si="5362"/>
      </c>
      <c r="EU206" s="55">
        <f t="shared" si="5038"/>
      </c>
      <c r="EV206" s="54">
        <f t="shared" si="5362"/>
      </c>
      <c r="EW206" s="55">
        <f t="shared" si="5039"/>
      </c>
      <c r="EX206" s="54">
        <f t="shared" si="5362"/>
      </c>
      <c r="EY206" s="55">
        <f t="shared" si="5040"/>
      </c>
      <c r="EZ206" s="54">
        <f t="shared" si="5362"/>
      </c>
      <c r="FA206" s="55">
        <f t="shared" si="5041"/>
      </c>
      <c r="FB206" s="54">
        <f t="shared" si="5362"/>
      </c>
      <c r="FC206" s="55">
        <f t="shared" si="5042"/>
      </c>
      <c r="FD206" s="54">
        <f t="shared" si="5362"/>
      </c>
      <c r="FE206" s="55">
        <f t="shared" si="5043"/>
      </c>
      <c r="FF206" s="54">
        <f t="shared" si="5362"/>
      </c>
      <c r="FG206" s="55">
        <f t="shared" si="5044"/>
      </c>
      <c r="FH206" s="54">
        <f t="shared" si="5362"/>
      </c>
      <c r="FI206" s="55">
        <f t="shared" si="5045"/>
      </c>
      <c r="FJ206" s="54">
        <f t="shared" si="5362"/>
      </c>
      <c r="FK206" s="55">
        <f t="shared" si="5046"/>
      </c>
      <c r="FL206" s="54">
        <f t="shared" si="5362"/>
      </c>
      <c r="FM206" s="55">
        <f t="shared" si="5047"/>
      </c>
      <c r="FN206" s="54">
        <f t="shared" si="5362"/>
      </c>
      <c r="FO206" s="55">
        <f t="shared" si="5048"/>
      </c>
      <c r="FP206" s="54">
        <f t="shared" si="5362"/>
      </c>
      <c r="FQ206" s="55">
        <f t="shared" si="5049"/>
      </c>
      <c r="FR206" s="54">
        <f t="shared" si="5362"/>
      </c>
      <c r="FS206" s="55">
        <f t="shared" si="5050"/>
      </c>
      <c r="FT206" s="54">
        <f t="shared" si="5362"/>
      </c>
      <c r="FU206" s="55">
        <f t="shared" si="5051"/>
      </c>
      <c r="FV206" s="54">
        <f t="shared" si="5362"/>
      </c>
      <c r="FW206" s="55">
        <f t="shared" si="5052"/>
      </c>
      <c r="FX206" s="54">
        <f t="shared" si="5362"/>
      </c>
      <c r="FY206" s="55">
        <f t="shared" si="5053"/>
      </c>
      <c r="FZ206" s="54">
        <f t="shared" si="5362"/>
      </c>
      <c r="GA206" s="55">
        <f t="shared" si="5054"/>
      </c>
      <c r="GB206" s="54">
        <f t="shared" si="5362"/>
      </c>
      <c r="GC206" s="55">
        <f t="shared" si="5055"/>
      </c>
      <c r="GD206" s="54">
        <f t="shared" si="5362"/>
      </c>
      <c r="GE206" s="55">
        <f t="shared" si="5056"/>
      </c>
      <c r="GF206" s="54">
        <f t="shared" si="5362"/>
      </c>
      <c r="GG206" s="55">
        <f t="shared" si="5057"/>
      </c>
      <c r="GH206" s="54">
        <f t="shared" si="5362"/>
      </c>
      <c r="GI206" s="55">
        <f t="shared" si="5058"/>
      </c>
      <c r="GJ206" s="54">
        <f t="shared" si="5362"/>
      </c>
      <c r="GK206" s="55">
        <f t="shared" si="5059"/>
      </c>
      <c r="GL206" s="54">
        <f t="shared" si="5362"/>
      </c>
      <c r="GM206" s="55">
        <f t="shared" si="5060"/>
      </c>
      <c r="GN206" s="54">
        <f t="shared" si="5362"/>
      </c>
      <c r="GO206" s="55">
        <f t="shared" si="5061"/>
      </c>
      <c r="GP206" s="54">
        <f t="shared" si="5362"/>
      </c>
      <c r="GQ206" s="55">
        <f t="shared" si="5062"/>
      </c>
      <c r="GR206" s="54">
        <f t="shared" si="5362"/>
      </c>
      <c r="GS206" s="55">
        <f t="shared" si="5063"/>
      </c>
      <c r="GT206" s="54">
        <f t="shared" si="5362"/>
      </c>
      <c r="GU206" s="55">
        <f t="shared" si="5064"/>
      </c>
      <c r="GV206" s="54">
        <f t="shared" si="5362"/>
      </c>
      <c r="GW206" s="55">
        <f t="shared" si="5065"/>
      </c>
      <c r="GX206" s="54">
        <f t="shared" si="5362"/>
      </c>
      <c r="GY206" s="55">
        <f t="shared" si="5066"/>
      </c>
      <c r="GZ206" s="54">
        <f t="shared" si="5362"/>
      </c>
      <c r="HA206" s="55">
        <f t="shared" si="5067"/>
      </c>
      <c r="HB206" s="54">
        <f t="shared" si="5335"/>
      </c>
      <c r="HC206" s="55">
        <f t="shared" si="5068"/>
      </c>
      <c r="HD206" s="54">
        <f t="shared" si="5335"/>
      </c>
      <c r="HE206" s="55">
        <f t="shared" si="5069"/>
      </c>
      <c r="HF206" s="54">
        <f t="shared" si="5335"/>
      </c>
      <c r="HG206" s="55">
        <f t="shared" si="5070"/>
      </c>
      <c r="HH206" s="54">
        <f t="shared" si="5335"/>
      </c>
      <c r="HI206" s="55">
        <f t="shared" si="5071"/>
      </c>
      <c r="HJ206" s="54">
        <f t="shared" si="5335"/>
      </c>
      <c r="HK206" s="55">
        <f t="shared" si="5072"/>
      </c>
      <c r="HL206" s="54">
        <f t="shared" si="5335"/>
      </c>
      <c r="HM206" s="55">
        <f t="shared" si="5073"/>
      </c>
      <c r="HN206" s="54">
        <f t="shared" si="5295"/>
      </c>
      <c r="HO206" s="55">
        <f t="shared" si="5074"/>
      </c>
      <c r="HP206" s="54">
        <f t="shared" si="5295"/>
      </c>
      <c r="HQ206" s="55">
        <f t="shared" si="5075"/>
      </c>
      <c r="HR206" s="54">
        <f t="shared" si="5295"/>
      </c>
      <c r="HS206" s="55">
        <f t="shared" si="5076"/>
      </c>
      <c r="HT206" s="54">
        <f t="shared" si="5295"/>
      </c>
      <c r="HU206" s="55">
        <f t="shared" si="5077"/>
      </c>
      <c r="HV206" s="54">
        <f t="shared" si="5295"/>
      </c>
      <c r="HW206" s="55">
        <f t="shared" si="5078"/>
      </c>
      <c r="HX206" s="54">
        <f t="shared" si="5295"/>
      </c>
      <c r="HY206" s="55">
        <f t="shared" si="5079"/>
      </c>
      <c r="HZ206" s="54">
        <f t="shared" si="5295"/>
      </c>
      <c r="IA206" s="55">
        <f t="shared" si="5080"/>
      </c>
      <c r="IB206" s="54">
        <f t="shared" si="5295"/>
      </c>
      <c r="IC206" s="55">
        <f t="shared" si="5081"/>
      </c>
      <c r="ID206" s="54">
        <f t="shared" si="5295"/>
      </c>
      <c r="IE206" s="55">
        <f t="shared" si="5082"/>
      </c>
      <c r="IF206" s="54">
        <f t="shared" si="5295"/>
      </c>
      <c r="IG206" s="55">
        <f t="shared" si="5083"/>
      </c>
      <c r="IH206" s="54">
        <f t="shared" si="5295"/>
      </c>
      <c r="II206" s="55">
        <f t="shared" si="5084"/>
      </c>
      <c r="IJ206" s="54">
        <f t="shared" si="5295"/>
      </c>
      <c r="IK206" s="55">
        <f t="shared" si="5085"/>
      </c>
      <c r="IL206" s="54">
        <f t="shared" si="5295"/>
      </c>
      <c r="IM206" s="55">
        <f t="shared" si="5086"/>
      </c>
      <c r="IN206" s="54">
        <f t="shared" si="5295"/>
      </c>
      <c r="IO206" s="55">
        <f t="shared" si="5087"/>
      </c>
      <c r="IP206" s="54">
        <f t="shared" si="5295"/>
      </c>
      <c r="IQ206" s="55">
        <f t="shared" si="5088"/>
      </c>
      <c r="IR206" s="54">
        <f t="shared" si="5295"/>
      </c>
      <c r="IS206" s="55">
        <f t="shared" si="5089"/>
      </c>
      <c r="IT206" s="54">
        <f t="shared" si="5295"/>
      </c>
      <c r="IU206" s="55">
        <f t="shared" si="5090"/>
      </c>
      <c r="IV206" s="54">
        <f t="shared" si="5295"/>
      </c>
      <c r="IW206" s="55">
        <f t="shared" si="5091"/>
      </c>
      <c r="IX206" s="54">
        <f t="shared" si="5295"/>
      </c>
      <c r="IY206" s="55">
        <f t="shared" si="5092"/>
      </c>
      <c r="IZ206" s="54">
        <f t="shared" si="5295"/>
      </c>
      <c r="JA206" s="55">
        <f t="shared" si="5093"/>
      </c>
      <c r="JB206" s="54">
        <f t="shared" si="5295"/>
      </c>
      <c r="JC206" s="55">
        <f t="shared" si="5094"/>
      </c>
      <c r="JD206" s="54">
        <f t="shared" si="5295"/>
      </c>
      <c r="JE206" s="55">
        <f t="shared" si="5095"/>
      </c>
      <c r="JF206" s="54">
        <f t="shared" si="5295"/>
      </c>
      <c r="JG206" s="55">
        <f t="shared" si="5096"/>
      </c>
      <c r="JH206" s="54">
        <f t="shared" si="5295"/>
      </c>
      <c r="JI206" s="55">
        <f t="shared" si="5097"/>
      </c>
      <c r="JJ206" s="54">
        <f t="shared" si="5295"/>
      </c>
      <c r="JK206" s="55">
        <f t="shared" si="5098"/>
      </c>
      <c r="JL206" s="54">
        <f t="shared" si="5183"/>
      </c>
      <c r="JM206" s="55">
        <f t="shared" si="5200"/>
      </c>
      <c r="JN206" s="54">
        <f t="shared" si="5201"/>
      </c>
      <c r="JO206" s="55">
        <f t="shared" si="5296"/>
      </c>
      <c r="JP206" s="54">
        <f t="shared" si="5201"/>
      </c>
      <c r="JQ206" s="55">
        <f t="shared" si="5297"/>
      </c>
      <c r="JR206" s="54">
        <f t="shared" si="5201"/>
      </c>
      <c r="JS206" s="55">
        <f t="shared" si="5298"/>
      </c>
      <c r="JT206" s="54">
        <f t="shared" si="5201"/>
      </c>
      <c r="JU206" s="55">
        <f t="shared" si="5299"/>
      </c>
      <c r="JV206" s="54">
        <f t="shared" si="5201"/>
      </c>
      <c r="JW206" s="55">
        <f t="shared" si="5300"/>
      </c>
      <c r="JX206" s="54">
        <f t="shared" si="5201"/>
      </c>
      <c r="JY206" s="55">
        <f t="shared" si="5301"/>
      </c>
      <c r="JZ206" s="54">
        <f t="shared" si="5201"/>
      </c>
      <c r="KA206" s="55">
        <f t="shared" si="5302"/>
      </c>
      <c r="KB206" s="54">
        <f t="shared" si="5201"/>
      </c>
      <c r="KC206" s="55">
        <f t="shared" si="5303"/>
      </c>
      <c r="KD206" s="54">
        <f t="shared" si="5201"/>
      </c>
      <c r="KE206" s="55">
        <f t="shared" si="5304"/>
      </c>
      <c r="KF206" s="54">
        <f t="shared" si="5201"/>
      </c>
      <c r="KG206" s="55">
        <f t="shared" si="5305"/>
      </c>
      <c r="KH206" s="54">
        <f t="shared" si="5201"/>
      </c>
      <c r="KI206" s="55">
        <f t="shared" si="5306"/>
      </c>
      <c r="KJ206" s="54">
        <f t="shared" si="5201"/>
      </c>
      <c r="KK206" s="55">
        <f t="shared" si="5307"/>
      </c>
      <c r="KL206" s="54">
        <f t="shared" si="5201"/>
      </c>
      <c r="KM206" s="55">
        <f t="shared" si="5308"/>
      </c>
      <c r="KN206" s="54">
        <f t="shared" si="5201"/>
      </c>
      <c r="KO206" s="55">
        <f t="shared" si="5309"/>
      </c>
      <c r="KP206" s="54">
        <f t="shared" si="5201"/>
      </c>
      <c r="KQ206" s="55">
        <f t="shared" si="5310"/>
      </c>
      <c r="KR206" s="54">
        <f t="shared" si="5201"/>
      </c>
      <c r="KS206" s="55">
        <f t="shared" si="5311"/>
      </c>
      <c r="KT206" s="54">
        <f t="shared" si="5201"/>
      </c>
      <c r="KU206" s="55">
        <f t="shared" si="5312"/>
      </c>
      <c r="KV206" s="54">
        <f t="shared" si="5201"/>
      </c>
      <c r="KW206" s="55">
        <f t="shared" si="5313"/>
      </c>
      <c r="KX206" s="54">
        <f t="shared" si="5201"/>
      </c>
      <c r="KY206" s="55">
        <f t="shared" si="5314"/>
      </c>
      <c r="KZ206" s="54">
        <f t="shared" si="5201"/>
      </c>
      <c r="LA206" s="55">
        <f t="shared" si="5315"/>
      </c>
      <c r="LB206" s="54">
        <f t="shared" si="5201"/>
      </c>
      <c r="LC206" s="55">
        <f t="shared" si="5316"/>
      </c>
      <c r="LD206" s="54">
        <f t="shared" si="5201"/>
      </c>
      <c r="LE206" s="55">
        <f t="shared" si="5317"/>
      </c>
      <c r="LF206" s="54">
        <f t="shared" si="5201"/>
      </c>
      <c r="LG206" s="55">
        <f t="shared" si="5318"/>
      </c>
      <c r="LH206" s="54">
        <f t="shared" si="5201"/>
      </c>
      <c r="LI206" s="55">
        <f t="shared" si="5319"/>
      </c>
      <c r="LJ206" s="54">
        <f t="shared" si="5201"/>
      </c>
      <c r="LK206" s="55">
        <f t="shared" si="5320"/>
      </c>
      <c r="LL206" s="54">
        <f t="shared" si="5201"/>
      </c>
      <c r="LM206" s="55">
        <f t="shared" si="5321"/>
      </c>
      <c r="LN206" s="54">
        <f t="shared" si="5201"/>
      </c>
      <c r="LO206" s="55">
        <f t="shared" si="5322"/>
      </c>
      <c r="LP206" s="54">
        <f t="shared" si="5201"/>
      </c>
      <c r="LQ206" s="55">
        <f t="shared" si="5323"/>
      </c>
      <c r="LR206" s="54">
        <f t="shared" si="5201"/>
      </c>
      <c r="LS206" s="55">
        <f t="shared" si="5324"/>
      </c>
      <c r="LT206" s="54">
        <f t="shared" si="5201"/>
      </c>
      <c r="LU206" s="55">
        <f t="shared" si="5325"/>
      </c>
      <c r="LV206" s="54">
        <f t="shared" si="5201"/>
      </c>
      <c r="LW206" s="55">
        <f t="shared" si="5326"/>
      </c>
      <c r="LX206" s="54">
        <f t="shared" si="5201"/>
      </c>
      <c r="LY206" s="55">
        <f t="shared" si="5202"/>
      </c>
      <c r="LZ206" s="54">
        <f t="shared" si="5197"/>
      </c>
      <c r="MA206" s="55">
        <f t="shared" si="5327"/>
      </c>
      <c r="MB206" s="54">
        <f t="shared" si="5197"/>
      </c>
      <c r="MC206" s="55">
        <f t="shared" si="5328"/>
      </c>
      <c r="MD206" s="54">
        <f t="shared" si="5197"/>
      </c>
      <c r="ME206" s="55">
        <f t="shared" si="5329"/>
      </c>
      <c r="MF206" s="54">
        <f t="shared" si="5197"/>
      </c>
      <c r="MG206" s="55">
        <f t="shared" si="5330"/>
      </c>
      <c r="MH206" s="54">
        <f t="shared" si="5197"/>
      </c>
      <c r="MI206" s="55">
        <f t="shared" si="5331"/>
      </c>
      <c r="MJ206" s="54">
        <f t="shared" si="5197"/>
      </c>
      <c r="MK206" s="55">
        <f t="shared" si="5332"/>
      </c>
      <c r="ML206" s="54">
        <f t="shared" si="5197"/>
      </c>
      <c r="MM206" s="55">
        <f t="shared" si="5203"/>
      </c>
      <c r="MN206" s="54">
        <f t="shared" si="5197"/>
      </c>
      <c r="MO206" s="55">
        <f t="shared" si="5204"/>
      </c>
      <c r="MP206" s="54">
        <f t="shared" si="5197"/>
      </c>
      <c r="MQ206" s="55">
        <f t="shared" si="5205"/>
      </c>
      <c r="MR206" s="54">
        <f t="shared" si="5197"/>
      </c>
      <c r="MS206" s="55">
        <f t="shared" si="5206"/>
      </c>
      <c r="MT206" s="54">
        <f t="shared" si="5197"/>
      </c>
      <c r="MU206" s="55">
        <f t="shared" si="5207"/>
      </c>
      <c r="MV206" s="54">
        <f t="shared" si="5197"/>
      </c>
      <c r="MW206" s="55">
        <f t="shared" si="5208"/>
      </c>
      <c r="MX206" s="54">
        <f t="shared" si="5197"/>
      </c>
      <c r="MY206" s="55">
        <f t="shared" si="5209"/>
      </c>
      <c r="MZ206" s="54">
        <f t="shared" si="5197"/>
      </c>
      <c r="NA206" s="55">
        <f t="shared" si="5210"/>
      </c>
      <c r="NB206" s="54">
        <f t="shared" si="5197"/>
      </c>
      <c r="NC206" s="55">
        <f t="shared" si="5211"/>
      </c>
      <c r="ND206" s="54">
        <f t="shared" si="5197"/>
      </c>
      <c r="NE206" s="55">
        <f t="shared" si="5212"/>
      </c>
      <c r="NF206" s="54">
        <f t="shared" si="5197"/>
      </c>
      <c r="NG206" s="55">
        <f t="shared" si="5213"/>
      </c>
      <c r="NH206" s="54">
        <f t="shared" si="5197"/>
      </c>
      <c r="NI206" s="55">
        <f t="shared" si="5214"/>
      </c>
      <c r="NJ206" s="54">
        <f t="shared" si="5197"/>
      </c>
      <c r="NK206" s="55">
        <f t="shared" si="5215"/>
      </c>
      <c r="NL206" s="54">
        <f t="shared" si="5197"/>
      </c>
      <c r="NM206" s="55">
        <f t="shared" si="5216"/>
      </c>
      <c r="NN206" s="54">
        <f t="shared" si="5197"/>
      </c>
      <c r="NO206" s="55">
        <f t="shared" si="5217"/>
      </c>
      <c r="NP206" s="54">
        <f t="shared" si="5197"/>
      </c>
      <c r="NQ206" s="55">
        <f t="shared" si="5218"/>
      </c>
      <c r="NR206" s="54">
        <f t="shared" si="5197"/>
      </c>
      <c r="NS206" s="55">
        <f t="shared" si="5219"/>
      </c>
      <c r="NT206" s="54">
        <f t="shared" si="5197"/>
      </c>
      <c r="NU206" s="55">
        <f t="shared" si="5220"/>
      </c>
      <c r="NV206" s="54">
        <f t="shared" si="5197"/>
      </c>
      <c r="NW206" s="55">
        <f t="shared" si="5221"/>
      </c>
      <c r="NX206" s="54">
        <f t="shared" si="5197"/>
      </c>
      <c r="NY206" s="55">
        <f t="shared" si="5222"/>
      </c>
      <c r="NZ206" s="54">
        <f t="shared" si="5197"/>
      </c>
      <c r="OA206" s="55">
        <f t="shared" si="5223"/>
      </c>
      <c r="OB206" s="54">
        <f t="shared" si="5197"/>
      </c>
      <c r="OC206" s="55">
        <f t="shared" si="5224"/>
      </c>
      <c r="OD206" s="54">
        <f t="shared" si="5197"/>
      </c>
      <c r="OE206" s="55">
        <f t="shared" si="5225"/>
      </c>
      <c r="OF206" s="54">
        <f t="shared" si="5197"/>
      </c>
      <c r="OG206" s="55">
        <f t="shared" si="5226"/>
      </c>
      <c r="OH206" s="54">
        <f t="shared" si="5197"/>
      </c>
      <c r="OI206" s="55">
        <f t="shared" si="5227"/>
      </c>
      <c r="OJ206" s="54">
        <f t="shared" si="5187"/>
      </c>
      <c r="OK206" s="55">
        <f t="shared" si="5228"/>
      </c>
      <c r="OL206" s="54">
        <f t="shared" si="5184"/>
      </c>
      <c r="OM206" s="55">
        <f t="shared" si="5229"/>
      </c>
      <c r="ON206" s="54">
        <f t="shared" si="5184"/>
      </c>
      <c r="OO206" s="55">
        <f t="shared" si="5230"/>
      </c>
      <c r="OP206" s="54">
        <f t="shared" si="5184"/>
      </c>
      <c r="OQ206" s="55">
        <f t="shared" si="5231"/>
      </c>
      <c r="OR206" s="54">
        <f t="shared" si="5184"/>
      </c>
      <c r="OS206" s="55">
        <f t="shared" si="5232"/>
      </c>
      <c r="OT206" s="54">
        <f t="shared" si="5184"/>
      </c>
      <c r="OU206" s="55">
        <f t="shared" si="5233"/>
      </c>
      <c r="OV206" s="54">
        <f t="shared" si="5184"/>
      </c>
      <c r="OW206" s="55">
        <f t="shared" si="5234"/>
      </c>
      <c r="OX206" s="54">
        <f t="shared" si="5198"/>
      </c>
      <c r="OY206" s="55">
        <f t="shared" si="5235"/>
      </c>
      <c r="OZ206" s="54">
        <f t="shared" si="5198"/>
      </c>
      <c r="PA206" s="55">
        <f t="shared" si="5236"/>
      </c>
      <c r="PB206" s="54">
        <f t="shared" si="5198"/>
      </c>
      <c r="PC206" s="55">
        <f t="shared" si="5237"/>
      </c>
      <c r="PD206" s="54">
        <f t="shared" si="5198"/>
      </c>
      <c r="PE206" s="55">
        <f t="shared" si="5238"/>
      </c>
      <c r="PF206" s="54">
        <f t="shared" si="5198"/>
      </c>
      <c r="PG206" s="55">
        <f t="shared" si="5239"/>
      </c>
      <c r="PH206" s="54">
        <f t="shared" si="5198"/>
      </c>
      <c r="PI206" s="55">
        <f t="shared" si="5240"/>
      </c>
      <c r="PJ206" s="54">
        <f t="shared" si="5198"/>
      </c>
      <c r="PK206" s="55">
        <f t="shared" si="5241"/>
      </c>
      <c r="PL206" s="54">
        <f t="shared" si="5198"/>
      </c>
      <c r="PM206" s="55">
        <f t="shared" si="5242"/>
      </c>
      <c r="PN206" s="54">
        <f t="shared" si="5198"/>
      </c>
      <c r="PO206" s="55">
        <f t="shared" si="5243"/>
      </c>
      <c r="PP206" s="54">
        <f t="shared" si="5198"/>
      </c>
      <c r="PQ206" s="55">
        <f t="shared" si="5244"/>
      </c>
      <c r="PR206" s="54">
        <f t="shared" si="5198"/>
      </c>
      <c r="PS206" s="55">
        <f t="shared" si="5245"/>
      </c>
      <c r="PT206" s="54">
        <f t="shared" si="5198"/>
      </c>
      <c r="PU206" s="55">
        <f t="shared" si="5246"/>
      </c>
      <c r="PV206" s="54">
        <f t="shared" si="5198"/>
      </c>
      <c r="PW206" s="55">
        <f t="shared" si="5247"/>
      </c>
      <c r="PX206" s="54">
        <f t="shared" si="5198"/>
      </c>
      <c r="PY206" s="55">
        <f t="shared" si="5248"/>
      </c>
      <c r="PZ206" s="54">
        <f t="shared" si="5198"/>
      </c>
      <c r="QA206" s="55">
        <f t="shared" si="5249"/>
      </c>
      <c r="QB206" s="54">
        <f t="shared" si="5198"/>
      </c>
      <c r="QC206" s="55">
        <f t="shared" si="5250"/>
      </c>
      <c r="QD206" s="54">
        <f t="shared" si="5198"/>
      </c>
      <c r="QE206" s="55">
        <f t="shared" si="5251"/>
      </c>
      <c r="QF206" s="54">
        <f t="shared" si="5198"/>
      </c>
      <c r="QG206" s="55">
        <f t="shared" si="5252"/>
      </c>
      <c r="QH206" s="54">
        <f t="shared" si="5198"/>
      </c>
      <c r="QI206" s="55">
        <f t="shared" si="5253"/>
      </c>
      <c r="QJ206" s="54">
        <f t="shared" si="5198"/>
      </c>
      <c r="QK206" s="55">
        <f t="shared" si="5254"/>
      </c>
      <c r="QL206" s="54">
        <f t="shared" si="5198"/>
      </c>
      <c r="QM206" s="55">
        <f t="shared" si="5255"/>
      </c>
      <c r="QN206" s="54">
        <f t="shared" si="5198"/>
      </c>
      <c r="QO206" s="55">
        <f t="shared" si="5256"/>
      </c>
      <c r="QP206" s="54">
        <f t="shared" si="5198"/>
      </c>
      <c r="QQ206" s="55">
        <f t="shared" si="5257"/>
      </c>
      <c r="QR206" s="54">
        <f t="shared" si="5198"/>
      </c>
      <c r="QS206" s="55">
        <f t="shared" si="5258"/>
      </c>
      <c r="QT206" s="54">
        <f t="shared" si="5198"/>
      </c>
      <c r="QU206" s="55">
        <f t="shared" si="4885"/>
      </c>
      <c r="QV206" s="54">
        <f t="shared" si="5198"/>
      </c>
      <c r="QW206" s="55">
        <f t="shared" si="4886"/>
      </c>
      <c r="QX206" s="54">
        <f t="shared" si="5198"/>
      </c>
      <c r="QY206" s="55">
        <f t="shared" si="4887"/>
      </c>
      <c r="QZ206" s="54">
        <f t="shared" si="5198"/>
      </c>
      <c r="RA206" s="55">
        <f t="shared" si="4888"/>
      </c>
      <c r="RB206" s="54">
        <f t="shared" si="5198"/>
      </c>
      <c r="RC206" s="55">
        <f t="shared" si="4889"/>
      </c>
      <c r="RD206" s="54">
        <f t="shared" si="5198"/>
      </c>
      <c r="RE206" s="55">
        <f t="shared" si="4890"/>
      </c>
      <c r="RF206" s="54">
        <f t="shared" si="5198"/>
      </c>
      <c r="RG206" s="55">
        <f t="shared" si="4891"/>
      </c>
      <c r="RH206" s="54">
        <f t="shared" si="5198"/>
      </c>
      <c r="RI206" s="55">
        <f t="shared" si="4892"/>
      </c>
      <c r="RJ206" s="54">
        <f t="shared" si="5196"/>
      </c>
      <c r="RK206" s="55">
        <f t="shared" si="4893"/>
      </c>
      <c r="RL206" s="54">
        <f t="shared" si="5196"/>
      </c>
      <c r="RM206" s="55">
        <f t="shared" si="4894"/>
      </c>
      <c r="RN206" s="54">
        <f t="shared" si="5196"/>
      </c>
      <c r="RO206" s="55">
        <f t="shared" si="4895"/>
      </c>
      <c r="RP206" s="54">
        <f t="shared" si="5196"/>
      </c>
      <c r="RQ206" s="55">
        <f t="shared" si="4896"/>
      </c>
      <c r="RR206" s="54">
        <f t="shared" si="5196"/>
      </c>
      <c r="RS206" s="55">
        <f t="shared" si="4897"/>
      </c>
      <c r="RT206" s="54">
        <f t="shared" si="5196"/>
      </c>
      <c r="RU206" s="55">
        <f t="shared" si="4898"/>
      </c>
      <c r="RV206" s="54">
        <f t="shared" si="5196"/>
      </c>
      <c r="RW206" s="55">
        <f t="shared" si="4899"/>
      </c>
      <c r="RX206" s="54">
        <f t="shared" si="5196"/>
      </c>
      <c r="RY206" s="55">
        <f t="shared" si="4900"/>
      </c>
      <c r="RZ206" s="54">
        <f t="shared" si="5196"/>
      </c>
      <c r="SA206" s="55">
        <f t="shared" si="4901"/>
      </c>
      <c r="SB206" s="54">
        <f t="shared" si="5402"/>
      </c>
      <c r="SC206" s="55">
        <f t="shared" si="4902"/>
      </c>
      <c r="SD206" s="54">
        <f t="shared" si="5402"/>
      </c>
      <c r="SE206" s="55">
        <f t="shared" si="4903"/>
      </c>
      <c r="SF206" s="54">
        <f t="shared" si="5402"/>
      </c>
      <c r="SG206" s="55">
        <f t="shared" si="4904"/>
      </c>
      <c r="SH206" s="54">
        <f t="shared" si="5402"/>
      </c>
      <c r="SI206" s="55">
        <f t="shared" si="4905"/>
      </c>
      <c r="SJ206" s="54">
        <f t="shared" si="5402"/>
      </c>
      <c r="SK206" s="55">
        <f t="shared" si="4906"/>
      </c>
      <c r="SL206" s="54">
        <f t="shared" si="5402"/>
      </c>
      <c r="SM206" s="55">
        <f t="shared" si="4907"/>
      </c>
      <c r="SN206" s="54">
        <f t="shared" si="5402"/>
      </c>
      <c r="SO206" s="55">
        <f t="shared" si="4908"/>
      </c>
      <c r="SP206" s="54">
        <f t="shared" si="5402"/>
      </c>
      <c r="SQ206" s="55">
        <f t="shared" si="4909"/>
      </c>
      <c r="SR206" s="54">
        <f t="shared" si="5402"/>
      </c>
      <c r="SS206" s="55">
        <f t="shared" si="4910"/>
      </c>
      <c r="ST206" s="54">
        <f t="shared" si="5402"/>
      </c>
      <c r="SU206" s="55">
        <f t="shared" si="4911"/>
      </c>
      <c r="SV206" s="54">
        <f t="shared" si="5402"/>
      </c>
      <c r="SW206" s="55">
        <f t="shared" si="4912"/>
      </c>
      <c r="SX206" s="54">
        <f t="shared" si="5402"/>
      </c>
      <c r="SY206" s="55">
        <f t="shared" si="4913"/>
      </c>
      <c r="SZ206" s="54">
        <f t="shared" si="5402"/>
      </c>
      <c r="TA206" s="55">
        <f t="shared" si="4914"/>
      </c>
      <c r="TB206" s="54">
        <f t="shared" si="5402"/>
      </c>
      <c r="TC206" s="55">
        <f t="shared" si="4915"/>
      </c>
      <c r="TD206" s="54">
        <f t="shared" si="5402"/>
      </c>
      <c r="TE206" s="55">
        <f t="shared" si="4881"/>
      </c>
      <c r="TF206" s="54">
        <f t="shared" si="5402"/>
      </c>
      <c r="TG206" s="55">
        <f t="shared" si="5364"/>
      </c>
      <c r="TH206" s="54">
        <f t="shared" si="5402"/>
      </c>
      <c r="TI206" s="55">
        <f t="shared" si="5365"/>
      </c>
      <c r="TJ206" s="54">
        <f t="shared" si="5402"/>
      </c>
      <c r="TK206" s="55">
        <f t="shared" si="5366"/>
      </c>
      <c r="TL206" s="54">
        <f t="shared" si="5402"/>
      </c>
      <c r="TM206" s="55">
        <f t="shared" si="5367"/>
      </c>
      <c r="TN206" s="54">
        <f t="shared" si="5402"/>
      </c>
      <c r="TO206" s="55">
        <f t="shared" si="5368"/>
      </c>
      <c r="TP206" s="54">
        <f t="shared" si="5402"/>
      </c>
      <c r="TQ206" s="55">
        <f t="shared" si="5369"/>
      </c>
      <c r="TR206" s="54">
        <f t="shared" si="5402"/>
      </c>
      <c r="TS206" s="55">
        <f t="shared" si="5370"/>
      </c>
      <c r="TT206" s="54">
        <f t="shared" si="5402"/>
      </c>
      <c r="TU206" s="55">
        <f t="shared" si="5371"/>
      </c>
      <c r="TV206" s="54">
        <f t="shared" si="5402"/>
      </c>
      <c r="TW206" s="55">
        <f t="shared" si="5372"/>
      </c>
      <c r="TX206" s="54">
        <f t="shared" si="5402"/>
      </c>
      <c r="TY206" s="55">
        <f t="shared" si="5373"/>
      </c>
      <c r="TZ206" s="54">
        <f t="shared" si="5402"/>
      </c>
      <c r="UA206" s="55">
        <f t="shared" si="5374"/>
      </c>
      <c r="UB206" s="54">
        <f t="shared" si="5402"/>
      </c>
      <c r="UC206" s="55">
        <f t="shared" si="5375"/>
      </c>
      <c r="UD206" s="54">
        <f t="shared" si="5402"/>
      </c>
      <c r="UE206" s="55">
        <f t="shared" si="5376"/>
      </c>
      <c r="UF206" s="54">
        <f t="shared" si="5402"/>
      </c>
      <c r="UG206" s="55">
        <f t="shared" si="5377"/>
      </c>
      <c r="UH206" s="54">
        <f t="shared" si="5402"/>
      </c>
      <c r="UI206" s="55">
        <f t="shared" si="5378"/>
      </c>
      <c r="UJ206" s="54">
        <f t="shared" si="5402"/>
      </c>
      <c r="UK206" s="55">
        <f t="shared" si="5379"/>
      </c>
      <c r="UL206" s="54">
        <f t="shared" si="5402"/>
      </c>
      <c r="UM206" s="55">
        <f t="shared" si="5380"/>
      </c>
      <c r="UN206" s="54">
        <f t="shared" si="5363"/>
      </c>
      <c r="UO206" s="55">
        <f t="shared" si="5381"/>
      </c>
      <c r="UP206" s="54">
        <f t="shared" si="5363"/>
      </c>
      <c r="UQ206" s="55">
        <f t="shared" si="5382"/>
      </c>
      <c r="UR206" s="54">
        <f t="shared" si="5363"/>
      </c>
      <c r="US206" s="55">
        <f t="shared" si="5383"/>
      </c>
      <c r="UT206" s="54">
        <f t="shared" si="5363"/>
      </c>
      <c r="UU206" s="55">
        <f t="shared" si="5384"/>
      </c>
      <c r="UV206" s="54">
        <f t="shared" si="5363"/>
      </c>
      <c r="UW206" s="55">
        <f t="shared" si="5385"/>
      </c>
      <c r="UX206" s="54">
        <f t="shared" si="5363"/>
      </c>
      <c r="UY206" s="55">
        <f t="shared" si="5386"/>
      </c>
      <c r="UZ206" s="54">
        <f t="shared" si="5363"/>
      </c>
      <c r="VA206" s="55">
        <f t="shared" si="5387"/>
      </c>
      <c r="VB206" s="54">
        <f t="shared" si="5363"/>
      </c>
      <c r="VC206" s="55">
        <f t="shared" si="5388"/>
      </c>
      <c r="VD206" s="54">
        <f t="shared" si="5363"/>
      </c>
      <c r="VE206" s="55">
        <f t="shared" si="5389"/>
      </c>
      <c r="VF206" s="54">
        <f t="shared" si="5363"/>
      </c>
      <c r="VG206" s="55">
        <f t="shared" si="5390"/>
      </c>
      <c r="VH206" s="54">
        <f t="shared" si="5363"/>
      </c>
      <c r="VI206" s="55">
        <f t="shared" si="5391"/>
      </c>
      <c r="VJ206" s="54">
        <f t="shared" si="5363"/>
      </c>
      <c r="VK206" s="55">
        <f t="shared" si="5392"/>
      </c>
      <c r="VL206" s="54">
        <f t="shared" si="5259"/>
      </c>
      <c r="VM206" s="55">
        <f t="shared" si="5393"/>
      </c>
      <c r="VN206" s="54">
        <f t="shared" si="5259"/>
      </c>
      <c r="VO206" s="55">
        <f t="shared" si="5394"/>
      </c>
      <c r="VP206" s="54">
        <f t="shared" si="5259"/>
      </c>
      <c r="VQ206" s="55">
        <f t="shared" si="5336"/>
      </c>
      <c r="VR206" s="54">
        <f t="shared" si="5259"/>
      </c>
      <c r="VS206" s="55">
        <f t="shared" si="5395"/>
      </c>
      <c r="VT206" s="54">
        <f t="shared" si="5259"/>
      </c>
      <c r="VU206" s="55">
        <f t="shared" si="5396"/>
      </c>
      <c r="VV206" s="54">
        <f t="shared" si="5259"/>
      </c>
      <c r="VW206" s="55">
        <f t="shared" si="5397"/>
      </c>
      <c r="VX206" s="54">
        <f t="shared" si="5259"/>
      </c>
      <c r="VY206" s="55">
        <f t="shared" si="5398"/>
      </c>
      <c r="VZ206" s="54">
        <f t="shared" si="5259"/>
      </c>
      <c r="WA206" s="55">
        <f t="shared" si="5399"/>
      </c>
      <c r="WB206" s="54">
        <f t="shared" si="5259"/>
      </c>
      <c r="WC206" s="55">
        <f t="shared" si="5400"/>
      </c>
      <c r="WD206" s="54">
        <f t="shared" si="5259"/>
      </c>
      <c r="WE206" s="55">
        <f t="shared" si="5337"/>
      </c>
      <c r="WF206" s="54">
        <f t="shared" si="5259"/>
      </c>
      <c r="WG206" s="55">
        <f t="shared" si="5338"/>
      </c>
      <c r="WH206" s="54">
        <f t="shared" si="5259"/>
      </c>
      <c r="WI206" s="55">
        <f t="shared" si="5339"/>
      </c>
      <c r="WJ206" s="54">
        <f t="shared" si="5259"/>
      </c>
      <c r="WK206" s="55">
        <f t="shared" si="5340"/>
      </c>
      <c r="WL206" s="54">
        <f t="shared" si="5259"/>
      </c>
      <c r="WM206" s="55">
        <f t="shared" si="5341"/>
      </c>
      <c r="WN206" s="54">
        <f t="shared" si="5199"/>
      </c>
      <c r="WO206" s="55">
        <f t="shared" si="5342"/>
      </c>
      <c r="WP206" s="54">
        <f t="shared" si="5199"/>
      </c>
      <c r="WQ206" s="55">
        <f t="shared" si="5343"/>
      </c>
      <c r="WR206" s="54">
        <f t="shared" si="5199"/>
      </c>
      <c r="WS206" s="55">
        <f t="shared" si="5344"/>
      </c>
      <c r="WT206" s="54">
        <f t="shared" si="5199"/>
      </c>
      <c r="WU206" s="55">
        <f t="shared" si="5345"/>
      </c>
      <c r="WV206" s="54">
        <f t="shared" si="5199"/>
      </c>
      <c r="WW206" s="55">
        <f t="shared" si="5346"/>
      </c>
      <c r="WX206" s="54">
        <f t="shared" si="5199"/>
      </c>
      <c r="WY206" s="55">
        <f t="shared" si="5347"/>
      </c>
      <c r="WZ206" s="54">
        <f t="shared" ref="WZ206:ZJ213" si="5405">RIGHT(IFERROR(VLOOKUP($B206,WZ$4:XA$71,2,FALSE),""),2)</f>
      </c>
      <c r="XA206" s="55">
        <f t="shared" si="5348"/>
      </c>
      <c r="XB206" s="54">
        <f t="shared" si="5405"/>
      </c>
      <c r="XC206" s="55">
        <f t="shared" si="5349"/>
      </c>
      <c r="XD206" s="54">
        <f t="shared" si="5405"/>
      </c>
      <c r="XE206" s="55">
        <f t="shared" si="5350"/>
      </c>
      <c r="XF206" s="54">
        <f t="shared" si="5405"/>
      </c>
      <c r="XG206" s="55">
        <f t="shared" si="5351"/>
      </c>
      <c r="XH206" s="54">
        <f t="shared" si="5405"/>
      </c>
      <c r="XI206" s="55">
        <f t="shared" si="5352"/>
      </c>
      <c r="XJ206" s="54">
        <f t="shared" si="5405"/>
      </c>
      <c r="XK206" s="55">
        <f t="shared" si="5353"/>
      </c>
      <c r="XL206" s="54">
        <f t="shared" si="5405"/>
      </c>
      <c r="XM206" s="55">
        <f t="shared" si="5354"/>
      </c>
      <c r="XN206" s="54">
        <f t="shared" si="5405"/>
      </c>
      <c r="XO206" s="55">
        <f t="shared" si="5355"/>
      </c>
      <c r="XP206" s="54">
        <f t="shared" si="5405"/>
      </c>
      <c r="XQ206" s="55">
        <f t="shared" si="5356"/>
      </c>
      <c r="XR206" s="54">
        <f t="shared" si="5405"/>
      </c>
      <c r="XS206" s="55">
        <f t="shared" si="5357"/>
      </c>
      <c r="XT206" s="54">
        <f t="shared" si="5405"/>
      </c>
      <c r="XU206" s="55">
        <f t="shared" si="5358"/>
      </c>
      <c r="XV206" s="54">
        <f t="shared" si="5405"/>
      </c>
      <c r="XW206" s="55">
        <f t="shared" si="5359"/>
      </c>
      <c r="XX206" s="54">
        <f t="shared" si="5405"/>
      </c>
      <c r="XY206" s="55">
        <f t="shared" si="5360"/>
      </c>
      <c r="XZ206" s="54">
        <f t="shared" si="5405"/>
      </c>
      <c r="YA206" s="55">
        <f t="shared" si="5361"/>
      </c>
      <c r="YB206" s="54">
        <f t="shared" si="5405"/>
      </c>
      <c r="YC206" s="55">
        <f t="shared" si="5260"/>
      </c>
      <c r="YD206" s="54">
        <f t="shared" si="5405"/>
      </c>
      <c r="YE206" s="55">
        <f t="shared" si="5261"/>
      </c>
      <c r="YF206" s="54">
        <f t="shared" si="5405"/>
      </c>
      <c r="YG206" s="55">
        <f t="shared" si="5262"/>
      </c>
      <c r="YH206" s="54">
        <f t="shared" si="5405"/>
      </c>
      <c r="YI206" s="55">
        <f t="shared" si="5263"/>
      </c>
      <c r="YJ206" s="54">
        <f t="shared" si="5405"/>
      </c>
      <c r="YK206" s="55">
        <f t="shared" si="5264"/>
      </c>
      <c r="YL206" s="54">
        <f t="shared" si="5405"/>
      </c>
      <c r="YM206" s="55">
        <f t="shared" si="5265"/>
      </c>
      <c r="YN206" s="54">
        <f t="shared" si="5405"/>
      </c>
      <c r="YO206" s="55">
        <f t="shared" si="5266"/>
      </c>
      <c r="YP206" s="54">
        <f t="shared" si="5405"/>
      </c>
      <c r="YQ206" s="55">
        <f t="shared" si="5267"/>
      </c>
      <c r="YR206" s="54">
        <f t="shared" si="5405"/>
      </c>
      <c r="YS206" s="55">
        <f t="shared" si="5268"/>
      </c>
      <c r="YT206" s="54">
        <f t="shared" si="5405"/>
      </c>
      <c r="YU206" s="55">
        <f t="shared" si="5269"/>
      </c>
      <c r="YV206" s="54">
        <f t="shared" si="5405"/>
      </c>
      <c r="YW206" s="55">
        <f t="shared" si="5270"/>
      </c>
      <c r="YX206" s="54">
        <f t="shared" si="5405"/>
      </c>
      <c r="YY206" s="55">
        <f t="shared" si="5271"/>
      </c>
      <c r="YZ206" s="54">
        <f t="shared" si="5405"/>
      </c>
      <c r="ZA206" s="55">
        <f t="shared" si="5272"/>
      </c>
      <c r="ZB206" s="54">
        <f t="shared" si="5405"/>
      </c>
      <c r="ZC206" s="55">
        <f t="shared" si="5273"/>
      </c>
      <c r="ZD206" s="54">
        <f t="shared" si="5405"/>
      </c>
      <c r="ZE206" s="55">
        <f t="shared" si="5274"/>
      </c>
      <c r="ZF206" s="54">
        <f t="shared" si="5405"/>
      </c>
      <c r="ZG206" s="55">
        <f t="shared" si="5275"/>
      </c>
      <c r="ZH206" s="54">
        <f t="shared" si="5405"/>
      </c>
      <c r="ZI206" s="55">
        <f t="shared" si="5276"/>
      </c>
      <c r="ZJ206" s="54">
        <f t="shared" si="5405"/>
      </c>
      <c r="ZK206" s="55">
        <f t="shared" si="5277"/>
      </c>
      <c r="ZL206" s="54">
        <f t="shared" si="5403"/>
      </c>
      <c r="ZM206" s="55">
        <f t="shared" si="5278"/>
      </c>
      <c r="ZN206" s="54">
        <f t="shared" si="5403"/>
      </c>
      <c r="ZO206" s="55">
        <f t="shared" si="5279"/>
      </c>
      <c r="ZP206" s="54">
        <f t="shared" si="5403"/>
      </c>
      <c r="ZQ206" s="55">
        <f t="shared" si="5280"/>
      </c>
      <c r="ZR206" s="54">
        <f t="shared" si="5403"/>
      </c>
      <c r="ZS206" s="55">
        <f t="shared" si="5281"/>
      </c>
      <c r="ZT206" s="54">
        <f t="shared" si="5403"/>
      </c>
      <c r="ZU206" s="55">
        <f t="shared" si="5282"/>
      </c>
      <c r="ZV206" s="54">
        <f t="shared" si="5403"/>
      </c>
      <c r="ZW206" s="55">
        <f t="shared" si="5283"/>
      </c>
      <c r="ZX206" s="54">
        <f t="shared" si="5403"/>
      </c>
      <c r="ZY206" s="55">
        <f t="shared" si="5284"/>
      </c>
      <c r="ZZ206" s="54">
        <f t="shared" si="5403"/>
      </c>
      <c r="AAA206" s="55">
        <f t="shared" si="5285"/>
      </c>
      <c r="AAB206" s="54">
        <f t="shared" si="5404"/>
      </c>
      <c r="AAC206" s="55">
        <f t="shared" si="5286"/>
      </c>
      <c r="AAD206" s="54">
        <f t="shared" si="5404"/>
      </c>
      <c r="AAE206" s="55">
        <f t="shared" si="5287"/>
      </c>
      <c r="AAF206" s="54">
        <f t="shared" si="5404"/>
      </c>
      <c r="AAG206" s="55">
        <f t="shared" si="5288"/>
      </c>
      <c r="AAH206" s="54">
        <f t="shared" si="5404"/>
      </c>
      <c r="AAI206" s="55">
        <f t="shared" si="5289"/>
      </c>
      <c r="AAJ206" s="54">
        <f t="shared" si="5404"/>
      </c>
      <c r="AAK206" s="55">
        <f t="shared" si="5290"/>
      </c>
      <c r="AAL206" s="54">
        <f t="shared" si="5404"/>
      </c>
      <c r="AAM206" s="55">
        <f t="shared" si="4917"/>
      </c>
      <c r="AAN206" s="54">
        <f t="shared" si="5404"/>
      </c>
      <c r="AAO206" s="55">
        <f t="shared" si="4918"/>
      </c>
      <c r="AAP206" s="54">
        <f t="shared" si="5404"/>
      </c>
      <c r="AAQ206" s="55">
        <f t="shared" si="4919"/>
      </c>
      <c r="AAR206" s="54">
        <f t="shared" si="5404"/>
      </c>
      <c r="AAS206" s="55">
        <f t="shared" si="4920"/>
      </c>
      <c r="AAT206" s="54">
        <f t="shared" si="5404"/>
      </c>
      <c r="AAU206" s="55">
        <f t="shared" si="4921"/>
      </c>
      <c r="AAV206" s="54">
        <f t="shared" si="5404"/>
      </c>
      <c r="AAW206" s="55">
        <f t="shared" si="4922"/>
      </c>
      <c r="AAX206" s="54">
        <f t="shared" si="5404"/>
      </c>
      <c r="AAY206" s="55">
        <f t="shared" si="4923"/>
      </c>
      <c r="AAZ206" s="54">
        <f t="shared" si="5404"/>
      </c>
      <c r="ABA206" s="55">
        <f t="shared" si="4924"/>
      </c>
      <c r="ABB206" s="54">
        <f t="shared" si="5404"/>
      </c>
      <c r="ABC206" s="55">
        <f t="shared" si="4925"/>
      </c>
      <c r="ABD206" s="54">
        <f t="shared" si="5404"/>
      </c>
      <c r="ABE206" s="55">
        <f t="shared" si="4926"/>
      </c>
      <c r="ABF206" s="54">
        <f t="shared" si="5404"/>
      </c>
      <c r="ABG206" s="55">
        <f t="shared" si="4927"/>
      </c>
      <c r="ABH206" s="54">
        <f t="shared" si="5404"/>
      </c>
      <c r="ABI206" s="55">
        <f t="shared" si="4928"/>
      </c>
      <c r="ABJ206" s="54">
        <f t="shared" si="5404"/>
      </c>
      <c r="ABK206" s="55">
        <f t="shared" si="4929"/>
      </c>
      <c r="ABL206" s="54">
        <f t="shared" si="5404"/>
      </c>
      <c r="ABM206" s="55">
        <f t="shared" si="4930"/>
      </c>
      <c r="ABN206" s="54">
        <f t="shared" si="5404"/>
      </c>
      <c r="ABO206" s="55">
        <f t="shared" si="4931"/>
      </c>
      <c r="ABP206" s="54">
        <f t="shared" si="5404"/>
      </c>
      <c r="ABQ206" s="55">
        <f t="shared" si="4932"/>
      </c>
      <c r="ABR206" s="54">
        <f t="shared" si="5404"/>
      </c>
      <c r="ABS206" s="55">
        <f t="shared" si="4933"/>
      </c>
      <c r="ABT206" s="54">
        <f t="shared" si="5404"/>
      </c>
      <c r="ABU206" s="55">
        <f t="shared" si="4934"/>
      </c>
      <c r="ABV206" s="54">
        <f t="shared" si="5404"/>
      </c>
      <c r="ABW206" s="55">
        <f t="shared" si="4935"/>
      </c>
      <c r="ABX206" s="54">
        <f t="shared" si="5404"/>
      </c>
      <c r="ABY206" s="55">
        <f t="shared" si="4936"/>
      </c>
      <c r="ABZ206" s="54">
        <f t="shared" si="5404"/>
      </c>
      <c r="ACA206" s="55">
        <f t="shared" si="4937"/>
      </c>
      <c r="ACB206" s="54">
        <f t="shared" si="5404"/>
      </c>
      <c r="ACC206" s="55">
        <f t="shared" si="4938"/>
      </c>
      <c r="ACD206" s="54">
        <f t="shared" si="5404"/>
      </c>
      <c r="ACE206" s="55">
        <f t="shared" si="4939"/>
      </c>
      <c r="ACF206" s="54">
        <f t="shared" si="5404"/>
      </c>
      <c r="ACG206" s="55">
        <f t="shared" si="4940"/>
      </c>
      <c r="ACH206" s="54">
        <f t="shared" si="5404"/>
      </c>
      <c r="ACI206" s="55">
        <f t="shared" si="4941"/>
      </c>
      <c r="ACJ206" s="54">
        <f t="shared" si="5404"/>
      </c>
      <c r="ACK206" s="55">
        <f t="shared" si="4942"/>
      </c>
      <c r="ACL206" s="54">
        <f t="shared" si="5404"/>
      </c>
      <c r="ACM206" s="55">
        <f t="shared" si="4943"/>
      </c>
      <c r="ACN206" s="54">
        <f t="shared" si="5401"/>
      </c>
      <c r="ACO206" s="55">
        <f t="shared" si="4944"/>
      </c>
      <c r="ACP206" s="54">
        <f t="shared" si="5401"/>
      </c>
      <c r="ACQ206" s="55">
        <f t="shared" si="4945"/>
      </c>
      <c r="ACR206" s="54">
        <f t="shared" si="5401"/>
      </c>
      <c r="ACS206" s="55">
        <f t="shared" si="4946"/>
      </c>
      <c r="ACT206" s="54">
        <f t="shared" si="5401"/>
      </c>
      <c r="ACU206" s="55">
        <f t="shared" si="4947"/>
      </c>
      <c r="ACV206" s="54">
        <f t="shared" si="5401"/>
      </c>
      <c r="ACW206" s="55">
        <f t="shared" si="4883"/>
      </c>
      <c r="ACX206" s="54">
        <f t="shared" si="5401"/>
      </c>
      <c r="ACY206" s="55">
        <f t="shared" si="4961"/>
      </c>
      <c r="ACZ206" s="54">
        <f t="shared" si="5291"/>
      </c>
      <c r="ADA206" s="55">
        <f t="shared" si="4962"/>
      </c>
      <c r="ADB206" s="54">
        <f t="shared" si="5291"/>
      </c>
      <c r="ADC206" s="55">
        <f t="shared" si="4963"/>
      </c>
      <c r="ADD206" s="54">
        <f t="shared" si="5291"/>
      </c>
      <c r="ADE206" s="55">
        <f t="shared" si="4964"/>
      </c>
      <c r="ADF206" s="54">
        <f t="shared" si="5291"/>
      </c>
      <c r="ADG206" s="55">
        <f t="shared" si="4965"/>
      </c>
    </row>
    <row r="207" spans="1:787" ht="20.25" hidden="1" customHeight="1">
      <c r="A207" s="112">
        <v>135</v>
      </c>
      <c r="B207" s="115">
        <f>学年と名前を結合するシート!D136</f>
      </c>
      <c r="C207" s="114"/>
      <c r="D207" s="54">
        <f t="shared" si="5292"/>
      </c>
      <c r="E207" s="55">
        <f t="shared" si="5293"/>
      </c>
      <c r="F207" s="54">
        <f t="shared" si="5333"/>
      </c>
      <c r="G207" s="55">
        <f t="shared" si="4966"/>
      </c>
      <c r="H207" s="54">
        <f t="shared" si="5333"/>
      </c>
      <c r="I207" s="55">
        <f t="shared" si="4967"/>
      </c>
      <c r="J207" s="54">
        <f t="shared" si="5333"/>
      </c>
      <c r="K207" s="55">
        <f t="shared" si="4968"/>
      </c>
      <c r="L207" s="54">
        <f t="shared" si="5333"/>
      </c>
      <c r="M207" s="55">
        <f t="shared" si="4969"/>
      </c>
      <c r="N207" s="54">
        <f t="shared" si="5333"/>
      </c>
      <c r="O207" s="55">
        <f t="shared" si="4970"/>
      </c>
      <c r="P207" s="54">
        <f t="shared" si="5333"/>
      </c>
      <c r="Q207" s="55">
        <f t="shared" si="4971"/>
      </c>
      <c r="R207" s="54">
        <f t="shared" si="5333"/>
      </c>
      <c r="S207" s="55">
        <f t="shared" si="4972"/>
      </c>
      <c r="T207" s="54">
        <f t="shared" si="5333"/>
      </c>
      <c r="U207" s="55">
        <f t="shared" si="4973"/>
      </c>
      <c r="V207" s="54">
        <f t="shared" si="5333"/>
      </c>
      <c r="W207" s="55">
        <f t="shared" si="4974"/>
      </c>
      <c r="X207" s="54">
        <f t="shared" si="5333"/>
      </c>
      <c r="Y207" s="55">
        <f t="shared" si="4975"/>
      </c>
      <c r="Z207" s="54">
        <f t="shared" si="5333"/>
      </c>
      <c r="AA207" s="55">
        <f t="shared" si="4976"/>
      </c>
      <c r="AB207" s="54">
        <f t="shared" si="5333"/>
      </c>
      <c r="AC207" s="55">
        <f t="shared" si="4977"/>
      </c>
      <c r="AD207" s="54">
        <f t="shared" si="5333"/>
      </c>
      <c r="AE207" s="55">
        <f t="shared" si="4978"/>
      </c>
      <c r="AF207" s="54">
        <f t="shared" si="5333"/>
      </c>
      <c r="AG207" s="55">
        <f t="shared" si="4979"/>
      </c>
      <c r="AH207" s="54">
        <f t="shared" si="5333"/>
      </c>
      <c r="AI207" s="55">
        <f t="shared" si="4980"/>
      </c>
      <c r="AJ207" s="54">
        <f t="shared" si="5333"/>
      </c>
      <c r="AK207" s="55">
        <f t="shared" si="4981"/>
      </c>
      <c r="AL207" s="54">
        <f t="shared" si="5333"/>
      </c>
      <c r="AM207" s="55">
        <f t="shared" si="4982"/>
      </c>
      <c r="AN207" s="54">
        <f t="shared" si="5333"/>
      </c>
      <c r="AO207" s="55">
        <f t="shared" si="4983"/>
      </c>
      <c r="AP207" s="54">
        <f t="shared" si="5333"/>
      </c>
      <c r="AQ207" s="55">
        <f t="shared" si="4984"/>
      </c>
      <c r="AR207" s="54">
        <f t="shared" si="5333"/>
      </c>
      <c r="AS207" s="55">
        <f t="shared" si="4985"/>
      </c>
      <c r="AT207" s="54">
        <f t="shared" si="5333"/>
      </c>
      <c r="AU207" s="55">
        <f t="shared" si="4986"/>
      </c>
      <c r="AV207" s="54">
        <f t="shared" si="5333"/>
      </c>
      <c r="AW207" s="55">
        <f t="shared" si="4987"/>
      </c>
      <c r="AX207" s="54">
        <f t="shared" si="5333"/>
      </c>
      <c r="AY207" s="55">
        <f t="shared" si="4988"/>
      </c>
      <c r="AZ207" s="54">
        <f t="shared" si="5333"/>
      </c>
      <c r="BA207" s="55">
        <f t="shared" si="4989"/>
      </c>
      <c r="BB207" s="54">
        <f t="shared" si="5333"/>
      </c>
      <c r="BC207" s="55">
        <f t="shared" si="4990"/>
      </c>
      <c r="BD207" s="54">
        <f t="shared" si="5333"/>
      </c>
      <c r="BE207" s="55">
        <f t="shared" si="4991"/>
      </c>
      <c r="BF207" s="54">
        <f t="shared" si="5333"/>
      </c>
      <c r="BG207" s="55">
        <f t="shared" si="4992"/>
      </c>
      <c r="BH207" s="54">
        <f t="shared" si="5333"/>
      </c>
      <c r="BI207" s="55">
        <f t="shared" si="4993"/>
      </c>
      <c r="BJ207" s="54">
        <f t="shared" si="5333"/>
      </c>
      <c r="BK207" s="55">
        <f t="shared" si="4994"/>
      </c>
      <c r="BL207" s="54">
        <f t="shared" si="5333"/>
      </c>
      <c r="BM207" s="55">
        <f t="shared" si="4995"/>
      </c>
      <c r="BN207" s="54">
        <f t="shared" si="5333"/>
      </c>
      <c r="BO207" s="55">
        <f t="shared" si="4996"/>
      </c>
      <c r="BP207" s="54">
        <f t="shared" si="5333"/>
      </c>
      <c r="BQ207" s="55">
        <f t="shared" si="4997"/>
      </c>
      <c r="BR207" s="54">
        <f t="shared" si="5334"/>
      </c>
      <c r="BS207" s="55">
        <f t="shared" si="4998"/>
      </c>
      <c r="BT207" s="54">
        <f t="shared" si="5334"/>
      </c>
      <c r="BU207" s="55">
        <f t="shared" si="4999"/>
      </c>
      <c r="BV207" s="54">
        <f t="shared" si="5334"/>
      </c>
      <c r="BW207" s="55">
        <f t="shared" si="5000"/>
      </c>
      <c r="BX207" s="54">
        <f t="shared" si="5334"/>
      </c>
      <c r="BY207" s="55">
        <f t="shared" si="5001"/>
      </c>
      <c r="BZ207" s="54">
        <f t="shared" si="5334"/>
      </c>
      <c r="CA207" s="55">
        <f t="shared" si="5002"/>
      </c>
      <c r="CB207" s="54">
        <f t="shared" si="5334"/>
      </c>
      <c r="CC207" s="55">
        <f t="shared" si="5003"/>
      </c>
      <c r="CD207" s="54">
        <f t="shared" si="5334"/>
      </c>
      <c r="CE207" s="55">
        <f t="shared" si="5004"/>
      </c>
      <c r="CF207" s="54">
        <f t="shared" si="5334"/>
      </c>
      <c r="CG207" s="55">
        <f t="shared" si="5005"/>
      </c>
      <c r="CH207" s="54">
        <f t="shared" si="5334"/>
      </c>
      <c r="CI207" s="55">
        <f t="shared" si="5006"/>
      </c>
      <c r="CJ207" s="54">
        <f t="shared" si="5334"/>
      </c>
      <c r="CK207" s="55">
        <f t="shared" si="5007"/>
      </c>
      <c r="CL207" s="54">
        <f t="shared" si="5334"/>
      </c>
      <c r="CM207" s="55">
        <f t="shared" si="5008"/>
      </c>
      <c r="CN207" s="54">
        <f t="shared" si="5334"/>
      </c>
      <c r="CO207" s="55">
        <f t="shared" si="5009"/>
      </c>
      <c r="CP207" s="54">
        <f t="shared" si="5334"/>
      </c>
      <c r="CQ207" s="55">
        <f t="shared" si="5010"/>
      </c>
      <c r="CR207" s="54">
        <f t="shared" si="5334"/>
      </c>
      <c r="CS207" s="55">
        <f t="shared" si="5011"/>
      </c>
      <c r="CT207" s="54">
        <f t="shared" si="5334"/>
      </c>
      <c r="CU207" s="55">
        <f t="shared" si="5012"/>
      </c>
      <c r="CV207" s="54">
        <f t="shared" si="5334"/>
      </c>
      <c r="CW207" s="55">
        <f t="shared" si="5013"/>
      </c>
      <c r="CX207" s="54">
        <f t="shared" si="5334"/>
      </c>
      <c r="CY207" s="55">
        <f t="shared" si="5014"/>
      </c>
      <c r="CZ207" s="54">
        <f t="shared" si="5334"/>
      </c>
      <c r="DA207" s="55">
        <f t="shared" si="5015"/>
      </c>
      <c r="DB207" s="54">
        <f t="shared" si="5334"/>
      </c>
      <c r="DC207" s="55">
        <f t="shared" si="5016"/>
      </c>
      <c r="DD207" s="54">
        <f t="shared" si="5334"/>
      </c>
      <c r="DE207" s="55">
        <f t="shared" si="5017"/>
      </c>
      <c r="DF207" s="54">
        <f t="shared" si="5334"/>
      </c>
      <c r="DG207" s="55">
        <f t="shared" si="5018"/>
      </c>
      <c r="DH207" s="54">
        <f t="shared" si="5334"/>
      </c>
      <c r="DI207" s="55">
        <f t="shared" si="5019"/>
      </c>
      <c r="DJ207" s="54">
        <f t="shared" si="5334"/>
      </c>
      <c r="DK207" s="55">
        <f t="shared" si="5020"/>
      </c>
      <c r="DL207" s="54">
        <f t="shared" si="5334"/>
      </c>
      <c r="DM207" s="55">
        <f t="shared" si="5021"/>
      </c>
      <c r="DN207" s="54">
        <f t="shared" si="5334"/>
      </c>
      <c r="DO207" s="55">
        <f t="shared" si="5022"/>
      </c>
      <c r="DP207" s="54">
        <f t="shared" si="5334"/>
      </c>
      <c r="DQ207" s="55">
        <f t="shared" si="5023"/>
      </c>
      <c r="DR207" s="54">
        <f t="shared" si="5334"/>
      </c>
      <c r="DS207" s="55">
        <f t="shared" si="5024"/>
      </c>
      <c r="DT207" s="54">
        <f t="shared" si="5334"/>
      </c>
      <c r="DU207" s="55">
        <f t="shared" si="5025"/>
      </c>
      <c r="DV207" s="54">
        <f t="shared" si="5334"/>
      </c>
      <c r="DW207" s="55">
        <f t="shared" si="5026"/>
      </c>
      <c r="DX207" s="54">
        <f t="shared" si="5334"/>
      </c>
      <c r="DY207" s="55">
        <f t="shared" si="5027"/>
      </c>
      <c r="DZ207" s="54">
        <f t="shared" si="5334"/>
      </c>
      <c r="EA207" s="55">
        <f t="shared" si="5028"/>
      </c>
      <c r="EB207" s="54">
        <f t="shared" si="5334"/>
      </c>
      <c r="EC207" s="55">
        <f t="shared" si="5029"/>
      </c>
      <c r="ED207" s="54">
        <f t="shared" si="5294"/>
      </c>
      <c r="EE207" s="55">
        <f t="shared" si="5030"/>
      </c>
      <c r="EF207" s="54">
        <f t="shared" si="5294"/>
      </c>
      <c r="EG207" s="55">
        <f t="shared" si="5031"/>
      </c>
      <c r="EH207" s="54">
        <f t="shared" si="5294"/>
      </c>
      <c r="EI207" s="55">
        <f t="shared" si="5032"/>
      </c>
      <c r="EJ207" s="54">
        <f t="shared" si="5294"/>
      </c>
      <c r="EK207" s="55">
        <f t="shared" si="5033"/>
      </c>
      <c r="EL207" s="54">
        <f t="shared" si="5294"/>
      </c>
      <c r="EM207" s="55">
        <f t="shared" si="5034"/>
      </c>
      <c r="EN207" s="54">
        <f t="shared" si="5294"/>
      </c>
      <c r="EO207" s="55">
        <f t="shared" si="5035"/>
      </c>
      <c r="EP207" s="54">
        <f t="shared" si="5362"/>
      </c>
      <c r="EQ207" s="55">
        <f t="shared" si="5036"/>
      </c>
      <c r="ER207" s="54">
        <f t="shared" si="5362"/>
      </c>
      <c r="ES207" s="55">
        <f t="shared" si="5037"/>
      </c>
      <c r="ET207" s="54">
        <f t="shared" si="5362"/>
      </c>
      <c r="EU207" s="55">
        <f t="shared" si="5038"/>
      </c>
      <c r="EV207" s="54">
        <f t="shared" si="5362"/>
      </c>
      <c r="EW207" s="55">
        <f t="shared" si="5039"/>
      </c>
      <c r="EX207" s="54">
        <f t="shared" si="5362"/>
      </c>
      <c r="EY207" s="55">
        <f t="shared" si="5040"/>
      </c>
      <c r="EZ207" s="54">
        <f t="shared" si="5362"/>
      </c>
      <c r="FA207" s="55">
        <f t="shared" si="5041"/>
      </c>
      <c r="FB207" s="54">
        <f t="shared" si="5362"/>
      </c>
      <c r="FC207" s="55">
        <f t="shared" si="5042"/>
      </c>
      <c r="FD207" s="54">
        <f t="shared" si="5362"/>
      </c>
      <c r="FE207" s="55">
        <f t="shared" si="5043"/>
      </c>
      <c r="FF207" s="54">
        <f t="shared" si="5362"/>
      </c>
      <c r="FG207" s="55">
        <f t="shared" si="5044"/>
      </c>
      <c r="FH207" s="54">
        <f t="shared" si="5362"/>
      </c>
      <c r="FI207" s="55">
        <f t="shared" si="5045"/>
      </c>
      <c r="FJ207" s="54">
        <f t="shared" si="5362"/>
      </c>
      <c r="FK207" s="55">
        <f t="shared" si="5046"/>
      </c>
      <c r="FL207" s="54">
        <f t="shared" si="5362"/>
      </c>
      <c r="FM207" s="55">
        <f t="shared" si="5047"/>
      </c>
      <c r="FN207" s="54">
        <f t="shared" si="5362"/>
      </c>
      <c r="FO207" s="55">
        <f t="shared" si="5048"/>
      </c>
      <c r="FP207" s="54">
        <f t="shared" si="5362"/>
      </c>
      <c r="FQ207" s="55">
        <f t="shared" si="5049"/>
      </c>
      <c r="FR207" s="54">
        <f t="shared" si="5362"/>
      </c>
      <c r="FS207" s="55">
        <f t="shared" si="5050"/>
      </c>
      <c r="FT207" s="54">
        <f t="shared" si="5362"/>
      </c>
      <c r="FU207" s="55">
        <f t="shared" si="5051"/>
      </c>
      <c r="FV207" s="54">
        <f t="shared" si="5362"/>
      </c>
      <c r="FW207" s="55">
        <f t="shared" si="5052"/>
      </c>
      <c r="FX207" s="54">
        <f t="shared" si="5362"/>
      </c>
      <c r="FY207" s="55">
        <f t="shared" si="5053"/>
      </c>
      <c r="FZ207" s="54">
        <f t="shared" si="5362"/>
      </c>
      <c r="GA207" s="55">
        <f t="shared" si="5054"/>
      </c>
      <c r="GB207" s="54">
        <f t="shared" si="5362"/>
      </c>
      <c r="GC207" s="55">
        <f t="shared" si="5055"/>
      </c>
      <c r="GD207" s="54">
        <f t="shared" si="5362"/>
      </c>
      <c r="GE207" s="55">
        <f t="shared" si="5056"/>
      </c>
      <c r="GF207" s="54">
        <f t="shared" si="5362"/>
      </c>
      <c r="GG207" s="55">
        <f t="shared" si="5057"/>
      </c>
      <c r="GH207" s="54">
        <f t="shared" si="5362"/>
      </c>
      <c r="GI207" s="55">
        <f t="shared" si="5058"/>
      </c>
      <c r="GJ207" s="54">
        <f t="shared" si="5362"/>
      </c>
      <c r="GK207" s="55">
        <f t="shared" si="5059"/>
      </c>
      <c r="GL207" s="54">
        <f t="shared" si="5362"/>
      </c>
      <c r="GM207" s="55">
        <f t="shared" si="5060"/>
      </c>
      <c r="GN207" s="54">
        <f t="shared" si="5362"/>
      </c>
      <c r="GO207" s="55">
        <f t="shared" si="5061"/>
      </c>
      <c r="GP207" s="54">
        <f t="shared" si="5362"/>
      </c>
      <c r="GQ207" s="55">
        <f t="shared" si="5062"/>
      </c>
      <c r="GR207" s="54">
        <f t="shared" si="5362"/>
      </c>
      <c r="GS207" s="55">
        <f t="shared" si="5063"/>
      </c>
      <c r="GT207" s="54">
        <f t="shared" si="5362"/>
      </c>
      <c r="GU207" s="55">
        <f t="shared" si="5064"/>
      </c>
      <c r="GV207" s="54">
        <f t="shared" si="5362"/>
      </c>
      <c r="GW207" s="55">
        <f t="shared" si="5065"/>
      </c>
      <c r="GX207" s="54">
        <f t="shared" si="5362"/>
      </c>
      <c r="GY207" s="55">
        <f t="shared" si="5066"/>
      </c>
      <c r="GZ207" s="54">
        <f t="shared" si="5362"/>
      </c>
      <c r="HA207" s="55">
        <f t="shared" si="5067"/>
      </c>
      <c r="HB207" s="54">
        <f t="shared" si="5335"/>
      </c>
      <c r="HC207" s="55">
        <f t="shared" si="5068"/>
      </c>
      <c r="HD207" s="54">
        <f t="shared" si="5335"/>
      </c>
      <c r="HE207" s="55">
        <f t="shared" si="5069"/>
      </c>
      <c r="HF207" s="54">
        <f t="shared" si="5335"/>
      </c>
      <c r="HG207" s="55">
        <f t="shared" si="5070"/>
      </c>
      <c r="HH207" s="54">
        <f t="shared" si="5335"/>
      </c>
      <c r="HI207" s="55">
        <f t="shared" si="5071"/>
      </c>
      <c r="HJ207" s="54">
        <f t="shared" si="5335"/>
      </c>
      <c r="HK207" s="55">
        <f t="shared" si="5072"/>
      </c>
      <c r="HL207" s="54">
        <f t="shared" si="5335"/>
      </c>
      <c r="HM207" s="55">
        <f t="shared" si="5073"/>
      </c>
      <c r="HN207" s="54">
        <f t="shared" si="5295"/>
      </c>
      <c r="HO207" s="55">
        <f t="shared" si="5074"/>
      </c>
      <c r="HP207" s="54">
        <f t="shared" si="5295"/>
      </c>
      <c r="HQ207" s="55">
        <f t="shared" si="5075"/>
      </c>
      <c r="HR207" s="54">
        <f t="shared" si="5295"/>
      </c>
      <c r="HS207" s="55">
        <f t="shared" si="5076"/>
      </c>
      <c r="HT207" s="54">
        <f t="shared" si="5295"/>
      </c>
      <c r="HU207" s="55">
        <f t="shared" si="5077"/>
      </c>
      <c r="HV207" s="54">
        <f t="shared" si="5295"/>
      </c>
      <c r="HW207" s="55">
        <f t="shared" si="5078"/>
      </c>
      <c r="HX207" s="54">
        <f t="shared" si="5295"/>
      </c>
      <c r="HY207" s="55">
        <f t="shared" si="5079"/>
      </c>
      <c r="HZ207" s="54">
        <f t="shared" si="5295"/>
      </c>
      <c r="IA207" s="55">
        <f t="shared" si="5080"/>
      </c>
      <c r="IB207" s="54">
        <f t="shared" si="5295"/>
      </c>
      <c r="IC207" s="55">
        <f t="shared" si="5081"/>
      </c>
      <c r="ID207" s="54">
        <f t="shared" si="5295"/>
      </c>
      <c r="IE207" s="55">
        <f t="shared" si="5082"/>
      </c>
      <c r="IF207" s="54">
        <f t="shared" si="5295"/>
      </c>
      <c r="IG207" s="55">
        <f t="shared" si="5083"/>
      </c>
      <c r="IH207" s="54">
        <f t="shared" si="5295"/>
      </c>
      <c r="II207" s="55">
        <f t="shared" si="5084"/>
      </c>
      <c r="IJ207" s="54">
        <f t="shared" si="5295"/>
      </c>
      <c r="IK207" s="55">
        <f t="shared" si="5085"/>
      </c>
      <c r="IL207" s="54">
        <f t="shared" si="5295"/>
      </c>
      <c r="IM207" s="55">
        <f t="shared" si="5086"/>
      </c>
      <c r="IN207" s="54">
        <f t="shared" si="5295"/>
      </c>
      <c r="IO207" s="55">
        <f t="shared" si="5087"/>
      </c>
      <c r="IP207" s="54">
        <f t="shared" si="5295"/>
      </c>
      <c r="IQ207" s="55">
        <f t="shared" si="5088"/>
      </c>
      <c r="IR207" s="54">
        <f t="shared" si="5295"/>
      </c>
      <c r="IS207" s="55">
        <f t="shared" si="5089"/>
      </c>
      <c r="IT207" s="54">
        <f t="shared" si="5295"/>
      </c>
      <c r="IU207" s="55">
        <f t="shared" si="5090"/>
      </c>
      <c r="IV207" s="54">
        <f t="shared" si="5295"/>
      </c>
      <c r="IW207" s="55">
        <f t="shared" si="5091"/>
      </c>
      <c r="IX207" s="54">
        <f t="shared" si="5295"/>
      </c>
      <c r="IY207" s="55">
        <f t="shared" si="5092"/>
      </c>
      <c r="IZ207" s="54">
        <f t="shared" si="5295"/>
      </c>
      <c r="JA207" s="55">
        <f t="shared" si="5093"/>
      </c>
      <c r="JB207" s="54">
        <f t="shared" si="5295"/>
      </c>
      <c r="JC207" s="55">
        <f t="shared" si="5094"/>
      </c>
      <c r="JD207" s="54">
        <f t="shared" si="5295"/>
      </c>
      <c r="JE207" s="55">
        <f t="shared" si="5095"/>
      </c>
      <c r="JF207" s="54">
        <f t="shared" si="5295"/>
      </c>
      <c r="JG207" s="55">
        <f t="shared" si="5096"/>
      </c>
      <c r="JH207" s="54">
        <f t="shared" si="5295"/>
      </c>
      <c r="JI207" s="55">
        <f t="shared" si="5097"/>
      </c>
      <c r="JJ207" s="54">
        <f t="shared" si="5295"/>
      </c>
      <c r="JK207" s="55">
        <f t="shared" si="5098"/>
      </c>
      <c r="JL207" s="54">
        <f t="shared" si="5183"/>
      </c>
      <c r="JM207" s="55">
        <f t="shared" si="5200"/>
      </c>
      <c r="JN207" s="54">
        <f t="shared" si="5201"/>
      </c>
      <c r="JO207" s="55">
        <f t="shared" si="5296"/>
      </c>
      <c r="JP207" s="54">
        <f t="shared" si="5201"/>
      </c>
      <c r="JQ207" s="55">
        <f t="shared" si="5297"/>
      </c>
      <c r="JR207" s="54">
        <f t="shared" si="5201"/>
      </c>
      <c r="JS207" s="55">
        <f t="shared" si="5298"/>
      </c>
      <c r="JT207" s="54">
        <f t="shared" si="5201"/>
      </c>
      <c r="JU207" s="55">
        <f t="shared" si="5299"/>
      </c>
      <c r="JV207" s="54">
        <f t="shared" si="5201"/>
      </c>
      <c r="JW207" s="55">
        <f t="shared" si="5300"/>
      </c>
      <c r="JX207" s="54">
        <f t="shared" si="5201"/>
      </c>
      <c r="JY207" s="55">
        <f t="shared" si="5301"/>
      </c>
      <c r="JZ207" s="54">
        <f t="shared" si="5201"/>
      </c>
      <c r="KA207" s="55">
        <f t="shared" si="5302"/>
      </c>
      <c r="KB207" s="54">
        <f t="shared" si="5201"/>
      </c>
      <c r="KC207" s="55">
        <f t="shared" si="5303"/>
      </c>
      <c r="KD207" s="54">
        <f t="shared" si="5201"/>
      </c>
      <c r="KE207" s="55">
        <f t="shared" si="5304"/>
      </c>
      <c r="KF207" s="54">
        <f t="shared" si="5201"/>
      </c>
      <c r="KG207" s="55">
        <f t="shared" si="5305"/>
      </c>
      <c r="KH207" s="54">
        <f t="shared" si="5201"/>
      </c>
      <c r="KI207" s="55">
        <f t="shared" si="5306"/>
      </c>
      <c r="KJ207" s="54">
        <f t="shared" si="5201"/>
      </c>
      <c r="KK207" s="55">
        <f t="shared" si="5307"/>
      </c>
      <c r="KL207" s="54">
        <f t="shared" si="5201"/>
      </c>
      <c r="KM207" s="55">
        <f t="shared" si="5308"/>
      </c>
      <c r="KN207" s="54">
        <f t="shared" si="5201"/>
      </c>
      <c r="KO207" s="55">
        <f t="shared" si="5309"/>
      </c>
      <c r="KP207" s="54">
        <f t="shared" si="5201"/>
      </c>
      <c r="KQ207" s="55">
        <f t="shared" si="5310"/>
      </c>
      <c r="KR207" s="54">
        <f t="shared" si="5201"/>
      </c>
      <c r="KS207" s="55">
        <f t="shared" si="5311"/>
      </c>
      <c r="KT207" s="54">
        <f t="shared" si="5201"/>
      </c>
      <c r="KU207" s="55">
        <f t="shared" si="5312"/>
      </c>
      <c r="KV207" s="54">
        <f t="shared" si="5201"/>
      </c>
      <c r="KW207" s="55">
        <f t="shared" si="5313"/>
      </c>
      <c r="KX207" s="54">
        <f t="shared" si="5201"/>
      </c>
      <c r="KY207" s="55">
        <f t="shared" si="5314"/>
      </c>
      <c r="KZ207" s="54">
        <f t="shared" si="5201"/>
      </c>
      <c r="LA207" s="55">
        <f t="shared" si="5315"/>
      </c>
      <c r="LB207" s="54">
        <f t="shared" si="5201"/>
      </c>
      <c r="LC207" s="55">
        <f t="shared" si="5316"/>
      </c>
      <c r="LD207" s="54">
        <f t="shared" si="5201"/>
      </c>
      <c r="LE207" s="55">
        <f t="shared" si="5317"/>
      </c>
      <c r="LF207" s="54">
        <f t="shared" si="5201"/>
      </c>
      <c r="LG207" s="55">
        <f t="shared" si="5318"/>
      </c>
      <c r="LH207" s="54">
        <f t="shared" si="5201"/>
      </c>
      <c r="LI207" s="55">
        <f t="shared" si="5319"/>
      </c>
      <c r="LJ207" s="54">
        <f t="shared" si="5201"/>
      </c>
      <c r="LK207" s="55">
        <f t="shared" si="5320"/>
      </c>
      <c r="LL207" s="54">
        <f t="shared" si="5201"/>
      </c>
      <c r="LM207" s="55">
        <f t="shared" si="5321"/>
      </c>
      <c r="LN207" s="54">
        <f t="shared" si="5201"/>
      </c>
      <c r="LO207" s="55">
        <f t="shared" si="5322"/>
      </c>
      <c r="LP207" s="54">
        <f t="shared" si="5201"/>
      </c>
      <c r="LQ207" s="55">
        <f t="shared" si="5323"/>
      </c>
      <c r="LR207" s="54">
        <f t="shared" si="5201"/>
      </c>
      <c r="LS207" s="55">
        <f t="shared" si="5324"/>
      </c>
      <c r="LT207" s="54">
        <f t="shared" si="5201"/>
      </c>
      <c r="LU207" s="55">
        <f t="shared" si="5325"/>
      </c>
      <c r="LV207" s="54">
        <f t="shared" si="5201"/>
      </c>
      <c r="LW207" s="55">
        <f t="shared" si="5326"/>
      </c>
      <c r="LX207" s="54">
        <f t="shared" si="5201"/>
      </c>
      <c r="LY207" s="55">
        <f t="shared" si="5202"/>
      </c>
      <c r="LZ207" s="54">
        <f t="shared" si="5197"/>
      </c>
      <c r="MA207" s="55">
        <f t="shared" si="5327"/>
      </c>
      <c r="MB207" s="54">
        <f t="shared" si="5197"/>
      </c>
      <c r="MC207" s="55">
        <f t="shared" si="5328"/>
      </c>
      <c r="MD207" s="54">
        <f t="shared" si="5197"/>
      </c>
      <c r="ME207" s="55">
        <f t="shared" si="5329"/>
      </c>
      <c r="MF207" s="54">
        <f t="shared" si="5197"/>
      </c>
      <c r="MG207" s="55">
        <f t="shared" si="5330"/>
      </c>
      <c r="MH207" s="54">
        <f t="shared" si="5197"/>
      </c>
      <c r="MI207" s="55">
        <f t="shared" si="5331"/>
      </c>
      <c r="MJ207" s="54">
        <f t="shared" si="5197"/>
      </c>
      <c r="MK207" s="55">
        <f t="shared" si="5332"/>
      </c>
      <c r="ML207" s="54">
        <f t="shared" si="5197"/>
      </c>
      <c r="MM207" s="55">
        <f t="shared" si="5203"/>
      </c>
      <c r="MN207" s="54">
        <f t="shared" si="5197"/>
      </c>
      <c r="MO207" s="55">
        <f t="shared" si="5204"/>
      </c>
      <c r="MP207" s="54">
        <f t="shared" si="5197"/>
      </c>
      <c r="MQ207" s="55">
        <f t="shared" si="5205"/>
      </c>
      <c r="MR207" s="54">
        <f t="shared" si="5197"/>
      </c>
      <c r="MS207" s="55">
        <f t="shared" si="5206"/>
      </c>
      <c r="MT207" s="54">
        <f t="shared" si="5197"/>
      </c>
      <c r="MU207" s="55">
        <f t="shared" si="5207"/>
      </c>
      <c r="MV207" s="54">
        <f t="shared" si="5197"/>
      </c>
      <c r="MW207" s="55">
        <f t="shared" si="5208"/>
      </c>
      <c r="MX207" s="54">
        <f t="shared" si="5197"/>
      </c>
      <c r="MY207" s="55">
        <f t="shared" si="5209"/>
      </c>
      <c r="MZ207" s="54">
        <f t="shared" si="5197"/>
      </c>
      <c r="NA207" s="55">
        <f t="shared" si="5210"/>
      </c>
      <c r="NB207" s="54">
        <f t="shared" si="5197"/>
      </c>
      <c r="NC207" s="55">
        <f t="shared" si="5211"/>
      </c>
      <c r="ND207" s="54">
        <f t="shared" si="5197"/>
      </c>
      <c r="NE207" s="55">
        <f t="shared" si="5212"/>
      </c>
      <c r="NF207" s="54">
        <f t="shared" si="5197"/>
      </c>
      <c r="NG207" s="55">
        <f t="shared" si="5213"/>
      </c>
      <c r="NH207" s="54">
        <f t="shared" si="5197"/>
      </c>
      <c r="NI207" s="55">
        <f t="shared" si="5214"/>
      </c>
      <c r="NJ207" s="54">
        <f t="shared" si="5197"/>
      </c>
      <c r="NK207" s="55">
        <f t="shared" si="5215"/>
      </c>
      <c r="NL207" s="54">
        <f t="shared" si="5197"/>
      </c>
      <c r="NM207" s="55">
        <f t="shared" si="5216"/>
      </c>
      <c r="NN207" s="54">
        <f t="shared" si="5197"/>
      </c>
      <c r="NO207" s="55">
        <f t="shared" si="5217"/>
      </c>
      <c r="NP207" s="54">
        <f t="shared" si="5197"/>
      </c>
      <c r="NQ207" s="55">
        <f t="shared" si="5218"/>
      </c>
      <c r="NR207" s="54">
        <f t="shared" si="5197"/>
      </c>
      <c r="NS207" s="55">
        <f t="shared" si="5219"/>
      </c>
      <c r="NT207" s="54">
        <f t="shared" si="5197"/>
      </c>
      <c r="NU207" s="55">
        <f t="shared" si="5220"/>
      </c>
      <c r="NV207" s="54">
        <f t="shared" si="5197"/>
      </c>
      <c r="NW207" s="55">
        <f t="shared" si="5221"/>
      </c>
      <c r="NX207" s="54">
        <f t="shared" si="5197"/>
      </c>
      <c r="NY207" s="55">
        <f t="shared" si="5222"/>
      </c>
      <c r="NZ207" s="54">
        <f t="shared" si="5197"/>
      </c>
      <c r="OA207" s="55">
        <f t="shared" si="5223"/>
      </c>
      <c r="OB207" s="54">
        <f t="shared" si="5197"/>
      </c>
      <c r="OC207" s="55">
        <f t="shared" si="5224"/>
      </c>
      <c r="OD207" s="54">
        <f t="shared" si="5197"/>
      </c>
      <c r="OE207" s="55">
        <f t="shared" si="5225"/>
      </c>
      <c r="OF207" s="54">
        <f t="shared" si="5197"/>
      </c>
      <c r="OG207" s="55">
        <f t="shared" si="5226"/>
      </c>
      <c r="OH207" s="54">
        <f t="shared" si="5197"/>
      </c>
      <c r="OI207" s="55">
        <f t="shared" si="5227"/>
      </c>
      <c r="OJ207" s="54">
        <f t="shared" si="5187"/>
      </c>
      <c r="OK207" s="55">
        <f t="shared" si="5228"/>
      </c>
      <c r="OL207" s="54">
        <f t="shared" si="5184"/>
      </c>
      <c r="OM207" s="55">
        <f t="shared" si="5229"/>
      </c>
      <c r="ON207" s="54">
        <f t="shared" si="5184"/>
      </c>
      <c r="OO207" s="55">
        <f t="shared" si="5230"/>
      </c>
      <c r="OP207" s="54">
        <f t="shared" si="5184"/>
      </c>
      <c r="OQ207" s="55">
        <f t="shared" si="5231"/>
      </c>
      <c r="OR207" s="54">
        <f t="shared" si="5184"/>
      </c>
      <c r="OS207" s="55">
        <f t="shared" si="5232"/>
      </c>
      <c r="OT207" s="54">
        <f t="shared" si="5184"/>
      </c>
      <c r="OU207" s="55">
        <f t="shared" si="5233"/>
      </c>
      <c r="OV207" s="54">
        <f t="shared" si="5184"/>
      </c>
      <c r="OW207" s="55">
        <f t="shared" si="5234"/>
      </c>
      <c r="OX207" s="54">
        <f t="shared" si="5198"/>
      </c>
      <c r="OY207" s="55">
        <f t="shared" si="5235"/>
      </c>
      <c r="OZ207" s="54">
        <f t="shared" si="5198"/>
      </c>
      <c r="PA207" s="55">
        <f t="shared" si="5236"/>
      </c>
      <c r="PB207" s="54">
        <f t="shared" si="5198"/>
      </c>
      <c r="PC207" s="55">
        <f t="shared" si="5237"/>
      </c>
      <c r="PD207" s="54">
        <f t="shared" si="5198"/>
      </c>
      <c r="PE207" s="55">
        <f t="shared" si="5238"/>
      </c>
      <c r="PF207" s="54">
        <f t="shared" si="5198"/>
      </c>
      <c r="PG207" s="55">
        <f t="shared" si="5239"/>
      </c>
      <c r="PH207" s="54">
        <f t="shared" si="5198"/>
      </c>
      <c r="PI207" s="55">
        <f t="shared" si="5240"/>
      </c>
      <c r="PJ207" s="54">
        <f t="shared" si="5198"/>
      </c>
      <c r="PK207" s="55">
        <f t="shared" si="5241"/>
      </c>
      <c r="PL207" s="54">
        <f t="shared" si="5198"/>
      </c>
      <c r="PM207" s="55">
        <f t="shared" si="5242"/>
      </c>
      <c r="PN207" s="54">
        <f t="shared" si="5198"/>
      </c>
      <c r="PO207" s="55">
        <f t="shared" si="5243"/>
      </c>
      <c r="PP207" s="54">
        <f t="shared" si="5198"/>
      </c>
      <c r="PQ207" s="55">
        <f t="shared" si="5244"/>
      </c>
      <c r="PR207" s="54">
        <f t="shared" si="5198"/>
      </c>
      <c r="PS207" s="55">
        <f t="shared" si="5245"/>
      </c>
      <c r="PT207" s="54">
        <f t="shared" si="5198"/>
      </c>
      <c r="PU207" s="55">
        <f t="shared" si="5246"/>
      </c>
      <c r="PV207" s="54">
        <f t="shared" si="5198"/>
      </c>
      <c r="PW207" s="55">
        <f t="shared" si="5247"/>
      </c>
      <c r="PX207" s="54">
        <f t="shared" si="5198"/>
      </c>
      <c r="PY207" s="55">
        <f t="shared" si="5248"/>
      </c>
      <c r="PZ207" s="54">
        <f t="shared" si="5198"/>
      </c>
      <c r="QA207" s="55">
        <f t="shared" si="5249"/>
      </c>
      <c r="QB207" s="54">
        <f t="shared" si="5198"/>
      </c>
      <c r="QC207" s="55">
        <f t="shared" si="5250"/>
      </c>
      <c r="QD207" s="54">
        <f t="shared" si="5198"/>
      </c>
      <c r="QE207" s="55">
        <f t="shared" si="5251"/>
      </c>
      <c r="QF207" s="54">
        <f t="shared" si="5198"/>
      </c>
      <c r="QG207" s="55">
        <f t="shared" si="5252"/>
      </c>
      <c r="QH207" s="54">
        <f t="shared" si="5198"/>
      </c>
      <c r="QI207" s="55">
        <f t="shared" si="5253"/>
      </c>
      <c r="QJ207" s="54">
        <f t="shared" si="5198"/>
      </c>
      <c r="QK207" s="55">
        <f t="shared" si="5254"/>
      </c>
      <c r="QL207" s="54">
        <f t="shared" si="5198"/>
      </c>
      <c r="QM207" s="55">
        <f t="shared" si="5255"/>
      </c>
      <c r="QN207" s="54">
        <f t="shared" si="5198"/>
      </c>
      <c r="QO207" s="55">
        <f t="shared" si="5256"/>
      </c>
      <c r="QP207" s="54">
        <f t="shared" si="5198"/>
      </c>
      <c r="QQ207" s="55">
        <f t="shared" si="5257"/>
      </c>
      <c r="QR207" s="54">
        <f t="shared" si="5198"/>
      </c>
      <c r="QS207" s="55">
        <f t="shared" si="5258"/>
      </c>
      <c r="QT207" s="54">
        <f t="shared" si="5198"/>
      </c>
      <c r="QU207" s="55">
        <f t="shared" si="4885"/>
      </c>
      <c r="QV207" s="54">
        <f t="shared" si="5198"/>
      </c>
      <c r="QW207" s="55">
        <f t="shared" si="4886"/>
      </c>
      <c r="QX207" s="54">
        <f t="shared" si="5198"/>
      </c>
      <c r="QY207" s="55">
        <f t="shared" si="4887"/>
      </c>
      <c r="QZ207" s="54">
        <f t="shared" si="5198"/>
      </c>
      <c r="RA207" s="55">
        <f t="shared" si="4888"/>
      </c>
      <c r="RB207" s="54">
        <f t="shared" si="5198"/>
      </c>
      <c r="RC207" s="55">
        <f t="shared" si="4889"/>
      </c>
      <c r="RD207" s="54">
        <f t="shared" si="5198"/>
      </c>
      <c r="RE207" s="55">
        <f t="shared" si="4890"/>
      </c>
      <c r="RF207" s="54">
        <f t="shared" si="5198"/>
      </c>
      <c r="RG207" s="55">
        <f t="shared" si="4891"/>
      </c>
      <c r="RH207" s="54">
        <f t="shared" ref="RH207:TR214" si="5406">RIGHT(IFERROR(VLOOKUP($B207,RH$4:RI$71,2,FALSE),""),2)</f>
      </c>
      <c r="RI207" s="55">
        <f t="shared" si="4892"/>
      </c>
      <c r="RJ207" s="54">
        <f t="shared" si="5406"/>
      </c>
      <c r="RK207" s="55">
        <f t="shared" si="4893"/>
      </c>
      <c r="RL207" s="54">
        <f t="shared" si="5406"/>
      </c>
      <c r="RM207" s="55">
        <f t="shared" si="4894"/>
      </c>
      <c r="RN207" s="54">
        <f t="shared" si="5406"/>
      </c>
      <c r="RO207" s="55">
        <f t="shared" si="4895"/>
      </c>
      <c r="RP207" s="54">
        <f t="shared" si="5406"/>
      </c>
      <c r="RQ207" s="55">
        <f t="shared" si="4896"/>
      </c>
      <c r="RR207" s="54">
        <f t="shared" si="5406"/>
      </c>
      <c r="RS207" s="55">
        <f t="shared" si="4897"/>
      </c>
      <c r="RT207" s="54">
        <f t="shared" si="5406"/>
      </c>
      <c r="RU207" s="55">
        <f t="shared" si="4898"/>
      </c>
      <c r="RV207" s="54">
        <f t="shared" si="5406"/>
      </c>
      <c r="RW207" s="55">
        <f t="shared" si="4899"/>
      </c>
      <c r="RX207" s="54">
        <f t="shared" si="5406"/>
      </c>
      <c r="RY207" s="55">
        <f t="shared" si="4900"/>
      </c>
      <c r="RZ207" s="54">
        <f t="shared" si="5406"/>
      </c>
      <c r="SA207" s="55">
        <f t="shared" si="4901"/>
      </c>
      <c r="SB207" s="54">
        <f t="shared" si="5406"/>
      </c>
      <c r="SC207" s="55">
        <f t="shared" si="4902"/>
      </c>
      <c r="SD207" s="54">
        <f t="shared" si="5406"/>
      </c>
      <c r="SE207" s="55">
        <f t="shared" si="4903"/>
      </c>
      <c r="SF207" s="54">
        <f t="shared" si="5406"/>
      </c>
      <c r="SG207" s="55">
        <f t="shared" si="4904"/>
      </c>
      <c r="SH207" s="54">
        <f t="shared" si="5406"/>
      </c>
      <c r="SI207" s="55">
        <f t="shared" si="4905"/>
      </c>
      <c r="SJ207" s="54">
        <f t="shared" si="5406"/>
      </c>
      <c r="SK207" s="55">
        <f t="shared" si="4906"/>
      </c>
      <c r="SL207" s="54">
        <f t="shared" si="5406"/>
      </c>
      <c r="SM207" s="55">
        <f t="shared" si="4907"/>
      </c>
      <c r="SN207" s="54">
        <f t="shared" si="5406"/>
      </c>
      <c r="SO207" s="55">
        <f t="shared" si="4908"/>
      </c>
      <c r="SP207" s="54">
        <f t="shared" si="5406"/>
      </c>
      <c r="SQ207" s="55">
        <f t="shared" si="4909"/>
      </c>
      <c r="SR207" s="54">
        <f t="shared" si="5406"/>
      </c>
      <c r="SS207" s="55">
        <f t="shared" si="4910"/>
      </c>
      <c r="ST207" s="54">
        <f t="shared" si="5406"/>
      </c>
      <c r="SU207" s="55">
        <f t="shared" si="4911"/>
      </c>
      <c r="SV207" s="54">
        <f t="shared" si="5406"/>
      </c>
      <c r="SW207" s="55">
        <f t="shared" si="4912"/>
      </c>
      <c r="SX207" s="54">
        <f t="shared" si="5406"/>
      </c>
      <c r="SY207" s="55">
        <f t="shared" si="4913"/>
      </c>
      <c r="SZ207" s="54">
        <f t="shared" si="5406"/>
      </c>
      <c r="TA207" s="55">
        <f t="shared" si="4914"/>
      </c>
      <c r="TB207" s="54">
        <f t="shared" si="5406"/>
      </c>
      <c r="TC207" s="55">
        <f t="shared" si="4915"/>
      </c>
      <c r="TD207" s="54">
        <f t="shared" si="5406"/>
      </c>
      <c r="TE207" s="55">
        <f t="shared" ref="TE207:TE222" si="5407">IFERROR(
    IF(
        LEFT(VLOOKUP($B207,TD$4:TE$71,2,FALSE),1)="0",
        "",
        IF(
            LEFT(VLOOKUP($B207,TD$4:TE$71,2,FALSE),1)="講",
            "講習",
            IF(
                LEFT(VLOOKUP($B207,TD$4:TE$71,2,FALSE),1)="追",
                "追加",
                "通常"
            )
        )
    ),
    ""
)</f>
      </c>
      <c r="TF207" s="54">
        <f t="shared" si="5406"/>
      </c>
      <c r="TG207" s="55">
        <f t="shared" si="5364"/>
      </c>
      <c r="TH207" s="54">
        <f t="shared" si="5406"/>
      </c>
      <c r="TI207" s="55">
        <f t="shared" si="5365"/>
      </c>
      <c r="TJ207" s="54">
        <f t="shared" si="5406"/>
      </c>
      <c r="TK207" s="55">
        <f t="shared" si="5366"/>
      </c>
      <c r="TL207" s="54">
        <f t="shared" si="5406"/>
      </c>
      <c r="TM207" s="55">
        <f t="shared" si="5367"/>
      </c>
      <c r="TN207" s="54">
        <f t="shared" si="5406"/>
      </c>
      <c r="TO207" s="55">
        <f t="shared" si="5368"/>
      </c>
      <c r="TP207" s="54">
        <f t="shared" si="5406"/>
      </c>
      <c r="TQ207" s="55">
        <f t="shared" si="5369"/>
      </c>
      <c r="TR207" s="54">
        <f t="shared" si="5406"/>
      </c>
      <c r="TS207" s="55">
        <f t="shared" si="5370"/>
      </c>
      <c r="TT207" s="54">
        <f t="shared" si="5402"/>
      </c>
      <c r="TU207" s="55">
        <f t="shared" si="5371"/>
      </c>
      <c r="TV207" s="54">
        <f t="shared" si="5402"/>
      </c>
      <c r="TW207" s="55">
        <f t="shared" si="5372"/>
      </c>
      <c r="TX207" s="54">
        <f t="shared" si="5402"/>
      </c>
      <c r="TY207" s="55">
        <f t="shared" si="5373"/>
      </c>
      <c r="TZ207" s="54">
        <f t="shared" si="5402"/>
      </c>
      <c r="UA207" s="55">
        <f t="shared" si="5374"/>
      </c>
      <c r="UB207" s="54">
        <f t="shared" si="5402"/>
      </c>
      <c r="UC207" s="55">
        <f t="shared" si="5375"/>
      </c>
      <c r="UD207" s="54">
        <f t="shared" si="5402"/>
      </c>
      <c r="UE207" s="55">
        <f t="shared" si="5376"/>
      </c>
      <c r="UF207" s="54">
        <f t="shared" si="5402"/>
      </c>
      <c r="UG207" s="55">
        <f t="shared" si="5377"/>
      </c>
      <c r="UH207" s="54">
        <f t="shared" si="5402"/>
      </c>
      <c r="UI207" s="55">
        <f t="shared" si="5378"/>
      </c>
      <c r="UJ207" s="54">
        <f t="shared" si="5402"/>
      </c>
      <c r="UK207" s="55">
        <f t="shared" si="5379"/>
      </c>
      <c r="UL207" s="54">
        <f t="shared" si="5402"/>
      </c>
      <c r="UM207" s="55">
        <f t="shared" si="5380"/>
      </c>
      <c r="UN207" s="54">
        <f t="shared" si="5363"/>
      </c>
      <c r="UO207" s="55">
        <f t="shared" si="5381"/>
      </c>
      <c r="UP207" s="54">
        <f t="shared" si="5363"/>
      </c>
      <c r="UQ207" s="55">
        <f t="shared" si="5382"/>
      </c>
      <c r="UR207" s="54">
        <f t="shared" si="5363"/>
      </c>
      <c r="US207" s="55">
        <f t="shared" si="5383"/>
      </c>
      <c r="UT207" s="54">
        <f t="shared" si="5363"/>
      </c>
      <c r="UU207" s="55">
        <f t="shared" si="5384"/>
      </c>
      <c r="UV207" s="54">
        <f t="shared" si="5363"/>
      </c>
      <c r="UW207" s="55">
        <f t="shared" si="5385"/>
      </c>
      <c r="UX207" s="54">
        <f t="shared" si="5363"/>
      </c>
      <c r="UY207" s="55">
        <f t="shared" si="5386"/>
      </c>
      <c r="UZ207" s="54">
        <f t="shared" si="5363"/>
      </c>
      <c r="VA207" s="55">
        <f t="shared" si="5387"/>
      </c>
      <c r="VB207" s="54">
        <f t="shared" si="5363"/>
      </c>
      <c r="VC207" s="55">
        <f t="shared" si="5388"/>
      </c>
      <c r="VD207" s="54">
        <f t="shared" si="5363"/>
      </c>
      <c r="VE207" s="55">
        <f t="shared" si="5389"/>
      </c>
      <c r="VF207" s="54">
        <f t="shared" si="5363"/>
      </c>
      <c r="VG207" s="55">
        <f t="shared" si="5390"/>
      </c>
      <c r="VH207" s="54">
        <f t="shared" si="5363"/>
      </c>
      <c r="VI207" s="55">
        <f t="shared" si="5391"/>
      </c>
      <c r="VJ207" s="54">
        <f t="shared" si="5363"/>
      </c>
      <c r="VK207" s="55">
        <f t="shared" si="5392"/>
      </c>
      <c r="VL207" s="54">
        <f t="shared" si="5259"/>
      </c>
      <c r="VM207" s="55">
        <f t="shared" si="5393"/>
      </c>
      <c r="VN207" s="54">
        <f t="shared" si="5259"/>
      </c>
      <c r="VO207" s="55">
        <f t="shared" si="5394"/>
      </c>
      <c r="VP207" s="54">
        <f t="shared" si="5259"/>
      </c>
      <c r="VQ207" s="55">
        <f t="shared" si="5336"/>
      </c>
      <c r="VR207" s="54">
        <f t="shared" si="5259"/>
      </c>
      <c r="VS207" s="55">
        <f t="shared" si="5395"/>
      </c>
      <c r="VT207" s="54">
        <f t="shared" si="5259"/>
      </c>
      <c r="VU207" s="55">
        <f t="shared" si="5396"/>
      </c>
      <c r="VV207" s="54">
        <f t="shared" si="5259"/>
      </c>
      <c r="VW207" s="55">
        <f t="shared" si="5397"/>
      </c>
      <c r="VX207" s="54">
        <f t="shared" si="5259"/>
      </c>
      <c r="VY207" s="55">
        <f t="shared" si="5398"/>
      </c>
      <c r="VZ207" s="54">
        <f t="shared" si="5259"/>
      </c>
      <c r="WA207" s="55">
        <f t="shared" si="5399"/>
      </c>
      <c r="WB207" s="54">
        <f t="shared" si="5259"/>
      </c>
      <c r="WC207" s="55">
        <f t="shared" si="5400"/>
      </c>
      <c r="WD207" s="54">
        <f t="shared" si="5259"/>
      </c>
      <c r="WE207" s="55">
        <f t="shared" si="5337"/>
      </c>
      <c r="WF207" s="54">
        <f t="shared" si="5259"/>
      </c>
      <c r="WG207" s="55">
        <f t="shared" si="5338"/>
      </c>
      <c r="WH207" s="54">
        <f t="shared" si="5259"/>
      </c>
      <c r="WI207" s="55">
        <f t="shared" si="5339"/>
      </c>
      <c r="WJ207" s="54">
        <f t="shared" si="5259"/>
      </c>
      <c r="WK207" s="55">
        <f t="shared" si="5340"/>
      </c>
      <c r="WL207" s="54">
        <f t="shared" si="5259"/>
      </c>
      <c r="WM207" s="55">
        <f t="shared" si="5341"/>
      </c>
      <c r="WN207" s="54">
        <f t="shared" si="5199"/>
      </c>
      <c r="WO207" s="55">
        <f t="shared" si="5342"/>
      </c>
      <c r="WP207" s="54">
        <f t="shared" si="5199"/>
      </c>
      <c r="WQ207" s="55">
        <f t="shared" si="5343"/>
      </c>
      <c r="WR207" s="54">
        <f t="shared" si="5199"/>
      </c>
      <c r="WS207" s="55">
        <f t="shared" si="5344"/>
      </c>
      <c r="WT207" s="54">
        <f t="shared" si="5199"/>
      </c>
      <c r="WU207" s="55">
        <f t="shared" si="5345"/>
      </c>
      <c r="WV207" s="54">
        <f t="shared" si="5199"/>
      </c>
      <c r="WW207" s="55">
        <f t="shared" si="5346"/>
      </c>
      <c r="WX207" s="54">
        <f t="shared" si="5199"/>
      </c>
      <c r="WY207" s="55">
        <f t="shared" si="5347"/>
      </c>
      <c r="WZ207" s="54">
        <f t="shared" si="5405"/>
      </c>
      <c r="XA207" s="55">
        <f t="shared" si="5348"/>
      </c>
      <c r="XB207" s="54">
        <f t="shared" si="5405"/>
      </c>
      <c r="XC207" s="55">
        <f t="shared" si="5349"/>
      </c>
      <c r="XD207" s="54">
        <f t="shared" si="5405"/>
      </c>
      <c r="XE207" s="55">
        <f t="shared" si="5350"/>
      </c>
      <c r="XF207" s="54">
        <f t="shared" si="5405"/>
      </c>
      <c r="XG207" s="55">
        <f t="shared" si="5351"/>
      </c>
      <c r="XH207" s="54">
        <f t="shared" si="5405"/>
      </c>
      <c r="XI207" s="55">
        <f t="shared" si="5352"/>
      </c>
      <c r="XJ207" s="54">
        <f t="shared" si="5405"/>
      </c>
      <c r="XK207" s="55">
        <f t="shared" si="5353"/>
      </c>
      <c r="XL207" s="54">
        <f t="shared" si="5405"/>
      </c>
      <c r="XM207" s="55">
        <f t="shared" si="5354"/>
      </c>
      <c r="XN207" s="54">
        <f t="shared" si="5405"/>
      </c>
      <c r="XO207" s="55">
        <f t="shared" si="5355"/>
      </c>
      <c r="XP207" s="54">
        <f t="shared" si="5405"/>
      </c>
      <c r="XQ207" s="55">
        <f t="shared" si="5356"/>
      </c>
      <c r="XR207" s="54">
        <f t="shared" si="5405"/>
      </c>
      <c r="XS207" s="55">
        <f t="shared" si="5357"/>
      </c>
      <c r="XT207" s="54">
        <f t="shared" si="5405"/>
      </c>
      <c r="XU207" s="55">
        <f t="shared" si="5358"/>
      </c>
      <c r="XV207" s="54">
        <f t="shared" si="5405"/>
      </c>
      <c r="XW207" s="55">
        <f t="shared" si="5359"/>
      </c>
      <c r="XX207" s="54">
        <f t="shared" si="5405"/>
      </c>
      <c r="XY207" s="55">
        <f t="shared" si="5360"/>
      </c>
      <c r="XZ207" s="54">
        <f t="shared" si="5405"/>
      </c>
      <c r="YA207" s="55">
        <f t="shared" si="5361"/>
      </c>
      <c r="YB207" s="54">
        <f t="shared" si="5405"/>
      </c>
      <c r="YC207" s="55">
        <f t="shared" si="5260"/>
      </c>
      <c r="YD207" s="54">
        <f t="shared" si="5405"/>
      </c>
      <c r="YE207" s="55">
        <f t="shared" si="5261"/>
      </c>
      <c r="YF207" s="54">
        <f t="shared" si="5405"/>
      </c>
      <c r="YG207" s="55">
        <f t="shared" si="5262"/>
      </c>
      <c r="YH207" s="54">
        <f t="shared" si="5405"/>
      </c>
      <c r="YI207" s="55">
        <f t="shared" si="5263"/>
      </c>
      <c r="YJ207" s="54">
        <f t="shared" si="5405"/>
      </c>
      <c r="YK207" s="55">
        <f t="shared" si="5264"/>
      </c>
      <c r="YL207" s="54">
        <f t="shared" si="5405"/>
      </c>
      <c r="YM207" s="55">
        <f t="shared" si="5265"/>
      </c>
      <c r="YN207" s="54">
        <f t="shared" si="5405"/>
      </c>
      <c r="YO207" s="55">
        <f t="shared" si="5266"/>
      </c>
      <c r="YP207" s="54">
        <f t="shared" si="5405"/>
      </c>
      <c r="YQ207" s="55">
        <f t="shared" si="5267"/>
      </c>
      <c r="YR207" s="54">
        <f t="shared" si="5405"/>
      </c>
      <c r="YS207" s="55">
        <f t="shared" si="5268"/>
      </c>
      <c r="YT207" s="54">
        <f t="shared" si="5405"/>
      </c>
      <c r="YU207" s="55">
        <f t="shared" si="5269"/>
      </c>
      <c r="YV207" s="54">
        <f t="shared" si="5405"/>
      </c>
      <c r="YW207" s="55">
        <f t="shared" si="5270"/>
      </c>
      <c r="YX207" s="54">
        <f t="shared" si="5405"/>
      </c>
      <c r="YY207" s="55">
        <f t="shared" si="5271"/>
      </c>
      <c r="YZ207" s="54">
        <f t="shared" si="5405"/>
      </c>
      <c r="ZA207" s="55">
        <f t="shared" si="5272"/>
      </c>
      <c r="ZB207" s="54">
        <f t="shared" si="5405"/>
      </c>
      <c r="ZC207" s="55">
        <f t="shared" si="5273"/>
      </c>
      <c r="ZD207" s="54">
        <f t="shared" si="5405"/>
      </c>
      <c r="ZE207" s="55">
        <f t="shared" si="5274"/>
      </c>
      <c r="ZF207" s="54">
        <f t="shared" si="5405"/>
      </c>
      <c r="ZG207" s="55">
        <f t="shared" si="5275"/>
      </c>
      <c r="ZH207" s="54">
        <f t="shared" si="5405"/>
      </c>
      <c r="ZI207" s="55">
        <f t="shared" si="5276"/>
      </c>
      <c r="ZJ207" s="54">
        <f t="shared" si="5405"/>
      </c>
      <c r="ZK207" s="55">
        <f t="shared" si="5277"/>
      </c>
      <c r="ZL207" s="54">
        <f t="shared" si="5403"/>
      </c>
      <c r="ZM207" s="55">
        <f t="shared" si="5278"/>
      </c>
      <c r="ZN207" s="54">
        <f t="shared" si="5403"/>
      </c>
      <c r="ZO207" s="55">
        <f t="shared" si="5279"/>
      </c>
      <c r="ZP207" s="54">
        <f t="shared" si="5403"/>
      </c>
      <c r="ZQ207" s="55">
        <f t="shared" si="5280"/>
      </c>
      <c r="ZR207" s="54">
        <f t="shared" si="5403"/>
      </c>
      <c r="ZS207" s="55">
        <f t="shared" si="5281"/>
      </c>
      <c r="ZT207" s="54">
        <f t="shared" si="5403"/>
      </c>
      <c r="ZU207" s="55">
        <f t="shared" si="5282"/>
      </c>
      <c r="ZV207" s="54">
        <f t="shared" si="5403"/>
      </c>
      <c r="ZW207" s="55">
        <f t="shared" si="5283"/>
      </c>
      <c r="ZX207" s="54">
        <f t="shared" si="5403"/>
      </c>
      <c r="ZY207" s="55">
        <f t="shared" si="5284"/>
      </c>
      <c r="ZZ207" s="54">
        <f t="shared" si="5403"/>
      </c>
      <c r="AAA207" s="55">
        <f t="shared" si="5285"/>
      </c>
      <c r="AAB207" s="54">
        <f t="shared" si="5404"/>
      </c>
      <c r="AAC207" s="55">
        <f t="shared" si="5286"/>
      </c>
      <c r="AAD207" s="54">
        <f t="shared" si="5404"/>
      </c>
      <c r="AAE207" s="55">
        <f t="shared" si="5287"/>
      </c>
      <c r="AAF207" s="54">
        <f t="shared" si="5404"/>
      </c>
      <c r="AAG207" s="55">
        <f t="shared" si="5288"/>
      </c>
      <c r="AAH207" s="54">
        <f t="shared" si="5404"/>
      </c>
      <c r="AAI207" s="55">
        <f t="shared" si="5289"/>
      </c>
      <c r="AAJ207" s="54">
        <f t="shared" si="5404"/>
      </c>
      <c r="AAK207" s="55">
        <f t="shared" si="5290"/>
      </c>
      <c r="AAL207" s="54">
        <f t="shared" si="5404"/>
      </c>
      <c r="AAM207" s="55">
        <f t="shared" si="4917"/>
      </c>
      <c r="AAN207" s="54">
        <f t="shared" si="5404"/>
      </c>
      <c r="AAO207" s="55">
        <f t="shared" si="4918"/>
      </c>
      <c r="AAP207" s="54">
        <f t="shared" si="5404"/>
      </c>
      <c r="AAQ207" s="55">
        <f t="shared" si="4919"/>
      </c>
      <c r="AAR207" s="54">
        <f t="shared" si="5404"/>
      </c>
      <c r="AAS207" s="55">
        <f t="shared" si="4920"/>
      </c>
      <c r="AAT207" s="54">
        <f t="shared" si="5404"/>
      </c>
      <c r="AAU207" s="55">
        <f t="shared" si="4921"/>
      </c>
      <c r="AAV207" s="54">
        <f t="shared" si="5404"/>
      </c>
      <c r="AAW207" s="55">
        <f t="shared" si="4922"/>
      </c>
      <c r="AAX207" s="54">
        <f t="shared" si="5404"/>
      </c>
      <c r="AAY207" s="55">
        <f t="shared" si="4923"/>
      </c>
      <c r="AAZ207" s="54">
        <f t="shared" si="5404"/>
      </c>
      <c r="ABA207" s="55">
        <f t="shared" si="4924"/>
      </c>
      <c r="ABB207" s="54">
        <f t="shared" si="5404"/>
      </c>
      <c r="ABC207" s="55">
        <f t="shared" si="4925"/>
      </c>
      <c r="ABD207" s="54">
        <f t="shared" si="5404"/>
      </c>
      <c r="ABE207" s="55">
        <f t="shared" si="4926"/>
      </c>
      <c r="ABF207" s="54">
        <f t="shared" si="5404"/>
      </c>
      <c r="ABG207" s="55">
        <f t="shared" si="4927"/>
      </c>
      <c r="ABH207" s="54">
        <f t="shared" si="5404"/>
      </c>
      <c r="ABI207" s="55">
        <f t="shared" si="4928"/>
      </c>
      <c r="ABJ207" s="54">
        <f t="shared" si="5404"/>
      </c>
      <c r="ABK207" s="55">
        <f t="shared" si="4929"/>
      </c>
      <c r="ABL207" s="54">
        <f t="shared" si="5404"/>
      </c>
      <c r="ABM207" s="55">
        <f t="shared" si="4930"/>
      </c>
      <c r="ABN207" s="54">
        <f t="shared" si="5404"/>
      </c>
      <c r="ABO207" s="55">
        <f t="shared" si="4931"/>
      </c>
      <c r="ABP207" s="54">
        <f t="shared" si="5404"/>
      </c>
      <c r="ABQ207" s="55">
        <f t="shared" si="4932"/>
      </c>
      <c r="ABR207" s="54">
        <f t="shared" si="5404"/>
      </c>
      <c r="ABS207" s="55">
        <f t="shared" si="4933"/>
      </c>
      <c r="ABT207" s="54">
        <f t="shared" si="5404"/>
      </c>
      <c r="ABU207" s="55">
        <f t="shared" si="4934"/>
      </c>
      <c r="ABV207" s="54">
        <f t="shared" si="5404"/>
      </c>
      <c r="ABW207" s="55">
        <f t="shared" si="4935"/>
      </c>
      <c r="ABX207" s="54">
        <f t="shared" si="5404"/>
      </c>
      <c r="ABY207" s="55">
        <f t="shared" si="4936"/>
      </c>
      <c r="ABZ207" s="54">
        <f t="shared" si="5404"/>
      </c>
      <c r="ACA207" s="55">
        <f t="shared" si="4937"/>
      </c>
      <c r="ACB207" s="54">
        <f t="shared" si="5404"/>
      </c>
      <c r="ACC207" s="55">
        <f t="shared" si="4938"/>
      </c>
      <c r="ACD207" s="54">
        <f t="shared" si="5404"/>
      </c>
      <c r="ACE207" s="55">
        <f t="shared" si="4939"/>
      </c>
      <c r="ACF207" s="54">
        <f t="shared" si="5404"/>
      </c>
      <c r="ACG207" s="55">
        <f t="shared" si="4940"/>
      </c>
      <c r="ACH207" s="54">
        <f t="shared" si="5404"/>
      </c>
      <c r="ACI207" s="55">
        <f t="shared" si="4941"/>
      </c>
      <c r="ACJ207" s="54">
        <f t="shared" si="5404"/>
      </c>
      <c r="ACK207" s="55">
        <f t="shared" si="4942"/>
      </c>
      <c r="ACL207" s="54">
        <f t="shared" si="5404"/>
      </c>
      <c r="ACM207" s="55">
        <f t="shared" si="4943"/>
      </c>
      <c r="ACN207" s="54">
        <f t="shared" si="5401"/>
      </c>
      <c r="ACO207" s="55">
        <f t="shared" si="4944"/>
      </c>
      <c r="ACP207" s="54">
        <f t="shared" si="5401"/>
      </c>
      <c r="ACQ207" s="55">
        <f t="shared" si="4945"/>
      </c>
      <c r="ACR207" s="54">
        <f t="shared" si="5401"/>
      </c>
      <c r="ACS207" s="55">
        <f t="shared" si="4946"/>
      </c>
      <c r="ACT207" s="54">
        <f t="shared" si="5401"/>
      </c>
      <c r="ACU207" s="55">
        <f t="shared" si="4947"/>
      </c>
      <c r="ACV207" s="54">
        <f t="shared" si="5401"/>
      </c>
      <c r="ACW207" s="55">
        <f t="shared" ref="ACW207:ACW222" si="5408">IFERROR(
    IF(
        LEFT(VLOOKUP($B207,ACV$4:ACW$71,2,FALSE),1)="0",
        "",
        IF(
            LEFT(VLOOKUP($B207,ACV$4:ACW$71,2,FALSE),1)="講",
            "講習",
            IF(
                LEFT(VLOOKUP($B207,ACV$4:ACW$71,2,FALSE),1)="追",
                "追加",
                "通常"
            )
        )
    ),
    ""
)</f>
      </c>
      <c r="ACX207" s="54">
        <f t="shared" si="5401"/>
      </c>
      <c r="ACY207" s="55">
        <f t="shared" si="4961"/>
      </c>
      <c r="ACZ207" s="54">
        <f t="shared" si="5291"/>
      </c>
      <c r="ADA207" s="55">
        <f t="shared" si="4962"/>
      </c>
      <c r="ADB207" s="54">
        <f t="shared" si="5291"/>
      </c>
      <c r="ADC207" s="55">
        <f t="shared" si="4963"/>
      </c>
      <c r="ADD207" s="54">
        <f t="shared" si="5291"/>
      </c>
      <c r="ADE207" s="55">
        <f t="shared" si="4964"/>
      </c>
      <c r="ADF207" s="54">
        <f t="shared" si="5291"/>
      </c>
      <c r="ADG207" s="55">
        <f t="shared" si="4965"/>
      </c>
    </row>
    <row r="208" spans="1:787" ht="20.25" hidden="1" customHeight="1">
      <c r="A208" s="112">
        <v>136</v>
      </c>
      <c r="B208" s="115">
        <f>学年と名前を結合するシート!D137</f>
      </c>
      <c r="C208" s="114"/>
      <c r="D208" s="54">
        <f t="shared" si="5292"/>
      </c>
      <c r="E208" s="55">
        <f t="shared" si="5293"/>
      </c>
      <c r="F208" s="54">
        <f t="shared" si="5333"/>
      </c>
      <c r="G208" s="55">
        <f t="shared" si="4966"/>
      </c>
      <c r="H208" s="54">
        <f t="shared" si="5333"/>
      </c>
      <c r="I208" s="55">
        <f t="shared" si="4967"/>
      </c>
      <c r="J208" s="54">
        <f t="shared" si="5333"/>
      </c>
      <c r="K208" s="55">
        <f t="shared" si="4968"/>
      </c>
      <c r="L208" s="54">
        <f t="shared" si="5333"/>
      </c>
      <c r="M208" s="55">
        <f t="shared" si="4969"/>
      </c>
      <c r="N208" s="54">
        <f t="shared" si="5333"/>
      </c>
      <c r="O208" s="55">
        <f t="shared" si="4970"/>
      </c>
      <c r="P208" s="54">
        <f t="shared" si="5333"/>
      </c>
      <c r="Q208" s="55">
        <f t="shared" si="4971"/>
      </c>
      <c r="R208" s="54">
        <f t="shared" si="5333"/>
      </c>
      <c r="S208" s="55">
        <f t="shared" si="4972"/>
      </c>
      <c r="T208" s="54">
        <f t="shared" si="5333"/>
      </c>
      <c r="U208" s="55">
        <f t="shared" si="4973"/>
      </c>
      <c r="V208" s="54">
        <f t="shared" si="5333"/>
      </c>
      <c r="W208" s="55">
        <f t="shared" si="4974"/>
      </c>
      <c r="X208" s="54">
        <f t="shared" si="5333"/>
      </c>
      <c r="Y208" s="55">
        <f t="shared" si="4975"/>
      </c>
      <c r="Z208" s="54">
        <f t="shared" si="5333"/>
      </c>
      <c r="AA208" s="55">
        <f t="shared" si="4976"/>
      </c>
      <c r="AB208" s="54">
        <f t="shared" si="5333"/>
      </c>
      <c r="AC208" s="55">
        <f t="shared" si="4977"/>
      </c>
      <c r="AD208" s="54">
        <f t="shared" si="5333"/>
      </c>
      <c r="AE208" s="55">
        <f t="shared" si="4978"/>
      </c>
      <c r="AF208" s="54">
        <f t="shared" si="5333"/>
      </c>
      <c r="AG208" s="55">
        <f t="shared" si="4979"/>
      </c>
      <c r="AH208" s="54">
        <f t="shared" si="5333"/>
      </c>
      <c r="AI208" s="55">
        <f t="shared" si="4980"/>
      </c>
      <c r="AJ208" s="54">
        <f t="shared" si="5333"/>
      </c>
      <c r="AK208" s="55">
        <f t="shared" si="4981"/>
      </c>
      <c r="AL208" s="54">
        <f t="shared" si="5333"/>
      </c>
      <c r="AM208" s="55">
        <f t="shared" si="4982"/>
      </c>
      <c r="AN208" s="54">
        <f t="shared" si="5333"/>
      </c>
      <c r="AO208" s="55">
        <f t="shared" si="4983"/>
      </c>
      <c r="AP208" s="54">
        <f t="shared" si="5333"/>
      </c>
      <c r="AQ208" s="55">
        <f t="shared" si="4984"/>
      </c>
      <c r="AR208" s="54">
        <f t="shared" si="5333"/>
      </c>
      <c r="AS208" s="55">
        <f t="shared" si="4985"/>
      </c>
      <c r="AT208" s="54">
        <f t="shared" si="5333"/>
      </c>
      <c r="AU208" s="55">
        <f t="shared" si="4986"/>
      </c>
      <c r="AV208" s="54">
        <f t="shared" si="5333"/>
      </c>
      <c r="AW208" s="55">
        <f t="shared" si="4987"/>
      </c>
      <c r="AX208" s="54">
        <f t="shared" si="5333"/>
      </c>
      <c r="AY208" s="55">
        <f t="shared" si="4988"/>
      </c>
      <c r="AZ208" s="54">
        <f t="shared" si="5333"/>
      </c>
      <c r="BA208" s="55">
        <f t="shared" si="4989"/>
      </c>
      <c r="BB208" s="54">
        <f t="shared" si="5333"/>
      </c>
      <c r="BC208" s="55">
        <f t="shared" si="4990"/>
      </c>
      <c r="BD208" s="54">
        <f t="shared" si="5333"/>
      </c>
      <c r="BE208" s="55">
        <f t="shared" si="4991"/>
      </c>
      <c r="BF208" s="54">
        <f t="shared" si="5333"/>
      </c>
      <c r="BG208" s="55">
        <f t="shared" si="4992"/>
      </c>
      <c r="BH208" s="54">
        <f t="shared" si="5333"/>
      </c>
      <c r="BI208" s="55">
        <f t="shared" si="4993"/>
      </c>
      <c r="BJ208" s="54">
        <f t="shared" si="5333"/>
      </c>
      <c r="BK208" s="55">
        <f t="shared" si="4994"/>
      </c>
      <c r="BL208" s="54">
        <f t="shared" si="5333"/>
      </c>
      <c r="BM208" s="55">
        <f t="shared" si="4995"/>
      </c>
      <c r="BN208" s="54">
        <f t="shared" si="5333"/>
      </c>
      <c r="BO208" s="55">
        <f t="shared" si="4996"/>
      </c>
      <c r="BP208" s="54">
        <f t="shared" si="5333"/>
      </c>
      <c r="BQ208" s="55">
        <f t="shared" si="4997"/>
      </c>
      <c r="BR208" s="54">
        <f t="shared" si="5334"/>
      </c>
      <c r="BS208" s="55">
        <f t="shared" si="4998"/>
      </c>
      <c r="BT208" s="54">
        <f t="shared" si="5334"/>
      </c>
      <c r="BU208" s="55">
        <f t="shared" si="4999"/>
      </c>
      <c r="BV208" s="54">
        <f t="shared" si="5334"/>
      </c>
      <c r="BW208" s="55">
        <f t="shared" si="5000"/>
      </c>
      <c r="BX208" s="54">
        <f t="shared" si="5334"/>
      </c>
      <c r="BY208" s="55">
        <f t="shared" si="5001"/>
      </c>
      <c r="BZ208" s="54">
        <f t="shared" si="5334"/>
      </c>
      <c r="CA208" s="55">
        <f t="shared" si="5002"/>
      </c>
      <c r="CB208" s="54">
        <f t="shared" si="5334"/>
      </c>
      <c r="CC208" s="55">
        <f t="shared" si="5003"/>
      </c>
      <c r="CD208" s="54">
        <f t="shared" si="5334"/>
      </c>
      <c r="CE208" s="55">
        <f t="shared" si="5004"/>
      </c>
      <c r="CF208" s="54">
        <f t="shared" si="5334"/>
      </c>
      <c r="CG208" s="55">
        <f t="shared" si="5005"/>
      </c>
      <c r="CH208" s="54">
        <f t="shared" si="5334"/>
      </c>
      <c r="CI208" s="55">
        <f t="shared" si="5006"/>
      </c>
      <c r="CJ208" s="54">
        <f t="shared" si="5334"/>
      </c>
      <c r="CK208" s="55">
        <f t="shared" si="5007"/>
      </c>
      <c r="CL208" s="54">
        <f t="shared" si="5334"/>
      </c>
      <c r="CM208" s="55">
        <f t="shared" si="5008"/>
      </c>
      <c r="CN208" s="54">
        <f t="shared" si="5334"/>
      </c>
      <c r="CO208" s="55">
        <f t="shared" si="5009"/>
      </c>
      <c r="CP208" s="54">
        <f t="shared" si="5334"/>
      </c>
      <c r="CQ208" s="55">
        <f t="shared" si="5010"/>
      </c>
      <c r="CR208" s="54">
        <f t="shared" si="5334"/>
      </c>
      <c r="CS208" s="55">
        <f t="shared" si="5011"/>
      </c>
      <c r="CT208" s="54">
        <f t="shared" si="5334"/>
      </c>
      <c r="CU208" s="55">
        <f t="shared" si="5012"/>
      </c>
      <c r="CV208" s="54">
        <f t="shared" si="5334"/>
      </c>
      <c r="CW208" s="55">
        <f t="shared" si="5013"/>
      </c>
      <c r="CX208" s="54">
        <f t="shared" si="5334"/>
      </c>
      <c r="CY208" s="55">
        <f t="shared" si="5014"/>
      </c>
      <c r="CZ208" s="54">
        <f t="shared" si="5334"/>
      </c>
      <c r="DA208" s="55">
        <f t="shared" si="5015"/>
      </c>
      <c r="DB208" s="54">
        <f t="shared" si="5334"/>
      </c>
      <c r="DC208" s="55">
        <f t="shared" si="5016"/>
      </c>
      <c r="DD208" s="54">
        <f t="shared" si="5334"/>
      </c>
      <c r="DE208" s="55">
        <f t="shared" si="5017"/>
      </c>
      <c r="DF208" s="54">
        <f t="shared" si="5334"/>
      </c>
      <c r="DG208" s="55">
        <f t="shared" si="5018"/>
      </c>
      <c r="DH208" s="54">
        <f t="shared" si="5334"/>
      </c>
      <c r="DI208" s="55">
        <f t="shared" si="5019"/>
      </c>
      <c r="DJ208" s="54">
        <f t="shared" si="5334"/>
      </c>
      <c r="DK208" s="55">
        <f t="shared" si="5020"/>
      </c>
      <c r="DL208" s="54">
        <f t="shared" si="5334"/>
      </c>
      <c r="DM208" s="55">
        <f t="shared" si="5021"/>
      </c>
      <c r="DN208" s="54">
        <f t="shared" si="5334"/>
      </c>
      <c r="DO208" s="55">
        <f t="shared" si="5022"/>
      </c>
      <c r="DP208" s="54">
        <f t="shared" si="5334"/>
      </c>
      <c r="DQ208" s="55">
        <f t="shared" si="5023"/>
      </c>
      <c r="DR208" s="54">
        <f t="shared" si="5334"/>
      </c>
      <c r="DS208" s="55">
        <f t="shared" si="5024"/>
      </c>
      <c r="DT208" s="54">
        <f t="shared" si="5334"/>
      </c>
      <c r="DU208" s="55">
        <f t="shared" si="5025"/>
      </c>
      <c r="DV208" s="54">
        <f t="shared" si="5334"/>
      </c>
      <c r="DW208" s="55">
        <f t="shared" si="5026"/>
      </c>
      <c r="DX208" s="54">
        <f t="shared" si="5334"/>
      </c>
      <c r="DY208" s="55">
        <f t="shared" si="5027"/>
      </c>
      <c r="DZ208" s="54">
        <f t="shared" si="5334"/>
      </c>
      <c r="EA208" s="55">
        <f t="shared" si="5028"/>
      </c>
      <c r="EB208" s="54">
        <f t="shared" si="5334"/>
      </c>
      <c r="EC208" s="55">
        <f t="shared" si="5029"/>
      </c>
      <c r="ED208" s="54">
        <f t="shared" si="5294"/>
      </c>
      <c r="EE208" s="55">
        <f t="shared" si="5030"/>
      </c>
      <c r="EF208" s="54">
        <f t="shared" si="5294"/>
      </c>
      <c r="EG208" s="55">
        <f t="shared" si="5031"/>
      </c>
      <c r="EH208" s="54">
        <f t="shared" si="5294"/>
      </c>
      <c r="EI208" s="55">
        <f t="shared" si="5032"/>
      </c>
      <c r="EJ208" s="54">
        <f t="shared" si="5294"/>
      </c>
      <c r="EK208" s="55">
        <f t="shared" si="5033"/>
      </c>
      <c r="EL208" s="54">
        <f t="shared" si="5294"/>
      </c>
      <c r="EM208" s="55">
        <f t="shared" si="5034"/>
      </c>
      <c r="EN208" s="54">
        <f t="shared" si="5294"/>
      </c>
      <c r="EO208" s="55">
        <f t="shared" si="5035"/>
      </c>
      <c r="EP208" s="54">
        <f t="shared" si="5362"/>
      </c>
      <c r="EQ208" s="55">
        <f t="shared" si="5036"/>
      </c>
      <c r="ER208" s="54">
        <f t="shared" si="5362"/>
      </c>
      <c r="ES208" s="55">
        <f t="shared" si="5037"/>
      </c>
      <c r="ET208" s="54">
        <f t="shared" si="5362"/>
      </c>
      <c r="EU208" s="55">
        <f t="shared" si="5038"/>
      </c>
      <c r="EV208" s="54">
        <f t="shared" si="5362"/>
      </c>
      <c r="EW208" s="55">
        <f t="shared" si="5039"/>
      </c>
      <c r="EX208" s="54">
        <f t="shared" si="5362"/>
      </c>
      <c r="EY208" s="55">
        <f t="shared" si="5040"/>
      </c>
      <c r="EZ208" s="54">
        <f t="shared" si="5362"/>
      </c>
      <c r="FA208" s="55">
        <f t="shared" si="5041"/>
      </c>
      <c r="FB208" s="54">
        <f t="shared" si="5362"/>
      </c>
      <c r="FC208" s="55">
        <f t="shared" si="5042"/>
      </c>
      <c r="FD208" s="54">
        <f t="shared" si="5362"/>
      </c>
      <c r="FE208" s="55">
        <f t="shared" si="5043"/>
      </c>
      <c r="FF208" s="54">
        <f t="shared" si="5362"/>
      </c>
      <c r="FG208" s="55">
        <f t="shared" si="5044"/>
      </c>
      <c r="FH208" s="54">
        <f t="shared" si="5362"/>
      </c>
      <c r="FI208" s="55">
        <f t="shared" si="5045"/>
      </c>
      <c r="FJ208" s="54">
        <f t="shared" si="5362"/>
      </c>
      <c r="FK208" s="55">
        <f t="shared" si="5046"/>
      </c>
      <c r="FL208" s="54">
        <f t="shared" si="5362"/>
      </c>
      <c r="FM208" s="55">
        <f t="shared" si="5047"/>
      </c>
      <c r="FN208" s="54">
        <f t="shared" si="5362"/>
      </c>
      <c r="FO208" s="55">
        <f t="shared" si="5048"/>
      </c>
      <c r="FP208" s="54">
        <f t="shared" si="5362"/>
      </c>
      <c r="FQ208" s="55">
        <f t="shared" si="5049"/>
      </c>
      <c r="FR208" s="54">
        <f t="shared" si="5362"/>
      </c>
      <c r="FS208" s="55">
        <f t="shared" si="5050"/>
      </c>
      <c r="FT208" s="54">
        <f t="shared" si="5362"/>
      </c>
      <c r="FU208" s="55">
        <f t="shared" si="5051"/>
      </c>
      <c r="FV208" s="54">
        <f t="shared" si="5362"/>
      </c>
      <c r="FW208" s="55">
        <f t="shared" si="5052"/>
      </c>
      <c r="FX208" s="54">
        <f t="shared" si="5362"/>
      </c>
      <c r="FY208" s="55">
        <f t="shared" si="5053"/>
      </c>
      <c r="FZ208" s="54">
        <f t="shared" si="5362"/>
      </c>
      <c r="GA208" s="55">
        <f t="shared" si="5054"/>
      </c>
      <c r="GB208" s="54">
        <f t="shared" si="5362"/>
      </c>
      <c r="GC208" s="55">
        <f t="shared" si="5055"/>
      </c>
      <c r="GD208" s="54">
        <f t="shared" si="5362"/>
      </c>
      <c r="GE208" s="55">
        <f t="shared" si="5056"/>
      </c>
      <c r="GF208" s="54">
        <f t="shared" si="5362"/>
      </c>
      <c r="GG208" s="55">
        <f t="shared" si="5057"/>
      </c>
      <c r="GH208" s="54">
        <f t="shared" si="5362"/>
      </c>
      <c r="GI208" s="55">
        <f t="shared" si="5058"/>
      </c>
      <c r="GJ208" s="54">
        <f t="shared" si="5362"/>
      </c>
      <c r="GK208" s="55">
        <f t="shared" si="5059"/>
      </c>
      <c r="GL208" s="54">
        <f t="shared" si="5362"/>
      </c>
      <c r="GM208" s="55">
        <f t="shared" si="5060"/>
      </c>
      <c r="GN208" s="54">
        <f t="shared" si="5362"/>
      </c>
      <c r="GO208" s="55">
        <f t="shared" si="5061"/>
      </c>
      <c r="GP208" s="54">
        <f t="shared" si="5362"/>
      </c>
      <c r="GQ208" s="55">
        <f t="shared" si="5062"/>
      </c>
      <c r="GR208" s="54">
        <f t="shared" si="5362"/>
      </c>
      <c r="GS208" s="55">
        <f t="shared" si="5063"/>
      </c>
      <c r="GT208" s="54">
        <f t="shared" si="5362"/>
      </c>
      <c r="GU208" s="55">
        <f t="shared" si="5064"/>
      </c>
      <c r="GV208" s="54">
        <f t="shared" si="5362"/>
      </c>
      <c r="GW208" s="55">
        <f t="shared" si="5065"/>
      </c>
      <c r="GX208" s="54">
        <f t="shared" si="5362"/>
      </c>
      <c r="GY208" s="55">
        <f t="shared" si="5066"/>
      </c>
      <c r="GZ208" s="54">
        <f t="shared" si="5362"/>
      </c>
      <c r="HA208" s="55">
        <f t="shared" si="5067"/>
      </c>
      <c r="HB208" s="54">
        <f t="shared" si="5335"/>
      </c>
      <c r="HC208" s="55">
        <f t="shared" si="5068"/>
      </c>
      <c r="HD208" s="54">
        <f t="shared" si="5335"/>
      </c>
      <c r="HE208" s="55">
        <f t="shared" si="5069"/>
      </c>
      <c r="HF208" s="54">
        <f t="shared" si="5335"/>
      </c>
      <c r="HG208" s="55">
        <f t="shared" si="5070"/>
      </c>
      <c r="HH208" s="54">
        <f t="shared" si="5335"/>
      </c>
      <c r="HI208" s="55">
        <f t="shared" si="5071"/>
      </c>
      <c r="HJ208" s="54">
        <f t="shared" si="5335"/>
      </c>
      <c r="HK208" s="55">
        <f t="shared" si="5072"/>
      </c>
      <c r="HL208" s="54">
        <f t="shared" si="5335"/>
      </c>
      <c r="HM208" s="55">
        <f t="shared" si="5073"/>
      </c>
      <c r="HN208" s="54">
        <f t="shared" si="5295"/>
      </c>
      <c r="HO208" s="55">
        <f t="shared" si="5074"/>
      </c>
      <c r="HP208" s="54">
        <f t="shared" si="5295"/>
      </c>
      <c r="HQ208" s="55">
        <f t="shared" si="5075"/>
      </c>
      <c r="HR208" s="54">
        <f t="shared" si="5295"/>
      </c>
      <c r="HS208" s="55">
        <f t="shared" si="5076"/>
      </c>
      <c r="HT208" s="54">
        <f t="shared" si="5295"/>
      </c>
      <c r="HU208" s="55">
        <f t="shared" si="5077"/>
      </c>
      <c r="HV208" s="54">
        <f t="shared" si="5295"/>
      </c>
      <c r="HW208" s="55">
        <f t="shared" si="5078"/>
      </c>
      <c r="HX208" s="54">
        <f t="shared" si="5295"/>
      </c>
      <c r="HY208" s="55">
        <f t="shared" si="5079"/>
      </c>
      <c r="HZ208" s="54">
        <f t="shared" si="5295"/>
      </c>
      <c r="IA208" s="55">
        <f t="shared" si="5080"/>
      </c>
      <c r="IB208" s="54">
        <f t="shared" si="5295"/>
      </c>
      <c r="IC208" s="55">
        <f t="shared" si="5081"/>
      </c>
      <c r="ID208" s="54">
        <f t="shared" si="5295"/>
      </c>
      <c r="IE208" s="55">
        <f t="shared" si="5082"/>
      </c>
      <c r="IF208" s="54">
        <f t="shared" si="5295"/>
      </c>
      <c r="IG208" s="55">
        <f t="shared" si="5083"/>
      </c>
      <c r="IH208" s="54">
        <f t="shared" si="5295"/>
      </c>
      <c r="II208" s="55">
        <f t="shared" si="5084"/>
      </c>
      <c r="IJ208" s="54">
        <f t="shared" si="5295"/>
      </c>
      <c r="IK208" s="55">
        <f t="shared" si="5085"/>
      </c>
      <c r="IL208" s="54">
        <f t="shared" si="5295"/>
      </c>
      <c r="IM208" s="55">
        <f t="shared" si="5086"/>
      </c>
      <c r="IN208" s="54">
        <f t="shared" si="5295"/>
      </c>
      <c r="IO208" s="55">
        <f t="shared" si="5087"/>
      </c>
      <c r="IP208" s="54">
        <f t="shared" si="5295"/>
      </c>
      <c r="IQ208" s="55">
        <f t="shared" si="5088"/>
      </c>
      <c r="IR208" s="54">
        <f t="shared" si="5295"/>
      </c>
      <c r="IS208" s="55">
        <f t="shared" si="5089"/>
      </c>
      <c r="IT208" s="54">
        <f t="shared" si="5295"/>
      </c>
      <c r="IU208" s="55">
        <f t="shared" si="5090"/>
      </c>
      <c r="IV208" s="54">
        <f t="shared" si="5295"/>
      </c>
      <c r="IW208" s="55">
        <f t="shared" si="5091"/>
      </c>
      <c r="IX208" s="54">
        <f t="shared" si="5295"/>
      </c>
      <c r="IY208" s="55">
        <f t="shared" si="5092"/>
      </c>
      <c r="IZ208" s="54">
        <f t="shared" si="5295"/>
      </c>
      <c r="JA208" s="55">
        <f t="shared" si="5093"/>
      </c>
      <c r="JB208" s="54">
        <f t="shared" si="5295"/>
      </c>
      <c r="JC208" s="55">
        <f t="shared" si="5094"/>
      </c>
      <c r="JD208" s="54">
        <f t="shared" si="5295"/>
      </c>
      <c r="JE208" s="55">
        <f t="shared" si="5095"/>
      </c>
      <c r="JF208" s="54">
        <f t="shared" si="5295"/>
      </c>
      <c r="JG208" s="55">
        <f t="shared" si="5096"/>
      </c>
      <c r="JH208" s="54">
        <f t="shared" si="5295"/>
      </c>
      <c r="JI208" s="55">
        <f t="shared" si="5097"/>
      </c>
      <c r="JJ208" s="54">
        <f t="shared" si="5295"/>
      </c>
      <c r="JK208" s="55">
        <f t="shared" si="5098"/>
      </c>
      <c r="JL208" s="54">
        <f t="shared" ref="JL208:JZ218" si="5409">RIGHT(IFERROR(VLOOKUP($B208,JL$4:JM$71,2,FALSE),""),2)</f>
      </c>
      <c r="JM208" s="55">
        <f t="shared" si="5200"/>
      </c>
      <c r="JN208" s="54">
        <f t="shared" si="5409"/>
      </c>
      <c r="JO208" s="55">
        <f t="shared" si="5296"/>
      </c>
      <c r="JP208" s="54">
        <f t="shared" si="5409"/>
      </c>
      <c r="JQ208" s="55">
        <f t="shared" si="5297"/>
      </c>
      <c r="JR208" s="54">
        <f t="shared" si="5409"/>
      </c>
      <c r="JS208" s="55">
        <f t="shared" si="5298"/>
      </c>
      <c r="JT208" s="54">
        <f t="shared" si="5409"/>
      </c>
      <c r="JU208" s="55">
        <f t="shared" si="5299"/>
      </c>
      <c r="JV208" s="54">
        <f t="shared" si="5409"/>
      </c>
      <c r="JW208" s="55">
        <f t="shared" si="5300"/>
      </c>
      <c r="JX208" s="54">
        <f t="shared" si="5409"/>
      </c>
      <c r="JY208" s="55">
        <f t="shared" si="5301"/>
      </c>
      <c r="JZ208" s="54">
        <f t="shared" si="5409"/>
      </c>
      <c r="KA208" s="55">
        <f t="shared" si="5302"/>
      </c>
      <c r="KB208" s="54">
        <f t="shared" si="5201"/>
      </c>
      <c r="KC208" s="55">
        <f t="shared" si="5303"/>
      </c>
      <c r="KD208" s="54">
        <f t="shared" si="5201"/>
      </c>
      <c r="KE208" s="55">
        <f t="shared" si="5304"/>
      </c>
      <c r="KF208" s="54">
        <f t="shared" si="5201"/>
      </c>
      <c r="KG208" s="55">
        <f t="shared" si="5305"/>
      </c>
      <c r="KH208" s="54">
        <f t="shared" si="5201"/>
      </c>
      <c r="KI208" s="55">
        <f t="shared" si="5306"/>
      </c>
      <c r="KJ208" s="54">
        <f t="shared" si="5201"/>
      </c>
      <c r="KK208" s="55">
        <f t="shared" si="5307"/>
      </c>
      <c r="KL208" s="54">
        <f t="shared" si="5201"/>
      </c>
      <c r="KM208" s="55">
        <f t="shared" si="5308"/>
      </c>
      <c r="KN208" s="54">
        <f t="shared" si="5201"/>
      </c>
      <c r="KO208" s="55">
        <f t="shared" si="5309"/>
      </c>
      <c r="KP208" s="54">
        <f t="shared" si="5201"/>
      </c>
      <c r="KQ208" s="55">
        <f t="shared" si="5310"/>
      </c>
      <c r="KR208" s="54">
        <f t="shared" si="5201"/>
      </c>
      <c r="KS208" s="55">
        <f t="shared" si="5311"/>
      </c>
      <c r="KT208" s="54">
        <f t="shared" si="5201"/>
      </c>
      <c r="KU208" s="55">
        <f t="shared" si="5312"/>
      </c>
      <c r="KV208" s="54">
        <f t="shared" si="5201"/>
      </c>
      <c r="KW208" s="55">
        <f t="shared" si="5313"/>
      </c>
      <c r="KX208" s="54">
        <f t="shared" si="5201"/>
      </c>
      <c r="KY208" s="55">
        <f t="shared" si="5314"/>
      </c>
      <c r="KZ208" s="54">
        <f t="shared" si="5201"/>
      </c>
      <c r="LA208" s="55">
        <f t="shared" si="5315"/>
      </c>
      <c r="LB208" s="54">
        <f t="shared" si="5201"/>
      </c>
      <c r="LC208" s="55">
        <f t="shared" si="5316"/>
      </c>
      <c r="LD208" s="54">
        <f t="shared" si="5201"/>
      </c>
      <c r="LE208" s="55">
        <f t="shared" si="5317"/>
      </c>
      <c r="LF208" s="54">
        <f t="shared" si="5201"/>
      </c>
      <c r="LG208" s="55">
        <f t="shared" si="5318"/>
      </c>
      <c r="LH208" s="54">
        <f t="shared" si="5201"/>
      </c>
      <c r="LI208" s="55">
        <f t="shared" si="5319"/>
      </c>
      <c r="LJ208" s="54">
        <f t="shared" si="5201"/>
      </c>
      <c r="LK208" s="55">
        <f t="shared" si="5320"/>
      </c>
      <c r="LL208" s="54">
        <f t="shared" si="5201"/>
      </c>
      <c r="LM208" s="55">
        <f t="shared" si="5321"/>
      </c>
      <c r="LN208" s="54">
        <f t="shared" si="5201"/>
      </c>
      <c r="LO208" s="55">
        <f t="shared" si="5322"/>
      </c>
      <c r="LP208" s="54">
        <f t="shared" si="5201"/>
      </c>
      <c r="LQ208" s="55">
        <f t="shared" si="5323"/>
      </c>
      <c r="LR208" s="54">
        <f t="shared" si="5201"/>
      </c>
      <c r="LS208" s="55">
        <f t="shared" si="5324"/>
      </c>
      <c r="LT208" s="54">
        <f t="shared" si="5201"/>
      </c>
      <c r="LU208" s="55">
        <f t="shared" si="5325"/>
      </c>
      <c r="LV208" s="54">
        <f t="shared" si="5201"/>
      </c>
      <c r="LW208" s="55">
        <f t="shared" si="5326"/>
      </c>
      <c r="LX208" s="54">
        <f t="shared" si="5201"/>
      </c>
      <c r="LY208" s="55">
        <f t="shared" si="5202"/>
      </c>
      <c r="LZ208" s="54">
        <f t="shared" si="5197"/>
      </c>
      <c r="MA208" s="55">
        <f t="shared" si="5327"/>
      </c>
      <c r="MB208" s="54">
        <f t="shared" si="5197"/>
      </c>
      <c r="MC208" s="55">
        <f t="shared" si="5328"/>
      </c>
      <c r="MD208" s="54">
        <f t="shared" si="5197"/>
      </c>
      <c r="ME208" s="55">
        <f t="shared" si="5329"/>
      </c>
      <c r="MF208" s="54">
        <f t="shared" si="5197"/>
      </c>
      <c r="MG208" s="55">
        <f t="shared" si="5330"/>
      </c>
      <c r="MH208" s="54">
        <f t="shared" si="5197"/>
      </c>
      <c r="MI208" s="55">
        <f t="shared" si="5331"/>
      </c>
      <c r="MJ208" s="54">
        <f t="shared" si="5197"/>
      </c>
      <c r="MK208" s="55">
        <f t="shared" si="5332"/>
      </c>
      <c r="ML208" s="54">
        <f t="shared" ref="ML208:OV222" si="5410">RIGHT(IFERROR(VLOOKUP($B208,ML$4:MM$71,2,FALSE),""),2)</f>
      </c>
      <c r="MM208" s="55">
        <f t="shared" si="5203"/>
      </c>
      <c r="MN208" s="54">
        <f t="shared" si="5410"/>
      </c>
      <c r="MO208" s="55">
        <f t="shared" si="5204"/>
      </c>
      <c r="MP208" s="54">
        <f t="shared" si="5410"/>
      </c>
      <c r="MQ208" s="55">
        <f t="shared" si="5205"/>
      </c>
      <c r="MR208" s="54">
        <f t="shared" si="5410"/>
      </c>
      <c r="MS208" s="55">
        <f t="shared" si="5206"/>
      </c>
      <c r="MT208" s="54">
        <f t="shared" si="5410"/>
      </c>
      <c r="MU208" s="55">
        <f t="shared" si="5207"/>
      </c>
      <c r="MV208" s="54">
        <f t="shared" si="5410"/>
      </c>
      <c r="MW208" s="55">
        <f t="shared" si="5208"/>
      </c>
      <c r="MX208" s="54">
        <f t="shared" si="5410"/>
      </c>
      <c r="MY208" s="55">
        <f t="shared" si="5209"/>
      </c>
      <c r="MZ208" s="54">
        <f t="shared" si="5410"/>
      </c>
      <c r="NA208" s="55">
        <f t="shared" si="5210"/>
      </c>
      <c r="NB208" s="54">
        <f t="shared" si="5410"/>
      </c>
      <c r="NC208" s="55">
        <f t="shared" si="5211"/>
      </c>
      <c r="ND208" s="54">
        <f t="shared" si="5410"/>
      </c>
      <c r="NE208" s="55">
        <f t="shared" si="5212"/>
      </c>
      <c r="NF208" s="54">
        <f t="shared" si="5410"/>
      </c>
      <c r="NG208" s="55">
        <f t="shared" si="5213"/>
      </c>
      <c r="NH208" s="54">
        <f t="shared" si="5410"/>
      </c>
      <c r="NI208" s="55">
        <f t="shared" si="5214"/>
      </c>
      <c r="NJ208" s="54">
        <f t="shared" si="5410"/>
      </c>
      <c r="NK208" s="55">
        <f t="shared" si="5215"/>
      </c>
      <c r="NL208" s="54">
        <f t="shared" si="5410"/>
      </c>
      <c r="NM208" s="55">
        <f t="shared" si="5216"/>
      </c>
      <c r="NN208" s="54">
        <f t="shared" si="5410"/>
      </c>
      <c r="NO208" s="55">
        <f t="shared" si="5217"/>
      </c>
      <c r="NP208" s="54">
        <f t="shared" si="5410"/>
      </c>
      <c r="NQ208" s="55">
        <f t="shared" si="5218"/>
      </c>
      <c r="NR208" s="54">
        <f t="shared" si="5410"/>
      </c>
      <c r="NS208" s="55">
        <f t="shared" si="5219"/>
      </c>
      <c r="NT208" s="54">
        <f t="shared" si="5410"/>
      </c>
      <c r="NU208" s="55">
        <f t="shared" si="5220"/>
      </c>
      <c r="NV208" s="54">
        <f t="shared" si="5410"/>
      </c>
      <c r="NW208" s="55">
        <f t="shared" si="5221"/>
      </c>
      <c r="NX208" s="54">
        <f t="shared" si="5410"/>
      </c>
      <c r="NY208" s="55">
        <f t="shared" si="5222"/>
      </c>
      <c r="NZ208" s="54">
        <f t="shared" si="5410"/>
      </c>
      <c r="OA208" s="55">
        <f t="shared" si="5223"/>
      </c>
      <c r="OB208" s="54">
        <f t="shared" si="5410"/>
      </c>
      <c r="OC208" s="55">
        <f t="shared" si="5224"/>
      </c>
      <c r="OD208" s="54">
        <f t="shared" si="5410"/>
      </c>
      <c r="OE208" s="55">
        <f t="shared" si="5225"/>
      </c>
      <c r="OF208" s="54">
        <f t="shared" si="5410"/>
      </c>
      <c r="OG208" s="55">
        <f t="shared" si="5226"/>
      </c>
      <c r="OH208" s="54">
        <f t="shared" si="5410"/>
      </c>
      <c r="OI208" s="55">
        <f t="shared" si="5227"/>
      </c>
      <c r="OJ208" s="54">
        <f t="shared" si="5410"/>
      </c>
      <c r="OK208" s="55">
        <f t="shared" si="5228"/>
      </c>
      <c r="OL208" s="54">
        <f t="shared" si="5410"/>
      </c>
      <c r="OM208" s="55">
        <f t="shared" si="5229"/>
      </c>
      <c r="ON208" s="54">
        <f t="shared" si="5410"/>
      </c>
      <c r="OO208" s="55">
        <f t="shared" si="5230"/>
      </c>
      <c r="OP208" s="54">
        <f t="shared" si="5410"/>
      </c>
      <c r="OQ208" s="55">
        <f t="shared" si="5231"/>
      </c>
      <c r="OR208" s="54">
        <f t="shared" si="5410"/>
      </c>
      <c r="OS208" s="55">
        <f t="shared" si="5232"/>
      </c>
      <c r="OT208" s="54">
        <f t="shared" si="5410"/>
      </c>
      <c r="OU208" s="55">
        <f t="shared" si="5233"/>
      </c>
      <c r="OV208" s="54">
        <f t="shared" si="5410"/>
      </c>
      <c r="OW208" s="55">
        <f t="shared" si="5234"/>
      </c>
      <c r="OX208" s="54">
        <f t="shared" ref="OX208:RH215" si="5411">RIGHT(IFERROR(VLOOKUP($B208,OX$4:OY$71,2,FALSE),""),2)</f>
      </c>
      <c r="OY208" s="55">
        <f t="shared" si="5235"/>
      </c>
      <c r="OZ208" s="54">
        <f t="shared" si="5411"/>
      </c>
      <c r="PA208" s="55">
        <f t="shared" si="5236"/>
      </c>
      <c r="PB208" s="54">
        <f t="shared" si="5411"/>
      </c>
      <c r="PC208" s="55">
        <f t="shared" si="5237"/>
      </c>
      <c r="PD208" s="54">
        <f t="shared" si="5411"/>
      </c>
      <c r="PE208" s="55">
        <f t="shared" si="5238"/>
      </c>
      <c r="PF208" s="54">
        <f t="shared" si="5411"/>
      </c>
      <c r="PG208" s="55">
        <f t="shared" si="5239"/>
      </c>
      <c r="PH208" s="54">
        <f t="shared" si="5411"/>
      </c>
      <c r="PI208" s="55">
        <f t="shared" si="5240"/>
      </c>
      <c r="PJ208" s="54">
        <f t="shared" si="5411"/>
      </c>
      <c r="PK208" s="55">
        <f t="shared" si="5241"/>
      </c>
      <c r="PL208" s="54">
        <f t="shared" si="5411"/>
      </c>
      <c r="PM208" s="55">
        <f t="shared" si="5242"/>
      </c>
      <c r="PN208" s="54">
        <f t="shared" si="5411"/>
      </c>
      <c r="PO208" s="55">
        <f t="shared" si="5243"/>
      </c>
      <c r="PP208" s="54">
        <f t="shared" si="5411"/>
      </c>
      <c r="PQ208" s="55">
        <f t="shared" si="5244"/>
      </c>
      <c r="PR208" s="54">
        <f t="shared" si="5411"/>
      </c>
      <c r="PS208" s="55">
        <f t="shared" si="5245"/>
      </c>
      <c r="PT208" s="54">
        <f t="shared" si="5411"/>
      </c>
      <c r="PU208" s="55">
        <f t="shared" si="5246"/>
      </c>
      <c r="PV208" s="54">
        <f t="shared" si="5411"/>
      </c>
      <c r="PW208" s="55">
        <f t="shared" si="5247"/>
      </c>
      <c r="PX208" s="54">
        <f t="shared" si="5411"/>
      </c>
      <c r="PY208" s="55">
        <f t="shared" si="5248"/>
      </c>
      <c r="PZ208" s="54">
        <f t="shared" si="5411"/>
      </c>
      <c r="QA208" s="55">
        <f t="shared" si="5249"/>
      </c>
      <c r="QB208" s="54">
        <f t="shared" si="5411"/>
      </c>
      <c r="QC208" s="55">
        <f t="shared" si="5250"/>
      </c>
      <c r="QD208" s="54">
        <f t="shared" si="5411"/>
      </c>
      <c r="QE208" s="55">
        <f t="shared" si="5251"/>
      </c>
      <c r="QF208" s="54">
        <f t="shared" si="5411"/>
      </c>
      <c r="QG208" s="55">
        <f t="shared" si="5252"/>
      </c>
      <c r="QH208" s="54">
        <f t="shared" si="5411"/>
      </c>
      <c r="QI208" s="55">
        <f t="shared" si="5253"/>
      </c>
      <c r="QJ208" s="54">
        <f t="shared" si="5411"/>
      </c>
      <c r="QK208" s="55">
        <f t="shared" si="5254"/>
      </c>
      <c r="QL208" s="54">
        <f t="shared" si="5411"/>
      </c>
      <c r="QM208" s="55">
        <f t="shared" si="5255"/>
      </c>
      <c r="QN208" s="54">
        <f t="shared" si="5411"/>
      </c>
      <c r="QO208" s="55">
        <f t="shared" si="5256"/>
      </c>
      <c r="QP208" s="54">
        <f t="shared" si="5411"/>
      </c>
      <c r="QQ208" s="55">
        <f t="shared" si="5257"/>
      </c>
      <c r="QR208" s="54">
        <f t="shared" si="5411"/>
      </c>
      <c r="QS208" s="55">
        <f t="shared" si="5258"/>
      </c>
      <c r="QT208" s="54">
        <f t="shared" si="5411"/>
      </c>
      <c r="QU208" s="55">
        <f t="shared" ref="QU208:QU222" si="5412">IFERROR(
    IF(
        LEFT(VLOOKUP($B208,QT$4:QU$71,2,FALSE),1)="0",
        "",
        IF(
            LEFT(VLOOKUP($B208,QT$4:QU$71,2,FALSE),1)="講",
            "講習",
            IF(
                LEFT(VLOOKUP($B208,QT$4:QU$71,2,FALSE),1)="追",
                "追加",
                "通常"
            )
        )
    ),
    ""
)</f>
      </c>
      <c r="QV208" s="54">
        <f t="shared" si="5411"/>
      </c>
      <c r="QW208" s="55">
        <f t="shared" ref="QW208:QW222" si="5413">IFERROR(
    IF(
        LEFT(VLOOKUP($B208,QV$4:QW$71,2,FALSE),1)="0",
        "",
        IF(
            LEFT(VLOOKUP($B208,QV$4:QW$71,2,FALSE),1)="講",
            "講習",
            IF(
                LEFT(VLOOKUP($B208,QV$4:QW$71,2,FALSE),1)="追",
                "追加",
                "通常"
            )
        )
    ),
    ""
)</f>
      </c>
      <c r="QX208" s="54">
        <f t="shared" si="5411"/>
      </c>
      <c r="QY208" s="55">
        <f t="shared" ref="QY208:QY222" si="5414">IFERROR(
    IF(
        LEFT(VLOOKUP($B208,QX$4:QY$71,2,FALSE),1)="0",
        "",
        IF(
            LEFT(VLOOKUP($B208,QX$4:QY$71,2,FALSE),1)="講",
            "講習",
            IF(
                LEFT(VLOOKUP($B208,QX$4:QY$71,2,FALSE),1)="追",
                "追加",
                "通常"
            )
        )
    ),
    ""
)</f>
      </c>
      <c r="QZ208" s="54">
        <f t="shared" si="5411"/>
      </c>
      <c r="RA208" s="55">
        <f t="shared" ref="RA208:RA222" si="5415">IFERROR(
    IF(
        LEFT(VLOOKUP($B208,QZ$4:RA$71,2,FALSE),1)="0",
        "",
        IF(
            LEFT(VLOOKUP($B208,QZ$4:RA$71,2,FALSE),1)="講",
            "講習",
            IF(
                LEFT(VLOOKUP($B208,QZ$4:RA$71,2,FALSE),1)="追",
                "追加",
                "通常"
            )
        )
    ),
    ""
)</f>
      </c>
      <c r="RB208" s="54">
        <f t="shared" si="5411"/>
      </c>
      <c r="RC208" s="55">
        <f t="shared" ref="RC208:RC222" si="5416">IFERROR(
    IF(
        LEFT(VLOOKUP($B208,RB$4:RC$71,2,FALSE),1)="0",
        "",
        IF(
            LEFT(VLOOKUP($B208,RB$4:RC$71,2,FALSE),1)="講",
            "講習",
            IF(
                LEFT(VLOOKUP($B208,RB$4:RC$71,2,FALSE),1)="追",
                "追加",
                "通常"
            )
        )
    ),
    ""
)</f>
      </c>
      <c r="RD208" s="54">
        <f t="shared" si="5411"/>
      </c>
      <c r="RE208" s="55">
        <f t="shared" ref="RE208:RE222" si="5417">IFERROR(
    IF(
        LEFT(VLOOKUP($B208,RD$4:RE$71,2,FALSE),1)="0",
        "",
        IF(
            LEFT(VLOOKUP($B208,RD$4:RE$71,2,FALSE),1)="講",
            "講習",
            IF(
                LEFT(VLOOKUP($B208,RD$4:RE$71,2,FALSE),1)="追",
                "追加",
                "通常"
            )
        )
    ),
    ""
)</f>
      </c>
      <c r="RF208" s="54">
        <f t="shared" si="5411"/>
      </c>
      <c r="RG208" s="55">
        <f t="shared" ref="RG208:RG222" si="5418">IFERROR(
    IF(
        LEFT(VLOOKUP($B208,RF$4:RG$71,2,FALSE),1)="0",
        "",
        IF(
            LEFT(VLOOKUP($B208,RF$4:RG$71,2,FALSE),1)="講",
            "講習",
            IF(
                LEFT(VLOOKUP($B208,RF$4:RG$71,2,FALSE),1)="追",
                "追加",
                "通常"
            )
        )
    ),
    ""
)</f>
      </c>
      <c r="RH208" s="54">
        <f t="shared" si="5411"/>
      </c>
      <c r="RI208" s="55">
        <f t="shared" ref="RI208:RI222" si="5419">IFERROR(
    IF(
        LEFT(VLOOKUP($B208,RH$4:RI$71,2,FALSE),1)="0",
        "",
        IF(
            LEFT(VLOOKUP($B208,RH$4:RI$71,2,FALSE),1)="講",
            "講習",
            IF(
                LEFT(VLOOKUP($B208,RH$4:RI$71,2,FALSE),1)="追",
                "追加",
                "通常"
            )
        )
    ),
    ""
)</f>
      </c>
      <c r="RJ208" s="54">
        <f t="shared" si="5406"/>
      </c>
      <c r="RK208" s="55">
        <f t="shared" ref="RK208:RK222" si="5420">IFERROR(
    IF(
        LEFT(VLOOKUP($B208,RJ$4:RK$71,2,FALSE),1)="0",
        "",
        IF(
            LEFT(VLOOKUP($B208,RJ$4:RK$71,2,FALSE),1)="講",
            "講習",
            IF(
                LEFT(VLOOKUP($B208,RJ$4:RK$71,2,FALSE),1)="追",
                "追加",
                "通常"
            )
        )
    ),
    ""
)</f>
      </c>
      <c r="RL208" s="54">
        <f t="shared" si="5406"/>
      </c>
      <c r="RM208" s="55">
        <f t="shared" ref="RM208:RM222" si="5421">IFERROR(
    IF(
        LEFT(VLOOKUP($B208,RL$4:RM$71,2,FALSE),1)="0",
        "",
        IF(
            LEFT(VLOOKUP($B208,RL$4:RM$71,2,FALSE),1)="講",
            "講習",
            IF(
                LEFT(VLOOKUP($B208,RL$4:RM$71,2,FALSE),1)="追",
                "追加",
                "通常"
            )
        )
    ),
    ""
)</f>
      </c>
      <c r="RN208" s="54">
        <f t="shared" si="5406"/>
      </c>
      <c r="RO208" s="55">
        <f t="shared" ref="RO208:RO222" si="5422">IFERROR(
    IF(
        LEFT(VLOOKUP($B208,RN$4:RO$71,2,FALSE),1)="0",
        "",
        IF(
            LEFT(VLOOKUP($B208,RN$4:RO$71,2,FALSE),1)="講",
            "講習",
            IF(
                LEFT(VLOOKUP($B208,RN$4:RO$71,2,FALSE),1)="追",
                "追加",
                "通常"
            )
        )
    ),
    ""
)</f>
      </c>
      <c r="RP208" s="54">
        <f t="shared" si="5406"/>
      </c>
      <c r="RQ208" s="55">
        <f t="shared" ref="RQ208:RQ222" si="5423">IFERROR(
    IF(
        LEFT(VLOOKUP($B208,RP$4:RQ$71,2,FALSE),1)="0",
        "",
        IF(
            LEFT(VLOOKUP($B208,RP$4:RQ$71,2,FALSE),1)="講",
            "講習",
            IF(
                LEFT(VLOOKUP($B208,RP$4:RQ$71,2,FALSE),1)="追",
                "追加",
                "通常"
            )
        )
    ),
    ""
)</f>
      </c>
      <c r="RR208" s="54">
        <f t="shared" si="5406"/>
      </c>
      <c r="RS208" s="55">
        <f t="shared" ref="RS208:RS222" si="5424">IFERROR(
    IF(
        LEFT(VLOOKUP($B208,RR$4:RS$71,2,FALSE),1)="0",
        "",
        IF(
            LEFT(VLOOKUP($B208,RR$4:RS$71,2,FALSE),1)="講",
            "講習",
            IF(
                LEFT(VLOOKUP($B208,RR$4:RS$71,2,FALSE),1)="追",
                "追加",
                "通常"
            )
        )
    ),
    ""
)</f>
      </c>
      <c r="RT208" s="54">
        <f t="shared" si="5406"/>
      </c>
      <c r="RU208" s="55">
        <f t="shared" ref="RU208:RU222" si="5425">IFERROR(
    IF(
        LEFT(VLOOKUP($B208,RT$4:RU$71,2,FALSE),1)="0",
        "",
        IF(
            LEFT(VLOOKUP($B208,RT$4:RU$71,2,FALSE),1)="講",
            "講習",
            IF(
                LEFT(VLOOKUP($B208,RT$4:RU$71,2,FALSE),1)="追",
                "追加",
                "通常"
            )
        )
    ),
    ""
)</f>
      </c>
      <c r="RV208" s="54">
        <f t="shared" si="5406"/>
      </c>
      <c r="RW208" s="55">
        <f t="shared" ref="RW208:RW222" si="5426">IFERROR(
    IF(
        LEFT(VLOOKUP($B208,RV$4:RW$71,2,FALSE),1)="0",
        "",
        IF(
            LEFT(VLOOKUP($B208,RV$4:RW$71,2,FALSE),1)="講",
            "講習",
            IF(
                LEFT(VLOOKUP($B208,RV$4:RW$71,2,FALSE),1)="追",
                "追加",
                "通常"
            )
        )
    ),
    ""
)</f>
      </c>
      <c r="RX208" s="54">
        <f t="shared" si="5406"/>
      </c>
      <c r="RY208" s="55">
        <f t="shared" ref="RY208:RY222" si="5427">IFERROR(
    IF(
        LEFT(VLOOKUP($B208,RX$4:RY$71,2,FALSE),1)="0",
        "",
        IF(
            LEFT(VLOOKUP($B208,RX$4:RY$71,2,FALSE),1)="講",
            "講習",
            IF(
                LEFT(VLOOKUP($B208,RX$4:RY$71,2,FALSE),1)="追",
                "追加",
                "通常"
            )
        )
    ),
    ""
)</f>
      </c>
      <c r="RZ208" s="54">
        <f t="shared" si="5406"/>
      </c>
      <c r="SA208" s="55">
        <f t="shared" ref="SA208:SA222" si="5428">IFERROR(
    IF(
        LEFT(VLOOKUP($B208,RZ$4:SA$71,2,FALSE),1)="0",
        "",
        IF(
            LEFT(VLOOKUP($B208,RZ$4:SA$71,2,FALSE),1)="講",
            "講習",
            IF(
                LEFT(VLOOKUP($B208,RZ$4:SA$71,2,FALSE),1)="追",
                "追加",
                "通常"
            )
        )
    ),
    ""
)</f>
      </c>
      <c r="SB208" s="54">
        <f t="shared" si="5406"/>
      </c>
      <c r="SC208" s="55">
        <f t="shared" ref="SC208:SC222" si="5429">IFERROR(
    IF(
        LEFT(VLOOKUP($B208,SB$4:SC$71,2,FALSE),1)="0",
        "",
        IF(
            LEFT(VLOOKUP($B208,SB$4:SC$71,2,FALSE),1)="講",
            "講習",
            IF(
                LEFT(VLOOKUP($B208,SB$4:SC$71,2,FALSE),1)="追",
                "追加",
                "通常"
            )
        )
    ),
    ""
)</f>
      </c>
      <c r="SD208" s="54">
        <f t="shared" si="5406"/>
      </c>
      <c r="SE208" s="55">
        <f t="shared" ref="SE208:SE222" si="5430">IFERROR(
    IF(
        LEFT(VLOOKUP($B208,SD$4:SE$71,2,FALSE),1)="0",
        "",
        IF(
            LEFT(VLOOKUP($B208,SD$4:SE$71,2,FALSE),1)="講",
            "講習",
            IF(
                LEFT(VLOOKUP($B208,SD$4:SE$71,2,FALSE),1)="追",
                "追加",
                "通常"
            )
        )
    ),
    ""
)</f>
      </c>
      <c r="SF208" s="54">
        <f t="shared" si="5406"/>
      </c>
      <c r="SG208" s="55">
        <f t="shared" ref="SG208:SG222" si="5431">IFERROR(
    IF(
        LEFT(VLOOKUP($B208,SF$4:SG$71,2,FALSE),1)="0",
        "",
        IF(
            LEFT(VLOOKUP($B208,SF$4:SG$71,2,FALSE),1)="講",
            "講習",
            IF(
                LEFT(VLOOKUP($B208,SF$4:SG$71,2,FALSE),1)="追",
                "追加",
                "通常"
            )
        )
    ),
    ""
)</f>
      </c>
      <c r="SH208" s="54">
        <f t="shared" si="5406"/>
      </c>
      <c r="SI208" s="55">
        <f t="shared" ref="SI208:SI222" si="5432">IFERROR(
    IF(
        LEFT(VLOOKUP($B208,SH$4:SI$71,2,FALSE),1)="0",
        "",
        IF(
            LEFT(VLOOKUP($B208,SH$4:SI$71,2,FALSE),1)="講",
            "講習",
            IF(
                LEFT(VLOOKUP($B208,SH$4:SI$71,2,FALSE),1)="追",
                "追加",
                "通常"
            )
        )
    ),
    ""
)</f>
      </c>
      <c r="SJ208" s="54">
        <f t="shared" si="5406"/>
      </c>
      <c r="SK208" s="55">
        <f t="shared" ref="SK208:SK222" si="5433">IFERROR(
    IF(
        LEFT(VLOOKUP($B208,SJ$4:SK$71,2,FALSE),1)="0",
        "",
        IF(
            LEFT(VLOOKUP($B208,SJ$4:SK$71,2,FALSE),1)="講",
            "講習",
            IF(
                LEFT(VLOOKUP($B208,SJ$4:SK$71,2,FALSE),1)="追",
                "追加",
                "通常"
            )
        )
    ),
    ""
)</f>
      </c>
      <c r="SL208" s="54">
        <f t="shared" si="5406"/>
      </c>
      <c r="SM208" s="55">
        <f t="shared" ref="SM208:SM222" si="5434">IFERROR(
    IF(
        LEFT(VLOOKUP($B208,SL$4:SM$71,2,FALSE),1)="0",
        "",
        IF(
            LEFT(VLOOKUP($B208,SL$4:SM$71,2,FALSE),1)="講",
            "講習",
            IF(
                LEFT(VLOOKUP($B208,SL$4:SM$71,2,FALSE),1)="追",
                "追加",
                "通常"
            )
        )
    ),
    ""
)</f>
      </c>
      <c r="SN208" s="54">
        <f t="shared" si="5406"/>
      </c>
      <c r="SO208" s="55">
        <f t="shared" ref="SO208:SO222" si="5435">IFERROR(
    IF(
        LEFT(VLOOKUP($B208,SN$4:SO$71,2,FALSE),1)="0",
        "",
        IF(
            LEFT(VLOOKUP($B208,SN$4:SO$71,2,FALSE),1)="講",
            "講習",
            IF(
                LEFT(VLOOKUP($B208,SN$4:SO$71,2,FALSE),1)="追",
                "追加",
                "通常"
            )
        )
    ),
    ""
)</f>
      </c>
      <c r="SP208" s="54">
        <f t="shared" si="5406"/>
      </c>
      <c r="SQ208" s="55">
        <f t="shared" ref="SQ208:SQ222" si="5436">IFERROR(
    IF(
        LEFT(VLOOKUP($B208,SP$4:SQ$71,2,FALSE),1)="0",
        "",
        IF(
            LEFT(VLOOKUP($B208,SP$4:SQ$71,2,FALSE),1)="講",
            "講習",
            IF(
                LEFT(VLOOKUP($B208,SP$4:SQ$71,2,FALSE),1)="追",
                "追加",
                "通常"
            )
        )
    ),
    ""
)</f>
      </c>
      <c r="SR208" s="54">
        <f t="shared" si="5406"/>
      </c>
      <c r="SS208" s="55">
        <f t="shared" ref="SS208:SS222" si="5437">IFERROR(
    IF(
        LEFT(VLOOKUP($B208,SR$4:SS$71,2,FALSE),1)="0",
        "",
        IF(
            LEFT(VLOOKUP($B208,SR$4:SS$71,2,FALSE),1)="講",
            "講習",
            IF(
                LEFT(VLOOKUP($B208,SR$4:SS$71,2,FALSE),1)="追",
                "追加",
                "通常"
            )
        )
    ),
    ""
)</f>
      </c>
      <c r="ST208" s="54">
        <f t="shared" si="5406"/>
      </c>
      <c r="SU208" s="55">
        <f t="shared" ref="SU208:SU222" si="5438">IFERROR(
    IF(
        LEFT(VLOOKUP($B208,ST$4:SU$71,2,FALSE),1)="0",
        "",
        IF(
            LEFT(VLOOKUP($B208,ST$4:SU$71,2,FALSE),1)="講",
            "講習",
            IF(
                LEFT(VLOOKUP($B208,ST$4:SU$71,2,FALSE),1)="追",
                "追加",
                "通常"
            )
        )
    ),
    ""
)</f>
      </c>
      <c r="SV208" s="54">
        <f t="shared" si="5406"/>
      </c>
      <c r="SW208" s="55">
        <f t="shared" ref="SW208:SW222" si="5439">IFERROR(
    IF(
        LEFT(VLOOKUP($B208,SV$4:SW$71,2,FALSE),1)="0",
        "",
        IF(
            LEFT(VLOOKUP($B208,SV$4:SW$71,2,FALSE),1)="講",
            "講習",
            IF(
                LEFT(VLOOKUP($B208,SV$4:SW$71,2,FALSE),1)="追",
                "追加",
                "通常"
            )
        )
    ),
    ""
)</f>
      </c>
      <c r="SX208" s="54">
        <f t="shared" si="5406"/>
      </c>
      <c r="SY208" s="55">
        <f t="shared" ref="SY208:SY222" si="5440">IFERROR(
    IF(
        LEFT(VLOOKUP($B208,SX$4:SY$71,2,FALSE),1)="0",
        "",
        IF(
            LEFT(VLOOKUP($B208,SX$4:SY$71,2,FALSE),1)="講",
            "講習",
            IF(
                LEFT(VLOOKUP($B208,SX$4:SY$71,2,FALSE),1)="追",
                "追加",
                "通常"
            )
        )
    ),
    ""
)</f>
      </c>
      <c r="SZ208" s="54">
        <f t="shared" si="5406"/>
      </c>
      <c r="TA208" s="55">
        <f t="shared" ref="TA208:TA222" si="5441">IFERROR(
    IF(
        LEFT(VLOOKUP($B208,SZ$4:TA$71,2,FALSE),1)="0",
        "",
        IF(
            LEFT(VLOOKUP($B208,SZ$4:TA$71,2,FALSE),1)="講",
            "講習",
            IF(
                LEFT(VLOOKUP($B208,SZ$4:TA$71,2,FALSE),1)="追",
                "追加",
                "通常"
            )
        )
    ),
    ""
)</f>
      </c>
      <c r="TB208" s="54">
        <f t="shared" si="5406"/>
      </c>
      <c r="TC208" s="55">
        <f t="shared" ref="TC208:TC222" si="5442">IFERROR(
    IF(
        LEFT(VLOOKUP($B208,TB$4:TC$71,2,FALSE),1)="0",
        "",
        IF(
            LEFT(VLOOKUP($B208,TB$4:TC$71,2,FALSE),1)="講",
            "講習",
            IF(
                LEFT(VLOOKUP($B208,TB$4:TC$71,2,FALSE),1)="追",
                "追加",
                "通常"
            )
        )
    ),
    ""
)</f>
      </c>
      <c r="TD208" s="54">
        <f t="shared" si="5406"/>
      </c>
      <c r="TE208" s="55">
        <f t="shared" si="5407"/>
      </c>
      <c r="TF208" s="54">
        <f t="shared" si="5406"/>
      </c>
      <c r="TG208" s="55">
        <f t="shared" si="5364"/>
      </c>
      <c r="TH208" s="54">
        <f t="shared" si="5406"/>
      </c>
      <c r="TI208" s="55">
        <f t="shared" si="5365"/>
      </c>
      <c r="TJ208" s="54">
        <f t="shared" si="5406"/>
      </c>
      <c r="TK208" s="55">
        <f t="shared" si="5366"/>
      </c>
      <c r="TL208" s="54">
        <f t="shared" si="5406"/>
      </c>
      <c r="TM208" s="55">
        <f t="shared" si="5367"/>
      </c>
      <c r="TN208" s="54">
        <f t="shared" si="5406"/>
      </c>
      <c r="TO208" s="55">
        <f t="shared" si="5368"/>
      </c>
      <c r="TP208" s="54">
        <f t="shared" si="5406"/>
      </c>
      <c r="TQ208" s="55">
        <f t="shared" si="5369"/>
      </c>
      <c r="TR208" s="54">
        <f t="shared" si="5406"/>
      </c>
      <c r="TS208" s="55">
        <f t="shared" si="5370"/>
      </c>
      <c r="TT208" s="54">
        <f t="shared" si="5402"/>
      </c>
      <c r="TU208" s="55">
        <f t="shared" si="5371"/>
      </c>
      <c r="TV208" s="54">
        <f t="shared" si="5402"/>
      </c>
      <c r="TW208" s="55">
        <f t="shared" si="5372"/>
      </c>
      <c r="TX208" s="54">
        <f t="shared" si="5402"/>
      </c>
      <c r="TY208" s="55">
        <f t="shared" si="5373"/>
      </c>
      <c r="TZ208" s="54">
        <f t="shared" si="5402"/>
      </c>
      <c r="UA208" s="55">
        <f t="shared" si="5374"/>
      </c>
      <c r="UB208" s="54">
        <f t="shared" si="5402"/>
      </c>
      <c r="UC208" s="55">
        <f t="shared" si="5375"/>
      </c>
      <c r="UD208" s="54">
        <f t="shared" si="5402"/>
      </c>
      <c r="UE208" s="55">
        <f t="shared" si="5376"/>
      </c>
      <c r="UF208" s="54">
        <f t="shared" si="5402"/>
      </c>
      <c r="UG208" s="55">
        <f t="shared" si="5377"/>
      </c>
      <c r="UH208" s="54">
        <f t="shared" si="5402"/>
      </c>
      <c r="UI208" s="55">
        <f t="shared" si="5378"/>
      </c>
      <c r="UJ208" s="54">
        <f t="shared" si="5402"/>
      </c>
      <c r="UK208" s="55">
        <f t="shared" si="5379"/>
      </c>
      <c r="UL208" s="54">
        <f t="shared" si="5402"/>
      </c>
      <c r="UM208" s="55">
        <f t="shared" si="5380"/>
      </c>
      <c r="UN208" s="54">
        <f t="shared" si="5363"/>
      </c>
      <c r="UO208" s="55">
        <f t="shared" si="5381"/>
      </c>
      <c r="UP208" s="54">
        <f t="shared" si="5363"/>
      </c>
      <c r="UQ208" s="55">
        <f t="shared" si="5382"/>
      </c>
      <c r="UR208" s="54">
        <f t="shared" si="5363"/>
      </c>
      <c r="US208" s="55">
        <f t="shared" si="5383"/>
      </c>
      <c r="UT208" s="54">
        <f t="shared" si="5363"/>
      </c>
      <c r="UU208" s="55">
        <f t="shared" si="5384"/>
      </c>
      <c r="UV208" s="54">
        <f t="shared" si="5363"/>
      </c>
      <c r="UW208" s="55">
        <f t="shared" si="5385"/>
      </c>
      <c r="UX208" s="54">
        <f t="shared" si="5363"/>
      </c>
      <c r="UY208" s="55">
        <f t="shared" si="5386"/>
      </c>
      <c r="UZ208" s="54">
        <f t="shared" si="5363"/>
      </c>
      <c r="VA208" s="55">
        <f t="shared" si="5387"/>
      </c>
      <c r="VB208" s="54">
        <f t="shared" si="5363"/>
      </c>
      <c r="VC208" s="55">
        <f t="shared" si="5388"/>
      </c>
      <c r="VD208" s="54">
        <f t="shared" si="5363"/>
      </c>
      <c r="VE208" s="55">
        <f t="shared" si="5389"/>
      </c>
      <c r="VF208" s="54">
        <f t="shared" si="5363"/>
      </c>
      <c r="VG208" s="55">
        <f t="shared" si="5390"/>
      </c>
      <c r="VH208" s="54">
        <f t="shared" si="5363"/>
      </c>
      <c r="VI208" s="55">
        <f t="shared" si="5391"/>
      </c>
      <c r="VJ208" s="54">
        <f t="shared" si="5363"/>
      </c>
      <c r="VK208" s="55">
        <f t="shared" si="5392"/>
      </c>
      <c r="VL208" s="54">
        <f t="shared" si="5259"/>
      </c>
      <c r="VM208" s="55">
        <f t="shared" si="5393"/>
      </c>
      <c r="VN208" s="54">
        <f t="shared" si="5259"/>
      </c>
      <c r="VO208" s="55">
        <f t="shared" si="5394"/>
      </c>
      <c r="VP208" s="54">
        <f t="shared" si="5259"/>
      </c>
      <c r="VQ208" s="55">
        <f t="shared" si="5336"/>
      </c>
      <c r="VR208" s="54">
        <f t="shared" si="5259"/>
      </c>
      <c r="VS208" s="55">
        <f t="shared" si="5395"/>
      </c>
      <c r="VT208" s="54">
        <f t="shared" si="5259"/>
      </c>
      <c r="VU208" s="55">
        <f t="shared" si="5396"/>
      </c>
      <c r="VV208" s="54">
        <f t="shared" si="5259"/>
      </c>
      <c r="VW208" s="55">
        <f t="shared" si="5397"/>
      </c>
      <c r="VX208" s="54">
        <f t="shared" si="5259"/>
      </c>
      <c r="VY208" s="55">
        <f t="shared" si="5398"/>
      </c>
      <c r="VZ208" s="54">
        <f t="shared" si="5259"/>
      </c>
      <c r="WA208" s="55">
        <f t="shared" si="5399"/>
      </c>
      <c r="WB208" s="54">
        <f t="shared" si="5259"/>
      </c>
      <c r="WC208" s="55">
        <f t="shared" si="5400"/>
      </c>
      <c r="WD208" s="54">
        <f t="shared" si="5259"/>
      </c>
      <c r="WE208" s="55">
        <f t="shared" si="5337"/>
      </c>
      <c r="WF208" s="54">
        <f t="shared" si="5259"/>
      </c>
      <c r="WG208" s="55">
        <f t="shared" si="5338"/>
      </c>
      <c r="WH208" s="54">
        <f t="shared" si="5259"/>
      </c>
      <c r="WI208" s="55">
        <f t="shared" si="5339"/>
      </c>
      <c r="WJ208" s="54">
        <f t="shared" si="5259"/>
      </c>
      <c r="WK208" s="55">
        <f t="shared" si="5340"/>
      </c>
      <c r="WL208" s="54">
        <f t="shared" si="5259"/>
      </c>
      <c r="WM208" s="55">
        <f t="shared" si="5341"/>
      </c>
      <c r="WN208" s="54">
        <f t="shared" si="5199"/>
      </c>
      <c r="WO208" s="55">
        <f t="shared" si="5342"/>
      </c>
      <c r="WP208" s="54">
        <f t="shared" si="5199"/>
      </c>
      <c r="WQ208" s="55">
        <f t="shared" si="5343"/>
      </c>
      <c r="WR208" s="54">
        <f t="shared" si="5199"/>
      </c>
      <c r="WS208" s="55">
        <f t="shared" si="5344"/>
      </c>
      <c r="WT208" s="54">
        <f t="shared" si="5199"/>
      </c>
      <c r="WU208" s="55">
        <f t="shared" si="5345"/>
      </c>
      <c r="WV208" s="54">
        <f t="shared" si="5199"/>
      </c>
      <c r="WW208" s="55">
        <f t="shared" si="5346"/>
      </c>
      <c r="WX208" s="54">
        <f t="shared" si="5199"/>
      </c>
      <c r="WY208" s="55">
        <f t="shared" si="5347"/>
      </c>
      <c r="WZ208" s="54">
        <f t="shared" si="5405"/>
      </c>
      <c r="XA208" s="55">
        <f t="shared" si="5348"/>
      </c>
      <c r="XB208" s="54">
        <f t="shared" si="5405"/>
      </c>
      <c r="XC208" s="55">
        <f t="shared" si="5349"/>
      </c>
      <c r="XD208" s="54">
        <f t="shared" si="5405"/>
      </c>
      <c r="XE208" s="55">
        <f t="shared" si="5350"/>
      </c>
      <c r="XF208" s="54">
        <f t="shared" si="5405"/>
      </c>
      <c r="XG208" s="55">
        <f t="shared" si="5351"/>
      </c>
      <c r="XH208" s="54">
        <f t="shared" si="5405"/>
      </c>
      <c r="XI208" s="55">
        <f t="shared" si="5352"/>
      </c>
      <c r="XJ208" s="54">
        <f t="shared" si="5405"/>
      </c>
      <c r="XK208" s="55">
        <f t="shared" si="5353"/>
      </c>
      <c r="XL208" s="54">
        <f t="shared" si="5405"/>
      </c>
      <c r="XM208" s="55">
        <f t="shared" si="5354"/>
      </c>
      <c r="XN208" s="54">
        <f t="shared" si="5405"/>
      </c>
      <c r="XO208" s="55">
        <f t="shared" si="5355"/>
      </c>
      <c r="XP208" s="54">
        <f t="shared" si="5405"/>
      </c>
      <c r="XQ208" s="55">
        <f t="shared" si="5356"/>
      </c>
      <c r="XR208" s="54">
        <f t="shared" si="5405"/>
      </c>
      <c r="XS208" s="55">
        <f t="shared" si="5357"/>
      </c>
      <c r="XT208" s="54">
        <f t="shared" si="5405"/>
      </c>
      <c r="XU208" s="55">
        <f t="shared" si="5358"/>
      </c>
      <c r="XV208" s="54">
        <f t="shared" si="5405"/>
      </c>
      <c r="XW208" s="55">
        <f t="shared" si="5359"/>
      </c>
      <c r="XX208" s="54">
        <f t="shared" si="5405"/>
      </c>
      <c r="XY208" s="55">
        <f t="shared" si="5360"/>
      </c>
      <c r="XZ208" s="54">
        <f t="shared" si="5405"/>
      </c>
      <c r="YA208" s="55">
        <f t="shared" si="5361"/>
      </c>
      <c r="YB208" s="54">
        <f t="shared" si="5405"/>
      </c>
      <c r="YC208" s="55">
        <f t="shared" si="5260"/>
      </c>
      <c r="YD208" s="54">
        <f t="shared" si="5405"/>
      </c>
      <c r="YE208" s="55">
        <f t="shared" si="5261"/>
      </c>
      <c r="YF208" s="54">
        <f t="shared" si="5405"/>
      </c>
      <c r="YG208" s="55">
        <f t="shared" si="5262"/>
      </c>
      <c r="YH208" s="54">
        <f t="shared" si="5405"/>
      </c>
      <c r="YI208" s="55">
        <f t="shared" si="5263"/>
      </c>
      <c r="YJ208" s="54">
        <f t="shared" si="5405"/>
      </c>
      <c r="YK208" s="55">
        <f t="shared" si="5264"/>
      </c>
      <c r="YL208" s="54">
        <f t="shared" si="5405"/>
      </c>
      <c r="YM208" s="55">
        <f t="shared" si="5265"/>
      </c>
      <c r="YN208" s="54">
        <f t="shared" si="5405"/>
      </c>
      <c r="YO208" s="55">
        <f t="shared" si="5266"/>
      </c>
      <c r="YP208" s="54">
        <f t="shared" si="5405"/>
      </c>
      <c r="YQ208" s="55">
        <f t="shared" si="5267"/>
      </c>
      <c r="YR208" s="54">
        <f t="shared" si="5405"/>
      </c>
      <c r="YS208" s="55">
        <f t="shared" si="5268"/>
      </c>
      <c r="YT208" s="54">
        <f t="shared" si="5405"/>
      </c>
      <c r="YU208" s="55">
        <f t="shared" si="5269"/>
      </c>
      <c r="YV208" s="54">
        <f t="shared" si="5405"/>
      </c>
      <c r="YW208" s="55">
        <f t="shared" si="5270"/>
      </c>
      <c r="YX208" s="54">
        <f t="shared" si="5405"/>
      </c>
      <c r="YY208" s="55">
        <f t="shared" si="5271"/>
      </c>
      <c r="YZ208" s="54">
        <f t="shared" si="5405"/>
      </c>
      <c r="ZA208" s="55">
        <f t="shared" si="5272"/>
      </c>
      <c r="ZB208" s="54">
        <f t="shared" si="5405"/>
      </c>
      <c r="ZC208" s="55">
        <f t="shared" si="5273"/>
      </c>
      <c r="ZD208" s="54">
        <f t="shared" si="5405"/>
      </c>
      <c r="ZE208" s="55">
        <f t="shared" si="5274"/>
      </c>
      <c r="ZF208" s="54">
        <f t="shared" si="5405"/>
      </c>
      <c r="ZG208" s="55">
        <f t="shared" si="5275"/>
      </c>
      <c r="ZH208" s="54">
        <f t="shared" si="5405"/>
      </c>
      <c r="ZI208" s="55">
        <f t="shared" si="5276"/>
      </c>
      <c r="ZJ208" s="54">
        <f t="shared" si="5405"/>
      </c>
      <c r="ZK208" s="55">
        <f t="shared" si="5277"/>
      </c>
      <c r="ZL208" s="54">
        <f t="shared" si="5403"/>
      </c>
      <c r="ZM208" s="55">
        <f t="shared" si="5278"/>
      </c>
      <c r="ZN208" s="54">
        <f t="shared" si="5403"/>
      </c>
      <c r="ZO208" s="55">
        <f t="shared" si="5279"/>
      </c>
      <c r="ZP208" s="54">
        <f t="shared" si="5403"/>
      </c>
      <c r="ZQ208" s="55">
        <f t="shared" si="5280"/>
      </c>
      <c r="ZR208" s="54">
        <f t="shared" si="5403"/>
      </c>
      <c r="ZS208" s="55">
        <f t="shared" si="5281"/>
      </c>
      <c r="ZT208" s="54">
        <f t="shared" si="5403"/>
      </c>
      <c r="ZU208" s="55">
        <f t="shared" si="5282"/>
      </c>
      <c r="ZV208" s="54">
        <f t="shared" si="5403"/>
      </c>
      <c r="ZW208" s="55">
        <f t="shared" si="5283"/>
      </c>
      <c r="ZX208" s="54">
        <f t="shared" si="5403"/>
      </c>
      <c r="ZY208" s="55">
        <f t="shared" si="5284"/>
      </c>
      <c r="ZZ208" s="54">
        <f t="shared" si="5403"/>
      </c>
      <c r="AAA208" s="55">
        <f t="shared" si="5285"/>
      </c>
      <c r="AAB208" s="54">
        <f t="shared" si="5404"/>
      </c>
      <c r="AAC208" s="55">
        <f t="shared" si="5286"/>
      </c>
      <c r="AAD208" s="54">
        <f t="shared" si="5404"/>
      </c>
      <c r="AAE208" s="55">
        <f t="shared" si="5287"/>
      </c>
      <c r="AAF208" s="54">
        <f t="shared" si="5404"/>
      </c>
      <c r="AAG208" s="55">
        <f t="shared" si="5288"/>
      </c>
      <c r="AAH208" s="54">
        <f t="shared" si="5404"/>
      </c>
      <c r="AAI208" s="55">
        <f t="shared" si="5289"/>
      </c>
      <c r="AAJ208" s="54">
        <f t="shared" si="5404"/>
      </c>
      <c r="AAK208" s="55">
        <f t="shared" si="5290"/>
      </c>
      <c r="AAL208" s="54">
        <f t="shared" si="5404"/>
      </c>
      <c r="AAM208" s="55">
        <f t="shared" ref="AAM208:AAM222" si="5443">IFERROR(
    IF(
        LEFT(VLOOKUP($B208,AAL$4:AAM$71,2,FALSE),1)="0",
        "",
        IF(
            LEFT(VLOOKUP($B208,AAL$4:AAM$71,2,FALSE),1)="講",
            "講習",
            IF(
                LEFT(VLOOKUP($B208,AAL$4:AAM$71,2,FALSE),1)="追",
                "追加",
                "通常"
            )
        )
    ),
    ""
)</f>
      </c>
      <c r="AAN208" s="54">
        <f t="shared" si="5404"/>
      </c>
      <c r="AAO208" s="55">
        <f t="shared" ref="AAO208:AAO222" si="5444">IFERROR(
    IF(
        LEFT(VLOOKUP($B208,AAN$4:AAO$71,2,FALSE),1)="0",
        "",
        IF(
            LEFT(VLOOKUP($B208,AAN$4:AAO$71,2,FALSE),1)="講",
            "講習",
            IF(
                LEFT(VLOOKUP($B208,AAN$4:AAO$71,2,FALSE),1)="追",
                "追加",
                "通常"
            )
        )
    ),
    ""
)</f>
      </c>
      <c r="AAP208" s="54">
        <f t="shared" si="5404"/>
      </c>
      <c r="AAQ208" s="55">
        <f t="shared" ref="AAQ208:AAQ222" si="5445">IFERROR(
    IF(
        LEFT(VLOOKUP($B208,AAP$4:AAQ$71,2,FALSE),1)="0",
        "",
        IF(
            LEFT(VLOOKUP($B208,AAP$4:AAQ$71,2,FALSE),1)="講",
            "講習",
            IF(
                LEFT(VLOOKUP($B208,AAP$4:AAQ$71,2,FALSE),1)="追",
                "追加",
                "通常"
            )
        )
    ),
    ""
)</f>
      </c>
      <c r="AAR208" s="54">
        <f t="shared" si="5404"/>
      </c>
      <c r="AAS208" s="55">
        <f t="shared" ref="AAS208:AAS222" si="5446">IFERROR(
    IF(
        LEFT(VLOOKUP($B208,AAR$4:AAS$71,2,FALSE),1)="0",
        "",
        IF(
            LEFT(VLOOKUP($B208,AAR$4:AAS$71,2,FALSE),1)="講",
            "講習",
            IF(
                LEFT(VLOOKUP($B208,AAR$4:AAS$71,2,FALSE),1)="追",
                "追加",
                "通常"
            )
        )
    ),
    ""
)</f>
      </c>
      <c r="AAT208" s="54">
        <f t="shared" si="5404"/>
      </c>
      <c r="AAU208" s="55">
        <f t="shared" ref="AAU208:AAU222" si="5447">IFERROR(
    IF(
        LEFT(VLOOKUP($B208,AAT$4:AAU$71,2,FALSE),1)="0",
        "",
        IF(
            LEFT(VLOOKUP($B208,AAT$4:AAU$71,2,FALSE),1)="講",
            "講習",
            IF(
                LEFT(VLOOKUP($B208,AAT$4:AAU$71,2,FALSE),1)="追",
                "追加",
                "通常"
            )
        )
    ),
    ""
)</f>
      </c>
      <c r="AAV208" s="54">
        <f t="shared" si="5404"/>
      </c>
      <c r="AAW208" s="55">
        <f t="shared" ref="AAW208:AAW222" si="5448">IFERROR(
    IF(
        LEFT(VLOOKUP($B208,AAV$4:AAW$71,2,FALSE),1)="0",
        "",
        IF(
            LEFT(VLOOKUP($B208,AAV$4:AAW$71,2,FALSE),1)="講",
            "講習",
            IF(
                LEFT(VLOOKUP($B208,AAV$4:AAW$71,2,FALSE),1)="追",
                "追加",
                "通常"
            )
        )
    ),
    ""
)</f>
      </c>
      <c r="AAX208" s="54">
        <f t="shared" si="5404"/>
      </c>
      <c r="AAY208" s="55">
        <f t="shared" ref="AAY208:AAY222" si="5449">IFERROR(
    IF(
        LEFT(VLOOKUP($B208,AAX$4:AAY$71,2,FALSE),1)="0",
        "",
        IF(
            LEFT(VLOOKUP($B208,AAX$4:AAY$71,2,FALSE),1)="講",
            "講習",
            IF(
                LEFT(VLOOKUP($B208,AAX$4:AAY$71,2,FALSE),1)="追",
                "追加",
                "通常"
            )
        )
    ),
    ""
)</f>
      </c>
      <c r="AAZ208" s="54">
        <f t="shared" si="5404"/>
      </c>
      <c r="ABA208" s="55">
        <f t="shared" ref="ABA208:ABA222" si="5450">IFERROR(
    IF(
        LEFT(VLOOKUP($B208,AAZ$4:ABA$71,2,FALSE),1)="0",
        "",
        IF(
            LEFT(VLOOKUP($B208,AAZ$4:ABA$71,2,FALSE),1)="講",
            "講習",
            IF(
                LEFT(VLOOKUP($B208,AAZ$4:ABA$71,2,FALSE),1)="追",
                "追加",
                "通常"
            )
        )
    ),
    ""
)</f>
      </c>
      <c r="ABB208" s="54">
        <f t="shared" si="5404"/>
      </c>
      <c r="ABC208" s="55">
        <f t="shared" ref="ABC208:ABC222" si="5451">IFERROR(
    IF(
        LEFT(VLOOKUP($B208,ABB$4:ABC$71,2,FALSE),1)="0",
        "",
        IF(
            LEFT(VLOOKUP($B208,ABB$4:ABC$71,2,FALSE),1)="講",
            "講習",
            IF(
                LEFT(VLOOKUP($B208,ABB$4:ABC$71,2,FALSE),1)="追",
                "追加",
                "通常"
            )
        )
    ),
    ""
)</f>
      </c>
      <c r="ABD208" s="54">
        <f t="shared" si="5404"/>
      </c>
      <c r="ABE208" s="55">
        <f t="shared" ref="ABE208:ABE222" si="5452">IFERROR(
    IF(
        LEFT(VLOOKUP($B208,ABD$4:ABE$71,2,FALSE),1)="0",
        "",
        IF(
            LEFT(VLOOKUP($B208,ABD$4:ABE$71,2,FALSE),1)="講",
            "講習",
            IF(
                LEFT(VLOOKUP($B208,ABD$4:ABE$71,2,FALSE),1)="追",
                "追加",
                "通常"
            )
        )
    ),
    ""
)</f>
      </c>
      <c r="ABF208" s="54">
        <f t="shared" si="5404"/>
      </c>
      <c r="ABG208" s="55">
        <f t="shared" ref="ABG208:ABG222" si="5453">IFERROR(
    IF(
        LEFT(VLOOKUP($B208,ABF$4:ABG$71,2,FALSE),1)="0",
        "",
        IF(
            LEFT(VLOOKUP($B208,ABF$4:ABG$71,2,FALSE),1)="講",
            "講習",
            IF(
                LEFT(VLOOKUP($B208,ABF$4:ABG$71,2,FALSE),1)="追",
                "追加",
                "通常"
            )
        )
    ),
    ""
)</f>
      </c>
      <c r="ABH208" s="54">
        <f t="shared" si="5404"/>
      </c>
      <c r="ABI208" s="55">
        <f t="shared" ref="ABI208:ABI222" si="5454">IFERROR(
    IF(
        LEFT(VLOOKUP($B208,ABH$4:ABI$71,2,FALSE),1)="0",
        "",
        IF(
            LEFT(VLOOKUP($B208,ABH$4:ABI$71,2,FALSE),1)="講",
            "講習",
            IF(
                LEFT(VLOOKUP($B208,ABH$4:ABI$71,2,FALSE),1)="追",
                "追加",
                "通常"
            )
        )
    ),
    ""
)</f>
      </c>
      <c r="ABJ208" s="54">
        <f t="shared" si="5404"/>
      </c>
      <c r="ABK208" s="55">
        <f t="shared" ref="ABK208:ABK222" si="5455">IFERROR(
    IF(
        LEFT(VLOOKUP($B208,ABJ$4:ABK$71,2,FALSE),1)="0",
        "",
        IF(
            LEFT(VLOOKUP($B208,ABJ$4:ABK$71,2,FALSE),1)="講",
            "講習",
            IF(
                LEFT(VLOOKUP($B208,ABJ$4:ABK$71,2,FALSE),1)="追",
                "追加",
                "通常"
            )
        )
    ),
    ""
)</f>
      </c>
      <c r="ABL208" s="54">
        <f t="shared" si="5404"/>
      </c>
      <c r="ABM208" s="55">
        <f t="shared" ref="ABM208:ABM222" si="5456">IFERROR(
    IF(
        LEFT(VLOOKUP($B208,ABL$4:ABM$71,2,FALSE),1)="0",
        "",
        IF(
            LEFT(VLOOKUP($B208,ABL$4:ABM$71,2,FALSE),1)="講",
            "講習",
            IF(
                LEFT(VLOOKUP($B208,ABL$4:ABM$71,2,FALSE),1)="追",
                "追加",
                "通常"
            )
        )
    ),
    ""
)</f>
      </c>
      <c r="ABN208" s="54">
        <f t="shared" si="5404"/>
      </c>
      <c r="ABO208" s="55">
        <f t="shared" ref="ABO208:ABO222" si="5457">IFERROR(
    IF(
        LEFT(VLOOKUP($B208,ABN$4:ABO$71,2,FALSE),1)="0",
        "",
        IF(
            LEFT(VLOOKUP($B208,ABN$4:ABO$71,2,FALSE),1)="講",
            "講習",
            IF(
                LEFT(VLOOKUP($B208,ABN$4:ABO$71,2,FALSE),1)="追",
                "追加",
                "通常"
            )
        )
    ),
    ""
)</f>
      </c>
      <c r="ABP208" s="54">
        <f t="shared" si="5404"/>
      </c>
      <c r="ABQ208" s="55">
        <f t="shared" ref="ABQ208:ABQ222" si="5458">IFERROR(
    IF(
        LEFT(VLOOKUP($B208,ABP$4:ABQ$71,2,FALSE),1)="0",
        "",
        IF(
            LEFT(VLOOKUP($B208,ABP$4:ABQ$71,2,FALSE),1)="講",
            "講習",
            IF(
                LEFT(VLOOKUP($B208,ABP$4:ABQ$71,2,FALSE),1)="追",
                "追加",
                "通常"
            )
        )
    ),
    ""
)</f>
      </c>
      <c r="ABR208" s="54">
        <f t="shared" si="5404"/>
      </c>
      <c r="ABS208" s="55">
        <f t="shared" ref="ABS208:ABS222" si="5459">IFERROR(
    IF(
        LEFT(VLOOKUP($B208,ABR$4:ABS$71,2,FALSE),1)="0",
        "",
        IF(
            LEFT(VLOOKUP($B208,ABR$4:ABS$71,2,FALSE),1)="講",
            "講習",
            IF(
                LEFT(VLOOKUP($B208,ABR$4:ABS$71,2,FALSE),1)="追",
                "追加",
                "通常"
            )
        )
    ),
    ""
)</f>
      </c>
      <c r="ABT208" s="54">
        <f t="shared" si="5404"/>
      </c>
      <c r="ABU208" s="55">
        <f t="shared" ref="ABU208:ABU222" si="5460">IFERROR(
    IF(
        LEFT(VLOOKUP($B208,ABT$4:ABU$71,2,FALSE),1)="0",
        "",
        IF(
            LEFT(VLOOKUP($B208,ABT$4:ABU$71,2,FALSE),1)="講",
            "講習",
            IF(
                LEFT(VLOOKUP($B208,ABT$4:ABU$71,2,FALSE),1)="追",
                "追加",
                "通常"
            )
        )
    ),
    ""
)</f>
      </c>
      <c r="ABV208" s="54">
        <f t="shared" si="5404"/>
      </c>
      <c r="ABW208" s="55">
        <f t="shared" ref="ABW208:ABW222" si="5461">IFERROR(
    IF(
        LEFT(VLOOKUP($B208,ABV$4:ABW$71,2,FALSE),1)="0",
        "",
        IF(
            LEFT(VLOOKUP($B208,ABV$4:ABW$71,2,FALSE),1)="講",
            "講習",
            IF(
                LEFT(VLOOKUP($B208,ABV$4:ABW$71,2,FALSE),1)="追",
                "追加",
                "通常"
            )
        )
    ),
    ""
)</f>
      </c>
      <c r="ABX208" s="54">
        <f t="shared" si="5404"/>
      </c>
      <c r="ABY208" s="55">
        <f t="shared" ref="ABY208:ABY222" si="5462">IFERROR(
    IF(
        LEFT(VLOOKUP($B208,ABX$4:ABY$71,2,FALSE),1)="0",
        "",
        IF(
            LEFT(VLOOKUP($B208,ABX$4:ABY$71,2,FALSE),1)="講",
            "講習",
            IF(
                LEFT(VLOOKUP($B208,ABX$4:ABY$71,2,FALSE),1)="追",
                "追加",
                "通常"
            )
        )
    ),
    ""
)</f>
      </c>
      <c r="ABZ208" s="54">
        <f t="shared" si="5404"/>
      </c>
      <c r="ACA208" s="55">
        <f t="shared" ref="ACA208:ACA222" si="5463">IFERROR(
    IF(
        LEFT(VLOOKUP($B208,ABZ$4:ACA$71,2,FALSE),1)="0",
        "",
        IF(
            LEFT(VLOOKUP($B208,ABZ$4:ACA$71,2,FALSE),1)="講",
            "講習",
            IF(
                LEFT(VLOOKUP($B208,ABZ$4:ACA$71,2,FALSE),1)="追",
                "追加",
                "通常"
            )
        )
    ),
    ""
)</f>
      </c>
      <c r="ACB208" s="54">
        <f t="shared" si="5404"/>
      </c>
      <c r="ACC208" s="55">
        <f t="shared" ref="ACC208:ACC222" si="5464">IFERROR(
    IF(
        LEFT(VLOOKUP($B208,ACB$4:ACC$71,2,FALSE),1)="0",
        "",
        IF(
            LEFT(VLOOKUP($B208,ACB$4:ACC$71,2,FALSE),1)="講",
            "講習",
            IF(
                LEFT(VLOOKUP($B208,ACB$4:ACC$71,2,FALSE),1)="追",
                "追加",
                "通常"
            )
        )
    ),
    ""
)</f>
      </c>
      <c r="ACD208" s="54">
        <f t="shared" si="5404"/>
      </c>
      <c r="ACE208" s="55">
        <f t="shared" ref="ACE208:ACE222" si="5465">IFERROR(
    IF(
        LEFT(VLOOKUP($B208,ACD$4:ACE$71,2,FALSE),1)="0",
        "",
        IF(
            LEFT(VLOOKUP($B208,ACD$4:ACE$71,2,FALSE),1)="講",
            "講習",
            IF(
                LEFT(VLOOKUP($B208,ACD$4:ACE$71,2,FALSE),1)="追",
                "追加",
                "通常"
            )
        )
    ),
    ""
)</f>
      </c>
      <c r="ACF208" s="54">
        <f t="shared" si="5404"/>
      </c>
      <c r="ACG208" s="55">
        <f t="shared" ref="ACG208:ACG222" si="5466">IFERROR(
    IF(
        LEFT(VLOOKUP($B208,ACF$4:ACG$71,2,FALSE),1)="0",
        "",
        IF(
            LEFT(VLOOKUP($B208,ACF$4:ACG$71,2,FALSE),1)="講",
            "講習",
            IF(
                LEFT(VLOOKUP($B208,ACF$4:ACG$71,2,FALSE),1)="追",
                "追加",
                "通常"
            )
        )
    ),
    ""
)</f>
      </c>
      <c r="ACH208" s="54">
        <f t="shared" si="5404"/>
      </c>
      <c r="ACI208" s="55">
        <f t="shared" ref="ACI208:ACI222" si="5467">IFERROR(
    IF(
        LEFT(VLOOKUP($B208,ACH$4:ACI$71,2,FALSE),1)="0",
        "",
        IF(
            LEFT(VLOOKUP($B208,ACH$4:ACI$71,2,FALSE),1)="講",
            "講習",
            IF(
                LEFT(VLOOKUP($B208,ACH$4:ACI$71,2,FALSE),1)="追",
                "追加",
                "通常"
            )
        )
    ),
    ""
)</f>
      </c>
      <c r="ACJ208" s="54">
        <f t="shared" si="5404"/>
      </c>
      <c r="ACK208" s="55">
        <f t="shared" ref="ACK208:ACK222" si="5468">IFERROR(
    IF(
        LEFT(VLOOKUP($B208,ACJ$4:ACK$71,2,FALSE),1)="0",
        "",
        IF(
            LEFT(VLOOKUP($B208,ACJ$4:ACK$71,2,FALSE),1)="講",
            "講習",
            IF(
                LEFT(VLOOKUP($B208,ACJ$4:ACK$71,2,FALSE),1)="追",
                "追加",
                "通常"
            )
        )
    ),
    ""
)</f>
      </c>
      <c r="ACL208" s="54">
        <f t="shared" si="5404"/>
      </c>
      <c r="ACM208" s="55">
        <f t="shared" ref="ACM208:ACM222" si="5469">IFERROR(
    IF(
        LEFT(VLOOKUP($B208,ACL$4:ACM$71,2,FALSE),1)="0",
        "",
        IF(
            LEFT(VLOOKUP($B208,ACL$4:ACM$71,2,FALSE),1)="講",
            "講習",
            IF(
                LEFT(VLOOKUP($B208,ACL$4:ACM$71,2,FALSE),1)="追",
                "追加",
                "通常"
            )
        )
    ),
    ""
)</f>
      </c>
      <c r="ACN208" s="54">
        <f t="shared" si="5401"/>
      </c>
      <c r="ACO208" s="55">
        <f t="shared" ref="ACO208:ACO222" si="5470">IFERROR(
    IF(
        LEFT(VLOOKUP($B208,ACN$4:ACO$71,2,FALSE),1)="0",
        "",
        IF(
            LEFT(VLOOKUP($B208,ACN$4:ACO$71,2,FALSE),1)="講",
            "講習",
            IF(
                LEFT(VLOOKUP($B208,ACN$4:ACO$71,2,FALSE),1)="追",
                "追加",
                "通常"
            )
        )
    ),
    ""
)</f>
      </c>
      <c r="ACP208" s="54">
        <f t="shared" si="5401"/>
      </c>
      <c r="ACQ208" s="55">
        <f t="shared" ref="ACQ208:ACQ222" si="5471">IFERROR(
    IF(
        LEFT(VLOOKUP($B208,ACP$4:ACQ$71,2,FALSE),1)="0",
        "",
        IF(
            LEFT(VLOOKUP($B208,ACP$4:ACQ$71,2,FALSE),1)="講",
            "講習",
            IF(
                LEFT(VLOOKUP($B208,ACP$4:ACQ$71,2,FALSE),1)="追",
                "追加",
                "通常"
            )
        )
    ),
    ""
)</f>
      </c>
      <c r="ACR208" s="54">
        <f t="shared" si="5401"/>
      </c>
      <c r="ACS208" s="55">
        <f t="shared" ref="ACS208:ACS222" si="5472">IFERROR(
    IF(
        LEFT(VLOOKUP($B208,ACR$4:ACS$71,2,FALSE),1)="0",
        "",
        IF(
            LEFT(VLOOKUP($B208,ACR$4:ACS$71,2,FALSE),1)="講",
            "講習",
            IF(
                LEFT(VLOOKUP($B208,ACR$4:ACS$71,2,FALSE),1)="追",
                "追加",
                "通常"
            )
        )
    ),
    ""
)</f>
      </c>
      <c r="ACT208" s="54">
        <f t="shared" si="5401"/>
      </c>
      <c r="ACU208" s="55">
        <f t="shared" ref="ACU208:ACU222" si="5473">IFERROR(
    IF(
        LEFT(VLOOKUP($B208,ACT$4:ACU$71,2,FALSE),1)="0",
        "",
        IF(
            LEFT(VLOOKUP($B208,ACT$4:ACU$71,2,FALSE),1)="講",
            "講習",
            IF(
                LEFT(VLOOKUP($B208,ACT$4:ACU$71,2,FALSE),1)="追",
                "追加",
                "通常"
            )
        )
    ),
    ""
)</f>
      </c>
      <c r="ACV208" s="54">
        <f t="shared" si="5401"/>
      </c>
      <c r="ACW208" s="55">
        <f t="shared" si="5408"/>
      </c>
      <c r="ACX208" s="54">
        <f t="shared" si="5401"/>
      </c>
      <c r="ACY208" s="55">
        <f t="shared" si="4961"/>
      </c>
      <c r="ACZ208" s="54">
        <f t="shared" si="5291"/>
      </c>
      <c r="ADA208" s="55">
        <f t="shared" si="4962"/>
      </c>
      <c r="ADB208" s="54">
        <f t="shared" si="5291"/>
      </c>
      <c r="ADC208" s="55">
        <f t="shared" si="4963"/>
      </c>
      <c r="ADD208" s="54">
        <f t="shared" si="5291"/>
      </c>
      <c r="ADE208" s="55">
        <f t="shared" si="4964"/>
      </c>
      <c r="ADF208" s="54">
        <f t="shared" si="5291"/>
      </c>
      <c r="ADG208" s="55">
        <f t="shared" si="4965"/>
      </c>
    </row>
    <row r="209" spans="1:787" ht="20.25" hidden="1" customHeight="1">
      <c r="A209" s="112">
        <v>137</v>
      </c>
      <c r="B209" s="115">
        <f>学年と名前を結合するシート!D138</f>
      </c>
      <c r="C209" s="114"/>
      <c r="D209" s="54">
        <f t="shared" si="5292"/>
      </c>
      <c r="E209" s="55">
        <f t="shared" si="5293"/>
      </c>
      <c r="F209" s="54">
        <f t="shared" si="5333"/>
      </c>
      <c r="G209" s="55">
        <f t="shared" si="4966"/>
      </c>
      <c r="H209" s="54">
        <f t="shared" si="5333"/>
      </c>
      <c r="I209" s="55">
        <f t="shared" si="4967"/>
      </c>
      <c r="J209" s="54">
        <f t="shared" si="5333"/>
      </c>
      <c r="K209" s="55">
        <f t="shared" si="4968"/>
      </c>
      <c r="L209" s="54">
        <f t="shared" si="5333"/>
      </c>
      <c r="M209" s="55">
        <f t="shared" si="4969"/>
      </c>
      <c r="N209" s="54">
        <f t="shared" si="5333"/>
      </c>
      <c r="O209" s="55">
        <f t="shared" si="4970"/>
      </c>
      <c r="P209" s="54">
        <f t="shared" si="5333"/>
      </c>
      <c r="Q209" s="55">
        <f t="shared" si="4971"/>
      </c>
      <c r="R209" s="54">
        <f t="shared" si="5333"/>
      </c>
      <c r="S209" s="55">
        <f t="shared" si="4972"/>
      </c>
      <c r="T209" s="54">
        <f t="shared" si="5333"/>
      </c>
      <c r="U209" s="55">
        <f t="shared" si="4973"/>
      </c>
      <c r="V209" s="54">
        <f t="shared" si="5333"/>
      </c>
      <c r="W209" s="55">
        <f t="shared" si="4974"/>
      </c>
      <c r="X209" s="54">
        <f t="shared" si="5333"/>
      </c>
      <c r="Y209" s="55">
        <f t="shared" si="4975"/>
      </c>
      <c r="Z209" s="54">
        <f t="shared" si="5333"/>
      </c>
      <c r="AA209" s="55">
        <f t="shared" si="4976"/>
      </c>
      <c r="AB209" s="54">
        <f t="shared" si="5333"/>
      </c>
      <c r="AC209" s="55">
        <f t="shared" si="4977"/>
      </c>
      <c r="AD209" s="54">
        <f t="shared" si="5333"/>
      </c>
      <c r="AE209" s="55">
        <f t="shared" si="4978"/>
      </c>
      <c r="AF209" s="54">
        <f t="shared" si="5333"/>
      </c>
      <c r="AG209" s="55">
        <f t="shared" si="4979"/>
      </c>
      <c r="AH209" s="54">
        <f t="shared" si="5333"/>
      </c>
      <c r="AI209" s="55">
        <f t="shared" si="4980"/>
      </c>
      <c r="AJ209" s="54">
        <f t="shared" si="5333"/>
      </c>
      <c r="AK209" s="55">
        <f t="shared" si="4981"/>
      </c>
      <c r="AL209" s="54">
        <f t="shared" si="5333"/>
      </c>
      <c r="AM209" s="55">
        <f t="shared" si="4982"/>
      </c>
      <c r="AN209" s="54">
        <f t="shared" si="5333"/>
      </c>
      <c r="AO209" s="55">
        <f t="shared" si="4983"/>
      </c>
      <c r="AP209" s="54">
        <f t="shared" si="5333"/>
      </c>
      <c r="AQ209" s="55">
        <f t="shared" si="4984"/>
      </c>
      <c r="AR209" s="54">
        <f t="shared" si="5333"/>
      </c>
      <c r="AS209" s="55">
        <f t="shared" si="4985"/>
      </c>
      <c r="AT209" s="54">
        <f t="shared" si="5333"/>
      </c>
      <c r="AU209" s="55">
        <f t="shared" si="4986"/>
      </c>
      <c r="AV209" s="54">
        <f t="shared" si="5333"/>
      </c>
      <c r="AW209" s="55">
        <f t="shared" si="4987"/>
      </c>
      <c r="AX209" s="54">
        <f t="shared" si="5333"/>
      </c>
      <c r="AY209" s="55">
        <f t="shared" si="4988"/>
      </c>
      <c r="AZ209" s="54">
        <f t="shared" si="5333"/>
      </c>
      <c r="BA209" s="55">
        <f t="shared" si="4989"/>
      </c>
      <c r="BB209" s="54">
        <f t="shared" si="5333"/>
      </c>
      <c r="BC209" s="55">
        <f t="shared" si="4990"/>
      </c>
      <c r="BD209" s="54">
        <f t="shared" si="5333"/>
      </c>
      <c r="BE209" s="55">
        <f t="shared" si="4991"/>
      </c>
      <c r="BF209" s="54">
        <f t="shared" si="5333"/>
      </c>
      <c r="BG209" s="55">
        <f t="shared" si="4992"/>
      </c>
      <c r="BH209" s="54">
        <f t="shared" si="5333"/>
      </c>
      <c r="BI209" s="55">
        <f t="shared" si="4993"/>
      </c>
      <c r="BJ209" s="54">
        <f t="shared" si="5333"/>
      </c>
      <c r="BK209" s="55">
        <f t="shared" si="4994"/>
      </c>
      <c r="BL209" s="54">
        <f t="shared" si="5333"/>
      </c>
      <c r="BM209" s="55">
        <f t="shared" si="4995"/>
      </c>
      <c r="BN209" s="54">
        <f t="shared" si="5333"/>
      </c>
      <c r="BO209" s="55">
        <f t="shared" si="4996"/>
      </c>
      <c r="BP209" s="54">
        <f t="shared" si="5333"/>
      </c>
      <c r="BQ209" s="55">
        <f t="shared" si="4997"/>
      </c>
      <c r="BR209" s="54">
        <f t="shared" si="5334"/>
      </c>
      <c r="BS209" s="55">
        <f t="shared" si="4998"/>
      </c>
      <c r="BT209" s="54">
        <f t="shared" si="5334"/>
      </c>
      <c r="BU209" s="55">
        <f t="shared" si="4999"/>
      </c>
      <c r="BV209" s="54">
        <f t="shared" si="5334"/>
      </c>
      <c r="BW209" s="55">
        <f t="shared" si="5000"/>
      </c>
      <c r="BX209" s="54">
        <f t="shared" si="5334"/>
      </c>
      <c r="BY209" s="55">
        <f t="shared" si="5001"/>
      </c>
      <c r="BZ209" s="54">
        <f t="shared" si="5334"/>
      </c>
      <c r="CA209" s="55">
        <f t="shared" si="5002"/>
      </c>
      <c r="CB209" s="54">
        <f t="shared" si="5334"/>
      </c>
      <c r="CC209" s="55">
        <f t="shared" si="5003"/>
      </c>
      <c r="CD209" s="54">
        <f t="shared" si="5334"/>
      </c>
      <c r="CE209" s="55">
        <f t="shared" si="5004"/>
      </c>
      <c r="CF209" s="54">
        <f t="shared" si="5334"/>
      </c>
      <c r="CG209" s="55">
        <f t="shared" si="5005"/>
      </c>
      <c r="CH209" s="54">
        <f t="shared" si="5334"/>
      </c>
      <c r="CI209" s="55">
        <f t="shared" si="5006"/>
      </c>
      <c r="CJ209" s="54">
        <f t="shared" si="5334"/>
      </c>
      <c r="CK209" s="55">
        <f t="shared" si="5007"/>
      </c>
      <c r="CL209" s="54">
        <f t="shared" si="5334"/>
      </c>
      <c r="CM209" s="55">
        <f t="shared" si="5008"/>
      </c>
      <c r="CN209" s="54">
        <f t="shared" si="5334"/>
      </c>
      <c r="CO209" s="55">
        <f t="shared" si="5009"/>
      </c>
      <c r="CP209" s="54">
        <f t="shared" si="5334"/>
      </c>
      <c r="CQ209" s="55">
        <f t="shared" si="5010"/>
      </c>
      <c r="CR209" s="54">
        <f t="shared" si="5334"/>
      </c>
      <c r="CS209" s="55">
        <f t="shared" si="5011"/>
      </c>
      <c r="CT209" s="54">
        <f t="shared" si="5334"/>
      </c>
      <c r="CU209" s="55">
        <f t="shared" si="5012"/>
      </c>
      <c r="CV209" s="54">
        <f t="shared" si="5334"/>
      </c>
      <c r="CW209" s="55">
        <f t="shared" si="5013"/>
      </c>
      <c r="CX209" s="54">
        <f t="shared" si="5334"/>
      </c>
      <c r="CY209" s="55">
        <f t="shared" si="5014"/>
      </c>
      <c r="CZ209" s="54">
        <f t="shared" si="5334"/>
      </c>
      <c r="DA209" s="55">
        <f t="shared" si="5015"/>
      </c>
      <c r="DB209" s="54">
        <f t="shared" si="5334"/>
      </c>
      <c r="DC209" s="55">
        <f t="shared" si="5016"/>
      </c>
      <c r="DD209" s="54">
        <f t="shared" si="5334"/>
      </c>
      <c r="DE209" s="55">
        <f t="shared" si="5017"/>
      </c>
      <c r="DF209" s="54">
        <f t="shared" si="5334"/>
      </c>
      <c r="DG209" s="55">
        <f t="shared" si="5018"/>
      </c>
      <c r="DH209" s="54">
        <f t="shared" si="5334"/>
      </c>
      <c r="DI209" s="55">
        <f t="shared" si="5019"/>
      </c>
      <c r="DJ209" s="54">
        <f t="shared" si="5334"/>
      </c>
      <c r="DK209" s="55">
        <f t="shared" si="5020"/>
      </c>
      <c r="DL209" s="54">
        <f t="shared" si="5334"/>
      </c>
      <c r="DM209" s="55">
        <f t="shared" si="5021"/>
      </c>
      <c r="DN209" s="54">
        <f t="shared" si="5334"/>
      </c>
      <c r="DO209" s="55">
        <f t="shared" si="5022"/>
      </c>
      <c r="DP209" s="54">
        <f t="shared" si="5334"/>
      </c>
      <c r="DQ209" s="55">
        <f t="shared" si="5023"/>
      </c>
      <c r="DR209" s="54">
        <f t="shared" si="5334"/>
      </c>
      <c r="DS209" s="55">
        <f t="shared" si="5024"/>
      </c>
      <c r="DT209" s="54">
        <f t="shared" si="5334"/>
      </c>
      <c r="DU209" s="55">
        <f t="shared" si="5025"/>
      </c>
      <c r="DV209" s="54">
        <f t="shared" si="5334"/>
      </c>
      <c r="DW209" s="55">
        <f t="shared" si="5026"/>
      </c>
      <c r="DX209" s="54">
        <f t="shared" si="5334"/>
      </c>
      <c r="DY209" s="55">
        <f t="shared" si="5027"/>
      </c>
      <c r="DZ209" s="54">
        <f t="shared" si="5334"/>
      </c>
      <c r="EA209" s="55">
        <f t="shared" si="5028"/>
      </c>
      <c r="EB209" s="54">
        <f t="shared" si="5334"/>
      </c>
      <c r="EC209" s="55">
        <f t="shared" si="5029"/>
      </c>
      <c r="ED209" s="54">
        <f t="shared" si="5294"/>
      </c>
      <c r="EE209" s="55">
        <f t="shared" si="5030"/>
      </c>
      <c r="EF209" s="54">
        <f t="shared" si="5294"/>
      </c>
      <c r="EG209" s="55">
        <f t="shared" si="5031"/>
      </c>
      <c r="EH209" s="54">
        <f t="shared" si="5294"/>
      </c>
      <c r="EI209" s="55">
        <f t="shared" si="5032"/>
      </c>
      <c r="EJ209" s="54">
        <f t="shared" si="5294"/>
      </c>
      <c r="EK209" s="55">
        <f t="shared" si="5033"/>
      </c>
      <c r="EL209" s="54">
        <f t="shared" si="5294"/>
      </c>
      <c r="EM209" s="55">
        <f t="shared" si="5034"/>
      </c>
      <c r="EN209" s="54">
        <f t="shared" si="5294"/>
      </c>
      <c r="EO209" s="55">
        <f t="shared" si="5035"/>
      </c>
      <c r="EP209" s="54">
        <f t="shared" si="5362"/>
      </c>
      <c r="EQ209" s="55">
        <f t="shared" si="5036"/>
      </c>
      <c r="ER209" s="54">
        <f t="shared" si="5362"/>
      </c>
      <c r="ES209" s="55">
        <f t="shared" si="5037"/>
      </c>
      <c r="ET209" s="54">
        <f t="shared" si="5362"/>
      </c>
      <c r="EU209" s="55">
        <f t="shared" si="5038"/>
      </c>
      <c r="EV209" s="54">
        <f t="shared" si="5362"/>
      </c>
      <c r="EW209" s="55">
        <f t="shared" si="5039"/>
      </c>
      <c r="EX209" s="54">
        <f t="shared" si="5362"/>
      </c>
      <c r="EY209" s="55">
        <f t="shared" si="5040"/>
      </c>
      <c r="EZ209" s="54">
        <f t="shared" si="5362"/>
      </c>
      <c r="FA209" s="55">
        <f t="shared" si="5041"/>
      </c>
      <c r="FB209" s="54">
        <f t="shared" si="5362"/>
      </c>
      <c r="FC209" s="55">
        <f t="shared" si="5042"/>
      </c>
      <c r="FD209" s="54">
        <f t="shared" si="5362"/>
      </c>
      <c r="FE209" s="55">
        <f t="shared" si="5043"/>
      </c>
      <c r="FF209" s="54">
        <f t="shared" si="5362"/>
      </c>
      <c r="FG209" s="55">
        <f t="shared" si="5044"/>
      </c>
      <c r="FH209" s="54">
        <f t="shared" si="5362"/>
      </c>
      <c r="FI209" s="55">
        <f t="shared" si="5045"/>
      </c>
      <c r="FJ209" s="54">
        <f t="shared" si="5362"/>
      </c>
      <c r="FK209" s="55">
        <f t="shared" si="5046"/>
      </c>
      <c r="FL209" s="54">
        <f t="shared" si="5362"/>
      </c>
      <c r="FM209" s="55">
        <f t="shared" si="5047"/>
      </c>
      <c r="FN209" s="54">
        <f t="shared" si="5362"/>
      </c>
      <c r="FO209" s="55">
        <f t="shared" si="5048"/>
      </c>
      <c r="FP209" s="54">
        <f t="shared" si="5362"/>
      </c>
      <c r="FQ209" s="55">
        <f t="shared" si="5049"/>
      </c>
      <c r="FR209" s="54">
        <f t="shared" si="5362"/>
      </c>
      <c r="FS209" s="55">
        <f t="shared" si="5050"/>
      </c>
      <c r="FT209" s="54">
        <f t="shared" si="5362"/>
      </c>
      <c r="FU209" s="55">
        <f t="shared" si="5051"/>
      </c>
      <c r="FV209" s="54">
        <f t="shared" si="5362"/>
      </c>
      <c r="FW209" s="55">
        <f t="shared" si="5052"/>
      </c>
      <c r="FX209" s="54">
        <f t="shared" si="5362"/>
      </c>
      <c r="FY209" s="55">
        <f t="shared" si="5053"/>
      </c>
      <c r="FZ209" s="54">
        <f t="shared" si="5362"/>
      </c>
      <c r="GA209" s="55">
        <f t="shared" si="5054"/>
      </c>
      <c r="GB209" s="54">
        <f t="shared" si="5362"/>
      </c>
      <c r="GC209" s="55">
        <f t="shared" si="5055"/>
      </c>
      <c r="GD209" s="54">
        <f t="shared" si="5362"/>
      </c>
      <c r="GE209" s="55">
        <f t="shared" si="5056"/>
      </c>
      <c r="GF209" s="54">
        <f t="shared" si="5362"/>
      </c>
      <c r="GG209" s="55">
        <f t="shared" si="5057"/>
      </c>
      <c r="GH209" s="54">
        <f t="shared" si="5362"/>
      </c>
      <c r="GI209" s="55">
        <f t="shared" si="5058"/>
      </c>
      <c r="GJ209" s="54">
        <f t="shared" si="5362"/>
      </c>
      <c r="GK209" s="55">
        <f t="shared" si="5059"/>
      </c>
      <c r="GL209" s="54">
        <f t="shared" si="5362"/>
      </c>
      <c r="GM209" s="55">
        <f t="shared" si="5060"/>
      </c>
      <c r="GN209" s="54">
        <f t="shared" si="5362"/>
      </c>
      <c r="GO209" s="55">
        <f t="shared" si="5061"/>
      </c>
      <c r="GP209" s="54">
        <f t="shared" si="5362"/>
      </c>
      <c r="GQ209" s="55">
        <f t="shared" si="5062"/>
      </c>
      <c r="GR209" s="54">
        <f t="shared" si="5362"/>
      </c>
      <c r="GS209" s="55">
        <f t="shared" si="5063"/>
      </c>
      <c r="GT209" s="54">
        <f t="shared" si="5362"/>
      </c>
      <c r="GU209" s="55">
        <f t="shared" si="5064"/>
      </c>
      <c r="GV209" s="54">
        <f t="shared" si="5362"/>
      </c>
      <c r="GW209" s="55">
        <f t="shared" si="5065"/>
      </c>
      <c r="GX209" s="54">
        <f t="shared" si="5362"/>
      </c>
      <c r="GY209" s="55">
        <f t="shared" si="5066"/>
      </c>
      <c r="GZ209" s="54">
        <f t="shared" si="5362"/>
      </c>
      <c r="HA209" s="55">
        <f t="shared" si="5067"/>
      </c>
      <c r="HB209" s="54">
        <f t="shared" si="5335"/>
      </c>
      <c r="HC209" s="55">
        <f t="shared" si="5068"/>
      </c>
      <c r="HD209" s="54">
        <f t="shared" si="5335"/>
      </c>
      <c r="HE209" s="55">
        <f t="shared" si="5069"/>
      </c>
      <c r="HF209" s="54">
        <f t="shared" si="5335"/>
      </c>
      <c r="HG209" s="55">
        <f t="shared" si="5070"/>
      </c>
      <c r="HH209" s="54">
        <f t="shared" si="5335"/>
      </c>
      <c r="HI209" s="55">
        <f t="shared" si="5071"/>
      </c>
      <c r="HJ209" s="54">
        <f t="shared" si="5335"/>
      </c>
      <c r="HK209" s="55">
        <f t="shared" si="5072"/>
      </c>
      <c r="HL209" s="54">
        <f t="shared" si="5335"/>
      </c>
      <c r="HM209" s="55">
        <f t="shared" si="5073"/>
      </c>
      <c r="HN209" s="54">
        <f t="shared" si="5295"/>
      </c>
      <c r="HO209" s="55">
        <f t="shared" si="5074"/>
      </c>
      <c r="HP209" s="54">
        <f t="shared" si="5295"/>
      </c>
      <c r="HQ209" s="55">
        <f t="shared" si="5075"/>
      </c>
      <c r="HR209" s="54">
        <f t="shared" si="5295"/>
      </c>
      <c r="HS209" s="55">
        <f t="shared" si="5076"/>
      </c>
      <c r="HT209" s="54">
        <f t="shared" si="5295"/>
      </c>
      <c r="HU209" s="55">
        <f t="shared" si="5077"/>
      </c>
      <c r="HV209" s="54">
        <f t="shared" si="5295"/>
      </c>
      <c r="HW209" s="55">
        <f t="shared" si="5078"/>
      </c>
      <c r="HX209" s="54">
        <f t="shared" si="5295"/>
      </c>
      <c r="HY209" s="55">
        <f t="shared" si="5079"/>
      </c>
      <c r="HZ209" s="54">
        <f t="shared" si="5295"/>
      </c>
      <c r="IA209" s="55">
        <f t="shared" si="5080"/>
      </c>
      <c r="IB209" s="54">
        <f t="shared" si="5295"/>
      </c>
      <c r="IC209" s="55">
        <f t="shared" si="5081"/>
      </c>
      <c r="ID209" s="54">
        <f t="shared" si="5295"/>
      </c>
      <c r="IE209" s="55">
        <f t="shared" si="5082"/>
      </c>
      <c r="IF209" s="54">
        <f t="shared" si="5295"/>
      </c>
      <c r="IG209" s="55">
        <f t="shared" si="5083"/>
      </c>
      <c r="IH209" s="54">
        <f t="shared" si="5295"/>
      </c>
      <c r="II209" s="55">
        <f t="shared" si="5084"/>
      </c>
      <c r="IJ209" s="54">
        <f t="shared" si="5295"/>
      </c>
      <c r="IK209" s="55">
        <f t="shared" si="5085"/>
      </c>
      <c r="IL209" s="54">
        <f t="shared" si="5295"/>
      </c>
      <c r="IM209" s="55">
        <f t="shared" si="5086"/>
      </c>
      <c r="IN209" s="54">
        <f t="shared" si="5295"/>
      </c>
      <c r="IO209" s="55">
        <f t="shared" si="5087"/>
      </c>
      <c r="IP209" s="54">
        <f t="shared" si="5295"/>
      </c>
      <c r="IQ209" s="55">
        <f t="shared" si="5088"/>
      </c>
      <c r="IR209" s="54">
        <f t="shared" si="5295"/>
      </c>
      <c r="IS209" s="55">
        <f t="shared" si="5089"/>
      </c>
      <c r="IT209" s="54">
        <f t="shared" si="5295"/>
      </c>
      <c r="IU209" s="55">
        <f t="shared" si="5090"/>
      </c>
      <c r="IV209" s="54">
        <f t="shared" si="5295"/>
      </c>
      <c r="IW209" s="55">
        <f t="shared" si="5091"/>
      </c>
      <c r="IX209" s="54">
        <f t="shared" si="5295"/>
      </c>
      <c r="IY209" s="55">
        <f t="shared" si="5092"/>
      </c>
      <c r="IZ209" s="54">
        <f t="shared" si="5295"/>
      </c>
      <c r="JA209" s="55">
        <f t="shared" si="5093"/>
      </c>
      <c r="JB209" s="54">
        <f t="shared" si="5295"/>
      </c>
      <c r="JC209" s="55">
        <f t="shared" si="5094"/>
      </c>
      <c r="JD209" s="54">
        <f t="shared" si="5295"/>
      </c>
      <c r="JE209" s="55">
        <f t="shared" si="5095"/>
      </c>
      <c r="JF209" s="54">
        <f t="shared" si="5295"/>
      </c>
      <c r="JG209" s="55">
        <f t="shared" si="5096"/>
      </c>
      <c r="JH209" s="54">
        <f t="shared" si="5295"/>
      </c>
      <c r="JI209" s="55">
        <f t="shared" si="5097"/>
      </c>
      <c r="JJ209" s="54">
        <f t="shared" si="5295"/>
      </c>
      <c r="JK209" s="55">
        <f t="shared" si="5098"/>
      </c>
      <c r="JL209" s="54">
        <f t="shared" si="5409"/>
      </c>
      <c r="JM209" s="55">
        <f t="shared" si="5200"/>
      </c>
      <c r="JN209" s="54">
        <f t="shared" ref="JN209:LX216" si="5474">RIGHT(IFERROR(VLOOKUP($B209,JN$4:JO$71,2,FALSE),""),2)</f>
      </c>
      <c r="JO209" s="55">
        <f t="shared" si="5296"/>
      </c>
      <c r="JP209" s="54">
        <f t="shared" si="5474"/>
      </c>
      <c r="JQ209" s="55">
        <f t="shared" si="5297"/>
      </c>
      <c r="JR209" s="54">
        <f t="shared" si="5474"/>
      </c>
      <c r="JS209" s="55">
        <f t="shared" si="5298"/>
      </c>
      <c r="JT209" s="54">
        <f t="shared" si="5474"/>
      </c>
      <c r="JU209" s="55">
        <f t="shared" si="5299"/>
      </c>
      <c r="JV209" s="54">
        <f t="shared" si="5474"/>
      </c>
      <c r="JW209" s="55">
        <f t="shared" si="5300"/>
      </c>
      <c r="JX209" s="54">
        <f t="shared" si="5474"/>
      </c>
      <c r="JY209" s="55">
        <f t="shared" si="5301"/>
      </c>
      <c r="JZ209" s="54">
        <f t="shared" si="5474"/>
      </c>
      <c r="KA209" s="55">
        <f t="shared" si="5302"/>
      </c>
      <c r="KB209" s="54">
        <f t="shared" si="5474"/>
      </c>
      <c r="KC209" s="55">
        <f t="shared" si="5303"/>
      </c>
      <c r="KD209" s="54">
        <f t="shared" si="5474"/>
      </c>
      <c r="KE209" s="55">
        <f t="shared" si="5304"/>
      </c>
      <c r="KF209" s="54">
        <f t="shared" si="5474"/>
      </c>
      <c r="KG209" s="55">
        <f t="shared" si="5305"/>
      </c>
      <c r="KH209" s="54">
        <f t="shared" si="5474"/>
      </c>
      <c r="KI209" s="55">
        <f t="shared" si="5306"/>
      </c>
      <c r="KJ209" s="54">
        <f t="shared" si="5474"/>
      </c>
      <c r="KK209" s="55">
        <f t="shared" si="5307"/>
      </c>
      <c r="KL209" s="54">
        <f t="shared" si="5474"/>
      </c>
      <c r="KM209" s="55">
        <f t="shared" si="5308"/>
      </c>
      <c r="KN209" s="54">
        <f t="shared" si="5474"/>
      </c>
      <c r="KO209" s="55">
        <f t="shared" si="5309"/>
      </c>
      <c r="KP209" s="54">
        <f t="shared" si="5474"/>
      </c>
      <c r="KQ209" s="55">
        <f t="shared" si="5310"/>
      </c>
      <c r="KR209" s="54">
        <f t="shared" si="5474"/>
      </c>
      <c r="KS209" s="55">
        <f t="shared" si="5311"/>
      </c>
      <c r="KT209" s="54">
        <f t="shared" si="5474"/>
      </c>
      <c r="KU209" s="55">
        <f t="shared" si="5312"/>
      </c>
      <c r="KV209" s="54">
        <f t="shared" si="5474"/>
      </c>
      <c r="KW209" s="55">
        <f t="shared" si="5313"/>
      </c>
      <c r="KX209" s="54">
        <f t="shared" si="5474"/>
      </c>
      <c r="KY209" s="55">
        <f t="shared" si="5314"/>
      </c>
      <c r="KZ209" s="54">
        <f t="shared" si="5474"/>
      </c>
      <c r="LA209" s="55">
        <f t="shared" si="5315"/>
      </c>
      <c r="LB209" s="54">
        <f t="shared" si="5474"/>
      </c>
      <c r="LC209" s="55">
        <f t="shared" si="5316"/>
      </c>
      <c r="LD209" s="54">
        <f t="shared" si="5474"/>
      </c>
      <c r="LE209" s="55">
        <f t="shared" si="5317"/>
      </c>
      <c r="LF209" s="54">
        <f t="shared" si="5474"/>
      </c>
      <c r="LG209" s="55">
        <f t="shared" si="5318"/>
      </c>
      <c r="LH209" s="54">
        <f t="shared" si="5474"/>
      </c>
      <c r="LI209" s="55">
        <f t="shared" si="5319"/>
      </c>
      <c r="LJ209" s="54">
        <f t="shared" si="5474"/>
      </c>
      <c r="LK209" s="55">
        <f t="shared" si="5320"/>
      </c>
      <c r="LL209" s="54">
        <f t="shared" si="5474"/>
      </c>
      <c r="LM209" s="55">
        <f t="shared" si="5321"/>
      </c>
      <c r="LN209" s="54">
        <f t="shared" si="5474"/>
      </c>
      <c r="LO209" s="55">
        <f t="shared" si="5322"/>
      </c>
      <c r="LP209" s="54">
        <f t="shared" si="5474"/>
      </c>
      <c r="LQ209" s="55">
        <f t="shared" si="5323"/>
      </c>
      <c r="LR209" s="54">
        <f t="shared" si="5474"/>
      </c>
      <c r="LS209" s="55">
        <f t="shared" si="5324"/>
      </c>
      <c r="LT209" s="54">
        <f t="shared" si="5474"/>
      </c>
      <c r="LU209" s="55">
        <f t="shared" si="5325"/>
      </c>
      <c r="LV209" s="54">
        <f t="shared" si="5474"/>
      </c>
      <c r="LW209" s="55">
        <f t="shared" si="5326"/>
      </c>
      <c r="LX209" s="54">
        <f t="shared" si="5474"/>
      </c>
      <c r="LY209" s="55">
        <f t="shared" si="5202"/>
      </c>
      <c r="LZ209" s="54">
        <f t="shared" ref="LZ209:OJ222" si="5475">RIGHT(IFERROR(VLOOKUP($B209,LZ$4:MA$71,2,FALSE),""),2)</f>
      </c>
      <c r="MA209" s="55">
        <f t="shared" si="5327"/>
      </c>
      <c r="MB209" s="54">
        <f t="shared" si="5475"/>
      </c>
      <c r="MC209" s="55">
        <f t="shared" si="5328"/>
      </c>
      <c r="MD209" s="54">
        <f t="shared" si="5475"/>
      </c>
      <c r="ME209" s="55">
        <f t="shared" si="5329"/>
      </c>
      <c r="MF209" s="54">
        <f t="shared" si="5475"/>
      </c>
      <c r="MG209" s="55">
        <f t="shared" si="5330"/>
      </c>
      <c r="MH209" s="54">
        <f t="shared" si="5475"/>
      </c>
      <c r="MI209" s="55">
        <f t="shared" si="5331"/>
      </c>
      <c r="MJ209" s="54">
        <f t="shared" si="5475"/>
      </c>
      <c r="MK209" s="55">
        <f t="shared" si="5332"/>
      </c>
      <c r="ML209" s="54">
        <f t="shared" si="5475"/>
      </c>
      <c r="MM209" s="55">
        <f t="shared" si="5203"/>
      </c>
      <c r="MN209" s="54">
        <f t="shared" si="5475"/>
      </c>
      <c r="MO209" s="55">
        <f t="shared" si="5204"/>
      </c>
      <c r="MP209" s="54">
        <f t="shared" si="5475"/>
      </c>
      <c r="MQ209" s="55">
        <f t="shared" si="5205"/>
      </c>
      <c r="MR209" s="54">
        <f t="shared" si="5475"/>
      </c>
      <c r="MS209" s="55">
        <f t="shared" si="5206"/>
      </c>
      <c r="MT209" s="54">
        <f t="shared" si="5475"/>
      </c>
      <c r="MU209" s="55">
        <f t="shared" si="5207"/>
      </c>
      <c r="MV209" s="54">
        <f t="shared" si="5475"/>
      </c>
      <c r="MW209" s="55">
        <f t="shared" si="5208"/>
      </c>
      <c r="MX209" s="54">
        <f t="shared" si="5475"/>
      </c>
      <c r="MY209" s="55">
        <f t="shared" si="5209"/>
      </c>
      <c r="MZ209" s="54">
        <f t="shared" si="5475"/>
      </c>
      <c r="NA209" s="55">
        <f t="shared" si="5210"/>
      </c>
      <c r="NB209" s="54">
        <f t="shared" si="5475"/>
      </c>
      <c r="NC209" s="55">
        <f t="shared" si="5211"/>
      </c>
      <c r="ND209" s="54">
        <f t="shared" si="5475"/>
      </c>
      <c r="NE209" s="55">
        <f t="shared" si="5212"/>
      </c>
      <c r="NF209" s="54">
        <f t="shared" si="5475"/>
      </c>
      <c r="NG209" s="55">
        <f t="shared" si="5213"/>
      </c>
      <c r="NH209" s="54">
        <f t="shared" si="5475"/>
      </c>
      <c r="NI209" s="55">
        <f t="shared" si="5214"/>
      </c>
      <c r="NJ209" s="54">
        <f t="shared" si="5475"/>
      </c>
      <c r="NK209" s="55">
        <f t="shared" si="5215"/>
      </c>
      <c r="NL209" s="54">
        <f t="shared" si="5475"/>
      </c>
      <c r="NM209" s="55">
        <f t="shared" si="5216"/>
      </c>
      <c r="NN209" s="54">
        <f t="shared" si="5475"/>
      </c>
      <c r="NO209" s="55">
        <f t="shared" si="5217"/>
      </c>
      <c r="NP209" s="54">
        <f t="shared" si="5475"/>
      </c>
      <c r="NQ209" s="55">
        <f t="shared" si="5218"/>
      </c>
      <c r="NR209" s="54">
        <f t="shared" si="5475"/>
      </c>
      <c r="NS209" s="55">
        <f t="shared" si="5219"/>
      </c>
      <c r="NT209" s="54">
        <f t="shared" si="5475"/>
      </c>
      <c r="NU209" s="55">
        <f t="shared" si="5220"/>
      </c>
      <c r="NV209" s="54">
        <f t="shared" si="5475"/>
      </c>
      <c r="NW209" s="55">
        <f t="shared" si="5221"/>
      </c>
      <c r="NX209" s="54">
        <f t="shared" si="5475"/>
      </c>
      <c r="NY209" s="55">
        <f t="shared" si="5222"/>
      </c>
      <c r="NZ209" s="54">
        <f t="shared" si="5475"/>
      </c>
      <c r="OA209" s="55">
        <f t="shared" si="5223"/>
      </c>
      <c r="OB209" s="54">
        <f t="shared" si="5475"/>
      </c>
      <c r="OC209" s="55">
        <f t="shared" si="5224"/>
      </c>
      <c r="OD209" s="54">
        <f t="shared" si="5475"/>
      </c>
      <c r="OE209" s="55">
        <f t="shared" si="5225"/>
      </c>
      <c r="OF209" s="54">
        <f t="shared" si="5475"/>
      </c>
      <c r="OG209" s="55">
        <f t="shared" si="5226"/>
      </c>
      <c r="OH209" s="54">
        <f t="shared" si="5475"/>
      </c>
      <c r="OI209" s="55">
        <f t="shared" si="5227"/>
      </c>
      <c r="OJ209" s="54">
        <f t="shared" si="5475"/>
      </c>
      <c r="OK209" s="55">
        <f t="shared" si="5228"/>
      </c>
      <c r="OL209" s="54">
        <f t="shared" si="5410"/>
      </c>
      <c r="OM209" s="55">
        <f t="shared" si="5229"/>
      </c>
      <c r="ON209" s="54">
        <f t="shared" si="5410"/>
      </c>
      <c r="OO209" s="55">
        <f t="shared" si="5230"/>
      </c>
      <c r="OP209" s="54">
        <f t="shared" si="5410"/>
      </c>
      <c r="OQ209" s="55">
        <f t="shared" si="5231"/>
      </c>
      <c r="OR209" s="54">
        <f t="shared" si="5410"/>
      </c>
      <c r="OS209" s="55">
        <f t="shared" si="5232"/>
      </c>
      <c r="OT209" s="54">
        <f t="shared" si="5410"/>
      </c>
      <c r="OU209" s="55">
        <f t="shared" si="5233"/>
      </c>
      <c r="OV209" s="54">
        <f t="shared" si="5410"/>
      </c>
      <c r="OW209" s="55">
        <f t="shared" si="5234"/>
      </c>
      <c r="OX209" s="54">
        <f t="shared" si="5411"/>
      </c>
      <c r="OY209" s="55">
        <f t="shared" si="5235"/>
      </c>
      <c r="OZ209" s="54">
        <f t="shared" si="5411"/>
      </c>
      <c r="PA209" s="55">
        <f t="shared" si="5236"/>
      </c>
      <c r="PB209" s="54">
        <f t="shared" si="5411"/>
      </c>
      <c r="PC209" s="55">
        <f t="shared" si="5237"/>
      </c>
      <c r="PD209" s="54">
        <f t="shared" si="5411"/>
      </c>
      <c r="PE209" s="55">
        <f t="shared" si="5238"/>
      </c>
      <c r="PF209" s="54">
        <f t="shared" si="5411"/>
      </c>
      <c r="PG209" s="55">
        <f t="shared" si="5239"/>
      </c>
      <c r="PH209" s="54">
        <f t="shared" si="5411"/>
      </c>
      <c r="PI209" s="55">
        <f t="shared" si="5240"/>
      </c>
      <c r="PJ209" s="54">
        <f t="shared" si="5411"/>
      </c>
      <c r="PK209" s="55">
        <f t="shared" si="5241"/>
      </c>
      <c r="PL209" s="54">
        <f t="shared" si="5411"/>
      </c>
      <c r="PM209" s="55">
        <f t="shared" si="5242"/>
      </c>
      <c r="PN209" s="54">
        <f t="shared" si="5411"/>
      </c>
      <c r="PO209" s="55">
        <f t="shared" si="5243"/>
      </c>
      <c r="PP209" s="54">
        <f t="shared" si="5411"/>
      </c>
      <c r="PQ209" s="55">
        <f t="shared" si="5244"/>
      </c>
      <c r="PR209" s="54">
        <f t="shared" si="5411"/>
      </c>
      <c r="PS209" s="55">
        <f t="shared" si="5245"/>
      </c>
      <c r="PT209" s="54">
        <f t="shared" si="5411"/>
      </c>
      <c r="PU209" s="55">
        <f t="shared" si="5246"/>
      </c>
      <c r="PV209" s="54">
        <f t="shared" si="5411"/>
      </c>
      <c r="PW209" s="55">
        <f t="shared" si="5247"/>
      </c>
      <c r="PX209" s="54">
        <f t="shared" si="5411"/>
      </c>
      <c r="PY209" s="55">
        <f t="shared" si="5248"/>
      </c>
      <c r="PZ209" s="54">
        <f t="shared" si="5411"/>
      </c>
      <c r="QA209" s="55">
        <f t="shared" si="5249"/>
      </c>
      <c r="QB209" s="54">
        <f t="shared" si="5411"/>
      </c>
      <c r="QC209" s="55">
        <f t="shared" si="5250"/>
      </c>
      <c r="QD209" s="54">
        <f t="shared" si="5411"/>
      </c>
      <c r="QE209" s="55">
        <f t="shared" si="5251"/>
      </c>
      <c r="QF209" s="54">
        <f t="shared" si="5411"/>
      </c>
      <c r="QG209" s="55">
        <f t="shared" si="5252"/>
      </c>
      <c r="QH209" s="54">
        <f t="shared" si="5411"/>
      </c>
      <c r="QI209" s="55">
        <f t="shared" si="5253"/>
      </c>
      <c r="QJ209" s="54">
        <f t="shared" si="5411"/>
      </c>
      <c r="QK209" s="55">
        <f t="shared" si="5254"/>
      </c>
      <c r="QL209" s="54">
        <f t="shared" si="5411"/>
      </c>
      <c r="QM209" s="55">
        <f t="shared" si="5255"/>
      </c>
      <c r="QN209" s="54">
        <f t="shared" si="5411"/>
      </c>
      <c r="QO209" s="55">
        <f t="shared" si="5256"/>
      </c>
      <c r="QP209" s="54">
        <f t="shared" si="5411"/>
      </c>
      <c r="QQ209" s="55">
        <f t="shared" si="5257"/>
      </c>
      <c r="QR209" s="54">
        <f t="shared" si="5411"/>
      </c>
      <c r="QS209" s="55">
        <f t="shared" si="5258"/>
      </c>
      <c r="QT209" s="54">
        <f t="shared" si="5411"/>
      </c>
      <c r="QU209" s="55">
        <f t="shared" si="5412"/>
      </c>
      <c r="QV209" s="54">
        <f t="shared" si="5411"/>
      </c>
      <c r="QW209" s="55">
        <f t="shared" si="5413"/>
      </c>
      <c r="QX209" s="54">
        <f t="shared" si="5411"/>
      </c>
      <c r="QY209" s="55">
        <f t="shared" si="5414"/>
      </c>
      <c r="QZ209" s="54">
        <f t="shared" si="5411"/>
      </c>
      <c r="RA209" s="55">
        <f t="shared" si="5415"/>
      </c>
      <c r="RB209" s="54">
        <f t="shared" si="5411"/>
      </c>
      <c r="RC209" s="55">
        <f t="shared" si="5416"/>
      </c>
      <c r="RD209" s="54">
        <f t="shared" si="5411"/>
      </c>
      <c r="RE209" s="55">
        <f t="shared" si="5417"/>
      </c>
      <c r="RF209" s="54">
        <f t="shared" si="5411"/>
      </c>
      <c r="RG209" s="55">
        <f t="shared" si="5418"/>
      </c>
      <c r="RH209" s="54">
        <f t="shared" si="5411"/>
      </c>
      <c r="RI209" s="55">
        <f t="shared" si="5419"/>
      </c>
      <c r="RJ209" s="54">
        <f t="shared" si="5406"/>
      </c>
      <c r="RK209" s="55">
        <f t="shared" si="5420"/>
      </c>
      <c r="RL209" s="54">
        <f t="shared" si="5406"/>
      </c>
      <c r="RM209" s="55">
        <f t="shared" si="5421"/>
      </c>
      <c r="RN209" s="54">
        <f t="shared" si="5406"/>
      </c>
      <c r="RO209" s="55">
        <f t="shared" si="5422"/>
      </c>
      <c r="RP209" s="54">
        <f t="shared" si="5406"/>
      </c>
      <c r="RQ209" s="55">
        <f t="shared" si="5423"/>
      </c>
      <c r="RR209" s="54">
        <f t="shared" si="5406"/>
      </c>
      <c r="RS209" s="55">
        <f t="shared" si="5424"/>
      </c>
      <c r="RT209" s="54">
        <f t="shared" si="5406"/>
      </c>
      <c r="RU209" s="55">
        <f t="shared" si="5425"/>
      </c>
      <c r="RV209" s="54">
        <f t="shared" si="5406"/>
      </c>
      <c r="RW209" s="55">
        <f t="shared" si="5426"/>
      </c>
      <c r="RX209" s="54">
        <f t="shared" si="5406"/>
      </c>
      <c r="RY209" s="55">
        <f t="shared" si="5427"/>
      </c>
      <c r="RZ209" s="54">
        <f t="shared" si="5406"/>
      </c>
      <c r="SA209" s="55">
        <f t="shared" si="5428"/>
      </c>
      <c r="SB209" s="54">
        <f t="shared" si="5406"/>
      </c>
      <c r="SC209" s="55">
        <f t="shared" si="5429"/>
      </c>
      <c r="SD209" s="54">
        <f t="shared" si="5406"/>
      </c>
      <c r="SE209" s="55">
        <f t="shared" si="5430"/>
      </c>
      <c r="SF209" s="54">
        <f t="shared" si="5406"/>
      </c>
      <c r="SG209" s="55">
        <f t="shared" si="5431"/>
      </c>
      <c r="SH209" s="54">
        <f t="shared" si="5406"/>
      </c>
      <c r="SI209" s="55">
        <f t="shared" si="5432"/>
      </c>
      <c r="SJ209" s="54">
        <f t="shared" si="5406"/>
      </c>
      <c r="SK209" s="55">
        <f t="shared" si="5433"/>
      </c>
      <c r="SL209" s="54">
        <f t="shared" si="5406"/>
      </c>
      <c r="SM209" s="55">
        <f t="shared" si="5434"/>
      </c>
      <c r="SN209" s="54">
        <f t="shared" si="5406"/>
      </c>
      <c r="SO209" s="55">
        <f t="shared" si="5435"/>
      </c>
      <c r="SP209" s="54">
        <f t="shared" si="5406"/>
      </c>
      <c r="SQ209" s="55">
        <f t="shared" si="5436"/>
      </c>
      <c r="SR209" s="54">
        <f t="shared" si="5406"/>
      </c>
      <c r="SS209" s="55">
        <f t="shared" si="5437"/>
      </c>
      <c r="ST209" s="54">
        <f t="shared" si="5406"/>
      </c>
      <c r="SU209" s="55">
        <f t="shared" si="5438"/>
      </c>
      <c r="SV209" s="54">
        <f t="shared" si="5406"/>
      </c>
      <c r="SW209" s="55">
        <f t="shared" si="5439"/>
      </c>
      <c r="SX209" s="54">
        <f t="shared" si="5406"/>
      </c>
      <c r="SY209" s="55">
        <f t="shared" si="5440"/>
      </c>
      <c r="SZ209" s="54">
        <f t="shared" si="5406"/>
      </c>
      <c r="TA209" s="55">
        <f t="shared" si="5441"/>
      </c>
      <c r="TB209" s="54">
        <f t="shared" si="5406"/>
      </c>
      <c r="TC209" s="55">
        <f t="shared" si="5442"/>
      </c>
      <c r="TD209" s="54">
        <f t="shared" si="5406"/>
      </c>
      <c r="TE209" s="55">
        <f t="shared" si="5407"/>
      </c>
      <c r="TF209" s="54">
        <f t="shared" si="5406"/>
      </c>
      <c r="TG209" s="55">
        <f t="shared" si="5364"/>
      </c>
      <c r="TH209" s="54">
        <f t="shared" si="5406"/>
      </c>
      <c r="TI209" s="55">
        <f t="shared" si="5365"/>
      </c>
      <c r="TJ209" s="54">
        <f t="shared" si="5406"/>
      </c>
      <c r="TK209" s="55">
        <f t="shared" si="5366"/>
      </c>
      <c r="TL209" s="54">
        <f t="shared" si="5406"/>
      </c>
      <c r="TM209" s="55">
        <f t="shared" si="5367"/>
      </c>
      <c r="TN209" s="54">
        <f t="shared" si="5406"/>
      </c>
      <c r="TO209" s="55">
        <f t="shared" si="5368"/>
      </c>
      <c r="TP209" s="54">
        <f t="shared" si="5406"/>
      </c>
      <c r="TQ209" s="55">
        <f t="shared" si="5369"/>
      </c>
      <c r="TR209" s="54">
        <f t="shared" si="5406"/>
      </c>
      <c r="TS209" s="55">
        <f t="shared" si="5370"/>
      </c>
      <c r="TT209" s="54">
        <f t="shared" si="5402"/>
      </c>
      <c r="TU209" s="55">
        <f t="shared" si="5371"/>
      </c>
      <c r="TV209" s="54">
        <f t="shared" si="5402"/>
      </c>
      <c r="TW209" s="55">
        <f t="shared" si="5372"/>
      </c>
      <c r="TX209" s="54">
        <f t="shared" si="5402"/>
      </c>
      <c r="TY209" s="55">
        <f t="shared" si="5373"/>
      </c>
      <c r="TZ209" s="54">
        <f t="shared" si="5402"/>
      </c>
      <c r="UA209" s="55">
        <f t="shared" si="5374"/>
      </c>
      <c r="UB209" s="54">
        <f t="shared" si="5402"/>
      </c>
      <c r="UC209" s="55">
        <f t="shared" si="5375"/>
      </c>
      <c r="UD209" s="54">
        <f t="shared" si="5402"/>
      </c>
      <c r="UE209" s="55">
        <f t="shared" si="5376"/>
      </c>
      <c r="UF209" s="54">
        <f t="shared" si="5402"/>
      </c>
      <c r="UG209" s="55">
        <f t="shared" si="5377"/>
      </c>
      <c r="UH209" s="54">
        <f t="shared" si="5402"/>
      </c>
      <c r="UI209" s="55">
        <f t="shared" si="5378"/>
      </c>
      <c r="UJ209" s="54">
        <f t="shared" si="5402"/>
      </c>
      <c r="UK209" s="55">
        <f t="shared" si="5379"/>
      </c>
      <c r="UL209" s="54">
        <f t="shared" si="5402"/>
      </c>
      <c r="UM209" s="55">
        <f t="shared" si="5380"/>
      </c>
      <c r="UN209" s="54">
        <f t="shared" si="5363"/>
      </c>
      <c r="UO209" s="55">
        <f t="shared" si="5381"/>
      </c>
      <c r="UP209" s="54">
        <f t="shared" si="5363"/>
      </c>
      <c r="UQ209" s="55">
        <f t="shared" si="5382"/>
      </c>
      <c r="UR209" s="54">
        <f t="shared" si="5363"/>
      </c>
      <c r="US209" s="55">
        <f t="shared" si="5383"/>
      </c>
      <c r="UT209" s="54">
        <f t="shared" si="5363"/>
      </c>
      <c r="UU209" s="55">
        <f t="shared" si="5384"/>
      </c>
      <c r="UV209" s="54">
        <f t="shared" si="5363"/>
      </c>
      <c r="UW209" s="55">
        <f t="shared" si="5385"/>
      </c>
      <c r="UX209" s="54">
        <f t="shared" si="5363"/>
      </c>
      <c r="UY209" s="55">
        <f t="shared" si="5386"/>
      </c>
      <c r="UZ209" s="54">
        <f t="shared" si="5363"/>
      </c>
      <c r="VA209" s="55">
        <f t="shared" si="5387"/>
      </c>
      <c r="VB209" s="54">
        <f t="shared" si="5363"/>
      </c>
      <c r="VC209" s="55">
        <f t="shared" si="5388"/>
      </c>
      <c r="VD209" s="54">
        <f t="shared" si="5363"/>
      </c>
      <c r="VE209" s="55">
        <f t="shared" si="5389"/>
      </c>
      <c r="VF209" s="54">
        <f t="shared" si="5363"/>
      </c>
      <c r="VG209" s="55">
        <f t="shared" si="5390"/>
      </c>
      <c r="VH209" s="54">
        <f t="shared" si="5363"/>
      </c>
      <c r="VI209" s="55">
        <f t="shared" si="5391"/>
      </c>
      <c r="VJ209" s="54">
        <f t="shared" si="5363"/>
      </c>
      <c r="VK209" s="55">
        <f t="shared" si="5392"/>
      </c>
      <c r="VL209" s="54">
        <f t="shared" si="5259"/>
      </c>
      <c r="VM209" s="55">
        <f t="shared" si="5393"/>
      </c>
      <c r="VN209" s="54">
        <f t="shared" si="5259"/>
      </c>
      <c r="VO209" s="55">
        <f t="shared" si="5394"/>
      </c>
      <c r="VP209" s="54">
        <f t="shared" si="5259"/>
      </c>
      <c r="VQ209" s="55">
        <f t="shared" si="5336"/>
      </c>
      <c r="VR209" s="54">
        <f t="shared" si="5259"/>
      </c>
      <c r="VS209" s="55">
        <f t="shared" si="5395"/>
      </c>
      <c r="VT209" s="54">
        <f t="shared" si="5259"/>
      </c>
      <c r="VU209" s="55">
        <f t="shared" si="5396"/>
      </c>
      <c r="VV209" s="54">
        <f t="shared" si="5259"/>
      </c>
      <c r="VW209" s="55">
        <f t="shared" si="5397"/>
      </c>
      <c r="VX209" s="54">
        <f t="shared" si="5259"/>
      </c>
      <c r="VY209" s="55">
        <f t="shared" si="5398"/>
      </c>
      <c r="VZ209" s="54">
        <f t="shared" si="5259"/>
      </c>
      <c r="WA209" s="55">
        <f t="shared" si="5399"/>
      </c>
      <c r="WB209" s="54">
        <f t="shared" si="5259"/>
      </c>
      <c r="WC209" s="55">
        <f t="shared" si="5400"/>
      </c>
      <c r="WD209" s="54">
        <f t="shared" si="5259"/>
      </c>
      <c r="WE209" s="55">
        <f t="shared" si="5337"/>
      </c>
      <c r="WF209" s="54">
        <f t="shared" si="5259"/>
      </c>
      <c r="WG209" s="55">
        <f t="shared" si="5338"/>
      </c>
      <c r="WH209" s="54">
        <f t="shared" si="5259"/>
      </c>
      <c r="WI209" s="55">
        <f t="shared" si="5339"/>
      </c>
      <c r="WJ209" s="54">
        <f t="shared" si="5259"/>
      </c>
      <c r="WK209" s="55">
        <f t="shared" si="5340"/>
      </c>
      <c r="WL209" s="54">
        <f t="shared" si="5259"/>
      </c>
      <c r="WM209" s="55">
        <f t="shared" si="5341"/>
      </c>
      <c r="WN209" s="54">
        <f t="shared" si="5199"/>
      </c>
      <c r="WO209" s="55">
        <f t="shared" si="5342"/>
      </c>
      <c r="WP209" s="54">
        <f t="shared" si="5199"/>
      </c>
      <c r="WQ209" s="55">
        <f t="shared" si="5343"/>
      </c>
      <c r="WR209" s="54">
        <f t="shared" si="5199"/>
      </c>
      <c r="WS209" s="55">
        <f t="shared" si="5344"/>
      </c>
      <c r="WT209" s="54">
        <f t="shared" si="5199"/>
      </c>
      <c r="WU209" s="55">
        <f t="shared" si="5345"/>
      </c>
      <c r="WV209" s="54">
        <f t="shared" si="5199"/>
      </c>
      <c r="WW209" s="55">
        <f t="shared" si="5346"/>
      </c>
      <c r="WX209" s="54">
        <f t="shared" si="5199"/>
      </c>
      <c r="WY209" s="55">
        <f t="shared" si="5347"/>
      </c>
      <c r="WZ209" s="54">
        <f t="shared" si="5405"/>
      </c>
      <c r="XA209" s="55">
        <f t="shared" si="5348"/>
      </c>
      <c r="XB209" s="54">
        <f t="shared" si="5405"/>
      </c>
      <c r="XC209" s="55">
        <f t="shared" si="5349"/>
      </c>
      <c r="XD209" s="54">
        <f t="shared" si="5405"/>
      </c>
      <c r="XE209" s="55">
        <f t="shared" si="5350"/>
      </c>
      <c r="XF209" s="54">
        <f t="shared" si="5405"/>
      </c>
      <c r="XG209" s="55">
        <f t="shared" si="5351"/>
      </c>
      <c r="XH209" s="54">
        <f t="shared" si="5405"/>
      </c>
      <c r="XI209" s="55">
        <f t="shared" si="5352"/>
      </c>
      <c r="XJ209" s="54">
        <f t="shared" si="5405"/>
      </c>
      <c r="XK209" s="55">
        <f t="shared" si="5353"/>
      </c>
      <c r="XL209" s="54">
        <f t="shared" si="5405"/>
      </c>
      <c r="XM209" s="55">
        <f t="shared" si="5354"/>
      </c>
      <c r="XN209" s="54">
        <f t="shared" si="5405"/>
      </c>
      <c r="XO209" s="55">
        <f t="shared" si="5355"/>
      </c>
      <c r="XP209" s="54">
        <f t="shared" si="5405"/>
      </c>
      <c r="XQ209" s="55">
        <f t="shared" si="5356"/>
      </c>
      <c r="XR209" s="54">
        <f t="shared" si="5405"/>
      </c>
      <c r="XS209" s="55">
        <f t="shared" si="5357"/>
      </c>
      <c r="XT209" s="54">
        <f t="shared" si="5405"/>
      </c>
      <c r="XU209" s="55">
        <f t="shared" si="5358"/>
      </c>
      <c r="XV209" s="54">
        <f t="shared" si="5405"/>
      </c>
      <c r="XW209" s="55">
        <f t="shared" si="5359"/>
      </c>
      <c r="XX209" s="54">
        <f t="shared" si="5405"/>
      </c>
      <c r="XY209" s="55">
        <f t="shared" si="5360"/>
      </c>
      <c r="XZ209" s="54">
        <f t="shared" si="5405"/>
      </c>
      <c r="YA209" s="55">
        <f t="shared" si="5361"/>
      </c>
      <c r="YB209" s="54">
        <f t="shared" si="5405"/>
      </c>
      <c r="YC209" s="55">
        <f t="shared" si="5260"/>
      </c>
      <c r="YD209" s="54">
        <f t="shared" si="5405"/>
      </c>
      <c r="YE209" s="55">
        <f t="shared" si="5261"/>
      </c>
      <c r="YF209" s="54">
        <f t="shared" si="5405"/>
      </c>
      <c r="YG209" s="55">
        <f t="shared" si="5262"/>
      </c>
      <c r="YH209" s="54">
        <f t="shared" si="5405"/>
      </c>
      <c r="YI209" s="55">
        <f t="shared" si="5263"/>
      </c>
      <c r="YJ209" s="54">
        <f t="shared" si="5405"/>
      </c>
      <c r="YK209" s="55">
        <f t="shared" si="5264"/>
      </c>
      <c r="YL209" s="54">
        <f t="shared" si="5405"/>
      </c>
      <c r="YM209" s="55">
        <f t="shared" si="5265"/>
      </c>
      <c r="YN209" s="54">
        <f t="shared" si="5405"/>
      </c>
      <c r="YO209" s="55">
        <f t="shared" si="5266"/>
      </c>
      <c r="YP209" s="54">
        <f t="shared" si="5405"/>
      </c>
      <c r="YQ209" s="55">
        <f t="shared" si="5267"/>
      </c>
      <c r="YR209" s="54">
        <f t="shared" si="5405"/>
      </c>
      <c r="YS209" s="55">
        <f t="shared" si="5268"/>
      </c>
      <c r="YT209" s="54">
        <f t="shared" si="5405"/>
      </c>
      <c r="YU209" s="55">
        <f t="shared" si="5269"/>
      </c>
      <c r="YV209" s="54">
        <f t="shared" si="5405"/>
      </c>
      <c r="YW209" s="55">
        <f t="shared" si="5270"/>
      </c>
      <c r="YX209" s="54">
        <f t="shared" si="5405"/>
      </c>
      <c r="YY209" s="55">
        <f t="shared" si="5271"/>
      </c>
      <c r="YZ209" s="54">
        <f t="shared" si="5405"/>
      </c>
      <c r="ZA209" s="55">
        <f t="shared" si="5272"/>
      </c>
      <c r="ZB209" s="54">
        <f t="shared" si="5405"/>
      </c>
      <c r="ZC209" s="55">
        <f t="shared" si="5273"/>
      </c>
      <c r="ZD209" s="54">
        <f t="shared" si="5405"/>
      </c>
      <c r="ZE209" s="55">
        <f t="shared" si="5274"/>
      </c>
      <c r="ZF209" s="54">
        <f t="shared" si="5405"/>
      </c>
      <c r="ZG209" s="55">
        <f t="shared" si="5275"/>
      </c>
      <c r="ZH209" s="54">
        <f t="shared" si="5405"/>
      </c>
      <c r="ZI209" s="55">
        <f t="shared" si="5276"/>
      </c>
      <c r="ZJ209" s="54">
        <f t="shared" si="5405"/>
      </c>
      <c r="ZK209" s="55">
        <f t="shared" si="5277"/>
      </c>
      <c r="ZL209" s="54">
        <f t="shared" si="5403"/>
      </c>
      <c r="ZM209" s="55">
        <f t="shared" si="5278"/>
      </c>
      <c r="ZN209" s="54">
        <f t="shared" si="5403"/>
      </c>
      <c r="ZO209" s="55">
        <f t="shared" si="5279"/>
      </c>
      <c r="ZP209" s="54">
        <f t="shared" si="5403"/>
      </c>
      <c r="ZQ209" s="55">
        <f t="shared" si="5280"/>
      </c>
      <c r="ZR209" s="54">
        <f t="shared" si="5403"/>
      </c>
      <c r="ZS209" s="55">
        <f t="shared" si="5281"/>
      </c>
      <c r="ZT209" s="54">
        <f t="shared" si="5403"/>
      </c>
      <c r="ZU209" s="55">
        <f t="shared" si="5282"/>
      </c>
      <c r="ZV209" s="54">
        <f t="shared" si="5403"/>
      </c>
      <c r="ZW209" s="55">
        <f t="shared" si="5283"/>
      </c>
      <c r="ZX209" s="54">
        <f t="shared" si="5403"/>
      </c>
      <c r="ZY209" s="55">
        <f t="shared" si="5284"/>
      </c>
      <c r="ZZ209" s="54">
        <f t="shared" si="5403"/>
      </c>
      <c r="AAA209" s="55">
        <f t="shared" si="5285"/>
      </c>
      <c r="AAB209" s="54">
        <f t="shared" si="5404"/>
      </c>
      <c r="AAC209" s="55">
        <f t="shared" si="5286"/>
      </c>
      <c r="AAD209" s="54">
        <f t="shared" si="5404"/>
      </c>
      <c r="AAE209" s="55">
        <f t="shared" si="5287"/>
      </c>
      <c r="AAF209" s="54">
        <f t="shared" si="5404"/>
      </c>
      <c r="AAG209" s="55">
        <f t="shared" si="5288"/>
      </c>
      <c r="AAH209" s="54">
        <f t="shared" si="5404"/>
      </c>
      <c r="AAI209" s="55">
        <f t="shared" si="5289"/>
      </c>
      <c r="AAJ209" s="54">
        <f t="shared" si="5404"/>
      </c>
      <c r="AAK209" s="55">
        <f t="shared" si="5290"/>
      </c>
      <c r="AAL209" s="54">
        <f t="shared" si="5404"/>
      </c>
      <c r="AAM209" s="55">
        <f t="shared" si="5443"/>
      </c>
      <c r="AAN209" s="54">
        <f t="shared" si="5404"/>
      </c>
      <c r="AAO209" s="55">
        <f t="shared" si="5444"/>
      </c>
      <c r="AAP209" s="54">
        <f t="shared" si="5404"/>
      </c>
      <c r="AAQ209" s="55">
        <f t="shared" si="5445"/>
      </c>
      <c r="AAR209" s="54">
        <f t="shared" si="5404"/>
      </c>
      <c r="AAS209" s="55">
        <f t="shared" si="5446"/>
      </c>
      <c r="AAT209" s="54">
        <f t="shared" si="5404"/>
      </c>
      <c r="AAU209" s="55">
        <f t="shared" si="5447"/>
      </c>
      <c r="AAV209" s="54">
        <f t="shared" si="5404"/>
      </c>
      <c r="AAW209" s="55">
        <f t="shared" si="5448"/>
      </c>
      <c r="AAX209" s="54">
        <f t="shared" si="5404"/>
      </c>
      <c r="AAY209" s="55">
        <f t="shared" si="5449"/>
      </c>
      <c r="AAZ209" s="54">
        <f t="shared" si="5404"/>
      </c>
      <c r="ABA209" s="55">
        <f t="shared" si="5450"/>
      </c>
      <c r="ABB209" s="54">
        <f t="shared" si="5404"/>
      </c>
      <c r="ABC209" s="55">
        <f t="shared" si="5451"/>
      </c>
      <c r="ABD209" s="54">
        <f t="shared" si="5404"/>
      </c>
      <c r="ABE209" s="55">
        <f t="shared" si="5452"/>
      </c>
      <c r="ABF209" s="54">
        <f t="shared" si="5404"/>
      </c>
      <c r="ABG209" s="55">
        <f t="shared" si="5453"/>
      </c>
      <c r="ABH209" s="54">
        <f t="shared" si="5404"/>
      </c>
      <c r="ABI209" s="55">
        <f t="shared" si="5454"/>
      </c>
      <c r="ABJ209" s="54">
        <f t="shared" si="5404"/>
      </c>
      <c r="ABK209" s="55">
        <f t="shared" si="5455"/>
      </c>
      <c r="ABL209" s="54">
        <f t="shared" si="5404"/>
      </c>
      <c r="ABM209" s="55">
        <f t="shared" si="5456"/>
      </c>
      <c r="ABN209" s="54">
        <f t="shared" si="5404"/>
      </c>
      <c r="ABO209" s="55">
        <f t="shared" si="5457"/>
      </c>
      <c r="ABP209" s="54">
        <f t="shared" si="5404"/>
      </c>
      <c r="ABQ209" s="55">
        <f t="shared" si="5458"/>
      </c>
      <c r="ABR209" s="54">
        <f t="shared" si="5404"/>
      </c>
      <c r="ABS209" s="55">
        <f t="shared" si="5459"/>
      </c>
      <c r="ABT209" s="54">
        <f t="shared" si="5404"/>
      </c>
      <c r="ABU209" s="55">
        <f t="shared" si="5460"/>
      </c>
      <c r="ABV209" s="54">
        <f t="shared" si="5404"/>
      </c>
      <c r="ABW209" s="55">
        <f t="shared" si="5461"/>
      </c>
      <c r="ABX209" s="54">
        <f t="shared" si="5404"/>
      </c>
      <c r="ABY209" s="55">
        <f t="shared" si="5462"/>
      </c>
      <c r="ABZ209" s="54">
        <f t="shared" si="5404"/>
      </c>
      <c r="ACA209" s="55">
        <f t="shared" si="5463"/>
      </c>
      <c r="ACB209" s="54">
        <f t="shared" si="5404"/>
      </c>
      <c r="ACC209" s="55">
        <f t="shared" si="5464"/>
      </c>
      <c r="ACD209" s="54">
        <f t="shared" si="5404"/>
      </c>
      <c r="ACE209" s="55">
        <f t="shared" si="5465"/>
      </c>
      <c r="ACF209" s="54">
        <f t="shared" si="5404"/>
      </c>
      <c r="ACG209" s="55">
        <f t="shared" si="5466"/>
      </c>
      <c r="ACH209" s="54">
        <f t="shared" si="5404"/>
      </c>
      <c r="ACI209" s="55">
        <f t="shared" si="5467"/>
      </c>
      <c r="ACJ209" s="54">
        <f t="shared" si="5404"/>
      </c>
      <c r="ACK209" s="55">
        <f t="shared" si="5468"/>
      </c>
      <c r="ACL209" s="54">
        <f t="shared" si="5404"/>
      </c>
      <c r="ACM209" s="55">
        <f t="shared" si="5469"/>
      </c>
      <c r="ACN209" s="54">
        <f t="shared" si="5401"/>
      </c>
      <c r="ACO209" s="55">
        <f t="shared" si="5470"/>
      </c>
      <c r="ACP209" s="54">
        <f t="shared" si="5401"/>
      </c>
      <c r="ACQ209" s="55">
        <f t="shared" si="5471"/>
      </c>
      <c r="ACR209" s="54">
        <f t="shared" si="5401"/>
      </c>
      <c r="ACS209" s="55">
        <f t="shared" si="5472"/>
      </c>
      <c r="ACT209" s="54">
        <f t="shared" si="5401"/>
      </c>
      <c r="ACU209" s="55">
        <f t="shared" si="5473"/>
      </c>
      <c r="ACV209" s="54">
        <f t="shared" si="5401"/>
      </c>
      <c r="ACW209" s="55">
        <f t="shared" si="5408"/>
      </c>
      <c r="ACX209" s="54">
        <f t="shared" si="5401"/>
      </c>
      <c r="ACY209" s="55">
        <f t="shared" si="4961"/>
      </c>
      <c r="ACZ209" s="54">
        <f t="shared" si="5291"/>
      </c>
      <c r="ADA209" s="55">
        <f t="shared" si="4962"/>
      </c>
      <c r="ADB209" s="54">
        <f t="shared" si="5291"/>
      </c>
      <c r="ADC209" s="55">
        <f t="shared" si="4963"/>
      </c>
      <c r="ADD209" s="54">
        <f t="shared" si="5291"/>
      </c>
      <c r="ADE209" s="55">
        <f t="shared" si="4964"/>
      </c>
      <c r="ADF209" s="54">
        <f t="shared" si="5291"/>
      </c>
      <c r="ADG209" s="55">
        <f t="shared" si="4965"/>
      </c>
    </row>
    <row r="210" spans="1:787" ht="20.25" hidden="1" customHeight="1">
      <c r="A210" s="112">
        <v>138</v>
      </c>
      <c r="B210" s="115">
        <f>学年と名前を結合するシート!D139</f>
      </c>
      <c r="C210" s="114"/>
      <c r="D210" s="54">
        <f t="shared" si="5292"/>
      </c>
      <c r="E210" s="55">
        <f t="shared" si="5293"/>
      </c>
      <c r="F210" s="54">
        <f t="shared" si="5333"/>
      </c>
      <c r="G210" s="55">
        <f t="shared" si="4966"/>
      </c>
      <c r="H210" s="54">
        <f t="shared" si="5333"/>
      </c>
      <c r="I210" s="55">
        <f t="shared" si="4967"/>
      </c>
      <c r="J210" s="54">
        <f t="shared" si="5333"/>
      </c>
      <c r="K210" s="55">
        <f t="shared" si="4968"/>
      </c>
      <c r="L210" s="54">
        <f t="shared" si="5333"/>
      </c>
      <c r="M210" s="55">
        <f t="shared" si="4969"/>
      </c>
      <c r="N210" s="54">
        <f t="shared" si="5333"/>
      </c>
      <c r="O210" s="55">
        <f t="shared" si="4970"/>
      </c>
      <c r="P210" s="54">
        <f t="shared" si="5333"/>
      </c>
      <c r="Q210" s="55">
        <f t="shared" si="4971"/>
      </c>
      <c r="R210" s="54">
        <f t="shared" si="5333"/>
      </c>
      <c r="S210" s="55">
        <f t="shared" si="4972"/>
      </c>
      <c r="T210" s="54">
        <f t="shared" si="5333"/>
      </c>
      <c r="U210" s="55">
        <f t="shared" si="4973"/>
      </c>
      <c r="V210" s="54">
        <f t="shared" si="5333"/>
      </c>
      <c r="W210" s="55">
        <f t="shared" si="4974"/>
      </c>
      <c r="X210" s="54">
        <f t="shared" si="5333"/>
      </c>
      <c r="Y210" s="55">
        <f t="shared" si="4975"/>
      </c>
      <c r="Z210" s="54">
        <f t="shared" si="5333"/>
      </c>
      <c r="AA210" s="55">
        <f t="shared" si="4976"/>
      </c>
      <c r="AB210" s="54">
        <f t="shared" si="5333"/>
      </c>
      <c r="AC210" s="55">
        <f t="shared" si="4977"/>
      </c>
      <c r="AD210" s="54">
        <f t="shared" si="5333"/>
      </c>
      <c r="AE210" s="55">
        <f t="shared" si="4978"/>
      </c>
      <c r="AF210" s="54">
        <f t="shared" si="5333"/>
      </c>
      <c r="AG210" s="55">
        <f t="shared" si="4979"/>
      </c>
      <c r="AH210" s="54">
        <f t="shared" si="5333"/>
      </c>
      <c r="AI210" s="55">
        <f t="shared" si="4980"/>
      </c>
      <c r="AJ210" s="54">
        <f t="shared" si="5333"/>
      </c>
      <c r="AK210" s="55">
        <f t="shared" si="4981"/>
      </c>
      <c r="AL210" s="54">
        <f t="shared" si="5333"/>
      </c>
      <c r="AM210" s="55">
        <f t="shared" si="4982"/>
      </c>
      <c r="AN210" s="54">
        <f t="shared" si="5333"/>
      </c>
      <c r="AO210" s="55">
        <f t="shared" si="4983"/>
      </c>
      <c r="AP210" s="54">
        <f t="shared" si="5333"/>
      </c>
      <c r="AQ210" s="55">
        <f t="shared" si="4984"/>
      </c>
      <c r="AR210" s="54">
        <f t="shared" si="5333"/>
      </c>
      <c r="AS210" s="55">
        <f t="shared" si="4985"/>
      </c>
      <c r="AT210" s="54">
        <f t="shared" si="5333"/>
      </c>
      <c r="AU210" s="55">
        <f t="shared" si="4986"/>
      </c>
      <c r="AV210" s="54">
        <f t="shared" si="5333"/>
      </c>
      <c r="AW210" s="55">
        <f t="shared" si="4987"/>
      </c>
      <c r="AX210" s="54">
        <f t="shared" si="5333"/>
      </c>
      <c r="AY210" s="55">
        <f t="shared" si="4988"/>
      </c>
      <c r="AZ210" s="54">
        <f t="shared" si="5333"/>
      </c>
      <c r="BA210" s="55">
        <f t="shared" si="4989"/>
      </c>
      <c r="BB210" s="54">
        <f t="shared" si="5333"/>
      </c>
      <c r="BC210" s="55">
        <f t="shared" si="4990"/>
      </c>
      <c r="BD210" s="54">
        <f t="shared" si="5333"/>
      </c>
      <c r="BE210" s="55">
        <f t="shared" si="4991"/>
      </c>
      <c r="BF210" s="54">
        <f t="shared" si="5333"/>
      </c>
      <c r="BG210" s="55">
        <f t="shared" si="4992"/>
      </c>
      <c r="BH210" s="54">
        <f t="shared" si="5333"/>
      </c>
      <c r="BI210" s="55">
        <f t="shared" si="4993"/>
      </c>
      <c r="BJ210" s="54">
        <f t="shared" si="5333"/>
      </c>
      <c r="BK210" s="55">
        <f t="shared" si="4994"/>
      </c>
      <c r="BL210" s="54">
        <f t="shared" si="5333"/>
      </c>
      <c r="BM210" s="55">
        <f t="shared" si="4995"/>
      </c>
      <c r="BN210" s="54">
        <f t="shared" si="5333"/>
      </c>
      <c r="BO210" s="55">
        <f t="shared" si="4996"/>
      </c>
      <c r="BP210" s="54">
        <f t="shared" ref="BP210:DZ217" si="5476">RIGHT(IFERROR(VLOOKUP($B210,BP$4:BQ$71,2,FALSE),""),2)</f>
      </c>
      <c r="BQ210" s="55">
        <f t="shared" si="4997"/>
      </c>
      <c r="BR210" s="54">
        <f t="shared" si="5476"/>
      </c>
      <c r="BS210" s="55">
        <f t="shared" si="4998"/>
      </c>
      <c r="BT210" s="54">
        <f t="shared" si="5476"/>
      </c>
      <c r="BU210" s="55">
        <f t="shared" si="4999"/>
      </c>
      <c r="BV210" s="54">
        <f t="shared" si="5476"/>
      </c>
      <c r="BW210" s="55">
        <f t="shared" si="5000"/>
      </c>
      <c r="BX210" s="54">
        <f t="shared" si="5476"/>
      </c>
      <c r="BY210" s="55">
        <f t="shared" si="5001"/>
      </c>
      <c r="BZ210" s="54">
        <f t="shared" si="5476"/>
      </c>
      <c r="CA210" s="55">
        <f t="shared" si="5002"/>
      </c>
      <c r="CB210" s="54">
        <f t="shared" si="5476"/>
      </c>
      <c r="CC210" s="55">
        <f t="shared" si="5003"/>
      </c>
      <c r="CD210" s="54">
        <f t="shared" si="5476"/>
      </c>
      <c r="CE210" s="55">
        <f t="shared" si="5004"/>
      </c>
      <c r="CF210" s="54">
        <f t="shared" si="5476"/>
      </c>
      <c r="CG210" s="55">
        <f t="shared" si="5005"/>
      </c>
      <c r="CH210" s="54">
        <f t="shared" si="5476"/>
      </c>
      <c r="CI210" s="55">
        <f t="shared" si="5006"/>
      </c>
      <c r="CJ210" s="54">
        <f t="shared" si="5476"/>
      </c>
      <c r="CK210" s="55">
        <f t="shared" si="5007"/>
      </c>
      <c r="CL210" s="54">
        <f t="shared" si="5476"/>
      </c>
      <c r="CM210" s="55">
        <f t="shared" si="5008"/>
      </c>
      <c r="CN210" s="54">
        <f t="shared" si="5476"/>
      </c>
      <c r="CO210" s="55">
        <f t="shared" si="5009"/>
      </c>
      <c r="CP210" s="54">
        <f t="shared" si="5476"/>
      </c>
      <c r="CQ210" s="55">
        <f t="shared" si="5010"/>
      </c>
      <c r="CR210" s="54">
        <f t="shared" si="5476"/>
      </c>
      <c r="CS210" s="55">
        <f t="shared" si="5011"/>
      </c>
      <c r="CT210" s="54">
        <f t="shared" si="5476"/>
      </c>
      <c r="CU210" s="55">
        <f t="shared" si="5012"/>
      </c>
      <c r="CV210" s="54">
        <f t="shared" si="5476"/>
      </c>
      <c r="CW210" s="55">
        <f t="shared" si="5013"/>
      </c>
      <c r="CX210" s="54">
        <f t="shared" si="5476"/>
      </c>
      <c r="CY210" s="55">
        <f t="shared" si="5014"/>
      </c>
      <c r="CZ210" s="54">
        <f t="shared" si="5476"/>
      </c>
      <c r="DA210" s="55">
        <f t="shared" si="5015"/>
      </c>
      <c r="DB210" s="54">
        <f t="shared" si="5476"/>
      </c>
      <c r="DC210" s="55">
        <f t="shared" si="5016"/>
      </c>
      <c r="DD210" s="54">
        <f t="shared" si="5476"/>
      </c>
      <c r="DE210" s="55">
        <f t="shared" si="5017"/>
      </c>
      <c r="DF210" s="54">
        <f t="shared" si="5476"/>
      </c>
      <c r="DG210" s="55">
        <f t="shared" si="5018"/>
      </c>
      <c r="DH210" s="54">
        <f t="shared" si="5476"/>
      </c>
      <c r="DI210" s="55">
        <f t="shared" si="5019"/>
      </c>
      <c r="DJ210" s="54">
        <f t="shared" si="5476"/>
      </c>
      <c r="DK210" s="55">
        <f t="shared" si="5020"/>
      </c>
      <c r="DL210" s="54">
        <f t="shared" si="5476"/>
      </c>
      <c r="DM210" s="55">
        <f t="shared" si="5021"/>
      </c>
      <c r="DN210" s="54">
        <f t="shared" si="5476"/>
      </c>
      <c r="DO210" s="55">
        <f t="shared" si="5022"/>
      </c>
      <c r="DP210" s="54">
        <f t="shared" si="5476"/>
      </c>
      <c r="DQ210" s="55">
        <f t="shared" si="5023"/>
      </c>
      <c r="DR210" s="54">
        <f t="shared" si="5476"/>
      </c>
      <c r="DS210" s="55">
        <f t="shared" si="5024"/>
      </c>
      <c r="DT210" s="54">
        <f t="shared" si="5476"/>
      </c>
      <c r="DU210" s="55">
        <f t="shared" si="5025"/>
      </c>
      <c r="DV210" s="54">
        <f t="shared" si="5476"/>
      </c>
      <c r="DW210" s="55">
        <f t="shared" si="5026"/>
      </c>
      <c r="DX210" s="54">
        <f t="shared" si="5476"/>
      </c>
      <c r="DY210" s="55">
        <f t="shared" si="5027"/>
      </c>
      <c r="DZ210" s="54">
        <f t="shared" si="5476"/>
      </c>
      <c r="EA210" s="55">
        <f t="shared" si="5028"/>
      </c>
      <c r="EB210" s="54">
        <f t="shared" si="5334"/>
      </c>
      <c r="EC210" s="55">
        <f t="shared" si="5029"/>
      </c>
      <c r="ED210" s="54">
        <f t="shared" si="5294"/>
      </c>
      <c r="EE210" s="55">
        <f t="shared" si="5030"/>
      </c>
      <c r="EF210" s="54">
        <f t="shared" si="5294"/>
      </c>
      <c r="EG210" s="55">
        <f t="shared" si="5031"/>
      </c>
      <c r="EH210" s="54">
        <f t="shared" si="5294"/>
      </c>
      <c r="EI210" s="55">
        <f t="shared" si="5032"/>
      </c>
      <c r="EJ210" s="54">
        <f t="shared" si="5294"/>
      </c>
      <c r="EK210" s="55">
        <f t="shared" si="5033"/>
      </c>
      <c r="EL210" s="54">
        <f t="shared" si="5294"/>
      </c>
      <c r="EM210" s="55">
        <f t="shared" si="5034"/>
      </c>
      <c r="EN210" s="54">
        <f t="shared" si="5294"/>
      </c>
      <c r="EO210" s="55">
        <f t="shared" si="5035"/>
      </c>
      <c r="EP210" s="54">
        <f t="shared" si="5362"/>
      </c>
      <c r="EQ210" s="55">
        <f t="shared" si="5036"/>
      </c>
      <c r="ER210" s="54">
        <f t="shared" si="5362"/>
      </c>
      <c r="ES210" s="55">
        <f t="shared" si="5037"/>
      </c>
      <c r="ET210" s="54">
        <f t="shared" si="5362"/>
      </c>
      <c r="EU210" s="55">
        <f t="shared" si="5038"/>
      </c>
      <c r="EV210" s="54">
        <f t="shared" si="5362"/>
      </c>
      <c r="EW210" s="55">
        <f t="shared" si="5039"/>
      </c>
      <c r="EX210" s="54">
        <f t="shared" si="5362"/>
      </c>
      <c r="EY210" s="55">
        <f t="shared" si="5040"/>
      </c>
      <c r="EZ210" s="54">
        <f t="shared" si="5362"/>
      </c>
      <c r="FA210" s="55">
        <f t="shared" si="5041"/>
      </c>
      <c r="FB210" s="54">
        <f t="shared" si="5362"/>
      </c>
      <c r="FC210" s="55">
        <f t="shared" si="5042"/>
      </c>
      <c r="FD210" s="54">
        <f t="shared" si="5362"/>
      </c>
      <c r="FE210" s="55">
        <f t="shared" si="5043"/>
      </c>
      <c r="FF210" s="54">
        <f t="shared" si="5362"/>
      </c>
      <c r="FG210" s="55">
        <f t="shared" si="5044"/>
      </c>
      <c r="FH210" s="54">
        <f t="shared" si="5362"/>
      </c>
      <c r="FI210" s="55">
        <f t="shared" si="5045"/>
      </c>
      <c r="FJ210" s="54">
        <f t="shared" si="5362"/>
      </c>
      <c r="FK210" s="55">
        <f t="shared" si="5046"/>
      </c>
      <c r="FL210" s="54">
        <f t="shared" si="5362"/>
      </c>
      <c r="FM210" s="55">
        <f t="shared" si="5047"/>
      </c>
      <c r="FN210" s="54">
        <f t="shared" si="5362"/>
      </c>
      <c r="FO210" s="55">
        <f t="shared" si="5048"/>
      </c>
      <c r="FP210" s="54">
        <f t="shared" si="5362"/>
      </c>
      <c r="FQ210" s="55">
        <f t="shared" si="5049"/>
      </c>
      <c r="FR210" s="54">
        <f t="shared" si="5362"/>
      </c>
      <c r="FS210" s="55">
        <f t="shared" si="5050"/>
      </c>
      <c r="FT210" s="54">
        <f t="shared" si="5362"/>
      </c>
      <c r="FU210" s="55">
        <f t="shared" si="5051"/>
      </c>
      <c r="FV210" s="54">
        <f t="shared" si="5362"/>
      </c>
      <c r="FW210" s="55">
        <f t="shared" si="5052"/>
      </c>
      <c r="FX210" s="54">
        <f t="shared" si="5362"/>
      </c>
      <c r="FY210" s="55">
        <f t="shared" si="5053"/>
      </c>
      <c r="FZ210" s="54">
        <f t="shared" si="5362"/>
      </c>
      <c r="GA210" s="55">
        <f t="shared" si="5054"/>
      </c>
      <c r="GB210" s="54">
        <f t="shared" si="5362"/>
      </c>
      <c r="GC210" s="55">
        <f t="shared" si="5055"/>
      </c>
      <c r="GD210" s="54">
        <f t="shared" si="5362"/>
      </c>
      <c r="GE210" s="55">
        <f t="shared" si="5056"/>
      </c>
      <c r="GF210" s="54">
        <f t="shared" si="5362"/>
      </c>
      <c r="GG210" s="55">
        <f t="shared" si="5057"/>
      </c>
      <c r="GH210" s="54">
        <f t="shared" si="5362"/>
      </c>
      <c r="GI210" s="55">
        <f t="shared" si="5058"/>
      </c>
      <c r="GJ210" s="54">
        <f t="shared" si="5362"/>
      </c>
      <c r="GK210" s="55">
        <f t="shared" si="5059"/>
      </c>
      <c r="GL210" s="54">
        <f t="shared" si="5362"/>
      </c>
      <c r="GM210" s="55">
        <f t="shared" si="5060"/>
      </c>
      <c r="GN210" s="54">
        <f t="shared" si="5362"/>
      </c>
      <c r="GO210" s="55">
        <f t="shared" si="5061"/>
      </c>
      <c r="GP210" s="54">
        <f t="shared" si="5362"/>
      </c>
      <c r="GQ210" s="55">
        <f t="shared" si="5062"/>
      </c>
      <c r="GR210" s="54">
        <f t="shared" si="5362"/>
      </c>
      <c r="GS210" s="55">
        <f t="shared" si="5063"/>
      </c>
      <c r="GT210" s="54">
        <f t="shared" si="5362"/>
      </c>
      <c r="GU210" s="55">
        <f t="shared" si="5064"/>
      </c>
      <c r="GV210" s="54">
        <f t="shared" si="5362"/>
      </c>
      <c r="GW210" s="55">
        <f t="shared" si="5065"/>
      </c>
      <c r="GX210" s="54">
        <f t="shared" si="5362"/>
      </c>
      <c r="GY210" s="55">
        <f t="shared" si="5066"/>
      </c>
      <c r="GZ210" s="54">
        <f t="shared" si="5362"/>
      </c>
      <c r="HA210" s="55">
        <f t="shared" si="5067"/>
      </c>
      <c r="HB210" s="54">
        <f t="shared" si="5335"/>
      </c>
      <c r="HC210" s="55">
        <f t="shared" si="5068"/>
      </c>
      <c r="HD210" s="54">
        <f t="shared" si="5335"/>
      </c>
      <c r="HE210" s="55">
        <f t="shared" si="5069"/>
      </c>
      <c r="HF210" s="54">
        <f t="shared" si="5335"/>
      </c>
      <c r="HG210" s="55">
        <f t="shared" si="5070"/>
      </c>
      <c r="HH210" s="54">
        <f t="shared" si="5335"/>
      </c>
      <c r="HI210" s="55">
        <f t="shared" si="5071"/>
      </c>
      <c r="HJ210" s="54">
        <f t="shared" si="5335"/>
      </c>
      <c r="HK210" s="55">
        <f t="shared" si="5072"/>
      </c>
      <c r="HL210" s="54">
        <f t="shared" si="5335"/>
      </c>
      <c r="HM210" s="55">
        <f t="shared" si="5073"/>
      </c>
      <c r="HN210" s="54">
        <f t="shared" si="5295"/>
      </c>
      <c r="HO210" s="55">
        <f t="shared" si="5074"/>
      </c>
      <c r="HP210" s="54">
        <f t="shared" si="5295"/>
      </c>
      <c r="HQ210" s="55">
        <f t="shared" si="5075"/>
      </c>
      <c r="HR210" s="54">
        <f t="shared" si="5295"/>
      </c>
      <c r="HS210" s="55">
        <f t="shared" si="5076"/>
      </c>
      <c r="HT210" s="54">
        <f t="shared" si="5295"/>
      </c>
      <c r="HU210" s="55">
        <f t="shared" si="5077"/>
      </c>
      <c r="HV210" s="54">
        <f t="shared" si="5295"/>
      </c>
      <c r="HW210" s="55">
        <f t="shared" si="5078"/>
      </c>
      <c r="HX210" s="54">
        <f t="shared" si="5295"/>
      </c>
      <c r="HY210" s="55">
        <f t="shared" si="5079"/>
      </c>
      <c r="HZ210" s="54">
        <f t="shared" si="5295"/>
      </c>
      <c r="IA210" s="55">
        <f t="shared" si="5080"/>
      </c>
      <c r="IB210" s="54">
        <f t="shared" si="5295"/>
      </c>
      <c r="IC210" s="55">
        <f t="shared" si="5081"/>
      </c>
      <c r="ID210" s="54">
        <f t="shared" si="5295"/>
      </c>
      <c r="IE210" s="55">
        <f t="shared" si="5082"/>
      </c>
      <c r="IF210" s="54">
        <f t="shared" si="5295"/>
      </c>
      <c r="IG210" s="55">
        <f t="shared" si="5083"/>
      </c>
      <c r="IH210" s="54">
        <f t="shared" si="5295"/>
      </c>
      <c r="II210" s="55">
        <f t="shared" si="5084"/>
      </c>
      <c r="IJ210" s="54">
        <f t="shared" si="5295"/>
      </c>
      <c r="IK210" s="55">
        <f t="shared" si="5085"/>
      </c>
      <c r="IL210" s="54">
        <f t="shared" si="5295"/>
      </c>
      <c r="IM210" s="55">
        <f t="shared" si="5086"/>
      </c>
      <c r="IN210" s="54">
        <f t="shared" si="5295"/>
      </c>
      <c r="IO210" s="55">
        <f t="shared" si="5087"/>
      </c>
      <c r="IP210" s="54">
        <f t="shared" si="5295"/>
      </c>
      <c r="IQ210" s="55">
        <f t="shared" si="5088"/>
      </c>
      <c r="IR210" s="54">
        <f t="shared" si="5295"/>
      </c>
      <c r="IS210" s="55">
        <f t="shared" si="5089"/>
      </c>
      <c r="IT210" s="54">
        <f t="shared" si="5295"/>
      </c>
      <c r="IU210" s="55">
        <f t="shared" si="5090"/>
      </c>
      <c r="IV210" s="54">
        <f t="shared" si="5295"/>
      </c>
      <c r="IW210" s="55">
        <f t="shared" si="5091"/>
      </c>
      <c r="IX210" s="54">
        <f t="shared" si="5295"/>
      </c>
      <c r="IY210" s="55">
        <f t="shared" si="5092"/>
      </c>
      <c r="IZ210" s="54">
        <f t="shared" si="5295"/>
      </c>
      <c r="JA210" s="55">
        <f t="shared" si="5093"/>
      </c>
      <c r="JB210" s="54">
        <f t="shared" si="5295"/>
      </c>
      <c r="JC210" s="55">
        <f t="shared" si="5094"/>
      </c>
      <c r="JD210" s="54">
        <f t="shared" si="5295"/>
      </c>
      <c r="JE210" s="55">
        <f t="shared" si="5095"/>
      </c>
      <c r="JF210" s="54">
        <f t="shared" si="5295"/>
      </c>
      <c r="JG210" s="55">
        <f t="shared" si="5096"/>
      </c>
      <c r="JH210" s="54">
        <f t="shared" si="5295"/>
      </c>
      <c r="JI210" s="55">
        <f t="shared" si="5097"/>
      </c>
      <c r="JJ210" s="54">
        <f t="shared" si="5295"/>
      </c>
      <c r="JK210" s="55">
        <f t="shared" si="5098"/>
      </c>
      <c r="JL210" s="54">
        <f t="shared" si="5409"/>
      </c>
      <c r="JM210" s="55">
        <f t="shared" si="5200"/>
      </c>
      <c r="JN210" s="54">
        <f t="shared" si="5474"/>
      </c>
      <c r="JO210" s="55">
        <f t="shared" si="5296"/>
      </c>
      <c r="JP210" s="54">
        <f t="shared" si="5474"/>
      </c>
      <c r="JQ210" s="55">
        <f t="shared" si="5297"/>
      </c>
      <c r="JR210" s="54">
        <f t="shared" si="5474"/>
      </c>
      <c r="JS210" s="55">
        <f t="shared" si="5298"/>
      </c>
      <c r="JT210" s="54">
        <f t="shared" si="5474"/>
      </c>
      <c r="JU210" s="55">
        <f t="shared" si="5299"/>
      </c>
      <c r="JV210" s="54">
        <f t="shared" si="5474"/>
      </c>
      <c r="JW210" s="55">
        <f t="shared" si="5300"/>
      </c>
      <c r="JX210" s="54">
        <f t="shared" si="5474"/>
      </c>
      <c r="JY210" s="55">
        <f t="shared" si="5301"/>
      </c>
      <c r="JZ210" s="54">
        <f t="shared" si="5474"/>
      </c>
      <c r="KA210" s="55">
        <f t="shared" si="5302"/>
      </c>
      <c r="KB210" s="54">
        <f t="shared" si="5474"/>
      </c>
      <c r="KC210" s="55">
        <f t="shared" si="5303"/>
      </c>
      <c r="KD210" s="54">
        <f t="shared" si="5474"/>
      </c>
      <c r="KE210" s="55">
        <f t="shared" si="5304"/>
      </c>
      <c r="KF210" s="54">
        <f t="shared" si="5474"/>
      </c>
      <c r="KG210" s="55">
        <f t="shared" si="5305"/>
      </c>
      <c r="KH210" s="54">
        <f t="shared" si="5474"/>
      </c>
      <c r="KI210" s="55">
        <f t="shared" si="5306"/>
      </c>
      <c r="KJ210" s="54">
        <f t="shared" si="5474"/>
      </c>
      <c r="KK210" s="55">
        <f t="shared" si="5307"/>
      </c>
      <c r="KL210" s="54">
        <f t="shared" si="5474"/>
      </c>
      <c r="KM210" s="55">
        <f t="shared" si="5308"/>
      </c>
      <c r="KN210" s="54">
        <f t="shared" si="5474"/>
      </c>
      <c r="KO210" s="55">
        <f t="shared" si="5309"/>
      </c>
      <c r="KP210" s="54">
        <f t="shared" si="5474"/>
      </c>
      <c r="KQ210" s="55">
        <f t="shared" si="5310"/>
      </c>
      <c r="KR210" s="54">
        <f t="shared" si="5474"/>
      </c>
      <c r="KS210" s="55">
        <f t="shared" si="5311"/>
      </c>
      <c r="KT210" s="54">
        <f t="shared" si="5474"/>
      </c>
      <c r="KU210" s="55">
        <f t="shared" si="5312"/>
      </c>
      <c r="KV210" s="54">
        <f t="shared" si="5474"/>
      </c>
      <c r="KW210" s="55">
        <f t="shared" si="5313"/>
      </c>
      <c r="KX210" s="54">
        <f t="shared" si="5474"/>
      </c>
      <c r="KY210" s="55">
        <f t="shared" si="5314"/>
      </c>
      <c r="KZ210" s="54">
        <f t="shared" si="5474"/>
      </c>
      <c r="LA210" s="55">
        <f t="shared" si="5315"/>
      </c>
      <c r="LB210" s="54">
        <f t="shared" si="5474"/>
      </c>
      <c r="LC210" s="55">
        <f t="shared" si="5316"/>
      </c>
      <c r="LD210" s="54">
        <f t="shared" si="5474"/>
      </c>
      <c r="LE210" s="55">
        <f t="shared" si="5317"/>
      </c>
      <c r="LF210" s="54">
        <f t="shared" si="5474"/>
      </c>
      <c r="LG210" s="55">
        <f t="shared" si="5318"/>
      </c>
      <c r="LH210" s="54">
        <f t="shared" si="5474"/>
      </c>
      <c r="LI210" s="55">
        <f t="shared" si="5319"/>
      </c>
      <c r="LJ210" s="54">
        <f t="shared" si="5474"/>
      </c>
      <c r="LK210" s="55">
        <f t="shared" si="5320"/>
      </c>
      <c r="LL210" s="54">
        <f t="shared" si="5474"/>
      </c>
      <c r="LM210" s="55">
        <f t="shared" si="5321"/>
      </c>
      <c r="LN210" s="54">
        <f t="shared" si="5474"/>
      </c>
      <c r="LO210" s="55">
        <f t="shared" si="5322"/>
      </c>
      <c r="LP210" s="54">
        <f t="shared" si="5474"/>
      </c>
      <c r="LQ210" s="55">
        <f t="shared" si="5323"/>
      </c>
      <c r="LR210" s="54">
        <f t="shared" si="5474"/>
      </c>
      <c r="LS210" s="55">
        <f t="shared" si="5324"/>
      </c>
      <c r="LT210" s="54">
        <f t="shared" si="5474"/>
      </c>
      <c r="LU210" s="55">
        <f t="shared" si="5325"/>
      </c>
      <c r="LV210" s="54">
        <f t="shared" si="5474"/>
      </c>
      <c r="LW210" s="55">
        <f t="shared" si="5326"/>
      </c>
      <c r="LX210" s="54">
        <f t="shared" si="5474"/>
      </c>
      <c r="LY210" s="55">
        <f t="shared" si="5202"/>
      </c>
      <c r="LZ210" s="54">
        <f t="shared" si="5475"/>
      </c>
      <c r="MA210" s="55">
        <f t="shared" si="5327"/>
      </c>
      <c r="MB210" s="54">
        <f t="shared" si="5475"/>
      </c>
      <c r="MC210" s="55">
        <f t="shared" si="5328"/>
      </c>
      <c r="MD210" s="54">
        <f t="shared" si="5475"/>
      </c>
      <c r="ME210" s="55">
        <f t="shared" si="5329"/>
      </c>
      <c r="MF210" s="54">
        <f t="shared" si="5475"/>
      </c>
      <c r="MG210" s="55">
        <f t="shared" si="5330"/>
      </c>
      <c r="MH210" s="54">
        <f t="shared" si="5475"/>
      </c>
      <c r="MI210" s="55">
        <f t="shared" si="5331"/>
      </c>
      <c r="MJ210" s="54">
        <f t="shared" si="5475"/>
      </c>
      <c r="MK210" s="55">
        <f t="shared" si="5332"/>
      </c>
      <c r="ML210" s="54">
        <f t="shared" si="5475"/>
      </c>
      <c r="MM210" s="55">
        <f t="shared" si="5203"/>
      </c>
      <c r="MN210" s="54">
        <f t="shared" si="5475"/>
      </c>
      <c r="MO210" s="55">
        <f t="shared" si="5204"/>
      </c>
      <c r="MP210" s="54">
        <f t="shared" si="5475"/>
      </c>
      <c r="MQ210" s="55">
        <f t="shared" si="5205"/>
      </c>
      <c r="MR210" s="54">
        <f t="shared" si="5475"/>
      </c>
      <c r="MS210" s="55">
        <f t="shared" si="5206"/>
      </c>
      <c r="MT210" s="54">
        <f t="shared" si="5475"/>
      </c>
      <c r="MU210" s="55">
        <f t="shared" si="5207"/>
      </c>
      <c r="MV210" s="54">
        <f t="shared" si="5475"/>
      </c>
      <c r="MW210" s="55">
        <f t="shared" si="5208"/>
      </c>
      <c r="MX210" s="54">
        <f t="shared" si="5475"/>
      </c>
      <c r="MY210" s="55">
        <f t="shared" si="5209"/>
      </c>
      <c r="MZ210" s="54">
        <f t="shared" si="5475"/>
      </c>
      <c r="NA210" s="55">
        <f t="shared" si="5210"/>
      </c>
      <c r="NB210" s="54">
        <f t="shared" si="5475"/>
      </c>
      <c r="NC210" s="55">
        <f t="shared" si="5211"/>
      </c>
      <c r="ND210" s="54">
        <f t="shared" si="5475"/>
      </c>
      <c r="NE210" s="55">
        <f t="shared" si="5212"/>
      </c>
      <c r="NF210" s="54">
        <f t="shared" si="5475"/>
      </c>
      <c r="NG210" s="55">
        <f t="shared" si="5213"/>
      </c>
      <c r="NH210" s="54">
        <f t="shared" si="5475"/>
      </c>
      <c r="NI210" s="55">
        <f t="shared" si="5214"/>
      </c>
      <c r="NJ210" s="54">
        <f t="shared" si="5475"/>
      </c>
      <c r="NK210" s="55">
        <f t="shared" si="5215"/>
      </c>
      <c r="NL210" s="54">
        <f t="shared" si="5475"/>
      </c>
      <c r="NM210" s="55">
        <f t="shared" si="5216"/>
      </c>
      <c r="NN210" s="54">
        <f t="shared" si="5475"/>
      </c>
      <c r="NO210" s="55">
        <f t="shared" si="5217"/>
      </c>
      <c r="NP210" s="54">
        <f t="shared" si="5475"/>
      </c>
      <c r="NQ210" s="55">
        <f t="shared" si="5218"/>
      </c>
      <c r="NR210" s="54">
        <f t="shared" si="5475"/>
      </c>
      <c r="NS210" s="55">
        <f t="shared" si="5219"/>
      </c>
      <c r="NT210" s="54">
        <f t="shared" si="5475"/>
      </c>
      <c r="NU210" s="55">
        <f t="shared" si="5220"/>
      </c>
      <c r="NV210" s="54">
        <f t="shared" si="5475"/>
      </c>
      <c r="NW210" s="55">
        <f t="shared" si="5221"/>
      </c>
      <c r="NX210" s="54">
        <f t="shared" si="5475"/>
      </c>
      <c r="NY210" s="55">
        <f t="shared" si="5222"/>
      </c>
      <c r="NZ210" s="54">
        <f t="shared" si="5475"/>
      </c>
      <c r="OA210" s="55">
        <f t="shared" si="5223"/>
      </c>
      <c r="OB210" s="54">
        <f t="shared" si="5475"/>
      </c>
      <c r="OC210" s="55">
        <f t="shared" si="5224"/>
      </c>
      <c r="OD210" s="54">
        <f t="shared" si="5475"/>
      </c>
      <c r="OE210" s="55">
        <f t="shared" si="5225"/>
      </c>
      <c r="OF210" s="54">
        <f t="shared" si="5475"/>
      </c>
      <c r="OG210" s="55">
        <f t="shared" si="5226"/>
      </c>
      <c r="OH210" s="54">
        <f t="shared" si="5475"/>
      </c>
      <c r="OI210" s="55">
        <f t="shared" si="5227"/>
      </c>
      <c r="OJ210" s="54">
        <f t="shared" si="5475"/>
      </c>
      <c r="OK210" s="55">
        <f t="shared" si="5228"/>
      </c>
      <c r="OL210" s="54">
        <f t="shared" si="5410"/>
      </c>
      <c r="OM210" s="55">
        <f t="shared" si="5229"/>
      </c>
      <c r="ON210" s="54">
        <f t="shared" si="5410"/>
      </c>
      <c r="OO210" s="55">
        <f t="shared" si="5230"/>
      </c>
      <c r="OP210" s="54">
        <f t="shared" si="5410"/>
      </c>
      <c r="OQ210" s="55">
        <f t="shared" si="5231"/>
      </c>
      <c r="OR210" s="54">
        <f t="shared" si="5410"/>
      </c>
      <c r="OS210" s="55">
        <f t="shared" si="5232"/>
      </c>
      <c r="OT210" s="54">
        <f t="shared" si="5410"/>
      </c>
      <c r="OU210" s="55">
        <f t="shared" si="5233"/>
      </c>
      <c r="OV210" s="54">
        <f t="shared" si="5410"/>
      </c>
      <c r="OW210" s="55">
        <f t="shared" si="5234"/>
      </c>
      <c r="OX210" s="54">
        <f t="shared" si="5411"/>
      </c>
      <c r="OY210" s="55">
        <f t="shared" si="5235"/>
      </c>
      <c r="OZ210" s="54">
        <f t="shared" si="5411"/>
      </c>
      <c r="PA210" s="55">
        <f t="shared" si="5236"/>
      </c>
      <c r="PB210" s="54">
        <f t="shared" si="5411"/>
      </c>
      <c r="PC210" s="55">
        <f t="shared" si="5237"/>
      </c>
      <c r="PD210" s="54">
        <f t="shared" si="5411"/>
      </c>
      <c r="PE210" s="55">
        <f t="shared" si="5238"/>
      </c>
      <c r="PF210" s="54">
        <f t="shared" si="5411"/>
      </c>
      <c r="PG210" s="55">
        <f t="shared" si="5239"/>
      </c>
      <c r="PH210" s="54">
        <f t="shared" si="5411"/>
      </c>
      <c r="PI210" s="55">
        <f t="shared" si="5240"/>
      </c>
      <c r="PJ210" s="54">
        <f t="shared" si="5411"/>
      </c>
      <c r="PK210" s="55">
        <f t="shared" si="5241"/>
      </c>
      <c r="PL210" s="54">
        <f t="shared" si="5411"/>
      </c>
      <c r="PM210" s="55">
        <f t="shared" si="5242"/>
      </c>
      <c r="PN210" s="54">
        <f t="shared" si="5411"/>
      </c>
      <c r="PO210" s="55">
        <f t="shared" si="5243"/>
      </c>
      <c r="PP210" s="54">
        <f t="shared" si="5411"/>
      </c>
      <c r="PQ210" s="55">
        <f t="shared" si="5244"/>
      </c>
      <c r="PR210" s="54">
        <f t="shared" si="5411"/>
      </c>
      <c r="PS210" s="55">
        <f t="shared" si="5245"/>
      </c>
      <c r="PT210" s="54">
        <f t="shared" si="5411"/>
      </c>
      <c r="PU210" s="55">
        <f t="shared" si="5246"/>
      </c>
      <c r="PV210" s="54">
        <f t="shared" si="5411"/>
      </c>
      <c r="PW210" s="55">
        <f t="shared" si="5247"/>
      </c>
      <c r="PX210" s="54">
        <f t="shared" si="5411"/>
      </c>
      <c r="PY210" s="55">
        <f t="shared" si="5248"/>
      </c>
      <c r="PZ210" s="54">
        <f t="shared" si="5411"/>
      </c>
      <c r="QA210" s="55">
        <f t="shared" si="5249"/>
      </c>
      <c r="QB210" s="54">
        <f t="shared" si="5411"/>
      </c>
      <c r="QC210" s="55">
        <f t="shared" si="5250"/>
      </c>
      <c r="QD210" s="54">
        <f t="shared" si="5411"/>
      </c>
      <c r="QE210" s="55">
        <f t="shared" si="5251"/>
      </c>
      <c r="QF210" s="54">
        <f t="shared" si="5411"/>
      </c>
      <c r="QG210" s="55">
        <f t="shared" si="5252"/>
      </c>
      <c r="QH210" s="54">
        <f t="shared" si="5411"/>
      </c>
      <c r="QI210" s="55">
        <f t="shared" si="5253"/>
      </c>
      <c r="QJ210" s="54">
        <f t="shared" si="5411"/>
      </c>
      <c r="QK210" s="55">
        <f t="shared" si="5254"/>
      </c>
      <c r="QL210" s="54">
        <f t="shared" si="5411"/>
      </c>
      <c r="QM210" s="55">
        <f t="shared" si="5255"/>
      </c>
      <c r="QN210" s="54">
        <f t="shared" si="5411"/>
      </c>
      <c r="QO210" s="55">
        <f t="shared" si="5256"/>
      </c>
      <c r="QP210" s="54">
        <f t="shared" si="5411"/>
      </c>
      <c r="QQ210" s="55">
        <f t="shared" si="5257"/>
      </c>
      <c r="QR210" s="54">
        <f t="shared" si="5411"/>
      </c>
      <c r="QS210" s="55">
        <f t="shared" si="5258"/>
      </c>
      <c r="QT210" s="54">
        <f t="shared" si="5411"/>
      </c>
      <c r="QU210" s="55">
        <f t="shared" si="5412"/>
      </c>
      <c r="QV210" s="54">
        <f t="shared" si="5411"/>
      </c>
      <c r="QW210" s="55">
        <f t="shared" si="5413"/>
      </c>
      <c r="QX210" s="54">
        <f t="shared" si="5411"/>
      </c>
      <c r="QY210" s="55">
        <f t="shared" si="5414"/>
      </c>
      <c r="QZ210" s="54">
        <f t="shared" si="5411"/>
      </c>
      <c r="RA210" s="55">
        <f t="shared" si="5415"/>
      </c>
      <c r="RB210" s="54">
        <f t="shared" si="5411"/>
      </c>
      <c r="RC210" s="55">
        <f t="shared" si="5416"/>
      </c>
      <c r="RD210" s="54">
        <f t="shared" si="5411"/>
      </c>
      <c r="RE210" s="55">
        <f t="shared" si="5417"/>
      </c>
      <c r="RF210" s="54">
        <f t="shared" si="5411"/>
      </c>
      <c r="RG210" s="55">
        <f t="shared" si="5418"/>
      </c>
      <c r="RH210" s="54">
        <f t="shared" si="5411"/>
      </c>
      <c r="RI210" s="55">
        <f t="shared" si="5419"/>
      </c>
      <c r="RJ210" s="54">
        <f t="shared" si="5406"/>
      </c>
      <c r="RK210" s="55">
        <f t="shared" si="5420"/>
      </c>
      <c r="RL210" s="54">
        <f t="shared" si="5406"/>
      </c>
      <c r="RM210" s="55">
        <f t="shared" si="5421"/>
      </c>
      <c r="RN210" s="54">
        <f t="shared" si="5406"/>
      </c>
      <c r="RO210" s="55">
        <f t="shared" si="5422"/>
      </c>
      <c r="RP210" s="54">
        <f t="shared" si="5406"/>
      </c>
      <c r="RQ210" s="55">
        <f t="shared" si="5423"/>
      </c>
      <c r="RR210" s="54">
        <f t="shared" si="5406"/>
      </c>
      <c r="RS210" s="55">
        <f t="shared" si="5424"/>
      </c>
      <c r="RT210" s="54">
        <f t="shared" si="5406"/>
      </c>
      <c r="RU210" s="55">
        <f t="shared" si="5425"/>
      </c>
      <c r="RV210" s="54">
        <f t="shared" si="5406"/>
      </c>
      <c r="RW210" s="55">
        <f t="shared" si="5426"/>
      </c>
      <c r="RX210" s="54">
        <f t="shared" si="5406"/>
      </c>
      <c r="RY210" s="55">
        <f t="shared" si="5427"/>
      </c>
      <c r="RZ210" s="54">
        <f t="shared" si="5406"/>
      </c>
      <c r="SA210" s="55">
        <f t="shared" si="5428"/>
      </c>
      <c r="SB210" s="54">
        <f t="shared" si="5406"/>
      </c>
      <c r="SC210" s="55">
        <f t="shared" si="5429"/>
      </c>
      <c r="SD210" s="54">
        <f t="shared" si="5406"/>
      </c>
      <c r="SE210" s="55">
        <f t="shared" si="5430"/>
      </c>
      <c r="SF210" s="54">
        <f t="shared" si="5406"/>
      </c>
      <c r="SG210" s="55">
        <f t="shared" si="5431"/>
      </c>
      <c r="SH210" s="54">
        <f t="shared" si="5406"/>
      </c>
      <c r="SI210" s="55">
        <f t="shared" si="5432"/>
      </c>
      <c r="SJ210" s="54">
        <f t="shared" si="5406"/>
      </c>
      <c r="SK210" s="55">
        <f t="shared" si="5433"/>
      </c>
      <c r="SL210" s="54">
        <f t="shared" si="5406"/>
      </c>
      <c r="SM210" s="55">
        <f t="shared" si="5434"/>
      </c>
      <c r="SN210" s="54">
        <f t="shared" si="5406"/>
      </c>
      <c r="SO210" s="55">
        <f t="shared" si="5435"/>
      </c>
      <c r="SP210" s="54">
        <f t="shared" si="5406"/>
      </c>
      <c r="SQ210" s="55">
        <f t="shared" si="5436"/>
      </c>
      <c r="SR210" s="54">
        <f t="shared" si="5406"/>
      </c>
      <c r="SS210" s="55">
        <f t="shared" si="5437"/>
      </c>
      <c r="ST210" s="54">
        <f t="shared" si="5406"/>
      </c>
      <c r="SU210" s="55">
        <f t="shared" si="5438"/>
      </c>
      <c r="SV210" s="54">
        <f t="shared" si="5406"/>
      </c>
      <c r="SW210" s="55">
        <f t="shared" si="5439"/>
      </c>
      <c r="SX210" s="54">
        <f t="shared" si="5406"/>
      </c>
      <c r="SY210" s="55">
        <f t="shared" si="5440"/>
      </c>
      <c r="SZ210" s="54">
        <f t="shared" si="5406"/>
      </c>
      <c r="TA210" s="55">
        <f t="shared" si="5441"/>
      </c>
      <c r="TB210" s="54">
        <f t="shared" si="5406"/>
      </c>
      <c r="TC210" s="55">
        <f t="shared" si="5442"/>
      </c>
      <c r="TD210" s="54">
        <f t="shared" si="5406"/>
      </c>
      <c r="TE210" s="55">
        <f t="shared" si="5407"/>
      </c>
      <c r="TF210" s="54">
        <f t="shared" si="5406"/>
      </c>
      <c r="TG210" s="55">
        <f t="shared" si="5364"/>
      </c>
      <c r="TH210" s="54">
        <f t="shared" si="5406"/>
      </c>
      <c r="TI210" s="55">
        <f t="shared" si="5365"/>
      </c>
      <c r="TJ210" s="54">
        <f t="shared" si="5406"/>
      </c>
      <c r="TK210" s="55">
        <f t="shared" si="5366"/>
      </c>
      <c r="TL210" s="54">
        <f t="shared" si="5406"/>
      </c>
      <c r="TM210" s="55">
        <f t="shared" si="5367"/>
      </c>
      <c r="TN210" s="54">
        <f t="shared" si="5406"/>
      </c>
      <c r="TO210" s="55">
        <f t="shared" si="5368"/>
      </c>
      <c r="TP210" s="54">
        <f t="shared" si="5406"/>
      </c>
      <c r="TQ210" s="55">
        <f t="shared" si="5369"/>
      </c>
      <c r="TR210" s="54">
        <f t="shared" si="5406"/>
      </c>
      <c r="TS210" s="55">
        <f t="shared" si="5370"/>
      </c>
      <c r="TT210" s="54">
        <f t="shared" si="5402"/>
      </c>
      <c r="TU210" s="55">
        <f t="shared" si="5371"/>
      </c>
      <c r="TV210" s="54">
        <f t="shared" si="5402"/>
      </c>
      <c r="TW210" s="55">
        <f t="shared" si="5372"/>
      </c>
      <c r="TX210" s="54">
        <f t="shared" si="5402"/>
      </c>
      <c r="TY210" s="55">
        <f t="shared" si="5373"/>
      </c>
      <c r="TZ210" s="54">
        <f t="shared" si="5402"/>
      </c>
      <c r="UA210" s="55">
        <f t="shared" si="5374"/>
      </c>
      <c r="UB210" s="54">
        <f t="shared" si="5402"/>
      </c>
      <c r="UC210" s="55">
        <f t="shared" si="5375"/>
      </c>
      <c r="UD210" s="54">
        <f t="shared" si="5402"/>
      </c>
      <c r="UE210" s="55">
        <f t="shared" si="5376"/>
      </c>
      <c r="UF210" s="54">
        <f t="shared" si="5402"/>
      </c>
      <c r="UG210" s="55">
        <f t="shared" si="5377"/>
      </c>
      <c r="UH210" s="54">
        <f t="shared" si="5402"/>
      </c>
      <c r="UI210" s="55">
        <f t="shared" si="5378"/>
      </c>
      <c r="UJ210" s="54">
        <f t="shared" si="5402"/>
      </c>
      <c r="UK210" s="55">
        <f t="shared" si="5379"/>
      </c>
      <c r="UL210" s="54">
        <f t="shared" si="5402"/>
      </c>
      <c r="UM210" s="55">
        <f t="shared" si="5380"/>
      </c>
      <c r="UN210" s="54">
        <f t="shared" si="5363"/>
      </c>
      <c r="UO210" s="55">
        <f t="shared" si="5381"/>
      </c>
      <c r="UP210" s="54">
        <f t="shared" si="5363"/>
      </c>
      <c r="UQ210" s="55">
        <f t="shared" si="5382"/>
      </c>
      <c r="UR210" s="54">
        <f t="shared" si="5363"/>
      </c>
      <c r="US210" s="55">
        <f t="shared" si="5383"/>
      </c>
      <c r="UT210" s="54">
        <f t="shared" si="5363"/>
      </c>
      <c r="UU210" s="55">
        <f t="shared" si="5384"/>
      </c>
      <c r="UV210" s="54">
        <f t="shared" si="5363"/>
      </c>
      <c r="UW210" s="55">
        <f t="shared" si="5385"/>
      </c>
      <c r="UX210" s="54">
        <f t="shared" si="5363"/>
      </c>
      <c r="UY210" s="55">
        <f t="shared" si="5386"/>
      </c>
      <c r="UZ210" s="54">
        <f t="shared" si="5363"/>
      </c>
      <c r="VA210" s="55">
        <f t="shared" si="5387"/>
      </c>
      <c r="VB210" s="54">
        <f t="shared" si="5363"/>
      </c>
      <c r="VC210" s="55">
        <f t="shared" si="5388"/>
      </c>
      <c r="VD210" s="54">
        <f t="shared" si="5363"/>
      </c>
      <c r="VE210" s="55">
        <f t="shared" si="5389"/>
      </c>
      <c r="VF210" s="54">
        <f t="shared" si="5363"/>
      </c>
      <c r="VG210" s="55">
        <f t="shared" si="5390"/>
      </c>
      <c r="VH210" s="54">
        <f t="shared" si="5363"/>
      </c>
      <c r="VI210" s="55">
        <f t="shared" si="5391"/>
      </c>
      <c r="VJ210" s="54">
        <f t="shared" si="5363"/>
      </c>
      <c r="VK210" s="55">
        <f t="shared" si="5392"/>
      </c>
      <c r="VL210" s="54">
        <f t="shared" si="5259"/>
      </c>
      <c r="VM210" s="55">
        <f t="shared" si="5393"/>
      </c>
      <c r="VN210" s="54">
        <f t="shared" si="5259"/>
      </c>
      <c r="VO210" s="55">
        <f t="shared" si="5394"/>
      </c>
      <c r="VP210" s="54">
        <f t="shared" si="5259"/>
      </c>
      <c r="VQ210" s="55">
        <f t="shared" si="5336"/>
      </c>
      <c r="VR210" s="54">
        <f t="shared" si="5259"/>
      </c>
      <c r="VS210" s="55">
        <f t="shared" si="5395"/>
      </c>
      <c r="VT210" s="54">
        <f t="shared" si="5259"/>
      </c>
      <c r="VU210" s="55">
        <f t="shared" si="5396"/>
      </c>
      <c r="VV210" s="54">
        <f t="shared" si="5259"/>
      </c>
      <c r="VW210" s="55">
        <f t="shared" si="5397"/>
      </c>
      <c r="VX210" s="54">
        <f t="shared" si="5259"/>
      </c>
      <c r="VY210" s="55">
        <f t="shared" si="5398"/>
      </c>
      <c r="VZ210" s="54">
        <f t="shared" si="5259"/>
      </c>
      <c r="WA210" s="55">
        <f t="shared" si="5399"/>
      </c>
      <c r="WB210" s="54">
        <f t="shared" si="5259"/>
      </c>
      <c r="WC210" s="55">
        <f t="shared" si="5400"/>
      </c>
      <c r="WD210" s="54">
        <f t="shared" si="5259"/>
      </c>
      <c r="WE210" s="55">
        <f t="shared" si="5337"/>
      </c>
      <c r="WF210" s="54">
        <f t="shared" si="5259"/>
      </c>
      <c r="WG210" s="55">
        <f t="shared" si="5338"/>
      </c>
      <c r="WH210" s="54">
        <f t="shared" si="5259"/>
      </c>
      <c r="WI210" s="55">
        <f t="shared" si="5339"/>
      </c>
      <c r="WJ210" s="54">
        <f t="shared" si="5259"/>
      </c>
      <c r="WK210" s="55">
        <f t="shared" si="5340"/>
      </c>
      <c r="WL210" s="54">
        <f t="shared" si="5259"/>
      </c>
      <c r="WM210" s="55">
        <f t="shared" si="5341"/>
      </c>
      <c r="WN210" s="54">
        <f t="shared" si="5199"/>
      </c>
      <c r="WO210" s="55">
        <f t="shared" si="5342"/>
      </c>
      <c r="WP210" s="54">
        <f t="shared" si="5199"/>
      </c>
      <c r="WQ210" s="55">
        <f t="shared" si="5343"/>
      </c>
      <c r="WR210" s="54">
        <f t="shared" si="5199"/>
      </c>
      <c r="WS210" s="55">
        <f t="shared" si="5344"/>
      </c>
      <c r="WT210" s="54">
        <f t="shared" si="5199"/>
      </c>
      <c r="WU210" s="55">
        <f t="shared" si="5345"/>
      </c>
      <c r="WV210" s="54">
        <f t="shared" si="5199"/>
      </c>
      <c r="WW210" s="55">
        <f t="shared" si="5346"/>
      </c>
      <c r="WX210" s="54">
        <f t="shared" si="5199"/>
      </c>
      <c r="WY210" s="55">
        <f t="shared" si="5347"/>
      </c>
      <c r="WZ210" s="54">
        <f t="shared" si="5405"/>
      </c>
      <c r="XA210" s="55">
        <f t="shared" si="5348"/>
      </c>
      <c r="XB210" s="54">
        <f t="shared" si="5405"/>
      </c>
      <c r="XC210" s="55">
        <f t="shared" si="5349"/>
      </c>
      <c r="XD210" s="54">
        <f t="shared" si="5405"/>
      </c>
      <c r="XE210" s="55">
        <f t="shared" si="5350"/>
      </c>
      <c r="XF210" s="54">
        <f t="shared" si="5405"/>
      </c>
      <c r="XG210" s="55">
        <f t="shared" si="5351"/>
      </c>
      <c r="XH210" s="54">
        <f t="shared" si="5405"/>
      </c>
      <c r="XI210" s="55">
        <f t="shared" si="5352"/>
      </c>
      <c r="XJ210" s="54">
        <f t="shared" si="5405"/>
      </c>
      <c r="XK210" s="55">
        <f t="shared" si="5353"/>
      </c>
      <c r="XL210" s="54">
        <f t="shared" si="5405"/>
      </c>
      <c r="XM210" s="55">
        <f t="shared" si="5354"/>
      </c>
      <c r="XN210" s="54">
        <f t="shared" si="5405"/>
      </c>
      <c r="XO210" s="55">
        <f t="shared" si="5355"/>
      </c>
      <c r="XP210" s="54">
        <f t="shared" si="5405"/>
      </c>
      <c r="XQ210" s="55">
        <f t="shared" si="5356"/>
      </c>
      <c r="XR210" s="54">
        <f t="shared" si="5405"/>
      </c>
      <c r="XS210" s="55">
        <f t="shared" si="5357"/>
      </c>
      <c r="XT210" s="54">
        <f t="shared" si="5405"/>
      </c>
      <c r="XU210" s="55">
        <f t="shared" si="5358"/>
      </c>
      <c r="XV210" s="54">
        <f t="shared" si="5405"/>
      </c>
      <c r="XW210" s="55">
        <f t="shared" si="5359"/>
      </c>
      <c r="XX210" s="54">
        <f t="shared" si="5405"/>
      </c>
      <c r="XY210" s="55">
        <f t="shared" si="5360"/>
      </c>
      <c r="XZ210" s="54">
        <f t="shared" si="5405"/>
      </c>
      <c r="YA210" s="55">
        <f t="shared" si="5361"/>
      </c>
      <c r="YB210" s="54">
        <f t="shared" si="5405"/>
      </c>
      <c r="YC210" s="55">
        <f t="shared" si="5260"/>
      </c>
      <c r="YD210" s="54">
        <f t="shared" si="5405"/>
      </c>
      <c r="YE210" s="55">
        <f t="shared" si="5261"/>
      </c>
      <c r="YF210" s="54">
        <f t="shared" si="5405"/>
      </c>
      <c r="YG210" s="55">
        <f t="shared" si="5262"/>
      </c>
      <c r="YH210" s="54">
        <f t="shared" si="5405"/>
      </c>
      <c r="YI210" s="55">
        <f t="shared" si="5263"/>
      </c>
      <c r="YJ210" s="54">
        <f t="shared" si="5405"/>
      </c>
      <c r="YK210" s="55">
        <f t="shared" si="5264"/>
      </c>
      <c r="YL210" s="54">
        <f t="shared" si="5405"/>
      </c>
      <c r="YM210" s="55">
        <f t="shared" si="5265"/>
      </c>
      <c r="YN210" s="54">
        <f t="shared" si="5405"/>
      </c>
      <c r="YO210" s="55">
        <f t="shared" si="5266"/>
      </c>
      <c r="YP210" s="54">
        <f t="shared" si="5405"/>
      </c>
      <c r="YQ210" s="55">
        <f t="shared" si="5267"/>
      </c>
      <c r="YR210" s="54">
        <f t="shared" si="5405"/>
      </c>
      <c r="YS210" s="55">
        <f t="shared" si="5268"/>
      </c>
      <c r="YT210" s="54">
        <f t="shared" si="5405"/>
      </c>
      <c r="YU210" s="55">
        <f t="shared" si="5269"/>
      </c>
      <c r="YV210" s="54">
        <f t="shared" si="5405"/>
      </c>
      <c r="YW210" s="55">
        <f t="shared" si="5270"/>
      </c>
      <c r="YX210" s="54">
        <f t="shared" si="5405"/>
      </c>
      <c r="YY210" s="55">
        <f t="shared" si="5271"/>
      </c>
      <c r="YZ210" s="54">
        <f t="shared" si="5405"/>
      </c>
      <c r="ZA210" s="55">
        <f t="shared" si="5272"/>
      </c>
      <c r="ZB210" s="54">
        <f t="shared" si="5405"/>
      </c>
      <c r="ZC210" s="55">
        <f t="shared" si="5273"/>
      </c>
      <c r="ZD210" s="54">
        <f t="shared" si="5405"/>
      </c>
      <c r="ZE210" s="55">
        <f t="shared" si="5274"/>
      </c>
      <c r="ZF210" s="54">
        <f t="shared" si="5405"/>
      </c>
      <c r="ZG210" s="55">
        <f t="shared" si="5275"/>
      </c>
      <c r="ZH210" s="54">
        <f t="shared" si="5405"/>
      </c>
      <c r="ZI210" s="55">
        <f t="shared" si="5276"/>
      </c>
      <c r="ZJ210" s="54">
        <f t="shared" si="5405"/>
      </c>
      <c r="ZK210" s="55">
        <f t="shared" si="5277"/>
      </c>
      <c r="ZL210" s="54">
        <f t="shared" si="5403"/>
      </c>
      <c r="ZM210" s="55">
        <f t="shared" si="5278"/>
      </c>
      <c r="ZN210" s="54">
        <f t="shared" si="5403"/>
      </c>
      <c r="ZO210" s="55">
        <f t="shared" si="5279"/>
      </c>
      <c r="ZP210" s="54">
        <f t="shared" si="5403"/>
      </c>
      <c r="ZQ210" s="55">
        <f t="shared" si="5280"/>
      </c>
      <c r="ZR210" s="54">
        <f t="shared" si="5403"/>
      </c>
      <c r="ZS210" s="55">
        <f t="shared" si="5281"/>
      </c>
      <c r="ZT210" s="54">
        <f t="shared" si="5403"/>
      </c>
      <c r="ZU210" s="55">
        <f t="shared" si="5282"/>
      </c>
      <c r="ZV210" s="54">
        <f t="shared" si="5403"/>
      </c>
      <c r="ZW210" s="55">
        <f t="shared" si="5283"/>
      </c>
      <c r="ZX210" s="54">
        <f t="shared" si="5403"/>
      </c>
      <c r="ZY210" s="55">
        <f t="shared" si="5284"/>
      </c>
      <c r="ZZ210" s="54">
        <f t="shared" si="5403"/>
      </c>
      <c r="AAA210" s="55">
        <f t="shared" si="5285"/>
      </c>
      <c r="AAB210" s="54">
        <f t="shared" si="5404"/>
      </c>
      <c r="AAC210" s="55">
        <f t="shared" si="5286"/>
      </c>
      <c r="AAD210" s="54">
        <f t="shared" si="5404"/>
      </c>
      <c r="AAE210" s="55">
        <f t="shared" si="5287"/>
      </c>
      <c r="AAF210" s="54">
        <f t="shared" si="5404"/>
      </c>
      <c r="AAG210" s="55">
        <f t="shared" si="5288"/>
      </c>
      <c r="AAH210" s="54">
        <f t="shared" si="5404"/>
      </c>
      <c r="AAI210" s="55">
        <f t="shared" si="5289"/>
      </c>
      <c r="AAJ210" s="54">
        <f t="shared" si="5404"/>
      </c>
      <c r="AAK210" s="55">
        <f t="shared" si="5290"/>
      </c>
      <c r="AAL210" s="54">
        <f t="shared" si="5404"/>
      </c>
      <c r="AAM210" s="55">
        <f t="shared" si="5443"/>
      </c>
      <c r="AAN210" s="54">
        <f t="shared" si="5404"/>
      </c>
      <c r="AAO210" s="55">
        <f t="shared" si="5444"/>
      </c>
      <c r="AAP210" s="54">
        <f t="shared" si="5404"/>
      </c>
      <c r="AAQ210" s="55">
        <f t="shared" si="5445"/>
      </c>
      <c r="AAR210" s="54">
        <f t="shared" si="5404"/>
      </c>
      <c r="AAS210" s="55">
        <f t="shared" si="5446"/>
      </c>
      <c r="AAT210" s="54">
        <f t="shared" si="5404"/>
      </c>
      <c r="AAU210" s="55">
        <f t="shared" si="5447"/>
      </c>
      <c r="AAV210" s="54">
        <f t="shared" si="5404"/>
      </c>
      <c r="AAW210" s="55">
        <f t="shared" si="5448"/>
      </c>
      <c r="AAX210" s="54">
        <f t="shared" si="5404"/>
      </c>
      <c r="AAY210" s="55">
        <f t="shared" si="5449"/>
      </c>
      <c r="AAZ210" s="54">
        <f t="shared" si="5404"/>
      </c>
      <c r="ABA210" s="55">
        <f t="shared" si="5450"/>
      </c>
      <c r="ABB210" s="54">
        <f t="shared" si="5404"/>
      </c>
      <c r="ABC210" s="55">
        <f t="shared" si="5451"/>
      </c>
      <c r="ABD210" s="54">
        <f t="shared" si="5404"/>
      </c>
      <c r="ABE210" s="55">
        <f t="shared" si="5452"/>
      </c>
      <c r="ABF210" s="54">
        <f t="shared" si="5404"/>
      </c>
      <c r="ABG210" s="55">
        <f t="shared" si="5453"/>
      </c>
      <c r="ABH210" s="54">
        <f t="shared" si="5404"/>
      </c>
      <c r="ABI210" s="55">
        <f t="shared" si="5454"/>
      </c>
      <c r="ABJ210" s="54">
        <f t="shared" si="5404"/>
      </c>
      <c r="ABK210" s="55">
        <f t="shared" si="5455"/>
      </c>
      <c r="ABL210" s="54">
        <f t="shared" si="5404"/>
      </c>
      <c r="ABM210" s="55">
        <f t="shared" si="5456"/>
      </c>
      <c r="ABN210" s="54">
        <f t="shared" si="5404"/>
      </c>
      <c r="ABO210" s="55">
        <f t="shared" si="5457"/>
      </c>
      <c r="ABP210" s="54">
        <f t="shared" si="5404"/>
      </c>
      <c r="ABQ210" s="55">
        <f t="shared" si="5458"/>
      </c>
      <c r="ABR210" s="54">
        <f t="shared" si="5404"/>
      </c>
      <c r="ABS210" s="55">
        <f t="shared" si="5459"/>
      </c>
      <c r="ABT210" s="54">
        <f t="shared" si="5404"/>
      </c>
      <c r="ABU210" s="55">
        <f t="shared" si="5460"/>
      </c>
      <c r="ABV210" s="54">
        <f t="shared" si="5404"/>
      </c>
      <c r="ABW210" s="55">
        <f t="shared" si="5461"/>
      </c>
      <c r="ABX210" s="54">
        <f t="shared" si="5404"/>
      </c>
      <c r="ABY210" s="55">
        <f t="shared" si="5462"/>
      </c>
      <c r="ABZ210" s="54">
        <f t="shared" si="5404"/>
      </c>
      <c r="ACA210" s="55">
        <f t="shared" si="5463"/>
      </c>
      <c r="ACB210" s="54">
        <f t="shared" si="5404"/>
      </c>
      <c r="ACC210" s="55">
        <f t="shared" si="5464"/>
      </c>
      <c r="ACD210" s="54">
        <f t="shared" si="5404"/>
      </c>
      <c r="ACE210" s="55">
        <f t="shared" si="5465"/>
      </c>
      <c r="ACF210" s="54">
        <f t="shared" si="5404"/>
      </c>
      <c r="ACG210" s="55">
        <f t="shared" si="5466"/>
      </c>
      <c r="ACH210" s="54">
        <f t="shared" si="5404"/>
      </c>
      <c r="ACI210" s="55">
        <f t="shared" si="5467"/>
      </c>
      <c r="ACJ210" s="54">
        <f t="shared" si="5404"/>
      </c>
      <c r="ACK210" s="55">
        <f t="shared" si="5468"/>
      </c>
      <c r="ACL210" s="54">
        <f t="shared" si="5404"/>
      </c>
      <c r="ACM210" s="55">
        <f t="shared" si="5469"/>
      </c>
      <c r="ACN210" s="54">
        <f t="shared" si="5401"/>
      </c>
      <c r="ACO210" s="55">
        <f t="shared" si="5470"/>
      </c>
      <c r="ACP210" s="54">
        <f t="shared" si="5401"/>
      </c>
      <c r="ACQ210" s="55">
        <f t="shared" si="5471"/>
      </c>
      <c r="ACR210" s="54">
        <f t="shared" si="5401"/>
      </c>
      <c r="ACS210" s="55">
        <f t="shared" si="5472"/>
      </c>
      <c r="ACT210" s="54">
        <f t="shared" si="5401"/>
      </c>
      <c r="ACU210" s="55">
        <f t="shared" si="5473"/>
      </c>
      <c r="ACV210" s="54">
        <f t="shared" si="5401"/>
      </c>
      <c r="ACW210" s="55">
        <f t="shared" si="5408"/>
      </c>
      <c r="ACX210" s="54">
        <f t="shared" si="5401"/>
      </c>
      <c r="ACY210" s="55">
        <f t="shared" si="4961"/>
      </c>
      <c r="ACZ210" s="54">
        <f t="shared" si="5291"/>
      </c>
      <c r="ADA210" s="55">
        <f t="shared" si="4962"/>
      </c>
      <c r="ADB210" s="54">
        <f t="shared" si="5291"/>
      </c>
      <c r="ADC210" s="55">
        <f t="shared" si="4963"/>
      </c>
      <c r="ADD210" s="54">
        <f t="shared" si="5291"/>
      </c>
      <c r="ADE210" s="55">
        <f t="shared" si="4964"/>
      </c>
      <c r="ADF210" s="54">
        <f t="shared" si="5291"/>
      </c>
      <c r="ADG210" s="55">
        <f t="shared" si="4965"/>
      </c>
    </row>
    <row r="211" spans="1:787" ht="20.25" hidden="1" customHeight="1">
      <c r="A211" s="112">
        <v>139</v>
      </c>
      <c r="B211" s="115">
        <f>学年と名前を結合するシート!D140</f>
      </c>
      <c r="C211" s="114"/>
      <c r="D211" s="54">
        <f t="shared" si="5292"/>
      </c>
      <c r="E211" s="55">
        <f t="shared" si="5293"/>
      </c>
      <c r="F211" s="54">
        <f t="shared" ref="F211:BP218" si="5477">RIGHT(IFERROR(VLOOKUP($B211,F$4:G$71,2,FALSE),""),2)</f>
      </c>
      <c r="G211" s="55">
        <f t="shared" si="4966"/>
      </c>
      <c r="H211" s="54">
        <f t="shared" si="5477"/>
      </c>
      <c r="I211" s="55">
        <f t="shared" si="4967"/>
      </c>
      <c r="J211" s="54">
        <f t="shared" si="5477"/>
      </c>
      <c r="K211" s="55">
        <f t="shared" si="4968"/>
      </c>
      <c r="L211" s="54">
        <f t="shared" si="5477"/>
      </c>
      <c r="M211" s="55">
        <f t="shared" si="4969"/>
      </c>
      <c r="N211" s="54">
        <f t="shared" si="5477"/>
      </c>
      <c r="O211" s="55">
        <f t="shared" si="4970"/>
      </c>
      <c r="P211" s="54">
        <f t="shared" si="5477"/>
      </c>
      <c r="Q211" s="55">
        <f t="shared" si="4971"/>
      </c>
      <c r="R211" s="54">
        <f t="shared" si="5477"/>
      </c>
      <c r="S211" s="55">
        <f t="shared" si="4972"/>
      </c>
      <c r="T211" s="54">
        <f t="shared" si="5477"/>
      </c>
      <c r="U211" s="55">
        <f t="shared" si="4973"/>
      </c>
      <c r="V211" s="54">
        <f t="shared" si="5477"/>
      </c>
      <c r="W211" s="55">
        <f t="shared" si="4974"/>
      </c>
      <c r="X211" s="54">
        <f t="shared" si="5477"/>
      </c>
      <c r="Y211" s="55">
        <f t="shared" si="4975"/>
      </c>
      <c r="Z211" s="54">
        <f t="shared" si="5477"/>
      </c>
      <c r="AA211" s="55">
        <f t="shared" si="4976"/>
      </c>
      <c r="AB211" s="54">
        <f t="shared" si="5477"/>
      </c>
      <c r="AC211" s="55">
        <f t="shared" si="4977"/>
      </c>
      <c r="AD211" s="54">
        <f t="shared" si="5477"/>
      </c>
      <c r="AE211" s="55">
        <f t="shared" si="4978"/>
      </c>
      <c r="AF211" s="54">
        <f t="shared" si="5477"/>
      </c>
      <c r="AG211" s="55">
        <f t="shared" si="4979"/>
      </c>
      <c r="AH211" s="54">
        <f t="shared" si="5477"/>
      </c>
      <c r="AI211" s="55">
        <f t="shared" si="4980"/>
      </c>
      <c r="AJ211" s="54">
        <f t="shared" si="5477"/>
      </c>
      <c r="AK211" s="55">
        <f t="shared" si="4981"/>
      </c>
      <c r="AL211" s="54">
        <f t="shared" si="5477"/>
      </c>
      <c r="AM211" s="55">
        <f t="shared" si="4982"/>
      </c>
      <c r="AN211" s="54">
        <f t="shared" si="5477"/>
      </c>
      <c r="AO211" s="55">
        <f t="shared" si="4983"/>
      </c>
      <c r="AP211" s="54">
        <f t="shared" si="5477"/>
      </c>
      <c r="AQ211" s="55">
        <f t="shared" si="4984"/>
      </c>
      <c r="AR211" s="54">
        <f t="shared" si="5477"/>
      </c>
      <c r="AS211" s="55">
        <f t="shared" si="4985"/>
      </c>
      <c r="AT211" s="54">
        <f t="shared" si="5477"/>
      </c>
      <c r="AU211" s="55">
        <f t="shared" si="4986"/>
      </c>
      <c r="AV211" s="54">
        <f t="shared" si="5477"/>
      </c>
      <c r="AW211" s="55">
        <f t="shared" si="4987"/>
      </c>
      <c r="AX211" s="54">
        <f t="shared" si="5477"/>
      </c>
      <c r="AY211" s="55">
        <f t="shared" si="4988"/>
      </c>
      <c r="AZ211" s="54">
        <f t="shared" si="5477"/>
      </c>
      <c r="BA211" s="55">
        <f t="shared" si="4989"/>
      </c>
      <c r="BB211" s="54">
        <f t="shared" si="5477"/>
      </c>
      <c r="BC211" s="55">
        <f t="shared" si="4990"/>
      </c>
      <c r="BD211" s="54">
        <f t="shared" si="5477"/>
      </c>
      <c r="BE211" s="55">
        <f t="shared" si="4991"/>
      </c>
      <c r="BF211" s="54">
        <f t="shared" si="5477"/>
      </c>
      <c r="BG211" s="55">
        <f t="shared" si="4992"/>
      </c>
      <c r="BH211" s="54">
        <f t="shared" si="5477"/>
      </c>
      <c r="BI211" s="55">
        <f t="shared" si="4993"/>
      </c>
      <c r="BJ211" s="54">
        <f t="shared" si="5477"/>
      </c>
      <c r="BK211" s="55">
        <f t="shared" si="4994"/>
      </c>
      <c r="BL211" s="54">
        <f t="shared" si="5477"/>
      </c>
      <c r="BM211" s="55">
        <f t="shared" si="4995"/>
      </c>
      <c r="BN211" s="54">
        <f t="shared" si="5477"/>
      </c>
      <c r="BO211" s="55">
        <f t="shared" si="4996"/>
      </c>
      <c r="BP211" s="54">
        <f t="shared" si="5477"/>
      </c>
      <c r="BQ211" s="55">
        <f t="shared" si="4997"/>
      </c>
      <c r="BR211" s="54">
        <f t="shared" si="5476"/>
      </c>
      <c r="BS211" s="55">
        <f t="shared" si="4998"/>
      </c>
      <c r="BT211" s="54">
        <f t="shared" si="5476"/>
      </c>
      <c r="BU211" s="55">
        <f t="shared" si="4999"/>
      </c>
      <c r="BV211" s="54">
        <f t="shared" si="5476"/>
      </c>
      <c r="BW211" s="55">
        <f t="shared" si="5000"/>
      </c>
      <c r="BX211" s="54">
        <f t="shared" si="5476"/>
      </c>
      <c r="BY211" s="55">
        <f t="shared" si="5001"/>
      </c>
      <c r="BZ211" s="54">
        <f t="shared" si="5476"/>
      </c>
      <c r="CA211" s="55">
        <f t="shared" si="5002"/>
      </c>
      <c r="CB211" s="54">
        <f t="shared" si="5476"/>
      </c>
      <c r="CC211" s="55">
        <f t="shared" si="5003"/>
      </c>
      <c r="CD211" s="54">
        <f t="shared" si="5476"/>
      </c>
      <c r="CE211" s="55">
        <f t="shared" si="5004"/>
      </c>
      <c r="CF211" s="54">
        <f t="shared" si="5476"/>
      </c>
      <c r="CG211" s="55">
        <f t="shared" si="5005"/>
      </c>
      <c r="CH211" s="54">
        <f t="shared" si="5476"/>
      </c>
      <c r="CI211" s="55">
        <f t="shared" si="5006"/>
      </c>
      <c r="CJ211" s="54">
        <f t="shared" si="5476"/>
      </c>
      <c r="CK211" s="55">
        <f t="shared" si="5007"/>
      </c>
      <c r="CL211" s="54">
        <f t="shared" si="5476"/>
      </c>
      <c r="CM211" s="55">
        <f t="shared" si="5008"/>
      </c>
      <c r="CN211" s="54">
        <f t="shared" si="5476"/>
      </c>
      <c r="CO211" s="55">
        <f t="shared" si="5009"/>
      </c>
      <c r="CP211" s="54">
        <f t="shared" si="5476"/>
      </c>
      <c r="CQ211" s="55">
        <f t="shared" si="5010"/>
      </c>
      <c r="CR211" s="54">
        <f t="shared" si="5476"/>
      </c>
      <c r="CS211" s="55">
        <f t="shared" si="5011"/>
      </c>
      <c r="CT211" s="54">
        <f t="shared" si="5476"/>
      </c>
      <c r="CU211" s="55">
        <f t="shared" si="5012"/>
      </c>
      <c r="CV211" s="54">
        <f t="shared" si="5476"/>
      </c>
      <c r="CW211" s="55">
        <f t="shared" si="5013"/>
      </c>
      <c r="CX211" s="54">
        <f t="shared" si="5476"/>
      </c>
      <c r="CY211" s="55">
        <f t="shared" si="5014"/>
      </c>
      <c r="CZ211" s="54">
        <f t="shared" si="5476"/>
      </c>
      <c r="DA211" s="55">
        <f t="shared" si="5015"/>
      </c>
      <c r="DB211" s="54">
        <f t="shared" si="5476"/>
      </c>
      <c r="DC211" s="55">
        <f t="shared" si="5016"/>
      </c>
      <c r="DD211" s="54">
        <f t="shared" si="5476"/>
      </c>
      <c r="DE211" s="55">
        <f t="shared" si="5017"/>
      </c>
      <c r="DF211" s="54">
        <f t="shared" si="5476"/>
      </c>
      <c r="DG211" s="55">
        <f t="shared" si="5018"/>
      </c>
      <c r="DH211" s="54">
        <f t="shared" si="5476"/>
      </c>
      <c r="DI211" s="55">
        <f t="shared" si="5019"/>
      </c>
      <c r="DJ211" s="54">
        <f t="shared" si="5476"/>
      </c>
      <c r="DK211" s="55">
        <f t="shared" si="5020"/>
      </c>
      <c r="DL211" s="54">
        <f t="shared" si="5476"/>
      </c>
      <c r="DM211" s="55">
        <f t="shared" si="5021"/>
      </c>
      <c r="DN211" s="54">
        <f t="shared" si="5476"/>
      </c>
      <c r="DO211" s="55">
        <f t="shared" si="5022"/>
      </c>
      <c r="DP211" s="54">
        <f t="shared" si="5476"/>
      </c>
      <c r="DQ211" s="55">
        <f t="shared" si="5023"/>
      </c>
      <c r="DR211" s="54">
        <f t="shared" si="5476"/>
      </c>
      <c r="DS211" s="55">
        <f t="shared" si="5024"/>
      </c>
      <c r="DT211" s="54">
        <f t="shared" si="5476"/>
      </c>
      <c r="DU211" s="55">
        <f t="shared" si="5025"/>
      </c>
      <c r="DV211" s="54">
        <f t="shared" si="5476"/>
      </c>
      <c r="DW211" s="55">
        <f t="shared" si="5026"/>
      </c>
      <c r="DX211" s="54">
        <f t="shared" si="5476"/>
      </c>
      <c r="DY211" s="55">
        <f t="shared" si="5027"/>
      </c>
      <c r="DZ211" s="54">
        <f t="shared" si="5476"/>
      </c>
      <c r="EA211" s="55">
        <f t="shared" si="5028"/>
      </c>
      <c r="EB211" s="54">
        <f t="shared" si="5334"/>
      </c>
      <c r="EC211" s="55">
        <f t="shared" si="5029"/>
      </c>
      <c r="ED211" s="54">
        <f t="shared" si="5294"/>
      </c>
      <c r="EE211" s="55">
        <f t="shared" si="5030"/>
      </c>
      <c r="EF211" s="54">
        <f t="shared" si="5294"/>
      </c>
      <c r="EG211" s="55">
        <f t="shared" si="5031"/>
      </c>
      <c r="EH211" s="54">
        <f t="shared" si="5294"/>
      </c>
      <c r="EI211" s="55">
        <f t="shared" si="5032"/>
      </c>
      <c r="EJ211" s="54">
        <f t="shared" si="5294"/>
      </c>
      <c r="EK211" s="55">
        <f t="shared" si="5033"/>
      </c>
      <c r="EL211" s="54">
        <f t="shared" si="5294"/>
      </c>
      <c r="EM211" s="55">
        <f t="shared" si="5034"/>
      </c>
      <c r="EN211" s="54">
        <f t="shared" si="5294"/>
      </c>
      <c r="EO211" s="55">
        <f t="shared" si="5035"/>
      </c>
      <c r="EP211" s="54">
        <f t="shared" si="5362"/>
      </c>
      <c r="EQ211" s="55">
        <f t="shared" si="5036"/>
      </c>
      <c r="ER211" s="54">
        <f t="shared" si="5362"/>
      </c>
      <c r="ES211" s="55">
        <f t="shared" si="5037"/>
      </c>
      <c r="ET211" s="54">
        <f t="shared" si="5362"/>
      </c>
      <c r="EU211" s="55">
        <f t="shared" si="5038"/>
      </c>
      <c r="EV211" s="54">
        <f t="shared" si="5362"/>
      </c>
      <c r="EW211" s="55">
        <f t="shared" si="5039"/>
      </c>
      <c r="EX211" s="54">
        <f t="shared" si="5362"/>
      </c>
      <c r="EY211" s="55">
        <f t="shared" si="5040"/>
      </c>
      <c r="EZ211" s="54">
        <f t="shared" si="5362"/>
      </c>
      <c r="FA211" s="55">
        <f t="shared" si="5041"/>
      </c>
      <c r="FB211" s="54">
        <f t="shared" si="5362"/>
      </c>
      <c r="FC211" s="55">
        <f t="shared" si="5042"/>
      </c>
      <c r="FD211" s="54">
        <f t="shared" si="5362"/>
      </c>
      <c r="FE211" s="55">
        <f t="shared" si="5043"/>
      </c>
      <c r="FF211" s="54">
        <f t="shared" si="5362"/>
      </c>
      <c r="FG211" s="55">
        <f t="shared" si="5044"/>
      </c>
      <c r="FH211" s="54">
        <f t="shared" si="5362"/>
      </c>
      <c r="FI211" s="55">
        <f t="shared" si="5045"/>
      </c>
      <c r="FJ211" s="54">
        <f t="shared" si="5362"/>
      </c>
      <c r="FK211" s="55">
        <f t="shared" si="5046"/>
      </c>
      <c r="FL211" s="54">
        <f t="shared" si="5362"/>
      </c>
      <c r="FM211" s="55">
        <f t="shared" si="5047"/>
      </c>
      <c r="FN211" s="54">
        <f t="shared" si="5362"/>
      </c>
      <c r="FO211" s="55">
        <f t="shared" si="5048"/>
      </c>
      <c r="FP211" s="54">
        <f t="shared" si="5362"/>
      </c>
      <c r="FQ211" s="55">
        <f t="shared" si="5049"/>
      </c>
      <c r="FR211" s="54">
        <f t="shared" si="5362"/>
      </c>
      <c r="FS211" s="55">
        <f t="shared" si="5050"/>
      </c>
      <c r="FT211" s="54">
        <f t="shared" si="5362"/>
      </c>
      <c r="FU211" s="55">
        <f t="shared" si="5051"/>
      </c>
      <c r="FV211" s="54">
        <f t="shared" si="5362"/>
      </c>
      <c r="FW211" s="55">
        <f t="shared" si="5052"/>
      </c>
      <c r="FX211" s="54">
        <f t="shared" si="5362"/>
      </c>
      <c r="FY211" s="55">
        <f t="shared" si="5053"/>
      </c>
      <c r="FZ211" s="54">
        <f t="shared" si="5362"/>
      </c>
      <c r="GA211" s="55">
        <f t="shared" si="5054"/>
      </c>
      <c r="GB211" s="54">
        <f t="shared" si="5362"/>
      </c>
      <c r="GC211" s="55">
        <f t="shared" si="5055"/>
      </c>
      <c r="GD211" s="54">
        <f t="shared" si="5362"/>
      </c>
      <c r="GE211" s="55">
        <f t="shared" si="5056"/>
      </c>
      <c r="GF211" s="54">
        <f t="shared" si="5362"/>
      </c>
      <c r="GG211" s="55">
        <f t="shared" si="5057"/>
      </c>
      <c r="GH211" s="54">
        <f t="shared" si="5362"/>
      </c>
      <c r="GI211" s="55">
        <f t="shared" si="5058"/>
      </c>
      <c r="GJ211" s="54">
        <f t="shared" si="5362"/>
      </c>
      <c r="GK211" s="55">
        <f t="shared" si="5059"/>
      </c>
      <c r="GL211" s="54">
        <f t="shared" si="5362"/>
      </c>
      <c r="GM211" s="55">
        <f t="shared" si="5060"/>
      </c>
      <c r="GN211" s="54">
        <f t="shared" si="5362"/>
      </c>
      <c r="GO211" s="55">
        <f t="shared" si="5061"/>
      </c>
      <c r="GP211" s="54">
        <f t="shared" si="5362"/>
      </c>
      <c r="GQ211" s="55">
        <f t="shared" si="5062"/>
      </c>
      <c r="GR211" s="54">
        <f t="shared" si="5362"/>
      </c>
      <c r="GS211" s="55">
        <f t="shared" si="5063"/>
      </c>
      <c r="GT211" s="54">
        <f t="shared" si="5362"/>
      </c>
      <c r="GU211" s="55">
        <f t="shared" si="5064"/>
      </c>
      <c r="GV211" s="54">
        <f t="shared" si="5362"/>
      </c>
      <c r="GW211" s="55">
        <f t="shared" si="5065"/>
      </c>
      <c r="GX211" s="54">
        <f t="shared" si="5362"/>
      </c>
      <c r="GY211" s="55">
        <f t="shared" si="5066"/>
      </c>
      <c r="GZ211" s="54">
        <f t="shared" ref="GZ211:JJ219" si="5478">RIGHT(IFERROR(VLOOKUP($B211,GZ$4:HA$71,2,FALSE),""),2)</f>
      </c>
      <c r="HA211" s="55">
        <f t="shared" si="5067"/>
      </c>
      <c r="HB211" s="54">
        <f t="shared" si="5478"/>
      </c>
      <c r="HC211" s="55">
        <f t="shared" si="5068"/>
      </c>
      <c r="HD211" s="54">
        <f t="shared" si="5478"/>
      </c>
      <c r="HE211" s="55">
        <f t="shared" si="5069"/>
      </c>
      <c r="HF211" s="54">
        <f t="shared" si="5478"/>
      </c>
      <c r="HG211" s="55">
        <f t="shared" si="5070"/>
      </c>
      <c r="HH211" s="54">
        <f t="shared" si="5478"/>
      </c>
      <c r="HI211" s="55">
        <f t="shared" si="5071"/>
      </c>
      <c r="HJ211" s="54">
        <f t="shared" si="5478"/>
      </c>
      <c r="HK211" s="55">
        <f t="shared" si="5072"/>
      </c>
      <c r="HL211" s="54">
        <f t="shared" si="5478"/>
      </c>
      <c r="HM211" s="55">
        <f t="shared" si="5073"/>
      </c>
      <c r="HN211" s="54">
        <f t="shared" si="5478"/>
      </c>
      <c r="HO211" s="55">
        <f t="shared" si="5074"/>
      </c>
      <c r="HP211" s="54">
        <f t="shared" si="5478"/>
      </c>
      <c r="HQ211" s="55">
        <f t="shared" si="5075"/>
      </c>
      <c r="HR211" s="54">
        <f t="shared" si="5478"/>
      </c>
      <c r="HS211" s="55">
        <f t="shared" si="5076"/>
      </c>
      <c r="HT211" s="54">
        <f t="shared" si="5478"/>
      </c>
      <c r="HU211" s="55">
        <f t="shared" si="5077"/>
      </c>
      <c r="HV211" s="54">
        <f t="shared" si="5478"/>
      </c>
      <c r="HW211" s="55">
        <f t="shared" si="5078"/>
      </c>
      <c r="HX211" s="54">
        <f t="shared" si="5478"/>
      </c>
      <c r="HY211" s="55">
        <f t="shared" si="5079"/>
      </c>
      <c r="HZ211" s="54">
        <f t="shared" si="5478"/>
      </c>
      <c r="IA211" s="55">
        <f t="shared" si="5080"/>
      </c>
      <c r="IB211" s="54">
        <f t="shared" si="5478"/>
      </c>
      <c r="IC211" s="55">
        <f t="shared" si="5081"/>
      </c>
      <c r="ID211" s="54">
        <f t="shared" si="5478"/>
      </c>
      <c r="IE211" s="55">
        <f t="shared" si="5082"/>
      </c>
      <c r="IF211" s="54">
        <f t="shared" si="5478"/>
      </c>
      <c r="IG211" s="55">
        <f t="shared" si="5083"/>
      </c>
      <c r="IH211" s="54">
        <f t="shared" si="5478"/>
      </c>
      <c r="II211" s="55">
        <f t="shared" si="5084"/>
      </c>
      <c r="IJ211" s="54">
        <f t="shared" si="5478"/>
      </c>
      <c r="IK211" s="55">
        <f t="shared" si="5085"/>
      </c>
      <c r="IL211" s="54">
        <f t="shared" si="5478"/>
      </c>
      <c r="IM211" s="55">
        <f t="shared" si="5086"/>
      </c>
      <c r="IN211" s="54">
        <f t="shared" si="5478"/>
      </c>
      <c r="IO211" s="55">
        <f t="shared" si="5087"/>
      </c>
      <c r="IP211" s="54">
        <f t="shared" si="5478"/>
      </c>
      <c r="IQ211" s="55">
        <f t="shared" si="5088"/>
      </c>
      <c r="IR211" s="54">
        <f t="shared" si="5478"/>
      </c>
      <c r="IS211" s="55">
        <f t="shared" si="5089"/>
      </c>
      <c r="IT211" s="54">
        <f t="shared" si="5478"/>
      </c>
      <c r="IU211" s="55">
        <f t="shared" si="5090"/>
      </c>
      <c r="IV211" s="54">
        <f t="shared" si="5478"/>
      </c>
      <c r="IW211" s="55">
        <f t="shared" si="5091"/>
      </c>
      <c r="IX211" s="54">
        <f t="shared" si="5478"/>
      </c>
      <c r="IY211" s="55">
        <f t="shared" si="5092"/>
      </c>
      <c r="IZ211" s="54">
        <f t="shared" si="5478"/>
      </c>
      <c r="JA211" s="55">
        <f t="shared" si="5093"/>
      </c>
      <c r="JB211" s="54">
        <f t="shared" si="5478"/>
      </c>
      <c r="JC211" s="55">
        <f t="shared" si="5094"/>
      </c>
      <c r="JD211" s="54">
        <f t="shared" si="5478"/>
      </c>
      <c r="JE211" s="55">
        <f t="shared" si="5095"/>
      </c>
      <c r="JF211" s="54">
        <f t="shared" si="5478"/>
      </c>
      <c r="JG211" s="55">
        <f t="shared" si="5096"/>
      </c>
      <c r="JH211" s="54">
        <f t="shared" si="5478"/>
      </c>
      <c r="JI211" s="55">
        <f t="shared" si="5097"/>
      </c>
      <c r="JJ211" s="54">
        <f t="shared" si="5478"/>
      </c>
      <c r="JK211" s="55">
        <f t="shared" si="5098"/>
      </c>
      <c r="JL211" s="54">
        <f t="shared" si="5409"/>
      </c>
      <c r="JM211" s="55">
        <f t="shared" si="5200"/>
      </c>
      <c r="JN211" s="54">
        <f t="shared" si="5474"/>
      </c>
      <c r="JO211" s="55">
        <f t="shared" si="5296"/>
      </c>
      <c r="JP211" s="54">
        <f t="shared" si="5474"/>
      </c>
      <c r="JQ211" s="55">
        <f t="shared" si="5297"/>
      </c>
      <c r="JR211" s="54">
        <f t="shared" si="5474"/>
      </c>
      <c r="JS211" s="55">
        <f t="shared" si="5298"/>
      </c>
      <c r="JT211" s="54">
        <f t="shared" si="5474"/>
      </c>
      <c r="JU211" s="55">
        <f t="shared" si="5299"/>
      </c>
      <c r="JV211" s="54">
        <f t="shared" si="5474"/>
      </c>
      <c r="JW211" s="55">
        <f t="shared" si="5300"/>
      </c>
      <c r="JX211" s="54">
        <f t="shared" si="5474"/>
      </c>
      <c r="JY211" s="55">
        <f t="shared" si="5301"/>
      </c>
      <c r="JZ211" s="54">
        <f t="shared" si="5474"/>
      </c>
      <c r="KA211" s="55">
        <f t="shared" si="5302"/>
      </c>
      <c r="KB211" s="54">
        <f t="shared" si="5474"/>
      </c>
      <c r="KC211" s="55">
        <f t="shared" si="5303"/>
      </c>
      <c r="KD211" s="54">
        <f t="shared" si="5474"/>
      </c>
      <c r="KE211" s="55">
        <f t="shared" si="5304"/>
      </c>
      <c r="KF211" s="54">
        <f t="shared" si="5474"/>
      </c>
      <c r="KG211" s="55">
        <f t="shared" si="5305"/>
      </c>
      <c r="KH211" s="54">
        <f t="shared" si="5474"/>
      </c>
      <c r="KI211" s="55">
        <f t="shared" si="5306"/>
      </c>
      <c r="KJ211" s="54">
        <f t="shared" si="5474"/>
      </c>
      <c r="KK211" s="55">
        <f t="shared" si="5307"/>
      </c>
      <c r="KL211" s="54">
        <f t="shared" si="5474"/>
      </c>
      <c r="KM211" s="55">
        <f t="shared" si="5308"/>
      </c>
      <c r="KN211" s="54">
        <f t="shared" si="5474"/>
      </c>
      <c r="KO211" s="55">
        <f t="shared" si="5309"/>
      </c>
      <c r="KP211" s="54">
        <f t="shared" si="5474"/>
      </c>
      <c r="KQ211" s="55">
        <f t="shared" si="5310"/>
      </c>
      <c r="KR211" s="54">
        <f t="shared" si="5474"/>
      </c>
      <c r="KS211" s="55">
        <f t="shared" si="5311"/>
      </c>
      <c r="KT211" s="54">
        <f t="shared" si="5474"/>
      </c>
      <c r="KU211" s="55">
        <f t="shared" si="5312"/>
      </c>
      <c r="KV211" s="54">
        <f t="shared" si="5474"/>
      </c>
      <c r="KW211" s="55">
        <f t="shared" si="5313"/>
      </c>
      <c r="KX211" s="54">
        <f t="shared" si="5474"/>
      </c>
      <c r="KY211" s="55">
        <f t="shared" si="5314"/>
      </c>
      <c r="KZ211" s="54">
        <f t="shared" si="5474"/>
      </c>
      <c r="LA211" s="55">
        <f t="shared" si="5315"/>
      </c>
      <c r="LB211" s="54">
        <f t="shared" si="5474"/>
      </c>
      <c r="LC211" s="55">
        <f t="shared" si="5316"/>
      </c>
      <c r="LD211" s="54">
        <f t="shared" si="5474"/>
      </c>
      <c r="LE211" s="55">
        <f t="shared" si="5317"/>
      </c>
      <c r="LF211" s="54">
        <f t="shared" si="5474"/>
      </c>
      <c r="LG211" s="55">
        <f t="shared" si="5318"/>
      </c>
      <c r="LH211" s="54">
        <f t="shared" si="5474"/>
      </c>
      <c r="LI211" s="55">
        <f t="shared" si="5319"/>
      </c>
      <c r="LJ211" s="54">
        <f t="shared" si="5474"/>
      </c>
      <c r="LK211" s="55">
        <f t="shared" si="5320"/>
      </c>
      <c r="LL211" s="54">
        <f t="shared" si="5474"/>
      </c>
      <c r="LM211" s="55">
        <f t="shared" si="5321"/>
      </c>
      <c r="LN211" s="54">
        <f t="shared" si="5474"/>
      </c>
      <c r="LO211" s="55">
        <f t="shared" si="5322"/>
      </c>
      <c r="LP211" s="54">
        <f t="shared" si="5474"/>
      </c>
      <c r="LQ211" s="55">
        <f t="shared" si="5323"/>
      </c>
      <c r="LR211" s="54">
        <f t="shared" si="5474"/>
      </c>
      <c r="LS211" s="55">
        <f t="shared" si="5324"/>
      </c>
      <c r="LT211" s="54">
        <f t="shared" si="5474"/>
      </c>
      <c r="LU211" s="55">
        <f t="shared" si="5325"/>
      </c>
      <c r="LV211" s="54">
        <f t="shared" si="5474"/>
      </c>
      <c r="LW211" s="55">
        <f t="shared" si="5326"/>
      </c>
      <c r="LX211" s="54">
        <f t="shared" si="5474"/>
      </c>
      <c r="LY211" s="55">
        <f t="shared" si="5202"/>
      </c>
      <c r="LZ211" s="54">
        <f t="shared" si="5475"/>
      </c>
      <c r="MA211" s="55">
        <f t="shared" si="5327"/>
      </c>
      <c r="MB211" s="54">
        <f t="shared" si="5475"/>
      </c>
      <c r="MC211" s="55">
        <f t="shared" si="5328"/>
      </c>
      <c r="MD211" s="54">
        <f t="shared" si="5475"/>
      </c>
      <c r="ME211" s="55">
        <f t="shared" si="5329"/>
      </c>
      <c r="MF211" s="54">
        <f t="shared" si="5475"/>
      </c>
      <c r="MG211" s="55">
        <f t="shared" si="5330"/>
      </c>
      <c r="MH211" s="54">
        <f t="shared" si="5475"/>
      </c>
      <c r="MI211" s="55">
        <f t="shared" si="5331"/>
      </c>
      <c r="MJ211" s="54">
        <f t="shared" si="5475"/>
      </c>
      <c r="MK211" s="55">
        <f t="shared" si="5332"/>
      </c>
      <c r="ML211" s="54">
        <f t="shared" si="5475"/>
      </c>
      <c r="MM211" s="55">
        <f t="shared" si="5203"/>
      </c>
      <c r="MN211" s="54">
        <f t="shared" si="5475"/>
      </c>
      <c r="MO211" s="55">
        <f t="shared" si="5204"/>
      </c>
      <c r="MP211" s="54">
        <f t="shared" si="5475"/>
      </c>
      <c r="MQ211" s="55">
        <f t="shared" si="5205"/>
      </c>
      <c r="MR211" s="54">
        <f t="shared" si="5475"/>
      </c>
      <c r="MS211" s="55">
        <f t="shared" si="5206"/>
      </c>
      <c r="MT211" s="54">
        <f t="shared" si="5475"/>
      </c>
      <c r="MU211" s="55">
        <f t="shared" si="5207"/>
      </c>
      <c r="MV211" s="54">
        <f t="shared" si="5475"/>
      </c>
      <c r="MW211" s="55">
        <f t="shared" si="5208"/>
      </c>
      <c r="MX211" s="54">
        <f t="shared" si="5475"/>
      </c>
      <c r="MY211" s="55">
        <f t="shared" si="5209"/>
      </c>
      <c r="MZ211" s="54">
        <f t="shared" si="5475"/>
      </c>
      <c r="NA211" s="55">
        <f t="shared" si="5210"/>
      </c>
      <c r="NB211" s="54">
        <f t="shared" si="5475"/>
      </c>
      <c r="NC211" s="55">
        <f t="shared" si="5211"/>
      </c>
      <c r="ND211" s="54">
        <f t="shared" si="5475"/>
      </c>
      <c r="NE211" s="55">
        <f t="shared" si="5212"/>
      </c>
      <c r="NF211" s="54">
        <f t="shared" si="5475"/>
      </c>
      <c r="NG211" s="55">
        <f t="shared" si="5213"/>
      </c>
      <c r="NH211" s="54">
        <f t="shared" si="5475"/>
      </c>
      <c r="NI211" s="55">
        <f t="shared" si="5214"/>
      </c>
      <c r="NJ211" s="54">
        <f t="shared" si="5475"/>
      </c>
      <c r="NK211" s="55">
        <f t="shared" si="5215"/>
      </c>
      <c r="NL211" s="54">
        <f t="shared" si="5475"/>
      </c>
      <c r="NM211" s="55">
        <f t="shared" si="5216"/>
      </c>
      <c r="NN211" s="54">
        <f t="shared" si="5475"/>
      </c>
      <c r="NO211" s="55">
        <f t="shared" si="5217"/>
      </c>
      <c r="NP211" s="54">
        <f t="shared" si="5475"/>
      </c>
      <c r="NQ211" s="55">
        <f t="shared" si="5218"/>
      </c>
      <c r="NR211" s="54">
        <f t="shared" si="5475"/>
      </c>
      <c r="NS211" s="55">
        <f t="shared" si="5219"/>
      </c>
      <c r="NT211" s="54">
        <f t="shared" si="5475"/>
      </c>
      <c r="NU211" s="55">
        <f t="shared" si="5220"/>
      </c>
      <c r="NV211" s="54">
        <f t="shared" si="5475"/>
      </c>
      <c r="NW211" s="55">
        <f t="shared" si="5221"/>
      </c>
      <c r="NX211" s="54">
        <f t="shared" si="5475"/>
      </c>
      <c r="NY211" s="55">
        <f t="shared" si="5222"/>
      </c>
      <c r="NZ211" s="54">
        <f t="shared" si="5475"/>
      </c>
      <c r="OA211" s="55">
        <f t="shared" si="5223"/>
      </c>
      <c r="OB211" s="54">
        <f t="shared" si="5475"/>
      </c>
      <c r="OC211" s="55">
        <f t="shared" si="5224"/>
      </c>
      <c r="OD211" s="54">
        <f t="shared" si="5475"/>
      </c>
      <c r="OE211" s="55">
        <f t="shared" si="5225"/>
      </c>
      <c r="OF211" s="54">
        <f t="shared" si="5475"/>
      </c>
      <c r="OG211" s="55">
        <f t="shared" si="5226"/>
      </c>
      <c r="OH211" s="54">
        <f t="shared" si="5475"/>
      </c>
      <c r="OI211" s="55">
        <f t="shared" si="5227"/>
      </c>
      <c r="OJ211" s="54">
        <f t="shared" si="5475"/>
      </c>
      <c r="OK211" s="55">
        <f t="shared" si="5228"/>
      </c>
      <c r="OL211" s="54">
        <f t="shared" si="5410"/>
      </c>
      <c r="OM211" s="55">
        <f t="shared" si="5229"/>
      </c>
      <c r="ON211" s="54">
        <f t="shared" si="5410"/>
      </c>
      <c r="OO211" s="55">
        <f t="shared" si="5230"/>
      </c>
      <c r="OP211" s="54">
        <f t="shared" si="5410"/>
      </c>
      <c r="OQ211" s="55">
        <f t="shared" si="5231"/>
      </c>
      <c r="OR211" s="54">
        <f t="shared" si="5410"/>
      </c>
      <c r="OS211" s="55">
        <f t="shared" si="5232"/>
      </c>
      <c r="OT211" s="54">
        <f t="shared" si="5410"/>
      </c>
      <c r="OU211" s="55">
        <f t="shared" si="5233"/>
      </c>
      <c r="OV211" s="54">
        <f t="shared" si="5410"/>
      </c>
      <c r="OW211" s="55">
        <f t="shared" si="5234"/>
      </c>
      <c r="OX211" s="54">
        <f t="shared" si="5411"/>
      </c>
      <c r="OY211" s="55">
        <f t="shared" si="5235"/>
      </c>
      <c r="OZ211" s="54">
        <f t="shared" si="5411"/>
      </c>
      <c r="PA211" s="55">
        <f t="shared" si="5236"/>
      </c>
      <c r="PB211" s="54">
        <f t="shared" si="5411"/>
      </c>
      <c r="PC211" s="55">
        <f t="shared" si="5237"/>
      </c>
      <c r="PD211" s="54">
        <f t="shared" si="5411"/>
      </c>
      <c r="PE211" s="55">
        <f t="shared" si="5238"/>
      </c>
      <c r="PF211" s="54">
        <f t="shared" si="5411"/>
      </c>
      <c r="PG211" s="55">
        <f t="shared" si="5239"/>
      </c>
      <c r="PH211" s="54">
        <f t="shared" si="5411"/>
      </c>
      <c r="PI211" s="55">
        <f t="shared" si="5240"/>
      </c>
      <c r="PJ211" s="54">
        <f t="shared" si="5411"/>
      </c>
      <c r="PK211" s="55">
        <f t="shared" si="5241"/>
      </c>
      <c r="PL211" s="54">
        <f t="shared" si="5411"/>
      </c>
      <c r="PM211" s="55">
        <f t="shared" si="5242"/>
      </c>
      <c r="PN211" s="54">
        <f t="shared" si="5411"/>
      </c>
      <c r="PO211" s="55">
        <f t="shared" si="5243"/>
      </c>
      <c r="PP211" s="54">
        <f t="shared" si="5411"/>
      </c>
      <c r="PQ211" s="55">
        <f t="shared" si="5244"/>
      </c>
      <c r="PR211" s="54">
        <f t="shared" si="5411"/>
      </c>
      <c r="PS211" s="55">
        <f t="shared" si="5245"/>
      </c>
      <c r="PT211" s="54">
        <f t="shared" si="5411"/>
      </c>
      <c r="PU211" s="55">
        <f t="shared" si="5246"/>
      </c>
      <c r="PV211" s="54">
        <f t="shared" si="5411"/>
      </c>
      <c r="PW211" s="55">
        <f t="shared" si="5247"/>
      </c>
      <c r="PX211" s="54">
        <f t="shared" si="5411"/>
      </c>
      <c r="PY211" s="55">
        <f t="shared" si="5248"/>
      </c>
      <c r="PZ211" s="54">
        <f t="shared" si="5411"/>
      </c>
      <c r="QA211" s="55">
        <f t="shared" si="5249"/>
      </c>
      <c r="QB211" s="54">
        <f t="shared" si="5411"/>
      </c>
      <c r="QC211" s="55">
        <f t="shared" si="5250"/>
      </c>
      <c r="QD211" s="54">
        <f t="shared" si="5411"/>
      </c>
      <c r="QE211" s="55">
        <f t="shared" si="5251"/>
      </c>
      <c r="QF211" s="54">
        <f t="shared" si="5411"/>
      </c>
      <c r="QG211" s="55">
        <f t="shared" si="5252"/>
      </c>
      <c r="QH211" s="54">
        <f t="shared" si="5411"/>
      </c>
      <c r="QI211" s="55">
        <f t="shared" si="5253"/>
      </c>
      <c r="QJ211" s="54">
        <f t="shared" si="5411"/>
      </c>
      <c r="QK211" s="55">
        <f t="shared" si="5254"/>
      </c>
      <c r="QL211" s="54">
        <f t="shared" si="5411"/>
      </c>
      <c r="QM211" s="55">
        <f t="shared" si="5255"/>
      </c>
      <c r="QN211" s="54">
        <f t="shared" si="5411"/>
      </c>
      <c r="QO211" s="55">
        <f t="shared" si="5256"/>
      </c>
      <c r="QP211" s="54">
        <f t="shared" si="5411"/>
      </c>
      <c r="QQ211" s="55">
        <f t="shared" si="5257"/>
      </c>
      <c r="QR211" s="54">
        <f t="shared" si="5411"/>
      </c>
      <c r="QS211" s="55">
        <f t="shared" si="5258"/>
      </c>
      <c r="QT211" s="54">
        <f t="shared" si="5411"/>
      </c>
      <c r="QU211" s="55">
        <f t="shared" si="5412"/>
      </c>
      <c r="QV211" s="54">
        <f t="shared" si="5411"/>
      </c>
      <c r="QW211" s="55">
        <f t="shared" si="5413"/>
      </c>
      <c r="QX211" s="54">
        <f t="shared" si="5411"/>
      </c>
      <c r="QY211" s="55">
        <f t="shared" si="5414"/>
      </c>
      <c r="QZ211" s="54">
        <f t="shared" si="5411"/>
      </c>
      <c r="RA211" s="55">
        <f t="shared" si="5415"/>
      </c>
      <c r="RB211" s="54">
        <f t="shared" si="5411"/>
      </c>
      <c r="RC211" s="55">
        <f t="shared" si="5416"/>
      </c>
      <c r="RD211" s="54">
        <f t="shared" si="5411"/>
      </c>
      <c r="RE211" s="55">
        <f t="shared" si="5417"/>
      </c>
      <c r="RF211" s="54">
        <f t="shared" si="5411"/>
      </c>
      <c r="RG211" s="55">
        <f t="shared" si="5418"/>
      </c>
      <c r="RH211" s="54">
        <f t="shared" si="5411"/>
      </c>
      <c r="RI211" s="55">
        <f t="shared" si="5419"/>
      </c>
      <c r="RJ211" s="54">
        <f t="shared" si="5406"/>
      </c>
      <c r="RK211" s="55">
        <f t="shared" si="5420"/>
      </c>
      <c r="RL211" s="54">
        <f t="shared" si="5406"/>
      </c>
      <c r="RM211" s="55">
        <f t="shared" si="5421"/>
      </c>
      <c r="RN211" s="54">
        <f t="shared" si="5406"/>
      </c>
      <c r="RO211" s="55">
        <f t="shared" si="5422"/>
      </c>
      <c r="RP211" s="54">
        <f t="shared" si="5406"/>
      </c>
      <c r="RQ211" s="55">
        <f t="shared" si="5423"/>
      </c>
      <c r="RR211" s="54">
        <f t="shared" si="5406"/>
      </c>
      <c r="RS211" s="55">
        <f t="shared" si="5424"/>
      </c>
      <c r="RT211" s="54">
        <f t="shared" si="5406"/>
      </c>
      <c r="RU211" s="55">
        <f t="shared" si="5425"/>
      </c>
      <c r="RV211" s="54">
        <f t="shared" si="5406"/>
      </c>
      <c r="RW211" s="55">
        <f t="shared" si="5426"/>
      </c>
      <c r="RX211" s="54">
        <f t="shared" si="5406"/>
      </c>
      <c r="RY211" s="55">
        <f t="shared" si="5427"/>
      </c>
      <c r="RZ211" s="54">
        <f t="shared" si="5406"/>
      </c>
      <c r="SA211" s="55">
        <f t="shared" si="5428"/>
      </c>
      <c r="SB211" s="54">
        <f t="shared" si="5406"/>
      </c>
      <c r="SC211" s="55">
        <f t="shared" si="5429"/>
      </c>
      <c r="SD211" s="54">
        <f t="shared" si="5406"/>
      </c>
      <c r="SE211" s="55">
        <f t="shared" si="5430"/>
      </c>
      <c r="SF211" s="54">
        <f t="shared" si="5406"/>
      </c>
      <c r="SG211" s="55">
        <f t="shared" si="5431"/>
      </c>
      <c r="SH211" s="54">
        <f t="shared" si="5406"/>
      </c>
      <c r="SI211" s="55">
        <f t="shared" si="5432"/>
      </c>
      <c r="SJ211" s="54">
        <f t="shared" si="5406"/>
      </c>
      <c r="SK211" s="55">
        <f t="shared" si="5433"/>
      </c>
      <c r="SL211" s="54">
        <f t="shared" si="5406"/>
      </c>
      <c r="SM211" s="55">
        <f t="shared" si="5434"/>
      </c>
      <c r="SN211" s="54">
        <f t="shared" si="5406"/>
      </c>
      <c r="SO211" s="55">
        <f t="shared" si="5435"/>
      </c>
      <c r="SP211" s="54">
        <f t="shared" si="5406"/>
      </c>
      <c r="SQ211" s="55">
        <f t="shared" si="5436"/>
      </c>
      <c r="SR211" s="54">
        <f t="shared" si="5406"/>
      </c>
      <c r="SS211" s="55">
        <f t="shared" si="5437"/>
      </c>
      <c r="ST211" s="54">
        <f t="shared" si="5406"/>
      </c>
      <c r="SU211" s="55">
        <f t="shared" si="5438"/>
      </c>
      <c r="SV211" s="54">
        <f t="shared" si="5406"/>
      </c>
      <c r="SW211" s="55">
        <f t="shared" si="5439"/>
      </c>
      <c r="SX211" s="54">
        <f t="shared" si="5406"/>
      </c>
      <c r="SY211" s="55">
        <f t="shared" si="5440"/>
      </c>
      <c r="SZ211" s="54">
        <f t="shared" si="5406"/>
      </c>
      <c r="TA211" s="55">
        <f t="shared" si="5441"/>
      </c>
      <c r="TB211" s="54">
        <f t="shared" si="5406"/>
      </c>
      <c r="TC211" s="55">
        <f t="shared" si="5442"/>
      </c>
      <c r="TD211" s="54">
        <f t="shared" si="5406"/>
      </c>
      <c r="TE211" s="55">
        <f t="shared" si="5407"/>
      </c>
      <c r="TF211" s="54">
        <f t="shared" si="5406"/>
      </c>
      <c r="TG211" s="55">
        <f t="shared" si="5364"/>
      </c>
      <c r="TH211" s="54">
        <f t="shared" si="5406"/>
      </c>
      <c r="TI211" s="55">
        <f t="shared" si="5365"/>
      </c>
      <c r="TJ211" s="54">
        <f t="shared" si="5406"/>
      </c>
      <c r="TK211" s="55">
        <f t="shared" si="5366"/>
      </c>
      <c r="TL211" s="54">
        <f t="shared" si="5406"/>
      </c>
      <c r="TM211" s="55">
        <f t="shared" si="5367"/>
      </c>
      <c r="TN211" s="54">
        <f t="shared" si="5406"/>
      </c>
      <c r="TO211" s="55">
        <f t="shared" si="5368"/>
      </c>
      <c r="TP211" s="54">
        <f t="shared" si="5406"/>
      </c>
      <c r="TQ211" s="55">
        <f t="shared" si="5369"/>
      </c>
      <c r="TR211" s="54">
        <f t="shared" si="5406"/>
      </c>
      <c r="TS211" s="55">
        <f t="shared" si="5370"/>
      </c>
      <c r="TT211" s="54">
        <f t="shared" si="5402"/>
      </c>
      <c r="TU211" s="55">
        <f t="shared" si="5371"/>
      </c>
      <c r="TV211" s="54">
        <f t="shared" si="5402"/>
      </c>
      <c r="TW211" s="55">
        <f t="shared" si="5372"/>
      </c>
      <c r="TX211" s="54">
        <f t="shared" si="5402"/>
      </c>
      <c r="TY211" s="55">
        <f t="shared" si="5373"/>
      </c>
      <c r="TZ211" s="54">
        <f t="shared" si="5402"/>
      </c>
      <c r="UA211" s="55">
        <f t="shared" si="5374"/>
      </c>
      <c r="UB211" s="54">
        <f t="shared" si="5402"/>
      </c>
      <c r="UC211" s="55">
        <f t="shared" si="5375"/>
      </c>
      <c r="UD211" s="54">
        <f t="shared" si="5402"/>
      </c>
      <c r="UE211" s="55">
        <f t="shared" si="5376"/>
      </c>
      <c r="UF211" s="54">
        <f t="shared" si="5402"/>
      </c>
      <c r="UG211" s="55">
        <f t="shared" si="5377"/>
      </c>
      <c r="UH211" s="54">
        <f t="shared" si="5402"/>
      </c>
      <c r="UI211" s="55">
        <f t="shared" si="5378"/>
      </c>
      <c r="UJ211" s="54">
        <f t="shared" si="5402"/>
      </c>
      <c r="UK211" s="55">
        <f t="shared" si="5379"/>
      </c>
      <c r="UL211" s="54">
        <f t="shared" si="5402"/>
      </c>
      <c r="UM211" s="55">
        <f t="shared" si="5380"/>
      </c>
      <c r="UN211" s="54">
        <f t="shared" si="5363"/>
      </c>
      <c r="UO211" s="55">
        <f t="shared" si="5381"/>
      </c>
      <c r="UP211" s="54">
        <f t="shared" si="5363"/>
      </c>
      <c r="UQ211" s="55">
        <f t="shared" si="5382"/>
      </c>
      <c r="UR211" s="54">
        <f t="shared" si="5363"/>
      </c>
      <c r="US211" s="55">
        <f t="shared" si="5383"/>
      </c>
      <c r="UT211" s="54">
        <f t="shared" si="5363"/>
      </c>
      <c r="UU211" s="55">
        <f t="shared" si="5384"/>
      </c>
      <c r="UV211" s="54">
        <f t="shared" si="5363"/>
      </c>
      <c r="UW211" s="55">
        <f t="shared" si="5385"/>
      </c>
      <c r="UX211" s="54">
        <f t="shared" si="5363"/>
      </c>
      <c r="UY211" s="55">
        <f t="shared" si="5386"/>
      </c>
      <c r="UZ211" s="54">
        <f t="shared" si="5363"/>
      </c>
      <c r="VA211" s="55">
        <f t="shared" si="5387"/>
      </c>
      <c r="VB211" s="54">
        <f t="shared" si="5363"/>
      </c>
      <c r="VC211" s="55">
        <f t="shared" si="5388"/>
      </c>
      <c r="VD211" s="54">
        <f t="shared" si="5363"/>
      </c>
      <c r="VE211" s="55">
        <f t="shared" si="5389"/>
      </c>
      <c r="VF211" s="54">
        <f t="shared" si="5363"/>
      </c>
      <c r="VG211" s="55">
        <f t="shared" si="5390"/>
      </c>
      <c r="VH211" s="54">
        <f t="shared" si="5363"/>
      </c>
      <c r="VI211" s="55">
        <f t="shared" si="5391"/>
      </c>
      <c r="VJ211" s="54">
        <f t="shared" si="5363"/>
      </c>
      <c r="VK211" s="55">
        <f t="shared" si="5392"/>
      </c>
      <c r="VL211" s="54">
        <f t="shared" si="5259"/>
      </c>
      <c r="VM211" s="55">
        <f t="shared" si="5393"/>
      </c>
      <c r="VN211" s="54">
        <f t="shared" si="5259"/>
      </c>
      <c r="VO211" s="55">
        <f t="shared" si="5394"/>
      </c>
      <c r="VP211" s="54">
        <f t="shared" si="5259"/>
      </c>
      <c r="VQ211" s="55">
        <f t="shared" si="5336"/>
      </c>
      <c r="VR211" s="54">
        <f t="shared" si="5259"/>
      </c>
      <c r="VS211" s="55">
        <f t="shared" si="5395"/>
      </c>
      <c r="VT211" s="54">
        <f t="shared" si="5259"/>
      </c>
      <c r="VU211" s="55">
        <f t="shared" si="5396"/>
      </c>
      <c r="VV211" s="54">
        <f t="shared" si="5259"/>
      </c>
      <c r="VW211" s="55">
        <f t="shared" si="5397"/>
      </c>
      <c r="VX211" s="54">
        <f t="shared" si="5259"/>
      </c>
      <c r="VY211" s="55">
        <f t="shared" si="5398"/>
      </c>
      <c r="VZ211" s="54">
        <f t="shared" si="5259"/>
      </c>
      <c r="WA211" s="55">
        <f t="shared" si="5399"/>
      </c>
      <c r="WB211" s="54">
        <f t="shared" si="5259"/>
      </c>
      <c r="WC211" s="55">
        <f t="shared" si="5400"/>
      </c>
      <c r="WD211" s="54">
        <f t="shared" si="5259"/>
      </c>
      <c r="WE211" s="55">
        <f t="shared" si="5337"/>
      </c>
      <c r="WF211" s="54">
        <f t="shared" si="5259"/>
      </c>
      <c r="WG211" s="55">
        <f t="shared" si="5338"/>
      </c>
      <c r="WH211" s="54">
        <f t="shared" si="5259"/>
      </c>
      <c r="WI211" s="55">
        <f t="shared" si="5339"/>
      </c>
      <c r="WJ211" s="54">
        <f t="shared" si="5259"/>
      </c>
      <c r="WK211" s="55">
        <f t="shared" si="5340"/>
      </c>
      <c r="WL211" s="54">
        <f t="shared" si="5259"/>
      </c>
      <c r="WM211" s="55">
        <f t="shared" si="5341"/>
      </c>
      <c r="WN211" s="54">
        <f t="shared" si="5199"/>
      </c>
      <c r="WO211" s="55">
        <f t="shared" si="5342"/>
      </c>
      <c r="WP211" s="54">
        <f t="shared" si="5199"/>
      </c>
      <c r="WQ211" s="55">
        <f t="shared" si="5343"/>
      </c>
      <c r="WR211" s="54">
        <f t="shared" si="5199"/>
      </c>
      <c r="WS211" s="55">
        <f t="shared" si="5344"/>
      </c>
      <c r="WT211" s="54">
        <f t="shared" si="5199"/>
      </c>
      <c r="WU211" s="55">
        <f t="shared" si="5345"/>
      </c>
      <c r="WV211" s="54">
        <f t="shared" si="5199"/>
      </c>
      <c r="WW211" s="55">
        <f t="shared" si="5346"/>
      </c>
      <c r="WX211" s="54">
        <f t="shared" si="5199"/>
      </c>
      <c r="WY211" s="55">
        <f t="shared" si="5347"/>
      </c>
      <c r="WZ211" s="54">
        <f t="shared" si="5405"/>
      </c>
      <c r="XA211" s="55">
        <f t="shared" si="5348"/>
      </c>
      <c r="XB211" s="54">
        <f t="shared" si="5405"/>
      </c>
      <c r="XC211" s="55">
        <f t="shared" si="5349"/>
      </c>
      <c r="XD211" s="54">
        <f t="shared" si="5405"/>
      </c>
      <c r="XE211" s="55">
        <f t="shared" si="5350"/>
      </c>
      <c r="XF211" s="54">
        <f t="shared" si="5405"/>
      </c>
      <c r="XG211" s="55">
        <f t="shared" si="5351"/>
      </c>
      <c r="XH211" s="54">
        <f t="shared" si="5405"/>
      </c>
      <c r="XI211" s="55">
        <f t="shared" si="5352"/>
      </c>
      <c r="XJ211" s="54">
        <f t="shared" si="5405"/>
      </c>
      <c r="XK211" s="55">
        <f t="shared" si="5353"/>
      </c>
      <c r="XL211" s="54">
        <f t="shared" si="5405"/>
      </c>
      <c r="XM211" s="55">
        <f t="shared" si="5354"/>
      </c>
      <c r="XN211" s="54">
        <f t="shared" si="5405"/>
      </c>
      <c r="XO211" s="55">
        <f t="shared" si="5355"/>
      </c>
      <c r="XP211" s="54">
        <f t="shared" si="5405"/>
      </c>
      <c r="XQ211" s="55">
        <f t="shared" si="5356"/>
      </c>
      <c r="XR211" s="54">
        <f t="shared" si="5405"/>
      </c>
      <c r="XS211" s="55">
        <f t="shared" si="5357"/>
      </c>
      <c r="XT211" s="54">
        <f t="shared" si="5405"/>
      </c>
      <c r="XU211" s="55">
        <f t="shared" si="5358"/>
      </c>
      <c r="XV211" s="54">
        <f t="shared" si="5405"/>
      </c>
      <c r="XW211" s="55">
        <f t="shared" si="5359"/>
      </c>
      <c r="XX211" s="54">
        <f t="shared" si="5405"/>
      </c>
      <c r="XY211" s="55">
        <f t="shared" si="5360"/>
      </c>
      <c r="XZ211" s="54">
        <f t="shared" si="5405"/>
      </c>
      <c r="YA211" s="55">
        <f t="shared" si="5361"/>
      </c>
      <c r="YB211" s="54">
        <f t="shared" si="5405"/>
      </c>
      <c r="YC211" s="55">
        <f t="shared" si="5260"/>
      </c>
      <c r="YD211" s="54">
        <f t="shared" si="5405"/>
      </c>
      <c r="YE211" s="55">
        <f t="shared" si="5261"/>
      </c>
      <c r="YF211" s="54">
        <f t="shared" si="5405"/>
      </c>
      <c r="YG211" s="55">
        <f t="shared" si="5262"/>
      </c>
      <c r="YH211" s="54">
        <f t="shared" si="5405"/>
      </c>
      <c r="YI211" s="55">
        <f t="shared" si="5263"/>
      </c>
      <c r="YJ211" s="54">
        <f t="shared" si="5405"/>
      </c>
      <c r="YK211" s="55">
        <f t="shared" si="5264"/>
      </c>
      <c r="YL211" s="54">
        <f t="shared" si="5405"/>
      </c>
      <c r="YM211" s="55">
        <f t="shared" si="5265"/>
      </c>
      <c r="YN211" s="54">
        <f t="shared" si="5405"/>
      </c>
      <c r="YO211" s="55">
        <f t="shared" si="5266"/>
      </c>
      <c r="YP211" s="54">
        <f t="shared" si="5405"/>
      </c>
      <c r="YQ211" s="55">
        <f t="shared" si="5267"/>
      </c>
      <c r="YR211" s="54">
        <f t="shared" si="5405"/>
      </c>
      <c r="YS211" s="55">
        <f t="shared" si="5268"/>
      </c>
      <c r="YT211" s="54">
        <f t="shared" si="5405"/>
      </c>
      <c r="YU211" s="55">
        <f t="shared" si="5269"/>
      </c>
      <c r="YV211" s="54">
        <f t="shared" si="5405"/>
      </c>
      <c r="YW211" s="55">
        <f t="shared" si="5270"/>
      </c>
      <c r="YX211" s="54">
        <f t="shared" si="5405"/>
      </c>
      <c r="YY211" s="55">
        <f t="shared" si="5271"/>
      </c>
      <c r="YZ211" s="54">
        <f t="shared" si="5405"/>
      </c>
      <c r="ZA211" s="55">
        <f t="shared" si="5272"/>
      </c>
      <c r="ZB211" s="54">
        <f t="shared" si="5405"/>
      </c>
      <c r="ZC211" s="55">
        <f t="shared" si="5273"/>
      </c>
      <c r="ZD211" s="54">
        <f t="shared" si="5405"/>
      </c>
      <c r="ZE211" s="55">
        <f t="shared" si="5274"/>
      </c>
      <c r="ZF211" s="54">
        <f t="shared" si="5405"/>
      </c>
      <c r="ZG211" s="55">
        <f t="shared" si="5275"/>
      </c>
      <c r="ZH211" s="54">
        <f t="shared" si="5405"/>
      </c>
      <c r="ZI211" s="55">
        <f t="shared" si="5276"/>
      </c>
      <c r="ZJ211" s="54">
        <f t="shared" si="5405"/>
      </c>
      <c r="ZK211" s="55">
        <f t="shared" si="5277"/>
      </c>
      <c r="ZL211" s="54">
        <f t="shared" si="5403"/>
      </c>
      <c r="ZM211" s="55">
        <f t="shared" si="5278"/>
      </c>
      <c r="ZN211" s="54">
        <f t="shared" si="5403"/>
      </c>
      <c r="ZO211" s="55">
        <f t="shared" si="5279"/>
      </c>
      <c r="ZP211" s="54">
        <f t="shared" si="5403"/>
      </c>
      <c r="ZQ211" s="55">
        <f t="shared" si="5280"/>
      </c>
      <c r="ZR211" s="54">
        <f t="shared" si="5403"/>
      </c>
      <c r="ZS211" s="55">
        <f t="shared" si="5281"/>
      </c>
      <c r="ZT211" s="54">
        <f t="shared" si="5403"/>
      </c>
      <c r="ZU211" s="55">
        <f t="shared" si="5282"/>
      </c>
      <c r="ZV211" s="54">
        <f t="shared" si="5403"/>
      </c>
      <c r="ZW211" s="55">
        <f t="shared" si="5283"/>
      </c>
      <c r="ZX211" s="54">
        <f t="shared" si="5403"/>
      </c>
      <c r="ZY211" s="55">
        <f t="shared" si="5284"/>
      </c>
      <c r="ZZ211" s="54">
        <f t="shared" si="5403"/>
      </c>
      <c r="AAA211" s="55">
        <f t="shared" si="5285"/>
      </c>
      <c r="AAB211" s="54">
        <f t="shared" si="5404"/>
      </c>
      <c r="AAC211" s="55">
        <f t="shared" si="5286"/>
      </c>
      <c r="AAD211" s="54">
        <f t="shared" si="5404"/>
      </c>
      <c r="AAE211" s="55">
        <f t="shared" si="5287"/>
      </c>
      <c r="AAF211" s="54">
        <f t="shared" si="5404"/>
      </c>
      <c r="AAG211" s="55">
        <f t="shared" si="5288"/>
      </c>
      <c r="AAH211" s="54">
        <f t="shared" si="5404"/>
      </c>
      <c r="AAI211" s="55">
        <f t="shared" si="5289"/>
      </c>
      <c r="AAJ211" s="54">
        <f t="shared" si="5404"/>
      </c>
      <c r="AAK211" s="55">
        <f t="shared" si="5290"/>
      </c>
      <c r="AAL211" s="54">
        <f t="shared" si="5404"/>
      </c>
      <c r="AAM211" s="55">
        <f t="shared" si="5443"/>
      </c>
      <c r="AAN211" s="54">
        <f t="shared" si="5404"/>
      </c>
      <c r="AAO211" s="55">
        <f t="shared" si="5444"/>
      </c>
      <c r="AAP211" s="54">
        <f t="shared" si="5404"/>
      </c>
      <c r="AAQ211" s="55">
        <f t="shared" si="5445"/>
      </c>
      <c r="AAR211" s="54">
        <f t="shared" si="5404"/>
      </c>
      <c r="AAS211" s="55">
        <f t="shared" si="5446"/>
      </c>
      <c r="AAT211" s="54">
        <f t="shared" si="5404"/>
      </c>
      <c r="AAU211" s="55">
        <f t="shared" si="5447"/>
      </c>
      <c r="AAV211" s="54">
        <f t="shared" si="5404"/>
      </c>
      <c r="AAW211" s="55">
        <f t="shared" si="5448"/>
      </c>
      <c r="AAX211" s="54">
        <f t="shared" si="5404"/>
      </c>
      <c r="AAY211" s="55">
        <f t="shared" si="5449"/>
      </c>
      <c r="AAZ211" s="54">
        <f t="shared" si="5404"/>
      </c>
      <c r="ABA211" s="55">
        <f t="shared" si="5450"/>
      </c>
      <c r="ABB211" s="54">
        <f t="shared" si="5404"/>
      </c>
      <c r="ABC211" s="55">
        <f t="shared" si="5451"/>
      </c>
      <c r="ABD211" s="54">
        <f t="shared" si="5404"/>
      </c>
      <c r="ABE211" s="55">
        <f t="shared" si="5452"/>
      </c>
      <c r="ABF211" s="54">
        <f t="shared" si="5404"/>
      </c>
      <c r="ABG211" s="55">
        <f t="shared" si="5453"/>
      </c>
      <c r="ABH211" s="54">
        <f t="shared" si="5404"/>
      </c>
      <c r="ABI211" s="55">
        <f t="shared" si="5454"/>
      </c>
      <c r="ABJ211" s="54">
        <f t="shared" si="5404"/>
      </c>
      <c r="ABK211" s="55">
        <f t="shared" si="5455"/>
      </c>
      <c r="ABL211" s="54">
        <f t="shared" si="5404"/>
      </c>
      <c r="ABM211" s="55">
        <f t="shared" si="5456"/>
      </c>
      <c r="ABN211" s="54">
        <f t="shared" si="5404"/>
      </c>
      <c r="ABO211" s="55">
        <f t="shared" si="5457"/>
      </c>
      <c r="ABP211" s="54">
        <f t="shared" si="5404"/>
      </c>
      <c r="ABQ211" s="55">
        <f t="shared" si="5458"/>
      </c>
      <c r="ABR211" s="54">
        <f t="shared" si="5404"/>
      </c>
      <c r="ABS211" s="55">
        <f t="shared" si="5459"/>
      </c>
      <c r="ABT211" s="54">
        <f t="shared" si="5404"/>
      </c>
      <c r="ABU211" s="55">
        <f t="shared" si="5460"/>
      </c>
      <c r="ABV211" s="54">
        <f t="shared" si="5404"/>
      </c>
      <c r="ABW211" s="55">
        <f t="shared" si="5461"/>
      </c>
      <c r="ABX211" s="54">
        <f t="shared" si="5404"/>
      </c>
      <c r="ABY211" s="55">
        <f t="shared" si="5462"/>
      </c>
      <c r="ABZ211" s="54">
        <f t="shared" si="5404"/>
      </c>
      <c r="ACA211" s="55">
        <f t="shared" si="5463"/>
      </c>
      <c r="ACB211" s="54">
        <f t="shared" si="5404"/>
      </c>
      <c r="ACC211" s="55">
        <f t="shared" si="5464"/>
      </c>
      <c r="ACD211" s="54">
        <f t="shared" si="5404"/>
      </c>
      <c r="ACE211" s="55">
        <f t="shared" si="5465"/>
      </c>
      <c r="ACF211" s="54">
        <f t="shared" si="5404"/>
      </c>
      <c r="ACG211" s="55">
        <f t="shared" si="5466"/>
      </c>
      <c r="ACH211" s="54">
        <f t="shared" si="5404"/>
      </c>
      <c r="ACI211" s="55">
        <f t="shared" si="5467"/>
      </c>
      <c r="ACJ211" s="54">
        <f t="shared" si="5404"/>
      </c>
      <c r="ACK211" s="55">
        <f t="shared" si="5468"/>
      </c>
      <c r="ACL211" s="54">
        <f t="shared" si="5404"/>
      </c>
      <c r="ACM211" s="55">
        <f t="shared" si="5469"/>
      </c>
      <c r="ACN211" s="54">
        <f t="shared" si="5401"/>
      </c>
      <c r="ACO211" s="55">
        <f t="shared" si="5470"/>
      </c>
      <c r="ACP211" s="54">
        <f t="shared" si="5401"/>
      </c>
      <c r="ACQ211" s="55">
        <f t="shared" si="5471"/>
      </c>
      <c r="ACR211" s="54">
        <f t="shared" si="5401"/>
      </c>
      <c r="ACS211" s="55">
        <f t="shared" si="5472"/>
      </c>
      <c r="ACT211" s="54">
        <f t="shared" si="5401"/>
      </c>
      <c r="ACU211" s="55">
        <f t="shared" si="5473"/>
      </c>
      <c r="ACV211" s="54">
        <f t="shared" si="5401"/>
      </c>
      <c r="ACW211" s="55">
        <f t="shared" si="5408"/>
      </c>
      <c r="ACX211" s="54">
        <f t="shared" si="5401"/>
      </c>
      <c r="ACY211" s="55">
        <f t="shared" si="4961"/>
      </c>
      <c r="ACZ211" s="54">
        <f t="shared" si="5291"/>
      </c>
      <c r="ADA211" s="55">
        <f t="shared" si="4962"/>
      </c>
      <c r="ADB211" s="54">
        <f t="shared" si="5291"/>
      </c>
      <c r="ADC211" s="55">
        <f t="shared" si="4963"/>
      </c>
      <c r="ADD211" s="54">
        <f t="shared" si="5291"/>
      </c>
      <c r="ADE211" s="55">
        <f t="shared" si="4964"/>
      </c>
      <c r="ADF211" s="54">
        <f t="shared" si="5291"/>
      </c>
      <c r="ADG211" s="55">
        <f t="shared" si="4965"/>
      </c>
    </row>
    <row r="212" spans="1:787" ht="20.25" hidden="1" customHeight="1">
      <c r="A212" s="112">
        <v>140</v>
      </c>
      <c r="B212" s="115">
        <f>学年と名前を結合するシート!D141</f>
      </c>
      <c r="C212" s="114"/>
      <c r="D212" s="54">
        <f t="shared" si="5292"/>
      </c>
      <c r="E212" s="55">
        <f t="shared" si="5293"/>
      </c>
      <c r="F212" s="54">
        <f t="shared" si="5477"/>
      </c>
      <c r="G212" s="55">
        <f t="shared" si="4966"/>
      </c>
      <c r="H212" s="54">
        <f t="shared" si="5477"/>
      </c>
      <c r="I212" s="55">
        <f t="shared" si="4967"/>
      </c>
      <c r="J212" s="54">
        <f t="shared" si="5477"/>
      </c>
      <c r="K212" s="55">
        <f t="shared" si="4968"/>
      </c>
      <c r="L212" s="54">
        <f t="shared" si="5477"/>
      </c>
      <c r="M212" s="55">
        <f t="shared" si="4969"/>
      </c>
      <c r="N212" s="54">
        <f t="shared" si="5477"/>
      </c>
      <c r="O212" s="55">
        <f t="shared" si="4970"/>
      </c>
      <c r="P212" s="54">
        <f t="shared" si="5477"/>
      </c>
      <c r="Q212" s="55">
        <f t="shared" si="4971"/>
      </c>
      <c r="R212" s="54">
        <f t="shared" si="5477"/>
      </c>
      <c r="S212" s="55">
        <f t="shared" si="4972"/>
      </c>
      <c r="T212" s="54">
        <f t="shared" si="5477"/>
      </c>
      <c r="U212" s="55">
        <f t="shared" si="4973"/>
      </c>
      <c r="V212" s="54">
        <f t="shared" si="5477"/>
      </c>
      <c r="W212" s="55">
        <f t="shared" si="4974"/>
      </c>
      <c r="X212" s="54">
        <f t="shared" si="5477"/>
      </c>
      <c r="Y212" s="55">
        <f t="shared" si="4975"/>
      </c>
      <c r="Z212" s="54">
        <f t="shared" si="5477"/>
      </c>
      <c r="AA212" s="55">
        <f t="shared" si="4976"/>
      </c>
      <c r="AB212" s="54">
        <f t="shared" si="5477"/>
      </c>
      <c r="AC212" s="55">
        <f t="shared" si="4977"/>
      </c>
      <c r="AD212" s="54">
        <f t="shared" si="5477"/>
      </c>
      <c r="AE212" s="55">
        <f t="shared" si="4978"/>
      </c>
      <c r="AF212" s="54">
        <f t="shared" si="5477"/>
      </c>
      <c r="AG212" s="55">
        <f t="shared" si="4979"/>
      </c>
      <c r="AH212" s="54">
        <f t="shared" si="5477"/>
      </c>
      <c r="AI212" s="55">
        <f t="shared" si="4980"/>
      </c>
      <c r="AJ212" s="54">
        <f t="shared" si="5477"/>
      </c>
      <c r="AK212" s="55">
        <f t="shared" si="4981"/>
      </c>
      <c r="AL212" s="54">
        <f t="shared" si="5477"/>
      </c>
      <c r="AM212" s="55">
        <f t="shared" si="4982"/>
      </c>
      <c r="AN212" s="54">
        <f t="shared" si="5477"/>
      </c>
      <c r="AO212" s="55">
        <f t="shared" si="4983"/>
      </c>
      <c r="AP212" s="54">
        <f t="shared" si="5477"/>
      </c>
      <c r="AQ212" s="55">
        <f t="shared" si="4984"/>
      </c>
      <c r="AR212" s="54">
        <f t="shared" si="5477"/>
      </c>
      <c r="AS212" s="55">
        <f t="shared" si="4985"/>
      </c>
      <c r="AT212" s="54">
        <f t="shared" si="5477"/>
      </c>
      <c r="AU212" s="55">
        <f t="shared" si="4986"/>
      </c>
      <c r="AV212" s="54">
        <f t="shared" si="5477"/>
      </c>
      <c r="AW212" s="55">
        <f t="shared" si="4987"/>
      </c>
      <c r="AX212" s="54">
        <f t="shared" si="5477"/>
      </c>
      <c r="AY212" s="55">
        <f t="shared" si="4988"/>
      </c>
      <c r="AZ212" s="54">
        <f t="shared" si="5477"/>
      </c>
      <c r="BA212" s="55">
        <f t="shared" si="4989"/>
      </c>
      <c r="BB212" s="54">
        <f t="shared" si="5477"/>
      </c>
      <c r="BC212" s="55">
        <f t="shared" si="4990"/>
      </c>
      <c r="BD212" s="54">
        <f t="shared" si="5477"/>
      </c>
      <c r="BE212" s="55">
        <f t="shared" si="4991"/>
      </c>
      <c r="BF212" s="54">
        <f t="shared" si="5477"/>
      </c>
      <c r="BG212" s="55">
        <f t="shared" si="4992"/>
      </c>
      <c r="BH212" s="54">
        <f t="shared" si="5477"/>
      </c>
      <c r="BI212" s="55">
        <f t="shared" si="4993"/>
      </c>
      <c r="BJ212" s="54">
        <f t="shared" si="5477"/>
      </c>
      <c r="BK212" s="55">
        <f t="shared" si="4994"/>
      </c>
      <c r="BL212" s="54">
        <f t="shared" si="5477"/>
      </c>
      <c r="BM212" s="55">
        <f t="shared" si="4995"/>
      </c>
      <c r="BN212" s="54">
        <f t="shared" si="5477"/>
      </c>
      <c r="BO212" s="55">
        <f t="shared" si="4996"/>
      </c>
      <c r="BP212" s="54">
        <f t="shared" si="5477"/>
      </c>
      <c r="BQ212" s="55">
        <f t="shared" si="4997"/>
      </c>
      <c r="BR212" s="54">
        <f t="shared" si="5476"/>
      </c>
      <c r="BS212" s="55">
        <f t="shared" si="4998"/>
      </c>
      <c r="BT212" s="54">
        <f t="shared" si="5476"/>
      </c>
      <c r="BU212" s="55">
        <f t="shared" si="4999"/>
      </c>
      <c r="BV212" s="54">
        <f t="shared" si="5476"/>
      </c>
      <c r="BW212" s="55">
        <f t="shared" si="5000"/>
      </c>
      <c r="BX212" s="54">
        <f t="shared" si="5476"/>
      </c>
      <c r="BY212" s="55">
        <f t="shared" si="5001"/>
      </c>
      <c r="BZ212" s="54">
        <f t="shared" si="5476"/>
      </c>
      <c r="CA212" s="55">
        <f t="shared" si="5002"/>
      </c>
      <c r="CB212" s="54">
        <f t="shared" si="5476"/>
      </c>
      <c r="CC212" s="55">
        <f t="shared" si="5003"/>
      </c>
      <c r="CD212" s="54">
        <f t="shared" si="5476"/>
      </c>
      <c r="CE212" s="55">
        <f t="shared" si="5004"/>
      </c>
      <c r="CF212" s="54">
        <f t="shared" si="5476"/>
      </c>
      <c r="CG212" s="55">
        <f t="shared" si="5005"/>
      </c>
      <c r="CH212" s="54">
        <f t="shared" si="5476"/>
      </c>
      <c r="CI212" s="55">
        <f t="shared" si="5006"/>
      </c>
      <c r="CJ212" s="54">
        <f t="shared" si="5476"/>
      </c>
      <c r="CK212" s="55">
        <f t="shared" si="5007"/>
      </c>
      <c r="CL212" s="54">
        <f t="shared" si="5476"/>
      </c>
      <c r="CM212" s="55">
        <f t="shared" si="5008"/>
      </c>
      <c r="CN212" s="54">
        <f t="shared" si="5476"/>
      </c>
      <c r="CO212" s="55">
        <f t="shared" si="5009"/>
      </c>
      <c r="CP212" s="54">
        <f t="shared" si="5476"/>
      </c>
      <c r="CQ212" s="55">
        <f t="shared" si="5010"/>
      </c>
      <c r="CR212" s="54">
        <f t="shared" si="5476"/>
      </c>
      <c r="CS212" s="55">
        <f t="shared" si="5011"/>
      </c>
      <c r="CT212" s="54">
        <f t="shared" si="5476"/>
      </c>
      <c r="CU212" s="55">
        <f t="shared" si="5012"/>
      </c>
      <c r="CV212" s="54">
        <f t="shared" si="5476"/>
      </c>
      <c r="CW212" s="55">
        <f t="shared" si="5013"/>
      </c>
      <c r="CX212" s="54">
        <f t="shared" si="5476"/>
      </c>
      <c r="CY212" s="55">
        <f t="shared" si="5014"/>
      </c>
      <c r="CZ212" s="54">
        <f t="shared" si="5476"/>
      </c>
      <c r="DA212" s="55">
        <f t="shared" si="5015"/>
      </c>
      <c r="DB212" s="54">
        <f t="shared" si="5476"/>
      </c>
      <c r="DC212" s="55">
        <f t="shared" si="5016"/>
      </c>
      <c r="DD212" s="54">
        <f t="shared" si="5476"/>
      </c>
      <c r="DE212" s="55">
        <f t="shared" si="5017"/>
      </c>
      <c r="DF212" s="54">
        <f t="shared" si="5476"/>
      </c>
      <c r="DG212" s="55">
        <f t="shared" si="5018"/>
      </c>
      <c r="DH212" s="54">
        <f t="shared" si="5476"/>
      </c>
      <c r="DI212" s="55">
        <f t="shared" si="5019"/>
      </c>
      <c r="DJ212" s="54">
        <f t="shared" si="5476"/>
      </c>
      <c r="DK212" s="55">
        <f t="shared" si="5020"/>
      </c>
      <c r="DL212" s="54">
        <f t="shared" si="5476"/>
      </c>
      <c r="DM212" s="55">
        <f t="shared" si="5021"/>
      </c>
      <c r="DN212" s="54">
        <f t="shared" si="5476"/>
      </c>
      <c r="DO212" s="55">
        <f t="shared" si="5022"/>
      </c>
      <c r="DP212" s="54">
        <f t="shared" si="5476"/>
      </c>
      <c r="DQ212" s="55">
        <f t="shared" si="5023"/>
      </c>
      <c r="DR212" s="54">
        <f t="shared" si="5476"/>
      </c>
      <c r="DS212" s="55">
        <f t="shared" si="5024"/>
      </c>
      <c r="DT212" s="54">
        <f t="shared" si="5476"/>
      </c>
      <c r="DU212" s="55">
        <f t="shared" si="5025"/>
      </c>
      <c r="DV212" s="54">
        <f t="shared" si="5476"/>
      </c>
      <c r="DW212" s="55">
        <f t="shared" si="5026"/>
      </c>
      <c r="DX212" s="54">
        <f t="shared" si="5476"/>
      </c>
      <c r="DY212" s="55">
        <f t="shared" si="5027"/>
      </c>
      <c r="DZ212" s="54">
        <f t="shared" si="5476"/>
      </c>
      <c r="EA212" s="55">
        <f t="shared" si="5028"/>
      </c>
      <c r="EB212" s="54">
        <f t="shared" si="5334"/>
      </c>
      <c r="EC212" s="55">
        <f t="shared" si="5029"/>
      </c>
      <c r="ED212" s="54">
        <f t="shared" si="5294"/>
      </c>
      <c r="EE212" s="55">
        <f t="shared" si="5030"/>
      </c>
      <c r="EF212" s="54">
        <f t="shared" si="5294"/>
      </c>
      <c r="EG212" s="55">
        <f t="shared" si="5031"/>
      </c>
      <c r="EH212" s="54">
        <f t="shared" si="5294"/>
      </c>
      <c r="EI212" s="55">
        <f t="shared" si="5032"/>
      </c>
      <c r="EJ212" s="54">
        <f t="shared" si="5294"/>
      </c>
      <c r="EK212" s="55">
        <f t="shared" si="5033"/>
      </c>
      <c r="EL212" s="54">
        <f t="shared" si="5294"/>
      </c>
      <c r="EM212" s="55">
        <f t="shared" si="5034"/>
      </c>
      <c r="EN212" s="54">
        <f t="shared" si="5294"/>
      </c>
      <c r="EO212" s="55">
        <f t="shared" si="5035"/>
      </c>
      <c r="EP212" s="54">
        <f t="shared" ref="EP212:GZ222" si="5479">RIGHT(IFERROR(VLOOKUP($B212,EP$4:EQ$71,2,FALSE),""),2)</f>
      </c>
      <c r="EQ212" s="55">
        <f t="shared" si="5036"/>
      </c>
      <c r="ER212" s="54">
        <f t="shared" si="5479"/>
      </c>
      <c r="ES212" s="55">
        <f t="shared" si="5037"/>
      </c>
      <c r="ET212" s="54">
        <f t="shared" si="5479"/>
      </c>
      <c r="EU212" s="55">
        <f t="shared" si="5038"/>
      </c>
      <c r="EV212" s="54">
        <f t="shared" si="5479"/>
      </c>
      <c r="EW212" s="55">
        <f t="shared" si="5039"/>
      </c>
      <c r="EX212" s="54">
        <f t="shared" si="5479"/>
      </c>
      <c r="EY212" s="55">
        <f t="shared" si="5040"/>
      </c>
      <c r="EZ212" s="54">
        <f t="shared" si="5479"/>
      </c>
      <c r="FA212" s="55">
        <f t="shared" si="5041"/>
      </c>
      <c r="FB212" s="54">
        <f t="shared" si="5479"/>
      </c>
      <c r="FC212" s="55">
        <f t="shared" si="5042"/>
      </c>
      <c r="FD212" s="54">
        <f t="shared" si="5479"/>
      </c>
      <c r="FE212" s="55">
        <f t="shared" si="5043"/>
      </c>
      <c r="FF212" s="54">
        <f t="shared" si="5479"/>
      </c>
      <c r="FG212" s="55">
        <f t="shared" si="5044"/>
      </c>
      <c r="FH212" s="54">
        <f t="shared" si="5479"/>
      </c>
      <c r="FI212" s="55">
        <f t="shared" si="5045"/>
      </c>
      <c r="FJ212" s="54">
        <f t="shared" si="5479"/>
      </c>
      <c r="FK212" s="55">
        <f t="shared" si="5046"/>
      </c>
      <c r="FL212" s="54">
        <f t="shared" si="5479"/>
      </c>
      <c r="FM212" s="55">
        <f t="shared" si="5047"/>
      </c>
      <c r="FN212" s="54">
        <f t="shared" si="5479"/>
      </c>
      <c r="FO212" s="55">
        <f t="shared" si="5048"/>
      </c>
      <c r="FP212" s="54">
        <f t="shared" si="5479"/>
      </c>
      <c r="FQ212" s="55">
        <f t="shared" si="5049"/>
      </c>
      <c r="FR212" s="54">
        <f t="shared" si="5479"/>
      </c>
      <c r="FS212" s="55">
        <f t="shared" si="5050"/>
      </c>
      <c r="FT212" s="54">
        <f t="shared" si="5479"/>
      </c>
      <c r="FU212" s="55">
        <f t="shared" si="5051"/>
      </c>
      <c r="FV212" s="54">
        <f t="shared" si="5479"/>
      </c>
      <c r="FW212" s="55">
        <f t="shared" si="5052"/>
      </c>
      <c r="FX212" s="54">
        <f t="shared" si="5479"/>
      </c>
      <c r="FY212" s="55">
        <f t="shared" si="5053"/>
      </c>
      <c r="FZ212" s="54">
        <f t="shared" si="5479"/>
      </c>
      <c r="GA212" s="55">
        <f t="shared" si="5054"/>
      </c>
      <c r="GB212" s="54">
        <f t="shared" si="5479"/>
      </c>
      <c r="GC212" s="55">
        <f t="shared" si="5055"/>
      </c>
      <c r="GD212" s="54">
        <f t="shared" si="5479"/>
      </c>
      <c r="GE212" s="55">
        <f t="shared" si="5056"/>
      </c>
      <c r="GF212" s="54">
        <f t="shared" si="5479"/>
      </c>
      <c r="GG212" s="55">
        <f t="shared" si="5057"/>
      </c>
      <c r="GH212" s="54">
        <f t="shared" si="5479"/>
      </c>
      <c r="GI212" s="55">
        <f t="shared" si="5058"/>
      </c>
      <c r="GJ212" s="54">
        <f t="shared" si="5479"/>
      </c>
      <c r="GK212" s="55">
        <f t="shared" si="5059"/>
      </c>
      <c r="GL212" s="54">
        <f t="shared" si="5479"/>
      </c>
      <c r="GM212" s="55">
        <f t="shared" si="5060"/>
      </c>
      <c r="GN212" s="54">
        <f t="shared" si="5479"/>
      </c>
      <c r="GO212" s="55">
        <f t="shared" si="5061"/>
      </c>
      <c r="GP212" s="54">
        <f t="shared" si="5479"/>
      </c>
      <c r="GQ212" s="55">
        <f t="shared" si="5062"/>
      </c>
      <c r="GR212" s="54">
        <f t="shared" si="5479"/>
      </c>
      <c r="GS212" s="55">
        <f t="shared" si="5063"/>
      </c>
      <c r="GT212" s="54">
        <f t="shared" si="5479"/>
      </c>
      <c r="GU212" s="55">
        <f t="shared" si="5064"/>
      </c>
      <c r="GV212" s="54">
        <f t="shared" si="5479"/>
      </c>
      <c r="GW212" s="55">
        <f t="shared" si="5065"/>
      </c>
      <c r="GX212" s="54">
        <f t="shared" si="5479"/>
      </c>
      <c r="GY212" s="55">
        <f t="shared" si="5066"/>
      </c>
      <c r="GZ212" s="54">
        <f t="shared" si="5479"/>
      </c>
      <c r="HA212" s="55">
        <f t="shared" si="5067"/>
      </c>
      <c r="HB212" s="54">
        <f t="shared" si="5478"/>
      </c>
      <c r="HC212" s="55">
        <f t="shared" si="5068"/>
      </c>
      <c r="HD212" s="54">
        <f t="shared" si="5478"/>
      </c>
      <c r="HE212" s="55">
        <f t="shared" si="5069"/>
      </c>
      <c r="HF212" s="54">
        <f t="shared" si="5478"/>
      </c>
      <c r="HG212" s="55">
        <f t="shared" si="5070"/>
      </c>
      <c r="HH212" s="54">
        <f t="shared" si="5478"/>
      </c>
      <c r="HI212" s="55">
        <f t="shared" si="5071"/>
      </c>
      <c r="HJ212" s="54">
        <f t="shared" si="5478"/>
      </c>
      <c r="HK212" s="55">
        <f t="shared" si="5072"/>
      </c>
      <c r="HL212" s="54">
        <f t="shared" si="5478"/>
      </c>
      <c r="HM212" s="55">
        <f t="shared" si="5073"/>
      </c>
      <c r="HN212" s="54">
        <f t="shared" si="5478"/>
      </c>
      <c r="HO212" s="55">
        <f t="shared" si="5074"/>
      </c>
      <c r="HP212" s="54">
        <f t="shared" si="5478"/>
      </c>
      <c r="HQ212" s="55">
        <f t="shared" si="5075"/>
      </c>
      <c r="HR212" s="54">
        <f t="shared" si="5478"/>
      </c>
      <c r="HS212" s="55">
        <f t="shared" si="5076"/>
      </c>
      <c r="HT212" s="54">
        <f t="shared" si="5478"/>
      </c>
      <c r="HU212" s="55">
        <f t="shared" si="5077"/>
      </c>
      <c r="HV212" s="54">
        <f t="shared" si="5478"/>
      </c>
      <c r="HW212" s="55">
        <f t="shared" si="5078"/>
      </c>
      <c r="HX212" s="54">
        <f t="shared" si="5478"/>
      </c>
      <c r="HY212" s="55">
        <f t="shared" si="5079"/>
      </c>
      <c r="HZ212" s="54">
        <f t="shared" si="5478"/>
      </c>
      <c r="IA212" s="55">
        <f t="shared" si="5080"/>
      </c>
      <c r="IB212" s="54">
        <f t="shared" si="5478"/>
      </c>
      <c r="IC212" s="55">
        <f t="shared" si="5081"/>
      </c>
      <c r="ID212" s="54">
        <f t="shared" si="5478"/>
      </c>
      <c r="IE212" s="55">
        <f t="shared" si="5082"/>
      </c>
      <c r="IF212" s="54">
        <f t="shared" si="5478"/>
      </c>
      <c r="IG212" s="55">
        <f t="shared" si="5083"/>
      </c>
      <c r="IH212" s="54">
        <f t="shared" si="5478"/>
      </c>
      <c r="II212" s="55">
        <f t="shared" si="5084"/>
      </c>
      <c r="IJ212" s="54">
        <f t="shared" si="5478"/>
      </c>
      <c r="IK212" s="55">
        <f t="shared" si="5085"/>
      </c>
      <c r="IL212" s="54">
        <f t="shared" si="5478"/>
      </c>
      <c r="IM212" s="55">
        <f t="shared" si="5086"/>
      </c>
      <c r="IN212" s="54">
        <f t="shared" si="5478"/>
      </c>
      <c r="IO212" s="55">
        <f t="shared" si="5087"/>
      </c>
      <c r="IP212" s="54">
        <f t="shared" si="5478"/>
      </c>
      <c r="IQ212" s="55">
        <f t="shared" si="5088"/>
      </c>
      <c r="IR212" s="54">
        <f t="shared" si="5478"/>
      </c>
      <c r="IS212" s="55">
        <f t="shared" si="5089"/>
      </c>
      <c r="IT212" s="54">
        <f t="shared" si="5478"/>
      </c>
      <c r="IU212" s="55">
        <f t="shared" si="5090"/>
      </c>
      <c r="IV212" s="54">
        <f t="shared" si="5478"/>
      </c>
      <c r="IW212" s="55">
        <f t="shared" si="5091"/>
      </c>
      <c r="IX212" s="54">
        <f t="shared" si="5478"/>
      </c>
      <c r="IY212" s="55">
        <f t="shared" si="5092"/>
      </c>
      <c r="IZ212" s="54">
        <f t="shared" si="5478"/>
      </c>
      <c r="JA212" s="55">
        <f t="shared" si="5093"/>
      </c>
      <c r="JB212" s="54">
        <f t="shared" si="5478"/>
      </c>
      <c r="JC212" s="55">
        <f t="shared" si="5094"/>
      </c>
      <c r="JD212" s="54">
        <f t="shared" si="5478"/>
      </c>
      <c r="JE212" s="55">
        <f t="shared" si="5095"/>
      </c>
      <c r="JF212" s="54">
        <f t="shared" si="5478"/>
      </c>
      <c r="JG212" s="55">
        <f t="shared" si="5096"/>
      </c>
      <c r="JH212" s="54">
        <f t="shared" si="5478"/>
      </c>
      <c r="JI212" s="55">
        <f t="shared" si="5097"/>
      </c>
      <c r="JJ212" s="54">
        <f t="shared" si="5478"/>
      </c>
      <c r="JK212" s="55">
        <f t="shared" si="5098"/>
      </c>
      <c r="JL212" s="54">
        <f t="shared" si="5409"/>
      </c>
      <c r="JM212" s="55">
        <f t="shared" si="5200"/>
      </c>
      <c r="JN212" s="54">
        <f t="shared" si="5474"/>
      </c>
      <c r="JO212" s="55">
        <f t="shared" si="5296"/>
      </c>
      <c r="JP212" s="54">
        <f t="shared" si="5474"/>
      </c>
      <c r="JQ212" s="55">
        <f t="shared" si="5297"/>
      </c>
      <c r="JR212" s="54">
        <f t="shared" si="5474"/>
      </c>
      <c r="JS212" s="55">
        <f t="shared" si="5298"/>
      </c>
      <c r="JT212" s="54">
        <f t="shared" si="5474"/>
      </c>
      <c r="JU212" s="55">
        <f t="shared" si="5299"/>
      </c>
      <c r="JV212" s="54">
        <f t="shared" si="5474"/>
      </c>
      <c r="JW212" s="55">
        <f t="shared" si="5300"/>
      </c>
      <c r="JX212" s="54">
        <f t="shared" si="5474"/>
      </c>
      <c r="JY212" s="55">
        <f t="shared" si="5301"/>
      </c>
      <c r="JZ212" s="54">
        <f t="shared" si="5474"/>
      </c>
      <c r="KA212" s="55">
        <f t="shared" si="5302"/>
      </c>
      <c r="KB212" s="54">
        <f t="shared" si="5474"/>
      </c>
      <c r="KC212" s="55">
        <f t="shared" si="5303"/>
      </c>
      <c r="KD212" s="54">
        <f t="shared" si="5474"/>
      </c>
      <c r="KE212" s="55">
        <f t="shared" si="5304"/>
      </c>
      <c r="KF212" s="54">
        <f t="shared" si="5474"/>
      </c>
      <c r="KG212" s="55">
        <f t="shared" si="5305"/>
      </c>
      <c r="KH212" s="54">
        <f t="shared" si="5474"/>
      </c>
      <c r="KI212" s="55">
        <f t="shared" si="5306"/>
      </c>
      <c r="KJ212" s="54">
        <f t="shared" si="5474"/>
      </c>
      <c r="KK212" s="55">
        <f t="shared" si="5307"/>
      </c>
      <c r="KL212" s="54">
        <f t="shared" si="5474"/>
      </c>
      <c r="KM212" s="55">
        <f t="shared" si="5308"/>
      </c>
      <c r="KN212" s="54">
        <f t="shared" si="5474"/>
      </c>
      <c r="KO212" s="55">
        <f t="shared" si="5309"/>
      </c>
      <c r="KP212" s="54">
        <f t="shared" si="5474"/>
      </c>
      <c r="KQ212" s="55">
        <f t="shared" si="5310"/>
      </c>
      <c r="KR212" s="54">
        <f t="shared" si="5474"/>
      </c>
      <c r="KS212" s="55">
        <f t="shared" si="5311"/>
      </c>
      <c r="KT212" s="54">
        <f t="shared" si="5474"/>
      </c>
      <c r="KU212" s="55">
        <f t="shared" si="5312"/>
      </c>
      <c r="KV212" s="54">
        <f t="shared" si="5474"/>
      </c>
      <c r="KW212" s="55">
        <f t="shared" si="5313"/>
      </c>
      <c r="KX212" s="54">
        <f t="shared" si="5474"/>
      </c>
      <c r="KY212" s="55">
        <f t="shared" si="5314"/>
      </c>
      <c r="KZ212" s="54">
        <f t="shared" si="5474"/>
      </c>
      <c r="LA212" s="55">
        <f t="shared" si="5315"/>
      </c>
      <c r="LB212" s="54">
        <f t="shared" si="5474"/>
      </c>
      <c r="LC212" s="55">
        <f t="shared" si="5316"/>
      </c>
      <c r="LD212" s="54">
        <f t="shared" si="5474"/>
      </c>
      <c r="LE212" s="55">
        <f t="shared" si="5317"/>
      </c>
      <c r="LF212" s="54">
        <f t="shared" si="5474"/>
      </c>
      <c r="LG212" s="55">
        <f t="shared" si="5318"/>
      </c>
      <c r="LH212" s="54">
        <f t="shared" si="5474"/>
      </c>
      <c r="LI212" s="55">
        <f t="shared" si="5319"/>
      </c>
      <c r="LJ212" s="54">
        <f t="shared" si="5474"/>
      </c>
      <c r="LK212" s="55">
        <f t="shared" si="5320"/>
      </c>
      <c r="LL212" s="54">
        <f t="shared" si="5474"/>
      </c>
      <c r="LM212" s="55">
        <f t="shared" si="5321"/>
      </c>
      <c r="LN212" s="54">
        <f t="shared" si="5474"/>
      </c>
      <c r="LO212" s="55">
        <f t="shared" si="5322"/>
      </c>
      <c r="LP212" s="54">
        <f t="shared" si="5474"/>
      </c>
      <c r="LQ212" s="55">
        <f t="shared" si="5323"/>
      </c>
      <c r="LR212" s="54">
        <f t="shared" si="5474"/>
      </c>
      <c r="LS212" s="55">
        <f t="shared" si="5324"/>
      </c>
      <c r="LT212" s="54">
        <f t="shared" si="5474"/>
      </c>
      <c r="LU212" s="55">
        <f t="shared" si="5325"/>
      </c>
      <c r="LV212" s="54">
        <f t="shared" si="5474"/>
      </c>
      <c r="LW212" s="55">
        <f t="shared" si="5326"/>
      </c>
      <c r="LX212" s="54">
        <f t="shared" si="5474"/>
      </c>
      <c r="LY212" s="55">
        <f t="shared" si="5202"/>
      </c>
      <c r="LZ212" s="54">
        <f t="shared" si="5475"/>
      </c>
      <c r="MA212" s="55">
        <f t="shared" si="5327"/>
      </c>
      <c r="MB212" s="54">
        <f t="shared" si="5475"/>
      </c>
      <c r="MC212" s="55">
        <f t="shared" si="5328"/>
      </c>
      <c r="MD212" s="54">
        <f t="shared" si="5475"/>
      </c>
      <c r="ME212" s="55">
        <f t="shared" si="5329"/>
      </c>
      <c r="MF212" s="54">
        <f t="shared" si="5475"/>
      </c>
      <c r="MG212" s="55">
        <f t="shared" si="5330"/>
      </c>
      <c r="MH212" s="54">
        <f t="shared" si="5475"/>
      </c>
      <c r="MI212" s="55">
        <f t="shared" si="5331"/>
      </c>
      <c r="MJ212" s="54">
        <f t="shared" si="5475"/>
      </c>
      <c r="MK212" s="55">
        <f t="shared" si="5332"/>
      </c>
      <c r="ML212" s="54">
        <f t="shared" si="5475"/>
      </c>
      <c r="MM212" s="55">
        <f t="shared" si="5203"/>
      </c>
      <c r="MN212" s="54">
        <f t="shared" si="5475"/>
      </c>
      <c r="MO212" s="55">
        <f t="shared" si="5204"/>
      </c>
      <c r="MP212" s="54">
        <f t="shared" si="5475"/>
      </c>
      <c r="MQ212" s="55">
        <f t="shared" si="5205"/>
      </c>
      <c r="MR212" s="54">
        <f t="shared" si="5475"/>
      </c>
      <c r="MS212" s="55">
        <f t="shared" si="5206"/>
      </c>
      <c r="MT212" s="54">
        <f t="shared" si="5475"/>
      </c>
      <c r="MU212" s="55">
        <f t="shared" si="5207"/>
      </c>
      <c r="MV212" s="54">
        <f t="shared" si="5475"/>
      </c>
      <c r="MW212" s="55">
        <f t="shared" si="5208"/>
      </c>
      <c r="MX212" s="54">
        <f t="shared" si="5475"/>
      </c>
      <c r="MY212" s="55">
        <f t="shared" si="5209"/>
      </c>
      <c r="MZ212" s="54">
        <f t="shared" si="5475"/>
      </c>
      <c r="NA212" s="55">
        <f t="shared" si="5210"/>
      </c>
      <c r="NB212" s="54">
        <f t="shared" si="5475"/>
      </c>
      <c r="NC212" s="55">
        <f t="shared" si="5211"/>
      </c>
      <c r="ND212" s="54">
        <f t="shared" si="5475"/>
      </c>
      <c r="NE212" s="55">
        <f t="shared" si="5212"/>
      </c>
      <c r="NF212" s="54">
        <f t="shared" si="5475"/>
      </c>
      <c r="NG212" s="55">
        <f t="shared" si="5213"/>
      </c>
      <c r="NH212" s="54">
        <f t="shared" si="5475"/>
      </c>
      <c r="NI212" s="55">
        <f t="shared" si="5214"/>
      </c>
      <c r="NJ212" s="54">
        <f t="shared" si="5475"/>
      </c>
      <c r="NK212" s="55">
        <f t="shared" si="5215"/>
      </c>
      <c r="NL212" s="54">
        <f t="shared" si="5475"/>
      </c>
      <c r="NM212" s="55">
        <f t="shared" si="5216"/>
      </c>
      <c r="NN212" s="54">
        <f t="shared" si="5475"/>
      </c>
      <c r="NO212" s="55">
        <f t="shared" si="5217"/>
      </c>
      <c r="NP212" s="54">
        <f t="shared" si="5475"/>
      </c>
      <c r="NQ212" s="55">
        <f t="shared" si="5218"/>
      </c>
      <c r="NR212" s="54">
        <f t="shared" si="5475"/>
      </c>
      <c r="NS212" s="55">
        <f t="shared" si="5219"/>
      </c>
      <c r="NT212" s="54">
        <f t="shared" si="5475"/>
      </c>
      <c r="NU212" s="55">
        <f t="shared" si="5220"/>
      </c>
      <c r="NV212" s="54">
        <f t="shared" si="5475"/>
      </c>
      <c r="NW212" s="55">
        <f t="shared" si="5221"/>
      </c>
      <c r="NX212" s="54">
        <f t="shared" si="5475"/>
      </c>
      <c r="NY212" s="55">
        <f t="shared" si="5222"/>
      </c>
      <c r="NZ212" s="54">
        <f t="shared" si="5475"/>
      </c>
      <c r="OA212" s="55">
        <f t="shared" si="5223"/>
      </c>
      <c r="OB212" s="54">
        <f t="shared" si="5475"/>
      </c>
      <c r="OC212" s="55">
        <f t="shared" si="5224"/>
      </c>
      <c r="OD212" s="54">
        <f t="shared" si="5475"/>
      </c>
      <c r="OE212" s="55">
        <f t="shared" si="5225"/>
      </c>
      <c r="OF212" s="54">
        <f t="shared" si="5475"/>
      </c>
      <c r="OG212" s="55">
        <f t="shared" si="5226"/>
      </c>
      <c r="OH212" s="54">
        <f t="shared" si="5475"/>
      </c>
      <c r="OI212" s="55">
        <f t="shared" si="5227"/>
      </c>
      <c r="OJ212" s="54">
        <f t="shared" si="5475"/>
      </c>
      <c r="OK212" s="55">
        <f t="shared" si="5228"/>
      </c>
      <c r="OL212" s="54">
        <f t="shared" si="5410"/>
      </c>
      <c r="OM212" s="55">
        <f t="shared" si="5229"/>
      </c>
      <c r="ON212" s="54">
        <f t="shared" si="5410"/>
      </c>
      <c r="OO212" s="55">
        <f t="shared" si="5230"/>
      </c>
      <c r="OP212" s="54">
        <f t="shared" si="5410"/>
      </c>
      <c r="OQ212" s="55">
        <f t="shared" si="5231"/>
      </c>
      <c r="OR212" s="54">
        <f t="shared" si="5410"/>
      </c>
      <c r="OS212" s="55">
        <f t="shared" si="5232"/>
      </c>
      <c r="OT212" s="54">
        <f t="shared" si="5410"/>
      </c>
      <c r="OU212" s="55">
        <f t="shared" si="5233"/>
      </c>
      <c r="OV212" s="54">
        <f t="shared" si="5410"/>
      </c>
      <c r="OW212" s="55">
        <f t="shared" si="5234"/>
      </c>
      <c r="OX212" s="54">
        <f t="shared" si="5411"/>
      </c>
      <c r="OY212" s="55">
        <f t="shared" si="5235"/>
      </c>
      <c r="OZ212" s="54">
        <f t="shared" si="5411"/>
      </c>
      <c r="PA212" s="55">
        <f t="shared" si="5236"/>
      </c>
      <c r="PB212" s="54">
        <f t="shared" si="5411"/>
      </c>
      <c r="PC212" s="55">
        <f t="shared" si="5237"/>
      </c>
      <c r="PD212" s="54">
        <f t="shared" si="5411"/>
      </c>
      <c r="PE212" s="55">
        <f t="shared" si="5238"/>
      </c>
      <c r="PF212" s="54">
        <f t="shared" si="5411"/>
      </c>
      <c r="PG212" s="55">
        <f t="shared" si="5239"/>
      </c>
      <c r="PH212" s="54">
        <f t="shared" si="5411"/>
      </c>
      <c r="PI212" s="55">
        <f t="shared" si="5240"/>
      </c>
      <c r="PJ212" s="54">
        <f t="shared" si="5411"/>
      </c>
      <c r="PK212" s="55">
        <f t="shared" si="5241"/>
      </c>
      <c r="PL212" s="54">
        <f t="shared" si="5411"/>
      </c>
      <c r="PM212" s="55">
        <f t="shared" si="5242"/>
      </c>
      <c r="PN212" s="54">
        <f t="shared" si="5411"/>
      </c>
      <c r="PO212" s="55">
        <f t="shared" si="5243"/>
      </c>
      <c r="PP212" s="54">
        <f t="shared" si="5411"/>
      </c>
      <c r="PQ212" s="55">
        <f t="shared" si="5244"/>
      </c>
      <c r="PR212" s="54">
        <f t="shared" si="5411"/>
      </c>
      <c r="PS212" s="55">
        <f t="shared" si="5245"/>
      </c>
      <c r="PT212" s="54">
        <f t="shared" si="5411"/>
      </c>
      <c r="PU212" s="55">
        <f t="shared" si="5246"/>
      </c>
      <c r="PV212" s="54">
        <f t="shared" si="5411"/>
      </c>
      <c r="PW212" s="55">
        <f t="shared" si="5247"/>
      </c>
      <c r="PX212" s="54">
        <f t="shared" si="5411"/>
      </c>
      <c r="PY212" s="55">
        <f t="shared" si="5248"/>
      </c>
      <c r="PZ212" s="54">
        <f t="shared" si="5411"/>
      </c>
      <c r="QA212" s="55">
        <f t="shared" si="5249"/>
      </c>
      <c r="QB212" s="54">
        <f t="shared" si="5411"/>
      </c>
      <c r="QC212" s="55">
        <f t="shared" si="5250"/>
      </c>
      <c r="QD212" s="54">
        <f t="shared" si="5411"/>
      </c>
      <c r="QE212" s="55">
        <f t="shared" si="5251"/>
      </c>
      <c r="QF212" s="54">
        <f t="shared" si="5411"/>
      </c>
      <c r="QG212" s="55">
        <f t="shared" si="5252"/>
      </c>
      <c r="QH212" s="54">
        <f t="shared" si="5411"/>
      </c>
      <c r="QI212" s="55">
        <f t="shared" si="5253"/>
      </c>
      <c r="QJ212" s="54">
        <f t="shared" si="5411"/>
      </c>
      <c r="QK212" s="55">
        <f t="shared" si="5254"/>
      </c>
      <c r="QL212" s="54">
        <f t="shared" si="5411"/>
      </c>
      <c r="QM212" s="55">
        <f t="shared" si="5255"/>
      </c>
      <c r="QN212" s="54">
        <f t="shared" si="5411"/>
      </c>
      <c r="QO212" s="55">
        <f t="shared" si="5256"/>
      </c>
      <c r="QP212" s="54">
        <f t="shared" si="5411"/>
      </c>
      <c r="QQ212" s="55">
        <f t="shared" si="5257"/>
      </c>
      <c r="QR212" s="54">
        <f t="shared" si="5411"/>
      </c>
      <c r="QS212" s="55">
        <f t="shared" si="5258"/>
      </c>
      <c r="QT212" s="54">
        <f t="shared" si="5411"/>
      </c>
      <c r="QU212" s="55">
        <f t="shared" si="5412"/>
      </c>
      <c r="QV212" s="54">
        <f t="shared" si="5411"/>
      </c>
      <c r="QW212" s="55">
        <f t="shared" si="5413"/>
      </c>
      <c r="QX212" s="54">
        <f t="shared" si="5411"/>
      </c>
      <c r="QY212" s="55">
        <f t="shared" si="5414"/>
      </c>
      <c r="QZ212" s="54">
        <f t="shared" si="5411"/>
      </c>
      <c r="RA212" s="55">
        <f t="shared" si="5415"/>
      </c>
      <c r="RB212" s="54">
        <f t="shared" si="5411"/>
      </c>
      <c r="RC212" s="55">
        <f t="shared" si="5416"/>
      </c>
      <c r="RD212" s="54">
        <f t="shared" si="5411"/>
      </c>
      <c r="RE212" s="55">
        <f t="shared" si="5417"/>
      </c>
      <c r="RF212" s="54">
        <f t="shared" si="5411"/>
      </c>
      <c r="RG212" s="55">
        <f t="shared" si="5418"/>
      </c>
      <c r="RH212" s="54">
        <f t="shared" si="5411"/>
      </c>
      <c r="RI212" s="55">
        <f t="shared" si="5419"/>
      </c>
      <c r="RJ212" s="54">
        <f t="shared" si="5406"/>
      </c>
      <c r="RK212" s="55">
        <f t="shared" si="5420"/>
      </c>
      <c r="RL212" s="54">
        <f t="shared" si="5406"/>
      </c>
      <c r="RM212" s="55">
        <f t="shared" si="5421"/>
      </c>
      <c r="RN212" s="54">
        <f t="shared" si="5406"/>
      </c>
      <c r="RO212" s="55">
        <f t="shared" si="5422"/>
      </c>
      <c r="RP212" s="54">
        <f t="shared" si="5406"/>
      </c>
      <c r="RQ212" s="55">
        <f t="shared" si="5423"/>
      </c>
      <c r="RR212" s="54">
        <f t="shared" si="5406"/>
      </c>
      <c r="RS212" s="55">
        <f t="shared" si="5424"/>
      </c>
      <c r="RT212" s="54">
        <f t="shared" si="5406"/>
      </c>
      <c r="RU212" s="55">
        <f t="shared" si="5425"/>
      </c>
      <c r="RV212" s="54">
        <f t="shared" si="5406"/>
      </c>
      <c r="RW212" s="55">
        <f t="shared" si="5426"/>
      </c>
      <c r="RX212" s="54">
        <f t="shared" si="5406"/>
      </c>
      <c r="RY212" s="55">
        <f t="shared" si="5427"/>
      </c>
      <c r="RZ212" s="54">
        <f t="shared" si="5406"/>
      </c>
      <c r="SA212" s="55">
        <f t="shared" si="5428"/>
      </c>
      <c r="SB212" s="54">
        <f t="shared" si="5406"/>
      </c>
      <c r="SC212" s="55">
        <f t="shared" si="5429"/>
      </c>
      <c r="SD212" s="54">
        <f t="shared" si="5406"/>
      </c>
      <c r="SE212" s="55">
        <f t="shared" si="5430"/>
      </c>
      <c r="SF212" s="54">
        <f t="shared" si="5406"/>
      </c>
      <c r="SG212" s="55">
        <f t="shared" si="5431"/>
      </c>
      <c r="SH212" s="54">
        <f t="shared" si="5406"/>
      </c>
      <c r="SI212" s="55">
        <f t="shared" si="5432"/>
      </c>
      <c r="SJ212" s="54">
        <f t="shared" si="5406"/>
      </c>
      <c r="SK212" s="55">
        <f t="shared" si="5433"/>
      </c>
      <c r="SL212" s="54">
        <f t="shared" si="5406"/>
      </c>
      <c r="SM212" s="55">
        <f t="shared" si="5434"/>
      </c>
      <c r="SN212" s="54">
        <f t="shared" si="5406"/>
      </c>
      <c r="SO212" s="55">
        <f t="shared" si="5435"/>
      </c>
      <c r="SP212" s="54">
        <f t="shared" si="5406"/>
      </c>
      <c r="SQ212" s="55">
        <f t="shared" si="5436"/>
      </c>
      <c r="SR212" s="54">
        <f t="shared" si="5406"/>
      </c>
      <c r="SS212" s="55">
        <f t="shared" si="5437"/>
      </c>
      <c r="ST212" s="54">
        <f t="shared" si="5406"/>
      </c>
      <c r="SU212" s="55">
        <f t="shared" si="5438"/>
      </c>
      <c r="SV212" s="54">
        <f t="shared" si="5406"/>
      </c>
      <c r="SW212" s="55">
        <f t="shared" si="5439"/>
      </c>
      <c r="SX212" s="54">
        <f t="shared" si="5406"/>
      </c>
      <c r="SY212" s="55">
        <f t="shared" si="5440"/>
      </c>
      <c r="SZ212" s="54">
        <f t="shared" si="5406"/>
      </c>
      <c r="TA212" s="55">
        <f t="shared" si="5441"/>
      </c>
      <c r="TB212" s="54">
        <f t="shared" si="5406"/>
      </c>
      <c r="TC212" s="55">
        <f t="shared" si="5442"/>
      </c>
      <c r="TD212" s="54">
        <f t="shared" si="5406"/>
      </c>
      <c r="TE212" s="55">
        <f t="shared" si="5407"/>
      </c>
      <c r="TF212" s="54">
        <f t="shared" si="5406"/>
      </c>
      <c r="TG212" s="55">
        <f t="shared" si="5364"/>
      </c>
      <c r="TH212" s="54">
        <f t="shared" si="5406"/>
      </c>
      <c r="TI212" s="55">
        <f t="shared" si="5365"/>
      </c>
      <c r="TJ212" s="54">
        <f t="shared" si="5406"/>
      </c>
      <c r="TK212" s="55">
        <f t="shared" si="5366"/>
      </c>
      <c r="TL212" s="54">
        <f t="shared" si="5406"/>
      </c>
      <c r="TM212" s="55">
        <f t="shared" si="5367"/>
      </c>
      <c r="TN212" s="54">
        <f t="shared" si="5406"/>
      </c>
      <c r="TO212" s="55">
        <f t="shared" si="5368"/>
      </c>
      <c r="TP212" s="54">
        <f t="shared" si="5406"/>
      </c>
      <c r="TQ212" s="55">
        <f t="shared" si="5369"/>
      </c>
      <c r="TR212" s="54">
        <f t="shared" si="5406"/>
      </c>
      <c r="TS212" s="55">
        <f t="shared" si="5370"/>
      </c>
      <c r="TT212" s="54">
        <f t="shared" si="5402"/>
      </c>
      <c r="TU212" s="55">
        <f t="shared" si="5371"/>
      </c>
      <c r="TV212" s="54">
        <f t="shared" si="5402"/>
      </c>
      <c r="TW212" s="55">
        <f t="shared" si="5372"/>
      </c>
      <c r="TX212" s="54">
        <f t="shared" si="5402"/>
      </c>
      <c r="TY212" s="55">
        <f t="shared" si="5373"/>
      </c>
      <c r="TZ212" s="54">
        <f t="shared" si="5402"/>
      </c>
      <c r="UA212" s="55">
        <f t="shared" si="5374"/>
      </c>
      <c r="UB212" s="54">
        <f t="shared" si="5402"/>
      </c>
      <c r="UC212" s="55">
        <f t="shared" si="5375"/>
      </c>
      <c r="UD212" s="54">
        <f t="shared" si="5402"/>
      </c>
      <c r="UE212" s="55">
        <f t="shared" si="5376"/>
      </c>
      <c r="UF212" s="54">
        <f t="shared" si="5402"/>
      </c>
      <c r="UG212" s="55">
        <f t="shared" si="5377"/>
      </c>
      <c r="UH212" s="54">
        <f t="shared" si="5402"/>
      </c>
      <c r="UI212" s="55">
        <f t="shared" si="5378"/>
      </c>
      <c r="UJ212" s="54">
        <f t="shared" si="5402"/>
      </c>
      <c r="UK212" s="55">
        <f t="shared" si="5379"/>
      </c>
      <c r="UL212" s="54">
        <f t="shared" si="5402"/>
      </c>
      <c r="UM212" s="55">
        <f t="shared" si="5380"/>
      </c>
      <c r="UN212" s="54">
        <f t="shared" si="5363"/>
      </c>
      <c r="UO212" s="55">
        <f t="shared" si="5381"/>
      </c>
      <c r="UP212" s="54">
        <f t="shared" si="5363"/>
      </c>
      <c r="UQ212" s="55">
        <f t="shared" si="5382"/>
      </c>
      <c r="UR212" s="54">
        <f t="shared" si="5363"/>
      </c>
      <c r="US212" s="55">
        <f t="shared" si="5383"/>
      </c>
      <c r="UT212" s="54">
        <f t="shared" si="5363"/>
      </c>
      <c r="UU212" s="55">
        <f t="shared" si="5384"/>
      </c>
      <c r="UV212" s="54">
        <f t="shared" si="5363"/>
      </c>
      <c r="UW212" s="55">
        <f t="shared" si="5385"/>
      </c>
      <c r="UX212" s="54">
        <f t="shared" si="5363"/>
      </c>
      <c r="UY212" s="55">
        <f t="shared" si="5386"/>
      </c>
      <c r="UZ212" s="54">
        <f t="shared" si="5363"/>
      </c>
      <c r="VA212" s="55">
        <f t="shared" si="5387"/>
      </c>
      <c r="VB212" s="54">
        <f t="shared" si="5363"/>
      </c>
      <c r="VC212" s="55">
        <f t="shared" si="5388"/>
      </c>
      <c r="VD212" s="54">
        <f t="shared" si="5363"/>
      </c>
      <c r="VE212" s="55">
        <f t="shared" si="5389"/>
      </c>
      <c r="VF212" s="54">
        <f t="shared" si="5363"/>
      </c>
      <c r="VG212" s="55">
        <f t="shared" si="5390"/>
      </c>
      <c r="VH212" s="54">
        <f t="shared" si="5363"/>
      </c>
      <c r="VI212" s="55">
        <f t="shared" si="5391"/>
      </c>
      <c r="VJ212" s="54">
        <f t="shared" si="5363"/>
      </c>
      <c r="VK212" s="55">
        <f t="shared" si="5392"/>
      </c>
      <c r="VL212" s="54">
        <f t="shared" si="5259"/>
      </c>
      <c r="VM212" s="55">
        <f t="shared" si="5393"/>
      </c>
      <c r="VN212" s="54">
        <f t="shared" si="5259"/>
      </c>
      <c r="VO212" s="55">
        <f t="shared" si="5394"/>
      </c>
      <c r="VP212" s="54">
        <f t="shared" si="5259"/>
      </c>
      <c r="VQ212" s="55">
        <f t="shared" si="5336"/>
      </c>
      <c r="VR212" s="54">
        <f t="shared" si="5259"/>
      </c>
      <c r="VS212" s="55">
        <f t="shared" si="5395"/>
      </c>
      <c r="VT212" s="54">
        <f t="shared" si="5259"/>
      </c>
      <c r="VU212" s="55">
        <f t="shared" si="5396"/>
      </c>
      <c r="VV212" s="54">
        <f t="shared" si="5259"/>
      </c>
      <c r="VW212" s="55">
        <f t="shared" si="5397"/>
      </c>
      <c r="VX212" s="54">
        <f t="shared" si="5259"/>
      </c>
      <c r="VY212" s="55">
        <f t="shared" si="5398"/>
      </c>
      <c r="VZ212" s="54">
        <f t="shared" si="5259"/>
      </c>
      <c r="WA212" s="55">
        <f t="shared" si="5399"/>
      </c>
      <c r="WB212" s="54">
        <f t="shared" si="5259"/>
      </c>
      <c r="WC212" s="55">
        <f t="shared" si="5400"/>
      </c>
      <c r="WD212" s="54">
        <f t="shared" si="5259"/>
      </c>
      <c r="WE212" s="55">
        <f t="shared" si="5337"/>
      </c>
      <c r="WF212" s="54">
        <f t="shared" si="5259"/>
      </c>
      <c r="WG212" s="55">
        <f t="shared" si="5338"/>
      </c>
      <c r="WH212" s="54">
        <f t="shared" si="5259"/>
      </c>
      <c r="WI212" s="55">
        <f t="shared" si="5339"/>
      </c>
      <c r="WJ212" s="54">
        <f t="shared" si="5259"/>
      </c>
      <c r="WK212" s="55">
        <f t="shared" si="5340"/>
      </c>
      <c r="WL212" s="54">
        <f t="shared" si="5259"/>
      </c>
      <c r="WM212" s="55">
        <f t="shared" si="5341"/>
      </c>
      <c r="WN212" s="54">
        <f t="shared" si="5199"/>
      </c>
      <c r="WO212" s="55">
        <f t="shared" si="5342"/>
      </c>
      <c r="WP212" s="54">
        <f t="shared" si="5199"/>
      </c>
      <c r="WQ212" s="55">
        <f t="shared" si="5343"/>
      </c>
      <c r="WR212" s="54">
        <f t="shared" si="5199"/>
      </c>
      <c r="WS212" s="55">
        <f t="shared" si="5344"/>
      </c>
      <c r="WT212" s="54">
        <f t="shared" si="5199"/>
      </c>
      <c r="WU212" s="55">
        <f t="shared" si="5345"/>
      </c>
      <c r="WV212" s="54">
        <f t="shared" si="5199"/>
      </c>
      <c r="WW212" s="55">
        <f t="shared" si="5346"/>
      </c>
      <c r="WX212" s="54">
        <f t="shared" si="5199"/>
      </c>
      <c r="WY212" s="55">
        <f t="shared" si="5347"/>
      </c>
      <c r="WZ212" s="54">
        <f t="shared" si="5405"/>
      </c>
      <c r="XA212" s="55">
        <f t="shared" si="5348"/>
      </c>
      <c r="XB212" s="54">
        <f t="shared" si="5405"/>
      </c>
      <c r="XC212" s="55">
        <f t="shared" si="5349"/>
      </c>
      <c r="XD212" s="54">
        <f t="shared" si="5405"/>
      </c>
      <c r="XE212" s="55">
        <f t="shared" si="5350"/>
      </c>
      <c r="XF212" s="54">
        <f t="shared" si="5405"/>
      </c>
      <c r="XG212" s="55">
        <f t="shared" si="5351"/>
      </c>
      <c r="XH212" s="54">
        <f t="shared" si="5405"/>
      </c>
      <c r="XI212" s="55">
        <f t="shared" si="5352"/>
      </c>
      <c r="XJ212" s="54">
        <f t="shared" si="5405"/>
      </c>
      <c r="XK212" s="55">
        <f t="shared" si="5353"/>
      </c>
      <c r="XL212" s="54">
        <f t="shared" si="5405"/>
      </c>
      <c r="XM212" s="55">
        <f t="shared" si="5354"/>
      </c>
      <c r="XN212" s="54">
        <f t="shared" si="5405"/>
      </c>
      <c r="XO212" s="55">
        <f t="shared" si="5355"/>
      </c>
      <c r="XP212" s="54">
        <f t="shared" si="5405"/>
      </c>
      <c r="XQ212" s="55">
        <f t="shared" si="5356"/>
      </c>
      <c r="XR212" s="54">
        <f t="shared" si="5405"/>
      </c>
      <c r="XS212" s="55">
        <f t="shared" si="5357"/>
      </c>
      <c r="XT212" s="54">
        <f t="shared" si="5405"/>
      </c>
      <c r="XU212" s="55">
        <f t="shared" si="5358"/>
      </c>
      <c r="XV212" s="54">
        <f t="shared" si="5405"/>
      </c>
      <c r="XW212" s="55">
        <f t="shared" si="5359"/>
      </c>
      <c r="XX212" s="54">
        <f t="shared" si="5405"/>
      </c>
      <c r="XY212" s="55">
        <f t="shared" si="5360"/>
      </c>
      <c r="XZ212" s="54">
        <f t="shared" si="5405"/>
      </c>
      <c r="YA212" s="55">
        <f t="shared" si="5361"/>
      </c>
      <c r="YB212" s="54">
        <f t="shared" si="5405"/>
      </c>
      <c r="YC212" s="55">
        <f t="shared" si="5260"/>
      </c>
      <c r="YD212" s="54">
        <f t="shared" si="5405"/>
      </c>
      <c r="YE212" s="55">
        <f t="shared" si="5261"/>
      </c>
      <c r="YF212" s="54">
        <f t="shared" si="5405"/>
      </c>
      <c r="YG212" s="55">
        <f t="shared" si="5262"/>
      </c>
      <c r="YH212" s="54">
        <f t="shared" si="5405"/>
      </c>
      <c r="YI212" s="55">
        <f t="shared" si="5263"/>
      </c>
      <c r="YJ212" s="54">
        <f t="shared" si="5405"/>
      </c>
      <c r="YK212" s="55">
        <f t="shared" si="5264"/>
      </c>
      <c r="YL212" s="54">
        <f t="shared" si="5405"/>
      </c>
      <c r="YM212" s="55">
        <f t="shared" si="5265"/>
      </c>
      <c r="YN212" s="54">
        <f t="shared" si="5405"/>
      </c>
      <c r="YO212" s="55">
        <f t="shared" si="5266"/>
      </c>
      <c r="YP212" s="54">
        <f t="shared" si="5405"/>
      </c>
      <c r="YQ212" s="55">
        <f t="shared" si="5267"/>
      </c>
      <c r="YR212" s="54">
        <f t="shared" si="5405"/>
      </c>
      <c r="YS212" s="55">
        <f t="shared" si="5268"/>
      </c>
      <c r="YT212" s="54">
        <f t="shared" si="5405"/>
      </c>
      <c r="YU212" s="55">
        <f t="shared" si="5269"/>
      </c>
      <c r="YV212" s="54">
        <f t="shared" si="5405"/>
      </c>
      <c r="YW212" s="55">
        <f t="shared" si="5270"/>
      </c>
      <c r="YX212" s="54">
        <f t="shared" si="5405"/>
      </c>
      <c r="YY212" s="55">
        <f t="shared" si="5271"/>
      </c>
      <c r="YZ212" s="54">
        <f t="shared" si="5405"/>
      </c>
      <c r="ZA212" s="55">
        <f t="shared" si="5272"/>
      </c>
      <c r="ZB212" s="54">
        <f t="shared" si="5405"/>
      </c>
      <c r="ZC212" s="55">
        <f t="shared" si="5273"/>
      </c>
      <c r="ZD212" s="54">
        <f t="shared" si="5405"/>
      </c>
      <c r="ZE212" s="55">
        <f t="shared" si="5274"/>
      </c>
      <c r="ZF212" s="54">
        <f t="shared" si="5405"/>
      </c>
      <c r="ZG212" s="55">
        <f t="shared" si="5275"/>
      </c>
      <c r="ZH212" s="54">
        <f t="shared" si="5405"/>
      </c>
      <c r="ZI212" s="55">
        <f t="shared" si="5276"/>
      </c>
      <c r="ZJ212" s="54">
        <f t="shared" si="5405"/>
      </c>
      <c r="ZK212" s="55">
        <f t="shared" si="5277"/>
      </c>
      <c r="ZL212" s="54">
        <f t="shared" si="5403"/>
      </c>
      <c r="ZM212" s="55">
        <f t="shared" si="5278"/>
      </c>
      <c r="ZN212" s="54">
        <f t="shared" si="5403"/>
      </c>
      <c r="ZO212" s="55">
        <f t="shared" si="5279"/>
      </c>
      <c r="ZP212" s="54">
        <f t="shared" si="5403"/>
      </c>
      <c r="ZQ212" s="55">
        <f t="shared" si="5280"/>
      </c>
      <c r="ZR212" s="54">
        <f t="shared" si="5403"/>
      </c>
      <c r="ZS212" s="55">
        <f t="shared" si="5281"/>
      </c>
      <c r="ZT212" s="54">
        <f t="shared" si="5403"/>
      </c>
      <c r="ZU212" s="55">
        <f t="shared" si="5282"/>
      </c>
      <c r="ZV212" s="54">
        <f t="shared" si="5403"/>
      </c>
      <c r="ZW212" s="55">
        <f t="shared" si="5283"/>
      </c>
      <c r="ZX212" s="54">
        <f t="shared" si="5403"/>
      </c>
      <c r="ZY212" s="55">
        <f t="shared" si="5284"/>
      </c>
      <c r="ZZ212" s="54">
        <f t="shared" si="5403"/>
      </c>
      <c r="AAA212" s="55">
        <f t="shared" si="5285"/>
      </c>
      <c r="AAB212" s="54">
        <f t="shared" si="5404"/>
      </c>
      <c r="AAC212" s="55">
        <f t="shared" si="5286"/>
      </c>
      <c r="AAD212" s="54">
        <f t="shared" si="5404"/>
      </c>
      <c r="AAE212" s="55">
        <f t="shared" si="5287"/>
      </c>
      <c r="AAF212" s="54">
        <f t="shared" si="5404"/>
      </c>
      <c r="AAG212" s="55">
        <f t="shared" si="5288"/>
      </c>
      <c r="AAH212" s="54">
        <f t="shared" si="5404"/>
      </c>
      <c r="AAI212" s="55">
        <f t="shared" si="5289"/>
      </c>
      <c r="AAJ212" s="54">
        <f t="shared" si="5404"/>
      </c>
      <c r="AAK212" s="55">
        <f t="shared" si="5290"/>
      </c>
      <c r="AAL212" s="54">
        <f t="shared" si="5404"/>
      </c>
      <c r="AAM212" s="55">
        <f t="shared" si="5443"/>
      </c>
      <c r="AAN212" s="54">
        <f t="shared" si="5404"/>
      </c>
      <c r="AAO212" s="55">
        <f t="shared" si="5444"/>
      </c>
      <c r="AAP212" s="54">
        <f t="shared" si="5404"/>
      </c>
      <c r="AAQ212" s="55">
        <f t="shared" si="5445"/>
      </c>
      <c r="AAR212" s="54">
        <f t="shared" si="5404"/>
      </c>
      <c r="AAS212" s="55">
        <f t="shared" si="5446"/>
      </c>
      <c r="AAT212" s="54">
        <f t="shared" si="5404"/>
      </c>
      <c r="AAU212" s="55">
        <f t="shared" si="5447"/>
      </c>
      <c r="AAV212" s="54">
        <f t="shared" si="5404"/>
      </c>
      <c r="AAW212" s="55">
        <f t="shared" si="5448"/>
      </c>
      <c r="AAX212" s="54">
        <f t="shared" si="5404"/>
      </c>
      <c r="AAY212" s="55">
        <f t="shared" si="5449"/>
      </c>
      <c r="AAZ212" s="54">
        <f t="shared" si="5404"/>
      </c>
      <c r="ABA212" s="55">
        <f t="shared" si="5450"/>
      </c>
      <c r="ABB212" s="54">
        <f t="shared" si="5404"/>
      </c>
      <c r="ABC212" s="55">
        <f t="shared" si="5451"/>
      </c>
      <c r="ABD212" s="54">
        <f t="shared" si="5404"/>
      </c>
      <c r="ABE212" s="55">
        <f t="shared" si="5452"/>
      </c>
      <c r="ABF212" s="54">
        <f t="shared" si="5404"/>
      </c>
      <c r="ABG212" s="55">
        <f t="shared" si="5453"/>
      </c>
      <c r="ABH212" s="54">
        <f t="shared" si="5404"/>
      </c>
      <c r="ABI212" s="55">
        <f t="shared" si="5454"/>
      </c>
      <c r="ABJ212" s="54">
        <f t="shared" si="5404"/>
      </c>
      <c r="ABK212" s="55">
        <f t="shared" si="5455"/>
      </c>
      <c r="ABL212" s="54">
        <f t="shared" si="5404"/>
      </c>
      <c r="ABM212" s="55">
        <f t="shared" si="5456"/>
      </c>
      <c r="ABN212" s="54">
        <f t="shared" si="5404"/>
      </c>
      <c r="ABO212" s="55">
        <f t="shared" si="5457"/>
      </c>
      <c r="ABP212" s="54">
        <f t="shared" si="5404"/>
      </c>
      <c r="ABQ212" s="55">
        <f t="shared" si="5458"/>
      </c>
      <c r="ABR212" s="54">
        <f t="shared" si="5404"/>
      </c>
      <c r="ABS212" s="55">
        <f t="shared" si="5459"/>
      </c>
      <c r="ABT212" s="54">
        <f t="shared" si="5404"/>
      </c>
      <c r="ABU212" s="55">
        <f t="shared" si="5460"/>
      </c>
      <c r="ABV212" s="54">
        <f t="shared" si="5404"/>
      </c>
      <c r="ABW212" s="55">
        <f t="shared" si="5461"/>
      </c>
      <c r="ABX212" s="54">
        <f t="shared" si="5404"/>
      </c>
      <c r="ABY212" s="55">
        <f t="shared" si="5462"/>
      </c>
      <c r="ABZ212" s="54">
        <f t="shared" si="5404"/>
      </c>
      <c r="ACA212" s="55">
        <f t="shared" si="5463"/>
      </c>
      <c r="ACB212" s="54">
        <f t="shared" si="5404"/>
      </c>
      <c r="ACC212" s="55">
        <f t="shared" si="5464"/>
      </c>
      <c r="ACD212" s="54">
        <f t="shared" si="5404"/>
      </c>
      <c r="ACE212" s="55">
        <f t="shared" si="5465"/>
      </c>
      <c r="ACF212" s="54">
        <f t="shared" si="5404"/>
      </c>
      <c r="ACG212" s="55">
        <f t="shared" si="5466"/>
      </c>
      <c r="ACH212" s="54">
        <f t="shared" si="5404"/>
      </c>
      <c r="ACI212" s="55">
        <f t="shared" si="5467"/>
      </c>
      <c r="ACJ212" s="54">
        <f t="shared" si="5404"/>
      </c>
      <c r="ACK212" s="55">
        <f t="shared" si="5468"/>
      </c>
      <c r="ACL212" s="54">
        <f t="shared" ref="ACL212:ADF212" si="5480">RIGHT(IFERROR(VLOOKUP($B212,ACL$4:ACM$71,2,FALSE),""),2)</f>
      </c>
      <c r="ACM212" s="55">
        <f t="shared" si="5469"/>
      </c>
      <c r="ACN212" s="54">
        <f t="shared" si="5480"/>
      </c>
      <c r="ACO212" s="55">
        <f t="shared" si="5470"/>
      </c>
      <c r="ACP212" s="54">
        <f t="shared" si="5480"/>
      </c>
      <c r="ACQ212" s="55">
        <f t="shared" si="5471"/>
      </c>
      <c r="ACR212" s="54">
        <f t="shared" si="5480"/>
      </c>
      <c r="ACS212" s="55">
        <f t="shared" si="5472"/>
      </c>
      <c r="ACT212" s="54">
        <f t="shared" si="5480"/>
      </c>
      <c r="ACU212" s="55">
        <f t="shared" si="5473"/>
      </c>
      <c r="ACV212" s="54">
        <f t="shared" si="5480"/>
      </c>
      <c r="ACW212" s="55">
        <f t="shared" si="5408"/>
      </c>
      <c r="ACX212" s="54">
        <f t="shared" si="5480"/>
      </c>
      <c r="ACY212" s="55">
        <f t="shared" si="4961"/>
      </c>
      <c r="ACZ212" s="54">
        <f t="shared" si="5480"/>
      </c>
      <c r="ADA212" s="55">
        <f t="shared" si="4962"/>
      </c>
      <c r="ADB212" s="54">
        <f t="shared" si="5480"/>
      </c>
      <c r="ADC212" s="55">
        <f t="shared" si="4963"/>
      </c>
      <c r="ADD212" s="54">
        <f t="shared" si="5480"/>
      </c>
      <c r="ADE212" s="55">
        <f t="shared" si="4964"/>
      </c>
      <c r="ADF212" s="54">
        <f t="shared" si="5480"/>
      </c>
      <c r="ADG212" s="55">
        <f t="shared" si="4965"/>
      </c>
    </row>
    <row r="213" spans="1:787" ht="20.25" hidden="1" customHeight="1">
      <c r="A213" s="112">
        <v>141</v>
      </c>
      <c r="B213" s="115">
        <f>学年と名前を結合するシート!D142</f>
      </c>
      <c r="C213" s="114"/>
      <c r="D213" s="54">
        <f t="shared" si="5292"/>
      </c>
      <c r="E213" s="55">
        <f t="shared" si="5293"/>
      </c>
      <c r="F213" s="54">
        <f t="shared" si="5477"/>
      </c>
      <c r="G213" s="55">
        <f t="shared" si="4966"/>
      </c>
      <c r="H213" s="54">
        <f t="shared" si="5477"/>
      </c>
      <c r="I213" s="55">
        <f t="shared" si="4967"/>
      </c>
      <c r="J213" s="54">
        <f t="shared" si="5477"/>
      </c>
      <c r="K213" s="55">
        <f t="shared" si="4968"/>
      </c>
      <c r="L213" s="54">
        <f t="shared" si="5477"/>
      </c>
      <c r="M213" s="55">
        <f t="shared" si="4969"/>
      </c>
      <c r="N213" s="54">
        <f t="shared" si="5477"/>
      </c>
      <c r="O213" s="55">
        <f t="shared" si="4970"/>
      </c>
      <c r="P213" s="54">
        <f t="shared" si="5477"/>
      </c>
      <c r="Q213" s="55">
        <f t="shared" si="4971"/>
      </c>
      <c r="R213" s="54">
        <f t="shared" si="5477"/>
      </c>
      <c r="S213" s="55">
        <f t="shared" si="4972"/>
      </c>
      <c r="T213" s="54">
        <f t="shared" si="5477"/>
      </c>
      <c r="U213" s="55">
        <f t="shared" si="4973"/>
      </c>
      <c r="V213" s="54">
        <f t="shared" si="5477"/>
      </c>
      <c r="W213" s="55">
        <f t="shared" si="4974"/>
      </c>
      <c r="X213" s="54">
        <f t="shared" si="5477"/>
      </c>
      <c r="Y213" s="55">
        <f t="shared" si="4975"/>
      </c>
      <c r="Z213" s="54">
        <f t="shared" si="5477"/>
      </c>
      <c r="AA213" s="55">
        <f t="shared" si="4976"/>
      </c>
      <c r="AB213" s="54">
        <f t="shared" si="5477"/>
      </c>
      <c r="AC213" s="55">
        <f t="shared" si="4977"/>
      </c>
      <c r="AD213" s="54">
        <f t="shared" si="5477"/>
      </c>
      <c r="AE213" s="55">
        <f t="shared" si="4978"/>
      </c>
      <c r="AF213" s="54">
        <f t="shared" si="5477"/>
      </c>
      <c r="AG213" s="55">
        <f t="shared" si="4979"/>
      </c>
      <c r="AH213" s="54">
        <f t="shared" si="5477"/>
      </c>
      <c r="AI213" s="55">
        <f t="shared" si="4980"/>
      </c>
      <c r="AJ213" s="54">
        <f t="shared" si="5477"/>
      </c>
      <c r="AK213" s="55">
        <f t="shared" si="4981"/>
      </c>
      <c r="AL213" s="54">
        <f t="shared" si="5477"/>
      </c>
      <c r="AM213" s="55">
        <f t="shared" si="4982"/>
      </c>
      <c r="AN213" s="54">
        <f t="shared" si="5477"/>
      </c>
      <c r="AO213" s="55">
        <f t="shared" si="4983"/>
      </c>
      <c r="AP213" s="54">
        <f t="shared" si="5477"/>
      </c>
      <c r="AQ213" s="55">
        <f t="shared" si="4984"/>
      </c>
      <c r="AR213" s="54">
        <f t="shared" si="5477"/>
      </c>
      <c r="AS213" s="55">
        <f t="shared" si="4985"/>
      </c>
      <c r="AT213" s="54">
        <f t="shared" si="5477"/>
      </c>
      <c r="AU213" s="55">
        <f t="shared" si="4986"/>
      </c>
      <c r="AV213" s="54">
        <f t="shared" si="5477"/>
      </c>
      <c r="AW213" s="55">
        <f t="shared" si="4987"/>
      </c>
      <c r="AX213" s="54">
        <f t="shared" si="5477"/>
      </c>
      <c r="AY213" s="55">
        <f t="shared" si="4988"/>
      </c>
      <c r="AZ213" s="54">
        <f t="shared" si="5477"/>
      </c>
      <c r="BA213" s="55">
        <f t="shared" si="4989"/>
      </c>
      <c r="BB213" s="54">
        <f t="shared" si="5477"/>
      </c>
      <c r="BC213" s="55">
        <f t="shared" si="4990"/>
      </c>
      <c r="BD213" s="54">
        <f t="shared" si="5477"/>
      </c>
      <c r="BE213" s="55">
        <f t="shared" si="4991"/>
      </c>
      <c r="BF213" s="54">
        <f t="shared" si="5477"/>
      </c>
      <c r="BG213" s="55">
        <f t="shared" si="4992"/>
      </c>
      <c r="BH213" s="54">
        <f t="shared" si="5477"/>
      </c>
      <c r="BI213" s="55">
        <f t="shared" si="4993"/>
      </c>
      <c r="BJ213" s="54">
        <f t="shared" si="5477"/>
      </c>
      <c r="BK213" s="55">
        <f t="shared" si="4994"/>
      </c>
      <c r="BL213" s="54">
        <f t="shared" si="5477"/>
      </c>
      <c r="BM213" s="55">
        <f t="shared" si="4995"/>
      </c>
      <c r="BN213" s="54">
        <f t="shared" si="5477"/>
      </c>
      <c r="BO213" s="55">
        <f t="shared" si="4996"/>
      </c>
      <c r="BP213" s="54">
        <f t="shared" si="5477"/>
      </c>
      <c r="BQ213" s="55">
        <f t="shared" si="4997"/>
      </c>
      <c r="BR213" s="54">
        <f t="shared" si="5476"/>
      </c>
      <c r="BS213" s="55">
        <f t="shared" si="4998"/>
      </c>
      <c r="BT213" s="54">
        <f t="shared" si="5476"/>
      </c>
      <c r="BU213" s="55">
        <f t="shared" si="4999"/>
      </c>
      <c r="BV213" s="54">
        <f t="shared" si="5476"/>
      </c>
      <c r="BW213" s="55">
        <f t="shared" si="5000"/>
      </c>
      <c r="BX213" s="54">
        <f t="shared" si="5476"/>
      </c>
      <c r="BY213" s="55">
        <f t="shared" si="5001"/>
      </c>
      <c r="BZ213" s="54">
        <f t="shared" si="5476"/>
      </c>
      <c r="CA213" s="55">
        <f t="shared" si="5002"/>
      </c>
      <c r="CB213" s="54">
        <f t="shared" si="5476"/>
      </c>
      <c r="CC213" s="55">
        <f t="shared" si="5003"/>
      </c>
      <c r="CD213" s="54">
        <f t="shared" si="5476"/>
      </c>
      <c r="CE213" s="55">
        <f t="shared" si="5004"/>
      </c>
      <c r="CF213" s="54">
        <f t="shared" si="5476"/>
      </c>
      <c r="CG213" s="55">
        <f t="shared" si="5005"/>
      </c>
      <c r="CH213" s="54">
        <f t="shared" si="5476"/>
      </c>
      <c r="CI213" s="55">
        <f t="shared" si="5006"/>
      </c>
      <c r="CJ213" s="54">
        <f t="shared" si="5476"/>
      </c>
      <c r="CK213" s="55">
        <f t="shared" si="5007"/>
      </c>
      <c r="CL213" s="54">
        <f t="shared" si="5476"/>
      </c>
      <c r="CM213" s="55">
        <f t="shared" si="5008"/>
      </c>
      <c r="CN213" s="54">
        <f t="shared" si="5476"/>
      </c>
      <c r="CO213" s="55">
        <f t="shared" si="5009"/>
      </c>
      <c r="CP213" s="54">
        <f t="shared" si="5476"/>
      </c>
      <c r="CQ213" s="55">
        <f t="shared" si="5010"/>
      </c>
      <c r="CR213" s="54">
        <f t="shared" si="5476"/>
      </c>
      <c r="CS213" s="55">
        <f t="shared" si="5011"/>
      </c>
      <c r="CT213" s="54">
        <f t="shared" si="5476"/>
      </c>
      <c r="CU213" s="55">
        <f t="shared" si="5012"/>
      </c>
      <c r="CV213" s="54">
        <f t="shared" si="5476"/>
      </c>
      <c r="CW213" s="55">
        <f t="shared" si="5013"/>
      </c>
      <c r="CX213" s="54">
        <f t="shared" si="5476"/>
      </c>
      <c r="CY213" s="55">
        <f t="shared" si="5014"/>
      </c>
      <c r="CZ213" s="54">
        <f t="shared" si="5476"/>
      </c>
      <c r="DA213" s="55">
        <f t="shared" si="5015"/>
      </c>
      <c r="DB213" s="54">
        <f t="shared" si="5476"/>
      </c>
      <c r="DC213" s="55">
        <f t="shared" si="5016"/>
      </c>
      <c r="DD213" s="54">
        <f t="shared" si="5476"/>
      </c>
      <c r="DE213" s="55">
        <f t="shared" si="5017"/>
      </c>
      <c r="DF213" s="54">
        <f t="shared" si="5476"/>
      </c>
      <c r="DG213" s="55">
        <f t="shared" si="5018"/>
      </c>
      <c r="DH213" s="54">
        <f t="shared" si="5476"/>
      </c>
      <c r="DI213" s="55">
        <f t="shared" si="5019"/>
      </c>
      <c r="DJ213" s="54">
        <f t="shared" si="5476"/>
      </c>
      <c r="DK213" s="55">
        <f t="shared" si="5020"/>
      </c>
      <c r="DL213" s="54">
        <f t="shared" si="5476"/>
      </c>
      <c r="DM213" s="55">
        <f t="shared" si="5021"/>
      </c>
      <c r="DN213" s="54">
        <f t="shared" si="5476"/>
      </c>
      <c r="DO213" s="55">
        <f t="shared" si="5022"/>
      </c>
      <c r="DP213" s="54">
        <f t="shared" si="5476"/>
      </c>
      <c r="DQ213" s="55">
        <f t="shared" si="5023"/>
      </c>
      <c r="DR213" s="54">
        <f t="shared" si="5476"/>
      </c>
      <c r="DS213" s="55">
        <f t="shared" si="5024"/>
      </c>
      <c r="DT213" s="54">
        <f t="shared" si="5476"/>
      </c>
      <c r="DU213" s="55">
        <f t="shared" si="5025"/>
      </c>
      <c r="DV213" s="54">
        <f t="shared" si="5476"/>
      </c>
      <c r="DW213" s="55">
        <f t="shared" si="5026"/>
      </c>
      <c r="DX213" s="54">
        <f t="shared" si="5476"/>
      </c>
      <c r="DY213" s="55">
        <f t="shared" si="5027"/>
      </c>
      <c r="DZ213" s="54">
        <f t="shared" si="5476"/>
      </c>
      <c r="EA213" s="55">
        <f t="shared" si="5028"/>
      </c>
      <c r="EB213" s="54">
        <f t="shared" si="5334"/>
      </c>
      <c r="EC213" s="55">
        <f t="shared" si="5029"/>
      </c>
      <c r="ED213" s="54">
        <f t="shared" si="5294"/>
      </c>
      <c r="EE213" s="55">
        <f t="shared" si="5030"/>
      </c>
      <c r="EF213" s="54">
        <f t="shared" si="5294"/>
      </c>
      <c r="EG213" s="55">
        <f t="shared" si="5031"/>
      </c>
      <c r="EH213" s="54">
        <f t="shared" si="5294"/>
      </c>
      <c r="EI213" s="55">
        <f t="shared" si="5032"/>
      </c>
      <c r="EJ213" s="54">
        <f t="shared" si="5294"/>
      </c>
      <c r="EK213" s="55">
        <f t="shared" si="5033"/>
      </c>
      <c r="EL213" s="54">
        <f t="shared" si="5294"/>
      </c>
      <c r="EM213" s="55">
        <f t="shared" si="5034"/>
      </c>
      <c r="EN213" s="54">
        <f t="shared" si="5294"/>
      </c>
      <c r="EO213" s="55">
        <f t="shared" si="5035"/>
      </c>
      <c r="EP213" s="54">
        <f t="shared" si="5479"/>
      </c>
      <c r="EQ213" s="55">
        <f t="shared" si="5036"/>
      </c>
      <c r="ER213" s="54">
        <f t="shared" si="5479"/>
      </c>
      <c r="ES213" s="55">
        <f t="shared" si="5037"/>
      </c>
      <c r="ET213" s="54">
        <f t="shared" si="5479"/>
      </c>
      <c r="EU213" s="55">
        <f t="shared" si="5038"/>
      </c>
      <c r="EV213" s="54">
        <f t="shared" si="5479"/>
      </c>
      <c r="EW213" s="55">
        <f t="shared" si="5039"/>
      </c>
      <c r="EX213" s="54">
        <f t="shared" si="5479"/>
      </c>
      <c r="EY213" s="55">
        <f t="shared" si="5040"/>
      </c>
      <c r="EZ213" s="54">
        <f t="shared" si="5479"/>
      </c>
      <c r="FA213" s="55">
        <f t="shared" si="5041"/>
      </c>
      <c r="FB213" s="54">
        <f t="shared" si="5479"/>
      </c>
      <c r="FC213" s="55">
        <f t="shared" si="5042"/>
      </c>
      <c r="FD213" s="54">
        <f t="shared" si="5479"/>
      </c>
      <c r="FE213" s="55">
        <f t="shared" si="5043"/>
      </c>
      <c r="FF213" s="54">
        <f t="shared" si="5479"/>
      </c>
      <c r="FG213" s="55">
        <f t="shared" si="5044"/>
      </c>
      <c r="FH213" s="54">
        <f t="shared" si="5479"/>
      </c>
      <c r="FI213" s="55">
        <f t="shared" si="5045"/>
      </c>
      <c r="FJ213" s="54">
        <f t="shared" si="5479"/>
      </c>
      <c r="FK213" s="55">
        <f t="shared" si="5046"/>
      </c>
      <c r="FL213" s="54">
        <f t="shared" si="5479"/>
      </c>
      <c r="FM213" s="55">
        <f t="shared" si="5047"/>
      </c>
      <c r="FN213" s="54">
        <f t="shared" si="5479"/>
      </c>
      <c r="FO213" s="55">
        <f t="shared" si="5048"/>
      </c>
      <c r="FP213" s="54">
        <f t="shared" si="5479"/>
      </c>
      <c r="FQ213" s="55">
        <f t="shared" si="5049"/>
      </c>
      <c r="FR213" s="54">
        <f t="shared" si="5479"/>
      </c>
      <c r="FS213" s="55">
        <f t="shared" si="5050"/>
      </c>
      <c r="FT213" s="54">
        <f t="shared" si="5479"/>
      </c>
      <c r="FU213" s="55">
        <f t="shared" si="5051"/>
      </c>
      <c r="FV213" s="54">
        <f t="shared" si="5479"/>
      </c>
      <c r="FW213" s="55">
        <f t="shared" si="5052"/>
      </c>
      <c r="FX213" s="54">
        <f t="shared" si="5479"/>
      </c>
      <c r="FY213" s="55">
        <f t="shared" si="5053"/>
      </c>
      <c r="FZ213" s="54">
        <f t="shared" si="5479"/>
      </c>
      <c r="GA213" s="55">
        <f t="shared" si="5054"/>
      </c>
      <c r="GB213" s="54">
        <f t="shared" si="5479"/>
      </c>
      <c r="GC213" s="55">
        <f t="shared" si="5055"/>
      </c>
      <c r="GD213" s="54">
        <f t="shared" si="5479"/>
      </c>
      <c r="GE213" s="55">
        <f t="shared" si="5056"/>
      </c>
      <c r="GF213" s="54">
        <f t="shared" si="5479"/>
      </c>
      <c r="GG213" s="55">
        <f t="shared" si="5057"/>
      </c>
      <c r="GH213" s="54">
        <f t="shared" si="5479"/>
      </c>
      <c r="GI213" s="55">
        <f t="shared" si="5058"/>
      </c>
      <c r="GJ213" s="54">
        <f t="shared" si="5479"/>
      </c>
      <c r="GK213" s="55">
        <f t="shared" si="5059"/>
      </c>
      <c r="GL213" s="54">
        <f t="shared" si="5479"/>
      </c>
      <c r="GM213" s="55">
        <f t="shared" si="5060"/>
      </c>
      <c r="GN213" s="54">
        <f t="shared" si="5479"/>
      </c>
      <c r="GO213" s="55">
        <f t="shared" si="5061"/>
      </c>
      <c r="GP213" s="54">
        <f t="shared" si="5479"/>
      </c>
      <c r="GQ213" s="55">
        <f t="shared" si="5062"/>
      </c>
      <c r="GR213" s="54">
        <f t="shared" si="5479"/>
      </c>
      <c r="GS213" s="55">
        <f t="shared" si="5063"/>
      </c>
      <c r="GT213" s="54">
        <f t="shared" si="5479"/>
      </c>
      <c r="GU213" s="55">
        <f t="shared" si="5064"/>
      </c>
      <c r="GV213" s="54">
        <f t="shared" si="5479"/>
      </c>
      <c r="GW213" s="55">
        <f t="shared" si="5065"/>
      </c>
      <c r="GX213" s="54">
        <f t="shared" si="5479"/>
      </c>
      <c r="GY213" s="55">
        <f t="shared" si="5066"/>
      </c>
      <c r="GZ213" s="54">
        <f t="shared" si="5479"/>
      </c>
      <c r="HA213" s="55">
        <f t="shared" si="5067"/>
      </c>
      <c r="HB213" s="54">
        <f t="shared" si="5478"/>
      </c>
      <c r="HC213" s="55">
        <f t="shared" si="5068"/>
      </c>
      <c r="HD213" s="54">
        <f t="shared" si="5478"/>
      </c>
      <c r="HE213" s="55">
        <f t="shared" si="5069"/>
      </c>
      <c r="HF213" s="54">
        <f t="shared" si="5478"/>
      </c>
      <c r="HG213" s="55">
        <f t="shared" si="5070"/>
      </c>
      <c r="HH213" s="54">
        <f t="shared" si="5478"/>
      </c>
      <c r="HI213" s="55">
        <f t="shared" si="5071"/>
      </c>
      <c r="HJ213" s="54">
        <f t="shared" si="5478"/>
      </c>
      <c r="HK213" s="55">
        <f t="shared" si="5072"/>
      </c>
      <c r="HL213" s="54">
        <f t="shared" si="5478"/>
      </c>
      <c r="HM213" s="55">
        <f t="shared" si="5073"/>
      </c>
      <c r="HN213" s="54">
        <f t="shared" si="5478"/>
      </c>
      <c r="HO213" s="55">
        <f t="shared" si="5074"/>
      </c>
      <c r="HP213" s="54">
        <f t="shared" si="5478"/>
      </c>
      <c r="HQ213" s="55">
        <f t="shared" si="5075"/>
      </c>
      <c r="HR213" s="54">
        <f t="shared" si="5478"/>
      </c>
      <c r="HS213" s="55">
        <f t="shared" si="5076"/>
      </c>
      <c r="HT213" s="54">
        <f t="shared" si="5478"/>
      </c>
      <c r="HU213" s="55">
        <f t="shared" si="5077"/>
      </c>
      <c r="HV213" s="54">
        <f t="shared" si="5478"/>
      </c>
      <c r="HW213" s="55">
        <f t="shared" si="5078"/>
      </c>
      <c r="HX213" s="54">
        <f t="shared" si="5478"/>
      </c>
      <c r="HY213" s="55">
        <f t="shared" si="5079"/>
      </c>
      <c r="HZ213" s="54">
        <f t="shared" si="5478"/>
      </c>
      <c r="IA213" s="55">
        <f t="shared" si="5080"/>
      </c>
      <c r="IB213" s="54">
        <f t="shared" si="5478"/>
      </c>
      <c r="IC213" s="55">
        <f t="shared" si="5081"/>
      </c>
      <c r="ID213" s="54">
        <f t="shared" si="5478"/>
      </c>
      <c r="IE213" s="55">
        <f t="shared" si="5082"/>
      </c>
      <c r="IF213" s="54">
        <f t="shared" si="5478"/>
      </c>
      <c r="IG213" s="55">
        <f t="shared" si="5083"/>
      </c>
      <c r="IH213" s="54">
        <f t="shared" si="5478"/>
      </c>
      <c r="II213" s="55">
        <f t="shared" si="5084"/>
      </c>
      <c r="IJ213" s="54">
        <f t="shared" si="5478"/>
      </c>
      <c r="IK213" s="55">
        <f t="shared" si="5085"/>
      </c>
      <c r="IL213" s="54">
        <f t="shared" si="5478"/>
      </c>
      <c r="IM213" s="55">
        <f t="shared" si="5086"/>
      </c>
      <c r="IN213" s="54">
        <f t="shared" si="5478"/>
      </c>
      <c r="IO213" s="55">
        <f t="shared" si="5087"/>
      </c>
      <c r="IP213" s="54">
        <f t="shared" si="5478"/>
      </c>
      <c r="IQ213" s="55">
        <f t="shared" si="5088"/>
      </c>
      <c r="IR213" s="54">
        <f t="shared" si="5478"/>
      </c>
      <c r="IS213" s="55">
        <f t="shared" si="5089"/>
      </c>
      <c r="IT213" s="54">
        <f t="shared" si="5478"/>
      </c>
      <c r="IU213" s="55">
        <f t="shared" si="5090"/>
      </c>
      <c r="IV213" s="54">
        <f t="shared" si="5478"/>
      </c>
      <c r="IW213" s="55">
        <f t="shared" si="5091"/>
      </c>
      <c r="IX213" s="54">
        <f t="shared" si="5478"/>
      </c>
      <c r="IY213" s="55">
        <f t="shared" si="5092"/>
      </c>
      <c r="IZ213" s="54">
        <f t="shared" si="5478"/>
      </c>
      <c r="JA213" s="55">
        <f t="shared" si="5093"/>
      </c>
      <c r="JB213" s="54">
        <f t="shared" si="5478"/>
      </c>
      <c r="JC213" s="55">
        <f t="shared" si="5094"/>
      </c>
      <c r="JD213" s="54">
        <f t="shared" si="5478"/>
      </c>
      <c r="JE213" s="55">
        <f t="shared" si="5095"/>
      </c>
      <c r="JF213" s="54">
        <f t="shared" si="5478"/>
      </c>
      <c r="JG213" s="55">
        <f t="shared" si="5096"/>
      </c>
      <c r="JH213" s="54">
        <f t="shared" si="5478"/>
      </c>
      <c r="JI213" s="55">
        <f t="shared" si="5097"/>
      </c>
      <c r="JJ213" s="54">
        <f t="shared" si="5478"/>
      </c>
      <c r="JK213" s="55">
        <f t="shared" si="5098"/>
      </c>
      <c r="JL213" s="54">
        <f t="shared" si="5409"/>
      </c>
      <c r="JM213" s="55">
        <f t="shared" si="5200"/>
      </c>
      <c r="JN213" s="54">
        <f t="shared" si="5474"/>
      </c>
      <c r="JO213" s="55">
        <f t="shared" si="5296"/>
      </c>
      <c r="JP213" s="54">
        <f t="shared" si="5474"/>
      </c>
      <c r="JQ213" s="55">
        <f t="shared" si="5297"/>
      </c>
      <c r="JR213" s="54">
        <f t="shared" si="5474"/>
      </c>
      <c r="JS213" s="55">
        <f t="shared" si="5298"/>
      </c>
      <c r="JT213" s="54">
        <f t="shared" si="5474"/>
      </c>
      <c r="JU213" s="55">
        <f t="shared" si="5299"/>
      </c>
      <c r="JV213" s="54">
        <f t="shared" si="5474"/>
      </c>
      <c r="JW213" s="55">
        <f t="shared" si="5300"/>
      </c>
      <c r="JX213" s="54">
        <f t="shared" si="5474"/>
      </c>
      <c r="JY213" s="55">
        <f t="shared" si="5301"/>
      </c>
      <c r="JZ213" s="54">
        <f t="shared" si="5474"/>
      </c>
      <c r="KA213" s="55">
        <f t="shared" si="5302"/>
      </c>
      <c r="KB213" s="54">
        <f t="shared" si="5474"/>
      </c>
      <c r="KC213" s="55">
        <f t="shared" si="5303"/>
      </c>
      <c r="KD213" s="54">
        <f t="shared" si="5474"/>
      </c>
      <c r="KE213" s="55">
        <f t="shared" si="5304"/>
      </c>
      <c r="KF213" s="54">
        <f t="shared" si="5474"/>
      </c>
      <c r="KG213" s="55">
        <f t="shared" si="5305"/>
      </c>
      <c r="KH213" s="54">
        <f t="shared" si="5474"/>
      </c>
      <c r="KI213" s="55">
        <f t="shared" si="5306"/>
      </c>
      <c r="KJ213" s="54">
        <f t="shared" si="5474"/>
      </c>
      <c r="KK213" s="55">
        <f t="shared" si="5307"/>
      </c>
      <c r="KL213" s="54">
        <f t="shared" si="5474"/>
      </c>
      <c r="KM213" s="55">
        <f t="shared" si="5308"/>
      </c>
      <c r="KN213" s="54">
        <f t="shared" si="5474"/>
      </c>
      <c r="KO213" s="55">
        <f t="shared" si="5309"/>
      </c>
      <c r="KP213" s="54">
        <f t="shared" si="5474"/>
      </c>
      <c r="KQ213" s="55">
        <f t="shared" si="5310"/>
      </c>
      <c r="KR213" s="54">
        <f t="shared" si="5474"/>
      </c>
      <c r="KS213" s="55">
        <f t="shared" si="5311"/>
      </c>
      <c r="KT213" s="54">
        <f t="shared" si="5474"/>
      </c>
      <c r="KU213" s="55">
        <f t="shared" si="5312"/>
      </c>
      <c r="KV213" s="54">
        <f t="shared" si="5474"/>
      </c>
      <c r="KW213" s="55">
        <f t="shared" si="5313"/>
      </c>
      <c r="KX213" s="54">
        <f t="shared" si="5474"/>
      </c>
      <c r="KY213" s="55">
        <f t="shared" si="5314"/>
      </c>
      <c r="KZ213" s="54">
        <f t="shared" si="5474"/>
      </c>
      <c r="LA213" s="55">
        <f t="shared" si="5315"/>
      </c>
      <c r="LB213" s="54">
        <f t="shared" si="5474"/>
      </c>
      <c r="LC213" s="55">
        <f t="shared" si="5316"/>
      </c>
      <c r="LD213" s="54">
        <f t="shared" si="5474"/>
      </c>
      <c r="LE213" s="55">
        <f t="shared" si="5317"/>
      </c>
      <c r="LF213" s="54">
        <f t="shared" si="5474"/>
      </c>
      <c r="LG213" s="55">
        <f t="shared" si="5318"/>
      </c>
      <c r="LH213" s="54">
        <f t="shared" si="5474"/>
      </c>
      <c r="LI213" s="55">
        <f t="shared" si="5319"/>
      </c>
      <c r="LJ213" s="54">
        <f t="shared" si="5474"/>
      </c>
      <c r="LK213" s="55">
        <f t="shared" si="5320"/>
      </c>
      <c r="LL213" s="54">
        <f t="shared" si="5474"/>
      </c>
      <c r="LM213" s="55">
        <f t="shared" si="5321"/>
      </c>
      <c r="LN213" s="54">
        <f t="shared" si="5474"/>
      </c>
      <c r="LO213" s="55">
        <f t="shared" si="5322"/>
      </c>
      <c r="LP213" s="54">
        <f t="shared" si="5474"/>
      </c>
      <c r="LQ213" s="55">
        <f t="shared" si="5323"/>
      </c>
      <c r="LR213" s="54">
        <f t="shared" si="5474"/>
      </c>
      <c r="LS213" s="55">
        <f t="shared" si="5324"/>
      </c>
      <c r="LT213" s="54">
        <f t="shared" si="5474"/>
      </c>
      <c r="LU213" s="55">
        <f t="shared" si="5325"/>
      </c>
      <c r="LV213" s="54">
        <f t="shared" si="5474"/>
      </c>
      <c r="LW213" s="55">
        <f t="shared" si="5326"/>
      </c>
      <c r="LX213" s="54">
        <f t="shared" si="5474"/>
      </c>
      <c r="LY213" s="55">
        <f t="shared" si="5202"/>
      </c>
      <c r="LZ213" s="54">
        <f t="shared" si="5475"/>
      </c>
      <c r="MA213" s="55">
        <f t="shared" si="5327"/>
      </c>
      <c r="MB213" s="54">
        <f t="shared" si="5475"/>
      </c>
      <c r="MC213" s="55">
        <f t="shared" si="5328"/>
      </c>
      <c r="MD213" s="54">
        <f t="shared" si="5475"/>
      </c>
      <c r="ME213" s="55">
        <f t="shared" si="5329"/>
      </c>
      <c r="MF213" s="54">
        <f t="shared" si="5475"/>
      </c>
      <c r="MG213" s="55">
        <f t="shared" si="5330"/>
      </c>
      <c r="MH213" s="54">
        <f t="shared" si="5475"/>
      </c>
      <c r="MI213" s="55">
        <f t="shared" si="5331"/>
      </c>
      <c r="MJ213" s="54">
        <f t="shared" si="5475"/>
      </c>
      <c r="MK213" s="55">
        <f t="shared" si="5332"/>
      </c>
      <c r="ML213" s="54">
        <f t="shared" si="5475"/>
      </c>
      <c r="MM213" s="55">
        <f t="shared" si="5203"/>
      </c>
      <c r="MN213" s="54">
        <f t="shared" si="5475"/>
      </c>
      <c r="MO213" s="55">
        <f t="shared" si="5204"/>
      </c>
      <c r="MP213" s="54">
        <f t="shared" si="5475"/>
      </c>
      <c r="MQ213" s="55">
        <f t="shared" si="5205"/>
      </c>
      <c r="MR213" s="54">
        <f t="shared" si="5475"/>
      </c>
      <c r="MS213" s="55">
        <f t="shared" si="5206"/>
      </c>
      <c r="MT213" s="54">
        <f t="shared" si="5475"/>
      </c>
      <c r="MU213" s="55">
        <f t="shared" si="5207"/>
      </c>
      <c r="MV213" s="54">
        <f t="shared" si="5475"/>
      </c>
      <c r="MW213" s="55">
        <f t="shared" si="5208"/>
      </c>
      <c r="MX213" s="54">
        <f t="shared" si="5475"/>
      </c>
      <c r="MY213" s="55">
        <f t="shared" si="5209"/>
      </c>
      <c r="MZ213" s="54">
        <f t="shared" si="5475"/>
      </c>
      <c r="NA213" s="55">
        <f t="shared" si="5210"/>
      </c>
      <c r="NB213" s="54">
        <f t="shared" si="5475"/>
      </c>
      <c r="NC213" s="55">
        <f t="shared" si="5211"/>
      </c>
      <c r="ND213" s="54">
        <f t="shared" si="5475"/>
      </c>
      <c r="NE213" s="55">
        <f t="shared" si="5212"/>
      </c>
      <c r="NF213" s="54">
        <f t="shared" si="5475"/>
      </c>
      <c r="NG213" s="55">
        <f t="shared" si="5213"/>
      </c>
      <c r="NH213" s="54">
        <f t="shared" si="5475"/>
      </c>
      <c r="NI213" s="55">
        <f t="shared" si="5214"/>
      </c>
      <c r="NJ213" s="54">
        <f t="shared" si="5475"/>
      </c>
      <c r="NK213" s="55">
        <f t="shared" si="5215"/>
      </c>
      <c r="NL213" s="54">
        <f t="shared" si="5475"/>
      </c>
      <c r="NM213" s="55">
        <f t="shared" si="5216"/>
      </c>
      <c r="NN213" s="54">
        <f t="shared" si="5475"/>
      </c>
      <c r="NO213" s="55">
        <f t="shared" si="5217"/>
      </c>
      <c r="NP213" s="54">
        <f t="shared" si="5475"/>
      </c>
      <c r="NQ213" s="55">
        <f t="shared" si="5218"/>
      </c>
      <c r="NR213" s="54">
        <f t="shared" si="5475"/>
      </c>
      <c r="NS213" s="55">
        <f t="shared" si="5219"/>
      </c>
      <c r="NT213" s="54">
        <f t="shared" si="5475"/>
      </c>
      <c r="NU213" s="55">
        <f t="shared" si="5220"/>
      </c>
      <c r="NV213" s="54">
        <f t="shared" si="5475"/>
      </c>
      <c r="NW213" s="55">
        <f t="shared" si="5221"/>
      </c>
      <c r="NX213" s="54">
        <f t="shared" si="5475"/>
      </c>
      <c r="NY213" s="55">
        <f t="shared" si="5222"/>
      </c>
      <c r="NZ213" s="54">
        <f t="shared" si="5475"/>
      </c>
      <c r="OA213" s="55">
        <f t="shared" si="5223"/>
      </c>
      <c r="OB213" s="54">
        <f t="shared" si="5475"/>
      </c>
      <c r="OC213" s="55">
        <f t="shared" si="5224"/>
      </c>
      <c r="OD213" s="54">
        <f t="shared" si="5475"/>
      </c>
      <c r="OE213" s="55">
        <f t="shared" si="5225"/>
      </c>
      <c r="OF213" s="54">
        <f t="shared" si="5475"/>
      </c>
      <c r="OG213" s="55">
        <f t="shared" si="5226"/>
      </c>
      <c r="OH213" s="54">
        <f t="shared" si="5475"/>
      </c>
      <c r="OI213" s="55">
        <f t="shared" si="5227"/>
      </c>
      <c r="OJ213" s="54">
        <f t="shared" si="5475"/>
      </c>
      <c r="OK213" s="55">
        <f t="shared" si="5228"/>
      </c>
      <c r="OL213" s="54">
        <f t="shared" si="5410"/>
      </c>
      <c r="OM213" s="55">
        <f t="shared" si="5229"/>
      </c>
      <c r="ON213" s="54">
        <f t="shared" si="5410"/>
      </c>
      <c r="OO213" s="55">
        <f t="shared" si="5230"/>
      </c>
      <c r="OP213" s="54">
        <f t="shared" si="5410"/>
      </c>
      <c r="OQ213" s="55">
        <f t="shared" si="5231"/>
      </c>
      <c r="OR213" s="54">
        <f t="shared" si="5410"/>
      </c>
      <c r="OS213" s="55">
        <f t="shared" si="5232"/>
      </c>
      <c r="OT213" s="54">
        <f t="shared" si="5410"/>
      </c>
      <c r="OU213" s="55">
        <f t="shared" si="5233"/>
      </c>
      <c r="OV213" s="54">
        <f t="shared" si="5410"/>
      </c>
      <c r="OW213" s="55">
        <f t="shared" si="5234"/>
      </c>
      <c r="OX213" s="54">
        <f t="shared" si="5411"/>
      </c>
      <c r="OY213" s="55">
        <f t="shared" si="5235"/>
      </c>
      <c r="OZ213" s="54">
        <f t="shared" si="5411"/>
      </c>
      <c r="PA213" s="55">
        <f t="shared" si="5236"/>
      </c>
      <c r="PB213" s="54">
        <f t="shared" si="5411"/>
      </c>
      <c r="PC213" s="55">
        <f t="shared" si="5237"/>
      </c>
      <c r="PD213" s="54">
        <f t="shared" si="5411"/>
      </c>
      <c r="PE213" s="55">
        <f t="shared" si="5238"/>
      </c>
      <c r="PF213" s="54">
        <f t="shared" si="5411"/>
      </c>
      <c r="PG213" s="55">
        <f t="shared" si="5239"/>
      </c>
      <c r="PH213" s="54">
        <f t="shared" si="5411"/>
      </c>
      <c r="PI213" s="55">
        <f t="shared" si="5240"/>
      </c>
      <c r="PJ213" s="54">
        <f t="shared" si="5411"/>
      </c>
      <c r="PK213" s="55">
        <f t="shared" si="5241"/>
      </c>
      <c r="PL213" s="54">
        <f t="shared" si="5411"/>
      </c>
      <c r="PM213" s="55">
        <f t="shared" si="5242"/>
      </c>
      <c r="PN213" s="54">
        <f t="shared" si="5411"/>
      </c>
      <c r="PO213" s="55">
        <f t="shared" si="5243"/>
      </c>
      <c r="PP213" s="54">
        <f t="shared" si="5411"/>
      </c>
      <c r="PQ213" s="55">
        <f t="shared" si="5244"/>
      </c>
      <c r="PR213" s="54">
        <f t="shared" si="5411"/>
      </c>
      <c r="PS213" s="55">
        <f t="shared" si="5245"/>
      </c>
      <c r="PT213" s="54">
        <f t="shared" si="5411"/>
      </c>
      <c r="PU213" s="55">
        <f t="shared" si="5246"/>
      </c>
      <c r="PV213" s="54">
        <f t="shared" si="5411"/>
      </c>
      <c r="PW213" s="55">
        <f t="shared" si="5247"/>
      </c>
      <c r="PX213" s="54">
        <f t="shared" si="5411"/>
      </c>
      <c r="PY213" s="55">
        <f t="shared" si="5248"/>
      </c>
      <c r="PZ213" s="54">
        <f t="shared" si="5411"/>
      </c>
      <c r="QA213" s="55">
        <f t="shared" si="5249"/>
      </c>
      <c r="QB213" s="54">
        <f t="shared" si="5411"/>
      </c>
      <c r="QC213" s="55">
        <f t="shared" si="5250"/>
      </c>
      <c r="QD213" s="54">
        <f t="shared" si="5411"/>
      </c>
      <c r="QE213" s="55">
        <f t="shared" si="5251"/>
      </c>
      <c r="QF213" s="54">
        <f t="shared" si="5411"/>
      </c>
      <c r="QG213" s="55">
        <f t="shared" si="5252"/>
      </c>
      <c r="QH213" s="54">
        <f t="shared" si="5411"/>
      </c>
      <c r="QI213" s="55">
        <f t="shared" si="5253"/>
      </c>
      <c r="QJ213" s="54">
        <f t="shared" si="5411"/>
      </c>
      <c r="QK213" s="55">
        <f t="shared" si="5254"/>
      </c>
      <c r="QL213" s="54">
        <f t="shared" si="5411"/>
      </c>
      <c r="QM213" s="55">
        <f t="shared" si="5255"/>
      </c>
      <c r="QN213" s="54">
        <f t="shared" si="5411"/>
      </c>
      <c r="QO213" s="55">
        <f t="shared" si="5256"/>
      </c>
      <c r="QP213" s="54">
        <f t="shared" si="5411"/>
      </c>
      <c r="QQ213" s="55">
        <f t="shared" si="5257"/>
      </c>
      <c r="QR213" s="54">
        <f t="shared" si="5411"/>
      </c>
      <c r="QS213" s="55">
        <f t="shared" si="5258"/>
      </c>
      <c r="QT213" s="54">
        <f t="shared" si="5411"/>
      </c>
      <c r="QU213" s="55">
        <f t="shared" si="5412"/>
      </c>
      <c r="QV213" s="54">
        <f t="shared" si="5411"/>
      </c>
      <c r="QW213" s="55">
        <f t="shared" si="5413"/>
      </c>
      <c r="QX213" s="54">
        <f t="shared" si="5411"/>
      </c>
      <c r="QY213" s="55">
        <f t="shared" si="5414"/>
      </c>
      <c r="QZ213" s="54">
        <f t="shared" si="5411"/>
      </c>
      <c r="RA213" s="55">
        <f t="shared" si="5415"/>
      </c>
      <c r="RB213" s="54">
        <f t="shared" si="5411"/>
      </c>
      <c r="RC213" s="55">
        <f t="shared" si="5416"/>
      </c>
      <c r="RD213" s="54">
        <f t="shared" si="5411"/>
      </c>
      <c r="RE213" s="55">
        <f t="shared" si="5417"/>
      </c>
      <c r="RF213" s="54">
        <f t="shared" si="5411"/>
      </c>
      <c r="RG213" s="55">
        <f t="shared" si="5418"/>
      </c>
      <c r="RH213" s="54">
        <f t="shared" si="5411"/>
      </c>
      <c r="RI213" s="55">
        <f t="shared" si="5419"/>
      </c>
      <c r="RJ213" s="54">
        <f t="shared" si="5406"/>
      </c>
      <c r="RK213" s="55">
        <f t="shared" si="5420"/>
      </c>
      <c r="RL213" s="54">
        <f t="shared" si="5406"/>
      </c>
      <c r="RM213" s="55">
        <f t="shared" si="5421"/>
      </c>
      <c r="RN213" s="54">
        <f t="shared" si="5406"/>
      </c>
      <c r="RO213" s="55">
        <f t="shared" si="5422"/>
      </c>
      <c r="RP213" s="54">
        <f t="shared" si="5406"/>
      </c>
      <c r="RQ213" s="55">
        <f t="shared" si="5423"/>
      </c>
      <c r="RR213" s="54">
        <f t="shared" si="5406"/>
      </c>
      <c r="RS213" s="55">
        <f t="shared" si="5424"/>
      </c>
      <c r="RT213" s="54">
        <f t="shared" si="5406"/>
      </c>
      <c r="RU213" s="55">
        <f t="shared" si="5425"/>
      </c>
      <c r="RV213" s="54">
        <f t="shared" si="5406"/>
      </c>
      <c r="RW213" s="55">
        <f t="shared" si="5426"/>
      </c>
      <c r="RX213" s="54">
        <f t="shared" si="5406"/>
      </c>
      <c r="RY213" s="55">
        <f t="shared" si="5427"/>
      </c>
      <c r="RZ213" s="54">
        <f t="shared" si="5406"/>
      </c>
      <c r="SA213" s="55">
        <f t="shared" si="5428"/>
      </c>
      <c r="SB213" s="54">
        <f t="shared" si="5406"/>
      </c>
      <c r="SC213" s="55">
        <f t="shared" si="5429"/>
      </c>
      <c r="SD213" s="54">
        <f t="shared" si="5406"/>
      </c>
      <c r="SE213" s="55">
        <f t="shared" si="5430"/>
      </c>
      <c r="SF213" s="54">
        <f t="shared" si="5406"/>
      </c>
      <c r="SG213" s="55">
        <f t="shared" si="5431"/>
      </c>
      <c r="SH213" s="54">
        <f t="shared" si="5406"/>
      </c>
      <c r="SI213" s="55">
        <f t="shared" si="5432"/>
      </c>
      <c r="SJ213" s="54">
        <f t="shared" si="5406"/>
      </c>
      <c r="SK213" s="55">
        <f t="shared" si="5433"/>
      </c>
      <c r="SL213" s="54">
        <f t="shared" si="5406"/>
      </c>
      <c r="SM213" s="55">
        <f t="shared" si="5434"/>
      </c>
      <c r="SN213" s="54">
        <f t="shared" si="5406"/>
      </c>
      <c r="SO213" s="55">
        <f t="shared" si="5435"/>
      </c>
      <c r="SP213" s="54">
        <f t="shared" si="5406"/>
      </c>
      <c r="SQ213" s="55">
        <f t="shared" si="5436"/>
      </c>
      <c r="SR213" s="54">
        <f t="shared" si="5406"/>
      </c>
      <c r="SS213" s="55">
        <f t="shared" si="5437"/>
      </c>
      <c r="ST213" s="54">
        <f t="shared" si="5406"/>
      </c>
      <c r="SU213" s="55">
        <f t="shared" si="5438"/>
      </c>
      <c r="SV213" s="54">
        <f t="shared" si="5406"/>
      </c>
      <c r="SW213" s="55">
        <f t="shared" si="5439"/>
      </c>
      <c r="SX213" s="54">
        <f t="shared" si="5406"/>
      </c>
      <c r="SY213" s="55">
        <f t="shared" si="5440"/>
      </c>
      <c r="SZ213" s="54">
        <f t="shared" si="5406"/>
      </c>
      <c r="TA213" s="55">
        <f t="shared" si="5441"/>
      </c>
      <c r="TB213" s="54">
        <f t="shared" si="5406"/>
      </c>
      <c r="TC213" s="55">
        <f t="shared" si="5442"/>
      </c>
      <c r="TD213" s="54">
        <f t="shared" si="5406"/>
      </c>
      <c r="TE213" s="55">
        <f t="shared" si="5407"/>
      </c>
      <c r="TF213" s="54">
        <f t="shared" si="5406"/>
      </c>
      <c r="TG213" s="55">
        <f t="shared" si="5364"/>
      </c>
      <c r="TH213" s="54">
        <f t="shared" si="5406"/>
      </c>
      <c r="TI213" s="55">
        <f t="shared" si="5365"/>
      </c>
      <c r="TJ213" s="54">
        <f t="shared" si="5406"/>
      </c>
      <c r="TK213" s="55">
        <f t="shared" si="5366"/>
      </c>
      <c r="TL213" s="54">
        <f t="shared" si="5406"/>
      </c>
      <c r="TM213" s="55">
        <f t="shared" si="5367"/>
      </c>
      <c r="TN213" s="54">
        <f t="shared" si="5406"/>
      </c>
      <c r="TO213" s="55">
        <f t="shared" si="5368"/>
      </c>
      <c r="TP213" s="54">
        <f t="shared" si="5406"/>
      </c>
      <c r="TQ213" s="55">
        <f t="shared" si="5369"/>
      </c>
      <c r="TR213" s="54">
        <f t="shared" si="5406"/>
      </c>
      <c r="TS213" s="55">
        <f t="shared" si="5370"/>
      </c>
      <c r="TT213" s="54">
        <f t="shared" si="5402"/>
      </c>
      <c r="TU213" s="55">
        <f t="shared" si="5371"/>
      </c>
      <c r="TV213" s="54">
        <f t="shared" si="5402"/>
      </c>
      <c r="TW213" s="55">
        <f t="shared" si="5372"/>
      </c>
      <c r="TX213" s="54">
        <f t="shared" si="5402"/>
      </c>
      <c r="TY213" s="55">
        <f t="shared" si="5373"/>
      </c>
      <c r="TZ213" s="54">
        <f t="shared" si="5402"/>
      </c>
      <c r="UA213" s="55">
        <f t="shared" si="5374"/>
      </c>
      <c r="UB213" s="54">
        <f t="shared" si="5402"/>
      </c>
      <c r="UC213" s="55">
        <f t="shared" si="5375"/>
      </c>
      <c r="UD213" s="54">
        <f t="shared" si="5402"/>
      </c>
      <c r="UE213" s="55">
        <f t="shared" si="5376"/>
      </c>
      <c r="UF213" s="54">
        <f t="shared" si="5402"/>
      </c>
      <c r="UG213" s="55">
        <f t="shared" si="5377"/>
      </c>
      <c r="UH213" s="54">
        <f t="shared" si="5402"/>
      </c>
      <c r="UI213" s="55">
        <f t="shared" si="5378"/>
      </c>
      <c r="UJ213" s="54">
        <f t="shared" si="5402"/>
      </c>
      <c r="UK213" s="55">
        <f t="shared" si="5379"/>
      </c>
      <c r="UL213" s="54">
        <f t="shared" si="5402"/>
      </c>
      <c r="UM213" s="55">
        <f t="shared" si="5380"/>
      </c>
      <c r="UN213" s="54">
        <f t="shared" si="5363"/>
      </c>
      <c r="UO213" s="55">
        <f t="shared" si="5381"/>
      </c>
      <c r="UP213" s="54">
        <f t="shared" si="5363"/>
      </c>
      <c r="UQ213" s="55">
        <f t="shared" si="5382"/>
      </c>
      <c r="UR213" s="54">
        <f t="shared" si="5363"/>
      </c>
      <c r="US213" s="55">
        <f t="shared" si="5383"/>
      </c>
      <c r="UT213" s="54">
        <f t="shared" si="5363"/>
      </c>
      <c r="UU213" s="55">
        <f t="shared" si="5384"/>
      </c>
      <c r="UV213" s="54">
        <f t="shared" si="5363"/>
      </c>
      <c r="UW213" s="55">
        <f t="shared" si="5385"/>
      </c>
      <c r="UX213" s="54">
        <f t="shared" si="5363"/>
      </c>
      <c r="UY213" s="55">
        <f t="shared" si="5386"/>
      </c>
      <c r="UZ213" s="54">
        <f t="shared" si="5363"/>
      </c>
      <c r="VA213" s="55">
        <f t="shared" si="5387"/>
      </c>
      <c r="VB213" s="54">
        <f t="shared" si="5363"/>
      </c>
      <c r="VC213" s="55">
        <f t="shared" si="5388"/>
      </c>
      <c r="VD213" s="54">
        <f t="shared" si="5363"/>
      </c>
      <c r="VE213" s="55">
        <f t="shared" si="5389"/>
      </c>
      <c r="VF213" s="54">
        <f t="shared" si="5363"/>
      </c>
      <c r="VG213" s="55">
        <f t="shared" si="5390"/>
      </c>
      <c r="VH213" s="54">
        <f t="shared" si="5363"/>
      </c>
      <c r="VI213" s="55">
        <f t="shared" si="5391"/>
      </c>
      <c r="VJ213" s="54">
        <f t="shared" si="5363"/>
      </c>
      <c r="VK213" s="55">
        <f t="shared" si="5392"/>
      </c>
      <c r="VL213" s="54">
        <f t="shared" si="5259"/>
      </c>
      <c r="VM213" s="55">
        <f t="shared" si="5393"/>
      </c>
      <c r="VN213" s="54">
        <f t="shared" si="5259"/>
      </c>
      <c r="VO213" s="55">
        <f t="shared" si="5394"/>
      </c>
      <c r="VP213" s="54">
        <f t="shared" si="5259"/>
      </c>
      <c r="VQ213" s="55">
        <f t="shared" si="5336"/>
      </c>
      <c r="VR213" s="54">
        <f t="shared" si="5259"/>
      </c>
      <c r="VS213" s="55">
        <f t="shared" si="5395"/>
      </c>
      <c r="VT213" s="54">
        <f t="shared" si="5259"/>
      </c>
      <c r="VU213" s="55">
        <f t="shared" si="5396"/>
      </c>
      <c r="VV213" s="54">
        <f t="shared" si="5259"/>
      </c>
      <c r="VW213" s="55">
        <f t="shared" si="5397"/>
      </c>
      <c r="VX213" s="54">
        <f t="shared" si="5259"/>
      </c>
      <c r="VY213" s="55">
        <f t="shared" si="5398"/>
      </c>
      <c r="VZ213" s="54">
        <f t="shared" si="5259"/>
      </c>
      <c r="WA213" s="55">
        <f t="shared" si="5399"/>
      </c>
      <c r="WB213" s="54">
        <f t="shared" si="5259"/>
      </c>
      <c r="WC213" s="55">
        <f t="shared" si="5400"/>
      </c>
      <c r="WD213" s="54">
        <f t="shared" si="5259"/>
      </c>
      <c r="WE213" s="55">
        <f t="shared" si="5337"/>
      </c>
      <c r="WF213" s="54">
        <f t="shared" si="5259"/>
      </c>
      <c r="WG213" s="55">
        <f t="shared" si="5338"/>
      </c>
      <c r="WH213" s="54">
        <f t="shared" si="5259"/>
      </c>
      <c r="WI213" s="55">
        <f t="shared" si="5339"/>
      </c>
      <c r="WJ213" s="54">
        <f t="shared" si="5259"/>
      </c>
      <c r="WK213" s="55">
        <f t="shared" si="5340"/>
      </c>
      <c r="WL213" s="54">
        <f t="shared" si="5259"/>
      </c>
      <c r="WM213" s="55">
        <f t="shared" si="5341"/>
      </c>
      <c r="WN213" s="54">
        <f t="shared" si="5199"/>
      </c>
      <c r="WO213" s="55">
        <f t="shared" si="5342"/>
      </c>
      <c r="WP213" s="54">
        <f t="shared" si="5199"/>
      </c>
      <c r="WQ213" s="55">
        <f t="shared" si="5343"/>
      </c>
      <c r="WR213" s="54">
        <f t="shared" si="5199"/>
      </c>
      <c r="WS213" s="55">
        <f t="shared" si="5344"/>
      </c>
      <c r="WT213" s="54">
        <f t="shared" si="5199"/>
      </c>
      <c r="WU213" s="55">
        <f t="shared" si="5345"/>
      </c>
      <c r="WV213" s="54">
        <f t="shared" si="5199"/>
      </c>
      <c r="WW213" s="55">
        <f t="shared" si="5346"/>
      </c>
      <c r="WX213" s="54">
        <f t="shared" si="5199"/>
      </c>
      <c r="WY213" s="55">
        <f t="shared" si="5347"/>
      </c>
      <c r="WZ213" s="54">
        <f t="shared" si="5405"/>
      </c>
      <c r="XA213" s="55">
        <f t="shared" si="5348"/>
      </c>
      <c r="XB213" s="54">
        <f t="shared" si="5405"/>
      </c>
      <c r="XC213" s="55">
        <f t="shared" si="5349"/>
      </c>
      <c r="XD213" s="54">
        <f t="shared" si="5405"/>
      </c>
      <c r="XE213" s="55">
        <f t="shared" si="5350"/>
      </c>
      <c r="XF213" s="54">
        <f t="shared" si="5405"/>
      </c>
      <c r="XG213" s="55">
        <f t="shared" si="5351"/>
      </c>
      <c r="XH213" s="54">
        <f t="shared" si="5405"/>
      </c>
      <c r="XI213" s="55">
        <f t="shared" si="5352"/>
      </c>
      <c r="XJ213" s="54">
        <f t="shared" si="5405"/>
      </c>
      <c r="XK213" s="55">
        <f t="shared" si="5353"/>
      </c>
      <c r="XL213" s="54">
        <f t="shared" si="5405"/>
      </c>
      <c r="XM213" s="55">
        <f t="shared" si="5354"/>
      </c>
      <c r="XN213" s="54">
        <f t="shared" si="5405"/>
      </c>
      <c r="XO213" s="55">
        <f t="shared" si="5355"/>
      </c>
      <c r="XP213" s="54">
        <f t="shared" si="5405"/>
      </c>
      <c r="XQ213" s="55">
        <f t="shared" si="5356"/>
      </c>
      <c r="XR213" s="54">
        <f t="shared" si="5405"/>
      </c>
      <c r="XS213" s="55">
        <f t="shared" si="5357"/>
      </c>
      <c r="XT213" s="54">
        <f t="shared" si="5405"/>
      </c>
      <c r="XU213" s="55">
        <f t="shared" si="5358"/>
      </c>
      <c r="XV213" s="54">
        <f t="shared" si="5405"/>
      </c>
      <c r="XW213" s="55">
        <f t="shared" si="5359"/>
      </c>
      <c r="XX213" s="54">
        <f t="shared" si="5405"/>
      </c>
      <c r="XY213" s="55">
        <f t="shared" si="5360"/>
      </c>
      <c r="XZ213" s="54">
        <f t="shared" si="5405"/>
      </c>
      <c r="YA213" s="55">
        <f t="shared" si="5361"/>
      </c>
      <c r="YB213" s="54">
        <f t="shared" si="5405"/>
      </c>
      <c r="YC213" s="55">
        <f t="shared" si="5260"/>
      </c>
      <c r="YD213" s="54">
        <f t="shared" si="5405"/>
      </c>
      <c r="YE213" s="55">
        <f t="shared" si="5261"/>
      </c>
      <c r="YF213" s="54">
        <f t="shared" si="5405"/>
      </c>
      <c r="YG213" s="55">
        <f t="shared" si="5262"/>
      </c>
      <c r="YH213" s="54">
        <f t="shared" si="5405"/>
      </c>
      <c r="YI213" s="55">
        <f t="shared" si="5263"/>
      </c>
      <c r="YJ213" s="54">
        <f t="shared" si="5405"/>
      </c>
      <c r="YK213" s="55">
        <f t="shared" si="5264"/>
      </c>
      <c r="YL213" s="54">
        <f t="shared" si="5405"/>
      </c>
      <c r="YM213" s="55">
        <f t="shared" si="5265"/>
      </c>
      <c r="YN213" s="54">
        <f t="shared" si="5405"/>
      </c>
      <c r="YO213" s="55">
        <f t="shared" si="5266"/>
      </c>
      <c r="YP213" s="54">
        <f t="shared" si="5405"/>
      </c>
      <c r="YQ213" s="55">
        <f t="shared" si="5267"/>
      </c>
      <c r="YR213" s="54">
        <f t="shared" si="5405"/>
      </c>
      <c r="YS213" s="55">
        <f t="shared" si="5268"/>
      </c>
      <c r="YT213" s="54">
        <f t="shared" si="5405"/>
      </c>
      <c r="YU213" s="55">
        <f t="shared" si="5269"/>
      </c>
      <c r="YV213" s="54">
        <f t="shared" si="5405"/>
      </c>
      <c r="YW213" s="55">
        <f t="shared" si="5270"/>
      </c>
      <c r="YX213" s="54">
        <f t="shared" si="5405"/>
      </c>
      <c r="YY213" s="55">
        <f t="shared" si="5271"/>
      </c>
      <c r="YZ213" s="54">
        <f t="shared" si="5405"/>
      </c>
      <c r="ZA213" s="55">
        <f t="shared" si="5272"/>
      </c>
      <c r="ZB213" s="54">
        <f t="shared" si="5405"/>
      </c>
      <c r="ZC213" s="55">
        <f t="shared" si="5273"/>
      </c>
      <c r="ZD213" s="54">
        <f t="shared" si="5405"/>
      </c>
      <c r="ZE213" s="55">
        <f t="shared" si="5274"/>
      </c>
      <c r="ZF213" s="54">
        <f t="shared" si="5405"/>
      </c>
      <c r="ZG213" s="55">
        <f t="shared" si="5275"/>
      </c>
      <c r="ZH213" s="54">
        <f t="shared" si="5405"/>
      </c>
      <c r="ZI213" s="55">
        <f t="shared" si="5276"/>
      </c>
      <c r="ZJ213" s="54">
        <f t="shared" ref="ZJ213:ABT221" si="5481">RIGHT(IFERROR(VLOOKUP($B213,ZJ$4:ZK$71,2,FALSE),""),2)</f>
      </c>
      <c r="ZK213" s="55">
        <f t="shared" si="5277"/>
      </c>
      <c r="ZL213" s="54">
        <f t="shared" si="5481"/>
      </c>
      <c r="ZM213" s="55">
        <f t="shared" si="5278"/>
      </c>
      <c r="ZN213" s="54">
        <f t="shared" si="5481"/>
      </c>
      <c r="ZO213" s="55">
        <f t="shared" si="5279"/>
      </c>
      <c r="ZP213" s="54">
        <f t="shared" si="5481"/>
      </c>
      <c r="ZQ213" s="55">
        <f t="shared" si="5280"/>
      </c>
      <c r="ZR213" s="54">
        <f t="shared" si="5481"/>
      </c>
      <c r="ZS213" s="55">
        <f t="shared" si="5281"/>
      </c>
      <c r="ZT213" s="54">
        <f t="shared" si="5481"/>
      </c>
      <c r="ZU213" s="55">
        <f t="shared" si="5282"/>
      </c>
      <c r="ZV213" s="54">
        <f t="shared" si="5481"/>
      </c>
      <c r="ZW213" s="55">
        <f t="shared" si="5283"/>
      </c>
      <c r="ZX213" s="54">
        <f t="shared" si="5481"/>
      </c>
      <c r="ZY213" s="55">
        <f t="shared" si="5284"/>
      </c>
      <c r="ZZ213" s="54">
        <f t="shared" si="5481"/>
      </c>
      <c r="AAA213" s="55">
        <f t="shared" si="5285"/>
      </c>
      <c r="AAB213" s="54">
        <f t="shared" si="5481"/>
      </c>
      <c r="AAC213" s="55">
        <f t="shared" si="5286"/>
      </c>
      <c r="AAD213" s="54">
        <f t="shared" si="5481"/>
      </c>
      <c r="AAE213" s="55">
        <f t="shared" si="5287"/>
      </c>
      <c r="AAF213" s="54">
        <f t="shared" si="5481"/>
      </c>
      <c r="AAG213" s="55">
        <f t="shared" si="5288"/>
      </c>
      <c r="AAH213" s="54">
        <f t="shared" si="5481"/>
      </c>
      <c r="AAI213" s="55">
        <f t="shared" si="5289"/>
      </c>
      <c r="AAJ213" s="54">
        <f t="shared" si="5481"/>
      </c>
      <c r="AAK213" s="55">
        <f t="shared" si="5290"/>
      </c>
      <c r="AAL213" s="54">
        <f t="shared" si="5481"/>
      </c>
      <c r="AAM213" s="55">
        <f t="shared" si="5443"/>
      </c>
      <c r="AAN213" s="54">
        <f t="shared" si="5481"/>
      </c>
      <c r="AAO213" s="55">
        <f t="shared" si="5444"/>
      </c>
      <c r="AAP213" s="54">
        <f t="shared" si="5481"/>
      </c>
      <c r="AAQ213" s="55">
        <f t="shared" si="5445"/>
      </c>
      <c r="AAR213" s="54">
        <f t="shared" si="5481"/>
      </c>
      <c r="AAS213" s="55">
        <f t="shared" si="5446"/>
      </c>
      <c r="AAT213" s="54">
        <f t="shared" si="5481"/>
      </c>
      <c r="AAU213" s="55">
        <f t="shared" si="5447"/>
      </c>
      <c r="AAV213" s="54">
        <f t="shared" si="5481"/>
      </c>
      <c r="AAW213" s="55">
        <f t="shared" si="5448"/>
      </c>
      <c r="AAX213" s="54">
        <f t="shared" si="5481"/>
      </c>
      <c r="AAY213" s="55">
        <f t="shared" si="5449"/>
      </c>
      <c r="AAZ213" s="54">
        <f t="shared" si="5481"/>
      </c>
      <c r="ABA213" s="55">
        <f t="shared" si="5450"/>
      </c>
      <c r="ABB213" s="54">
        <f t="shared" si="5481"/>
      </c>
      <c r="ABC213" s="55">
        <f t="shared" si="5451"/>
      </c>
      <c r="ABD213" s="54">
        <f t="shared" si="5481"/>
      </c>
      <c r="ABE213" s="55">
        <f t="shared" si="5452"/>
      </c>
      <c r="ABF213" s="54">
        <f t="shared" si="5481"/>
      </c>
      <c r="ABG213" s="55">
        <f t="shared" si="5453"/>
      </c>
      <c r="ABH213" s="54">
        <f t="shared" si="5481"/>
      </c>
      <c r="ABI213" s="55">
        <f t="shared" si="5454"/>
      </c>
      <c r="ABJ213" s="54">
        <f t="shared" si="5481"/>
      </c>
      <c r="ABK213" s="55">
        <f t="shared" si="5455"/>
      </c>
      <c r="ABL213" s="54">
        <f t="shared" si="5481"/>
      </c>
      <c r="ABM213" s="55">
        <f t="shared" si="5456"/>
      </c>
      <c r="ABN213" s="54">
        <f t="shared" si="5481"/>
      </c>
      <c r="ABO213" s="55">
        <f t="shared" si="5457"/>
      </c>
      <c r="ABP213" s="54">
        <f t="shared" si="5481"/>
      </c>
      <c r="ABQ213" s="55">
        <f t="shared" si="5458"/>
      </c>
      <c r="ABR213" s="54">
        <f t="shared" si="5481"/>
      </c>
      <c r="ABS213" s="55">
        <f t="shared" si="5459"/>
      </c>
      <c r="ABT213" s="54">
        <f t="shared" si="5481"/>
      </c>
      <c r="ABU213" s="55">
        <f t="shared" si="5460"/>
      </c>
      <c r="ABV213" s="54">
        <f t="shared" ref="ABV213:ADF222" si="5482">RIGHT(IFERROR(VLOOKUP($B213,ABV$4:ABW$71,2,FALSE),""),2)</f>
      </c>
      <c r="ABW213" s="55">
        <f t="shared" si="5461"/>
      </c>
      <c r="ABX213" s="54">
        <f t="shared" si="5482"/>
      </c>
      <c r="ABY213" s="55">
        <f t="shared" si="5462"/>
      </c>
      <c r="ABZ213" s="54">
        <f t="shared" si="5482"/>
      </c>
      <c r="ACA213" s="55">
        <f t="shared" si="5463"/>
      </c>
      <c r="ACB213" s="54">
        <f t="shared" si="5482"/>
      </c>
      <c r="ACC213" s="55">
        <f t="shared" si="5464"/>
      </c>
      <c r="ACD213" s="54">
        <f t="shared" si="5482"/>
      </c>
      <c r="ACE213" s="55">
        <f t="shared" si="5465"/>
      </c>
      <c r="ACF213" s="54">
        <f t="shared" si="5482"/>
      </c>
      <c r="ACG213" s="55">
        <f t="shared" si="5466"/>
      </c>
      <c r="ACH213" s="54">
        <f t="shared" si="5482"/>
      </c>
      <c r="ACI213" s="55">
        <f t="shared" si="5467"/>
      </c>
      <c r="ACJ213" s="54">
        <f t="shared" si="5482"/>
      </c>
      <c r="ACK213" s="55">
        <f t="shared" si="5468"/>
      </c>
      <c r="ACL213" s="54">
        <f t="shared" si="5482"/>
      </c>
      <c r="ACM213" s="55">
        <f t="shared" si="5469"/>
      </c>
      <c r="ACN213" s="54">
        <f t="shared" si="5482"/>
      </c>
      <c r="ACO213" s="55">
        <f t="shared" si="5470"/>
      </c>
      <c r="ACP213" s="54">
        <f t="shared" si="5482"/>
      </c>
      <c r="ACQ213" s="55">
        <f t="shared" si="5471"/>
      </c>
      <c r="ACR213" s="54">
        <f t="shared" si="5482"/>
      </c>
      <c r="ACS213" s="55">
        <f t="shared" si="5472"/>
      </c>
      <c r="ACT213" s="54">
        <f t="shared" si="5482"/>
      </c>
      <c r="ACU213" s="55">
        <f t="shared" si="5473"/>
      </c>
      <c r="ACV213" s="54">
        <f t="shared" si="5482"/>
      </c>
      <c r="ACW213" s="55">
        <f t="shared" si="5408"/>
      </c>
      <c r="ACX213" s="54">
        <f t="shared" si="5482"/>
      </c>
      <c r="ACY213" s="55">
        <f t="shared" si="4961"/>
      </c>
      <c r="ACZ213" s="54">
        <f t="shared" si="5482"/>
      </c>
      <c r="ADA213" s="55">
        <f t="shared" si="4962"/>
      </c>
      <c r="ADB213" s="54">
        <f t="shared" si="5482"/>
      </c>
      <c r="ADC213" s="55">
        <f t="shared" si="4963"/>
      </c>
      <c r="ADD213" s="54">
        <f t="shared" si="5482"/>
      </c>
      <c r="ADE213" s="55">
        <f t="shared" si="4964"/>
      </c>
      <c r="ADF213" s="54">
        <f t="shared" si="5482"/>
      </c>
      <c r="ADG213" s="55">
        <f t="shared" si="4965"/>
      </c>
    </row>
    <row r="214" spans="1:787" ht="20.25" hidden="1" customHeight="1">
      <c r="A214" s="112">
        <v>142</v>
      </c>
      <c r="B214" s="115">
        <f>学年と名前を結合するシート!D143</f>
      </c>
      <c r="C214" s="114"/>
      <c r="D214" s="54">
        <f t="shared" si="5292"/>
      </c>
      <c r="E214" s="55">
        <f t="shared" si="5293"/>
      </c>
      <c r="F214" s="54">
        <f t="shared" si="5477"/>
      </c>
      <c r="G214" s="55">
        <f t="shared" si="4966"/>
      </c>
      <c r="H214" s="54">
        <f t="shared" si="5477"/>
      </c>
      <c r="I214" s="55">
        <f t="shared" si="4967"/>
      </c>
      <c r="J214" s="54">
        <f t="shared" si="5477"/>
      </c>
      <c r="K214" s="55">
        <f t="shared" si="4968"/>
      </c>
      <c r="L214" s="54">
        <f t="shared" si="5477"/>
      </c>
      <c r="M214" s="55">
        <f t="shared" si="4969"/>
      </c>
      <c r="N214" s="54">
        <f t="shared" si="5477"/>
      </c>
      <c r="O214" s="55">
        <f t="shared" si="4970"/>
      </c>
      <c r="P214" s="54">
        <f t="shared" si="5477"/>
      </c>
      <c r="Q214" s="55">
        <f t="shared" si="4971"/>
      </c>
      <c r="R214" s="54">
        <f t="shared" si="5477"/>
      </c>
      <c r="S214" s="55">
        <f t="shared" si="4972"/>
      </c>
      <c r="T214" s="54">
        <f t="shared" si="5477"/>
      </c>
      <c r="U214" s="55">
        <f t="shared" si="4973"/>
      </c>
      <c r="V214" s="54">
        <f t="shared" si="5477"/>
      </c>
      <c r="W214" s="55">
        <f t="shared" si="4974"/>
      </c>
      <c r="X214" s="54">
        <f t="shared" si="5477"/>
      </c>
      <c r="Y214" s="55">
        <f t="shared" si="4975"/>
      </c>
      <c r="Z214" s="54">
        <f t="shared" si="5477"/>
      </c>
      <c r="AA214" s="55">
        <f t="shared" si="4976"/>
      </c>
      <c r="AB214" s="54">
        <f t="shared" si="5477"/>
      </c>
      <c r="AC214" s="55">
        <f t="shared" si="4977"/>
      </c>
      <c r="AD214" s="54">
        <f t="shared" si="5477"/>
      </c>
      <c r="AE214" s="55">
        <f t="shared" si="4978"/>
      </c>
      <c r="AF214" s="54">
        <f t="shared" si="5477"/>
      </c>
      <c r="AG214" s="55">
        <f t="shared" si="4979"/>
      </c>
      <c r="AH214" s="54">
        <f t="shared" si="5477"/>
      </c>
      <c r="AI214" s="55">
        <f t="shared" si="4980"/>
      </c>
      <c r="AJ214" s="54">
        <f t="shared" si="5477"/>
      </c>
      <c r="AK214" s="55">
        <f t="shared" si="4981"/>
      </c>
      <c r="AL214" s="54">
        <f t="shared" si="5477"/>
      </c>
      <c r="AM214" s="55">
        <f t="shared" si="4982"/>
      </c>
      <c r="AN214" s="54">
        <f t="shared" si="5477"/>
      </c>
      <c r="AO214" s="55">
        <f t="shared" si="4983"/>
      </c>
      <c r="AP214" s="54">
        <f t="shared" si="5477"/>
      </c>
      <c r="AQ214" s="55">
        <f t="shared" si="4984"/>
      </c>
      <c r="AR214" s="54">
        <f t="shared" si="5477"/>
      </c>
      <c r="AS214" s="55">
        <f t="shared" si="4985"/>
      </c>
      <c r="AT214" s="54">
        <f t="shared" si="5477"/>
      </c>
      <c r="AU214" s="55">
        <f t="shared" si="4986"/>
      </c>
      <c r="AV214" s="54">
        <f t="shared" si="5477"/>
      </c>
      <c r="AW214" s="55">
        <f t="shared" si="4987"/>
      </c>
      <c r="AX214" s="54">
        <f t="shared" si="5477"/>
      </c>
      <c r="AY214" s="55">
        <f t="shared" si="4988"/>
      </c>
      <c r="AZ214" s="54">
        <f t="shared" si="5477"/>
      </c>
      <c r="BA214" s="55">
        <f t="shared" si="4989"/>
      </c>
      <c r="BB214" s="54">
        <f t="shared" si="5477"/>
      </c>
      <c r="BC214" s="55">
        <f t="shared" si="4990"/>
      </c>
      <c r="BD214" s="54">
        <f t="shared" si="5477"/>
      </c>
      <c r="BE214" s="55">
        <f t="shared" si="4991"/>
      </c>
      <c r="BF214" s="54">
        <f t="shared" si="5477"/>
      </c>
      <c r="BG214" s="55">
        <f t="shared" si="4992"/>
      </c>
      <c r="BH214" s="54">
        <f t="shared" si="5477"/>
      </c>
      <c r="BI214" s="55">
        <f t="shared" si="4993"/>
      </c>
      <c r="BJ214" s="54">
        <f t="shared" si="5477"/>
      </c>
      <c r="BK214" s="55">
        <f t="shared" si="4994"/>
      </c>
      <c r="BL214" s="54">
        <f t="shared" si="5477"/>
      </c>
      <c r="BM214" s="55">
        <f t="shared" si="4995"/>
      </c>
      <c r="BN214" s="54">
        <f t="shared" si="5477"/>
      </c>
      <c r="BO214" s="55">
        <f t="shared" si="4996"/>
      </c>
      <c r="BP214" s="54">
        <f t="shared" si="5477"/>
      </c>
      <c r="BQ214" s="55">
        <f t="shared" si="4997"/>
      </c>
      <c r="BR214" s="54">
        <f t="shared" si="5476"/>
      </c>
      <c r="BS214" s="55">
        <f t="shared" si="4998"/>
      </c>
      <c r="BT214" s="54">
        <f t="shared" si="5476"/>
      </c>
      <c r="BU214" s="55">
        <f t="shared" si="4999"/>
      </c>
      <c r="BV214" s="54">
        <f t="shared" si="5476"/>
      </c>
      <c r="BW214" s="55">
        <f t="shared" si="5000"/>
      </c>
      <c r="BX214" s="54">
        <f t="shared" si="5476"/>
      </c>
      <c r="BY214" s="55">
        <f t="shared" si="5001"/>
      </c>
      <c r="BZ214" s="54">
        <f t="shared" si="5476"/>
      </c>
      <c r="CA214" s="55">
        <f t="shared" si="5002"/>
      </c>
      <c r="CB214" s="54">
        <f t="shared" si="5476"/>
      </c>
      <c r="CC214" s="55">
        <f t="shared" si="5003"/>
      </c>
      <c r="CD214" s="54">
        <f t="shared" si="5476"/>
      </c>
      <c r="CE214" s="55">
        <f t="shared" si="5004"/>
      </c>
      <c r="CF214" s="54">
        <f t="shared" si="5476"/>
      </c>
      <c r="CG214" s="55">
        <f t="shared" si="5005"/>
      </c>
      <c r="CH214" s="54">
        <f t="shared" si="5476"/>
      </c>
      <c r="CI214" s="55">
        <f t="shared" si="5006"/>
      </c>
      <c r="CJ214" s="54">
        <f t="shared" si="5476"/>
      </c>
      <c r="CK214" s="55">
        <f t="shared" si="5007"/>
      </c>
      <c r="CL214" s="54">
        <f t="shared" si="5476"/>
      </c>
      <c r="CM214" s="55">
        <f t="shared" si="5008"/>
      </c>
      <c r="CN214" s="54">
        <f t="shared" si="5476"/>
      </c>
      <c r="CO214" s="55">
        <f t="shared" si="5009"/>
      </c>
      <c r="CP214" s="54">
        <f t="shared" si="5476"/>
      </c>
      <c r="CQ214" s="55">
        <f t="shared" si="5010"/>
      </c>
      <c r="CR214" s="54">
        <f t="shared" si="5476"/>
      </c>
      <c r="CS214" s="55">
        <f t="shared" si="5011"/>
      </c>
      <c r="CT214" s="54">
        <f t="shared" si="5476"/>
      </c>
      <c r="CU214" s="55">
        <f t="shared" si="5012"/>
      </c>
      <c r="CV214" s="54">
        <f t="shared" si="5476"/>
      </c>
      <c r="CW214" s="55">
        <f t="shared" si="5013"/>
      </c>
      <c r="CX214" s="54">
        <f t="shared" si="5476"/>
      </c>
      <c r="CY214" s="55">
        <f t="shared" si="5014"/>
      </c>
      <c r="CZ214" s="54">
        <f t="shared" si="5476"/>
      </c>
      <c r="DA214" s="55">
        <f t="shared" si="5015"/>
      </c>
      <c r="DB214" s="54">
        <f t="shared" si="5476"/>
      </c>
      <c r="DC214" s="55">
        <f t="shared" si="5016"/>
      </c>
      <c r="DD214" s="54">
        <f t="shared" si="5476"/>
      </c>
      <c r="DE214" s="55">
        <f t="shared" si="5017"/>
      </c>
      <c r="DF214" s="54">
        <f t="shared" si="5476"/>
      </c>
      <c r="DG214" s="55">
        <f t="shared" si="5018"/>
      </c>
      <c r="DH214" s="54">
        <f t="shared" si="5476"/>
      </c>
      <c r="DI214" s="55">
        <f t="shared" si="5019"/>
      </c>
      <c r="DJ214" s="54">
        <f t="shared" si="5476"/>
      </c>
      <c r="DK214" s="55">
        <f t="shared" si="5020"/>
      </c>
      <c r="DL214" s="54">
        <f t="shared" si="5476"/>
      </c>
      <c r="DM214" s="55">
        <f t="shared" si="5021"/>
      </c>
      <c r="DN214" s="54">
        <f t="shared" si="5476"/>
      </c>
      <c r="DO214" s="55">
        <f t="shared" si="5022"/>
      </c>
      <c r="DP214" s="54">
        <f t="shared" si="5476"/>
      </c>
      <c r="DQ214" s="55">
        <f t="shared" si="5023"/>
      </c>
      <c r="DR214" s="54">
        <f t="shared" si="5476"/>
      </c>
      <c r="DS214" s="55">
        <f t="shared" si="5024"/>
      </c>
      <c r="DT214" s="54">
        <f t="shared" si="5476"/>
      </c>
      <c r="DU214" s="55">
        <f t="shared" si="5025"/>
      </c>
      <c r="DV214" s="54">
        <f t="shared" si="5476"/>
      </c>
      <c r="DW214" s="55">
        <f t="shared" si="5026"/>
      </c>
      <c r="DX214" s="54">
        <f t="shared" si="5476"/>
      </c>
      <c r="DY214" s="55">
        <f t="shared" si="5027"/>
      </c>
      <c r="DZ214" s="54">
        <f t="shared" si="5476"/>
      </c>
      <c r="EA214" s="55">
        <f t="shared" si="5028"/>
      </c>
      <c r="EB214" s="54">
        <f t="shared" si="5334"/>
      </c>
      <c r="EC214" s="55">
        <f t="shared" si="5029"/>
      </c>
      <c r="ED214" s="54">
        <f t="shared" si="5294"/>
      </c>
      <c r="EE214" s="55">
        <f t="shared" si="5030"/>
      </c>
      <c r="EF214" s="54">
        <f t="shared" si="5294"/>
      </c>
      <c r="EG214" s="55">
        <f t="shared" si="5031"/>
      </c>
      <c r="EH214" s="54">
        <f t="shared" si="5294"/>
      </c>
      <c r="EI214" s="55">
        <f t="shared" si="5032"/>
      </c>
      <c r="EJ214" s="54">
        <f t="shared" si="5294"/>
      </c>
      <c r="EK214" s="55">
        <f t="shared" si="5033"/>
      </c>
      <c r="EL214" s="54">
        <f t="shared" si="5294"/>
      </c>
      <c r="EM214" s="55">
        <f t="shared" si="5034"/>
      </c>
      <c r="EN214" s="54">
        <f t="shared" si="5294"/>
      </c>
      <c r="EO214" s="55">
        <f t="shared" si="5035"/>
      </c>
      <c r="EP214" s="54">
        <f t="shared" si="5479"/>
      </c>
      <c r="EQ214" s="55">
        <f t="shared" si="5036"/>
      </c>
      <c r="ER214" s="54">
        <f t="shared" si="5479"/>
      </c>
      <c r="ES214" s="55">
        <f t="shared" si="5037"/>
      </c>
      <c r="ET214" s="54">
        <f t="shared" si="5479"/>
      </c>
      <c r="EU214" s="55">
        <f t="shared" si="5038"/>
      </c>
      <c r="EV214" s="54">
        <f t="shared" si="5479"/>
      </c>
      <c r="EW214" s="55">
        <f t="shared" si="5039"/>
      </c>
      <c r="EX214" s="54">
        <f t="shared" si="5479"/>
      </c>
      <c r="EY214" s="55">
        <f t="shared" si="5040"/>
      </c>
      <c r="EZ214" s="54">
        <f t="shared" si="5479"/>
      </c>
      <c r="FA214" s="55">
        <f t="shared" si="5041"/>
      </c>
      <c r="FB214" s="54">
        <f t="shared" si="5479"/>
      </c>
      <c r="FC214" s="55">
        <f t="shared" si="5042"/>
      </c>
      <c r="FD214" s="54">
        <f t="shared" si="5479"/>
      </c>
      <c r="FE214" s="55">
        <f t="shared" si="5043"/>
      </c>
      <c r="FF214" s="54">
        <f t="shared" si="5479"/>
      </c>
      <c r="FG214" s="55">
        <f t="shared" si="5044"/>
      </c>
      <c r="FH214" s="54">
        <f t="shared" si="5479"/>
      </c>
      <c r="FI214" s="55">
        <f t="shared" si="5045"/>
      </c>
      <c r="FJ214" s="54">
        <f t="shared" si="5479"/>
      </c>
      <c r="FK214" s="55">
        <f t="shared" si="5046"/>
      </c>
      <c r="FL214" s="54">
        <f t="shared" si="5479"/>
      </c>
      <c r="FM214" s="55">
        <f t="shared" si="5047"/>
      </c>
      <c r="FN214" s="54">
        <f t="shared" si="5479"/>
      </c>
      <c r="FO214" s="55">
        <f t="shared" si="5048"/>
      </c>
      <c r="FP214" s="54">
        <f t="shared" si="5479"/>
      </c>
      <c r="FQ214" s="55">
        <f t="shared" si="5049"/>
      </c>
      <c r="FR214" s="54">
        <f t="shared" si="5479"/>
      </c>
      <c r="FS214" s="55">
        <f t="shared" si="5050"/>
      </c>
      <c r="FT214" s="54">
        <f t="shared" si="5479"/>
      </c>
      <c r="FU214" s="55">
        <f t="shared" si="5051"/>
      </c>
      <c r="FV214" s="54">
        <f t="shared" si="5479"/>
      </c>
      <c r="FW214" s="55">
        <f t="shared" si="5052"/>
      </c>
      <c r="FX214" s="54">
        <f t="shared" si="5479"/>
      </c>
      <c r="FY214" s="55">
        <f t="shared" si="5053"/>
      </c>
      <c r="FZ214" s="54">
        <f t="shared" si="5479"/>
      </c>
      <c r="GA214" s="55">
        <f t="shared" si="5054"/>
      </c>
      <c r="GB214" s="54">
        <f t="shared" si="5479"/>
      </c>
      <c r="GC214" s="55">
        <f t="shared" si="5055"/>
      </c>
      <c r="GD214" s="54">
        <f t="shared" si="5479"/>
      </c>
      <c r="GE214" s="55">
        <f t="shared" si="5056"/>
      </c>
      <c r="GF214" s="54">
        <f t="shared" si="5479"/>
      </c>
      <c r="GG214" s="55">
        <f t="shared" si="5057"/>
      </c>
      <c r="GH214" s="54">
        <f t="shared" si="5479"/>
      </c>
      <c r="GI214" s="55">
        <f t="shared" si="5058"/>
      </c>
      <c r="GJ214" s="54">
        <f t="shared" si="5479"/>
      </c>
      <c r="GK214" s="55">
        <f t="shared" si="5059"/>
      </c>
      <c r="GL214" s="54">
        <f t="shared" si="5479"/>
      </c>
      <c r="GM214" s="55">
        <f t="shared" si="5060"/>
      </c>
      <c r="GN214" s="54">
        <f t="shared" si="5479"/>
      </c>
      <c r="GO214" s="55">
        <f t="shared" si="5061"/>
      </c>
      <c r="GP214" s="54">
        <f t="shared" si="5479"/>
      </c>
      <c r="GQ214" s="55">
        <f t="shared" si="5062"/>
      </c>
      <c r="GR214" s="54">
        <f t="shared" si="5479"/>
      </c>
      <c r="GS214" s="55">
        <f t="shared" si="5063"/>
      </c>
      <c r="GT214" s="54">
        <f t="shared" si="5479"/>
      </c>
      <c r="GU214" s="55">
        <f t="shared" si="5064"/>
      </c>
      <c r="GV214" s="54">
        <f t="shared" si="5479"/>
      </c>
      <c r="GW214" s="55">
        <f t="shared" si="5065"/>
      </c>
      <c r="GX214" s="54">
        <f t="shared" si="5479"/>
      </c>
      <c r="GY214" s="55">
        <f t="shared" si="5066"/>
      </c>
      <c r="GZ214" s="54">
        <f t="shared" si="5479"/>
      </c>
      <c r="HA214" s="55">
        <f t="shared" si="5067"/>
      </c>
      <c r="HB214" s="54">
        <f t="shared" si="5478"/>
      </c>
      <c r="HC214" s="55">
        <f t="shared" si="5068"/>
      </c>
      <c r="HD214" s="54">
        <f t="shared" si="5478"/>
      </c>
      <c r="HE214" s="55">
        <f t="shared" si="5069"/>
      </c>
      <c r="HF214" s="54">
        <f t="shared" si="5478"/>
      </c>
      <c r="HG214" s="55">
        <f t="shared" si="5070"/>
      </c>
      <c r="HH214" s="54">
        <f t="shared" si="5478"/>
      </c>
      <c r="HI214" s="55">
        <f t="shared" si="5071"/>
      </c>
      <c r="HJ214" s="54">
        <f t="shared" si="5478"/>
      </c>
      <c r="HK214" s="55">
        <f t="shared" si="5072"/>
      </c>
      <c r="HL214" s="54">
        <f t="shared" si="5478"/>
      </c>
      <c r="HM214" s="55">
        <f t="shared" si="5073"/>
      </c>
      <c r="HN214" s="54">
        <f t="shared" si="5478"/>
      </c>
      <c r="HO214" s="55">
        <f t="shared" si="5074"/>
      </c>
      <c r="HP214" s="54">
        <f t="shared" si="5478"/>
      </c>
      <c r="HQ214" s="55">
        <f t="shared" si="5075"/>
      </c>
      <c r="HR214" s="54">
        <f t="shared" si="5478"/>
      </c>
      <c r="HS214" s="55">
        <f t="shared" si="5076"/>
      </c>
      <c r="HT214" s="54">
        <f t="shared" si="5478"/>
      </c>
      <c r="HU214" s="55">
        <f t="shared" si="5077"/>
      </c>
      <c r="HV214" s="54">
        <f t="shared" si="5478"/>
      </c>
      <c r="HW214" s="55">
        <f t="shared" si="5078"/>
      </c>
      <c r="HX214" s="54">
        <f t="shared" si="5478"/>
      </c>
      <c r="HY214" s="55">
        <f t="shared" si="5079"/>
      </c>
      <c r="HZ214" s="54">
        <f t="shared" si="5478"/>
      </c>
      <c r="IA214" s="55">
        <f t="shared" si="5080"/>
      </c>
      <c r="IB214" s="54">
        <f t="shared" si="5478"/>
      </c>
      <c r="IC214" s="55">
        <f t="shared" si="5081"/>
      </c>
      <c r="ID214" s="54">
        <f t="shared" si="5478"/>
      </c>
      <c r="IE214" s="55">
        <f t="shared" si="5082"/>
      </c>
      <c r="IF214" s="54">
        <f t="shared" si="5478"/>
      </c>
      <c r="IG214" s="55">
        <f t="shared" si="5083"/>
      </c>
      <c r="IH214" s="54">
        <f t="shared" si="5478"/>
      </c>
      <c r="II214" s="55">
        <f t="shared" si="5084"/>
      </c>
      <c r="IJ214" s="54">
        <f t="shared" si="5478"/>
      </c>
      <c r="IK214" s="55">
        <f t="shared" si="5085"/>
      </c>
      <c r="IL214" s="54">
        <f t="shared" si="5478"/>
      </c>
      <c r="IM214" s="55">
        <f t="shared" si="5086"/>
      </c>
      <c r="IN214" s="54">
        <f t="shared" si="5478"/>
      </c>
      <c r="IO214" s="55">
        <f t="shared" si="5087"/>
      </c>
      <c r="IP214" s="54">
        <f t="shared" si="5478"/>
      </c>
      <c r="IQ214" s="55">
        <f t="shared" si="5088"/>
      </c>
      <c r="IR214" s="54">
        <f t="shared" si="5478"/>
      </c>
      <c r="IS214" s="55">
        <f t="shared" si="5089"/>
      </c>
      <c r="IT214" s="54">
        <f t="shared" si="5478"/>
      </c>
      <c r="IU214" s="55">
        <f t="shared" si="5090"/>
      </c>
      <c r="IV214" s="54">
        <f t="shared" si="5478"/>
      </c>
      <c r="IW214" s="55">
        <f t="shared" si="5091"/>
      </c>
      <c r="IX214" s="54">
        <f t="shared" si="5478"/>
      </c>
      <c r="IY214" s="55">
        <f t="shared" si="5092"/>
      </c>
      <c r="IZ214" s="54">
        <f t="shared" si="5478"/>
      </c>
      <c r="JA214" s="55">
        <f t="shared" si="5093"/>
      </c>
      <c r="JB214" s="54">
        <f t="shared" si="5478"/>
      </c>
      <c r="JC214" s="55">
        <f t="shared" si="5094"/>
      </c>
      <c r="JD214" s="54">
        <f t="shared" si="5478"/>
      </c>
      <c r="JE214" s="55">
        <f t="shared" si="5095"/>
      </c>
      <c r="JF214" s="54">
        <f t="shared" si="5478"/>
      </c>
      <c r="JG214" s="55">
        <f t="shared" si="5096"/>
      </c>
      <c r="JH214" s="54">
        <f t="shared" si="5478"/>
      </c>
      <c r="JI214" s="55">
        <f t="shared" si="5097"/>
      </c>
      <c r="JJ214" s="54">
        <f t="shared" si="5478"/>
      </c>
      <c r="JK214" s="55">
        <f t="shared" si="5098"/>
      </c>
      <c r="JL214" s="54">
        <f t="shared" si="5409"/>
      </c>
      <c r="JM214" s="55">
        <f t="shared" si="5200"/>
      </c>
      <c r="JN214" s="54">
        <f t="shared" si="5474"/>
      </c>
      <c r="JO214" s="55">
        <f t="shared" si="5296"/>
      </c>
      <c r="JP214" s="54">
        <f t="shared" si="5474"/>
      </c>
      <c r="JQ214" s="55">
        <f t="shared" si="5297"/>
      </c>
      <c r="JR214" s="54">
        <f t="shared" si="5474"/>
      </c>
      <c r="JS214" s="55">
        <f t="shared" si="5298"/>
      </c>
      <c r="JT214" s="54">
        <f t="shared" si="5474"/>
      </c>
      <c r="JU214" s="55">
        <f t="shared" si="5299"/>
      </c>
      <c r="JV214" s="54">
        <f t="shared" si="5474"/>
      </c>
      <c r="JW214" s="55">
        <f t="shared" si="5300"/>
      </c>
      <c r="JX214" s="54">
        <f t="shared" si="5474"/>
      </c>
      <c r="JY214" s="55">
        <f t="shared" si="5301"/>
      </c>
      <c r="JZ214" s="54">
        <f t="shared" si="5474"/>
      </c>
      <c r="KA214" s="55">
        <f t="shared" si="5302"/>
      </c>
      <c r="KB214" s="54">
        <f t="shared" si="5474"/>
      </c>
      <c r="KC214" s="55">
        <f t="shared" si="5303"/>
      </c>
      <c r="KD214" s="54">
        <f t="shared" si="5474"/>
      </c>
      <c r="KE214" s="55">
        <f t="shared" si="5304"/>
      </c>
      <c r="KF214" s="54">
        <f t="shared" si="5474"/>
      </c>
      <c r="KG214" s="55">
        <f t="shared" si="5305"/>
      </c>
      <c r="KH214" s="54">
        <f t="shared" si="5474"/>
      </c>
      <c r="KI214" s="55">
        <f t="shared" si="5306"/>
      </c>
      <c r="KJ214" s="54">
        <f t="shared" si="5474"/>
      </c>
      <c r="KK214" s="55">
        <f t="shared" si="5307"/>
      </c>
      <c r="KL214" s="54">
        <f t="shared" si="5474"/>
      </c>
      <c r="KM214" s="55">
        <f t="shared" si="5308"/>
      </c>
      <c r="KN214" s="54">
        <f t="shared" si="5474"/>
      </c>
      <c r="KO214" s="55">
        <f t="shared" si="5309"/>
      </c>
      <c r="KP214" s="54">
        <f t="shared" si="5474"/>
      </c>
      <c r="KQ214" s="55">
        <f t="shared" si="5310"/>
      </c>
      <c r="KR214" s="54">
        <f t="shared" si="5474"/>
      </c>
      <c r="KS214" s="55">
        <f t="shared" si="5311"/>
      </c>
      <c r="KT214" s="54">
        <f t="shared" si="5474"/>
      </c>
      <c r="KU214" s="55">
        <f t="shared" si="5312"/>
      </c>
      <c r="KV214" s="54">
        <f t="shared" si="5474"/>
      </c>
      <c r="KW214" s="55">
        <f t="shared" si="5313"/>
      </c>
      <c r="KX214" s="54">
        <f t="shared" si="5474"/>
      </c>
      <c r="KY214" s="55">
        <f t="shared" si="5314"/>
      </c>
      <c r="KZ214" s="54">
        <f t="shared" si="5474"/>
      </c>
      <c r="LA214" s="55">
        <f t="shared" si="5315"/>
      </c>
      <c r="LB214" s="54">
        <f t="shared" si="5474"/>
      </c>
      <c r="LC214" s="55">
        <f t="shared" si="5316"/>
      </c>
      <c r="LD214" s="54">
        <f t="shared" si="5474"/>
      </c>
      <c r="LE214" s="55">
        <f t="shared" si="5317"/>
      </c>
      <c r="LF214" s="54">
        <f t="shared" si="5474"/>
      </c>
      <c r="LG214" s="55">
        <f t="shared" si="5318"/>
      </c>
      <c r="LH214" s="54">
        <f t="shared" si="5474"/>
      </c>
      <c r="LI214" s="55">
        <f t="shared" si="5319"/>
      </c>
      <c r="LJ214" s="54">
        <f t="shared" si="5474"/>
      </c>
      <c r="LK214" s="55">
        <f t="shared" si="5320"/>
      </c>
      <c r="LL214" s="54">
        <f t="shared" si="5474"/>
      </c>
      <c r="LM214" s="55">
        <f t="shared" si="5321"/>
      </c>
      <c r="LN214" s="54">
        <f t="shared" si="5474"/>
      </c>
      <c r="LO214" s="55">
        <f t="shared" si="5322"/>
      </c>
      <c r="LP214" s="54">
        <f t="shared" si="5474"/>
      </c>
      <c r="LQ214" s="55">
        <f t="shared" si="5323"/>
      </c>
      <c r="LR214" s="54">
        <f t="shared" si="5474"/>
      </c>
      <c r="LS214" s="55">
        <f t="shared" si="5324"/>
      </c>
      <c r="LT214" s="54">
        <f t="shared" si="5474"/>
      </c>
      <c r="LU214" s="55">
        <f t="shared" si="5325"/>
      </c>
      <c r="LV214" s="54">
        <f t="shared" si="5474"/>
      </c>
      <c r="LW214" s="55">
        <f t="shared" si="5326"/>
      </c>
      <c r="LX214" s="54">
        <f t="shared" si="5474"/>
      </c>
      <c r="LY214" s="55">
        <f t="shared" si="5202"/>
      </c>
      <c r="LZ214" s="54">
        <f t="shared" si="5475"/>
      </c>
      <c r="MA214" s="55">
        <f t="shared" si="5327"/>
      </c>
      <c r="MB214" s="54">
        <f t="shared" si="5475"/>
      </c>
      <c r="MC214" s="55">
        <f t="shared" si="5328"/>
      </c>
      <c r="MD214" s="54">
        <f t="shared" si="5475"/>
      </c>
      <c r="ME214" s="55">
        <f t="shared" si="5329"/>
      </c>
      <c r="MF214" s="54">
        <f t="shared" si="5475"/>
      </c>
      <c r="MG214" s="55">
        <f t="shared" si="5330"/>
      </c>
      <c r="MH214" s="54">
        <f t="shared" si="5475"/>
      </c>
      <c r="MI214" s="55">
        <f t="shared" si="5331"/>
      </c>
      <c r="MJ214" s="54">
        <f t="shared" si="5475"/>
      </c>
      <c r="MK214" s="55">
        <f t="shared" si="5332"/>
      </c>
      <c r="ML214" s="54">
        <f t="shared" si="5475"/>
      </c>
      <c r="MM214" s="55">
        <f t="shared" si="5203"/>
      </c>
      <c r="MN214" s="54">
        <f t="shared" si="5475"/>
      </c>
      <c r="MO214" s="55">
        <f t="shared" si="5204"/>
      </c>
      <c r="MP214" s="54">
        <f t="shared" si="5475"/>
      </c>
      <c r="MQ214" s="55">
        <f t="shared" si="5205"/>
      </c>
      <c r="MR214" s="54">
        <f t="shared" si="5475"/>
      </c>
      <c r="MS214" s="55">
        <f t="shared" si="5206"/>
      </c>
      <c r="MT214" s="54">
        <f t="shared" si="5475"/>
      </c>
      <c r="MU214" s="55">
        <f t="shared" si="5207"/>
      </c>
      <c r="MV214" s="54">
        <f t="shared" si="5475"/>
      </c>
      <c r="MW214" s="55">
        <f t="shared" si="5208"/>
      </c>
      <c r="MX214" s="54">
        <f t="shared" si="5475"/>
      </c>
      <c r="MY214" s="55">
        <f t="shared" si="5209"/>
      </c>
      <c r="MZ214" s="54">
        <f t="shared" si="5475"/>
      </c>
      <c r="NA214" s="55">
        <f t="shared" si="5210"/>
      </c>
      <c r="NB214" s="54">
        <f t="shared" si="5475"/>
      </c>
      <c r="NC214" s="55">
        <f t="shared" si="5211"/>
      </c>
      <c r="ND214" s="54">
        <f t="shared" si="5475"/>
      </c>
      <c r="NE214" s="55">
        <f t="shared" si="5212"/>
      </c>
      <c r="NF214" s="54">
        <f t="shared" si="5475"/>
      </c>
      <c r="NG214" s="55">
        <f t="shared" si="5213"/>
      </c>
      <c r="NH214" s="54">
        <f t="shared" si="5475"/>
      </c>
      <c r="NI214" s="55">
        <f t="shared" si="5214"/>
      </c>
      <c r="NJ214" s="54">
        <f t="shared" si="5475"/>
      </c>
      <c r="NK214" s="55">
        <f t="shared" si="5215"/>
      </c>
      <c r="NL214" s="54">
        <f t="shared" si="5475"/>
      </c>
      <c r="NM214" s="55">
        <f t="shared" si="5216"/>
      </c>
      <c r="NN214" s="54">
        <f t="shared" si="5475"/>
      </c>
      <c r="NO214" s="55">
        <f t="shared" si="5217"/>
      </c>
      <c r="NP214" s="54">
        <f t="shared" si="5475"/>
      </c>
      <c r="NQ214" s="55">
        <f t="shared" si="5218"/>
      </c>
      <c r="NR214" s="54">
        <f t="shared" si="5475"/>
      </c>
      <c r="NS214" s="55">
        <f t="shared" si="5219"/>
      </c>
      <c r="NT214" s="54">
        <f t="shared" si="5475"/>
      </c>
      <c r="NU214" s="55">
        <f t="shared" si="5220"/>
      </c>
      <c r="NV214" s="54">
        <f t="shared" si="5475"/>
      </c>
      <c r="NW214" s="55">
        <f t="shared" si="5221"/>
      </c>
      <c r="NX214" s="54">
        <f t="shared" si="5475"/>
      </c>
      <c r="NY214" s="55">
        <f t="shared" si="5222"/>
      </c>
      <c r="NZ214" s="54">
        <f t="shared" si="5475"/>
      </c>
      <c r="OA214" s="55">
        <f t="shared" si="5223"/>
      </c>
      <c r="OB214" s="54">
        <f t="shared" si="5475"/>
      </c>
      <c r="OC214" s="55">
        <f t="shared" si="5224"/>
      </c>
      <c r="OD214" s="54">
        <f t="shared" si="5475"/>
      </c>
      <c r="OE214" s="55">
        <f t="shared" si="5225"/>
      </c>
      <c r="OF214" s="54">
        <f t="shared" si="5475"/>
      </c>
      <c r="OG214" s="55">
        <f t="shared" si="5226"/>
      </c>
      <c r="OH214" s="54">
        <f t="shared" si="5475"/>
      </c>
      <c r="OI214" s="55">
        <f t="shared" si="5227"/>
      </c>
      <c r="OJ214" s="54">
        <f t="shared" si="5475"/>
      </c>
      <c r="OK214" s="55">
        <f t="shared" si="5228"/>
      </c>
      <c r="OL214" s="54">
        <f t="shared" si="5410"/>
      </c>
      <c r="OM214" s="55">
        <f t="shared" si="5229"/>
      </c>
      <c r="ON214" s="54">
        <f t="shared" si="5410"/>
      </c>
      <c r="OO214" s="55">
        <f t="shared" si="5230"/>
      </c>
      <c r="OP214" s="54">
        <f t="shared" si="5410"/>
      </c>
      <c r="OQ214" s="55">
        <f t="shared" si="5231"/>
      </c>
      <c r="OR214" s="54">
        <f t="shared" si="5410"/>
      </c>
      <c r="OS214" s="55">
        <f t="shared" si="5232"/>
      </c>
      <c r="OT214" s="54">
        <f t="shared" si="5410"/>
      </c>
      <c r="OU214" s="55">
        <f t="shared" si="5233"/>
      </c>
      <c r="OV214" s="54">
        <f t="shared" si="5410"/>
      </c>
      <c r="OW214" s="55">
        <f t="shared" si="5234"/>
      </c>
      <c r="OX214" s="54">
        <f t="shared" si="5411"/>
      </c>
      <c r="OY214" s="55">
        <f t="shared" si="5235"/>
      </c>
      <c r="OZ214" s="54">
        <f t="shared" si="5411"/>
      </c>
      <c r="PA214" s="55">
        <f t="shared" si="5236"/>
      </c>
      <c r="PB214" s="54">
        <f t="shared" si="5411"/>
      </c>
      <c r="PC214" s="55">
        <f t="shared" si="5237"/>
      </c>
      <c r="PD214" s="54">
        <f t="shared" si="5411"/>
      </c>
      <c r="PE214" s="55">
        <f t="shared" si="5238"/>
      </c>
      <c r="PF214" s="54">
        <f t="shared" si="5411"/>
      </c>
      <c r="PG214" s="55">
        <f t="shared" si="5239"/>
      </c>
      <c r="PH214" s="54">
        <f t="shared" si="5411"/>
      </c>
      <c r="PI214" s="55">
        <f t="shared" si="5240"/>
      </c>
      <c r="PJ214" s="54">
        <f t="shared" si="5411"/>
      </c>
      <c r="PK214" s="55">
        <f t="shared" si="5241"/>
      </c>
      <c r="PL214" s="54">
        <f t="shared" si="5411"/>
      </c>
      <c r="PM214" s="55">
        <f t="shared" si="5242"/>
      </c>
      <c r="PN214" s="54">
        <f t="shared" si="5411"/>
      </c>
      <c r="PO214" s="55">
        <f t="shared" si="5243"/>
      </c>
      <c r="PP214" s="54">
        <f t="shared" si="5411"/>
      </c>
      <c r="PQ214" s="55">
        <f t="shared" si="5244"/>
      </c>
      <c r="PR214" s="54">
        <f t="shared" si="5411"/>
      </c>
      <c r="PS214" s="55">
        <f t="shared" si="5245"/>
      </c>
      <c r="PT214" s="54">
        <f t="shared" si="5411"/>
      </c>
      <c r="PU214" s="55">
        <f t="shared" si="5246"/>
      </c>
      <c r="PV214" s="54">
        <f t="shared" si="5411"/>
      </c>
      <c r="PW214" s="55">
        <f t="shared" si="5247"/>
      </c>
      <c r="PX214" s="54">
        <f t="shared" si="5411"/>
      </c>
      <c r="PY214" s="55">
        <f t="shared" si="5248"/>
      </c>
      <c r="PZ214" s="54">
        <f t="shared" si="5411"/>
      </c>
      <c r="QA214" s="55">
        <f t="shared" si="5249"/>
      </c>
      <c r="QB214" s="54">
        <f t="shared" si="5411"/>
      </c>
      <c r="QC214" s="55">
        <f t="shared" si="5250"/>
      </c>
      <c r="QD214" s="54">
        <f t="shared" si="5411"/>
      </c>
      <c r="QE214" s="55">
        <f t="shared" si="5251"/>
      </c>
      <c r="QF214" s="54">
        <f t="shared" si="5411"/>
      </c>
      <c r="QG214" s="55">
        <f t="shared" si="5252"/>
      </c>
      <c r="QH214" s="54">
        <f t="shared" si="5411"/>
      </c>
      <c r="QI214" s="55">
        <f t="shared" si="5253"/>
      </c>
      <c r="QJ214" s="54">
        <f t="shared" si="5411"/>
      </c>
      <c r="QK214" s="55">
        <f t="shared" si="5254"/>
      </c>
      <c r="QL214" s="54">
        <f t="shared" si="5411"/>
      </c>
      <c r="QM214" s="55">
        <f t="shared" si="5255"/>
      </c>
      <c r="QN214" s="54">
        <f t="shared" si="5411"/>
      </c>
      <c r="QO214" s="55">
        <f t="shared" si="5256"/>
      </c>
      <c r="QP214" s="54">
        <f t="shared" si="5411"/>
      </c>
      <c r="QQ214" s="55">
        <f t="shared" si="5257"/>
      </c>
      <c r="QR214" s="54">
        <f t="shared" si="5411"/>
      </c>
      <c r="QS214" s="55">
        <f t="shared" si="5258"/>
      </c>
      <c r="QT214" s="54">
        <f t="shared" si="5411"/>
      </c>
      <c r="QU214" s="55">
        <f t="shared" si="5412"/>
      </c>
      <c r="QV214" s="54">
        <f t="shared" si="5411"/>
      </c>
      <c r="QW214" s="55">
        <f t="shared" si="5413"/>
      </c>
      <c r="QX214" s="54">
        <f t="shared" si="5411"/>
      </c>
      <c r="QY214" s="55">
        <f t="shared" si="5414"/>
      </c>
      <c r="QZ214" s="54">
        <f t="shared" si="5411"/>
      </c>
      <c r="RA214" s="55">
        <f t="shared" si="5415"/>
      </c>
      <c r="RB214" s="54">
        <f t="shared" si="5411"/>
      </c>
      <c r="RC214" s="55">
        <f t="shared" si="5416"/>
      </c>
      <c r="RD214" s="54">
        <f t="shared" si="5411"/>
      </c>
      <c r="RE214" s="55">
        <f t="shared" si="5417"/>
      </c>
      <c r="RF214" s="54">
        <f t="shared" si="5411"/>
      </c>
      <c r="RG214" s="55">
        <f t="shared" si="5418"/>
      </c>
      <c r="RH214" s="54">
        <f t="shared" si="5411"/>
      </c>
      <c r="RI214" s="55">
        <f t="shared" si="5419"/>
      </c>
      <c r="RJ214" s="54">
        <f t="shared" si="5406"/>
      </c>
      <c r="RK214" s="55">
        <f t="shared" si="5420"/>
      </c>
      <c r="RL214" s="54">
        <f t="shared" si="5406"/>
      </c>
      <c r="RM214" s="55">
        <f t="shared" si="5421"/>
      </c>
      <c r="RN214" s="54">
        <f t="shared" si="5406"/>
      </c>
      <c r="RO214" s="55">
        <f t="shared" si="5422"/>
      </c>
      <c r="RP214" s="54">
        <f t="shared" si="5406"/>
      </c>
      <c r="RQ214" s="55">
        <f t="shared" si="5423"/>
      </c>
      <c r="RR214" s="54">
        <f t="shared" si="5406"/>
      </c>
      <c r="RS214" s="55">
        <f t="shared" si="5424"/>
      </c>
      <c r="RT214" s="54">
        <f t="shared" si="5406"/>
      </c>
      <c r="RU214" s="55">
        <f t="shared" si="5425"/>
      </c>
      <c r="RV214" s="54">
        <f t="shared" si="5406"/>
      </c>
      <c r="RW214" s="55">
        <f t="shared" si="5426"/>
      </c>
      <c r="RX214" s="54">
        <f t="shared" si="5406"/>
      </c>
      <c r="RY214" s="55">
        <f t="shared" si="5427"/>
      </c>
      <c r="RZ214" s="54">
        <f t="shared" si="5406"/>
      </c>
      <c r="SA214" s="55">
        <f t="shared" si="5428"/>
      </c>
      <c r="SB214" s="54">
        <f t="shared" si="5406"/>
      </c>
      <c r="SC214" s="55">
        <f t="shared" si="5429"/>
      </c>
      <c r="SD214" s="54">
        <f t="shared" si="5406"/>
      </c>
      <c r="SE214" s="55">
        <f t="shared" si="5430"/>
      </c>
      <c r="SF214" s="54">
        <f t="shared" si="5406"/>
      </c>
      <c r="SG214" s="55">
        <f t="shared" si="5431"/>
      </c>
      <c r="SH214" s="54">
        <f t="shared" si="5406"/>
      </c>
      <c r="SI214" s="55">
        <f t="shared" si="5432"/>
      </c>
      <c r="SJ214" s="54">
        <f t="shared" si="5406"/>
      </c>
      <c r="SK214" s="55">
        <f t="shared" si="5433"/>
      </c>
      <c r="SL214" s="54">
        <f t="shared" si="5406"/>
      </c>
      <c r="SM214" s="55">
        <f t="shared" si="5434"/>
      </c>
      <c r="SN214" s="54">
        <f t="shared" si="5406"/>
      </c>
      <c r="SO214" s="55">
        <f t="shared" si="5435"/>
      </c>
      <c r="SP214" s="54">
        <f t="shared" si="5406"/>
      </c>
      <c r="SQ214" s="55">
        <f t="shared" si="5436"/>
      </c>
      <c r="SR214" s="54">
        <f t="shared" si="5406"/>
      </c>
      <c r="SS214" s="55">
        <f t="shared" si="5437"/>
      </c>
      <c r="ST214" s="54">
        <f t="shared" si="5406"/>
      </c>
      <c r="SU214" s="55">
        <f t="shared" si="5438"/>
      </c>
      <c r="SV214" s="54">
        <f t="shared" si="5406"/>
      </c>
      <c r="SW214" s="55">
        <f t="shared" si="5439"/>
      </c>
      <c r="SX214" s="54">
        <f t="shared" si="5406"/>
      </c>
      <c r="SY214" s="55">
        <f t="shared" si="5440"/>
      </c>
      <c r="SZ214" s="54">
        <f t="shared" si="5406"/>
      </c>
      <c r="TA214" s="55">
        <f t="shared" si="5441"/>
      </c>
      <c r="TB214" s="54">
        <f t="shared" si="5406"/>
      </c>
      <c r="TC214" s="55">
        <f t="shared" si="5442"/>
      </c>
      <c r="TD214" s="54">
        <f t="shared" si="5406"/>
      </c>
      <c r="TE214" s="55">
        <f t="shared" si="5407"/>
      </c>
      <c r="TF214" s="54">
        <f t="shared" si="5406"/>
      </c>
      <c r="TG214" s="55">
        <f t="shared" si="5364"/>
      </c>
      <c r="TH214" s="54">
        <f t="shared" si="5406"/>
      </c>
      <c r="TI214" s="55">
        <f t="shared" si="5365"/>
      </c>
      <c r="TJ214" s="54">
        <f t="shared" si="5406"/>
      </c>
      <c r="TK214" s="55">
        <f t="shared" si="5366"/>
      </c>
      <c r="TL214" s="54">
        <f t="shared" si="5406"/>
      </c>
      <c r="TM214" s="55">
        <f t="shared" si="5367"/>
      </c>
      <c r="TN214" s="54">
        <f t="shared" si="5406"/>
      </c>
      <c r="TO214" s="55">
        <f t="shared" si="5368"/>
      </c>
      <c r="TP214" s="54">
        <f t="shared" si="5406"/>
      </c>
      <c r="TQ214" s="55">
        <f t="shared" si="5369"/>
      </c>
      <c r="TR214" s="54">
        <f t="shared" si="5406"/>
      </c>
      <c r="TS214" s="55">
        <f t="shared" si="5370"/>
      </c>
      <c r="TT214" s="54">
        <f t="shared" si="5402"/>
      </c>
      <c r="TU214" s="55">
        <f t="shared" si="5371"/>
      </c>
      <c r="TV214" s="54">
        <f t="shared" si="5402"/>
      </c>
      <c r="TW214" s="55">
        <f t="shared" si="5372"/>
      </c>
      <c r="TX214" s="54">
        <f t="shared" si="5402"/>
      </c>
      <c r="TY214" s="55">
        <f t="shared" si="5373"/>
      </c>
      <c r="TZ214" s="54">
        <f t="shared" si="5402"/>
      </c>
      <c r="UA214" s="55">
        <f t="shared" si="5374"/>
      </c>
      <c r="UB214" s="54">
        <f t="shared" si="5402"/>
      </c>
      <c r="UC214" s="55">
        <f t="shared" si="5375"/>
      </c>
      <c r="UD214" s="54">
        <f t="shared" si="5402"/>
      </c>
      <c r="UE214" s="55">
        <f t="shared" si="5376"/>
      </c>
      <c r="UF214" s="54">
        <f t="shared" si="5402"/>
      </c>
      <c r="UG214" s="55">
        <f t="shared" si="5377"/>
      </c>
      <c r="UH214" s="54">
        <f t="shared" si="5402"/>
      </c>
      <c r="UI214" s="55">
        <f t="shared" si="5378"/>
      </c>
      <c r="UJ214" s="54">
        <f t="shared" si="5402"/>
      </c>
      <c r="UK214" s="55">
        <f t="shared" si="5379"/>
      </c>
      <c r="UL214" s="54">
        <f t="shared" si="5402"/>
      </c>
      <c r="UM214" s="55">
        <f t="shared" si="5380"/>
      </c>
      <c r="UN214" s="54">
        <f t="shared" si="5363"/>
      </c>
      <c r="UO214" s="55">
        <f t="shared" si="5381"/>
      </c>
      <c r="UP214" s="54">
        <f t="shared" si="5363"/>
      </c>
      <c r="UQ214" s="55">
        <f t="shared" si="5382"/>
      </c>
      <c r="UR214" s="54">
        <f t="shared" si="5363"/>
      </c>
      <c r="US214" s="55">
        <f t="shared" si="5383"/>
      </c>
      <c r="UT214" s="54">
        <f t="shared" si="5363"/>
      </c>
      <c r="UU214" s="55">
        <f t="shared" si="5384"/>
      </c>
      <c r="UV214" s="54">
        <f t="shared" si="5363"/>
      </c>
      <c r="UW214" s="55">
        <f t="shared" si="5385"/>
      </c>
      <c r="UX214" s="54">
        <f t="shared" si="5363"/>
      </c>
      <c r="UY214" s="55">
        <f t="shared" si="5386"/>
      </c>
      <c r="UZ214" s="54">
        <f t="shared" si="5363"/>
      </c>
      <c r="VA214" s="55">
        <f t="shared" si="5387"/>
      </c>
      <c r="VB214" s="54">
        <f t="shared" si="5363"/>
      </c>
      <c r="VC214" s="55">
        <f t="shared" si="5388"/>
      </c>
      <c r="VD214" s="54">
        <f t="shared" si="5363"/>
      </c>
      <c r="VE214" s="55">
        <f t="shared" si="5389"/>
      </c>
      <c r="VF214" s="54">
        <f t="shared" si="5363"/>
      </c>
      <c r="VG214" s="55">
        <f t="shared" si="5390"/>
      </c>
      <c r="VH214" s="54">
        <f t="shared" si="5363"/>
      </c>
      <c r="VI214" s="55">
        <f t="shared" si="5391"/>
      </c>
      <c r="VJ214" s="54">
        <f t="shared" si="5363"/>
      </c>
      <c r="VK214" s="55">
        <f t="shared" si="5392"/>
      </c>
      <c r="VL214" s="54">
        <f t="shared" si="5259"/>
      </c>
      <c r="VM214" s="55">
        <f t="shared" si="5393"/>
      </c>
      <c r="VN214" s="54">
        <f t="shared" si="5259"/>
      </c>
      <c r="VO214" s="55">
        <f t="shared" si="5394"/>
      </c>
      <c r="VP214" s="54">
        <f t="shared" si="5259"/>
      </c>
      <c r="VQ214" s="55">
        <f t="shared" si="5336"/>
      </c>
      <c r="VR214" s="54">
        <f t="shared" si="5259"/>
      </c>
      <c r="VS214" s="55">
        <f t="shared" si="5395"/>
      </c>
      <c r="VT214" s="54">
        <f t="shared" si="5259"/>
      </c>
      <c r="VU214" s="55">
        <f t="shared" si="5396"/>
      </c>
      <c r="VV214" s="54">
        <f t="shared" si="5259"/>
      </c>
      <c r="VW214" s="55">
        <f t="shared" si="5397"/>
      </c>
      <c r="VX214" s="54">
        <f t="shared" si="5259"/>
      </c>
      <c r="VY214" s="55">
        <f t="shared" si="5398"/>
      </c>
      <c r="VZ214" s="54">
        <f t="shared" si="5259"/>
      </c>
      <c r="WA214" s="55">
        <f t="shared" si="5399"/>
      </c>
      <c r="WB214" s="54">
        <f t="shared" si="5259"/>
      </c>
      <c r="WC214" s="55">
        <f t="shared" si="5400"/>
      </c>
      <c r="WD214" s="54">
        <f t="shared" si="5259"/>
      </c>
      <c r="WE214" s="55">
        <f t="shared" si="5337"/>
      </c>
      <c r="WF214" s="54">
        <f t="shared" si="5259"/>
      </c>
      <c r="WG214" s="55">
        <f t="shared" si="5338"/>
      </c>
      <c r="WH214" s="54">
        <f t="shared" si="5259"/>
      </c>
      <c r="WI214" s="55">
        <f t="shared" si="5339"/>
      </c>
      <c r="WJ214" s="54">
        <f t="shared" si="5259"/>
      </c>
      <c r="WK214" s="55">
        <f t="shared" si="5340"/>
      </c>
      <c r="WL214" s="54">
        <f t="shared" si="5259"/>
      </c>
      <c r="WM214" s="55">
        <f t="shared" si="5341"/>
      </c>
      <c r="WN214" s="54">
        <f t="shared" si="5199"/>
      </c>
      <c r="WO214" s="55">
        <f t="shared" si="5342"/>
      </c>
      <c r="WP214" s="54">
        <f t="shared" si="5199"/>
      </c>
      <c r="WQ214" s="55">
        <f t="shared" si="5343"/>
      </c>
      <c r="WR214" s="54">
        <f t="shared" si="5199"/>
      </c>
      <c r="WS214" s="55">
        <f t="shared" si="5344"/>
      </c>
      <c r="WT214" s="54">
        <f t="shared" si="5199"/>
      </c>
      <c r="WU214" s="55">
        <f t="shared" si="5345"/>
      </c>
      <c r="WV214" s="54">
        <f t="shared" si="5199"/>
      </c>
      <c r="WW214" s="55">
        <f t="shared" si="5346"/>
      </c>
      <c r="WX214" s="54">
        <f t="shared" si="5199"/>
      </c>
      <c r="WY214" s="55">
        <f t="shared" si="5347"/>
      </c>
      <c r="WZ214" s="54">
        <f t="shared" ref="WZ214:ZJ222" si="5483">RIGHT(IFERROR(VLOOKUP($B214,WZ$4:XA$71,2,FALSE),""),2)</f>
      </c>
      <c r="XA214" s="55">
        <f t="shared" si="5348"/>
      </c>
      <c r="XB214" s="54">
        <f t="shared" si="5483"/>
      </c>
      <c r="XC214" s="55">
        <f t="shared" si="5349"/>
      </c>
      <c r="XD214" s="54">
        <f t="shared" si="5483"/>
      </c>
      <c r="XE214" s="55">
        <f t="shared" si="5350"/>
      </c>
      <c r="XF214" s="54">
        <f t="shared" si="5483"/>
      </c>
      <c r="XG214" s="55">
        <f t="shared" si="5351"/>
      </c>
      <c r="XH214" s="54">
        <f t="shared" si="5483"/>
      </c>
      <c r="XI214" s="55">
        <f t="shared" si="5352"/>
      </c>
      <c r="XJ214" s="54">
        <f t="shared" si="5483"/>
      </c>
      <c r="XK214" s="55">
        <f t="shared" si="5353"/>
      </c>
      <c r="XL214" s="54">
        <f t="shared" si="5483"/>
      </c>
      <c r="XM214" s="55">
        <f t="shared" si="5354"/>
      </c>
      <c r="XN214" s="54">
        <f t="shared" si="5483"/>
      </c>
      <c r="XO214" s="55">
        <f t="shared" si="5355"/>
      </c>
      <c r="XP214" s="54">
        <f t="shared" si="5483"/>
      </c>
      <c r="XQ214" s="55">
        <f t="shared" si="5356"/>
      </c>
      <c r="XR214" s="54">
        <f t="shared" si="5483"/>
      </c>
      <c r="XS214" s="55">
        <f t="shared" si="5357"/>
      </c>
      <c r="XT214" s="54">
        <f t="shared" si="5483"/>
      </c>
      <c r="XU214" s="55">
        <f t="shared" si="5358"/>
      </c>
      <c r="XV214" s="54">
        <f t="shared" si="5483"/>
      </c>
      <c r="XW214" s="55">
        <f t="shared" si="5359"/>
      </c>
      <c r="XX214" s="54">
        <f t="shared" si="5483"/>
      </c>
      <c r="XY214" s="55">
        <f t="shared" si="5360"/>
      </c>
      <c r="XZ214" s="54">
        <f t="shared" si="5483"/>
      </c>
      <c r="YA214" s="55">
        <f t="shared" si="5361"/>
      </c>
      <c r="YB214" s="54">
        <f t="shared" si="5483"/>
      </c>
      <c r="YC214" s="55">
        <f t="shared" si="5260"/>
      </c>
      <c r="YD214" s="54">
        <f t="shared" si="5483"/>
      </c>
      <c r="YE214" s="55">
        <f t="shared" si="5261"/>
      </c>
      <c r="YF214" s="54">
        <f t="shared" si="5483"/>
      </c>
      <c r="YG214" s="55">
        <f t="shared" si="5262"/>
      </c>
      <c r="YH214" s="54">
        <f t="shared" si="5483"/>
      </c>
      <c r="YI214" s="55">
        <f t="shared" si="5263"/>
      </c>
      <c r="YJ214" s="54">
        <f t="shared" si="5483"/>
      </c>
      <c r="YK214" s="55">
        <f t="shared" si="5264"/>
      </c>
      <c r="YL214" s="54">
        <f t="shared" si="5483"/>
      </c>
      <c r="YM214" s="55">
        <f t="shared" si="5265"/>
      </c>
      <c r="YN214" s="54">
        <f t="shared" si="5483"/>
      </c>
      <c r="YO214" s="55">
        <f t="shared" si="5266"/>
      </c>
      <c r="YP214" s="54">
        <f t="shared" si="5483"/>
      </c>
      <c r="YQ214" s="55">
        <f t="shared" si="5267"/>
      </c>
      <c r="YR214" s="54">
        <f t="shared" si="5483"/>
      </c>
      <c r="YS214" s="55">
        <f t="shared" si="5268"/>
      </c>
      <c r="YT214" s="54">
        <f t="shared" si="5483"/>
      </c>
      <c r="YU214" s="55">
        <f t="shared" si="5269"/>
      </c>
      <c r="YV214" s="54">
        <f t="shared" si="5483"/>
      </c>
      <c r="YW214" s="55">
        <f t="shared" si="5270"/>
      </c>
      <c r="YX214" s="54">
        <f t="shared" si="5483"/>
      </c>
      <c r="YY214" s="55">
        <f t="shared" si="5271"/>
      </c>
      <c r="YZ214" s="54">
        <f t="shared" si="5483"/>
      </c>
      <c r="ZA214" s="55">
        <f t="shared" si="5272"/>
      </c>
      <c r="ZB214" s="54">
        <f t="shared" si="5483"/>
      </c>
      <c r="ZC214" s="55">
        <f t="shared" si="5273"/>
      </c>
      <c r="ZD214" s="54">
        <f t="shared" si="5483"/>
      </c>
      <c r="ZE214" s="55">
        <f t="shared" si="5274"/>
      </c>
      <c r="ZF214" s="54">
        <f t="shared" si="5483"/>
      </c>
      <c r="ZG214" s="55">
        <f t="shared" si="5275"/>
      </c>
      <c r="ZH214" s="54">
        <f t="shared" si="5483"/>
      </c>
      <c r="ZI214" s="55">
        <f t="shared" si="5276"/>
      </c>
      <c r="ZJ214" s="54">
        <f t="shared" si="5483"/>
      </c>
      <c r="ZK214" s="55">
        <f t="shared" si="5277"/>
      </c>
      <c r="ZL214" s="54">
        <f t="shared" si="5481"/>
      </c>
      <c r="ZM214" s="55">
        <f t="shared" si="5278"/>
      </c>
      <c r="ZN214" s="54">
        <f t="shared" si="5481"/>
      </c>
      <c r="ZO214" s="55">
        <f t="shared" si="5279"/>
      </c>
      <c r="ZP214" s="54">
        <f t="shared" si="5481"/>
      </c>
      <c r="ZQ214" s="55">
        <f t="shared" si="5280"/>
      </c>
      <c r="ZR214" s="54">
        <f t="shared" si="5481"/>
      </c>
      <c r="ZS214" s="55">
        <f t="shared" si="5281"/>
      </c>
      <c r="ZT214" s="54">
        <f t="shared" si="5481"/>
      </c>
      <c r="ZU214" s="55">
        <f t="shared" si="5282"/>
      </c>
      <c r="ZV214" s="54">
        <f t="shared" si="5481"/>
      </c>
      <c r="ZW214" s="55">
        <f t="shared" si="5283"/>
      </c>
      <c r="ZX214" s="54">
        <f t="shared" si="5481"/>
      </c>
      <c r="ZY214" s="55">
        <f t="shared" si="5284"/>
      </c>
      <c r="ZZ214" s="54">
        <f t="shared" si="5481"/>
      </c>
      <c r="AAA214" s="55">
        <f t="shared" si="5285"/>
      </c>
      <c r="AAB214" s="54">
        <f t="shared" si="5481"/>
      </c>
      <c r="AAC214" s="55">
        <f t="shared" si="5286"/>
      </c>
      <c r="AAD214" s="54">
        <f t="shared" si="5481"/>
      </c>
      <c r="AAE214" s="55">
        <f t="shared" si="5287"/>
      </c>
      <c r="AAF214" s="54">
        <f t="shared" si="5481"/>
      </c>
      <c r="AAG214" s="55">
        <f t="shared" si="5288"/>
      </c>
      <c r="AAH214" s="54">
        <f t="shared" si="5481"/>
      </c>
      <c r="AAI214" s="55">
        <f t="shared" si="5289"/>
      </c>
      <c r="AAJ214" s="54">
        <f t="shared" si="5481"/>
      </c>
      <c r="AAK214" s="55">
        <f t="shared" si="5290"/>
      </c>
      <c r="AAL214" s="54">
        <f t="shared" si="5481"/>
      </c>
      <c r="AAM214" s="55">
        <f t="shared" si="5443"/>
      </c>
      <c r="AAN214" s="54">
        <f t="shared" si="5481"/>
      </c>
      <c r="AAO214" s="55">
        <f t="shared" si="5444"/>
      </c>
      <c r="AAP214" s="54">
        <f t="shared" si="5481"/>
      </c>
      <c r="AAQ214" s="55">
        <f t="shared" si="5445"/>
      </c>
      <c r="AAR214" s="54">
        <f t="shared" si="5481"/>
      </c>
      <c r="AAS214" s="55">
        <f t="shared" si="5446"/>
      </c>
      <c r="AAT214" s="54">
        <f t="shared" si="5481"/>
      </c>
      <c r="AAU214" s="55">
        <f t="shared" si="5447"/>
      </c>
      <c r="AAV214" s="54">
        <f t="shared" si="5481"/>
      </c>
      <c r="AAW214" s="55">
        <f t="shared" si="5448"/>
      </c>
      <c r="AAX214" s="54">
        <f t="shared" si="5481"/>
      </c>
      <c r="AAY214" s="55">
        <f t="shared" si="5449"/>
      </c>
      <c r="AAZ214" s="54">
        <f t="shared" si="5481"/>
      </c>
      <c r="ABA214" s="55">
        <f t="shared" si="5450"/>
      </c>
      <c r="ABB214" s="54">
        <f t="shared" si="5481"/>
      </c>
      <c r="ABC214" s="55">
        <f t="shared" si="5451"/>
      </c>
      <c r="ABD214" s="54">
        <f t="shared" si="5481"/>
      </c>
      <c r="ABE214" s="55">
        <f t="shared" si="5452"/>
      </c>
      <c r="ABF214" s="54">
        <f t="shared" si="5481"/>
      </c>
      <c r="ABG214" s="55">
        <f t="shared" si="5453"/>
      </c>
      <c r="ABH214" s="54">
        <f t="shared" si="5481"/>
      </c>
      <c r="ABI214" s="55">
        <f t="shared" si="5454"/>
      </c>
      <c r="ABJ214" s="54">
        <f t="shared" si="5481"/>
      </c>
      <c r="ABK214" s="55">
        <f t="shared" si="5455"/>
      </c>
      <c r="ABL214" s="54">
        <f t="shared" si="5481"/>
      </c>
      <c r="ABM214" s="55">
        <f t="shared" si="5456"/>
      </c>
      <c r="ABN214" s="54">
        <f t="shared" si="5481"/>
      </c>
      <c r="ABO214" s="55">
        <f t="shared" si="5457"/>
      </c>
      <c r="ABP214" s="54">
        <f t="shared" si="5481"/>
      </c>
      <c r="ABQ214" s="55">
        <f t="shared" si="5458"/>
      </c>
      <c r="ABR214" s="54">
        <f t="shared" si="5481"/>
      </c>
      <c r="ABS214" s="55">
        <f t="shared" si="5459"/>
      </c>
      <c r="ABT214" s="54">
        <f t="shared" si="5481"/>
      </c>
      <c r="ABU214" s="55">
        <f t="shared" si="5460"/>
      </c>
      <c r="ABV214" s="54">
        <f t="shared" si="5482"/>
      </c>
      <c r="ABW214" s="55">
        <f t="shared" si="5461"/>
      </c>
      <c r="ABX214" s="54">
        <f t="shared" si="5482"/>
      </c>
      <c r="ABY214" s="55">
        <f t="shared" si="5462"/>
      </c>
      <c r="ABZ214" s="54">
        <f t="shared" si="5482"/>
      </c>
      <c r="ACA214" s="55">
        <f t="shared" si="5463"/>
      </c>
      <c r="ACB214" s="54">
        <f t="shared" si="5482"/>
      </c>
      <c r="ACC214" s="55">
        <f t="shared" si="5464"/>
      </c>
      <c r="ACD214" s="54">
        <f t="shared" si="5482"/>
      </c>
      <c r="ACE214" s="55">
        <f t="shared" si="5465"/>
      </c>
      <c r="ACF214" s="54">
        <f t="shared" si="5482"/>
      </c>
      <c r="ACG214" s="55">
        <f t="shared" si="5466"/>
      </c>
      <c r="ACH214" s="54">
        <f t="shared" si="5482"/>
      </c>
      <c r="ACI214" s="55">
        <f t="shared" si="5467"/>
      </c>
      <c r="ACJ214" s="54">
        <f t="shared" si="5482"/>
      </c>
      <c r="ACK214" s="55">
        <f t="shared" si="5468"/>
      </c>
      <c r="ACL214" s="54">
        <f t="shared" si="5482"/>
      </c>
      <c r="ACM214" s="55">
        <f t="shared" si="5469"/>
      </c>
      <c r="ACN214" s="54">
        <f t="shared" si="5482"/>
      </c>
      <c r="ACO214" s="55">
        <f t="shared" si="5470"/>
      </c>
      <c r="ACP214" s="54">
        <f t="shared" si="5482"/>
      </c>
      <c r="ACQ214" s="55">
        <f t="shared" si="5471"/>
      </c>
      <c r="ACR214" s="54">
        <f t="shared" si="5482"/>
      </c>
      <c r="ACS214" s="55">
        <f t="shared" si="5472"/>
      </c>
      <c r="ACT214" s="54">
        <f t="shared" si="5482"/>
      </c>
      <c r="ACU214" s="55">
        <f t="shared" si="5473"/>
      </c>
      <c r="ACV214" s="54">
        <f t="shared" si="5482"/>
      </c>
      <c r="ACW214" s="55">
        <f t="shared" si="5408"/>
      </c>
      <c r="ACX214" s="54">
        <f t="shared" si="5482"/>
      </c>
      <c r="ACY214" s="55">
        <f t="shared" si="4961"/>
      </c>
      <c r="ACZ214" s="54">
        <f t="shared" si="5482"/>
      </c>
      <c r="ADA214" s="55">
        <f t="shared" si="4962"/>
      </c>
      <c r="ADB214" s="54">
        <f t="shared" si="5482"/>
      </c>
      <c r="ADC214" s="55">
        <f t="shared" si="4963"/>
      </c>
      <c r="ADD214" s="54">
        <f t="shared" si="5482"/>
      </c>
      <c r="ADE214" s="55">
        <f t="shared" si="4964"/>
      </c>
      <c r="ADF214" s="54">
        <f t="shared" si="5482"/>
      </c>
      <c r="ADG214" s="55">
        <f t="shared" si="4965"/>
      </c>
    </row>
    <row r="215" spans="1:787" ht="20.25" hidden="1" customHeight="1">
      <c r="A215" s="112">
        <v>143</v>
      </c>
      <c r="B215" s="115">
        <f>学年と名前を結合するシート!D144</f>
      </c>
      <c r="C215" s="114"/>
      <c r="D215" s="54">
        <f t="shared" si="5292"/>
      </c>
      <c r="E215" s="55">
        <f t="shared" si="5293"/>
      </c>
      <c r="F215" s="54">
        <f t="shared" si="5477"/>
      </c>
      <c r="G215" s="55">
        <f t="shared" si="4966"/>
      </c>
      <c r="H215" s="54">
        <f t="shared" si="5477"/>
      </c>
      <c r="I215" s="55">
        <f t="shared" si="4967"/>
      </c>
      <c r="J215" s="54">
        <f t="shared" si="5477"/>
      </c>
      <c r="K215" s="55">
        <f t="shared" si="4968"/>
      </c>
      <c r="L215" s="54">
        <f t="shared" si="5477"/>
      </c>
      <c r="M215" s="55">
        <f t="shared" si="4969"/>
      </c>
      <c r="N215" s="54">
        <f t="shared" si="5477"/>
      </c>
      <c r="O215" s="55">
        <f t="shared" si="4970"/>
      </c>
      <c r="P215" s="54">
        <f t="shared" si="5477"/>
      </c>
      <c r="Q215" s="55">
        <f t="shared" si="4971"/>
      </c>
      <c r="R215" s="54">
        <f t="shared" si="5477"/>
      </c>
      <c r="S215" s="55">
        <f t="shared" si="4972"/>
      </c>
      <c r="T215" s="54">
        <f t="shared" si="5477"/>
      </c>
      <c r="U215" s="55">
        <f t="shared" si="4973"/>
      </c>
      <c r="V215" s="54">
        <f t="shared" si="5477"/>
      </c>
      <c r="W215" s="55">
        <f t="shared" si="4974"/>
      </c>
      <c r="X215" s="54">
        <f t="shared" si="5477"/>
      </c>
      <c r="Y215" s="55">
        <f t="shared" si="4975"/>
      </c>
      <c r="Z215" s="54">
        <f t="shared" si="5477"/>
      </c>
      <c r="AA215" s="55">
        <f t="shared" si="4976"/>
      </c>
      <c r="AB215" s="54">
        <f t="shared" si="5477"/>
      </c>
      <c r="AC215" s="55">
        <f t="shared" si="4977"/>
      </c>
      <c r="AD215" s="54">
        <f t="shared" si="5477"/>
      </c>
      <c r="AE215" s="55">
        <f t="shared" si="4978"/>
      </c>
      <c r="AF215" s="54">
        <f t="shared" si="5477"/>
      </c>
      <c r="AG215" s="55">
        <f t="shared" si="4979"/>
      </c>
      <c r="AH215" s="54">
        <f t="shared" si="5477"/>
      </c>
      <c r="AI215" s="55">
        <f t="shared" si="4980"/>
      </c>
      <c r="AJ215" s="54">
        <f t="shared" si="5477"/>
      </c>
      <c r="AK215" s="55">
        <f t="shared" si="4981"/>
      </c>
      <c r="AL215" s="54">
        <f t="shared" si="5477"/>
      </c>
      <c r="AM215" s="55">
        <f t="shared" si="4982"/>
      </c>
      <c r="AN215" s="54">
        <f t="shared" si="5477"/>
      </c>
      <c r="AO215" s="55">
        <f t="shared" si="4983"/>
      </c>
      <c r="AP215" s="54">
        <f t="shared" si="5477"/>
      </c>
      <c r="AQ215" s="55">
        <f t="shared" si="4984"/>
      </c>
      <c r="AR215" s="54">
        <f t="shared" si="5477"/>
      </c>
      <c r="AS215" s="55">
        <f t="shared" si="4985"/>
      </c>
      <c r="AT215" s="54">
        <f t="shared" si="5477"/>
      </c>
      <c r="AU215" s="55">
        <f t="shared" si="4986"/>
      </c>
      <c r="AV215" s="54">
        <f t="shared" si="5477"/>
      </c>
      <c r="AW215" s="55">
        <f t="shared" si="4987"/>
      </c>
      <c r="AX215" s="54">
        <f t="shared" si="5477"/>
      </c>
      <c r="AY215" s="55">
        <f t="shared" si="4988"/>
      </c>
      <c r="AZ215" s="54">
        <f t="shared" si="5477"/>
      </c>
      <c r="BA215" s="55">
        <f t="shared" si="4989"/>
      </c>
      <c r="BB215" s="54">
        <f t="shared" si="5477"/>
      </c>
      <c r="BC215" s="55">
        <f t="shared" si="4990"/>
      </c>
      <c r="BD215" s="54">
        <f t="shared" si="5477"/>
      </c>
      <c r="BE215" s="55">
        <f t="shared" si="4991"/>
      </c>
      <c r="BF215" s="54">
        <f t="shared" si="5477"/>
      </c>
      <c r="BG215" s="55">
        <f t="shared" si="4992"/>
      </c>
      <c r="BH215" s="54">
        <f t="shared" si="5477"/>
      </c>
      <c r="BI215" s="55">
        <f t="shared" si="4993"/>
      </c>
      <c r="BJ215" s="54">
        <f t="shared" si="5477"/>
      </c>
      <c r="BK215" s="55">
        <f t="shared" si="4994"/>
      </c>
      <c r="BL215" s="54">
        <f t="shared" si="5477"/>
      </c>
      <c r="BM215" s="55">
        <f t="shared" si="4995"/>
      </c>
      <c r="BN215" s="54">
        <f t="shared" si="5477"/>
      </c>
      <c r="BO215" s="55">
        <f t="shared" si="4996"/>
      </c>
      <c r="BP215" s="54">
        <f t="shared" si="5477"/>
      </c>
      <c r="BQ215" s="55">
        <f t="shared" si="4997"/>
      </c>
      <c r="BR215" s="54">
        <f t="shared" si="5476"/>
      </c>
      <c r="BS215" s="55">
        <f t="shared" si="4998"/>
      </c>
      <c r="BT215" s="54">
        <f t="shared" si="5476"/>
      </c>
      <c r="BU215" s="55">
        <f t="shared" si="4999"/>
      </c>
      <c r="BV215" s="54">
        <f t="shared" si="5476"/>
      </c>
      <c r="BW215" s="55">
        <f t="shared" si="5000"/>
      </c>
      <c r="BX215" s="54">
        <f t="shared" si="5476"/>
      </c>
      <c r="BY215" s="55">
        <f t="shared" si="5001"/>
      </c>
      <c r="BZ215" s="54">
        <f t="shared" si="5476"/>
      </c>
      <c r="CA215" s="55">
        <f t="shared" si="5002"/>
      </c>
      <c r="CB215" s="54">
        <f t="shared" si="5476"/>
      </c>
      <c r="CC215" s="55">
        <f t="shared" si="5003"/>
      </c>
      <c r="CD215" s="54">
        <f t="shared" si="5476"/>
      </c>
      <c r="CE215" s="55">
        <f t="shared" si="5004"/>
      </c>
      <c r="CF215" s="54">
        <f t="shared" si="5476"/>
      </c>
      <c r="CG215" s="55">
        <f t="shared" si="5005"/>
      </c>
      <c r="CH215" s="54">
        <f t="shared" si="5476"/>
      </c>
      <c r="CI215" s="55">
        <f t="shared" si="5006"/>
      </c>
      <c r="CJ215" s="54">
        <f t="shared" si="5476"/>
      </c>
      <c r="CK215" s="55">
        <f t="shared" si="5007"/>
      </c>
      <c r="CL215" s="54">
        <f t="shared" si="5476"/>
      </c>
      <c r="CM215" s="55">
        <f t="shared" si="5008"/>
      </c>
      <c r="CN215" s="54">
        <f t="shared" si="5476"/>
      </c>
      <c r="CO215" s="55">
        <f t="shared" si="5009"/>
      </c>
      <c r="CP215" s="54">
        <f t="shared" si="5476"/>
      </c>
      <c r="CQ215" s="55">
        <f t="shared" si="5010"/>
      </c>
      <c r="CR215" s="54">
        <f t="shared" si="5476"/>
      </c>
      <c r="CS215" s="55">
        <f t="shared" si="5011"/>
      </c>
      <c r="CT215" s="54">
        <f t="shared" si="5476"/>
      </c>
      <c r="CU215" s="55">
        <f t="shared" si="5012"/>
      </c>
      <c r="CV215" s="54">
        <f t="shared" si="5476"/>
      </c>
      <c r="CW215" s="55">
        <f t="shared" si="5013"/>
      </c>
      <c r="CX215" s="54">
        <f t="shared" si="5476"/>
      </c>
      <c r="CY215" s="55">
        <f t="shared" si="5014"/>
      </c>
      <c r="CZ215" s="54">
        <f t="shared" si="5476"/>
      </c>
      <c r="DA215" s="55">
        <f t="shared" si="5015"/>
      </c>
      <c r="DB215" s="54">
        <f t="shared" si="5476"/>
      </c>
      <c r="DC215" s="55">
        <f t="shared" si="5016"/>
      </c>
      <c r="DD215" s="54">
        <f t="shared" si="5476"/>
      </c>
      <c r="DE215" s="55">
        <f t="shared" si="5017"/>
      </c>
      <c r="DF215" s="54">
        <f t="shared" si="5476"/>
      </c>
      <c r="DG215" s="55">
        <f t="shared" si="5018"/>
      </c>
      <c r="DH215" s="54">
        <f t="shared" si="5476"/>
      </c>
      <c r="DI215" s="55">
        <f t="shared" si="5019"/>
      </c>
      <c r="DJ215" s="54">
        <f t="shared" si="5476"/>
      </c>
      <c r="DK215" s="55">
        <f t="shared" si="5020"/>
      </c>
      <c r="DL215" s="54">
        <f t="shared" si="5476"/>
      </c>
      <c r="DM215" s="55">
        <f t="shared" si="5021"/>
      </c>
      <c r="DN215" s="54">
        <f t="shared" si="5476"/>
      </c>
      <c r="DO215" s="55">
        <f t="shared" si="5022"/>
      </c>
      <c r="DP215" s="54">
        <f t="shared" si="5476"/>
      </c>
      <c r="DQ215" s="55">
        <f t="shared" si="5023"/>
      </c>
      <c r="DR215" s="54">
        <f t="shared" si="5476"/>
      </c>
      <c r="DS215" s="55">
        <f t="shared" si="5024"/>
      </c>
      <c r="DT215" s="54">
        <f t="shared" si="5476"/>
      </c>
      <c r="DU215" s="55">
        <f t="shared" si="5025"/>
      </c>
      <c r="DV215" s="54">
        <f t="shared" si="5476"/>
      </c>
      <c r="DW215" s="55">
        <f t="shared" si="5026"/>
      </c>
      <c r="DX215" s="54">
        <f t="shared" si="5476"/>
      </c>
      <c r="DY215" s="55">
        <f t="shared" si="5027"/>
      </c>
      <c r="DZ215" s="54">
        <f t="shared" si="5476"/>
      </c>
      <c r="EA215" s="55">
        <f t="shared" si="5028"/>
      </c>
      <c r="EB215" s="54">
        <f t="shared" si="5334"/>
      </c>
      <c r="EC215" s="55">
        <f t="shared" si="5029"/>
      </c>
      <c r="ED215" s="54">
        <f t="shared" si="5294"/>
      </c>
      <c r="EE215" s="55">
        <f t="shared" si="5030"/>
      </c>
      <c r="EF215" s="54">
        <f t="shared" si="5294"/>
      </c>
      <c r="EG215" s="55">
        <f t="shared" si="5031"/>
      </c>
      <c r="EH215" s="54">
        <f t="shared" si="5294"/>
      </c>
      <c r="EI215" s="55">
        <f t="shared" si="5032"/>
      </c>
      <c r="EJ215" s="54">
        <f t="shared" si="5294"/>
      </c>
      <c r="EK215" s="55">
        <f t="shared" si="5033"/>
      </c>
      <c r="EL215" s="54">
        <f t="shared" si="5294"/>
      </c>
      <c r="EM215" s="55">
        <f t="shared" si="5034"/>
      </c>
      <c r="EN215" s="54">
        <f t="shared" si="5294"/>
      </c>
      <c r="EO215" s="55">
        <f t="shared" si="5035"/>
      </c>
      <c r="EP215" s="54">
        <f t="shared" si="5479"/>
      </c>
      <c r="EQ215" s="55">
        <f t="shared" si="5036"/>
      </c>
      <c r="ER215" s="54">
        <f t="shared" si="5479"/>
      </c>
      <c r="ES215" s="55">
        <f t="shared" si="5037"/>
      </c>
      <c r="ET215" s="54">
        <f t="shared" si="5479"/>
      </c>
      <c r="EU215" s="55">
        <f t="shared" si="5038"/>
      </c>
      <c r="EV215" s="54">
        <f t="shared" si="5479"/>
      </c>
      <c r="EW215" s="55">
        <f t="shared" si="5039"/>
      </c>
      <c r="EX215" s="54">
        <f t="shared" si="5479"/>
      </c>
      <c r="EY215" s="55">
        <f t="shared" si="5040"/>
      </c>
      <c r="EZ215" s="54">
        <f t="shared" si="5479"/>
      </c>
      <c r="FA215" s="55">
        <f t="shared" si="5041"/>
      </c>
      <c r="FB215" s="54">
        <f t="shared" si="5479"/>
      </c>
      <c r="FC215" s="55">
        <f t="shared" si="5042"/>
      </c>
      <c r="FD215" s="54">
        <f t="shared" si="5479"/>
      </c>
      <c r="FE215" s="55">
        <f t="shared" si="5043"/>
      </c>
      <c r="FF215" s="54">
        <f t="shared" si="5479"/>
      </c>
      <c r="FG215" s="55">
        <f t="shared" si="5044"/>
      </c>
      <c r="FH215" s="54">
        <f t="shared" si="5479"/>
      </c>
      <c r="FI215" s="55">
        <f t="shared" si="5045"/>
      </c>
      <c r="FJ215" s="54">
        <f t="shared" si="5479"/>
      </c>
      <c r="FK215" s="55">
        <f t="shared" si="5046"/>
      </c>
      <c r="FL215" s="54">
        <f t="shared" si="5479"/>
      </c>
      <c r="FM215" s="55">
        <f t="shared" si="5047"/>
      </c>
      <c r="FN215" s="54">
        <f t="shared" si="5479"/>
      </c>
      <c r="FO215" s="55">
        <f t="shared" si="5048"/>
      </c>
      <c r="FP215" s="54">
        <f t="shared" si="5479"/>
      </c>
      <c r="FQ215" s="55">
        <f t="shared" si="5049"/>
      </c>
      <c r="FR215" s="54">
        <f t="shared" si="5479"/>
      </c>
      <c r="FS215" s="55">
        <f t="shared" si="5050"/>
      </c>
      <c r="FT215" s="54">
        <f t="shared" si="5479"/>
      </c>
      <c r="FU215" s="55">
        <f t="shared" si="5051"/>
      </c>
      <c r="FV215" s="54">
        <f t="shared" si="5479"/>
      </c>
      <c r="FW215" s="55">
        <f t="shared" si="5052"/>
      </c>
      <c r="FX215" s="54">
        <f t="shared" si="5479"/>
      </c>
      <c r="FY215" s="55">
        <f t="shared" si="5053"/>
      </c>
      <c r="FZ215" s="54">
        <f t="shared" si="5479"/>
      </c>
      <c r="GA215" s="55">
        <f t="shared" si="5054"/>
      </c>
      <c r="GB215" s="54">
        <f t="shared" si="5479"/>
      </c>
      <c r="GC215" s="55">
        <f t="shared" si="5055"/>
      </c>
      <c r="GD215" s="54">
        <f t="shared" si="5479"/>
      </c>
      <c r="GE215" s="55">
        <f t="shared" si="5056"/>
      </c>
      <c r="GF215" s="54">
        <f t="shared" si="5479"/>
      </c>
      <c r="GG215" s="55">
        <f t="shared" si="5057"/>
      </c>
      <c r="GH215" s="54">
        <f t="shared" si="5479"/>
      </c>
      <c r="GI215" s="55">
        <f t="shared" si="5058"/>
      </c>
      <c r="GJ215" s="54">
        <f t="shared" si="5479"/>
      </c>
      <c r="GK215" s="55">
        <f t="shared" si="5059"/>
      </c>
      <c r="GL215" s="54">
        <f t="shared" si="5479"/>
      </c>
      <c r="GM215" s="55">
        <f t="shared" si="5060"/>
      </c>
      <c r="GN215" s="54">
        <f t="shared" si="5479"/>
      </c>
      <c r="GO215" s="55">
        <f t="shared" si="5061"/>
      </c>
      <c r="GP215" s="54">
        <f t="shared" si="5479"/>
      </c>
      <c r="GQ215" s="55">
        <f t="shared" si="5062"/>
      </c>
      <c r="GR215" s="54">
        <f t="shared" si="5479"/>
      </c>
      <c r="GS215" s="55">
        <f t="shared" si="5063"/>
      </c>
      <c r="GT215" s="54">
        <f t="shared" si="5479"/>
      </c>
      <c r="GU215" s="55">
        <f t="shared" si="5064"/>
      </c>
      <c r="GV215" s="54">
        <f t="shared" si="5479"/>
      </c>
      <c r="GW215" s="55">
        <f t="shared" si="5065"/>
      </c>
      <c r="GX215" s="54">
        <f t="shared" si="5479"/>
      </c>
      <c r="GY215" s="55">
        <f t="shared" si="5066"/>
      </c>
      <c r="GZ215" s="54">
        <f t="shared" si="5479"/>
      </c>
      <c r="HA215" s="55">
        <f t="shared" si="5067"/>
      </c>
      <c r="HB215" s="54">
        <f t="shared" si="5478"/>
      </c>
      <c r="HC215" s="55">
        <f t="shared" si="5068"/>
      </c>
      <c r="HD215" s="54">
        <f t="shared" si="5478"/>
      </c>
      <c r="HE215" s="55">
        <f t="shared" si="5069"/>
      </c>
      <c r="HF215" s="54">
        <f t="shared" si="5478"/>
      </c>
      <c r="HG215" s="55">
        <f t="shared" si="5070"/>
      </c>
      <c r="HH215" s="54">
        <f t="shared" si="5478"/>
      </c>
      <c r="HI215" s="55">
        <f t="shared" si="5071"/>
      </c>
      <c r="HJ215" s="54">
        <f t="shared" si="5478"/>
      </c>
      <c r="HK215" s="55">
        <f t="shared" si="5072"/>
      </c>
      <c r="HL215" s="54">
        <f t="shared" si="5478"/>
      </c>
      <c r="HM215" s="55">
        <f t="shared" si="5073"/>
      </c>
      <c r="HN215" s="54">
        <f t="shared" si="5478"/>
      </c>
      <c r="HO215" s="55">
        <f t="shared" si="5074"/>
      </c>
      <c r="HP215" s="54">
        <f t="shared" si="5478"/>
      </c>
      <c r="HQ215" s="55">
        <f t="shared" si="5075"/>
      </c>
      <c r="HR215" s="54">
        <f t="shared" si="5478"/>
      </c>
      <c r="HS215" s="55">
        <f t="shared" si="5076"/>
      </c>
      <c r="HT215" s="54">
        <f t="shared" si="5478"/>
      </c>
      <c r="HU215" s="55">
        <f t="shared" si="5077"/>
      </c>
      <c r="HV215" s="54">
        <f t="shared" si="5478"/>
      </c>
      <c r="HW215" s="55">
        <f t="shared" si="5078"/>
      </c>
      <c r="HX215" s="54">
        <f t="shared" si="5478"/>
      </c>
      <c r="HY215" s="55">
        <f t="shared" si="5079"/>
      </c>
      <c r="HZ215" s="54">
        <f t="shared" si="5478"/>
      </c>
      <c r="IA215" s="55">
        <f t="shared" si="5080"/>
      </c>
      <c r="IB215" s="54">
        <f t="shared" si="5478"/>
      </c>
      <c r="IC215" s="55">
        <f t="shared" si="5081"/>
      </c>
      <c r="ID215" s="54">
        <f t="shared" si="5478"/>
      </c>
      <c r="IE215" s="55">
        <f t="shared" si="5082"/>
      </c>
      <c r="IF215" s="54">
        <f t="shared" si="5478"/>
      </c>
      <c r="IG215" s="55">
        <f t="shared" si="5083"/>
      </c>
      <c r="IH215" s="54">
        <f t="shared" si="5478"/>
      </c>
      <c r="II215" s="55">
        <f t="shared" si="5084"/>
      </c>
      <c r="IJ215" s="54">
        <f t="shared" si="5478"/>
      </c>
      <c r="IK215" s="55">
        <f t="shared" si="5085"/>
      </c>
      <c r="IL215" s="54">
        <f t="shared" si="5478"/>
      </c>
      <c r="IM215" s="55">
        <f t="shared" si="5086"/>
      </c>
      <c r="IN215" s="54">
        <f t="shared" si="5478"/>
      </c>
      <c r="IO215" s="55">
        <f t="shared" si="5087"/>
      </c>
      <c r="IP215" s="54">
        <f t="shared" si="5478"/>
      </c>
      <c r="IQ215" s="55">
        <f t="shared" si="5088"/>
      </c>
      <c r="IR215" s="54">
        <f t="shared" si="5478"/>
      </c>
      <c r="IS215" s="55">
        <f t="shared" si="5089"/>
      </c>
      <c r="IT215" s="54">
        <f t="shared" si="5478"/>
      </c>
      <c r="IU215" s="55">
        <f t="shared" si="5090"/>
      </c>
      <c r="IV215" s="54">
        <f t="shared" si="5478"/>
      </c>
      <c r="IW215" s="55">
        <f t="shared" si="5091"/>
      </c>
      <c r="IX215" s="54">
        <f t="shared" si="5478"/>
      </c>
      <c r="IY215" s="55">
        <f t="shared" si="5092"/>
      </c>
      <c r="IZ215" s="54">
        <f t="shared" si="5478"/>
      </c>
      <c r="JA215" s="55">
        <f t="shared" si="5093"/>
      </c>
      <c r="JB215" s="54">
        <f t="shared" si="5478"/>
      </c>
      <c r="JC215" s="55">
        <f t="shared" si="5094"/>
      </c>
      <c r="JD215" s="54">
        <f t="shared" si="5478"/>
      </c>
      <c r="JE215" s="55">
        <f t="shared" si="5095"/>
      </c>
      <c r="JF215" s="54">
        <f t="shared" si="5478"/>
      </c>
      <c r="JG215" s="55">
        <f t="shared" si="5096"/>
      </c>
      <c r="JH215" s="54">
        <f t="shared" si="5478"/>
      </c>
      <c r="JI215" s="55">
        <f t="shared" si="5097"/>
      </c>
      <c r="JJ215" s="54">
        <f t="shared" si="5478"/>
      </c>
      <c r="JK215" s="55">
        <f t="shared" si="5098"/>
      </c>
      <c r="JL215" s="54">
        <f t="shared" si="5409"/>
      </c>
      <c r="JM215" s="55">
        <f t="shared" si="5200"/>
      </c>
      <c r="JN215" s="54">
        <f t="shared" si="5474"/>
      </c>
      <c r="JO215" s="55">
        <f t="shared" si="5296"/>
      </c>
      <c r="JP215" s="54">
        <f t="shared" si="5474"/>
      </c>
      <c r="JQ215" s="55">
        <f t="shared" si="5297"/>
      </c>
      <c r="JR215" s="54">
        <f t="shared" si="5474"/>
      </c>
      <c r="JS215" s="55">
        <f t="shared" si="5298"/>
      </c>
      <c r="JT215" s="54">
        <f t="shared" si="5474"/>
      </c>
      <c r="JU215" s="55">
        <f t="shared" si="5299"/>
      </c>
      <c r="JV215" s="54">
        <f t="shared" si="5474"/>
      </c>
      <c r="JW215" s="55">
        <f t="shared" si="5300"/>
      </c>
      <c r="JX215" s="54">
        <f t="shared" si="5474"/>
      </c>
      <c r="JY215" s="55">
        <f t="shared" si="5301"/>
      </c>
      <c r="JZ215" s="54">
        <f t="shared" si="5474"/>
      </c>
      <c r="KA215" s="55">
        <f t="shared" si="5302"/>
      </c>
      <c r="KB215" s="54">
        <f t="shared" si="5474"/>
      </c>
      <c r="KC215" s="55">
        <f t="shared" si="5303"/>
      </c>
      <c r="KD215" s="54">
        <f t="shared" si="5474"/>
      </c>
      <c r="KE215" s="55">
        <f t="shared" si="5304"/>
      </c>
      <c r="KF215" s="54">
        <f t="shared" si="5474"/>
      </c>
      <c r="KG215" s="55">
        <f t="shared" si="5305"/>
      </c>
      <c r="KH215" s="54">
        <f t="shared" si="5474"/>
      </c>
      <c r="KI215" s="55">
        <f t="shared" si="5306"/>
      </c>
      <c r="KJ215" s="54">
        <f t="shared" si="5474"/>
      </c>
      <c r="KK215" s="55">
        <f t="shared" si="5307"/>
      </c>
      <c r="KL215" s="54">
        <f t="shared" si="5474"/>
      </c>
      <c r="KM215" s="55">
        <f t="shared" si="5308"/>
      </c>
      <c r="KN215" s="54">
        <f t="shared" si="5474"/>
      </c>
      <c r="KO215" s="55">
        <f t="shared" si="5309"/>
      </c>
      <c r="KP215" s="54">
        <f t="shared" si="5474"/>
      </c>
      <c r="KQ215" s="55">
        <f t="shared" si="5310"/>
      </c>
      <c r="KR215" s="54">
        <f t="shared" si="5474"/>
      </c>
      <c r="KS215" s="55">
        <f t="shared" si="5311"/>
      </c>
      <c r="KT215" s="54">
        <f t="shared" si="5474"/>
      </c>
      <c r="KU215" s="55">
        <f t="shared" si="5312"/>
      </c>
      <c r="KV215" s="54">
        <f t="shared" si="5474"/>
      </c>
      <c r="KW215" s="55">
        <f t="shared" si="5313"/>
      </c>
      <c r="KX215" s="54">
        <f t="shared" si="5474"/>
      </c>
      <c r="KY215" s="55">
        <f t="shared" si="5314"/>
      </c>
      <c r="KZ215" s="54">
        <f t="shared" si="5474"/>
      </c>
      <c r="LA215" s="55">
        <f t="shared" si="5315"/>
      </c>
      <c r="LB215" s="54">
        <f t="shared" si="5474"/>
      </c>
      <c r="LC215" s="55">
        <f t="shared" si="5316"/>
      </c>
      <c r="LD215" s="54">
        <f t="shared" si="5474"/>
      </c>
      <c r="LE215" s="55">
        <f t="shared" si="5317"/>
      </c>
      <c r="LF215" s="54">
        <f t="shared" si="5474"/>
      </c>
      <c r="LG215" s="55">
        <f t="shared" si="5318"/>
      </c>
      <c r="LH215" s="54">
        <f t="shared" si="5474"/>
      </c>
      <c r="LI215" s="55">
        <f t="shared" si="5319"/>
      </c>
      <c r="LJ215" s="54">
        <f t="shared" si="5474"/>
      </c>
      <c r="LK215" s="55">
        <f t="shared" si="5320"/>
      </c>
      <c r="LL215" s="54">
        <f t="shared" si="5474"/>
      </c>
      <c r="LM215" s="55">
        <f t="shared" si="5321"/>
      </c>
      <c r="LN215" s="54">
        <f t="shared" si="5474"/>
      </c>
      <c r="LO215" s="55">
        <f t="shared" si="5322"/>
      </c>
      <c r="LP215" s="54">
        <f t="shared" si="5474"/>
      </c>
      <c r="LQ215" s="55">
        <f t="shared" si="5323"/>
      </c>
      <c r="LR215" s="54">
        <f t="shared" si="5474"/>
      </c>
      <c r="LS215" s="55">
        <f t="shared" si="5324"/>
      </c>
      <c r="LT215" s="54">
        <f t="shared" si="5474"/>
      </c>
      <c r="LU215" s="55">
        <f t="shared" si="5325"/>
      </c>
      <c r="LV215" s="54">
        <f t="shared" si="5474"/>
      </c>
      <c r="LW215" s="55">
        <f t="shared" si="5326"/>
      </c>
      <c r="LX215" s="54">
        <f t="shared" si="5474"/>
      </c>
      <c r="LY215" s="55">
        <f t="shared" si="5202"/>
      </c>
      <c r="LZ215" s="54">
        <f t="shared" si="5475"/>
      </c>
      <c r="MA215" s="55">
        <f t="shared" si="5327"/>
      </c>
      <c r="MB215" s="54">
        <f t="shared" si="5475"/>
      </c>
      <c r="MC215" s="55">
        <f t="shared" si="5328"/>
      </c>
      <c r="MD215" s="54">
        <f t="shared" si="5475"/>
      </c>
      <c r="ME215" s="55">
        <f t="shared" si="5329"/>
      </c>
      <c r="MF215" s="54">
        <f t="shared" si="5475"/>
      </c>
      <c r="MG215" s="55">
        <f t="shared" si="5330"/>
      </c>
      <c r="MH215" s="54">
        <f t="shared" si="5475"/>
      </c>
      <c r="MI215" s="55">
        <f t="shared" si="5331"/>
      </c>
      <c r="MJ215" s="54">
        <f t="shared" si="5475"/>
      </c>
      <c r="MK215" s="55">
        <f t="shared" si="5332"/>
      </c>
      <c r="ML215" s="54">
        <f t="shared" si="5475"/>
      </c>
      <c r="MM215" s="55">
        <f t="shared" si="5203"/>
      </c>
      <c r="MN215" s="54">
        <f t="shared" si="5475"/>
      </c>
      <c r="MO215" s="55">
        <f t="shared" si="5204"/>
      </c>
      <c r="MP215" s="54">
        <f t="shared" si="5475"/>
      </c>
      <c r="MQ215" s="55">
        <f t="shared" si="5205"/>
      </c>
      <c r="MR215" s="54">
        <f t="shared" si="5475"/>
      </c>
      <c r="MS215" s="55">
        <f t="shared" si="5206"/>
      </c>
      <c r="MT215" s="54">
        <f t="shared" si="5475"/>
      </c>
      <c r="MU215" s="55">
        <f t="shared" si="5207"/>
      </c>
      <c r="MV215" s="54">
        <f t="shared" si="5475"/>
      </c>
      <c r="MW215" s="55">
        <f t="shared" si="5208"/>
      </c>
      <c r="MX215" s="54">
        <f t="shared" si="5475"/>
      </c>
      <c r="MY215" s="55">
        <f t="shared" si="5209"/>
      </c>
      <c r="MZ215" s="54">
        <f t="shared" si="5475"/>
      </c>
      <c r="NA215" s="55">
        <f t="shared" si="5210"/>
      </c>
      <c r="NB215" s="54">
        <f t="shared" si="5475"/>
      </c>
      <c r="NC215" s="55">
        <f t="shared" si="5211"/>
      </c>
      <c r="ND215" s="54">
        <f t="shared" si="5475"/>
      </c>
      <c r="NE215" s="55">
        <f t="shared" si="5212"/>
      </c>
      <c r="NF215" s="54">
        <f t="shared" si="5475"/>
      </c>
      <c r="NG215" s="55">
        <f t="shared" si="5213"/>
      </c>
      <c r="NH215" s="54">
        <f t="shared" si="5475"/>
      </c>
      <c r="NI215" s="55">
        <f t="shared" si="5214"/>
      </c>
      <c r="NJ215" s="54">
        <f t="shared" si="5475"/>
      </c>
      <c r="NK215" s="55">
        <f t="shared" si="5215"/>
      </c>
      <c r="NL215" s="54">
        <f t="shared" si="5475"/>
      </c>
      <c r="NM215" s="55">
        <f t="shared" si="5216"/>
      </c>
      <c r="NN215" s="54">
        <f t="shared" si="5475"/>
      </c>
      <c r="NO215" s="55">
        <f t="shared" si="5217"/>
      </c>
      <c r="NP215" s="54">
        <f t="shared" si="5475"/>
      </c>
      <c r="NQ215" s="55">
        <f t="shared" si="5218"/>
      </c>
      <c r="NR215" s="54">
        <f t="shared" si="5475"/>
      </c>
      <c r="NS215" s="55">
        <f t="shared" si="5219"/>
      </c>
      <c r="NT215" s="54">
        <f t="shared" si="5475"/>
      </c>
      <c r="NU215" s="55">
        <f t="shared" si="5220"/>
      </c>
      <c r="NV215" s="54">
        <f t="shared" si="5475"/>
      </c>
      <c r="NW215" s="55">
        <f t="shared" si="5221"/>
      </c>
      <c r="NX215" s="54">
        <f t="shared" si="5475"/>
      </c>
      <c r="NY215" s="55">
        <f t="shared" si="5222"/>
      </c>
      <c r="NZ215" s="54">
        <f t="shared" si="5475"/>
      </c>
      <c r="OA215" s="55">
        <f t="shared" si="5223"/>
      </c>
      <c r="OB215" s="54">
        <f t="shared" si="5475"/>
      </c>
      <c r="OC215" s="55">
        <f t="shared" si="5224"/>
      </c>
      <c r="OD215" s="54">
        <f t="shared" si="5475"/>
      </c>
      <c r="OE215" s="55">
        <f t="shared" si="5225"/>
      </c>
      <c r="OF215" s="54">
        <f t="shared" si="5475"/>
      </c>
      <c r="OG215" s="55">
        <f t="shared" si="5226"/>
      </c>
      <c r="OH215" s="54">
        <f t="shared" si="5475"/>
      </c>
      <c r="OI215" s="55">
        <f t="shared" si="5227"/>
      </c>
      <c r="OJ215" s="54">
        <f t="shared" si="5475"/>
      </c>
      <c r="OK215" s="55">
        <f t="shared" si="5228"/>
      </c>
      <c r="OL215" s="54">
        <f t="shared" si="5410"/>
      </c>
      <c r="OM215" s="55">
        <f t="shared" si="5229"/>
      </c>
      <c r="ON215" s="54">
        <f t="shared" si="5410"/>
      </c>
      <c r="OO215" s="55">
        <f t="shared" si="5230"/>
      </c>
      <c r="OP215" s="54">
        <f t="shared" si="5410"/>
      </c>
      <c r="OQ215" s="55">
        <f t="shared" si="5231"/>
      </c>
      <c r="OR215" s="54">
        <f t="shared" si="5410"/>
      </c>
      <c r="OS215" s="55">
        <f t="shared" si="5232"/>
      </c>
      <c r="OT215" s="54">
        <f t="shared" si="5410"/>
      </c>
      <c r="OU215" s="55">
        <f t="shared" si="5233"/>
      </c>
      <c r="OV215" s="54">
        <f t="shared" si="5410"/>
      </c>
      <c r="OW215" s="55">
        <f t="shared" si="5234"/>
      </c>
      <c r="OX215" s="54">
        <f t="shared" si="5411"/>
      </c>
      <c r="OY215" s="55">
        <f t="shared" si="5235"/>
      </c>
      <c r="OZ215" s="54">
        <f t="shared" si="5411"/>
      </c>
      <c r="PA215" s="55">
        <f t="shared" si="5236"/>
      </c>
      <c r="PB215" s="54">
        <f t="shared" si="5411"/>
      </c>
      <c r="PC215" s="55">
        <f t="shared" si="5237"/>
      </c>
      <c r="PD215" s="54">
        <f t="shared" si="5411"/>
      </c>
      <c r="PE215" s="55">
        <f t="shared" si="5238"/>
      </c>
      <c r="PF215" s="54">
        <f t="shared" si="5411"/>
      </c>
      <c r="PG215" s="55">
        <f t="shared" si="5239"/>
      </c>
      <c r="PH215" s="54">
        <f t="shared" si="5411"/>
      </c>
      <c r="PI215" s="55">
        <f t="shared" si="5240"/>
      </c>
      <c r="PJ215" s="54">
        <f t="shared" si="5411"/>
      </c>
      <c r="PK215" s="55">
        <f t="shared" si="5241"/>
      </c>
      <c r="PL215" s="54">
        <f t="shared" si="5411"/>
      </c>
      <c r="PM215" s="55">
        <f t="shared" si="5242"/>
      </c>
      <c r="PN215" s="54">
        <f t="shared" si="5411"/>
      </c>
      <c r="PO215" s="55">
        <f t="shared" si="5243"/>
      </c>
      <c r="PP215" s="54">
        <f t="shared" si="5411"/>
      </c>
      <c r="PQ215" s="55">
        <f t="shared" si="5244"/>
      </c>
      <c r="PR215" s="54">
        <f t="shared" si="5411"/>
      </c>
      <c r="PS215" s="55">
        <f t="shared" si="5245"/>
      </c>
      <c r="PT215" s="54">
        <f t="shared" si="5411"/>
      </c>
      <c r="PU215" s="55">
        <f t="shared" si="5246"/>
      </c>
      <c r="PV215" s="54">
        <f t="shared" si="5411"/>
      </c>
      <c r="PW215" s="55">
        <f t="shared" si="5247"/>
      </c>
      <c r="PX215" s="54">
        <f t="shared" si="5411"/>
      </c>
      <c r="PY215" s="55">
        <f t="shared" si="5248"/>
      </c>
      <c r="PZ215" s="54">
        <f t="shared" si="5411"/>
      </c>
      <c r="QA215" s="55">
        <f t="shared" si="5249"/>
      </c>
      <c r="QB215" s="54">
        <f t="shared" si="5411"/>
      </c>
      <c r="QC215" s="55">
        <f t="shared" si="5250"/>
      </c>
      <c r="QD215" s="54">
        <f t="shared" si="5411"/>
      </c>
      <c r="QE215" s="55">
        <f t="shared" si="5251"/>
      </c>
      <c r="QF215" s="54">
        <f t="shared" si="5411"/>
      </c>
      <c r="QG215" s="55">
        <f t="shared" si="5252"/>
      </c>
      <c r="QH215" s="54">
        <f t="shared" si="5411"/>
      </c>
      <c r="QI215" s="55">
        <f t="shared" si="5253"/>
      </c>
      <c r="QJ215" s="54">
        <f t="shared" si="5411"/>
      </c>
      <c r="QK215" s="55">
        <f t="shared" si="5254"/>
      </c>
      <c r="QL215" s="54">
        <f t="shared" si="5411"/>
      </c>
      <c r="QM215" s="55">
        <f t="shared" si="5255"/>
      </c>
      <c r="QN215" s="54">
        <f t="shared" si="5411"/>
      </c>
      <c r="QO215" s="55">
        <f t="shared" si="5256"/>
      </c>
      <c r="QP215" s="54">
        <f t="shared" si="5411"/>
      </c>
      <c r="QQ215" s="55">
        <f t="shared" si="5257"/>
      </c>
      <c r="QR215" s="54">
        <f t="shared" si="5411"/>
      </c>
      <c r="QS215" s="55">
        <f t="shared" si="5258"/>
      </c>
      <c r="QT215" s="54">
        <f t="shared" si="5411"/>
      </c>
      <c r="QU215" s="55">
        <f t="shared" si="5412"/>
      </c>
      <c r="QV215" s="54">
        <f t="shared" si="5411"/>
      </c>
      <c r="QW215" s="55">
        <f t="shared" si="5413"/>
      </c>
      <c r="QX215" s="54">
        <f t="shared" si="5411"/>
      </c>
      <c r="QY215" s="55">
        <f t="shared" si="5414"/>
      </c>
      <c r="QZ215" s="54">
        <f t="shared" si="5411"/>
      </c>
      <c r="RA215" s="55">
        <f t="shared" si="5415"/>
      </c>
      <c r="RB215" s="54">
        <f t="shared" si="5411"/>
      </c>
      <c r="RC215" s="55">
        <f t="shared" si="5416"/>
      </c>
      <c r="RD215" s="54">
        <f t="shared" si="5411"/>
      </c>
      <c r="RE215" s="55">
        <f t="shared" si="5417"/>
      </c>
      <c r="RF215" s="54">
        <f t="shared" si="5411"/>
      </c>
      <c r="RG215" s="55">
        <f t="shared" si="5418"/>
      </c>
      <c r="RH215" s="54">
        <f t="shared" ref="RH215:TR222" si="5484">RIGHT(IFERROR(VLOOKUP($B215,RH$4:RI$71,2,FALSE),""),2)</f>
      </c>
      <c r="RI215" s="55">
        <f t="shared" si="5419"/>
      </c>
      <c r="RJ215" s="54">
        <f t="shared" si="5484"/>
      </c>
      <c r="RK215" s="55">
        <f t="shared" si="5420"/>
      </c>
      <c r="RL215" s="54">
        <f t="shared" si="5484"/>
      </c>
      <c r="RM215" s="55">
        <f t="shared" si="5421"/>
      </c>
      <c r="RN215" s="54">
        <f t="shared" si="5484"/>
      </c>
      <c r="RO215" s="55">
        <f t="shared" si="5422"/>
      </c>
      <c r="RP215" s="54">
        <f t="shared" si="5484"/>
      </c>
      <c r="RQ215" s="55">
        <f t="shared" si="5423"/>
      </c>
      <c r="RR215" s="54">
        <f t="shared" si="5484"/>
      </c>
      <c r="RS215" s="55">
        <f t="shared" si="5424"/>
      </c>
      <c r="RT215" s="54">
        <f t="shared" si="5484"/>
      </c>
      <c r="RU215" s="55">
        <f t="shared" si="5425"/>
      </c>
      <c r="RV215" s="54">
        <f t="shared" si="5484"/>
      </c>
      <c r="RW215" s="55">
        <f t="shared" si="5426"/>
      </c>
      <c r="RX215" s="54">
        <f t="shared" si="5484"/>
      </c>
      <c r="RY215" s="55">
        <f t="shared" si="5427"/>
      </c>
      <c r="RZ215" s="54">
        <f t="shared" si="5484"/>
      </c>
      <c r="SA215" s="55">
        <f t="shared" si="5428"/>
      </c>
      <c r="SB215" s="54">
        <f t="shared" si="5484"/>
      </c>
      <c r="SC215" s="55">
        <f t="shared" si="5429"/>
      </c>
      <c r="SD215" s="54">
        <f t="shared" si="5484"/>
      </c>
      <c r="SE215" s="55">
        <f t="shared" si="5430"/>
      </c>
      <c r="SF215" s="54">
        <f t="shared" si="5484"/>
      </c>
      <c r="SG215" s="55">
        <f t="shared" si="5431"/>
      </c>
      <c r="SH215" s="54">
        <f t="shared" si="5484"/>
      </c>
      <c r="SI215" s="55">
        <f t="shared" si="5432"/>
      </c>
      <c r="SJ215" s="54">
        <f t="shared" si="5484"/>
      </c>
      <c r="SK215" s="55">
        <f t="shared" si="5433"/>
      </c>
      <c r="SL215" s="54">
        <f t="shared" si="5484"/>
      </c>
      <c r="SM215" s="55">
        <f t="shared" si="5434"/>
      </c>
      <c r="SN215" s="54">
        <f t="shared" si="5484"/>
      </c>
      <c r="SO215" s="55">
        <f t="shared" si="5435"/>
      </c>
      <c r="SP215" s="54">
        <f t="shared" si="5484"/>
      </c>
      <c r="SQ215" s="55">
        <f t="shared" si="5436"/>
      </c>
      <c r="SR215" s="54">
        <f t="shared" si="5484"/>
      </c>
      <c r="SS215" s="55">
        <f t="shared" si="5437"/>
      </c>
      <c r="ST215" s="54">
        <f t="shared" si="5484"/>
      </c>
      <c r="SU215" s="55">
        <f t="shared" si="5438"/>
      </c>
      <c r="SV215" s="54">
        <f t="shared" si="5484"/>
      </c>
      <c r="SW215" s="55">
        <f t="shared" si="5439"/>
      </c>
      <c r="SX215" s="54">
        <f t="shared" si="5484"/>
      </c>
      <c r="SY215" s="55">
        <f t="shared" si="5440"/>
      </c>
      <c r="SZ215" s="54">
        <f t="shared" si="5484"/>
      </c>
      <c r="TA215" s="55">
        <f t="shared" si="5441"/>
      </c>
      <c r="TB215" s="54">
        <f t="shared" si="5484"/>
      </c>
      <c r="TC215" s="55">
        <f t="shared" si="5442"/>
      </c>
      <c r="TD215" s="54">
        <f t="shared" si="5484"/>
      </c>
      <c r="TE215" s="55">
        <f t="shared" si="5407"/>
      </c>
      <c r="TF215" s="54">
        <f t="shared" si="5484"/>
      </c>
      <c r="TG215" s="55">
        <f t="shared" si="5364"/>
      </c>
      <c r="TH215" s="54">
        <f t="shared" si="5484"/>
      </c>
      <c r="TI215" s="55">
        <f t="shared" si="5365"/>
      </c>
      <c r="TJ215" s="54">
        <f t="shared" si="5484"/>
      </c>
      <c r="TK215" s="55">
        <f t="shared" si="5366"/>
      </c>
      <c r="TL215" s="54">
        <f t="shared" si="5484"/>
      </c>
      <c r="TM215" s="55">
        <f t="shared" si="5367"/>
      </c>
      <c r="TN215" s="54">
        <f t="shared" si="5484"/>
      </c>
      <c r="TO215" s="55">
        <f t="shared" si="5368"/>
      </c>
      <c r="TP215" s="54">
        <f t="shared" si="5484"/>
      </c>
      <c r="TQ215" s="55">
        <f t="shared" si="5369"/>
      </c>
      <c r="TR215" s="54">
        <f t="shared" si="5484"/>
      </c>
      <c r="TS215" s="55">
        <f t="shared" si="5370"/>
      </c>
      <c r="TT215" s="54">
        <f t="shared" si="5402"/>
      </c>
      <c r="TU215" s="55">
        <f t="shared" si="5371"/>
      </c>
      <c r="TV215" s="54">
        <f t="shared" si="5402"/>
      </c>
      <c r="TW215" s="55">
        <f t="shared" si="5372"/>
      </c>
      <c r="TX215" s="54">
        <f t="shared" si="5402"/>
      </c>
      <c r="TY215" s="55">
        <f t="shared" si="5373"/>
      </c>
      <c r="TZ215" s="54">
        <f t="shared" si="5402"/>
      </c>
      <c r="UA215" s="55">
        <f t="shared" si="5374"/>
      </c>
      <c r="UB215" s="54">
        <f t="shared" si="5402"/>
      </c>
      <c r="UC215" s="55">
        <f t="shared" si="5375"/>
      </c>
      <c r="UD215" s="54">
        <f t="shared" si="5402"/>
      </c>
      <c r="UE215" s="55">
        <f t="shared" si="5376"/>
      </c>
      <c r="UF215" s="54">
        <f t="shared" si="5402"/>
      </c>
      <c r="UG215" s="55">
        <f t="shared" si="5377"/>
      </c>
      <c r="UH215" s="54">
        <f t="shared" si="5402"/>
      </c>
      <c r="UI215" s="55">
        <f t="shared" si="5378"/>
      </c>
      <c r="UJ215" s="54">
        <f t="shared" si="5402"/>
      </c>
      <c r="UK215" s="55">
        <f t="shared" si="5379"/>
      </c>
      <c r="UL215" s="54">
        <f t="shared" si="5402"/>
      </c>
      <c r="UM215" s="55">
        <f t="shared" si="5380"/>
      </c>
      <c r="UN215" s="54">
        <f t="shared" si="5363"/>
      </c>
      <c r="UO215" s="55">
        <f t="shared" si="5381"/>
      </c>
      <c r="UP215" s="54">
        <f t="shared" si="5363"/>
      </c>
      <c r="UQ215" s="55">
        <f t="shared" si="5382"/>
      </c>
      <c r="UR215" s="54">
        <f t="shared" si="5363"/>
      </c>
      <c r="US215" s="55">
        <f t="shared" si="5383"/>
      </c>
      <c r="UT215" s="54">
        <f t="shared" si="5363"/>
      </c>
      <c r="UU215" s="55">
        <f t="shared" si="5384"/>
      </c>
      <c r="UV215" s="54">
        <f t="shared" si="5363"/>
      </c>
      <c r="UW215" s="55">
        <f t="shared" si="5385"/>
      </c>
      <c r="UX215" s="54">
        <f t="shared" si="5363"/>
      </c>
      <c r="UY215" s="55">
        <f t="shared" si="5386"/>
      </c>
      <c r="UZ215" s="54">
        <f t="shared" si="5363"/>
      </c>
      <c r="VA215" s="55">
        <f t="shared" si="5387"/>
      </c>
      <c r="VB215" s="54">
        <f t="shared" si="5363"/>
      </c>
      <c r="VC215" s="55">
        <f t="shared" si="5388"/>
      </c>
      <c r="VD215" s="54">
        <f t="shared" si="5363"/>
      </c>
      <c r="VE215" s="55">
        <f t="shared" si="5389"/>
      </c>
      <c r="VF215" s="54">
        <f t="shared" si="5363"/>
      </c>
      <c r="VG215" s="55">
        <f t="shared" si="5390"/>
      </c>
      <c r="VH215" s="54">
        <f t="shared" si="5363"/>
      </c>
      <c r="VI215" s="55">
        <f t="shared" si="5391"/>
      </c>
      <c r="VJ215" s="54">
        <f t="shared" si="5363"/>
      </c>
      <c r="VK215" s="55">
        <f t="shared" si="5392"/>
      </c>
      <c r="VL215" s="54">
        <f t="shared" si="5259"/>
      </c>
      <c r="VM215" s="55">
        <f t="shared" si="5393"/>
      </c>
      <c r="VN215" s="54">
        <f t="shared" si="5259"/>
      </c>
      <c r="VO215" s="55">
        <f t="shared" si="5394"/>
      </c>
      <c r="VP215" s="54">
        <f t="shared" si="5259"/>
      </c>
      <c r="VQ215" s="55">
        <f t="shared" si="5336"/>
      </c>
      <c r="VR215" s="54">
        <f t="shared" si="5259"/>
      </c>
      <c r="VS215" s="55">
        <f t="shared" si="5395"/>
      </c>
      <c r="VT215" s="54">
        <f t="shared" si="5259"/>
      </c>
      <c r="VU215" s="55">
        <f t="shared" si="5396"/>
      </c>
      <c r="VV215" s="54">
        <f t="shared" ref="VV215:YF222" si="5485">RIGHT(IFERROR(VLOOKUP($B215,VV$4:VW$71,2,FALSE),""),2)</f>
      </c>
      <c r="VW215" s="55">
        <f t="shared" si="5397"/>
      </c>
      <c r="VX215" s="54">
        <f t="shared" si="5485"/>
      </c>
      <c r="VY215" s="55">
        <f t="shared" si="5398"/>
      </c>
      <c r="VZ215" s="54">
        <f t="shared" si="5485"/>
      </c>
      <c r="WA215" s="55">
        <f t="shared" si="5399"/>
      </c>
      <c r="WB215" s="54">
        <f t="shared" si="5485"/>
      </c>
      <c r="WC215" s="55">
        <f t="shared" si="5400"/>
      </c>
      <c r="WD215" s="54">
        <f t="shared" si="5485"/>
      </c>
      <c r="WE215" s="55">
        <f t="shared" si="5337"/>
      </c>
      <c r="WF215" s="54">
        <f t="shared" si="5485"/>
      </c>
      <c r="WG215" s="55">
        <f t="shared" si="5338"/>
      </c>
      <c r="WH215" s="54">
        <f t="shared" si="5485"/>
      </c>
      <c r="WI215" s="55">
        <f t="shared" si="5339"/>
      </c>
      <c r="WJ215" s="54">
        <f t="shared" si="5485"/>
      </c>
      <c r="WK215" s="55">
        <f t="shared" si="5340"/>
      </c>
      <c r="WL215" s="54">
        <f t="shared" si="5485"/>
      </c>
      <c r="WM215" s="55">
        <f t="shared" si="5341"/>
      </c>
      <c r="WN215" s="54">
        <f t="shared" si="5485"/>
      </c>
      <c r="WO215" s="55">
        <f t="shared" si="5342"/>
      </c>
      <c r="WP215" s="54">
        <f t="shared" si="5485"/>
      </c>
      <c r="WQ215" s="55">
        <f t="shared" si="5343"/>
      </c>
      <c r="WR215" s="54">
        <f t="shared" si="5485"/>
      </c>
      <c r="WS215" s="55">
        <f t="shared" si="5344"/>
      </c>
      <c r="WT215" s="54">
        <f t="shared" si="5485"/>
      </c>
      <c r="WU215" s="55">
        <f t="shared" si="5345"/>
      </c>
      <c r="WV215" s="54">
        <f t="shared" si="5485"/>
      </c>
      <c r="WW215" s="55">
        <f t="shared" si="5346"/>
      </c>
      <c r="WX215" s="54">
        <f t="shared" si="5485"/>
      </c>
      <c r="WY215" s="55">
        <f t="shared" si="5347"/>
      </c>
      <c r="WZ215" s="54">
        <f t="shared" si="5485"/>
      </c>
      <c r="XA215" s="55">
        <f t="shared" si="5348"/>
      </c>
      <c r="XB215" s="54">
        <f t="shared" si="5485"/>
      </c>
      <c r="XC215" s="55">
        <f t="shared" si="5349"/>
      </c>
      <c r="XD215" s="54">
        <f t="shared" si="5485"/>
      </c>
      <c r="XE215" s="55">
        <f t="shared" si="5350"/>
      </c>
      <c r="XF215" s="54">
        <f t="shared" si="5485"/>
      </c>
      <c r="XG215" s="55">
        <f t="shared" si="5351"/>
      </c>
      <c r="XH215" s="54">
        <f t="shared" si="5485"/>
      </c>
      <c r="XI215" s="55">
        <f t="shared" si="5352"/>
      </c>
      <c r="XJ215" s="54">
        <f t="shared" si="5485"/>
      </c>
      <c r="XK215" s="55">
        <f t="shared" si="5353"/>
      </c>
      <c r="XL215" s="54">
        <f t="shared" si="5485"/>
      </c>
      <c r="XM215" s="55">
        <f t="shared" si="5354"/>
      </c>
      <c r="XN215" s="54">
        <f t="shared" si="5485"/>
      </c>
      <c r="XO215" s="55">
        <f t="shared" si="5355"/>
      </c>
      <c r="XP215" s="54">
        <f t="shared" si="5485"/>
      </c>
      <c r="XQ215" s="55">
        <f t="shared" si="5356"/>
      </c>
      <c r="XR215" s="54">
        <f t="shared" si="5485"/>
      </c>
      <c r="XS215" s="55">
        <f t="shared" si="5357"/>
      </c>
      <c r="XT215" s="54">
        <f t="shared" si="5485"/>
      </c>
      <c r="XU215" s="55">
        <f t="shared" si="5358"/>
      </c>
      <c r="XV215" s="54">
        <f t="shared" si="5485"/>
      </c>
      <c r="XW215" s="55">
        <f t="shared" si="5359"/>
      </c>
      <c r="XX215" s="54">
        <f t="shared" si="5485"/>
      </c>
      <c r="XY215" s="55">
        <f t="shared" si="5360"/>
      </c>
      <c r="XZ215" s="54">
        <f t="shared" si="5485"/>
      </c>
      <c r="YA215" s="55">
        <f t="shared" si="5361"/>
      </c>
      <c r="YB215" s="54">
        <f t="shared" si="5485"/>
      </c>
      <c r="YC215" s="55">
        <f t="shared" si="5260"/>
      </c>
      <c r="YD215" s="54">
        <f t="shared" si="5485"/>
      </c>
      <c r="YE215" s="55">
        <f t="shared" si="5261"/>
      </c>
      <c r="YF215" s="54">
        <f t="shared" si="5485"/>
      </c>
      <c r="YG215" s="55">
        <f t="shared" si="5262"/>
      </c>
      <c r="YH215" s="54">
        <f t="shared" si="5483"/>
      </c>
      <c r="YI215" s="55">
        <f t="shared" si="5263"/>
      </c>
      <c r="YJ215" s="54">
        <f t="shared" si="5483"/>
      </c>
      <c r="YK215" s="55">
        <f t="shared" si="5264"/>
      </c>
      <c r="YL215" s="54">
        <f t="shared" si="5483"/>
      </c>
      <c r="YM215" s="55">
        <f t="shared" si="5265"/>
      </c>
      <c r="YN215" s="54">
        <f t="shared" si="5483"/>
      </c>
      <c r="YO215" s="55">
        <f t="shared" si="5266"/>
      </c>
      <c r="YP215" s="54">
        <f t="shared" si="5483"/>
      </c>
      <c r="YQ215" s="55">
        <f t="shared" si="5267"/>
      </c>
      <c r="YR215" s="54">
        <f t="shared" si="5483"/>
      </c>
      <c r="YS215" s="55">
        <f t="shared" si="5268"/>
      </c>
      <c r="YT215" s="54">
        <f t="shared" si="5483"/>
      </c>
      <c r="YU215" s="55">
        <f t="shared" si="5269"/>
      </c>
      <c r="YV215" s="54">
        <f t="shared" si="5483"/>
      </c>
      <c r="YW215" s="55">
        <f t="shared" si="5270"/>
      </c>
      <c r="YX215" s="54">
        <f t="shared" si="5483"/>
      </c>
      <c r="YY215" s="55">
        <f t="shared" si="5271"/>
      </c>
      <c r="YZ215" s="54">
        <f t="shared" si="5483"/>
      </c>
      <c r="ZA215" s="55">
        <f t="shared" si="5272"/>
      </c>
      <c r="ZB215" s="54">
        <f t="shared" si="5483"/>
      </c>
      <c r="ZC215" s="55">
        <f t="shared" si="5273"/>
      </c>
      <c r="ZD215" s="54">
        <f t="shared" si="5483"/>
      </c>
      <c r="ZE215" s="55">
        <f t="shared" si="5274"/>
      </c>
      <c r="ZF215" s="54">
        <f t="shared" si="5483"/>
      </c>
      <c r="ZG215" s="55">
        <f t="shared" si="5275"/>
      </c>
      <c r="ZH215" s="54">
        <f t="shared" si="5483"/>
      </c>
      <c r="ZI215" s="55">
        <f t="shared" si="5276"/>
      </c>
      <c r="ZJ215" s="54">
        <f t="shared" si="5483"/>
      </c>
      <c r="ZK215" s="55">
        <f t="shared" si="5277"/>
      </c>
      <c r="ZL215" s="54">
        <f t="shared" si="5481"/>
      </c>
      <c r="ZM215" s="55">
        <f t="shared" si="5278"/>
      </c>
      <c r="ZN215" s="54">
        <f t="shared" si="5481"/>
      </c>
      <c r="ZO215" s="55">
        <f t="shared" si="5279"/>
      </c>
      <c r="ZP215" s="54">
        <f t="shared" si="5481"/>
      </c>
      <c r="ZQ215" s="55">
        <f t="shared" si="5280"/>
      </c>
      <c r="ZR215" s="54">
        <f t="shared" si="5481"/>
      </c>
      <c r="ZS215" s="55">
        <f t="shared" si="5281"/>
      </c>
      <c r="ZT215" s="54">
        <f t="shared" si="5481"/>
      </c>
      <c r="ZU215" s="55">
        <f t="shared" si="5282"/>
      </c>
      <c r="ZV215" s="54">
        <f t="shared" si="5481"/>
      </c>
      <c r="ZW215" s="55">
        <f t="shared" si="5283"/>
      </c>
      <c r="ZX215" s="54">
        <f t="shared" si="5481"/>
      </c>
      <c r="ZY215" s="55">
        <f t="shared" si="5284"/>
      </c>
      <c r="ZZ215" s="54">
        <f t="shared" si="5481"/>
      </c>
      <c r="AAA215" s="55">
        <f t="shared" si="5285"/>
      </c>
      <c r="AAB215" s="54">
        <f t="shared" si="5481"/>
      </c>
      <c r="AAC215" s="55">
        <f t="shared" si="5286"/>
      </c>
      <c r="AAD215" s="54">
        <f t="shared" si="5481"/>
      </c>
      <c r="AAE215" s="55">
        <f t="shared" si="5287"/>
      </c>
      <c r="AAF215" s="54">
        <f t="shared" si="5481"/>
      </c>
      <c r="AAG215" s="55">
        <f t="shared" si="5288"/>
      </c>
      <c r="AAH215" s="54">
        <f t="shared" si="5481"/>
      </c>
      <c r="AAI215" s="55">
        <f t="shared" si="5289"/>
      </c>
      <c r="AAJ215" s="54">
        <f t="shared" si="5481"/>
      </c>
      <c r="AAK215" s="55">
        <f t="shared" si="5290"/>
      </c>
      <c r="AAL215" s="54">
        <f t="shared" si="5481"/>
      </c>
      <c r="AAM215" s="55">
        <f t="shared" si="5443"/>
      </c>
      <c r="AAN215" s="54">
        <f t="shared" si="5481"/>
      </c>
      <c r="AAO215" s="55">
        <f t="shared" si="5444"/>
      </c>
      <c r="AAP215" s="54">
        <f t="shared" si="5481"/>
      </c>
      <c r="AAQ215" s="55">
        <f t="shared" si="5445"/>
      </c>
      <c r="AAR215" s="54">
        <f t="shared" si="5481"/>
      </c>
      <c r="AAS215" s="55">
        <f t="shared" si="5446"/>
      </c>
      <c r="AAT215" s="54">
        <f t="shared" si="5481"/>
      </c>
      <c r="AAU215" s="55">
        <f t="shared" si="5447"/>
      </c>
      <c r="AAV215" s="54">
        <f t="shared" si="5481"/>
      </c>
      <c r="AAW215" s="55">
        <f t="shared" si="5448"/>
      </c>
      <c r="AAX215" s="54">
        <f t="shared" si="5481"/>
      </c>
      <c r="AAY215" s="55">
        <f t="shared" si="5449"/>
      </c>
      <c r="AAZ215" s="54">
        <f t="shared" si="5481"/>
      </c>
      <c r="ABA215" s="55">
        <f t="shared" si="5450"/>
      </c>
      <c r="ABB215" s="54">
        <f t="shared" si="5481"/>
      </c>
      <c r="ABC215" s="55">
        <f t="shared" si="5451"/>
      </c>
      <c r="ABD215" s="54">
        <f t="shared" si="5481"/>
      </c>
      <c r="ABE215" s="55">
        <f t="shared" si="5452"/>
      </c>
      <c r="ABF215" s="54">
        <f t="shared" si="5481"/>
      </c>
      <c r="ABG215" s="55">
        <f t="shared" si="5453"/>
      </c>
      <c r="ABH215" s="54">
        <f t="shared" si="5481"/>
      </c>
      <c r="ABI215" s="55">
        <f t="shared" si="5454"/>
      </c>
      <c r="ABJ215" s="54">
        <f t="shared" si="5481"/>
      </c>
      <c r="ABK215" s="55">
        <f t="shared" si="5455"/>
      </c>
      <c r="ABL215" s="54">
        <f t="shared" si="5481"/>
      </c>
      <c r="ABM215" s="55">
        <f t="shared" si="5456"/>
      </c>
      <c r="ABN215" s="54">
        <f t="shared" si="5481"/>
      </c>
      <c r="ABO215" s="55">
        <f t="shared" si="5457"/>
      </c>
      <c r="ABP215" s="54">
        <f t="shared" si="5481"/>
      </c>
      <c r="ABQ215" s="55">
        <f t="shared" si="5458"/>
      </c>
      <c r="ABR215" s="54">
        <f t="shared" si="5481"/>
      </c>
      <c r="ABS215" s="55">
        <f t="shared" si="5459"/>
      </c>
      <c r="ABT215" s="54">
        <f t="shared" si="5481"/>
      </c>
      <c r="ABU215" s="55">
        <f t="shared" si="5460"/>
      </c>
      <c r="ABV215" s="54">
        <f t="shared" si="5482"/>
      </c>
      <c r="ABW215" s="55">
        <f t="shared" si="5461"/>
      </c>
      <c r="ABX215" s="54">
        <f t="shared" si="5482"/>
      </c>
      <c r="ABY215" s="55">
        <f t="shared" si="5462"/>
      </c>
      <c r="ABZ215" s="54">
        <f t="shared" si="5482"/>
      </c>
      <c r="ACA215" s="55">
        <f t="shared" si="5463"/>
      </c>
      <c r="ACB215" s="54">
        <f t="shared" si="5482"/>
      </c>
      <c r="ACC215" s="55">
        <f t="shared" si="5464"/>
      </c>
      <c r="ACD215" s="54">
        <f t="shared" si="5482"/>
      </c>
      <c r="ACE215" s="55">
        <f t="shared" si="5465"/>
      </c>
      <c r="ACF215" s="54">
        <f t="shared" si="5482"/>
      </c>
      <c r="ACG215" s="55">
        <f t="shared" si="5466"/>
      </c>
      <c r="ACH215" s="54">
        <f t="shared" si="5482"/>
      </c>
      <c r="ACI215" s="55">
        <f t="shared" si="5467"/>
      </c>
      <c r="ACJ215" s="54">
        <f t="shared" si="5482"/>
      </c>
      <c r="ACK215" s="55">
        <f t="shared" si="5468"/>
      </c>
      <c r="ACL215" s="54">
        <f t="shared" si="5482"/>
      </c>
      <c r="ACM215" s="55">
        <f t="shared" si="5469"/>
      </c>
      <c r="ACN215" s="54">
        <f t="shared" si="5482"/>
      </c>
      <c r="ACO215" s="55">
        <f t="shared" si="5470"/>
      </c>
      <c r="ACP215" s="54">
        <f t="shared" si="5482"/>
      </c>
      <c r="ACQ215" s="55">
        <f t="shared" si="5471"/>
      </c>
      <c r="ACR215" s="54">
        <f t="shared" si="5482"/>
      </c>
      <c r="ACS215" s="55">
        <f t="shared" si="5472"/>
      </c>
      <c r="ACT215" s="54">
        <f t="shared" si="5482"/>
      </c>
      <c r="ACU215" s="55">
        <f t="shared" si="5473"/>
      </c>
      <c r="ACV215" s="54">
        <f t="shared" si="5482"/>
      </c>
      <c r="ACW215" s="55">
        <f t="shared" si="5408"/>
      </c>
      <c r="ACX215" s="54">
        <f t="shared" si="5482"/>
      </c>
      <c r="ACY215" s="55">
        <f t="shared" si="4961"/>
      </c>
      <c r="ACZ215" s="54">
        <f t="shared" si="5482"/>
      </c>
      <c r="ADA215" s="55">
        <f t="shared" si="4962"/>
      </c>
      <c r="ADB215" s="54">
        <f t="shared" si="5482"/>
      </c>
      <c r="ADC215" s="55">
        <f t="shared" si="4963"/>
      </c>
      <c r="ADD215" s="54">
        <f t="shared" si="5482"/>
      </c>
      <c r="ADE215" s="55">
        <f t="shared" si="4964"/>
      </c>
      <c r="ADF215" s="54">
        <f t="shared" si="5482"/>
      </c>
      <c r="ADG215" s="55">
        <f t="shared" si="4965"/>
      </c>
    </row>
    <row r="216" spans="1:787" ht="20.25" hidden="1" customHeight="1">
      <c r="A216" s="112">
        <v>144</v>
      </c>
      <c r="B216" s="115">
        <f>学年と名前を結合するシート!D145</f>
      </c>
      <c r="C216" s="114"/>
      <c r="D216" s="54">
        <f t="shared" si="5292"/>
      </c>
      <c r="E216" s="55">
        <f t="shared" si="5293"/>
      </c>
      <c r="F216" s="54">
        <f t="shared" si="5477"/>
      </c>
      <c r="G216" s="55">
        <f t="shared" si="4966"/>
      </c>
      <c r="H216" s="54">
        <f t="shared" si="5477"/>
      </c>
      <c r="I216" s="55">
        <f t="shared" si="4967"/>
      </c>
      <c r="J216" s="54">
        <f t="shared" si="5477"/>
      </c>
      <c r="K216" s="55">
        <f t="shared" si="4968"/>
      </c>
      <c r="L216" s="54">
        <f t="shared" si="5477"/>
      </c>
      <c r="M216" s="55">
        <f t="shared" si="4969"/>
      </c>
      <c r="N216" s="54">
        <f t="shared" si="5477"/>
      </c>
      <c r="O216" s="55">
        <f t="shared" si="4970"/>
      </c>
      <c r="P216" s="54">
        <f t="shared" si="5477"/>
      </c>
      <c r="Q216" s="55">
        <f t="shared" si="4971"/>
      </c>
      <c r="R216" s="54">
        <f t="shared" si="5477"/>
      </c>
      <c r="S216" s="55">
        <f t="shared" si="4972"/>
      </c>
      <c r="T216" s="54">
        <f t="shared" si="5477"/>
      </c>
      <c r="U216" s="55">
        <f t="shared" si="4973"/>
      </c>
      <c r="V216" s="54">
        <f t="shared" si="5477"/>
      </c>
      <c r="W216" s="55">
        <f t="shared" si="4974"/>
      </c>
      <c r="X216" s="54">
        <f t="shared" si="5477"/>
      </c>
      <c r="Y216" s="55">
        <f t="shared" si="4975"/>
      </c>
      <c r="Z216" s="54">
        <f t="shared" si="5477"/>
      </c>
      <c r="AA216" s="55">
        <f t="shared" si="4976"/>
      </c>
      <c r="AB216" s="54">
        <f t="shared" si="5477"/>
      </c>
      <c r="AC216" s="55">
        <f t="shared" si="4977"/>
      </c>
      <c r="AD216" s="54">
        <f t="shared" si="5477"/>
      </c>
      <c r="AE216" s="55">
        <f t="shared" si="4978"/>
      </c>
      <c r="AF216" s="54">
        <f t="shared" si="5477"/>
      </c>
      <c r="AG216" s="55">
        <f t="shared" si="4979"/>
      </c>
      <c r="AH216" s="54">
        <f t="shared" si="5477"/>
      </c>
      <c r="AI216" s="55">
        <f t="shared" si="4980"/>
      </c>
      <c r="AJ216" s="54">
        <f t="shared" si="5477"/>
      </c>
      <c r="AK216" s="55">
        <f t="shared" si="4981"/>
      </c>
      <c r="AL216" s="54">
        <f t="shared" si="5477"/>
      </c>
      <c r="AM216" s="55">
        <f t="shared" si="4982"/>
      </c>
      <c r="AN216" s="54">
        <f t="shared" si="5477"/>
      </c>
      <c r="AO216" s="55">
        <f t="shared" si="4983"/>
      </c>
      <c r="AP216" s="54">
        <f t="shared" si="5477"/>
      </c>
      <c r="AQ216" s="55">
        <f t="shared" si="4984"/>
      </c>
      <c r="AR216" s="54">
        <f t="shared" si="5477"/>
      </c>
      <c r="AS216" s="55">
        <f t="shared" si="4985"/>
      </c>
      <c r="AT216" s="54">
        <f t="shared" si="5477"/>
      </c>
      <c r="AU216" s="55">
        <f t="shared" si="4986"/>
      </c>
      <c r="AV216" s="54">
        <f t="shared" si="5477"/>
      </c>
      <c r="AW216" s="55">
        <f t="shared" si="4987"/>
      </c>
      <c r="AX216" s="54">
        <f t="shared" si="5477"/>
      </c>
      <c r="AY216" s="55">
        <f t="shared" si="4988"/>
      </c>
      <c r="AZ216" s="54">
        <f t="shared" si="5477"/>
      </c>
      <c r="BA216" s="55">
        <f t="shared" si="4989"/>
      </c>
      <c r="BB216" s="54">
        <f t="shared" si="5477"/>
      </c>
      <c r="BC216" s="55">
        <f t="shared" si="4990"/>
      </c>
      <c r="BD216" s="54">
        <f t="shared" si="5477"/>
      </c>
      <c r="BE216" s="55">
        <f t="shared" si="4991"/>
      </c>
      <c r="BF216" s="54">
        <f t="shared" si="5477"/>
      </c>
      <c r="BG216" s="55">
        <f t="shared" si="4992"/>
      </c>
      <c r="BH216" s="54">
        <f t="shared" si="5477"/>
      </c>
      <c r="BI216" s="55">
        <f t="shared" si="4993"/>
      </c>
      <c r="BJ216" s="54">
        <f t="shared" si="5477"/>
      </c>
      <c r="BK216" s="55">
        <f t="shared" si="4994"/>
      </c>
      <c r="BL216" s="54">
        <f t="shared" si="5477"/>
      </c>
      <c r="BM216" s="55">
        <f t="shared" si="4995"/>
      </c>
      <c r="BN216" s="54">
        <f t="shared" si="5477"/>
      </c>
      <c r="BO216" s="55">
        <f t="shared" si="4996"/>
      </c>
      <c r="BP216" s="54">
        <f t="shared" si="5477"/>
      </c>
      <c r="BQ216" s="55">
        <f t="shared" si="4997"/>
      </c>
      <c r="BR216" s="54">
        <f t="shared" si="5476"/>
      </c>
      <c r="BS216" s="55">
        <f t="shared" si="4998"/>
      </c>
      <c r="BT216" s="54">
        <f t="shared" si="5476"/>
      </c>
      <c r="BU216" s="55">
        <f t="shared" si="4999"/>
      </c>
      <c r="BV216" s="54">
        <f t="shared" si="5476"/>
      </c>
      <c r="BW216" s="55">
        <f t="shared" si="5000"/>
      </c>
      <c r="BX216" s="54">
        <f t="shared" si="5476"/>
      </c>
      <c r="BY216" s="55">
        <f t="shared" si="5001"/>
      </c>
      <c r="BZ216" s="54">
        <f t="shared" si="5476"/>
      </c>
      <c r="CA216" s="55">
        <f t="shared" si="5002"/>
      </c>
      <c r="CB216" s="54">
        <f t="shared" si="5476"/>
      </c>
      <c r="CC216" s="55">
        <f t="shared" si="5003"/>
      </c>
      <c r="CD216" s="54">
        <f t="shared" si="5476"/>
      </c>
      <c r="CE216" s="55">
        <f t="shared" si="5004"/>
      </c>
      <c r="CF216" s="54">
        <f t="shared" si="5476"/>
      </c>
      <c r="CG216" s="55">
        <f t="shared" si="5005"/>
      </c>
      <c r="CH216" s="54">
        <f t="shared" si="5476"/>
      </c>
      <c r="CI216" s="55">
        <f t="shared" si="5006"/>
      </c>
      <c r="CJ216" s="54">
        <f t="shared" si="5476"/>
      </c>
      <c r="CK216" s="55">
        <f t="shared" si="5007"/>
      </c>
      <c r="CL216" s="54">
        <f t="shared" si="5476"/>
      </c>
      <c r="CM216" s="55">
        <f t="shared" si="5008"/>
      </c>
      <c r="CN216" s="54">
        <f t="shared" si="5476"/>
      </c>
      <c r="CO216" s="55">
        <f t="shared" si="5009"/>
      </c>
      <c r="CP216" s="54">
        <f t="shared" si="5476"/>
      </c>
      <c r="CQ216" s="55">
        <f t="shared" si="5010"/>
      </c>
      <c r="CR216" s="54">
        <f t="shared" si="5476"/>
      </c>
      <c r="CS216" s="55">
        <f t="shared" si="5011"/>
      </c>
      <c r="CT216" s="54">
        <f t="shared" si="5476"/>
      </c>
      <c r="CU216" s="55">
        <f t="shared" si="5012"/>
      </c>
      <c r="CV216" s="54">
        <f t="shared" si="5476"/>
      </c>
      <c r="CW216" s="55">
        <f t="shared" si="5013"/>
      </c>
      <c r="CX216" s="54">
        <f t="shared" si="5476"/>
      </c>
      <c r="CY216" s="55">
        <f t="shared" si="5014"/>
      </c>
      <c r="CZ216" s="54">
        <f t="shared" si="5476"/>
      </c>
      <c r="DA216" s="55">
        <f t="shared" si="5015"/>
      </c>
      <c r="DB216" s="54">
        <f t="shared" si="5476"/>
      </c>
      <c r="DC216" s="55">
        <f t="shared" si="5016"/>
      </c>
      <c r="DD216" s="54">
        <f t="shared" si="5476"/>
      </c>
      <c r="DE216" s="55">
        <f t="shared" si="5017"/>
      </c>
      <c r="DF216" s="54">
        <f t="shared" si="5476"/>
      </c>
      <c r="DG216" s="55">
        <f t="shared" si="5018"/>
      </c>
      <c r="DH216" s="54">
        <f t="shared" si="5476"/>
      </c>
      <c r="DI216" s="55">
        <f t="shared" si="5019"/>
      </c>
      <c r="DJ216" s="54">
        <f t="shared" si="5476"/>
      </c>
      <c r="DK216" s="55">
        <f t="shared" si="5020"/>
      </c>
      <c r="DL216" s="54">
        <f t="shared" si="5476"/>
      </c>
      <c r="DM216" s="55">
        <f t="shared" si="5021"/>
      </c>
      <c r="DN216" s="54">
        <f t="shared" si="5476"/>
      </c>
      <c r="DO216" s="55">
        <f t="shared" si="5022"/>
      </c>
      <c r="DP216" s="54">
        <f t="shared" si="5476"/>
      </c>
      <c r="DQ216" s="55">
        <f t="shared" si="5023"/>
      </c>
      <c r="DR216" s="54">
        <f t="shared" si="5476"/>
      </c>
      <c r="DS216" s="55">
        <f t="shared" si="5024"/>
      </c>
      <c r="DT216" s="54">
        <f t="shared" si="5476"/>
      </c>
      <c r="DU216" s="55">
        <f t="shared" si="5025"/>
      </c>
      <c r="DV216" s="54">
        <f t="shared" si="5476"/>
      </c>
      <c r="DW216" s="55">
        <f t="shared" si="5026"/>
      </c>
      <c r="DX216" s="54">
        <f t="shared" si="5476"/>
      </c>
      <c r="DY216" s="55">
        <f t="shared" si="5027"/>
      </c>
      <c r="DZ216" s="54">
        <f t="shared" si="5476"/>
      </c>
      <c r="EA216" s="55">
        <f t="shared" si="5028"/>
      </c>
      <c r="EB216" s="54">
        <f t="shared" si="5334"/>
      </c>
      <c r="EC216" s="55">
        <f t="shared" si="5029"/>
      </c>
      <c r="ED216" s="54">
        <f t="shared" si="5294"/>
      </c>
      <c r="EE216" s="55">
        <f t="shared" si="5030"/>
      </c>
      <c r="EF216" s="54">
        <f t="shared" si="5294"/>
      </c>
      <c r="EG216" s="55">
        <f t="shared" si="5031"/>
      </c>
      <c r="EH216" s="54">
        <f t="shared" si="5294"/>
      </c>
      <c r="EI216" s="55">
        <f t="shared" si="5032"/>
      </c>
      <c r="EJ216" s="54">
        <f t="shared" si="5294"/>
      </c>
      <c r="EK216" s="55">
        <f t="shared" si="5033"/>
      </c>
      <c r="EL216" s="54">
        <f t="shared" si="5294"/>
      </c>
      <c r="EM216" s="55">
        <f t="shared" si="5034"/>
      </c>
      <c r="EN216" s="54">
        <f t="shared" si="5294"/>
      </c>
      <c r="EO216" s="55">
        <f t="shared" si="5035"/>
      </c>
      <c r="EP216" s="54">
        <f t="shared" si="5479"/>
      </c>
      <c r="EQ216" s="55">
        <f t="shared" si="5036"/>
      </c>
      <c r="ER216" s="54">
        <f t="shared" si="5479"/>
      </c>
      <c r="ES216" s="55">
        <f t="shared" si="5037"/>
      </c>
      <c r="ET216" s="54">
        <f t="shared" si="5479"/>
      </c>
      <c r="EU216" s="55">
        <f t="shared" si="5038"/>
      </c>
      <c r="EV216" s="54">
        <f t="shared" si="5479"/>
      </c>
      <c r="EW216" s="55">
        <f t="shared" si="5039"/>
      </c>
      <c r="EX216" s="54">
        <f t="shared" si="5479"/>
      </c>
      <c r="EY216" s="55">
        <f t="shared" si="5040"/>
      </c>
      <c r="EZ216" s="54">
        <f t="shared" si="5479"/>
      </c>
      <c r="FA216" s="55">
        <f t="shared" si="5041"/>
      </c>
      <c r="FB216" s="54">
        <f t="shared" si="5479"/>
      </c>
      <c r="FC216" s="55">
        <f t="shared" si="5042"/>
      </c>
      <c r="FD216" s="54">
        <f t="shared" si="5479"/>
      </c>
      <c r="FE216" s="55">
        <f t="shared" si="5043"/>
      </c>
      <c r="FF216" s="54">
        <f t="shared" si="5479"/>
      </c>
      <c r="FG216" s="55">
        <f t="shared" si="5044"/>
      </c>
      <c r="FH216" s="54">
        <f t="shared" si="5479"/>
      </c>
      <c r="FI216" s="55">
        <f t="shared" si="5045"/>
      </c>
      <c r="FJ216" s="54">
        <f t="shared" si="5479"/>
      </c>
      <c r="FK216" s="55">
        <f t="shared" si="5046"/>
      </c>
      <c r="FL216" s="54">
        <f t="shared" si="5479"/>
      </c>
      <c r="FM216" s="55">
        <f t="shared" si="5047"/>
      </c>
      <c r="FN216" s="54">
        <f t="shared" si="5479"/>
      </c>
      <c r="FO216" s="55">
        <f t="shared" si="5048"/>
      </c>
      <c r="FP216" s="54">
        <f t="shared" si="5479"/>
      </c>
      <c r="FQ216" s="55">
        <f t="shared" si="5049"/>
      </c>
      <c r="FR216" s="54">
        <f t="shared" si="5479"/>
      </c>
      <c r="FS216" s="55">
        <f t="shared" si="5050"/>
      </c>
      <c r="FT216" s="54">
        <f t="shared" si="5479"/>
      </c>
      <c r="FU216" s="55">
        <f t="shared" si="5051"/>
      </c>
      <c r="FV216" s="54">
        <f t="shared" si="5479"/>
      </c>
      <c r="FW216" s="55">
        <f t="shared" si="5052"/>
      </c>
      <c r="FX216" s="54">
        <f t="shared" si="5479"/>
      </c>
      <c r="FY216" s="55">
        <f t="shared" si="5053"/>
      </c>
      <c r="FZ216" s="54">
        <f t="shared" si="5479"/>
      </c>
      <c r="GA216" s="55">
        <f t="shared" si="5054"/>
      </c>
      <c r="GB216" s="54">
        <f t="shared" si="5479"/>
      </c>
      <c r="GC216" s="55">
        <f t="shared" si="5055"/>
      </c>
      <c r="GD216" s="54">
        <f t="shared" si="5479"/>
      </c>
      <c r="GE216" s="55">
        <f t="shared" si="5056"/>
      </c>
      <c r="GF216" s="54">
        <f t="shared" si="5479"/>
      </c>
      <c r="GG216" s="55">
        <f t="shared" si="5057"/>
      </c>
      <c r="GH216" s="54">
        <f t="shared" si="5479"/>
      </c>
      <c r="GI216" s="55">
        <f t="shared" si="5058"/>
      </c>
      <c r="GJ216" s="54">
        <f t="shared" si="5479"/>
      </c>
      <c r="GK216" s="55">
        <f t="shared" si="5059"/>
      </c>
      <c r="GL216" s="54">
        <f t="shared" si="5479"/>
      </c>
      <c r="GM216" s="55">
        <f t="shared" si="5060"/>
      </c>
      <c r="GN216" s="54">
        <f t="shared" si="5479"/>
      </c>
      <c r="GO216" s="55">
        <f t="shared" si="5061"/>
      </c>
      <c r="GP216" s="54">
        <f t="shared" si="5479"/>
      </c>
      <c r="GQ216" s="55">
        <f t="shared" si="5062"/>
      </c>
      <c r="GR216" s="54">
        <f t="shared" si="5479"/>
      </c>
      <c r="GS216" s="55">
        <f t="shared" si="5063"/>
      </c>
      <c r="GT216" s="54">
        <f t="shared" si="5479"/>
      </c>
      <c r="GU216" s="55">
        <f t="shared" si="5064"/>
      </c>
      <c r="GV216" s="54">
        <f t="shared" si="5479"/>
      </c>
      <c r="GW216" s="55">
        <f t="shared" si="5065"/>
      </c>
      <c r="GX216" s="54">
        <f t="shared" si="5479"/>
      </c>
      <c r="GY216" s="55">
        <f t="shared" si="5066"/>
      </c>
      <c r="GZ216" s="54">
        <f t="shared" si="5479"/>
      </c>
      <c r="HA216" s="55">
        <f t="shared" si="5067"/>
      </c>
      <c r="HB216" s="54">
        <f t="shared" si="5478"/>
      </c>
      <c r="HC216" s="55">
        <f t="shared" si="5068"/>
      </c>
      <c r="HD216" s="54">
        <f t="shared" si="5478"/>
      </c>
      <c r="HE216" s="55">
        <f t="shared" si="5069"/>
      </c>
      <c r="HF216" s="54">
        <f t="shared" si="5478"/>
      </c>
      <c r="HG216" s="55">
        <f t="shared" si="5070"/>
      </c>
      <c r="HH216" s="54">
        <f t="shared" si="5478"/>
      </c>
      <c r="HI216" s="55">
        <f t="shared" si="5071"/>
      </c>
      <c r="HJ216" s="54">
        <f t="shared" si="5478"/>
      </c>
      <c r="HK216" s="55">
        <f t="shared" si="5072"/>
      </c>
      <c r="HL216" s="54">
        <f t="shared" si="5478"/>
      </c>
      <c r="HM216" s="55">
        <f t="shared" si="5073"/>
      </c>
      <c r="HN216" s="54">
        <f t="shared" si="5478"/>
      </c>
      <c r="HO216" s="55">
        <f t="shared" si="5074"/>
      </c>
      <c r="HP216" s="54">
        <f t="shared" si="5478"/>
      </c>
      <c r="HQ216" s="55">
        <f t="shared" si="5075"/>
      </c>
      <c r="HR216" s="54">
        <f t="shared" si="5478"/>
      </c>
      <c r="HS216" s="55">
        <f t="shared" si="5076"/>
      </c>
      <c r="HT216" s="54">
        <f t="shared" si="5478"/>
      </c>
      <c r="HU216" s="55">
        <f t="shared" si="5077"/>
      </c>
      <c r="HV216" s="54">
        <f t="shared" si="5478"/>
      </c>
      <c r="HW216" s="55">
        <f t="shared" si="5078"/>
      </c>
      <c r="HX216" s="54">
        <f t="shared" si="5478"/>
      </c>
      <c r="HY216" s="55">
        <f t="shared" si="5079"/>
      </c>
      <c r="HZ216" s="54">
        <f t="shared" si="5478"/>
      </c>
      <c r="IA216" s="55">
        <f t="shared" si="5080"/>
      </c>
      <c r="IB216" s="54">
        <f t="shared" si="5478"/>
      </c>
      <c r="IC216" s="55">
        <f t="shared" si="5081"/>
      </c>
      <c r="ID216" s="54">
        <f t="shared" si="5478"/>
      </c>
      <c r="IE216" s="55">
        <f t="shared" si="5082"/>
      </c>
      <c r="IF216" s="54">
        <f t="shared" si="5478"/>
      </c>
      <c r="IG216" s="55">
        <f t="shared" si="5083"/>
      </c>
      <c r="IH216" s="54">
        <f t="shared" si="5478"/>
      </c>
      <c r="II216" s="55">
        <f t="shared" si="5084"/>
      </c>
      <c r="IJ216" s="54">
        <f t="shared" si="5478"/>
      </c>
      <c r="IK216" s="55">
        <f t="shared" si="5085"/>
      </c>
      <c r="IL216" s="54">
        <f t="shared" si="5478"/>
      </c>
      <c r="IM216" s="55">
        <f t="shared" si="5086"/>
      </c>
      <c r="IN216" s="54">
        <f t="shared" si="5478"/>
      </c>
      <c r="IO216" s="55">
        <f t="shared" si="5087"/>
      </c>
      <c r="IP216" s="54">
        <f t="shared" si="5478"/>
      </c>
      <c r="IQ216" s="55">
        <f t="shared" si="5088"/>
      </c>
      <c r="IR216" s="54">
        <f t="shared" si="5478"/>
      </c>
      <c r="IS216" s="55">
        <f t="shared" si="5089"/>
      </c>
      <c r="IT216" s="54">
        <f t="shared" si="5478"/>
      </c>
      <c r="IU216" s="55">
        <f t="shared" si="5090"/>
      </c>
      <c r="IV216" s="54">
        <f t="shared" si="5478"/>
      </c>
      <c r="IW216" s="55">
        <f t="shared" si="5091"/>
      </c>
      <c r="IX216" s="54">
        <f t="shared" si="5478"/>
      </c>
      <c r="IY216" s="55">
        <f t="shared" si="5092"/>
      </c>
      <c r="IZ216" s="54">
        <f t="shared" si="5478"/>
      </c>
      <c r="JA216" s="55">
        <f t="shared" si="5093"/>
      </c>
      <c r="JB216" s="54">
        <f t="shared" si="5478"/>
      </c>
      <c r="JC216" s="55">
        <f t="shared" si="5094"/>
      </c>
      <c r="JD216" s="54">
        <f t="shared" si="5478"/>
      </c>
      <c r="JE216" s="55">
        <f t="shared" si="5095"/>
      </c>
      <c r="JF216" s="54">
        <f t="shared" si="5478"/>
      </c>
      <c r="JG216" s="55">
        <f t="shared" si="5096"/>
      </c>
      <c r="JH216" s="54">
        <f t="shared" si="5478"/>
      </c>
      <c r="JI216" s="55">
        <f t="shared" si="5097"/>
      </c>
      <c r="JJ216" s="54">
        <f t="shared" si="5478"/>
      </c>
      <c r="JK216" s="55">
        <f t="shared" si="5098"/>
      </c>
      <c r="JL216" s="54">
        <f t="shared" si="5409"/>
      </c>
      <c r="JM216" s="55">
        <f t="shared" si="5200"/>
      </c>
      <c r="JN216" s="54">
        <f t="shared" si="5474"/>
      </c>
      <c r="JO216" s="55">
        <f t="shared" si="5296"/>
      </c>
      <c r="JP216" s="54">
        <f t="shared" si="5474"/>
      </c>
      <c r="JQ216" s="55">
        <f t="shared" si="5297"/>
      </c>
      <c r="JR216" s="54">
        <f t="shared" si="5474"/>
      </c>
      <c r="JS216" s="55">
        <f t="shared" si="5298"/>
      </c>
      <c r="JT216" s="54">
        <f t="shared" si="5474"/>
      </c>
      <c r="JU216" s="55">
        <f t="shared" si="5299"/>
      </c>
      <c r="JV216" s="54">
        <f t="shared" si="5474"/>
      </c>
      <c r="JW216" s="55">
        <f t="shared" si="5300"/>
      </c>
      <c r="JX216" s="54">
        <f t="shared" si="5474"/>
      </c>
      <c r="JY216" s="55">
        <f t="shared" si="5301"/>
      </c>
      <c r="JZ216" s="54">
        <f t="shared" si="5474"/>
      </c>
      <c r="KA216" s="55">
        <f t="shared" si="5302"/>
      </c>
      <c r="KB216" s="54">
        <f t="shared" si="5474"/>
      </c>
      <c r="KC216" s="55">
        <f t="shared" si="5303"/>
      </c>
      <c r="KD216" s="54">
        <f t="shared" si="5474"/>
      </c>
      <c r="KE216" s="55">
        <f t="shared" si="5304"/>
      </c>
      <c r="KF216" s="54">
        <f t="shared" si="5474"/>
      </c>
      <c r="KG216" s="55">
        <f t="shared" si="5305"/>
      </c>
      <c r="KH216" s="54">
        <f t="shared" si="5474"/>
      </c>
      <c r="KI216" s="55">
        <f t="shared" si="5306"/>
      </c>
      <c r="KJ216" s="54">
        <f t="shared" si="5474"/>
      </c>
      <c r="KK216" s="55">
        <f t="shared" si="5307"/>
      </c>
      <c r="KL216" s="54">
        <f t="shared" si="5474"/>
      </c>
      <c r="KM216" s="55">
        <f t="shared" si="5308"/>
      </c>
      <c r="KN216" s="54">
        <f t="shared" si="5474"/>
      </c>
      <c r="KO216" s="55">
        <f t="shared" si="5309"/>
      </c>
      <c r="KP216" s="54">
        <f t="shared" si="5474"/>
      </c>
      <c r="KQ216" s="55">
        <f t="shared" si="5310"/>
      </c>
      <c r="KR216" s="54">
        <f t="shared" si="5474"/>
      </c>
      <c r="KS216" s="55">
        <f t="shared" si="5311"/>
      </c>
      <c r="KT216" s="54">
        <f t="shared" si="5474"/>
      </c>
      <c r="KU216" s="55">
        <f t="shared" si="5312"/>
      </c>
      <c r="KV216" s="54">
        <f t="shared" si="5474"/>
      </c>
      <c r="KW216" s="55">
        <f t="shared" si="5313"/>
      </c>
      <c r="KX216" s="54">
        <f t="shared" si="5474"/>
      </c>
      <c r="KY216" s="55">
        <f t="shared" si="5314"/>
      </c>
      <c r="KZ216" s="54">
        <f t="shared" si="5474"/>
      </c>
      <c r="LA216" s="55">
        <f t="shared" si="5315"/>
      </c>
      <c r="LB216" s="54">
        <f t="shared" si="5474"/>
      </c>
      <c r="LC216" s="55">
        <f t="shared" si="5316"/>
      </c>
      <c r="LD216" s="54">
        <f t="shared" si="5474"/>
      </c>
      <c r="LE216" s="55">
        <f t="shared" si="5317"/>
      </c>
      <c r="LF216" s="54">
        <f t="shared" si="5474"/>
      </c>
      <c r="LG216" s="55">
        <f t="shared" si="5318"/>
      </c>
      <c r="LH216" s="54">
        <f t="shared" si="5474"/>
      </c>
      <c r="LI216" s="55">
        <f t="shared" si="5319"/>
      </c>
      <c r="LJ216" s="54">
        <f t="shared" si="5474"/>
      </c>
      <c r="LK216" s="55">
        <f t="shared" si="5320"/>
      </c>
      <c r="LL216" s="54">
        <f t="shared" si="5474"/>
      </c>
      <c r="LM216" s="55">
        <f t="shared" si="5321"/>
      </c>
      <c r="LN216" s="54">
        <f t="shared" si="5474"/>
      </c>
      <c r="LO216" s="55">
        <f t="shared" si="5322"/>
      </c>
      <c r="LP216" s="54">
        <f t="shared" si="5474"/>
      </c>
      <c r="LQ216" s="55">
        <f t="shared" si="5323"/>
      </c>
      <c r="LR216" s="54">
        <f t="shared" si="5474"/>
      </c>
      <c r="LS216" s="55">
        <f t="shared" si="5324"/>
      </c>
      <c r="LT216" s="54">
        <f t="shared" si="5474"/>
      </c>
      <c r="LU216" s="55">
        <f t="shared" si="5325"/>
      </c>
      <c r="LV216" s="54">
        <f t="shared" si="5474"/>
      </c>
      <c r="LW216" s="55">
        <f t="shared" si="5326"/>
      </c>
      <c r="LX216" s="54">
        <f t="shared" ref="LX216:OH222" si="5486">RIGHT(IFERROR(VLOOKUP($B216,LX$4:LY$71,2,FALSE),""),2)</f>
      </c>
      <c r="LY216" s="55">
        <f t="shared" si="5202"/>
      </c>
      <c r="LZ216" s="54">
        <f t="shared" si="5486"/>
      </c>
      <c r="MA216" s="55">
        <f t="shared" si="5327"/>
      </c>
      <c r="MB216" s="54">
        <f t="shared" si="5486"/>
      </c>
      <c r="MC216" s="55">
        <f t="shared" si="5328"/>
      </c>
      <c r="MD216" s="54">
        <f t="shared" si="5486"/>
      </c>
      <c r="ME216" s="55">
        <f t="shared" si="5329"/>
      </c>
      <c r="MF216" s="54">
        <f t="shared" si="5486"/>
      </c>
      <c r="MG216" s="55">
        <f t="shared" si="5330"/>
      </c>
      <c r="MH216" s="54">
        <f t="shared" si="5486"/>
      </c>
      <c r="MI216" s="55">
        <f t="shared" si="5331"/>
      </c>
      <c r="MJ216" s="54">
        <f t="shared" si="5486"/>
      </c>
      <c r="MK216" s="55">
        <f t="shared" si="5332"/>
      </c>
      <c r="ML216" s="54">
        <f t="shared" si="5486"/>
      </c>
      <c r="MM216" s="55">
        <f t="shared" si="5203"/>
      </c>
      <c r="MN216" s="54">
        <f t="shared" si="5486"/>
      </c>
      <c r="MO216" s="55">
        <f t="shared" si="5204"/>
      </c>
      <c r="MP216" s="54">
        <f t="shared" si="5486"/>
      </c>
      <c r="MQ216" s="55">
        <f t="shared" si="5205"/>
      </c>
      <c r="MR216" s="54">
        <f t="shared" si="5486"/>
      </c>
      <c r="MS216" s="55">
        <f t="shared" si="5206"/>
      </c>
      <c r="MT216" s="54">
        <f t="shared" si="5486"/>
      </c>
      <c r="MU216" s="55">
        <f t="shared" si="5207"/>
      </c>
      <c r="MV216" s="54">
        <f t="shared" si="5486"/>
      </c>
      <c r="MW216" s="55">
        <f t="shared" si="5208"/>
      </c>
      <c r="MX216" s="54">
        <f t="shared" si="5486"/>
      </c>
      <c r="MY216" s="55">
        <f t="shared" si="5209"/>
      </c>
      <c r="MZ216" s="54">
        <f t="shared" si="5486"/>
      </c>
      <c r="NA216" s="55">
        <f t="shared" si="5210"/>
      </c>
      <c r="NB216" s="54">
        <f t="shared" si="5486"/>
      </c>
      <c r="NC216" s="55">
        <f t="shared" si="5211"/>
      </c>
      <c r="ND216" s="54">
        <f t="shared" si="5486"/>
      </c>
      <c r="NE216" s="55">
        <f t="shared" si="5212"/>
      </c>
      <c r="NF216" s="54">
        <f t="shared" si="5486"/>
      </c>
      <c r="NG216" s="55">
        <f t="shared" si="5213"/>
      </c>
      <c r="NH216" s="54">
        <f t="shared" si="5486"/>
      </c>
      <c r="NI216" s="55">
        <f t="shared" si="5214"/>
      </c>
      <c r="NJ216" s="54">
        <f t="shared" si="5486"/>
      </c>
      <c r="NK216" s="55">
        <f t="shared" si="5215"/>
      </c>
      <c r="NL216" s="54">
        <f t="shared" si="5486"/>
      </c>
      <c r="NM216" s="55">
        <f t="shared" si="5216"/>
      </c>
      <c r="NN216" s="54">
        <f t="shared" si="5486"/>
      </c>
      <c r="NO216" s="55">
        <f t="shared" si="5217"/>
      </c>
      <c r="NP216" s="54">
        <f t="shared" si="5486"/>
      </c>
      <c r="NQ216" s="55">
        <f t="shared" si="5218"/>
      </c>
      <c r="NR216" s="54">
        <f t="shared" si="5486"/>
      </c>
      <c r="NS216" s="55">
        <f t="shared" si="5219"/>
      </c>
      <c r="NT216" s="54">
        <f t="shared" si="5486"/>
      </c>
      <c r="NU216" s="55">
        <f t="shared" si="5220"/>
      </c>
      <c r="NV216" s="54">
        <f t="shared" si="5486"/>
      </c>
      <c r="NW216" s="55">
        <f t="shared" si="5221"/>
      </c>
      <c r="NX216" s="54">
        <f t="shared" si="5486"/>
      </c>
      <c r="NY216" s="55">
        <f t="shared" si="5222"/>
      </c>
      <c r="NZ216" s="54">
        <f t="shared" si="5486"/>
      </c>
      <c r="OA216" s="55">
        <f t="shared" si="5223"/>
      </c>
      <c r="OB216" s="54">
        <f t="shared" si="5486"/>
      </c>
      <c r="OC216" s="55">
        <f t="shared" si="5224"/>
      </c>
      <c r="OD216" s="54">
        <f t="shared" si="5486"/>
      </c>
      <c r="OE216" s="55">
        <f t="shared" si="5225"/>
      </c>
      <c r="OF216" s="54">
        <f t="shared" si="5486"/>
      </c>
      <c r="OG216" s="55">
        <f t="shared" si="5226"/>
      </c>
      <c r="OH216" s="54">
        <f t="shared" si="5486"/>
      </c>
      <c r="OI216" s="55">
        <f t="shared" si="5227"/>
      </c>
      <c r="OJ216" s="54">
        <f t="shared" si="5475"/>
      </c>
      <c r="OK216" s="55">
        <f t="shared" si="5228"/>
      </c>
      <c r="OL216" s="54">
        <f t="shared" si="5410"/>
      </c>
      <c r="OM216" s="55">
        <f t="shared" si="5229"/>
      </c>
      <c r="ON216" s="54">
        <f t="shared" si="5410"/>
      </c>
      <c r="OO216" s="55">
        <f t="shared" si="5230"/>
      </c>
      <c r="OP216" s="54">
        <f t="shared" si="5410"/>
      </c>
      <c r="OQ216" s="55">
        <f t="shared" si="5231"/>
      </c>
      <c r="OR216" s="54">
        <f t="shared" si="5410"/>
      </c>
      <c r="OS216" s="55">
        <f t="shared" si="5232"/>
      </c>
      <c r="OT216" s="54">
        <f t="shared" si="5410"/>
      </c>
      <c r="OU216" s="55">
        <f t="shared" si="5233"/>
      </c>
      <c r="OV216" s="54">
        <f t="shared" si="5410"/>
      </c>
      <c r="OW216" s="55">
        <f t="shared" si="5234"/>
      </c>
      <c r="OX216" s="54">
        <f t="shared" ref="OX216:RH222" si="5487">RIGHT(IFERROR(VLOOKUP($B216,OX$4:OY$71,2,FALSE),""),2)</f>
      </c>
      <c r="OY216" s="55">
        <f t="shared" si="5235"/>
      </c>
      <c r="OZ216" s="54">
        <f t="shared" si="5487"/>
      </c>
      <c r="PA216" s="55">
        <f t="shared" si="5236"/>
      </c>
      <c r="PB216" s="54">
        <f t="shared" si="5487"/>
      </c>
      <c r="PC216" s="55">
        <f t="shared" si="5237"/>
      </c>
      <c r="PD216" s="54">
        <f t="shared" si="5487"/>
      </c>
      <c r="PE216" s="55">
        <f t="shared" si="5238"/>
      </c>
      <c r="PF216" s="54">
        <f t="shared" si="5487"/>
      </c>
      <c r="PG216" s="55">
        <f t="shared" si="5239"/>
      </c>
      <c r="PH216" s="54">
        <f t="shared" si="5487"/>
      </c>
      <c r="PI216" s="55">
        <f t="shared" si="5240"/>
      </c>
      <c r="PJ216" s="54">
        <f t="shared" si="5487"/>
      </c>
      <c r="PK216" s="55">
        <f t="shared" si="5241"/>
      </c>
      <c r="PL216" s="54">
        <f t="shared" si="5487"/>
      </c>
      <c r="PM216" s="55">
        <f t="shared" si="5242"/>
      </c>
      <c r="PN216" s="54">
        <f t="shared" si="5487"/>
      </c>
      <c r="PO216" s="55">
        <f t="shared" si="5243"/>
      </c>
      <c r="PP216" s="54">
        <f t="shared" si="5487"/>
      </c>
      <c r="PQ216" s="55">
        <f t="shared" si="5244"/>
      </c>
      <c r="PR216" s="54">
        <f t="shared" si="5487"/>
      </c>
      <c r="PS216" s="55">
        <f t="shared" si="5245"/>
      </c>
      <c r="PT216" s="54">
        <f t="shared" si="5487"/>
      </c>
      <c r="PU216" s="55">
        <f t="shared" si="5246"/>
      </c>
      <c r="PV216" s="54">
        <f t="shared" si="5487"/>
      </c>
      <c r="PW216" s="55">
        <f t="shared" si="5247"/>
      </c>
      <c r="PX216" s="54">
        <f t="shared" si="5487"/>
      </c>
      <c r="PY216" s="55">
        <f t="shared" si="5248"/>
      </c>
      <c r="PZ216" s="54">
        <f t="shared" si="5487"/>
      </c>
      <c r="QA216" s="55">
        <f t="shared" si="5249"/>
      </c>
      <c r="QB216" s="54">
        <f t="shared" si="5487"/>
      </c>
      <c r="QC216" s="55">
        <f t="shared" si="5250"/>
      </c>
      <c r="QD216" s="54">
        <f t="shared" si="5487"/>
      </c>
      <c r="QE216" s="55">
        <f t="shared" si="5251"/>
      </c>
      <c r="QF216" s="54">
        <f t="shared" si="5487"/>
      </c>
      <c r="QG216" s="55">
        <f t="shared" si="5252"/>
      </c>
      <c r="QH216" s="54">
        <f t="shared" si="5487"/>
      </c>
      <c r="QI216" s="55">
        <f t="shared" si="5253"/>
      </c>
      <c r="QJ216" s="54">
        <f t="shared" si="5487"/>
      </c>
      <c r="QK216" s="55">
        <f t="shared" si="5254"/>
      </c>
      <c r="QL216" s="54">
        <f t="shared" si="5487"/>
      </c>
      <c r="QM216" s="55">
        <f t="shared" si="5255"/>
      </c>
      <c r="QN216" s="54">
        <f t="shared" si="5487"/>
      </c>
      <c r="QO216" s="55">
        <f t="shared" si="5256"/>
      </c>
      <c r="QP216" s="54">
        <f t="shared" si="5487"/>
      </c>
      <c r="QQ216" s="55">
        <f t="shared" si="5257"/>
      </c>
      <c r="QR216" s="54">
        <f t="shared" si="5487"/>
      </c>
      <c r="QS216" s="55">
        <f t="shared" si="5258"/>
      </c>
      <c r="QT216" s="54">
        <f t="shared" si="5487"/>
      </c>
      <c r="QU216" s="55">
        <f t="shared" si="5412"/>
      </c>
      <c r="QV216" s="54">
        <f t="shared" si="5487"/>
      </c>
      <c r="QW216" s="55">
        <f t="shared" si="5413"/>
      </c>
      <c r="QX216" s="54">
        <f t="shared" si="5487"/>
      </c>
      <c r="QY216" s="55">
        <f t="shared" si="5414"/>
      </c>
      <c r="QZ216" s="54">
        <f t="shared" si="5487"/>
      </c>
      <c r="RA216" s="55">
        <f t="shared" si="5415"/>
      </c>
      <c r="RB216" s="54">
        <f t="shared" si="5487"/>
      </c>
      <c r="RC216" s="55">
        <f t="shared" si="5416"/>
      </c>
      <c r="RD216" s="54">
        <f t="shared" si="5487"/>
      </c>
      <c r="RE216" s="55">
        <f t="shared" si="5417"/>
      </c>
      <c r="RF216" s="54">
        <f t="shared" si="5487"/>
      </c>
      <c r="RG216" s="55">
        <f t="shared" si="5418"/>
      </c>
      <c r="RH216" s="54">
        <f t="shared" si="5487"/>
      </c>
      <c r="RI216" s="55">
        <f t="shared" si="5419"/>
      </c>
      <c r="RJ216" s="54">
        <f t="shared" si="5484"/>
      </c>
      <c r="RK216" s="55">
        <f t="shared" si="5420"/>
      </c>
      <c r="RL216" s="54">
        <f t="shared" si="5484"/>
      </c>
      <c r="RM216" s="55">
        <f t="shared" si="5421"/>
      </c>
      <c r="RN216" s="54">
        <f t="shared" si="5484"/>
      </c>
      <c r="RO216" s="55">
        <f t="shared" si="5422"/>
      </c>
      <c r="RP216" s="54">
        <f t="shared" si="5484"/>
      </c>
      <c r="RQ216" s="55">
        <f t="shared" si="5423"/>
      </c>
      <c r="RR216" s="54">
        <f t="shared" si="5484"/>
      </c>
      <c r="RS216" s="55">
        <f t="shared" si="5424"/>
      </c>
      <c r="RT216" s="54">
        <f t="shared" si="5484"/>
      </c>
      <c r="RU216" s="55">
        <f t="shared" si="5425"/>
      </c>
      <c r="RV216" s="54">
        <f t="shared" si="5484"/>
      </c>
      <c r="RW216" s="55">
        <f t="shared" si="5426"/>
      </c>
      <c r="RX216" s="54">
        <f t="shared" si="5484"/>
      </c>
      <c r="RY216" s="55">
        <f t="shared" si="5427"/>
      </c>
      <c r="RZ216" s="54">
        <f t="shared" si="5484"/>
      </c>
      <c r="SA216" s="55">
        <f t="shared" si="5428"/>
      </c>
      <c r="SB216" s="54">
        <f t="shared" si="5484"/>
      </c>
      <c r="SC216" s="55">
        <f t="shared" si="5429"/>
      </c>
      <c r="SD216" s="54">
        <f t="shared" si="5484"/>
      </c>
      <c r="SE216" s="55">
        <f t="shared" si="5430"/>
      </c>
      <c r="SF216" s="54">
        <f t="shared" si="5484"/>
      </c>
      <c r="SG216" s="55">
        <f t="shared" si="5431"/>
      </c>
      <c r="SH216" s="54">
        <f t="shared" si="5484"/>
      </c>
      <c r="SI216" s="55">
        <f t="shared" si="5432"/>
      </c>
      <c r="SJ216" s="54">
        <f t="shared" si="5484"/>
      </c>
      <c r="SK216" s="55">
        <f t="shared" si="5433"/>
      </c>
      <c r="SL216" s="54">
        <f t="shared" si="5484"/>
      </c>
      <c r="SM216" s="55">
        <f t="shared" si="5434"/>
      </c>
      <c r="SN216" s="54">
        <f t="shared" si="5484"/>
      </c>
      <c r="SO216" s="55">
        <f t="shared" si="5435"/>
      </c>
      <c r="SP216" s="54">
        <f t="shared" si="5484"/>
      </c>
      <c r="SQ216" s="55">
        <f t="shared" si="5436"/>
      </c>
      <c r="SR216" s="54">
        <f t="shared" si="5484"/>
      </c>
      <c r="SS216" s="55">
        <f t="shared" si="5437"/>
      </c>
      <c r="ST216" s="54">
        <f t="shared" si="5484"/>
      </c>
      <c r="SU216" s="55">
        <f t="shared" si="5438"/>
      </c>
      <c r="SV216" s="54">
        <f t="shared" si="5484"/>
      </c>
      <c r="SW216" s="55">
        <f t="shared" si="5439"/>
      </c>
      <c r="SX216" s="54">
        <f t="shared" si="5484"/>
      </c>
      <c r="SY216" s="55">
        <f t="shared" si="5440"/>
      </c>
      <c r="SZ216" s="54">
        <f t="shared" si="5484"/>
      </c>
      <c r="TA216" s="55">
        <f t="shared" si="5441"/>
      </c>
      <c r="TB216" s="54">
        <f t="shared" si="5484"/>
      </c>
      <c r="TC216" s="55">
        <f t="shared" si="5442"/>
      </c>
      <c r="TD216" s="54">
        <f t="shared" si="5484"/>
      </c>
      <c r="TE216" s="55">
        <f t="shared" si="5407"/>
      </c>
      <c r="TF216" s="54">
        <f t="shared" si="5484"/>
      </c>
      <c r="TG216" s="55">
        <f t="shared" si="5364"/>
      </c>
      <c r="TH216" s="54">
        <f t="shared" si="5484"/>
      </c>
      <c r="TI216" s="55">
        <f t="shared" si="5365"/>
      </c>
      <c r="TJ216" s="54">
        <f t="shared" si="5484"/>
      </c>
      <c r="TK216" s="55">
        <f t="shared" si="5366"/>
      </c>
      <c r="TL216" s="54">
        <f t="shared" si="5484"/>
      </c>
      <c r="TM216" s="55">
        <f t="shared" si="5367"/>
      </c>
      <c r="TN216" s="54">
        <f t="shared" si="5484"/>
      </c>
      <c r="TO216" s="55">
        <f t="shared" si="5368"/>
      </c>
      <c r="TP216" s="54">
        <f t="shared" si="5484"/>
      </c>
      <c r="TQ216" s="55">
        <f t="shared" si="5369"/>
      </c>
      <c r="TR216" s="54">
        <f t="shared" si="5484"/>
      </c>
      <c r="TS216" s="55">
        <f t="shared" si="5370"/>
      </c>
      <c r="TT216" s="54">
        <f t="shared" si="5402"/>
      </c>
      <c r="TU216" s="55">
        <f t="shared" si="5371"/>
      </c>
      <c r="TV216" s="54">
        <f t="shared" si="5402"/>
      </c>
      <c r="TW216" s="55">
        <f t="shared" si="5372"/>
      </c>
      <c r="TX216" s="54">
        <f t="shared" si="5402"/>
      </c>
      <c r="TY216" s="55">
        <f t="shared" si="5373"/>
      </c>
      <c r="TZ216" s="54">
        <f t="shared" si="5402"/>
      </c>
      <c r="UA216" s="55">
        <f t="shared" si="5374"/>
      </c>
      <c r="UB216" s="54">
        <f t="shared" si="5402"/>
      </c>
      <c r="UC216" s="55">
        <f t="shared" si="5375"/>
      </c>
      <c r="UD216" s="54">
        <f t="shared" si="5402"/>
      </c>
      <c r="UE216" s="55">
        <f t="shared" si="5376"/>
      </c>
      <c r="UF216" s="54">
        <f t="shared" si="5402"/>
      </c>
      <c r="UG216" s="55">
        <f t="shared" si="5377"/>
      </c>
      <c r="UH216" s="54">
        <f t="shared" si="5402"/>
      </c>
      <c r="UI216" s="55">
        <f t="shared" si="5378"/>
      </c>
      <c r="UJ216" s="54">
        <f t="shared" si="5402"/>
      </c>
      <c r="UK216" s="55">
        <f t="shared" si="5379"/>
      </c>
      <c r="UL216" s="54">
        <f t="shared" si="5402"/>
      </c>
      <c r="UM216" s="55">
        <f t="shared" si="5380"/>
      </c>
      <c r="UN216" s="54">
        <f t="shared" si="5363"/>
      </c>
      <c r="UO216" s="55">
        <f t="shared" si="5381"/>
      </c>
      <c r="UP216" s="54">
        <f t="shared" si="5363"/>
      </c>
      <c r="UQ216" s="55">
        <f t="shared" si="5382"/>
      </c>
      <c r="UR216" s="54">
        <f t="shared" si="5363"/>
      </c>
      <c r="US216" s="55">
        <f t="shared" si="5383"/>
      </c>
      <c r="UT216" s="54">
        <f t="shared" si="5363"/>
      </c>
      <c r="UU216" s="55">
        <f t="shared" si="5384"/>
      </c>
      <c r="UV216" s="54">
        <f t="shared" si="5363"/>
      </c>
      <c r="UW216" s="55">
        <f t="shared" si="5385"/>
      </c>
      <c r="UX216" s="54">
        <f t="shared" si="5363"/>
      </c>
      <c r="UY216" s="55">
        <f t="shared" si="5386"/>
      </c>
      <c r="UZ216" s="54">
        <f t="shared" si="5363"/>
      </c>
      <c r="VA216" s="55">
        <f t="shared" si="5387"/>
      </c>
      <c r="VB216" s="54">
        <f t="shared" si="5363"/>
      </c>
      <c r="VC216" s="55">
        <f t="shared" si="5388"/>
      </c>
      <c r="VD216" s="54">
        <f t="shared" si="5363"/>
      </c>
      <c r="VE216" s="55">
        <f t="shared" si="5389"/>
      </c>
      <c r="VF216" s="54">
        <f t="shared" si="5363"/>
      </c>
      <c r="VG216" s="55">
        <f t="shared" si="5390"/>
      </c>
      <c r="VH216" s="54">
        <f t="shared" si="5363"/>
      </c>
      <c r="VI216" s="55">
        <f t="shared" si="5391"/>
      </c>
      <c r="VJ216" s="54">
        <f t="shared" si="5363"/>
      </c>
      <c r="VK216" s="55">
        <f t="shared" si="5392"/>
      </c>
      <c r="VL216" s="54">
        <f t="shared" ref="VL216:XV222" si="5488">RIGHT(IFERROR(VLOOKUP($B216,VL$4:VM$71,2,FALSE),""),2)</f>
      </c>
      <c r="VM216" s="55">
        <f t="shared" si="5393"/>
      </c>
      <c r="VN216" s="54">
        <f t="shared" si="5488"/>
      </c>
      <c r="VO216" s="55">
        <f t="shared" si="5394"/>
      </c>
      <c r="VP216" s="54">
        <f t="shared" si="5488"/>
      </c>
      <c r="VQ216" s="55">
        <f t="shared" si="5336"/>
      </c>
      <c r="VR216" s="54">
        <f t="shared" si="5488"/>
      </c>
      <c r="VS216" s="55">
        <f t="shared" si="5395"/>
      </c>
      <c r="VT216" s="54">
        <f t="shared" si="5488"/>
      </c>
      <c r="VU216" s="55">
        <f t="shared" si="5396"/>
      </c>
      <c r="VV216" s="54">
        <f t="shared" si="5488"/>
      </c>
      <c r="VW216" s="55">
        <f t="shared" si="5397"/>
      </c>
      <c r="VX216" s="54">
        <f t="shared" si="5488"/>
      </c>
      <c r="VY216" s="55">
        <f t="shared" si="5398"/>
      </c>
      <c r="VZ216" s="54">
        <f t="shared" si="5488"/>
      </c>
      <c r="WA216" s="55">
        <f t="shared" si="5399"/>
      </c>
      <c r="WB216" s="54">
        <f t="shared" si="5488"/>
      </c>
      <c r="WC216" s="55">
        <f t="shared" si="5400"/>
      </c>
      <c r="WD216" s="54">
        <f t="shared" si="5488"/>
      </c>
      <c r="WE216" s="55">
        <f t="shared" si="5337"/>
      </c>
      <c r="WF216" s="54">
        <f t="shared" si="5488"/>
      </c>
      <c r="WG216" s="55">
        <f t="shared" si="5338"/>
      </c>
      <c r="WH216" s="54">
        <f t="shared" si="5488"/>
      </c>
      <c r="WI216" s="55">
        <f t="shared" si="5339"/>
      </c>
      <c r="WJ216" s="54">
        <f t="shared" si="5488"/>
      </c>
      <c r="WK216" s="55">
        <f t="shared" si="5340"/>
      </c>
      <c r="WL216" s="54">
        <f t="shared" si="5488"/>
      </c>
      <c r="WM216" s="55">
        <f t="shared" si="5341"/>
      </c>
      <c r="WN216" s="54">
        <f t="shared" si="5488"/>
      </c>
      <c r="WO216" s="55">
        <f t="shared" si="5342"/>
      </c>
      <c r="WP216" s="54">
        <f t="shared" si="5488"/>
      </c>
      <c r="WQ216" s="55">
        <f t="shared" si="5343"/>
      </c>
      <c r="WR216" s="54">
        <f t="shared" si="5488"/>
      </c>
      <c r="WS216" s="55">
        <f t="shared" si="5344"/>
      </c>
      <c r="WT216" s="54">
        <f t="shared" si="5488"/>
      </c>
      <c r="WU216" s="55">
        <f t="shared" si="5345"/>
      </c>
      <c r="WV216" s="54">
        <f t="shared" si="5488"/>
      </c>
      <c r="WW216" s="55">
        <f t="shared" si="5346"/>
      </c>
      <c r="WX216" s="54">
        <f t="shared" si="5488"/>
      </c>
      <c r="WY216" s="55">
        <f t="shared" si="5347"/>
      </c>
      <c r="WZ216" s="54">
        <f t="shared" si="5488"/>
      </c>
      <c r="XA216" s="55">
        <f t="shared" si="5348"/>
      </c>
      <c r="XB216" s="54">
        <f t="shared" si="5488"/>
      </c>
      <c r="XC216" s="55">
        <f t="shared" si="5349"/>
      </c>
      <c r="XD216" s="54">
        <f t="shared" si="5488"/>
      </c>
      <c r="XE216" s="55">
        <f t="shared" si="5350"/>
      </c>
      <c r="XF216" s="54">
        <f t="shared" si="5488"/>
      </c>
      <c r="XG216" s="55">
        <f t="shared" si="5351"/>
      </c>
      <c r="XH216" s="54">
        <f t="shared" si="5488"/>
      </c>
      <c r="XI216" s="55">
        <f t="shared" si="5352"/>
      </c>
      <c r="XJ216" s="54">
        <f t="shared" si="5488"/>
      </c>
      <c r="XK216" s="55">
        <f t="shared" si="5353"/>
      </c>
      <c r="XL216" s="54">
        <f t="shared" si="5488"/>
      </c>
      <c r="XM216" s="55">
        <f t="shared" si="5354"/>
      </c>
      <c r="XN216" s="54">
        <f t="shared" si="5488"/>
      </c>
      <c r="XO216" s="55">
        <f t="shared" si="5355"/>
      </c>
      <c r="XP216" s="54">
        <f t="shared" si="5488"/>
      </c>
      <c r="XQ216" s="55">
        <f t="shared" si="5356"/>
      </c>
      <c r="XR216" s="54">
        <f t="shared" si="5488"/>
      </c>
      <c r="XS216" s="55">
        <f t="shared" si="5357"/>
      </c>
      <c r="XT216" s="54">
        <f t="shared" si="5488"/>
      </c>
      <c r="XU216" s="55">
        <f t="shared" si="5358"/>
      </c>
      <c r="XV216" s="54">
        <f t="shared" si="5488"/>
      </c>
      <c r="XW216" s="55">
        <f t="shared" si="5359"/>
      </c>
      <c r="XX216" s="54">
        <f t="shared" si="5485"/>
      </c>
      <c r="XY216" s="55">
        <f t="shared" si="5360"/>
      </c>
      <c r="XZ216" s="54">
        <f t="shared" si="5485"/>
      </c>
      <c r="YA216" s="55">
        <f t="shared" si="5361"/>
      </c>
      <c r="YB216" s="54">
        <f t="shared" si="5485"/>
      </c>
      <c r="YC216" s="55">
        <f t="shared" si="5260"/>
      </c>
      <c r="YD216" s="54">
        <f t="shared" si="5485"/>
      </c>
      <c r="YE216" s="55">
        <f t="shared" si="5261"/>
      </c>
      <c r="YF216" s="54">
        <f t="shared" si="5485"/>
      </c>
      <c r="YG216" s="55">
        <f t="shared" si="5262"/>
      </c>
      <c r="YH216" s="54">
        <f t="shared" si="5483"/>
      </c>
      <c r="YI216" s="55">
        <f t="shared" si="5263"/>
      </c>
      <c r="YJ216" s="54">
        <f t="shared" si="5483"/>
      </c>
      <c r="YK216" s="55">
        <f t="shared" si="5264"/>
      </c>
      <c r="YL216" s="54">
        <f t="shared" si="5483"/>
      </c>
      <c r="YM216" s="55">
        <f t="shared" si="5265"/>
      </c>
      <c r="YN216" s="54">
        <f t="shared" si="5483"/>
      </c>
      <c r="YO216" s="55">
        <f t="shared" si="5266"/>
      </c>
      <c r="YP216" s="54">
        <f t="shared" si="5483"/>
      </c>
      <c r="YQ216" s="55">
        <f t="shared" si="5267"/>
      </c>
      <c r="YR216" s="54">
        <f t="shared" si="5483"/>
      </c>
      <c r="YS216" s="55">
        <f t="shared" si="5268"/>
      </c>
      <c r="YT216" s="54">
        <f t="shared" si="5483"/>
      </c>
      <c r="YU216" s="55">
        <f t="shared" si="5269"/>
      </c>
      <c r="YV216" s="54">
        <f t="shared" si="5483"/>
      </c>
      <c r="YW216" s="55">
        <f t="shared" si="5270"/>
      </c>
      <c r="YX216" s="54">
        <f t="shared" si="5483"/>
      </c>
      <c r="YY216" s="55">
        <f t="shared" si="5271"/>
      </c>
      <c r="YZ216" s="54">
        <f t="shared" si="5483"/>
      </c>
      <c r="ZA216" s="55">
        <f t="shared" si="5272"/>
      </c>
      <c r="ZB216" s="54">
        <f t="shared" si="5483"/>
      </c>
      <c r="ZC216" s="55">
        <f t="shared" si="5273"/>
      </c>
      <c r="ZD216" s="54">
        <f t="shared" si="5483"/>
      </c>
      <c r="ZE216" s="55">
        <f t="shared" si="5274"/>
      </c>
      <c r="ZF216" s="54">
        <f t="shared" si="5483"/>
      </c>
      <c r="ZG216" s="55">
        <f t="shared" si="5275"/>
      </c>
      <c r="ZH216" s="54">
        <f t="shared" si="5483"/>
      </c>
      <c r="ZI216" s="55">
        <f t="shared" si="5276"/>
      </c>
      <c r="ZJ216" s="54">
        <f t="shared" si="5483"/>
      </c>
      <c r="ZK216" s="55">
        <f t="shared" si="5277"/>
      </c>
      <c r="ZL216" s="54">
        <f t="shared" si="5481"/>
      </c>
      <c r="ZM216" s="55">
        <f t="shared" si="5278"/>
      </c>
      <c r="ZN216" s="54">
        <f t="shared" si="5481"/>
      </c>
      <c r="ZO216" s="55">
        <f t="shared" si="5279"/>
      </c>
      <c r="ZP216" s="54">
        <f t="shared" si="5481"/>
      </c>
      <c r="ZQ216" s="55">
        <f t="shared" si="5280"/>
      </c>
      <c r="ZR216" s="54">
        <f t="shared" si="5481"/>
      </c>
      <c r="ZS216" s="55">
        <f t="shared" si="5281"/>
      </c>
      <c r="ZT216" s="54">
        <f t="shared" si="5481"/>
      </c>
      <c r="ZU216" s="55">
        <f t="shared" si="5282"/>
      </c>
      <c r="ZV216" s="54">
        <f t="shared" si="5481"/>
      </c>
      <c r="ZW216" s="55">
        <f t="shared" si="5283"/>
      </c>
      <c r="ZX216" s="54">
        <f t="shared" si="5481"/>
      </c>
      <c r="ZY216" s="55">
        <f t="shared" si="5284"/>
      </c>
      <c r="ZZ216" s="54">
        <f t="shared" si="5481"/>
      </c>
      <c r="AAA216" s="55">
        <f t="shared" si="5285"/>
      </c>
      <c r="AAB216" s="54">
        <f t="shared" si="5481"/>
      </c>
      <c r="AAC216" s="55">
        <f t="shared" si="5286"/>
      </c>
      <c r="AAD216" s="54">
        <f t="shared" si="5481"/>
      </c>
      <c r="AAE216" s="55">
        <f t="shared" si="5287"/>
      </c>
      <c r="AAF216" s="54">
        <f t="shared" si="5481"/>
      </c>
      <c r="AAG216" s="55">
        <f t="shared" si="5288"/>
      </c>
      <c r="AAH216" s="54">
        <f t="shared" si="5481"/>
      </c>
      <c r="AAI216" s="55">
        <f t="shared" si="5289"/>
      </c>
      <c r="AAJ216" s="54">
        <f t="shared" si="5481"/>
      </c>
      <c r="AAK216" s="55">
        <f t="shared" si="5290"/>
      </c>
      <c r="AAL216" s="54">
        <f t="shared" si="5481"/>
      </c>
      <c r="AAM216" s="55">
        <f t="shared" si="5443"/>
      </c>
      <c r="AAN216" s="54">
        <f t="shared" si="5481"/>
      </c>
      <c r="AAO216" s="55">
        <f t="shared" si="5444"/>
      </c>
      <c r="AAP216" s="54">
        <f t="shared" si="5481"/>
      </c>
      <c r="AAQ216" s="55">
        <f t="shared" si="5445"/>
      </c>
      <c r="AAR216" s="54">
        <f t="shared" si="5481"/>
      </c>
      <c r="AAS216" s="55">
        <f t="shared" si="5446"/>
      </c>
      <c r="AAT216" s="54">
        <f t="shared" si="5481"/>
      </c>
      <c r="AAU216" s="55">
        <f t="shared" si="5447"/>
      </c>
      <c r="AAV216" s="54">
        <f t="shared" si="5481"/>
      </c>
      <c r="AAW216" s="55">
        <f t="shared" si="5448"/>
      </c>
      <c r="AAX216" s="54">
        <f t="shared" si="5481"/>
      </c>
      <c r="AAY216" s="55">
        <f t="shared" si="5449"/>
      </c>
      <c r="AAZ216" s="54">
        <f t="shared" si="5481"/>
      </c>
      <c r="ABA216" s="55">
        <f t="shared" si="5450"/>
      </c>
      <c r="ABB216" s="54">
        <f t="shared" si="5481"/>
      </c>
      <c r="ABC216" s="55">
        <f t="shared" si="5451"/>
      </c>
      <c r="ABD216" s="54">
        <f t="shared" si="5481"/>
      </c>
      <c r="ABE216" s="55">
        <f t="shared" si="5452"/>
      </c>
      <c r="ABF216" s="54">
        <f t="shared" si="5481"/>
      </c>
      <c r="ABG216" s="55">
        <f t="shared" si="5453"/>
      </c>
      <c r="ABH216" s="54">
        <f t="shared" si="5481"/>
      </c>
      <c r="ABI216" s="55">
        <f t="shared" si="5454"/>
      </c>
      <c r="ABJ216" s="54">
        <f t="shared" si="5481"/>
      </c>
      <c r="ABK216" s="55">
        <f t="shared" si="5455"/>
      </c>
      <c r="ABL216" s="54">
        <f t="shared" si="5481"/>
      </c>
      <c r="ABM216" s="55">
        <f t="shared" si="5456"/>
      </c>
      <c r="ABN216" s="54">
        <f t="shared" si="5481"/>
      </c>
      <c r="ABO216" s="55">
        <f t="shared" si="5457"/>
      </c>
      <c r="ABP216" s="54">
        <f t="shared" si="5481"/>
      </c>
      <c r="ABQ216" s="55">
        <f t="shared" si="5458"/>
      </c>
      <c r="ABR216" s="54">
        <f t="shared" si="5481"/>
      </c>
      <c r="ABS216" s="55">
        <f t="shared" si="5459"/>
      </c>
      <c r="ABT216" s="54">
        <f t="shared" si="5481"/>
      </c>
      <c r="ABU216" s="55">
        <f t="shared" si="5460"/>
      </c>
      <c r="ABV216" s="54">
        <f t="shared" si="5482"/>
      </c>
      <c r="ABW216" s="55">
        <f t="shared" si="5461"/>
      </c>
      <c r="ABX216" s="54">
        <f t="shared" si="5482"/>
      </c>
      <c r="ABY216" s="55">
        <f t="shared" si="5462"/>
      </c>
      <c r="ABZ216" s="54">
        <f t="shared" si="5482"/>
      </c>
      <c r="ACA216" s="55">
        <f t="shared" si="5463"/>
      </c>
      <c r="ACB216" s="54">
        <f t="shared" si="5482"/>
      </c>
      <c r="ACC216" s="55">
        <f t="shared" si="5464"/>
      </c>
      <c r="ACD216" s="54">
        <f t="shared" si="5482"/>
      </c>
      <c r="ACE216" s="55">
        <f t="shared" si="5465"/>
      </c>
      <c r="ACF216" s="54">
        <f t="shared" si="5482"/>
      </c>
      <c r="ACG216" s="55">
        <f t="shared" si="5466"/>
      </c>
      <c r="ACH216" s="54">
        <f t="shared" si="5482"/>
      </c>
      <c r="ACI216" s="55">
        <f t="shared" si="5467"/>
      </c>
      <c r="ACJ216" s="54">
        <f t="shared" si="5482"/>
      </c>
      <c r="ACK216" s="55">
        <f t="shared" si="5468"/>
      </c>
      <c r="ACL216" s="54">
        <f t="shared" si="5482"/>
      </c>
      <c r="ACM216" s="55">
        <f t="shared" si="5469"/>
      </c>
      <c r="ACN216" s="54">
        <f t="shared" si="5482"/>
      </c>
      <c r="ACO216" s="55">
        <f t="shared" si="5470"/>
      </c>
      <c r="ACP216" s="54">
        <f t="shared" si="5482"/>
      </c>
      <c r="ACQ216" s="55">
        <f t="shared" si="5471"/>
      </c>
      <c r="ACR216" s="54">
        <f t="shared" si="5482"/>
      </c>
      <c r="ACS216" s="55">
        <f t="shared" si="5472"/>
      </c>
      <c r="ACT216" s="54">
        <f t="shared" si="5482"/>
      </c>
      <c r="ACU216" s="55">
        <f t="shared" si="5473"/>
      </c>
      <c r="ACV216" s="54">
        <f t="shared" si="5482"/>
      </c>
      <c r="ACW216" s="55">
        <f t="shared" si="5408"/>
      </c>
      <c r="ACX216" s="54">
        <f t="shared" si="5482"/>
      </c>
      <c r="ACY216" s="55">
        <f t="shared" ref="ACY216:ACY222" si="5489">IFERROR(
    IF(
        LEFT(VLOOKUP($B216,ACX$4:ACY$71,2,FALSE),1)="0",
        "",
        IF(
            LEFT(VLOOKUP($B216,ACX$4:ACY$71,2,FALSE),1)="講",
            "講習",
            IF(
                LEFT(VLOOKUP($B216,ACX$4:ACY$71,2,FALSE),1)="追",
                "追加",
                "通常"
            )
        )
    ),
    ""
)</f>
      </c>
      <c r="ACZ216" s="54">
        <f t="shared" si="5482"/>
      </c>
      <c r="ADA216" s="55">
        <f t="shared" ref="ADA216:ADA222" si="5490">IFERROR(
    IF(
        LEFT(VLOOKUP($B216,ACZ$4:ADA$71,2,FALSE),1)="0",
        "",
        IF(
            LEFT(VLOOKUP($B216,ACZ$4:ADA$71,2,FALSE),1)="講",
            "講習",
            IF(
                LEFT(VLOOKUP($B216,ACZ$4:ADA$71,2,FALSE),1)="追",
                "追加",
                "通常"
            )
        )
    ),
    ""
)</f>
      </c>
      <c r="ADB216" s="54">
        <f t="shared" si="5482"/>
      </c>
      <c r="ADC216" s="55">
        <f t="shared" ref="ADC216:ADC222" si="5491">IFERROR(
    IF(
        LEFT(VLOOKUP($B216,ADB$4:ADC$71,2,FALSE),1)="0",
        "",
        IF(
            LEFT(VLOOKUP($B216,ADB$4:ADC$71,2,FALSE),1)="講",
            "講習",
            IF(
                LEFT(VLOOKUP($B216,ADB$4:ADC$71,2,FALSE),1)="追",
                "追加",
                "通常"
            )
        )
    ),
    ""
)</f>
      </c>
      <c r="ADD216" s="54">
        <f t="shared" si="5482"/>
      </c>
      <c r="ADE216" s="55">
        <f t="shared" ref="ADE216:ADE222" si="5492">IFERROR(
    IF(
        LEFT(VLOOKUP($B216,ADD$4:ADE$71,2,FALSE),1)="0",
        "",
        IF(
            LEFT(VLOOKUP($B216,ADD$4:ADE$71,2,FALSE),1)="講",
            "講習",
            IF(
                LEFT(VLOOKUP($B216,ADD$4:ADE$71,2,FALSE),1)="追",
                "追加",
                "通常"
            )
        )
    ),
    ""
)</f>
      </c>
      <c r="ADF216" s="54">
        <f t="shared" si="5482"/>
      </c>
      <c r="ADG216" s="55">
        <f t="shared" ref="ADG216:ADG221" si="5493">IFERROR(
    IF(
        LEFT(VLOOKUP($B216,ADF$4:ADG$71,2,FALSE),1)="0",
        "",
        IF(
            LEFT(VLOOKUP($B216,ADF$4:ADG$71,2,FALSE),1)="講",
            "講習",
            IF(
                LEFT(VLOOKUP($B216,ADF$4:ADG$71,2,FALSE),1)="追",
                "追加",
                "通常"
            )
        )
    ),
    ""
)</f>
      </c>
    </row>
    <row r="217" spans="1:787" ht="20.25" hidden="1" customHeight="1">
      <c r="A217" s="112">
        <v>145</v>
      </c>
      <c r="B217" s="115">
        <f>学年と名前を結合するシート!D146</f>
      </c>
      <c r="C217" s="114"/>
      <c r="D217" s="54">
        <f t="shared" si="5292"/>
      </c>
      <c r="E217" s="55">
        <f t="shared" si="5293"/>
      </c>
      <c r="F217" s="54">
        <f t="shared" si="5477"/>
      </c>
      <c r="G217" s="55">
        <f t="shared" ref="G217:G222" si="5494">IFERROR(
    IF(
        LEFT(VLOOKUP($B217,F$4:G$71,2,FALSE),1)="0",
        "",
        IF(
            LEFT(VLOOKUP($B217,F$4:G$71,2,FALSE),1)="講",
            "講習",
            IF(
                LEFT(VLOOKUP($B217,F$4:G$71,2,FALSE),1)="追",
                "追加",
                "通常"
            )
        )
    ),
    ""
)</f>
      </c>
      <c r="H217" s="54">
        <f t="shared" si="5477"/>
      </c>
      <c r="I217" s="55">
        <f t="shared" ref="I217:I222" si="5495">IFERROR(
    IF(
        LEFT(VLOOKUP($B217,H$4:I$71,2,FALSE),1)="0",
        "",
        IF(
            LEFT(VLOOKUP($B217,H$4:I$71,2,FALSE),1)="講",
            "講習",
            IF(
                LEFT(VLOOKUP($B217,H$4:I$71,2,FALSE),1)="追",
                "追加",
                "通常"
            )
        )
    ),
    ""
)</f>
      </c>
      <c r="J217" s="54">
        <f t="shared" si="5477"/>
      </c>
      <c r="K217" s="55">
        <f t="shared" ref="K217:K222" si="5496">IFERROR(
    IF(
        LEFT(VLOOKUP($B217,J$4:K$71,2,FALSE),1)="0",
        "",
        IF(
            LEFT(VLOOKUP($B217,J$4:K$71,2,FALSE),1)="講",
            "講習",
            IF(
                LEFT(VLOOKUP($B217,J$4:K$71,2,FALSE),1)="追",
                "追加",
                "通常"
            )
        )
    ),
    ""
)</f>
      </c>
      <c r="L217" s="54">
        <f t="shared" si="5477"/>
      </c>
      <c r="M217" s="55">
        <f t="shared" ref="M217:M222" si="5497">IFERROR(
    IF(
        LEFT(VLOOKUP($B217,L$4:M$71,2,FALSE),1)="0",
        "",
        IF(
            LEFT(VLOOKUP($B217,L$4:M$71,2,FALSE),1)="講",
            "講習",
            IF(
                LEFT(VLOOKUP($B217,L$4:M$71,2,FALSE),1)="追",
                "追加",
                "通常"
            )
        )
    ),
    ""
)</f>
      </c>
      <c r="N217" s="54">
        <f t="shared" si="5477"/>
      </c>
      <c r="O217" s="55">
        <f t="shared" ref="O217:O222" si="5498">IFERROR(
    IF(
        LEFT(VLOOKUP($B217,N$4:O$71,2,FALSE),1)="0",
        "",
        IF(
            LEFT(VLOOKUP($B217,N$4:O$71,2,FALSE),1)="講",
            "講習",
            IF(
                LEFT(VLOOKUP($B217,N$4:O$71,2,FALSE),1)="追",
                "追加",
                "通常"
            )
        )
    ),
    ""
)</f>
      </c>
      <c r="P217" s="54">
        <f t="shared" si="5477"/>
      </c>
      <c r="Q217" s="55">
        <f t="shared" ref="Q217:Q222" si="5499">IFERROR(
    IF(
        LEFT(VLOOKUP($B217,P$4:Q$71,2,FALSE),1)="0",
        "",
        IF(
            LEFT(VLOOKUP($B217,P$4:Q$71,2,FALSE),1)="講",
            "講習",
            IF(
                LEFT(VLOOKUP($B217,P$4:Q$71,2,FALSE),1)="追",
                "追加",
                "通常"
            )
        )
    ),
    ""
)</f>
      </c>
      <c r="R217" s="54">
        <f t="shared" si="5477"/>
      </c>
      <c r="S217" s="55">
        <f t="shared" ref="S217:S222" si="5500">IFERROR(
    IF(
        LEFT(VLOOKUP($B217,R$4:S$71,2,FALSE),1)="0",
        "",
        IF(
            LEFT(VLOOKUP($B217,R$4:S$71,2,FALSE),1)="講",
            "講習",
            IF(
                LEFT(VLOOKUP($B217,R$4:S$71,2,FALSE),1)="追",
                "追加",
                "通常"
            )
        )
    ),
    ""
)</f>
      </c>
      <c r="T217" s="54">
        <f t="shared" si="5477"/>
      </c>
      <c r="U217" s="55">
        <f t="shared" ref="U217:U222" si="5501">IFERROR(
    IF(
        LEFT(VLOOKUP($B217,T$4:U$71,2,FALSE),1)="0",
        "",
        IF(
            LEFT(VLOOKUP($B217,T$4:U$71,2,FALSE),1)="講",
            "講習",
            IF(
                LEFT(VLOOKUP($B217,T$4:U$71,2,FALSE),1)="追",
                "追加",
                "通常"
            )
        )
    ),
    ""
)</f>
      </c>
      <c r="V217" s="54">
        <f t="shared" si="5477"/>
      </c>
      <c r="W217" s="55">
        <f t="shared" ref="W217:W222" si="5502">IFERROR(
    IF(
        LEFT(VLOOKUP($B217,V$4:W$71,2,FALSE),1)="0",
        "",
        IF(
            LEFT(VLOOKUP($B217,V$4:W$71,2,FALSE),1)="講",
            "講習",
            IF(
                LEFT(VLOOKUP($B217,V$4:W$71,2,FALSE),1)="追",
                "追加",
                "通常"
            )
        )
    ),
    ""
)</f>
      </c>
      <c r="X217" s="54">
        <f t="shared" si="5477"/>
      </c>
      <c r="Y217" s="55">
        <f t="shared" ref="Y217:Y222" si="5503">IFERROR(
    IF(
        LEFT(VLOOKUP($B217,X$4:Y$71,2,FALSE),1)="0",
        "",
        IF(
            LEFT(VLOOKUP($B217,X$4:Y$71,2,FALSE),1)="講",
            "講習",
            IF(
                LEFT(VLOOKUP($B217,X$4:Y$71,2,FALSE),1)="追",
                "追加",
                "通常"
            )
        )
    ),
    ""
)</f>
      </c>
      <c r="Z217" s="54">
        <f t="shared" si="5477"/>
      </c>
      <c r="AA217" s="55">
        <f t="shared" ref="AA217:AA222" si="5504">IFERROR(
    IF(
        LEFT(VLOOKUP($B217,Z$4:AA$71,2,FALSE),1)="0",
        "",
        IF(
            LEFT(VLOOKUP($B217,Z$4:AA$71,2,FALSE),1)="講",
            "講習",
            IF(
                LEFT(VLOOKUP($B217,Z$4:AA$71,2,FALSE),1)="追",
                "追加",
                "通常"
            )
        )
    ),
    ""
)</f>
      </c>
      <c r="AB217" s="54">
        <f t="shared" si="5477"/>
      </c>
      <c r="AC217" s="55">
        <f t="shared" ref="AC217:AC222" si="5505">IFERROR(
    IF(
        LEFT(VLOOKUP($B217,AB$4:AC$71,2,FALSE),1)="0",
        "",
        IF(
            LEFT(VLOOKUP($B217,AB$4:AC$71,2,FALSE),1)="講",
            "講習",
            IF(
                LEFT(VLOOKUP($B217,AB$4:AC$71,2,FALSE),1)="追",
                "追加",
                "通常"
            )
        )
    ),
    ""
)</f>
      </c>
      <c r="AD217" s="54">
        <f t="shared" si="5477"/>
      </c>
      <c r="AE217" s="55">
        <f t="shared" ref="AE217:AE222" si="5506">IFERROR(
    IF(
        LEFT(VLOOKUP($B217,AD$4:AE$71,2,FALSE),1)="0",
        "",
        IF(
            LEFT(VLOOKUP($B217,AD$4:AE$71,2,FALSE),1)="講",
            "講習",
            IF(
                LEFT(VLOOKUP($B217,AD$4:AE$71,2,FALSE),1)="追",
                "追加",
                "通常"
            )
        )
    ),
    ""
)</f>
      </c>
      <c r="AF217" s="54">
        <f t="shared" si="5477"/>
      </c>
      <c r="AG217" s="55">
        <f t="shared" ref="AG217:AG222" si="5507">IFERROR(
    IF(
        LEFT(VLOOKUP($B217,AF$4:AG$71,2,FALSE),1)="0",
        "",
        IF(
            LEFT(VLOOKUP($B217,AF$4:AG$71,2,FALSE),1)="講",
            "講習",
            IF(
                LEFT(VLOOKUP($B217,AF$4:AG$71,2,FALSE),1)="追",
                "追加",
                "通常"
            )
        )
    ),
    ""
)</f>
      </c>
      <c r="AH217" s="54">
        <f t="shared" si="5477"/>
      </c>
      <c r="AI217" s="55">
        <f t="shared" ref="AI217:AI222" si="5508">IFERROR(
    IF(
        LEFT(VLOOKUP($B217,AH$4:AI$71,2,FALSE),1)="0",
        "",
        IF(
            LEFT(VLOOKUP($B217,AH$4:AI$71,2,FALSE),1)="講",
            "講習",
            IF(
                LEFT(VLOOKUP($B217,AH$4:AI$71,2,FALSE),1)="追",
                "追加",
                "通常"
            )
        )
    ),
    ""
)</f>
      </c>
      <c r="AJ217" s="54">
        <f t="shared" si="5477"/>
      </c>
      <c r="AK217" s="55">
        <f t="shared" ref="AK217:AK222" si="5509">IFERROR(
    IF(
        LEFT(VLOOKUP($B217,AJ$4:AK$71,2,FALSE),1)="0",
        "",
        IF(
            LEFT(VLOOKUP($B217,AJ$4:AK$71,2,FALSE),1)="講",
            "講習",
            IF(
                LEFT(VLOOKUP($B217,AJ$4:AK$71,2,FALSE),1)="追",
                "追加",
                "通常"
            )
        )
    ),
    ""
)</f>
      </c>
      <c r="AL217" s="54">
        <f t="shared" si="5477"/>
      </c>
      <c r="AM217" s="55">
        <f t="shared" ref="AM217:AM222" si="5510">IFERROR(
    IF(
        LEFT(VLOOKUP($B217,AL$4:AM$71,2,FALSE),1)="0",
        "",
        IF(
            LEFT(VLOOKUP($B217,AL$4:AM$71,2,FALSE),1)="講",
            "講習",
            IF(
                LEFT(VLOOKUP($B217,AL$4:AM$71,2,FALSE),1)="追",
                "追加",
                "通常"
            )
        )
    ),
    ""
)</f>
      </c>
      <c r="AN217" s="54">
        <f t="shared" si="5477"/>
      </c>
      <c r="AO217" s="55">
        <f t="shared" ref="AO217:AO222" si="5511">IFERROR(
    IF(
        LEFT(VLOOKUP($B217,AN$4:AO$71,2,FALSE),1)="0",
        "",
        IF(
            LEFT(VLOOKUP($B217,AN$4:AO$71,2,FALSE),1)="講",
            "講習",
            IF(
                LEFT(VLOOKUP($B217,AN$4:AO$71,2,FALSE),1)="追",
                "追加",
                "通常"
            )
        )
    ),
    ""
)</f>
      </c>
      <c r="AP217" s="54">
        <f t="shared" si="5477"/>
      </c>
      <c r="AQ217" s="55">
        <f t="shared" ref="AQ217:AQ222" si="5512">IFERROR(
    IF(
        LEFT(VLOOKUP($B217,AP$4:AQ$71,2,FALSE),1)="0",
        "",
        IF(
            LEFT(VLOOKUP($B217,AP$4:AQ$71,2,FALSE),1)="講",
            "講習",
            IF(
                LEFT(VLOOKUP($B217,AP$4:AQ$71,2,FALSE),1)="追",
                "追加",
                "通常"
            )
        )
    ),
    ""
)</f>
      </c>
      <c r="AR217" s="54">
        <f t="shared" si="5477"/>
      </c>
      <c r="AS217" s="55">
        <f t="shared" ref="AS217:AS222" si="5513">IFERROR(
    IF(
        LEFT(VLOOKUP($B217,AR$4:AS$71,2,FALSE),1)="0",
        "",
        IF(
            LEFT(VLOOKUP($B217,AR$4:AS$71,2,FALSE),1)="講",
            "講習",
            IF(
                LEFT(VLOOKUP($B217,AR$4:AS$71,2,FALSE),1)="追",
                "追加",
                "通常"
            )
        )
    ),
    ""
)</f>
      </c>
      <c r="AT217" s="54">
        <f t="shared" si="5477"/>
      </c>
      <c r="AU217" s="55">
        <f t="shared" ref="AU217:AU222" si="5514">IFERROR(
    IF(
        LEFT(VLOOKUP($B217,AT$4:AU$71,2,FALSE),1)="0",
        "",
        IF(
            LEFT(VLOOKUP($B217,AT$4:AU$71,2,FALSE),1)="講",
            "講習",
            IF(
                LEFT(VLOOKUP($B217,AT$4:AU$71,2,FALSE),1)="追",
                "追加",
                "通常"
            )
        )
    ),
    ""
)</f>
      </c>
      <c r="AV217" s="54">
        <f t="shared" si="5477"/>
      </c>
      <c r="AW217" s="55">
        <f t="shared" ref="AW217:AW222" si="5515">IFERROR(
    IF(
        LEFT(VLOOKUP($B217,AV$4:AW$71,2,FALSE),1)="0",
        "",
        IF(
            LEFT(VLOOKUP($B217,AV$4:AW$71,2,FALSE),1)="講",
            "講習",
            IF(
                LEFT(VLOOKUP($B217,AV$4:AW$71,2,FALSE),1)="追",
                "追加",
                "通常"
            )
        )
    ),
    ""
)</f>
      </c>
      <c r="AX217" s="54">
        <f t="shared" si="5477"/>
      </c>
      <c r="AY217" s="55">
        <f t="shared" ref="AY217:AY222" si="5516">IFERROR(
    IF(
        LEFT(VLOOKUP($B217,AX$4:AY$71,2,FALSE),1)="0",
        "",
        IF(
            LEFT(VLOOKUP($B217,AX$4:AY$71,2,FALSE),1)="講",
            "講習",
            IF(
                LEFT(VLOOKUP($B217,AX$4:AY$71,2,FALSE),1)="追",
                "追加",
                "通常"
            )
        )
    ),
    ""
)</f>
      </c>
      <c r="AZ217" s="54">
        <f t="shared" si="5477"/>
      </c>
      <c r="BA217" s="55">
        <f t="shared" ref="BA217:BA222" si="5517">IFERROR(
    IF(
        LEFT(VLOOKUP($B217,AZ$4:BA$71,2,FALSE),1)="0",
        "",
        IF(
            LEFT(VLOOKUP($B217,AZ$4:BA$71,2,FALSE),1)="講",
            "講習",
            IF(
                LEFT(VLOOKUP($B217,AZ$4:BA$71,2,FALSE),1)="追",
                "追加",
                "通常"
            )
        )
    ),
    ""
)</f>
      </c>
      <c r="BB217" s="54">
        <f t="shared" si="5477"/>
      </c>
      <c r="BC217" s="55">
        <f t="shared" ref="BC217:BC222" si="5518">IFERROR(
    IF(
        LEFT(VLOOKUP($B217,BB$4:BC$71,2,FALSE),1)="0",
        "",
        IF(
            LEFT(VLOOKUP($B217,BB$4:BC$71,2,FALSE),1)="講",
            "講習",
            IF(
                LEFT(VLOOKUP($B217,BB$4:BC$71,2,FALSE),1)="追",
                "追加",
                "通常"
            )
        )
    ),
    ""
)</f>
      </c>
      <c r="BD217" s="54">
        <f t="shared" si="5477"/>
      </c>
      <c r="BE217" s="55">
        <f t="shared" ref="BE217:BE222" si="5519">IFERROR(
    IF(
        LEFT(VLOOKUP($B217,BD$4:BE$71,2,FALSE),1)="0",
        "",
        IF(
            LEFT(VLOOKUP($B217,BD$4:BE$71,2,FALSE),1)="講",
            "講習",
            IF(
                LEFT(VLOOKUP($B217,BD$4:BE$71,2,FALSE),1)="追",
                "追加",
                "通常"
            )
        )
    ),
    ""
)</f>
      </c>
      <c r="BF217" s="54">
        <f t="shared" si="5477"/>
      </c>
      <c r="BG217" s="55">
        <f t="shared" ref="BG217:BG222" si="5520">IFERROR(
    IF(
        LEFT(VLOOKUP($B217,BF$4:BG$71,2,FALSE),1)="0",
        "",
        IF(
            LEFT(VLOOKUP($B217,BF$4:BG$71,2,FALSE),1)="講",
            "講習",
            IF(
                LEFT(VLOOKUP($B217,BF$4:BG$71,2,FALSE),1)="追",
                "追加",
                "通常"
            )
        )
    ),
    ""
)</f>
      </c>
      <c r="BH217" s="54">
        <f t="shared" si="5477"/>
      </c>
      <c r="BI217" s="55">
        <f t="shared" ref="BI217:BI222" si="5521">IFERROR(
    IF(
        LEFT(VLOOKUP($B217,BH$4:BI$71,2,FALSE),1)="0",
        "",
        IF(
            LEFT(VLOOKUP($B217,BH$4:BI$71,2,FALSE),1)="講",
            "講習",
            IF(
                LEFT(VLOOKUP($B217,BH$4:BI$71,2,FALSE),1)="追",
                "追加",
                "通常"
            )
        )
    ),
    ""
)</f>
      </c>
      <c r="BJ217" s="54">
        <f t="shared" si="5477"/>
      </c>
      <c r="BK217" s="55">
        <f t="shared" ref="BK217:BK222" si="5522">IFERROR(
    IF(
        LEFT(VLOOKUP($B217,BJ$4:BK$71,2,FALSE),1)="0",
        "",
        IF(
            LEFT(VLOOKUP($B217,BJ$4:BK$71,2,FALSE),1)="講",
            "講習",
            IF(
                LEFT(VLOOKUP($B217,BJ$4:BK$71,2,FALSE),1)="追",
                "追加",
                "通常"
            )
        )
    ),
    ""
)</f>
      </c>
      <c r="BL217" s="54">
        <f t="shared" si="5477"/>
      </c>
      <c r="BM217" s="55">
        <f t="shared" ref="BM217:BM222" si="5523">IFERROR(
    IF(
        LEFT(VLOOKUP($B217,BL$4:BM$71,2,FALSE),1)="0",
        "",
        IF(
            LEFT(VLOOKUP($B217,BL$4:BM$71,2,FALSE),1)="講",
            "講習",
            IF(
                LEFT(VLOOKUP($B217,BL$4:BM$71,2,FALSE),1)="追",
                "追加",
                "通常"
            )
        )
    ),
    ""
)</f>
      </c>
      <c r="BN217" s="54">
        <f t="shared" si="5477"/>
      </c>
      <c r="BO217" s="55">
        <f t="shared" ref="BO217:BO222" si="5524">IFERROR(
    IF(
        LEFT(VLOOKUP($B217,BN$4:BO$71,2,FALSE),1)="0",
        "",
        IF(
            LEFT(VLOOKUP($B217,BN$4:BO$71,2,FALSE),1)="講",
            "講習",
            IF(
                LEFT(VLOOKUP($B217,BN$4:BO$71,2,FALSE),1)="追",
                "追加",
                "通常"
            )
        )
    ),
    ""
)</f>
      </c>
      <c r="BP217" s="54">
        <f t="shared" si="5477"/>
      </c>
      <c r="BQ217" s="55">
        <f t="shared" ref="BQ217:BQ222" si="5525">IFERROR(
    IF(
        LEFT(VLOOKUP($B217,BP$4:BQ$71,2,FALSE),1)="0",
        "",
        IF(
            LEFT(VLOOKUP($B217,BP$4:BQ$71,2,FALSE),1)="講",
            "講習",
            IF(
                LEFT(VLOOKUP($B217,BP$4:BQ$71,2,FALSE),1)="追",
                "追加",
                "通常"
            )
        )
    ),
    ""
)</f>
      </c>
      <c r="BR217" s="54">
        <f t="shared" si="5476"/>
      </c>
      <c r="BS217" s="55">
        <f t="shared" ref="BS217:BS222" si="5526">IFERROR(
    IF(
        LEFT(VLOOKUP($B217,BR$4:BS$71,2,FALSE),1)="0",
        "",
        IF(
            LEFT(VLOOKUP($B217,BR$4:BS$71,2,FALSE),1)="講",
            "講習",
            IF(
                LEFT(VLOOKUP($B217,BR$4:BS$71,2,FALSE),1)="追",
                "追加",
                "通常"
            )
        )
    ),
    ""
)</f>
      </c>
      <c r="BT217" s="54">
        <f t="shared" si="5476"/>
      </c>
      <c r="BU217" s="55">
        <f t="shared" ref="BU217:BU222" si="5527">IFERROR(
    IF(
        LEFT(VLOOKUP($B217,BT$4:BU$71,2,FALSE),1)="0",
        "",
        IF(
            LEFT(VLOOKUP($B217,BT$4:BU$71,2,FALSE),1)="講",
            "講習",
            IF(
                LEFT(VLOOKUP($B217,BT$4:BU$71,2,FALSE),1)="追",
                "追加",
                "通常"
            )
        )
    ),
    ""
)</f>
      </c>
      <c r="BV217" s="54">
        <f t="shared" si="5476"/>
      </c>
      <c r="BW217" s="55">
        <f t="shared" ref="BW217:BW222" si="5528">IFERROR(
    IF(
        LEFT(VLOOKUP($B217,BV$4:BW$71,2,FALSE),1)="0",
        "",
        IF(
            LEFT(VLOOKUP($B217,BV$4:BW$71,2,FALSE),1)="講",
            "講習",
            IF(
                LEFT(VLOOKUP($B217,BV$4:BW$71,2,FALSE),1)="追",
                "追加",
                "通常"
            )
        )
    ),
    ""
)</f>
      </c>
      <c r="BX217" s="54">
        <f t="shared" si="5476"/>
      </c>
      <c r="BY217" s="55">
        <f t="shared" ref="BY217:BY222" si="5529">IFERROR(
    IF(
        LEFT(VLOOKUP($B217,BX$4:BY$71,2,FALSE),1)="0",
        "",
        IF(
            LEFT(VLOOKUP($B217,BX$4:BY$71,2,FALSE),1)="講",
            "講習",
            IF(
                LEFT(VLOOKUP($B217,BX$4:BY$71,2,FALSE),1)="追",
                "追加",
                "通常"
            )
        )
    ),
    ""
)</f>
      </c>
      <c r="BZ217" s="54">
        <f t="shared" si="5476"/>
      </c>
      <c r="CA217" s="55">
        <f t="shared" ref="CA217:CA222" si="5530">IFERROR(
    IF(
        LEFT(VLOOKUP($B217,BZ$4:CA$71,2,FALSE),1)="0",
        "",
        IF(
            LEFT(VLOOKUP($B217,BZ$4:CA$71,2,FALSE),1)="講",
            "講習",
            IF(
                LEFT(VLOOKUP($B217,BZ$4:CA$71,2,FALSE),1)="追",
                "追加",
                "通常"
            )
        )
    ),
    ""
)</f>
      </c>
      <c r="CB217" s="54">
        <f t="shared" si="5476"/>
      </c>
      <c r="CC217" s="55">
        <f t="shared" ref="CC217:CC222" si="5531">IFERROR(
    IF(
        LEFT(VLOOKUP($B217,CB$4:CC$71,2,FALSE),1)="0",
        "",
        IF(
            LEFT(VLOOKUP($B217,CB$4:CC$71,2,FALSE),1)="講",
            "講習",
            IF(
                LEFT(VLOOKUP($B217,CB$4:CC$71,2,FALSE),1)="追",
                "追加",
                "通常"
            )
        )
    ),
    ""
)</f>
      </c>
      <c r="CD217" s="54">
        <f t="shared" si="5476"/>
      </c>
      <c r="CE217" s="55">
        <f t="shared" ref="CE217:CE222" si="5532">IFERROR(
    IF(
        LEFT(VLOOKUP($B217,CD$4:CE$71,2,FALSE),1)="0",
        "",
        IF(
            LEFT(VLOOKUP($B217,CD$4:CE$71,2,FALSE),1)="講",
            "講習",
            IF(
                LEFT(VLOOKUP($B217,CD$4:CE$71,2,FALSE),1)="追",
                "追加",
                "通常"
            )
        )
    ),
    ""
)</f>
      </c>
      <c r="CF217" s="54">
        <f t="shared" si="5476"/>
      </c>
      <c r="CG217" s="55">
        <f t="shared" ref="CG217:CG222" si="5533">IFERROR(
    IF(
        LEFT(VLOOKUP($B217,CF$4:CG$71,2,FALSE),1)="0",
        "",
        IF(
            LEFT(VLOOKUP($B217,CF$4:CG$71,2,FALSE),1)="講",
            "講習",
            IF(
                LEFT(VLOOKUP($B217,CF$4:CG$71,2,FALSE),1)="追",
                "追加",
                "通常"
            )
        )
    ),
    ""
)</f>
      </c>
      <c r="CH217" s="54">
        <f t="shared" si="5476"/>
      </c>
      <c r="CI217" s="55">
        <f t="shared" ref="CI217:CI222" si="5534">IFERROR(
    IF(
        LEFT(VLOOKUP($B217,CH$4:CI$71,2,FALSE),1)="0",
        "",
        IF(
            LEFT(VLOOKUP($B217,CH$4:CI$71,2,FALSE),1)="講",
            "講習",
            IF(
                LEFT(VLOOKUP($B217,CH$4:CI$71,2,FALSE),1)="追",
                "追加",
                "通常"
            )
        )
    ),
    ""
)</f>
      </c>
      <c r="CJ217" s="54">
        <f t="shared" si="5476"/>
      </c>
      <c r="CK217" s="55">
        <f t="shared" ref="CK217:CK222" si="5535">IFERROR(
    IF(
        LEFT(VLOOKUP($B217,CJ$4:CK$71,2,FALSE),1)="0",
        "",
        IF(
            LEFT(VLOOKUP($B217,CJ$4:CK$71,2,FALSE),1)="講",
            "講習",
            IF(
                LEFT(VLOOKUP($B217,CJ$4:CK$71,2,FALSE),1)="追",
                "追加",
                "通常"
            )
        )
    ),
    ""
)</f>
      </c>
      <c r="CL217" s="54">
        <f t="shared" si="5476"/>
      </c>
      <c r="CM217" s="55">
        <f t="shared" ref="CM217:CM222" si="5536">IFERROR(
    IF(
        LEFT(VLOOKUP($B217,CL$4:CM$71,2,FALSE),1)="0",
        "",
        IF(
            LEFT(VLOOKUP($B217,CL$4:CM$71,2,FALSE),1)="講",
            "講習",
            IF(
                LEFT(VLOOKUP($B217,CL$4:CM$71,2,FALSE),1)="追",
                "追加",
                "通常"
            )
        )
    ),
    ""
)</f>
      </c>
      <c r="CN217" s="54">
        <f t="shared" si="5476"/>
      </c>
      <c r="CO217" s="55">
        <f t="shared" ref="CO217:CO222" si="5537">IFERROR(
    IF(
        LEFT(VLOOKUP($B217,CN$4:CO$71,2,FALSE),1)="0",
        "",
        IF(
            LEFT(VLOOKUP($B217,CN$4:CO$71,2,FALSE),1)="講",
            "講習",
            IF(
                LEFT(VLOOKUP($B217,CN$4:CO$71,2,FALSE),1)="追",
                "追加",
                "通常"
            )
        )
    ),
    ""
)</f>
      </c>
      <c r="CP217" s="54">
        <f t="shared" si="5476"/>
      </c>
      <c r="CQ217" s="55">
        <f t="shared" ref="CQ217:CQ222" si="5538">IFERROR(
    IF(
        LEFT(VLOOKUP($B217,CP$4:CQ$71,2,FALSE),1)="0",
        "",
        IF(
            LEFT(VLOOKUP($B217,CP$4:CQ$71,2,FALSE),1)="講",
            "講習",
            IF(
                LEFT(VLOOKUP($B217,CP$4:CQ$71,2,FALSE),1)="追",
                "追加",
                "通常"
            )
        )
    ),
    ""
)</f>
      </c>
      <c r="CR217" s="54">
        <f t="shared" si="5476"/>
      </c>
      <c r="CS217" s="55">
        <f t="shared" ref="CS217:CS222" si="5539">IFERROR(
    IF(
        LEFT(VLOOKUP($B217,CR$4:CS$71,2,FALSE),1)="0",
        "",
        IF(
            LEFT(VLOOKUP($B217,CR$4:CS$71,2,FALSE),1)="講",
            "講習",
            IF(
                LEFT(VLOOKUP($B217,CR$4:CS$71,2,FALSE),1)="追",
                "追加",
                "通常"
            )
        )
    ),
    ""
)</f>
      </c>
      <c r="CT217" s="54">
        <f t="shared" si="5476"/>
      </c>
      <c r="CU217" s="55">
        <f t="shared" ref="CU217:CU222" si="5540">IFERROR(
    IF(
        LEFT(VLOOKUP($B217,CT$4:CU$71,2,FALSE),1)="0",
        "",
        IF(
            LEFT(VLOOKUP($B217,CT$4:CU$71,2,FALSE),1)="講",
            "講習",
            IF(
                LEFT(VLOOKUP($B217,CT$4:CU$71,2,FALSE),1)="追",
                "追加",
                "通常"
            )
        )
    ),
    ""
)</f>
      </c>
      <c r="CV217" s="54">
        <f t="shared" si="5476"/>
      </c>
      <c r="CW217" s="55">
        <f t="shared" ref="CW217:CW222" si="5541">IFERROR(
    IF(
        LEFT(VLOOKUP($B217,CV$4:CW$71,2,FALSE),1)="0",
        "",
        IF(
            LEFT(VLOOKUP($B217,CV$4:CW$71,2,FALSE),1)="講",
            "講習",
            IF(
                LEFT(VLOOKUP($B217,CV$4:CW$71,2,FALSE),1)="追",
                "追加",
                "通常"
            )
        )
    ),
    ""
)</f>
      </c>
      <c r="CX217" s="54">
        <f t="shared" si="5476"/>
      </c>
      <c r="CY217" s="55">
        <f t="shared" ref="CY217:CY222" si="5542">IFERROR(
    IF(
        LEFT(VLOOKUP($B217,CX$4:CY$71,2,FALSE),1)="0",
        "",
        IF(
            LEFT(VLOOKUP($B217,CX$4:CY$71,2,FALSE),1)="講",
            "講習",
            IF(
                LEFT(VLOOKUP($B217,CX$4:CY$71,2,FALSE),1)="追",
                "追加",
                "通常"
            )
        )
    ),
    ""
)</f>
      </c>
      <c r="CZ217" s="54">
        <f t="shared" si="5476"/>
      </c>
      <c r="DA217" s="55">
        <f t="shared" ref="DA217:DA222" si="5543">IFERROR(
    IF(
        LEFT(VLOOKUP($B217,CZ$4:DA$71,2,FALSE),1)="0",
        "",
        IF(
            LEFT(VLOOKUP($B217,CZ$4:DA$71,2,FALSE),1)="講",
            "講習",
            IF(
                LEFT(VLOOKUP($B217,CZ$4:DA$71,2,FALSE),1)="追",
                "追加",
                "通常"
            )
        )
    ),
    ""
)</f>
      </c>
      <c r="DB217" s="54">
        <f t="shared" si="5476"/>
      </c>
      <c r="DC217" s="55">
        <f t="shared" ref="DC217:DC222" si="5544">IFERROR(
    IF(
        LEFT(VLOOKUP($B217,DB$4:DC$71,2,FALSE),1)="0",
        "",
        IF(
            LEFT(VLOOKUP($B217,DB$4:DC$71,2,FALSE),1)="講",
            "講習",
            IF(
                LEFT(VLOOKUP($B217,DB$4:DC$71,2,FALSE),1)="追",
                "追加",
                "通常"
            )
        )
    ),
    ""
)</f>
      </c>
      <c r="DD217" s="54">
        <f t="shared" si="5476"/>
      </c>
      <c r="DE217" s="55">
        <f t="shared" ref="DE217:DE222" si="5545">IFERROR(
    IF(
        LEFT(VLOOKUP($B217,DD$4:DE$71,2,FALSE),1)="0",
        "",
        IF(
            LEFT(VLOOKUP($B217,DD$4:DE$71,2,FALSE),1)="講",
            "講習",
            IF(
                LEFT(VLOOKUP($B217,DD$4:DE$71,2,FALSE),1)="追",
                "追加",
                "通常"
            )
        )
    ),
    ""
)</f>
      </c>
      <c r="DF217" s="54">
        <f t="shared" si="5476"/>
      </c>
      <c r="DG217" s="55">
        <f t="shared" ref="DG217:DG222" si="5546">IFERROR(
    IF(
        LEFT(VLOOKUP($B217,DF$4:DG$71,2,FALSE),1)="0",
        "",
        IF(
            LEFT(VLOOKUP($B217,DF$4:DG$71,2,FALSE),1)="講",
            "講習",
            IF(
                LEFT(VLOOKUP($B217,DF$4:DG$71,2,FALSE),1)="追",
                "追加",
                "通常"
            )
        )
    ),
    ""
)</f>
      </c>
      <c r="DH217" s="54">
        <f t="shared" si="5476"/>
      </c>
      <c r="DI217" s="55">
        <f t="shared" ref="DI217:DI222" si="5547">IFERROR(
    IF(
        LEFT(VLOOKUP($B217,DH$4:DI$71,2,FALSE),1)="0",
        "",
        IF(
            LEFT(VLOOKUP($B217,DH$4:DI$71,2,FALSE),1)="講",
            "講習",
            IF(
                LEFT(VLOOKUP($B217,DH$4:DI$71,2,FALSE),1)="追",
                "追加",
                "通常"
            )
        )
    ),
    ""
)</f>
      </c>
      <c r="DJ217" s="54">
        <f t="shared" si="5476"/>
      </c>
      <c r="DK217" s="55">
        <f t="shared" ref="DK217:DK222" si="5548">IFERROR(
    IF(
        LEFT(VLOOKUP($B217,DJ$4:DK$71,2,FALSE),1)="0",
        "",
        IF(
            LEFT(VLOOKUP($B217,DJ$4:DK$71,2,FALSE),1)="講",
            "講習",
            IF(
                LEFT(VLOOKUP($B217,DJ$4:DK$71,2,FALSE),1)="追",
                "追加",
                "通常"
            )
        )
    ),
    ""
)</f>
      </c>
      <c r="DL217" s="54">
        <f t="shared" si="5476"/>
      </c>
      <c r="DM217" s="55">
        <f t="shared" ref="DM217:DM222" si="5549">IFERROR(
    IF(
        LEFT(VLOOKUP($B217,DL$4:DM$71,2,FALSE),1)="0",
        "",
        IF(
            LEFT(VLOOKUP($B217,DL$4:DM$71,2,FALSE),1)="講",
            "講習",
            IF(
                LEFT(VLOOKUP($B217,DL$4:DM$71,2,FALSE),1)="追",
                "追加",
                "通常"
            )
        )
    ),
    ""
)</f>
      </c>
      <c r="DN217" s="54">
        <f t="shared" si="5476"/>
      </c>
      <c r="DO217" s="55">
        <f t="shared" ref="DO217:DO222" si="5550">IFERROR(
    IF(
        LEFT(VLOOKUP($B217,DN$4:DO$71,2,FALSE),1)="0",
        "",
        IF(
            LEFT(VLOOKUP($B217,DN$4:DO$71,2,FALSE),1)="講",
            "講習",
            IF(
                LEFT(VLOOKUP($B217,DN$4:DO$71,2,FALSE),1)="追",
                "追加",
                "通常"
            )
        )
    ),
    ""
)</f>
      </c>
      <c r="DP217" s="54">
        <f t="shared" si="5476"/>
      </c>
      <c r="DQ217" s="55">
        <f t="shared" ref="DQ217:DQ222" si="5551">IFERROR(
    IF(
        LEFT(VLOOKUP($B217,DP$4:DQ$71,2,FALSE),1)="0",
        "",
        IF(
            LEFT(VLOOKUP($B217,DP$4:DQ$71,2,FALSE),1)="講",
            "講習",
            IF(
                LEFT(VLOOKUP($B217,DP$4:DQ$71,2,FALSE),1)="追",
                "追加",
                "通常"
            )
        )
    ),
    ""
)</f>
      </c>
      <c r="DR217" s="54">
        <f t="shared" si="5476"/>
      </c>
      <c r="DS217" s="55">
        <f t="shared" ref="DS217:DS222" si="5552">IFERROR(
    IF(
        LEFT(VLOOKUP($B217,DR$4:DS$71,2,FALSE),1)="0",
        "",
        IF(
            LEFT(VLOOKUP($B217,DR$4:DS$71,2,FALSE),1)="講",
            "講習",
            IF(
                LEFT(VLOOKUP($B217,DR$4:DS$71,2,FALSE),1)="追",
                "追加",
                "通常"
            )
        )
    ),
    ""
)</f>
      </c>
      <c r="DT217" s="54">
        <f t="shared" si="5476"/>
      </c>
      <c r="DU217" s="55">
        <f t="shared" ref="DU217:DU222" si="5553">IFERROR(
    IF(
        LEFT(VLOOKUP($B217,DT$4:DU$71,2,FALSE),1)="0",
        "",
        IF(
            LEFT(VLOOKUP($B217,DT$4:DU$71,2,FALSE),1)="講",
            "講習",
            IF(
                LEFT(VLOOKUP($B217,DT$4:DU$71,2,FALSE),1)="追",
                "追加",
                "通常"
            )
        )
    ),
    ""
)</f>
      </c>
      <c r="DV217" s="54">
        <f t="shared" si="5476"/>
      </c>
      <c r="DW217" s="55">
        <f t="shared" ref="DW217:DW222" si="5554">IFERROR(
    IF(
        LEFT(VLOOKUP($B217,DV$4:DW$71,2,FALSE),1)="0",
        "",
        IF(
            LEFT(VLOOKUP($B217,DV$4:DW$71,2,FALSE),1)="講",
            "講習",
            IF(
                LEFT(VLOOKUP($B217,DV$4:DW$71,2,FALSE),1)="追",
                "追加",
                "通常"
            )
        )
    ),
    ""
)</f>
      </c>
      <c r="DX217" s="54">
        <f t="shared" si="5476"/>
      </c>
      <c r="DY217" s="55">
        <f t="shared" ref="DY217:DY222" si="5555">IFERROR(
    IF(
        LEFT(VLOOKUP($B217,DX$4:DY$71,2,FALSE),1)="0",
        "",
        IF(
            LEFT(VLOOKUP($B217,DX$4:DY$71,2,FALSE),1)="講",
            "講習",
            IF(
                LEFT(VLOOKUP($B217,DX$4:DY$71,2,FALSE),1)="追",
                "追加",
                "通常"
            )
        )
    ),
    ""
)</f>
      </c>
      <c r="DZ217" s="54">
        <f t="shared" si="5476"/>
      </c>
      <c r="EA217" s="55">
        <f t="shared" ref="EA217:EA222" si="5556">IFERROR(
    IF(
        LEFT(VLOOKUP($B217,DZ$4:EA$71,2,FALSE),1)="0",
        "",
        IF(
            LEFT(VLOOKUP($B217,DZ$4:EA$71,2,FALSE),1)="講",
            "講習",
            IF(
                LEFT(VLOOKUP($B217,DZ$4:EA$71,2,FALSE),1)="追",
                "追加",
                "通常"
            )
        )
    ),
    ""
)</f>
      </c>
      <c r="EB217" s="54">
        <f t="shared" si="5334"/>
      </c>
      <c r="EC217" s="55">
        <f t="shared" ref="EC217:EC222" si="5557">IFERROR(
    IF(
        LEFT(VLOOKUP($B217,EB$4:EC$71,2,FALSE),1)="0",
        "",
        IF(
            LEFT(VLOOKUP($B217,EB$4:EC$71,2,FALSE),1)="講",
            "講習",
            IF(
                LEFT(VLOOKUP($B217,EB$4:EC$71,2,FALSE),1)="追",
                "追加",
                "通常"
            )
        )
    ),
    ""
)</f>
      </c>
      <c r="ED217" s="54">
        <f t="shared" si="5294"/>
      </c>
      <c r="EE217" s="55">
        <f t="shared" ref="EE217:EE222" si="5558">IFERROR(
    IF(
        LEFT(VLOOKUP($B217,ED$4:EE$71,2,FALSE),1)="0",
        "",
        IF(
            LEFT(VLOOKUP($B217,ED$4:EE$71,2,FALSE),1)="講",
            "講習",
            IF(
                LEFT(VLOOKUP($B217,ED$4:EE$71,2,FALSE),1)="追",
                "追加",
                "通常"
            )
        )
    ),
    ""
)</f>
      </c>
      <c r="EF217" s="54">
        <f t="shared" si="5294"/>
      </c>
      <c r="EG217" s="55">
        <f t="shared" ref="EG217:EG222" si="5559">IFERROR(
    IF(
        LEFT(VLOOKUP($B217,EF$4:EG$71,2,FALSE),1)="0",
        "",
        IF(
            LEFT(VLOOKUP($B217,EF$4:EG$71,2,FALSE),1)="講",
            "講習",
            IF(
                LEFT(VLOOKUP($B217,EF$4:EG$71,2,FALSE),1)="追",
                "追加",
                "通常"
            )
        )
    ),
    ""
)</f>
      </c>
      <c r="EH217" s="54">
        <f t="shared" si="5294"/>
      </c>
      <c r="EI217" s="55">
        <f t="shared" ref="EI217:EI222" si="5560">IFERROR(
    IF(
        LEFT(VLOOKUP($B217,EH$4:EI$71,2,FALSE),1)="0",
        "",
        IF(
            LEFT(VLOOKUP($B217,EH$4:EI$71,2,FALSE),1)="講",
            "講習",
            IF(
                LEFT(VLOOKUP($B217,EH$4:EI$71,2,FALSE),1)="追",
                "追加",
                "通常"
            )
        )
    ),
    ""
)</f>
      </c>
      <c r="EJ217" s="54">
        <f t="shared" si="5294"/>
      </c>
      <c r="EK217" s="55">
        <f t="shared" ref="EK217:EK222" si="5561">IFERROR(
    IF(
        LEFT(VLOOKUP($B217,EJ$4:EK$71,2,FALSE),1)="0",
        "",
        IF(
            LEFT(VLOOKUP($B217,EJ$4:EK$71,2,FALSE),1)="講",
            "講習",
            IF(
                LEFT(VLOOKUP($B217,EJ$4:EK$71,2,FALSE),1)="追",
                "追加",
                "通常"
            )
        )
    ),
    ""
)</f>
      </c>
      <c r="EL217" s="54">
        <f t="shared" si="5294"/>
      </c>
      <c r="EM217" s="55">
        <f t="shared" ref="EM217:EM222" si="5562">IFERROR(
    IF(
        LEFT(VLOOKUP($B217,EL$4:EM$71,2,FALSE),1)="0",
        "",
        IF(
            LEFT(VLOOKUP($B217,EL$4:EM$71,2,FALSE),1)="講",
            "講習",
            IF(
                LEFT(VLOOKUP($B217,EL$4:EM$71,2,FALSE),1)="追",
                "追加",
                "通常"
            )
        )
    ),
    ""
)</f>
      </c>
      <c r="EN217" s="54">
        <f t="shared" si="5294"/>
      </c>
      <c r="EO217" s="55">
        <f t="shared" ref="EO217:EO222" si="5563">IFERROR(
    IF(
        LEFT(VLOOKUP($B217,EN$4:EO$71,2,FALSE),1)="0",
        "",
        IF(
            LEFT(VLOOKUP($B217,EN$4:EO$71,2,FALSE),1)="講",
            "講習",
            IF(
                LEFT(VLOOKUP($B217,EN$4:EO$71,2,FALSE),1)="追",
                "追加",
                "通常"
            )
        )
    ),
    ""
)</f>
      </c>
      <c r="EP217" s="54">
        <f t="shared" si="5479"/>
      </c>
      <c r="EQ217" s="55">
        <f t="shared" ref="EQ217:EQ222" si="5564">IFERROR(
    IF(
        LEFT(VLOOKUP($B217,EP$4:EQ$71,2,FALSE),1)="0",
        "",
        IF(
            LEFT(VLOOKUP($B217,EP$4:EQ$71,2,FALSE),1)="講",
            "講習",
            IF(
                LEFT(VLOOKUP($B217,EP$4:EQ$71,2,FALSE),1)="追",
                "追加",
                "通常"
            )
        )
    ),
    ""
)</f>
      </c>
      <c r="ER217" s="54">
        <f t="shared" si="5479"/>
      </c>
      <c r="ES217" s="55">
        <f t="shared" ref="ES217:ES222" si="5565">IFERROR(
    IF(
        LEFT(VLOOKUP($B217,ER$4:ES$71,2,FALSE),1)="0",
        "",
        IF(
            LEFT(VLOOKUP($B217,ER$4:ES$71,2,FALSE),1)="講",
            "講習",
            IF(
                LEFT(VLOOKUP($B217,ER$4:ES$71,2,FALSE),1)="追",
                "追加",
                "通常"
            )
        )
    ),
    ""
)</f>
      </c>
      <c r="ET217" s="54">
        <f t="shared" si="5479"/>
      </c>
      <c r="EU217" s="55">
        <f t="shared" ref="EU217:EU222" si="5566">IFERROR(
    IF(
        LEFT(VLOOKUP($B217,ET$4:EU$71,2,FALSE),1)="0",
        "",
        IF(
            LEFT(VLOOKUP($B217,ET$4:EU$71,2,FALSE),1)="講",
            "講習",
            IF(
                LEFT(VLOOKUP($B217,ET$4:EU$71,2,FALSE),1)="追",
                "追加",
                "通常"
            )
        )
    ),
    ""
)</f>
      </c>
      <c r="EV217" s="54">
        <f t="shared" si="5479"/>
      </c>
      <c r="EW217" s="55">
        <f t="shared" ref="EW217:EW222" si="5567">IFERROR(
    IF(
        LEFT(VLOOKUP($B217,EV$4:EW$71,2,FALSE),1)="0",
        "",
        IF(
            LEFT(VLOOKUP($B217,EV$4:EW$71,2,FALSE),1)="講",
            "講習",
            IF(
                LEFT(VLOOKUP($B217,EV$4:EW$71,2,FALSE),1)="追",
                "追加",
                "通常"
            )
        )
    ),
    ""
)</f>
      </c>
      <c r="EX217" s="54">
        <f t="shared" si="5479"/>
      </c>
      <c r="EY217" s="55">
        <f t="shared" ref="EY217:EY222" si="5568">IFERROR(
    IF(
        LEFT(VLOOKUP($B217,EX$4:EY$71,2,FALSE),1)="0",
        "",
        IF(
            LEFT(VLOOKUP($B217,EX$4:EY$71,2,FALSE),1)="講",
            "講習",
            IF(
                LEFT(VLOOKUP($B217,EX$4:EY$71,2,FALSE),1)="追",
                "追加",
                "通常"
            )
        )
    ),
    ""
)</f>
      </c>
      <c r="EZ217" s="54">
        <f t="shared" si="5479"/>
      </c>
      <c r="FA217" s="55">
        <f t="shared" ref="FA217:FA222" si="5569">IFERROR(
    IF(
        LEFT(VLOOKUP($B217,EZ$4:FA$71,2,FALSE),1)="0",
        "",
        IF(
            LEFT(VLOOKUP($B217,EZ$4:FA$71,2,FALSE),1)="講",
            "講習",
            IF(
                LEFT(VLOOKUP($B217,EZ$4:FA$71,2,FALSE),1)="追",
                "追加",
                "通常"
            )
        )
    ),
    ""
)</f>
      </c>
      <c r="FB217" s="54">
        <f t="shared" si="5479"/>
      </c>
      <c r="FC217" s="55">
        <f t="shared" ref="FC217:FC222" si="5570">IFERROR(
    IF(
        LEFT(VLOOKUP($B217,FB$4:FC$71,2,FALSE),1)="0",
        "",
        IF(
            LEFT(VLOOKUP($B217,FB$4:FC$71,2,FALSE),1)="講",
            "講習",
            IF(
                LEFT(VLOOKUP($B217,FB$4:FC$71,2,FALSE),1)="追",
                "追加",
                "通常"
            )
        )
    ),
    ""
)</f>
      </c>
      <c r="FD217" s="54">
        <f t="shared" si="5479"/>
      </c>
      <c r="FE217" s="55">
        <f t="shared" ref="FE217:FE222" si="5571">IFERROR(
    IF(
        LEFT(VLOOKUP($B217,FD$4:FE$71,2,FALSE),1)="0",
        "",
        IF(
            LEFT(VLOOKUP($B217,FD$4:FE$71,2,FALSE),1)="講",
            "講習",
            IF(
                LEFT(VLOOKUP($B217,FD$4:FE$71,2,FALSE),1)="追",
                "追加",
                "通常"
            )
        )
    ),
    ""
)</f>
      </c>
      <c r="FF217" s="54">
        <f t="shared" si="5479"/>
      </c>
      <c r="FG217" s="55">
        <f t="shared" ref="FG217:FG222" si="5572">IFERROR(
    IF(
        LEFT(VLOOKUP($B217,FF$4:FG$71,2,FALSE),1)="0",
        "",
        IF(
            LEFT(VLOOKUP($B217,FF$4:FG$71,2,FALSE),1)="講",
            "講習",
            IF(
                LEFT(VLOOKUP($B217,FF$4:FG$71,2,FALSE),1)="追",
                "追加",
                "通常"
            )
        )
    ),
    ""
)</f>
      </c>
      <c r="FH217" s="54">
        <f t="shared" si="5479"/>
      </c>
      <c r="FI217" s="55">
        <f t="shared" ref="FI217:FI222" si="5573">IFERROR(
    IF(
        LEFT(VLOOKUP($B217,FH$4:FI$71,2,FALSE),1)="0",
        "",
        IF(
            LEFT(VLOOKUP($B217,FH$4:FI$71,2,FALSE),1)="講",
            "講習",
            IF(
                LEFT(VLOOKUP($B217,FH$4:FI$71,2,FALSE),1)="追",
                "追加",
                "通常"
            )
        )
    ),
    ""
)</f>
      </c>
      <c r="FJ217" s="54">
        <f t="shared" si="5479"/>
      </c>
      <c r="FK217" s="55">
        <f t="shared" ref="FK217:FK222" si="5574">IFERROR(
    IF(
        LEFT(VLOOKUP($B217,FJ$4:FK$71,2,FALSE),1)="0",
        "",
        IF(
            LEFT(VLOOKUP($B217,FJ$4:FK$71,2,FALSE),1)="講",
            "講習",
            IF(
                LEFT(VLOOKUP($B217,FJ$4:FK$71,2,FALSE),1)="追",
                "追加",
                "通常"
            )
        )
    ),
    ""
)</f>
      </c>
      <c r="FL217" s="54">
        <f t="shared" si="5479"/>
      </c>
      <c r="FM217" s="55">
        <f t="shared" ref="FM217:FM222" si="5575">IFERROR(
    IF(
        LEFT(VLOOKUP($B217,FL$4:FM$71,2,FALSE),1)="0",
        "",
        IF(
            LEFT(VLOOKUP($B217,FL$4:FM$71,2,FALSE),1)="講",
            "講習",
            IF(
                LEFT(VLOOKUP($B217,FL$4:FM$71,2,FALSE),1)="追",
                "追加",
                "通常"
            )
        )
    ),
    ""
)</f>
      </c>
      <c r="FN217" s="54">
        <f t="shared" si="5479"/>
      </c>
      <c r="FO217" s="55">
        <f t="shared" ref="FO217:FO222" si="5576">IFERROR(
    IF(
        LEFT(VLOOKUP($B217,FN$4:FO$71,2,FALSE),1)="0",
        "",
        IF(
            LEFT(VLOOKUP($B217,FN$4:FO$71,2,FALSE),1)="講",
            "講習",
            IF(
                LEFT(VLOOKUP($B217,FN$4:FO$71,2,FALSE),1)="追",
                "追加",
                "通常"
            )
        )
    ),
    ""
)</f>
      </c>
      <c r="FP217" s="54">
        <f t="shared" si="5479"/>
      </c>
      <c r="FQ217" s="55">
        <f t="shared" ref="FQ217:FQ222" si="5577">IFERROR(
    IF(
        LEFT(VLOOKUP($B217,FP$4:FQ$71,2,FALSE),1)="0",
        "",
        IF(
            LEFT(VLOOKUP($B217,FP$4:FQ$71,2,FALSE),1)="講",
            "講習",
            IF(
                LEFT(VLOOKUP($B217,FP$4:FQ$71,2,FALSE),1)="追",
                "追加",
                "通常"
            )
        )
    ),
    ""
)</f>
      </c>
      <c r="FR217" s="54">
        <f t="shared" si="5479"/>
      </c>
      <c r="FS217" s="55">
        <f t="shared" ref="FS217:FS222" si="5578">IFERROR(
    IF(
        LEFT(VLOOKUP($B217,FR$4:FS$71,2,FALSE),1)="0",
        "",
        IF(
            LEFT(VLOOKUP($B217,FR$4:FS$71,2,FALSE),1)="講",
            "講習",
            IF(
                LEFT(VLOOKUP($B217,FR$4:FS$71,2,FALSE),1)="追",
                "追加",
                "通常"
            )
        )
    ),
    ""
)</f>
      </c>
      <c r="FT217" s="54">
        <f t="shared" si="5479"/>
      </c>
      <c r="FU217" s="55">
        <f t="shared" ref="FU217:FU222" si="5579">IFERROR(
    IF(
        LEFT(VLOOKUP($B217,FT$4:FU$71,2,FALSE),1)="0",
        "",
        IF(
            LEFT(VLOOKUP($B217,FT$4:FU$71,2,FALSE),1)="講",
            "講習",
            IF(
                LEFT(VLOOKUP($B217,FT$4:FU$71,2,FALSE),1)="追",
                "追加",
                "通常"
            )
        )
    ),
    ""
)</f>
      </c>
      <c r="FV217" s="54">
        <f t="shared" si="5479"/>
      </c>
      <c r="FW217" s="55">
        <f t="shared" ref="FW217:FW222" si="5580">IFERROR(
    IF(
        LEFT(VLOOKUP($B217,FV$4:FW$71,2,FALSE),1)="0",
        "",
        IF(
            LEFT(VLOOKUP($B217,FV$4:FW$71,2,FALSE),1)="講",
            "講習",
            IF(
                LEFT(VLOOKUP($B217,FV$4:FW$71,2,FALSE),1)="追",
                "追加",
                "通常"
            )
        )
    ),
    ""
)</f>
      </c>
      <c r="FX217" s="54">
        <f t="shared" si="5479"/>
      </c>
      <c r="FY217" s="55">
        <f t="shared" ref="FY217:FY222" si="5581">IFERROR(
    IF(
        LEFT(VLOOKUP($B217,FX$4:FY$71,2,FALSE),1)="0",
        "",
        IF(
            LEFT(VLOOKUP($B217,FX$4:FY$71,2,FALSE),1)="講",
            "講習",
            IF(
                LEFT(VLOOKUP($B217,FX$4:FY$71,2,FALSE),1)="追",
                "追加",
                "通常"
            )
        )
    ),
    ""
)</f>
      </c>
      <c r="FZ217" s="54">
        <f t="shared" si="5479"/>
      </c>
      <c r="GA217" s="55">
        <f t="shared" ref="GA217:GA222" si="5582">IFERROR(
    IF(
        LEFT(VLOOKUP($B217,FZ$4:GA$71,2,FALSE),1)="0",
        "",
        IF(
            LEFT(VLOOKUP($B217,FZ$4:GA$71,2,FALSE),1)="講",
            "講習",
            IF(
                LEFT(VLOOKUP($B217,FZ$4:GA$71,2,FALSE),1)="追",
                "追加",
                "通常"
            )
        )
    ),
    ""
)</f>
      </c>
      <c r="GB217" s="54">
        <f t="shared" si="5479"/>
      </c>
      <c r="GC217" s="55">
        <f t="shared" ref="GC217:GC222" si="5583">IFERROR(
    IF(
        LEFT(VLOOKUP($B217,GB$4:GC$71,2,FALSE),1)="0",
        "",
        IF(
            LEFT(VLOOKUP($B217,GB$4:GC$71,2,FALSE),1)="講",
            "講習",
            IF(
                LEFT(VLOOKUP($B217,GB$4:GC$71,2,FALSE),1)="追",
                "追加",
                "通常"
            )
        )
    ),
    ""
)</f>
      </c>
      <c r="GD217" s="54">
        <f t="shared" si="5479"/>
      </c>
      <c r="GE217" s="55">
        <f t="shared" ref="GE217:GE222" si="5584">IFERROR(
    IF(
        LEFT(VLOOKUP($B217,GD$4:GE$71,2,FALSE),1)="0",
        "",
        IF(
            LEFT(VLOOKUP($B217,GD$4:GE$71,2,FALSE),1)="講",
            "講習",
            IF(
                LEFT(VLOOKUP($B217,GD$4:GE$71,2,FALSE),1)="追",
                "追加",
                "通常"
            )
        )
    ),
    ""
)</f>
      </c>
      <c r="GF217" s="54">
        <f t="shared" si="5479"/>
      </c>
      <c r="GG217" s="55">
        <f t="shared" ref="GG217:GG222" si="5585">IFERROR(
    IF(
        LEFT(VLOOKUP($B217,GF$4:GG$71,2,FALSE),1)="0",
        "",
        IF(
            LEFT(VLOOKUP($B217,GF$4:GG$71,2,FALSE),1)="講",
            "講習",
            IF(
                LEFT(VLOOKUP($B217,GF$4:GG$71,2,FALSE),1)="追",
                "追加",
                "通常"
            )
        )
    ),
    ""
)</f>
      </c>
      <c r="GH217" s="54">
        <f t="shared" si="5479"/>
      </c>
      <c r="GI217" s="55">
        <f t="shared" ref="GI217:GI222" si="5586">IFERROR(
    IF(
        LEFT(VLOOKUP($B217,GH$4:GI$71,2,FALSE),1)="0",
        "",
        IF(
            LEFT(VLOOKUP($B217,GH$4:GI$71,2,FALSE),1)="講",
            "講習",
            IF(
                LEFT(VLOOKUP($B217,GH$4:GI$71,2,FALSE),1)="追",
                "追加",
                "通常"
            )
        )
    ),
    ""
)</f>
      </c>
      <c r="GJ217" s="54">
        <f t="shared" si="5479"/>
      </c>
      <c r="GK217" s="55">
        <f t="shared" ref="GK217:GK222" si="5587">IFERROR(
    IF(
        LEFT(VLOOKUP($B217,GJ$4:GK$71,2,FALSE),1)="0",
        "",
        IF(
            LEFT(VLOOKUP($B217,GJ$4:GK$71,2,FALSE),1)="講",
            "講習",
            IF(
                LEFT(VLOOKUP($B217,GJ$4:GK$71,2,FALSE),1)="追",
                "追加",
                "通常"
            )
        )
    ),
    ""
)</f>
      </c>
      <c r="GL217" s="54">
        <f t="shared" si="5479"/>
      </c>
      <c r="GM217" s="55">
        <f t="shared" ref="GM217:GM222" si="5588">IFERROR(
    IF(
        LEFT(VLOOKUP($B217,GL$4:GM$71,2,FALSE),1)="0",
        "",
        IF(
            LEFT(VLOOKUP($B217,GL$4:GM$71,2,FALSE),1)="講",
            "講習",
            IF(
                LEFT(VLOOKUP($B217,GL$4:GM$71,2,FALSE),1)="追",
                "追加",
                "通常"
            )
        )
    ),
    ""
)</f>
      </c>
      <c r="GN217" s="54">
        <f t="shared" si="5479"/>
      </c>
      <c r="GO217" s="55">
        <f t="shared" ref="GO217:GO222" si="5589">IFERROR(
    IF(
        LEFT(VLOOKUP($B217,GN$4:GO$71,2,FALSE),1)="0",
        "",
        IF(
            LEFT(VLOOKUP($B217,GN$4:GO$71,2,FALSE),1)="講",
            "講習",
            IF(
                LEFT(VLOOKUP($B217,GN$4:GO$71,2,FALSE),1)="追",
                "追加",
                "通常"
            )
        )
    ),
    ""
)</f>
      </c>
      <c r="GP217" s="54">
        <f t="shared" si="5479"/>
      </c>
      <c r="GQ217" s="55">
        <f t="shared" ref="GQ217:GQ222" si="5590">IFERROR(
    IF(
        LEFT(VLOOKUP($B217,GP$4:GQ$71,2,FALSE),1)="0",
        "",
        IF(
            LEFT(VLOOKUP($B217,GP$4:GQ$71,2,FALSE),1)="講",
            "講習",
            IF(
                LEFT(VLOOKUP($B217,GP$4:GQ$71,2,FALSE),1)="追",
                "追加",
                "通常"
            )
        )
    ),
    ""
)</f>
      </c>
      <c r="GR217" s="54">
        <f t="shared" si="5479"/>
      </c>
      <c r="GS217" s="55">
        <f t="shared" ref="GS217:GS222" si="5591">IFERROR(
    IF(
        LEFT(VLOOKUP($B217,GR$4:GS$71,2,FALSE),1)="0",
        "",
        IF(
            LEFT(VLOOKUP($B217,GR$4:GS$71,2,FALSE),1)="講",
            "講習",
            IF(
                LEFT(VLOOKUP($B217,GR$4:GS$71,2,FALSE),1)="追",
                "追加",
                "通常"
            )
        )
    ),
    ""
)</f>
      </c>
      <c r="GT217" s="54">
        <f t="shared" si="5479"/>
      </c>
      <c r="GU217" s="55">
        <f t="shared" ref="GU217:GU222" si="5592">IFERROR(
    IF(
        LEFT(VLOOKUP($B217,GT$4:GU$71,2,FALSE),1)="0",
        "",
        IF(
            LEFT(VLOOKUP($B217,GT$4:GU$71,2,FALSE),1)="講",
            "講習",
            IF(
                LEFT(VLOOKUP($B217,GT$4:GU$71,2,FALSE),1)="追",
                "追加",
                "通常"
            )
        )
    ),
    ""
)</f>
      </c>
      <c r="GV217" s="54">
        <f t="shared" si="5479"/>
      </c>
      <c r="GW217" s="55">
        <f t="shared" ref="GW217:GW222" si="5593">IFERROR(
    IF(
        LEFT(VLOOKUP($B217,GV$4:GW$71,2,FALSE),1)="0",
        "",
        IF(
            LEFT(VLOOKUP($B217,GV$4:GW$71,2,FALSE),1)="講",
            "講習",
            IF(
                LEFT(VLOOKUP($B217,GV$4:GW$71,2,FALSE),1)="追",
                "追加",
                "通常"
            )
        )
    ),
    ""
)</f>
      </c>
      <c r="GX217" s="54">
        <f t="shared" si="5479"/>
      </c>
      <c r="GY217" s="55">
        <f t="shared" ref="GY217:GY222" si="5594">IFERROR(
    IF(
        LEFT(VLOOKUP($B217,GX$4:GY$71,2,FALSE),1)="0",
        "",
        IF(
            LEFT(VLOOKUP($B217,GX$4:GY$71,2,FALSE),1)="講",
            "講習",
            IF(
                LEFT(VLOOKUP($B217,GX$4:GY$71,2,FALSE),1)="追",
                "追加",
                "通常"
            )
        )
    ),
    ""
)</f>
      </c>
      <c r="GZ217" s="54">
        <f t="shared" si="5479"/>
      </c>
      <c r="HA217" s="55">
        <f t="shared" ref="HA217:HA222" si="5595">IFERROR(
    IF(
        LEFT(VLOOKUP($B217,GZ$4:HA$71,2,FALSE),1)="0",
        "",
        IF(
            LEFT(VLOOKUP($B217,GZ$4:HA$71,2,FALSE),1)="講",
            "講習",
            IF(
                LEFT(VLOOKUP($B217,GZ$4:HA$71,2,FALSE),1)="追",
                "追加",
                "通常"
            )
        )
    ),
    ""
)</f>
      </c>
      <c r="HB217" s="54">
        <f t="shared" si="5478"/>
      </c>
      <c r="HC217" s="55">
        <f t="shared" ref="HC217:HC222" si="5596">IFERROR(
    IF(
        LEFT(VLOOKUP($B217,HB$4:HC$71,2,FALSE),1)="0",
        "",
        IF(
            LEFT(VLOOKUP($B217,HB$4:HC$71,2,FALSE),1)="講",
            "講習",
            IF(
                LEFT(VLOOKUP($B217,HB$4:HC$71,2,FALSE),1)="追",
                "追加",
                "通常"
            )
        )
    ),
    ""
)</f>
      </c>
      <c r="HD217" s="54">
        <f t="shared" si="5478"/>
      </c>
      <c r="HE217" s="55">
        <f t="shared" ref="HE217:HE222" si="5597">IFERROR(
    IF(
        LEFT(VLOOKUP($B217,HD$4:HE$71,2,FALSE),1)="0",
        "",
        IF(
            LEFT(VLOOKUP($B217,HD$4:HE$71,2,FALSE),1)="講",
            "講習",
            IF(
                LEFT(VLOOKUP($B217,HD$4:HE$71,2,FALSE),1)="追",
                "追加",
                "通常"
            )
        )
    ),
    ""
)</f>
      </c>
      <c r="HF217" s="54">
        <f t="shared" si="5478"/>
      </c>
      <c r="HG217" s="55">
        <f t="shared" ref="HG217:HG222" si="5598">IFERROR(
    IF(
        LEFT(VLOOKUP($B217,HF$4:HG$71,2,FALSE),1)="0",
        "",
        IF(
            LEFT(VLOOKUP($B217,HF$4:HG$71,2,FALSE),1)="講",
            "講習",
            IF(
                LEFT(VLOOKUP($B217,HF$4:HG$71,2,FALSE),1)="追",
                "追加",
                "通常"
            )
        )
    ),
    ""
)</f>
      </c>
      <c r="HH217" s="54">
        <f t="shared" si="5478"/>
      </c>
      <c r="HI217" s="55">
        <f t="shared" ref="HI217:HI222" si="5599">IFERROR(
    IF(
        LEFT(VLOOKUP($B217,HH$4:HI$71,2,FALSE),1)="0",
        "",
        IF(
            LEFT(VLOOKUP($B217,HH$4:HI$71,2,FALSE),1)="講",
            "講習",
            IF(
                LEFT(VLOOKUP($B217,HH$4:HI$71,2,FALSE),1)="追",
                "追加",
                "通常"
            )
        )
    ),
    ""
)</f>
      </c>
      <c r="HJ217" s="54">
        <f t="shared" si="5478"/>
      </c>
      <c r="HK217" s="55">
        <f t="shared" ref="HK217:HK222" si="5600">IFERROR(
    IF(
        LEFT(VLOOKUP($B217,HJ$4:HK$71,2,FALSE),1)="0",
        "",
        IF(
            LEFT(VLOOKUP($B217,HJ$4:HK$71,2,FALSE),1)="講",
            "講習",
            IF(
                LEFT(VLOOKUP($B217,HJ$4:HK$71,2,FALSE),1)="追",
                "追加",
                "通常"
            )
        )
    ),
    ""
)</f>
      </c>
      <c r="HL217" s="54">
        <f t="shared" si="5478"/>
      </c>
      <c r="HM217" s="55">
        <f t="shared" ref="HM217:HM222" si="5601">IFERROR(
    IF(
        LEFT(VLOOKUP($B217,HL$4:HM$71,2,FALSE),1)="0",
        "",
        IF(
            LEFT(VLOOKUP($B217,HL$4:HM$71,2,FALSE),1)="講",
            "講習",
            IF(
                LEFT(VLOOKUP($B217,HL$4:HM$71,2,FALSE),1)="追",
                "追加",
                "通常"
            )
        )
    ),
    ""
)</f>
      </c>
      <c r="HN217" s="54">
        <f t="shared" si="5478"/>
      </c>
      <c r="HO217" s="55">
        <f t="shared" ref="HO217:HO222" si="5602">IFERROR(
    IF(
        LEFT(VLOOKUP($B217,HN$4:HO$71,2,FALSE),1)="0",
        "",
        IF(
            LEFT(VLOOKUP($B217,HN$4:HO$71,2,FALSE),1)="講",
            "講習",
            IF(
                LEFT(VLOOKUP($B217,HN$4:HO$71,2,FALSE),1)="追",
                "追加",
                "通常"
            )
        )
    ),
    ""
)</f>
      </c>
      <c r="HP217" s="54">
        <f t="shared" si="5478"/>
      </c>
      <c r="HQ217" s="55">
        <f t="shared" ref="HQ217:HQ222" si="5603">IFERROR(
    IF(
        LEFT(VLOOKUP($B217,HP$4:HQ$71,2,FALSE),1)="0",
        "",
        IF(
            LEFT(VLOOKUP($B217,HP$4:HQ$71,2,FALSE),1)="講",
            "講習",
            IF(
                LEFT(VLOOKUP($B217,HP$4:HQ$71,2,FALSE),1)="追",
                "追加",
                "通常"
            )
        )
    ),
    ""
)</f>
      </c>
      <c r="HR217" s="54">
        <f t="shared" si="5478"/>
      </c>
      <c r="HS217" s="55">
        <f t="shared" ref="HS217:HS222" si="5604">IFERROR(
    IF(
        LEFT(VLOOKUP($B217,HR$4:HS$71,2,FALSE),1)="0",
        "",
        IF(
            LEFT(VLOOKUP($B217,HR$4:HS$71,2,FALSE),1)="講",
            "講習",
            IF(
                LEFT(VLOOKUP($B217,HR$4:HS$71,2,FALSE),1)="追",
                "追加",
                "通常"
            )
        )
    ),
    ""
)</f>
      </c>
      <c r="HT217" s="54">
        <f t="shared" si="5478"/>
      </c>
      <c r="HU217" s="55">
        <f t="shared" ref="HU217:HU222" si="5605">IFERROR(
    IF(
        LEFT(VLOOKUP($B217,HT$4:HU$71,2,FALSE),1)="0",
        "",
        IF(
            LEFT(VLOOKUP($B217,HT$4:HU$71,2,FALSE),1)="講",
            "講習",
            IF(
                LEFT(VLOOKUP($B217,HT$4:HU$71,2,FALSE),1)="追",
                "追加",
                "通常"
            )
        )
    ),
    ""
)</f>
      </c>
      <c r="HV217" s="54">
        <f t="shared" si="5478"/>
      </c>
      <c r="HW217" s="55">
        <f t="shared" ref="HW217:HW222" si="5606">IFERROR(
    IF(
        LEFT(VLOOKUP($B217,HV$4:HW$71,2,FALSE),1)="0",
        "",
        IF(
            LEFT(VLOOKUP($B217,HV$4:HW$71,2,FALSE),1)="講",
            "講習",
            IF(
                LEFT(VLOOKUP($B217,HV$4:HW$71,2,FALSE),1)="追",
                "追加",
                "通常"
            )
        )
    ),
    ""
)</f>
      </c>
      <c r="HX217" s="54">
        <f t="shared" si="5478"/>
      </c>
      <c r="HY217" s="55">
        <f t="shared" ref="HY217:HY222" si="5607">IFERROR(
    IF(
        LEFT(VLOOKUP($B217,HX$4:HY$71,2,FALSE),1)="0",
        "",
        IF(
            LEFT(VLOOKUP($B217,HX$4:HY$71,2,FALSE),1)="講",
            "講習",
            IF(
                LEFT(VLOOKUP($B217,HX$4:HY$71,2,FALSE),1)="追",
                "追加",
                "通常"
            )
        )
    ),
    ""
)</f>
      </c>
      <c r="HZ217" s="54">
        <f t="shared" si="5478"/>
      </c>
      <c r="IA217" s="55">
        <f t="shared" ref="IA217:IA222" si="5608">IFERROR(
    IF(
        LEFT(VLOOKUP($B217,HZ$4:IA$71,2,FALSE),1)="0",
        "",
        IF(
            LEFT(VLOOKUP($B217,HZ$4:IA$71,2,FALSE),1)="講",
            "講習",
            IF(
                LEFT(VLOOKUP($B217,HZ$4:IA$71,2,FALSE),1)="追",
                "追加",
                "通常"
            )
        )
    ),
    ""
)</f>
      </c>
      <c r="IB217" s="54">
        <f t="shared" si="5478"/>
      </c>
      <c r="IC217" s="55">
        <f t="shared" ref="IC217:IC222" si="5609">IFERROR(
    IF(
        LEFT(VLOOKUP($B217,IB$4:IC$71,2,FALSE),1)="0",
        "",
        IF(
            LEFT(VLOOKUP($B217,IB$4:IC$71,2,FALSE),1)="講",
            "講習",
            IF(
                LEFT(VLOOKUP($B217,IB$4:IC$71,2,FALSE),1)="追",
                "追加",
                "通常"
            )
        )
    ),
    ""
)</f>
      </c>
      <c r="ID217" s="54">
        <f t="shared" si="5478"/>
      </c>
      <c r="IE217" s="55">
        <f t="shared" ref="IE217:IE222" si="5610">IFERROR(
    IF(
        LEFT(VLOOKUP($B217,ID$4:IE$71,2,FALSE),1)="0",
        "",
        IF(
            LEFT(VLOOKUP($B217,ID$4:IE$71,2,FALSE),1)="講",
            "講習",
            IF(
                LEFT(VLOOKUP($B217,ID$4:IE$71,2,FALSE),1)="追",
                "追加",
                "通常"
            )
        )
    ),
    ""
)</f>
      </c>
      <c r="IF217" s="54">
        <f t="shared" si="5478"/>
      </c>
      <c r="IG217" s="55">
        <f t="shared" ref="IG217:IG222" si="5611">IFERROR(
    IF(
        LEFT(VLOOKUP($B217,IF$4:IG$71,2,FALSE),1)="0",
        "",
        IF(
            LEFT(VLOOKUP($B217,IF$4:IG$71,2,FALSE),1)="講",
            "講習",
            IF(
                LEFT(VLOOKUP($B217,IF$4:IG$71,2,FALSE),1)="追",
                "追加",
                "通常"
            )
        )
    ),
    ""
)</f>
      </c>
      <c r="IH217" s="54">
        <f t="shared" si="5478"/>
      </c>
      <c r="II217" s="55">
        <f t="shared" ref="II217:II222" si="5612">IFERROR(
    IF(
        LEFT(VLOOKUP($B217,IH$4:II$71,2,FALSE),1)="0",
        "",
        IF(
            LEFT(VLOOKUP($B217,IH$4:II$71,2,FALSE),1)="講",
            "講習",
            IF(
                LEFT(VLOOKUP($B217,IH$4:II$71,2,FALSE),1)="追",
                "追加",
                "通常"
            )
        )
    ),
    ""
)</f>
      </c>
      <c r="IJ217" s="54">
        <f t="shared" si="5478"/>
      </c>
      <c r="IK217" s="55">
        <f t="shared" ref="IK217:IK222" si="5613">IFERROR(
    IF(
        LEFT(VLOOKUP($B217,IJ$4:IK$71,2,FALSE),1)="0",
        "",
        IF(
            LEFT(VLOOKUP($B217,IJ$4:IK$71,2,FALSE),1)="講",
            "講習",
            IF(
                LEFT(VLOOKUP($B217,IJ$4:IK$71,2,FALSE),1)="追",
                "追加",
                "通常"
            )
        )
    ),
    ""
)</f>
      </c>
      <c r="IL217" s="54">
        <f t="shared" si="5478"/>
      </c>
      <c r="IM217" s="55">
        <f t="shared" ref="IM217:IM222" si="5614">IFERROR(
    IF(
        LEFT(VLOOKUP($B217,IL$4:IM$71,2,FALSE),1)="0",
        "",
        IF(
            LEFT(VLOOKUP($B217,IL$4:IM$71,2,FALSE),1)="講",
            "講習",
            IF(
                LEFT(VLOOKUP($B217,IL$4:IM$71,2,FALSE),1)="追",
                "追加",
                "通常"
            )
        )
    ),
    ""
)</f>
      </c>
      <c r="IN217" s="54">
        <f t="shared" si="5478"/>
      </c>
      <c r="IO217" s="55">
        <f t="shared" ref="IO217:IO222" si="5615">IFERROR(
    IF(
        LEFT(VLOOKUP($B217,IN$4:IO$71,2,FALSE),1)="0",
        "",
        IF(
            LEFT(VLOOKUP($B217,IN$4:IO$71,2,FALSE),1)="講",
            "講習",
            IF(
                LEFT(VLOOKUP($B217,IN$4:IO$71,2,FALSE),1)="追",
                "追加",
                "通常"
            )
        )
    ),
    ""
)</f>
      </c>
      <c r="IP217" s="54">
        <f t="shared" si="5478"/>
      </c>
      <c r="IQ217" s="55">
        <f t="shared" ref="IQ217:IQ222" si="5616">IFERROR(
    IF(
        LEFT(VLOOKUP($B217,IP$4:IQ$71,2,FALSE),1)="0",
        "",
        IF(
            LEFT(VLOOKUP($B217,IP$4:IQ$71,2,FALSE),1)="講",
            "講習",
            IF(
                LEFT(VLOOKUP($B217,IP$4:IQ$71,2,FALSE),1)="追",
                "追加",
                "通常"
            )
        )
    ),
    ""
)</f>
      </c>
      <c r="IR217" s="54">
        <f t="shared" si="5478"/>
      </c>
      <c r="IS217" s="55">
        <f t="shared" ref="IS217:IS222" si="5617">IFERROR(
    IF(
        LEFT(VLOOKUP($B217,IR$4:IS$71,2,FALSE),1)="0",
        "",
        IF(
            LEFT(VLOOKUP($B217,IR$4:IS$71,2,FALSE),1)="講",
            "講習",
            IF(
                LEFT(VLOOKUP($B217,IR$4:IS$71,2,FALSE),1)="追",
                "追加",
                "通常"
            )
        )
    ),
    ""
)</f>
      </c>
      <c r="IT217" s="54">
        <f t="shared" si="5478"/>
      </c>
      <c r="IU217" s="55">
        <f t="shared" ref="IU217:IU222" si="5618">IFERROR(
    IF(
        LEFT(VLOOKUP($B217,IT$4:IU$71,2,FALSE),1)="0",
        "",
        IF(
            LEFT(VLOOKUP($B217,IT$4:IU$71,2,FALSE),1)="講",
            "講習",
            IF(
                LEFT(VLOOKUP($B217,IT$4:IU$71,2,FALSE),1)="追",
                "追加",
                "通常"
            )
        )
    ),
    ""
)</f>
      </c>
      <c r="IV217" s="54">
        <f t="shared" si="5478"/>
      </c>
      <c r="IW217" s="55">
        <f t="shared" ref="IW217:IW222" si="5619">IFERROR(
    IF(
        LEFT(VLOOKUP($B217,IV$4:IW$71,2,FALSE),1)="0",
        "",
        IF(
            LEFT(VLOOKUP($B217,IV$4:IW$71,2,FALSE),1)="講",
            "講習",
            IF(
                LEFT(VLOOKUP($B217,IV$4:IW$71,2,FALSE),1)="追",
                "追加",
                "通常"
            )
        )
    ),
    ""
)</f>
      </c>
      <c r="IX217" s="54">
        <f t="shared" si="5478"/>
      </c>
      <c r="IY217" s="55">
        <f t="shared" ref="IY217:IY222" si="5620">IFERROR(
    IF(
        LEFT(VLOOKUP($B217,IX$4:IY$71,2,FALSE),1)="0",
        "",
        IF(
            LEFT(VLOOKUP($B217,IX$4:IY$71,2,FALSE),1)="講",
            "講習",
            IF(
                LEFT(VLOOKUP($B217,IX$4:IY$71,2,FALSE),1)="追",
                "追加",
                "通常"
            )
        )
    ),
    ""
)</f>
      </c>
      <c r="IZ217" s="54">
        <f t="shared" si="5478"/>
      </c>
      <c r="JA217" s="55">
        <f t="shared" ref="JA217:JA222" si="5621">IFERROR(
    IF(
        LEFT(VLOOKUP($B217,IZ$4:JA$71,2,FALSE),1)="0",
        "",
        IF(
            LEFT(VLOOKUP($B217,IZ$4:JA$71,2,FALSE),1)="講",
            "講習",
            IF(
                LEFT(VLOOKUP($B217,IZ$4:JA$71,2,FALSE),1)="追",
                "追加",
                "通常"
            )
        )
    ),
    ""
)</f>
      </c>
      <c r="JB217" s="54">
        <f t="shared" si="5478"/>
      </c>
      <c r="JC217" s="55">
        <f t="shared" ref="JC217:JC222" si="5622">IFERROR(
    IF(
        LEFT(VLOOKUP($B217,JB$4:JC$71,2,FALSE),1)="0",
        "",
        IF(
            LEFT(VLOOKUP($B217,JB$4:JC$71,2,FALSE),1)="講",
            "講習",
            IF(
                LEFT(VLOOKUP($B217,JB$4:JC$71,2,FALSE),1)="追",
                "追加",
                "通常"
            )
        )
    ),
    ""
)</f>
      </c>
      <c r="JD217" s="54">
        <f t="shared" si="5478"/>
      </c>
      <c r="JE217" s="55">
        <f t="shared" ref="JE217:JE222" si="5623">IFERROR(
    IF(
        LEFT(VLOOKUP($B217,JD$4:JE$71,2,FALSE),1)="0",
        "",
        IF(
            LEFT(VLOOKUP($B217,JD$4:JE$71,2,FALSE),1)="講",
            "講習",
            IF(
                LEFT(VLOOKUP($B217,JD$4:JE$71,2,FALSE),1)="追",
                "追加",
                "通常"
            )
        )
    ),
    ""
)</f>
      </c>
      <c r="JF217" s="54">
        <f t="shared" si="5478"/>
      </c>
      <c r="JG217" s="55">
        <f t="shared" ref="JG217:JG222" si="5624">IFERROR(
    IF(
        LEFT(VLOOKUP($B217,JF$4:JG$71,2,FALSE),1)="0",
        "",
        IF(
            LEFT(VLOOKUP($B217,JF$4:JG$71,2,FALSE),1)="講",
            "講習",
            IF(
                LEFT(VLOOKUP($B217,JF$4:JG$71,2,FALSE),1)="追",
                "追加",
                "通常"
            )
        )
    ),
    ""
)</f>
      </c>
      <c r="JH217" s="54">
        <f t="shared" si="5478"/>
      </c>
      <c r="JI217" s="55">
        <f t="shared" ref="JI217:JI222" si="5625">IFERROR(
    IF(
        LEFT(VLOOKUP($B217,JH$4:JI$71,2,FALSE),1)="0",
        "",
        IF(
            LEFT(VLOOKUP($B217,JH$4:JI$71,2,FALSE),1)="講",
            "講習",
            IF(
                LEFT(VLOOKUP($B217,JH$4:JI$71,2,FALSE),1)="追",
                "追加",
                "通常"
            )
        )
    ),
    ""
)</f>
      </c>
      <c r="JJ217" s="54">
        <f t="shared" si="5478"/>
      </c>
      <c r="JK217" s="55">
        <f t="shared" ref="JK217:JK222" si="5626">IFERROR(
    IF(
        LEFT(VLOOKUP($B217,JJ$4:JK$71,2,FALSE),1)="0",
        "",
        IF(
            LEFT(VLOOKUP($B217,JJ$4:JK$71,2,FALSE),1)="講",
            "講習",
            IF(
                LEFT(VLOOKUP($B217,JJ$4:JK$71,2,FALSE),1)="追",
                "追加",
                "通常"
            )
        )
    ),
    ""
)</f>
      </c>
      <c r="JL217" s="54">
        <f t="shared" si="5409"/>
      </c>
      <c r="JM217" s="55">
        <f t="shared" si="5200"/>
      </c>
      <c r="JN217" s="54">
        <f t="shared" ref="JN217:LX220" si="5627">RIGHT(IFERROR(VLOOKUP($B217,JN$4:JO$71,2,FALSE),""),2)</f>
      </c>
      <c r="JO217" s="55">
        <f t="shared" si="5296"/>
      </c>
      <c r="JP217" s="54">
        <f t="shared" si="5627"/>
      </c>
      <c r="JQ217" s="55">
        <f t="shared" si="5297"/>
      </c>
      <c r="JR217" s="54">
        <f t="shared" si="5627"/>
      </c>
      <c r="JS217" s="55">
        <f t="shared" si="5298"/>
      </c>
      <c r="JT217" s="54">
        <f t="shared" si="5627"/>
      </c>
      <c r="JU217" s="55">
        <f t="shared" si="5299"/>
      </c>
      <c r="JV217" s="54">
        <f t="shared" si="5627"/>
      </c>
      <c r="JW217" s="55">
        <f t="shared" si="5300"/>
      </c>
      <c r="JX217" s="54">
        <f t="shared" si="5627"/>
      </c>
      <c r="JY217" s="55">
        <f t="shared" si="5301"/>
      </c>
      <c r="JZ217" s="54">
        <f t="shared" si="5627"/>
      </c>
      <c r="KA217" s="55">
        <f t="shared" si="5302"/>
      </c>
      <c r="KB217" s="54">
        <f t="shared" si="5627"/>
      </c>
      <c r="KC217" s="55">
        <f t="shared" si="5303"/>
      </c>
      <c r="KD217" s="54">
        <f t="shared" si="5627"/>
      </c>
      <c r="KE217" s="55">
        <f t="shared" si="5304"/>
      </c>
      <c r="KF217" s="54">
        <f t="shared" si="5627"/>
      </c>
      <c r="KG217" s="55">
        <f t="shared" si="5305"/>
      </c>
      <c r="KH217" s="54">
        <f t="shared" si="5627"/>
      </c>
      <c r="KI217" s="55">
        <f t="shared" si="5306"/>
      </c>
      <c r="KJ217" s="54">
        <f t="shared" si="5627"/>
      </c>
      <c r="KK217" s="55">
        <f t="shared" si="5307"/>
      </c>
      <c r="KL217" s="54">
        <f t="shared" si="5627"/>
      </c>
      <c r="KM217" s="55">
        <f t="shared" si="5308"/>
      </c>
      <c r="KN217" s="54">
        <f t="shared" si="5627"/>
      </c>
      <c r="KO217" s="55">
        <f t="shared" si="5309"/>
      </c>
      <c r="KP217" s="54">
        <f t="shared" si="5627"/>
      </c>
      <c r="KQ217" s="55">
        <f t="shared" si="5310"/>
      </c>
      <c r="KR217" s="54">
        <f t="shared" si="5627"/>
      </c>
      <c r="KS217" s="55">
        <f t="shared" si="5311"/>
      </c>
      <c r="KT217" s="54">
        <f t="shared" si="5627"/>
      </c>
      <c r="KU217" s="55">
        <f t="shared" si="5312"/>
      </c>
      <c r="KV217" s="54">
        <f t="shared" si="5627"/>
      </c>
      <c r="KW217" s="55">
        <f t="shared" si="5313"/>
      </c>
      <c r="KX217" s="54">
        <f t="shared" si="5627"/>
      </c>
      <c r="KY217" s="55">
        <f t="shared" si="5314"/>
      </c>
      <c r="KZ217" s="54">
        <f t="shared" si="5627"/>
      </c>
      <c r="LA217" s="55">
        <f t="shared" si="5315"/>
      </c>
      <c r="LB217" s="54">
        <f t="shared" si="5627"/>
      </c>
      <c r="LC217" s="55">
        <f t="shared" si="5316"/>
      </c>
      <c r="LD217" s="54">
        <f t="shared" si="5627"/>
      </c>
      <c r="LE217" s="55">
        <f t="shared" si="5317"/>
      </c>
      <c r="LF217" s="54">
        <f t="shared" si="5627"/>
      </c>
      <c r="LG217" s="55">
        <f t="shared" si="5318"/>
      </c>
      <c r="LH217" s="54">
        <f t="shared" si="5627"/>
      </c>
      <c r="LI217" s="55">
        <f t="shared" si="5319"/>
      </c>
      <c r="LJ217" s="54">
        <f t="shared" si="5627"/>
      </c>
      <c r="LK217" s="55">
        <f t="shared" si="5320"/>
      </c>
      <c r="LL217" s="54">
        <f t="shared" si="5627"/>
      </c>
      <c r="LM217" s="55">
        <f t="shared" si="5321"/>
      </c>
      <c r="LN217" s="54">
        <f t="shared" si="5627"/>
      </c>
      <c r="LO217" s="55">
        <f t="shared" si="5322"/>
      </c>
      <c r="LP217" s="54">
        <f t="shared" si="5627"/>
      </c>
      <c r="LQ217" s="55">
        <f t="shared" si="5323"/>
      </c>
      <c r="LR217" s="54">
        <f t="shared" si="5627"/>
      </c>
      <c r="LS217" s="55">
        <f t="shared" si="5324"/>
      </c>
      <c r="LT217" s="54">
        <f t="shared" si="5627"/>
      </c>
      <c r="LU217" s="55">
        <f t="shared" si="5325"/>
      </c>
      <c r="LV217" s="54">
        <f t="shared" si="5627"/>
      </c>
      <c r="LW217" s="55">
        <f t="shared" si="5326"/>
      </c>
      <c r="LX217" s="54">
        <f t="shared" si="5627"/>
      </c>
      <c r="LY217" s="55">
        <f t="shared" si="5202"/>
      </c>
      <c r="LZ217" s="54">
        <f t="shared" si="5486"/>
      </c>
      <c r="MA217" s="55">
        <f t="shared" si="5327"/>
      </c>
      <c r="MB217" s="54">
        <f t="shared" si="5486"/>
      </c>
      <c r="MC217" s="55">
        <f t="shared" si="5328"/>
      </c>
      <c r="MD217" s="54">
        <f t="shared" si="5486"/>
      </c>
      <c r="ME217" s="55">
        <f t="shared" si="5329"/>
      </c>
      <c r="MF217" s="54">
        <f t="shared" si="5486"/>
      </c>
      <c r="MG217" s="55">
        <f t="shared" si="5330"/>
      </c>
      <c r="MH217" s="54">
        <f t="shared" si="5486"/>
      </c>
      <c r="MI217" s="55">
        <f t="shared" si="5331"/>
      </c>
      <c r="MJ217" s="54">
        <f t="shared" si="5486"/>
      </c>
      <c r="MK217" s="55">
        <f t="shared" si="5332"/>
      </c>
      <c r="ML217" s="54">
        <f t="shared" si="5486"/>
      </c>
      <c r="MM217" s="55">
        <f t="shared" si="5203"/>
      </c>
      <c r="MN217" s="54">
        <f t="shared" si="5486"/>
      </c>
      <c r="MO217" s="55">
        <f t="shared" si="5204"/>
      </c>
      <c r="MP217" s="54">
        <f t="shared" si="5486"/>
      </c>
      <c r="MQ217" s="55">
        <f t="shared" si="5205"/>
      </c>
      <c r="MR217" s="54">
        <f t="shared" si="5486"/>
      </c>
      <c r="MS217" s="55">
        <f t="shared" si="5206"/>
      </c>
      <c r="MT217" s="54">
        <f t="shared" si="5486"/>
      </c>
      <c r="MU217" s="55">
        <f t="shared" si="5207"/>
      </c>
      <c r="MV217" s="54">
        <f t="shared" si="5486"/>
      </c>
      <c r="MW217" s="55">
        <f t="shared" si="5208"/>
      </c>
      <c r="MX217" s="54">
        <f t="shared" si="5486"/>
      </c>
      <c r="MY217" s="55">
        <f t="shared" si="5209"/>
      </c>
      <c r="MZ217" s="54">
        <f t="shared" si="5486"/>
      </c>
      <c r="NA217" s="55">
        <f t="shared" si="5210"/>
      </c>
      <c r="NB217" s="54">
        <f t="shared" si="5486"/>
      </c>
      <c r="NC217" s="55">
        <f t="shared" si="5211"/>
      </c>
      <c r="ND217" s="54">
        <f t="shared" si="5486"/>
      </c>
      <c r="NE217" s="55">
        <f t="shared" si="5212"/>
      </c>
      <c r="NF217" s="54">
        <f t="shared" si="5486"/>
      </c>
      <c r="NG217" s="55">
        <f t="shared" si="5213"/>
      </c>
      <c r="NH217" s="54">
        <f t="shared" si="5486"/>
      </c>
      <c r="NI217" s="55">
        <f t="shared" si="5214"/>
      </c>
      <c r="NJ217" s="54">
        <f t="shared" si="5486"/>
      </c>
      <c r="NK217" s="55">
        <f t="shared" si="5215"/>
      </c>
      <c r="NL217" s="54">
        <f t="shared" si="5486"/>
      </c>
      <c r="NM217" s="55">
        <f t="shared" si="5216"/>
      </c>
      <c r="NN217" s="54">
        <f t="shared" si="5486"/>
      </c>
      <c r="NO217" s="55">
        <f t="shared" si="5217"/>
      </c>
      <c r="NP217" s="54">
        <f t="shared" si="5486"/>
      </c>
      <c r="NQ217" s="55">
        <f t="shared" si="5218"/>
      </c>
      <c r="NR217" s="54">
        <f t="shared" si="5486"/>
      </c>
      <c r="NS217" s="55">
        <f t="shared" si="5219"/>
      </c>
      <c r="NT217" s="54">
        <f t="shared" si="5486"/>
      </c>
      <c r="NU217" s="55">
        <f t="shared" si="5220"/>
      </c>
      <c r="NV217" s="54">
        <f t="shared" si="5486"/>
      </c>
      <c r="NW217" s="55">
        <f t="shared" si="5221"/>
      </c>
      <c r="NX217" s="54">
        <f t="shared" si="5486"/>
      </c>
      <c r="NY217" s="55">
        <f t="shared" si="5222"/>
      </c>
      <c r="NZ217" s="54">
        <f t="shared" si="5486"/>
      </c>
      <c r="OA217" s="55">
        <f t="shared" si="5223"/>
      </c>
      <c r="OB217" s="54">
        <f t="shared" si="5486"/>
      </c>
      <c r="OC217" s="55">
        <f t="shared" si="5224"/>
      </c>
      <c r="OD217" s="54">
        <f t="shared" si="5486"/>
      </c>
      <c r="OE217" s="55">
        <f t="shared" si="5225"/>
      </c>
      <c r="OF217" s="54">
        <f t="shared" si="5486"/>
      </c>
      <c r="OG217" s="55">
        <f t="shared" si="5226"/>
      </c>
      <c r="OH217" s="54">
        <f t="shared" si="5486"/>
      </c>
      <c r="OI217" s="55">
        <f t="shared" si="5227"/>
      </c>
      <c r="OJ217" s="54">
        <f t="shared" si="5475"/>
      </c>
      <c r="OK217" s="55">
        <f t="shared" si="5228"/>
      </c>
      <c r="OL217" s="54">
        <f t="shared" si="5410"/>
      </c>
      <c r="OM217" s="55">
        <f t="shared" si="5229"/>
      </c>
      <c r="ON217" s="54">
        <f t="shared" si="5410"/>
      </c>
      <c r="OO217" s="55">
        <f t="shared" si="5230"/>
      </c>
      <c r="OP217" s="54">
        <f t="shared" si="5410"/>
      </c>
      <c r="OQ217" s="55">
        <f t="shared" si="5231"/>
      </c>
      <c r="OR217" s="54">
        <f t="shared" si="5410"/>
      </c>
      <c r="OS217" s="55">
        <f t="shared" si="5232"/>
      </c>
      <c r="OT217" s="54">
        <f t="shared" si="5410"/>
      </c>
      <c r="OU217" s="55">
        <f t="shared" si="5233"/>
      </c>
      <c r="OV217" s="54">
        <f t="shared" si="5410"/>
      </c>
      <c r="OW217" s="55">
        <f t="shared" si="5234"/>
      </c>
      <c r="OX217" s="54">
        <f t="shared" si="5487"/>
      </c>
      <c r="OY217" s="55">
        <f t="shared" si="5235"/>
      </c>
      <c r="OZ217" s="54">
        <f t="shared" si="5487"/>
      </c>
      <c r="PA217" s="55">
        <f t="shared" si="5236"/>
      </c>
      <c r="PB217" s="54">
        <f t="shared" si="5487"/>
      </c>
      <c r="PC217" s="55">
        <f t="shared" si="5237"/>
      </c>
      <c r="PD217" s="54">
        <f t="shared" si="5487"/>
      </c>
      <c r="PE217" s="55">
        <f t="shared" si="5238"/>
      </c>
      <c r="PF217" s="54">
        <f t="shared" si="5487"/>
      </c>
      <c r="PG217" s="55">
        <f t="shared" si="5239"/>
      </c>
      <c r="PH217" s="54">
        <f t="shared" si="5487"/>
      </c>
      <c r="PI217" s="55">
        <f t="shared" si="5240"/>
      </c>
      <c r="PJ217" s="54">
        <f t="shared" si="5487"/>
      </c>
      <c r="PK217" s="55">
        <f t="shared" si="5241"/>
      </c>
      <c r="PL217" s="54">
        <f t="shared" si="5487"/>
      </c>
      <c r="PM217" s="55">
        <f t="shared" si="5242"/>
      </c>
      <c r="PN217" s="54">
        <f t="shared" si="5487"/>
      </c>
      <c r="PO217" s="55">
        <f t="shared" si="5243"/>
      </c>
      <c r="PP217" s="54">
        <f t="shared" si="5487"/>
      </c>
      <c r="PQ217" s="55">
        <f t="shared" si="5244"/>
      </c>
      <c r="PR217" s="54">
        <f t="shared" si="5487"/>
      </c>
      <c r="PS217" s="55">
        <f t="shared" si="5245"/>
      </c>
      <c r="PT217" s="54">
        <f t="shared" si="5487"/>
      </c>
      <c r="PU217" s="55">
        <f t="shared" si="5246"/>
      </c>
      <c r="PV217" s="54">
        <f t="shared" si="5487"/>
      </c>
      <c r="PW217" s="55">
        <f t="shared" si="5247"/>
      </c>
      <c r="PX217" s="54">
        <f t="shared" si="5487"/>
      </c>
      <c r="PY217" s="55">
        <f t="shared" si="5248"/>
      </c>
      <c r="PZ217" s="54">
        <f t="shared" si="5487"/>
      </c>
      <c r="QA217" s="55">
        <f t="shared" si="5249"/>
      </c>
      <c r="QB217" s="54">
        <f t="shared" si="5487"/>
      </c>
      <c r="QC217" s="55">
        <f t="shared" si="5250"/>
      </c>
      <c r="QD217" s="54">
        <f t="shared" si="5487"/>
      </c>
      <c r="QE217" s="55">
        <f t="shared" si="5251"/>
      </c>
      <c r="QF217" s="54">
        <f t="shared" si="5487"/>
      </c>
      <c r="QG217" s="55">
        <f t="shared" si="5252"/>
      </c>
      <c r="QH217" s="54">
        <f t="shared" si="5487"/>
      </c>
      <c r="QI217" s="55">
        <f t="shared" si="5253"/>
      </c>
      <c r="QJ217" s="54">
        <f t="shared" si="5487"/>
      </c>
      <c r="QK217" s="55">
        <f t="shared" si="5254"/>
      </c>
      <c r="QL217" s="54">
        <f t="shared" si="5487"/>
      </c>
      <c r="QM217" s="55">
        <f t="shared" si="5255"/>
      </c>
      <c r="QN217" s="54">
        <f t="shared" si="5487"/>
      </c>
      <c r="QO217" s="55">
        <f t="shared" si="5256"/>
      </c>
      <c r="QP217" s="54">
        <f t="shared" si="5487"/>
      </c>
      <c r="QQ217" s="55">
        <f t="shared" si="5257"/>
      </c>
      <c r="QR217" s="54">
        <f t="shared" si="5487"/>
      </c>
      <c r="QS217" s="55">
        <f t="shared" si="5258"/>
      </c>
      <c r="QT217" s="54">
        <f t="shared" si="5487"/>
      </c>
      <c r="QU217" s="55">
        <f t="shared" si="5412"/>
      </c>
      <c r="QV217" s="54">
        <f t="shared" si="5487"/>
      </c>
      <c r="QW217" s="55">
        <f t="shared" si="5413"/>
      </c>
      <c r="QX217" s="54">
        <f t="shared" si="5487"/>
      </c>
      <c r="QY217" s="55">
        <f t="shared" si="5414"/>
      </c>
      <c r="QZ217" s="54">
        <f t="shared" si="5487"/>
      </c>
      <c r="RA217" s="55">
        <f t="shared" si="5415"/>
      </c>
      <c r="RB217" s="54">
        <f t="shared" si="5487"/>
      </c>
      <c r="RC217" s="55">
        <f t="shared" si="5416"/>
      </c>
      <c r="RD217" s="54">
        <f t="shared" si="5487"/>
      </c>
      <c r="RE217" s="55">
        <f t="shared" si="5417"/>
      </c>
      <c r="RF217" s="54">
        <f t="shared" si="5487"/>
      </c>
      <c r="RG217" s="55">
        <f t="shared" si="5418"/>
      </c>
      <c r="RH217" s="54">
        <f t="shared" si="5487"/>
      </c>
      <c r="RI217" s="55">
        <f t="shared" si="5419"/>
      </c>
      <c r="RJ217" s="54">
        <f t="shared" si="5484"/>
      </c>
      <c r="RK217" s="55">
        <f t="shared" si="5420"/>
      </c>
      <c r="RL217" s="54">
        <f t="shared" si="5484"/>
      </c>
      <c r="RM217" s="55">
        <f t="shared" si="5421"/>
      </c>
      <c r="RN217" s="54">
        <f t="shared" si="5484"/>
      </c>
      <c r="RO217" s="55">
        <f t="shared" si="5422"/>
      </c>
      <c r="RP217" s="54">
        <f t="shared" si="5484"/>
      </c>
      <c r="RQ217" s="55">
        <f t="shared" si="5423"/>
      </c>
      <c r="RR217" s="54">
        <f t="shared" si="5484"/>
      </c>
      <c r="RS217" s="55">
        <f t="shared" si="5424"/>
      </c>
      <c r="RT217" s="54">
        <f t="shared" si="5484"/>
      </c>
      <c r="RU217" s="55">
        <f t="shared" si="5425"/>
      </c>
      <c r="RV217" s="54">
        <f t="shared" si="5484"/>
      </c>
      <c r="RW217" s="55">
        <f t="shared" si="5426"/>
      </c>
      <c r="RX217" s="54">
        <f t="shared" si="5484"/>
      </c>
      <c r="RY217" s="55">
        <f t="shared" si="5427"/>
      </c>
      <c r="RZ217" s="54">
        <f t="shared" si="5484"/>
      </c>
      <c r="SA217" s="55">
        <f t="shared" si="5428"/>
      </c>
      <c r="SB217" s="54">
        <f t="shared" si="5484"/>
      </c>
      <c r="SC217" s="55">
        <f t="shared" si="5429"/>
      </c>
      <c r="SD217" s="54">
        <f t="shared" si="5484"/>
      </c>
      <c r="SE217" s="55">
        <f t="shared" si="5430"/>
      </c>
      <c r="SF217" s="54">
        <f t="shared" si="5484"/>
      </c>
      <c r="SG217" s="55">
        <f t="shared" si="5431"/>
      </c>
      <c r="SH217" s="54">
        <f t="shared" si="5484"/>
      </c>
      <c r="SI217" s="55">
        <f t="shared" si="5432"/>
      </c>
      <c r="SJ217" s="54">
        <f t="shared" si="5484"/>
      </c>
      <c r="SK217" s="55">
        <f t="shared" si="5433"/>
      </c>
      <c r="SL217" s="54">
        <f t="shared" si="5484"/>
      </c>
      <c r="SM217" s="55">
        <f t="shared" si="5434"/>
      </c>
      <c r="SN217" s="54">
        <f t="shared" si="5484"/>
      </c>
      <c r="SO217" s="55">
        <f t="shared" si="5435"/>
      </c>
      <c r="SP217" s="54">
        <f t="shared" si="5484"/>
      </c>
      <c r="SQ217" s="55">
        <f t="shared" si="5436"/>
      </c>
      <c r="SR217" s="54">
        <f t="shared" si="5484"/>
      </c>
      <c r="SS217" s="55">
        <f t="shared" si="5437"/>
      </c>
      <c r="ST217" s="54">
        <f t="shared" si="5484"/>
      </c>
      <c r="SU217" s="55">
        <f t="shared" si="5438"/>
      </c>
      <c r="SV217" s="54">
        <f t="shared" si="5484"/>
      </c>
      <c r="SW217" s="55">
        <f t="shared" si="5439"/>
      </c>
      <c r="SX217" s="54">
        <f t="shared" si="5484"/>
      </c>
      <c r="SY217" s="55">
        <f t="shared" si="5440"/>
      </c>
      <c r="SZ217" s="54">
        <f t="shared" si="5484"/>
      </c>
      <c r="TA217" s="55">
        <f t="shared" si="5441"/>
      </c>
      <c r="TB217" s="54">
        <f t="shared" si="5484"/>
      </c>
      <c r="TC217" s="55">
        <f t="shared" si="5442"/>
      </c>
      <c r="TD217" s="54">
        <f t="shared" si="5484"/>
      </c>
      <c r="TE217" s="55">
        <f t="shared" si="5407"/>
      </c>
      <c r="TF217" s="54">
        <f t="shared" si="5484"/>
      </c>
      <c r="TG217" s="55">
        <f t="shared" si="5364"/>
      </c>
      <c r="TH217" s="54">
        <f t="shared" si="5484"/>
      </c>
      <c r="TI217" s="55">
        <f t="shared" si="5365"/>
      </c>
      <c r="TJ217" s="54">
        <f t="shared" si="5484"/>
      </c>
      <c r="TK217" s="55">
        <f t="shared" si="5366"/>
      </c>
      <c r="TL217" s="54">
        <f t="shared" si="5484"/>
      </c>
      <c r="TM217" s="55">
        <f t="shared" si="5367"/>
      </c>
      <c r="TN217" s="54">
        <f t="shared" si="5484"/>
      </c>
      <c r="TO217" s="55">
        <f t="shared" si="5368"/>
      </c>
      <c r="TP217" s="54">
        <f t="shared" si="5484"/>
      </c>
      <c r="TQ217" s="55">
        <f t="shared" si="5369"/>
      </c>
      <c r="TR217" s="54">
        <f t="shared" si="5484"/>
      </c>
      <c r="TS217" s="55">
        <f t="shared" si="5370"/>
      </c>
      <c r="TT217" s="54">
        <f t="shared" si="5402"/>
      </c>
      <c r="TU217" s="55">
        <f t="shared" si="5371"/>
      </c>
      <c r="TV217" s="54">
        <f t="shared" si="5402"/>
      </c>
      <c r="TW217" s="55">
        <f t="shared" si="5372"/>
      </c>
      <c r="TX217" s="54">
        <f t="shared" si="5402"/>
      </c>
      <c r="TY217" s="55">
        <f t="shared" si="5373"/>
      </c>
      <c r="TZ217" s="54">
        <f t="shared" si="5402"/>
      </c>
      <c r="UA217" s="55">
        <f t="shared" si="5374"/>
      </c>
      <c r="UB217" s="54">
        <f t="shared" si="5402"/>
      </c>
      <c r="UC217" s="55">
        <f t="shared" si="5375"/>
      </c>
      <c r="UD217" s="54">
        <f t="shared" si="5402"/>
      </c>
      <c r="UE217" s="55">
        <f t="shared" si="5376"/>
      </c>
      <c r="UF217" s="54">
        <f t="shared" si="5402"/>
      </c>
      <c r="UG217" s="55">
        <f t="shared" si="5377"/>
      </c>
      <c r="UH217" s="54">
        <f t="shared" si="5402"/>
      </c>
      <c r="UI217" s="55">
        <f t="shared" si="5378"/>
      </c>
      <c r="UJ217" s="54">
        <f t="shared" si="5402"/>
      </c>
      <c r="UK217" s="55">
        <f t="shared" si="5379"/>
      </c>
      <c r="UL217" s="54">
        <f t="shared" si="5402"/>
      </c>
      <c r="UM217" s="55">
        <f t="shared" si="5380"/>
      </c>
      <c r="UN217" s="54">
        <f t="shared" si="5363"/>
      </c>
      <c r="UO217" s="55">
        <f t="shared" si="5381"/>
      </c>
      <c r="UP217" s="54">
        <f t="shared" si="5363"/>
      </c>
      <c r="UQ217" s="55">
        <f t="shared" si="5382"/>
      </c>
      <c r="UR217" s="54">
        <f t="shared" si="5363"/>
      </c>
      <c r="US217" s="55">
        <f t="shared" si="5383"/>
      </c>
      <c r="UT217" s="54">
        <f t="shared" si="5363"/>
      </c>
      <c r="UU217" s="55">
        <f t="shared" si="5384"/>
      </c>
      <c r="UV217" s="54">
        <f t="shared" si="5363"/>
      </c>
      <c r="UW217" s="55">
        <f t="shared" si="5385"/>
      </c>
      <c r="UX217" s="54">
        <f t="shared" si="5363"/>
      </c>
      <c r="UY217" s="55">
        <f t="shared" si="5386"/>
      </c>
      <c r="UZ217" s="54">
        <f t="shared" si="5363"/>
      </c>
      <c r="VA217" s="55">
        <f t="shared" si="5387"/>
      </c>
      <c r="VB217" s="54">
        <f t="shared" si="5363"/>
      </c>
      <c r="VC217" s="55">
        <f t="shared" si="5388"/>
      </c>
      <c r="VD217" s="54">
        <f t="shared" si="5363"/>
      </c>
      <c r="VE217" s="55">
        <f t="shared" si="5389"/>
      </c>
      <c r="VF217" s="54">
        <f t="shared" si="5363"/>
      </c>
      <c r="VG217" s="55">
        <f t="shared" si="5390"/>
      </c>
      <c r="VH217" s="54">
        <f t="shared" si="5363"/>
      </c>
      <c r="VI217" s="55">
        <f t="shared" si="5391"/>
      </c>
      <c r="VJ217" s="54">
        <f t="shared" si="5363"/>
      </c>
      <c r="VK217" s="55">
        <f t="shared" si="5392"/>
      </c>
      <c r="VL217" s="54">
        <f t="shared" si="5488"/>
      </c>
      <c r="VM217" s="55">
        <f t="shared" si="5393"/>
      </c>
      <c r="VN217" s="54">
        <f t="shared" si="5488"/>
      </c>
      <c r="VO217" s="55">
        <f t="shared" si="5394"/>
      </c>
      <c r="VP217" s="54">
        <f t="shared" si="5488"/>
      </c>
      <c r="VQ217" s="55">
        <f t="shared" si="5336"/>
      </c>
      <c r="VR217" s="54">
        <f t="shared" si="5488"/>
      </c>
      <c r="VS217" s="55">
        <f t="shared" si="5395"/>
      </c>
      <c r="VT217" s="54">
        <f t="shared" si="5488"/>
      </c>
      <c r="VU217" s="55">
        <f t="shared" si="5396"/>
      </c>
      <c r="VV217" s="54">
        <f t="shared" si="5488"/>
      </c>
      <c r="VW217" s="55">
        <f t="shared" si="5397"/>
      </c>
      <c r="VX217" s="54">
        <f t="shared" si="5488"/>
      </c>
      <c r="VY217" s="55">
        <f t="shared" si="5398"/>
      </c>
      <c r="VZ217" s="54">
        <f t="shared" si="5488"/>
      </c>
      <c r="WA217" s="55">
        <f t="shared" si="5399"/>
      </c>
      <c r="WB217" s="54">
        <f t="shared" si="5488"/>
      </c>
      <c r="WC217" s="55">
        <f t="shared" si="5400"/>
      </c>
      <c r="WD217" s="54">
        <f t="shared" si="5488"/>
      </c>
      <c r="WE217" s="55">
        <f t="shared" si="5337"/>
      </c>
      <c r="WF217" s="54">
        <f t="shared" si="5488"/>
      </c>
      <c r="WG217" s="55">
        <f t="shared" si="5338"/>
      </c>
      <c r="WH217" s="54">
        <f t="shared" si="5488"/>
      </c>
      <c r="WI217" s="55">
        <f t="shared" si="5339"/>
      </c>
      <c r="WJ217" s="54">
        <f t="shared" si="5488"/>
      </c>
      <c r="WK217" s="55">
        <f t="shared" si="5340"/>
      </c>
      <c r="WL217" s="54">
        <f t="shared" si="5488"/>
      </c>
      <c r="WM217" s="55">
        <f t="shared" si="5341"/>
      </c>
      <c r="WN217" s="54">
        <f t="shared" si="5488"/>
      </c>
      <c r="WO217" s="55">
        <f t="shared" si="5342"/>
      </c>
      <c r="WP217" s="54">
        <f t="shared" si="5488"/>
      </c>
      <c r="WQ217" s="55">
        <f t="shared" si="5343"/>
      </c>
      <c r="WR217" s="54">
        <f t="shared" si="5488"/>
      </c>
      <c r="WS217" s="55">
        <f t="shared" si="5344"/>
      </c>
      <c r="WT217" s="54">
        <f t="shared" si="5488"/>
      </c>
      <c r="WU217" s="55">
        <f t="shared" si="5345"/>
      </c>
      <c r="WV217" s="54">
        <f t="shared" si="5488"/>
      </c>
      <c r="WW217" s="55">
        <f t="shared" si="5346"/>
      </c>
      <c r="WX217" s="54">
        <f t="shared" si="5488"/>
      </c>
      <c r="WY217" s="55">
        <f t="shared" si="5347"/>
      </c>
      <c r="WZ217" s="54">
        <f t="shared" si="5488"/>
      </c>
      <c r="XA217" s="55">
        <f t="shared" si="5348"/>
      </c>
      <c r="XB217" s="54">
        <f t="shared" si="5488"/>
      </c>
      <c r="XC217" s="55">
        <f t="shared" si="5349"/>
      </c>
      <c r="XD217" s="54">
        <f t="shared" si="5488"/>
      </c>
      <c r="XE217" s="55">
        <f t="shared" si="5350"/>
      </c>
      <c r="XF217" s="54">
        <f t="shared" si="5488"/>
      </c>
      <c r="XG217" s="55">
        <f t="shared" si="5351"/>
      </c>
      <c r="XH217" s="54">
        <f t="shared" si="5488"/>
      </c>
      <c r="XI217" s="55">
        <f t="shared" si="5352"/>
      </c>
      <c r="XJ217" s="54">
        <f t="shared" si="5488"/>
      </c>
      <c r="XK217" s="55">
        <f t="shared" si="5353"/>
      </c>
      <c r="XL217" s="54">
        <f t="shared" si="5488"/>
      </c>
      <c r="XM217" s="55">
        <f t="shared" si="5354"/>
      </c>
      <c r="XN217" s="54">
        <f t="shared" si="5488"/>
      </c>
      <c r="XO217" s="55">
        <f t="shared" si="5355"/>
      </c>
      <c r="XP217" s="54">
        <f t="shared" si="5488"/>
      </c>
      <c r="XQ217" s="55">
        <f t="shared" si="5356"/>
      </c>
      <c r="XR217" s="54">
        <f t="shared" si="5488"/>
      </c>
      <c r="XS217" s="55">
        <f t="shared" si="5357"/>
      </c>
      <c r="XT217" s="54">
        <f t="shared" si="5488"/>
      </c>
      <c r="XU217" s="55">
        <f t="shared" si="5358"/>
      </c>
      <c r="XV217" s="54">
        <f t="shared" si="5488"/>
      </c>
      <c r="XW217" s="55">
        <f t="shared" si="5359"/>
      </c>
      <c r="XX217" s="54">
        <f t="shared" si="5485"/>
      </c>
      <c r="XY217" s="55">
        <f t="shared" si="5360"/>
      </c>
      <c r="XZ217" s="54">
        <f t="shared" si="5485"/>
      </c>
      <c r="YA217" s="55">
        <f t="shared" si="5361"/>
      </c>
      <c r="YB217" s="54">
        <f t="shared" si="5485"/>
      </c>
      <c r="YC217" s="55">
        <f t="shared" si="5260"/>
      </c>
      <c r="YD217" s="54">
        <f t="shared" si="5485"/>
      </c>
      <c r="YE217" s="55">
        <f t="shared" si="5261"/>
      </c>
      <c r="YF217" s="54">
        <f t="shared" si="5485"/>
      </c>
      <c r="YG217" s="55">
        <f t="shared" si="5262"/>
      </c>
      <c r="YH217" s="54">
        <f t="shared" si="5483"/>
      </c>
      <c r="YI217" s="55">
        <f t="shared" si="5263"/>
      </c>
      <c r="YJ217" s="54">
        <f t="shared" si="5483"/>
      </c>
      <c r="YK217" s="55">
        <f t="shared" si="5264"/>
      </c>
      <c r="YL217" s="54">
        <f t="shared" si="5483"/>
      </c>
      <c r="YM217" s="55">
        <f t="shared" si="5265"/>
      </c>
      <c r="YN217" s="54">
        <f t="shared" si="5483"/>
      </c>
      <c r="YO217" s="55">
        <f t="shared" si="5266"/>
      </c>
      <c r="YP217" s="54">
        <f t="shared" si="5483"/>
      </c>
      <c r="YQ217" s="55">
        <f t="shared" si="5267"/>
      </c>
      <c r="YR217" s="54">
        <f t="shared" si="5483"/>
      </c>
      <c r="YS217" s="55">
        <f t="shared" si="5268"/>
      </c>
      <c r="YT217" s="54">
        <f t="shared" si="5483"/>
      </c>
      <c r="YU217" s="55">
        <f t="shared" si="5269"/>
      </c>
      <c r="YV217" s="54">
        <f t="shared" si="5483"/>
      </c>
      <c r="YW217" s="55">
        <f t="shared" si="5270"/>
      </c>
      <c r="YX217" s="54">
        <f t="shared" si="5483"/>
      </c>
      <c r="YY217" s="55">
        <f t="shared" si="5271"/>
      </c>
      <c r="YZ217" s="54">
        <f t="shared" si="5483"/>
      </c>
      <c r="ZA217" s="55">
        <f t="shared" si="5272"/>
      </c>
      <c r="ZB217" s="54">
        <f t="shared" si="5483"/>
      </c>
      <c r="ZC217" s="55">
        <f t="shared" si="5273"/>
      </c>
      <c r="ZD217" s="54">
        <f t="shared" si="5483"/>
      </c>
      <c r="ZE217" s="55">
        <f t="shared" si="5274"/>
      </c>
      <c r="ZF217" s="54">
        <f t="shared" si="5483"/>
      </c>
      <c r="ZG217" s="55">
        <f t="shared" si="5275"/>
      </c>
      <c r="ZH217" s="54">
        <f t="shared" si="5483"/>
      </c>
      <c r="ZI217" s="55">
        <f t="shared" si="5276"/>
      </c>
      <c r="ZJ217" s="54">
        <f t="shared" si="5483"/>
      </c>
      <c r="ZK217" s="55">
        <f t="shared" si="5277"/>
      </c>
      <c r="ZL217" s="54">
        <f t="shared" si="5481"/>
      </c>
      <c r="ZM217" s="55">
        <f t="shared" si="5278"/>
      </c>
      <c r="ZN217" s="54">
        <f t="shared" si="5481"/>
      </c>
      <c r="ZO217" s="55">
        <f t="shared" si="5279"/>
      </c>
      <c r="ZP217" s="54">
        <f t="shared" si="5481"/>
      </c>
      <c r="ZQ217" s="55">
        <f t="shared" si="5280"/>
      </c>
      <c r="ZR217" s="54">
        <f t="shared" si="5481"/>
      </c>
      <c r="ZS217" s="55">
        <f t="shared" si="5281"/>
      </c>
      <c r="ZT217" s="54">
        <f t="shared" si="5481"/>
      </c>
      <c r="ZU217" s="55">
        <f t="shared" si="5282"/>
      </c>
      <c r="ZV217" s="54">
        <f t="shared" si="5481"/>
      </c>
      <c r="ZW217" s="55">
        <f t="shared" si="5283"/>
      </c>
      <c r="ZX217" s="54">
        <f t="shared" si="5481"/>
      </c>
      <c r="ZY217" s="55">
        <f t="shared" si="5284"/>
      </c>
      <c r="ZZ217" s="54">
        <f t="shared" si="5481"/>
      </c>
      <c r="AAA217" s="55">
        <f t="shared" si="5285"/>
      </c>
      <c r="AAB217" s="54">
        <f t="shared" si="5481"/>
      </c>
      <c r="AAC217" s="55">
        <f t="shared" si="5286"/>
      </c>
      <c r="AAD217" s="54">
        <f t="shared" si="5481"/>
      </c>
      <c r="AAE217" s="55">
        <f t="shared" si="5287"/>
      </c>
      <c r="AAF217" s="54">
        <f t="shared" si="5481"/>
      </c>
      <c r="AAG217" s="55">
        <f t="shared" si="5288"/>
      </c>
      <c r="AAH217" s="54">
        <f t="shared" si="5481"/>
      </c>
      <c r="AAI217" s="55">
        <f t="shared" si="5289"/>
      </c>
      <c r="AAJ217" s="54">
        <f t="shared" si="5481"/>
      </c>
      <c r="AAK217" s="55">
        <f t="shared" si="5290"/>
      </c>
      <c r="AAL217" s="54">
        <f t="shared" si="5481"/>
      </c>
      <c r="AAM217" s="55">
        <f t="shared" si="5443"/>
      </c>
      <c r="AAN217" s="54">
        <f t="shared" si="5481"/>
      </c>
      <c r="AAO217" s="55">
        <f t="shared" si="5444"/>
      </c>
      <c r="AAP217" s="54">
        <f t="shared" si="5481"/>
      </c>
      <c r="AAQ217" s="55">
        <f t="shared" si="5445"/>
      </c>
      <c r="AAR217" s="54">
        <f t="shared" si="5481"/>
      </c>
      <c r="AAS217" s="55">
        <f t="shared" si="5446"/>
      </c>
      <c r="AAT217" s="54">
        <f t="shared" si="5481"/>
      </c>
      <c r="AAU217" s="55">
        <f t="shared" si="5447"/>
      </c>
      <c r="AAV217" s="54">
        <f t="shared" si="5481"/>
      </c>
      <c r="AAW217" s="55">
        <f t="shared" si="5448"/>
      </c>
      <c r="AAX217" s="54">
        <f t="shared" si="5481"/>
      </c>
      <c r="AAY217" s="55">
        <f t="shared" si="5449"/>
      </c>
      <c r="AAZ217" s="54">
        <f t="shared" si="5481"/>
      </c>
      <c r="ABA217" s="55">
        <f t="shared" si="5450"/>
      </c>
      <c r="ABB217" s="54">
        <f t="shared" si="5481"/>
      </c>
      <c r="ABC217" s="55">
        <f t="shared" si="5451"/>
      </c>
      <c r="ABD217" s="54">
        <f t="shared" si="5481"/>
      </c>
      <c r="ABE217" s="55">
        <f t="shared" si="5452"/>
      </c>
      <c r="ABF217" s="54">
        <f t="shared" si="5481"/>
      </c>
      <c r="ABG217" s="55">
        <f t="shared" si="5453"/>
      </c>
      <c r="ABH217" s="54">
        <f t="shared" si="5481"/>
      </c>
      <c r="ABI217" s="55">
        <f t="shared" si="5454"/>
      </c>
      <c r="ABJ217" s="54">
        <f t="shared" si="5481"/>
      </c>
      <c r="ABK217" s="55">
        <f t="shared" si="5455"/>
      </c>
      <c r="ABL217" s="54">
        <f t="shared" si="5481"/>
      </c>
      <c r="ABM217" s="55">
        <f t="shared" si="5456"/>
      </c>
      <c r="ABN217" s="54">
        <f t="shared" si="5481"/>
      </c>
      <c r="ABO217" s="55">
        <f t="shared" si="5457"/>
      </c>
      <c r="ABP217" s="54">
        <f t="shared" si="5481"/>
      </c>
      <c r="ABQ217" s="55">
        <f t="shared" si="5458"/>
      </c>
      <c r="ABR217" s="54">
        <f t="shared" si="5481"/>
      </c>
      <c r="ABS217" s="55">
        <f t="shared" si="5459"/>
      </c>
      <c r="ABT217" s="54">
        <f t="shared" si="5481"/>
      </c>
      <c r="ABU217" s="55">
        <f t="shared" si="5460"/>
      </c>
      <c r="ABV217" s="54">
        <f t="shared" si="5482"/>
      </c>
      <c r="ABW217" s="55">
        <f t="shared" si="5461"/>
      </c>
      <c r="ABX217" s="54">
        <f t="shared" si="5482"/>
      </c>
      <c r="ABY217" s="55">
        <f t="shared" si="5462"/>
      </c>
      <c r="ABZ217" s="54">
        <f t="shared" si="5482"/>
      </c>
      <c r="ACA217" s="55">
        <f t="shared" si="5463"/>
      </c>
      <c r="ACB217" s="54">
        <f t="shared" si="5482"/>
      </c>
      <c r="ACC217" s="55">
        <f t="shared" si="5464"/>
      </c>
      <c r="ACD217" s="54">
        <f t="shared" si="5482"/>
      </c>
      <c r="ACE217" s="55">
        <f t="shared" si="5465"/>
      </c>
      <c r="ACF217" s="54">
        <f t="shared" si="5482"/>
      </c>
      <c r="ACG217" s="55">
        <f t="shared" si="5466"/>
      </c>
      <c r="ACH217" s="54">
        <f t="shared" si="5482"/>
      </c>
      <c r="ACI217" s="55">
        <f t="shared" si="5467"/>
      </c>
      <c r="ACJ217" s="54">
        <f t="shared" si="5482"/>
      </c>
      <c r="ACK217" s="55">
        <f t="shared" si="5468"/>
      </c>
      <c r="ACL217" s="54">
        <f t="shared" si="5482"/>
      </c>
      <c r="ACM217" s="55">
        <f t="shared" si="5469"/>
      </c>
      <c r="ACN217" s="54">
        <f t="shared" si="5482"/>
      </c>
      <c r="ACO217" s="55">
        <f t="shared" si="5470"/>
      </c>
      <c r="ACP217" s="54">
        <f t="shared" si="5482"/>
      </c>
      <c r="ACQ217" s="55">
        <f t="shared" si="5471"/>
      </c>
      <c r="ACR217" s="54">
        <f t="shared" si="5482"/>
      </c>
      <c r="ACS217" s="55">
        <f t="shared" si="5472"/>
      </c>
      <c r="ACT217" s="54">
        <f t="shared" si="5482"/>
      </c>
      <c r="ACU217" s="55">
        <f t="shared" si="5473"/>
      </c>
      <c r="ACV217" s="54">
        <f t="shared" si="5482"/>
      </c>
      <c r="ACW217" s="55">
        <f t="shared" si="5408"/>
      </c>
      <c r="ACX217" s="54">
        <f t="shared" si="5482"/>
      </c>
      <c r="ACY217" s="55">
        <f t="shared" si="5489"/>
      </c>
      <c r="ACZ217" s="54">
        <f t="shared" si="5482"/>
      </c>
      <c r="ADA217" s="55">
        <f t="shared" si="5490"/>
      </c>
      <c r="ADB217" s="54">
        <f t="shared" si="5482"/>
      </c>
      <c r="ADC217" s="55">
        <f t="shared" si="5491"/>
      </c>
      <c r="ADD217" s="54">
        <f t="shared" si="5482"/>
      </c>
      <c r="ADE217" s="55">
        <f t="shared" si="5492"/>
      </c>
      <c r="ADF217" s="54">
        <f t="shared" si="5482"/>
      </c>
      <c r="ADG217" s="55">
        <f t="shared" si="5493"/>
      </c>
    </row>
    <row r="218" spans="1:787" ht="20.25" hidden="1" customHeight="1">
      <c r="A218" s="112">
        <v>146</v>
      </c>
      <c r="B218" s="115">
        <f>学年と名前を結合するシート!D147</f>
      </c>
      <c r="C218" s="114"/>
      <c r="D218" s="54">
        <f t="shared" si="5292"/>
      </c>
      <c r="E218" s="55">
        <f t="shared" si="5293"/>
      </c>
      <c r="F218" s="54">
        <f t="shared" si="5477"/>
      </c>
      <c r="G218" s="55">
        <f t="shared" si="5494"/>
      </c>
      <c r="H218" s="54">
        <f t="shared" si="5477"/>
      </c>
      <c r="I218" s="55">
        <f t="shared" si="5495"/>
      </c>
      <c r="J218" s="54">
        <f t="shared" si="5477"/>
      </c>
      <c r="K218" s="55">
        <f t="shared" si="5496"/>
      </c>
      <c r="L218" s="54">
        <f t="shared" si="5477"/>
      </c>
      <c r="M218" s="55">
        <f t="shared" si="5497"/>
      </c>
      <c r="N218" s="54">
        <f t="shared" si="5477"/>
      </c>
      <c r="O218" s="55">
        <f t="shared" si="5498"/>
      </c>
      <c r="P218" s="54">
        <f t="shared" si="5477"/>
      </c>
      <c r="Q218" s="55">
        <f t="shared" si="5499"/>
      </c>
      <c r="R218" s="54">
        <f t="shared" si="5477"/>
      </c>
      <c r="S218" s="55">
        <f t="shared" si="5500"/>
      </c>
      <c r="T218" s="54">
        <f t="shared" si="5477"/>
      </c>
      <c r="U218" s="55">
        <f t="shared" si="5501"/>
      </c>
      <c r="V218" s="54">
        <f t="shared" si="5477"/>
      </c>
      <c r="W218" s="55">
        <f t="shared" si="5502"/>
      </c>
      <c r="X218" s="54">
        <f t="shared" si="5477"/>
      </c>
      <c r="Y218" s="55">
        <f t="shared" si="5503"/>
      </c>
      <c r="Z218" s="54">
        <f t="shared" si="5477"/>
      </c>
      <c r="AA218" s="55">
        <f t="shared" si="5504"/>
      </c>
      <c r="AB218" s="54">
        <f t="shared" si="5477"/>
      </c>
      <c r="AC218" s="55">
        <f t="shared" si="5505"/>
      </c>
      <c r="AD218" s="54">
        <f t="shared" si="5477"/>
      </c>
      <c r="AE218" s="55">
        <f t="shared" si="5506"/>
      </c>
      <c r="AF218" s="54">
        <f t="shared" si="5477"/>
      </c>
      <c r="AG218" s="55">
        <f t="shared" si="5507"/>
      </c>
      <c r="AH218" s="54">
        <f t="shared" si="5477"/>
      </c>
      <c r="AI218" s="55">
        <f t="shared" si="5508"/>
      </c>
      <c r="AJ218" s="54">
        <f t="shared" si="5477"/>
      </c>
      <c r="AK218" s="55">
        <f t="shared" si="5509"/>
      </c>
      <c r="AL218" s="54">
        <f t="shared" si="5477"/>
      </c>
      <c r="AM218" s="55">
        <f t="shared" si="5510"/>
      </c>
      <c r="AN218" s="54">
        <f t="shared" si="5477"/>
      </c>
      <c r="AO218" s="55">
        <f t="shared" si="5511"/>
      </c>
      <c r="AP218" s="54">
        <f t="shared" si="5477"/>
      </c>
      <c r="AQ218" s="55">
        <f t="shared" si="5512"/>
      </c>
      <c r="AR218" s="54">
        <f t="shared" si="5477"/>
      </c>
      <c r="AS218" s="55">
        <f t="shared" si="5513"/>
      </c>
      <c r="AT218" s="54">
        <f t="shared" si="5477"/>
      </c>
      <c r="AU218" s="55">
        <f t="shared" si="5514"/>
      </c>
      <c r="AV218" s="54">
        <f t="shared" si="5477"/>
      </c>
      <c r="AW218" s="55">
        <f t="shared" si="5515"/>
      </c>
      <c r="AX218" s="54">
        <f t="shared" si="5477"/>
      </c>
      <c r="AY218" s="55">
        <f t="shared" si="5516"/>
      </c>
      <c r="AZ218" s="54">
        <f t="shared" si="5477"/>
      </c>
      <c r="BA218" s="55">
        <f t="shared" si="5517"/>
      </c>
      <c r="BB218" s="54">
        <f t="shared" si="5477"/>
      </c>
      <c r="BC218" s="55">
        <f t="shared" si="5518"/>
      </c>
      <c r="BD218" s="54">
        <f t="shared" si="5477"/>
      </c>
      <c r="BE218" s="55">
        <f t="shared" si="5519"/>
      </c>
      <c r="BF218" s="54">
        <f t="shared" si="5477"/>
      </c>
      <c r="BG218" s="55">
        <f t="shared" si="5520"/>
      </c>
      <c r="BH218" s="54">
        <f t="shared" si="5477"/>
      </c>
      <c r="BI218" s="55">
        <f t="shared" si="5521"/>
      </c>
      <c r="BJ218" s="54">
        <f t="shared" si="5477"/>
      </c>
      <c r="BK218" s="55">
        <f t="shared" si="5522"/>
      </c>
      <c r="BL218" s="54">
        <f t="shared" si="5477"/>
      </c>
      <c r="BM218" s="55">
        <f t="shared" si="5523"/>
      </c>
      <c r="BN218" s="54">
        <f t="shared" si="5477"/>
      </c>
      <c r="BO218" s="55">
        <f t="shared" si="5524"/>
      </c>
      <c r="BP218" s="54">
        <f t="shared" ref="BP218:DZ222" si="5628">RIGHT(IFERROR(VLOOKUP($B218,BP$4:BQ$71,2,FALSE),""),2)</f>
      </c>
      <c r="BQ218" s="55">
        <f t="shared" si="5525"/>
      </c>
      <c r="BR218" s="54">
        <f t="shared" si="5628"/>
      </c>
      <c r="BS218" s="55">
        <f t="shared" si="5526"/>
      </c>
      <c r="BT218" s="54">
        <f t="shared" si="5628"/>
      </c>
      <c r="BU218" s="55">
        <f t="shared" si="5527"/>
      </c>
      <c r="BV218" s="54">
        <f t="shared" si="5628"/>
      </c>
      <c r="BW218" s="55">
        <f t="shared" si="5528"/>
      </c>
      <c r="BX218" s="54">
        <f t="shared" si="5628"/>
      </c>
      <c r="BY218" s="55">
        <f t="shared" si="5529"/>
      </c>
      <c r="BZ218" s="54">
        <f t="shared" si="5628"/>
      </c>
      <c r="CA218" s="55">
        <f t="shared" si="5530"/>
      </c>
      <c r="CB218" s="54">
        <f t="shared" si="5628"/>
      </c>
      <c r="CC218" s="55">
        <f t="shared" si="5531"/>
      </c>
      <c r="CD218" s="54">
        <f t="shared" si="5628"/>
      </c>
      <c r="CE218" s="55">
        <f t="shared" si="5532"/>
      </c>
      <c r="CF218" s="54">
        <f t="shared" si="5628"/>
      </c>
      <c r="CG218" s="55">
        <f t="shared" si="5533"/>
      </c>
      <c r="CH218" s="54">
        <f t="shared" si="5628"/>
      </c>
      <c r="CI218" s="55">
        <f t="shared" si="5534"/>
      </c>
      <c r="CJ218" s="54">
        <f t="shared" si="5628"/>
      </c>
      <c r="CK218" s="55">
        <f t="shared" si="5535"/>
      </c>
      <c r="CL218" s="54">
        <f t="shared" si="5628"/>
      </c>
      <c r="CM218" s="55">
        <f t="shared" si="5536"/>
      </c>
      <c r="CN218" s="54">
        <f t="shared" si="5628"/>
      </c>
      <c r="CO218" s="55">
        <f t="shared" si="5537"/>
      </c>
      <c r="CP218" s="54">
        <f t="shared" si="5628"/>
      </c>
      <c r="CQ218" s="55">
        <f t="shared" si="5538"/>
      </c>
      <c r="CR218" s="54">
        <f t="shared" si="5628"/>
      </c>
      <c r="CS218" s="55">
        <f t="shared" si="5539"/>
      </c>
      <c r="CT218" s="54">
        <f t="shared" si="5628"/>
      </c>
      <c r="CU218" s="55">
        <f t="shared" si="5540"/>
      </c>
      <c r="CV218" s="54">
        <f t="shared" si="5628"/>
      </c>
      <c r="CW218" s="55">
        <f t="shared" si="5541"/>
      </c>
      <c r="CX218" s="54">
        <f t="shared" si="5628"/>
      </c>
      <c r="CY218" s="55">
        <f t="shared" si="5542"/>
      </c>
      <c r="CZ218" s="54">
        <f t="shared" si="5628"/>
      </c>
      <c r="DA218" s="55">
        <f t="shared" si="5543"/>
      </c>
      <c r="DB218" s="54">
        <f t="shared" si="5628"/>
      </c>
      <c r="DC218" s="55">
        <f t="shared" si="5544"/>
      </c>
      <c r="DD218" s="54">
        <f t="shared" si="5628"/>
      </c>
      <c r="DE218" s="55">
        <f t="shared" si="5545"/>
      </c>
      <c r="DF218" s="54">
        <f t="shared" si="5628"/>
      </c>
      <c r="DG218" s="55">
        <f t="shared" si="5546"/>
      </c>
      <c r="DH218" s="54">
        <f t="shared" si="5628"/>
      </c>
      <c r="DI218" s="55">
        <f t="shared" si="5547"/>
      </c>
      <c r="DJ218" s="54">
        <f t="shared" si="5628"/>
      </c>
      <c r="DK218" s="55">
        <f t="shared" si="5548"/>
      </c>
      <c r="DL218" s="54">
        <f t="shared" si="5628"/>
      </c>
      <c r="DM218" s="55">
        <f t="shared" si="5549"/>
      </c>
      <c r="DN218" s="54">
        <f t="shared" si="5628"/>
      </c>
      <c r="DO218" s="55">
        <f t="shared" si="5550"/>
      </c>
      <c r="DP218" s="54">
        <f t="shared" si="5628"/>
      </c>
      <c r="DQ218" s="55">
        <f t="shared" si="5551"/>
      </c>
      <c r="DR218" s="54">
        <f t="shared" si="5628"/>
      </c>
      <c r="DS218" s="55">
        <f t="shared" si="5552"/>
      </c>
      <c r="DT218" s="54">
        <f t="shared" si="5628"/>
      </c>
      <c r="DU218" s="55">
        <f t="shared" si="5553"/>
      </c>
      <c r="DV218" s="54">
        <f t="shared" si="5628"/>
      </c>
      <c r="DW218" s="55">
        <f t="shared" si="5554"/>
      </c>
      <c r="DX218" s="54">
        <f t="shared" si="5628"/>
      </c>
      <c r="DY218" s="55">
        <f t="shared" si="5555"/>
      </c>
      <c r="DZ218" s="54">
        <f t="shared" si="5628"/>
      </c>
      <c r="EA218" s="55">
        <f t="shared" si="5556"/>
      </c>
      <c r="EB218" s="54">
        <f t="shared" si="5334"/>
      </c>
      <c r="EC218" s="55">
        <f t="shared" si="5557"/>
      </c>
      <c r="ED218" s="54">
        <f t="shared" ref="ED218:GN222" si="5629">RIGHT(IFERROR(VLOOKUP($B218,ED$4:EE$71,2,FALSE),""),2)</f>
      </c>
      <c r="EE218" s="55">
        <f t="shared" si="5558"/>
      </c>
      <c r="EF218" s="54">
        <f t="shared" si="5629"/>
      </c>
      <c r="EG218" s="55">
        <f t="shared" si="5559"/>
      </c>
      <c r="EH218" s="54">
        <f t="shared" si="5629"/>
      </c>
      <c r="EI218" s="55">
        <f t="shared" si="5560"/>
      </c>
      <c r="EJ218" s="54">
        <f t="shared" si="5629"/>
      </c>
      <c r="EK218" s="55">
        <f t="shared" si="5561"/>
      </c>
      <c r="EL218" s="54">
        <f t="shared" si="5629"/>
      </c>
      <c r="EM218" s="55">
        <f t="shared" si="5562"/>
      </c>
      <c r="EN218" s="54">
        <f t="shared" si="5629"/>
      </c>
      <c r="EO218" s="55">
        <f t="shared" si="5563"/>
      </c>
      <c r="EP218" s="54">
        <f t="shared" si="5629"/>
      </c>
      <c r="EQ218" s="55">
        <f t="shared" si="5564"/>
      </c>
      <c r="ER218" s="54">
        <f t="shared" si="5629"/>
      </c>
      <c r="ES218" s="55">
        <f t="shared" si="5565"/>
      </c>
      <c r="ET218" s="54">
        <f t="shared" si="5629"/>
      </c>
      <c r="EU218" s="55">
        <f t="shared" si="5566"/>
      </c>
      <c r="EV218" s="54">
        <f t="shared" si="5629"/>
      </c>
      <c r="EW218" s="55">
        <f t="shared" si="5567"/>
      </c>
      <c r="EX218" s="54">
        <f t="shared" si="5629"/>
      </c>
      <c r="EY218" s="55">
        <f t="shared" si="5568"/>
      </c>
      <c r="EZ218" s="54">
        <f t="shared" si="5629"/>
      </c>
      <c r="FA218" s="55">
        <f t="shared" si="5569"/>
      </c>
      <c r="FB218" s="54">
        <f t="shared" si="5629"/>
      </c>
      <c r="FC218" s="55">
        <f t="shared" si="5570"/>
      </c>
      <c r="FD218" s="54">
        <f t="shared" si="5629"/>
      </c>
      <c r="FE218" s="55">
        <f t="shared" si="5571"/>
      </c>
      <c r="FF218" s="54">
        <f t="shared" si="5629"/>
      </c>
      <c r="FG218" s="55">
        <f t="shared" si="5572"/>
      </c>
      <c r="FH218" s="54">
        <f t="shared" si="5629"/>
      </c>
      <c r="FI218" s="55">
        <f t="shared" si="5573"/>
      </c>
      <c r="FJ218" s="54">
        <f t="shared" si="5629"/>
      </c>
      <c r="FK218" s="55">
        <f t="shared" si="5574"/>
      </c>
      <c r="FL218" s="54">
        <f t="shared" si="5629"/>
      </c>
      <c r="FM218" s="55">
        <f t="shared" si="5575"/>
      </c>
      <c r="FN218" s="54">
        <f t="shared" si="5629"/>
      </c>
      <c r="FO218" s="55">
        <f t="shared" si="5576"/>
      </c>
      <c r="FP218" s="54">
        <f t="shared" si="5629"/>
      </c>
      <c r="FQ218" s="55">
        <f t="shared" si="5577"/>
      </c>
      <c r="FR218" s="54">
        <f t="shared" si="5629"/>
      </c>
      <c r="FS218" s="55">
        <f t="shared" si="5578"/>
      </c>
      <c r="FT218" s="54">
        <f t="shared" si="5629"/>
      </c>
      <c r="FU218" s="55">
        <f t="shared" si="5579"/>
      </c>
      <c r="FV218" s="54">
        <f t="shared" si="5629"/>
      </c>
      <c r="FW218" s="55">
        <f t="shared" si="5580"/>
      </c>
      <c r="FX218" s="54">
        <f t="shared" si="5629"/>
      </c>
      <c r="FY218" s="55">
        <f t="shared" si="5581"/>
      </c>
      <c r="FZ218" s="54">
        <f t="shared" si="5629"/>
      </c>
      <c r="GA218" s="55">
        <f t="shared" si="5582"/>
      </c>
      <c r="GB218" s="54">
        <f t="shared" si="5629"/>
      </c>
      <c r="GC218" s="55">
        <f t="shared" si="5583"/>
      </c>
      <c r="GD218" s="54">
        <f t="shared" si="5629"/>
      </c>
      <c r="GE218" s="55">
        <f t="shared" si="5584"/>
      </c>
      <c r="GF218" s="54">
        <f t="shared" si="5629"/>
      </c>
      <c r="GG218" s="55">
        <f t="shared" si="5585"/>
      </c>
      <c r="GH218" s="54">
        <f t="shared" si="5629"/>
      </c>
      <c r="GI218" s="55">
        <f t="shared" si="5586"/>
      </c>
      <c r="GJ218" s="54">
        <f t="shared" si="5629"/>
      </c>
      <c r="GK218" s="55">
        <f t="shared" si="5587"/>
      </c>
      <c r="GL218" s="54">
        <f t="shared" si="5629"/>
      </c>
      <c r="GM218" s="55">
        <f t="shared" si="5588"/>
      </c>
      <c r="GN218" s="54">
        <f t="shared" si="5629"/>
      </c>
      <c r="GO218" s="55">
        <f t="shared" si="5589"/>
      </c>
      <c r="GP218" s="54">
        <f t="shared" si="5479"/>
      </c>
      <c r="GQ218" s="55">
        <f t="shared" si="5590"/>
      </c>
      <c r="GR218" s="54">
        <f t="shared" si="5479"/>
      </c>
      <c r="GS218" s="55">
        <f t="shared" si="5591"/>
      </c>
      <c r="GT218" s="54">
        <f t="shared" si="5479"/>
      </c>
      <c r="GU218" s="55">
        <f t="shared" si="5592"/>
      </c>
      <c r="GV218" s="54">
        <f t="shared" si="5479"/>
      </c>
      <c r="GW218" s="55">
        <f t="shared" si="5593"/>
      </c>
      <c r="GX218" s="54">
        <f t="shared" si="5479"/>
      </c>
      <c r="GY218" s="55">
        <f t="shared" si="5594"/>
      </c>
      <c r="GZ218" s="54">
        <f t="shared" si="5479"/>
      </c>
      <c r="HA218" s="55">
        <f t="shared" si="5595"/>
      </c>
      <c r="HB218" s="54">
        <f t="shared" si="5478"/>
      </c>
      <c r="HC218" s="55">
        <f t="shared" si="5596"/>
      </c>
      <c r="HD218" s="54">
        <f t="shared" si="5478"/>
      </c>
      <c r="HE218" s="55">
        <f t="shared" si="5597"/>
      </c>
      <c r="HF218" s="54">
        <f t="shared" si="5478"/>
      </c>
      <c r="HG218" s="55">
        <f t="shared" si="5598"/>
      </c>
      <c r="HH218" s="54">
        <f t="shared" si="5478"/>
      </c>
      <c r="HI218" s="55">
        <f t="shared" si="5599"/>
      </c>
      <c r="HJ218" s="54">
        <f t="shared" si="5478"/>
      </c>
      <c r="HK218" s="55">
        <f t="shared" si="5600"/>
      </c>
      <c r="HL218" s="54">
        <f t="shared" si="5478"/>
      </c>
      <c r="HM218" s="55">
        <f t="shared" si="5601"/>
      </c>
      <c r="HN218" s="54">
        <f t="shared" si="5478"/>
      </c>
      <c r="HO218" s="55">
        <f t="shared" si="5602"/>
      </c>
      <c r="HP218" s="54">
        <f t="shared" si="5478"/>
      </c>
      <c r="HQ218" s="55">
        <f t="shared" si="5603"/>
      </c>
      <c r="HR218" s="54">
        <f t="shared" si="5478"/>
      </c>
      <c r="HS218" s="55">
        <f t="shared" si="5604"/>
      </c>
      <c r="HT218" s="54">
        <f t="shared" si="5478"/>
      </c>
      <c r="HU218" s="55">
        <f t="shared" si="5605"/>
      </c>
      <c r="HV218" s="54">
        <f t="shared" si="5478"/>
      </c>
      <c r="HW218" s="55">
        <f t="shared" si="5606"/>
      </c>
      <c r="HX218" s="54">
        <f t="shared" si="5478"/>
      </c>
      <c r="HY218" s="55">
        <f t="shared" si="5607"/>
      </c>
      <c r="HZ218" s="54">
        <f t="shared" si="5478"/>
      </c>
      <c r="IA218" s="55">
        <f t="shared" si="5608"/>
      </c>
      <c r="IB218" s="54">
        <f t="shared" si="5478"/>
      </c>
      <c r="IC218" s="55">
        <f t="shared" si="5609"/>
      </c>
      <c r="ID218" s="54">
        <f t="shared" si="5478"/>
      </c>
      <c r="IE218" s="55">
        <f t="shared" si="5610"/>
      </c>
      <c r="IF218" s="54">
        <f t="shared" si="5478"/>
      </c>
      <c r="IG218" s="55">
        <f t="shared" si="5611"/>
      </c>
      <c r="IH218" s="54">
        <f t="shared" si="5478"/>
      </c>
      <c r="II218" s="55">
        <f t="shared" si="5612"/>
      </c>
      <c r="IJ218" s="54">
        <f t="shared" si="5478"/>
      </c>
      <c r="IK218" s="55">
        <f t="shared" si="5613"/>
      </c>
      <c r="IL218" s="54">
        <f t="shared" si="5478"/>
      </c>
      <c r="IM218" s="55">
        <f t="shared" si="5614"/>
      </c>
      <c r="IN218" s="54">
        <f t="shared" si="5478"/>
      </c>
      <c r="IO218" s="55">
        <f t="shared" si="5615"/>
      </c>
      <c r="IP218" s="54">
        <f t="shared" si="5478"/>
      </c>
      <c r="IQ218" s="55">
        <f t="shared" si="5616"/>
      </c>
      <c r="IR218" s="54">
        <f t="shared" si="5478"/>
      </c>
      <c r="IS218" s="55">
        <f t="shared" si="5617"/>
      </c>
      <c r="IT218" s="54">
        <f t="shared" si="5478"/>
      </c>
      <c r="IU218" s="55">
        <f t="shared" si="5618"/>
      </c>
      <c r="IV218" s="54">
        <f t="shared" si="5478"/>
      </c>
      <c r="IW218" s="55">
        <f t="shared" si="5619"/>
      </c>
      <c r="IX218" s="54">
        <f t="shared" si="5478"/>
      </c>
      <c r="IY218" s="55">
        <f t="shared" si="5620"/>
      </c>
      <c r="IZ218" s="54">
        <f t="shared" si="5478"/>
      </c>
      <c r="JA218" s="55">
        <f t="shared" si="5621"/>
      </c>
      <c r="JB218" s="54">
        <f t="shared" si="5478"/>
      </c>
      <c r="JC218" s="55">
        <f t="shared" si="5622"/>
      </c>
      <c r="JD218" s="54">
        <f t="shared" si="5478"/>
      </c>
      <c r="JE218" s="55">
        <f t="shared" si="5623"/>
      </c>
      <c r="JF218" s="54">
        <f t="shared" si="5478"/>
      </c>
      <c r="JG218" s="55">
        <f t="shared" si="5624"/>
      </c>
      <c r="JH218" s="54">
        <f t="shared" si="5478"/>
      </c>
      <c r="JI218" s="55">
        <f t="shared" si="5625"/>
      </c>
      <c r="JJ218" s="54">
        <f t="shared" si="5478"/>
      </c>
      <c r="JK218" s="55">
        <f t="shared" si="5626"/>
      </c>
      <c r="JL218" s="54">
        <f t="shared" si="5409"/>
      </c>
      <c r="JM218" s="55">
        <f t="shared" si="5200"/>
      </c>
      <c r="JN218" s="54">
        <f t="shared" si="5627"/>
      </c>
      <c r="JO218" s="55">
        <f t="shared" si="5296"/>
      </c>
      <c r="JP218" s="54">
        <f t="shared" si="5627"/>
      </c>
      <c r="JQ218" s="55">
        <f t="shared" si="5297"/>
      </c>
      <c r="JR218" s="54">
        <f t="shared" si="5627"/>
      </c>
      <c r="JS218" s="55">
        <f t="shared" si="5298"/>
      </c>
      <c r="JT218" s="54">
        <f t="shared" si="5627"/>
      </c>
      <c r="JU218" s="55">
        <f t="shared" si="5299"/>
      </c>
      <c r="JV218" s="54">
        <f t="shared" si="5627"/>
      </c>
      <c r="JW218" s="55">
        <f t="shared" si="5300"/>
      </c>
      <c r="JX218" s="54">
        <f t="shared" si="5627"/>
      </c>
      <c r="JY218" s="55">
        <f t="shared" si="5301"/>
      </c>
      <c r="JZ218" s="54">
        <f t="shared" si="5627"/>
      </c>
      <c r="KA218" s="55">
        <f t="shared" si="5302"/>
      </c>
      <c r="KB218" s="54">
        <f t="shared" si="5627"/>
      </c>
      <c r="KC218" s="55">
        <f t="shared" si="5303"/>
      </c>
      <c r="KD218" s="54">
        <f t="shared" si="5627"/>
      </c>
      <c r="KE218" s="55">
        <f t="shared" si="5304"/>
      </c>
      <c r="KF218" s="54">
        <f t="shared" si="5627"/>
      </c>
      <c r="KG218" s="55">
        <f t="shared" si="5305"/>
      </c>
      <c r="KH218" s="54">
        <f t="shared" si="5627"/>
      </c>
      <c r="KI218" s="55">
        <f t="shared" si="5306"/>
      </c>
      <c r="KJ218" s="54">
        <f t="shared" si="5627"/>
      </c>
      <c r="KK218" s="55">
        <f t="shared" si="5307"/>
      </c>
      <c r="KL218" s="54">
        <f t="shared" si="5627"/>
      </c>
      <c r="KM218" s="55">
        <f t="shared" si="5308"/>
      </c>
      <c r="KN218" s="54">
        <f t="shared" si="5627"/>
      </c>
      <c r="KO218" s="55">
        <f t="shared" si="5309"/>
      </c>
      <c r="KP218" s="54">
        <f t="shared" si="5627"/>
      </c>
      <c r="KQ218" s="55">
        <f t="shared" si="5310"/>
      </c>
      <c r="KR218" s="54">
        <f t="shared" si="5627"/>
      </c>
      <c r="KS218" s="55">
        <f t="shared" si="5311"/>
      </c>
      <c r="KT218" s="54">
        <f t="shared" si="5627"/>
      </c>
      <c r="KU218" s="55">
        <f t="shared" si="5312"/>
      </c>
      <c r="KV218" s="54">
        <f t="shared" si="5627"/>
      </c>
      <c r="KW218" s="55">
        <f t="shared" si="5313"/>
      </c>
      <c r="KX218" s="54">
        <f t="shared" si="5627"/>
      </c>
      <c r="KY218" s="55">
        <f t="shared" si="5314"/>
      </c>
      <c r="KZ218" s="54">
        <f t="shared" si="5627"/>
      </c>
      <c r="LA218" s="55">
        <f t="shared" si="5315"/>
      </c>
      <c r="LB218" s="54">
        <f t="shared" si="5627"/>
      </c>
      <c r="LC218" s="55">
        <f t="shared" si="5316"/>
      </c>
      <c r="LD218" s="54">
        <f t="shared" si="5627"/>
      </c>
      <c r="LE218" s="55">
        <f t="shared" si="5317"/>
      </c>
      <c r="LF218" s="54">
        <f t="shared" si="5627"/>
      </c>
      <c r="LG218" s="55">
        <f t="shared" si="5318"/>
      </c>
      <c r="LH218" s="54">
        <f t="shared" si="5627"/>
      </c>
      <c r="LI218" s="55">
        <f t="shared" si="5319"/>
      </c>
      <c r="LJ218" s="54">
        <f t="shared" si="5627"/>
      </c>
      <c r="LK218" s="55">
        <f t="shared" si="5320"/>
      </c>
      <c r="LL218" s="54">
        <f t="shared" si="5627"/>
      </c>
      <c r="LM218" s="55">
        <f t="shared" si="5321"/>
      </c>
      <c r="LN218" s="54">
        <f t="shared" si="5627"/>
      </c>
      <c r="LO218" s="55">
        <f t="shared" si="5322"/>
      </c>
      <c r="LP218" s="54">
        <f t="shared" si="5627"/>
      </c>
      <c r="LQ218" s="55">
        <f t="shared" si="5323"/>
      </c>
      <c r="LR218" s="54">
        <f t="shared" si="5627"/>
      </c>
      <c r="LS218" s="55">
        <f t="shared" si="5324"/>
      </c>
      <c r="LT218" s="54">
        <f t="shared" si="5627"/>
      </c>
      <c r="LU218" s="55">
        <f t="shared" si="5325"/>
      </c>
      <c r="LV218" s="54">
        <f t="shared" si="5627"/>
      </c>
      <c r="LW218" s="55">
        <f t="shared" si="5326"/>
      </c>
      <c r="LX218" s="54">
        <f t="shared" si="5627"/>
      </c>
      <c r="LY218" s="55">
        <f t="shared" si="5202"/>
      </c>
      <c r="LZ218" s="54">
        <f t="shared" si="5486"/>
      </c>
      <c r="MA218" s="55">
        <f t="shared" si="5327"/>
      </c>
      <c r="MB218" s="54">
        <f t="shared" si="5486"/>
      </c>
      <c r="MC218" s="55">
        <f t="shared" si="5328"/>
      </c>
      <c r="MD218" s="54">
        <f t="shared" si="5486"/>
      </c>
      <c r="ME218" s="55">
        <f t="shared" si="5329"/>
      </c>
      <c r="MF218" s="54">
        <f t="shared" si="5486"/>
      </c>
      <c r="MG218" s="55">
        <f t="shared" si="5330"/>
      </c>
      <c r="MH218" s="54">
        <f t="shared" si="5486"/>
      </c>
      <c r="MI218" s="55">
        <f t="shared" si="5331"/>
      </c>
      <c r="MJ218" s="54">
        <f t="shared" si="5486"/>
      </c>
      <c r="MK218" s="55">
        <f t="shared" si="5332"/>
      </c>
      <c r="ML218" s="54">
        <f t="shared" si="5486"/>
      </c>
      <c r="MM218" s="55">
        <f t="shared" si="5203"/>
      </c>
      <c r="MN218" s="54">
        <f t="shared" si="5486"/>
      </c>
      <c r="MO218" s="55">
        <f t="shared" si="5204"/>
      </c>
      <c r="MP218" s="54">
        <f t="shared" si="5486"/>
      </c>
      <c r="MQ218" s="55">
        <f t="shared" si="5205"/>
      </c>
      <c r="MR218" s="54">
        <f t="shared" si="5486"/>
      </c>
      <c r="MS218" s="55">
        <f t="shared" si="5206"/>
      </c>
      <c r="MT218" s="54">
        <f t="shared" si="5486"/>
      </c>
      <c r="MU218" s="55">
        <f t="shared" si="5207"/>
      </c>
      <c r="MV218" s="54">
        <f t="shared" si="5486"/>
      </c>
      <c r="MW218" s="55">
        <f t="shared" si="5208"/>
      </c>
      <c r="MX218" s="54">
        <f t="shared" si="5486"/>
      </c>
      <c r="MY218" s="55">
        <f t="shared" si="5209"/>
      </c>
      <c r="MZ218" s="54">
        <f t="shared" si="5486"/>
      </c>
      <c r="NA218" s="55">
        <f t="shared" si="5210"/>
      </c>
      <c r="NB218" s="54">
        <f t="shared" si="5486"/>
      </c>
      <c r="NC218" s="55">
        <f t="shared" si="5211"/>
      </c>
      <c r="ND218" s="54">
        <f t="shared" si="5486"/>
      </c>
      <c r="NE218" s="55">
        <f t="shared" si="5212"/>
      </c>
      <c r="NF218" s="54">
        <f t="shared" si="5486"/>
      </c>
      <c r="NG218" s="55">
        <f t="shared" si="5213"/>
      </c>
      <c r="NH218" s="54">
        <f t="shared" si="5486"/>
      </c>
      <c r="NI218" s="55">
        <f t="shared" si="5214"/>
      </c>
      <c r="NJ218" s="54">
        <f t="shared" si="5486"/>
      </c>
      <c r="NK218" s="55">
        <f t="shared" si="5215"/>
      </c>
      <c r="NL218" s="54">
        <f t="shared" si="5486"/>
      </c>
      <c r="NM218" s="55">
        <f t="shared" si="5216"/>
      </c>
      <c r="NN218" s="54">
        <f t="shared" si="5486"/>
      </c>
      <c r="NO218" s="55">
        <f t="shared" si="5217"/>
      </c>
      <c r="NP218" s="54">
        <f t="shared" si="5486"/>
      </c>
      <c r="NQ218" s="55">
        <f t="shared" si="5218"/>
      </c>
      <c r="NR218" s="54">
        <f t="shared" si="5486"/>
      </c>
      <c r="NS218" s="55">
        <f t="shared" si="5219"/>
      </c>
      <c r="NT218" s="54">
        <f t="shared" si="5486"/>
      </c>
      <c r="NU218" s="55">
        <f t="shared" si="5220"/>
      </c>
      <c r="NV218" s="54">
        <f t="shared" si="5486"/>
      </c>
      <c r="NW218" s="55">
        <f t="shared" si="5221"/>
      </c>
      <c r="NX218" s="54">
        <f t="shared" si="5486"/>
      </c>
      <c r="NY218" s="55">
        <f t="shared" si="5222"/>
      </c>
      <c r="NZ218" s="54">
        <f t="shared" si="5486"/>
      </c>
      <c r="OA218" s="55">
        <f t="shared" si="5223"/>
      </c>
      <c r="OB218" s="54">
        <f t="shared" si="5486"/>
      </c>
      <c r="OC218" s="55">
        <f t="shared" si="5224"/>
      </c>
      <c r="OD218" s="54">
        <f t="shared" si="5486"/>
      </c>
      <c r="OE218" s="55">
        <f t="shared" si="5225"/>
      </c>
      <c r="OF218" s="54">
        <f t="shared" si="5486"/>
      </c>
      <c r="OG218" s="55">
        <f t="shared" si="5226"/>
      </c>
      <c r="OH218" s="54">
        <f t="shared" si="5486"/>
      </c>
      <c r="OI218" s="55">
        <f t="shared" si="5227"/>
      </c>
      <c r="OJ218" s="54">
        <f t="shared" si="5475"/>
      </c>
      <c r="OK218" s="55">
        <f t="shared" si="5228"/>
      </c>
      <c r="OL218" s="54">
        <f t="shared" si="5410"/>
      </c>
      <c r="OM218" s="55">
        <f t="shared" si="5229"/>
      </c>
      <c r="ON218" s="54">
        <f t="shared" si="5410"/>
      </c>
      <c r="OO218" s="55">
        <f t="shared" si="5230"/>
      </c>
      <c r="OP218" s="54">
        <f t="shared" si="5410"/>
      </c>
      <c r="OQ218" s="55">
        <f t="shared" si="5231"/>
      </c>
      <c r="OR218" s="54">
        <f t="shared" si="5410"/>
      </c>
      <c r="OS218" s="55">
        <f t="shared" si="5232"/>
      </c>
      <c r="OT218" s="54">
        <f t="shared" si="5410"/>
      </c>
      <c r="OU218" s="55">
        <f t="shared" si="5233"/>
      </c>
      <c r="OV218" s="54">
        <f t="shared" si="5410"/>
      </c>
      <c r="OW218" s="55">
        <f t="shared" si="5234"/>
      </c>
      <c r="OX218" s="54">
        <f t="shared" si="5487"/>
      </c>
      <c r="OY218" s="55">
        <f t="shared" si="5235"/>
      </c>
      <c r="OZ218" s="54">
        <f t="shared" si="5487"/>
      </c>
      <c r="PA218" s="55">
        <f t="shared" si="5236"/>
      </c>
      <c r="PB218" s="54">
        <f t="shared" si="5487"/>
      </c>
      <c r="PC218" s="55">
        <f t="shared" si="5237"/>
      </c>
      <c r="PD218" s="54">
        <f t="shared" si="5487"/>
      </c>
      <c r="PE218" s="55">
        <f t="shared" si="5238"/>
      </c>
      <c r="PF218" s="54">
        <f t="shared" si="5487"/>
      </c>
      <c r="PG218" s="55">
        <f t="shared" si="5239"/>
      </c>
      <c r="PH218" s="54">
        <f t="shared" si="5487"/>
      </c>
      <c r="PI218" s="55">
        <f t="shared" si="5240"/>
      </c>
      <c r="PJ218" s="54">
        <f t="shared" si="5487"/>
      </c>
      <c r="PK218" s="55">
        <f t="shared" si="5241"/>
      </c>
      <c r="PL218" s="54">
        <f t="shared" si="5487"/>
      </c>
      <c r="PM218" s="55">
        <f t="shared" si="5242"/>
      </c>
      <c r="PN218" s="54">
        <f t="shared" si="5487"/>
      </c>
      <c r="PO218" s="55">
        <f t="shared" si="5243"/>
      </c>
      <c r="PP218" s="54">
        <f t="shared" si="5487"/>
      </c>
      <c r="PQ218" s="55">
        <f t="shared" si="5244"/>
      </c>
      <c r="PR218" s="54">
        <f t="shared" si="5487"/>
      </c>
      <c r="PS218" s="55">
        <f t="shared" si="5245"/>
      </c>
      <c r="PT218" s="54">
        <f t="shared" si="5487"/>
      </c>
      <c r="PU218" s="55">
        <f t="shared" si="5246"/>
      </c>
      <c r="PV218" s="54">
        <f t="shared" si="5487"/>
      </c>
      <c r="PW218" s="55">
        <f t="shared" si="5247"/>
      </c>
      <c r="PX218" s="54">
        <f t="shared" si="5487"/>
      </c>
      <c r="PY218" s="55">
        <f t="shared" si="5248"/>
      </c>
      <c r="PZ218" s="54">
        <f t="shared" si="5487"/>
      </c>
      <c r="QA218" s="55">
        <f t="shared" si="5249"/>
      </c>
      <c r="QB218" s="54">
        <f t="shared" si="5487"/>
      </c>
      <c r="QC218" s="55">
        <f t="shared" si="5250"/>
      </c>
      <c r="QD218" s="54">
        <f t="shared" si="5487"/>
      </c>
      <c r="QE218" s="55">
        <f t="shared" si="5251"/>
      </c>
      <c r="QF218" s="54">
        <f t="shared" si="5487"/>
      </c>
      <c r="QG218" s="55">
        <f t="shared" si="5252"/>
      </c>
      <c r="QH218" s="54">
        <f t="shared" si="5487"/>
      </c>
      <c r="QI218" s="55">
        <f t="shared" si="5253"/>
      </c>
      <c r="QJ218" s="54">
        <f t="shared" si="5487"/>
      </c>
      <c r="QK218" s="55">
        <f t="shared" si="5254"/>
      </c>
      <c r="QL218" s="54">
        <f t="shared" si="5487"/>
      </c>
      <c r="QM218" s="55">
        <f t="shared" si="5255"/>
      </c>
      <c r="QN218" s="54">
        <f t="shared" si="5487"/>
      </c>
      <c r="QO218" s="55">
        <f t="shared" si="5256"/>
      </c>
      <c r="QP218" s="54">
        <f t="shared" si="5487"/>
      </c>
      <c r="QQ218" s="55">
        <f t="shared" si="5257"/>
      </c>
      <c r="QR218" s="54">
        <f t="shared" si="5487"/>
      </c>
      <c r="QS218" s="55">
        <f t="shared" si="5258"/>
      </c>
      <c r="QT218" s="54">
        <f t="shared" si="5487"/>
      </c>
      <c r="QU218" s="55">
        <f t="shared" si="5412"/>
      </c>
      <c r="QV218" s="54">
        <f t="shared" si="5487"/>
      </c>
      <c r="QW218" s="55">
        <f t="shared" si="5413"/>
      </c>
      <c r="QX218" s="54">
        <f t="shared" si="5487"/>
      </c>
      <c r="QY218" s="55">
        <f t="shared" si="5414"/>
      </c>
      <c r="QZ218" s="54">
        <f t="shared" si="5487"/>
      </c>
      <c r="RA218" s="55">
        <f t="shared" si="5415"/>
      </c>
      <c r="RB218" s="54">
        <f t="shared" si="5487"/>
      </c>
      <c r="RC218" s="55">
        <f t="shared" si="5416"/>
      </c>
      <c r="RD218" s="54">
        <f t="shared" si="5487"/>
      </c>
      <c r="RE218" s="55">
        <f t="shared" si="5417"/>
      </c>
      <c r="RF218" s="54">
        <f t="shared" si="5487"/>
      </c>
      <c r="RG218" s="55">
        <f t="shared" si="5418"/>
      </c>
      <c r="RH218" s="54">
        <f t="shared" si="5487"/>
      </c>
      <c r="RI218" s="55">
        <f t="shared" si="5419"/>
      </c>
      <c r="RJ218" s="54">
        <f t="shared" si="5484"/>
      </c>
      <c r="RK218" s="55">
        <f t="shared" si="5420"/>
      </c>
      <c r="RL218" s="54">
        <f t="shared" si="5484"/>
      </c>
      <c r="RM218" s="55">
        <f t="shared" si="5421"/>
      </c>
      <c r="RN218" s="54">
        <f t="shared" si="5484"/>
      </c>
      <c r="RO218" s="55">
        <f t="shared" si="5422"/>
      </c>
      <c r="RP218" s="54">
        <f t="shared" si="5484"/>
      </c>
      <c r="RQ218" s="55">
        <f t="shared" si="5423"/>
      </c>
      <c r="RR218" s="54">
        <f t="shared" si="5484"/>
      </c>
      <c r="RS218" s="55">
        <f t="shared" si="5424"/>
      </c>
      <c r="RT218" s="54">
        <f t="shared" si="5484"/>
      </c>
      <c r="RU218" s="55">
        <f t="shared" si="5425"/>
      </c>
      <c r="RV218" s="54">
        <f t="shared" si="5484"/>
      </c>
      <c r="RW218" s="55">
        <f t="shared" si="5426"/>
      </c>
      <c r="RX218" s="54">
        <f t="shared" si="5484"/>
      </c>
      <c r="RY218" s="55">
        <f t="shared" si="5427"/>
      </c>
      <c r="RZ218" s="54">
        <f t="shared" si="5484"/>
      </c>
      <c r="SA218" s="55">
        <f t="shared" si="5428"/>
      </c>
      <c r="SB218" s="54">
        <f t="shared" si="5484"/>
      </c>
      <c r="SC218" s="55">
        <f t="shared" si="5429"/>
      </c>
      <c r="SD218" s="54">
        <f t="shared" si="5484"/>
      </c>
      <c r="SE218" s="55">
        <f t="shared" si="5430"/>
      </c>
      <c r="SF218" s="54">
        <f t="shared" si="5484"/>
      </c>
      <c r="SG218" s="55">
        <f t="shared" si="5431"/>
      </c>
      <c r="SH218" s="54">
        <f t="shared" si="5484"/>
      </c>
      <c r="SI218" s="55">
        <f t="shared" si="5432"/>
      </c>
      <c r="SJ218" s="54">
        <f t="shared" si="5484"/>
      </c>
      <c r="SK218" s="55">
        <f t="shared" si="5433"/>
      </c>
      <c r="SL218" s="54">
        <f t="shared" si="5484"/>
      </c>
      <c r="SM218" s="55">
        <f t="shared" si="5434"/>
      </c>
      <c r="SN218" s="54">
        <f t="shared" si="5484"/>
      </c>
      <c r="SO218" s="55">
        <f t="shared" si="5435"/>
      </c>
      <c r="SP218" s="54">
        <f t="shared" si="5484"/>
      </c>
      <c r="SQ218" s="55">
        <f t="shared" si="5436"/>
      </c>
      <c r="SR218" s="54">
        <f t="shared" si="5484"/>
      </c>
      <c r="SS218" s="55">
        <f t="shared" si="5437"/>
      </c>
      <c r="ST218" s="54">
        <f t="shared" si="5484"/>
      </c>
      <c r="SU218" s="55">
        <f t="shared" si="5438"/>
      </c>
      <c r="SV218" s="54">
        <f t="shared" si="5484"/>
      </c>
      <c r="SW218" s="55">
        <f t="shared" si="5439"/>
      </c>
      <c r="SX218" s="54">
        <f t="shared" si="5484"/>
      </c>
      <c r="SY218" s="55">
        <f t="shared" si="5440"/>
      </c>
      <c r="SZ218" s="54">
        <f t="shared" si="5484"/>
      </c>
      <c r="TA218" s="55">
        <f t="shared" si="5441"/>
      </c>
      <c r="TB218" s="54">
        <f t="shared" si="5484"/>
      </c>
      <c r="TC218" s="55">
        <f t="shared" si="5442"/>
      </c>
      <c r="TD218" s="54">
        <f t="shared" si="5484"/>
      </c>
      <c r="TE218" s="55">
        <f t="shared" si="5407"/>
      </c>
      <c r="TF218" s="54">
        <f t="shared" si="5484"/>
      </c>
      <c r="TG218" s="55">
        <f t="shared" si="5364"/>
      </c>
      <c r="TH218" s="54">
        <f t="shared" si="5484"/>
      </c>
      <c r="TI218" s="55">
        <f t="shared" si="5365"/>
      </c>
      <c r="TJ218" s="54">
        <f t="shared" si="5484"/>
      </c>
      <c r="TK218" s="55">
        <f t="shared" si="5366"/>
      </c>
      <c r="TL218" s="54">
        <f t="shared" si="5484"/>
      </c>
      <c r="TM218" s="55">
        <f t="shared" si="5367"/>
      </c>
      <c r="TN218" s="54">
        <f t="shared" si="5484"/>
      </c>
      <c r="TO218" s="55">
        <f t="shared" si="5368"/>
      </c>
      <c r="TP218" s="54">
        <f t="shared" si="5484"/>
      </c>
      <c r="TQ218" s="55">
        <f t="shared" si="5369"/>
      </c>
      <c r="TR218" s="54">
        <f t="shared" si="5484"/>
      </c>
      <c r="TS218" s="55">
        <f t="shared" si="5370"/>
      </c>
      <c r="TT218" s="54">
        <f t="shared" si="5402"/>
      </c>
      <c r="TU218" s="55">
        <f t="shared" si="5371"/>
      </c>
      <c r="TV218" s="54">
        <f t="shared" si="5402"/>
      </c>
      <c r="TW218" s="55">
        <f t="shared" si="5372"/>
      </c>
      <c r="TX218" s="54">
        <f t="shared" si="5402"/>
      </c>
      <c r="TY218" s="55">
        <f t="shared" si="5373"/>
      </c>
      <c r="TZ218" s="54">
        <f t="shared" si="5402"/>
      </c>
      <c r="UA218" s="55">
        <f t="shared" si="5374"/>
      </c>
      <c r="UB218" s="54">
        <f t="shared" si="5402"/>
      </c>
      <c r="UC218" s="55">
        <f t="shared" si="5375"/>
      </c>
      <c r="UD218" s="54">
        <f t="shared" si="5402"/>
      </c>
      <c r="UE218" s="55">
        <f t="shared" si="5376"/>
      </c>
      <c r="UF218" s="54">
        <f t="shared" si="5402"/>
      </c>
      <c r="UG218" s="55">
        <f t="shared" si="5377"/>
      </c>
      <c r="UH218" s="54">
        <f t="shared" si="5402"/>
      </c>
      <c r="UI218" s="55">
        <f t="shared" si="5378"/>
      </c>
      <c r="UJ218" s="54">
        <f t="shared" si="5402"/>
      </c>
      <c r="UK218" s="55">
        <f t="shared" si="5379"/>
      </c>
      <c r="UL218" s="54">
        <f t="shared" si="5402"/>
      </c>
      <c r="UM218" s="55">
        <f t="shared" si="5380"/>
      </c>
      <c r="UN218" s="54">
        <f t="shared" si="5363"/>
      </c>
      <c r="UO218" s="55">
        <f t="shared" si="5381"/>
      </c>
      <c r="UP218" s="54">
        <f t="shared" si="5363"/>
      </c>
      <c r="UQ218" s="55">
        <f t="shared" si="5382"/>
      </c>
      <c r="UR218" s="54">
        <f t="shared" si="5363"/>
      </c>
      <c r="US218" s="55">
        <f t="shared" si="5383"/>
      </c>
      <c r="UT218" s="54">
        <f t="shared" si="5363"/>
      </c>
      <c r="UU218" s="55">
        <f t="shared" si="5384"/>
      </c>
      <c r="UV218" s="54">
        <f t="shared" si="5363"/>
      </c>
      <c r="UW218" s="55">
        <f t="shared" si="5385"/>
      </c>
      <c r="UX218" s="54">
        <f t="shared" si="5363"/>
      </c>
      <c r="UY218" s="55">
        <f t="shared" si="5386"/>
      </c>
      <c r="UZ218" s="54">
        <f t="shared" si="5363"/>
      </c>
      <c r="VA218" s="55">
        <f t="shared" si="5387"/>
      </c>
      <c r="VB218" s="54">
        <f t="shared" si="5363"/>
      </c>
      <c r="VC218" s="55">
        <f t="shared" si="5388"/>
      </c>
      <c r="VD218" s="54">
        <f t="shared" si="5363"/>
      </c>
      <c r="VE218" s="55">
        <f t="shared" si="5389"/>
      </c>
      <c r="VF218" s="54">
        <f t="shared" si="5363"/>
      </c>
      <c r="VG218" s="55">
        <f t="shared" si="5390"/>
      </c>
      <c r="VH218" s="54">
        <f t="shared" si="5363"/>
      </c>
      <c r="VI218" s="55">
        <f t="shared" si="5391"/>
      </c>
      <c r="VJ218" s="54">
        <f t="shared" si="5363"/>
      </c>
      <c r="VK218" s="55">
        <f t="shared" si="5392"/>
      </c>
      <c r="VL218" s="54">
        <f t="shared" si="5488"/>
      </c>
      <c r="VM218" s="55">
        <f t="shared" si="5393"/>
      </c>
      <c r="VN218" s="54">
        <f t="shared" si="5488"/>
      </c>
      <c r="VO218" s="55">
        <f t="shared" si="5394"/>
      </c>
      <c r="VP218" s="54">
        <f t="shared" si="5488"/>
      </c>
      <c r="VQ218" s="55">
        <f t="shared" si="5336"/>
      </c>
      <c r="VR218" s="54">
        <f t="shared" si="5488"/>
      </c>
      <c r="VS218" s="55">
        <f t="shared" si="5395"/>
      </c>
      <c r="VT218" s="54">
        <f t="shared" si="5488"/>
      </c>
      <c r="VU218" s="55">
        <f t="shared" si="5396"/>
      </c>
      <c r="VV218" s="54">
        <f t="shared" si="5488"/>
      </c>
      <c r="VW218" s="55">
        <f t="shared" si="5397"/>
      </c>
      <c r="VX218" s="54">
        <f t="shared" si="5488"/>
      </c>
      <c r="VY218" s="55">
        <f t="shared" si="5398"/>
      </c>
      <c r="VZ218" s="54">
        <f t="shared" si="5488"/>
      </c>
      <c r="WA218" s="55">
        <f t="shared" si="5399"/>
      </c>
      <c r="WB218" s="54">
        <f t="shared" si="5488"/>
      </c>
      <c r="WC218" s="55">
        <f t="shared" si="5400"/>
      </c>
      <c r="WD218" s="54">
        <f t="shared" si="5488"/>
      </c>
      <c r="WE218" s="55">
        <f t="shared" si="5337"/>
      </c>
      <c r="WF218" s="54">
        <f t="shared" si="5488"/>
      </c>
      <c r="WG218" s="55">
        <f t="shared" si="5338"/>
      </c>
      <c r="WH218" s="54">
        <f t="shared" si="5488"/>
      </c>
      <c r="WI218" s="55">
        <f t="shared" si="5339"/>
      </c>
      <c r="WJ218" s="54">
        <f t="shared" si="5488"/>
      </c>
      <c r="WK218" s="55">
        <f t="shared" si="5340"/>
      </c>
      <c r="WL218" s="54">
        <f t="shared" si="5488"/>
      </c>
      <c r="WM218" s="55">
        <f t="shared" si="5341"/>
      </c>
      <c r="WN218" s="54">
        <f t="shared" si="5488"/>
      </c>
      <c r="WO218" s="55">
        <f t="shared" si="5342"/>
      </c>
      <c r="WP218" s="54">
        <f t="shared" si="5488"/>
      </c>
      <c r="WQ218" s="55">
        <f t="shared" si="5343"/>
      </c>
      <c r="WR218" s="54">
        <f t="shared" si="5488"/>
      </c>
      <c r="WS218" s="55">
        <f t="shared" si="5344"/>
      </c>
      <c r="WT218" s="54">
        <f t="shared" si="5488"/>
      </c>
      <c r="WU218" s="55">
        <f t="shared" si="5345"/>
      </c>
      <c r="WV218" s="54">
        <f t="shared" si="5488"/>
      </c>
      <c r="WW218" s="55">
        <f t="shared" si="5346"/>
      </c>
      <c r="WX218" s="54">
        <f t="shared" si="5488"/>
      </c>
      <c r="WY218" s="55">
        <f t="shared" si="5347"/>
      </c>
      <c r="WZ218" s="54">
        <f t="shared" si="5488"/>
      </c>
      <c r="XA218" s="55">
        <f t="shared" si="5348"/>
      </c>
      <c r="XB218" s="54">
        <f t="shared" si="5488"/>
      </c>
      <c r="XC218" s="55">
        <f t="shared" si="5349"/>
      </c>
      <c r="XD218" s="54">
        <f t="shared" si="5488"/>
      </c>
      <c r="XE218" s="55">
        <f t="shared" si="5350"/>
      </c>
      <c r="XF218" s="54">
        <f t="shared" si="5488"/>
      </c>
      <c r="XG218" s="55">
        <f t="shared" si="5351"/>
      </c>
      <c r="XH218" s="54">
        <f t="shared" si="5488"/>
      </c>
      <c r="XI218" s="55">
        <f t="shared" si="5352"/>
      </c>
      <c r="XJ218" s="54">
        <f t="shared" si="5488"/>
      </c>
      <c r="XK218" s="55">
        <f t="shared" si="5353"/>
      </c>
      <c r="XL218" s="54">
        <f t="shared" si="5488"/>
      </c>
      <c r="XM218" s="55">
        <f t="shared" si="5354"/>
      </c>
      <c r="XN218" s="54">
        <f t="shared" si="5488"/>
      </c>
      <c r="XO218" s="55">
        <f t="shared" si="5355"/>
      </c>
      <c r="XP218" s="54">
        <f t="shared" si="5488"/>
      </c>
      <c r="XQ218" s="55">
        <f t="shared" si="5356"/>
      </c>
      <c r="XR218" s="54">
        <f t="shared" si="5488"/>
      </c>
      <c r="XS218" s="55">
        <f t="shared" si="5357"/>
      </c>
      <c r="XT218" s="54">
        <f t="shared" si="5488"/>
      </c>
      <c r="XU218" s="55">
        <f t="shared" si="5358"/>
      </c>
      <c r="XV218" s="54">
        <f t="shared" si="5488"/>
      </c>
      <c r="XW218" s="55">
        <f t="shared" si="5359"/>
      </c>
      <c r="XX218" s="54">
        <f t="shared" si="5485"/>
      </c>
      <c r="XY218" s="55">
        <f t="shared" si="5360"/>
      </c>
      <c r="XZ218" s="54">
        <f t="shared" si="5485"/>
      </c>
      <c r="YA218" s="55">
        <f t="shared" si="5361"/>
      </c>
      <c r="YB218" s="54">
        <f t="shared" si="5485"/>
      </c>
      <c r="YC218" s="55">
        <f t="shared" si="5260"/>
      </c>
      <c r="YD218" s="54">
        <f t="shared" si="5485"/>
      </c>
      <c r="YE218" s="55">
        <f t="shared" si="5261"/>
      </c>
      <c r="YF218" s="54">
        <f t="shared" si="5485"/>
      </c>
      <c r="YG218" s="55">
        <f t="shared" si="5262"/>
      </c>
      <c r="YH218" s="54">
        <f t="shared" si="5483"/>
      </c>
      <c r="YI218" s="55">
        <f t="shared" si="5263"/>
      </c>
      <c r="YJ218" s="54">
        <f t="shared" si="5483"/>
      </c>
      <c r="YK218" s="55">
        <f t="shared" si="5264"/>
      </c>
      <c r="YL218" s="54">
        <f t="shared" si="5483"/>
      </c>
      <c r="YM218" s="55">
        <f t="shared" si="5265"/>
      </c>
      <c r="YN218" s="54">
        <f t="shared" si="5483"/>
      </c>
      <c r="YO218" s="55">
        <f t="shared" si="5266"/>
      </c>
      <c r="YP218" s="54">
        <f t="shared" si="5483"/>
      </c>
      <c r="YQ218" s="55">
        <f t="shared" si="5267"/>
      </c>
      <c r="YR218" s="54">
        <f t="shared" si="5483"/>
      </c>
      <c r="YS218" s="55">
        <f t="shared" si="5268"/>
      </c>
      <c r="YT218" s="54">
        <f t="shared" si="5483"/>
      </c>
      <c r="YU218" s="55">
        <f t="shared" si="5269"/>
      </c>
      <c r="YV218" s="54">
        <f t="shared" si="5483"/>
      </c>
      <c r="YW218" s="55">
        <f t="shared" si="5270"/>
      </c>
      <c r="YX218" s="54">
        <f t="shared" si="5483"/>
      </c>
      <c r="YY218" s="55">
        <f t="shared" si="5271"/>
      </c>
      <c r="YZ218" s="54">
        <f t="shared" si="5483"/>
      </c>
      <c r="ZA218" s="55">
        <f t="shared" si="5272"/>
      </c>
      <c r="ZB218" s="54">
        <f t="shared" si="5483"/>
      </c>
      <c r="ZC218" s="55">
        <f t="shared" si="5273"/>
      </c>
      <c r="ZD218" s="54">
        <f t="shared" si="5483"/>
      </c>
      <c r="ZE218" s="55">
        <f t="shared" si="5274"/>
      </c>
      <c r="ZF218" s="54">
        <f t="shared" si="5483"/>
      </c>
      <c r="ZG218" s="55">
        <f t="shared" si="5275"/>
      </c>
      <c r="ZH218" s="54">
        <f t="shared" si="5483"/>
      </c>
      <c r="ZI218" s="55">
        <f t="shared" si="5276"/>
      </c>
      <c r="ZJ218" s="54">
        <f t="shared" si="5483"/>
      </c>
      <c r="ZK218" s="55">
        <f t="shared" si="5277"/>
      </c>
      <c r="ZL218" s="54">
        <f t="shared" si="5481"/>
      </c>
      <c r="ZM218" s="55">
        <f t="shared" si="5278"/>
      </c>
      <c r="ZN218" s="54">
        <f t="shared" si="5481"/>
      </c>
      <c r="ZO218" s="55">
        <f t="shared" si="5279"/>
      </c>
      <c r="ZP218" s="54">
        <f t="shared" si="5481"/>
      </c>
      <c r="ZQ218" s="55">
        <f t="shared" si="5280"/>
      </c>
      <c r="ZR218" s="54">
        <f t="shared" si="5481"/>
      </c>
      <c r="ZS218" s="55">
        <f t="shared" si="5281"/>
      </c>
      <c r="ZT218" s="54">
        <f t="shared" si="5481"/>
      </c>
      <c r="ZU218" s="55">
        <f t="shared" si="5282"/>
      </c>
      <c r="ZV218" s="54">
        <f t="shared" si="5481"/>
      </c>
      <c r="ZW218" s="55">
        <f t="shared" si="5283"/>
      </c>
      <c r="ZX218" s="54">
        <f t="shared" si="5481"/>
      </c>
      <c r="ZY218" s="55">
        <f t="shared" si="5284"/>
      </c>
      <c r="ZZ218" s="54">
        <f t="shared" si="5481"/>
      </c>
      <c r="AAA218" s="55">
        <f t="shared" si="5285"/>
      </c>
      <c r="AAB218" s="54">
        <f t="shared" si="5481"/>
      </c>
      <c r="AAC218" s="55">
        <f t="shared" si="5286"/>
      </c>
      <c r="AAD218" s="54">
        <f t="shared" si="5481"/>
      </c>
      <c r="AAE218" s="55">
        <f t="shared" si="5287"/>
      </c>
      <c r="AAF218" s="54">
        <f t="shared" si="5481"/>
      </c>
      <c r="AAG218" s="55">
        <f t="shared" si="5288"/>
      </c>
      <c r="AAH218" s="54">
        <f t="shared" si="5481"/>
      </c>
      <c r="AAI218" s="55">
        <f t="shared" si="5289"/>
      </c>
      <c r="AAJ218" s="54">
        <f t="shared" si="5481"/>
      </c>
      <c r="AAK218" s="55">
        <f t="shared" si="5290"/>
      </c>
      <c r="AAL218" s="54">
        <f t="shared" si="5481"/>
      </c>
      <c r="AAM218" s="55">
        <f t="shared" si="5443"/>
      </c>
      <c r="AAN218" s="54">
        <f t="shared" si="5481"/>
      </c>
      <c r="AAO218" s="55">
        <f t="shared" si="5444"/>
      </c>
      <c r="AAP218" s="54">
        <f t="shared" si="5481"/>
      </c>
      <c r="AAQ218" s="55">
        <f t="shared" si="5445"/>
      </c>
      <c r="AAR218" s="54">
        <f t="shared" si="5481"/>
      </c>
      <c r="AAS218" s="55">
        <f t="shared" si="5446"/>
      </c>
      <c r="AAT218" s="54">
        <f t="shared" si="5481"/>
      </c>
      <c r="AAU218" s="55">
        <f t="shared" si="5447"/>
      </c>
      <c r="AAV218" s="54">
        <f t="shared" si="5481"/>
      </c>
      <c r="AAW218" s="55">
        <f t="shared" si="5448"/>
      </c>
      <c r="AAX218" s="54">
        <f t="shared" si="5481"/>
      </c>
      <c r="AAY218" s="55">
        <f t="shared" si="5449"/>
      </c>
      <c r="AAZ218" s="54">
        <f t="shared" si="5481"/>
      </c>
      <c r="ABA218" s="55">
        <f t="shared" si="5450"/>
      </c>
      <c r="ABB218" s="54">
        <f t="shared" si="5481"/>
      </c>
      <c r="ABC218" s="55">
        <f t="shared" si="5451"/>
      </c>
      <c r="ABD218" s="54">
        <f t="shared" si="5481"/>
      </c>
      <c r="ABE218" s="55">
        <f t="shared" si="5452"/>
      </c>
      <c r="ABF218" s="54">
        <f t="shared" si="5481"/>
      </c>
      <c r="ABG218" s="55">
        <f t="shared" si="5453"/>
      </c>
      <c r="ABH218" s="54">
        <f t="shared" si="5481"/>
      </c>
      <c r="ABI218" s="55">
        <f t="shared" si="5454"/>
      </c>
      <c r="ABJ218" s="54">
        <f t="shared" si="5481"/>
      </c>
      <c r="ABK218" s="55">
        <f t="shared" si="5455"/>
      </c>
      <c r="ABL218" s="54">
        <f t="shared" si="5481"/>
      </c>
      <c r="ABM218" s="55">
        <f t="shared" si="5456"/>
      </c>
      <c r="ABN218" s="54">
        <f t="shared" si="5481"/>
      </c>
      <c r="ABO218" s="55">
        <f t="shared" si="5457"/>
      </c>
      <c r="ABP218" s="54">
        <f t="shared" si="5481"/>
      </c>
      <c r="ABQ218" s="55">
        <f t="shared" si="5458"/>
      </c>
      <c r="ABR218" s="54">
        <f t="shared" si="5481"/>
      </c>
      <c r="ABS218" s="55">
        <f t="shared" si="5459"/>
      </c>
      <c r="ABT218" s="54">
        <f t="shared" si="5481"/>
      </c>
      <c r="ABU218" s="55">
        <f t="shared" si="5460"/>
      </c>
      <c r="ABV218" s="54">
        <f t="shared" si="5482"/>
      </c>
      <c r="ABW218" s="55">
        <f t="shared" si="5461"/>
      </c>
      <c r="ABX218" s="54">
        <f t="shared" si="5482"/>
      </c>
      <c r="ABY218" s="55">
        <f t="shared" si="5462"/>
      </c>
      <c r="ABZ218" s="54">
        <f t="shared" si="5482"/>
      </c>
      <c r="ACA218" s="55">
        <f t="shared" si="5463"/>
      </c>
      <c r="ACB218" s="54">
        <f t="shared" si="5482"/>
      </c>
      <c r="ACC218" s="55">
        <f t="shared" si="5464"/>
      </c>
      <c r="ACD218" s="54">
        <f t="shared" si="5482"/>
      </c>
      <c r="ACE218" s="55">
        <f t="shared" si="5465"/>
      </c>
      <c r="ACF218" s="54">
        <f t="shared" si="5482"/>
      </c>
      <c r="ACG218" s="55">
        <f t="shared" si="5466"/>
      </c>
      <c r="ACH218" s="54">
        <f t="shared" si="5482"/>
      </c>
      <c r="ACI218" s="55">
        <f t="shared" si="5467"/>
      </c>
      <c r="ACJ218" s="54">
        <f t="shared" si="5482"/>
      </c>
      <c r="ACK218" s="55">
        <f t="shared" si="5468"/>
      </c>
      <c r="ACL218" s="54">
        <f t="shared" si="5482"/>
      </c>
      <c r="ACM218" s="55">
        <f t="shared" si="5469"/>
      </c>
      <c r="ACN218" s="54">
        <f t="shared" si="5482"/>
      </c>
      <c r="ACO218" s="55">
        <f t="shared" si="5470"/>
      </c>
      <c r="ACP218" s="54">
        <f t="shared" si="5482"/>
      </c>
      <c r="ACQ218" s="55">
        <f t="shared" si="5471"/>
      </c>
      <c r="ACR218" s="54">
        <f t="shared" si="5482"/>
      </c>
      <c r="ACS218" s="55">
        <f t="shared" si="5472"/>
      </c>
      <c r="ACT218" s="54">
        <f t="shared" si="5482"/>
      </c>
      <c r="ACU218" s="55">
        <f t="shared" si="5473"/>
      </c>
      <c r="ACV218" s="54">
        <f t="shared" si="5482"/>
      </c>
      <c r="ACW218" s="55">
        <f t="shared" si="5408"/>
      </c>
      <c r="ACX218" s="54">
        <f t="shared" si="5482"/>
      </c>
      <c r="ACY218" s="55">
        <f t="shared" si="5489"/>
      </c>
      <c r="ACZ218" s="54">
        <f t="shared" si="5482"/>
      </c>
      <c r="ADA218" s="55">
        <f t="shared" si="5490"/>
      </c>
      <c r="ADB218" s="54">
        <f t="shared" si="5482"/>
      </c>
      <c r="ADC218" s="55">
        <f t="shared" si="5491"/>
      </c>
      <c r="ADD218" s="54">
        <f t="shared" si="5482"/>
      </c>
      <c r="ADE218" s="55">
        <f t="shared" si="5492"/>
      </c>
      <c r="ADF218" s="54">
        <f t="shared" si="5482"/>
      </c>
      <c r="ADG218" s="55">
        <f t="shared" si="5493"/>
      </c>
    </row>
    <row r="219" spans="1:787" ht="20.25" hidden="1" customHeight="1">
      <c r="A219" s="112">
        <v>147</v>
      </c>
      <c r="B219" s="115">
        <f>学年と名前を結合するシート!D148</f>
      </c>
      <c r="C219" s="114"/>
      <c r="D219" s="54">
        <f t="shared" si="5292"/>
      </c>
      <c r="E219" s="55">
        <f t="shared" si="5293"/>
      </c>
      <c r="F219" s="54">
        <f t="shared" ref="F219:BP222" si="5630">RIGHT(IFERROR(VLOOKUP($B219,F$4:G$71,2,FALSE),""),2)</f>
      </c>
      <c r="G219" s="55">
        <f t="shared" si="5494"/>
      </c>
      <c r="H219" s="54">
        <f t="shared" si="5630"/>
      </c>
      <c r="I219" s="55">
        <f t="shared" si="5495"/>
      </c>
      <c r="J219" s="54">
        <f t="shared" si="5630"/>
      </c>
      <c r="K219" s="55">
        <f t="shared" si="5496"/>
      </c>
      <c r="L219" s="54">
        <f t="shared" si="5630"/>
      </c>
      <c r="M219" s="55">
        <f t="shared" si="5497"/>
      </c>
      <c r="N219" s="54">
        <f t="shared" si="5630"/>
      </c>
      <c r="O219" s="55">
        <f t="shared" si="5498"/>
      </c>
      <c r="P219" s="54">
        <f t="shared" si="5630"/>
      </c>
      <c r="Q219" s="55">
        <f t="shared" si="5499"/>
      </c>
      <c r="R219" s="54">
        <f t="shared" si="5630"/>
      </c>
      <c r="S219" s="55">
        <f t="shared" si="5500"/>
      </c>
      <c r="T219" s="54">
        <f t="shared" si="5630"/>
      </c>
      <c r="U219" s="55">
        <f t="shared" si="5501"/>
      </c>
      <c r="V219" s="54">
        <f t="shared" si="5630"/>
      </c>
      <c r="W219" s="55">
        <f t="shared" si="5502"/>
      </c>
      <c r="X219" s="54">
        <f t="shared" si="5630"/>
      </c>
      <c r="Y219" s="55">
        <f t="shared" si="5503"/>
      </c>
      <c r="Z219" s="54">
        <f t="shared" si="5630"/>
      </c>
      <c r="AA219" s="55">
        <f t="shared" si="5504"/>
      </c>
      <c r="AB219" s="54">
        <f t="shared" si="5630"/>
      </c>
      <c r="AC219" s="55">
        <f t="shared" si="5505"/>
      </c>
      <c r="AD219" s="54">
        <f t="shared" si="5630"/>
      </c>
      <c r="AE219" s="55">
        <f t="shared" si="5506"/>
      </c>
      <c r="AF219" s="54">
        <f t="shared" si="5630"/>
      </c>
      <c r="AG219" s="55">
        <f t="shared" si="5507"/>
      </c>
      <c r="AH219" s="54">
        <f t="shared" si="5630"/>
      </c>
      <c r="AI219" s="55">
        <f t="shared" si="5508"/>
      </c>
      <c r="AJ219" s="54">
        <f t="shared" si="5630"/>
      </c>
      <c r="AK219" s="55">
        <f t="shared" si="5509"/>
      </c>
      <c r="AL219" s="54">
        <f t="shared" si="5630"/>
      </c>
      <c r="AM219" s="55">
        <f t="shared" si="5510"/>
      </c>
      <c r="AN219" s="54">
        <f t="shared" si="5630"/>
      </c>
      <c r="AO219" s="55">
        <f t="shared" si="5511"/>
      </c>
      <c r="AP219" s="54">
        <f t="shared" si="5630"/>
      </c>
      <c r="AQ219" s="55">
        <f t="shared" si="5512"/>
      </c>
      <c r="AR219" s="54">
        <f t="shared" si="5630"/>
      </c>
      <c r="AS219" s="55">
        <f t="shared" si="5513"/>
      </c>
      <c r="AT219" s="54">
        <f t="shared" si="5630"/>
      </c>
      <c r="AU219" s="55">
        <f t="shared" si="5514"/>
      </c>
      <c r="AV219" s="54">
        <f t="shared" si="5630"/>
      </c>
      <c r="AW219" s="55">
        <f t="shared" si="5515"/>
      </c>
      <c r="AX219" s="54">
        <f t="shared" si="5630"/>
      </c>
      <c r="AY219" s="55">
        <f t="shared" si="5516"/>
      </c>
      <c r="AZ219" s="54">
        <f t="shared" si="5630"/>
      </c>
      <c r="BA219" s="55">
        <f t="shared" si="5517"/>
      </c>
      <c r="BB219" s="54">
        <f t="shared" si="5630"/>
      </c>
      <c r="BC219" s="55">
        <f t="shared" si="5518"/>
      </c>
      <c r="BD219" s="54">
        <f t="shared" si="5630"/>
      </c>
      <c r="BE219" s="55">
        <f t="shared" si="5519"/>
      </c>
      <c r="BF219" s="54">
        <f t="shared" si="5630"/>
      </c>
      <c r="BG219" s="55">
        <f t="shared" si="5520"/>
      </c>
      <c r="BH219" s="54">
        <f t="shared" si="5630"/>
      </c>
      <c r="BI219" s="55">
        <f t="shared" si="5521"/>
      </c>
      <c r="BJ219" s="54">
        <f t="shared" si="5630"/>
      </c>
      <c r="BK219" s="55">
        <f t="shared" si="5522"/>
      </c>
      <c r="BL219" s="54">
        <f t="shared" si="5630"/>
      </c>
      <c r="BM219" s="55">
        <f t="shared" si="5523"/>
      </c>
      <c r="BN219" s="54">
        <f t="shared" si="5630"/>
      </c>
      <c r="BO219" s="55">
        <f t="shared" si="5524"/>
      </c>
      <c r="BP219" s="54">
        <f t="shared" si="5630"/>
      </c>
      <c r="BQ219" s="55">
        <f t="shared" si="5525"/>
      </c>
      <c r="BR219" s="54">
        <f t="shared" si="5628"/>
      </c>
      <c r="BS219" s="55">
        <f t="shared" si="5526"/>
      </c>
      <c r="BT219" s="54">
        <f t="shared" si="5628"/>
      </c>
      <c r="BU219" s="55">
        <f t="shared" si="5527"/>
      </c>
      <c r="BV219" s="54">
        <f t="shared" si="5628"/>
      </c>
      <c r="BW219" s="55">
        <f t="shared" si="5528"/>
      </c>
      <c r="BX219" s="54">
        <f t="shared" si="5628"/>
      </c>
      <c r="BY219" s="55">
        <f t="shared" si="5529"/>
      </c>
      <c r="BZ219" s="54">
        <f t="shared" si="5628"/>
      </c>
      <c r="CA219" s="55">
        <f t="shared" si="5530"/>
      </c>
      <c r="CB219" s="54">
        <f t="shared" si="5628"/>
      </c>
      <c r="CC219" s="55">
        <f t="shared" si="5531"/>
      </c>
      <c r="CD219" s="54">
        <f t="shared" si="5628"/>
      </c>
      <c r="CE219" s="55">
        <f t="shared" si="5532"/>
      </c>
      <c r="CF219" s="54">
        <f t="shared" si="5628"/>
      </c>
      <c r="CG219" s="55">
        <f t="shared" si="5533"/>
      </c>
      <c r="CH219" s="54">
        <f t="shared" si="5628"/>
      </c>
      <c r="CI219" s="55">
        <f t="shared" si="5534"/>
      </c>
      <c r="CJ219" s="54">
        <f t="shared" si="5628"/>
      </c>
      <c r="CK219" s="55">
        <f t="shared" si="5535"/>
      </c>
      <c r="CL219" s="54">
        <f t="shared" si="5628"/>
      </c>
      <c r="CM219" s="55">
        <f t="shared" si="5536"/>
      </c>
      <c r="CN219" s="54">
        <f t="shared" si="5628"/>
      </c>
      <c r="CO219" s="55">
        <f t="shared" si="5537"/>
      </c>
      <c r="CP219" s="54">
        <f t="shared" si="5628"/>
      </c>
      <c r="CQ219" s="55">
        <f t="shared" si="5538"/>
      </c>
      <c r="CR219" s="54">
        <f t="shared" si="5628"/>
      </c>
      <c r="CS219" s="55">
        <f t="shared" si="5539"/>
      </c>
      <c r="CT219" s="54">
        <f t="shared" si="5628"/>
      </c>
      <c r="CU219" s="55">
        <f t="shared" si="5540"/>
      </c>
      <c r="CV219" s="54">
        <f t="shared" si="5628"/>
      </c>
      <c r="CW219" s="55">
        <f t="shared" si="5541"/>
      </c>
      <c r="CX219" s="54">
        <f t="shared" si="5628"/>
      </c>
      <c r="CY219" s="55">
        <f t="shared" si="5542"/>
      </c>
      <c r="CZ219" s="54">
        <f t="shared" si="5628"/>
      </c>
      <c r="DA219" s="55">
        <f t="shared" si="5543"/>
      </c>
      <c r="DB219" s="54">
        <f t="shared" si="5628"/>
      </c>
      <c r="DC219" s="55">
        <f t="shared" si="5544"/>
      </c>
      <c r="DD219" s="54">
        <f t="shared" si="5628"/>
      </c>
      <c r="DE219" s="55">
        <f t="shared" si="5545"/>
      </c>
      <c r="DF219" s="54">
        <f t="shared" si="5628"/>
      </c>
      <c r="DG219" s="55">
        <f t="shared" si="5546"/>
      </c>
      <c r="DH219" s="54">
        <f t="shared" si="5628"/>
      </c>
      <c r="DI219" s="55">
        <f t="shared" si="5547"/>
      </c>
      <c r="DJ219" s="54">
        <f t="shared" si="5628"/>
      </c>
      <c r="DK219" s="55">
        <f t="shared" si="5548"/>
      </c>
      <c r="DL219" s="54">
        <f t="shared" si="5628"/>
      </c>
      <c r="DM219" s="55">
        <f t="shared" si="5549"/>
      </c>
      <c r="DN219" s="54">
        <f t="shared" si="5628"/>
      </c>
      <c r="DO219" s="55">
        <f t="shared" si="5550"/>
      </c>
      <c r="DP219" s="54">
        <f t="shared" si="5628"/>
      </c>
      <c r="DQ219" s="55">
        <f t="shared" si="5551"/>
      </c>
      <c r="DR219" s="54">
        <f t="shared" si="5628"/>
      </c>
      <c r="DS219" s="55">
        <f t="shared" si="5552"/>
      </c>
      <c r="DT219" s="54">
        <f t="shared" si="5628"/>
      </c>
      <c r="DU219" s="55">
        <f t="shared" si="5553"/>
      </c>
      <c r="DV219" s="54">
        <f t="shared" si="5628"/>
      </c>
      <c r="DW219" s="55">
        <f t="shared" si="5554"/>
      </c>
      <c r="DX219" s="54">
        <f t="shared" si="5628"/>
      </c>
      <c r="DY219" s="55">
        <f t="shared" si="5555"/>
      </c>
      <c r="DZ219" s="54">
        <f t="shared" si="5628"/>
      </c>
      <c r="EA219" s="55">
        <f t="shared" si="5556"/>
      </c>
      <c r="EB219" s="54">
        <f t="shared" ref="EB219:GL222" si="5631">RIGHT(IFERROR(VLOOKUP($B219,EB$4:EC$71,2,FALSE),""),2)</f>
      </c>
      <c r="EC219" s="55">
        <f t="shared" si="5557"/>
      </c>
      <c r="ED219" s="54">
        <f t="shared" si="5631"/>
      </c>
      <c r="EE219" s="55">
        <f t="shared" si="5558"/>
      </c>
      <c r="EF219" s="54">
        <f t="shared" si="5631"/>
      </c>
      <c r="EG219" s="55">
        <f t="shared" si="5559"/>
      </c>
      <c r="EH219" s="54">
        <f t="shared" si="5631"/>
      </c>
      <c r="EI219" s="55">
        <f t="shared" si="5560"/>
      </c>
      <c r="EJ219" s="54">
        <f t="shared" si="5631"/>
      </c>
      <c r="EK219" s="55">
        <f t="shared" si="5561"/>
      </c>
      <c r="EL219" s="54">
        <f t="shared" si="5631"/>
      </c>
      <c r="EM219" s="55">
        <f t="shared" si="5562"/>
      </c>
      <c r="EN219" s="54">
        <f t="shared" si="5631"/>
      </c>
      <c r="EO219" s="55">
        <f t="shared" si="5563"/>
      </c>
      <c r="EP219" s="54">
        <f t="shared" si="5631"/>
      </c>
      <c r="EQ219" s="55">
        <f t="shared" si="5564"/>
      </c>
      <c r="ER219" s="54">
        <f t="shared" si="5631"/>
      </c>
      <c r="ES219" s="55">
        <f t="shared" si="5565"/>
      </c>
      <c r="ET219" s="54">
        <f t="shared" si="5631"/>
      </c>
      <c r="EU219" s="55">
        <f t="shared" si="5566"/>
      </c>
      <c r="EV219" s="54">
        <f t="shared" si="5631"/>
      </c>
      <c r="EW219" s="55">
        <f t="shared" si="5567"/>
      </c>
      <c r="EX219" s="54">
        <f t="shared" si="5631"/>
      </c>
      <c r="EY219" s="55">
        <f t="shared" si="5568"/>
      </c>
      <c r="EZ219" s="54">
        <f t="shared" si="5631"/>
      </c>
      <c r="FA219" s="55">
        <f t="shared" si="5569"/>
      </c>
      <c r="FB219" s="54">
        <f t="shared" si="5631"/>
      </c>
      <c r="FC219" s="55">
        <f t="shared" si="5570"/>
      </c>
      <c r="FD219" s="54">
        <f t="shared" si="5631"/>
      </c>
      <c r="FE219" s="55">
        <f t="shared" si="5571"/>
      </c>
      <c r="FF219" s="54">
        <f t="shared" si="5631"/>
      </c>
      <c r="FG219" s="55">
        <f t="shared" si="5572"/>
      </c>
      <c r="FH219" s="54">
        <f t="shared" si="5631"/>
      </c>
      <c r="FI219" s="55">
        <f t="shared" si="5573"/>
      </c>
      <c r="FJ219" s="54">
        <f t="shared" si="5631"/>
      </c>
      <c r="FK219" s="55">
        <f t="shared" si="5574"/>
      </c>
      <c r="FL219" s="54">
        <f t="shared" si="5631"/>
      </c>
      <c r="FM219" s="55">
        <f t="shared" si="5575"/>
      </c>
      <c r="FN219" s="54">
        <f t="shared" si="5631"/>
      </c>
      <c r="FO219" s="55">
        <f t="shared" si="5576"/>
      </c>
      <c r="FP219" s="54">
        <f t="shared" si="5631"/>
      </c>
      <c r="FQ219" s="55">
        <f t="shared" si="5577"/>
      </c>
      <c r="FR219" s="54">
        <f t="shared" si="5631"/>
      </c>
      <c r="FS219" s="55">
        <f t="shared" si="5578"/>
      </c>
      <c r="FT219" s="54">
        <f t="shared" si="5631"/>
      </c>
      <c r="FU219" s="55">
        <f t="shared" si="5579"/>
      </c>
      <c r="FV219" s="54">
        <f t="shared" si="5631"/>
      </c>
      <c r="FW219" s="55">
        <f t="shared" si="5580"/>
      </c>
      <c r="FX219" s="54">
        <f t="shared" si="5631"/>
      </c>
      <c r="FY219" s="55">
        <f t="shared" si="5581"/>
      </c>
      <c r="FZ219" s="54">
        <f t="shared" si="5631"/>
      </c>
      <c r="GA219" s="55">
        <f t="shared" si="5582"/>
      </c>
      <c r="GB219" s="54">
        <f t="shared" si="5631"/>
      </c>
      <c r="GC219" s="55">
        <f t="shared" si="5583"/>
      </c>
      <c r="GD219" s="54">
        <f t="shared" si="5631"/>
      </c>
      <c r="GE219" s="55">
        <f t="shared" si="5584"/>
      </c>
      <c r="GF219" s="54">
        <f t="shared" si="5631"/>
      </c>
      <c r="GG219" s="55">
        <f t="shared" si="5585"/>
      </c>
      <c r="GH219" s="54">
        <f t="shared" si="5631"/>
      </c>
      <c r="GI219" s="55">
        <f t="shared" si="5586"/>
      </c>
      <c r="GJ219" s="54">
        <f t="shared" si="5631"/>
      </c>
      <c r="GK219" s="55">
        <f t="shared" si="5587"/>
      </c>
      <c r="GL219" s="54">
        <f t="shared" si="5631"/>
      </c>
      <c r="GM219" s="55">
        <f t="shared" si="5588"/>
      </c>
      <c r="GN219" s="54">
        <f t="shared" si="5629"/>
      </c>
      <c r="GO219" s="55">
        <f t="shared" si="5589"/>
      </c>
      <c r="GP219" s="54">
        <f t="shared" si="5479"/>
      </c>
      <c r="GQ219" s="55">
        <f t="shared" si="5590"/>
      </c>
      <c r="GR219" s="54">
        <f t="shared" si="5479"/>
      </c>
      <c r="GS219" s="55">
        <f t="shared" si="5591"/>
      </c>
      <c r="GT219" s="54">
        <f t="shared" si="5479"/>
      </c>
      <c r="GU219" s="55">
        <f t="shared" si="5592"/>
      </c>
      <c r="GV219" s="54">
        <f t="shared" si="5479"/>
      </c>
      <c r="GW219" s="55">
        <f t="shared" si="5593"/>
      </c>
      <c r="GX219" s="54">
        <f t="shared" si="5479"/>
      </c>
      <c r="GY219" s="55">
        <f t="shared" si="5594"/>
      </c>
      <c r="GZ219" s="54">
        <f t="shared" si="5479"/>
      </c>
      <c r="HA219" s="55">
        <f t="shared" si="5595"/>
      </c>
      <c r="HB219" s="54">
        <f t="shared" si="5478"/>
      </c>
      <c r="HC219" s="55">
        <f t="shared" si="5596"/>
      </c>
      <c r="HD219" s="54">
        <f t="shared" si="5478"/>
      </c>
      <c r="HE219" s="55">
        <f t="shared" si="5597"/>
      </c>
      <c r="HF219" s="54">
        <f t="shared" si="5478"/>
      </c>
      <c r="HG219" s="55">
        <f t="shared" si="5598"/>
      </c>
      <c r="HH219" s="54">
        <f t="shared" si="5478"/>
      </c>
      <c r="HI219" s="55">
        <f t="shared" si="5599"/>
      </c>
      <c r="HJ219" s="54">
        <f t="shared" si="5478"/>
      </c>
      <c r="HK219" s="55">
        <f t="shared" si="5600"/>
      </c>
      <c r="HL219" s="54">
        <f t="shared" si="5478"/>
      </c>
      <c r="HM219" s="55">
        <f t="shared" si="5601"/>
      </c>
      <c r="HN219" s="54">
        <f t="shared" ref="HN219:JX220" si="5632">RIGHT(IFERROR(VLOOKUP($B219,HN$4:HO$71,2,FALSE),""),2)</f>
      </c>
      <c r="HO219" s="55">
        <f t="shared" si="5602"/>
      </c>
      <c r="HP219" s="54">
        <f t="shared" si="5632"/>
      </c>
      <c r="HQ219" s="55">
        <f t="shared" si="5603"/>
      </c>
      <c r="HR219" s="54">
        <f t="shared" si="5632"/>
      </c>
      <c r="HS219" s="55">
        <f t="shared" si="5604"/>
      </c>
      <c r="HT219" s="54">
        <f t="shared" si="5632"/>
      </c>
      <c r="HU219" s="55">
        <f t="shared" si="5605"/>
      </c>
      <c r="HV219" s="54">
        <f t="shared" si="5632"/>
      </c>
      <c r="HW219" s="55">
        <f t="shared" si="5606"/>
      </c>
      <c r="HX219" s="54">
        <f t="shared" si="5632"/>
      </c>
      <c r="HY219" s="55">
        <f t="shared" si="5607"/>
      </c>
      <c r="HZ219" s="54">
        <f t="shared" si="5632"/>
      </c>
      <c r="IA219" s="55">
        <f t="shared" si="5608"/>
      </c>
      <c r="IB219" s="54">
        <f t="shared" si="5632"/>
      </c>
      <c r="IC219" s="55">
        <f t="shared" si="5609"/>
      </c>
      <c r="ID219" s="54">
        <f t="shared" si="5632"/>
      </c>
      <c r="IE219" s="55">
        <f t="shared" si="5610"/>
      </c>
      <c r="IF219" s="54">
        <f t="shared" si="5632"/>
      </c>
      <c r="IG219" s="55">
        <f t="shared" si="5611"/>
      </c>
      <c r="IH219" s="54">
        <f t="shared" si="5632"/>
      </c>
      <c r="II219" s="55">
        <f t="shared" si="5612"/>
      </c>
      <c r="IJ219" s="54">
        <f t="shared" si="5632"/>
      </c>
      <c r="IK219" s="55">
        <f t="shared" si="5613"/>
      </c>
      <c r="IL219" s="54">
        <f t="shared" si="5632"/>
      </c>
      <c r="IM219" s="55">
        <f t="shared" si="5614"/>
      </c>
      <c r="IN219" s="54">
        <f t="shared" si="5632"/>
      </c>
      <c r="IO219" s="55">
        <f t="shared" si="5615"/>
      </c>
      <c r="IP219" s="54">
        <f t="shared" si="5632"/>
      </c>
      <c r="IQ219" s="55">
        <f t="shared" si="5616"/>
      </c>
      <c r="IR219" s="54">
        <f t="shared" si="5632"/>
      </c>
      <c r="IS219" s="55">
        <f t="shared" si="5617"/>
      </c>
      <c r="IT219" s="54">
        <f t="shared" si="5632"/>
      </c>
      <c r="IU219" s="55">
        <f t="shared" si="5618"/>
      </c>
      <c r="IV219" s="54">
        <f t="shared" si="5632"/>
      </c>
      <c r="IW219" s="55">
        <f t="shared" si="5619"/>
      </c>
      <c r="IX219" s="54">
        <f t="shared" si="5632"/>
      </c>
      <c r="IY219" s="55">
        <f t="shared" si="5620"/>
      </c>
      <c r="IZ219" s="54">
        <f t="shared" si="5632"/>
      </c>
      <c r="JA219" s="55">
        <f t="shared" si="5621"/>
      </c>
      <c r="JB219" s="54">
        <f t="shared" si="5632"/>
      </c>
      <c r="JC219" s="55">
        <f t="shared" si="5622"/>
      </c>
      <c r="JD219" s="54">
        <f t="shared" si="5632"/>
      </c>
      <c r="JE219" s="55">
        <f t="shared" si="5623"/>
      </c>
      <c r="JF219" s="54">
        <f t="shared" si="5632"/>
      </c>
      <c r="JG219" s="55">
        <f t="shared" si="5624"/>
      </c>
      <c r="JH219" s="54">
        <f t="shared" si="5632"/>
      </c>
      <c r="JI219" s="55">
        <f t="shared" si="5625"/>
      </c>
      <c r="JJ219" s="54">
        <f t="shared" si="5632"/>
      </c>
      <c r="JK219" s="55">
        <f t="shared" si="5626"/>
      </c>
      <c r="JL219" s="54">
        <f t="shared" si="5632"/>
      </c>
      <c r="JM219" s="55">
        <f t="shared" si="5200"/>
      </c>
      <c r="JN219" s="54">
        <f t="shared" si="5632"/>
      </c>
      <c r="JO219" s="55">
        <f t="shared" si="5296"/>
      </c>
      <c r="JP219" s="54">
        <f t="shared" si="5632"/>
      </c>
      <c r="JQ219" s="55">
        <f t="shared" si="5297"/>
      </c>
      <c r="JR219" s="54">
        <f t="shared" si="5632"/>
      </c>
      <c r="JS219" s="55">
        <f t="shared" si="5298"/>
      </c>
      <c r="JT219" s="54">
        <f t="shared" si="5632"/>
      </c>
      <c r="JU219" s="55">
        <f t="shared" si="5299"/>
      </c>
      <c r="JV219" s="54">
        <f t="shared" si="5632"/>
      </c>
      <c r="JW219" s="55">
        <f t="shared" si="5300"/>
      </c>
      <c r="JX219" s="54">
        <f t="shared" si="5632"/>
      </c>
      <c r="JY219" s="55">
        <f t="shared" si="5301"/>
      </c>
      <c r="JZ219" s="54">
        <f t="shared" si="5627"/>
      </c>
      <c r="KA219" s="55">
        <f t="shared" si="5302"/>
      </c>
      <c r="KB219" s="54">
        <f t="shared" si="5627"/>
      </c>
      <c r="KC219" s="55">
        <f t="shared" si="5303"/>
      </c>
      <c r="KD219" s="54">
        <f t="shared" si="5627"/>
      </c>
      <c r="KE219" s="55">
        <f t="shared" si="5304"/>
      </c>
      <c r="KF219" s="54">
        <f t="shared" si="5627"/>
      </c>
      <c r="KG219" s="55">
        <f t="shared" si="5305"/>
      </c>
      <c r="KH219" s="54">
        <f t="shared" si="5627"/>
      </c>
      <c r="KI219" s="55">
        <f t="shared" si="5306"/>
      </c>
      <c r="KJ219" s="54">
        <f t="shared" si="5627"/>
      </c>
      <c r="KK219" s="55">
        <f t="shared" si="5307"/>
      </c>
      <c r="KL219" s="54">
        <f t="shared" si="5627"/>
      </c>
      <c r="KM219" s="55">
        <f t="shared" si="5308"/>
      </c>
      <c r="KN219" s="54">
        <f t="shared" si="5627"/>
      </c>
      <c r="KO219" s="55">
        <f t="shared" si="5309"/>
      </c>
      <c r="KP219" s="54">
        <f t="shared" si="5627"/>
      </c>
      <c r="KQ219" s="55">
        <f t="shared" si="5310"/>
      </c>
      <c r="KR219" s="54">
        <f t="shared" si="5627"/>
      </c>
      <c r="KS219" s="55">
        <f t="shared" si="5311"/>
      </c>
      <c r="KT219" s="54">
        <f t="shared" si="5627"/>
      </c>
      <c r="KU219" s="55">
        <f t="shared" si="5312"/>
      </c>
      <c r="KV219" s="54">
        <f t="shared" si="5627"/>
      </c>
      <c r="KW219" s="55">
        <f t="shared" si="5313"/>
      </c>
      <c r="KX219" s="54">
        <f t="shared" si="5627"/>
      </c>
      <c r="KY219" s="55">
        <f t="shared" si="5314"/>
      </c>
      <c r="KZ219" s="54">
        <f t="shared" si="5627"/>
      </c>
      <c r="LA219" s="55">
        <f t="shared" si="5315"/>
      </c>
      <c r="LB219" s="54">
        <f t="shared" si="5627"/>
      </c>
      <c r="LC219" s="55">
        <f t="shared" si="5316"/>
      </c>
      <c r="LD219" s="54">
        <f t="shared" si="5627"/>
      </c>
      <c r="LE219" s="55">
        <f t="shared" si="5317"/>
      </c>
      <c r="LF219" s="54">
        <f t="shared" si="5627"/>
      </c>
      <c r="LG219" s="55">
        <f t="shared" si="5318"/>
      </c>
      <c r="LH219" s="54">
        <f t="shared" si="5627"/>
      </c>
      <c r="LI219" s="55">
        <f t="shared" si="5319"/>
      </c>
      <c r="LJ219" s="54">
        <f t="shared" si="5627"/>
      </c>
      <c r="LK219" s="55">
        <f t="shared" si="5320"/>
      </c>
      <c r="LL219" s="54">
        <f t="shared" si="5627"/>
      </c>
      <c r="LM219" s="55">
        <f t="shared" si="5321"/>
      </c>
      <c r="LN219" s="54">
        <f t="shared" si="5627"/>
      </c>
      <c r="LO219" s="55">
        <f t="shared" si="5322"/>
      </c>
      <c r="LP219" s="54">
        <f t="shared" si="5627"/>
      </c>
      <c r="LQ219" s="55">
        <f t="shared" si="5323"/>
      </c>
      <c r="LR219" s="54">
        <f t="shared" si="5627"/>
      </c>
      <c r="LS219" s="55">
        <f t="shared" si="5324"/>
      </c>
      <c r="LT219" s="54">
        <f t="shared" si="5627"/>
      </c>
      <c r="LU219" s="55">
        <f t="shared" si="5325"/>
      </c>
      <c r="LV219" s="54">
        <f t="shared" si="5627"/>
      </c>
      <c r="LW219" s="55">
        <f t="shared" si="5326"/>
      </c>
      <c r="LX219" s="54">
        <f t="shared" si="5627"/>
      </c>
      <c r="LY219" s="55">
        <f t="shared" si="5202"/>
      </c>
      <c r="LZ219" s="54">
        <f t="shared" si="5486"/>
      </c>
      <c r="MA219" s="55">
        <f t="shared" si="5327"/>
      </c>
      <c r="MB219" s="54">
        <f t="shared" si="5486"/>
      </c>
      <c r="MC219" s="55">
        <f t="shared" si="5328"/>
      </c>
      <c r="MD219" s="54">
        <f t="shared" si="5486"/>
      </c>
      <c r="ME219" s="55">
        <f t="shared" si="5329"/>
      </c>
      <c r="MF219" s="54">
        <f t="shared" si="5486"/>
      </c>
      <c r="MG219" s="55">
        <f t="shared" si="5330"/>
      </c>
      <c r="MH219" s="54">
        <f t="shared" si="5486"/>
      </c>
      <c r="MI219" s="55">
        <f t="shared" si="5331"/>
      </c>
      <c r="MJ219" s="54">
        <f t="shared" si="5486"/>
      </c>
      <c r="MK219" s="55">
        <f t="shared" si="5332"/>
      </c>
      <c r="ML219" s="54">
        <f t="shared" si="5486"/>
      </c>
      <c r="MM219" s="55">
        <f t="shared" si="5203"/>
      </c>
      <c r="MN219" s="54">
        <f t="shared" si="5486"/>
      </c>
      <c r="MO219" s="55">
        <f t="shared" si="5204"/>
      </c>
      <c r="MP219" s="54">
        <f t="shared" si="5486"/>
      </c>
      <c r="MQ219" s="55">
        <f t="shared" si="5205"/>
      </c>
      <c r="MR219" s="54">
        <f t="shared" si="5486"/>
      </c>
      <c r="MS219" s="55">
        <f t="shared" si="5206"/>
      </c>
      <c r="MT219" s="54">
        <f t="shared" si="5486"/>
      </c>
      <c r="MU219" s="55">
        <f t="shared" si="5207"/>
      </c>
      <c r="MV219" s="54">
        <f t="shared" si="5486"/>
      </c>
      <c r="MW219" s="55">
        <f t="shared" si="5208"/>
      </c>
      <c r="MX219" s="54">
        <f t="shared" si="5486"/>
      </c>
      <c r="MY219" s="55">
        <f t="shared" si="5209"/>
      </c>
      <c r="MZ219" s="54">
        <f t="shared" si="5486"/>
      </c>
      <c r="NA219" s="55">
        <f t="shared" si="5210"/>
      </c>
      <c r="NB219" s="54">
        <f t="shared" si="5486"/>
      </c>
      <c r="NC219" s="55">
        <f t="shared" si="5211"/>
      </c>
      <c r="ND219" s="54">
        <f t="shared" si="5486"/>
      </c>
      <c r="NE219" s="55">
        <f t="shared" si="5212"/>
      </c>
      <c r="NF219" s="54">
        <f t="shared" si="5486"/>
      </c>
      <c r="NG219" s="55">
        <f t="shared" si="5213"/>
      </c>
      <c r="NH219" s="54">
        <f t="shared" si="5486"/>
      </c>
      <c r="NI219" s="55">
        <f t="shared" si="5214"/>
      </c>
      <c r="NJ219" s="54">
        <f t="shared" si="5486"/>
      </c>
      <c r="NK219" s="55">
        <f t="shared" si="5215"/>
      </c>
      <c r="NL219" s="54">
        <f t="shared" si="5486"/>
      </c>
      <c r="NM219" s="55">
        <f t="shared" si="5216"/>
      </c>
      <c r="NN219" s="54">
        <f t="shared" si="5486"/>
      </c>
      <c r="NO219" s="55">
        <f t="shared" si="5217"/>
      </c>
      <c r="NP219" s="54">
        <f t="shared" si="5486"/>
      </c>
      <c r="NQ219" s="55">
        <f t="shared" si="5218"/>
      </c>
      <c r="NR219" s="54">
        <f t="shared" si="5486"/>
      </c>
      <c r="NS219" s="55">
        <f t="shared" si="5219"/>
      </c>
      <c r="NT219" s="54">
        <f t="shared" si="5486"/>
      </c>
      <c r="NU219" s="55">
        <f t="shared" si="5220"/>
      </c>
      <c r="NV219" s="54">
        <f t="shared" si="5486"/>
      </c>
      <c r="NW219" s="55">
        <f t="shared" si="5221"/>
      </c>
      <c r="NX219" s="54">
        <f t="shared" si="5486"/>
      </c>
      <c r="NY219" s="55">
        <f t="shared" si="5222"/>
      </c>
      <c r="NZ219" s="54">
        <f t="shared" si="5486"/>
      </c>
      <c r="OA219" s="55">
        <f t="shared" si="5223"/>
      </c>
      <c r="OB219" s="54">
        <f t="shared" si="5486"/>
      </c>
      <c r="OC219" s="55">
        <f t="shared" si="5224"/>
      </c>
      <c r="OD219" s="54">
        <f t="shared" si="5486"/>
      </c>
      <c r="OE219" s="55">
        <f t="shared" si="5225"/>
      </c>
      <c r="OF219" s="54">
        <f t="shared" si="5486"/>
      </c>
      <c r="OG219" s="55">
        <f t="shared" si="5226"/>
      </c>
      <c r="OH219" s="54">
        <f t="shared" si="5486"/>
      </c>
      <c r="OI219" s="55">
        <f t="shared" si="5227"/>
      </c>
      <c r="OJ219" s="54">
        <f t="shared" si="5475"/>
      </c>
      <c r="OK219" s="55">
        <f t="shared" si="5228"/>
      </c>
      <c r="OL219" s="54">
        <f t="shared" si="5410"/>
      </c>
      <c r="OM219" s="55">
        <f t="shared" si="5229"/>
      </c>
      <c r="ON219" s="54">
        <f t="shared" si="5410"/>
      </c>
      <c r="OO219" s="55">
        <f t="shared" si="5230"/>
      </c>
      <c r="OP219" s="54">
        <f t="shared" si="5410"/>
      </c>
      <c r="OQ219" s="55">
        <f t="shared" si="5231"/>
      </c>
      <c r="OR219" s="54">
        <f t="shared" si="5410"/>
      </c>
      <c r="OS219" s="55">
        <f t="shared" si="5232"/>
      </c>
      <c r="OT219" s="54">
        <f t="shared" si="5410"/>
      </c>
      <c r="OU219" s="55">
        <f t="shared" si="5233"/>
      </c>
      <c r="OV219" s="54">
        <f t="shared" si="5410"/>
      </c>
      <c r="OW219" s="55">
        <f t="shared" si="5234"/>
      </c>
      <c r="OX219" s="54">
        <f t="shared" si="5487"/>
      </c>
      <c r="OY219" s="55">
        <f t="shared" si="5235"/>
      </c>
      <c r="OZ219" s="54">
        <f t="shared" si="5487"/>
      </c>
      <c r="PA219" s="55">
        <f t="shared" si="5236"/>
      </c>
      <c r="PB219" s="54">
        <f t="shared" si="5487"/>
      </c>
      <c r="PC219" s="55">
        <f t="shared" si="5237"/>
      </c>
      <c r="PD219" s="54">
        <f t="shared" si="5487"/>
      </c>
      <c r="PE219" s="55">
        <f t="shared" si="5238"/>
      </c>
      <c r="PF219" s="54">
        <f t="shared" si="5487"/>
      </c>
      <c r="PG219" s="55">
        <f t="shared" si="5239"/>
      </c>
      <c r="PH219" s="54">
        <f t="shared" si="5487"/>
      </c>
      <c r="PI219" s="55">
        <f t="shared" si="5240"/>
      </c>
      <c r="PJ219" s="54">
        <f t="shared" si="5487"/>
      </c>
      <c r="PK219" s="55">
        <f t="shared" si="5241"/>
      </c>
      <c r="PL219" s="54">
        <f t="shared" si="5487"/>
      </c>
      <c r="PM219" s="55">
        <f t="shared" si="5242"/>
      </c>
      <c r="PN219" s="54">
        <f t="shared" si="5487"/>
      </c>
      <c r="PO219" s="55">
        <f t="shared" si="5243"/>
      </c>
      <c r="PP219" s="54">
        <f t="shared" si="5487"/>
      </c>
      <c r="PQ219" s="55">
        <f t="shared" si="5244"/>
      </c>
      <c r="PR219" s="54">
        <f t="shared" si="5487"/>
      </c>
      <c r="PS219" s="55">
        <f t="shared" si="5245"/>
      </c>
      <c r="PT219" s="54">
        <f t="shared" si="5487"/>
      </c>
      <c r="PU219" s="55">
        <f t="shared" si="5246"/>
      </c>
      <c r="PV219" s="54">
        <f t="shared" si="5487"/>
      </c>
      <c r="PW219" s="55">
        <f t="shared" si="5247"/>
      </c>
      <c r="PX219" s="54">
        <f t="shared" si="5487"/>
      </c>
      <c r="PY219" s="55">
        <f t="shared" si="5248"/>
      </c>
      <c r="PZ219" s="54">
        <f t="shared" si="5487"/>
      </c>
      <c r="QA219" s="55">
        <f t="shared" si="5249"/>
      </c>
      <c r="QB219" s="54">
        <f t="shared" si="5487"/>
      </c>
      <c r="QC219" s="55">
        <f t="shared" si="5250"/>
      </c>
      <c r="QD219" s="54">
        <f t="shared" si="5487"/>
      </c>
      <c r="QE219" s="55">
        <f t="shared" si="5251"/>
      </c>
      <c r="QF219" s="54">
        <f t="shared" si="5487"/>
      </c>
      <c r="QG219" s="55">
        <f t="shared" si="5252"/>
      </c>
      <c r="QH219" s="54">
        <f t="shared" si="5487"/>
      </c>
      <c r="QI219" s="55">
        <f t="shared" si="5253"/>
      </c>
      <c r="QJ219" s="54">
        <f t="shared" si="5487"/>
      </c>
      <c r="QK219" s="55">
        <f t="shared" si="5254"/>
      </c>
      <c r="QL219" s="54">
        <f t="shared" si="5487"/>
      </c>
      <c r="QM219" s="55">
        <f t="shared" si="5255"/>
      </c>
      <c r="QN219" s="54">
        <f t="shared" si="5487"/>
      </c>
      <c r="QO219" s="55">
        <f t="shared" si="5256"/>
      </c>
      <c r="QP219" s="54">
        <f t="shared" si="5487"/>
      </c>
      <c r="QQ219" s="55">
        <f t="shared" si="5257"/>
      </c>
      <c r="QR219" s="54">
        <f t="shared" si="5487"/>
      </c>
      <c r="QS219" s="55">
        <f t="shared" si="5258"/>
      </c>
      <c r="QT219" s="54">
        <f t="shared" si="5487"/>
      </c>
      <c r="QU219" s="55">
        <f t="shared" si="5412"/>
      </c>
      <c r="QV219" s="54">
        <f t="shared" si="5487"/>
      </c>
      <c r="QW219" s="55">
        <f t="shared" si="5413"/>
      </c>
      <c r="QX219" s="54">
        <f t="shared" si="5487"/>
      </c>
      <c r="QY219" s="55">
        <f t="shared" si="5414"/>
      </c>
      <c r="QZ219" s="54">
        <f t="shared" si="5487"/>
      </c>
      <c r="RA219" s="55">
        <f t="shared" si="5415"/>
      </c>
      <c r="RB219" s="54">
        <f t="shared" si="5487"/>
      </c>
      <c r="RC219" s="55">
        <f t="shared" si="5416"/>
      </c>
      <c r="RD219" s="54">
        <f t="shared" si="5487"/>
      </c>
      <c r="RE219" s="55">
        <f t="shared" si="5417"/>
      </c>
      <c r="RF219" s="54">
        <f t="shared" si="5487"/>
      </c>
      <c r="RG219" s="55">
        <f t="shared" si="5418"/>
      </c>
      <c r="RH219" s="54">
        <f t="shared" si="5487"/>
      </c>
      <c r="RI219" s="55">
        <f t="shared" si="5419"/>
      </c>
      <c r="RJ219" s="54">
        <f t="shared" si="5484"/>
      </c>
      <c r="RK219" s="55">
        <f t="shared" si="5420"/>
      </c>
      <c r="RL219" s="54">
        <f t="shared" si="5484"/>
      </c>
      <c r="RM219" s="55">
        <f t="shared" si="5421"/>
      </c>
      <c r="RN219" s="54">
        <f t="shared" si="5484"/>
      </c>
      <c r="RO219" s="55">
        <f t="shared" si="5422"/>
      </c>
      <c r="RP219" s="54">
        <f t="shared" si="5484"/>
      </c>
      <c r="RQ219" s="55">
        <f t="shared" si="5423"/>
      </c>
      <c r="RR219" s="54">
        <f t="shared" si="5484"/>
      </c>
      <c r="RS219" s="55">
        <f t="shared" si="5424"/>
      </c>
      <c r="RT219" s="54">
        <f t="shared" si="5484"/>
      </c>
      <c r="RU219" s="55">
        <f t="shared" si="5425"/>
      </c>
      <c r="RV219" s="54">
        <f t="shared" si="5484"/>
      </c>
      <c r="RW219" s="55">
        <f t="shared" si="5426"/>
      </c>
      <c r="RX219" s="54">
        <f t="shared" si="5484"/>
      </c>
      <c r="RY219" s="55">
        <f t="shared" si="5427"/>
      </c>
      <c r="RZ219" s="54">
        <f t="shared" si="5484"/>
      </c>
      <c r="SA219" s="55">
        <f t="shared" si="5428"/>
      </c>
      <c r="SB219" s="54">
        <f t="shared" si="5484"/>
      </c>
      <c r="SC219" s="55">
        <f t="shared" si="5429"/>
      </c>
      <c r="SD219" s="54">
        <f t="shared" si="5484"/>
      </c>
      <c r="SE219" s="55">
        <f t="shared" si="5430"/>
      </c>
      <c r="SF219" s="54">
        <f t="shared" si="5484"/>
      </c>
      <c r="SG219" s="55">
        <f t="shared" si="5431"/>
      </c>
      <c r="SH219" s="54">
        <f t="shared" si="5484"/>
      </c>
      <c r="SI219" s="55">
        <f t="shared" si="5432"/>
      </c>
      <c r="SJ219" s="54">
        <f t="shared" si="5484"/>
      </c>
      <c r="SK219" s="55">
        <f t="shared" si="5433"/>
      </c>
      <c r="SL219" s="54">
        <f t="shared" si="5484"/>
      </c>
      <c r="SM219" s="55">
        <f t="shared" si="5434"/>
      </c>
      <c r="SN219" s="54">
        <f t="shared" si="5484"/>
      </c>
      <c r="SO219" s="55">
        <f t="shared" si="5435"/>
      </c>
      <c r="SP219" s="54">
        <f t="shared" si="5484"/>
      </c>
      <c r="SQ219" s="55">
        <f t="shared" si="5436"/>
      </c>
      <c r="SR219" s="54">
        <f t="shared" si="5484"/>
      </c>
      <c r="SS219" s="55">
        <f t="shared" si="5437"/>
      </c>
      <c r="ST219" s="54">
        <f t="shared" si="5484"/>
      </c>
      <c r="SU219" s="55">
        <f t="shared" si="5438"/>
      </c>
      <c r="SV219" s="54">
        <f t="shared" si="5484"/>
      </c>
      <c r="SW219" s="55">
        <f t="shared" si="5439"/>
      </c>
      <c r="SX219" s="54">
        <f t="shared" si="5484"/>
      </c>
      <c r="SY219" s="55">
        <f t="shared" si="5440"/>
      </c>
      <c r="SZ219" s="54">
        <f t="shared" si="5484"/>
      </c>
      <c r="TA219" s="55">
        <f t="shared" si="5441"/>
      </c>
      <c r="TB219" s="54">
        <f t="shared" si="5484"/>
      </c>
      <c r="TC219" s="55">
        <f t="shared" si="5442"/>
      </c>
      <c r="TD219" s="54">
        <f t="shared" si="5484"/>
      </c>
      <c r="TE219" s="55">
        <f t="shared" si="5407"/>
      </c>
      <c r="TF219" s="54">
        <f t="shared" si="5484"/>
      </c>
      <c r="TG219" s="55">
        <f t="shared" si="5364"/>
      </c>
      <c r="TH219" s="54">
        <f t="shared" si="5484"/>
      </c>
      <c r="TI219" s="55">
        <f t="shared" si="5365"/>
      </c>
      <c r="TJ219" s="54">
        <f t="shared" si="5484"/>
      </c>
      <c r="TK219" s="55">
        <f t="shared" si="5366"/>
      </c>
      <c r="TL219" s="54">
        <f t="shared" si="5484"/>
      </c>
      <c r="TM219" s="55">
        <f t="shared" si="5367"/>
      </c>
      <c r="TN219" s="54">
        <f t="shared" si="5484"/>
      </c>
      <c r="TO219" s="55">
        <f t="shared" si="5368"/>
      </c>
      <c r="TP219" s="54">
        <f t="shared" si="5484"/>
      </c>
      <c r="TQ219" s="55">
        <f t="shared" si="5369"/>
      </c>
      <c r="TR219" s="54">
        <f t="shared" si="5484"/>
      </c>
      <c r="TS219" s="55">
        <f t="shared" si="5370"/>
      </c>
      <c r="TT219" s="54">
        <f t="shared" si="5402"/>
      </c>
      <c r="TU219" s="55">
        <f t="shared" si="5371"/>
      </c>
      <c r="TV219" s="54">
        <f t="shared" si="5402"/>
      </c>
      <c r="TW219" s="55">
        <f t="shared" si="5372"/>
      </c>
      <c r="TX219" s="54">
        <f t="shared" si="5402"/>
      </c>
      <c r="TY219" s="55">
        <f t="shared" si="5373"/>
      </c>
      <c r="TZ219" s="54">
        <f t="shared" si="5402"/>
      </c>
      <c r="UA219" s="55">
        <f t="shared" si="5374"/>
      </c>
      <c r="UB219" s="54">
        <f t="shared" si="5402"/>
      </c>
      <c r="UC219" s="55">
        <f t="shared" si="5375"/>
      </c>
      <c r="UD219" s="54">
        <f t="shared" si="5402"/>
      </c>
      <c r="UE219" s="55">
        <f t="shared" si="5376"/>
      </c>
      <c r="UF219" s="54">
        <f t="shared" si="5402"/>
      </c>
      <c r="UG219" s="55">
        <f t="shared" si="5377"/>
      </c>
      <c r="UH219" s="54">
        <f t="shared" si="5402"/>
      </c>
      <c r="UI219" s="55">
        <f t="shared" si="5378"/>
      </c>
      <c r="UJ219" s="54">
        <f t="shared" si="5402"/>
      </c>
      <c r="UK219" s="55">
        <f t="shared" si="5379"/>
      </c>
      <c r="UL219" s="54">
        <f t="shared" si="5402"/>
      </c>
      <c r="UM219" s="55">
        <f t="shared" si="5380"/>
      </c>
      <c r="UN219" s="54">
        <f t="shared" si="5363"/>
      </c>
      <c r="UO219" s="55">
        <f t="shared" si="5381"/>
      </c>
      <c r="UP219" s="54">
        <f t="shared" si="5363"/>
      </c>
      <c r="UQ219" s="55">
        <f t="shared" si="5382"/>
      </c>
      <c r="UR219" s="54">
        <f t="shared" si="5363"/>
      </c>
      <c r="US219" s="55">
        <f t="shared" si="5383"/>
      </c>
      <c r="UT219" s="54">
        <f t="shared" si="5363"/>
      </c>
      <c r="UU219" s="55">
        <f t="shared" si="5384"/>
      </c>
      <c r="UV219" s="54">
        <f t="shared" si="5363"/>
      </c>
      <c r="UW219" s="55">
        <f t="shared" si="5385"/>
      </c>
      <c r="UX219" s="54">
        <f t="shared" si="5363"/>
      </c>
      <c r="UY219" s="55">
        <f t="shared" si="5386"/>
      </c>
      <c r="UZ219" s="54">
        <f t="shared" si="5363"/>
      </c>
      <c r="VA219" s="55">
        <f t="shared" si="5387"/>
      </c>
      <c r="VB219" s="54">
        <f t="shared" si="5363"/>
      </c>
      <c r="VC219" s="55">
        <f t="shared" si="5388"/>
      </c>
      <c r="VD219" s="54">
        <f t="shared" si="5363"/>
      </c>
      <c r="VE219" s="55">
        <f t="shared" si="5389"/>
      </c>
      <c r="VF219" s="54">
        <f t="shared" si="5363"/>
      </c>
      <c r="VG219" s="55">
        <f t="shared" si="5390"/>
      </c>
      <c r="VH219" s="54">
        <f t="shared" si="5363"/>
      </c>
      <c r="VI219" s="55">
        <f t="shared" si="5391"/>
      </c>
      <c r="VJ219" s="54">
        <f t="shared" si="5363"/>
      </c>
      <c r="VK219" s="55">
        <f t="shared" si="5392"/>
      </c>
      <c r="VL219" s="54">
        <f t="shared" si="5488"/>
      </c>
      <c r="VM219" s="55">
        <f t="shared" si="5393"/>
      </c>
      <c r="VN219" s="54">
        <f t="shared" si="5488"/>
      </c>
      <c r="VO219" s="55">
        <f t="shared" si="5394"/>
      </c>
      <c r="VP219" s="54">
        <f t="shared" si="5488"/>
      </c>
      <c r="VQ219" s="55">
        <f t="shared" si="5336"/>
      </c>
      <c r="VR219" s="54">
        <f t="shared" si="5488"/>
      </c>
      <c r="VS219" s="55">
        <f t="shared" si="5395"/>
      </c>
      <c r="VT219" s="54">
        <f t="shared" si="5488"/>
      </c>
      <c r="VU219" s="55">
        <f t="shared" si="5396"/>
      </c>
      <c r="VV219" s="54">
        <f t="shared" si="5488"/>
      </c>
      <c r="VW219" s="55">
        <f t="shared" si="5397"/>
      </c>
      <c r="VX219" s="54">
        <f t="shared" si="5488"/>
      </c>
      <c r="VY219" s="55">
        <f t="shared" si="5398"/>
      </c>
      <c r="VZ219" s="54">
        <f t="shared" si="5488"/>
      </c>
      <c r="WA219" s="55">
        <f t="shared" si="5399"/>
      </c>
      <c r="WB219" s="54">
        <f t="shared" si="5488"/>
      </c>
      <c r="WC219" s="55">
        <f t="shared" si="5400"/>
      </c>
      <c r="WD219" s="54">
        <f t="shared" si="5488"/>
      </c>
      <c r="WE219" s="55">
        <f t="shared" si="5337"/>
      </c>
      <c r="WF219" s="54">
        <f t="shared" si="5488"/>
      </c>
      <c r="WG219" s="55">
        <f t="shared" si="5338"/>
      </c>
      <c r="WH219" s="54">
        <f t="shared" si="5488"/>
      </c>
      <c r="WI219" s="55">
        <f t="shared" si="5339"/>
      </c>
      <c r="WJ219" s="54">
        <f t="shared" si="5488"/>
      </c>
      <c r="WK219" s="55">
        <f t="shared" si="5340"/>
      </c>
      <c r="WL219" s="54">
        <f t="shared" si="5488"/>
      </c>
      <c r="WM219" s="55">
        <f t="shared" si="5341"/>
      </c>
      <c r="WN219" s="54">
        <f t="shared" si="5488"/>
      </c>
      <c r="WO219" s="55">
        <f t="shared" si="5342"/>
      </c>
      <c r="WP219" s="54">
        <f t="shared" si="5488"/>
      </c>
      <c r="WQ219" s="55">
        <f t="shared" si="5343"/>
      </c>
      <c r="WR219" s="54">
        <f t="shared" si="5488"/>
      </c>
      <c r="WS219" s="55">
        <f t="shared" si="5344"/>
      </c>
      <c r="WT219" s="54">
        <f t="shared" si="5488"/>
      </c>
      <c r="WU219" s="55">
        <f t="shared" si="5345"/>
      </c>
      <c r="WV219" s="54">
        <f t="shared" si="5488"/>
      </c>
      <c r="WW219" s="55">
        <f t="shared" si="5346"/>
      </c>
      <c r="WX219" s="54">
        <f t="shared" si="5488"/>
      </c>
      <c r="WY219" s="55">
        <f t="shared" si="5347"/>
      </c>
      <c r="WZ219" s="54">
        <f t="shared" si="5488"/>
      </c>
      <c r="XA219" s="55">
        <f t="shared" si="5348"/>
      </c>
      <c r="XB219" s="54">
        <f t="shared" si="5488"/>
      </c>
      <c r="XC219" s="55">
        <f t="shared" si="5349"/>
      </c>
      <c r="XD219" s="54">
        <f t="shared" si="5488"/>
      </c>
      <c r="XE219" s="55">
        <f t="shared" si="5350"/>
      </c>
      <c r="XF219" s="54">
        <f t="shared" si="5488"/>
      </c>
      <c r="XG219" s="55">
        <f t="shared" si="5351"/>
      </c>
      <c r="XH219" s="54">
        <f t="shared" si="5488"/>
      </c>
      <c r="XI219" s="55">
        <f t="shared" si="5352"/>
      </c>
      <c r="XJ219" s="54">
        <f t="shared" si="5488"/>
      </c>
      <c r="XK219" s="55">
        <f t="shared" si="5353"/>
      </c>
      <c r="XL219" s="54">
        <f t="shared" si="5488"/>
      </c>
      <c r="XM219" s="55">
        <f t="shared" si="5354"/>
      </c>
      <c r="XN219" s="54">
        <f t="shared" si="5488"/>
      </c>
      <c r="XO219" s="55">
        <f t="shared" si="5355"/>
      </c>
      <c r="XP219" s="54">
        <f t="shared" si="5488"/>
      </c>
      <c r="XQ219" s="55">
        <f t="shared" si="5356"/>
      </c>
      <c r="XR219" s="54">
        <f t="shared" si="5488"/>
      </c>
      <c r="XS219" s="55">
        <f t="shared" si="5357"/>
      </c>
      <c r="XT219" s="54">
        <f t="shared" si="5488"/>
      </c>
      <c r="XU219" s="55">
        <f t="shared" si="5358"/>
      </c>
      <c r="XV219" s="54">
        <f t="shared" si="5488"/>
      </c>
      <c r="XW219" s="55">
        <f t="shared" si="5359"/>
      </c>
      <c r="XX219" s="54">
        <f t="shared" si="5485"/>
      </c>
      <c r="XY219" s="55">
        <f t="shared" si="5360"/>
      </c>
      <c r="XZ219" s="54">
        <f t="shared" si="5485"/>
      </c>
      <c r="YA219" s="55">
        <f t="shared" si="5361"/>
      </c>
      <c r="YB219" s="54">
        <f t="shared" si="5485"/>
      </c>
      <c r="YC219" s="55">
        <f t="shared" si="5260"/>
      </c>
      <c r="YD219" s="54">
        <f t="shared" si="5485"/>
      </c>
      <c r="YE219" s="55">
        <f t="shared" si="5261"/>
      </c>
      <c r="YF219" s="54">
        <f t="shared" si="5485"/>
      </c>
      <c r="YG219" s="55">
        <f t="shared" si="5262"/>
      </c>
      <c r="YH219" s="54">
        <f t="shared" si="5483"/>
      </c>
      <c r="YI219" s="55">
        <f t="shared" si="5263"/>
      </c>
      <c r="YJ219" s="54">
        <f t="shared" si="5483"/>
      </c>
      <c r="YK219" s="55">
        <f t="shared" si="5264"/>
      </c>
      <c r="YL219" s="54">
        <f t="shared" si="5483"/>
      </c>
      <c r="YM219" s="55">
        <f t="shared" si="5265"/>
      </c>
      <c r="YN219" s="54">
        <f t="shared" si="5483"/>
      </c>
      <c r="YO219" s="55">
        <f t="shared" si="5266"/>
      </c>
      <c r="YP219" s="54">
        <f t="shared" si="5483"/>
      </c>
      <c r="YQ219" s="55">
        <f t="shared" si="5267"/>
      </c>
      <c r="YR219" s="54">
        <f t="shared" si="5483"/>
      </c>
      <c r="YS219" s="55">
        <f t="shared" si="5268"/>
      </c>
      <c r="YT219" s="54">
        <f t="shared" si="5483"/>
      </c>
      <c r="YU219" s="55">
        <f t="shared" si="5269"/>
      </c>
      <c r="YV219" s="54">
        <f t="shared" si="5483"/>
      </c>
      <c r="YW219" s="55">
        <f t="shared" si="5270"/>
      </c>
      <c r="YX219" s="54">
        <f t="shared" si="5483"/>
      </c>
      <c r="YY219" s="55">
        <f t="shared" si="5271"/>
      </c>
      <c r="YZ219" s="54">
        <f t="shared" si="5483"/>
      </c>
      <c r="ZA219" s="55">
        <f t="shared" si="5272"/>
      </c>
      <c r="ZB219" s="54">
        <f t="shared" si="5483"/>
      </c>
      <c r="ZC219" s="55">
        <f t="shared" si="5273"/>
      </c>
      <c r="ZD219" s="54">
        <f t="shared" si="5483"/>
      </c>
      <c r="ZE219" s="55">
        <f t="shared" si="5274"/>
      </c>
      <c r="ZF219" s="54">
        <f t="shared" si="5483"/>
      </c>
      <c r="ZG219" s="55">
        <f t="shared" si="5275"/>
      </c>
      <c r="ZH219" s="54">
        <f t="shared" si="5483"/>
      </c>
      <c r="ZI219" s="55">
        <f t="shared" si="5276"/>
      </c>
      <c r="ZJ219" s="54">
        <f t="shared" si="5483"/>
      </c>
      <c r="ZK219" s="55">
        <f t="shared" si="5277"/>
      </c>
      <c r="ZL219" s="54">
        <f t="shared" si="5481"/>
      </c>
      <c r="ZM219" s="55">
        <f t="shared" si="5278"/>
      </c>
      <c r="ZN219" s="54">
        <f t="shared" si="5481"/>
      </c>
      <c r="ZO219" s="55">
        <f t="shared" si="5279"/>
      </c>
      <c r="ZP219" s="54">
        <f t="shared" si="5481"/>
      </c>
      <c r="ZQ219" s="55">
        <f t="shared" si="5280"/>
      </c>
      <c r="ZR219" s="54">
        <f t="shared" si="5481"/>
      </c>
      <c r="ZS219" s="55">
        <f t="shared" si="5281"/>
      </c>
      <c r="ZT219" s="54">
        <f t="shared" si="5481"/>
      </c>
      <c r="ZU219" s="55">
        <f t="shared" si="5282"/>
      </c>
      <c r="ZV219" s="54">
        <f t="shared" si="5481"/>
      </c>
      <c r="ZW219" s="55">
        <f t="shared" si="5283"/>
      </c>
      <c r="ZX219" s="54">
        <f t="shared" si="5481"/>
      </c>
      <c r="ZY219" s="55">
        <f t="shared" si="5284"/>
      </c>
      <c r="ZZ219" s="54">
        <f t="shared" si="5481"/>
      </c>
      <c r="AAA219" s="55">
        <f t="shared" si="5285"/>
      </c>
      <c r="AAB219" s="54">
        <f t="shared" si="5481"/>
      </c>
      <c r="AAC219" s="55">
        <f t="shared" si="5286"/>
      </c>
      <c r="AAD219" s="54">
        <f t="shared" si="5481"/>
      </c>
      <c r="AAE219" s="55">
        <f t="shared" si="5287"/>
      </c>
      <c r="AAF219" s="54">
        <f t="shared" si="5481"/>
      </c>
      <c r="AAG219" s="55">
        <f t="shared" si="5288"/>
      </c>
      <c r="AAH219" s="54">
        <f t="shared" si="5481"/>
      </c>
      <c r="AAI219" s="55">
        <f t="shared" si="5289"/>
      </c>
      <c r="AAJ219" s="54">
        <f t="shared" si="5481"/>
      </c>
      <c r="AAK219" s="55">
        <f t="shared" si="5290"/>
      </c>
      <c r="AAL219" s="54">
        <f t="shared" si="5481"/>
      </c>
      <c r="AAM219" s="55">
        <f t="shared" si="5443"/>
      </c>
      <c r="AAN219" s="54">
        <f t="shared" si="5481"/>
      </c>
      <c r="AAO219" s="55">
        <f t="shared" si="5444"/>
      </c>
      <c r="AAP219" s="54">
        <f t="shared" si="5481"/>
      </c>
      <c r="AAQ219" s="55">
        <f t="shared" si="5445"/>
      </c>
      <c r="AAR219" s="54">
        <f t="shared" si="5481"/>
      </c>
      <c r="AAS219" s="55">
        <f t="shared" si="5446"/>
      </c>
      <c r="AAT219" s="54">
        <f t="shared" si="5481"/>
      </c>
      <c r="AAU219" s="55">
        <f t="shared" si="5447"/>
      </c>
      <c r="AAV219" s="54">
        <f t="shared" si="5481"/>
      </c>
      <c r="AAW219" s="55">
        <f t="shared" si="5448"/>
      </c>
      <c r="AAX219" s="54">
        <f t="shared" si="5481"/>
      </c>
      <c r="AAY219" s="55">
        <f t="shared" si="5449"/>
      </c>
      <c r="AAZ219" s="54">
        <f t="shared" si="5481"/>
      </c>
      <c r="ABA219" s="55">
        <f t="shared" si="5450"/>
      </c>
      <c r="ABB219" s="54">
        <f t="shared" si="5481"/>
      </c>
      <c r="ABC219" s="55">
        <f t="shared" si="5451"/>
      </c>
      <c r="ABD219" s="54">
        <f t="shared" si="5481"/>
      </c>
      <c r="ABE219" s="55">
        <f t="shared" si="5452"/>
      </c>
      <c r="ABF219" s="54">
        <f t="shared" si="5481"/>
      </c>
      <c r="ABG219" s="55">
        <f t="shared" si="5453"/>
      </c>
      <c r="ABH219" s="54">
        <f t="shared" si="5481"/>
      </c>
      <c r="ABI219" s="55">
        <f t="shared" si="5454"/>
      </c>
      <c r="ABJ219" s="54">
        <f t="shared" si="5481"/>
      </c>
      <c r="ABK219" s="55">
        <f t="shared" si="5455"/>
      </c>
      <c r="ABL219" s="54">
        <f t="shared" si="5481"/>
      </c>
      <c r="ABM219" s="55">
        <f t="shared" si="5456"/>
      </c>
      <c r="ABN219" s="54">
        <f t="shared" si="5481"/>
      </c>
      <c r="ABO219" s="55">
        <f t="shared" si="5457"/>
      </c>
      <c r="ABP219" s="54">
        <f t="shared" si="5481"/>
      </c>
      <c r="ABQ219" s="55">
        <f t="shared" si="5458"/>
      </c>
      <c r="ABR219" s="54">
        <f t="shared" si="5481"/>
      </c>
      <c r="ABS219" s="55">
        <f t="shared" si="5459"/>
      </c>
      <c r="ABT219" s="54">
        <f t="shared" si="5481"/>
      </c>
      <c r="ABU219" s="55">
        <f t="shared" si="5460"/>
      </c>
      <c r="ABV219" s="54">
        <f t="shared" si="5482"/>
      </c>
      <c r="ABW219" s="55">
        <f t="shared" si="5461"/>
      </c>
      <c r="ABX219" s="54">
        <f t="shared" si="5482"/>
      </c>
      <c r="ABY219" s="55">
        <f t="shared" si="5462"/>
      </c>
      <c r="ABZ219" s="54">
        <f t="shared" si="5482"/>
      </c>
      <c r="ACA219" s="55">
        <f t="shared" si="5463"/>
      </c>
      <c r="ACB219" s="54">
        <f t="shared" si="5482"/>
      </c>
      <c r="ACC219" s="55">
        <f t="shared" si="5464"/>
      </c>
      <c r="ACD219" s="54">
        <f t="shared" si="5482"/>
      </c>
      <c r="ACE219" s="55">
        <f t="shared" si="5465"/>
      </c>
      <c r="ACF219" s="54">
        <f t="shared" si="5482"/>
      </c>
      <c r="ACG219" s="55">
        <f t="shared" si="5466"/>
      </c>
      <c r="ACH219" s="54">
        <f t="shared" si="5482"/>
      </c>
      <c r="ACI219" s="55">
        <f t="shared" si="5467"/>
      </c>
      <c r="ACJ219" s="54">
        <f t="shared" si="5482"/>
      </c>
      <c r="ACK219" s="55">
        <f t="shared" si="5468"/>
      </c>
      <c r="ACL219" s="54">
        <f t="shared" si="5482"/>
      </c>
      <c r="ACM219" s="55">
        <f t="shared" si="5469"/>
      </c>
      <c r="ACN219" s="54">
        <f t="shared" si="5482"/>
      </c>
      <c r="ACO219" s="55">
        <f t="shared" si="5470"/>
      </c>
      <c r="ACP219" s="54">
        <f t="shared" si="5482"/>
      </c>
      <c r="ACQ219" s="55">
        <f t="shared" si="5471"/>
      </c>
      <c r="ACR219" s="54">
        <f t="shared" si="5482"/>
      </c>
      <c r="ACS219" s="55">
        <f t="shared" si="5472"/>
      </c>
      <c r="ACT219" s="54">
        <f t="shared" si="5482"/>
      </c>
      <c r="ACU219" s="55">
        <f t="shared" si="5473"/>
      </c>
      <c r="ACV219" s="54">
        <f t="shared" si="5482"/>
      </c>
      <c r="ACW219" s="55">
        <f t="shared" si="5408"/>
      </c>
      <c r="ACX219" s="54">
        <f t="shared" si="5482"/>
      </c>
      <c r="ACY219" s="55">
        <f t="shared" si="5489"/>
      </c>
      <c r="ACZ219" s="54">
        <f t="shared" si="5482"/>
      </c>
      <c r="ADA219" s="55">
        <f t="shared" si="5490"/>
      </c>
      <c r="ADB219" s="54">
        <f t="shared" si="5482"/>
      </c>
      <c r="ADC219" s="55">
        <f t="shared" si="5491"/>
      </c>
      <c r="ADD219" s="54">
        <f t="shared" si="5482"/>
      </c>
      <c r="ADE219" s="55">
        <f t="shared" si="5492"/>
      </c>
      <c r="ADF219" s="54">
        <f t="shared" si="5482"/>
      </c>
      <c r="ADG219" s="55">
        <f t="shared" si="5493"/>
      </c>
    </row>
    <row r="220" spans="1:787" ht="20.25" hidden="1" customHeight="1">
      <c r="A220" s="112">
        <v>148</v>
      </c>
      <c r="B220" s="115">
        <f>学年と名前を結合するシート!D149</f>
      </c>
      <c r="C220" s="114"/>
      <c r="D220" s="54">
        <f t="shared" si="5292"/>
      </c>
      <c r="E220" s="55">
        <f t="shared" si="5293"/>
      </c>
      <c r="F220" s="54">
        <f t="shared" si="5630"/>
      </c>
      <c r="G220" s="55">
        <f t="shared" si="5494"/>
      </c>
      <c r="H220" s="54">
        <f t="shared" si="5630"/>
      </c>
      <c r="I220" s="55">
        <f t="shared" si="5495"/>
      </c>
      <c r="J220" s="54">
        <f t="shared" si="5630"/>
      </c>
      <c r="K220" s="55">
        <f t="shared" si="5496"/>
      </c>
      <c r="L220" s="54">
        <f t="shared" si="5630"/>
      </c>
      <c r="M220" s="55">
        <f t="shared" si="5497"/>
      </c>
      <c r="N220" s="54">
        <f t="shared" si="5630"/>
      </c>
      <c r="O220" s="55">
        <f t="shared" si="5498"/>
      </c>
      <c r="P220" s="54">
        <f t="shared" si="5630"/>
      </c>
      <c r="Q220" s="55">
        <f t="shared" si="5499"/>
      </c>
      <c r="R220" s="54">
        <f t="shared" si="5630"/>
      </c>
      <c r="S220" s="55">
        <f t="shared" si="5500"/>
      </c>
      <c r="T220" s="54">
        <f t="shared" si="5630"/>
      </c>
      <c r="U220" s="55">
        <f t="shared" si="5501"/>
      </c>
      <c r="V220" s="54">
        <f t="shared" si="5630"/>
      </c>
      <c r="W220" s="55">
        <f t="shared" si="5502"/>
      </c>
      <c r="X220" s="54">
        <f t="shared" si="5630"/>
      </c>
      <c r="Y220" s="55">
        <f t="shared" si="5503"/>
      </c>
      <c r="Z220" s="54">
        <f t="shared" si="5630"/>
      </c>
      <c r="AA220" s="55">
        <f t="shared" si="5504"/>
      </c>
      <c r="AB220" s="54">
        <f t="shared" si="5630"/>
      </c>
      <c r="AC220" s="55">
        <f t="shared" si="5505"/>
      </c>
      <c r="AD220" s="54">
        <f t="shared" si="5630"/>
      </c>
      <c r="AE220" s="55">
        <f t="shared" si="5506"/>
      </c>
      <c r="AF220" s="54">
        <f t="shared" si="5630"/>
      </c>
      <c r="AG220" s="55">
        <f t="shared" si="5507"/>
      </c>
      <c r="AH220" s="54">
        <f t="shared" si="5630"/>
      </c>
      <c r="AI220" s="55">
        <f t="shared" si="5508"/>
      </c>
      <c r="AJ220" s="54">
        <f t="shared" si="5630"/>
      </c>
      <c r="AK220" s="55">
        <f t="shared" si="5509"/>
      </c>
      <c r="AL220" s="54">
        <f t="shared" si="5630"/>
      </c>
      <c r="AM220" s="55">
        <f t="shared" si="5510"/>
      </c>
      <c r="AN220" s="54">
        <f t="shared" si="5630"/>
      </c>
      <c r="AO220" s="55">
        <f t="shared" si="5511"/>
      </c>
      <c r="AP220" s="54">
        <f t="shared" si="5630"/>
      </c>
      <c r="AQ220" s="55">
        <f t="shared" si="5512"/>
      </c>
      <c r="AR220" s="54">
        <f t="shared" si="5630"/>
      </c>
      <c r="AS220" s="55">
        <f t="shared" si="5513"/>
      </c>
      <c r="AT220" s="54">
        <f t="shared" si="5630"/>
      </c>
      <c r="AU220" s="55">
        <f t="shared" si="5514"/>
      </c>
      <c r="AV220" s="54">
        <f t="shared" si="5630"/>
      </c>
      <c r="AW220" s="55">
        <f t="shared" si="5515"/>
      </c>
      <c r="AX220" s="54">
        <f t="shared" si="5630"/>
      </c>
      <c r="AY220" s="55">
        <f t="shared" si="5516"/>
      </c>
      <c r="AZ220" s="54">
        <f t="shared" si="5630"/>
      </c>
      <c r="BA220" s="55">
        <f t="shared" si="5517"/>
      </c>
      <c r="BB220" s="54">
        <f t="shared" si="5630"/>
      </c>
      <c r="BC220" s="55">
        <f t="shared" si="5518"/>
      </c>
      <c r="BD220" s="54">
        <f t="shared" si="5630"/>
      </c>
      <c r="BE220" s="55">
        <f t="shared" si="5519"/>
      </c>
      <c r="BF220" s="54">
        <f t="shared" si="5630"/>
      </c>
      <c r="BG220" s="55">
        <f t="shared" si="5520"/>
      </c>
      <c r="BH220" s="54">
        <f t="shared" si="5630"/>
      </c>
      <c r="BI220" s="55">
        <f t="shared" si="5521"/>
      </c>
      <c r="BJ220" s="54">
        <f t="shared" si="5630"/>
      </c>
      <c r="BK220" s="55">
        <f t="shared" si="5522"/>
      </c>
      <c r="BL220" s="54">
        <f t="shared" si="5630"/>
      </c>
      <c r="BM220" s="55">
        <f t="shared" si="5523"/>
      </c>
      <c r="BN220" s="54">
        <f t="shared" si="5630"/>
      </c>
      <c r="BO220" s="55">
        <f t="shared" si="5524"/>
      </c>
      <c r="BP220" s="54">
        <f t="shared" si="5630"/>
      </c>
      <c r="BQ220" s="55">
        <f t="shared" si="5525"/>
      </c>
      <c r="BR220" s="54">
        <f t="shared" si="5628"/>
      </c>
      <c r="BS220" s="55">
        <f t="shared" si="5526"/>
      </c>
      <c r="BT220" s="54">
        <f t="shared" si="5628"/>
      </c>
      <c r="BU220" s="55">
        <f t="shared" si="5527"/>
      </c>
      <c r="BV220" s="54">
        <f t="shared" si="5628"/>
      </c>
      <c r="BW220" s="55">
        <f t="shared" si="5528"/>
      </c>
      <c r="BX220" s="54">
        <f t="shared" si="5628"/>
      </c>
      <c r="BY220" s="55">
        <f t="shared" si="5529"/>
      </c>
      <c r="BZ220" s="54">
        <f t="shared" si="5628"/>
      </c>
      <c r="CA220" s="55">
        <f t="shared" si="5530"/>
      </c>
      <c r="CB220" s="54">
        <f t="shared" si="5628"/>
      </c>
      <c r="CC220" s="55">
        <f t="shared" si="5531"/>
      </c>
      <c r="CD220" s="54">
        <f t="shared" si="5628"/>
      </c>
      <c r="CE220" s="55">
        <f t="shared" si="5532"/>
      </c>
      <c r="CF220" s="54">
        <f t="shared" si="5628"/>
      </c>
      <c r="CG220" s="55">
        <f t="shared" si="5533"/>
      </c>
      <c r="CH220" s="54">
        <f t="shared" si="5628"/>
      </c>
      <c r="CI220" s="55">
        <f t="shared" si="5534"/>
      </c>
      <c r="CJ220" s="54">
        <f t="shared" si="5628"/>
      </c>
      <c r="CK220" s="55">
        <f t="shared" si="5535"/>
      </c>
      <c r="CL220" s="54">
        <f t="shared" si="5628"/>
      </c>
      <c r="CM220" s="55">
        <f t="shared" si="5536"/>
      </c>
      <c r="CN220" s="54">
        <f t="shared" si="5628"/>
      </c>
      <c r="CO220" s="55">
        <f t="shared" si="5537"/>
      </c>
      <c r="CP220" s="54">
        <f t="shared" si="5628"/>
      </c>
      <c r="CQ220" s="55">
        <f t="shared" si="5538"/>
      </c>
      <c r="CR220" s="54">
        <f t="shared" si="5628"/>
      </c>
      <c r="CS220" s="55">
        <f t="shared" si="5539"/>
      </c>
      <c r="CT220" s="54">
        <f t="shared" si="5628"/>
      </c>
      <c r="CU220" s="55">
        <f t="shared" si="5540"/>
      </c>
      <c r="CV220" s="54">
        <f t="shared" si="5628"/>
      </c>
      <c r="CW220" s="55">
        <f t="shared" si="5541"/>
      </c>
      <c r="CX220" s="54">
        <f t="shared" si="5628"/>
      </c>
      <c r="CY220" s="55">
        <f t="shared" si="5542"/>
      </c>
      <c r="CZ220" s="54">
        <f t="shared" si="5628"/>
      </c>
      <c r="DA220" s="55">
        <f t="shared" si="5543"/>
      </c>
      <c r="DB220" s="54">
        <f t="shared" si="5628"/>
      </c>
      <c r="DC220" s="55">
        <f t="shared" si="5544"/>
      </c>
      <c r="DD220" s="54">
        <f t="shared" si="5628"/>
      </c>
      <c r="DE220" s="55">
        <f t="shared" si="5545"/>
      </c>
      <c r="DF220" s="54">
        <f t="shared" si="5628"/>
      </c>
      <c r="DG220" s="55">
        <f t="shared" si="5546"/>
      </c>
      <c r="DH220" s="54">
        <f t="shared" si="5628"/>
      </c>
      <c r="DI220" s="55">
        <f t="shared" si="5547"/>
      </c>
      <c r="DJ220" s="54">
        <f t="shared" si="5628"/>
      </c>
      <c r="DK220" s="55">
        <f t="shared" si="5548"/>
      </c>
      <c r="DL220" s="54">
        <f t="shared" si="5628"/>
      </c>
      <c r="DM220" s="55">
        <f t="shared" si="5549"/>
      </c>
      <c r="DN220" s="54">
        <f t="shared" si="5628"/>
      </c>
      <c r="DO220" s="55">
        <f t="shared" si="5550"/>
      </c>
      <c r="DP220" s="54">
        <f t="shared" si="5628"/>
      </c>
      <c r="DQ220" s="55">
        <f t="shared" si="5551"/>
      </c>
      <c r="DR220" s="54">
        <f t="shared" si="5628"/>
      </c>
      <c r="DS220" s="55">
        <f t="shared" si="5552"/>
      </c>
      <c r="DT220" s="54">
        <f t="shared" si="5628"/>
      </c>
      <c r="DU220" s="55">
        <f t="shared" si="5553"/>
      </c>
      <c r="DV220" s="54">
        <f t="shared" si="5628"/>
      </c>
      <c r="DW220" s="55">
        <f t="shared" si="5554"/>
      </c>
      <c r="DX220" s="54">
        <f t="shared" si="5628"/>
      </c>
      <c r="DY220" s="55">
        <f t="shared" si="5555"/>
      </c>
      <c r="DZ220" s="54">
        <f t="shared" si="5628"/>
      </c>
      <c r="EA220" s="55">
        <f t="shared" si="5556"/>
      </c>
      <c r="EB220" s="54">
        <f t="shared" si="5631"/>
      </c>
      <c r="EC220" s="55">
        <f t="shared" si="5557"/>
      </c>
      <c r="ED220" s="54">
        <f t="shared" si="5631"/>
      </c>
      <c r="EE220" s="55">
        <f t="shared" si="5558"/>
      </c>
      <c r="EF220" s="54">
        <f t="shared" si="5631"/>
      </c>
      <c r="EG220" s="55">
        <f t="shared" si="5559"/>
      </c>
      <c r="EH220" s="54">
        <f t="shared" si="5631"/>
      </c>
      <c r="EI220" s="55">
        <f t="shared" si="5560"/>
      </c>
      <c r="EJ220" s="54">
        <f t="shared" si="5631"/>
      </c>
      <c r="EK220" s="55">
        <f t="shared" si="5561"/>
      </c>
      <c r="EL220" s="54">
        <f t="shared" si="5631"/>
      </c>
      <c r="EM220" s="55">
        <f t="shared" si="5562"/>
      </c>
      <c r="EN220" s="54">
        <f t="shared" si="5631"/>
      </c>
      <c r="EO220" s="55">
        <f t="shared" si="5563"/>
      </c>
      <c r="EP220" s="54">
        <f t="shared" si="5631"/>
      </c>
      <c r="EQ220" s="55">
        <f t="shared" si="5564"/>
      </c>
      <c r="ER220" s="54">
        <f t="shared" si="5631"/>
      </c>
      <c r="ES220" s="55">
        <f t="shared" si="5565"/>
      </c>
      <c r="ET220" s="54">
        <f t="shared" si="5631"/>
      </c>
      <c r="EU220" s="55">
        <f t="shared" si="5566"/>
      </c>
      <c r="EV220" s="54">
        <f t="shared" si="5631"/>
      </c>
      <c r="EW220" s="55">
        <f t="shared" si="5567"/>
      </c>
      <c r="EX220" s="54">
        <f t="shared" si="5631"/>
      </c>
      <c r="EY220" s="55">
        <f t="shared" si="5568"/>
      </c>
      <c r="EZ220" s="54">
        <f t="shared" si="5631"/>
      </c>
      <c r="FA220" s="55">
        <f t="shared" si="5569"/>
      </c>
      <c r="FB220" s="54">
        <f t="shared" si="5631"/>
      </c>
      <c r="FC220" s="55">
        <f t="shared" si="5570"/>
      </c>
      <c r="FD220" s="54">
        <f t="shared" si="5631"/>
      </c>
      <c r="FE220" s="55">
        <f t="shared" si="5571"/>
      </c>
      <c r="FF220" s="54">
        <f t="shared" si="5631"/>
      </c>
      <c r="FG220" s="55">
        <f t="shared" si="5572"/>
      </c>
      <c r="FH220" s="54">
        <f t="shared" si="5631"/>
      </c>
      <c r="FI220" s="55">
        <f t="shared" si="5573"/>
      </c>
      <c r="FJ220" s="54">
        <f t="shared" si="5631"/>
      </c>
      <c r="FK220" s="55">
        <f t="shared" si="5574"/>
      </c>
      <c r="FL220" s="54">
        <f t="shared" si="5631"/>
      </c>
      <c r="FM220" s="55">
        <f t="shared" si="5575"/>
      </c>
      <c r="FN220" s="54">
        <f t="shared" si="5631"/>
      </c>
      <c r="FO220" s="55">
        <f t="shared" si="5576"/>
      </c>
      <c r="FP220" s="54">
        <f t="shared" si="5631"/>
      </c>
      <c r="FQ220" s="55">
        <f t="shared" si="5577"/>
      </c>
      <c r="FR220" s="54">
        <f t="shared" si="5631"/>
      </c>
      <c r="FS220" s="55">
        <f t="shared" si="5578"/>
      </c>
      <c r="FT220" s="54">
        <f t="shared" si="5631"/>
      </c>
      <c r="FU220" s="55">
        <f t="shared" si="5579"/>
      </c>
      <c r="FV220" s="54">
        <f t="shared" si="5631"/>
      </c>
      <c r="FW220" s="55">
        <f t="shared" si="5580"/>
      </c>
      <c r="FX220" s="54">
        <f t="shared" si="5631"/>
      </c>
      <c r="FY220" s="55">
        <f t="shared" si="5581"/>
      </c>
      <c r="FZ220" s="54">
        <f t="shared" si="5631"/>
      </c>
      <c r="GA220" s="55">
        <f t="shared" si="5582"/>
      </c>
      <c r="GB220" s="54">
        <f t="shared" si="5631"/>
      </c>
      <c r="GC220" s="55">
        <f t="shared" si="5583"/>
      </c>
      <c r="GD220" s="54">
        <f t="shared" si="5631"/>
      </c>
      <c r="GE220" s="55">
        <f t="shared" si="5584"/>
      </c>
      <c r="GF220" s="54">
        <f t="shared" si="5631"/>
      </c>
      <c r="GG220" s="55">
        <f t="shared" si="5585"/>
      </c>
      <c r="GH220" s="54">
        <f t="shared" si="5631"/>
      </c>
      <c r="GI220" s="55">
        <f t="shared" si="5586"/>
      </c>
      <c r="GJ220" s="54">
        <f t="shared" si="5631"/>
      </c>
      <c r="GK220" s="55">
        <f t="shared" si="5587"/>
      </c>
      <c r="GL220" s="54">
        <f t="shared" si="5631"/>
      </c>
      <c r="GM220" s="55">
        <f t="shared" si="5588"/>
      </c>
      <c r="GN220" s="54">
        <f t="shared" si="5629"/>
      </c>
      <c r="GO220" s="55">
        <f t="shared" si="5589"/>
      </c>
      <c r="GP220" s="54">
        <f t="shared" si="5479"/>
      </c>
      <c r="GQ220" s="55">
        <f t="shared" si="5590"/>
      </c>
      <c r="GR220" s="54">
        <f t="shared" si="5479"/>
      </c>
      <c r="GS220" s="55">
        <f t="shared" si="5591"/>
      </c>
      <c r="GT220" s="54">
        <f t="shared" si="5479"/>
      </c>
      <c r="GU220" s="55">
        <f t="shared" si="5592"/>
      </c>
      <c r="GV220" s="54">
        <f t="shared" si="5479"/>
      </c>
      <c r="GW220" s="55">
        <f t="shared" si="5593"/>
      </c>
      <c r="GX220" s="54">
        <f t="shared" si="5479"/>
      </c>
      <c r="GY220" s="55">
        <f t="shared" si="5594"/>
      </c>
      <c r="GZ220" s="54">
        <f t="shared" si="5479"/>
      </c>
      <c r="HA220" s="55">
        <f t="shared" si="5595"/>
      </c>
      <c r="HB220" s="54">
        <f t="shared" ref="HB220:JN222" si="5633">RIGHT(IFERROR(VLOOKUP($B220,HB$4:HC$71,2,FALSE),""),2)</f>
      </c>
      <c r="HC220" s="55">
        <f t="shared" si="5596"/>
      </c>
      <c r="HD220" s="54">
        <f t="shared" si="5633"/>
      </c>
      <c r="HE220" s="55">
        <f t="shared" si="5597"/>
      </c>
      <c r="HF220" s="54">
        <f t="shared" si="5633"/>
      </c>
      <c r="HG220" s="55">
        <f t="shared" si="5598"/>
      </c>
      <c r="HH220" s="54">
        <f t="shared" si="5633"/>
      </c>
      <c r="HI220" s="55">
        <f t="shared" si="5599"/>
      </c>
      <c r="HJ220" s="54">
        <f t="shared" si="5633"/>
      </c>
      <c r="HK220" s="55">
        <f t="shared" si="5600"/>
      </c>
      <c r="HL220" s="54">
        <f t="shared" si="5633"/>
      </c>
      <c r="HM220" s="55">
        <f t="shared" si="5601"/>
      </c>
      <c r="HN220" s="54">
        <f t="shared" si="5633"/>
      </c>
      <c r="HO220" s="55">
        <f t="shared" si="5602"/>
      </c>
      <c r="HP220" s="54">
        <f t="shared" si="5633"/>
      </c>
      <c r="HQ220" s="55">
        <f t="shared" si="5603"/>
      </c>
      <c r="HR220" s="54">
        <f t="shared" si="5633"/>
      </c>
      <c r="HS220" s="55">
        <f t="shared" si="5604"/>
      </c>
      <c r="HT220" s="54">
        <f t="shared" si="5633"/>
      </c>
      <c r="HU220" s="55">
        <f t="shared" si="5605"/>
      </c>
      <c r="HV220" s="54">
        <f t="shared" si="5633"/>
      </c>
      <c r="HW220" s="55">
        <f t="shared" si="5606"/>
      </c>
      <c r="HX220" s="54">
        <f t="shared" si="5633"/>
      </c>
      <c r="HY220" s="55">
        <f t="shared" si="5607"/>
      </c>
      <c r="HZ220" s="54">
        <f t="shared" si="5633"/>
      </c>
      <c r="IA220" s="55">
        <f t="shared" si="5608"/>
      </c>
      <c r="IB220" s="54">
        <f t="shared" si="5633"/>
      </c>
      <c r="IC220" s="55">
        <f t="shared" si="5609"/>
      </c>
      <c r="ID220" s="54">
        <f t="shared" si="5633"/>
      </c>
      <c r="IE220" s="55">
        <f t="shared" si="5610"/>
      </c>
      <c r="IF220" s="54">
        <f t="shared" si="5633"/>
      </c>
      <c r="IG220" s="55">
        <f t="shared" si="5611"/>
      </c>
      <c r="IH220" s="54">
        <f t="shared" si="5633"/>
      </c>
      <c r="II220" s="55">
        <f t="shared" si="5612"/>
      </c>
      <c r="IJ220" s="54">
        <f t="shared" si="5633"/>
      </c>
      <c r="IK220" s="55">
        <f t="shared" si="5613"/>
      </c>
      <c r="IL220" s="54">
        <f t="shared" si="5633"/>
      </c>
      <c r="IM220" s="55">
        <f t="shared" si="5614"/>
      </c>
      <c r="IN220" s="54">
        <f t="shared" si="5633"/>
      </c>
      <c r="IO220" s="55">
        <f t="shared" si="5615"/>
      </c>
      <c r="IP220" s="54">
        <f t="shared" si="5633"/>
      </c>
      <c r="IQ220" s="55">
        <f t="shared" si="5616"/>
      </c>
      <c r="IR220" s="54">
        <f t="shared" si="5633"/>
      </c>
      <c r="IS220" s="55">
        <f t="shared" si="5617"/>
      </c>
      <c r="IT220" s="54">
        <f t="shared" si="5633"/>
      </c>
      <c r="IU220" s="55">
        <f t="shared" si="5618"/>
      </c>
      <c r="IV220" s="54">
        <f t="shared" si="5633"/>
      </c>
      <c r="IW220" s="55">
        <f t="shared" si="5619"/>
      </c>
      <c r="IX220" s="54">
        <f t="shared" si="5633"/>
      </c>
      <c r="IY220" s="55">
        <f t="shared" si="5620"/>
      </c>
      <c r="IZ220" s="54">
        <f t="shared" si="5633"/>
      </c>
      <c r="JA220" s="55">
        <f t="shared" si="5621"/>
      </c>
      <c r="JB220" s="54">
        <f t="shared" si="5633"/>
      </c>
      <c r="JC220" s="55">
        <f t="shared" si="5622"/>
      </c>
      <c r="JD220" s="54">
        <f t="shared" si="5633"/>
      </c>
      <c r="JE220" s="55">
        <f t="shared" si="5623"/>
      </c>
      <c r="JF220" s="54">
        <f t="shared" si="5633"/>
      </c>
      <c r="JG220" s="55">
        <f t="shared" si="5624"/>
      </c>
      <c r="JH220" s="54">
        <f t="shared" si="5633"/>
      </c>
      <c r="JI220" s="55">
        <f t="shared" si="5625"/>
      </c>
      <c r="JJ220" s="54">
        <f t="shared" si="5633"/>
      </c>
      <c r="JK220" s="55">
        <f t="shared" si="5626"/>
      </c>
      <c r="JL220" s="54">
        <f t="shared" si="5633"/>
      </c>
      <c r="JM220" s="55">
        <f t="shared" si="5200"/>
      </c>
      <c r="JN220" s="54">
        <f t="shared" si="5633"/>
      </c>
      <c r="JO220" s="55">
        <f t="shared" si="5296"/>
      </c>
      <c r="JP220" s="54">
        <f t="shared" si="5632"/>
      </c>
      <c r="JQ220" s="55">
        <f t="shared" si="5297"/>
      </c>
      <c r="JR220" s="54">
        <f t="shared" si="5632"/>
      </c>
      <c r="JS220" s="55">
        <f t="shared" si="5298"/>
      </c>
      <c r="JT220" s="54">
        <f t="shared" si="5632"/>
      </c>
      <c r="JU220" s="55">
        <f t="shared" si="5299"/>
      </c>
      <c r="JV220" s="54">
        <f t="shared" si="5632"/>
      </c>
      <c r="JW220" s="55">
        <f t="shared" si="5300"/>
      </c>
      <c r="JX220" s="54">
        <f t="shared" si="5632"/>
      </c>
      <c r="JY220" s="55">
        <f t="shared" si="5301"/>
      </c>
      <c r="JZ220" s="54">
        <f t="shared" si="5627"/>
      </c>
      <c r="KA220" s="55">
        <f t="shared" si="5302"/>
      </c>
      <c r="KB220" s="54">
        <f t="shared" si="5627"/>
      </c>
      <c r="KC220" s="55">
        <f t="shared" si="5303"/>
      </c>
      <c r="KD220" s="54">
        <f t="shared" si="5627"/>
      </c>
      <c r="KE220" s="55">
        <f t="shared" si="5304"/>
      </c>
      <c r="KF220" s="54">
        <f t="shared" si="5627"/>
      </c>
      <c r="KG220" s="55">
        <f t="shared" si="5305"/>
      </c>
      <c r="KH220" s="54">
        <f t="shared" si="5627"/>
      </c>
      <c r="KI220" s="55">
        <f t="shared" si="5306"/>
      </c>
      <c r="KJ220" s="54">
        <f t="shared" si="5627"/>
      </c>
      <c r="KK220" s="55">
        <f t="shared" si="5307"/>
      </c>
      <c r="KL220" s="54">
        <f t="shared" si="5627"/>
      </c>
      <c r="KM220" s="55">
        <f t="shared" si="5308"/>
      </c>
      <c r="KN220" s="54">
        <f t="shared" si="5627"/>
      </c>
      <c r="KO220" s="55">
        <f t="shared" si="5309"/>
      </c>
      <c r="KP220" s="54">
        <f t="shared" si="5627"/>
      </c>
      <c r="KQ220" s="55">
        <f t="shared" si="5310"/>
      </c>
      <c r="KR220" s="54">
        <f t="shared" si="5627"/>
      </c>
      <c r="KS220" s="55">
        <f t="shared" si="5311"/>
      </c>
      <c r="KT220" s="54">
        <f t="shared" si="5627"/>
      </c>
      <c r="KU220" s="55">
        <f t="shared" si="5312"/>
      </c>
      <c r="KV220" s="54">
        <f t="shared" si="5627"/>
      </c>
      <c r="KW220" s="55">
        <f t="shared" si="5313"/>
      </c>
      <c r="KX220" s="54">
        <f t="shared" si="5627"/>
      </c>
      <c r="KY220" s="55">
        <f t="shared" si="5314"/>
      </c>
      <c r="KZ220" s="54">
        <f t="shared" si="5627"/>
      </c>
      <c r="LA220" s="55">
        <f t="shared" si="5315"/>
      </c>
      <c r="LB220" s="54">
        <f t="shared" si="5627"/>
      </c>
      <c r="LC220" s="55">
        <f t="shared" si="5316"/>
      </c>
      <c r="LD220" s="54">
        <f t="shared" si="5627"/>
      </c>
      <c r="LE220" s="55">
        <f t="shared" si="5317"/>
      </c>
      <c r="LF220" s="54">
        <f t="shared" si="5627"/>
      </c>
      <c r="LG220" s="55">
        <f t="shared" si="5318"/>
      </c>
      <c r="LH220" s="54">
        <f t="shared" si="5627"/>
      </c>
      <c r="LI220" s="55">
        <f t="shared" si="5319"/>
      </c>
      <c r="LJ220" s="54">
        <f t="shared" si="5627"/>
      </c>
      <c r="LK220" s="55">
        <f t="shared" si="5320"/>
      </c>
      <c r="LL220" s="54">
        <f t="shared" si="5627"/>
      </c>
      <c r="LM220" s="55">
        <f t="shared" si="5321"/>
      </c>
      <c r="LN220" s="54">
        <f t="shared" si="5627"/>
      </c>
      <c r="LO220" s="55">
        <f t="shared" si="5322"/>
      </c>
      <c r="LP220" s="54">
        <f t="shared" si="5627"/>
      </c>
      <c r="LQ220" s="55">
        <f t="shared" si="5323"/>
      </c>
      <c r="LR220" s="54">
        <f t="shared" si="5627"/>
      </c>
      <c r="LS220" s="55">
        <f t="shared" si="5324"/>
      </c>
      <c r="LT220" s="54">
        <f t="shared" si="5627"/>
      </c>
      <c r="LU220" s="55">
        <f t="shared" si="5325"/>
      </c>
      <c r="LV220" s="54">
        <f t="shared" si="5627"/>
      </c>
      <c r="LW220" s="55">
        <f t="shared" si="5326"/>
      </c>
      <c r="LX220" s="54">
        <f t="shared" si="5627"/>
      </c>
      <c r="LY220" s="55">
        <f t="shared" si="5202"/>
      </c>
      <c r="LZ220" s="54">
        <f t="shared" si="5486"/>
      </c>
      <c r="MA220" s="55">
        <f t="shared" si="5327"/>
      </c>
      <c r="MB220" s="54">
        <f t="shared" si="5486"/>
      </c>
      <c r="MC220" s="55">
        <f t="shared" si="5328"/>
      </c>
      <c r="MD220" s="54">
        <f t="shared" si="5486"/>
      </c>
      <c r="ME220" s="55">
        <f t="shared" si="5329"/>
      </c>
      <c r="MF220" s="54">
        <f t="shared" si="5486"/>
      </c>
      <c r="MG220" s="55">
        <f t="shared" si="5330"/>
      </c>
      <c r="MH220" s="54">
        <f t="shared" si="5486"/>
      </c>
      <c r="MI220" s="55">
        <f t="shared" si="5331"/>
      </c>
      <c r="MJ220" s="54">
        <f t="shared" si="5486"/>
      </c>
      <c r="MK220" s="55">
        <f t="shared" si="5332"/>
      </c>
      <c r="ML220" s="54">
        <f t="shared" si="5486"/>
      </c>
      <c r="MM220" s="55">
        <f t="shared" si="5203"/>
      </c>
      <c r="MN220" s="54">
        <f t="shared" si="5486"/>
      </c>
      <c r="MO220" s="55">
        <f t="shared" si="5204"/>
      </c>
      <c r="MP220" s="54">
        <f t="shared" si="5486"/>
      </c>
      <c r="MQ220" s="55">
        <f t="shared" si="5205"/>
      </c>
      <c r="MR220" s="54">
        <f t="shared" si="5486"/>
      </c>
      <c r="MS220" s="55">
        <f t="shared" si="5206"/>
      </c>
      <c r="MT220" s="54">
        <f t="shared" si="5486"/>
      </c>
      <c r="MU220" s="55">
        <f t="shared" si="5207"/>
      </c>
      <c r="MV220" s="54">
        <f t="shared" si="5486"/>
      </c>
      <c r="MW220" s="55">
        <f t="shared" si="5208"/>
      </c>
      <c r="MX220" s="54">
        <f t="shared" si="5486"/>
      </c>
      <c r="MY220" s="55">
        <f t="shared" si="5209"/>
      </c>
      <c r="MZ220" s="54">
        <f t="shared" si="5486"/>
      </c>
      <c r="NA220" s="55">
        <f t="shared" si="5210"/>
      </c>
      <c r="NB220" s="54">
        <f t="shared" si="5486"/>
      </c>
      <c r="NC220" s="55">
        <f t="shared" si="5211"/>
      </c>
      <c r="ND220" s="54">
        <f t="shared" si="5486"/>
      </c>
      <c r="NE220" s="55">
        <f t="shared" si="5212"/>
      </c>
      <c r="NF220" s="54">
        <f t="shared" si="5486"/>
      </c>
      <c r="NG220" s="55">
        <f t="shared" si="5213"/>
      </c>
      <c r="NH220" s="54">
        <f t="shared" si="5486"/>
      </c>
      <c r="NI220" s="55">
        <f t="shared" si="5214"/>
      </c>
      <c r="NJ220" s="54">
        <f t="shared" si="5486"/>
      </c>
      <c r="NK220" s="55">
        <f t="shared" si="5215"/>
      </c>
      <c r="NL220" s="54">
        <f t="shared" si="5486"/>
      </c>
      <c r="NM220" s="55">
        <f t="shared" si="5216"/>
      </c>
      <c r="NN220" s="54">
        <f t="shared" si="5486"/>
      </c>
      <c r="NO220" s="55">
        <f t="shared" si="5217"/>
      </c>
      <c r="NP220" s="54">
        <f t="shared" si="5486"/>
      </c>
      <c r="NQ220" s="55">
        <f t="shared" si="5218"/>
      </c>
      <c r="NR220" s="54">
        <f t="shared" si="5486"/>
      </c>
      <c r="NS220" s="55">
        <f t="shared" si="5219"/>
      </c>
      <c r="NT220" s="54">
        <f t="shared" si="5486"/>
      </c>
      <c r="NU220" s="55">
        <f t="shared" si="5220"/>
      </c>
      <c r="NV220" s="54">
        <f t="shared" si="5486"/>
      </c>
      <c r="NW220" s="55">
        <f t="shared" si="5221"/>
      </c>
      <c r="NX220" s="54">
        <f t="shared" si="5486"/>
      </c>
      <c r="NY220" s="55">
        <f t="shared" si="5222"/>
      </c>
      <c r="NZ220" s="54">
        <f t="shared" si="5486"/>
      </c>
      <c r="OA220" s="55">
        <f t="shared" si="5223"/>
      </c>
      <c r="OB220" s="54">
        <f t="shared" si="5486"/>
      </c>
      <c r="OC220" s="55">
        <f t="shared" si="5224"/>
      </c>
      <c r="OD220" s="54">
        <f t="shared" si="5486"/>
      </c>
      <c r="OE220" s="55">
        <f t="shared" si="5225"/>
      </c>
      <c r="OF220" s="54">
        <f t="shared" si="5486"/>
      </c>
      <c r="OG220" s="55">
        <f t="shared" si="5226"/>
      </c>
      <c r="OH220" s="54">
        <f t="shared" si="5486"/>
      </c>
      <c r="OI220" s="55">
        <f t="shared" si="5227"/>
      </c>
      <c r="OJ220" s="54">
        <f t="shared" si="5475"/>
      </c>
      <c r="OK220" s="55">
        <f t="shared" si="5228"/>
      </c>
      <c r="OL220" s="54">
        <f t="shared" si="5410"/>
      </c>
      <c r="OM220" s="55">
        <f t="shared" si="5229"/>
      </c>
      <c r="ON220" s="54">
        <f t="shared" si="5410"/>
      </c>
      <c r="OO220" s="55">
        <f t="shared" si="5230"/>
      </c>
      <c r="OP220" s="54">
        <f t="shared" si="5410"/>
      </c>
      <c r="OQ220" s="55">
        <f t="shared" si="5231"/>
      </c>
      <c r="OR220" s="54">
        <f t="shared" si="5410"/>
      </c>
      <c r="OS220" s="55">
        <f t="shared" si="5232"/>
      </c>
      <c r="OT220" s="54">
        <f t="shared" si="5410"/>
      </c>
      <c r="OU220" s="55">
        <f t="shared" si="5233"/>
      </c>
      <c r="OV220" s="54">
        <f t="shared" si="5410"/>
      </c>
      <c r="OW220" s="55">
        <f t="shared" si="5234"/>
      </c>
      <c r="OX220" s="54">
        <f t="shared" si="5487"/>
      </c>
      <c r="OY220" s="55">
        <f t="shared" si="5235"/>
      </c>
      <c r="OZ220" s="54">
        <f t="shared" si="5487"/>
      </c>
      <c r="PA220" s="55">
        <f t="shared" si="5236"/>
      </c>
      <c r="PB220" s="54">
        <f t="shared" si="5487"/>
      </c>
      <c r="PC220" s="55">
        <f t="shared" si="5237"/>
      </c>
      <c r="PD220" s="54">
        <f t="shared" si="5487"/>
      </c>
      <c r="PE220" s="55">
        <f t="shared" si="5238"/>
      </c>
      <c r="PF220" s="54">
        <f t="shared" si="5487"/>
      </c>
      <c r="PG220" s="55">
        <f t="shared" si="5239"/>
      </c>
      <c r="PH220" s="54">
        <f t="shared" si="5487"/>
      </c>
      <c r="PI220" s="55">
        <f t="shared" si="5240"/>
      </c>
      <c r="PJ220" s="54">
        <f t="shared" si="5487"/>
      </c>
      <c r="PK220" s="55">
        <f t="shared" si="5241"/>
      </c>
      <c r="PL220" s="54">
        <f t="shared" si="5487"/>
      </c>
      <c r="PM220" s="55">
        <f t="shared" si="5242"/>
      </c>
      <c r="PN220" s="54">
        <f t="shared" si="5487"/>
      </c>
      <c r="PO220" s="55">
        <f t="shared" si="5243"/>
      </c>
      <c r="PP220" s="54">
        <f t="shared" si="5487"/>
      </c>
      <c r="PQ220" s="55">
        <f t="shared" si="5244"/>
      </c>
      <c r="PR220" s="54">
        <f t="shared" si="5487"/>
      </c>
      <c r="PS220" s="55">
        <f t="shared" si="5245"/>
      </c>
      <c r="PT220" s="54">
        <f t="shared" si="5487"/>
      </c>
      <c r="PU220" s="55">
        <f t="shared" si="5246"/>
      </c>
      <c r="PV220" s="54">
        <f t="shared" si="5487"/>
      </c>
      <c r="PW220" s="55">
        <f t="shared" si="5247"/>
      </c>
      <c r="PX220" s="54">
        <f t="shared" si="5487"/>
      </c>
      <c r="PY220" s="55">
        <f t="shared" si="5248"/>
      </c>
      <c r="PZ220" s="54">
        <f t="shared" si="5487"/>
      </c>
      <c r="QA220" s="55">
        <f t="shared" si="5249"/>
      </c>
      <c r="QB220" s="54">
        <f t="shared" si="5487"/>
      </c>
      <c r="QC220" s="55">
        <f t="shared" si="5250"/>
      </c>
      <c r="QD220" s="54">
        <f t="shared" si="5487"/>
      </c>
      <c r="QE220" s="55">
        <f t="shared" si="5251"/>
      </c>
      <c r="QF220" s="54">
        <f t="shared" si="5487"/>
      </c>
      <c r="QG220" s="55">
        <f t="shared" si="5252"/>
      </c>
      <c r="QH220" s="54">
        <f t="shared" si="5487"/>
      </c>
      <c r="QI220" s="55">
        <f t="shared" si="5253"/>
      </c>
      <c r="QJ220" s="54">
        <f t="shared" si="5487"/>
      </c>
      <c r="QK220" s="55">
        <f t="shared" si="5254"/>
      </c>
      <c r="QL220" s="54">
        <f t="shared" si="5487"/>
      </c>
      <c r="QM220" s="55">
        <f t="shared" si="5255"/>
      </c>
      <c r="QN220" s="54">
        <f t="shared" si="5487"/>
      </c>
      <c r="QO220" s="55">
        <f t="shared" si="5256"/>
      </c>
      <c r="QP220" s="54">
        <f t="shared" si="5487"/>
      </c>
      <c r="QQ220" s="55">
        <f t="shared" si="5257"/>
      </c>
      <c r="QR220" s="54">
        <f t="shared" si="5487"/>
      </c>
      <c r="QS220" s="55">
        <f t="shared" si="5258"/>
      </c>
      <c r="QT220" s="54">
        <f t="shared" si="5487"/>
      </c>
      <c r="QU220" s="55">
        <f t="shared" si="5412"/>
      </c>
      <c r="QV220" s="54">
        <f t="shared" si="5487"/>
      </c>
      <c r="QW220" s="55">
        <f t="shared" si="5413"/>
      </c>
      <c r="QX220" s="54">
        <f t="shared" si="5487"/>
      </c>
      <c r="QY220" s="55">
        <f t="shared" si="5414"/>
      </c>
      <c r="QZ220" s="54">
        <f t="shared" si="5487"/>
      </c>
      <c r="RA220" s="55">
        <f t="shared" si="5415"/>
      </c>
      <c r="RB220" s="54">
        <f t="shared" si="5487"/>
      </c>
      <c r="RC220" s="55">
        <f t="shared" si="5416"/>
      </c>
      <c r="RD220" s="54">
        <f t="shared" si="5487"/>
      </c>
      <c r="RE220" s="55">
        <f t="shared" si="5417"/>
      </c>
      <c r="RF220" s="54">
        <f t="shared" si="5487"/>
      </c>
      <c r="RG220" s="55">
        <f t="shared" si="5418"/>
      </c>
      <c r="RH220" s="54">
        <f t="shared" si="5487"/>
      </c>
      <c r="RI220" s="55">
        <f t="shared" si="5419"/>
      </c>
      <c r="RJ220" s="54">
        <f t="shared" si="5484"/>
      </c>
      <c r="RK220" s="55">
        <f t="shared" si="5420"/>
      </c>
      <c r="RL220" s="54">
        <f t="shared" si="5484"/>
      </c>
      <c r="RM220" s="55">
        <f t="shared" si="5421"/>
      </c>
      <c r="RN220" s="54">
        <f t="shared" si="5484"/>
      </c>
      <c r="RO220" s="55">
        <f t="shared" si="5422"/>
      </c>
      <c r="RP220" s="54">
        <f t="shared" si="5484"/>
      </c>
      <c r="RQ220" s="55">
        <f t="shared" si="5423"/>
      </c>
      <c r="RR220" s="54">
        <f t="shared" si="5484"/>
      </c>
      <c r="RS220" s="55">
        <f t="shared" si="5424"/>
      </c>
      <c r="RT220" s="54">
        <f t="shared" si="5484"/>
      </c>
      <c r="RU220" s="55">
        <f t="shared" si="5425"/>
      </c>
      <c r="RV220" s="54">
        <f t="shared" si="5484"/>
      </c>
      <c r="RW220" s="55">
        <f t="shared" si="5426"/>
      </c>
      <c r="RX220" s="54">
        <f t="shared" si="5484"/>
      </c>
      <c r="RY220" s="55">
        <f t="shared" si="5427"/>
      </c>
      <c r="RZ220" s="54">
        <f t="shared" si="5484"/>
      </c>
      <c r="SA220" s="55">
        <f t="shared" si="5428"/>
      </c>
      <c r="SB220" s="54">
        <f t="shared" si="5484"/>
      </c>
      <c r="SC220" s="55">
        <f t="shared" si="5429"/>
      </c>
      <c r="SD220" s="54">
        <f t="shared" si="5484"/>
      </c>
      <c r="SE220" s="55">
        <f t="shared" si="5430"/>
      </c>
      <c r="SF220" s="54">
        <f t="shared" si="5484"/>
      </c>
      <c r="SG220" s="55">
        <f t="shared" si="5431"/>
      </c>
      <c r="SH220" s="54">
        <f t="shared" si="5484"/>
      </c>
      <c r="SI220" s="55">
        <f t="shared" si="5432"/>
      </c>
      <c r="SJ220" s="54">
        <f t="shared" si="5484"/>
      </c>
      <c r="SK220" s="55">
        <f t="shared" si="5433"/>
      </c>
      <c r="SL220" s="54">
        <f t="shared" si="5484"/>
      </c>
      <c r="SM220" s="55">
        <f t="shared" si="5434"/>
      </c>
      <c r="SN220" s="54">
        <f t="shared" si="5484"/>
      </c>
      <c r="SO220" s="55">
        <f t="shared" si="5435"/>
      </c>
      <c r="SP220" s="54">
        <f t="shared" si="5484"/>
      </c>
      <c r="SQ220" s="55">
        <f t="shared" si="5436"/>
      </c>
      <c r="SR220" s="54">
        <f t="shared" si="5484"/>
      </c>
      <c r="SS220" s="55">
        <f t="shared" si="5437"/>
      </c>
      <c r="ST220" s="54">
        <f t="shared" si="5484"/>
      </c>
      <c r="SU220" s="55">
        <f t="shared" si="5438"/>
      </c>
      <c r="SV220" s="54">
        <f t="shared" si="5484"/>
      </c>
      <c r="SW220" s="55">
        <f t="shared" si="5439"/>
      </c>
      <c r="SX220" s="54">
        <f t="shared" si="5484"/>
      </c>
      <c r="SY220" s="55">
        <f t="shared" si="5440"/>
      </c>
      <c r="SZ220" s="54">
        <f t="shared" si="5484"/>
      </c>
      <c r="TA220" s="55">
        <f t="shared" si="5441"/>
      </c>
      <c r="TB220" s="54">
        <f t="shared" si="5484"/>
      </c>
      <c r="TC220" s="55">
        <f t="shared" si="5442"/>
      </c>
      <c r="TD220" s="54">
        <f t="shared" si="5484"/>
      </c>
      <c r="TE220" s="55">
        <f t="shared" si="5407"/>
      </c>
      <c r="TF220" s="54">
        <f t="shared" si="5484"/>
      </c>
      <c r="TG220" s="55">
        <f t="shared" si="5364"/>
      </c>
      <c r="TH220" s="54">
        <f t="shared" si="5484"/>
      </c>
      <c r="TI220" s="55">
        <f t="shared" si="5365"/>
      </c>
      <c r="TJ220" s="54">
        <f t="shared" si="5484"/>
      </c>
      <c r="TK220" s="55">
        <f t="shared" si="5366"/>
      </c>
      <c r="TL220" s="54">
        <f t="shared" si="5484"/>
      </c>
      <c r="TM220" s="55">
        <f t="shared" si="5367"/>
      </c>
      <c r="TN220" s="54">
        <f t="shared" si="5484"/>
      </c>
      <c r="TO220" s="55">
        <f t="shared" si="5368"/>
      </c>
      <c r="TP220" s="54">
        <f t="shared" si="5484"/>
      </c>
      <c r="TQ220" s="55">
        <f t="shared" si="5369"/>
      </c>
      <c r="TR220" s="54">
        <f t="shared" si="5484"/>
      </c>
      <c r="TS220" s="55">
        <f t="shared" si="5370"/>
      </c>
      <c r="TT220" s="54">
        <f t="shared" si="5402"/>
      </c>
      <c r="TU220" s="55">
        <f t="shared" si="5371"/>
      </c>
      <c r="TV220" s="54">
        <f t="shared" si="5402"/>
      </c>
      <c r="TW220" s="55">
        <f t="shared" si="5372"/>
      </c>
      <c r="TX220" s="54">
        <f t="shared" si="5402"/>
      </c>
      <c r="TY220" s="55">
        <f t="shared" si="5373"/>
      </c>
      <c r="TZ220" s="54">
        <f t="shared" si="5402"/>
      </c>
      <c r="UA220" s="55">
        <f t="shared" si="5374"/>
      </c>
      <c r="UB220" s="54">
        <f t="shared" si="5402"/>
      </c>
      <c r="UC220" s="55">
        <f t="shared" si="5375"/>
      </c>
      <c r="UD220" s="54">
        <f t="shared" si="5402"/>
      </c>
      <c r="UE220" s="55">
        <f t="shared" si="5376"/>
      </c>
      <c r="UF220" s="54">
        <f t="shared" si="5402"/>
      </c>
      <c r="UG220" s="55">
        <f t="shared" si="5377"/>
      </c>
      <c r="UH220" s="54">
        <f t="shared" si="5402"/>
      </c>
      <c r="UI220" s="55">
        <f t="shared" si="5378"/>
      </c>
      <c r="UJ220" s="54">
        <f t="shared" si="5402"/>
      </c>
      <c r="UK220" s="55">
        <f t="shared" si="5379"/>
      </c>
      <c r="UL220" s="54">
        <f t="shared" si="5402"/>
      </c>
      <c r="UM220" s="55">
        <f t="shared" si="5380"/>
      </c>
      <c r="UN220" s="54">
        <f t="shared" ref="UN220:WX222" si="5634">RIGHT(IFERROR(VLOOKUP($B220,UN$4:UO$71,2,FALSE),""),2)</f>
      </c>
      <c r="UO220" s="55">
        <f t="shared" si="5381"/>
      </c>
      <c r="UP220" s="54">
        <f t="shared" si="5634"/>
      </c>
      <c r="UQ220" s="55">
        <f t="shared" si="5382"/>
      </c>
      <c r="UR220" s="54">
        <f t="shared" si="5634"/>
      </c>
      <c r="US220" s="55">
        <f t="shared" si="5383"/>
      </c>
      <c r="UT220" s="54">
        <f t="shared" si="5634"/>
      </c>
      <c r="UU220" s="55">
        <f t="shared" si="5384"/>
      </c>
      <c r="UV220" s="54">
        <f t="shared" si="5634"/>
      </c>
      <c r="UW220" s="55">
        <f t="shared" si="5385"/>
      </c>
      <c r="UX220" s="54">
        <f t="shared" si="5634"/>
      </c>
      <c r="UY220" s="55">
        <f t="shared" si="5386"/>
      </c>
      <c r="UZ220" s="54">
        <f t="shared" si="5634"/>
      </c>
      <c r="VA220" s="55">
        <f t="shared" si="5387"/>
      </c>
      <c r="VB220" s="54">
        <f t="shared" si="5634"/>
      </c>
      <c r="VC220" s="55">
        <f t="shared" si="5388"/>
      </c>
      <c r="VD220" s="54">
        <f t="shared" si="5634"/>
      </c>
      <c r="VE220" s="55">
        <f t="shared" si="5389"/>
      </c>
      <c r="VF220" s="54">
        <f t="shared" si="5634"/>
      </c>
      <c r="VG220" s="55">
        <f t="shared" si="5390"/>
      </c>
      <c r="VH220" s="54">
        <f t="shared" si="5634"/>
      </c>
      <c r="VI220" s="55">
        <f t="shared" si="5391"/>
      </c>
      <c r="VJ220" s="54">
        <f t="shared" si="5634"/>
      </c>
      <c r="VK220" s="55">
        <f t="shared" si="5392"/>
      </c>
      <c r="VL220" s="54">
        <f t="shared" si="5634"/>
      </c>
      <c r="VM220" s="55">
        <f t="shared" si="5393"/>
      </c>
      <c r="VN220" s="54">
        <f t="shared" si="5634"/>
      </c>
      <c r="VO220" s="55">
        <f t="shared" si="5394"/>
      </c>
      <c r="VP220" s="54">
        <f t="shared" si="5634"/>
      </c>
      <c r="VQ220" s="55">
        <f t="shared" si="5336"/>
      </c>
      <c r="VR220" s="54">
        <f t="shared" si="5634"/>
      </c>
      <c r="VS220" s="55">
        <f t="shared" si="5395"/>
      </c>
      <c r="VT220" s="54">
        <f t="shared" si="5634"/>
      </c>
      <c r="VU220" s="55">
        <f t="shared" si="5396"/>
      </c>
      <c r="VV220" s="54">
        <f t="shared" si="5634"/>
      </c>
      <c r="VW220" s="55">
        <f t="shared" si="5397"/>
      </c>
      <c r="VX220" s="54">
        <f t="shared" si="5634"/>
      </c>
      <c r="VY220" s="55">
        <f t="shared" si="5398"/>
      </c>
      <c r="VZ220" s="54">
        <f t="shared" si="5634"/>
      </c>
      <c r="WA220" s="55">
        <f t="shared" si="5399"/>
      </c>
      <c r="WB220" s="54">
        <f t="shared" si="5634"/>
      </c>
      <c r="WC220" s="55">
        <f t="shared" si="5400"/>
      </c>
      <c r="WD220" s="54">
        <f t="shared" si="5634"/>
      </c>
      <c r="WE220" s="55">
        <f t="shared" si="5337"/>
      </c>
      <c r="WF220" s="54">
        <f t="shared" si="5634"/>
      </c>
      <c r="WG220" s="55">
        <f t="shared" si="5338"/>
      </c>
      <c r="WH220" s="54">
        <f t="shared" si="5634"/>
      </c>
      <c r="WI220" s="55">
        <f t="shared" si="5339"/>
      </c>
      <c r="WJ220" s="54">
        <f t="shared" si="5634"/>
      </c>
      <c r="WK220" s="55">
        <f t="shared" si="5340"/>
      </c>
      <c r="WL220" s="54">
        <f t="shared" si="5634"/>
      </c>
      <c r="WM220" s="55">
        <f t="shared" si="5341"/>
      </c>
      <c r="WN220" s="54">
        <f t="shared" si="5634"/>
      </c>
      <c r="WO220" s="55">
        <f t="shared" si="5342"/>
      </c>
      <c r="WP220" s="54">
        <f t="shared" si="5634"/>
      </c>
      <c r="WQ220" s="55">
        <f t="shared" si="5343"/>
      </c>
      <c r="WR220" s="54">
        <f t="shared" si="5634"/>
      </c>
      <c r="WS220" s="55">
        <f t="shared" si="5344"/>
      </c>
      <c r="WT220" s="54">
        <f t="shared" si="5634"/>
      </c>
      <c r="WU220" s="55">
        <f t="shared" si="5345"/>
      </c>
      <c r="WV220" s="54">
        <f t="shared" si="5634"/>
      </c>
      <c r="WW220" s="55">
        <f t="shared" si="5346"/>
      </c>
      <c r="WX220" s="54">
        <f t="shared" si="5634"/>
      </c>
      <c r="WY220" s="55">
        <f t="shared" si="5347"/>
      </c>
      <c r="WZ220" s="54">
        <f t="shared" si="5488"/>
      </c>
      <c r="XA220" s="55">
        <f t="shared" si="5348"/>
      </c>
      <c r="XB220" s="54">
        <f t="shared" si="5488"/>
      </c>
      <c r="XC220" s="55">
        <f t="shared" si="5349"/>
      </c>
      <c r="XD220" s="54">
        <f t="shared" si="5488"/>
      </c>
      <c r="XE220" s="55">
        <f t="shared" si="5350"/>
      </c>
      <c r="XF220" s="54">
        <f t="shared" si="5488"/>
      </c>
      <c r="XG220" s="55">
        <f t="shared" si="5351"/>
      </c>
      <c r="XH220" s="54">
        <f t="shared" si="5488"/>
      </c>
      <c r="XI220" s="55">
        <f t="shared" si="5352"/>
      </c>
      <c r="XJ220" s="54">
        <f t="shared" si="5488"/>
      </c>
      <c r="XK220" s="55">
        <f t="shared" si="5353"/>
      </c>
      <c r="XL220" s="54">
        <f t="shared" si="5488"/>
      </c>
      <c r="XM220" s="55">
        <f t="shared" si="5354"/>
      </c>
      <c r="XN220" s="54">
        <f t="shared" si="5488"/>
      </c>
      <c r="XO220" s="55">
        <f t="shared" si="5355"/>
      </c>
      <c r="XP220" s="54">
        <f t="shared" si="5488"/>
      </c>
      <c r="XQ220" s="55">
        <f t="shared" si="5356"/>
      </c>
      <c r="XR220" s="54">
        <f t="shared" si="5488"/>
      </c>
      <c r="XS220" s="55">
        <f t="shared" si="5357"/>
      </c>
      <c r="XT220" s="54">
        <f t="shared" si="5488"/>
      </c>
      <c r="XU220" s="55">
        <f t="shared" si="5358"/>
      </c>
      <c r="XV220" s="54">
        <f t="shared" si="5488"/>
      </c>
      <c r="XW220" s="55">
        <f t="shared" si="5359"/>
      </c>
      <c r="XX220" s="54">
        <f t="shared" si="5485"/>
      </c>
      <c r="XY220" s="55">
        <f t="shared" si="5360"/>
      </c>
      <c r="XZ220" s="54">
        <f t="shared" si="5485"/>
      </c>
      <c r="YA220" s="55">
        <f t="shared" si="5361"/>
      </c>
      <c r="YB220" s="54">
        <f t="shared" si="5485"/>
      </c>
      <c r="YC220" s="55">
        <f t="shared" si="5260"/>
      </c>
      <c r="YD220" s="54">
        <f t="shared" si="5485"/>
      </c>
      <c r="YE220" s="55">
        <f t="shared" si="5261"/>
      </c>
      <c r="YF220" s="54">
        <f t="shared" si="5485"/>
      </c>
      <c r="YG220" s="55">
        <f t="shared" si="5262"/>
      </c>
      <c r="YH220" s="54">
        <f t="shared" si="5483"/>
      </c>
      <c r="YI220" s="55">
        <f t="shared" si="5263"/>
      </c>
      <c r="YJ220" s="54">
        <f t="shared" si="5483"/>
      </c>
      <c r="YK220" s="55">
        <f t="shared" si="5264"/>
      </c>
      <c r="YL220" s="54">
        <f t="shared" si="5483"/>
      </c>
      <c r="YM220" s="55">
        <f t="shared" si="5265"/>
      </c>
      <c r="YN220" s="54">
        <f t="shared" si="5483"/>
      </c>
      <c r="YO220" s="55">
        <f t="shared" si="5266"/>
      </c>
      <c r="YP220" s="54">
        <f t="shared" si="5483"/>
      </c>
      <c r="YQ220" s="55">
        <f t="shared" si="5267"/>
      </c>
      <c r="YR220" s="54">
        <f t="shared" si="5483"/>
      </c>
      <c r="YS220" s="55">
        <f t="shared" si="5268"/>
      </c>
      <c r="YT220" s="54">
        <f t="shared" si="5483"/>
      </c>
      <c r="YU220" s="55">
        <f t="shared" si="5269"/>
      </c>
      <c r="YV220" s="54">
        <f t="shared" si="5483"/>
      </c>
      <c r="YW220" s="55">
        <f t="shared" si="5270"/>
      </c>
      <c r="YX220" s="54">
        <f t="shared" si="5483"/>
      </c>
      <c r="YY220" s="55">
        <f t="shared" si="5271"/>
      </c>
      <c r="YZ220" s="54">
        <f t="shared" si="5483"/>
      </c>
      <c r="ZA220" s="55">
        <f t="shared" si="5272"/>
      </c>
      <c r="ZB220" s="54">
        <f t="shared" si="5483"/>
      </c>
      <c r="ZC220" s="55">
        <f t="shared" si="5273"/>
      </c>
      <c r="ZD220" s="54">
        <f t="shared" si="5483"/>
      </c>
      <c r="ZE220" s="55">
        <f t="shared" si="5274"/>
      </c>
      <c r="ZF220" s="54">
        <f t="shared" si="5483"/>
      </c>
      <c r="ZG220" s="55">
        <f t="shared" si="5275"/>
      </c>
      <c r="ZH220" s="54">
        <f t="shared" si="5483"/>
      </c>
      <c r="ZI220" s="55">
        <f t="shared" si="5276"/>
      </c>
      <c r="ZJ220" s="54">
        <f t="shared" si="5483"/>
      </c>
      <c r="ZK220" s="55">
        <f t="shared" si="5277"/>
      </c>
      <c r="ZL220" s="54">
        <f t="shared" si="5481"/>
      </c>
      <c r="ZM220" s="55">
        <f t="shared" si="5278"/>
      </c>
      <c r="ZN220" s="54">
        <f t="shared" si="5481"/>
      </c>
      <c r="ZO220" s="55">
        <f t="shared" si="5279"/>
      </c>
      <c r="ZP220" s="54">
        <f t="shared" si="5481"/>
      </c>
      <c r="ZQ220" s="55">
        <f t="shared" si="5280"/>
      </c>
      <c r="ZR220" s="54">
        <f t="shared" si="5481"/>
      </c>
      <c r="ZS220" s="55">
        <f t="shared" si="5281"/>
      </c>
      <c r="ZT220" s="54">
        <f t="shared" si="5481"/>
      </c>
      <c r="ZU220" s="55">
        <f t="shared" si="5282"/>
      </c>
      <c r="ZV220" s="54">
        <f t="shared" si="5481"/>
      </c>
      <c r="ZW220" s="55">
        <f t="shared" si="5283"/>
      </c>
      <c r="ZX220" s="54">
        <f t="shared" si="5481"/>
      </c>
      <c r="ZY220" s="55">
        <f t="shared" si="5284"/>
      </c>
      <c r="ZZ220" s="54">
        <f t="shared" si="5481"/>
      </c>
      <c r="AAA220" s="55">
        <f t="shared" si="5285"/>
      </c>
      <c r="AAB220" s="54">
        <f t="shared" si="5481"/>
      </c>
      <c r="AAC220" s="55">
        <f t="shared" si="5286"/>
      </c>
      <c r="AAD220" s="54">
        <f t="shared" si="5481"/>
      </c>
      <c r="AAE220" s="55">
        <f t="shared" si="5287"/>
      </c>
      <c r="AAF220" s="54">
        <f t="shared" si="5481"/>
      </c>
      <c r="AAG220" s="55">
        <f t="shared" si="5288"/>
      </c>
      <c r="AAH220" s="54">
        <f t="shared" si="5481"/>
      </c>
      <c r="AAI220" s="55">
        <f t="shared" si="5289"/>
      </c>
      <c r="AAJ220" s="54">
        <f t="shared" si="5481"/>
      </c>
      <c r="AAK220" s="55">
        <f t="shared" si="5290"/>
      </c>
      <c r="AAL220" s="54">
        <f t="shared" si="5481"/>
      </c>
      <c r="AAM220" s="55">
        <f t="shared" si="5443"/>
      </c>
      <c r="AAN220" s="54">
        <f t="shared" si="5481"/>
      </c>
      <c r="AAO220" s="55">
        <f t="shared" si="5444"/>
      </c>
      <c r="AAP220" s="54">
        <f t="shared" si="5481"/>
      </c>
      <c r="AAQ220" s="55">
        <f t="shared" si="5445"/>
      </c>
      <c r="AAR220" s="54">
        <f t="shared" si="5481"/>
      </c>
      <c r="AAS220" s="55">
        <f t="shared" si="5446"/>
      </c>
      <c r="AAT220" s="54">
        <f t="shared" si="5481"/>
      </c>
      <c r="AAU220" s="55">
        <f t="shared" si="5447"/>
      </c>
      <c r="AAV220" s="54">
        <f t="shared" si="5481"/>
      </c>
      <c r="AAW220" s="55">
        <f t="shared" si="5448"/>
      </c>
      <c r="AAX220" s="54">
        <f t="shared" si="5481"/>
      </c>
      <c r="AAY220" s="55">
        <f t="shared" si="5449"/>
      </c>
      <c r="AAZ220" s="54">
        <f t="shared" si="5481"/>
      </c>
      <c r="ABA220" s="55">
        <f t="shared" si="5450"/>
      </c>
      <c r="ABB220" s="54">
        <f t="shared" si="5481"/>
      </c>
      <c r="ABC220" s="55">
        <f t="shared" si="5451"/>
      </c>
      <c r="ABD220" s="54">
        <f t="shared" si="5481"/>
      </c>
      <c r="ABE220" s="55">
        <f t="shared" si="5452"/>
      </c>
      <c r="ABF220" s="54">
        <f t="shared" si="5481"/>
      </c>
      <c r="ABG220" s="55">
        <f t="shared" si="5453"/>
      </c>
      <c r="ABH220" s="54">
        <f t="shared" si="5481"/>
      </c>
      <c r="ABI220" s="55">
        <f t="shared" si="5454"/>
      </c>
      <c r="ABJ220" s="54">
        <f t="shared" si="5481"/>
      </c>
      <c r="ABK220" s="55">
        <f t="shared" si="5455"/>
      </c>
      <c r="ABL220" s="54">
        <f t="shared" si="5481"/>
      </c>
      <c r="ABM220" s="55">
        <f t="shared" si="5456"/>
      </c>
      <c r="ABN220" s="54">
        <f t="shared" si="5481"/>
      </c>
      <c r="ABO220" s="55">
        <f t="shared" si="5457"/>
      </c>
      <c r="ABP220" s="54">
        <f t="shared" si="5481"/>
      </c>
      <c r="ABQ220" s="55">
        <f t="shared" si="5458"/>
      </c>
      <c r="ABR220" s="54">
        <f t="shared" si="5481"/>
      </c>
      <c r="ABS220" s="55">
        <f t="shared" si="5459"/>
      </c>
      <c r="ABT220" s="54">
        <f t="shared" si="5481"/>
      </c>
      <c r="ABU220" s="55">
        <f t="shared" si="5460"/>
      </c>
      <c r="ABV220" s="54">
        <f t="shared" si="5482"/>
      </c>
      <c r="ABW220" s="55">
        <f t="shared" si="5461"/>
      </c>
      <c r="ABX220" s="54">
        <f t="shared" si="5482"/>
      </c>
      <c r="ABY220" s="55">
        <f t="shared" si="5462"/>
      </c>
      <c r="ABZ220" s="54">
        <f t="shared" si="5482"/>
      </c>
      <c r="ACA220" s="55">
        <f t="shared" si="5463"/>
      </c>
      <c r="ACB220" s="54">
        <f t="shared" si="5482"/>
      </c>
      <c r="ACC220" s="55">
        <f t="shared" si="5464"/>
      </c>
      <c r="ACD220" s="54">
        <f t="shared" si="5482"/>
      </c>
      <c r="ACE220" s="55">
        <f t="shared" si="5465"/>
      </c>
      <c r="ACF220" s="54">
        <f t="shared" si="5482"/>
      </c>
      <c r="ACG220" s="55">
        <f t="shared" si="5466"/>
      </c>
      <c r="ACH220" s="54">
        <f t="shared" si="5482"/>
      </c>
      <c r="ACI220" s="55">
        <f t="shared" si="5467"/>
      </c>
      <c r="ACJ220" s="54">
        <f t="shared" si="5482"/>
      </c>
      <c r="ACK220" s="55">
        <f t="shared" si="5468"/>
      </c>
      <c r="ACL220" s="54">
        <f t="shared" si="5482"/>
      </c>
      <c r="ACM220" s="55">
        <f t="shared" si="5469"/>
      </c>
      <c r="ACN220" s="54">
        <f t="shared" si="5482"/>
      </c>
      <c r="ACO220" s="55">
        <f t="shared" si="5470"/>
      </c>
      <c r="ACP220" s="54">
        <f t="shared" si="5482"/>
      </c>
      <c r="ACQ220" s="55">
        <f t="shared" si="5471"/>
      </c>
      <c r="ACR220" s="54">
        <f t="shared" si="5482"/>
      </c>
      <c r="ACS220" s="55">
        <f t="shared" si="5472"/>
      </c>
      <c r="ACT220" s="54">
        <f t="shared" si="5482"/>
      </c>
      <c r="ACU220" s="55">
        <f t="shared" si="5473"/>
      </c>
      <c r="ACV220" s="54">
        <f t="shared" si="5482"/>
      </c>
      <c r="ACW220" s="55">
        <f t="shared" si="5408"/>
      </c>
      <c r="ACX220" s="54">
        <f t="shared" si="5482"/>
      </c>
      <c r="ACY220" s="55">
        <f t="shared" si="5489"/>
      </c>
      <c r="ACZ220" s="54">
        <f t="shared" si="5482"/>
      </c>
      <c r="ADA220" s="55">
        <f t="shared" si="5490"/>
      </c>
      <c r="ADB220" s="54">
        <f t="shared" si="5482"/>
      </c>
      <c r="ADC220" s="55">
        <f t="shared" si="5491"/>
      </c>
      <c r="ADD220" s="54">
        <f t="shared" si="5482"/>
      </c>
      <c r="ADE220" s="55">
        <f t="shared" si="5492"/>
      </c>
      <c r="ADF220" s="54">
        <f t="shared" si="5482"/>
      </c>
      <c r="ADG220" s="55">
        <f t="shared" si="5493"/>
      </c>
    </row>
    <row r="221" spans="1:787" ht="20.25" hidden="1" customHeight="1">
      <c r="A221" s="112">
        <v>149</v>
      </c>
      <c r="B221" s="115">
        <f>学年と名前を結合するシート!D150</f>
      </c>
      <c r="C221" s="114"/>
      <c r="D221" s="54">
        <f t="shared" si="5292"/>
      </c>
      <c r="E221" s="55">
        <f t="shared" si="5293"/>
      </c>
      <c r="F221" s="54">
        <f t="shared" si="5630"/>
      </c>
      <c r="G221" s="55">
        <f t="shared" si="5494"/>
      </c>
      <c r="H221" s="54">
        <f t="shared" si="5630"/>
      </c>
      <c r="I221" s="55">
        <f t="shared" si="5495"/>
      </c>
      <c r="J221" s="54">
        <f t="shared" si="5630"/>
      </c>
      <c r="K221" s="55">
        <f t="shared" si="5496"/>
      </c>
      <c r="L221" s="54">
        <f t="shared" si="5630"/>
      </c>
      <c r="M221" s="55">
        <f t="shared" si="5497"/>
      </c>
      <c r="N221" s="54">
        <f t="shared" si="5630"/>
      </c>
      <c r="O221" s="55">
        <f t="shared" si="5498"/>
      </c>
      <c r="P221" s="54">
        <f t="shared" si="5630"/>
      </c>
      <c r="Q221" s="55">
        <f t="shared" si="5499"/>
      </c>
      <c r="R221" s="54">
        <f t="shared" si="5630"/>
      </c>
      <c r="S221" s="55">
        <f t="shared" si="5500"/>
      </c>
      <c r="T221" s="54">
        <f t="shared" si="5630"/>
      </c>
      <c r="U221" s="55">
        <f t="shared" si="5501"/>
      </c>
      <c r="V221" s="54">
        <f t="shared" si="5630"/>
      </c>
      <c r="W221" s="55">
        <f t="shared" si="5502"/>
      </c>
      <c r="X221" s="54">
        <f t="shared" si="5630"/>
      </c>
      <c r="Y221" s="55">
        <f t="shared" si="5503"/>
      </c>
      <c r="Z221" s="54">
        <f t="shared" si="5630"/>
      </c>
      <c r="AA221" s="55">
        <f t="shared" si="5504"/>
      </c>
      <c r="AB221" s="54">
        <f t="shared" si="5630"/>
      </c>
      <c r="AC221" s="55">
        <f t="shared" si="5505"/>
      </c>
      <c r="AD221" s="54">
        <f t="shared" si="5630"/>
      </c>
      <c r="AE221" s="55">
        <f t="shared" si="5506"/>
      </c>
      <c r="AF221" s="54">
        <f t="shared" si="5630"/>
      </c>
      <c r="AG221" s="55">
        <f t="shared" si="5507"/>
      </c>
      <c r="AH221" s="54">
        <f t="shared" si="5630"/>
      </c>
      <c r="AI221" s="55">
        <f t="shared" si="5508"/>
      </c>
      <c r="AJ221" s="54">
        <f t="shared" si="5630"/>
      </c>
      <c r="AK221" s="55">
        <f t="shared" si="5509"/>
      </c>
      <c r="AL221" s="54">
        <f t="shared" si="5630"/>
      </c>
      <c r="AM221" s="55">
        <f t="shared" si="5510"/>
      </c>
      <c r="AN221" s="54">
        <f t="shared" si="5630"/>
      </c>
      <c r="AO221" s="55">
        <f t="shared" si="5511"/>
      </c>
      <c r="AP221" s="54">
        <f t="shared" si="5630"/>
      </c>
      <c r="AQ221" s="55">
        <f t="shared" si="5512"/>
      </c>
      <c r="AR221" s="54">
        <f t="shared" si="5630"/>
      </c>
      <c r="AS221" s="55">
        <f t="shared" si="5513"/>
      </c>
      <c r="AT221" s="54">
        <f t="shared" si="5630"/>
      </c>
      <c r="AU221" s="55">
        <f t="shared" si="5514"/>
      </c>
      <c r="AV221" s="54">
        <f t="shared" si="5630"/>
      </c>
      <c r="AW221" s="55">
        <f t="shared" si="5515"/>
      </c>
      <c r="AX221" s="54">
        <f t="shared" si="5630"/>
      </c>
      <c r="AY221" s="55">
        <f t="shared" si="5516"/>
      </c>
      <c r="AZ221" s="54">
        <f t="shared" si="5630"/>
      </c>
      <c r="BA221" s="55">
        <f t="shared" si="5517"/>
      </c>
      <c r="BB221" s="54">
        <f t="shared" si="5630"/>
      </c>
      <c r="BC221" s="55">
        <f t="shared" si="5518"/>
      </c>
      <c r="BD221" s="54">
        <f t="shared" si="5630"/>
      </c>
      <c r="BE221" s="55">
        <f t="shared" si="5519"/>
      </c>
      <c r="BF221" s="54">
        <f t="shared" si="5630"/>
      </c>
      <c r="BG221" s="55">
        <f t="shared" si="5520"/>
      </c>
      <c r="BH221" s="54">
        <f t="shared" si="5630"/>
      </c>
      <c r="BI221" s="55">
        <f t="shared" si="5521"/>
      </c>
      <c r="BJ221" s="54">
        <f t="shared" si="5630"/>
      </c>
      <c r="BK221" s="55">
        <f t="shared" si="5522"/>
      </c>
      <c r="BL221" s="54">
        <f t="shared" si="5630"/>
      </c>
      <c r="BM221" s="55">
        <f t="shared" si="5523"/>
      </c>
      <c r="BN221" s="54">
        <f t="shared" si="5630"/>
      </c>
      <c r="BO221" s="55">
        <f t="shared" si="5524"/>
      </c>
      <c r="BP221" s="54">
        <f t="shared" si="5630"/>
      </c>
      <c r="BQ221" s="55">
        <f t="shared" si="5525"/>
      </c>
      <c r="BR221" s="54">
        <f t="shared" si="5628"/>
      </c>
      <c r="BS221" s="55">
        <f t="shared" si="5526"/>
      </c>
      <c r="BT221" s="54">
        <f t="shared" si="5628"/>
      </c>
      <c r="BU221" s="55">
        <f t="shared" si="5527"/>
      </c>
      <c r="BV221" s="54">
        <f t="shared" si="5628"/>
      </c>
      <c r="BW221" s="55">
        <f t="shared" si="5528"/>
      </c>
      <c r="BX221" s="54">
        <f t="shared" si="5628"/>
      </c>
      <c r="BY221" s="55">
        <f t="shared" si="5529"/>
      </c>
      <c r="BZ221" s="54">
        <f t="shared" si="5628"/>
      </c>
      <c r="CA221" s="55">
        <f t="shared" si="5530"/>
      </c>
      <c r="CB221" s="54">
        <f t="shared" si="5628"/>
      </c>
      <c r="CC221" s="55">
        <f t="shared" si="5531"/>
      </c>
      <c r="CD221" s="54">
        <f t="shared" si="5628"/>
      </c>
      <c r="CE221" s="55">
        <f t="shared" si="5532"/>
      </c>
      <c r="CF221" s="54">
        <f t="shared" si="5628"/>
      </c>
      <c r="CG221" s="55">
        <f t="shared" si="5533"/>
      </c>
      <c r="CH221" s="54">
        <f t="shared" si="5628"/>
      </c>
      <c r="CI221" s="55">
        <f t="shared" si="5534"/>
      </c>
      <c r="CJ221" s="54">
        <f t="shared" si="5628"/>
      </c>
      <c r="CK221" s="55">
        <f t="shared" si="5535"/>
      </c>
      <c r="CL221" s="54">
        <f t="shared" si="5628"/>
      </c>
      <c r="CM221" s="55">
        <f t="shared" si="5536"/>
      </c>
      <c r="CN221" s="54">
        <f t="shared" si="5628"/>
      </c>
      <c r="CO221" s="55">
        <f t="shared" si="5537"/>
      </c>
      <c r="CP221" s="54">
        <f t="shared" si="5628"/>
      </c>
      <c r="CQ221" s="55">
        <f t="shared" si="5538"/>
      </c>
      <c r="CR221" s="54">
        <f t="shared" si="5628"/>
      </c>
      <c r="CS221" s="55">
        <f t="shared" si="5539"/>
      </c>
      <c r="CT221" s="54">
        <f t="shared" si="5628"/>
      </c>
      <c r="CU221" s="55">
        <f t="shared" si="5540"/>
      </c>
      <c r="CV221" s="54">
        <f t="shared" si="5628"/>
      </c>
      <c r="CW221" s="55">
        <f t="shared" si="5541"/>
      </c>
      <c r="CX221" s="54">
        <f t="shared" si="5628"/>
      </c>
      <c r="CY221" s="55">
        <f t="shared" si="5542"/>
      </c>
      <c r="CZ221" s="54">
        <f t="shared" si="5628"/>
      </c>
      <c r="DA221" s="55">
        <f t="shared" si="5543"/>
      </c>
      <c r="DB221" s="54">
        <f t="shared" si="5628"/>
      </c>
      <c r="DC221" s="55">
        <f t="shared" si="5544"/>
      </c>
      <c r="DD221" s="54">
        <f t="shared" si="5628"/>
      </c>
      <c r="DE221" s="55">
        <f t="shared" si="5545"/>
      </c>
      <c r="DF221" s="54">
        <f t="shared" si="5628"/>
      </c>
      <c r="DG221" s="55">
        <f t="shared" si="5546"/>
      </c>
      <c r="DH221" s="54">
        <f t="shared" si="5628"/>
      </c>
      <c r="DI221" s="55">
        <f t="shared" si="5547"/>
      </c>
      <c r="DJ221" s="54">
        <f t="shared" si="5628"/>
      </c>
      <c r="DK221" s="55">
        <f t="shared" si="5548"/>
      </c>
      <c r="DL221" s="54">
        <f t="shared" si="5628"/>
      </c>
      <c r="DM221" s="55">
        <f t="shared" si="5549"/>
      </c>
      <c r="DN221" s="54">
        <f t="shared" si="5628"/>
      </c>
      <c r="DO221" s="55">
        <f t="shared" si="5550"/>
      </c>
      <c r="DP221" s="54">
        <f t="shared" si="5628"/>
      </c>
      <c r="DQ221" s="55">
        <f t="shared" si="5551"/>
      </c>
      <c r="DR221" s="54">
        <f t="shared" si="5628"/>
      </c>
      <c r="DS221" s="55">
        <f t="shared" si="5552"/>
      </c>
      <c r="DT221" s="54">
        <f t="shared" si="5628"/>
      </c>
      <c r="DU221" s="55">
        <f t="shared" si="5553"/>
      </c>
      <c r="DV221" s="54">
        <f t="shared" si="5628"/>
      </c>
      <c r="DW221" s="55">
        <f t="shared" si="5554"/>
      </c>
      <c r="DX221" s="54">
        <f t="shared" si="5628"/>
      </c>
      <c r="DY221" s="55">
        <f t="shared" si="5555"/>
      </c>
      <c r="DZ221" s="54">
        <f t="shared" si="5628"/>
      </c>
      <c r="EA221" s="55">
        <f t="shared" si="5556"/>
      </c>
      <c r="EB221" s="54">
        <f t="shared" si="5631"/>
      </c>
      <c r="EC221" s="55">
        <f t="shared" si="5557"/>
      </c>
      <c r="ED221" s="54">
        <f t="shared" si="5631"/>
      </c>
      <c r="EE221" s="55">
        <f t="shared" si="5558"/>
      </c>
      <c r="EF221" s="54">
        <f t="shared" si="5631"/>
      </c>
      <c r="EG221" s="55">
        <f t="shared" si="5559"/>
      </c>
      <c r="EH221" s="54">
        <f t="shared" si="5631"/>
      </c>
      <c r="EI221" s="55">
        <f t="shared" si="5560"/>
      </c>
      <c r="EJ221" s="54">
        <f t="shared" si="5631"/>
      </c>
      <c r="EK221" s="55">
        <f t="shared" si="5561"/>
      </c>
      <c r="EL221" s="54">
        <f t="shared" si="5631"/>
      </c>
      <c r="EM221" s="55">
        <f t="shared" si="5562"/>
      </c>
      <c r="EN221" s="54">
        <f t="shared" si="5631"/>
      </c>
      <c r="EO221" s="55">
        <f t="shared" si="5563"/>
      </c>
      <c r="EP221" s="54">
        <f t="shared" si="5631"/>
      </c>
      <c r="EQ221" s="55">
        <f t="shared" si="5564"/>
      </c>
      <c r="ER221" s="54">
        <f t="shared" si="5631"/>
      </c>
      <c r="ES221" s="55">
        <f t="shared" si="5565"/>
      </c>
      <c r="ET221" s="54">
        <f t="shared" si="5631"/>
      </c>
      <c r="EU221" s="55">
        <f t="shared" si="5566"/>
      </c>
      <c r="EV221" s="54">
        <f t="shared" si="5631"/>
      </c>
      <c r="EW221" s="55">
        <f t="shared" si="5567"/>
      </c>
      <c r="EX221" s="54">
        <f t="shared" si="5631"/>
      </c>
      <c r="EY221" s="55">
        <f t="shared" si="5568"/>
      </c>
      <c r="EZ221" s="54">
        <f t="shared" si="5631"/>
      </c>
      <c r="FA221" s="55">
        <f t="shared" si="5569"/>
      </c>
      <c r="FB221" s="54">
        <f t="shared" si="5631"/>
      </c>
      <c r="FC221" s="55">
        <f t="shared" si="5570"/>
      </c>
      <c r="FD221" s="54">
        <f t="shared" si="5631"/>
      </c>
      <c r="FE221" s="55">
        <f t="shared" si="5571"/>
      </c>
      <c r="FF221" s="54">
        <f t="shared" si="5631"/>
      </c>
      <c r="FG221" s="55">
        <f t="shared" si="5572"/>
      </c>
      <c r="FH221" s="54">
        <f t="shared" si="5631"/>
      </c>
      <c r="FI221" s="55">
        <f t="shared" si="5573"/>
      </c>
      <c r="FJ221" s="54">
        <f t="shared" si="5631"/>
      </c>
      <c r="FK221" s="55">
        <f t="shared" si="5574"/>
      </c>
      <c r="FL221" s="54">
        <f t="shared" si="5631"/>
      </c>
      <c r="FM221" s="55">
        <f t="shared" si="5575"/>
      </c>
      <c r="FN221" s="54">
        <f t="shared" si="5631"/>
      </c>
      <c r="FO221" s="55">
        <f t="shared" si="5576"/>
      </c>
      <c r="FP221" s="54">
        <f t="shared" si="5631"/>
      </c>
      <c r="FQ221" s="55">
        <f t="shared" si="5577"/>
      </c>
      <c r="FR221" s="54">
        <f t="shared" si="5631"/>
      </c>
      <c r="FS221" s="55">
        <f t="shared" si="5578"/>
      </c>
      <c r="FT221" s="54">
        <f t="shared" si="5631"/>
      </c>
      <c r="FU221" s="55">
        <f t="shared" si="5579"/>
      </c>
      <c r="FV221" s="54">
        <f t="shared" si="5631"/>
      </c>
      <c r="FW221" s="55">
        <f t="shared" si="5580"/>
      </c>
      <c r="FX221" s="54">
        <f t="shared" si="5631"/>
      </c>
      <c r="FY221" s="55">
        <f t="shared" si="5581"/>
      </c>
      <c r="FZ221" s="54">
        <f t="shared" si="5631"/>
      </c>
      <c r="GA221" s="55">
        <f t="shared" si="5582"/>
      </c>
      <c r="GB221" s="54">
        <f t="shared" si="5631"/>
      </c>
      <c r="GC221" s="55">
        <f t="shared" si="5583"/>
      </c>
      <c r="GD221" s="54">
        <f t="shared" si="5631"/>
      </c>
      <c r="GE221" s="55">
        <f t="shared" si="5584"/>
      </c>
      <c r="GF221" s="54">
        <f t="shared" si="5631"/>
      </c>
      <c r="GG221" s="55">
        <f t="shared" si="5585"/>
      </c>
      <c r="GH221" s="54">
        <f t="shared" si="5631"/>
      </c>
      <c r="GI221" s="55">
        <f t="shared" si="5586"/>
      </c>
      <c r="GJ221" s="54">
        <f t="shared" si="5631"/>
      </c>
      <c r="GK221" s="55">
        <f t="shared" si="5587"/>
      </c>
      <c r="GL221" s="54">
        <f t="shared" si="5631"/>
      </c>
      <c r="GM221" s="55">
        <f t="shared" si="5588"/>
      </c>
      <c r="GN221" s="54">
        <f t="shared" si="5629"/>
      </c>
      <c r="GO221" s="55">
        <f t="shared" si="5589"/>
      </c>
      <c r="GP221" s="54">
        <f t="shared" si="5479"/>
      </c>
      <c r="GQ221" s="55">
        <f t="shared" si="5590"/>
      </c>
      <c r="GR221" s="54">
        <f t="shared" si="5479"/>
      </c>
      <c r="GS221" s="55">
        <f t="shared" si="5591"/>
      </c>
      <c r="GT221" s="54">
        <f t="shared" si="5479"/>
      </c>
      <c r="GU221" s="55">
        <f t="shared" si="5592"/>
      </c>
      <c r="GV221" s="54">
        <f t="shared" si="5479"/>
      </c>
      <c r="GW221" s="55">
        <f t="shared" si="5593"/>
      </c>
      <c r="GX221" s="54">
        <f t="shared" si="5479"/>
      </c>
      <c r="GY221" s="55">
        <f t="shared" si="5594"/>
      </c>
      <c r="GZ221" s="54">
        <f t="shared" si="5479"/>
      </c>
      <c r="HA221" s="55">
        <f t="shared" si="5595"/>
      </c>
      <c r="HB221" s="54">
        <f t="shared" si="5633"/>
      </c>
      <c r="HC221" s="55">
        <f t="shared" si="5596"/>
      </c>
      <c r="HD221" s="54">
        <f t="shared" si="5633"/>
      </c>
      <c r="HE221" s="55">
        <f t="shared" si="5597"/>
      </c>
      <c r="HF221" s="54">
        <f t="shared" si="5633"/>
      </c>
      <c r="HG221" s="55">
        <f t="shared" si="5598"/>
      </c>
      <c r="HH221" s="54">
        <f t="shared" si="5633"/>
      </c>
      <c r="HI221" s="55">
        <f t="shared" si="5599"/>
      </c>
      <c r="HJ221" s="54">
        <f t="shared" si="5633"/>
      </c>
      <c r="HK221" s="55">
        <f t="shared" si="5600"/>
      </c>
      <c r="HL221" s="54">
        <f t="shared" si="5633"/>
      </c>
      <c r="HM221" s="55">
        <f t="shared" si="5601"/>
      </c>
      <c r="HN221" s="54">
        <f t="shared" si="5633"/>
      </c>
      <c r="HO221" s="55">
        <f t="shared" si="5602"/>
      </c>
      <c r="HP221" s="54">
        <f t="shared" si="5633"/>
      </c>
      <c r="HQ221" s="55">
        <f t="shared" si="5603"/>
      </c>
      <c r="HR221" s="54">
        <f t="shared" si="5633"/>
      </c>
      <c r="HS221" s="55">
        <f t="shared" si="5604"/>
      </c>
      <c r="HT221" s="54">
        <f t="shared" si="5633"/>
      </c>
      <c r="HU221" s="55">
        <f t="shared" si="5605"/>
      </c>
      <c r="HV221" s="54">
        <f t="shared" si="5633"/>
      </c>
      <c r="HW221" s="55">
        <f t="shared" si="5606"/>
      </c>
      <c r="HX221" s="54">
        <f t="shared" si="5633"/>
      </c>
      <c r="HY221" s="55">
        <f t="shared" si="5607"/>
      </c>
      <c r="HZ221" s="54">
        <f t="shared" si="5633"/>
      </c>
      <c r="IA221" s="55">
        <f t="shared" si="5608"/>
      </c>
      <c r="IB221" s="54">
        <f t="shared" si="5633"/>
      </c>
      <c r="IC221" s="55">
        <f t="shared" si="5609"/>
      </c>
      <c r="ID221" s="54">
        <f t="shared" si="5633"/>
      </c>
      <c r="IE221" s="55">
        <f t="shared" si="5610"/>
      </c>
      <c r="IF221" s="54">
        <f t="shared" si="5633"/>
      </c>
      <c r="IG221" s="55">
        <f t="shared" si="5611"/>
      </c>
      <c r="IH221" s="54">
        <f t="shared" si="5633"/>
      </c>
      <c r="II221" s="55">
        <f t="shared" si="5612"/>
      </c>
      <c r="IJ221" s="54">
        <f t="shared" si="5633"/>
      </c>
      <c r="IK221" s="55">
        <f t="shared" si="5613"/>
      </c>
      <c r="IL221" s="54">
        <f t="shared" si="5633"/>
      </c>
      <c r="IM221" s="55">
        <f t="shared" si="5614"/>
      </c>
      <c r="IN221" s="54">
        <f t="shared" si="5633"/>
      </c>
      <c r="IO221" s="55">
        <f t="shared" si="5615"/>
      </c>
      <c r="IP221" s="54">
        <f t="shared" si="5633"/>
      </c>
      <c r="IQ221" s="55">
        <f t="shared" si="5616"/>
      </c>
      <c r="IR221" s="54">
        <f t="shared" si="5633"/>
      </c>
      <c r="IS221" s="55">
        <f t="shared" si="5617"/>
      </c>
      <c r="IT221" s="54">
        <f t="shared" si="5633"/>
      </c>
      <c r="IU221" s="55">
        <f t="shared" si="5618"/>
      </c>
      <c r="IV221" s="54">
        <f t="shared" si="5633"/>
      </c>
      <c r="IW221" s="55">
        <f t="shared" si="5619"/>
      </c>
      <c r="IX221" s="54">
        <f t="shared" si="5633"/>
      </c>
      <c r="IY221" s="55">
        <f t="shared" si="5620"/>
      </c>
      <c r="IZ221" s="54">
        <f t="shared" si="5633"/>
      </c>
      <c r="JA221" s="55">
        <f t="shared" si="5621"/>
      </c>
      <c r="JB221" s="54">
        <f t="shared" si="5633"/>
      </c>
      <c r="JC221" s="55">
        <f t="shared" si="5622"/>
      </c>
      <c r="JD221" s="54">
        <f t="shared" si="5633"/>
      </c>
      <c r="JE221" s="55">
        <f t="shared" si="5623"/>
      </c>
      <c r="JF221" s="54">
        <f t="shared" si="5633"/>
      </c>
      <c r="JG221" s="55">
        <f t="shared" si="5624"/>
      </c>
      <c r="JH221" s="54">
        <f t="shared" si="5633"/>
      </c>
      <c r="JI221" s="55">
        <f t="shared" si="5625"/>
      </c>
      <c r="JJ221" s="54">
        <f t="shared" si="5633"/>
      </c>
      <c r="JK221" s="55">
        <f t="shared" si="5626"/>
      </c>
      <c r="JL221" s="54">
        <f t="shared" si="5633"/>
      </c>
      <c r="JM221" s="55">
        <f t="shared" si="5200"/>
      </c>
      <c r="JN221" s="54">
        <f t="shared" ref="JN221:LX222" si="5635">RIGHT(IFERROR(VLOOKUP($B221,JN$4:JO$71,2,FALSE),""),2)</f>
      </c>
      <c r="JO221" s="55">
        <f t="shared" si="5296"/>
      </c>
      <c r="JP221" s="54">
        <f t="shared" si="5635"/>
      </c>
      <c r="JQ221" s="55">
        <f t="shared" si="5297"/>
      </c>
      <c r="JR221" s="54">
        <f t="shared" si="5635"/>
      </c>
      <c r="JS221" s="55">
        <f t="shared" si="5298"/>
      </c>
      <c r="JT221" s="54">
        <f t="shared" si="5635"/>
      </c>
      <c r="JU221" s="55">
        <f t="shared" si="5299"/>
      </c>
      <c r="JV221" s="54">
        <f t="shared" si="5635"/>
      </c>
      <c r="JW221" s="55">
        <f t="shared" si="5300"/>
      </c>
      <c r="JX221" s="54">
        <f t="shared" si="5635"/>
      </c>
      <c r="JY221" s="55">
        <f t="shared" si="5301"/>
      </c>
      <c r="JZ221" s="54">
        <f t="shared" si="5635"/>
      </c>
      <c r="KA221" s="55">
        <f t="shared" si="5302"/>
      </c>
      <c r="KB221" s="54">
        <f t="shared" si="5635"/>
      </c>
      <c r="KC221" s="55">
        <f t="shared" si="5303"/>
      </c>
      <c r="KD221" s="54">
        <f t="shared" si="5635"/>
      </c>
      <c r="KE221" s="55">
        <f t="shared" si="5304"/>
      </c>
      <c r="KF221" s="54">
        <f t="shared" si="5635"/>
      </c>
      <c r="KG221" s="55">
        <f t="shared" si="5305"/>
      </c>
      <c r="KH221" s="54">
        <f t="shared" si="5635"/>
      </c>
      <c r="KI221" s="55">
        <f t="shared" si="5306"/>
      </c>
      <c r="KJ221" s="54">
        <f t="shared" si="5635"/>
      </c>
      <c r="KK221" s="55">
        <f t="shared" si="5307"/>
      </c>
      <c r="KL221" s="54">
        <f t="shared" si="5635"/>
      </c>
      <c r="KM221" s="55">
        <f t="shared" si="5308"/>
      </c>
      <c r="KN221" s="54">
        <f t="shared" si="5635"/>
      </c>
      <c r="KO221" s="55">
        <f t="shared" si="5309"/>
      </c>
      <c r="KP221" s="54">
        <f t="shared" si="5635"/>
      </c>
      <c r="KQ221" s="55">
        <f t="shared" si="5310"/>
      </c>
      <c r="KR221" s="54">
        <f t="shared" si="5635"/>
      </c>
      <c r="KS221" s="55">
        <f t="shared" si="5311"/>
      </c>
      <c r="KT221" s="54">
        <f t="shared" si="5635"/>
      </c>
      <c r="KU221" s="55">
        <f t="shared" si="5312"/>
      </c>
      <c r="KV221" s="54">
        <f t="shared" si="5635"/>
      </c>
      <c r="KW221" s="55">
        <f t="shared" si="5313"/>
      </c>
      <c r="KX221" s="54">
        <f t="shared" si="5635"/>
      </c>
      <c r="KY221" s="55">
        <f t="shared" si="5314"/>
      </c>
      <c r="KZ221" s="54">
        <f t="shared" si="5635"/>
      </c>
      <c r="LA221" s="55">
        <f t="shared" si="5315"/>
      </c>
      <c r="LB221" s="54">
        <f t="shared" si="5635"/>
      </c>
      <c r="LC221" s="55">
        <f t="shared" si="5316"/>
      </c>
      <c r="LD221" s="54">
        <f t="shared" si="5635"/>
      </c>
      <c r="LE221" s="55">
        <f t="shared" si="5317"/>
      </c>
      <c r="LF221" s="54">
        <f t="shared" si="5635"/>
      </c>
      <c r="LG221" s="55">
        <f t="shared" si="5318"/>
      </c>
      <c r="LH221" s="54">
        <f t="shared" si="5635"/>
      </c>
      <c r="LI221" s="55">
        <f t="shared" si="5319"/>
      </c>
      <c r="LJ221" s="54">
        <f t="shared" si="5635"/>
      </c>
      <c r="LK221" s="55">
        <f t="shared" si="5320"/>
      </c>
      <c r="LL221" s="54">
        <f t="shared" si="5635"/>
      </c>
      <c r="LM221" s="55">
        <f t="shared" si="5321"/>
      </c>
      <c r="LN221" s="54">
        <f t="shared" si="5635"/>
      </c>
      <c r="LO221" s="55">
        <f t="shared" si="5322"/>
      </c>
      <c r="LP221" s="54">
        <f t="shared" si="5635"/>
      </c>
      <c r="LQ221" s="55">
        <f t="shared" si="5323"/>
      </c>
      <c r="LR221" s="54">
        <f t="shared" si="5635"/>
      </c>
      <c r="LS221" s="55">
        <f t="shared" si="5324"/>
      </c>
      <c r="LT221" s="54">
        <f t="shared" si="5635"/>
      </c>
      <c r="LU221" s="55">
        <f t="shared" si="5325"/>
      </c>
      <c r="LV221" s="54">
        <f t="shared" si="5635"/>
      </c>
      <c r="LW221" s="55">
        <f t="shared" si="5326"/>
      </c>
      <c r="LX221" s="54">
        <f t="shared" si="5635"/>
      </c>
      <c r="LY221" s="55">
        <f t="shared" si="5202"/>
      </c>
      <c r="LZ221" s="54">
        <f t="shared" si="5486"/>
      </c>
      <c r="MA221" s="55">
        <f t="shared" si="5327"/>
      </c>
      <c r="MB221" s="54">
        <f t="shared" si="5486"/>
      </c>
      <c r="MC221" s="55">
        <f t="shared" si="5328"/>
      </c>
      <c r="MD221" s="54">
        <f t="shared" si="5486"/>
      </c>
      <c r="ME221" s="55">
        <f t="shared" si="5329"/>
      </c>
      <c r="MF221" s="54">
        <f t="shared" si="5486"/>
      </c>
      <c r="MG221" s="55">
        <f t="shared" si="5330"/>
      </c>
      <c r="MH221" s="54">
        <f t="shared" si="5486"/>
      </c>
      <c r="MI221" s="55">
        <f t="shared" si="5331"/>
      </c>
      <c r="MJ221" s="54">
        <f t="shared" si="5486"/>
      </c>
      <c r="MK221" s="55">
        <f t="shared" si="5332"/>
      </c>
      <c r="ML221" s="54">
        <f t="shared" si="5486"/>
      </c>
      <c r="MM221" s="55">
        <f t="shared" si="5203"/>
      </c>
      <c r="MN221" s="54">
        <f t="shared" si="5486"/>
      </c>
      <c r="MO221" s="55">
        <f t="shared" si="5204"/>
      </c>
      <c r="MP221" s="54">
        <f t="shared" si="5486"/>
      </c>
      <c r="MQ221" s="55">
        <f t="shared" si="5205"/>
      </c>
      <c r="MR221" s="54">
        <f t="shared" si="5486"/>
      </c>
      <c r="MS221" s="55">
        <f t="shared" si="5206"/>
      </c>
      <c r="MT221" s="54">
        <f t="shared" si="5486"/>
      </c>
      <c r="MU221" s="55">
        <f t="shared" si="5207"/>
      </c>
      <c r="MV221" s="54">
        <f t="shared" si="5486"/>
      </c>
      <c r="MW221" s="55">
        <f t="shared" si="5208"/>
      </c>
      <c r="MX221" s="54">
        <f t="shared" si="5486"/>
      </c>
      <c r="MY221" s="55">
        <f t="shared" si="5209"/>
      </c>
      <c r="MZ221" s="54">
        <f t="shared" si="5486"/>
      </c>
      <c r="NA221" s="55">
        <f t="shared" si="5210"/>
      </c>
      <c r="NB221" s="54">
        <f t="shared" si="5486"/>
      </c>
      <c r="NC221" s="55">
        <f t="shared" si="5211"/>
      </c>
      <c r="ND221" s="54">
        <f t="shared" si="5486"/>
      </c>
      <c r="NE221" s="55">
        <f t="shared" si="5212"/>
      </c>
      <c r="NF221" s="54">
        <f t="shared" si="5486"/>
      </c>
      <c r="NG221" s="55">
        <f t="shared" si="5213"/>
      </c>
      <c r="NH221" s="54">
        <f t="shared" si="5486"/>
      </c>
      <c r="NI221" s="55">
        <f t="shared" si="5214"/>
      </c>
      <c r="NJ221" s="54">
        <f t="shared" si="5486"/>
      </c>
      <c r="NK221" s="55">
        <f t="shared" si="5215"/>
      </c>
      <c r="NL221" s="54">
        <f t="shared" si="5486"/>
      </c>
      <c r="NM221" s="55">
        <f t="shared" si="5216"/>
      </c>
      <c r="NN221" s="54">
        <f t="shared" si="5486"/>
      </c>
      <c r="NO221" s="55">
        <f t="shared" si="5217"/>
      </c>
      <c r="NP221" s="54">
        <f t="shared" si="5486"/>
      </c>
      <c r="NQ221" s="55">
        <f t="shared" si="5218"/>
      </c>
      <c r="NR221" s="54">
        <f t="shared" si="5486"/>
      </c>
      <c r="NS221" s="55">
        <f t="shared" si="5219"/>
      </c>
      <c r="NT221" s="54">
        <f t="shared" si="5486"/>
      </c>
      <c r="NU221" s="55">
        <f t="shared" si="5220"/>
      </c>
      <c r="NV221" s="54">
        <f t="shared" si="5486"/>
      </c>
      <c r="NW221" s="55">
        <f t="shared" si="5221"/>
      </c>
      <c r="NX221" s="54">
        <f t="shared" si="5486"/>
      </c>
      <c r="NY221" s="55">
        <f t="shared" si="5222"/>
      </c>
      <c r="NZ221" s="54">
        <f t="shared" si="5486"/>
      </c>
      <c r="OA221" s="55">
        <f t="shared" si="5223"/>
      </c>
      <c r="OB221" s="54">
        <f t="shared" si="5486"/>
      </c>
      <c r="OC221" s="55">
        <f t="shared" si="5224"/>
      </c>
      <c r="OD221" s="54">
        <f t="shared" si="5486"/>
      </c>
      <c r="OE221" s="55">
        <f t="shared" si="5225"/>
      </c>
      <c r="OF221" s="54">
        <f t="shared" si="5486"/>
      </c>
      <c r="OG221" s="55">
        <f t="shared" si="5226"/>
      </c>
      <c r="OH221" s="54">
        <f t="shared" si="5486"/>
      </c>
      <c r="OI221" s="55">
        <f t="shared" si="5227"/>
      </c>
      <c r="OJ221" s="54">
        <f t="shared" si="5475"/>
      </c>
      <c r="OK221" s="55">
        <f t="shared" si="5228"/>
      </c>
      <c r="OL221" s="54">
        <f t="shared" si="5410"/>
      </c>
      <c r="OM221" s="55">
        <f t="shared" si="5229"/>
      </c>
      <c r="ON221" s="54">
        <f t="shared" si="5410"/>
      </c>
      <c r="OO221" s="55">
        <f t="shared" si="5230"/>
      </c>
      <c r="OP221" s="54">
        <f t="shared" si="5410"/>
      </c>
      <c r="OQ221" s="55">
        <f t="shared" si="5231"/>
      </c>
      <c r="OR221" s="54">
        <f t="shared" si="5410"/>
      </c>
      <c r="OS221" s="55">
        <f t="shared" si="5232"/>
      </c>
      <c r="OT221" s="54">
        <f t="shared" si="5410"/>
      </c>
      <c r="OU221" s="55">
        <f t="shared" si="5233"/>
      </c>
      <c r="OV221" s="54">
        <f t="shared" si="5410"/>
      </c>
      <c r="OW221" s="55">
        <f t="shared" si="5234"/>
      </c>
      <c r="OX221" s="54">
        <f t="shared" si="5487"/>
      </c>
      <c r="OY221" s="55">
        <f t="shared" si="5235"/>
      </c>
      <c r="OZ221" s="54">
        <f t="shared" si="5487"/>
      </c>
      <c r="PA221" s="55">
        <f t="shared" si="5236"/>
      </c>
      <c r="PB221" s="54">
        <f t="shared" si="5487"/>
      </c>
      <c r="PC221" s="55">
        <f t="shared" si="5237"/>
      </c>
      <c r="PD221" s="54">
        <f t="shared" si="5487"/>
      </c>
      <c r="PE221" s="55">
        <f t="shared" si="5238"/>
      </c>
      <c r="PF221" s="54">
        <f t="shared" si="5487"/>
      </c>
      <c r="PG221" s="55">
        <f t="shared" si="5239"/>
      </c>
      <c r="PH221" s="54">
        <f t="shared" si="5487"/>
      </c>
      <c r="PI221" s="55">
        <f t="shared" si="5240"/>
      </c>
      <c r="PJ221" s="54">
        <f t="shared" si="5487"/>
      </c>
      <c r="PK221" s="55">
        <f t="shared" si="5241"/>
      </c>
      <c r="PL221" s="54">
        <f t="shared" si="5487"/>
      </c>
      <c r="PM221" s="55">
        <f t="shared" si="5242"/>
      </c>
      <c r="PN221" s="54">
        <f t="shared" si="5487"/>
      </c>
      <c r="PO221" s="55">
        <f t="shared" si="5243"/>
      </c>
      <c r="PP221" s="54">
        <f t="shared" si="5487"/>
      </c>
      <c r="PQ221" s="55">
        <f t="shared" si="5244"/>
      </c>
      <c r="PR221" s="54">
        <f t="shared" si="5487"/>
      </c>
      <c r="PS221" s="55">
        <f t="shared" si="5245"/>
      </c>
      <c r="PT221" s="54">
        <f t="shared" si="5487"/>
      </c>
      <c r="PU221" s="55">
        <f t="shared" si="5246"/>
      </c>
      <c r="PV221" s="54">
        <f t="shared" si="5487"/>
      </c>
      <c r="PW221" s="55">
        <f t="shared" si="5247"/>
      </c>
      <c r="PX221" s="54">
        <f t="shared" si="5487"/>
      </c>
      <c r="PY221" s="55">
        <f t="shared" si="5248"/>
      </c>
      <c r="PZ221" s="54">
        <f t="shared" si="5487"/>
      </c>
      <c r="QA221" s="55">
        <f t="shared" si="5249"/>
      </c>
      <c r="QB221" s="54">
        <f t="shared" si="5487"/>
      </c>
      <c r="QC221" s="55">
        <f t="shared" si="5250"/>
      </c>
      <c r="QD221" s="54">
        <f t="shared" si="5487"/>
      </c>
      <c r="QE221" s="55">
        <f t="shared" si="5251"/>
      </c>
      <c r="QF221" s="54">
        <f t="shared" si="5487"/>
      </c>
      <c r="QG221" s="55">
        <f t="shared" si="5252"/>
      </c>
      <c r="QH221" s="54">
        <f t="shared" si="5487"/>
      </c>
      <c r="QI221" s="55">
        <f t="shared" si="5253"/>
      </c>
      <c r="QJ221" s="54">
        <f t="shared" si="5487"/>
      </c>
      <c r="QK221" s="55">
        <f t="shared" si="5254"/>
      </c>
      <c r="QL221" s="54">
        <f t="shared" si="5487"/>
      </c>
      <c r="QM221" s="55">
        <f t="shared" si="5255"/>
      </c>
      <c r="QN221" s="54">
        <f t="shared" si="5487"/>
      </c>
      <c r="QO221" s="55">
        <f t="shared" si="5256"/>
      </c>
      <c r="QP221" s="54">
        <f t="shared" si="5487"/>
      </c>
      <c r="QQ221" s="55">
        <f t="shared" si="5257"/>
      </c>
      <c r="QR221" s="54">
        <f t="shared" si="5487"/>
      </c>
      <c r="QS221" s="55">
        <f t="shared" si="5258"/>
      </c>
      <c r="QT221" s="54">
        <f t="shared" si="5487"/>
      </c>
      <c r="QU221" s="55">
        <f t="shared" si="5412"/>
      </c>
      <c r="QV221" s="54">
        <f t="shared" si="5487"/>
      </c>
      <c r="QW221" s="55">
        <f t="shared" si="5413"/>
      </c>
      <c r="QX221" s="54">
        <f t="shared" si="5487"/>
      </c>
      <c r="QY221" s="55">
        <f t="shared" si="5414"/>
      </c>
      <c r="QZ221" s="54">
        <f t="shared" si="5487"/>
      </c>
      <c r="RA221" s="55">
        <f t="shared" si="5415"/>
      </c>
      <c r="RB221" s="54">
        <f t="shared" si="5487"/>
      </c>
      <c r="RC221" s="55">
        <f t="shared" si="5416"/>
      </c>
      <c r="RD221" s="54">
        <f t="shared" si="5487"/>
      </c>
      <c r="RE221" s="55">
        <f t="shared" si="5417"/>
      </c>
      <c r="RF221" s="54">
        <f t="shared" si="5487"/>
      </c>
      <c r="RG221" s="55">
        <f t="shared" si="5418"/>
      </c>
      <c r="RH221" s="54">
        <f t="shared" si="5487"/>
      </c>
      <c r="RI221" s="55">
        <f t="shared" si="5419"/>
      </c>
      <c r="RJ221" s="54">
        <f t="shared" si="5484"/>
      </c>
      <c r="RK221" s="55">
        <f t="shared" si="5420"/>
      </c>
      <c r="RL221" s="54">
        <f t="shared" si="5484"/>
      </c>
      <c r="RM221" s="55">
        <f t="shared" si="5421"/>
      </c>
      <c r="RN221" s="54">
        <f t="shared" si="5484"/>
      </c>
      <c r="RO221" s="55">
        <f t="shared" si="5422"/>
      </c>
      <c r="RP221" s="54">
        <f t="shared" si="5484"/>
      </c>
      <c r="RQ221" s="55">
        <f t="shared" si="5423"/>
      </c>
      <c r="RR221" s="54">
        <f t="shared" si="5484"/>
      </c>
      <c r="RS221" s="55">
        <f t="shared" si="5424"/>
      </c>
      <c r="RT221" s="54">
        <f t="shared" si="5484"/>
      </c>
      <c r="RU221" s="55">
        <f t="shared" si="5425"/>
      </c>
      <c r="RV221" s="54">
        <f t="shared" si="5484"/>
      </c>
      <c r="RW221" s="55">
        <f t="shared" si="5426"/>
      </c>
      <c r="RX221" s="54">
        <f t="shared" si="5484"/>
      </c>
      <c r="RY221" s="55">
        <f t="shared" si="5427"/>
      </c>
      <c r="RZ221" s="54">
        <f t="shared" si="5484"/>
      </c>
      <c r="SA221" s="55">
        <f t="shared" si="5428"/>
      </c>
      <c r="SB221" s="54">
        <f t="shared" si="5484"/>
      </c>
      <c r="SC221" s="55">
        <f t="shared" si="5429"/>
      </c>
      <c r="SD221" s="54">
        <f t="shared" si="5484"/>
      </c>
      <c r="SE221" s="55">
        <f t="shared" si="5430"/>
      </c>
      <c r="SF221" s="54">
        <f t="shared" si="5484"/>
      </c>
      <c r="SG221" s="55">
        <f t="shared" si="5431"/>
      </c>
      <c r="SH221" s="54">
        <f t="shared" si="5484"/>
      </c>
      <c r="SI221" s="55">
        <f t="shared" si="5432"/>
      </c>
      <c r="SJ221" s="54">
        <f t="shared" si="5484"/>
      </c>
      <c r="SK221" s="55">
        <f t="shared" si="5433"/>
      </c>
      <c r="SL221" s="54">
        <f t="shared" si="5484"/>
      </c>
      <c r="SM221" s="55">
        <f t="shared" si="5434"/>
      </c>
      <c r="SN221" s="54">
        <f t="shared" si="5484"/>
      </c>
      <c r="SO221" s="55">
        <f t="shared" si="5435"/>
      </c>
      <c r="SP221" s="54">
        <f t="shared" si="5484"/>
      </c>
      <c r="SQ221" s="55">
        <f t="shared" si="5436"/>
      </c>
      <c r="SR221" s="54">
        <f t="shared" si="5484"/>
      </c>
      <c r="SS221" s="55">
        <f t="shared" si="5437"/>
      </c>
      <c r="ST221" s="54">
        <f t="shared" si="5484"/>
      </c>
      <c r="SU221" s="55">
        <f t="shared" si="5438"/>
      </c>
      <c r="SV221" s="54">
        <f t="shared" si="5484"/>
      </c>
      <c r="SW221" s="55">
        <f t="shared" si="5439"/>
      </c>
      <c r="SX221" s="54">
        <f t="shared" si="5484"/>
      </c>
      <c r="SY221" s="55">
        <f t="shared" si="5440"/>
      </c>
      <c r="SZ221" s="54">
        <f t="shared" si="5484"/>
      </c>
      <c r="TA221" s="55">
        <f t="shared" si="5441"/>
      </c>
      <c r="TB221" s="54">
        <f t="shared" si="5484"/>
      </c>
      <c r="TC221" s="55">
        <f t="shared" si="5442"/>
      </c>
      <c r="TD221" s="54">
        <f t="shared" si="5484"/>
      </c>
      <c r="TE221" s="55">
        <f t="shared" si="5407"/>
      </c>
      <c r="TF221" s="54">
        <f t="shared" si="5484"/>
      </c>
      <c r="TG221" s="55">
        <f t="shared" si="5364"/>
      </c>
      <c r="TH221" s="54">
        <f t="shared" si="5484"/>
      </c>
      <c r="TI221" s="55">
        <f t="shared" si="5365"/>
      </c>
      <c r="TJ221" s="54">
        <f t="shared" si="5484"/>
      </c>
      <c r="TK221" s="55">
        <f t="shared" si="5366"/>
      </c>
      <c r="TL221" s="54">
        <f t="shared" si="5484"/>
      </c>
      <c r="TM221" s="55">
        <f t="shared" si="5367"/>
      </c>
      <c r="TN221" s="54">
        <f t="shared" si="5484"/>
      </c>
      <c r="TO221" s="55">
        <f t="shared" si="5368"/>
      </c>
      <c r="TP221" s="54">
        <f t="shared" si="5484"/>
      </c>
      <c r="TQ221" s="55">
        <f t="shared" si="5369"/>
      </c>
      <c r="TR221" s="54">
        <f t="shared" si="5484"/>
      </c>
      <c r="TS221" s="55">
        <f t="shared" si="5370"/>
      </c>
      <c r="TT221" s="54">
        <f t="shared" ref="TT221:WD222" si="5636">RIGHT(IFERROR(VLOOKUP($B221,TT$4:TU$71,2,FALSE),""),2)</f>
      </c>
      <c r="TU221" s="55">
        <f t="shared" si="5371"/>
      </c>
      <c r="TV221" s="54">
        <f t="shared" si="5636"/>
      </c>
      <c r="TW221" s="55">
        <f t="shared" si="5372"/>
      </c>
      <c r="TX221" s="54">
        <f t="shared" si="5636"/>
      </c>
      <c r="TY221" s="55">
        <f t="shared" si="5373"/>
      </c>
      <c r="TZ221" s="54">
        <f t="shared" si="5636"/>
      </c>
      <c r="UA221" s="55">
        <f t="shared" si="5374"/>
      </c>
      <c r="UB221" s="54">
        <f t="shared" si="5636"/>
      </c>
      <c r="UC221" s="55">
        <f t="shared" si="5375"/>
      </c>
      <c r="UD221" s="54">
        <f t="shared" si="5636"/>
      </c>
      <c r="UE221" s="55">
        <f t="shared" si="5376"/>
      </c>
      <c r="UF221" s="54">
        <f t="shared" si="5636"/>
      </c>
      <c r="UG221" s="55">
        <f t="shared" si="5377"/>
      </c>
      <c r="UH221" s="54">
        <f t="shared" si="5636"/>
      </c>
      <c r="UI221" s="55">
        <f t="shared" si="5378"/>
      </c>
      <c r="UJ221" s="54">
        <f t="shared" si="5636"/>
      </c>
      <c r="UK221" s="55">
        <f t="shared" si="5379"/>
      </c>
      <c r="UL221" s="54">
        <f t="shared" si="5636"/>
      </c>
      <c r="UM221" s="55">
        <f t="shared" si="5380"/>
      </c>
      <c r="UN221" s="54">
        <f t="shared" si="5636"/>
      </c>
      <c r="UO221" s="55">
        <f t="shared" si="5381"/>
      </c>
      <c r="UP221" s="54">
        <f t="shared" si="5636"/>
      </c>
      <c r="UQ221" s="55">
        <f t="shared" si="5382"/>
      </c>
      <c r="UR221" s="54">
        <f t="shared" si="5636"/>
      </c>
      <c r="US221" s="55">
        <f t="shared" si="5383"/>
      </c>
      <c r="UT221" s="54">
        <f t="shared" si="5636"/>
      </c>
      <c r="UU221" s="55">
        <f t="shared" si="5384"/>
      </c>
      <c r="UV221" s="54">
        <f t="shared" si="5636"/>
      </c>
      <c r="UW221" s="55">
        <f t="shared" si="5385"/>
      </c>
      <c r="UX221" s="54">
        <f t="shared" si="5636"/>
      </c>
      <c r="UY221" s="55">
        <f t="shared" si="5386"/>
      </c>
      <c r="UZ221" s="54">
        <f t="shared" si="5636"/>
      </c>
      <c r="VA221" s="55">
        <f t="shared" si="5387"/>
      </c>
      <c r="VB221" s="54">
        <f t="shared" si="5636"/>
      </c>
      <c r="VC221" s="55">
        <f t="shared" si="5388"/>
      </c>
      <c r="VD221" s="54">
        <f t="shared" si="5636"/>
      </c>
      <c r="VE221" s="55">
        <f t="shared" si="5389"/>
      </c>
      <c r="VF221" s="54">
        <f t="shared" si="5636"/>
      </c>
      <c r="VG221" s="55">
        <f t="shared" si="5390"/>
      </c>
      <c r="VH221" s="54">
        <f t="shared" si="5636"/>
      </c>
      <c r="VI221" s="55">
        <f t="shared" si="5391"/>
      </c>
      <c r="VJ221" s="54">
        <f t="shared" si="5636"/>
      </c>
      <c r="VK221" s="55">
        <f t="shared" si="5392"/>
      </c>
      <c r="VL221" s="54">
        <f t="shared" si="5636"/>
      </c>
      <c r="VM221" s="55">
        <f t="shared" si="5393"/>
      </c>
      <c r="VN221" s="54">
        <f t="shared" si="5636"/>
      </c>
      <c r="VO221" s="55">
        <f t="shared" si="5394"/>
      </c>
      <c r="VP221" s="54">
        <f t="shared" si="5636"/>
      </c>
      <c r="VQ221" s="55">
        <f t="shared" si="5336"/>
      </c>
      <c r="VR221" s="54">
        <f t="shared" si="5636"/>
      </c>
      <c r="VS221" s="55">
        <f t="shared" si="5395"/>
      </c>
      <c r="VT221" s="54">
        <f t="shared" si="5636"/>
      </c>
      <c r="VU221" s="55">
        <f t="shared" si="5396"/>
      </c>
      <c r="VV221" s="54">
        <f t="shared" si="5636"/>
      </c>
      <c r="VW221" s="55">
        <f t="shared" si="5397"/>
      </c>
      <c r="VX221" s="54">
        <f t="shared" si="5636"/>
      </c>
      <c r="VY221" s="55">
        <f t="shared" si="5398"/>
      </c>
      <c r="VZ221" s="54">
        <f t="shared" si="5636"/>
      </c>
      <c r="WA221" s="55">
        <f t="shared" si="5399"/>
      </c>
      <c r="WB221" s="54">
        <f t="shared" si="5636"/>
      </c>
      <c r="WC221" s="55">
        <f t="shared" si="5400"/>
      </c>
      <c r="WD221" s="54">
        <f t="shared" si="5636"/>
      </c>
      <c r="WE221" s="55">
        <f t="shared" si="5337"/>
      </c>
      <c r="WF221" s="54">
        <f t="shared" si="5634"/>
      </c>
      <c r="WG221" s="55">
        <f t="shared" si="5338"/>
      </c>
      <c r="WH221" s="54">
        <f t="shared" si="5634"/>
      </c>
      <c r="WI221" s="55">
        <f t="shared" si="5339"/>
      </c>
      <c r="WJ221" s="54">
        <f t="shared" si="5634"/>
      </c>
      <c r="WK221" s="55">
        <f t="shared" si="5340"/>
      </c>
      <c r="WL221" s="54">
        <f t="shared" si="5634"/>
      </c>
      <c r="WM221" s="55">
        <f t="shared" si="5341"/>
      </c>
      <c r="WN221" s="54">
        <f t="shared" si="5634"/>
      </c>
      <c r="WO221" s="55">
        <f t="shared" si="5342"/>
      </c>
      <c r="WP221" s="54">
        <f t="shared" si="5634"/>
      </c>
      <c r="WQ221" s="55">
        <f t="shared" si="5343"/>
      </c>
      <c r="WR221" s="54">
        <f t="shared" si="5634"/>
      </c>
      <c r="WS221" s="55">
        <f t="shared" si="5344"/>
      </c>
      <c r="WT221" s="54">
        <f t="shared" si="5634"/>
      </c>
      <c r="WU221" s="55">
        <f t="shared" si="5345"/>
      </c>
      <c r="WV221" s="54">
        <f t="shared" si="5634"/>
      </c>
      <c r="WW221" s="55">
        <f t="shared" si="5346"/>
      </c>
      <c r="WX221" s="54">
        <f t="shared" si="5634"/>
      </c>
      <c r="WY221" s="55">
        <f t="shared" si="5347"/>
      </c>
      <c r="WZ221" s="54">
        <f t="shared" si="5488"/>
      </c>
      <c r="XA221" s="55">
        <f t="shared" si="5348"/>
      </c>
      <c r="XB221" s="54">
        <f t="shared" si="5488"/>
      </c>
      <c r="XC221" s="55">
        <f t="shared" si="5349"/>
      </c>
      <c r="XD221" s="54">
        <f t="shared" si="5488"/>
      </c>
      <c r="XE221" s="55">
        <f t="shared" si="5350"/>
      </c>
      <c r="XF221" s="54">
        <f t="shared" si="5488"/>
      </c>
      <c r="XG221" s="55">
        <f t="shared" si="5351"/>
      </c>
      <c r="XH221" s="54">
        <f t="shared" si="5488"/>
      </c>
      <c r="XI221" s="55">
        <f t="shared" si="5352"/>
      </c>
      <c r="XJ221" s="54">
        <f t="shared" si="5488"/>
      </c>
      <c r="XK221" s="55">
        <f t="shared" si="5353"/>
      </c>
      <c r="XL221" s="54">
        <f t="shared" si="5488"/>
      </c>
      <c r="XM221" s="55">
        <f t="shared" si="5354"/>
      </c>
      <c r="XN221" s="54">
        <f t="shared" si="5488"/>
      </c>
      <c r="XO221" s="55">
        <f t="shared" si="5355"/>
      </c>
      <c r="XP221" s="54">
        <f t="shared" si="5488"/>
      </c>
      <c r="XQ221" s="55">
        <f t="shared" si="5356"/>
      </c>
      <c r="XR221" s="54">
        <f t="shared" si="5488"/>
      </c>
      <c r="XS221" s="55">
        <f t="shared" si="5357"/>
      </c>
      <c r="XT221" s="54">
        <f t="shared" si="5488"/>
      </c>
      <c r="XU221" s="55">
        <f t="shared" si="5358"/>
      </c>
      <c r="XV221" s="54">
        <f t="shared" si="5488"/>
      </c>
      <c r="XW221" s="55">
        <f t="shared" si="5359"/>
      </c>
      <c r="XX221" s="54">
        <f t="shared" si="5485"/>
      </c>
      <c r="XY221" s="55">
        <f t="shared" si="5360"/>
      </c>
      <c r="XZ221" s="54">
        <f t="shared" si="5485"/>
      </c>
      <c r="YA221" s="55">
        <f t="shared" si="5361"/>
      </c>
      <c r="YB221" s="54">
        <f t="shared" si="5485"/>
      </c>
      <c r="YC221" s="55">
        <f t="shared" si="5260"/>
      </c>
      <c r="YD221" s="54">
        <f t="shared" si="5485"/>
      </c>
      <c r="YE221" s="55">
        <f t="shared" si="5261"/>
      </c>
      <c r="YF221" s="54">
        <f t="shared" si="5485"/>
      </c>
      <c r="YG221" s="55">
        <f t="shared" si="5262"/>
      </c>
      <c r="YH221" s="54">
        <f t="shared" si="5483"/>
      </c>
      <c r="YI221" s="55">
        <f t="shared" si="5263"/>
      </c>
      <c r="YJ221" s="54">
        <f t="shared" si="5483"/>
      </c>
      <c r="YK221" s="55">
        <f t="shared" si="5264"/>
      </c>
      <c r="YL221" s="54">
        <f t="shared" si="5483"/>
      </c>
      <c r="YM221" s="55">
        <f t="shared" si="5265"/>
      </c>
      <c r="YN221" s="54">
        <f t="shared" si="5483"/>
      </c>
      <c r="YO221" s="55">
        <f t="shared" si="5266"/>
      </c>
      <c r="YP221" s="54">
        <f t="shared" si="5483"/>
      </c>
      <c r="YQ221" s="55">
        <f t="shared" si="5267"/>
      </c>
      <c r="YR221" s="54">
        <f t="shared" si="5483"/>
      </c>
      <c r="YS221" s="55">
        <f t="shared" si="5268"/>
      </c>
      <c r="YT221" s="54">
        <f t="shared" si="5483"/>
      </c>
      <c r="YU221" s="55">
        <f t="shared" si="5269"/>
      </c>
      <c r="YV221" s="54">
        <f t="shared" si="5483"/>
      </c>
      <c r="YW221" s="55">
        <f t="shared" si="5270"/>
      </c>
      <c r="YX221" s="54">
        <f t="shared" si="5483"/>
      </c>
      <c r="YY221" s="55">
        <f t="shared" si="5271"/>
      </c>
      <c r="YZ221" s="54">
        <f t="shared" si="5483"/>
      </c>
      <c r="ZA221" s="55">
        <f t="shared" si="5272"/>
      </c>
      <c r="ZB221" s="54">
        <f t="shared" si="5483"/>
      </c>
      <c r="ZC221" s="55">
        <f t="shared" si="5273"/>
      </c>
      <c r="ZD221" s="54">
        <f t="shared" si="5483"/>
      </c>
      <c r="ZE221" s="55">
        <f t="shared" si="5274"/>
      </c>
      <c r="ZF221" s="54">
        <f t="shared" si="5483"/>
      </c>
      <c r="ZG221" s="55">
        <f t="shared" si="5275"/>
      </c>
      <c r="ZH221" s="54">
        <f t="shared" si="5483"/>
      </c>
      <c r="ZI221" s="55">
        <f t="shared" si="5276"/>
      </c>
      <c r="ZJ221" s="54">
        <f t="shared" si="5483"/>
      </c>
      <c r="ZK221" s="55">
        <f t="shared" si="5277"/>
      </c>
      <c r="ZL221" s="54">
        <f t="shared" si="5481"/>
      </c>
      <c r="ZM221" s="55">
        <f t="shared" si="5278"/>
      </c>
      <c r="ZN221" s="54">
        <f t="shared" si="5481"/>
      </c>
      <c r="ZO221" s="55">
        <f t="shared" si="5279"/>
      </c>
      <c r="ZP221" s="54">
        <f t="shared" si="5481"/>
      </c>
      <c r="ZQ221" s="55">
        <f t="shared" si="5280"/>
      </c>
      <c r="ZR221" s="54">
        <f t="shared" si="5481"/>
      </c>
      <c r="ZS221" s="55">
        <f t="shared" si="5281"/>
      </c>
      <c r="ZT221" s="54">
        <f t="shared" si="5481"/>
      </c>
      <c r="ZU221" s="55">
        <f t="shared" si="5282"/>
      </c>
      <c r="ZV221" s="54">
        <f t="shared" si="5481"/>
      </c>
      <c r="ZW221" s="55">
        <f t="shared" si="5283"/>
      </c>
      <c r="ZX221" s="54">
        <f t="shared" ref="ZX221:ACH222" si="5637">RIGHT(IFERROR(VLOOKUP($B221,ZX$4:ZY$71,2,FALSE),""),2)</f>
      </c>
      <c r="ZY221" s="55">
        <f t="shared" si="5284"/>
      </c>
      <c r="ZZ221" s="54">
        <f t="shared" si="5637"/>
      </c>
      <c r="AAA221" s="55">
        <f t="shared" si="5285"/>
      </c>
      <c r="AAB221" s="54">
        <f t="shared" si="5637"/>
      </c>
      <c r="AAC221" s="55">
        <f t="shared" si="5286"/>
      </c>
      <c r="AAD221" s="54">
        <f t="shared" si="5637"/>
      </c>
      <c r="AAE221" s="55">
        <f t="shared" si="5287"/>
      </c>
      <c r="AAF221" s="54">
        <f t="shared" si="5637"/>
      </c>
      <c r="AAG221" s="55">
        <f t="shared" si="5288"/>
      </c>
      <c r="AAH221" s="54">
        <f t="shared" si="5637"/>
      </c>
      <c r="AAI221" s="55">
        <f t="shared" si="5289"/>
      </c>
      <c r="AAJ221" s="54">
        <f t="shared" si="5637"/>
      </c>
      <c r="AAK221" s="55">
        <f t="shared" si="5290"/>
      </c>
      <c r="AAL221" s="54">
        <f t="shared" si="5637"/>
      </c>
      <c r="AAM221" s="55">
        <f t="shared" si="5443"/>
      </c>
      <c r="AAN221" s="54">
        <f t="shared" si="5637"/>
      </c>
      <c r="AAO221" s="55">
        <f t="shared" si="5444"/>
      </c>
      <c r="AAP221" s="54">
        <f t="shared" si="5637"/>
      </c>
      <c r="AAQ221" s="55">
        <f t="shared" si="5445"/>
      </c>
      <c r="AAR221" s="54">
        <f t="shared" si="5637"/>
      </c>
      <c r="AAS221" s="55">
        <f t="shared" si="5446"/>
      </c>
      <c r="AAT221" s="54">
        <f t="shared" si="5637"/>
      </c>
      <c r="AAU221" s="55">
        <f t="shared" si="5447"/>
      </c>
      <c r="AAV221" s="54">
        <f t="shared" si="5637"/>
      </c>
      <c r="AAW221" s="55">
        <f t="shared" si="5448"/>
      </c>
      <c r="AAX221" s="54">
        <f t="shared" si="5637"/>
      </c>
      <c r="AAY221" s="55">
        <f t="shared" si="5449"/>
      </c>
      <c r="AAZ221" s="54">
        <f t="shared" si="5637"/>
      </c>
      <c r="ABA221" s="55">
        <f t="shared" si="5450"/>
      </c>
      <c r="ABB221" s="54">
        <f t="shared" si="5637"/>
      </c>
      <c r="ABC221" s="55">
        <f t="shared" si="5451"/>
      </c>
      <c r="ABD221" s="54">
        <f t="shared" si="5637"/>
      </c>
      <c r="ABE221" s="55">
        <f t="shared" si="5452"/>
      </c>
      <c r="ABF221" s="54">
        <f t="shared" si="5637"/>
      </c>
      <c r="ABG221" s="55">
        <f t="shared" si="5453"/>
      </c>
      <c r="ABH221" s="54">
        <f t="shared" si="5637"/>
      </c>
      <c r="ABI221" s="55">
        <f t="shared" si="5454"/>
      </c>
      <c r="ABJ221" s="54">
        <f t="shared" si="5637"/>
      </c>
      <c r="ABK221" s="55">
        <f t="shared" si="5455"/>
      </c>
      <c r="ABL221" s="54">
        <f t="shared" si="5637"/>
      </c>
      <c r="ABM221" s="55">
        <f t="shared" si="5456"/>
      </c>
      <c r="ABN221" s="54">
        <f t="shared" si="5637"/>
      </c>
      <c r="ABO221" s="55">
        <f t="shared" si="5457"/>
      </c>
      <c r="ABP221" s="54">
        <f t="shared" si="5637"/>
      </c>
      <c r="ABQ221" s="55">
        <f t="shared" si="5458"/>
      </c>
      <c r="ABR221" s="54">
        <f t="shared" si="5637"/>
      </c>
      <c r="ABS221" s="55">
        <f t="shared" si="5459"/>
      </c>
      <c r="ABT221" s="54">
        <f t="shared" si="5637"/>
      </c>
      <c r="ABU221" s="55">
        <f t="shared" si="5460"/>
      </c>
      <c r="ABV221" s="54">
        <f t="shared" si="5637"/>
      </c>
      <c r="ABW221" s="55">
        <f t="shared" si="5461"/>
      </c>
      <c r="ABX221" s="54">
        <f t="shared" si="5637"/>
      </c>
      <c r="ABY221" s="55">
        <f t="shared" si="5462"/>
      </c>
      <c r="ABZ221" s="54">
        <f t="shared" si="5637"/>
      </c>
      <c r="ACA221" s="55">
        <f t="shared" si="5463"/>
      </c>
      <c r="ACB221" s="54">
        <f t="shared" si="5637"/>
      </c>
      <c r="ACC221" s="55">
        <f t="shared" si="5464"/>
      </c>
      <c r="ACD221" s="54">
        <f t="shared" si="5637"/>
      </c>
      <c r="ACE221" s="55">
        <f t="shared" si="5465"/>
      </c>
      <c r="ACF221" s="54">
        <f t="shared" si="5637"/>
      </c>
      <c r="ACG221" s="55">
        <f t="shared" si="5466"/>
      </c>
      <c r="ACH221" s="54">
        <f t="shared" si="5637"/>
      </c>
      <c r="ACI221" s="55">
        <f t="shared" si="5467"/>
      </c>
      <c r="ACJ221" s="54">
        <f t="shared" si="5482"/>
      </c>
      <c r="ACK221" s="55">
        <f t="shared" si="5468"/>
      </c>
      <c r="ACL221" s="54">
        <f t="shared" si="5482"/>
      </c>
      <c r="ACM221" s="55">
        <f t="shared" si="5469"/>
      </c>
      <c r="ACN221" s="54">
        <f t="shared" si="5482"/>
      </c>
      <c r="ACO221" s="55">
        <f t="shared" si="5470"/>
      </c>
      <c r="ACP221" s="54">
        <f t="shared" si="5482"/>
      </c>
      <c r="ACQ221" s="55">
        <f t="shared" si="5471"/>
      </c>
      <c r="ACR221" s="54">
        <f t="shared" si="5482"/>
      </c>
      <c r="ACS221" s="55">
        <f t="shared" si="5472"/>
      </c>
      <c r="ACT221" s="54">
        <f t="shared" si="5482"/>
      </c>
      <c r="ACU221" s="55">
        <f t="shared" si="5473"/>
      </c>
      <c r="ACV221" s="54">
        <f t="shared" si="5482"/>
      </c>
      <c r="ACW221" s="55">
        <f t="shared" si="5408"/>
      </c>
      <c r="ACX221" s="54">
        <f t="shared" si="5482"/>
      </c>
      <c r="ACY221" s="55">
        <f t="shared" si="5489"/>
      </c>
      <c r="ACZ221" s="54">
        <f t="shared" si="5482"/>
      </c>
      <c r="ADA221" s="55">
        <f t="shared" si="5490"/>
      </c>
      <c r="ADB221" s="54">
        <f t="shared" si="5482"/>
      </c>
      <c r="ADC221" s="55">
        <f t="shared" si="5491"/>
      </c>
      <c r="ADD221" s="54">
        <f t="shared" si="5482"/>
      </c>
      <c r="ADE221" s="55">
        <f t="shared" si="5492"/>
      </c>
      <c r="ADF221" s="54">
        <f t="shared" si="5482"/>
      </c>
      <c r="ADG221" s="55">
        <f t="shared" si="5493"/>
      </c>
    </row>
    <row r="222" spans="1:787" ht="20.25" hidden="1" customHeight="1">
      <c r="A222" s="112">
        <v>150</v>
      </c>
      <c r="B222" s="115">
        <f>学年と名前を結合するシート!D151</f>
      </c>
      <c r="C222" s="114"/>
      <c r="D222" s="54">
        <f t="shared" si="5292"/>
      </c>
      <c r="E222" s="55">
        <f t="shared" si="5293"/>
      </c>
      <c r="F222" s="54">
        <f t="shared" si="5630"/>
      </c>
      <c r="G222" s="55">
        <f t="shared" si="5494"/>
      </c>
      <c r="H222" s="54">
        <f t="shared" si="5630"/>
      </c>
      <c r="I222" s="55">
        <f t="shared" si="5495"/>
      </c>
      <c r="J222" s="54">
        <f t="shared" si="5630"/>
      </c>
      <c r="K222" s="55">
        <f t="shared" si="5496"/>
      </c>
      <c r="L222" s="54">
        <f t="shared" si="5630"/>
      </c>
      <c r="M222" s="55">
        <f t="shared" si="5497"/>
      </c>
      <c r="N222" s="54">
        <f t="shared" si="5630"/>
      </c>
      <c r="O222" s="55">
        <f t="shared" si="5498"/>
      </c>
      <c r="P222" s="54">
        <f t="shared" si="5630"/>
      </c>
      <c r="Q222" s="55">
        <f t="shared" si="5499"/>
      </c>
      <c r="R222" s="54">
        <f t="shared" si="5630"/>
      </c>
      <c r="S222" s="55">
        <f t="shared" si="5500"/>
      </c>
      <c r="T222" s="54">
        <f t="shared" si="5630"/>
      </c>
      <c r="U222" s="55">
        <f t="shared" si="5501"/>
      </c>
      <c r="V222" s="54">
        <f t="shared" si="5630"/>
      </c>
      <c r="W222" s="55">
        <f t="shared" si="5502"/>
      </c>
      <c r="X222" s="54">
        <f t="shared" si="5630"/>
      </c>
      <c r="Y222" s="55">
        <f t="shared" si="5503"/>
      </c>
      <c r="Z222" s="54">
        <f t="shared" si="5630"/>
      </c>
      <c r="AA222" s="55">
        <f t="shared" si="5504"/>
      </c>
      <c r="AB222" s="54">
        <f t="shared" si="5630"/>
      </c>
      <c r="AC222" s="55">
        <f t="shared" si="5505"/>
      </c>
      <c r="AD222" s="54">
        <f t="shared" si="5630"/>
      </c>
      <c r="AE222" s="55">
        <f t="shared" si="5506"/>
      </c>
      <c r="AF222" s="54">
        <f t="shared" si="5630"/>
      </c>
      <c r="AG222" s="55">
        <f t="shared" si="5507"/>
      </c>
      <c r="AH222" s="54">
        <f t="shared" si="5630"/>
      </c>
      <c r="AI222" s="55">
        <f t="shared" si="5508"/>
      </c>
      <c r="AJ222" s="54">
        <f t="shared" si="5630"/>
      </c>
      <c r="AK222" s="55">
        <f t="shared" si="5509"/>
      </c>
      <c r="AL222" s="54">
        <f t="shared" si="5630"/>
      </c>
      <c r="AM222" s="55">
        <f t="shared" si="5510"/>
      </c>
      <c r="AN222" s="54">
        <f t="shared" si="5630"/>
      </c>
      <c r="AO222" s="55">
        <f t="shared" si="5511"/>
      </c>
      <c r="AP222" s="54">
        <f t="shared" si="5630"/>
      </c>
      <c r="AQ222" s="55">
        <f t="shared" si="5512"/>
      </c>
      <c r="AR222" s="54">
        <f t="shared" si="5630"/>
      </c>
      <c r="AS222" s="55">
        <f t="shared" si="5513"/>
      </c>
      <c r="AT222" s="54">
        <f t="shared" si="5630"/>
      </c>
      <c r="AU222" s="55">
        <f t="shared" si="5514"/>
      </c>
      <c r="AV222" s="54">
        <f t="shared" si="5630"/>
      </c>
      <c r="AW222" s="55">
        <f t="shared" si="5515"/>
      </c>
      <c r="AX222" s="54">
        <f t="shared" si="5630"/>
      </c>
      <c r="AY222" s="55">
        <f t="shared" si="5516"/>
      </c>
      <c r="AZ222" s="54">
        <f t="shared" si="5630"/>
      </c>
      <c r="BA222" s="55">
        <f t="shared" si="5517"/>
      </c>
      <c r="BB222" s="54">
        <f t="shared" si="5630"/>
      </c>
      <c r="BC222" s="55">
        <f t="shared" si="5518"/>
      </c>
      <c r="BD222" s="54">
        <f t="shared" si="5630"/>
      </c>
      <c r="BE222" s="55">
        <f t="shared" si="5519"/>
      </c>
      <c r="BF222" s="54">
        <f t="shared" si="5630"/>
      </c>
      <c r="BG222" s="55">
        <f t="shared" si="5520"/>
      </c>
      <c r="BH222" s="54">
        <f t="shared" si="5630"/>
      </c>
      <c r="BI222" s="55">
        <f t="shared" si="5521"/>
      </c>
      <c r="BJ222" s="54">
        <f t="shared" si="5630"/>
      </c>
      <c r="BK222" s="55">
        <f t="shared" si="5522"/>
      </c>
      <c r="BL222" s="54">
        <f t="shared" si="5630"/>
      </c>
      <c r="BM222" s="55">
        <f t="shared" si="5523"/>
      </c>
      <c r="BN222" s="54">
        <f t="shared" si="5630"/>
      </c>
      <c r="BO222" s="55">
        <f t="shared" si="5524"/>
      </c>
      <c r="BP222" s="54">
        <f t="shared" si="5630"/>
      </c>
      <c r="BQ222" s="55">
        <f t="shared" si="5525"/>
      </c>
      <c r="BR222" s="54">
        <f t="shared" si="5628"/>
      </c>
      <c r="BS222" s="55">
        <f t="shared" si="5526"/>
      </c>
      <c r="BT222" s="54">
        <f t="shared" si="5628"/>
      </c>
      <c r="BU222" s="55">
        <f t="shared" si="5527"/>
      </c>
      <c r="BV222" s="54">
        <f t="shared" si="5628"/>
      </c>
      <c r="BW222" s="55">
        <f t="shared" si="5528"/>
      </c>
      <c r="BX222" s="54">
        <f t="shared" si="5628"/>
      </c>
      <c r="BY222" s="55">
        <f t="shared" si="5529"/>
      </c>
      <c r="BZ222" s="54">
        <f t="shared" si="5628"/>
      </c>
      <c r="CA222" s="55">
        <f t="shared" si="5530"/>
      </c>
      <c r="CB222" s="54">
        <f t="shared" si="5628"/>
      </c>
      <c r="CC222" s="55">
        <f t="shared" si="5531"/>
      </c>
      <c r="CD222" s="54">
        <f t="shared" si="5628"/>
      </c>
      <c r="CE222" s="55">
        <f t="shared" si="5532"/>
      </c>
      <c r="CF222" s="54">
        <f t="shared" si="5628"/>
      </c>
      <c r="CG222" s="55">
        <f t="shared" si="5533"/>
      </c>
      <c r="CH222" s="54">
        <f t="shared" si="5628"/>
      </c>
      <c r="CI222" s="55">
        <f t="shared" si="5534"/>
      </c>
      <c r="CJ222" s="54">
        <f t="shared" si="5628"/>
      </c>
      <c r="CK222" s="55">
        <f t="shared" si="5535"/>
      </c>
      <c r="CL222" s="54">
        <f t="shared" si="5628"/>
      </c>
      <c r="CM222" s="55">
        <f t="shared" si="5536"/>
      </c>
      <c r="CN222" s="54">
        <f t="shared" si="5628"/>
      </c>
      <c r="CO222" s="55">
        <f t="shared" si="5537"/>
      </c>
      <c r="CP222" s="54">
        <f t="shared" si="5628"/>
      </c>
      <c r="CQ222" s="55">
        <f t="shared" si="5538"/>
      </c>
      <c r="CR222" s="54">
        <f t="shared" si="5628"/>
      </c>
      <c r="CS222" s="55">
        <f t="shared" si="5539"/>
      </c>
      <c r="CT222" s="54">
        <f t="shared" si="5628"/>
      </c>
      <c r="CU222" s="55">
        <f t="shared" si="5540"/>
      </c>
      <c r="CV222" s="54">
        <f t="shared" si="5628"/>
      </c>
      <c r="CW222" s="55">
        <f t="shared" si="5541"/>
      </c>
      <c r="CX222" s="54">
        <f t="shared" si="5628"/>
      </c>
      <c r="CY222" s="55">
        <f t="shared" si="5542"/>
      </c>
      <c r="CZ222" s="54">
        <f t="shared" si="5628"/>
      </c>
      <c r="DA222" s="55">
        <f t="shared" si="5543"/>
      </c>
      <c r="DB222" s="54">
        <f t="shared" si="5628"/>
      </c>
      <c r="DC222" s="55">
        <f t="shared" si="5544"/>
      </c>
      <c r="DD222" s="54">
        <f t="shared" si="5628"/>
      </c>
      <c r="DE222" s="55">
        <f t="shared" si="5545"/>
      </c>
      <c r="DF222" s="54">
        <f t="shared" si="5628"/>
      </c>
      <c r="DG222" s="55">
        <f t="shared" si="5546"/>
      </c>
      <c r="DH222" s="54">
        <f t="shared" si="5628"/>
      </c>
      <c r="DI222" s="55">
        <f t="shared" si="5547"/>
      </c>
      <c r="DJ222" s="54">
        <f t="shared" si="5628"/>
      </c>
      <c r="DK222" s="55">
        <f t="shared" si="5548"/>
      </c>
      <c r="DL222" s="54">
        <f t="shared" si="5628"/>
      </c>
      <c r="DM222" s="55">
        <f t="shared" si="5549"/>
      </c>
      <c r="DN222" s="54">
        <f t="shared" si="5628"/>
      </c>
      <c r="DO222" s="55">
        <f t="shared" si="5550"/>
      </c>
      <c r="DP222" s="54">
        <f t="shared" si="5628"/>
      </c>
      <c r="DQ222" s="55">
        <f t="shared" si="5551"/>
      </c>
      <c r="DR222" s="54">
        <f t="shared" si="5628"/>
      </c>
      <c r="DS222" s="55">
        <f t="shared" si="5552"/>
      </c>
      <c r="DT222" s="54">
        <f t="shared" si="5628"/>
      </c>
      <c r="DU222" s="55">
        <f t="shared" si="5553"/>
      </c>
      <c r="DV222" s="54">
        <f t="shared" si="5628"/>
      </c>
      <c r="DW222" s="55">
        <f t="shared" si="5554"/>
      </c>
      <c r="DX222" s="54">
        <f t="shared" si="5628"/>
      </c>
      <c r="DY222" s="55">
        <f t="shared" si="5555"/>
      </c>
      <c r="DZ222" s="54">
        <f t="shared" si="5628"/>
      </c>
      <c r="EA222" s="55">
        <f t="shared" si="5556"/>
      </c>
      <c r="EB222" s="54">
        <f t="shared" si="5631"/>
      </c>
      <c r="EC222" s="55">
        <f t="shared" si="5557"/>
      </c>
      <c r="ED222" s="54">
        <f t="shared" si="5631"/>
      </c>
      <c r="EE222" s="55">
        <f t="shared" si="5558"/>
      </c>
      <c r="EF222" s="54">
        <f t="shared" si="5631"/>
      </c>
      <c r="EG222" s="55">
        <f t="shared" si="5559"/>
      </c>
      <c r="EH222" s="54">
        <f t="shared" si="5631"/>
      </c>
      <c r="EI222" s="55">
        <f t="shared" si="5560"/>
      </c>
      <c r="EJ222" s="54">
        <f t="shared" si="5631"/>
      </c>
      <c r="EK222" s="55">
        <f t="shared" si="5561"/>
      </c>
      <c r="EL222" s="54">
        <f t="shared" si="5631"/>
      </c>
      <c r="EM222" s="55">
        <f t="shared" si="5562"/>
      </c>
      <c r="EN222" s="54">
        <f t="shared" si="5631"/>
      </c>
      <c r="EO222" s="55">
        <f t="shared" si="5563"/>
      </c>
      <c r="EP222" s="54">
        <f t="shared" si="5631"/>
      </c>
      <c r="EQ222" s="55">
        <f t="shared" si="5564"/>
      </c>
      <c r="ER222" s="54">
        <f t="shared" si="5631"/>
      </c>
      <c r="ES222" s="55">
        <f t="shared" si="5565"/>
      </c>
      <c r="ET222" s="54">
        <f t="shared" si="5631"/>
      </c>
      <c r="EU222" s="55">
        <f t="shared" si="5566"/>
      </c>
      <c r="EV222" s="54">
        <f t="shared" si="5631"/>
      </c>
      <c r="EW222" s="55">
        <f t="shared" si="5567"/>
      </c>
      <c r="EX222" s="54">
        <f t="shared" si="5631"/>
      </c>
      <c r="EY222" s="55">
        <f t="shared" si="5568"/>
      </c>
      <c r="EZ222" s="54">
        <f t="shared" si="5631"/>
      </c>
      <c r="FA222" s="55">
        <f t="shared" si="5569"/>
      </c>
      <c r="FB222" s="54">
        <f t="shared" si="5631"/>
      </c>
      <c r="FC222" s="55">
        <f t="shared" si="5570"/>
      </c>
      <c r="FD222" s="54">
        <f t="shared" si="5631"/>
      </c>
      <c r="FE222" s="55">
        <f t="shared" si="5571"/>
      </c>
      <c r="FF222" s="54">
        <f t="shared" si="5631"/>
      </c>
      <c r="FG222" s="55">
        <f t="shared" si="5572"/>
      </c>
      <c r="FH222" s="54">
        <f t="shared" si="5631"/>
      </c>
      <c r="FI222" s="55">
        <f t="shared" si="5573"/>
      </c>
      <c r="FJ222" s="54">
        <f t="shared" si="5631"/>
      </c>
      <c r="FK222" s="55">
        <f t="shared" si="5574"/>
      </c>
      <c r="FL222" s="54">
        <f t="shared" si="5631"/>
      </c>
      <c r="FM222" s="55">
        <f t="shared" si="5575"/>
      </c>
      <c r="FN222" s="54">
        <f t="shared" si="5631"/>
      </c>
      <c r="FO222" s="55">
        <f t="shared" si="5576"/>
      </c>
      <c r="FP222" s="54">
        <f t="shared" si="5631"/>
      </c>
      <c r="FQ222" s="55">
        <f t="shared" si="5577"/>
      </c>
      <c r="FR222" s="54">
        <f t="shared" si="5631"/>
      </c>
      <c r="FS222" s="55">
        <f t="shared" si="5578"/>
      </c>
      <c r="FT222" s="54">
        <f t="shared" si="5631"/>
      </c>
      <c r="FU222" s="55">
        <f t="shared" si="5579"/>
      </c>
      <c r="FV222" s="54">
        <f t="shared" si="5631"/>
      </c>
      <c r="FW222" s="55">
        <f t="shared" si="5580"/>
      </c>
      <c r="FX222" s="54">
        <f t="shared" si="5631"/>
      </c>
      <c r="FY222" s="55">
        <f t="shared" si="5581"/>
      </c>
      <c r="FZ222" s="54">
        <f t="shared" si="5631"/>
      </c>
      <c r="GA222" s="55">
        <f t="shared" si="5582"/>
      </c>
      <c r="GB222" s="54">
        <f t="shared" si="5631"/>
      </c>
      <c r="GC222" s="55">
        <f t="shared" si="5583"/>
      </c>
      <c r="GD222" s="54">
        <f t="shared" si="5631"/>
      </c>
      <c r="GE222" s="55">
        <f t="shared" si="5584"/>
      </c>
      <c r="GF222" s="54">
        <f t="shared" si="5631"/>
      </c>
      <c r="GG222" s="55">
        <f t="shared" si="5585"/>
      </c>
      <c r="GH222" s="54">
        <f t="shared" si="5631"/>
      </c>
      <c r="GI222" s="55">
        <f t="shared" si="5586"/>
      </c>
      <c r="GJ222" s="54">
        <f t="shared" si="5631"/>
      </c>
      <c r="GK222" s="55">
        <f t="shared" si="5587"/>
      </c>
      <c r="GL222" s="54">
        <f t="shared" si="5631"/>
      </c>
      <c r="GM222" s="55">
        <f t="shared" si="5588"/>
      </c>
      <c r="GN222" s="54">
        <f t="shared" si="5629"/>
      </c>
      <c r="GO222" s="55">
        <f t="shared" si="5589"/>
      </c>
      <c r="GP222" s="54">
        <f t="shared" si="5479"/>
      </c>
      <c r="GQ222" s="55">
        <f t="shared" si="5590"/>
      </c>
      <c r="GR222" s="54">
        <f t="shared" si="5479"/>
      </c>
      <c r="GS222" s="55">
        <f t="shared" si="5591"/>
      </c>
      <c r="GT222" s="54">
        <f t="shared" si="5479"/>
      </c>
      <c r="GU222" s="55">
        <f t="shared" si="5592"/>
      </c>
      <c r="GV222" s="54">
        <f t="shared" si="5479"/>
      </c>
      <c r="GW222" s="55">
        <f t="shared" si="5593"/>
      </c>
      <c r="GX222" s="54">
        <f t="shared" si="5479"/>
      </c>
      <c r="GY222" s="55">
        <f t="shared" si="5594"/>
      </c>
      <c r="GZ222" s="54">
        <f t="shared" si="5479"/>
      </c>
      <c r="HA222" s="55">
        <f t="shared" si="5595"/>
      </c>
      <c r="HB222" s="54">
        <f t="shared" si="5633"/>
      </c>
      <c r="HC222" s="55">
        <f t="shared" si="5596"/>
      </c>
      <c r="HD222" s="54">
        <f t="shared" si="5633"/>
      </c>
      <c r="HE222" s="55">
        <f t="shared" si="5597"/>
      </c>
      <c r="HF222" s="54">
        <f t="shared" si="5633"/>
      </c>
      <c r="HG222" s="55">
        <f t="shared" si="5598"/>
      </c>
      <c r="HH222" s="54">
        <f t="shared" si="5633"/>
      </c>
      <c r="HI222" s="55">
        <f t="shared" si="5599"/>
      </c>
      <c r="HJ222" s="54">
        <f t="shared" si="5633"/>
      </c>
      <c r="HK222" s="55">
        <f t="shared" si="5600"/>
      </c>
      <c r="HL222" s="54">
        <f t="shared" si="5633"/>
      </c>
      <c r="HM222" s="55">
        <f t="shared" si="5601"/>
      </c>
      <c r="HN222" s="54">
        <f t="shared" si="5633"/>
      </c>
      <c r="HO222" s="55">
        <f t="shared" si="5602"/>
      </c>
      <c r="HP222" s="54">
        <f t="shared" si="5633"/>
      </c>
      <c r="HQ222" s="55">
        <f t="shared" si="5603"/>
      </c>
      <c r="HR222" s="54">
        <f t="shared" si="5633"/>
      </c>
      <c r="HS222" s="55">
        <f t="shared" si="5604"/>
      </c>
      <c r="HT222" s="54">
        <f t="shared" si="5633"/>
      </c>
      <c r="HU222" s="55">
        <f t="shared" si="5605"/>
      </c>
      <c r="HV222" s="54">
        <f t="shared" si="5633"/>
      </c>
      <c r="HW222" s="55">
        <f t="shared" si="5606"/>
      </c>
      <c r="HX222" s="54">
        <f t="shared" si="5633"/>
      </c>
      <c r="HY222" s="55">
        <f t="shared" si="5607"/>
      </c>
      <c r="HZ222" s="54">
        <f t="shared" si="5633"/>
      </c>
      <c r="IA222" s="55">
        <f t="shared" si="5608"/>
      </c>
      <c r="IB222" s="54">
        <f t="shared" si="5633"/>
      </c>
      <c r="IC222" s="55">
        <f t="shared" si="5609"/>
      </c>
      <c r="ID222" s="54">
        <f t="shared" si="5633"/>
      </c>
      <c r="IE222" s="55">
        <f t="shared" si="5610"/>
      </c>
      <c r="IF222" s="54">
        <f t="shared" si="5633"/>
      </c>
      <c r="IG222" s="55">
        <f t="shared" si="5611"/>
      </c>
      <c r="IH222" s="54">
        <f t="shared" si="5633"/>
      </c>
      <c r="II222" s="55">
        <f t="shared" si="5612"/>
      </c>
      <c r="IJ222" s="54">
        <f t="shared" si="5633"/>
      </c>
      <c r="IK222" s="55">
        <f t="shared" si="5613"/>
      </c>
      <c r="IL222" s="54">
        <f t="shared" si="5633"/>
      </c>
      <c r="IM222" s="55">
        <f t="shared" si="5614"/>
      </c>
      <c r="IN222" s="54">
        <f t="shared" si="5633"/>
      </c>
      <c r="IO222" s="55">
        <f t="shared" si="5615"/>
      </c>
      <c r="IP222" s="54">
        <f t="shared" si="5633"/>
      </c>
      <c r="IQ222" s="55">
        <f t="shared" si="5616"/>
      </c>
      <c r="IR222" s="54">
        <f t="shared" si="5633"/>
      </c>
      <c r="IS222" s="55">
        <f t="shared" si="5617"/>
      </c>
      <c r="IT222" s="54">
        <f t="shared" si="5633"/>
      </c>
      <c r="IU222" s="55">
        <f t="shared" si="5618"/>
      </c>
      <c r="IV222" s="54">
        <f t="shared" si="5633"/>
      </c>
      <c r="IW222" s="55">
        <f t="shared" si="5619"/>
      </c>
      <c r="IX222" s="54">
        <f t="shared" si="5633"/>
      </c>
      <c r="IY222" s="55">
        <f t="shared" si="5620"/>
      </c>
      <c r="IZ222" s="54">
        <f t="shared" si="5633"/>
      </c>
      <c r="JA222" s="55">
        <f t="shared" si="5621"/>
      </c>
      <c r="JB222" s="54">
        <f t="shared" si="5633"/>
      </c>
      <c r="JC222" s="55">
        <f t="shared" si="5622"/>
      </c>
      <c r="JD222" s="54">
        <f t="shared" si="5633"/>
      </c>
      <c r="JE222" s="55">
        <f t="shared" si="5623"/>
      </c>
      <c r="JF222" s="54">
        <f t="shared" si="5633"/>
      </c>
      <c r="JG222" s="55">
        <f t="shared" si="5624"/>
      </c>
      <c r="JH222" s="54">
        <f t="shared" si="5633"/>
      </c>
      <c r="JI222" s="55">
        <f t="shared" si="5625"/>
      </c>
      <c r="JJ222" s="54">
        <f t="shared" si="5633"/>
      </c>
      <c r="JK222" s="55">
        <f t="shared" si="5626"/>
      </c>
      <c r="JL222" s="54">
        <f t="shared" si="5633"/>
      </c>
      <c r="JM222" s="55">
        <f t="shared" si="5200"/>
      </c>
      <c r="JN222" s="54">
        <f t="shared" si="5635"/>
      </c>
      <c r="JO222" s="55">
        <f t="shared" si="5296"/>
      </c>
      <c r="JP222" s="54">
        <f t="shared" si="5635"/>
      </c>
      <c r="JQ222" s="55">
        <f t="shared" si="5297"/>
      </c>
      <c r="JR222" s="54">
        <f t="shared" si="5635"/>
      </c>
      <c r="JS222" s="55">
        <f t="shared" si="5298"/>
      </c>
      <c r="JT222" s="54">
        <f t="shared" si="5635"/>
      </c>
      <c r="JU222" s="55">
        <f t="shared" si="5299"/>
      </c>
      <c r="JV222" s="54">
        <f t="shared" si="5635"/>
      </c>
      <c r="JW222" s="55">
        <f t="shared" si="5300"/>
      </c>
      <c r="JX222" s="54">
        <f t="shared" si="5635"/>
      </c>
      <c r="JY222" s="55">
        <f t="shared" si="5301"/>
      </c>
      <c r="JZ222" s="54">
        <f t="shared" si="5635"/>
      </c>
      <c r="KA222" s="55">
        <f t="shared" si="5302"/>
      </c>
      <c r="KB222" s="54">
        <f t="shared" si="5635"/>
      </c>
      <c r="KC222" s="55">
        <f t="shared" si="5303"/>
      </c>
      <c r="KD222" s="54">
        <f t="shared" si="5635"/>
      </c>
      <c r="KE222" s="55">
        <f t="shared" si="5304"/>
      </c>
      <c r="KF222" s="54">
        <f t="shared" si="5635"/>
      </c>
      <c r="KG222" s="55">
        <f t="shared" si="5305"/>
      </c>
      <c r="KH222" s="54">
        <f t="shared" si="5635"/>
      </c>
      <c r="KI222" s="55">
        <f t="shared" si="5306"/>
      </c>
      <c r="KJ222" s="54">
        <f t="shared" si="5635"/>
      </c>
      <c r="KK222" s="55">
        <f t="shared" si="5307"/>
      </c>
      <c r="KL222" s="54">
        <f t="shared" si="5635"/>
      </c>
      <c r="KM222" s="55">
        <f t="shared" si="5308"/>
      </c>
      <c r="KN222" s="54">
        <f t="shared" si="5635"/>
      </c>
      <c r="KO222" s="55">
        <f t="shared" si="5309"/>
      </c>
      <c r="KP222" s="54">
        <f t="shared" si="5635"/>
      </c>
      <c r="KQ222" s="55">
        <f t="shared" si="5310"/>
      </c>
      <c r="KR222" s="54">
        <f t="shared" si="5635"/>
      </c>
      <c r="KS222" s="55">
        <f t="shared" si="5311"/>
      </c>
      <c r="KT222" s="54">
        <f t="shared" si="5635"/>
      </c>
      <c r="KU222" s="55">
        <f t="shared" si="5312"/>
      </c>
      <c r="KV222" s="54">
        <f t="shared" si="5635"/>
      </c>
      <c r="KW222" s="55">
        <f t="shared" si="5313"/>
      </c>
      <c r="KX222" s="54">
        <f t="shared" si="5635"/>
      </c>
      <c r="KY222" s="55">
        <f t="shared" si="5314"/>
      </c>
      <c r="KZ222" s="54">
        <f t="shared" si="5635"/>
      </c>
      <c r="LA222" s="55">
        <f t="shared" si="5315"/>
      </c>
      <c r="LB222" s="54">
        <f t="shared" si="5635"/>
      </c>
      <c r="LC222" s="55">
        <f t="shared" si="5316"/>
      </c>
      <c r="LD222" s="54">
        <f t="shared" si="5635"/>
      </c>
      <c r="LE222" s="55">
        <f t="shared" si="5317"/>
      </c>
      <c r="LF222" s="54">
        <f t="shared" si="5635"/>
      </c>
      <c r="LG222" s="55">
        <f t="shared" si="5318"/>
      </c>
      <c r="LH222" s="54">
        <f t="shared" si="5635"/>
      </c>
      <c r="LI222" s="55">
        <f t="shared" si="5319"/>
      </c>
      <c r="LJ222" s="54">
        <f t="shared" si="5635"/>
      </c>
      <c r="LK222" s="55">
        <f t="shared" si="5320"/>
      </c>
      <c r="LL222" s="54">
        <f t="shared" si="5635"/>
      </c>
      <c r="LM222" s="55">
        <f t="shared" si="5321"/>
      </c>
      <c r="LN222" s="54">
        <f t="shared" si="5635"/>
      </c>
      <c r="LO222" s="55">
        <f t="shared" si="5322"/>
      </c>
      <c r="LP222" s="54">
        <f t="shared" si="5635"/>
      </c>
      <c r="LQ222" s="55">
        <f t="shared" si="5323"/>
      </c>
      <c r="LR222" s="54">
        <f t="shared" si="5635"/>
      </c>
      <c r="LS222" s="55">
        <f t="shared" si="5324"/>
      </c>
      <c r="LT222" s="54">
        <f t="shared" si="5635"/>
      </c>
      <c r="LU222" s="55">
        <f t="shared" si="5325"/>
      </c>
      <c r="LV222" s="54">
        <f t="shared" si="5635"/>
      </c>
      <c r="LW222" s="55">
        <f t="shared" si="5326"/>
      </c>
      <c r="LX222" s="54">
        <f t="shared" si="5635"/>
      </c>
      <c r="LY222" s="55">
        <f t="shared" si="5202"/>
      </c>
      <c r="LZ222" s="54">
        <f t="shared" si="5486"/>
      </c>
      <c r="MA222" s="55">
        <f t="shared" si="5327"/>
      </c>
      <c r="MB222" s="54">
        <f t="shared" si="5486"/>
      </c>
      <c r="MC222" s="55">
        <f t="shared" si="5328"/>
      </c>
      <c r="MD222" s="54">
        <f t="shared" si="5486"/>
      </c>
      <c r="ME222" s="55">
        <f t="shared" si="5329"/>
      </c>
      <c r="MF222" s="54">
        <f t="shared" si="5486"/>
      </c>
      <c r="MG222" s="55">
        <f t="shared" si="5330"/>
      </c>
      <c r="MH222" s="54">
        <f t="shared" si="5486"/>
      </c>
      <c r="MI222" s="55">
        <f t="shared" si="5331"/>
      </c>
      <c r="MJ222" s="54">
        <f t="shared" si="5486"/>
      </c>
      <c r="MK222" s="55">
        <f t="shared" si="5332"/>
      </c>
      <c r="ML222" s="54">
        <f t="shared" si="5486"/>
      </c>
      <c r="MM222" s="55">
        <f t="shared" si="5203"/>
      </c>
      <c r="MN222" s="54">
        <f t="shared" si="5486"/>
      </c>
      <c r="MO222" s="55">
        <f t="shared" si="5204"/>
      </c>
      <c r="MP222" s="54">
        <f t="shared" si="5486"/>
      </c>
      <c r="MQ222" s="55">
        <f t="shared" si="5205"/>
      </c>
      <c r="MR222" s="54">
        <f t="shared" si="5486"/>
      </c>
      <c r="MS222" s="55">
        <f t="shared" si="5206"/>
      </c>
      <c r="MT222" s="54">
        <f t="shared" si="5486"/>
      </c>
      <c r="MU222" s="55">
        <f t="shared" si="5207"/>
      </c>
      <c r="MV222" s="54">
        <f t="shared" si="5486"/>
      </c>
      <c r="MW222" s="55">
        <f t="shared" si="5208"/>
      </c>
      <c r="MX222" s="54">
        <f t="shared" si="5486"/>
      </c>
      <c r="MY222" s="55">
        <f t="shared" si="5209"/>
      </c>
      <c r="MZ222" s="54">
        <f t="shared" si="5486"/>
      </c>
      <c r="NA222" s="55">
        <f t="shared" si="5210"/>
      </c>
      <c r="NB222" s="54">
        <f t="shared" si="5486"/>
      </c>
      <c r="NC222" s="55">
        <f t="shared" si="5211"/>
      </c>
      <c r="ND222" s="54">
        <f t="shared" si="5486"/>
      </c>
      <c r="NE222" s="55">
        <f t="shared" si="5212"/>
      </c>
      <c r="NF222" s="54">
        <f t="shared" si="5486"/>
      </c>
      <c r="NG222" s="55">
        <f t="shared" si="5213"/>
      </c>
      <c r="NH222" s="54">
        <f t="shared" si="5486"/>
      </c>
      <c r="NI222" s="55">
        <f t="shared" si="5214"/>
      </c>
      <c r="NJ222" s="54">
        <f t="shared" si="5486"/>
      </c>
      <c r="NK222" s="55">
        <f t="shared" si="5215"/>
      </c>
      <c r="NL222" s="54">
        <f t="shared" si="5486"/>
      </c>
      <c r="NM222" s="55">
        <f t="shared" si="5216"/>
      </c>
      <c r="NN222" s="54">
        <f t="shared" si="5486"/>
      </c>
      <c r="NO222" s="55">
        <f t="shared" si="5217"/>
      </c>
      <c r="NP222" s="54">
        <f t="shared" si="5486"/>
      </c>
      <c r="NQ222" s="55">
        <f t="shared" si="5218"/>
      </c>
      <c r="NR222" s="54">
        <f t="shared" si="5486"/>
      </c>
      <c r="NS222" s="55">
        <f t="shared" si="5219"/>
      </c>
      <c r="NT222" s="54">
        <f t="shared" si="5486"/>
      </c>
      <c r="NU222" s="55">
        <f t="shared" si="5220"/>
      </c>
      <c r="NV222" s="54">
        <f t="shared" si="5486"/>
      </c>
      <c r="NW222" s="55">
        <f t="shared" si="5221"/>
      </c>
      <c r="NX222" s="54">
        <f t="shared" si="5486"/>
      </c>
      <c r="NY222" s="55">
        <f t="shared" si="5222"/>
      </c>
      <c r="NZ222" s="54">
        <f t="shared" si="5486"/>
      </c>
      <c r="OA222" s="55">
        <f t="shared" si="5223"/>
      </c>
      <c r="OB222" s="54">
        <f t="shared" si="5486"/>
      </c>
      <c r="OC222" s="55">
        <f t="shared" si="5224"/>
      </c>
      <c r="OD222" s="54">
        <f t="shared" si="5486"/>
      </c>
      <c r="OE222" s="55">
        <f t="shared" si="5225"/>
      </c>
      <c r="OF222" s="54">
        <f t="shared" si="5486"/>
      </c>
      <c r="OG222" s="55">
        <f t="shared" si="5226"/>
      </c>
      <c r="OH222" s="54">
        <f t="shared" si="5486"/>
      </c>
      <c r="OI222" s="55">
        <f t="shared" si="5227"/>
      </c>
      <c r="OJ222" s="54">
        <f t="shared" si="5475"/>
      </c>
      <c r="OK222" s="55">
        <f t="shared" si="5228"/>
      </c>
      <c r="OL222" s="54">
        <f t="shared" si="5410"/>
      </c>
      <c r="OM222" s="55">
        <f t="shared" si="5229"/>
      </c>
      <c r="ON222" s="54">
        <f t="shared" si="5410"/>
      </c>
      <c r="OO222" s="55">
        <f t="shared" si="5230"/>
      </c>
      <c r="OP222" s="54">
        <f t="shared" si="5410"/>
      </c>
      <c r="OQ222" s="55">
        <f t="shared" si="5231"/>
      </c>
      <c r="OR222" s="54">
        <f t="shared" si="5410"/>
      </c>
      <c r="OS222" s="55">
        <f t="shared" si="5232"/>
      </c>
      <c r="OT222" s="54">
        <f t="shared" si="5410"/>
      </c>
      <c r="OU222" s="55">
        <f t="shared" si="5233"/>
      </c>
      <c r="OV222" s="54">
        <f t="shared" si="5410"/>
      </c>
      <c r="OW222" s="55">
        <f t="shared" si="5234"/>
      </c>
      <c r="OX222" s="54">
        <f t="shared" si="5487"/>
      </c>
      <c r="OY222" s="55">
        <f t="shared" si="5235"/>
      </c>
      <c r="OZ222" s="54">
        <f t="shared" si="5487"/>
      </c>
      <c r="PA222" s="55">
        <f t="shared" si="5236"/>
      </c>
      <c r="PB222" s="54">
        <f t="shared" si="5487"/>
      </c>
      <c r="PC222" s="55">
        <f t="shared" si="5237"/>
      </c>
      <c r="PD222" s="54">
        <f t="shared" si="5487"/>
      </c>
      <c r="PE222" s="55">
        <f t="shared" si="5238"/>
      </c>
      <c r="PF222" s="54">
        <f t="shared" si="5487"/>
      </c>
      <c r="PG222" s="55">
        <f t="shared" si="5239"/>
      </c>
      <c r="PH222" s="54">
        <f t="shared" si="5487"/>
      </c>
      <c r="PI222" s="55">
        <f t="shared" si="5240"/>
      </c>
      <c r="PJ222" s="54">
        <f t="shared" si="5487"/>
      </c>
      <c r="PK222" s="55">
        <f t="shared" si="5241"/>
      </c>
      <c r="PL222" s="54">
        <f t="shared" si="5487"/>
      </c>
      <c r="PM222" s="55">
        <f t="shared" si="5242"/>
      </c>
      <c r="PN222" s="54">
        <f t="shared" si="5487"/>
      </c>
      <c r="PO222" s="55">
        <f t="shared" si="5243"/>
      </c>
      <c r="PP222" s="54">
        <f t="shared" si="5487"/>
      </c>
      <c r="PQ222" s="55">
        <f t="shared" si="5244"/>
      </c>
      <c r="PR222" s="54">
        <f t="shared" si="5487"/>
      </c>
      <c r="PS222" s="55">
        <f t="shared" si="5245"/>
      </c>
      <c r="PT222" s="54">
        <f t="shared" si="5487"/>
      </c>
      <c r="PU222" s="55">
        <f t="shared" si="5246"/>
      </c>
      <c r="PV222" s="54">
        <f t="shared" si="5487"/>
      </c>
      <c r="PW222" s="55">
        <f t="shared" si="5247"/>
      </c>
      <c r="PX222" s="54">
        <f t="shared" si="5487"/>
      </c>
      <c r="PY222" s="55">
        <f t="shared" si="5248"/>
      </c>
      <c r="PZ222" s="54">
        <f t="shared" si="5487"/>
      </c>
      <c r="QA222" s="55">
        <f t="shared" si="5249"/>
      </c>
      <c r="QB222" s="54">
        <f t="shared" si="5487"/>
      </c>
      <c r="QC222" s="55">
        <f t="shared" si="5250"/>
      </c>
      <c r="QD222" s="54">
        <f t="shared" si="5487"/>
      </c>
      <c r="QE222" s="55">
        <f t="shared" si="5251"/>
      </c>
      <c r="QF222" s="54">
        <f t="shared" si="5487"/>
      </c>
      <c r="QG222" s="55">
        <f t="shared" si="5252"/>
      </c>
      <c r="QH222" s="54">
        <f t="shared" si="5487"/>
      </c>
      <c r="QI222" s="55">
        <f t="shared" si="5253"/>
      </c>
      <c r="QJ222" s="54">
        <f t="shared" si="5487"/>
      </c>
      <c r="QK222" s="55">
        <f t="shared" si="5254"/>
      </c>
      <c r="QL222" s="54">
        <f t="shared" si="5487"/>
      </c>
      <c r="QM222" s="55">
        <f t="shared" si="5255"/>
      </c>
      <c r="QN222" s="54">
        <f t="shared" si="5487"/>
      </c>
      <c r="QO222" s="55">
        <f t="shared" si="5256"/>
      </c>
      <c r="QP222" s="54">
        <f t="shared" si="5487"/>
      </c>
      <c r="QQ222" s="55">
        <f t="shared" si="5257"/>
      </c>
      <c r="QR222" s="54">
        <f t="shared" si="5487"/>
      </c>
      <c r="QS222" s="55">
        <f t="shared" si="5258"/>
      </c>
      <c r="QT222" s="54">
        <f t="shared" si="5487"/>
      </c>
      <c r="QU222" s="55">
        <f t="shared" si="5412"/>
      </c>
      <c r="QV222" s="54">
        <f t="shared" si="5487"/>
      </c>
      <c r="QW222" s="55">
        <f t="shared" si="5413"/>
      </c>
      <c r="QX222" s="54">
        <f t="shared" si="5487"/>
      </c>
      <c r="QY222" s="55">
        <f t="shared" si="5414"/>
      </c>
      <c r="QZ222" s="54">
        <f t="shared" si="5487"/>
      </c>
      <c r="RA222" s="55">
        <f t="shared" si="5415"/>
      </c>
      <c r="RB222" s="54">
        <f t="shared" si="5487"/>
      </c>
      <c r="RC222" s="55">
        <f t="shared" si="5416"/>
      </c>
      <c r="RD222" s="54">
        <f t="shared" si="5487"/>
      </c>
      <c r="RE222" s="55">
        <f t="shared" si="5417"/>
      </c>
      <c r="RF222" s="54">
        <f t="shared" si="5487"/>
      </c>
      <c r="RG222" s="55">
        <f t="shared" si="5418"/>
      </c>
      <c r="RH222" s="54">
        <f t="shared" si="5487"/>
      </c>
      <c r="RI222" s="55">
        <f t="shared" si="5419"/>
      </c>
      <c r="RJ222" s="54">
        <f t="shared" si="5484"/>
      </c>
      <c r="RK222" s="55">
        <f t="shared" si="5420"/>
      </c>
      <c r="RL222" s="54">
        <f t="shared" si="5484"/>
      </c>
      <c r="RM222" s="55">
        <f t="shared" si="5421"/>
      </c>
      <c r="RN222" s="54">
        <f t="shared" si="5484"/>
      </c>
      <c r="RO222" s="55">
        <f t="shared" si="5422"/>
      </c>
      <c r="RP222" s="54">
        <f t="shared" si="5484"/>
      </c>
      <c r="RQ222" s="55">
        <f t="shared" si="5423"/>
      </c>
      <c r="RR222" s="54">
        <f t="shared" si="5484"/>
      </c>
      <c r="RS222" s="55">
        <f t="shared" si="5424"/>
      </c>
      <c r="RT222" s="54">
        <f t="shared" si="5484"/>
      </c>
      <c r="RU222" s="55">
        <f t="shared" si="5425"/>
      </c>
      <c r="RV222" s="54">
        <f t="shared" si="5484"/>
      </c>
      <c r="RW222" s="55">
        <f t="shared" si="5426"/>
      </c>
      <c r="RX222" s="54">
        <f t="shared" si="5484"/>
      </c>
      <c r="RY222" s="55">
        <f t="shared" si="5427"/>
      </c>
      <c r="RZ222" s="54">
        <f t="shared" si="5484"/>
      </c>
      <c r="SA222" s="55">
        <f t="shared" si="5428"/>
      </c>
      <c r="SB222" s="54">
        <f t="shared" si="5484"/>
      </c>
      <c r="SC222" s="55">
        <f t="shared" si="5429"/>
      </c>
      <c r="SD222" s="54">
        <f t="shared" si="5484"/>
      </c>
      <c r="SE222" s="55">
        <f t="shared" si="5430"/>
      </c>
      <c r="SF222" s="54">
        <f t="shared" si="5484"/>
      </c>
      <c r="SG222" s="55">
        <f t="shared" si="5431"/>
      </c>
      <c r="SH222" s="54">
        <f t="shared" si="5484"/>
      </c>
      <c r="SI222" s="55">
        <f t="shared" si="5432"/>
      </c>
      <c r="SJ222" s="54">
        <f t="shared" si="5484"/>
      </c>
      <c r="SK222" s="55">
        <f t="shared" si="5433"/>
      </c>
      <c r="SL222" s="54">
        <f t="shared" si="5484"/>
      </c>
      <c r="SM222" s="55">
        <f t="shared" si="5434"/>
      </c>
      <c r="SN222" s="54">
        <f t="shared" si="5484"/>
      </c>
      <c r="SO222" s="55">
        <f t="shared" si="5435"/>
      </c>
      <c r="SP222" s="54">
        <f t="shared" si="5484"/>
      </c>
      <c r="SQ222" s="55">
        <f t="shared" si="5436"/>
      </c>
      <c r="SR222" s="54">
        <f t="shared" si="5484"/>
      </c>
      <c r="SS222" s="55">
        <f t="shared" si="5437"/>
      </c>
      <c r="ST222" s="54">
        <f t="shared" si="5484"/>
      </c>
      <c r="SU222" s="55">
        <f t="shared" si="5438"/>
      </c>
      <c r="SV222" s="54">
        <f t="shared" si="5484"/>
      </c>
      <c r="SW222" s="55">
        <f t="shared" si="5439"/>
      </c>
      <c r="SX222" s="54">
        <f t="shared" si="5484"/>
      </c>
      <c r="SY222" s="55">
        <f t="shared" si="5440"/>
      </c>
      <c r="SZ222" s="54">
        <f t="shared" si="5484"/>
      </c>
      <c r="TA222" s="55">
        <f t="shared" si="5441"/>
      </c>
      <c r="TB222" s="54">
        <f t="shared" si="5484"/>
      </c>
      <c r="TC222" s="55">
        <f t="shared" si="5442"/>
      </c>
      <c r="TD222" s="54">
        <f t="shared" si="5484"/>
      </c>
      <c r="TE222" s="55">
        <f t="shared" si="5407"/>
      </c>
      <c r="TF222" s="54">
        <f t="shared" si="5484"/>
      </c>
      <c r="TG222" s="55">
        <f t="shared" si="5364"/>
      </c>
      <c r="TH222" s="54">
        <f t="shared" si="5484"/>
      </c>
      <c r="TI222" s="55">
        <f t="shared" si="5365"/>
      </c>
      <c r="TJ222" s="54">
        <f t="shared" si="5484"/>
      </c>
      <c r="TK222" s="55">
        <f t="shared" si="5366"/>
      </c>
      <c r="TL222" s="54">
        <f t="shared" si="5484"/>
      </c>
      <c r="TM222" s="55">
        <f t="shared" si="5367"/>
      </c>
      <c r="TN222" s="54">
        <f t="shared" si="5484"/>
      </c>
      <c r="TO222" s="55">
        <f t="shared" si="5368"/>
      </c>
      <c r="TP222" s="54">
        <f t="shared" si="5484"/>
      </c>
      <c r="TQ222" s="55">
        <f t="shared" si="5369"/>
      </c>
      <c r="TR222" s="54">
        <f t="shared" si="5484"/>
      </c>
      <c r="TS222" s="55">
        <f t="shared" si="5370"/>
      </c>
      <c r="TT222" s="54">
        <f t="shared" si="5636"/>
      </c>
      <c r="TU222" s="55">
        <f t="shared" si="5371"/>
      </c>
      <c r="TV222" s="54">
        <f t="shared" si="5636"/>
      </c>
      <c r="TW222" s="55">
        <f t="shared" si="5372"/>
      </c>
      <c r="TX222" s="54">
        <f t="shared" si="5636"/>
      </c>
      <c r="TY222" s="55">
        <f t="shared" si="5373"/>
      </c>
      <c r="TZ222" s="54">
        <f t="shared" si="5636"/>
      </c>
      <c r="UA222" s="55">
        <f t="shared" si="5374"/>
      </c>
      <c r="UB222" s="54">
        <f t="shared" si="5636"/>
      </c>
      <c r="UC222" s="55">
        <f t="shared" si="5375"/>
      </c>
      <c r="UD222" s="54">
        <f t="shared" si="5636"/>
      </c>
      <c r="UE222" s="55">
        <f t="shared" si="5376"/>
      </c>
      <c r="UF222" s="54">
        <f t="shared" si="5636"/>
      </c>
      <c r="UG222" s="55">
        <f t="shared" si="5377"/>
      </c>
      <c r="UH222" s="54">
        <f t="shared" si="5636"/>
      </c>
      <c r="UI222" s="55">
        <f t="shared" si="5378"/>
      </c>
      <c r="UJ222" s="54">
        <f t="shared" si="5636"/>
      </c>
      <c r="UK222" s="55">
        <f t="shared" si="5379"/>
      </c>
      <c r="UL222" s="54">
        <f t="shared" si="5636"/>
      </c>
      <c r="UM222" s="55">
        <f t="shared" si="5380"/>
      </c>
      <c r="UN222" s="54">
        <f t="shared" si="5636"/>
      </c>
      <c r="UO222" s="55">
        <f t="shared" si="5381"/>
      </c>
      <c r="UP222" s="54">
        <f t="shared" si="5636"/>
      </c>
      <c r="UQ222" s="55">
        <f t="shared" si="5382"/>
      </c>
      <c r="UR222" s="54">
        <f t="shared" si="5636"/>
      </c>
      <c r="US222" s="55">
        <f t="shared" si="5383"/>
      </c>
      <c r="UT222" s="54">
        <f t="shared" si="5636"/>
      </c>
      <c r="UU222" s="55">
        <f t="shared" si="5384"/>
      </c>
      <c r="UV222" s="54">
        <f t="shared" si="5636"/>
      </c>
      <c r="UW222" s="55">
        <f t="shared" si="5385"/>
      </c>
      <c r="UX222" s="54">
        <f t="shared" si="5636"/>
      </c>
      <c r="UY222" s="55">
        <f t="shared" si="5386"/>
      </c>
      <c r="UZ222" s="54">
        <f t="shared" si="5636"/>
      </c>
      <c r="VA222" s="55">
        <f t="shared" si="5387"/>
      </c>
      <c r="VB222" s="54">
        <f t="shared" si="5636"/>
      </c>
      <c r="VC222" s="55">
        <f t="shared" si="5388"/>
      </c>
      <c r="VD222" s="54">
        <f t="shared" si="5636"/>
      </c>
      <c r="VE222" s="55">
        <f t="shared" si="5389"/>
      </c>
      <c r="VF222" s="54">
        <f t="shared" si="5636"/>
      </c>
      <c r="VG222" s="55">
        <f t="shared" si="5390"/>
      </c>
      <c r="VH222" s="54">
        <f t="shared" si="5636"/>
      </c>
      <c r="VI222" s="55">
        <f t="shared" si="5391"/>
      </c>
      <c r="VJ222" s="54">
        <f t="shared" si="5636"/>
      </c>
      <c r="VK222" s="55">
        <f t="shared" si="5392"/>
      </c>
      <c r="VL222" s="54">
        <f t="shared" si="5636"/>
      </c>
      <c r="VM222" s="55">
        <f t="shared" si="5393"/>
      </c>
      <c r="VN222" s="54">
        <f t="shared" si="5636"/>
      </c>
      <c r="VO222" s="55">
        <f t="shared" si="5394"/>
      </c>
      <c r="VP222" s="54">
        <f t="shared" si="5636"/>
      </c>
      <c r="VQ222" s="55">
        <f t="shared" si="5336"/>
      </c>
      <c r="VR222" s="54">
        <f t="shared" si="5636"/>
      </c>
      <c r="VS222" s="55">
        <f t="shared" si="5395"/>
      </c>
      <c r="VT222" s="54">
        <f t="shared" si="5636"/>
      </c>
      <c r="VU222" s="55">
        <f t="shared" si="5396"/>
      </c>
      <c r="VV222" s="54">
        <f t="shared" si="5636"/>
      </c>
      <c r="VW222" s="55">
        <f t="shared" si="5397"/>
      </c>
      <c r="VX222" s="54">
        <f t="shared" si="5636"/>
      </c>
      <c r="VY222" s="55">
        <f t="shared" si="5398"/>
      </c>
      <c r="VZ222" s="54">
        <f t="shared" si="5636"/>
      </c>
      <c r="WA222" s="55">
        <f t="shared" si="5399"/>
      </c>
      <c r="WB222" s="54">
        <f t="shared" si="5636"/>
      </c>
      <c r="WC222" s="55">
        <f t="shared" si="5400"/>
      </c>
      <c r="WD222" s="54">
        <f t="shared" si="5636"/>
      </c>
      <c r="WE222" s="55">
        <f t="shared" si="5337"/>
      </c>
      <c r="WF222" s="54">
        <f t="shared" si="5634"/>
      </c>
      <c r="WG222" s="55">
        <f t="shared" si="5338"/>
      </c>
      <c r="WH222" s="54">
        <f t="shared" si="5634"/>
      </c>
      <c r="WI222" s="55">
        <f t="shared" si="5339"/>
      </c>
      <c r="WJ222" s="54">
        <f t="shared" si="5634"/>
      </c>
      <c r="WK222" s="55">
        <f t="shared" si="5340"/>
      </c>
      <c r="WL222" s="54">
        <f t="shared" si="5634"/>
      </c>
      <c r="WM222" s="55">
        <f t="shared" si="5341"/>
      </c>
      <c r="WN222" s="54">
        <f t="shared" si="5634"/>
      </c>
      <c r="WO222" s="55">
        <f t="shared" si="5342"/>
      </c>
      <c r="WP222" s="54">
        <f t="shared" si="5634"/>
      </c>
      <c r="WQ222" s="55">
        <f t="shared" si="5343"/>
      </c>
      <c r="WR222" s="54">
        <f t="shared" si="5634"/>
      </c>
      <c r="WS222" s="55">
        <f t="shared" si="5344"/>
      </c>
      <c r="WT222" s="54">
        <f t="shared" si="5634"/>
      </c>
      <c r="WU222" s="55">
        <f t="shared" si="5345"/>
      </c>
      <c r="WV222" s="54">
        <f t="shared" si="5634"/>
      </c>
      <c r="WW222" s="55">
        <f t="shared" si="5346"/>
      </c>
      <c r="WX222" s="54">
        <f t="shared" si="5634"/>
      </c>
      <c r="WY222" s="55">
        <f t="shared" si="5347"/>
      </c>
      <c r="WZ222" s="54">
        <f t="shared" si="5488"/>
      </c>
      <c r="XA222" s="55">
        <f t="shared" si="5348"/>
      </c>
      <c r="XB222" s="54">
        <f t="shared" si="5488"/>
      </c>
      <c r="XC222" s="55">
        <f t="shared" si="5349"/>
      </c>
      <c r="XD222" s="54">
        <f t="shared" si="5488"/>
      </c>
      <c r="XE222" s="55">
        <f t="shared" si="5350"/>
      </c>
      <c r="XF222" s="54">
        <f t="shared" si="5488"/>
      </c>
      <c r="XG222" s="55">
        <f t="shared" si="5351"/>
      </c>
      <c r="XH222" s="54">
        <f t="shared" si="5488"/>
      </c>
      <c r="XI222" s="55">
        <f t="shared" si="5352"/>
      </c>
      <c r="XJ222" s="54">
        <f t="shared" si="5488"/>
      </c>
      <c r="XK222" s="55">
        <f t="shared" si="5353"/>
      </c>
      <c r="XL222" s="54">
        <f t="shared" si="5488"/>
      </c>
      <c r="XM222" s="55">
        <f t="shared" si="5354"/>
      </c>
      <c r="XN222" s="54">
        <f t="shared" si="5488"/>
      </c>
      <c r="XO222" s="55">
        <f t="shared" si="5355"/>
      </c>
      <c r="XP222" s="54">
        <f t="shared" si="5488"/>
      </c>
      <c r="XQ222" s="55">
        <f t="shared" si="5356"/>
      </c>
      <c r="XR222" s="54">
        <f t="shared" si="5488"/>
      </c>
      <c r="XS222" s="55">
        <f t="shared" si="5357"/>
      </c>
      <c r="XT222" s="54">
        <f t="shared" si="5488"/>
      </c>
      <c r="XU222" s="55">
        <f t="shared" si="5358"/>
      </c>
      <c r="XV222" s="54">
        <f t="shared" si="5488"/>
      </c>
      <c r="XW222" s="55">
        <f t="shared" si="5359"/>
      </c>
      <c r="XX222" s="54">
        <f t="shared" si="5485"/>
      </c>
      <c r="XY222" s="55">
        <f t="shared" si="5360"/>
      </c>
      <c r="XZ222" s="54">
        <f t="shared" si="5485"/>
      </c>
      <c r="YA222" s="55">
        <f t="shared" si="5361"/>
      </c>
      <c r="YB222" s="54">
        <f t="shared" si="5485"/>
      </c>
      <c r="YC222" s="55">
        <f t="shared" si="5260"/>
      </c>
      <c r="YD222" s="54">
        <f t="shared" si="5485"/>
      </c>
      <c r="YE222" s="55">
        <f t="shared" si="5261"/>
      </c>
      <c r="YF222" s="54">
        <f t="shared" si="5485"/>
      </c>
      <c r="YG222" s="55">
        <f t="shared" si="5262"/>
      </c>
      <c r="YH222" s="54">
        <f t="shared" si="5483"/>
      </c>
      <c r="YI222" s="55">
        <f t="shared" si="5263"/>
      </c>
      <c r="YJ222" s="54">
        <f t="shared" si="5483"/>
      </c>
      <c r="YK222" s="55">
        <f t="shared" si="5264"/>
      </c>
      <c r="YL222" s="54">
        <f t="shared" si="5483"/>
      </c>
      <c r="YM222" s="55">
        <f t="shared" si="5265"/>
      </c>
      <c r="YN222" s="54">
        <f t="shared" si="5483"/>
      </c>
      <c r="YO222" s="55">
        <f t="shared" si="5266"/>
      </c>
      <c r="YP222" s="54">
        <f t="shared" si="5483"/>
      </c>
      <c r="YQ222" s="55">
        <f t="shared" si="5267"/>
      </c>
      <c r="YR222" s="54">
        <f t="shared" si="5483"/>
      </c>
      <c r="YS222" s="55">
        <f t="shared" si="5268"/>
      </c>
      <c r="YT222" s="54">
        <f t="shared" si="5483"/>
      </c>
      <c r="YU222" s="55">
        <f t="shared" si="5269"/>
      </c>
      <c r="YV222" s="54">
        <f t="shared" si="5483"/>
      </c>
      <c r="YW222" s="55">
        <f t="shared" si="5270"/>
      </c>
      <c r="YX222" s="54">
        <f t="shared" si="5483"/>
      </c>
      <c r="YY222" s="55">
        <f t="shared" si="5271"/>
      </c>
      <c r="YZ222" s="54">
        <f t="shared" si="5483"/>
      </c>
      <c r="ZA222" s="55">
        <f t="shared" si="5272"/>
      </c>
      <c r="ZB222" s="54">
        <f t="shared" si="5483"/>
      </c>
      <c r="ZC222" s="55">
        <f t="shared" si="5273"/>
      </c>
      <c r="ZD222" s="54">
        <f t="shared" si="5483"/>
      </c>
      <c r="ZE222" s="55">
        <f t="shared" si="5274"/>
      </c>
      <c r="ZF222" s="54">
        <f t="shared" si="5483"/>
      </c>
      <c r="ZG222" s="55">
        <f t="shared" si="5275"/>
      </c>
      <c r="ZH222" s="54">
        <f t="shared" si="5483"/>
      </c>
      <c r="ZI222" s="55">
        <f t="shared" si="5276"/>
      </c>
      <c r="ZJ222" s="54">
        <f t="shared" si="5483"/>
      </c>
      <c r="ZK222" s="55">
        <f t="shared" si="5277"/>
      </c>
      <c r="ZL222" s="54">
        <f t="shared" ref="ZL222:ABV222" si="5638">RIGHT(IFERROR(VLOOKUP($B222,ZL$4:ZM$71,2,FALSE),""),2)</f>
      </c>
      <c r="ZM222" s="55">
        <f t="shared" si="5278"/>
      </c>
      <c r="ZN222" s="54">
        <f t="shared" si="5638"/>
      </c>
      <c r="ZO222" s="55">
        <f t="shared" si="5279"/>
      </c>
      <c r="ZP222" s="54">
        <f t="shared" si="5638"/>
      </c>
      <c r="ZQ222" s="55">
        <f t="shared" si="5280"/>
      </c>
      <c r="ZR222" s="54">
        <f t="shared" si="5638"/>
      </c>
      <c r="ZS222" s="55">
        <f t="shared" si="5281"/>
      </c>
      <c r="ZT222" s="54">
        <f t="shared" si="5638"/>
      </c>
      <c r="ZU222" s="55">
        <f t="shared" si="5282"/>
      </c>
      <c r="ZV222" s="54">
        <f t="shared" si="5638"/>
      </c>
      <c r="ZW222" s="55">
        <f t="shared" si="5283"/>
      </c>
      <c r="ZX222" s="54">
        <f t="shared" si="5638"/>
      </c>
      <c r="ZY222" s="55">
        <f t="shared" si="5284"/>
      </c>
      <c r="ZZ222" s="54">
        <f t="shared" si="5638"/>
      </c>
      <c r="AAA222" s="55">
        <f t="shared" si="5285"/>
      </c>
      <c r="AAB222" s="54">
        <f t="shared" si="5638"/>
      </c>
      <c r="AAC222" s="55">
        <f t="shared" si="5286"/>
      </c>
      <c r="AAD222" s="54">
        <f t="shared" si="5638"/>
      </c>
      <c r="AAE222" s="55">
        <f t="shared" si="5287"/>
      </c>
      <c r="AAF222" s="54">
        <f t="shared" si="5638"/>
      </c>
      <c r="AAG222" s="55">
        <f t="shared" si="5288"/>
      </c>
      <c r="AAH222" s="54">
        <f t="shared" si="5638"/>
      </c>
      <c r="AAI222" s="55">
        <f t="shared" si="5289"/>
      </c>
      <c r="AAJ222" s="54">
        <f t="shared" si="5638"/>
      </c>
      <c r="AAK222" s="55">
        <f t="shared" si="5290"/>
      </c>
      <c r="AAL222" s="54">
        <f t="shared" si="5638"/>
      </c>
      <c r="AAM222" s="55">
        <f t="shared" si="5443"/>
      </c>
      <c r="AAN222" s="54">
        <f t="shared" si="5638"/>
      </c>
      <c r="AAO222" s="55">
        <f t="shared" si="5444"/>
      </c>
      <c r="AAP222" s="54">
        <f t="shared" si="5638"/>
      </c>
      <c r="AAQ222" s="55">
        <f t="shared" si="5445"/>
      </c>
      <c r="AAR222" s="54">
        <f t="shared" si="5638"/>
      </c>
      <c r="AAS222" s="55">
        <f t="shared" si="5446"/>
      </c>
      <c r="AAT222" s="54">
        <f t="shared" si="5638"/>
      </c>
      <c r="AAU222" s="55">
        <f t="shared" si="5447"/>
      </c>
      <c r="AAV222" s="54">
        <f t="shared" si="5638"/>
      </c>
      <c r="AAW222" s="55">
        <f t="shared" si="5448"/>
      </c>
      <c r="AAX222" s="54">
        <f t="shared" si="5638"/>
      </c>
      <c r="AAY222" s="55">
        <f t="shared" si="5449"/>
      </c>
      <c r="AAZ222" s="54">
        <f t="shared" si="5638"/>
      </c>
      <c r="ABA222" s="55">
        <f t="shared" si="5450"/>
      </c>
      <c r="ABB222" s="54">
        <f t="shared" si="5638"/>
      </c>
      <c r="ABC222" s="55">
        <f t="shared" si="5451"/>
      </c>
      <c r="ABD222" s="54">
        <f t="shared" si="5638"/>
      </c>
      <c r="ABE222" s="55">
        <f t="shared" si="5452"/>
      </c>
      <c r="ABF222" s="54">
        <f t="shared" si="5638"/>
      </c>
      <c r="ABG222" s="55">
        <f t="shared" si="5453"/>
      </c>
      <c r="ABH222" s="54">
        <f t="shared" si="5638"/>
      </c>
      <c r="ABI222" s="55">
        <f t="shared" si="5454"/>
      </c>
      <c r="ABJ222" s="54">
        <f t="shared" si="5638"/>
      </c>
      <c r="ABK222" s="55">
        <f t="shared" si="5455"/>
      </c>
      <c r="ABL222" s="54">
        <f t="shared" si="5638"/>
      </c>
      <c r="ABM222" s="55">
        <f t="shared" si="5456"/>
      </c>
      <c r="ABN222" s="54">
        <f t="shared" si="5638"/>
      </c>
      <c r="ABO222" s="55">
        <f t="shared" si="5457"/>
      </c>
      <c r="ABP222" s="54">
        <f t="shared" si="5638"/>
      </c>
      <c r="ABQ222" s="55">
        <f t="shared" si="5458"/>
      </c>
      <c r="ABR222" s="54">
        <f t="shared" si="5638"/>
      </c>
      <c r="ABS222" s="55">
        <f t="shared" si="5459"/>
      </c>
      <c r="ABT222" s="54">
        <f t="shared" si="5638"/>
      </c>
      <c r="ABU222" s="55">
        <f t="shared" si="5460"/>
      </c>
      <c r="ABV222" s="54">
        <f t="shared" si="5638"/>
      </c>
      <c r="ABW222" s="55">
        <f t="shared" si="5461"/>
      </c>
      <c r="ABX222" s="54">
        <f t="shared" si="5637"/>
      </c>
      <c r="ABY222" s="55">
        <f t="shared" si="5462"/>
      </c>
      <c r="ABZ222" s="54">
        <f t="shared" si="5637"/>
      </c>
      <c r="ACA222" s="55">
        <f t="shared" si="5463"/>
      </c>
      <c r="ACB222" s="54">
        <f t="shared" si="5637"/>
      </c>
      <c r="ACC222" s="55">
        <f t="shared" si="5464"/>
      </c>
      <c r="ACD222" s="54">
        <f t="shared" si="5637"/>
      </c>
      <c r="ACE222" s="55">
        <f t="shared" si="5465"/>
      </c>
      <c r="ACF222" s="54">
        <f t="shared" si="5637"/>
      </c>
      <c r="ACG222" s="55">
        <f t="shared" si="5466"/>
      </c>
      <c r="ACH222" s="54">
        <f t="shared" si="5637"/>
      </c>
      <c r="ACI222" s="55">
        <f t="shared" si="5467"/>
      </c>
      <c r="ACJ222" s="54">
        <f t="shared" si="5482"/>
      </c>
      <c r="ACK222" s="55">
        <f t="shared" si="5468"/>
      </c>
      <c r="ACL222" s="54">
        <f t="shared" si="5482"/>
      </c>
      <c r="ACM222" s="55">
        <f t="shared" si="5469"/>
      </c>
      <c r="ACN222" s="54">
        <f t="shared" si="5482"/>
      </c>
      <c r="ACO222" s="55">
        <f t="shared" si="5470"/>
      </c>
      <c r="ACP222" s="54">
        <f t="shared" si="5482"/>
      </c>
      <c r="ACQ222" s="55">
        <f t="shared" si="5471"/>
      </c>
      <c r="ACR222" s="54">
        <f t="shared" si="5482"/>
      </c>
      <c r="ACS222" s="55">
        <f t="shared" si="5472"/>
      </c>
      <c r="ACT222" s="54">
        <f t="shared" si="5482"/>
      </c>
      <c r="ACU222" s="55">
        <f t="shared" si="5473"/>
      </c>
      <c r="ACV222" s="54">
        <f t="shared" si="5482"/>
      </c>
      <c r="ACW222" s="55">
        <f t="shared" si="5408"/>
      </c>
      <c r="ACX222" s="54">
        <f t="shared" si="5482"/>
      </c>
      <c r="ACY222" s="55">
        <f t="shared" si="5489"/>
      </c>
      <c r="ACZ222" s="54">
        <f t="shared" si="5482"/>
      </c>
      <c r="ADA222" s="55">
        <f t="shared" si="5490"/>
      </c>
      <c r="ADB222" s="54">
        <f t="shared" si="5482"/>
      </c>
      <c r="ADC222" s="55">
        <f t="shared" si="5491"/>
      </c>
      <c r="ADD222" s="54">
        <f t="shared" si="5482"/>
      </c>
      <c r="ADE222" s="55">
        <f t="shared" si="5492"/>
      </c>
      <c r="ADF222" s="54">
        <f t="shared" si="5482"/>
      </c>
      <c r="ADG222" s="55">
        <f>IFERROR(
    IF(
        LEFT(VLOOKUP($B222,ADF$4:ADG$71,2,FALSE),1)="0",
        "",
        IF(
            LEFT(VLOOKUP($B222,ADF$4:ADG$71,2,FALSE),1)="講",
            "講習",
            IF(
                LEFT(VLOOKUP($B222,ADF$4:ADG$71,2,FALSE),1)="追",
                "追加",
                "通常"
            )
        )
    ),
    ""
)</f>
      </c>
    </row>
    <row r="223" spans="1:787" ht="20.25" customHeight="1">
      <c r="A223" s="2"/>
      <c r="B223" s="38"/>
      <c r="C223" s="38"/>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2"/>
      <c r="FD223" s="2"/>
      <c r="FE223" s="2"/>
      <c r="FF223" s="2"/>
      <c r="FG223" s="2"/>
      <c r="FH223" s="2"/>
      <c r="FI223" s="2"/>
      <c r="FJ223" s="2"/>
      <c r="FK223" s="2"/>
      <c r="FL223" s="2"/>
      <c r="FM223" s="2"/>
      <c r="FN223" s="2"/>
      <c r="FO223" s="2"/>
      <c r="FP223" s="2"/>
      <c r="FQ223" s="2"/>
      <c r="FR223" s="2"/>
      <c r="FS223" s="2"/>
      <c r="FT223" s="2"/>
      <c r="FU223" s="2"/>
      <c r="FV223" s="2"/>
      <c r="FW223" s="2"/>
      <c r="FX223" s="2"/>
      <c r="FY223" s="2"/>
      <c r="FZ223" s="2"/>
      <c r="GA223" s="2"/>
      <c r="GB223" s="2"/>
      <c r="GC223" s="2"/>
      <c r="GD223" s="2"/>
      <c r="GE223" s="2"/>
      <c r="GF223" s="2"/>
      <c r="GG223" s="2"/>
      <c r="GH223" s="2"/>
      <c r="GI223" s="2"/>
      <c r="GJ223" s="2"/>
      <c r="GK223" s="2"/>
      <c r="GL223" s="2"/>
      <c r="GM223" s="2"/>
      <c r="GN223" s="2"/>
      <c r="GO223" s="2"/>
      <c r="GP223" s="2"/>
      <c r="GQ223" s="2"/>
      <c r="GR223" s="2"/>
      <c r="GS223" s="2"/>
      <c r="GT223" s="2"/>
      <c r="GU223" s="2"/>
      <c r="GV223" s="2"/>
      <c r="GW223" s="2"/>
      <c r="GX223" s="2"/>
      <c r="GY223" s="2"/>
      <c r="GZ223" s="2"/>
      <c r="HA223" s="2"/>
      <c r="HB223" s="2"/>
      <c r="HC223" s="2"/>
      <c r="HD223" s="2"/>
      <c r="HE223" s="2"/>
      <c r="HF223" s="2"/>
      <c r="HG223" s="2"/>
      <c r="HH223" s="2"/>
      <c r="HI223" s="2"/>
      <c r="HJ223" s="2"/>
      <c r="HK223" s="2"/>
      <c r="HL223" s="2"/>
      <c r="HM223" s="2"/>
      <c r="HN223" s="2"/>
      <c r="HO223" s="2"/>
      <c r="HP223" s="2"/>
      <c r="HQ223" s="2"/>
      <c r="HR223" s="2"/>
      <c r="HS223" s="2"/>
      <c r="HT223" s="2"/>
      <c r="HU223" s="2"/>
      <c r="HV223" s="2"/>
      <c r="HW223" s="2"/>
      <c r="HX223" s="2"/>
      <c r="HY223" s="2"/>
      <c r="HZ223" s="2"/>
      <c r="IA223" s="2"/>
      <c r="IB223" s="2"/>
      <c r="IC223" s="2"/>
      <c r="ID223" s="2"/>
      <c r="IE223" s="2"/>
      <c r="IF223" s="2"/>
      <c r="IG223" s="2"/>
      <c r="IH223" s="2"/>
      <c r="II223" s="2"/>
      <c r="IJ223" s="2"/>
      <c r="IK223" s="2"/>
      <c r="IL223" s="2"/>
      <c r="IM223" s="2"/>
      <c r="IN223" s="2"/>
      <c r="IO223" s="2"/>
      <c r="IP223" s="2"/>
      <c r="IQ223" s="2"/>
      <c r="IR223" s="2"/>
      <c r="IS223" s="2"/>
      <c r="IT223" s="2"/>
      <c r="IU223" s="2"/>
      <c r="IV223" s="2"/>
      <c r="IW223" s="2"/>
      <c r="IX223" s="2"/>
      <c r="IY223" s="2"/>
      <c r="IZ223" s="2"/>
      <c r="JA223" s="2"/>
      <c r="JB223" s="2"/>
      <c r="JC223" s="2"/>
      <c r="JD223" s="2"/>
      <c r="JE223" s="2"/>
      <c r="JF223" s="2"/>
      <c r="JG223" s="2"/>
      <c r="JH223" s="2"/>
      <c r="JI223" s="2"/>
      <c r="JJ223" s="2"/>
      <c r="JK223" s="2"/>
      <c r="JL223" s="2"/>
      <c r="JM223" s="2"/>
      <c r="JN223" s="2"/>
      <c r="JO223" s="2"/>
      <c r="JP223" s="2"/>
      <c r="JQ223" s="2"/>
      <c r="JR223" s="2"/>
      <c r="JS223" s="2"/>
      <c r="JT223" s="2"/>
      <c r="JU223" s="2"/>
      <c r="JV223" s="2"/>
      <c r="JW223" s="2"/>
      <c r="JX223" s="2"/>
      <c r="JY223" s="2"/>
      <c r="JZ223" s="2"/>
      <c r="KA223" s="2"/>
      <c r="KB223" s="2"/>
      <c r="KC223" s="2"/>
      <c r="KD223" s="2"/>
      <c r="KE223" s="2"/>
      <c r="KF223" s="2"/>
      <c r="KG223" s="2"/>
      <c r="KH223" s="2"/>
      <c r="KI223" s="2"/>
      <c r="KJ223" s="2"/>
      <c r="KK223" s="2"/>
      <c r="KL223" s="2"/>
      <c r="KM223" s="2"/>
      <c r="KN223" s="2"/>
      <c r="KO223" s="2"/>
      <c r="KP223" s="2"/>
      <c r="KQ223" s="2"/>
      <c r="KR223" s="2"/>
      <c r="KS223" s="2"/>
      <c r="KT223" s="2"/>
      <c r="KU223" s="2"/>
      <c r="KV223" s="2"/>
      <c r="KW223" s="2"/>
      <c r="KX223" s="2"/>
      <c r="KY223" s="2"/>
      <c r="KZ223" s="2"/>
      <c r="LA223" s="2"/>
      <c r="LB223" s="2"/>
      <c r="LC223" s="2"/>
      <c r="LD223" s="2"/>
      <c r="LE223" s="2"/>
      <c r="LF223" s="2"/>
      <c r="LG223" s="2"/>
      <c r="LH223" s="2"/>
      <c r="LI223" s="2"/>
      <c r="LJ223" s="2"/>
      <c r="LK223" s="2"/>
      <c r="LL223" s="2"/>
      <c r="LM223" s="2"/>
      <c r="LN223" s="2"/>
      <c r="LO223" s="2"/>
      <c r="LP223" s="2"/>
      <c r="LQ223" s="2"/>
      <c r="LR223" s="2"/>
      <c r="LS223" s="2"/>
      <c r="LT223" s="2"/>
      <c r="LU223" s="2"/>
      <c r="LV223" s="2"/>
      <c r="LW223" s="2"/>
      <c r="LX223" s="2"/>
      <c r="LY223" s="2"/>
      <c r="LZ223" s="2"/>
      <c r="MA223" s="2"/>
      <c r="MB223" s="2"/>
      <c r="MC223" s="2"/>
      <c r="MD223" s="2"/>
      <c r="ME223" s="2"/>
      <c r="MF223" s="2"/>
      <c r="MG223" s="2"/>
      <c r="MH223" s="2"/>
      <c r="MI223" s="2"/>
      <c r="MJ223" s="2"/>
      <c r="MK223" s="2"/>
      <c r="ML223" s="2"/>
      <c r="MM223" s="2"/>
      <c r="MN223" s="2"/>
      <c r="MO223" s="2"/>
      <c r="MP223" s="2"/>
      <c r="MQ223" s="2"/>
      <c r="MR223" s="2"/>
      <c r="MS223" s="2"/>
      <c r="MT223" s="2"/>
      <c r="MU223" s="2"/>
      <c r="MV223" s="2"/>
      <c r="MW223" s="2"/>
      <c r="MX223" s="2"/>
      <c r="MY223" s="2"/>
      <c r="MZ223" s="2"/>
      <c r="NA223" s="2"/>
      <c r="NB223" s="2"/>
      <c r="NC223" s="2"/>
      <c r="ND223" s="2"/>
      <c r="NE223" s="2"/>
      <c r="NF223" s="2"/>
      <c r="NG223" s="2"/>
      <c r="NH223" s="2"/>
      <c r="NI223" s="2"/>
      <c r="NJ223" s="2"/>
      <c r="NK223" s="2"/>
      <c r="NL223" s="2"/>
      <c r="NM223" s="2"/>
      <c r="NN223" s="2"/>
      <c r="NO223" s="2"/>
      <c r="NP223" s="2"/>
      <c r="NQ223" s="2"/>
      <c r="NR223" s="2"/>
      <c r="NS223" s="2"/>
      <c r="NT223" s="2"/>
      <c r="NU223" s="2"/>
      <c r="NV223" s="2"/>
      <c r="NW223" s="2"/>
      <c r="NX223" s="2"/>
      <c r="NY223" s="2"/>
      <c r="NZ223" s="2"/>
      <c r="OA223" s="2"/>
      <c r="OB223" s="2"/>
      <c r="OC223" s="2"/>
      <c r="OD223" s="2"/>
      <c r="OE223" s="2"/>
      <c r="OF223" s="2"/>
      <c r="OG223" s="2"/>
      <c r="OH223" s="2"/>
      <c r="OI223" s="2"/>
      <c r="OJ223" s="2"/>
      <c r="OK223" s="2"/>
      <c r="OL223" s="2"/>
      <c r="OM223" s="2"/>
      <c r="ON223" s="2"/>
      <c r="OO223" s="2"/>
      <c r="OP223" s="2"/>
      <c r="OQ223" s="2"/>
      <c r="OR223" s="2"/>
      <c r="OS223" s="2"/>
      <c r="OT223" s="2"/>
      <c r="OU223" s="2"/>
      <c r="OV223" s="2"/>
      <c r="OW223" s="2"/>
      <c r="OX223" s="2"/>
      <c r="OY223" s="2"/>
      <c r="OZ223" s="2"/>
      <c r="PA223" s="2"/>
      <c r="PB223" s="2"/>
      <c r="PC223" s="2"/>
      <c r="PD223" s="2"/>
      <c r="PE223" s="2"/>
      <c r="PF223" s="2"/>
      <c r="PG223" s="2"/>
      <c r="PH223" s="2"/>
      <c r="PI223" s="2"/>
      <c r="PJ223" s="2"/>
      <c r="PK223" s="2"/>
      <c r="PL223" s="2"/>
      <c r="PM223" s="2"/>
      <c r="PN223" s="2"/>
      <c r="PO223" s="2"/>
      <c r="PP223" s="2"/>
      <c r="PQ223" s="2"/>
      <c r="PR223" s="2"/>
      <c r="PS223" s="2"/>
      <c r="PT223" s="2"/>
      <c r="PU223" s="2"/>
      <c r="PV223" s="2"/>
      <c r="PW223" s="2"/>
      <c r="PX223" s="2"/>
      <c r="PY223" s="2"/>
      <c r="PZ223" s="2"/>
      <c r="QA223" s="2"/>
      <c r="QB223" s="2"/>
      <c r="QC223" s="2"/>
      <c r="QD223" s="2"/>
      <c r="QE223" s="2"/>
      <c r="QF223" s="2"/>
      <c r="QG223" s="2"/>
      <c r="QH223" s="2"/>
      <c r="QI223" s="2"/>
      <c r="QJ223" s="2"/>
      <c r="QK223" s="2"/>
      <c r="QL223" s="2"/>
      <c r="QM223" s="2"/>
      <c r="QN223" s="2"/>
      <c r="QO223" s="2"/>
      <c r="QP223" s="2"/>
      <c r="QQ223" s="2"/>
      <c r="QR223" s="2"/>
      <c r="QS223" s="2"/>
      <c r="QT223" s="2"/>
      <c r="QU223" s="2"/>
      <c r="QV223" s="2"/>
      <c r="QW223" s="2"/>
      <c r="QX223" s="2"/>
      <c r="QY223" s="2"/>
      <c r="QZ223" s="2"/>
      <c r="RA223" s="2"/>
      <c r="RB223" s="2"/>
      <c r="RC223" s="2"/>
      <c r="RD223" s="2"/>
      <c r="RE223" s="2"/>
      <c r="RF223" s="2"/>
      <c r="RG223" s="2"/>
      <c r="RH223" s="2"/>
      <c r="RI223" s="2"/>
      <c r="RJ223" s="2"/>
      <c r="RK223" s="2"/>
      <c r="RL223" s="2"/>
      <c r="RM223" s="2"/>
      <c r="RN223" s="2"/>
      <c r="RO223" s="2"/>
      <c r="RP223" s="2"/>
      <c r="RQ223" s="2"/>
      <c r="RR223" s="2"/>
      <c r="RS223" s="2"/>
      <c r="RT223" s="2"/>
      <c r="RU223" s="2"/>
      <c r="RV223" s="2"/>
      <c r="RW223" s="2"/>
      <c r="RX223" s="2"/>
      <c r="RY223" s="2"/>
      <c r="RZ223" s="2"/>
      <c r="SA223" s="2"/>
      <c r="SB223" s="2"/>
      <c r="SC223" s="2"/>
      <c r="SD223" s="2"/>
      <c r="SE223" s="2"/>
      <c r="SF223" s="2"/>
      <c r="SG223" s="2"/>
      <c r="SH223" s="2"/>
      <c r="SI223" s="2"/>
      <c r="SJ223" s="2"/>
      <c r="SK223" s="2"/>
      <c r="SL223" s="2"/>
      <c r="SM223" s="2"/>
      <c r="SN223" s="2"/>
      <c r="SO223" s="2"/>
      <c r="SP223" s="2"/>
      <c r="SQ223" s="2"/>
      <c r="SR223" s="2"/>
      <c r="SS223" s="2"/>
      <c r="ST223" s="2"/>
      <c r="SU223" s="2"/>
      <c r="SV223" s="2"/>
      <c r="SW223" s="2"/>
      <c r="SX223" s="2"/>
      <c r="SY223" s="2"/>
      <c r="SZ223" s="2"/>
      <c r="TA223" s="2"/>
      <c r="TB223" s="2"/>
      <c r="TC223" s="2"/>
      <c r="TD223" s="2"/>
      <c r="TE223" s="2"/>
      <c r="TF223" s="2"/>
      <c r="TG223" s="2"/>
      <c r="TH223" s="2"/>
      <c r="TI223" s="2"/>
      <c r="TJ223" s="2"/>
      <c r="TK223" s="2"/>
      <c r="TL223" s="2"/>
      <c r="TM223" s="2"/>
      <c r="TN223" s="2"/>
      <c r="TO223" s="2"/>
      <c r="TP223" s="2"/>
      <c r="TQ223" s="2"/>
      <c r="TR223" s="2"/>
      <c r="TS223" s="2"/>
      <c r="TT223" s="2"/>
      <c r="TU223" s="2"/>
      <c r="TV223" s="2"/>
      <c r="TW223" s="2"/>
      <c r="TX223" s="2"/>
      <c r="TY223" s="2"/>
      <c r="TZ223" s="2"/>
      <c r="UA223" s="2"/>
      <c r="UB223" s="2"/>
      <c r="UC223" s="2"/>
      <c r="UD223" s="2"/>
      <c r="UE223" s="2"/>
      <c r="UF223" s="2"/>
      <c r="UG223" s="2"/>
      <c r="UH223" s="2"/>
      <c r="UI223" s="2"/>
      <c r="UJ223" s="2"/>
      <c r="UK223" s="2"/>
      <c r="UL223" s="2"/>
      <c r="UM223" s="2"/>
      <c r="UN223" s="2"/>
      <c r="UO223" s="2"/>
      <c r="UP223" s="2"/>
      <c r="UQ223" s="2"/>
      <c r="UR223" s="2"/>
      <c r="US223" s="2"/>
      <c r="UT223" s="2"/>
      <c r="UU223" s="2"/>
      <c r="UV223" s="2"/>
      <c r="UW223" s="2"/>
      <c r="UX223" s="2"/>
      <c r="UY223" s="2"/>
      <c r="UZ223" s="2"/>
      <c r="VA223" s="2"/>
      <c r="VB223" s="2"/>
      <c r="VC223" s="2"/>
      <c r="VD223" s="2"/>
      <c r="VE223" s="2"/>
      <c r="VF223" s="2"/>
      <c r="VG223" s="2"/>
      <c r="VH223" s="2"/>
      <c r="VI223" s="2"/>
      <c r="VJ223" s="2"/>
      <c r="VK223" s="2"/>
      <c r="VL223" s="2"/>
      <c r="VM223" s="2"/>
      <c r="VN223" s="2"/>
      <c r="VO223" s="2"/>
      <c r="VP223" s="2"/>
      <c r="VQ223" s="2"/>
      <c r="VR223" s="2"/>
      <c r="VS223" s="2"/>
    </row>
    <row r="225" spans="1:2" ht="20.25" customHeight="1">
      <c r="A225" s="173">
        <v>46237</v>
      </c>
      <c r="B225" t="s">
        <v>116</v>
      </c>
    </row>
    <row r="226" spans="1:2" ht="20.25" customHeight="1">
      <c r="A226" s="174">
        <v>46242</v>
      </c>
      <c r="B226" s="175" t="s">
        <v>117</v>
      </c>
    </row>
    <row r="250" spans="8:8" ht="20.25" customHeight="1">
      <c r="H250" s="176">
        <v>45510</v>
      </c>
    </row>
    <row r="1046" spans="5:5" ht="20.25" customHeight="1">
      <c r="E1046">
        <v>1</v>
      </c>
    </row>
  </sheetData>
  <mergeCells count="573">
    <mergeCell ref="A60:A61"/>
    <mergeCell ref="B60:B61"/>
    <mergeCell ref="B54:B55"/>
    <mergeCell ref="A56:A57"/>
    <mergeCell ref="B56:B57"/>
    <mergeCell ref="A58:A59"/>
    <mergeCell ref="B58:B59"/>
    <mergeCell ref="A44:A45"/>
    <mergeCell ref="B44:B45"/>
    <mergeCell ref="A46:A47"/>
    <mergeCell ref="B46:B47"/>
    <mergeCell ref="A48:A49"/>
    <mergeCell ref="B48:B49"/>
    <mergeCell ref="A50:A51"/>
    <mergeCell ref="B50:B51"/>
    <mergeCell ref="ABH3:ABI3"/>
    <mergeCell ref="ABJ3:ABK3"/>
    <mergeCell ref="ABL3:ABM3"/>
    <mergeCell ref="ABN3:ABO3"/>
    <mergeCell ref="ABP3:ABQ3"/>
    <mergeCell ref="ABR3:ABS3"/>
    <mergeCell ref="ABT3:ABU3"/>
    <mergeCell ref="ABV3:ABW3"/>
    <mergeCell ref="ABX3:ABY3"/>
    <mergeCell ref="ABZ3:ACA3"/>
    <mergeCell ref="ACB3:ACC3"/>
    <mergeCell ref="ACD3:ACE3"/>
    <mergeCell ref="ACF3:ACG3"/>
    <mergeCell ref="ACH3:ACI3"/>
    <mergeCell ref="ADB3:ADC3"/>
    <mergeCell ref="ADD3:ADE3"/>
    <mergeCell ref="ADF3:ADG3"/>
    <mergeCell ref="ACJ3:ACK3"/>
    <mergeCell ref="ACL3:ACM3"/>
    <mergeCell ref="ACN3:ACO3"/>
    <mergeCell ref="ACP3:ACQ3"/>
    <mergeCell ref="ACR3:ACS3"/>
    <mergeCell ref="ACT3:ACU3"/>
    <mergeCell ref="ACV3:ACW3"/>
    <mergeCell ref="ACX3:ACY3"/>
    <mergeCell ref="ACZ3:ADA3"/>
    <mergeCell ref="ZZ3:AAA3"/>
    <mergeCell ref="AAB3:AAC3"/>
    <mergeCell ref="AAD3:AAE3"/>
    <mergeCell ref="AAF3:AAG3"/>
    <mergeCell ref="AAH3:AAI3"/>
    <mergeCell ref="AAJ3:AAK3"/>
    <mergeCell ref="AAL3:AAM3"/>
    <mergeCell ref="AAN3:AAO3"/>
    <mergeCell ref="AAP3:AAQ3"/>
    <mergeCell ref="AAR3:AAS3"/>
    <mergeCell ref="AAT3:AAU3"/>
    <mergeCell ref="AAV3:AAW3"/>
    <mergeCell ref="AAX3:AAY3"/>
    <mergeCell ref="AAZ3:ABA3"/>
    <mergeCell ref="ABB3:ABC3"/>
    <mergeCell ref="ABD3:ABE3"/>
    <mergeCell ref="ABF3:ABG3"/>
    <mergeCell ref="YR3:YS3"/>
    <mergeCell ref="YT3:YU3"/>
    <mergeCell ref="YV3:YW3"/>
    <mergeCell ref="YX3:YY3"/>
    <mergeCell ref="YZ3:ZA3"/>
    <mergeCell ref="ZB3:ZC3"/>
    <mergeCell ref="ZD3:ZE3"/>
    <mergeCell ref="ZF3:ZG3"/>
    <mergeCell ref="ZH3:ZI3"/>
    <mergeCell ref="ZJ3:ZK3"/>
    <mergeCell ref="ZL3:ZM3"/>
    <mergeCell ref="ZN3:ZO3"/>
    <mergeCell ref="ZP3:ZQ3"/>
    <mergeCell ref="ZR3:ZS3"/>
    <mergeCell ref="ZT3:ZU3"/>
    <mergeCell ref="ZV3:ZW3"/>
    <mergeCell ref="ZX3:ZY3"/>
    <mergeCell ref="XJ3:XK3"/>
    <mergeCell ref="XL3:XM3"/>
    <mergeCell ref="XN3:XO3"/>
    <mergeCell ref="XP3:XQ3"/>
    <mergeCell ref="XR3:XS3"/>
    <mergeCell ref="XT3:XU3"/>
    <mergeCell ref="XV3:XW3"/>
    <mergeCell ref="XX3:XY3"/>
    <mergeCell ref="XZ3:YA3"/>
    <mergeCell ref="YB3:YC3"/>
    <mergeCell ref="YD3:YE3"/>
    <mergeCell ref="YF3:YG3"/>
    <mergeCell ref="YH3:YI3"/>
    <mergeCell ref="YJ3:YK3"/>
    <mergeCell ref="YL3:YM3"/>
    <mergeCell ref="YN3:YO3"/>
    <mergeCell ref="YP3:YQ3"/>
    <mergeCell ref="AAJ2:AAO2"/>
    <mergeCell ref="AAP2:AAW2"/>
    <mergeCell ref="AAX2:ABC2"/>
    <mergeCell ref="ABD2:ABK2"/>
    <mergeCell ref="ABL2:ABQ2"/>
    <mergeCell ref="ABR2:ABY2"/>
    <mergeCell ref="ABZ2:ACE2"/>
    <mergeCell ref="ACF2:ACM2"/>
    <mergeCell ref="ACN2:ACS2"/>
    <mergeCell ref="ACT2:ADA2"/>
    <mergeCell ref="ADB2:ADG2"/>
    <mergeCell ref="VT3:VU3"/>
    <mergeCell ref="VV3:VW3"/>
    <mergeCell ref="VX3:VY3"/>
    <mergeCell ref="VZ3:WA3"/>
    <mergeCell ref="WB3:WC3"/>
    <mergeCell ref="WD3:WE3"/>
    <mergeCell ref="WF3:WG3"/>
    <mergeCell ref="WH3:WI3"/>
    <mergeCell ref="WJ3:WK3"/>
    <mergeCell ref="WL3:WM3"/>
    <mergeCell ref="WN3:WO3"/>
    <mergeCell ref="WP3:WQ3"/>
    <mergeCell ref="WR3:WS3"/>
    <mergeCell ref="WT3:WU3"/>
    <mergeCell ref="WV3:WW3"/>
    <mergeCell ref="WX3:WY3"/>
    <mergeCell ref="WZ3:XA3"/>
    <mergeCell ref="XB3:XC3"/>
    <mergeCell ref="XD3:XE3"/>
    <mergeCell ref="XF3:XG3"/>
    <mergeCell ref="XH3:XI3"/>
    <mergeCell ref="VT2:WA2"/>
    <mergeCell ref="ZV2:AAA2"/>
    <mergeCell ref="AAB2:AAI2"/>
    <mergeCell ref="DT2:DY2"/>
    <mergeCell ref="DZ2:EG2"/>
    <mergeCell ref="EH2:EM2"/>
    <mergeCell ref="EN2:EU2"/>
    <mergeCell ref="EV2:FA2"/>
    <mergeCell ref="FB2:FI2"/>
    <mergeCell ref="FJ2:FO2"/>
    <mergeCell ref="FP2:FW2"/>
    <mergeCell ref="FX2:GC2"/>
    <mergeCell ref="GD2:GK2"/>
    <mergeCell ref="GL2:GQ2"/>
    <mergeCell ref="HF2:HM2"/>
    <mergeCell ref="HN2:HS2"/>
    <mergeCell ref="IH2:IO2"/>
    <mergeCell ref="IP2:IU2"/>
    <mergeCell ref="KT2:KY2"/>
    <mergeCell ref="KZ2:LG2"/>
    <mergeCell ref="WB2:WG2"/>
    <mergeCell ref="WH2:WO2"/>
    <mergeCell ref="WP2:WU2"/>
    <mergeCell ref="WV2:XC2"/>
    <mergeCell ref="XD2:XI2"/>
    <mergeCell ref="BP2:BU2"/>
    <mergeCell ref="AT2:BA2"/>
    <mergeCell ref="BB2:BG2"/>
    <mergeCell ref="CR3:CS3"/>
    <mergeCell ref="YL2:YS2"/>
    <mergeCell ref="YT2:YY2"/>
    <mergeCell ref="YZ2:ZG2"/>
    <mergeCell ref="ZH2:ZM2"/>
    <mergeCell ref="ZN2:ZU2"/>
    <mergeCell ref="XJ2:XQ2"/>
    <mergeCell ref="XR2:XW2"/>
    <mergeCell ref="XX2:YE2"/>
    <mergeCell ref="YF2:YK2"/>
    <mergeCell ref="CX2:DE2"/>
    <mergeCell ref="DF2:DK2"/>
    <mergeCell ref="DL2:DS2"/>
    <mergeCell ref="CX3:CY3"/>
    <mergeCell ref="CZ3:DA3"/>
    <mergeCell ref="DB3:DC3"/>
    <mergeCell ref="DD3:DE3"/>
    <mergeCell ref="DF3:DG3"/>
    <mergeCell ref="DH3:DI3"/>
    <mergeCell ref="DJ3:DK3"/>
    <mergeCell ref="DL3:DM3"/>
    <mergeCell ref="DN3:DO3"/>
    <mergeCell ref="DP3:DQ3"/>
    <mergeCell ref="DR3:DS3"/>
    <mergeCell ref="EL3:EM3"/>
    <mergeCell ref="EN3:EO3"/>
    <mergeCell ref="EP3:EQ3"/>
    <mergeCell ref="ER3:ES3"/>
    <mergeCell ref="ET3:EU3"/>
    <mergeCell ref="EV3:EW3"/>
    <mergeCell ref="EX3:EY3"/>
    <mergeCell ref="EZ3:FA3"/>
    <mergeCell ref="FB3:FC3"/>
    <mergeCell ref="DT3:DU3"/>
    <mergeCell ref="DV3:DW3"/>
    <mergeCell ref="DX3:DY3"/>
    <mergeCell ref="DZ3:EA3"/>
    <mergeCell ref="EB3:EC3"/>
    <mergeCell ref="ED3:EE3"/>
    <mergeCell ref="EF3:EG3"/>
    <mergeCell ref="EH3:EI3"/>
    <mergeCell ref="EJ3:EK3"/>
    <mergeCell ref="FV3:FW3"/>
    <mergeCell ref="FD3:FE3"/>
    <mergeCell ref="FF3:FG3"/>
    <mergeCell ref="FH3:FI3"/>
    <mergeCell ref="FJ3:FK3"/>
    <mergeCell ref="FL3:FM3"/>
    <mergeCell ref="FN3:FO3"/>
    <mergeCell ref="FP3:FQ3"/>
    <mergeCell ref="FR3:FS3"/>
    <mergeCell ref="FT3:FU3"/>
    <mergeCell ref="CT3:CU3"/>
    <mergeCell ref="BT3:BU3"/>
    <mergeCell ref="BV3:BW3"/>
    <mergeCell ref="AF2:AM2"/>
    <mergeCell ref="AN2:AS2"/>
    <mergeCell ref="CJ2:CQ2"/>
    <mergeCell ref="CR2:CW2"/>
    <mergeCell ref="BV2:CC2"/>
    <mergeCell ref="CD2:CI2"/>
    <mergeCell ref="BH2:BO2"/>
    <mergeCell ref="AH3:AI3"/>
    <mergeCell ref="AR3:AS3"/>
    <mergeCell ref="AT3:AU3"/>
    <mergeCell ref="AX3:AY3"/>
    <mergeCell ref="AZ3:BA3"/>
    <mergeCell ref="BB3:BC3"/>
    <mergeCell ref="BD3:BE3"/>
    <mergeCell ref="AV3:AW3"/>
    <mergeCell ref="BZ3:CA3"/>
    <mergeCell ref="AL3:AM3"/>
    <mergeCell ref="AN3:AO3"/>
    <mergeCell ref="CB3:CC3"/>
    <mergeCell ref="CD3:CE3"/>
    <mergeCell ref="CV3:CW3"/>
    <mergeCell ref="GD3:GE3"/>
    <mergeCell ref="GF3:GG3"/>
    <mergeCell ref="GH3:GI3"/>
    <mergeCell ref="GJ3:GK3"/>
    <mergeCell ref="GL3:GM3"/>
    <mergeCell ref="GN3:GO3"/>
    <mergeCell ref="GP3:GQ3"/>
    <mergeCell ref="FX3:FY3"/>
    <mergeCell ref="FZ3:GA3"/>
    <mergeCell ref="GB3:GC3"/>
    <mergeCell ref="T3:U3"/>
    <mergeCell ref="AD3:AE3"/>
    <mergeCell ref="AF3:AG3"/>
    <mergeCell ref="AJ3:AK3"/>
    <mergeCell ref="D2:K2"/>
    <mergeCell ref="L2:Q2"/>
    <mergeCell ref="D3:E3"/>
    <mergeCell ref="F3:G3"/>
    <mergeCell ref="H3:I3"/>
    <mergeCell ref="J3:K3"/>
    <mergeCell ref="L3:M3"/>
    <mergeCell ref="N3:O3"/>
    <mergeCell ref="P3:Q3"/>
    <mergeCell ref="R2:Y2"/>
    <mergeCell ref="Z2:AE2"/>
    <mergeCell ref="HF3:HG3"/>
    <mergeCell ref="HH3:HI3"/>
    <mergeCell ref="HJ3:HK3"/>
    <mergeCell ref="HL3:HM3"/>
    <mergeCell ref="HN3:HO3"/>
    <mergeCell ref="HP3:HQ3"/>
    <mergeCell ref="HR3:HS3"/>
    <mergeCell ref="GR2:GY2"/>
    <mergeCell ref="GZ2:HE2"/>
    <mergeCell ref="GR3:GS3"/>
    <mergeCell ref="GT3:GU3"/>
    <mergeCell ref="GV3:GW3"/>
    <mergeCell ref="GX3:GY3"/>
    <mergeCell ref="GZ3:HA3"/>
    <mergeCell ref="HB3:HC3"/>
    <mergeCell ref="HD3:HE3"/>
    <mergeCell ref="IH3:II3"/>
    <mergeCell ref="IJ3:IK3"/>
    <mergeCell ref="IL3:IM3"/>
    <mergeCell ref="IN3:IO3"/>
    <mergeCell ref="IP3:IQ3"/>
    <mergeCell ref="IR3:IS3"/>
    <mergeCell ref="IT3:IU3"/>
    <mergeCell ref="HT2:IA2"/>
    <mergeCell ref="IB2:IG2"/>
    <mergeCell ref="HT3:HU3"/>
    <mergeCell ref="HV3:HW3"/>
    <mergeCell ref="HX3:HY3"/>
    <mergeCell ref="HZ3:IA3"/>
    <mergeCell ref="IB3:IC3"/>
    <mergeCell ref="ID3:IE3"/>
    <mergeCell ref="IF3:IG3"/>
    <mergeCell ref="A4:A5"/>
    <mergeCell ref="B4:B5"/>
    <mergeCell ref="CH3:CI3"/>
    <mergeCell ref="CJ3:CK3"/>
    <mergeCell ref="A6:A7"/>
    <mergeCell ref="B6:B7"/>
    <mergeCell ref="CN3:CO3"/>
    <mergeCell ref="CP3:CQ3"/>
    <mergeCell ref="BF3:BG3"/>
    <mergeCell ref="CF3:CG3"/>
    <mergeCell ref="BX3:BY3"/>
    <mergeCell ref="CL3:CM3"/>
    <mergeCell ref="BH3:BI3"/>
    <mergeCell ref="BL3:BM3"/>
    <mergeCell ref="BN3:BO3"/>
    <mergeCell ref="BP3:BQ3"/>
    <mergeCell ref="BR3:BS3"/>
    <mergeCell ref="BJ3:BK3"/>
    <mergeCell ref="AP3:AQ3"/>
    <mergeCell ref="R3:S3"/>
    <mergeCell ref="V3:W3"/>
    <mergeCell ref="X3:Y3"/>
    <mergeCell ref="Z3:AA3"/>
    <mergeCell ref="AB3:AC3"/>
    <mergeCell ref="B22:B23"/>
    <mergeCell ref="B24:B25"/>
    <mergeCell ref="B26:B27"/>
    <mergeCell ref="B28:B29"/>
    <mergeCell ref="A8:A9"/>
    <mergeCell ref="A12:A13"/>
    <mergeCell ref="A10:A11"/>
    <mergeCell ref="A14:A15"/>
    <mergeCell ref="A16:A17"/>
    <mergeCell ref="B8:B9"/>
    <mergeCell ref="B14:B15"/>
    <mergeCell ref="B10:B11"/>
    <mergeCell ref="B12:B13"/>
    <mergeCell ref="B16:B17"/>
    <mergeCell ref="A70:A71"/>
    <mergeCell ref="A30:A31"/>
    <mergeCell ref="A42:A43"/>
    <mergeCell ref="B42:B43"/>
    <mergeCell ref="B70:B71"/>
    <mergeCell ref="A32:A33"/>
    <mergeCell ref="A34:A35"/>
    <mergeCell ref="A36:A37"/>
    <mergeCell ref="A38:A39"/>
    <mergeCell ref="A40:A41"/>
    <mergeCell ref="A68:A69"/>
    <mergeCell ref="B68:B69"/>
    <mergeCell ref="A66:A67"/>
    <mergeCell ref="B66:B67"/>
    <mergeCell ref="A64:A65"/>
    <mergeCell ref="B64:B65"/>
    <mergeCell ref="B40:B41"/>
    <mergeCell ref="B30:B31"/>
    <mergeCell ref="B32:B33"/>
    <mergeCell ref="A62:A63"/>
    <mergeCell ref="B62:B63"/>
    <mergeCell ref="A52:A53"/>
    <mergeCell ref="B52:B53"/>
    <mergeCell ref="A54:A55"/>
    <mergeCell ref="B34:B35"/>
    <mergeCell ref="B36:B37"/>
    <mergeCell ref="B38:B39"/>
    <mergeCell ref="A20:A21"/>
    <mergeCell ref="A18:A19"/>
    <mergeCell ref="A22:A23"/>
    <mergeCell ref="A24:A25"/>
    <mergeCell ref="A28:A29"/>
    <mergeCell ref="KL2:KS2"/>
    <mergeCell ref="JP3:JQ3"/>
    <mergeCell ref="JR3:JS3"/>
    <mergeCell ref="JT3:JU3"/>
    <mergeCell ref="JV3:JW3"/>
    <mergeCell ref="JX3:JY3"/>
    <mergeCell ref="KL3:KM3"/>
    <mergeCell ref="KN3:KO3"/>
    <mergeCell ref="KP3:KQ3"/>
    <mergeCell ref="KR3:KS3"/>
    <mergeCell ref="JZ3:KA3"/>
    <mergeCell ref="KB3:KC3"/>
    <mergeCell ref="KD3:KE3"/>
    <mergeCell ref="A26:A27"/>
    <mergeCell ref="B18:B19"/>
    <mergeCell ref="B20:B21"/>
    <mergeCell ref="LH2:LM2"/>
    <mergeCell ref="LN2:LU2"/>
    <mergeCell ref="LV2:MA2"/>
    <mergeCell ref="LR3:LS3"/>
    <mergeCell ref="LT3:LU3"/>
    <mergeCell ref="LV3:LW3"/>
    <mergeCell ref="LX3:LY3"/>
    <mergeCell ref="LZ3:MA3"/>
    <mergeCell ref="IV2:JC2"/>
    <mergeCell ref="JD2:JI2"/>
    <mergeCell ref="JJ2:JQ2"/>
    <mergeCell ref="JR2:JW2"/>
    <mergeCell ref="JX2:KE2"/>
    <mergeCell ref="KF2:KK2"/>
    <mergeCell ref="IV3:IW3"/>
    <mergeCell ref="IX3:IY3"/>
    <mergeCell ref="IZ3:JA3"/>
    <mergeCell ref="JB3:JC3"/>
    <mergeCell ref="JD3:JE3"/>
    <mergeCell ref="JF3:JG3"/>
    <mergeCell ref="JH3:JI3"/>
    <mergeCell ref="JJ3:JK3"/>
    <mergeCell ref="JL3:JM3"/>
    <mergeCell ref="JN3:JO3"/>
    <mergeCell ref="LL3:LM3"/>
    <mergeCell ref="LN3:LO3"/>
    <mergeCell ref="LP3:LQ3"/>
    <mergeCell ref="KF3:KG3"/>
    <mergeCell ref="KH3:KI3"/>
    <mergeCell ref="KJ3:KK3"/>
    <mergeCell ref="MB3:MC3"/>
    <mergeCell ref="MD3:ME3"/>
    <mergeCell ref="MF3:MG3"/>
    <mergeCell ref="KT3:KU3"/>
    <mergeCell ref="KV3:KW3"/>
    <mergeCell ref="KX3:KY3"/>
    <mergeCell ref="KZ3:LA3"/>
    <mergeCell ref="LB3:LC3"/>
    <mergeCell ref="LD3:LE3"/>
    <mergeCell ref="LF3:LG3"/>
    <mergeCell ref="LH3:LI3"/>
    <mergeCell ref="LJ3:LK3"/>
    <mergeCell ref="MH3:MI3"/>
    <mergeCell ref="MJ3:MK3"/>
    <mergeCell ref="ML3:MM3"/>
    <mergeCell ref="MN3:MO3"/>
    <mergeCell ref="MP3:MQ3"/>
    <mergeCell ref="MR3:MS3"/>
    <mergeCell ref="MB2:MI2"/>
    <mergeCell ref="MJ2:MO2"/>
    <mergeCell ref="MP2:MW2"/>
    <mergeCell ref="MT3:MU3"/>
    <mergeCell ref="MV3:MW3"/>
    <mergeCell ref="MX2:NC2"/>
    <mergeCell ref="ND2:NK2"/>
    <mergeCell ref="NL2:NQ2"/>
    <mergeCell ref="NR2:NY2"/>
    <mergeCell ref="NZ2:OE2"/>
    <mergeCell ref="NL3:NM3"/>
    <mergeCell ref="NN3:NO3"/>
    <mergeCell ref="NP3:NQ3"/>
    <mergeCell ref="NR3:NS3"/>
    <mergeCell ref="NT3:NU3"/>
    <mergeCell ref="NV3:NW3"/>
    <mergeCell ref="NX3:NY3"/>
    <mergeCell ref="NZ3:OA3"/>
    <mergeCell ref="OB3:OC3"/>
    <mergeCell ref="MX3:MY3"/>
    <mergeCell ref="MZ3:NA3"/>
    <mergeCell ref="NB3:NC3"/>
    <mergeCell ref="ND3:NE3"/>
    <mergeCell ref="NF3:NG3"/>
    <mergeCell ref="NH3:NI3"/>
    <mergeCell ref="NJ3:NK3"/>
    <mergeCell ref="PN3:PO3"/>
    <mergeCell ref="OD3:OE3"/>
    <mergeCell ref="OF2:OM2"/>
    <mergeCell ref="ON2:OS2"/>
    <mergeCell ref="OT2:PA2"/>
    <mergeCell ref="PB2:PG2"/>
    <mergeCell ref="PH2:PO2"/>
    <mergeCell ref="PP2:PU2"/>
    <mergeCell ref="PV2:QC2"/>
    <mergeCell ref="QD2:QI2"/>
    <mergeCell ref="PP3:PQ3"/>
    <mergeCell ref="PR3:PS3"/>
    <mergeCell ref="PT3:PU3"/>
    <mergeCell ref="PV3:PW3"/>
    <mergeCell ref="PX3:PY3"/>
    <mergeCell ref="PZ3:QA3"/>
    <mergeCell ref="QB3:QC3"/>
    <mergeCell ref="QD3:QE3"/>
    <mergeCell ref="QF3:QG3"/>
    <mergeCell ref="QH3:QI3"/>
    <mergeCell ref="QJ3:QK3"/>
    <mergeCell ref="QL3:QM3"/>
    <mergeCell ref="QN3:QO3"/>
    <mergeCell ref="QP3:QQ3"/>
    <mergeCell ref="QR3:QS3"/>
    <mergeCell ref="QT3:QU3"/>
    <mergeCell ref="QV3:QW3"/>
    <mergeCell ref="QX3:QY3"/>
    <mergeCell ref="QZ3:RA3"/>
    <mergeCell ref="QJ2:QQ2"/>
    <mergeCell ref="QR2:QW2"/>
    <mergeCell ref="QX2:RE2"/>
    <mergeCell ref="RF2:RK2"/>
    <mergeCell ref="RL2:RS2"/>
    <mergeCell ref="RT2:RY2"/>
    <mergeCell ref="OF3:OG3"/>
    <mergeCell ref="OH3:OI3"/>
    <mergeCell ref="OJ3:OK3"/>
    <mergeCell ref="OL3:OM3"/>
    <mergeCell ref="ON3:OO3"/>
    <mergeCell ref="OP3:OQ3"/>
    <mergeCell ref="OR3:OS3"/>
    <mergeCell ref="OT3:OU3"/>
    <mergeCell ref="OV3:OW3"/>
    <mergeCell ref="OX3:OY3"/>
    <mergeCell ref="OZ3:PA3"/>
    <mergeCell ref="PB3:PC3"/>
    <mergeCell ref="PD3:PE3"/>
    <mergeCell ref="PF3:PG3"/>
    <mergeCell ref="PH3:PI3"/>
    <mergeCell ref="PJ3:PK3"/>
    <mergeCell ref="PL3:PM3"/>
    <mergeCell ref="RT3:RU3"/>
    <mergeCell ref="RV3:RW3"/>
    <mergeCell ref="RX3:RY3"/>
    <mergeCell ref="RZ2:SG2"/>
    <mergeCell ref="SH2:SM2"/>
    <mergeCell ref="SN2:SU2"/>
    <mergeCell ref="SV2:TA2"/>
    <mergeCell ref="TB2:TI2"/>
    <mergeCell ref="TJ2:TO2"/>
    <mergeCell ref="TF3:TG3"/>
    <mergeCell ref="TH3:TI3"/>
    <mergeCell ref="TJ3:TK3"/>
    <mergeCell ref="TL3:TM3"/>
    <mergeCell ref="TN3:TO3"/>
    <mergeCell ref="RZ3:SA3"/>
    <mergeCell ref="SB3:SC3"/>
    <mergeCell ref="SD3:SE3"/>
    <mergeCell ref="SF3:SG3"/>
    <mergeCell ref="SH3:SI3"/>
    <mergeCell ref="SJ3:SK3"/>
    <mergeCell ref="SL3:SM3"/>
    <mergeCell ref="SN3:SO3"/>
    <mergeCell ref="SP3:SQ3"/>
    <mergeCell ref="SR3:SS3"/>
    <mergeCell ref="ST3:SU3"/>
    <mergeCell ref="RB3:RC3"/>
    <mergeCell ref="RD3:RE3"/>
    <mergeCell ref="RF3:RG3"/>
    <mergeCell ref="RH3:RI3"/>
    <mergeCell ref="RJ3:RK3"/>
    <mergeCell ref="RL3:RM3"/>
    <mergeCell ref="RN3:RO3"/>
    <mergeCell ref="RP3:RQ3"/>
    <mergeCell ref="RR3:RS3"/>
    <mergeCell ref="VN2:VS2"/>
    <mergeCell ref="TP3:TQ3"/>
    <mergeCell ref="TR3:TS3"/>
    <mergeCell ref="TT3:TU3"/>
    <mergeCell ref="TV3:TW3"/>
    <mergeCell ref="TX3:TY3"/>
    <mergeCell ref="TZ3:UA3"/>
    <mergeCell ref="UB3:UC3"/>
    <mergeCell ref="UD3:UE3"/>
    <mergeCell ref="UX3:UY3"/>
    <mergeCell ref="UF3:UG3"/>
    <mergeCell ref="TP2:TW2"/>
    <mergeCell ref="TX2:UC2"/>
    <mergeCell ref="UD2:UK2"/>
    <mergeCell ref="UL2:UQ2"/>
    <mergeCell ref="UR2:UY2"/>
    <mergeCell ref="UZ2:VE2"/>
    <mergeCell ref="VF2:VM2"/>
    <mergeCell ref="D1:Q1"/>
    <mergeCell ref="SV3:SW3"/>
    <mergeCell ref="SX3:SY3"/>
    <mergeCell ref="SZ3:TA3"/>
    <mergeCell ref="TB3:TC3"/>
    <mergeCell ref="TD3:TE3"/>
    <mergeCell ref="VR3:VS3"/>
    <mergeCell ref="UZ3:VA3"/>
    <mergeCell ref="VB3:VC3"/>
    <mergeCell ref="VD3:VE3"/>
    <mergeCell ref="VF3:VG3"/>
    <mergeCell ref="VH3:VI3"/>
    <mergeCell ref="VJ3:VK3"/>
    <mergeCell ref="VL3:VM3"/>
    <mergeCell ref="VN3:VO3"/>
    <mergeCell ref="VP3:VQ3"/>
    <mergeCell ref="UH3:UI3"/>
    <mergeCell ref="UJ3:UK3"/>
    <mergeCell ref="UL3:UM3"/>
    <mergeCell ref="UN3:UO3"/>
    <mergeCell ref="UP3:UQ3"/>
    <mergeCell ref="UR3:US3"/>
    <mergeCell ref="UT3:UU3"/>
    <mergeCell ref="UV3:UW3"/>
  </mergeCells>
  <phoneticPr fontId="18"/>
  <conditionalFormatting sqref="OF42:OF71">
    <cfRule type="duplicateValues" dxfId="10203" priority="19276"/>
  </conditionalFormatting>
  <conditionalFormatting sqref="OH42:OH71">
    <cfRule type="duplicateValues" dxfId="10202" priority="19275"/>
  </conditionalFormatting>
  <conditionalFormatting sqref="OJ42:OJ71">
    <cfRule type="duplicateValues" dxfId="10201" priority="19274"/>
  </conditionalFormatting>
  <conditionalFormatting sqref="OL42:OL71">
    <cfRule type="duplicateValues" dxfId="10200" priority="19273"/>
  </conditionalFormatting>
  <conditionalFormatting sqref="ON42:ON71">
    <cfRule type="duplicateValues" dxfId="10199" priority="19272"/>
  </conditionalFormatting>
  <conditionalFormatting sqref="OP42:OP71">
    <cfRule type="duplicateValues" dxfId="10198" priority="19271"/>
  </conditionalFormatting>
  <conditionalFormatting sqref="OR42:OR71">
    <cfRule type="duplicateValues" dxfId="10197" priority="19270"/>
  </conditionalFormatting>
  <conditionalFormatting sqref="RZ42:RZ71">
    <cfRule type="duplicateValues" dxfId="10196" priority="19227"/>
  </conditionalFormatting>
  <conditionalFormatting sqref="SB42:SB71">
    <cfRule type="duplicateValues" dxfId="10195" priority="19226"/>
  </conditionalFormatting>
  <conditionalFormatting sqref="SD42:SD71">
    <cfRule type="duplicateValues" dxfId="10194" priority="19225"/>
  </conditionalFormatting>
  <conditionalFormatting sqref="SF42:SF71">
    <cfRule type="duplicateValues" dxfId="10193" priority="19224"/>
  </conditionalFormatting>
  <conditionalFormatting sqref="SH42:SH71">
    <cfRule type="duplicateValues" dxfId="10192" priority="19223"/>
  </conditionalFormatting>
  <conditionalFormatting sqref="SJ42:SJ71">
    <cfRule type="duplicateValues" dxfId="10191" priority="19222"/>
  </conditionalFormatting>
  <conditionalFormatting sqref="SL42:SL71">
    <cfRule type="duplicateValues" dxfId="10190" priority="19221"/>
  </conditionalFormatting>
  <conditionalFormatting sqref="OH42:OH71">
    <cfRule type="duplicateValues" dxfId="10189" priority="18652"/>
  </conditionalFormatting>
  <conditionalFormatting sqref="OJ42:OJ71">
    <cfRule type="duplicateValues" dxfId="10188" priority="18651"/>
  </conditionalFormatting>
  <conditionalFormatting sqref="OL42:OL71">
    <cfRule type="duplicateValues" dxfId="10187" priority="18650"/>
  </conditionalFormatting>
  <conditionalFormatting sqref="ON42:ON71">
    <cfRule type="duplicateValues" dxfId="10186" priority="18649"/>
  </conditionalFormatting>
  <conditionalFormatting sqref="OP42:OP71">
    <cfRule type="duplicateValues" dxfId="10185" priority="18648"/>
  </conditionalFormatting>
  <conditionalFormatting sqref="OR42:OR71">
    <cfRule type="duplicateValues" dxfId="10184" priority="18647"/>
  </conditionalFormatting>
  <conditionalFormatting sqref="SB42:SB71">
    <cfRule type="duplicateValues" dxfId="10183" priority="18557"/>
  </conditionalFormatting>
  <conditionalFormatting sqref="SD42:SD71">
    <cfRule type="duplicateValues" dxfId="10182" priority="18556"/>
  </conditionalFormatting>
  <conditionalFormatting sqref="SF42:SF71">
    <cfRule type="duplicateValues" dxfId="10181" priority="18555"/>
  </conditionalFormatting>
  <conditionalFormatting sqref="SH42:SH71">
    <cfRule type="duplicateValues" dxfId="10180" priority="18554"/>
  </conditionalFormatting>
  <conditionalFormatting sqref="SJ42:SJ71">
    <cfRule type="duplicateValues" dxfId="10179" priority="18553"/>
  </conditionalFormatting>
  <conditionalFormatting sqref="SL42:SL71">
    <cfRule type="duplicateValues" dxfId="10178" priority="18552"/>
  </conditionalFormatting>
  <conditionalFormatting sqref="VT42:VT71">
    <cfRule type="duplicateValues" dxfId="10177" priority="18463"/>
  </conditionalFormatting>
  <conditionalFormatting sqref="VV42:VV71">
    <cfRule type="duplicateValues" dxfId="10176" priority="18462"/>
  </conditionalFormatting>
  <conditionalFormatting sqref="VX42:VX71">
    <cfRule type="duplicateValues" dxfId="10175" priority="18461"/>
  </conditionalFormatting>
  <conditionalFormatting sqref="VZ42:VZ71">
    <cfRule type="duplicateValues" dxfId="10174" priority="18460"/>
  </conditionalFormatting>
  <conditionalFormatting sqref="WB42:WB71">
    <cfRule type="duplicateValues" dxfId="10173" priority="18459"/>
  </conditionalFormatting>
  <conditionalFormatting sqref="WD42:WD71">
    <cfRule type="duplicateValues" dxfId="10172" priority="18458"/>
  </conditionalFormatting>
  <conditionalFormatting sqref="WF42:WF71">
    <cfRule type="duplicateValues" dxfId="10171" priority="18457"/>
  </conditionalFormatting>
  <conditionalFormatting sqref="ZN42:ZN71">
    <cfRule type="duplicateValues" dxfId="10170" priority="18414"/>
  </conditionalFormatting>
  <conditionalFormatting sqref="ZP42:ZP71">
    <cfRule type="duplicateValues" dxfId="10169" priority="18413"/>
  </conditionalFormatting>
  <conditionalFormatting sqref="ZR42:ZR71">
    <cfRule type="duplicateValues" dxfId="10168" priority="18412"/>
  </conditionalFormatting>
  <conditionalFormatting sqref="ZT42:ZT71">
    <cfRule type="duplicateValues" dxfId="10167" priority="18411"/>
  </conditionalFormatting>
  <conditionalFormatting sqref="ZV42:ZV71">
    <cfRule type="duplicateValues" dxfId="10166" priority="18410"/>
  </conditionalFormatting>
  <conditionalFormatting sqref="ZX42:ZX71">
    <cfRule type="duplicateValues" dxfId="10165" priority="18409"/>
  </conditionalFormatting>
  <conditionalFormatting sqref="ZZ42:ZZ71">
    <cfRule type="duplicateValues" dxfId="10164" priority="18408"/>
  </conditionalFormatting>
  <conditionalFormatting sqref="VV42:VV71">
    <cfRule type="duplicateValues" dxfId="10163" priority="18297"/>
  </conditionalFormatting>
  <conditionalFormatting sqref="VX42:VX71">
    <cfRule type="duplicateValues" dxfId="10162" priority="18296"/>
  </conditionalFormatting>
  <conditionalFormatting sqref="VZ42:VZ71">
    <cfRule type="duplicateValues" dxfId="10161" priority="18295"/>
  </conditionalFormatting>
  <conditionalFormatting sqref="WB42:WB71">
    <cfRule type="duplicateValues" dxfId="10160" priority="18294"/>
  </conditionalFormatting>
  <conditionalFormatting sqref="WD42:WD71">
    <cfRule type="duplicateValues" dxfId="10159" priority="18293"/>
  </conditionalFormatting>
  <conditionalFormatting sqref="WF42:WF71">
    <cfRule type="duplicateValues" dxfId="10158" priority="18292"/>
  </conditionalFormatting>
  <conditionalFormatting sqref="ZP42:ZP71">
    <cfRule type="duplicateValues" dxfId="10157" priority="18135"/>
  </conditionalFormatting>
  <conditionalFormatting sqref="ZR42:ZR71">
    <cfRule type="duplicateValues" dxfId="10156" priority="18134"/>
  </conditionalFormatting>
  <conditionalFormatting sqref="ZT42:ZT71">
    <cfRule type="duplicateValues" dxfId="10155" priority="18133"/>
  </conditionalFormatting>
  <conditionalFormatting sqref="ZV42:ZV71">
    <cfRule type="duplicateValues" dxfId="10154" priority="18132"/>
  </conditionalFormatting>
  <conditionalFormatting sqref="ZX42:ZX71">
    <cfRule type="duplicateValues" dxfId="10153" priority="18131"/>
  </conditionalFormatting>
  <conditionalFormatting sqref="ZZ42:ZZ71">
    <cfRule type="duplicateValues" dxfId="10152" priority="18130"/>
  </conditionalFormatting>
  <conditionalFormatting sqref="KZ42:KZ71">
    <cfRule type="duplicateValues" dxfId="10151" priority="17862"/>
  </conditionalFormatting>
  <conditionalFormatting sqref="LB42:LB71">
    <cfRule type="duplicateValues" dxfId="10150" priority="17861"/>
  </conditionalFormatting>
  <conditionalFormatting sqref="LD42:LD71">
    <cfRule type="duplicateValues" dxfId="10149" priority="17860"/>
  </conditionalFormatting>
  <conditionalFormatting sqref="LF42:LF71">
    <cfRule type="duplicateValues" dxfId="10148" priority="17859"/>
  </conditionalFormatting>
  <conditionalFormatting sqref="LH42:LH71">
    <cfRule type="duplicateValues" dxfId="10147" priority="17858"/>
  </conditionalFormatting>
  <conditionalFormatting sqref="LJ42:LJ71">
    <cfRule type="duplicateValues" dxfId="10146" priority="17857"/>
  </conditionalFormatting>
  <conditionalFormatting sqref="LL42:LL71">
    <cfRule type="duplicateValues" dxfId="10145" priority="17856"/>
  </conditionalFormatting>
  <conditionalFormatting sqref="LN42:LN71">
    <cfRule type="duplicateValues" dxfId="10144" priority="17855"/>
  </conditionalFormatting>
  <conditionalFormatting sqref="LP42:LP71">
    <cfRule type="duplicateValues" dxfId="10143" priority="17854"/>
  </conditionalFormatting>
  <conditionalFormatting sqref="LR42:LR71">
    <cfRule type="duplicateValues" dxfId="10142" priority="17853"/>
  </conditionalFormatting>
  <conditionalFormatting sqref="LT42:LT71">
    <cfRule type="duplicateValues" dxfId="10141" priority="17852"/>
  </conditionalFormatting>
  <conditionalFormatting sqref="LV42:LV71">
    <cfRule type="duplicateValues" dxfId="10140" priority="17851"/>
  </conditionalFormatting>
  <conditionalFormatting sqref="LX64:LX71">
    <cfRule type="duplicateValues" dxfId="10139" priority="17850"/>
  </conditionalFormatting>
  <conditionalFormatting sqref="LZ42:LZ71">
    <cfRule type="duplicateValues" dxfId="10138" priority="17849"/>
  </conditionalFormatting>
  <conditionalFormatting sqref="MB42:MB71">
    <cfRule type="duplicateValues" dxfId="10137" priority="17848"/>
  </conditionalFormatting>
  <conditionalFormatting sqref="MD42:MD71">
    <cfRule type="duplicateValues" dxfId="10136" priority="17847"/>
  </conditionalFormatting>
  <conditionalFormatting sqref="MF42:MF71">
    <cfRule type="duplicateValues" dxfId="10135" priority="17846"/>
  </conditionalFormatting>
  <conditionalFormatting sqref="MH42:MH71">
    <cfRule type="duplicateValues" dxfId="10134" priority="17845"/>
  </conditionalFormatting>
  <conditionalFormatting sqref="MJ42:MJ71">
    <cfRule type="duplicateValues" dxfId="10133" priority="17844"/>
  </conditionalFormatting>
  <conditionalFormatting sqref="ML42:ML71">
    <cfRule type="duplicateValues" dxfId="10132" priority="17843"/>
  </conditionalFormatting>
  <conditionalFormatting sqref="MN42:MN71">
    <cfRule type="duplicateValues" dxfId="10131" priority="17842"/>
  </conditionalFormatting>
  <conditionalFormatting sqref="MP42:MP71">
    <cfRule type="duplicateValues" dxfId="10130" priority="17841"/>
  </conditionalFormatting>
  <conditionalFormatting sqref="MR42:MR71">
    <cfRule type="duplicateValues" dxfId="10129" priority="17840"/>
  </conditionalFormatting>
  <conditionalFormatting sqref="MT42:MT71">
    <cfRule type="duplicateValues" dxfId="10128" priority="17839"/>
  </conditionalFormatting>
  <conditionalFormatting sqref="MV42:MV71">
    <cfRule type="duplicateValues" dxfId="10127" priority="17838"/>
  </conditionalFormatting>
  <conditionalFormatting sqref="MX42:MX71">
    <cfRule type="duplicateValues" dxfId="10126" priority="17837"/>
  </conditionalFormatting>
  <conditionalFormatting sqref="MZ42:MZ71">
    <cfRule type="duplicateValues" dxfId="10125" priority="17836"/>
  </conditionalFormatting>
  <conditionalFormatting sqref="NB42:NB71">
    <cfRule type="duplicateValues" dxfId="10124" priority="17835"/>
  </conditionalFormatting>
  <conditionalFormatting sqref="ND42:ND71">
    <cfRule type="duplicateValues" dxfId="10123" priority="17834"/>
  </conditionalFormatting>
  <conditionalFormatting sqref="NF42:NF71">
    <cfRule type="duplicateValues" dxfId="10122" priority="17833"/>
  </conditionalFormatting>
  <conditionalFormatting sqref="NH42:NH71">
    <cfRule type="duplicateValues" dxfId="10121" priority="17832"/>
  </conditionalFormatting>
  <conditionalFormatting sqref="NJ42:NJ71">
    <cfRule type="duplicateValues" dxfId="10120" priority="17831"/>
  </conditionalFormatting>
  <conditionalFormatting sqref="NL42:NL71">
    <cfRule type="duplicateValues" dxfId="10119" priority="17830"/>
  </conditionalFormatting>
  <conditionalFormatting sqref="NN42:NN71">
    <cfRule type="duplicateValues" dxfId="10118" priority="17829"/>
  </conditionalFormatting>
  <conditionalFormatting sqref="NP42:NP71">
    <cfRule type="duplicateValues" dxfId="10117" priority="17828"/>
  </conditionalFormatting>
  <conditionalFormatting sqref="NR42:NR71">
    <cfRule type="duplicateValues" dxfId="10116" priority="17827"/>
  </conditionalFormatting>
  <conditionalFormatting sqref="NT42:NT71">
    <cfRule type="duplicateValues" dxfId="10115" priority="17826"/>
  </conditionalFormatting>
  <conditionalFormatting sqref="NV42:NV71">
    <cfRule type="duplicateValues" dxfId="10114" priority="17825"/>
  </conditionalFormatting>
  <conditionalFormatting sqref="NX42:NX71">
    <cfRule type="duplicateValues" dxfId="10113" priority="17824"/>
  </conditionalFormatting>
  <conditionalFormatting sqref="NZ42:NZ71">
    <cfRule type="duplicateValues" dxfId="10112" priority="17823"/>
  </conditionalFormatting>
  <conditionalFormatting sqref="OB42:OB71">
    <cfRule type="duplicateValues" dxfId="10111" priority="17822"/>
  </conditionalFormatting>
  <conditionalFormatting sqref="OD71 OD42:OD67">
    <cfRule type="duplicateValues" dxfId="10110" priority="17821"/>
  </conditionalFormatting>
  <conditionalFormatting sqref="LX42:LX63">
    <cfRule type="duplicateValues" dxfId="10109" priority="17783"/>
  </conditionalFormatting>
  <conditionalFormatting sqref="LX43:LX63">
    <cfRule type="duplicateValues" dxfId="10108" priority="17782"/>
  </conditionalFormatting>
  <conditionalFormatting sqref="OT42:OT71">
    <cfRule type="duplicateValues" dxfId="10107" priority="17776"/>
  </conditionalFormatting>
  <conditionalFormatting sqref="OV42:OV71">
    <cfRule type="duplicateValues" dxfId="10106" priority="17775"/>
  </conditionalFormatting>
  <conditionalFormatting sqref="OX42:OX71">
    <cfRule type="duplicateValues" dxfId="10105" priority="17774"/>
  </conditionalFormatting>
  <conditionalFormatting sqref="OZ42:OZ71">
    <cfRule type="duplicateValues" dxfId="10104" priority="17773"/>
  </conditionalFormatting>
  <conditionalFormatting sqref="PB42:PB71">
    <cfRule type="duplicateValues" dxfId="10103" priority="17772"/>
  </conditionalFormatting>
  <conditionalFormatting sqref="PD42:PD71">
    <cfRule type="duplicateValues" dxfId="10102" priority="17771"/>
  </conditionalFormatting>
  <conditionalFormatting sqref="PF42:PF71">
    <cfRule type="duplicateValues" dxfId="10101" priority="17770"/>
  </conditionalFormatting>
  <conditionalFormatting sqref="PH42:PH71">
    <cfRule type="duplicateValues" dxfId="10100" priority="17769"/>
  </conditionalFormatting>
  <conditionalFormatting sqref="PJ42:PJ71">
    <cfRule type="duplicateValues" dxfId="10099" priority="17768"/>
  </conditionalFormatting>
  <conditionalFormatting sqref="PL42:PL71">
    <cfRule type="duplicateValues" dxfId="10098" priority="17767"/>
  </conditionalFormatting>
  <conditionalFormatting sqref="PN42:PN71">
    <cfRule type="duplicateValues" dxfId="10097" priority="17766"/>
  </conditionalFormatting>
  <conditionalFormatting sqref="PP42:PP71">
    <cfRule type="duplicateValues" dxfId="10096" priority="17765"/>
  </conditionalFormatting>
  <conditionalFormatting sqref="PR64:PR71">
    <cfRule type="duplicateValues" dxfId="10095" priority="17764"/>
  </conditionalFormatting>
  <conditionalFormatting sqref="PT42:PT71">
    <cfRule type="duplicateValues" dxfId="10094" priority="17763"/>
  </conditionalFormatting>
  <conditionalFormatting sqref="PV42:PV71">
    <cfRule type="duplicateValues" dxfId="10093" priority="17762"/>
  </conditionalFormatting>
  <conditionalFormatting sqref="PX42:PX71">
    <cfRule type="duplicateValues" dxfId="10092" priority="17761"/>
  </conditionalFormatting>
  <conditionalFormatting sqref="PZ42:PZ71">
    <cfRule type="duplicateValues" dxfId="10091" priority="17760"/>
  </conditionalFormatting>
  <conditionalFormatting sqref="QB42:QB71">
    <cfRule type="duplicateValues" dxfId="10090" priority="17759"/>
  </conditionalFormatting>
  <conditionalFormatting sqref="QD42:QD71">
    <cfRule type="duplicateValues" dxfId="10089" priority="17758"/>
  </conditionalFormatting>
  <conditionalFormatting sqref="QF42:QF71">
    <cfRule type="duplicateValues" dxfId="10088" priority="17757"/>
  </conditionalFormatting>
  <conditionalFormatting sqref="QH42:QH71">
    <cfRule type="duplicateValues" dxfId="10087" priority="17756"/>
  </conditionalFormatting>
  <conditionalFormatting sqref="QJ42:QJ71">
    <cfRule type="duplicateValues" dxfId="10086" priority="17755"/>
  </conditionalFormatting>
  <conditionalFormatting sqref="QL42:QL71">
    <cfRule type="duplicateValues" dxfId="10085" priority="17754"/>
  </conditionalFormatting>
  <conditionalFormatting sqref="QN42:QN71">
    <cfRule type="duplicateValues" dxfId="10084" priority="17753"/>
  </conditionalFormatting>
  <conditionalFormatting sqref="QP42:QP71">
    <cfRule type="duplicateValues" dxfId="10083" priority="17752"/>
  </conditionalFormatting>
  <conditionalFormatting sqref="QR42:QR71">
    <cfRule type="duplicateValues" dxfId="10082" priority="17751"/>
  </conditionalFormatting>
  <conditionalFormatting sqref="QT42:QT71">
    <cfRule type="duplicateValues" dxfId="10081" priority="17750"/>
  </conditionalFormatting>
  <conditionalFormatting sqref="QV42:QV71">
    <cfRule type="duplicateValues" dxfId="10080" priority="17749"/>
  </conditionalFormatting>
  <conditionalFormatting sqref="QX42:QX71">
    <cfRule type="duplicateValues" dxfId="10079" priority="17748"/>
  </conditionalFormatting>
  <conditionalFormatting sqref="QZ42:QZ71">
    <cfRule type="duplicateValues" dxfId="10078" priority="17747"/>
  </conditionalFormatting>
  <conditionalFormatting sqref="RB42:RB71">
    <cfRule type="duplicateValues" dxfId="10077" priority="17746"/>
  </conditionalFormatting>
  <conditionalFormatting sqref="RD42:RD71">
    <cfRule type="duplicateValues" dxfId="10076" priority="17745"/>
  </conditionalFormatting>
  <conditionalFormatting sqref="RF42:RF71">
    <cfRule type="duplicateValues" dxfId="10075" priority="17744"/>
  </conditionalFormatting>
  <conditionalFormatting sqref="RH42:RH71">
    <cfRule type="duplicateValues" dxfId="10074" priority="17743"/>
  </conditionalFormatting>
  <conditionalFormatting sqref="RJ42:RJ71">
    <cfRule type="duplicateValues" dxfId="10073" priority="17742"/>
  </conditionalFormatting>
  <conditionalFormatting sqref="RL42:RL71">
    <cfRule type="duplicateValues" dxfId="10072" priority="17741"/>
  </conditionalFormatting>
  <conditionalFormatting sqref="RN42:RN71">
    <cfRule type="duplicateValues" dxfId="10071" priority="17740"/>
  </conditionalFormatting>
  <conditionalFormatting sqref="RP42:RP71">
    <cfRule type="duplicateValues" dxfId="10070" priority="17739"/>
  </conditionalFormatting>
  <conditionalFormatting sqref="RR42:RR71">
    <cfRule type="duplicateValues" dxfId="10069" priority="17738"/>
  </conditionalFormatting>
  <conditionalFormatting sqref="RT42:RT71">
    <cfRule type="duplicateValues" dxfId="10068" priority="17737"/>
  </conditionalFormatting>
  <conditionalFormatting sqref="RV42:RV71">
    <cfRule type="duplicateValues" dxfId="10067" priority="17736"/>
  </conditionalFormatting>
  <conditionalFormatting sqref="RX71 RX42:RX67">
    <cfRule type="duplicateValues" dxfId="10066" priority="17735"/>
  </conditionalFormatting>
  <conditionalFormatting sqref="PR42:PR63">
    <cfRule type="duplicateValues" dxfId="10065" priority="17697"/>
  </conditionalFormatting>
  <conditionalFormatting sqref="PR43:PR63">
    <cfRule type="duplicateValues" dxfId="10064" priority="17696"/>
  </conditionalFormatting>
  <conditionalFormatting sqref="SN42:SN71">
    <cfRule type="duplicateValues" dxfId="10063" priority="17690"/>
  </conditionalFormatting>
  <conditionalFormatting sqref="SP42:SP71">
    <cfRule type="duplicateValues" dxfId="10062" priority="17689"/>
  </conditionalFormatting>
  <conditionalFormatting sqref="SR42:SR71">
    <cfRule type="duplicateValues" dxfId="10061" priority="17688"/>
  </conditionalFormatting>
  <conditionalFormatting sqref="ST42:ST71">
    <cfRule type="duplicateValues" dxfId="10060" priority="17687"/>
  </conditionalFormatting>
  <conditionalFormatting sqref="SV42:SV71">
    <cfRule type="duplicateValues" dxfId="10059" priority="17686"/>
  </conditionalFormatting>
  <conditionalFormatting sqref="SX42:SX71">
    <cfRule type="duplicateValues" dxfId="10058" priority="17685"/>
  </conditionalFormatting>
  <conditionalFormatting sqref="SZ42:SZ71">
    <cfRule type="duplicateValues" dxfId="10057" priority="17684"/>
  </conditionalFormatting>
  <conditionalFormatting sqref="TB42:TB71">
    <cfRule type="duplicateValues" dxfId="10056" priority="17683"/>
  </conditionalFormatting>
  <conditionalFormatting sqref="TD42:TD71">
    <cfRule type="duplicateValues" dxfId="10055" priority="17682"/>
  </conditionalFormatting>
  <conditionalFormatting sqref="TF42:TF71">
    <cfRule type="duplicateValues" dxfId="10054" priority="17681"/>
  </conditionalFormatting>
  <conditionalFormatting sqref="TH42:TH71">
    <cfRule type="duplicateValues" dxfId="10053" priority="17680"/>
  </conditionalFormatting>
  <conditionalFormatting sqref="TJ42:TJ71">
    <cfRule type="duplicateValues" dxfId="10052" priority="17679"/>
  </conditionalFormatting>
  <conditionalFormatting sqref="TL64:TL71">
    <cfRule type="duplicateValues" dxfId="10051" priority="17678"/>
  </conditionalFormatting>
  <conditionalFormatting sqref="TN42:TN71">
    <cfRule type="duplicateValues" dxfId="10050" priority="17677"/>
  </conditionalFormatting>
  <conditionalFormatting sqref="TP42:TP71">
    <cfRule type="duplicateValues" dxfId="10049" priority="17676"/>
  </conditionalFormatting>
  <conditionalFormatting sqref="TR42:TR71">
    <cfRule type="duplicateValues" dxfId="10048" priority="17675"/>
  </conditionalFormatting>
  <conditionalFormatting sqref="TT42:TT71">
    <cfRule type="duplicateValues" dxfId="10047" priority="17674"/>
  </conditionalFormatting>
  <conditionalFormatting sqref="TV42:TV71">
    <cfRule type="duplicateValues" dxfId="10046" priority="17673"/>
  </conditionalFormatting>
  <conditionalFormatting sqref="TX42:TX71">
    <cfRule type="duplicateValues" dxfId="10045" priority="17672"/>
  </conditionalFormatting>
  <conditionalFormatting sqref="TZ42:TZ71">
    <cfRule type="duplicateValues" dxfId="10044" priority="17671"/>
  </conditionalFormatting>
  <conditionalFormatting sqref="UB42:UB71">
    <cfRule type="duplicateValues" dxfId="10043" priority="17670"/>
  </conditionalFormatting>
  <conditionalFormatting sqref="UD42:UD71">
    <cfRule type="duplicateValues" dxfId="10042" priority="17669"/>
  </conditionalFormatting>
  <conditionalFormatting sqref="UF42:UF71">
    <cfRule type="duplicateValues" dxfId="10041" priority="17668"/>
  </conditionalFormatting>
  <conditionalFormatting sqref="UH42:UH71">
    <cfRule type="duplicateValues" dxfId="10040" priority="17667"/>
  </conditionalFormatting>
  <conditionalFormatting sqref="UJ42:UJ71">
    <cfRule type="duplicateValues" dxfId="10039" priority="17666"/>
  </conditionalFormatting>
  <conditionalFormatting sqref="UL42:UL71">
    <cfRule type="duplicateValues" dxfId="10038" priority="17665"/>
  </conditionalFormatting>
  <conditionalFormatting sqref="UN42:UN71">
    <cfRule type="duplicateValues" dxfId="10037" priority="17664"/>
  </conditionalFormatting>
  <conditionalFormatting sqref="UP42:UP71">
    <cfRule type="duplicateValues" dxfId="10036" priority="17663"/>
  </conditionalFormatting>
  <conditionalFormatting sqref="UR42:UR71">
    <cfRule type="duplicateValues" dxfId="10035" priority="17662"/>
  </conditionalFormatting>
  <conditionalFormatting sqref="UT42:UT71">
    <cfRule type="duplicateValues" dxfId="10034" priority="17661"/>
  </conditionalFormatting>
  <conditionalFormatting sqref="UV42:UV71">
    <cfRule type="duplicateValues" dxfId="10033" priority="17660"/>
  </conditionalFormatting>
  <conditionalFormatting sqref="UX42:UX71">
    <cfRule type="duplicateValues" dxfId="10032" priority="17659"/>
  </conditionalFormatting>
  <conditionalFormatting sqref="UZ42:UZ71">
    <cfRule type="duplicateValues" dxfId="10031" priority="17658"/>
  </conditionalFormatting>
  <conditionalFormatting sqref="VB42:VB71">
    <cfRule type="duplicateValues" dxfId="10030" priority="17657"/>
  </conditionalFormatting>
  <conditionalFormatting sqref="VD42:VD71">
    <cfRule type="duplicateValues" dxfId="10029" priority="17656"/>
  </conditionalFormatting>
  <conditionalFormatting sqref="VF42:VF71">
    <cfRule type="duplicateValues" dxfId="10028" priority="17655"/>
  </conditionalFormatting>
  <conditionalFormatting sqref="VH42:VH71">
    <cfRule type="duplicateValues" dxfId="10027" priority="17654"/>
  </conditionalFormatting>
  <conditionalFormatting sqref="VJ42:VJ71">
    <cfRule type="duplicateValues" dxfId="10026" priority="17653"/>
  </conditionalFormatting>
  <conditionalFormatting sqref="VL42:VL71">
    <cfRule type="duplicateValues" dxfId="10025" priority="17652"/>
  </conditionalFormatting>
  <conditionalFormatting sqref="VN42:VN71">
    <cfRule type="duplicateValues" dxfId="10024" priority="17651"/>
  </conditionalFormatting>
  <conditionalFormatting sqref="VP42:VP71">
    <cfRule type="duplicateValues" dxfId="10023" priority="17650"/>
  </conditionalFormatting>
  <conditionalFormatting sqref="VR71 VR42:VR67">
    <cfRule type="duplicateValues" dxfId="10022" priority="17649"/>
  </conditionalFormatting>
  <conditionalFormatting sqref="TL42:TL63">
    <cfRule type="duplicateValues" dxfId="10021" priority="17611"/>
  </conditionalFormatting>
  <conditionalFormatting sqref="TL43:TL63">
    <cfRule type="duplicateValues" dxfId="10020" priority="17610"/>
  </conditionalFormatting>
  <conditionalFormatting sqref="WH42:WH71">
    <cfRule type="duplicateValues" dxfId="10019" priority="17604"/>
  </conditionalFormatting>
  <conditionalFormatting sqref="WJ42:WJ71">
    <cfRule type="duplicateValues" dxfId="10018" priority="17603"/>
  </conditionalFormatting>
  <conditionalFormatting sqref="WL42:WL71">
    <cfRule type="duplicateValues" dxfId="10017" priority="17602"/>
  </conditionalFormatting>
  <conditionalFormatting sqref="WN42:WN71">
    <cfRule type="duplicateValues" dxfId="10016" priority="17601"/>
  </conditionalFormatting>
  <conditionalFormatting sqref="WP42:WP71">
    <cfRule type="duplicateValues" dxfId="10015" priority="17600"/>
  </conditionalFormatting>
  <conditionalFormatting sqref="WR42:WR71">
    <cfRule type="duplicateValues" dxfId="10014" priority="17599"/>
  </conditionalFormatting>
  <conditionalFormatting sqref="WT42:WT71">
    <cfRule type="duplicateValues" dxfId="10013" priority="17598"/>
  </conditionalFormatting>
  <conditionalFormatting sqref="WV42:WV71">
    <cfRule type="duplicateValues" dxfId="10012" priority="17597"/>
  </conditionalFormatting>
  <conditionalFormatting sqref="WX42:WX71">
    <cfRule type="duplicateValues" dxfId="10011" priority="17596"/>
  </conditionalFormatting>
  <conditionalFormatting sqref="WZ42:WZ71">
    <cfRule type="duplicateValues" dxfId="10010" priority="17595"/>
  </conditionalFormatting>
  <conditionalFormatting sqref="XB42:XB71">
    <cfRule type="duplicateValues" dxfId="10009" priority="17594"/>
  </conditionalFormatting>
  <conditionalFormatting sqref="XD42:XD71">
    <cfRule type="duplicateValues" dxfId="10008" priority="17593"/>
  </conditionalFormatting>
  <conditionalFormatting sqref="XF64:XF71">
    <cfRule type="duplicateValues" dxfId="10007" priority="17592"/>
  </conditionalFormatting>
  <conditionalFormatting sqref="XH42:XH71">
    <cfRule type="duplicateValues" dxfId="10006" priority="17591"/>
  </conditionalFormatting>
  <conditionalFormatting sqref="XJ42:XJ71">
    <cfRule type="duplicateValues" dxfId="10005" priority="17590"/>
  </conditionalFormatting>
  <conditionalFormatting sqref="XL42:XL71">
    <cfRule type="duplicateValues" dxfId="10004" priority="17589"/>
  </conditionalFormatting>
  <conditionalFormatting sqref="XN42:XN71">
    <cfRule type="duplicateValues" dxfId="10003" priority="17588"/>
  </conditionalFormatting>
  <conditionalFormatting sqref="XP42:XP71">
    <cfRule type="duplicateValues" dxfId="10002" priority="17587"/>
  </conditionalFormatting>
  <conditionalFormatting sqref="XR42:XR71">
    <cfRule type="duplicateValues" dxfId="10001" priority="17586"/>
  </conditionalFormatting>
  <conditionalFormatting sqref="XT42:XT71">
    <cfRule type="duplicateValues" dxfId="10000" priority="17585"/>
  </conditionalFormatting>
  <conditionalFormatting sqref="XV42:XV71">
    <cfRule type="duplicateValues" dxfId="9999" priority="17584"/>
  </conditionalFormatting>
  <conditionalFormatting sqref="XX42:XX71">
    <cfRule type="duplicateValues" dxfId="9998" priority="17583"/>
  </conditionalFormatting>
  <conditionalFormatting sqref="XZ42:XZ71">
    <cfRule type="duplicateValues" dxfId="9997" priority="17582"/>
  </conditionalFormatting>
  <conditionalFormatting sqref="YB42:YB71">
    <cfRule type="duplicateValues" dxfId="9996" priority="17581"/>
  </conditionalFormatting>
  <conditionalFormatting sqref="YD42:YD71">
    <cfRule type="duplicateValues" dxfId="9995" priority="17580"/>
  </conditionalFormatting>
  <conditionalFormatting sqref="YF42:YF71">
    <cfRule type="duplicateValues" dxfId="9994" priority="17579"/>
  </conditionalFormatting>
  <conditionalFormatting sqref="YH42:YH71">
    <cfRule type="duplicateValues" dxfId="9993" priority="17578"/>
  </conditionalFormatting>
  <conditionalFormatting sqref="YJ42:YJ71">
    <cfRule type="duplicateValues" dxfId="9992" priority="17577"/>
  </conditionalFormatting>
  <conditionalFormatting sqref="YL42:YL71">
    <cfRule type="duplicateValues" dxfId="9991" priority="17576"/>
  </conditionalFormatting>
  <conditionalFormatting sqref="YN42:YN71">
    <cfRule type="duplicateValues" dxfId="9990" priority="17575"/>
  </conditionalFormatting>
  <conditionalFormatting sqref="YP42:YP71">
    <cfRule type="duplicateValues" dxfId="9989" priority="17574"/>
  </conditionalFormatting>
  <conditionalFormatting sqref="YR42:YR71">
    <cfRule type="duplicateValues" dxfId="9988" priority="17573"/>
  </conditionalFormatting>
  <conditionalFormatting sqref="YT42:YT71">
    <cfRule type="duplicateValues" dxfId="9987" priority="17572"/>
  </conditionalFormatting>
  <conditionalFormatting sqref="YV42:YV71">
    <cfRule type="duplicateValues" dxfId="9986" priority="17571"/>
  </conditionalFormatting>
  <conditionalFormatting sqref="YX42:YX71">
    <cfRule type="duplicateValues" dxfId="9985" priority="17570"/>
  </conditionalFormatting>
  <conditionalFormatting sqref="YZ42:YZ71">
    <cfRule type="duplicateValues" dxfId="9984" priority="17569"/>
  </conditionalFormatting>
  <conditionalFormatting sqref="ZB42:ZB71">
    <cfRule type="duplicateValues" dxfId="9983" priority="17568"/>
  </conditionalFormatting>
  <conditionalFormatting sqref="ZD42:ZD71">
    <cfRule type="duplicateValues" dxfId="9982" priority="17567"/>
  </conditionalFormatting>
  <conditionalFormatting sqref="ZF42:ZF71">
    <cfRule type="duplicateValues" dxfId="9981" priority="17566"/>
  </conditionalFormatting>
  <conditionalFormatting sqref="ZH42:ZH71">
    <cfRule type="duplicateValues" dxfId="9980" priority="17565"/>
  </conditionalFormatting>
  <conditionalFormatting sqref="ZJ42:ZJ71">
    <cfRule type="duplicateValues" dxfId="9979" priority="17564"/>
  </conditionalFormatting>
  <conditionalFormatting sqref="ZL71 ZL42:ZL67">
    <cfRule type="duplicateValues" dxfId="9978" priority="17563"/>
  </conditionalFormatting>
  <conditionalFormatting sqref="XF42:XF63">
    <cfRule type="duplicateValues" dxfId="9977" priority="17525"/>
  </conditionalFormatting>
  <conditionalFormatting sqref="XF43:XF63">
    <cfRule type="duplicateValues" dxfId="9976" priority="17524"/>
  </conditionalFormatting>
  <conditionalFormatting sqref="AAB42:AAB71">
    <cfRule type="duplicateValues" dxfId="9975" priority="17518"/>
  </conditionalFormatting>
  <conditionalFormatting sqref="AAD42:AAD71">
    <cfRule type="duplicateValues" dxfId="9974" priority="17517"/>
  </conditionalFormatting>
  <conditionalFormatting sqref="AAF42:AAF71">
    <cfRule type="duplicateValues" dxfId="9973" priority="17516"/>
  </conditionalFormatting>
  <conditionalFormatting sqref="AAH42:AAH71">
    <cfRule type="duplicateValues" dxfId="9972" priority="17515"/>
  </conditionalFormatting>
  <conditionalFormatting sqref="AAJ42:AAJ71">
    <cfRule type="duplicateValues" dxfId="9971" priority="17514"/>
  </conditionalFormatting>
  <conditionalFormatting sqref="AAL42:AAL71">
    <cfRule type="duplicateValues" dxfId="9970" priority="17513"/>
  </conditionalFormatting>
  <conditionalFormatting sqref="AAN42:AAN71">
    <cfRule type="duplicateValues" dxfId="9969" priority="17512"/>
  </conditionalFormatting>
  <conditionalFormatting sqref="AAP42:AAP71">
    <cfRule type="duplicateValues" dxfId="9968" priority="17511"/>
  </conditionalFormatting>
  <conditionalFormatting sqref="AAR42:AAR71">
    <cfRule type="duplicateValues" dxfId="9967" priority="17510"/>
  </conditionalFormatting>
  <conditionalFormatting sqref="AAT42:AAT71">
    <cfRule type="duplicateValues" dxfId="9966" priority="17509"/>
  </conditionalFormatting>
  <conditionalFormatting sqref="AAV42:AAV71">
    <cfRule type="duplicateValues" dxfId="9965" priority="17508"/>
  </conditionalFormatting>
  <conditionalFormatting sqref="AAX42:AAX71">
    <cfRule type="duplicateValues" dxfId="9964" priority="17507"/>
  </conditionalFormatting>
  <conditionalFormatting sqref="AAZ65:AAZ71">
    <cfRule type="duplicateValues" dxfId="9963" priority="17506"/>
  </conditionalFormatting>
  <conditionalFormatting sqref="ABB42:ABB71">
    <cfRule type="duplicateValues" dxfId="9962" priority="17505"/>
  </conditionalFormatting>
  <conditionalFormatting sqref="ABD42:ABD71">
    <cfRule type="duplicateValues" dxfId="9961" priority="17504"/>
  </conditionalFormatting>
  <conditionalFormatting sqref="ABF42:ABF71">
    <cfRule type="duplicateValues" dxfId="9960" priority="17503"/>
  </conditionalFormatting>
  <conditionalFormatting sqref="ABH42:ABH71">
    <cfRule type="duplicateValues" dxfId="9959" priority="17502"/>
  </conditionalFormatting>
  <conditionalFormatting sqref="ABJ42:ABJ71">
    <cfRule type="duplicateValues" dxfId="9958" priority="17501"/>
  </conditionalFormatting>
  <conditionalFormatting sqref="ABL42:ABL71">
    <cfRule type="duplicateValues" dxfId="9957" priority="17500"/>
  </conditionalFormatting>
  <conditionalFormatting sqref="ABN42:ABN71">
    <cfRule type="duplicateValues" dxfId="9956" priority="17499"/>
  </conditionalFormatting>
  <conditionalFormatting sqref="ABP42:ABP71">
    <cfRule type="duplicateValues" dxfId="9955" priority="17498"/>
  </conditionalFormatting>
  <conditionalFormatting sqref="ABR42:ABR71">
    <cfRule type="duplicateValues" dxfId="9954" priority="17497"/>
  </conditionalFormatting>
  <conditionalFormatting sqref="ABT42:ABT71">
    <cfRule type="duplicateValues" dxfId="9953" priority="17496"/>
  </conditionalFormatting>
  <conditionalFormatting sqref="ABV42:ABV71">
    <cfRule type="duplicateValues" dxfId="9952" priority="17495"/>
  </conditionalFormatting>
  <conditionalFormatting sqref="ABX42:ABX71">
    <cfRule type="duplicateValues" dxfId="9951" priority="17494"/>
  </conditionalFormatting>
  <conditionalFormatting sqref="ABZ42:ABZ71">
    <cfRule type="duplicateValues" dxfId="9950" priority="17493"/>
  </conditionalFormatting>
  <conditionalFormatting sqref="ACB42:ACB71">
    <cfRule type="duplicateValues" dxfId="9949" priority="17492"/>
  </conditionalFormatting>
  <conditionalFormatting sqref="ACD42:ACD71">
    <cfRule type="duplicateValues" dxfId="9948" priority="17491"/>
  </conditionalFormatting>
  <conditionalFormatting sqref="ACF42:ACF71">
    <cfRule type="duplicateValues" dxfId="9947" priority="17490"/>
  </conditionalFormatting>
  <conditionalFormatting sqref="ACH42:ACH71">
    <cfRule type="duplicateValues" dxfId="9946" priority="17489"/>
  </conditionalFormatting>
  <conditionalFormatting sqref="ACJ42:ACJ71">
    <cfRule type="duplicateValues" dxfId="9945" priority="17488"/>
  </conditionalFormatting>
  <conditionalFormatting sqref="ACL42:ACL71">
    <cfRule type="duplicateValues" dxfId="9944" priority="17487"/>
  </conditionalFormatting>
  <conditionalFormatting sqref="ACN42:ACN71">
    <cfRule type="duplicateValues" dxfId="9943" priority="17486"/>
  </conditionalFormatting>
  <conditionalFormatting sqref="ACP42:ACP71">
    <cfRule type="duplicateValues" dxfId="9942" priority="17485"/>
  </conditionalFormatting>
  <conditionalFormatting sqref="ACR42:ACR71">
    <cfRule type="duplicateValues" dxfId="9941" priority="17484"/>
  </conditionalFormatting>
  <conditionalFormatting sqref="ACT42:ACT71">
    <cfRule type="duplicateValues" dxfId="9940" priority="17483"/>
  </conditionalFormatting>
  <conditionalFormatting sqref="ACV42:ACV71">
    <cfRule type="duplicateValues" dxfId="9939" priority="17482"/>
  </conditionalFormatting>
  <conditionalFormatting sqref="ACX42:ACX71">
    <cfRule type="duplicateValues" dxfId="9938" priority="17481"/>
  </conditionalFormatting>
  <conditionalFormatting sqref="ACZ42:ACZ71">
    <cfRule type="duplicateValues" dxfId="9937" priority="17480"/>
  </conditionalFormatting>
  <conditionalFormatting sqref="ADB42:ADB71">
    <cfRule type="duplicateValues" dxfId="9936" priority="17479"/>
  </conditionalFormatting>
  <conditionalFormatting sqref="ADD42:ADD71">
    <cfRule type="duplicateValues" dxfId="9935" priority="17478"/>
  </conditionalFormatting>
  <conditionalFormatting sqref="ADF71 ADF42:ADF67">
    <cfRule type="duplicateValues" dxfId="9934" priority="17477"/>
  </conditionalFormatting>
  <conditionalFormatting sqref="AAZ42:AAZ64">
    <cfRule type="duplicateValues" dxfId="9933" priority="17439"/>
  </conditionalFormatting>
  <conditionalFormatting sqref="OD68:OD70">
    <cfRule type="duplicateValues" dxfId="9932" priority="15381"/>
  </conditionalFormatting>
  <conditionalFormatting sqref="OD68:OD70">
    <cfRule type="duplicateValues" dxfId="9931" priority="15380"/>
  </conditionalFormatting>
  <conditionalFormatting sqref="RX68:RX70">
    <cfRule type="duplicateValues" dxfId="9930" priority="15379"/>
  </conditionalFormatting>
  <conditionalFormatting sqref="RX68:RX70">
    <cfRule type="duplicateValues" dxfId="9929" priority="15378"/>
  </conditionalFormatting>
  <conditionalFormatting sqref="VR68:VR70">
    <cfRule type="duplicateValues" dxfId="9928" priority="15377"/>
  </conditionalFormatting>
  <conditionalFormatting sqref="VR68:VR70">
    <cfRule type="duplicateValues" dxfId="9927" priority="15376"/>
  </conditionalFormatting>
  <conditionalFormatting sqref="ZL68:ZL70">
    <cfRule type="duplicateValues" dxfId="9926" priority="15375"/>
  </conditionalFormatting>
  <conditionalFormatting sqref="ZL68:ZL70">
    <cfRule type="duplicateValues" dxfId="9925" priority="15374"/>
  </conditionalFormatting>
  <conditionalFormatting sqref="ADF68:ADF70">
    <cfRule type="duplicateValues" dxfId="9924" priority="15373"/>
  </conditionalFormatting>
  <conditionalFormatting sqref="ADF68:ADF70">
    <cfRule type="duplicateValues" dxfId="9923" priority="15372"/>
  </conditionalFormatting>
  <conditionalFormatting sqref="KZ40:KZ41">
    <cfRule type="duplicateValues" dxfId="9922" priority="15146"/>
  </conditionalFormatting>
  <conditionalFormatting sqref="LB40:LB41">
    <cfRule type="duplicateValues" dxfId="9921" priority="15145"/>
  </conditionalFormatting>
  <conditionalFormatting sqref="LD40:LD41">
    <cfRule type="duplicateValues" dxfId="9920" priority="15144"/>
  </conditionalFormatting>
  <conditionalFormatting sqref="LF40:LF41">
    <cfRule type="duplicateValues" dxfId="9919" priority="15143"/>
  </conditionalFormatting>
  <conditionalFormatting sqref="LH40:LH41">
    <cfRule type="duplicateValues" dxfId="9918" priority="15142"/>
  </conditionalFormatting>
  <conditionalFormatting sqref="LJ40:LJ41">
    <cfRule type="duplicateValues" dxfId="9917" priority="15141"/>
  </conditionalFormatting>
  <conditionalFormatting sqref="LL40:LL41">
    <cfRule type="duplicateValues" dxfId="9916" priority="15140"/>
  </conditionalFormatting>
  <conditionalFormatting sqref="LN40:LN41">
    <cfRule type="duplicateValues" dxfId="9915" priority="15139"/>
  </conditionalFormatting>
  <conditionalFormatting sqref="LP40:LP41">
    <cfRule type="duplicateValues" dxfId="9914" priority="15138"/>
  </conditionalFormatting>
  <conditionalFormatting sqref="LR40:LR41">
    <cfRule type="duplicateValues" dxfId="9913" priority="15137"/>
  </conditionalFormatting>
  <conditionalFormatting sqref="LT40:LT41">
    <cfRule type="duplicateValues" dxfId="9912" priority="15136"/>
  </conditionalFormatting>
  <conditionalFormatting sqref="LV40:LV41">
    <cfRule type="duplicateValues" dxfId="9911" priority="15135"/>
  </conditionalFormatting>
  <conditionalFormatting sqref="LX40:LX41">
    <cfRule type="duplicateValues" dxfId="9910" priority="15134"/>
  </conditionalFormatting>
  <conditionalFormatting sqref="LZ40:LZ41">
    <cfRule type="duplicateValues" dxfId="9909" priority="15133"/>
  </conditionalFormatting>
  <conditionalFormatting sqref="MB40:MB41">
    <cfRule type="duplicateValues" dxfId="9908" priority="15132"/>
  </conditionalFormatting>
  <conditionalFormatting sqref="MD40:MD41">
    <cfRule type="duplicateValues" dxfId="9907" priority="15131"/>
  </conditionalFormatting>
  <conditionalFormatting sqref="MF40:MF41">
    <cfRule type="duplicateValues" dxfId="9906" priority="15130"/>
  </conditionalFormatting>
  <conditionalFormatting sqref="MH40:MH41">
    <cfRule type="duplicateValues" dxfId="9905" priority="15129"/>
  </conditionalFormatting>
  <conditionalFormatting sqref="MJ40:MJ41">
    <cfRule type="duplicateValues" dxfId="9904" priority="15128"/>
  </conditionalFormatting>
  <conditionalFormatting sqref="ML40:ML41">
    <cfRule type="duplicateValues" dxfId="9903" priority="15127"/>
  </conditionalFormatting>
  <conditionalFormatting sqref="MN40:MN41">
    <cfRule type="duplicateValues" dxfId="9902" priority="15126"/>
  </conditionalFormatting>
  <conditionalFormatting sqref="MP40:MP41">
    <cfRule type="duplicateValues" dxfId="9901" priority="15125"/>
  </conditionalFormatting>
  <conditionalFormatting sqref="MR40:MR41">
    <cfRule type="duplicateValues" dxfId="9900" priority="15124"/>
  </conditionalFormatting>
  <conditionalFormatting sqref="MT40:MT41">
    <cfRule type="duplicateValues" dxfId="9899" priority="15123"/>
  </conditionalFormatting>
  <conditionalFormatting sqref="MV40:MV41">
    <cfRule type="duplicateValues" dxfId="9898" priority="15122"/>
  </conditionalFormatting>
  <conditionalFormatting sqref="MX40:MX41">
    <cfRule type="duplicateValues" dxfId="9897" priority="15121"/>
  </conditionalFormatting>
  <conditionalFormatting sqref="MZ40:MZ41">
    <cfRule type="duplicateValues" dxfId="9896" priority="15120"/>
  </conditionalFormatting>
  <conditionalFormatting sqref="NB40:NB41">
    <cfRule type="duplicateValues" dxfId="9895" priority="15119"/>
  </conditionalFormatting>
  <conditionalFormatting sqref="ND40:ND41">
    <cfRule type="duplicateValues" dxfId="9894" priority="15118"/>
  </conditionalFormatting>
  <conditionalFormatting sqref="NF40:NF41">
    <cfRule type="duplicateValues" dxfId="9893" priority="15117"/>
  </conditionalFormatting>
  <conditionalFormatting sqref="NH40:NH41">
    <cfRule type="duplicateValues" dxfId="9892" priority="15116"/>
  </conditionalFormatting>
  <conditionalFormatting sqref="NJ40:NJ41">
    <cfRule type="duplicateValues" dxfId="9891" priority="15115"/>
  </conditionalFormatting>
  <conditionalFormatting sqref="NL40:NL41">
    <cfRule type="duplicateValues" dxfId="9890" priority="15114"/>
  </conditionalFormatting>
  <conditionalFormatting sqref="NN40:NN41">
    <cfRule type="duplicateValues" dxfId="9889" priority="15113"/>
  </conditionalFormatting>
  <conditionalFormatting sqref="NP40:NP41">
    <cfRule type="duplicateValues" dxfId="9888" priority="15112"/>
  </conditionalFormatting>
  <conditionalFormatting sqref="NR40:NR41">
    <cfRule type="duplicateValues" dxfId="9887" priority="15111"/>
  </conditionalFormatting>
  <conditionalFormatting sqref="NT40:NT41">
    <cfRule type="duplicateValues" dxfId="9886" priority="15110"/>
  </conditionalFormatting>
  <conditionalFormatting sqref="NV40:NV41">
    <cfRule type="duplicateValues" dxfId="9885" priority="15109"/>
  </conditionalFormatting>
  <conditionalFormatting sqref="NX40:NX41">
    <cfRule type="duplicateValues" dxfId="9884" priority="15108"/>
  </conditionalFormatting>
  <conditionalFormatting sqref="NZ40:NZ41">
    <cfRule type="duplicateValues" dxfId="9883" priority="15107"/>
  </conditionalFormatting>
  <conditionalFormatting sqref="OB40:OB41">
    <cfRule type="duplicateValues" dxfId="9882" priority="15106"/>
  </conditionalFormatting>
  <conditionalFormatting sqref="OD40:OD41">
    <cfRule type="duplicateValues" dxfId="9881" priority="15105"/>
  </conditionalFormatting>
  <conditionalFormatting sqref="OF40:OF41">
    <cfRule type="duplicateValues" dxfId="9880" priority="15104"/>
  </conditionalFormatting>
  <conditionalFormatting sqref="OH40:OH41">
    <cfRule type="duplicateValues" dxfId="9879" priority="15103"/>
  </conditionalFormatting>
  <conditionalFormatting sqref="OJ40:OJ41">
    <cfRule type="duplicateValues" dxfId="9878" priority="15102"/>
  </conditionalFormatting>
  <conditionalFormatting sqref="OL40:OL41">
    <cfRule type="duplicateValues" dxfId="9877" priority="15101"/>
  </conditionalFormatting>
  <conditionalFormatting sqref="ON40:ON41">
    <cfRule type="duplicateValues" dxfId="9876" priority="15100"/>
  </conditionalFormatting>
  <conditionalFormatting sqref="OP40:OP41">
    <cfRule type="duplicateValues" dxfId="9875" priority="15099"/>
  </conditionalFormatting>
  <conditionalFormatting sqref="OR40:OR41">
    <cfRule type="duplicateValues" dxfId="9874" priority="15098"/>
  </conditionalFormatting>
  <conditionalFormatting sqref="OT40:OT41">
    <cfRule type="duplicateValues" dxfId="9873" priority="15097"/>
  </conditionalFormatting>
  <conditionalFormatting sqref="OV40:OV41">
    <cfRule type="duplicateValues" dxfId="9872" priority="15096"/>
  </conditionalFormatting>
  <conditionalFormatting sqref="OX40:OX41">
    <cfRule type="duplicateValues" dxfId="9871" priority="15095"/>
  </conditionalFormatting>
  <conditionalFormatting sqref="OZ40:OZ41">
    <cfRule type="duplicateValues" dxfId="9870" priority="15094"/>
  </conditionalFormatting>
  <conditionalFormatting sqref="PB40:PB41">
    <cfRule type="duplicateValues" dxfId="9869" priority="15093"/>
  </conditionalFormatting>
  <conditionalFormatting sqref="PD40:PD41">
    <cfRule type="duplicateValues" dxfId="9868" priority="15092"/>
  </conditionalFormatting>
  <conditionalFormatting sqref="PF40:PF41">
    <cfRule type="duplicateValues" dxfId="9867" priority="15091"/>
  </conditionalFormatting>
  <conditionalFormatting sqref="PH40:PH41">
    <cfRule type="duplicateValues" dxfId="9866" priority="15090"/>
  </conditionalFormatting>
  <conditionalFormatting sqref="PJ40:PJ41">
    <cfRule type="duplicateValues" dxfId="9865" priority="15089"/>
  </conditionalFormatting>
  <conditionalFormatting sqref="PL40:PL41">
    <cfRule type="duplicateValues" dxfId="9864" priority="15088"/>
  </conditionalFormatting>
  <conditionalFormatting sqref="PN40:PN41">
    <cfRule type="duplicateValues" dxfId="9863" priority="15087"/>
  </conditionalFormatting>
  <conditionalFormatting sqref="PP40:PP41">
    <cfRule type="duplicateValues" dxfId="9862" priority="15086"/>
  </conditionalFormatting>
  <conditionalFormatting sqref="PR40:PR41">
    <cfRule type="duplicateValues" dxfId="9861" priority="15085"/>
  </conditionalFormatting>
  <conditionalFormatting sqref="PT40:PT41">
    <cfRule type="duplicateValues" dxfId="9860" priority="15084"/>
  </conditionalFormatting>
  <conditionalFormatting sqref="PV40:PV41">
    <cfRule type="duplicateValues" dxfId="9859" priority="15083"/>
  </conditionalFormatting>
  <conditionalFormatting sqref="PX40:PX41">
    <cfRule type="duplicateValues" dxfId="9858" priority="15082"/>
  </conditionalFormatting>
  <conditionalFormatting sqref="PZ40:PZ41">
    <cfRule type="duplicateValues" dxfId="9857" priority="15081"/>
  </conditionalFormatting>
  <conditionalFormatting sqref="QB40:QB41">
    <cfRule type="duplicateValues" dxfId="9856" priority="15080"/>
  </conditionalFormatting>
  <conditionalFormatting sqref="QD40:QD41">
    <cfRule type="duplicateValues" dxfId="9855" priority="15079"/>
  </conditionalFormatting>
  <conditionalFormatting sqref="QF40:QF41">
    <cfRule type="duplicateValues" dxfId="9854" priority="15078"/>
  </conditionalFormatting>
  <conditionalFormatting sqref="QH40:QH41">
    <cfRule type="duplicateValues" dxfId="9853" priority="15077"/>
  </conditionalFormatting>
  <conditionalFormatting sqref="QJ40:QJ41">
    <cfRule type="duplicateValues" dxfId="9852" priority="15076"/>
  </conditionalFormatting>
  <conditionalFormatting sqref="QL40:QL41">
    <cfRule type="duplicateValues" dxfId="9851" priority="15075"/>
  </conditionalFormatting>
  <conditionalFormatting sqref="QN40:QN41">
    <cfRule type="duplicateValues" dxfId="9850" priority="15074"/>
  </conditionalFormatting>
  <conditionalFormatting sqref="QP40:QP41">
    <cfRule type="duplicateValues" dxfId="9849" priority="15073"/>
  </conditionalFormatting>
  <conditionalFormatting sqref="QR40:QR41">
    <cfRule type="duplicateValues" dxfId="9848" priority="15072"/>
  </conditionalFormatting>
  <conditionalFormatting sqref="QT40:QT41">
    <cfRule type="duplicateValues" dxfId="9847" priority="15071"/>
  </conditionalFormatting>
  <conditionalFormatting sqref="QV40:QV41">
    <cfRule type="duplicateValues" dxfId="9846" priority="15070"/>
  </conditionalFormatting>
  <conditionalFormatting sqref="QX40:QX41">
    <cfRule type="duplicateValues" dxfId="9845" priority="15069"/>
  </conditionalFormatting>
  <conditionalFormatting sqref="QZ40:QZ41">
    <cfRule type="duplicateValues" dxfId="9844" priority="15068"/>
  </conditionalFormatting>
  <conditionalFormatting sqref="RB40:RB41">
    <cfRule type="duplicateValues" dxfId="9843" priority="15067"/>
  </conditionalFormatting>
  <conditionalFormatting sqref="RD40:RD41">
    <cfRule type="duplicateValues" dxfId="9842" priority="15066"/>
  </conditionalFormatting>
  <conditionalFormatting sqref="RF40:RF41">
    <cfRule type="duplicateValues" dxfId="9841" priority="15065"/>
  </conditionalFormatting>
  <conditionalFormatting sqref="RH40:RH41">
    <cfRule type="duplicateValues" dxfId="9840" priority="15064"/>
  </conditionalFormatting>
  <conditionalFormatting sqref="RJ40:RJ41">
    <cfRule type="duplicateValues" dxfId="9839" priority="15063"/>
  </conditionalFormatting>
  <conditionalFormatting sqref="RL40:RL41">
    <cfRule type="duplicateValues" dxfId="9838" priority="15062"/>
  </conditionalFormatting>
  <conditionalFormatting sqref="RN40:RN41">
    <cfRule type="duplicateValues" dxfId="9837" priority="15061"/>
  </conditionalFormatting>
  <conditionalFormatting sqref="RP40:RP41">
    <cfRule type="duplicateValues" dxfId="9836" priority="15060"/>
  </conditionalFormatting>
  <conditionalFormatting sqref="RR40:RR41">
    <cfRule type="duplicateValues" dxfId="9835" priority="15059"/>
  </conditionalFormatting>
  <conditionalFormatting sqref="RT40:RT41">
    <cfRule type="duplicateValues" dxfId="9834" priority="15058"/>
  </conditionalFormatting>
  <conditionalFormatting sqref="RV40:RV41">
    <cfRule type="duplicateValues" dxfId="9833" priority="15057"/>
  </conditionalFormatting>
  <conditionalFormatting sqref="RX40:RX41">
    <cfRule type="duplicateValues" dxfId="9832" priority="15056"/>
  </conditionalFormatting>
  <conditionalFormatting sqref="RZ40:RZ41">
    <cfRule type="duplicateValues" dxfId="9831" priority="15055"/>
  </conditionalFormatting>
  <conditionalFormatting sqref="SB40:SB41">
    <cfRule type="duplicateValues" dxfId="9830" priority="15054"/>
  </conditionalFormatting>
  <conditionalFormatting sqref="SD40:SD41">
    <cfRule type="duplicateValues" dxfId="9829" priority="15053"/>
  </conditionalFormatting>
  <conditionalFormatting sqref="SF40:SF41">
    <cfRule type="duplicateValues" dxfId="9828" priority="15052"/>
  </conditionalFormatting>
  <conditionalFormatting sqref="SH40:SH41">
    <cfRule type="duplicateValues" dxfId="9827" priority="15051"/>
  </conditionalFormatting>
  <conditionalFormatting sqref="SJ40:SJ41">
    <cfRule type="duplicateValues" dxfId="9826" priority="15050"/>
  </conditionalFormatting>
  <conditionalFormatting sqref="SL40:SL41">
    <cfRule type="duplicateValues" dxfId="9825" priority="15049"/>
  </conditionalFormatting>
  <conditionalFormatting sqref="SN40:SN41">
    <cfRule type="duplicateValues" dxfId="9824" priority="15048"/>
  </conditionalFormatting>
  <conditionalFormatting sqref="SP40:SP41">
    <cfRule type="duplicateValues" dxfId="9823" priority="15047"/>
  </conditionalFormatting>
  <conditionalFormatting sqref="SR40:SR41">
    <cfRule type="duplicateValues" dxfId="9822" priority="15046"/>
  </conditionalFormatting>
  <conditionalFormatting sqref="ST40:ST41">
    <cfRule type="duplicateValues" dxfId="9821" priority="15045"/>
  </conditionalFormatting>
  <conditionalFormatting sqref="SV40:SV41">
    <cfRule type="duplicateValues" dxfId="9820" priority="15044"/>
  </conditionalFormatting>
  <conditionalFormatting sqref="SX40:SX41">
    <cfRule type="duplicateValues" dxfId="9819" priority="15043"/>
  </conditionalFormatting>
  <conditionalFormatting sqref="SZ40:SZ41">
    <cfRule type="duplicateValues" dxfId="9818" priority="15042"/>
  </conditionalFormatting>
  <conditionalFormatting sqref="TB40:TB41">
    <cfRule type="duplicateValues" dxfId="9817" priority="15041"/>
  </conditionalFormatting>
  <conditionalFormatting sqref="TD40:TD41">
    <cfRule type="duplicateValues" dxfId="9816" priority="15040"/>
  </conditionalFormatting>
  <conditionalFormatting sqref="TF40:TF41">
    <cfRule type="duplicateValues" dxfId="9815" priority="15039"/>
  </conditionalFormatting>
  <conditionalFormatting sqref="TH40:TH41">
    <cfRule type="duplicateValues" dxfId="9814" priority="15038"/>
  </conditionalFormatting>
  <conditionalFormatting sqref="TJ40:TJ41">
    <cfRule type="duplicateValues" dxfId="9813" priority="15037"/>
  </conditionalFormatting>
  <conditionalFormatting sqref="TL40:TL41">
    <cfRule type="duplicateValues" dxfId="9812" priority="15036"/>
  </conditionalFormatting>
  <conditionalFormatting sqref="TN40:TN41">
    <cfRule type="duplicateValues" dxfId="9811" priority="15035"/>
  </conditionalFormatting>
  <conditionalFormatting sqref="TP40:TP41">
    <cfRule type="duplicateValues" dxfId="9810" priority="15034"/>
  </conditionalFormatting>
  <conditionalFormatting sqref="TR40:TR41">
    <cfRule type="duplicateValues" dxfId="9809" priority="15033"/>
  </conditionalFormatting>
  <conditionalFormatting sqref="TT40:TT41">
    <cfRule type="duplicateValues" dxfId="9808" priority="15032"/>
  </conditionalFormatting>
  <conditionalFormatting sqref="TV40:TV41">
    <cfRule type="duplicateValues" dxfId="9807" priority="15031"/>
  </conditionalFormatting>
  <conditionalFormatting sqref="TX40:TX41">
    <cfRule type="duplicateValues" dxfId="9806" priority="15030"/>
  </conditionalFormatting>
  <conditionalFormatting sqref="TZ40:TZ41">
    <cfRule type="duplicateValues" dxfId="9805" priority="15029"/>
  </conditionalFormatting>
  <conditionalFormatting sqref="UB40:UB41">
    <cfRule type="duplicateValues" dxfId="9804" priority="15028"/>
  </conditionalFormatting>
  <conditionalFormatting sqref="UD40:UD41">
    <cfRule type="duplicateValues" dxfId="9803" priority="15027"/>
  </conditionalFormatting>
  <conditionalFormatting sqref="UF40:UF41">
    <cfRule type="duplicateValues" dxfId="9802" priority="15026"/>
  </conditionalFormatting>
  <conditionalFormatting sqref="UH40:UH41">
    <cfRule type="duplicateValues" dxfId="9801" priority="15025"/>
  </conditionalFormatting>
  <conditionalFormatting sqref="UJ40:UJ41">
    <cfRule type="duplicateValues" dxfId="9800" priority="15024"/>
  </conditionalFormatting>
  <conditionalFormatting sqref="UL40:UL41">
    <cfRule type="duplicateValues" dxfId="9799" priority="15023"/>
  </conditionalFormatting>
  <conditionalFormatting sqref="UN40:UN41">
    <cfRule type="duplicateValues" dxfId="9798" priority="15022"/>
  </conditionalFormatting>
  <conditionalFormatting sqref="UP40:UP41">
    <cfRule type="duplicateValues" dxfId="9797" priority="15021"/>
  </conditionalFormatting>
  <conditionalFormatting sqref="UR40:UR41">
    <cfRule type="duplicateValues" dxfId="9796" priority="15020"/>
  </conditionalFormatting>
  <conditionalFormatting sqref="UT40:UT41">
    <cfRule type="duplicateValues" dxfId="9795" priority="15019"/>
  </conditionalFormatting>
  <conditionalFormatting sqref="UV40:UV41">
    <cfRule type="duplicateValues" dxfId="9794" priority="15018"/>
  </conditionalFormatting>
  <conditionalFormatting sqref="UX40:UX41">
    <cfRule type="duplicateValues" dxfId="9793" priority="15017"/>
  </conditionalFormatting>
  <conditionalFormatting sqref="UZ40:UZ41">
    <cfRule type="duplicateValues" dxfId="9792" priority="15016"/>
  </conditionalFormatting>
  <conditionalFormatting sqref="VB40:VB41">
    <cfRule type="duplicateValues" dxfId="9791" priority="15015"/>
  </conditionalFormatting>
  <conditionalFormatting sqref="VD40:VD41">
    <cfRule type="duplicateValues" dxfId="9790" priority="15014"/>
  </conditionalFormatting>
  <conditionalFormatting sqref="VF40:VF41">
    <cfRule type="duplicateValues" dxfId="9789" priority="15013"/>
  </conditionalFormatting>
  <conditionalFormatting sqref="VH40:VH41">
    <cfRule type="duplicateValues" dxfId="9788" priority="15012"/>
  </conditionalFormatting>
  <conditionalFormatting sqref="VJ40:VJ41">
    <cfRule type="duplicateValues" dxfId="9787" priority="15011"/>
  </conditionalFormatting>
  <conditionalFormatting sqref="VL40:VL41">
    <cfRule type="duplicateValues" dxfId="9786" priority="15010"/>
  </conditionalFormatting>
  <conditionalFormatting sqref="VN40:VN41">
    <cfRule type="duplicateValues" dxfId="9785" priority="15009"/>
  </conditionalFormatting>
  <conditionalFormatting sqref="VP40:VP41">
    <cfRule type="duplicateValues" dxfId="9784" priority="15008"/>
  </conditionalFormatting>
  <conditionalFormatting sqref="VR40:VR41">
    <cfRule type="duplicateValues" dxfId="9783" priority="15007"/>
  </conditionalFormatting>
  <conditionalFormatting sqref="KZ40:KZ41">
    <cfRule type="duplicateValues" dxfId="9782" priority="14901"/>
  </conditionalFormatting>
  <conditionalFormatting sqref="LB40:LB41">
    <cfRule type="duplicateValues" dxfId="9781" priority="14900"/>
  </conditionalFormatting>
  <conditionalFormatting sqref="LD40:LD41">
    <cfRule type="duplicateValues" dxfId="9780" priority="14899"/>
  </conditionalFormatting>
  <conditionalFormatting sqref="LF40:LF41">
    <cfRule type="duplicateValues" dxfId="9779" priority="14898"/>
  </conditionalFormatting>
  <conditionalFormatting sqref="LH40:LH41">
    <cfRule type="duplicateValues" dxfId="9778" priority="14897"/>
  </conditionalFormatting>
  <conditionalFormatting sqref="LJ40:LJ41">
    <cfRule type="duplicateValues" dxfId="9777" priority="14896"/>
  </conditionalFormatting>
  <conditionalFormatting sqref="LL40:LL41">
    <cfRule type="duplicateValues" dxfId="9776" priority="14895"/>
  </conditionalFormatting>
  <conditionalFormatting sqref="LN40:LN41">
    <cfRule type="duplicateValues" dxfId="9775" priority="14894"/>
  </conditionalFormatting>
  <conditionalFormatting sqref="LP40:LP41">
    <cfRule type="duplicateValues" dxfId="9774" priority="14893"/>
  </conditionalFormatting>
  <conditionalFormatting sqref="LR40:LR41">
    <cfRule type="duplicateValues" dxfId="9773" priority="14892"/>
  </conditionalFormatting>
  <conditionalFormatting sqref="LT40:LT41">
    <cfRule type="duplicateValues" dxfId="9772" priority="14891"/>
  </conditionalFormatting>
  <conditionalFormatting sqref="LV40:LV41">
    <cfRule type="duplicateValues" dxfId="9771" priority="14890"/>
  </conditionalFormatting>
  <conditionalFormatting sqref="LX40:LX41">
    <cfRule type="duplicateValues" dxfId="9770" priority="14889"/>
  </conditionalFormatting>
  <conditionalFormatting sqref="LZ40:LZ41">
    <cfRule type="duplicateValues" dxfId="9769" priority="14888"/>
  </conditionalFormatting>
  <conditionalFormatting sqref="MB40:MB41">
    <cfRule type="duplicateValues" dxfId="9768" priority="14887"/>
  </conditionalFormatting>
  <conditionalFormatting sqref="MD40:MD41">
    <cfRule type="duplicateValues" dxfId="9767" priority="14886"/>
  </conditionalFormatting>
  <conditionalFormatting sqref="MF40:MF41">
    <cfRule type="duplicateValues" dxfId="9766" priority="14885"/>
  </conditionalFormatting>
  <conditionalFormatting sqref="MH40:MH41">
    <cfRule type="duplicateValues" dxfId="9765" priority="14884"/>
  </conditionalFormatting>
  <conditionalFormatting sqref="MJ40:MJ41">
    <cfRule type="duplicateValues" dxfId="9764" priority="14883"/>
  </conditionalFormatting>
  <conditionalFormatting sqref="ML40:ML41">
    <cfRule type="duplicateValues" dxfId="9763" priority="14882"/>
  </conditionalFormatting>
  <conditionalFormatting sqref="MN40:MN41">
    <cfRule type="duplicateValues" dxfId="9762" priority="14881"/>
  </conditionalFormatting>
  <conditionalFormatting sqref="MP40:MP41">
    <cfRule type="duplicateValues" dxfId="9761" priority="14880"/>
  </conditionalFormatting>
  <conditionalFormatting sqref="MR40:MR41">
    <cfRule type="duplicateValues" dxfId="9760" priority="14879"/>
  </conditionalFormatting>
  <conditionalFormatting sqref="MT40:MT41">
    <cfRule type="duplicateValues" dxfId="9759" priority="14878"/>
  </conditionalFormatting>
  <conditionalFormatting sqref="MV40:MV41">
    <cfRule type="duplicateValues" dxfId="9758" priority="14877"/>
  </conditionalFormatting>
  <conditionalFormatting sqref="MX40:MX41">
    <cfRule type="duplicateValues" dxfId="9757" priority="14876"/>
  </conditionalFormatting>
  <conditionalFormatting sqref="MZ40:MZ41">
    <cfRule type="duplicateValues" dxfId="9756" priority="14875"/>
  </conditionalFormatting>
  <conditionalFormatting sqref="NB40:NB41">
    <cfRule type="duplicateValues" dxfId="9755" priority="14874"/>
  </conditionalFormatting>
  <conditionalFormatting sqref="ND40:ND41">
    <cfRule type="duplicateValues" dxfId="9754" priority="14873"/>
  </conditionalFormatting>
  <conditionalFormatting sqref="NF40:NF41">
    <cfRule type="duplicateValues" dxfId="9753" priority="14872"/>
  </conditionalFormatting>
  <conditionalFormatting sqref="NH40:NH41">
    <cfRule type="duplicateValues" dxfId="9752" priority="14871"/>
  </conditionalFormatting>
  <conditionalFormatting sqref="NJ40:NJ41">
    <cfRule type="duplicateValues" dxfId="9751" priority="14870"/>
  </conditionalFormatting>
  <conditionalFormatting sqref="NL40:NL41">
    <cfRule type="duplicateValues" dxfId="9750" priority="14869"/>
  </conditionalFormatting>
  <conditionalFormatting sqref="NN40:NN41">
    <cfRule type="duplicateValues" dxfId="9749" priority="14868"/>
  </conditionalFormatting>
  <conditionalFormatting sqref="NP40:NP41">
    <cfRule type="duplicateValues" dxfId="9748" priority="14867"/>
  </conditionalFormatting>
  <conditionalFormatting sqref="NR40:NR41">
    <cfRule type="duplicateValues" dxfId="9747" priority="14866"/>
  </conditionalFormatting>
  <conditionalFormatting sqref="NT40:NT41">
    <cfRule type="duplicateValues" dxfId="9746" priority="14865"/>
  </conditionalFormatting>
  <conditionalFormatting sqref="NV40:NV41">
    <cfRule type="duplicateValues" dxfId="9745" priority="14864"/>
  </conditionalFormatting>
  <conditionalFormatting sqref="NX40:NX41">
    <cfRule type="duplicateValues" dxfId="9744" priority="14863"/>
  </conditionalFormatting>
  <conditionalFormatting sqref="NZ40:NZ41">
    <cfRule type="duplicateValues" dxfId="9743" priority="14862"/>
  </conditionalFormatting>
  <conditionalFormatting sqref="OB40:OB41">
    <cfRule type="duplicateValues" dxfId="9742" priority="14861"/>
  </conditionalFormatting>
  <conditionalFormatting sqref="OD40:OD41">
    <cfRule type="duplicateValues" dxfId="9741" priority="14860"/>
  </conditionalFormatting>
  <conditionalFormatting sqref="OF40:OF41">
    <cfRule type="duplicateValues" dxfId="9740" priority="14859"/>
  </conditionalFormatting>
  <conditionalFormatting sqref="OH40:OH41">
    <cfRule type="duplicateValues" dxfId="9739" priority="14858"/>
  </conditionalFormatting>
  <conditionalFormatting sqref="OJ40:OJ41">
    <cfRule type="duplicateValues" dxfId="9738" priority="14857"/>
  </conditionalFormatting>
  <conditionalFormatting sqref="OL40:OL41">
    <cfRule type="duplicateValues" dxfId="9737" priority="14856"/>
  </conditionalFormatting>
  <conditionalFormatting sqref="ON40:ON41">
    <cfRule type="duplicateValues" dxfId="9736" priority="14855"/>
  </conditionalFormatting>
  <conditionalFormatting sqref="OP40:OP41">
    <cfRule type="duplicateValues" dxfId="9735" priority="14854"/>
  </conditionalFormatting>
  <conditionalFormatting sqref="OR40:OR41">
    <cfRule type="duplicateValues" dxfId="9734" priority="14853"/>
  </conditionalFormatting>
  <conditionalFormatting sqref="OT40:OT41">
    <cfRule type="duplicateValues" dxfId="9733" priority="14852"/>
  </conditionalFormatting>
  <conditionalFormatting sqref="OV40:OV41">
    <cfRule type="duplicateValues" dxfId="9732" priority="14851"/>
  </conditionalFormatting>
  <conditionalFormatting sqref="OX40:OX41">
    <cfRule type="duplicateValues" dxfId="9731" priority="14850"/>
  </conditionalFormatting>
  <conditionalFormatting sqref="OZ40:OZ41">
    <cfRule type="duplicateValues" dxfId="9730" priority="14849"/>
  </conditionalFormatting>
  <conditionalFormatting sqref="PB40:PB41">
    <cfRule type="duplicateValues" dxfId="9729" priority="14848"/>
  </conditionalFormatting>
  <conditionalFormatting sqref="PD40:PD41">
    <cfRule type="duplicateValues" dxfId="9728" priority="14847"/>
  </conditionalFormatting>
  <conditionalFormatting sqref="PF40:PF41">
    <cfRule type="duplicateValues" dxfId="9727" priority="14846"/>
  </conditionalFormatting>
  <conditionalFormatting sqref="PH40:PH41">
    <cfRule type="duplicateValues" dxfId="9726" priority="14845"/>
  </conditionalFormatting>
  <conditionalFormatting sqref="PJ40:PJ41">
    <cfRule type="duplicateValues" dxfId="9725" priority="14844"/>
  </conditionalFormatting>
  <conditionalFormatting sqref="PL40:PL41">
    <cfRule type="duplicateValues" dxfId="9724" priority="14843"/>
  </conditionalFormatting>
  <conditionalFormatting sqref="PN40:PN41">
    <cfRule type="duplicateValues" dxfId="9723" priority="14842"/>
  </conditionalFormatting>
  <conditionalFormatting sqref="PP40:PP41">
    <cfRule type="duplicateValues" dxfId="9722" priority="14841"/>
  </conditionalFormatting>
  <conditionalFormatting sqref="PR40:PR41">
    <cfRule type="duplicateValues" dxfId="9721" priority="14840"/>
  </conditionalFormatting>
  <conditionalFormatting sqref="PT40:PT41">
    <cfRule type="duplicateValues" dxfId="9720" priority="14839"/>
  </conditionalFormatting>
  <conditionalFormatting sqref="PV40:PV41">
    <cfRule type="duplicateValues" dxfId="9719" priority="14838"/>
  </conditionalFormatting>
  <conditionalFormatting sqref="PX40:PX41">
    <cfRule type="duplicateValues" dxfId="9718" priority="14837"/>
  </conditionalFormatting>
  <conditionalFormatting sqref="PZ40:PZ41">
    <cfRule type="duplicateValues" dxfId="9717" priority="14836"/>
  </conditionalFormatting>
  <conditionalFormatting sqref="QB40:QB41">
    <cfRule type="duplicateValues" dxfId="9716" priority="14835"/>
  </conditionalFormatting>
  <conditionalFormatting sqref="QD40:QD41">
    <cfRule type="duplicateValues" dxfId="9715" priority="14834"/>
  </conditionalFormatting>
  <conditionalFormatting sqref="QF40:QF41">
    <cfRule type="duplicateValues" dxfId="9714" priority="14833"/>
  </conditionalFormatting>
  <conditionalFormatting sqref="QH40:QH41">
    <cfRule type="duplicateValues" dxfId="9713" priority="14832"/>
  </conditionalFormatting>
  <conditionalFormatting sqref="QJ40:QJ41">
    <cfRule type="duplicateValues" dxfId="9712" priority="14831"/>
  </conditionalFormatting>
  <conditionalFormatting sqref="QL40:QL41">
    <cfRule type="duplicateValues" dxfId="9711" priority="14830"/>
  </conditionalFormatting>
  <conditionalFormatting sqref="QN40:QN41">
    <cfRule type="duplicateValues" dxfId="9710" priority="14829"/>
  </conditionalFormatting>
  <conditionalFormatting sqref="QP40:QP41">
    <cfRule type="duplicateValues" dxfId="9709" priority="14828"/>
  </conditionalFormatting>
  <conditionalFormatting sqref="QR40:QR41">
    <cfRule type="duplicateValues" dxfId="9708" priority="14827"/>
  </conditionalFormatting>
  <conditionalFormatting sqref="QT40:QT41">
    <cfRule type="duplicateValues" dxfId="9707" priority="14826"/>
  </conditionalFormatting>
  <conditionalFormatting sqref="QV40:QV41">
    <cfRule type="duplicateValues" dxfId="9706" priority="14825"/>
  </conditionalFormatting>
  <conditionalFormatting sqref="QX40:QX41">
    <cfRule type="duplicateValues" dxfId="9705" priority="14824"/>
  </conditionalFormatting>
  <conditionalFormatting sqref="QZ40:QZ41">
    <cfRule type="duplicateValues" dxfId="9704" priority="14823"/>
  </conditionalFormatting>
  <conditionalFormatting sqref="RB40:RB41">
    <cfRule type="duplicateValues" dxfId="9703" priority="14822"/>
  </conditionalFormatting>
  <conditionalFormatting sqref="RD40:RD41">
    <cfRule type="duplicateValues" dxfId="9702" priority="14821"/>
  </conditionalFormatting>
  <conditionalFormatting sqref="RF40:RF41">
    <cfRule type="duplicateValues" dxfId="9701" priority="14820"/>
  </conditionalFormatting>
  <conditionalFormatting sqref="RH40:RH41">
    <cfRule type="duplicateValues" dxfId="9700" priority="14819"/>
  </conditionalFormatting>
  <conditionalFormatting sqref="RJ40:RJ41">
    <cfRule type="duplicateValues" dxfId="9699" priority="14818"/>
  </conditionalFormatting>
  <conditionalFormatting sqref="RL40:RL41">
    <cfRule type="duplicateValues" dxfId="9698" priority="14817"/>
  </conditionalFormatting>
  <conditionalFormatting sqref="RN40:RN41">
    <cfRule type="duplicateValues" dxfId="9697" priority="14816"/>
  </conditionalFormatting>
  <conditionalFormatting sqref="RP40:RP41">
    <cfRule type="duplicateValues" dxfId="9696" priority="14815"/>
  </conditionalFormatting>
  <conditionalFormatting sqref="RR40:RR41">
    <cfRule type="duplicateValues" dxfId="9695" priority="14814"/>
  </conditionalFormatting>
  <conditionalFormatting sqref="RT40:RT41">
    <cfRule type="duplicateValues" dxfId="9694" priority="14813"/>
  </conditionalFormatting>
  <conditionalFormatting sqref="RV40:RV41">
    <cfRule type="duplicateValues" dxfId="9693" priority="14812"/>
  </conditionalFormatting>
  <conditionalFormatting sqref="RX40:RX41">
    <cfRule type="duplicateValues" dxfId="9692" priority="14811"/>
  </conditionalFormatting>
  <conditionalFormatting sqref="RZ40:RZ41">
    <cfRule type="duplicateValues" dxfId="9691" priority="14810"/>
  </conditionalFormatting>
  <conditionalFormatting sqref="SB40:SB41">
    <cfRule type="duplicateValues" dxfId="9690" priority="14809"/>
  </conditionalFormatting>
  <conditionalFormatting sqref="SD40:SD41">
    <cfRule type="duplicateValues" dxfId="9689" priority="14808"/>
  </conditionalFormatting>
  <conditionalFormatting sqref="SF40:SF41">
    <cfRule type="duplicateValues" dxfId="9688" priority="14807"/>
  </conditionalFormatting>
  <conditionalFormatting sqref="SH40:SH41">
    <cfRule type="duplicateValues" dxfId="9687" priority="14806"/>
  </conditionalFormatting>
  <conditionalFormatting sqref="SJ40:SJ41">
    <cfRule type="duplicateValues" dxfId="9686" priority="14805"/>
  </conditionalFormatting>
  <conditionalFormatting sqref="SL40:SL41">
    <cfRule type="duplicateValues" dxfId="9685" priority="14804"/>
  </conditionalFormatting>
  <conditionalFormatting sqref="SN40:SN41">
    <cfRule type="duplicateValues" dxfId="9684" priority="14803"/>
  </conditionalFormatting>
  <conditionalFormatting sqref="SP40:SP41">
    <cfRule type="duplicateValues" dxfId="9683" priority="14802"/>
  </conditionalFormatting>
  <conditionalFormatting sqref="SR40:SR41">
    <cfRule type="duplicateValues" dxfId="9682" priority="14801"/>
  </conditionalFormatting>
  <conditionalFormatting sqref="ST40:ST41">
    <cfRule type="duplicateValues" dxfId="9681" priority="14800"/>
  </conditionalFormatting>
  <conditionalFormatting sqref="SV40:SV41">
    <cfRule type="duplicateValues" dxfId="9680" priority="14799"/>
  </conditionalFormatting>
  <conditionalFormatting sqref="SX40:SX41">
    <cfRule type="duplicateValues" dxfId="9679" priority="14798"/>
  </conditionalFormatting>
  <conditionalFormatting sqref="SZ40:SZ41">
    <cfRule type="duplicateValues" dxfId="9678" priority="14797"/>
  </conditionalFormatting>
  <conditionalFormatting sqref="TB40:TB41">
    <cfRule type="duplicateValues" dxfId="9677" priority="14796"/>
  </conditionalFormatting>
  <conditionalFormatting sqref="TD40:TD41">
    <cfRule type="duplicateValues" dxfId="9676" priority="14795"/>
  </conditionalFormatting>
  <conditionalFormatting sqref="TF40:TF41">
    <cfRule type="duplicateValues" dxfId="9675" priority="14794"/>
  </conditionalFormatting>
  <conditionalFormatting sqref="TH40:TH41">
    <cfRule type="duplicateValues" dxfId="9674" priority="14793"/>
  </conditionalFormatting>
  <conditionalFormatting sqref="TJ40:TJ41">
    <cfRule type="duplicateValues" dxfId="9673" priority="14792"/>
  </conditionalFormatting>
  <conditionalFormatting sqref="TL40:TL41">
    <cfRule type="duplicateValues" dxfId="9672" priority="14791"/>
  </conditionalFormatting>
  <conditionalFormatting sqref="TN40:TN41">
    <cfRule type="duplicateValues" dxfId="9671" priority="14790"/>
  </conditionalFormatting>
  <conditionalFormatting sqref="TP40:TP41">
    <cfRule type="duplicateValues" dxfId="9670" priority="14789"/>
  </conditionalFormatting>
  <conditionalFormatting sqref="TR40:TR41">
    <cfRule type="duplicateValues" dxfId="9669" priority="14788"/>
  </conditionalFormatting>
  <conditionalFormatting sqref="TT40:TT41">
    <cfRule type="duplicateValues" dxfId="9668" priority="14787"/>
  </conditionalFormatting>
  <conditionalFormatting sqref="TV40:TV41">
    <cfRule type="duplicateValues" dxfId="9667" priority="14786"/>
  </conditionalFormatting>
  <conditionalFormatting sqref="TX40:TX41">
    <cfRule type="duplicateValues" dxfId="9666" priority="14785"/>
  </conditionalFormatting>
  <conditionalFormatting sqref="TZ40:TZ41">
    <cfRule type="duplicateValues" dxfId="9665" priority="14784"/>
  </conditionalFormatting>
  <conditionalFormatting sqref="UB40:UB41">
    <cfRule type="duplicateValues" dxfId="9664" priority="14783"/>
  </conditionalFormatting>
  <conditionalFormatting sqref="UD40:UD41">
    <cfRule type="duplicateValues" dxfId="9663" priority="14782"/>
  </conditionalFormatting>
  <conditionalFormatting sqref="UF40:UF41">
    <cfRule type="duplicateValues" dxfId="9662" priority="14781"/>
  </conditionalFormatting>
  <conditionalFormatting sqref="UH40:UH41">
    <cfRule type="duplicateValues" dxfId="9661" priority="14780"/>
  </conditionalFormatting>
  <conditionalFormatting sqref="UJ40:UJ41">
    <cfRule type="duplicateValues" dxfId="9660" priority="14779"/>
  </conditionalFormatting>
  <conditionalFormatting sqref="UL40:UL41">
    <cfRule type="duplicateValues" dxfId="9659" priority="14778"/>
  </conditionalFormatting>
  <conditionalFormatting sqref="UN40:UN41">
    <cfRule type="duplicateValues" dxfId="9658" priority="14777"/>
  </conditionalFormatting>
  <conditionalFormatting sqref="UP40:UP41">
    <cfRule type="duplicateValues" dxfId="9657" priority="14776"/>
  </conditionalFormatting>
  <conditionalFormatting sqref="UR40:UR41">
    <cfRule type="duplicateValues" dxfId="9656" priority="14775"/>
  </conditionalFormatting>
  <conditionalFormatting sqref="UT40:UT41">
    <cfRule type="duplicateValues" dxfId="9655" priority="14774"/>
  </conditionalFormatting>
  <conditionalFormatting sqref="UV40:UV41">
    <cfRule type="duplicateValues" dxfId="9654" priority="14773"/>
  </conditionalFormatting>
  <conditionalFormatting sqref="UX40:UX41">
    <cfRule type="duplicateValues" dxfId="9653" priority="14772"/>
  </conditionalFormatting>
  <conditionalFormatting sqref="UZ40:UZ41">
    <cfRule type="duplicateValues" dxfId="9652" priority="14771"/>
  </conditionalFormatting>
  <conditionalFormatting sqref="VB40:VB41">
    <cfRule type="duplicateValues" dxfId="9651" priority="14770"/>
  </conditionalFormatting>
  <conditionalFormatting sqref="VD40:VD41">
    <cfRule type="duplicateValues" dxfId="9650" priority="14769"/>
  </conditionalFormatting>
  <conditionalFormatting sqref="VF40:VF41">
    <cfRule type="duplicateValues" dxfId="9649" priority="14768"/>
  </conditionalFormatting>
  <conditionalFormatting sqref="VH40:VH41">
    <cfRule type="duplicateValues" dxfId="9648" priority="14767"/>
  </conditionalFormatting>
  <conditionalFormatting sqref="VJ40:VJ41">
    <cfRule type="duplicateValues" dxfId="9647" priority="14766"/>
  </conditionalFormatting>
  <conditionalFormatting sqref="VL40:VL41">
    <cfRule type="duplicateValues" dxfId="9646" priority="14765"/>
  </conditionalFormatting>
  <conditionalFormatting sqref="VN40:VN41">
    <cfRule type="duplicateValues" dxfId="9645" priority="14764"/>
  </conditionalFormatting>
  <conditionalFormatting sqref="VP40:VP41">
    <cfRule type="duplicateValues" dxfId="9644" priority="14763"/>
  </conditionalFormatting>
  <conditionalFormatting sqref="VR40:VR41">
    <cfRule type="duplicateValues" dxfId="9643" priority="14762"/>
  </conditionalFormatting>
  <conditionalFormatting sqref="VT40:VT41">
    <cfRule type="duplicateValues" dxfId="9642" priority="14761"/>
  </conditionalFormatting>
  <conditionalFormatting sqref="VV40:VV41">
    <cfRule type="duplicateValues" dxfId="9641" priority="14760"/>
  </conditionalFormatting>
  <conditionalFormatting sqref="VX40:VX41">
    <cfRule type="duplicateValues" dxfId="9640" priority="14759"/>
  </conditionalFormatting>
  <conditionalFormatting sqref="VZ40:VZ41">
    <cfRule type="duplicateValues" dxfId="9639" priority="14758"/>
  </conditionalFormatting>
  <conditionalFormatting sqref="WB40:WB41">
    <cfRule type="duplicateValues" dxfId="9638" priority="14757"/>
  </conditionalFormatting>
  <conditionalFormatting sqref="WD40:WD41">
    <cfRule type="duplicateValues" dxfId="9637" priority="14756"/>
  </conditionalFormatting>
  <conditionalFormatting sqref="WF40:WF41">
    <cfRule type="duplicateValues" dxfId="9636" priority="14755"/>
  </conditionalFormatting>
  <conditionalFormatting sqref="WH40:WH41">
    <cfRule type="duplicateValues" dxfId="9635" priority="14754"/>
  </conditionalFormatting>
  <conditionalFormatting sqref="WJ40:WJ41">
    <cfRule type="duplicateValues" dxfId="9634" priority="14753"/>
  </conditionalFormatting>
  <conditionalFormatting sqref="WL40:WL41">
    <cfRule type="duplicateValues" dxfId="9633" priority="14752"/>
  </conditionalFormatting>
  <conditionalFormatting sqref="WN40:WN41">
    <cfRule type="duplicateValues" dxfId="9632" priority="14751"/>
  </conditionalFormatting>
  <conditionalFormatting sqref="WP40:WP41">
    <cfRule type="duplicateValues" dxfId="9631" priority="14750"/>
  </conditionalFormatting>
  <conditionalFormatting sqref="WR40:WR41">
    <cfRule type="duplicateValues" dxfId="9630" priority="14749"/>
  </conditionalFormatting>
  <conditionalFormatting sqref="WT40:WT41">
    <cfRule type="duplicateValues" dxfId="9629" priority="14748"/>
  </conditionalFormatting>
  <conditionalFormatting sqref="WV40:WV41">
    <cfRule type="duplicateValues" dxfId="9628" priority="14747"/>
  </conditionalFormatting>
  <conditionalFormatting sqref="WX40:WX41">
    <cfRule type="duplicateValues" dxfId="9627" priority="14746"/>
  </conditionalFormatting>
  <conditionalFormatting sqref="WZ40:WZ41">
    <cfRule type="duplicateValues" dxfId="9626" priority="14745"/>
  </conditionalFormatting>
  <conditionalFormatting sqref="XB40:XB41">
    <cfRule type="duplicateValues" dxfId="9625" priority="14744"/>
  </conditionalFormatting>
  <conditionalFormatting sqref="XD40:XD41">
    <cfRule type="duplicateValues" dxfId="9624" priority="14743"/>
  </conditionalFormatting>
  <conditionalFormatting sqref="XF40:XF41">
    <cfRule type="duplicateValues" dxfId="9623" priority="14742"/>
  </conditionalFormatting>
  <conditionalFormatting sqref="XH40:XH41">
    <cfRule type="duplicateValues" dxfId="9622" priority="14741"/>
  </conditionalFormatting>
  <conditionalFormatting sqref="XJ40:XJ41">
    <cfRule type="duplicateValues" dxfId="9621" priority="14740"/>
  </conditionalFormatting>
  <conditionalFormatting sqref="XL40:XL41">
    <cfRule type="duplicateValues" dxfId="9620" priority="14739"/>
  </conditionalFormatting>
  <conditionalFormatting sqref="XN40:XN41">
    <cfRule type="duplicateValues" dxfId="9619" priority="14738"/>
  </conditionalFormatting>
  <conditionalFormatting sqref="XP40:XP41">
    <cfRule type="duplicateValues" dxfId="9618" priority="14737"/>
  </conditionalFormatting>
  <conditionalFormatting sqref="XR40:XR41">
    <cfRule type="duplicateValues" dxfId="9617" priority="14736"/>
  </conditionalFormatting>
  <conditionalFormatting sqref="XT40:XT41">
    <cfRule type="duplicateValues" dxfId="9616" priority="14735"/>
  </conditionalFormatting>
  <conditionalFormatting sqref="XV40:XV41">
    <cfRule type="duplicateValues" dxfId="9615" priority="14734"/>
  </conditionalFormatting>
  <conditionalFormatting sqref="XX40:XX41">
    <cfRule type="duplicateValues" dxfId="9614" priority="14733"/>
  </conditionalFormatting>
  <conditionalFormatting sqref="XZ40:XZ41">
    <cfRule type="duplicateValues" dxfId="9613" priority="14732"/>
  </conditionalFormatting>
  <conditionalFormatting sqref="YB40:YB41">
    <cfRule type="duplicateValues" dxfId="9612" priority="14731"/>
  </conditionalFormatting>
  <conditionalFormatting sqref="YD40:YD41">
    <cfRule type="duplicateValues" dxfId="9611" priority="14730"/>
  </conditionalFormatting>
  <conditionalFormatting sqref="YF40:YF41">
    <cfRule type="duplicateValues" dxfId="9610" priority="14729"/>
  </conditionalFormatting>
  <conditionalFormatting sqref="YH40:YH41">
    <cfRule type="duplicateValues" dxfId="9609" priority="14728"/>
  </conditionalFormatting>
  <conditionalFormatting sqref="YJ40:YJ41">
    <cfRule type="duplicateValues" dxfId="9608" priority="14727"/>
  </conditionalFormatting>
  <conditionalFormatting sqref="YL40:YL41">
    <cfRule type="duplicateValues" dxfId="9607" priority="14726"/>
  </conditionalFormatting>
  <conditionalFormatting sqref="YN40:YN41">
    <cfRule type="duplicateValues" dxfId="9606" priority="14725"/>
  </conditionalFormatting>
  <conditionalFormatting sqref="YP40:YP41">
    <cfRule type="duplicateValues" dxfId="9605" priority="14724"/>
  </conditionalFormatting>
  <conditionalFormatting sqref="YR40:YR41">
    <cfRule type="duplicateValues" dxfId="9604" priority="14723"/>
  </conditionalFormatting>
  <conditionalFormatting sqref="YT40:YT41">
    <cfRule type="duplicateValues" dxfId="9603" priority="14722"/>
  </conditionalFormatting>
  <conditionalFormatting sqref="YV40:YV41">
    <cfRule type="duplicateValues" dxfId="9602" priority="14721"/>
  </conditionalFormatting>
  <conditionalFormatting sqref="YX40:YX41">
    <cfRule type="duplicateValues" dxfId="9601" priority="14720"/>
  </conditionalFormatting>
  <conditionalFormatting sqref="YZ40:YZ41">
    <cfRule type="duplicateValues" dxfId="9600" priority="14719"/>
  </conditionalFormatting>
  <conditionalFormatting sqref="ZB40:ZB41">
    <cfRule type="duplicateValues" dxfId="9599" priority="14718"/>
  </conditionalFormatting>
  <conditionalFormatting sqref="ZD40:ZD41">
    <cfRule type="duplicateValues" dxfId="9598" priority="14717"/>
  </conditionalFormatting>
  <conditionalFormatting sqref="ZF40:ZF41">
    <cfRule type="duplicateValues" dxfId="9597" priority="14716"/>
  </conditionalFormatting>
  <conditionalFormatting sqref="ZH40:ZH41">
    <cfRule type="duplicateValues" dxfId="9596" priority="14715"/>
  </conditionalFormatting>
  <conditionalFormatting sqref="ZJ40:ZJ41">
    <cfRule type="duplicateValues" dxfId="9595" priority="14714"/>
  </conditionalFormatting>
  <conditionalFormatting sqref="ZL40:ZL41">
    <cfRule type="duplicateValues" dxfId="9594" priority="14713"/>
  </conditionalFormatting>
  <conditionalFormatting sqref="ZN40:ZN41">
    <cfRule type="duplicateValues" dxfId="9593" priority="14712"/>
  </conditionalFormatting>
  <conditionalFormatting sqref="ZP40:ZP41">
    <cfRule type="duplicateValues" dxfId="9592" priority="14711"/>
  </conditionalFormatting>
  <conditionalFormatting sqref="ZR40:ZR41">
    <cfRule type="duplicateValues" dxfId="9591" priority="14710"/>
  </conditionalFormatting>
  <conditionalFormatting sqref="ZT40:ZT41">
    <cfRule type="duplicateValues" dxfId="9590" priority="14709"/>
  </conditionalFormatting>
  <conditionalFormatting sqref="ZV40:ZV41">
    <cfRule type="duplicateValues" dxfId="9589" priority="14708"/>
  </conditionalFormatting>
  <conditionalFormatting sqref="ZX40:ZX41">
    <cfRule type="duplicateValues" dxfId="9588" priority="14707"/>
  </conditionalFormatting>
  <conditionalFormatting sqref="ZZ40:ZZ41">
    <cfRule type="duplicateValues" dxfId="9587" priority="14706"/>
  </conditionalFormatting>
  <conditionalFormatting sqref="AAB40:AAB41">
    <cfRule type="duplicateValues" dxfId="9586" priority="14705"/>
  </conditionalFormatting>
  <conditionalFormatting sqref="AAD40:AAD41">
    <cfRule type="duplicateValues" dxfId="9585" priority="14704"/>
  </conditionalFormatting>
  <conditionalFormatting sqref="AAF40:AAF41">
    <cfRule type="duplicateValues" dxfId="9584" priority="14703"/>
  </conditionalFormatting>
  <conditionalFormatting sqref="AAH40:AAH41">
    <cfRule type="duplicateValues" dxfId="9583" priority="14702"/>
  </conditionalFormatting>
  <conditionalFormatting sqref="AAJ40:AAJ41">
    <cfRule type="duplicateValues" dxfId="9582" priority="14701"/>
  </conditionalFormatting>
  <conditionalFormatting sqref="AAL40:AAL41">
    <cfRule type="duplicateValues" dxfId="9581" priority="14700"/>
  </conditionalFormatting>
  <conditionalFormatting sqref="AAN40:AAN41">
    <cfRule type="duplicateValues" dxfId="9580" priority="14699"/>
  </conditionalFormatting>
  <conditionalFormatting sqref="AAP40:AAP41">
    <cfRule type="duplicateValues" dxfId="9579" priority="14698"/>
  </conditionalFormatting>
  <conditionalFormatting sqref="AAR40:AAR41">
    <cfRule type="duplicateValues" dxfId="9578" priority="14697"/>
  </conditionalFormatting>
  <conditionalFormatting sqref="AAT40:AAT41">
    <cfRule type="duplicateValues" dxfId="9577" priority="14696"/>
  </conditionalFormatting>
  <conditionalFormatting sqref="AAV40:AAV41">
    <cfRule type="duplicateValues" dxfId="9576" priority="14695"/>
  </conditionalFormatting>
  <conditionalFormatting sqref="AAX40:AAX41">
    <cfRule type="duplicateValues" dxfId="9575" priority="14694"/>
  </conditionalFormatting>
  <conditionalFormatting sqref="AAZ40:AAZ41">
    <cfRule type="duplicateValues" dxfId="9574" priority="14693"/>
  </conditionalFormatting>
  <conditionalFormatting sqref="ABB40:ABB41">
    <cfRule type="duplicateValues" dxfId="9573" priority="14692"/>
  </conditionalFormatting>
  <conditionalFormatting sqref="ABD40:ABD41">
    <cfRule type="duplicateValues" dxfId="9572" priority="14691"/>
  </conditionalFormatting>
  <conditionalFormatting sqref="ABF40:ABF41">
    <cfRule type="duplicateValues" dxfId="9571" priority="14690"/>
  </conditionalFormatting>
  <conditionalFormatting sqref="ABH40:ABH41">
    <cfRule type="duplicateValues" dxfId="9570" priority="14689"/>
  </conditionalFormatting>
  <conditionalFormatting sqref="ABJ40:ABJ41">
    <cfRule type="duplicateValues" dxfId="9569" priority="14688"/>
  </conditionalFormatting>
  <conditionalFormatting sqref="ABL40:ABL41">
    <cfRule type="duplicateValues" dxfId="9568" priority="14687"/>
  </conditionalFormatting>
  <conditionalFormatting sqref="ABN40:ABN41">
    <cfRule type="duplicateValues" dxfId="9567" priority="14686"/>
  </conditionalFormatting>
  <conditionalFormatting sqref="ABP40:ABP41">
    <cfRule type="duplicateValues" dxfId="9566" priority="14685"/>
  </conditionalFormatting>
  <conditionalFormatting sqref="ABR40:ABR41">
    <cfRule type="duplicateValues" dxfId="9565" priority="14684"/>
  </conditionalFormatting>
  <conditionalFormatting sqref="ABT40:ABT41">
    <cfRule type="duplicateValues" dxfId="9564" priority="14683"/>
  </conditionalFormatting>
  <conditionalFormatting sqref="ABV40:ABV41">
    <cfRule type="duplicateValues" dxfId="9563" priority="14682"/>
  </conditionalFormatting>
  <conditionalFormatting sqref="ABX40:ABX41">
    <cfRule type="duplicateValues" dxfId="9562" priority="14681"/>
  </conditionalFormatting>
  <conditionalFormatting sqref="ABZ40:ABZ41">
    <cfRule type="duplicateValues" dxfId="9561" priority="14680"/>
  </conditionalFormatting>
  <conditionalFormatting sqref="ACB40:ACB41">
    <cfRule type="duplicateValues" dxfId="9560" priority="14679"/>
  </conditionalFormatting>
  <conditionalFormatting sqref="ACD40:ACD41">
    <cfRule type="duplicateValues" dxfId="9559" priority="14678"/>
  </conditionalFormatting>
  <conditionalFormatting sqref="ACF40:ACF41">
    <cfRule type="duplicateValues" dxfId="9558" priority="14677"/>
  </conditionalFormatting>
  <conditionalFormatting sqref="ACH40:ACH41">
    <cfRule type="duplicateValues" dxfId="9557" priority="14676"/>
  </conditionalFormatting>
  <conditionalFormatting sqref="ACJ40:ACJ41">
    <cfRule type="duplicateValues" dxfId="9556" priority="14675"/>
  </conditionalFormatting>
  <conditionalFormatting sqref="ACL40:ACL41">
    <cfRule type="duplicateValues" dxfId="9555" priority="14674"/>
  </conditionalFormatting>
  <conditionalFormatting sqref="ACN40:ACN41">
    <cfRule type="duplicateValues" dxfId="9554" priority="14673"/>
  </conditionalFormatting>
  <conditionalFormatting sqref="ACP40:ACP41">
    <cfRule type="duplicateValues" dxfId="9553" priority="14672"/>
  </conditionalFormatting>
  <conditionalFormatting sqref="ACR40:ACR41">
    <cfRule type="duplicateValues" dxfId="9552" priority="14671"/>
  </conditionalFormatting>
  <conditionalFormatting sqref="ACT40:ACT41">
    <cfRule type="duplicateValues" dxfId="9551" priority="14670"/>
  </conditionalFormatting>
  <conditionalFormatting sqref="ACV40:ACV41">
    <cfRule type="duplicateValues" dxfId="9550" priority="14669"/>
  </conditionalFormatting>
  <conditionalFormatting sqref="ACX40:ACX41">
    <cfRule type="duplicateValues" dxfId="9549" priority="14668"/>
  </conditionalFormatting>
  <conditionalFormatting sqref="ACZ40:ACZ41">
    <cfRule type="duplicateValues" dxfId="9548" priority="14667"/>
  </conditionalFormatting>
  <conditionalFormatting sqref="ADB40:ADB41">
    <cfRule type="duplicateValues" dxfId="9547" priority="14666"/>
  </conditionalFormatting>
  <conditionalFormatting sqref="ADD40:ADD41">
    <cfRule type="duplicateValues" dxfId="9546" priority="14665"/>
  </conditionalFormatting>
  <conditionalFormatting sqref="ADF40:ADF41">
    <cfRule type="duplicateValues" dxfId="9545" priority="14664"/>
  </conditionalFormatting>
  <conditionalFormatting sqref="KZ40:KZ71">
    <cfRule type="duplicateValues" dxfId="9544" priority="14141"/>
  </conditionalFormatting>
  <conditionalFormatting sqref="LB40:LB71">
    <cfRule type="duplicateValues" dxfId="9543" priority="14139"/>
    <cfRule type="duplicateValues" dxfId="9542" priority="14140"/>
  </conditionalFormatting>
  <conditionalFormatting sqref="LD40:LD71">
    <cfRule type="duplicateValues" dxfId="9541" priority="14137"/>
    <cfRule type="duplicateValues" dxfId="9540" priority="14138"/>
  </conditionalFormatting>
  <conditionalFormatting sqref="LF40:LF71">
    <cfRule type="duplicateValues" dxfId="9539" priority="14135"/>
    <cfRule type="duplicateValues" dxfId="9538" priority="14136"/>
  </conditionalFormatting>
  <conditionalFormatting sqref="LH40:LH71">
    <cfRule type="duplicateValues" dxfId="9537" priority="14133"/>
    <cfRule type="duplicateValues" dxfId="9536" priority="14134"/>
  </conditionalFormatting>
  <conditionalFormatting sqref="LJ40:LJ71">
    <cfRule type="duplicateValues" dxfId="9535" priority="14131"/>
    <cfRule type="duplicateValues" dxfId="9534" priority="14132"/>
  </conditionalFormatting>
  <conditionalFormatting sqref="LL40:LL71">
    <cfRule type="duplicateValues" dxfId="9533" priority="14129"/>
    <cfRule type="duplicateValues" dxfId="9532" priority="14130"/>
  </conditionalFormatting>
  <conditionalFormatting sqref="LN40:LN71">
    <cfRule type="duplicateValues" dxfId="9531" priority="14128"/>
  </conditionalFormatting>
  <conditionalFormatting sqref="LP40:LP71">
    <cfRule type="duplicateValues" dxfId="9530" priority="14126"/>
    <cfRule type="duplicateValues" dxfId="9529" priority="14127"/>
  </conditionalFormatting>
  <conditionalFormatting sqref="LR40:LR71">
    <cfRule type="duplicateValues" dxfId="9528" priority="14124"/>
    <cfRule type="duplicateValues" dxfId="9527" priority="14125"/>
  </conditionalFormatting>
  <conditionalFormatting sqref="LT40:LT71">
    <cfRule type="duplicateValues" dxfId="9526" priority="14122"/>
    <cfRule type="duplicateValues" dxfId="9525" priority="14123"/>
  </conditionalFormatting>
  <conditionalFormatting sqref="MB40:MB71">
    <cfRule type="duplicateValues" dxfId="9524" priority="14121"/>
  </conditionalFormatting>
  <conditionalFormatting sqref="MD40:MD71">
    <cfRule type="duplicateValues" dxfId="9523" priority="14119"/>
    <cfRule type="duplicateValues" dxfId="9522" priority="14120"/>
  </conditionalFormatting>
  <conditionalFormatting sqref="MF40:MF71">
    <cfRule type="duplicateValues" dxfId="9521" priority="14117"/>
    <cfRule type="duplicateValues" dxfId="9520" priority="14118"/>
  </conditionalFormatting>
  <conditionalFormatting sqref="MH40:MH71">
    <cfRule type="duplicateValues" dxfId="9519" priority="14115"/>
    <cfRule type="duplicateValues" dxfId="9518" priority="14116"/>
  </conditionalFormatting>
  <conditionalFormatting sqref="MP40:MP71">
    <cfRule type="duplicateValues" dxfId="9517" priority="14114"/>
  </conditionalFormatting>
  <conditionalFormatting sqref="MR40:MR71">
    <cfRule type="duplicateValues" dxfId="9516" priority="14112"/>
    <cfRule type="duplicateValues" dxfId="9515" priority="14113"/>
  </conditionalFormatting>
  <conditionalFormatting sqref="MT40:MT71">
    <cfRule type="duplicateValues" dxfId="9514" priority="14110"/>
    <cfRule type="duplicateValues" dxfId="9513" priority="14111"/>
  </conditionalFormatting>
  <conditionalFormatting sqref="MV40:MV71">
    <cfRule type="duplicateValues" dxfId="9512" priority="14108"/>
    <cfRule type="duplicateValues" dxfId="9511" priority="14109"/>
  </conditionalFormatting>
  <conditionalFormatting sqref="ND40:ND71">
    <cfRule type="duplicateValues" dxfId="9510" priority="14107"/>
  </conditionalFormatting>
  <conditionalFormatting sqref="NF40:NF71">
    <cfRule type="duplicateValues" dxfId="9509" priority="14105"/>
    <cfRule type="duplicateValues" dxfId="9508" priority="14106"/>
  </conditionalFormatting>
  <conditionalFormatting sqref="NH40:NH71">
    <cfRule type="duplicateValues" dxfId="9507" priority="14103"/>
    <cfRule type="duplicateValues" dxfId="9506" priority="14104"/>
  </conditionalFormatting>
  <conditionalFormatting sqref="NJ40:NJ71">
    <cfRule type="duplicateValues" dxfId="9505" priority="14101"/>
    <cfRule type="duplicateValues" dxfId="9504" priority="14102"/>
  </conditionalFormatting>
  <conditionalFormatting sqref="NR40:NR71">
    <cfRule type="duplicateValues" dxfId="9503" priority="14100"/>
  </conditionalFormatting>
  <conditionalFormatting sqref="NT40:NT71">
    <cfRule type="duplicateValues" dxfId="9502" priority="14098"/>
    <cfRule type="duplicateValues" dxfId="9501" priority="14099"/>
  </conditionalFormatting>
  <conditionalFormatting sqref="NV40:NV71">
    <cfRule type="duplicateValues" dxfId="9500" priority="14096"/>
    <cfRule type="duplicateValues" dxfId="9499" priority="14097"/>
  </conditionalFormatting>
  <conditionalFormatting sqref="NX40:NX71">
    <cfRule type="duplicateValues" dxfId="9498" priority="14094"/>
    <cfRule type="duplicateValues" dxfId="9497" priority="14095"/>
  </conditionalFormatting>
  <conditionalFormatting sqref="OF40:OF71">
    <cfRule type="duplicateValues" dxfId="9496" priority="14093"/>
  </conditionalFormatting>
  <conditionalFormatting sqref="OT40:OT71">
    <cfRule type="duplicateValues" dxfId="9495" priority="14092"/>
  </conditionalFormatting>
  <conditionalFormatting sqref="OV40:OV71">
    <cfRule type="duplicateValues" dxfId="9494" priority="14090"/>
    <cfRule type="duplicateValues" dxfId="9493" priority="14091"/>
  </conditionalFormatting>
  <conditionalFormatting sqref="OX40:OX71">
    <cfRule type="duplicateValues" dxfId="9492" priority="14088"/>
    <cfRule type="duplicateValues" dxfId="9491" priority="14089"/>
  </conditionalFormatting>
  <conditionalFormatting sqref="OZ40:OZ71">
    <cfRule type="duplicateValues" dxfId="9490" priority="14086"/>
    <cfRule type="duplicateValues" dxfId="9489" priority="14087"/>
  </conditionalFormatting>
  <conditionalFormatting sqref="PB40:PB71">
    <cfRule type="duplicateValues" dxfId="9488" priority="14084"/>
    <cfRule type="duplicateValues" dxfId="9487" priority="14085"/>
  </conditionalFormatting>
  <conditionalFormatting sqref="PD40:PD71">
    <cfRule type="duplicateValues" dxfId="9486" priority="14082"/>
    <cfRule type="duplicateValues" dxfId="9485" priority="14083"/>
  </conditionalFormatting>
  <conditionalFormatting sqref="PF40:PF71">
    <cfRule type="duplicateValues" dxfId="9484" priority="14080"/>
    <cfRule type="duplicateValues" dxfId="9483" priority="14081"/>
  </conditionalFormatting>
  <conditionalFormatting sqref="PH40:PH71">
    <cfRule type="duplicateValues" dxfId="9482" priority="14079"/>
  </conditionalFormatting>
  <conditionalFormatting sqref="PJ40:PJ71">
    <cfRule type="duplicateValues" dxfId="9481" priority="14077"/>
    <cfRule type="duplicateValues" dxfId="9480" priority="14078"/>
  </conditionalFormatting>
  <conditionalFormatting sqref="PL40:PL71">
    <cfRule type="duplicateValues" dxfId="9479" priority="14075"/>
    <cfRule type="duplicateValues" dxfId="9478" priority="14076"/>
  </conditionalFormatting>
  <conditionalFormatting sqref="PN40:PN71">
    <cfRule type="duplicateValues" dxfId="9477" priority="14073"/>
    <cfRule type="duplicateValues" dxfId="9476" priority="14074"/>
  </conditionalFormatting>
  <conditionalFormatting sqref="PP40:PP71">
    <cfRule type="duplicateValues" dxfId="9475" priority="14072"/>
  </conditionalFormatting>
  <conditionalFormatting sqref="PR40:PR71">
    <cfRule type="duplicateValues" dxfId="9474" priority="14071"/>
  </conditionalFormatting>
  <conditionalFormatting sqref="PT40:PT71">
    <cfRule type="duplicateValues" dxfId="9473" priority="14070"/>
  </conditionalFormatting>
  <conditionalFormatting sqref="PV40:PV71">
    <cfRule type="duplicateValues" dxfId="9472" priority="14069"/>
  </conditionalFormatting>
  <conditionalFormatting sqref="PX40:PX71">
    <cfRule type="duplicateValues" dxfId="9471" priority="14067"/>
    <cfRule type="duplicateValues" dxfId="9470" priority="14068"/>
  </conditionalFormatting>
  <conditionalFormatting sqref="PZ40:PZ71">
    <cfRule type="duplicateValues" dxfId="9469" priority="14065"/>
    <cfRule type="duplicateValues" dxfId="9468" priority="14066"/>
  </conditionalFormatting>
  <conditionalFormatting sqref="QB40:QB71">
    <cfRule type="duplicateValues" dxfId="9467" priority="14063"/>
    <cfRule type="duplicateValues" dxfId="9466" priority="14064"/>
  </conditionalFormatting>
  <conditionalFormatting sqref="QD40:QD71">
    <cfRule type="duplicateValues" dxfId="9465" priority="14062"/>
  </conditionalFormatting>
  <conditionalFormatting sqref="QF40:QF71">
    <cfRule type="duplicateValues" dxfId="9464" priority="14060"/>
    <cfRule type="duplicateValues" dxfId="9463" priority="14061"/>
  </conditionalFormatting>
  <conditionalFormatting sqref="QH40:QH71">
    <cfRule type="duplicateValues" dxfId="9462" priority="14059"/>
  </conditionalFormatting>
  <conditionalFormatting sqref="QJ40:QJ71">
    <cfRule type="duplicateValues" dxfId="9461" priority="14058"/>
  </conditionalFormatting>
  <conditionalFormatting sqref="QL40:QL71">
    <cfRule type="duplicateValues" dxfId="9460" priority="14056"/>
    <cfRule type="duplicateValues" dxfId="9459" priority="14057"/>
  </conditionalFormatting>
  <conditionalFormatting sqref="QN40:QN71">
    <cfRule type="duplicateValues" dxfId="9458" priority="14054"/>
    <cfRule type="duplicateValues" dxfId="9457" priority="14055"/>
  </conditionalFormatting>
  <conditionalFormatting sqref="QP40:QP71">
    <cfRule type="duplicateValues" dxfId="9456" priority="14052"/>
    <cfRule type="duplicateValues" dxfId="9455" priority="14053"/>
  </conditionalFormatting>
  <conditionalFormatting sqref="QX40:QX71">
    <cfRule type="duplicateValues" dxfId="9454" priority="14051"/>
  </conditionalFormatting>
  <conditionalFormatting sqref="QZ40:QZ71">
    <cfRule type="duplicateValues" dxfId="9453" priority="14049"/>
    <cfRule type="duplicateValues" dxfId="9452" priority="14050"/>
  </conditionalFormatting>
  <conditionalFormatting sqref="RB40:RB71">
    <cfRule type="duplicateValues" dxfId="9451" priority="14047"/>
    <cfRule type="duplicateValues" dxfId="9450" priority="14048"/>
  </conditionalFormatting>
  <conditionalFormatting sqref="RD40:RD71">
    <cfRule type="duplicateValues" dxfId="9449" priority="14045"/>
    <cfRule type="duplicateValues" dxfId="9448" priority="14046"/>
  </conditionalFormatting>
  <conditionalFormatting sqref="RL40:RL71">
    <cfRule type="duplicateValues" dxfId="9447" priority="14044"/>
  </conditionalFormatting>
  <conditionalFormatting sqref="RN40:RN71">
    <cfRule type="duplicateValues" dxfId="9446" priority="14042"/>
    <cfRule type="duplicateValues" dxfId="9445" priority="14043"/>
  </conditionalFormatting>
  <conditionalFormatting sqref="RP40:RP71">
    <cfRule type="duplicateValues" dxfId="9444" priority="14040"/>
    <cfRule type="duplicateValues" dxfId="9443" priority="14041"/>
  </conditionalFormatting>
  <conditionalFormatting sqref="RR40:RR71">
    <cfRule type="duplicateValues" dxfId="9442" priority="14038"/>
    <cfRule type="duplicateValues" dxfId="9441" priority="14039"/>
  </conditionalFormatting>
  <conditionalFormatting sqref="RZ40:RZ71">
    <cfRule type="duplicateValues" dxfId="9440" priority="14037"/>
  </conditionalFormatting>
  <conditionalFormatting sqref="QT40:QT71">
    <cfRule type="duplicateValues" dxfId="9439" priority="14036"/>
  </conditionalFormatting>
  <conditionalFormatting sqref="KZ40:KZ71">
    <cfRule type="duplicateValues" dxfId="9438" priority="13486"/>
  </conditionalFormatting>
  <conditionalFormatting sqref="LN40:LN71">
    <cfRule type="duplicateValues" dxfId="9437" priority="13485"/>
  </conditionalFormatting>
  <conditionalFormatting sqref="LP46:LP71">
    <cfRule type="duplicateValues" dxfId="9436" priority="13484"/>
  </conditionalFormatting>
  <conditionalFormatting sqref="LR46:LR71">
    <cfRule type="duplicateValues" dxfId="9435" priority="13483"/>
  </conditionalFormatting>
  <conditionalFormatting sqref="LT46:LT71">
    <cfRule type="duplicateValues" dxfId="9434" priority="13482"/>
  </conditionalFormatting>
  <conditionalFormatting sqref="LV40:LV71">
    <cfRule type="duplicateValues" dxfId="9433" priority="13479"/>
    <cfRule type="duplicateValues" dxfId="9432" priority="13480"/>
    <cfRule type="duplicateValues" dxfId="9431" priority="13481"/>
  </conditionalFormatting>
  <conditionalFormatting sqref="LX40:LX71">
    <cfRule type="duplicateValues" dxfId="9430" priority="13475"/>
    <cfRule type="duplicateValues" dxfId="9429" priority="13476"/>
    <cfRule type="duplicateValues" dxfId="9428" priority="13477"/>
    <cfRule type="duplicateValues" dxfId="9427" priority="13478"/>
  </conditionalFormatting>
  <conditionalFormatting sqref="LZ40:LZ71">
    <cfRule type="duplicateValues" dxfId="9426" priority="13471"/>
    <cfRule type="duplicateValues" dxfId="9425" priority="13472"/>
    <cfRule type="duplicateValues" dxfId="9424" priority="13473"/>
    <cfRule type="duplicateValues" dxfId="9423" priority="13474"/>
  </conditionalFormatting>
  <conditionalFormatting sqref="MB40:MB71">
    <cfRule type="duplicateValues" dxfId="9422" priority="13470"/>
  </conditionalFormatting>
  <conditionalFormatting sqref="MD46:MD71">
    <cfRule type="duplicateValues" dxfId="9421" priority="13469"/>
  </conditionalFormatting>
  <conditionalFormatting sqref="MF46:MF71">
    <cfRule type="duplicateValues" dxfId="9420" priority="13468"/>
  </conditionalFormatting>
  <conditionalFormatting sqref="MH46:MH71">
    <cfRule type="duplicateValues" dxfId="9419" priority="13467"/>
  </conditionalFormatting>
  <conditionalFormatting sqref="MJ40:MJ71">
    <cfRule type="duplicateValues" dxfId="9418" priority="13464"/>
    <cfRule type="duplicateValues" dxfId="9417" priority="13465"/>
    <cfRule type="duplicateValues" dxfId="9416" priority="13466"/>
  </conditionalFormatting>
  <conditionalFormatting sqref="ML40:ML71">
    <cfRule type="duplicateValues" dxfId="9415" priority="13461"/>
    <cfRule type="duplicateValues" dxfId="9414" priority="13462"/>
    <cfRule type="duplicateValues" dxfId="9413" priority="13463"/>
  </conditionalFormatting>
  <conditionalFormatting sqref="MN40:MN71">
    <cfRule type="duplicateValues" dxfId="9412" priority="13458"/>
    <cfRule type="duplicateValues" dxfId="9411" priority="13459"/>
    <cfRule type="duplicateValues" dxfId="9410" priority="13460"/>
  </conditionalFormatting>
  <conditionalFormatting sqref="MP40:MP71">
    <cfRule type="duplicateValues" dxfId="9409" priority="13457"/>
  </conditionalFormatting>
  <conditionalFormatting sqref="MR46:MR71">
    <cfRule type="duplicateValues" dxfId="9408" priority="13456"/>
  </conditionalFormatting>
  <conditionalFormatting sqref="MT46:MT71">
    <cfRule type="duplicateValues" dxfId="9407" priority="13455"/>
  </conditionalFormatting>
  <conditionalFormatting sqref="MV46:MV71">
    <cfRule type="duplicateValues" dxfId="9406" priority="13454"/>
  </conditionalFormatting>
  <conditionalFormatting sqref="MX40:MX71">
    <cfRule type="duplicateValues" dxfId="9405" priority="13451"/>
    <cfRule type="duplicateValues" dxfId="9404" priority="13452"/>
    <cfRule type="duplicateValues" dxfId="9403" priority="13453"/>
  </conditionalFormatting>
  <conditionalFormatting sqref="MZ40:MZ71">
    <cfRule type="duplicateValues" dxfId="9402" priority="13445"/>
    <cfRule type="duplicateValues" dxfId="9401" priority="13446"/>
    <cfRule type="duplicateValues" dxfId="9400" priority="13447"/>
    <cfRule type="duplicateValues" dxfId="9399" priority="13448"/>
    <cfRule type="duplicateValues" dxfId="9398" priority="13449"/>
    <cfRule type="duplicateValues" dxfId="9397" priority="13450"/>
  </conditionalFormatting>
  <conditionalFormatting sqref="NB40:NB71">
    <cfRule type="duplicateValues" dxfId="9396" priority="13440"/>
    <cfRule type="duplicateValues" dxfId="9395" priority="13441"/>
    <cfRule type="duplicateValues" dxfId="9394" priority="13442"/>
    <cfRule type="duplicateValues" dxfId="9393" priority="13443"/>
    <cfRule type="duplicateValues" dxfId="9392" priority="13444"/>
  </conditionalFormatting>
  <conditionalFormatting sqref="ND40:ND71">
    <cfRule type="duplicateValues" dxfId="9391" priority="13439"/>
  </conditionalFormatting>
  <conditionalFormatting sqref="NF46:NF71">
    <cfRule type="duplicateValues" dxfId="9390" priority="13438"/>
  </conditionalFormatting>
  <conditionalFormatting sqref="NH46:NH71">
    <cfRule type="duplicateValues" dxfId="9389" priority="13437"/>
  </conditionalFormatting>
  <conditionalFormatting sqref="NJ46:NJ71">
    <cfRule type="duplicateValues" dxfId="9388" priority="13436"/>
  </conditionalFormatting>
  <conditionalFormatting sqref="NL40:NL71">
    <cfRule type="duplicateValues" dxfId="9387" priority="13433"/>
    <cfRule type="duplicateValues" dxfId="9386" priority="13434"/>
    <cfRule type="duplicateValues" dxfId="9385" priority="13435"/>
  </conditionalFormatting>
  <conditionalFormatting sqref="NN40:NN71">
    <cfRule type="duplicateValues" dxfId="9384" priority="13430"/>
    <cfRule type="duplicateValues" dxfId="9383" priority="13431"/>
    <cfRule type="duplicateValues" dxfId="9382" priority="13432"/>
  </conditionalFormatting>
  <conditionalFormatting sqref="NP40:NP71">
    <cfRule type="duplicateValues" dxfId="9381" priority="13427"/>
    <cfRule type="duplicateValues" dxfId="9380" priority="13428"/>
    <cfRule type="duplicateValues" dxfId="9379" priority="13429"/>
  </conditionalFormatting>
  <conditionalFormatting sqref="NR40:NR71">
    <cfRule type="duplicateValues" dxfId="9378" priority="13426"/>
  </conditionalFormatting>
  <conditionalFormatting sqref="NT46:NT71">
    <cfRule type="duplicateValues" dxfId="9377" priority="13425"/>
  </conditionalFormatting>
  <conditionalFormatting sqref="NV46:NV71">
    <cfRule type="duplicateValues" dxfId="9376" priority="13424"/>
  </conditionalFormatting>
  <conditionalFormatting sqref="NX46:NX71">
    <cfRule type="duplicateValues" dxfId="9375" priority="13423"/>
  </conditionalFormatting>
  <conditionalFormatting sqref="NZ40:NZ71">
    <cfRule type="duplicateValues" dxfId="9374" priority="13420"/>
    <cfRule type="duplicateValues" dxfId="9373" priority="13421"/>
    <cfRule type="duplicateValues" dxfId="9372" priority="13422"/>
  </conditionalFormatting>
  <conditionalFormatting sqref="OB40:OB71">
    <cfRule type="duplicateValues" dxfId="9371" priority="13417"/>
    <cfRule type="duplicateValues" dxfId="9370" priority="13418"/>
    <cfRule type="duplicateValues" dxfId="9369" priority="13419"/>
  </conditionalFormatting>
  <conditionalFormatting sqref="OD40:OD71">
    <cfRule type="duplicateValues" dxfId="9368" priority="13415"/>
    <cfRule type="duplicateValues" dxfId="9367" priority="13416"/>
  </conditionalFormatting>
  <conditionalFormatting sqref="OF40:OF71">
    <cfRule type="duplicateValues" dxfId="9366" priority="13414"/>
  </conditionalFormatting>
  <conditionalFormatting sqref="OH40:OH71">
    <cfRule type="duplicateValues" dxfId="9365" priority="13411"/>
    <cfRule type="duplicateValues" dxfId="9364" priority="13412"/>
    <cfRule type="duplicateValues" dxfId="9363" priority="13413"/>
  </conditionalFormatting>
  <conditionalFormatting sqref="OJ40:OJ71">
    <cfRule type="duplicateValues" dxfId="9362" priority="13408"/>
    <cfRule type="duplicateValues" dxfId="9361" priority="13409"/>
    <cfRule type="duplicateValues" dxfId="9360" priority="13410"/>
  </conditionalFormatting>
  <conditionalFormatting sqref="OL40:OL71">
    <cfRule type="duplicateValues" dxfId="9359" priority="13405"/>
    <cfRule type="duplicateValues" dxfId="9358" priority="13406"/>
    <cfRule type="duplicateValues" dxfId="9357" priority="13407"/>
  </conditionalFormatting>
  <conditionalFormatting sqref="ON40:ON71">
    <cfRule type="duplicateValues" dxfId="9356" priority="13402"/>
    <cfRule type="duplicateValues" dxfId="9355" priority="13403"/>
    <cfRule type="duplicateValues" dxfId="9354" priority="13404"/>
  </conditionalFormatting>
  <conditionalFormatting sqref="OP40:OP71">
    <cfRule type="duplicateValues" dxfId="9353" priority="13399"/>
    <cfRule type="duplicateValues" dxfId="9352" priority="13400"/>
    <cfRule type="duplicateValues" dxfId="9351" priority="13401"/>
  </conditionalFormatting>
  <conditionalFormatting sqref="OR40:OR71">
    <cfRule type="duplicateValues" dxfId="9350" priority="13396"/>
    <cfRule type="duplicateValues" dxfId="9349" priority="13397"/>
    <cfRule type="duplicateValues" dxfId="9348" priority="13398"/>
  </conditionalFormatting>
  <conditionalFormatting sqref="MZ41">
    <cfRule type="duplicateValues" dxfId="9347" priority="13395"/>
  </conditionalFormatting>
  <conditionalFormatting sqref="OP40:OP41">
    <cfRule type="duplicateValues" dxfId="9346" priority="13394"/>
  </conditionalFormatting>
  <conditionalFormatting sqref="NX44:NX45">
    <cfRule type="duplicateValues" dxfId="9345" priority="13393"/>
  </conditionalFormatting>
  <conditionalFormatting sqref="NV44:NV45">
    <cfRule type="duplicateValues" dxfId="9344" priority="13392"/>
  </conditionalFormatting>
  <conditionalFormatting sqref="NT44:NT45">
    <cfRule type="duplicateValues" dxfId="9343" priority="13391"/>
  </conditionalFormatting>
  <conditionalFormatting sqref="NJ44:NJ45">
    <cfRule type="duplicateValues" dxfId="9342" priority="13390"/>
  </conditionalFormatting>
  <conditionalFormatting sqref="NH44:NH45">
    <cfRule type="duplicateValues" dxfId="9341" priority="13389"/>
  </conditionalFormatting>
  <conditionalFormatting sqref="NF44:NF45">
    <cfRule type="duplicateValues" dxfId="9340" priority="13388"/>
  </conditionalFormatting>
  <conditionalFormatting sqref="MV44:MV45">
    <cfRule type="duplicateValues" dxfId="9339" priority="13387"/>
  </conditionalFormatting>
  <conditionalFormatting sqref="MD44:MD45">
    <cfRule type="duplicateValues" dxfId="9338" priority="13386"/>
  </conditionalFormatting>
  <conditionalFormatting sqref="MF44:MF45">
    <cfRule type="duplicateValues" dxfId="9337" priority="13385"/>
  </conditionalFormatting>
  <conditionalFormatting sqref="MH44:MH45">
    <cfRule type="duplicateValues" dxfId="9336" priority="13384"/>
  </conditionalFormatting>
  <conditionalFormatting sqref="MR44:MR45">
    <cfRule type="duplicateValues" dxfId="9335" priority="13383"/>
  </conditionalFormatting>
  <conditionalFormatting sqref="MT44:MT45">
    <cfRule type="duplicateValues" dxfId="9334" priority="13382"/>
  </conditionalFormatting>
  <conditionalFormatting sqref="LT44:LT45">
    <cfRule type="duplicateValues" dxfId="9333" priority="13381"/>
  </conditionalFormatting>
  <conditionalFormatting sqref="LR44:LR45">
    <cfRule type="duplicateValues" dxfId="9332" priority="13380"/>
  </conditionalFormatting>
  <conditionalFormatting sqref="LP44:LP45">
    <cfRule type="duplicateValues" dxfId="9331" priority="13379"/>
  </conditionalFormatting>
  <conditionalFormatting sqref="LL44:LL45">
    <cfRule type="duplicateValues" dxfId="9330" priority="13378"/>
  </conditionalFormatting>
  <conditionalFormatting sqref="LJ44:LJ45">
    <cfRule type="duplicateValues" dxfId="9329" priority="13377"/>
  </conditionalFormatting>
  <conditionalFormatting sqref="LH44:LH45">
    <cfRule type="duplicateValues" dxfId="9328" priority="13376"/>
  </conditionalFormatting>
  <conditionalFormatting sqref="LF44:LF45">
    <cfRule type="duplicateValues" dxfId="9327" priority="13375"/>
  </conditionalFormatting>
  <conditionalFormatting sqref="LB44:LB45">
    <cfRule type="duplicateValues" dxfId="9326" priority="13374"/>
  </conditionalFormatting>
  <conditionalFormatting sqref="LD44:LD45">
    <cfRule type="duplicateValues" dxfId="9325" priority="13373"/>
  </conditionalFormatting>
  <conditionalFormatting sqref="NB48">
    <cfRule type="duplicateValues" dxfId="9324" priority="13367"/>
  </conditionalFormatting>
  <conditionalFormatting sqref="ML40:ML71">
    <cfRule type="duplicateValues" dxfId="9323" priority="13366"/>
  </conditionalFormatting>
  <conditionalFormatting sqref="MZ41">
    <cfRule type="duplicateValues" dxfId="9322" priority="13365"/>
  </conditionalFormatting>
  <conditionalFormatting sqref="OT40:OT71">
    <cfRule type="duplicateValues" dxfId="9321" priority="13364"/>
  </conditionalFormatting>
  <conditionalFormatting sqref="PH40:PH71">
    <cfRule type="duplicateValues" dxfId="9320" priority="13363"/>
  </conditionalFormatting>
  <conditionalFormatting sqref="PJ46:PJ71">
    <cfRule type="duplicateValues" dxfId="9319" priority="13362"/>
  </conditionalFormatting>
  <conditionalFormatting sqref="PL46:PL71">
    <cfRule type="duplicateValues" dxfId="9318" priority="13361"/>
  </conditionalFormatting>
  <conditionalFormatting sqref="PN46:PN71">
    <cfRule type="duplicateValues" dxfId="9317" priority="13360"/>
  </conditionalFormatting>
  <conditionalFormatting sqref="PP40:PP71">
    <cfRule type="duplicateValues" dxfId="9316" priority="13359"/>
  </conditionalFormatting>
  <conditionalFormatting sqref="PR40:PR71">
    <cfRule type="duplicateValues" dxfId="9315" priority="13358"/>
  </conditionalFormatting>
  <conditionalFormatting sqref="PT40:PT71">
    <cfRule type="duplicateValues" dxfId="9314" priority="13357"/>
  </conditionalFormatting>
  <conditionalFormatting sqref="PV40:PV71">
    <cfRule type="duplicateValues" dxfId="9313" priority="13356"/>
  </conditionalFormatting>
  <conditionalFormatting sqref="PX46:PX71">
    <cfRule type="duplicateValues" dxfId="9312" priority="13355"/>
  </conditionalFormatting>
  <conditionalFormatting sqref="PZ46:PZ71">
    <cfRule type="duplicateValues" dxfId="9311" priority="13354"/>
  </conditionalFormatting>
  <conditionalFormatting sqref="QB46:QB71">
    <cfRule type="duplicateValues" dxfId="9310" priority="13353"/>
  </conditionalFormatting>
  <conditionalFormatting sqref="QD40:QD71">
    <cfRule type="duplicateValues" dxfId="9309" priority="13352"/>
  </conditionalFormatting>
  <conditionalFormatting sqref="QF40:QF71">
    <cfRule type="duplicateValues" dxfId="9308" priority="13351"/>
  </conditionalFormatting>
  <conditionalFormatting sqref="QH40:QH71">
    <cfRule type="duplicateValues" dxfId="9307" priority="13350"/>
  </conditionalFormatting>
  <conditionalFormatting sqref="QJ40:QJ71">
    <cfRule type="duplicateValues" dxfId="9306" priority="13349"/>
  </conditionalFormatting>
  <conditionalFormatting sqref="QL46:QL71">
    <cfRule type="duplicateValues" dxfId="9305" priority="13348"/>
  </conditionalFormatting>
  <conditionalFormatting sqref="QN46:QN71">
    <cfRule type="duplicateValues" dxfId="9304" priority="13347"/>
  </conditionalFormatting>
  <conditionalFormatting sqref="QP46:QP71">
    <cfRule type="duplicateValues" dxfId="9303" priority="13346"/>
  </conditionalFormatting>
  <conditionalFormatting sqref="QR40:QR71">
    <cfRule type="duplicateValues" dxfId="9302" priority="13343"/>
    <cfRule type="duplicateValues" dxfId="9301" priority="13344"/>
    <cfRule type="duplicateValues" dxfId="9300" priority="13345"/>
  </conditionalFormatting>
  <conditionalFormatting sqref="QT40:QT71">
    <cfRule type="duplicateValues" dxfId="9299" priority="13340"/>
    <cfRule type="duplicateValues" dxfId="9298" priority="13341"/>
    <cfRule type="duplicateValues" dxfId="9297" priority="13342"/>
  </conditionalFormatting>
  <conditionalFormatting sqref="QV40:QV71">
    <cfRule type="duplicateValues" dxfId="9296" priority="13336"/>
    <cfRule type="duplicateValues" dxfId="9295" priority="13337"/>
    <cfRule type="duplicateValues" dxfId="9294" priority="13338"/>
    <cfRule type="duplicateValues" dxfId="9293" priority="13339"/>
  </conditionalFormatting>
  <conditionalFormatting sqref="QX40:QX71">
    <cfRule type="duplicateValues" dxfId="9292" priority="13335"/>
  </conditionalFormatting>
  <conditionalFormatting sqref="QZ46:QZ71">
    <cfRule type="duplicateValues" dxfId="9291" priority="13334"/>
  </conditionalFormatting>
  <conditionalFormatting sqref="RB46:RB71">
    <cfRule type="duplicateValues" dxfId="9290" priority="13333"/>
  </conditionalFormatting>
  <conditionalFormatting sqref="RD46:RD71">
    <cfRule type="duplicateValues" dxfId="9289" priority="13332"/>
  </conditionalFormatting>
  <conditionalFormatting sqref="RF40:RF71">
    <cfRule type="duplicateValues" dxfId="9288" priority="13329"/>
    <cfRule type="duplicateValues" dxfId="9287" priority="13330"/>
    <cfRule type="duplicateValues" dxfId="9286" priority="13331"/>
  </conditionalFormatting>
  <conditionalFormatting sqref="RH40:RH71">
    <cfRule type="duplicateValues" dxfId="9285" priority="13326"/>
    <cfRule type="duplicateValues" dxfId="9284" priority="13327"/>
    <cfRule type="duplicateValues" dxfId="9283" priority="13328"/>
  </conditionalFormatting>
  <conditionalFormatting sqref="RJ40:RJ71">
    <cfRule type="duplicateValues" dxfId="9282" priority="13323"/>
    <cfRule type="duplicateValues" dxfId="9281" priority="13324"/>
    <cfRule type="duplicateValues" dxfId="9280" priority="13325"/>
  </conditionalFormatting>
  <conditionalFormatting sqref="RL40:RL71">
    <cfRule type="duplicateValues" dxfId="9279" priority="13322"/>
  </conditionalFormatting>
  <conditionalFormatting sqref="RN46:RN71">
    <cfRule type="duplicateValues" dxfId="9278" priority="13321"/>
  </conditionalFormatting>
  <conditionalFormatting sqref="RP46:RP71">
    <cfRule type="duplicateValues" dxfId="9277" priority="13320"/>
  </conditionalFormatting>
  <conditionalFormatting sqref="RR46:RR71">
    <cfRule type="duplicateValues" dxfId="9276" priority="13319"/>
  </conditionalFormatting>
  <conditionalFormatting sqref="RT40:RT71">
    <cfRule type="duplicateValues" dxfId="9275" priority="13316"/>
    <cfRule type="duplicateValues" dxfId="9274" priority="13317"/>
    <cfRule type="duplicateValues" dxfId="9273" priority="13318"/>
  </conditionalFormatting>
  <conditionalFormatting sqref="RV40:RV71">
    <cfRule type="duplicateValues" dxfId="9272" priority="13313"/>
    <cfRule type="duplicateValues" dxfId="9271" priority="13314"/>
    <cfRule type="duplicateValues" dxfId="9270" priority="13315"/>
  </conditionalFormatting>
  <conditionalFormatting sqref="RX40:RX71">
    <cfRule type="duplicateValues" dxfId="9269" priority="13310"/>
    <cfRule type="duplicateValues" dxfId="9268" priority="13311"/>
    <cfRule type="duplicateValues" dxfId="9267" priority="13312"/>
  </conditionalFormatting>
  <conditionalFormatting sqref="RZ40:RZ71">
    <cfRule type="duplicateValues" dxfId="9266" priority="13309"/>
  </conditionalFormatting>
  <conditionalFormatting sqref="SB40:SB71">
    <cfRule type="duplicateValues" dxfId="9265" priority="13306"/>
    <cfRule type="duplicateValues" dxfId="9264" priority="13307"/>
    <cfRule type="duplicateValues" dxfId="9263" priority="13308"/>
  </conditionalFormatting>
  <conditionalFormatting sqref="SD40:SD71">
    <cfRule type="duplicateValues" dxfId="9262" priority="13303"/>
    <cfRule type="duplicateValues" dxfId="9261" priority="13304"/>
    <cfRule type="duplicateValues" dxfId="9260" priority="13305"/>
  </conditionalFormatting>
  <conditionalFormatting sqref="SF40:SF71">
    <cfRule type="duplicateValues" dxfId="9259" priority="13300"/>
    <cfRule type="duplicateValues" dxfId="9258" priority="13301"/>
    <cfRule type="duplicateValues" dxfId="9257" priority="13302"/>
  </conditionalFormatting>
  <conditionalFormatting sqref="SH40:SH71">
    <cfRule type="duplicateValues" dxfId="9256" priority="13297"/>
    <cfRule type="duplicateValues" dxfId="9255" priority="13298"/>
    <cfRule type="duplicateValues" dxfId="9254" priority="13299"/>
  </conditionalFormatting>
  <conditionalFormatting sqref="SJ40:SJ71">
    <cfRule type="duplicateValues" dxfId="9253" priority="13293"/>
    <cfRule type="duplicateValues" dxfId="9252" priority="13294"/>
    <cfRule type="duplicateValues" dxfId="9251" priority="13295"/>
    <cfRule type="duplicateValues" dxfId="9250" priority="13296"/>
  </conditionalFormatting>
  <conditionalFormatting sqref="SL40:SL71">
    <cfRule type="duplicateValues" dxfId="9249" priority="13290"/>
    <cfRule type="duplicateValues" dxfId="9248" priority="13291"/>
    <cfRule type="duplicateValues" dxfId="9247" priority="13292"/>
  </conditionalFormatting>
  <conditionalFormatting sqref="QT41">
    <cfRule type="duplicateValues" dxfId="9246" priority="13289"/>
  </conditionalFormatting>
  <conditionalFormatting sqref="SJ40:SJ41">
    <cfRule type="duplicateValues" dxfId="9245" priority="13288"/>
  </conditionalFormatting>
  <conditionalFormatting sqref="RR44:RR45">
    <cfRule type="duplicateValues" dxfId="9244" priority="13287"/>
  </conditionalFormatting>
  <conditionalFormatting sqref="RP44:RP45">
    <cfRule type="duplicateValues" dxfId="9243" priority="13286"/>
  </conditionalFormatting>
  <conditionalFormatting sqref="RN44:RN45">
    <cfRule type="duplicateValues" dxfId="9242" priority="13285"/>
  </conditionalFormatting>
  <conditionalFormatting sqref="RD44:RD45">
    <cfRule type="duplicateValues" dxfId="9241" priority="13284"/>
  </conditionalFormatting>
  <conditionalFormatting sqref="RB44:RB45">
    <cfRule type="duplicateValues" dxfId="9240" priority="13283"/>
  </conditionalFormatting>
  <conditionalFormatting sqref="QZ44:QZ45">
    <cfRule type="duplicateValues" dxfId="9239" priority="13282"/>
  </conditionalFormatting>
  <conditionalFormatting sqref="QP44:QP45">
    <cfRule type="duplicateValues" dxfId="9238" priority="13281"/>
  </conditionalFormatting>
  <conditionalFormatting sqref="PX44:PX45">
    <cfRule type="duplicateValues" dxfId="9237" priority="13280"/>
  </conditionalFormatting>
  <conditionalFormatting sqref="PZ44:PZ45">
    <cfRule type="duplicateValues" dxfId="9236" priority="13279"/>
  </conditionalFormatting>
  <conditionalFormatting sqref="QB44:QB45">
    <cfRule type="duplicateValues" dxfId="9235" priority="13278"/>
  </conditionalFormatting>
  <conditionalFormatting sqref="QL44:QL45">
    <cfRule type="duplicateValues" dxfId="9234" priority="13277"/>
  </conditionalFormatting>
  <conditionalFormatting sqref="QN44:QN45">
    <cfRule type="duplicateValues" dxfId="9233" priority="13276"/>
  </conditionalFormatting>
  <conditionalFormatting sqref="PN44:PN45">
    <cfRule type="duplicateValues" dxfId="9232" priority="13275"/>
  </conditionalFormatting>
  <conditionalFormatting sqref="PL44:PL45">
    <cfRule type="duplicateValues" dxfId="9231" priority="13274"/>
  </conditionalFormatting>
  <conditionalFormatting sqref="PJ44:PJ45">
    <cfRule type="duplicateValues" dxfId="9230" priority="13273"/>
  </conditionalFormatting>
  <conditionalFormatting sqref="PF44:PF45">
    <cfRule type="duplicateValues" dxfId="9229" priority="13272"/>
  </conditionalFormatting>
  <conditionalFormatting sqref="PD44:PD45">
    <cfRule type="duplicateValues" dxfId="9228" priority="13271"/>
  </conditionalFormatting>
  <conditionalFormatting sqref="PB44:PB45">
    <cfRule type="duplicateValues" dxfId="9227" priority="13270"/>
  </conditionalFormatting>
  <conditionalFormatting sqref="OZ44:OZ45">
    <cfRule type="duplicateValues" dxfId="9226" priority="13269"/>
  </conditionalFormatting>
  <conditionalFormatting sqref="OV44:OV45">
    <cfRule type="duplicateValues" dxfId="9225" priority="13268"/>
  </conditionalFormatting>
  <conditionalFormatting sqref="OX44:OX45">
    <cfRule type="duplicateValues" dxfId="9224" priority="13267"/>
  </conditionalFormatting>
  <conditionalFormatting sqref="QV48">
    <cfRule type="duplicateValues" dxfId="9223" priority="13261"/>
  </conditionalFormatting>
  <conditionalFormatting sqref="QT41">
    <cfRule type="duplicateValues" dxfId="9222" priority="13260"/>
  </conditionalFormatting>
  <conditionalFormatting sqref="SN40:SN71">
    <cfRule type="duplicateValues" dxfId="9221" priority="13259"/>
  </conditionalFormatting>
  <conditionalFormatting sqref="SP40:SP71">
    <cfRule type="duplicateValues" dxfId="9220" priority="13258"/>
  </conditionalFormatting>
  <conditionalFormatting sqref="SR40:SR71">
    <cfRule type="duplicateValues" dxfId="9219" priority="13257"/>
  </conditionalFormatting>
  <conditionalFormatting sqref="ST40:ST71">
    <cfRule type="duplicateValues" dxfId="9218" priority="13256"/>
  </conditionalFormatting>
  <conditionalFormatting sqref="SV40:SV71">
    <cfRule type="duplicateValues" dxfId="9217" priority="13255"/>
  </conditionalFormatting>
  <conditionalFormatting sqref="SX40:SX71">
    <cfRule type="duplicateValues" dxfId="9216" priority="13254"/>
  </conditionalFormatting>
  <conditionalFormatting sqref="SZ40:SZ71">
    <cfRule type="duplicateValues" dxfId="9215" priority="13253"/>
  </conditionalFormatting>
  <conditionalFormatting sqref="TB40:TB71">
    <cfRule type="duplicateValues" dxfId="9214" priority="13252"/>
  </conditionalFormatting>
  <conditionalFormatting sqref="TD40:TD71">
    <cfRule type="duplicateValues" dxfId="9213" priority="13251"/>
  </conditionalFormatting>
  <conditionalFormatting sqref="TF40:TF71">
    <cfRule type="duplicateValues" dxfId="9212" priority="13250"/>
  </conditionalFormatting>
  <conditionalFormatting sqref="TH40:TH71">
    <cfRule type="duplicateValues" dxfId="9211" priority="13249"/>
  </conditionalFormatting>
  <conditionalFormatting sqref="TJ40:TJ71">
    <cfRule type="duplicateValues" dxfId="9210" priority="13248"/>
  </conditionalFormatting>
  <conditionalFormatting sqref="TL40:TL71">
    <cfRule type="duplicateValues" dxfId="9209" priority="13247"/>
  </conditionalFormatting>
  <conditionalFormatting sqref="TN40:TN71">
    <cfRule type="duplicateValues" dxfId="9208" priority="13246"/>
  </conditionalFormatting>
  <conditionalFormatting sqref="TP40:TP71">
    <cfRule type="duplicateValues" dxfId="9207" priority="13245"/>
  </conditionalFormatting>
  <conditionalFormatting sqref="TR40:TR71">
    <cfRule type="duplicateValues" dxfId="9206" priority="13244"/>
  </conditionalFormatting>
  <conditionalFormatting sqref="TT40:TT71">
    <cfRule type="duplicateValues" dxfId="9205" priority="13243"/>
  </conditionalFormatting>
  <conditionalFormatting sqref="TV40:TV71">
    <cfRule type="duplicateValues" dxfId="9204" priority="13242"/>
  </conditionalFormatting>
  <conditionalFormatting sqref="TX40:TX71">
    <cfRule type="duplicateValues" dxfId="9203" priority="13241"/>
  </conditionalFormatting>
  <conditionalFormatting sqref="TZ40:TZ71">
    <cfRule type="duplicateValues" dxfId="9202" priority="13240"/>
  </conditionalFormatting>
  <conditionalFormatting sqref="UB40:UB71">
    <cfRule type="duplicateValues" dxfId="9201" priority="13239"/>
  </conditionalFormatting>
  <conditionalFormatting sqref="UD40:UD71">
    <cfRule type="duplicateValues" dxfId="9200" priority="13238"/>
  </conditionalFormatting>
  <conditionalFormatting sqref="UF40:UF71">
    <cfRule type="duplicateValues" dxfId="9199" priority="13237"/>
  </conditionalFormatting>
  <conditionalFormatting sqref="UH40:UH71">
    <cfRule type="duplicateValues" dxfId="9198" priority="13236"/>
  </conditionalFormatting>
  <conditionalFormatting sqref="UJ40:UJ71">
    <cfRule type="duplicateValues" dxfId="9197" priority="13235"/>
  </conditionalFormatting>
  <conditionalFormatting sqref="UL40:UL71">
    <cfRule type="duplicateValues" dxfId="9196" priority="13234"/>
  </conditionalFormatting>
  <conditionalFormatting sqref="UN40:UN71">
    <cfRule type="duplicateValues" dxfId="9195" priority="13233"/>
  </conditionalFormatting>
  <conditionalFormatting sqref="UP40:UP71">
    <cfRule type="duplicateValues" dxfId="9194" priority="13232"/>
  </conditionalFormatting>
  <conditionalFormatting sqref="UR40:UR71">
    <cfRule type="duplicateValues" dxfId="9193" priority="13231"/>
  </conditionalFormatting>
  <conditionalFormatting sqref="UT40:UT71">
    <cfRule type="duplicateValues" dxfId="9192" priority="13230"/>
  </conditionalFormatting>
  <conditionalFormatting sqref="UV40:UV71">
    <cfRule type="duplicateValues" dxfId="9191" priority="13229"/>
  </conditionalFormatting>
  <conditionalFormatting sqref="UX40:UX71">
    <cfRule type="duplicateValues" dxfId="9190" priority="13228"/>
  </conditionalFormatting>
  <conditionalFormatting sqref="UZ40:UZ71">
    <cfRule type="duplicateValues" dxfId="9189" priority="13227"/>
  </conditionalFormatting>
  <conditionalFormatting sqref="VB40:VB71">
    <cfRule type="duplicateValues" dxfId="9188" priority="13226"/>
  </conditionalFormatting>
  <conditionalFormatting sqref="VD40:VD71">
    <cfRule type="duplicateValues" dxfId="9187" priority="13225"/>
  </conditionalFormatting>
  <conditionalFormatting sqref="VF40:VF71">
    <cfRule type="duplicateValues" dxfId="9186" priority="13224"/>
  </conditionalFormatting>
  <conditionalFormatting sqref="VH40:VH71">
    <cfRule type="duplicateValues" dxfId="9185" priority="13223"/>
  </conditionalFormatting>
  <conditionalFormatting sqref="VJ40:VJ71">
    <cfRule type="duplicateValues" dxfId="9184" priority="13222"/>
  </conditionalFormatting>
  <conditionalFormatting sqref="VL40:VL71">
    <cfRule type="duplicateValues" dxfId="9183" priority="13221"/>
  </conditionalFormatting>
  <conditionalFormatting sqref="VN40:VN71">
    <cfRule type="duplicateValues" dxfId="9182" priority="13220"/>
  </conditionalFormatting>
  <conditionalFormatting sqref="VP40:VP71">
    <cfRule type="duplicateValues" dxfId="9181" priority="13219"/>
  </conditionalFormatting>
  <conditionalFormatting sqref="VR40:VR71">
    <cfRule type="duplicateValues" dxfId="9180" priority="13218"/>
  </conditionalFormatting>
  <conditionalFormatting sqref="VT40:VT71">
    <cfRule type="duplicateValues" dxfId="9179" priority="13217"/>
  </conditionalFormatting>
  <conditionalFormatting sqref="VV40:VV71">
    <cfRule type="duplicateValues" dxfId="9178" priority="13216"/>
  </conditionalFormatting>
  <conditionalFormatting sqref="VX40:VX71">
    <cfRule type="duplicateValues" dxfId="9177" priority="13215"/>
  </conditionalFormatting>
  <conditionalFormatting sqref="VZ40:VZ71">
    <cfRule type="duplicateValues" dxfId="9176" priority="13214"/>
  </conditionalFormatting>
  <conditionalFormatting sqref="WB40:WB71">
    <cfRule type="duplicateValues" dxfId="9175" priority="13213"/>
  </conditionalFormatting>
  <conditionalFormatting sqref="WD40:WD71">
    <cfRule type="duplicateValues" dxfId="9174" priority="13212"/>
  </conditionalFormatting>
  <conditionalFormatting sqref="WF40:WF71">
    <cfRule type="duplicateValues" dxfId="9173" priority="13211"/>
  </conditionalFormatting>
  <conditionalFormatting sqref="WH40:WH71">
    <cfRule type="duplicateValues" dxfId="9172" priority="13210"/>
  </conditionalFormatting>
  <conditionalFormatting sqref="WJ40:WJ71">
    <cfRule type="duplicateValues" dxfId="9171" priority="13209"/>
  </conditionalFormatting>
  <conditionalFormatting sqref="WL40:WL71">
    <cfRule type="duplicateValues" dxfId="9170" priority="13208"/>
  </conditionalFormatting>
  <conditionalFormatting sqref="WN40:WN71">
    <cfRule type="duplicateValues" dxfId="9169" priority="13207"/>
  </conditionalFormatting>
  <conditionalFormatting sqref="WP40:WP71">
    <cfRule type="duplicateValues" dxfId="9168" priority="13206"/>
  </conditionalFormatting>
  <conditionalFormatting sqref="WR40:WR71">
    <cfRule type="duplicateValues" dxfId="9167" priority="13205"/>
  </conditionalFormatting>
  <conditionalFormatting sqref="WT40:WT71">
    <cfRule type="duplicateValues" dxfId="9166" priority="13204"/>
  </conditionalFormatting>
  <conditionalFormatting sqref="WV40:WV71">
    <cfRule type="duplicateValues" dxfId="9165" priority="13203"/>
  </conditionalFormatting>
  <conditionalFormatting sqref="WX40:WX71">
    <cfRule type="duplicateValues" dxfId="9164" priority="13202"/>
  </conditionalFormatting>
  <conditionalFormatting sqref="WZ40:WZ71">
    <cfRule type="duplicateValues" dxfId="9163" priority="13201"/>
  </conditionalFormatting>
  <conditionalFormatting sqref="XB40:XB71">
    <cfRule type="duplicateValues" dxfId="9162" priority="13200"/>
  </conditionalFormatting>
  <conditionalFormatting sqref="XD40:XD71">
    <cfRule type="duplicateValues" dxfId="9161" priority="13199"/>
  </conditionalFormatting>
  <conditionalFormatting sqref="XF40:XF71">
    <cfRule type="duplicateValues" dxfId="9160" priority="13198"/>
  </conditionalFormatting>
  <conditionalFormatting sqref="XH40:XH71">
    <cfRule type="duplicateValues" dxfId="9159" priority="13197"/>
  </conditionalFormatting>
  <conditionalFormatting sqref="XJ40:XJ71">
    <cfRule type="duplicateValues" dxfId="9158" priority="13196"/>
  </conditionalFormatting>
  <conditionalFormatting sqref="XL40:XL71">
    <cfRule type="duplicateValues" dxfId="9157" priority="13195"/>
  </conditionalFormatting>
  <conditionalFormatting sqref="XN40:XN71">
    <cfRule type="duplicateValues" dxfId="9156" priority="13194"/>
  </conditionalFormatting>
  <conditionalFormatting sqref="XP40:XP71">
    <cfRule type="duplicateValues" dxfId="9155" priority="13193"/>
  </conditionalFormatting>
  <conditionalFormatting sqref="XR40:XR71">
    <cfRule type="duplicateValues" dxfId="9154" priority="13192"/>
  </conditionalFormatting>
  <conditionalFormatting sqref="XT40:XT71">
    <cfRule type="duplicateValues" dxfId="9153" priority="13191"/>
  </conditionalFormatting>
  <conditionalFormatting sqref="XV40:XV71">
    <cfRule type="duplicateValues" dxfId="9152" priority="13190"/>
  </conditionalFormatting>
  <conditionalFormatting sqref="XX40:XX71">
    <cfRule type="duplicateValues" dxfId="9151" priority="13189"/>
  </conditionalFormatting>
  <conditionalFormatting sqref="XZ40:XZ71">
    <cfRule type="duplicateValues" dxfId="9150" priority="13188"/>
  </conditionalFormatting>
  <conditionalFormatting sqref="YB40:YB71">
    <cfRule type="duplicateValues" dxfId="9149" priority="13187"/>
  </conditionalFormatting>
  <conditionalFormatting sqref="YD40:YD71">
    <cfRule type="duplicateValues" dxfId="9148" priority="13186"/>
  </conditionalFormatting>
  <conditionalFormatting sqref="YF40:YF71">
    <cfRule type="duplicateValues" dxfId="9147" priority="13185"/>
  </conditionalFormatting>
  <conditionalFormatting sqref="YH40:YH71">
    <cfRule type="duplicateValues" dxfId="9146" priority="13184"/>
  </conditionalFormatting>
  <conditionalFormatting sqref="YJ40:YJ71">
    <cfRule type="duplicateValues" dxfId="9145" priority="13183"/>
  </conditionalFormatting>
  <conditionalFormatting sqref="YL40:YL71">
    <cfRule type="duplicateValues" dxfId="9144" priority="13182"/>
  </conditionalFormatting>
  <conditionalFormatting sqref="YN40:YN71">
    <cfRule type="duplicateValues" dxfId="9143" priority="13181"/>
  </conditionalFormatting>
  <conditionalFormatting sqref="YP40:YP71">
    <cfRule type="duplicateValues" dxfId="9142" priority="13180"/>
  </conditionalFormatting>
  <conditionalFormatting sqref="YR40:YR71">
    <cfRule type="duplicateValues" dxfId="9141" priority="13179"/>
  </conditionalFormatting>
  <conditionalFormatting sqref="YT40:YT71">
    <cfRule type="duplicateValues" dxfId="9140" priority="13178"/>
  </conditionalFormatting>
  <conditionalFormatting sqref="YV40:YV71">
    <cfRule type="duplicateValues" dxfId="9139" priority="13177"/>
  </conditionalFormatting>
  <conditionalFormatting sqref="YX40:YX71">
    <cfRule type="duplicateValues" dxfId="9138" priority="13176"/>
  </conditionalFormatting>
  <conditionalFormatting sqref="YZ40:YZ71">
    <cfRule type="duplicateValues" dxfId="9137" priority="13175"/>
  </conditionalFormatting>
  <conditionalFormatting sqref="ZB40:ZB71">
    <cfRule type="duplicateValues" dxfId="9136" priority="13174"/>
  </conditionalFormatting>
  <conditionalFormatting sqref="ZD40:ZD71">
    <cfRule type="duplicateValues" dxfId="9135" priority="13173"/>
  </conditionalFormatting>
  <conditionalFormatting sqref="ZF40:ZF71">
    <cfRule type="duplicateValues" dxfId="9134" priority="13172"/>
  </conditionalFormatting>
  <conditionalFormatting sqref="ZH40:ZH71">
    <cfRule type="duplicateValues" dxfId="9133" priority="13171"/>
  </conditionalFormatting>
  <conditionalFormatting sqref="ZJ40:ZJ71">
    <cfRule type="duplicateValues" dxfId="9132" priority="13170"/>
  </conditionalFormatting>
  <conditionalFormatting sqref="ZL40:ZL71">
    <cfRule type="duplicateValues" dxfId="9131" priority="13169"/>
  </conditionalFormatting>
  <conditionalFormatting sqref="ZN40:ZN71">
    <cfRule type="duplicateValues" dxfId="9130" priority="13168"/>
  </conditionalFormatting>
  <conditionalFormatting sqref="ZP40:ZP71">
    <cfRule type="duplicateValues" dxfId="9129" priority="13167"/>
  </conditionalFormatting>
  <conditionalFormatting sqref="ZR40:ZR71">
    <cfRule type="duplicateValues" dxfId="9128" priority="13166"/>
  </conditionalFormatting>
  <conditionalFormatting sqref="ZT40:ZT71">
    <cfRule type="duplicateValues" dxfId="9127" priority="13165"/>
  </conditionalFormatting>
  <conditionalFormatting sqref="ZV40:ZV71">
    <cfRule type="duplicateValues" dxfId="9126" priority="13164"/>
  </conditionalFormatting>
  <conditionalFormatting sqref="ZX40:ZX71">
    <cfRule type="duplicateValues" dxfId="9125" priority="13163"/>
  </conditionalFormatting>
  <conditionalFormatting sqref="ZZ40:ZZ71">
    <cfRule type="duplicateValues" dxfId="9124" priority="13162"/>
  </conditionalFormatting>
  <conditionalFormatting sqref="KZ40:KZ71">
    <cfRule type="duplicateValues" dxfId="9123" priority="13083"/>
  </conditionalFormatting>
  <conditionalFormatting sqref="LN40:LN71">
    <cfRule type="duplicateValues" dxfId="9122" priority="13082"/>
  </conditionalFormatting>
  <conditionalFormatting sqref="MB40:MB71">
    <cfRule type="duplicateValues" dxfId="9121" priority="13081"/>
  </conditionalFormatting>
  <conditionalFormatting sqref="MP40:MP71">
    <cfRule type="duplicateValues" dxfId="9120" priority="13080"/>
  </conditionalFormatting>
  <conditionalFormatting sqref="ND40:ND71">
    <cfRule type="duplicateValues" dxfId="9119" priority="13079"/>
  </conditionalFormatting>
  <conditionalFormatting sqref="NF40:NF71">
    <cfRule type="duplicateValues" dxfId="9118" priority="13077"/>
    <cfRule type="duplicateValues" dxfId="9117" priority="13078"/>
  </conditionalFormatting>
  <conditionalFormatting sqref="NH40:NH71">
    <cfRule type="duplicateValues" dxfId="9116" priority="13075"/>
    <cfRule type="duplicateValues" dxfId="9115" priority="13076"/>
  </conditionalFormatting>
  <conditionalFormatting sqref="NJ40:NJ71">
    <cfRule type="duplicateValues" dxfId="9114" priority="13073"/>
    <cfRule type="duplicateValues" dxfId="9113" priority="13074"/>
  </conditionalFormatting>
  <conditionalFormatting sqref="NR40:NR71">
    <cfRule type="duplicateValues" dxfId="9112" priority="13072"/>
  </conditionalFormatting>
  <conditionalFormatting sqref="OF40:OF71">
    <cfRule type="duplicateValues" dxfId="9111" priority="13071"/>
  </conditionalFormatting>
  <conditionalFormatting sqref="OH40:OH71">
    <cfRule type="duplicateValues" dxfId="9110" priority="13069"/>
    <cfRule type="duplicateValues" dxfId="9109" priority="13070"/>
  </conditionalFormatting>
  <conditionalFormatting sqref="OJ40:OJ71">
    <cfRule type="duplicateValues" dxfId="9108" priority="13067"/>
    <cfRule type="duplicateValues" dxfId="9107" priority="13068"/>
  </conditionalFormatting>
  <conditionalFormatting sqref="OL40:OL71">
    <cfRule type="duplicateValues" dxfId="9106" priority="13065"/>
    <cfRule type="duplicateValues" dxfId="9105" priority="13066"/>
  </conditionalFormatting>
  <conditionalFormatting sqref="ON40:ON71">
    <cfRule type="duplicateValues" dxfId="9104" priority="13063"/>
    <cfRule type="duplicateValues" dxfId="9103" priority="13064"/>
  </conditionalFormatting>
  <conditionalFormatting sqref="OP40:OP71">
    <cfRule type="duplicateValues" dxfId="9102" priority="13061"/>
    <cfRule type="duplicateValues" dxfId="9101" priority="13062"/>
  </conditionalFormatting>
  <conditionalFormatting sqref="OR40:OR71">
    <cfRule type="duplicateValues" dxfId="9100" priority="13059"/>
    <cfRule type="duplicateValues" dxfId="9099" priority="13060"/>
  </conditionalFormatting>
  <conditionalFormatting sqref="OT40:OT71">
    <cfRule type="duplicateValues" dxfId="9098" priority="13058"/>
  </conditionalFormatting>
  <conditionalFormatting sqref="OV40:OV71">
    <cfRule type="duplicateValues" dxfId="9097" priority="13056"/>
    <cfRule type="duplicateValues" dxfId="9096" priority="13057"/>
  </conditionalFormatting>
  <conditionalFormatting sqref="OX40:OX71">
    <cfRule type="duplicateValues" dxfId="9095" priority="13054"/>
    <cfRule type="duplicateValues" dxfId="9094" priority="13055"/>
  </conditionalFormatting>
  <conditionalFormatting sqref="OZ40:OZ71">
    <cfRule type="duplicateValues" dxfId="9093" priority="13052"/>
    <cfRule type="duplicateValues" dxfId="9092" priority="13053"/>
  </conditionalFormatting>
  <conditionalFormatting sqref="PH40:PH71">
    <cfRule type="duplicateValues" dxfId="9091" priority="13051"/>
  </conditionalFormatting>
  <conditionalFormatting sqref="PJ40:PJ71">
    <cfRule type="duplicateValues" dxfId="9090" priority="13049"/>
    <cfRule type="duplicateValues" dxfId="9089" priority="13050"/>
  </conditionalFormatting>
  <conditionalFormatting sqref="PL40:PL71">
    <cfRule type="duplicateValues" dxfId="9088" priority="13047"/>
    <cfRule type="duplicateValues" dxfId="9087" priority="13048"/>
  </conditionalFormatting>
  <conditionalFormatting sqref="PN40:PN71">
    <cfRule type="duplicateValues" dxfId="9086" priority="13045"/>
    <cfRule type="duplicateValues" dxfId="9085" priority="13046"/>
  </conditionalFormatting>
  <conditionalFormatting sqref="PV40:PV71">
    <cfRule type="duplicateValues" dxfId="9084" priority="13044"/>
  </conditionalFormatting>
  <conditionalFormatting sqref="PX40:PX71">
    <cfRule type="duplicateValues" dxfId="9083" priority="13042"/>
    <cfRule type="duplicateValues" dxfId="9082" priority="13043"/>
  </conditionalFormatting>
  <conditionalFormatting sqref="PZ40:PZ71">
    <cfRule type="duplicateValues" dxfId="9081" priority="13040"/>
    <cfRule type="duplicateValues" dxfId="9080" priority="13041"/>
  </conditionalFormatting>
  <conditionalFormatting sqref="QB40:QB71">
    <cfRule type="duplicateValues" dxfId="9079" priority="13038"/>
    <cfRule type="duplicateValues" dxfId="9078" priority="13039"/>
  </conditionalFormatting>
  <conditionalFormatting sqref="QJ40:QJ71">
    <cfRule type="duplicateValues" dxfId="9077" priority="13037"/>
  </conditionalFormatting>
  <conditionalFormatting sqref="QL40:QL71">
    <cfRule type="duplicateValues" dxfId="9076" priority="13035"/>
    <cfRule type="duplicateValues" dxfId="9075" priority="13036"/>
  </conditionalFormatting>
  <conditionalFormatting sqref="QN40:QN71">
    <cfRule type="duplicateValues" dxfId="9074" priority="13033"/>
    <cfRule type="duplicateValues" dxfId="9073" priority="13034"/>
  </conditionalFormatting>
  <conditionalFormatting sqref="QP40:QP71">
    <cfRule type="duplicateValues" dxfId="9072" priority="13031"/>
    <cfRule type="duplicateValues" dxfId="9071" priority="13032"/>
  </conditionalFormatting>
  <conditionalFormatting sqref="QX40:QX71">
    <cfRule type="duplicateValues" dxfId="9070" priority="13030"/>
  </conditionalFormatting>
  <conditionalFormatting sqref="QZ40:QZ71">
    <cfRule type="duplicateValues" dxfId="9069" priority="13028"/>
    <cfRule type="duplicateValues" dxfId="9068" priority="13029"/>
  </conditionalFormatting>
  <conditionalFormatting sqref="RB40:RB71">
    <cfRule type="duplicateValues" dxfId="9067" priority="13026"/>
    <cfRule type="duplicateValues" dxfId="9066" priority="13027"/>
  </conditionalFormatting>
  <conditionalFormatting sqref="RD40:RD71">
    <cfRule type="duplicateValues" dxfId="9065" priority="13024"/>
    <cfRule type="duplicateValues" dxfId="9064" priority="13025"/>
  </conditionalFormatting>
  <conditionalFormatting sqref="RL40:RL71">
    <cfRule type="duplicateValues" dxfId="9063" priority="13023"/>
  </conditionalFormatting>
  <conditionalFormatting sqref="RZ40:RZ71">
    <cfRule type="duplicateValues" dxfId="9062" priority="13022"/>
  </conditionalFormatting>
  <conditionalFormatting sqref="SB40:SB71">
    <cfRule type="duplicateValues" dxfId="9061" priority="13020"/>
    <cfRule type="duplicateValues" dxfId="9060" priority="13021"/>
  </conditionalFormatting>
  <conditionalFormatting sqref="SD40:SD71">
    <cfRule type="duplicateValues" dxfId="9059" priority="13018"/>
    <cfRule type="duplicateValues" dxfId="9058" priority="13019"/>
  </conditionalFormatting>
  <conditionalFormatting sqref="SF40:SF71">
    <cfRule type="duplicateValues" dxfId="9057" priority="13016"/>
    <cfRule type="duplicateValues" dxfId="9056" priority="13017"/>
  </conditionalFormatting>
  <conditionalFormatting sqref="SH40:SH71">
    <cfRule type="duplicateValues" dxfId="9055" priority="13014"/>
    <cfRule type="duplicateValues" dxfId="9054" priority="13015"/>
  </conditionalFormatting>
  <conditionalFormatting sqref="SJ40:SJ71">
    <cfRule type="duplicateValues" dxfId="9053" priority="13012"/>
    <cfRule type="duplicateValues" dxfId="9052" priority="13013"/>
  </conditionalFormatting>
  <conditionalFormatting sqref="SL40:SL71">
    <cfRule type="duplicateValues" dxfId="9051" priority="13010"/>
    <cfRule type="duplicateValues" dxfId="9050" priority="13011"/>
  </conditionalFormatting>
  <conditionalFormatting sqref="SN40:SN71">
    <cfRule type="duplicateValues" dxfId="9049" priority="13009"/>
  </conditionalFormatting>
  <conditionalFormatting sqref="SP40:SP71">
    <cfRule type="duplicateValues" dxfId="9048" priority="13007"/>
    <cfRule type="duplicateValues" dxfId="9047" priority="13008"/>
  </conditionalFormatting>
  <conditionalFormatting sqref="SR40:SR71">
    <cfRule type="duplicateValues" dxfId="9046" priority="13005"/>
    <cfRule type="duplicateValues" dxfId="9045" priority="13006"/>
  </conditionalFormatting>
  <conditionalFormatting sqref="ST40:ST71">
    <cfRule type="duplicateValues" dxfId="9044" priority="13003"/>
    <cfRule type="duplicateValues" dxfId="9043" priority="13004"/>
  </conditionalFormatting>
  <conditionalFormatting sqref="SV40:SV71">
    <cfRule type="duplicateValues" dxfId="9042" priority="13002"/>
  </conditionalFormatting>
  <conditionalFormatting sqref="SZ40:SZ71">
    <cfRule type="duplicateValues" dxfId="9041" priority="13000"/>
  </conditionalFormatting>
  <conditionalFormatting sqref="TB40:TB71">
    <cfRule type="duplicateValues" dxfId="9040" priority="12999"/>
  </conditionalFormatting>
  <conditionalFormatting sqref="TD40:TD71">
    <cfRule type="duplicateValues" dxfId="9039" priority="12997"/>
    <cfRule type="duplicateValues" dxfId="9038" priority="12998"/>
  </conditionalFormatting>
  <conditionalFormatting sqref="TF40:TF71">
    <cfRule type="duplicateValues" dxfId="9037" priority="12995"/>
    <cfRule type="duplicateValues" dxfId="9036" priority="12996"/>
  </conditionalFormatting>
  <conditionalFormatting sqref="TH40:TH71">
    <cfRule type="duplicateValues" dxfId="9035" priority="12993"/>
    <cfRule type="duplicateValues" dxfId="9034" priority="12994"/>
  </conditionalFormatting>
  <conditionalFormatting sqref="TJ40:TJ71">
    <cfRule type="duplicateValues" dxfId="9033" priority="12992"/>
  </conditionalFormatting>
  <conditionalFormatting sqref="TL40:TL71">
    <cfRule type="duplicateValues" dxfId="9032" priority="12990"/>
    <cfRule type="duplicateValues" dxfId="9031" priority="12991"/>
  </conditionalFormatting>
  <conditionalFormatting sqref="TN40:TN71">
    <cfRule type="duplicateValues" dxfId="9030" priority="12989"/>
  </conditionalFormatting>
  <conditionalFormatting sqref="TP40:TP71">
    <cfRule type="duplicateValues" dxfId="9029" priority="12988"/>
  </conditionalFormatting>
  <conditionalFormatting sqref="TR40:TR71">
    <cfRule type="duplicateValues" dxfId="9028" priority="12986"/>
    <cfRule type="duplicateValues" dxfId="9027" priority="12987"/>
  </conditionalFormatting>
  <conditionalFormatting sqref="TT40:TT71">
    <cfRule type="duplicateValues" dxfId="9026" priority="12984"/>
    <cfRule type="duplicateValues" dxfId="9025" priority="12985"/>
  </conditionalFormatting>
  <conditionalFormatting sqref="TV40:TV71">
    <cfRule type="duplicateValues" dxfId="9024" priority="12982"/>
    <cfRule type="duplicateValues" dxfId="9023" priority="12983"/>
  </conditionalFormatting>
  <conditionalFormatting sqref="UD40:UD71">
    <cfRule type="duplicateValues" dxfId="9022" priority="12981"/>
  </conditionalFormatting>
  <conditionalFormatting sqref="UF40:UF71">
    <cfRule type="duplicateValues" dxfId="9021" priority="12979"/>
    <cfRule type="duplicateValues" dxfId="9020" priority="12980"/>
  </conditionalFormatting>
  <conditionalFormatting sqref="UH40:UH71">
    <cfRule type="duplicateValues" dxfId="9019" priority="12977"/>
    <cfRule type="duplicateValues" dxfId="9018" priority="12978"/>
  </conditionalFormatting>
  <conditionalFormatting sqref="UJ40:UJ71">
    <cfRule type="duplicateValues" dxfId="9017" priority="12975"/>
    <cfRule type="duplicateValues" dxfId="9016" priority="12976"/>
  </conditionalFormatting>
  <conditionalFormatting sqref="UR40:UR71">
    <cfRule type="duplicateValues" dxfId="9015" priority="12974"/>
  </conditionalFormatting>
  <conditionalFormatting sqref="UT40:UT71">
    <cfRule type="duplicateValues" dxfId="9014" priority="12972"/>
    <cfRule type="duplicateValues" dxfId="9013" priority="12973"/>
  </conditionalFormatting>
  <conditionalFormatting sqref="UV40:UV71">
    <cfRule type="duplicateValues" dxfId="9012" priority="12970"/>
    <cfRule type="duplicateValues" dxfId="9011" priority="12971"/>
  </conditionalFormatting>
  <conditionalFormatting sqref="UX40:UX71">
    <cfRule type="duplicateValues" dxfId="9010" priority="12968"/>
    <cfRule type="duplicateValues" dxfId="9009" priority="12969"/>
  </conditionalFormatting>
  <conditionalFormatting sqref="VF40:VF71">
    <cfRule type="duplicateValues" dxfId="9008" priority="12967"/>
  </conditionalFormatting>
  <conditionalFormatting sqref="TZ40:TZ71">
    <cfRule type="duplicateValues" dxfId="9007" priority="12930"/>
  </conditionalFormatting>
  <conditionalFormatting sqref="KZ40:KZ71">
    <cfRule type="duplicateValues" dxfId="9006" priority="12543"/>
  </conditionalFormatting>
  <conditionalFormatting sqref="LH40:LH71">
    <cfRule type="duplicateValues" dxfId="9005" priority="12540"/>
    <cfRule type="duplicateValues" dxfId="9004" priority="12541"/>
    <cfRule type="duplicateValues" dxfId="9003" priority="12542"/>
  </conditionalFormatting>
  <conditionalFormatting sqref="LJ40:LJ71">
    <cfRule type="duplicateValues" dxfId="9002" priority="12537"/>
    <cfRule type="duplicateValues" dxfId="9001" priority="12538"/>
    <cfRule type="duplicateValues" dxfId="9000" priority="12539"/>
  </conditionalFormatting>
  <conditionalFormatting sqref="LL40:LL71">
    <cfRule type="duplicateValues" dxfId="8999" priority="12533"/>
    <cfRule type="duplicateValues" dxfId="8998" priority="12534"/>
    <cfRule type="duplicateValues" dxfId="8997" priority="12535"/>
    <cfRule type="duplicateValues" dxfId="8996" priority="12536"/>
  </conditionalFormatting>
  <conditionalFormatting sqref="LN40:LN71">
    <cfRule type="duplicateValues" dxfId="8995" priority="12532"/>
  </conditionalFormatting>
  <conditionalFormatting sqref="LV40:LV71">
    <cfRule type="duplicateValues" dxfId="8994" priority="12529"/>
    <cfRule type="duplicateValues" dxfId="8993" priority="12530"/>
    <cfRule type="duplicateValues" dxfId="8992" priority="12531"/>
  </conditionalFormatting>
  <conditionalFormatting sqref="LX40:LX71">
    <cfRule type="duplicateValues" dxfId="8991" priority="12525"/>
    <cfRule type="duplicateValues" dxfId="8990" priority="12526"/>
    <cfRule type="duplicateValues" dxfId="8989" priority="12527"/>
    <cfRule type="duplicateValues" dxfId="8988" priority="12528"/>
  </conditionalFormatting>
  <conditionalFormatting sqref="LZ40:LZ71">
    <cfRule type="duplicateValues" dxfId="8987" priority="12522"/>
    <cfRule type="duplicateValues" dxfId="8986" priority="12523"/>
    <cfRule type="duplicateValues" dxfId="8985" priority="12524"/>
  </conditionalFormatting>
  <conditionalFormatting sqref="MB40:MB71">
    <cfRule type="duplicateValues" dxfId="8984" priority="12521"/>
  </conditionalFormatting>
  <conditionalFormatting sqref="MJ40:MJ71">
    <cfRule type="duplicateValues" dxfId="8983" priority="12518"/>
    <cfRule type="duplicateValues" dxfId="8982" priority="12519"/>
    <cfRule type="duplicateValues" dxfId="8981" priority="12520"/>
  </conditionalFormatting>
  <conditionalFormatting sqref="ML40:ML71">
    <cfRule type="duplicateValues" dxfId="8980" priority="12512"/>
    <cfRule type="duplicateValues" dxfId="8979" priority="12513"/>
    <cfRule type="duplicateValues" dxfId="8978" priority="12514"/>
    <cfRule type="duplicateValues" dxfId="8977" priority="12515"/>
    <cfRule type="duplicateValues" dxfId="8976" priority="12516"/>
    <cfRule type="duplicateValues" dxfId="8975" priority="12517"/>
  </conditionalFormatting>
  <conditionalFormatting sqref="MN40:MN71">
    <cfRule type="duplicateValues" dxfId="8974" priority="12506"/>
    <cfRule type="duplicateValues" dxfId="8973" priority="12507"/>
    <cfRule type="duplicateValues" dxfId="8972" priority="12508"/>
    <cfRule type="duplicateValues" dxfId="8971" priority="12509"/>
    <cfRule type="duplicateValues" dxfId="8970" priority="12510"/>
    <cfRule type="duplicateValues" dxfId="8969" priority="12511"/>
  </conditionalFormatting>
  <conditionalFormatting sqref="MP40:MP71">
    <cfRule type="duplicateValues" dxfId="8968" priority="12505"/>
  </conditionalFormatting>
  <conditionalFormatting sqref="MR46:MR71">
    <cfRule type="duplicateValues" dxfId="8967" priority="12504"/>
  </conditionalFormatting>
  <conditionalFormatting sqref="MT46:MT71">
    <cfRule type="duplicateValues" dxfId="8966" priority="12503"/>
  </conditionalFormatting>
  <conditionalFormatting sqref="MV46:MV71">
    <cfRule type="duplicateValues" dxfId="8965" priority="12502"/>
  </conditionalFormatting>
  <conditionalFormatting sqref="MX40:MX71">
    <cfRule type="duplicateValues" dxfId="8964" priority="12499"/>
    <cfRule type="duplicateValues" dxfId="8963" priority="12500"/>
    <cfRule type="duplicateValues" dxfId="8962" priority="12501"/>
  </conditionalFormatting>
  <conditionalFormatting sqref="MZ40:MZ71">
    <cfRule type="duplicateValues" dxfId="8961" priority="12496"/>
    <cfRule type="duplicateValues" dxfId="8960" priority="12497"/>
    <cfRule type="duplicateValues" dxfId="8959" priority="12498"/>
  </conditionalFormatting>
  <conditionalFormatting sqref="NB40:NB71">
    <cfRule type="duplicateValues" dxfId="8958" priority="12493"/>
    <cfRule type="duplicateValues" dxfId="8957" priority="12494"/>
    <cfRule type="duplicateValues" dxfId="8956" priority="12495"/>
  </conditionalFormatting>
  <conditionalFormatting sqref="ND40:ND71">
    <cfRule type="duplicateValues" dxfId="8955" priority="12492"/>
  </conditionalFormatting>
  <conditionalFormatting sqref="NF46:NF71">
    <cfRule type="duplicateValues" dxfId="8954" priority="12491"/>
  </conditionalFormatting>
  <conditionalFormatting sqref="NH46:NH71">
    <cfRule type="duplicateValues" dxfId="8953" priority="12490"/>
  </conditionalFormatting>
  <conditionalFormatting sqref="NJ46:NJ71">
    <cfRule type="duplicateValues" dxfId="8952" priority="12489"/>
  </conditionalFormatting>
  <conditionalFormatting sqref="NL40:NL71">
    <cfRule type="duplicateValues" dxfId="8951" priority="12486"/>
    <cfRule type="duplicateValues" dxfId="8950" priority="12487"/>
    <cfRule type="duplicateValues" dxfId="8949" priority="12488"/>
  </conditionalFormatting>
  <conditionalFormatting sqref="NP40:NP71">
    <cfRule type="duplicateValues" dxfId="8948" priority="12480"/>
    <cfRule type="duplicateValues" dxfId="8947" priority="12481"/>
    <cfRule type="duplicateValues" dxfId="8946" priority="12482"/>
  </conditionalFormatting>
  <conditionalFormatting sqref="NR40:NR71">
    <cfRule type="duplicateValues" dxfId="8945" priority="12479"/>
  </conditionalFormatting>
  <conditionalFormatting sqref="NT40:NT71">
    <cfRule type="duplicateValues" dxfId="8944" priority="12476"/>
    <cfRule type="duplicateValues" dxfId="8943" priority="12477"/>
    <cfRule type="duplicateValues" dxfId="8942" priority="12478"/>
  </conditionalFormatting>
  <conditionalFormatting sqref="NV40:NV71">
    <cfRule type="duplicateValues" dxfId="8941" priority="12473"/>
    <cfRule type="duplicateValues" dxfId="8940" priority="12474"/>
    <cfRule type="duplicateValues" dxfId="8939" priority="12475"/>
  </conditionalFormatting>
  <conditionalFormatting sqref="NX40:NX71">
    <cfRule type="duplicateValues" dxfId="8938" priority="12468"/>
    <cfRule type="duplicateValues" dxfId="8937" priority="12469"/>
    <cfRule type="duplicateValues" dxfId="8936" priority="12470"/>
    <cfRule type="duplicateValues" dxfId="8935" priority="12471"/>
    <cfRule type="duplicateValues" dxfId="8934" priority="12472"/>
  </conditionalFormatting>
  <conditionalFormatting sqref="NZ40:NZ71">
    <cfRule type="duplicateValues" dxfId="8933" priority="12465"/>
    <cfRule type="duplicateValues" dxfId="8932" priority="12466"/>
    <cfRule type="duplicateValues" dxfId="8931" priority="12467"/>
  </conditionalFormatting>
  <conditionalFormatting sqref="OB40:OB71">
    <cfRule type="duplicateValues" dxfId="8930" priority="12460"/>
    <cfRule type="duplicateValues" dxfId="8929" priority="12461"/>
    <cfRule type="duplicateValues" dxfId="8928" priority="12462"/>
    <cfRule type="duplicateValues" dxfId="8927" priority="12463"/>
    <cfRule type="duplicateValues" dxfId="8926" priority="12464"/>
  </conditionalFormatting>
  <conditionalFormatting sqref="OD40:OD71">
    <cfRule type="duplicateValues" dxfId="8925" priority="12456"/>
    <cfRule type="duplicateValues" dxfId="8924" priority="12457"/>
    <cfRule type="duplicateValues" dxfId="8923" priority="12458"/>
    <cfRule type="duplicateValues" dxfId="8922" priority="12459"/>
  </conditionalFormatting>
  <conditionalFormatting sqref="LB40:LB71">
    <cfRule type="duplicateValues" dxfId="8921" priority="12452"/>
    <cfRule type="duplicateValues" dxfId="8920" priority="12453"/>
    <cfRule type="duplicateValues" dxfId="8919" priority="12454"/>
    <cfRule type="duplicateValues" dxfId="8918" priority="12455"/>
  </conditionalFormatting>
  <conditionalFormatting sqref="LD40:LD71">
    <cfRule type="duplicateValues" dxfId="8917" priority="12448"/>
    <cfRule type="duplicateValues" dxfId="8916" priority="12449"/>
    <cfRule type="duplicateValues" dxfId="8915" priority="12450"/>
    <cfRule type="duplicateValues" dxfId="8914" priority="12451"/>
  </conditionalFormatting>
  <conditionalFormatting sqref="LF40:LF71">
    <cfRule type="duplicateValues" dxfId="8913" priority="12444"/>
    <cfRule type="duplicateValues" dxfId="8912" priority="12445"/>
    <cfRule type="duplicateValues" dxfId="8911" priority="12446"/>
    <cfRule type="duplicateValues" dxfId="8910" priority="12447"/>
  </conditionalFormatting>
  <conditionalFormatting sqref="LP40:LP71">
    <cfRule type="duplicateValues" dxfId="8909" priority="12440"/>
    <cfRule type="duplicateValues" dxfId="8908" priority="12441"/>
    <cfRule type="duplicateValues" dxfId="8907" priority="12442"/>
    <cfRule type="duplicateValues" dxfId="8906" priority="12443"/>
  </conditionalFormatting>
  <conditionalFormatting sqref="LR40:LR71">
    <cfRule type="duplicateValues" dxfId="8905" priority="12436"/>
    <cfRule type="duplicateValues" dxfId="8904" priority="12437"/>
    <cfRule type="duplicateValues" dxfId="8903" priority="12438"/>
    <cfRule type="duplicateValues" dxfId="8902" priority="12439"/>
  </conditionalFormatting>
  <conditionalFormatting sqref="LT40:LT71">
    <cfRule type="duplicateValues" dxfId="8901" priority="12432"/>
    <cfRule type="duplicateValues" dxfId="8900" priority="12433"/>
    <cfRule type="duplicateValues" dxfId="8899" priority="12434"/>
    <cfRule type="duplicateValues" dxfId="8898" priority="12435"/>
  </conditionalFormatting>
  <conditionalFormatting sqref="MD40:MD71">
    <cfRule type="duplicateValues" dxfId="8897" priority="12428"/>
    <cfRule type="duplicateValues" dxfId="8896" priority="12429"/>
    <cfRule type="duplicateValues" dxfId="8895" priority="12430"/>
    <cfRule type="duplicateValues" dxfId="8894" priority="12431"/>
  </conditionalFormatting>
  <conditionalFormatting sqref="MF40:MF71">
    <cfRule type="duplicateValues" dxfId="8893" priority="12424"/>
    <cfRule type="duplicateValues" dxfId="8892" priority="12425"/>
    <cfRule type="duplicateValues" dxfId="8891" priority="12426"/>
    <cfRule type="duplicateValues" dxfId="8890" priority="12427"/>
  </conditionalFormatting>
  <conditionalFormatting sqref="MH40:MH71">
    <cfRule type="duplicateValues" dxfId="8889" priority="12420"/>
    <cfRule type="duplicateValues" dxfId="8888" priority="12421"/>
    <cfRule type="duplicateValues" dxfId="8887" priority="12422"/>
    <cfRule type="duplicateValues" dxfId="8886" priority="12423"/>
  </conditionalFormatting>
  <conditionalFormatting sqref="MR40:MR71">
    <cfRule type="duplicateValues" dxfId="8885" priority="12417"/>
    <cfRule type="duplicateValues" dxfId="8884" priority="12418"/>
    <cfRule type="duplicateValues" dxfId="8883" priority="12419"/>
  </conditionalFormatting>
  <conditionalFormatting sqref="MT40:MT71">
    <cfRule type="duplicateValues" dxfId="8882" priority="12414"/>
    <cfRule type="duplicateValues" dxfId="8881" priority="12415"/>
    <cfRule type="duplicateValues" dxfId="8880" priority="12416"/>
  </conditionalFormatting>
  <conditionalFormatting sqref="MV40:MV71">
    <cfRule type="duplicateValues" dxfId="8879" priority="12411"/>
    <cfRule type="duplicateValues" dxfId="8878" priority="12412"/>
    <cfRule type="duplicateValues" dxfId="8877" priority="12413"/>
  </conditionalFormatting>
  <conditionalFormatting sqref="ML41">
    <cfRule type="duplicateValues" dxfId="8876" priority="12410"/>
  </conditionalFormatting>
  <conditionalFormatting sqref="OB40:OB41">
    <cfRule type="duplicateValues" dxfId="8875" priority="12409"/>
  </conditionalFormatting>
  <conditionalFormatting sqref="NJ44:NJ45">
    <cfRule type="duplicateValues" dxfId="8874" priority="12408"/>
  </conditionalFormatting>
  <conditionalFormatting sqref="NH44:NH45">
    <cfRule type="duplicateValues" dxfId="8873" priority="12407"/>
  </conditionalFormatting>
  <conditionalFormatting sqref="NF44:NF45">
    <cfRule type="duplicateValues" dxfId="8872" priority="12406"/>
  </conditionalFormatting>
  <conditionalFormatting sqref="MV44:MV45">
    <cfRule type="duplicateValues" dxfId="8871" priority="12405"/>
  </conditionalFormatting>
  <conditionalFormatting sqref="MT44:MT45">
    <cfRule type="duplicateValues" dxfId="8870" priority="12404"/>
  </conditionalFormatting>
  <conditionalFormatting sqref="MR44:MR45">
    <cfRule type="duplicateValues" dxfId="8869" priority="12403"/>
  </conditionalFormatting>
  <conditionalFormatting sqref="MH44:MH45">
    <cfRule type="duplicateValues" dxfId="8868" priority="12402"/>
  </conditionalFormatting>
  <conditionalFormatting sqref="LP44:LP45">
    <cfRule type="duplicateValues" dxfId="8867" priority="12401"/>
  </conditionalFormatting>
  <conditionalFormatting sqref="LR44:LR45">
    <cfRule type="duplicateValues" dxfId="8866" priority="12400"/>
  </conditionalFormatting>
  <conditionalFormatting sqref="LT44:LT45">
    <cfRule type="duplicateValues" dxfId="8865" priority="12399"/>
  </conditionalFormatting>
  <conditionalFormatting sqref="MD44:MD45">
    <cfRule type="duplicateValues" dxfId="8864" priority="12398"/>
  </conditionalFormatting>
  <conditionalFormatting sqref="MF44:MF45">
    <cfRule type="duplicateValues" dxfId="8863" priority="12397"/>
  </conditionalFormatting>
  <conditionalFormatting sqref="LF44:LF45">
    <cfRule type="duplicateValues" dxfId="8862" priority="12396"/>
  </conditionalFormatting>
  <conditionalFormatting sqref="LD44:LD45">
    <cfRule type="duplicateValues" dxfId="8861" priority="12395"/>
  </conditionalFormatting>
  <conditionalFormatting sqref="LB44:LB45">
    <cfRule type="duplicateValues" dxfId="8860" priority="12394"/>
  </conditionalFormatting>
  <conditionalFormatting sqref="MN48">
    <cfRule type="duplicateValues" dxfId="8859" priority="12382"/>
  </conditionalFormatting>
  <conditionalFormatting sqref="ML41">
    <cfRule type="duplicateValues" dxfId="8858" priority="12381"/>
  </conditionalFormatting>
  <conditionalFormatting sqref="OF40:OF71">
    <cfRule type="duplicateValues" dxfId="8857" priority="12380"/>
  </conditionalFormatting>
  <conditionalFormatting sqref="OT40:OT71">
    <cfRule type="duplicateValues" dxfId="8856" priority="12379"/>
  </conditionalFormatting>
  <conditionalFormatting sqref="OV46:OV71">
    <cfRule type="duplicateValues" dxfId="8855" priority="12378"/>
  </conditionalFormatting>
  <conditionalFormatting sqref="OX46:OX71">
    <cfRule type="duplicateValues" dxfId="8854" priority="12377"/>
  </conditionalFormatting>
  <conditionalFormatting sqref="OZ46:OZ71">
    <cfRule type="duplicateValues" dxfId="8853" priority="12376"/>
  </conditionalFormatting>
  <conditionalFormatting sqref="PB40:PB71">
    <cfRule type="duplicateValues" dxfId="8852" priority="12373"/>
    <cfRule type="duplicateValues" dxfId="8851" priority="12374"/>
    <cfRule type="duplicateValues" dxfId="8850" priority="12375"/>
  </conditionalFormatting>
  <conditionalFormatting sqref="PD40:PD71">
    <cfRule type="duplicateValues" dxfId="8849" priority="12369"/>
    <cfRule type="duplicateValues" dxfId="8848" priority="12370"/>
    <cfRule type="duplicateValues" dxfId="8847" priority="12371"/>
    <cfRule type="duplicateValues" dxfId="8846" priority="12372"/>
  </conditionalFormatting>
  <conditionalFormatting sqref="PF40:PF71">
    <cfRule type="duplicateValues" dxfId="8845" priority="12365"/>
    <cfRule type="duplicateValues" dxfId="8844" priority="12366"/>
    <cfRule type="duplicateValues" dxfId="8843" priority="12367"/>
    <cfRule type="duplicateValues" dxfId="8842" priority="12368"/>
  </conditionalFormatting>
  <conditionalFormatting sqref="PH40:PH71">
    <cfRule type="duplicateValues" dxfId="8841" priority="12364"/>
  </conditionalFormatting>
  <conditionalFormatting sqref="PJ46:PJ71">
    <cfRule type="duplicateValues" dxfId="8840" priority="12363"/>
  </conditionalFormatting>
  <conditionalFormatting sqref="PL46:PL71">
    <cfRule type="duplicateValues" dxfId="8839" priority="12362"/>
  </conditionalFormatting>
  <conditionalFormatting sqref="PN46:PN71">
    <cfRule type="duplicateValues" dxfId="8838" priority="12361"/>
  </conditionalFormatting>
  <conditionalFormatting sqref="PP40:PP71">
    <cfRule type="duplicateValues" dxfId="8837" priority="12358"/>
    <cfRule type="duplicateValues" dxfId="8836" priority="12359"/>
    <cfRule type="duplicateValues" dxfId="8835" priority="12360"/>
  </conditionalFormatting>
  <conditionalFormatting sqref="PR40:PR71">
    <cfRule type="duplicateValues" dxfId="8834" priority="12355"/>
    <cfRule type="duplicateValues" dxfId="8833" priority="12356"/>
    <cfRule type="duplicateValues" dxfId="8832" priority="12357"/>
  </conditionalFormatting>
  <conditionalFormatting sqref="PT40:PT71">
    <cfRule type="duplicateValues" dxfId="8831" priority="12352"/>
    <cfRule type="duplicateValues" dxfId="8830" priority="12353"/>
    <cfRule type="duplicateValues" dxfId="8829" priority="12354"/>
  </conditionalFormatting>
  <conditionalFormatting sqref="PV40:PV71">
    <cfRule type="duplicateValues" dxfId="8828" priority="12351"/>
  </conditionalFormatting>
  <conditionalFormatting sqref="PX46:PX71">
    <cfRule type="duplicateValues" dxfId="8827" priority="12350"/>
  </conditionalFormatting>
  <conditionalFormatting sqref="PZ46:PZ71">
    <cfRule type="duplicateValues" dxfId="8826" priority="12349"/>
  </conditionalFormatting>
  <conditionalFormatting sqref="QB46:QB71">
    <cfRule type="duplicateValues" dxfId="8825" priority="12348"/>
  </conditionalFormatting>
  <conditionalFormatting sqref="QD40:QD71">
    <cfRule type="duplicateValues" dxfId="8824" priority="12345"/>
    <cfRule type="duplicateValues" dxfId="8823" priority="12346"/>
    <cfRule type="duplicateValues" dxfId="8822" priority="12347"/>
  </conditionalFormatting>
  <conditionalFormatting sqref="QF40:QF71">
    <cfRule type="duplicateValues" dxfId="8821" priority="12339"/>
    <cfRule type="duplicateValues" dxfId="8820" priority="12340"/>
    <cfRule type="duplicateValues" dxfId="8819" priority="12341"/>
    <cfRule type="duplicateValues" dxfId="8818" priority="12342"/>
    <cfRule type="duplicateValues" dxfId="8817" priority="12343"/>
    <cfRule type="duplicateValues" dxfId="8816" priority="12344"/>
  </conditionalFormatting>
  <conditionalFormatting sqref="QH40:QH71">
    <cfRule type="duplicateValues" dxfId="8815" priority="12334"/>
    <cfRule type="duplicateValues" dxfId="8814" priority="12335"/>
    <cfRule type="duplicateValues" dxfId="8813" priority="12336"/>
    <cfRule type="duplicateValues" dxfId="8812" priority="12337"/>
    <cfRule type="duplicateValues" dxfId="8811" priority="12338"/>
  </conditionalFormatting>
  <conditionalFormatting sqref="QJ40:QJ71">
    <cfRule type="duplicateValues" dxfId="8810" priority="12333"/>
  </conditionalFormatting>
  <conditionalFormatting sqref="QL46:QL71">
    <cfRule type="duplicateValues" dxfId="8809" priority="12332"/>
  </conditionalFormatting>
  <conditionalFormatting sqref="QN46:QN71">
    <cfRule type="duplicateValues" dxfId="8808" priority="12331"/>
  </conditionalFormatting>
  <conditionalFormatting sqref="QP46:QP71">
    <cfRule type="duplicateValues" dxfId="8807" priority="12330"/>
  </conditionalFormatting>
  <conditionalFormatting sqref="QR40:QR71">
    <cfRule type="duplicateValues" dxfId="8806" priority="12327"/>
    <cfRule type="duplicateValues" dxfId="8805" priority="12328"/>
    <cfRule type="duplicateValues" dxfId="8804" priority="12329"/>
  </conditionalFormatting>
  <conditionalFormatting sqref="QT40:QT71">
    <cfRule type="duplicateValues" dxfId="8803" priority="12324"/>
    <cfRule type="duplicateValues" dxfId="8802" priority="12325"/>
    <cfRule type="duplicateValues" dxfId="8801" priority="12326"/>
  </conditionalFormatting>
  <conditionalFormatting sqref="QV40:QV71">
    <cfRule type="duplicateValues" dxfId="8800" priority="12321"/>
    <cfRule type="duplicateValues" dxfId="8799" priority="12322"/>
    <cfRule type="duplicateValues" dxfId="8798" priority="12323"/>
  </conditionalFormatting>
  <conditionalFormatting sqref="QX40:QX71">
    <cfRule type="duplicateValues" dxfId="8797" priority="12320"/>
  </conditionalFormatting>
  <conditionalFormatting sqref="QZ46:QZ71">
    <cfRule type="duplicateValues" dxfId="8796" priority="12319"/>
  </conditionalFormatting>
  <conditionalFormatting sqref="RB46:RB71">
    <cfRule type="duplicateValues" dxfId="8795" priority="12318"/>
  </conditionalFormatting>
  <conditionalFormatting sqref="RD46:RD71">
    <cfRule type="duplicateValues" dxfId="8794" priority="12317"/>
  </conditionalFormatting>
  <conditionalFormatting sqref="RF40:RF71">
    <cfRule type="duplicateValues" dxfId="8793" priority="12314"/>
    <cfRule type="duplicateValues" dxfId="8792" priority="12315"/>
    <cfRule type="duplicateValues" dxfId="8791" priority="12316"/>
  </conditionalFormatting>
  <conditionalFormatting sqref="RJ40:RJ71">
    <cfRule type="duplicateValues" dxfId="8790" priority="12309"/>
    <cfRule type="duplicateValues" dxfId="8789" priority="12310"/>
  </conditionalFormatting>
  <conditionalFormatting sqref="RL40:RL71">
    <cfRule type="duplicateValues" dxfId="8788" priority="12308"/>
  </conditionalFormatting>
  <conditionalFormatting sqref="RN40:RN71">
    <cfRule type="duplicateValues" dxfId="8787" priority="12305"/>
    <cfRule type="duplicateValues" dxfId="8786" priority="12306"/>
    <cfRule type="duplicateValues" dxfId="8785" priority="12307"/>
  </conditionalFormatting>
  <conditionalFormatting sqref="RP40:RP71">
    <cfRule type="duplicateValues" dxfId="8784" priority="12302"/>
    <cfRule type="duplicateValues" dxfId="8783" priority="12303"/>
    <cfRule type="duplicateValues" dxfId="8782" priority="12304"/>
  </conditionalFormatting>
  <conditionalFormatting sqref="RR40:RR71">
    <cfRule type="duplicateValues" dxfId="8781" priority="12299"/>
    <cfRule type="duplicateValues" dxfId="8780" priority="12300"/>
    <cfRule type="duplicateValues" dxfId="8779" priority="12301"/>
  </conditionalFormatting>
  <conditionalFormatting sqref="RT40:RT71">
    <cfRule type="duplicateValues" dxfId="8778" priority="12296"/>
    <cfRule type="duplicateValues" dxfId="8777" priority="12297"/>
    <cfRule type="duplicateValues" dxfId="8776" priority="12298"/>
  </conditionalFormatting>
  <conditionalFormatting sqref="RV40:RV71">
    <cfRule type="duplicateValues" dxfId="8775" priority="12293"/>
    <cfRule type="duplicateValues" dxfId="8774" priority="12294"/>
    <cfRule type="duplicateValues" dxfId="8773" priority="12295"/>
  </conditionalFormatting>
  <conditionalFormatting sqref="RX40:RX71">
    <cfRule type="duplicateValues" dxfId="8772" priority="12290"/>
    <cfRule type="duplicateValues" dxfId="8771" priority="12291"/>
    <cfRule type="duplicateValues" dxfId="8770" priority="12292"/>
  </conditionalFormatting>
  <conditionalFormatting sqref="QF41">
    <cfRule type="duplicateValues" dxfId="8769" priority="12289"/>
  </conditionalFormatting>
  <conditionalFormatting sqref="RV40:RV41">
    <cfRule type="duplicateValues" dxfId="8768" priority="12288"/>
  </conditionalFormatting>
  <conditionalFormatting sqref="RD44:RD45">
    <cfRule type="duplicateValues" dxfId="8767" priority="12287"/>
  </conditionalFormatting>
  <conditionalFormatting sqref="RB44:RB45">
    <cfRule type="duplicateValues" dxfId="8766" priority="12286"/>
  </conditionalFormatting>
  <conditionalFormatting sqref="QZ44:QZ45">
    <cfRule type="duplicateValues" dxfId="8765" priority="12285"/>
  </conditionalFormatting>
  <conditionalFormatting sqref="QP44:QP45">
    <cfRule type="duplicateValues" dxfId="8764" priority="12284"/>
  </conditionalFormatting>
  <conditionalFormatting sqref="QN44:QN45">
    <cfRule type="duplicateValues" dxfId="8763" priority="12283"/>
  </conditionalFormatting>
  <conditionalFormatting sqref="QL44:QL45">
    <cfRule type="duplicateValues" dxfId="8762" priority="12282"/>
  </conditionalFormatting>
  <conditionalFormatting sqref="QB44:QB45">
    <cfRule type="duplicateValues" dxfId="8761" priority="12281"/>
  </conditionalFormatting>
  <conditionalFormatting sqref="PJ44:PJ45">
    <cfRule type="duplicateValues" dxfId="8760" priority="12280"/>
  </conditionalFormatting>
  <conditionalFormatting sqref="PL44:PL45">
    <cfRule type="duplicateValues" dxfId="8759" priority="12279"/>
  </conditionalFormatting>
  <conditionalFormatting sqref="PN44:PN45">
    <cfRule type="duplicateValues" dxfId="8758" priority="12278"/>
  </conditionalFormatting>
  <conditionalFormatting sqref="PX44:PX45">
    <cfRule type="duplicateValues" dxfId="8757" priority="12277"/>
  </conditionalFormatting>
  <conditionalFormatting sqref="PZ44:PZ45">
    <cfRule type="duplicateValues" dxfId="8756" priority="12276"/>
  </conditionalFormatting>
  <conditionalFormatting sqref="OZ44:OZ45">
    <cfRule type="duplicateValues" dxfId="8755" priority="12275"/>
  </conditionalFormatting>
  <conditionalFormatting sqref="OX44:OX45">
    <cfRule type="duplicateValues" dxfId="8754" priority="12274"/>
  </conditionalFormatting>
  <conditionalFormatting sqref="OV44:OV45">
    <cfRule type="duplicateValues" dxfId="8753" priority="12273"/>
  </conditionalFormatting>
  <conditionalFormatting sqref="OR44:OR45">
    <cfRule type="duplicateValues" dxfId="8752" priority="12272"/>
  </conditionalFormatting>
  <conditionalFormatting sqref="OP44:OP45">
    <cfRule type="duplicateValues" dxfId="8751" priority="12271"/>
  </conditionalFormatting>
  <conditionalFormatting sqref="ON44:ON45">
    <cfRule type="duplicateValues" dxfId="8750" priority="12270"/>
  </conditionalFormatting>
  <conditionalFormatting sqref="OL44:OL45">
    <cfRule type="duplicateValues" dxfId="8749" priority="12269"/>
  </conditionalFormatting>
  <conditionalFormatting sqref="OH44:OH45">
    <cfRule type="duplicateValues" dxfId="8748" priority="12268"/>
  </conditionalFormatting>
  <conditionalFormatting sqref="OJ44:OJ45">
    <cfRule type="duplicateValues" dxfId="8747" priority="12267"/>
  </conditionalFormatting>
  <conditionalFormatting sqref="QH48">
    <cfRule type="duplicateValues" dxfId="8746" priority="12261"/>
  </conditionalFormatting>
  <conditionalFormatting sqref="PR40:PR71">
    <cfRule type="duplicateValues" dxfId="8745" priority="12260"/>
  </conditionalFormatting>
  <conditionalFormatting sqref="QF41">
    <cfRule type="duplicateValues" dxfId="8744" priority="12259"/>
  </conditionalFormatting>
  <conditionalFormatting sqref="RZ40:RZ71">
    <cfRule type="duplicateValues" dxfId="8743" priority="12258"/>
  </conditionalFormatting>
  <conditionalFormatting sqref="SN40:SN71">
    <cfRule type="duplicateValues" dxfId="8742" priority="12257"/>
  </conditionalFormatting>
  <conditionalFormatting sqref="SP46:SP71">
    <cfRule type="duplicateValues" dxfId="8741" priority="12256"/>
  </conditionalFormatting>
  <conditionalFormatting sqref="SR46:SR71">
    <cfRule type="duplicateValues" dxfId="8740" priority="12255"/>
  </conditionalFormatting>
  <conditionalFormatting sqref="ST46:ST71">
    <cfRule type="duplicateValues" dxfId="8739" priority="12254"/>
  </conditionalFormatting>
  <conditionalFormatting sqref="SV40:SV71">
    <cfRule type="duplicateValues" dxfId="8738" priority="12253"/>
  </conditionalFormatting>
  <conditionalFormatting sqref="SZ40:SZ71">
    <cfRule type="duplicateValues" dxfId="8737" priority="12251"/>
  </conditionalFormatting>
  <conditionalFormatting sqref="TB40:TB71">
    <cfRule type="duplicateValues" dxfId="8736" priority="12250"/>
  </conditionalFormatting>
  <conditionalFormatting sqref="TD46:TD71">
    <cfRule type="duplicateValues" dxfId="8735" priority="12249"/>
  </conditionalFormatting>
  <conditionalFormatting sqref="TF46:TF71">
    <cfRule type="duplicateValues" dxfId="8734" priority="12248"/>
  </conditionalFormatting>
  <conditionalFormatting sqref="TH46:TH71">
    <cfRule type="duplicateValues" dxfId="8733" priority="12247"/>
  </conditionalFormatting>
  <conditionalFormatting sqref="TJ40:TJ71">
    <cfRule type="duplicateValues" dxfId="8732" priority="12246"/>
  </conditionalFormatting>
  <conditionalFormatting sqref="TL40:TL71">
    <cfRule type="duplicateValues" dxfId="8731" priority="12245"/>
  </conditionalFormatting>
  <conditionalFormatting sqref="TN40:TN71">
    <cfRule type="duplicateValues" dxfId="8730" priority="12244"/>
  </conditionalFormatting>
  <conditionalFormatting sqref="TP40:TP71">
    <cfRule type="duplicateValues" dxfId="8729" priority="12243"/>
  </conditionalFormatting>
  <conditionalFormatting sqref="TR46:TR71">
    <cfRule type="duplicateValues" dxfId="8728" priority="12242"/>
  </conditionalFormatting>
  <conditionalFormatting sqref="TT46:TT71">
    <cfRule type="duplicateValues" dxfId="8727" priority="12241"/>
  </conditionalFormatting>
  <conditionalFormatting sqref="TV46:TV71">
    <cfRule type="duplicateValues" dxfId="8726" priority="12240"/>
  </conditionalFormatting>
  <conditionalFormatting sqref="TX40:TX71">
    <cfRule type="duplicateValues" dxfId="8725" priority="12237"/>
    <cfRule type="duplicateValues" dxfId="8724" priority="12238"/>
    <cfRule type="duplicateValues" dxfId="8723" priority="12239"/>
  </conditionalFormatting>
  <conditionalFormatting sqref="TZ40:TZ71">
    <cfRule type="duplicateValues" dxfId="8722" priority="12234"/>
    <cfRule type="duplicateValues" dxfId="8721" priority="12235"/>
    <cfRule type="duplicateValues" dxfId="8720" priority="12236"/>
  </conditionalFormatting>
  <conditionalFormatting sqref="UB40:UB71">
    <cfRule type="duplicateValues" dxfId="8719" priority="12230"/>
    <cfRule type="duplicateValues" dxfId="8718" priority="12231"/>
    <cfRule type="duplicateValues" dxfId="8717" priority="12232"/>
    <cfRule type="duplicateValues" dxfId="8716" priority="12233"/>
  </conditionalFormatting>
  <conditionalFormatting sqref="UD40:UD71">
    <cfRule type="duplicateValues" dxfId="8715" priority="12229"/>
  </conditionalFormatting>
  <conditionalFormatting sqref="UF46:UF71">
    <cfRule type="duplicateValues" dxfId="8714" priority="12228"/>
  </conditionalFormatting>
  <conditionalFormatting sqref="UH46:UH71">
    <cfRule type="duplicateValues" dxfId="8713" priority="12227"/>
  </conditionalFormatting>
  <conditionalFormatting sqref="UJ46:UJ71">
    <cfRule type="duplicateValues" dxfId="8712" priority="12226"/>
  </conditionalFormatting>
  <conditionalFormatting sqref="UL40:UL71">
    <cfRule type="duplicateValues" dxfId="8711" priority="12223"/>
    <cfRule type="duplicateValues" dxfId="8710" priority="12224"/>
    <cfRule type="duplicateValues" dxfId="8709" priority="12225"/>
  </conditionalFormatting>
  <conditionalFormatting sqref="UN40:UN71">
    <cfRule type="duplicateValues" dxfId="8708" priority="12220"/>
    <cfRule type="duplicateValues" dxfId="8707" priority="12221"/>
    <cfRule type="duplicateValues" dxfId="8706" priority="12222"/>
  </conditionalFormatting>
  <conditionalFormatting sqref="UP40:UP71">
    <cfRule type="duplicateValues" dxfId="8705" priority="12217"/>
    <cfRule type="duplicateValues" dxfId="8704" priority="12218"/>
    <cfRule type="duplicateValues" dxfId="8703" priority="12219"/>
  </conditionalFormatting>
  <conditionalFormatting sqref="UR40:UR71">
    <cfRule type="duplicateValues" dxfId="8702" priority="12216"/>
  </conditionalFormatting>
  <conditionalFormatting sqref="UT46:UT71">
    <cfRule type="duplicateValues" dxfId="8701" priority="12215"/>
  </conditionalFormatting>
  <conditionalFormatting sqref="UV46:UV71">
    <cfRule type="duplicateValues" dxfId="8700" priority="12214"/>
  </conditionalFormatting>
  <conditionalFormatting sqref="UX46:UX71">
    <cfRule type="duplicateValues" dxfId="8699" priority="12213"/>
  </conditionalFormatting>
  <conditionalFormatting sqref="UZ40:UZ71">
    <cfRule type="duplicateValues" dxfId="8698" priority="12210"/>
    <cfRule type="duplicateValues" dxfId="8697" priority="12211"/>
    <cfRule type="duplicateValues" dxfId="8696" priority="12212"/>
  </conditionalFormatting>
  <conditionalFormatting sqref="VB40:VB71">
    <cfRule type="duplicateValues" dxfId="8695" priority="12207"/>
    <cfRule type="duplicateValues" dxfId="8694" priority="12208"/>
    <cfRule type="duplicateValues" dxfId="8693" priority="12209"/>
  </conditionalFormatting>
  <conditionalFormatting sqref="VD40:VD71">
    <cfRule type="duplicateValues" dxfId="8692" priority="12204"/>
    <cfRule type="duplicateValues" dxfId="8691" priority="12205"/>
    <cfRule type="duplicateValues" dxfId="8690" priority="12206"/>
  </conditionalFormatting>
  <conditionalFormatting sqref="VF40:VF71">
    <cfRule type="duplicateValues" dxfId="8689" priority="12203"/>
  </conditionalFormatting>
  <conditionalFormatting sqref="VH40:VH71">
    <cfRule type="duplicateValues" dxfId="8688" priority="12200"/>
    <cfRule type="duplicateValues" dxfId="8687" priority="12201"/>
    <cfRule type="duplicateValues" dxfId="8686" priority="12202"/>
  </conditionalFormatting>
  <conditionalFormatting sqref="VJ40:VJ71">
    <cfRule type="duplicateValues" dxfId="8685" priority="12197"/>
    <cfRule type="duplicateValues" dxfId="8684" priority="12198"/>
    <cfRule type="duplicateValues" dxfId="8683" priority="12199"/>
  </conditionalFormatting>
  <conditionalFormatting sqref="VL40:VL71">
    <cfRule type="duplicateValues" dxfId="8682" priority="12194"/>
    <cfRule type="duplicateValues" dxfId="8681" priority="12195"/>
    <cfRule type="duplicateValues" dxfId="8680" priority="12196"/>
  </conditionalFormatting>
  <conditionalFormatting sqref="VN40:VN71">
    <cfRule type="duplicateValues" dxfId="8679" priority="12191"/>
    <cfRule type="duplicateValues" dxfId="8678" priority="12192"/>
    <cfRule type="duplicateValues" dxfId="8677" priority="12193"/>
  </conditionalFormatting>
  <conditionalFormatting sqref="VP40:VP71">
    <cfRule type="duplicateValues" dxfId="8676" priority="12187"/>
    <cfRule type="duplicateValues" dxfId="8675" priority="12188"/>
    <cfRule type="duplicateValues" dxfId="8674" priority="12189"/>
    <cfRule type="duplicateValues" dxfId="8673" priority="12190"/>
  </conditionalFormatting>
  <conditionalFormatting sqref="VR40:VR71">
    <cfRule type="duplicateValues" dxfId="8672" priority="12184"/>
    <cfRule type="duplicateValues" dxfId="8671" priority="12185"/>
    <cfRule type="duplicateValues" dxfId="8670" priority="12186"/>
  </conditionalFormatting>
  <conditionalFormatting sqref="TZ41">
    <cfRule type="duplicateValues" dxfId="8669" priority="12183"/>
  </conditionalFormatting>
  <conditionalFormatting sqref="VP40:VP41">
    <cfRule type="duplicateValues" dxfId="8668" priority="12182"/>
  </conditionalFormatting>
  <conditionalFormatting sqref="UX44:UX45">
    <cfRule type="duplicateValues" dxfId="8667" priority="12181"/>
  </conditionalFormatting>
  <conditionalFormatting sqref="UV44:UV45">
    <cfRule type="duplicateValues" dxfId="8666" priority="12180"/>
  </conditionalFormatting>
  <conditionalFormatting sqref="UT44:UT45">
    <cfRule type="duplicateValues" dxfId="8665" priority="12179"/>
  </conditionalFormatting>
  <conditionalFormatting sqref="UJ44:UJ45">
    <cfRule type="duplicateValues" dxfId="8664" priority="12178"/>
  </conditionalFormatting>
  <conditionalFormatting sqref="UH44:UH45">
    <cfRule type="duplicateValues" dxfId="8663" priority="12177"/>
  </conditionalFormatting>
  <conditionalFormatting sqref="UF44:UF45">
    <cfRule type="duplicateValues" dxfId="8662" priority="12176"/>
  </conditionalFormatting>
  <conditionalFormatting sqref="TV44:TV45">
    <cfRule type="duplicateValues" dxfId="8661" priority="12175"/>
  </conditionalFormatting>
  <conditionalFormatting sqref="TD44:TD45">
    <cfRule type="duplicateValues" dxfId="8660" priority="12174"/>
  </conditionalFormatting>
  <conditionalFormatting sqref="TF44:TF45">
    <cfRule type="duplicateValues" dxfId="8659" priority="12173"/>
  </conditionalFormatting>
  <conditionalFormatting sqref="TH44:TH45">
    <cfRule type="duplicateValues" dxfId="8658" priority="12172"/>
  </conditionalFormatting>
  <conditionalFormatting sqref="TR44:TR45">
    <cfRule type="duplicateValues" dxfId="8657" priority="12171"/>
  </conditionalFormatting>
  <conditionalFormatting sqref="TT44:TT45">
    <cfRule type="duplicateValues" dxfId="8656" priority="12170"/>
  </conditionalFormatting>
  <conditionalFormatting sqref="ST44:ST45">
    <cfRule type="duplicateValues" dxfId="8655" priority="12169"/>
  </conditionalFormatting>
  <conditionalFormatting sqref="SR44:SR45">
    <cfRule type="duplicateValues" dxfId="8654" priority="12168"/>
  </conditionalFormatting>
  <conditionalFormatting sqref="SP44:SP45">
    <cfRule type="duplicateValues" dxfId="8653" priority="12167"/>
  </conditionalFormatting>
  <conditionalFormatting sqref="SL44:SL45">
    <cfRule type="duplicateValues" dxfId="8652" priority="12166"/>
  </conditionalFormatting>
  <conditionalFormatting sqref="SJ44:SJ45">
    <cfRule type="duplicateValues" dxfId="8651" priority="12165"/>
  </conditionalFormatting>
  <conditionalFormatting sqref="SH44:SH45">
    <cfRule type="duplicateValues" dxfId="8650" priority="12164"/>
  </conditionalFormatting>
  <conditionalFormatting sqref="SF44:SF45">
    <cfRule type="duplicateValues" dxfId="8649" priority="12163"/>
  </conditionalFormatting>
  <conditionalFormatting sqref="SB44:SB45">
    <cfRule type="duplicateValues" dxfId="8648" priority="12162"/>
  </conditionalFormatting>
  <conditionalFormatting sqref="SD44:SD45">
    <cfRule type="duplicateValues" dxfId="8647" priority="12161"/>
  </conditionalFormatting>
  <conditionalFormatting sqref="UB48">
    <cfRule type="duplicateValues" dxfId="8646" priority="12155"/>
  </conditionalFormatting>
  <conditionalFormatting sqref="TZ41">
    <cfRule type="duplicateValues" dxfId="8645" priority="12154"/>
  </conditionalFormatting>
  <conditionalFormatting sqref="VT40:VT71">
    <cfRule type="duplicateValues" dxfId="8644" priority="12153"/>
  </conditionalFormatting>
  <conditionalFormatting sqref="VV40:VV71">
    <cfRule type="duplicateValues" dxfId="8643" priority="12152"/>
  </conditionalFormatting>
  <conditionalFormatting sqref="VX40:VX71">
    <cfRule type="duplicateValues" dxfId="8642" priority="12151"/>
  </conditionalFormatting>
  <conditionalFormatting sqref="VZ40:VZ71">
    <cfRule type="duplicateValues" dxfId="8641" priority="12150"/>
  </conditionalFormatting>
  <conditionalFormatting sqref="WB40:WB71">
    <cfRule type="duplicateValues" dxfId="8640" priority="12149"/>
  </conditionalFormatting>
  <conditionalFormatting sqref="WD40:WD71">
    <cfRule type="duplicateValues" dxfId="8639" priority="12148"/>
  </conditionalFormatting>
  <conditionalFormatting sqref="WF40:WF71">
    <cfRule type="duplicateValues" dxfId="8638" priority="12147"/>
  </conditionalFormatting>
  <conditionalFormatting sqref="WH40:WH71">
    <cfRule type="duplicateValues" dxfId="8637" priority="12146"/>
  </conditionalFormatting>
  <conditionalFormatting sqref="WJ40:WJ71">
    <cfRule type="duplicateValues" dxfId="8636" priority="12145"/>
  </conditionalFormatting>
  <conditionalFormatting sqref="WL40:WL71">
    <cfRule type="duplicateValues" dxfId="8635" priority="12144"/>
  </conditionalFormatting>
  <conditionalFormatting sqref="WN40:WN71">
    <cfRule type="duplicateValues" dxfId="8634" priority="12143"/>
  </conditionalFormatting>
  <conditionalFormatting sqref="WP40:WP71">
    <cfRule type="duplicateValues" dxfId="8633" priority="12142"/>
  </conditionalFormatting>
  <conditionalFormatting sqref="WT40:WT71">
    <cfRule type="duplicateValues" dxfId="8632" priority="12140"/>
  </conditionalFormatting>
  <conditionalFormatting sqref="WV40:WV71">
    <cfRule type="duplicateValues" dxfId="8631" priority="12139"/>
  </conditionalFormatting>
  <conditionalFormatting sqref="WX40:WX71">
    <cfRule type="duplicateValues" dxfId="8630" priority="12138"/>
  </conditionalFormatting>
  <conditionalFormatting sqref="WZ40:WZ71">
    <cfRule type="duplicateValues" dxfId="8629" priority="12137"/>
  </conditionalFormatting>
  <conditionalFormatting sqref="XB40:XB71">
    <cfRule type="duplicateValues" dxfId="8628" priority="12136"/>
  </conditionalFormatting>
  <conditionalFormatting sqref="XD40:XD71">
    <cfRule type="duplicateValues" dxfId="8627" priority="12135"/>
  </conditionalFormatting>
  <conditionalFormatting sqref="XF40:XF71">
    <cfRule type="duplicateValues" dxfId="8626" priority="12134"/>
  </conditionalFormatting>
  <conditionalFormatting sqref="XH40:XH71">
    <cfRule type="duplicateValues" dxfId="8625" priority="12133"/>
  </conditionalFormatting>
  <conditionalFormatting sqref="XJ40:XJ71">
    <cfRule type="duplicateValues" dxfId="8624" priority="12132"/>
  </conditionalFormatting>
  <conditionalFormatting sqref="XL40:XL71">
    <cfRule type="duplicateValues" dxfId="8623" priority="12131"/>
  </conditionalFormatting>
  <conditionalFormatting sqref="XN40:XN71">
    <cfRule type="duplicateValues" dxfId="8622" priority="12130"/>
  </conditionalFormatting>
  <conditionalFormatting sqref="XP40:XP71">
    <cfRule type="duplicateValues" dxfId="8621" priority="12129"/>
  </conditionalFormatting>
  <conditionalFormatting sqref="XR40:XR71">
    <cfRule type="duplicateValues" dxfId="8620" priority="12128"/>
  </conditionalFormatting>
  <conditionalFormatting sqref="XT40:XT71">
    <cfRule type="duplicateValues" dxfId="8619" priority="12127"/>
  </conditionalFormatting>
  <conditionalFormatting sqref="XV40:XV71">
    <cfRule type="duplicateValues" dxfId="8618" priority="12126"/>
  </conditionalFormatting>
  <conditionalFormatting sqref="XX40:XX71">
    <cfRule type="duplicateValues" dxfId="8617" priority="12125"/>
  </conditionalFormatting>
  <conditionalFormatting sqref="XZ40:XZ71">
    <cfRule type="duplicateValues" dxfId="8616" priority="12124"/>
  </conditionalFormatting>
  <conditionalFormatting sqref="YB40:YB71">
    <cfRule type="duplicateValues" dxfId="8615" priority="12123"/>
  </conditionalFormatting>
  <conditionalFormatting sqref="YD40:YD71">
    <cfRule type="duplicateValues" dxfId="8614" priority="12122"/>
  </conditionalFormatting>
  <conditionalFormatting sqref="YF40:YF71">
    <cfRule type="duplicateValues" dxfId="8613" priority="12121"/>
  </conditionalFormatting>
  <conditionalFormatting sqref="YH40:YH71">
    <cfRule type="duplicateValues" dxfId="8612" priority="12120"/>
  </conditionalFormatting>
  <conditionalFormatting sqref="YJ40:YJ71">
    <cfRule type="duplicateValues" dxfId="8611" priority="12119"/>
  </conditionalFormatting>
  <conditionalFormatting sqref="YL40:YL71">
    <cfRule type="duplicateValues" dxfId="8610" priority="12118"/>
  </conditionalFormatting>
  <conditionalFormatting sqref="YN40:YN71">
    <cfRule type="duplicateValues" dxfId="8609" priority="12117"/>
  </conditionalFormatting>
  <conditionalFormatting sqref="YP40:YP71">
    <cfRule type="duplicateValues" dxfId="8608" priority="12116"/>
  </conditionalFormatting>
  <conditionalFormatting sqref="YT40:YT71">
    <cfRule type="duplicateValues" dxfId="8607" priority="12114"/>
  </conditionalFormatting>
  <conditionalFormatting sqref="YX40:YX71">
    <cfRule type="duplicateValues" dxfId="8606" priority="12112"/>
  </conditionalFormatting>
  <conditionalFormatting sqref="YZ40:YZ71">
    <cfRule type="duplicateValues" dxfId="8605" priority="12111"/>
  </conditionalFormatting>
  <conditionalFormatting sqref="ZB40:ZB71">
    <cfRule type="duplicateValues" dxfId="8604" priority="12110"/>
  </conditionalFormatting>
  <conditionalFormatting sqref="ZD40:ZD71">
    <cfRule type="duplicateValues" dxfId="8603" priority="12109"/>
  </conditionalFormatting>
  <conditionalFormatting sqref="ZF40:ZF71">
    <cfRule type="duplicateValues" dxfId="8602" priority="12108"/>
  </conditionalFormatting>
  <conditionalFormatting sqref="ZH40:ZH71">
    <cfRule type="duplicateValues" dxfId="8601" priority="12107"/>
  </conditionalFormatting>
  <conditionalFormatting sqref="ZJ40:ZJ71">
    <cfRule type="duplicateValues" dxfId="8600" priority="12106"/>
  </conditionalFormatting>
  <conditionalFormatting sqref="ZL40:ZL71">
    <cfRule type="duplicateValues" dxfId="8599" priority="12105"/>
  </conditionalFormatting>
  <conditionalFormatting sqref="ZN40:ZN71">
    <cfRule type="duplicateValues" dxfId="8598" priority="12104"/>
  </conditionalFormatting>
  <conditionalFormatting sqref="ZP40:ZP71">
    <cfRule type="duplicateValues" dxfId="8597" priority="12103"/>
  </conditionalFormatting>
  <conditionalFormatting sqref="ZR40:ZR71">
    <cfRule type="duplicateValues" dxfId="8596" priority="12102"/>
  </conditionalFormatting>
  <conditionalFormatting sqref="ZT40:ZT71">
    <cfRule type="duplicateValues" dxfId="8595" priority="12101"/>
  </conditionalFormatting>
  <conditionalFormatting sqref="ZV40:ZV71">
    <cfRule type="duplicateValues" dxfId="8594" priority="12100"/>
  </conditionalFormatting>
  <conditionalFormatting sqref="ZX40:ZX71">
    <cfRule type="duplicateValues" dxfId="8593" priority="12099"/>
  </conditionalFormatting>
  <conditionalFormatting sqref="ZZ40:ZZ71">
    <cfRule type="duplicateValues" dxfId="8592" priority="12098"/>
  </conditionalFormatting>
  <conditionalFormatting sqref="AAB40:AAB71">
    <cfRule type="duplicateValues" dxfId="8591" priority="12097"/>
  </conditionalFormatting>
  <conditionalFormatting sqref="AAD40:AAD71">
    <cfRule type="duplicateValues" dxfId="8590" priority="12096"/>
  </conditionalFormatting>
  <conditionalFormatting sqref="AAF40:AAF71">
    <cfRule type="duplicateValues" dxfId="8589" priority="12095"/>
  </conditionalFormatting>
  <conditionalFormatting sqref="AAH40:AAH71">
    <cfRule type="duplicateValues" dxfId="8588" priority="12094"/>
  </conditionalFormatting>
  <conditionalFormatting sqref="AAJ40:AAJ71">
    <cfRule type="duplicateValues" dxfId="8587" priority="12093"/>
  </conditionalFormatting>
  <conditionalFormatting sqref="AAL40:AAL71">
    <cfRule type="duplicateValues" dxfId="8586" priority="12092"/>
  </conditionalFormatting>
  <conditionalFormatting sqref="AAN40:AAN71">
    <cfRule type="duplicateValues" dxfId="8585" priority="12091"/>
  </conditionalFormatting>
  <conditionalFormatting sqref="AAP40:AAP71">
    <cfRule type="duplicateValues" dxfId="8584" priority="12090"/>
  </conditionalFormatting>
  <conditionalFormatting sqref="AAR40:AAR71">
    <cfRule type="duplicateValues" dxfId="8583" priority="12089"/>
  </conditionalFormatting>
  <conditionalFormatting sqref="AAT40:AAT71">
    <cfRule type="duplicateValues" dxfId="8582" priority="12088"/>
  </conditionalFormatting>
  <conditionalFormatting sqref="AAV40:AAV71">
    <cfRule type="duplicateValues" dxfId="8581" priority="12087"/>
  </conditionalFormatting>
  <conditionalFormatting sqref="AAX40:AAX71">
    <cfRule type="duplicateValues" dxfId="8580" priority="12086"/>
  </conditionalFormatting>
  <conditionalFormatting sqref="AAZ40:AAZ71">
    <cfRule type="duplicateValues" dxfId="8579" priority="12085"/>
  </conditionalFormatting>
  <conditionalFormatting sqref="ABB40:ABB71">
    <cfRule type="duplicateValues" dxfId="8578" priority="12084"/>
  </conditionalFormatting>
  <conditionalFormatting sqref="ABD40:ABD71">
    <cfRule type="duplicateValues" dxfId="8577" priority="12083"/>
  </conditionalFormatting>
  <conditionalFormatting sqref="ABF40:ABF71">
    <cfRule type="duplicateValues" dxfId="8576" priority="12082"/>
  </conditionalFormatting>
  <conditionalFormatting sqref="ABH40:ABH71">
    <cfRule type="duplicateValues" dxfId="8575" priority="12081"/>
  </conditionalFormatting>
  <conditionalFormatting sqref="ABJ40:ABJ71">
    <cfRule type="duplicateValues" dxfId="8574" priority="12080"/>
  </conditionalFormatting>
  <conditionalFormatting sqref="ABL40:ABL71">
    <cfRule type="duplicateValues" dxfId="8573" priority="12079"/>
  </conditionalFormatting>
  <conditionalFormatting sqref="ABN40:ABN71">
    <cfRule type="duplicateValues" dxfId="8572" priority="12078"/>
  </conditionalFormatting>
  <conditionalFormatting sqref="ABP40:ABP71">
    <cfRule type="duplicateValues" dxfId="8571" priority="12077"/>
  </conditionalFormatting>
  <conditionalFormatting sqref="ABR40:ABR71">
    <cfRule type="duplicateValues" dxfId="8570" priority="12076"/>
  </conditionalFormatting>
  <conditionalFormatting sqref="ABT40:ABT71">
    <cfRule type="duplicateValues" dxfId="8569" priority="12075"/>
  </conditionalFormatting>
  <conditionalFormatting sqref="ABV40:ABV71">
    <cfRule type="duplicateValues" dxfId="8568" priority="12074"/>
  </conditionalFormatting>
  <conditionalFormatting sqref="ABX40:ABX71">
    <cfRule type="duplicateValues" dxfId="8567" priority="12073"/>
  </conditionalFormatting>
  <conditionalFormatting sqref="ABZ40:ABZ71">
    <cfRule type="duplicateValues" dxfId="8566" priority="12072"/>
  </conditionalFormatting>
  <conditionalFormatting sqref="ACB40:ACB71">
    <cfRule type="duplicateValues" dxfId="8565" priority="12071"/>
  </conditionalFormatting>
  <conditionalFormatting sqref="ACD40:ACD71">
    <cfRule type="duplicateValues" dxfId="8564" priority="12070"/>
  </conditionalFormatting>
  <conditionalFormatting sqref="ACF40:ACF71">
    <cfRule type="duplicateValues" dxfId="8563" priority="12069"/>
  </conditionalFormatting>
  <conditionalFormatting sqref="ACH40:ACH71">
    <cfRule type="duplicateValues" dxfId="8562" priority="12068"/>
  </conditionalFormatting>
  <conditionalFormatting sqref="ACJ40:ACJ71">
    <cfRule type="duplicateValues" dxfId="8561" priority="12067"/>
  </conditionalFormatting>
  <conditionalFormatting sqref="ACL40:ACL71">
    <cfRule type="duplicateValues" dxfId="8560" priority="12066"/>
  </conditionalFormatting>
  <conditionalFormatting sqref="ACN40:ACN71">
    <cfRule type="duplicateValues" dxfId="8559" priority="12065"/>
  </conditionalFormatting>
  <conditionalFormatting sqref="ACP40:ACP71">
    <cfRule type="duplicateValues" dxfId="8558" priority="12064"/>
  </conditionalFormatting>
  <conditionalFormatting sqref="ACR40:ACR71">
    <cfRule type="duplicateValues" dxfId="8557" priority="12063"/>
  </conditionalFormatting>
  <conditionalFormatting sqref="ACT40:ACT71">
    <cfRule type="duplicateValues" dxfId="8556" priority="12062"/>
  </conditionalFormatting>
  <conditionalFormatting sqref="ACV40:ACV71">
    <cfRule type="duplicateValues" dxfId="8555" priority="12061"/>
  </conditionalFormatting>
  <conditionalFormatting sqref="ACX40:ACX71">
    <cfRule type="duplicateValues" dxfId="8554" priority="12060"/>
  </conditionalFormatting>
  <conditionalFormatting sqref="ACZ40:ACZ71">
    <cfRule type="duplicateValues" dxfId="8553" priority="12059"/>
  </conditionalFormatting>
  <conditionalFormatting sqref="ADB40:ADB71">
    <cfRule type="duplicateValues" dxfId="8552" priority="12058"/>
  </conditionalFormatting>
  <conditionalFormatting sqref="ADD40:ADD71">
    <cfRule type="duplicateValues" dxfId="8551" priority="12057"/>
  </conditionalFormatting>
  <conditionalFormatting sqref="ADF40:ADF71">
    <cfRule type="duplicateValues" dxfId="8550" priority="12056"/>
  </conditionalFormatting>
  <conditionalFormatting sqref="J42:J71">
    <cfRule type="duplicateValues" dxfId="8549" priority="10954"/>
  </conditionalFormatting>
  <conditionalFormatting sqref="L42:L71">
    <cfRule type="duplicateValues" dxfId="8548" priority="10953"/>
  </conditionalFormatting>
  <conditionalFormatting sqref="N42:N71">
    <cfRule type="duplicateValues" dxfId="8547" priority="10952"/>
  </conditionalFormatting>
  <conditionalFormatting sqref="P42:P71">
    <cfRule type="duplicateValues" dxfId="8546" priority="10951"/>
  </conditionalFormatting>
  <conditionalFormatting sqref="R42:R71">
    <cfRule type="duplicateValues" dxfId="8545" priority="10950"/>
  </conditionalFormatting>
  <conditionalFormatting sqref="T42:T71">
    <cfRule type="duplicateValues" dxfId="8544" priority="10949"/>
  </conditionalFormatting>
  <conditionalFormatting sqref="V42:V71">
    <cfRule type="duplicateValues" dxfId="8543" priority="10948"/>
  </conditionalFormatting>
  <conditionalFormatting sqref="X42:X71">
    <cfRule type="duplicateValues" dxfId="8542" priority="10947"/>
  </conditionalFormatting>
  <conditionalFormatting sqref="Z42:Z71">
    <cfRule type="duplicateValues" dxfId="8541" priority="10946"/>
  </conditionalFormatting>
  <conditionalFormatting sqref="AD42:AD71">
    <cfRule type="duplicateValues" dxfId="8540" priority="10945"/>
  </conditionalFormatting>
  <conditionalFormatting sqref="AF42:AF71">
    <cfRule type="duplicateValues" dxfId="8539" priority="10944"/>
  </conditionalFormatting>
  <conditionalFormatting sqref="AH42:AH71">
    <cfRule type="duplicateValues" dxfId="8538" priority="10943"/>
  </conditionalFormatting>
  <conditionalFormatting sqref="AJ42:AJ71">
    <cfRule type="duplicateValues" dxfId="8537" priority="10942"/>
  </conditionalFormatting>
  <conditionalFormatting sqref="AL42:AL71">
    <cfRule type="duplicateValues" dxfId="8536" priority="10941"/>
  </conditionalFormatting>
  <conditionalFormatting sqref="AN42:AN71">
    <cfRule type="duplicateValues" dxfId="8535" priority="10940"/>
  </conditionalFormatting>
  <conditionalFormatting sqref="AP64:AP71">
    <cfRule type="duplicateValues" dxfId="8534" priority="10939"/>
  </conditionalFormatting>
  <conditionalFormatting sqref="AR42:AR71">
    <cfRule type="duplicateValues" dxfId="8533" priority="10938"/>
  </conditionalFormatting>
  <conditionalFormatting sqref="AT42:AT71">
    <cfRule type="duplicateValues" dxfId="8532" priority="10937"/>
  </conditionalFormatting>
  <conditionalFormatting sqref="AV42:AV71">
    <cfRule type="duplicateValues" dxfId="8531" priority="10936"/>
  </conditionalFormatting>
  <conditionalFormatting sqref="AX42:AX71">
    <cfRule type="duplicateValues" dxfId="8530" priority="10935"/>
  </conditionalFormatting>
  <conditionalFormatting sqref="AZ42:AZ71">
    <cfRule type="duplicateValues" dxfId="8529" priority="10934"/>
  </conditionalFormatting>
  <conditionalFormatting sqref="BB42:BB71">
    <cfRule type="duplicateValues" dxfId="8528" priority="10933"/>
  </conditionalFormatting>
  <conditionalFormatting sqref="BD42:BD71">
    <cfRule type="duplicateValues" dxfId="8527" priority="10932"/>
  </conditionalFormatting>
  <conditionalFormatting sqref="BF42:BF71">
    <cfRule type="duplicateValues" dxfId="8526" priority="10931"/>
  </conditionalFormatting>
  <conditionalFormatting sqref="BH42:BH71">
    <cfRule type="duplicateValues" dxfId="8525" priority="10930"/>
  </conditionalFormatting>
  <conditionalFormatting sqref="BJ42:BJ71">
    <cfRule type="duplicateValues" dxfId="8524" priority="10929"/>
  </conditionalFormatting>
  <conditionalFormatting sqref="BL42:BL71">
    <cfRule type="duplicateValues" dxfId="8523" priority="10928"/>
  </conditionalFormatting>
  <conditionalFormatting sqref="BN42:BN71">
    <cfRule type="duplicateValues" dxfId="8522" priority="10927"/>
  </conditionalFormatting>
  <conditionalFormatting sqref="BP42:BP71">
    <cfRule type="duplicateValues" dxfId="8521" priority="10926"/>
  </conditionalFormatting>
  <conditionalFormatting sqref="BR42:BR71">
    <cfRule type="duplicateValues" dxfId="8520" priority="10925"/>
  </conditionalFormatting>
  <conditionalFormatting sqref="BT42:BT71">
    <cfRule type="duplicateValues" dxfId="8519" priority="10924"/>
  </conditionalFormatting>
  <conditionalFormatting sqref="BV42:BV71">
    <cfRule type="duplicateValues" dxfId="8518" priority="10923"/>
  </conditionalFormatting>
  <conditionalFormatting sqref="BX42:BX71">
    <cfRule type="duplicateValues" dxfId="8517" priority="10922"/>
  </conditionalFormatting>
  <conditionalFormatting sqref="BZ42:BZ71">
    <cfRule type="duplicateValues" dxfId="8516" priority="10921"/>
  </conditionalFormatting>
  <conditionalFormatting sqref="CB42:CB71">
    <cfRule type="duplicateValues" dxfId="8515" priority="10920"/>
  </conditionalFormatting>
  <conditionalFormatting sqref="CD42:CD71">
    <cfRule type="duplicateValues" dxfId="8514" priority="10919"/>
  </conditionalFormatting>
  <conditionalFormatting sqref="CF42:CF71">
    <cfRule type="duplicateValues" dxfId="8513" priority="10918"/>
  </conditionalFormatting>
  <conditionalFormatting sqref="CH42:CH71">
    <cfRule type="duplicateValues" dxfId="8512" priority="10917"/>
  </conditionalFormatting>
  <conditionalFormatting sqref="CJ42:CJ71">
    <cfRule type="duplicateValues" dxfId="8511" priority="10916"/>
  </conditionalFormatting>
  <conditionalFormatting sqref="CL42:CL71">
    <cfRule type="duplicateValues" dxfId="8510" priority="10915"/>
  </conditionalFormatting>
  <conditionalFormatting sqref="CN42:CN71">
    <cfRule type="duplicateValues" dxfId="8509" priority="10914"/>
  </conditionalFormatting>
  <conditionalFormatting sqref="CP42:CP71">
    <cfRule type="duplicateValues" dxfId="8508" priority="10913"/>
  </conditionalFormatting>
  <conditionalFormatting sqref="CR42:CR71">
    <cfRule type="duplicateValues" dxfId="8507" priority="10912"/>
  </conditionalFormatting>
  <conditionalFormatting sqref="CT42:CT71">
    <cfRule type="duplicateValues" dxfId="8506" priority="10911"/>
  </conditionalFormatting>
  <conditionalFormatting sqref="CV71 CV42:CV67">
    <cfRule type="duplicateValues" dxfId="8505" priority="10910"/>
  </conditionalFormatting>
  <conditionalFormatting sqref="CX42:CX71">
    <cfRule type="duplicateValues" dxfId="8504" priority="10909"/>
  </conditionalFormatting>
  <conditionalFormatting sqref="CZ42:CZ71">
    <cfRule type="duplicateValues" dxfId="8503" priority="10908"/>
  </conditionalFormatting>
  <conditionalFormatting sqref="DB42:DB71">
    <cfRule type="duplicateValues" dxfId="8502" priority="10907"/>
  </conditionalFormatting>
  <conditionalFormatting sqref="DD42:DD71">
    <cfRule type="duplicateValues" dxfId="8501" priority="10906"/>
  </conditionalFormatting>
  <conditionalFormatting sqref="DF42:DF71">
    <cfRule type="duplicateValues" dxfId="8500" priority="10905"/>
  </conditionalFormatting>
  <conditionalFormatting sqref="DH42:DH71">
    <cfRule type="duplicateValues" dxfId="8499" priority="10904"/>
  </conditionalFormatting>
  <conditionalFormatting sqref="DJ42:DJ71">
    <cfRule type="duplicateValues" dxfId="8498" priority="10903"/>
  </conditionalFormatting>
  <conditionalFormatting sqref="CZ42:CZ71">
    <cfRule type="duplicateValues" dxfId="8497" priority="10852"/>
  </conditionalFormatting>
  <conditionalFormatting sqref="DB42:DB71">
    <cfRule type="duplicateValues" dxfId="8496" priority="10851"/>
  </conditionalFormatting>
  <conditionalFormatting sqref="DD42:DD71">
    <cfRule type="duplicateValues" dxfId="8495" priority="10850"/>
  </conditionalFormatting>
  <conditionalFormatting sqref="DF42:DF71">
    <cfRule type="duplicateValues" dxfId="8494" priority="10849"/>
  </conditionalFormatting>
  <conditionalFormatting sqref="DH42:DH71">
    <cfRule type="duplicateValues" dxfId="8493" priority="10848"/>
  </conditionalFormatting>
  <conditionalFormatting sqref="DJ42:DJ71">
    <cfRule type="duplicateValues" dxfId="8492" priority="10847"/>
  </conditionalFormatting>
  <conditionalFormatting sqref="AP42:AP63">
    <cfRule type="duplicateValues" dxfId="8491" priority="10840"/>
  </conditionalFormatting>
  <conditionalFormatting sqref="AP43:AP63">
    <cfRule type="duplicateValues" dxfId="8490" priority="10839"/>
  </conditionalFormatting>
  <conditionalFormatting sqref="CV68:CV70">
    <cfRule type="duplicateValues" dxfId="8489" priority="10757"/>
  </conditionalFormatting>
  <conditionalFormatting sqref="CV68:CV70">
    <cfRule type="duplicateValues" dxfId="8488" priority="10756"/>
  </conditionalFormatting>
  <conditionalFormatting sqref="AD44:AD71">
    <cfRule type="duplicateValues" dxfId="8487" priority="10658"/>
  </conditionalFormatting>
  <conditionalFormatting sqref="DJ44:DJ71">
    <cfRule type="duplicateValues" dxfId="8486" priority="10409"/>
  </conditionalFormatting>
  <conditionalFormatting sqref="GR42:GR71">
    <cfRule type="duplicateValues" dxfId="8485" priority="10267"/>
  </conditionalFormatting>
  <conditionalFormatting sqref="GT42:GT71">
    <cfRule type="duplicateValues" dxfId="8484" priority="10266"/>
  </conditionalFormatting>
  <conditionalFormatting sqref="GV42:GV71">
    <cfRule type="duplicateValues" dxfId="8483" priority="10265"/>
  </conditionalFormatting>
  <conditionalFormatting sqref="GX42:GX71">
    <cfRule type="duplicateValues" dxfId="8482" priority="10264"/>
  </conditionalFormatting>
  <conditionalFormatting sqref="GZ42:GZ71">
    <cfRule type="duplicateValues" dxfId="8481" priority="10263"/>
  </conditionalFormatting>
  <conditionalFormatting sqref="HB42:HB71">
    <cfRule type="duplicateValues" dxfId="8480" priority="10262"/>
  </conditionalFormatting>
  <conditionalFormatting sqref="HD42:HD71">
    <cfRule type="duplicateValues" dxfId="8479" priority="10261"/>
  </conditionalFormatting>
  <conditionalFormatting sqref="GT42:GT71">
    <cfRule type="duplicateValues" dxfId="8478" priority="10253"/>
  </conditionalFormatting>
  <conditionalFormatting sqref="GV42:GV71">
    <cfRule type="duplicateValues" dxfId="8477" priority="10252"/>
  </conditionalFormatting>
  <conditionalFormatting sqref="GX42:GX71">
    <cfRule type="duplicateValues" dxfId="8476" priority="10251"/>
  </conditionalFormatting>
  <conditionalFormatting sqref="GZ42:GZ71">
    <cfRule type="duplicateValues" dxfId="8475" priority="10250"/>
  </conditionalFormatting>
  <conditionalFormatting sqref="HB42:HB71">
    <cfRule type="duplicateValues" dxfId="8474" priority="10249"/>
  </conditionalFormatting>
  <conditionalFormatting sqref="HD42:HD71">
    <cfRule type="duplicateValues" dxfId="8473" priority="10248"/>
  </conditionalFormatting>
  <conditionalFormatting sqref="DL42:DL71">
    <cfRule type="duplicateValues" dxfId="8472" priority="10241"/>
  </conditionalFormatting>
  <conditionalFormatting sqref="DN42:DN71">
    <cfRule type="duplicateValues" dxfId="8471" priority="10240"/>
  </conditionalFormatting>
  <conditionalFormatting sqref="DP42:DP71">
    <cfRule type="duplicateValues" dxfId="8470" priority="10239"/>
  </conditionalFormatting>
  <conditionalFormatting sqref="DR42:DR71">
    <cfRule type="duplicateValues" dxfId="8469" priority="10238"/>
  </conditionalFormatting>
  <conditionalFormatting sqref="DT42:DT71">
    <cfRule type="duplicateValues" dxfId="8468" priority="10237"/>
  </conditionalFormatting>
  <conditionalFormatting sqref="DV42:DV71">
    <cfRule type="duplicateValues" dxfId="8467" priority="10236"/>
  </conditionalFormatting>
  <conditionalFormatting sqref="DX42:DX71">
    <cfRule type="duplicateValues" dxfId="8466" priority="10235"/>
  </conditionalFormatting>
  <conditionalFormatting sqref="DZ42:DZ71">
    <cfRule type="duplicateValues" dxfId="8465" priority="10234"/>
  </conditionalFormatting>
  <conditionalFormatting sqref="EB42:EB71">
    <cfRule type="duplicateValues" dxfId="8464" priority="10233"/>
  </conditionalFormatting>
  <conditionalFormatting sqref="ED42:ED71">
    <cfRule type="duplicateValues" dxfId="8463" priority="10232"/>
  </conditionalFormatting>
  <conditionalFormatting sqref="EF42:EF71">
    <cfRule type="duplicateValues" dxfId="8462" priority="10231"/>
  </conditionalFormatting>
  <conditionalFormatting sqref="EH42:EH71">
    <cfRule type="duplicateValues" dxfId="8461" priority="10230"/>
  </conditionalFormatting>
  <conditionalFormatting sqref="EJ64:EJ71">
    <cfRule type="duplicateValues" dxfId="8460" priority="10229"/>
  </conditionalFormatting>
  <conditionalFormatting sqref="EL42:EL71">
    <cfRule type="duplicateValues" dxfId="8459" priority="10228"/>
  </conditionalFormatting>
  <conditionalFormatting sqref="EN42:EN71">
    <cfRule type="duplicateValues" dxfId="8458" priority="10227"/>
  </conditionalFormatting>
  <conditionalFormatting sqref="EP42:EP71">
    <cfRule type="duplicateValues" dxfId="8457" priority="10226"/>
  </conditionalFormatting>
  <conditionalFormatting sqref="ER42:ER71">
    <cfRule type="duplicateValues" dxfId="8456" priority="10225"/>
  </conditionalFormatting>
  <conditionalFormatting sqref="ET42:ET71">
    <cfRule type="duplicateValues" dxfId="8455" priority="10224"/>
  </conditionalFormatting>
  <conditionalFormatting sqref="EV42:EV71">
    <cfRule type="duplicateValues" dxfId="8454" priority="10223"/>
  </conditionalFormatting>
  <conditionalFormatting sqref="EX42:EX71">
    <cfRule type="duplicateValues" dxfId="8453" priority="10222"/>
  </conditionalFormatting>
  <conditionalFormatting sqref="EZ42:EZ71">
    <cfRule type="duplicateValues" dxfId="8452" priority="10221"/>
  </conditionalFormatting>
  <conditionalFormatting sqref="FB42:FB71">
    <cfRule type="duplicateValues" dxfId="8451" priority="10220"/>
  </conditionalFormatting>
  <conditionalFormatting sqref="FD42:FD71">
    <cfRule type="duplicateValues" dxfId="8450" priority="10219"/>
  </conditionalFormatting>
  <conditionalFormatting sqref="FF42:FF71">
    <cfRule type="duplicateValues" dxfId="8449" priority="10218"/>
  </conditionalFormatting>
  <conditionalFormatting sqref="FH42:FH71">
    <cfRule type="duplicateValues" dxfId="8448" priority="10217"/>
  </conditionalFormatting>
  <conditionalFormatting sqref="FJ42:FJ71">
    <cfRule type="duplicateValues" dxfId="8447" priority="10216"/>
  </conditionalFormatting>
  <conditionalFormatting sqref="FL42:FL71">
    <cfRule type="duplicateValues" dxfId="8446" priority="10215"/>
  </conditionalFormatting>
  <conditionalFormatting sqref="FN42:FN71">
    <cfRule type="duplicateValues" dxfId="8445" priority="10214"/>
  </conditionalFormatting>
  <conditionalFormatting sqref="FP42:FP71">
    <cfRule type="duplicateValues" dxfId="8444" priority="10213"/>
  </conditionalFormatting>
  <conditionalFormatting sqref="FR42:FR71">
    <cfRule type="duplicateValues" dxfId="8443" priority="10212"/>
  </conditionalFormatting>
  <conditionalFormatting sqref="FT42:FT71">
    <cfRule type="duplicateValues" dxfId="8442" priority="10211"/>
  </conditionalFormatting>
  <conditionalFormatting sqref="FV42:FV71">
    <cfRule type="duplicateValues" dxfId="8441" priority="10210"/>
  </conditionalFormatting>
  <conditionalFormatting sqref="FX42:FX71">
    <cfRule type="duplicateValues" dxfId="8440" priority="10209"/>
  </conditionalFormatting>
  <conditionalFormatting sqref="FZ42:FZ71">
    <cfRule type="duplicateValues" dxfId="8439" priority="10208"/>
  </conditionalFormatting>
  <conditionalFormatting sqref="GB43:GB71">
    <cfRule type="duplicateValues" dxfId="8438" priority="10207"/>
  </conditionalFormatting>
  <conditionalFormatting sqref="GD42:GD71">
    <cfRule type="duplicateValues" dxfId="8437" priority="10206"/>
  </conditionalFormatting>
  <conditionalFormatting sqref="GF42:GF71">
    <cfRule type="duplicateValues" dxfId="8436" priority="10205"/>
  </conditionalFormatting>
  <conditionalFormatting sqref="GH42:GH71">
    <cfRule type="duplicateValues" dxfId="8435" priority="10204"/>
  </conditionalFormatting>
  <conditionalFormatting sqref="GJ42:GJ71">
    <cfRule type="duplicateValues" dxfId="8434" priority="10203"/>
  </conditionalFormatting>
  <conditionalFormatting sqref="GL42:GL71">
    <cfRule type="duplicateValues" dxfId="8433" priority="10202"/>
  </conditionalFormatting>
  <conditionalFormatting sqref="GN43:GN71">
    <cfRule type="duplicateValues" dxfId="8432" priority="10201"/>
  </conditionalFormatting>
  <conditionalFormatting sqref="GP71 GP42:GP67">
    <cfRule type="duplicateValues" dxfId="8431" priority="10200"/>
  </conditionalFormatting>
  <conditionalFormatting sqref="EJ42:EJ63">
    <cfRule type="duplicateValues" dxfId="8430" priority="10162"/>
  </conditionalFormatting>
  <conditionalFormatting sqref="EJ43:EJ63">
    <cfRule type="duplicateValues" dxfId="8429" priority="10161"/>
  </conditionalFormatting>
  <conditionalFormatting sqref="GB42">
    <cfRule type="duplicateValues" dxfId="8428" priority="10125"/>
  </conditionalFormatting>
  <conditionalFormatting sqref="GN42">
    <cfRule type="duplicateValues" dxfId="8427" priority="10124"/>
  </conditionalFormatting>
  <conditionalFormatting sqref="GP68:GP70">
    <cfRule type="duplicateValues" dxfId="8426" priority="10070"/>
  </conditionalFormatting>
  <conditionalFormatting sqref="GP68:GP70">
    <cfRule type="duplicateValues" dxfId="8425" priority="10069"/>
  </conditionalFormatting>
  <conditionalFormatting sqref="GR40:GR41">
    <cfRule type="duplicateValues" dxfId="8424" priority="10017"/>
  </conditionalFormatting>
  <conditionalFormatting sqref="GT40:GT41">
    <cfRule type="duplicateValues" dxfId="8423" priority="10016"/>
  </conditionalFormatting>
  <conditionalFormatting sqref="GV40:GV41">
    <cfRule type="duplicateValues" dxfId="8422" priority="10015"/>
  </conditionalFormatting>
  <conditionalFormatting sqref="GX40:GX41">
    <cfRule type="duplicateValues" dxfId="8421" priority="10014"/>
  </conditionalFormatting>
  <conditionalFormatting sqref="GZ40:GZ41">
    <cfRule type="duplicateValues" dxfId="8420" priority="10013"/>
  </conditionalFormatting>
  <conditionalFormatting sqref="HB40:HB41">
    <cfRule type="duplicateValues" dxfId="8419" priority="10012"/>
  </conditionalFormatting>
  <conditionalFormatting sqref="HD40:HD41">
    <cfRule type="duplicateValues" dxfId="8418" priority="10011"/>
  </conditionalFormatting>
  <conditionalFormatting sqref="GR40:GR41">
    <cfRule type="duplicateValues" dxfId="8417" priority="9968"/>
  </conditionalFormatting>
  <conditionalFormatting sqref="GT40:GT41">
    <cfRule type="duplicateValues" dxfId="8416" priority="9967"/>
  </conditionalFormatting>
  <conditionalFormatting sqref="GV40:GV41">
    <cfRule type="duplicateValues" dxfId="8415" priority="9966"/>
  </conditionalFormatting>
  <conditionalFormatting sqref="GX40:GX41">
    <cfRule type="duplicateValues" dxfId="8414" priority="9965"/>
  </conditionalFormatting>
  <conditionalFormatting sqref="GZ40:GZ41">
    <cfRule type="duplicateValues" dxfId="8413" priority="9964"/>
  </conditionalFormatting>
  <conditionalFormatting sqref="HB40:HB41">
    <cfRule type="duplicateValues" dxfId="8412" priority="9963"/>
  </conditionalFormatting>
  <conditionalFormatting sqref="HD40:HD41">
    <cfRule type="duplicateValues" dxfId="8411" priority="9962"/>
  </conditionalFormatting>
  <conditionalFormatting sqref="GB44">
    <cfRule type="duplicateValues" dxfId="8410" priority="9905"/>
  </conditionalFormatting>
  <conditionalFormatting sqref="GN44">
    <cfRule type="duplicateValues" dxfId="8409" priority="9904"/>
  </conditionalFormatting>
  <conditionalFormatting sqref="GB46">
    <cfRule type="duplicateValues" dxfId="8408" priority="9903"/>
  </conditionalFormatting>
  <conditionalFormatting sqref="GN46">
    <cfRule type="duplicateValues" dxfId="8407" priority="9902"/>
  </conditionalFormatting>
  <conditionalFormatting sqref="GB48">
    <cfRule type="duplicateValues" dxfId="8406" priority="9901"/>
  </conditionalFormatting>
  <conditionalFormatting sqref="GN48">
    <cfRule type="duplicateValues" dxfId="8405" priority="9900"/>
  </conditionalFormatting>
  <conditionalFormatting sqref="GB50">
    <cfRule type="duplicateValues" dxfId="8404" priority="9899"/>
  </conditionalFormatting>
  <conditionalFormatting sqref="GN50">
    <cfRule type="duplicateValues" dxfId="8403" priority="9898"/>
  </conditionalFormatting>
  <conditionalFormatting sqref="GB60">
    <cfRule type="duplicateValues" dxfId="8402" priority="9897"/>
  </conditionalFormatting>
  <conditionalFormatting sqref="GN60">
    <cfRule type="duplicateValues" dxfId="8401" priority="9896"/>
  </conditionalFormatting>
  <conditionalFormatting sqref="GB62">
    <cfRule type="duplicateValues" dxfId="8400" priority="9895"/>
  </conditionalFormatting>
  <conditionalFormatting sqref="GN62">
    <cfRule type="duplicateValues" dxfId="8399" priority="9894"/>
  </conditionalFormatting>
  <conditionalFormatting sqref="GB52">
    <cfRule type="duplicateValues" dxfId="8398" priority="9893"/>
  </conditionalFormatting>
  <conditionalFormatting sqref="GN52">
    <cfRule type="duplicateValues" dxfId="8397" priority="9892"/>
  </conditionalFormatting>
  <conditionalFormatting sqref="GB54">
    <cfRule type="duplicateValues" dxfId="8396" priority="9891"/>
  </conditionalFormatting>
  <conditionalFormatting sqref="GN54">
    <cfRule type="duplicateValues" dxfId="8395" priority="9890"/>
  </conditionalFormatting>
  <conditionalFormatting sqref="GB56">
    <cfRule type="duplicateValues" dxfId="8394" priority="9889"/>
  </conditionalFormatting>
  <conditionalFormatting sqref="GN56">
    <cfRule type="duplicateValues" dxfId="8393" priority="9888"/>
  </conditionalFormatting>
  <conditionalFormatting sqref="GB58">
    <cfRule type="duplicateValues" dxfId="8392" priority="9887"/>
  </conditionalFormatting>
  <conditionalFormatting sqref="GN58">
    <cfRule type="duplicateValues" dxfId="8391" priority="9886"/>
  </conditionalFormatting>
  <conditionalFormatting sqref="GR40:GR71">
    <cfRule type="duplicateValues" dxfId="8390" priority="9879"/>
  </conditionalFormatting>
  <conditionalFormatting sqref="GR40:GR71">
    <cfRule type="duplicateValues" dxfId="8389" priority="9795"/>
  </conditionalFormatting>
  <conditionalFormatting sqref="GT40:GT71">
    <cfRule type="duplicateValues" dxfId="8388" priority="9792"/>
    <cfRule type="duplicateValues" dxfId="8387" priority="9793"/>
    <cfRule type="duplicateValues" dxfId="8386" priority="9794"/>
  </conditionalFormatting>
  <conditionalFormatting sqref="GV40:GV71">
    <cfRule type="duplicateValues" dxfId="8385" priority="9789"/>
    <cfRule type="duplicateValues" dxfId="8384" priority="9790"/>
    <cfRule type="duplicateValues" dxfId="8383" priority="9791"/>
  </conditionalFormatting>
  <conditionalFormatting sqref="GX40:GX71">
    <cfRule type="duplicateValues" dxfId="8382" priority="9782"/>
    <cfRule type="duplicateValues" dxfId="8381" priority="9783"/>
    <cfRule type="duplicateValues" dxfId="8380" priority="9784"/>
    <cfRule type="duplicateValues" dxfId="8379" priority="9785"/>
    <cfRule type="duplicateValues" dxfId="8378" priority="9786"/>
    <cfRule type="duplicateValues" dxfId="8377" priority="9787"/>
    <cfRule type="duplicateValues" dxfId="8376" priority="9788"/>
  </conditionalFormatting>
  <conditionalFormatting sqref="GZ40:GZ71">
    <cfRule type="duplicateValues" dxfId="8375" priority="9778"/>
    <cfRule type="duplicateValues" dxfId="8374" priority="9779"/>
    <cfRule type="duplicateValues" dxfId="8373" priority="9780"/>
    <cfRule type="duplicateValues" dxfId="8372" priority="9781"/>
  </conditionalFormatting>
  <conditionalFormatting sqref="HB40:HB71">
    <cfRule type="duplicateValues" dxfId="8371" priority="9771"/>
    <cfRule type="duplicateValues" dxfId="8370" priority="9772"/>
    <cfRule type="duplicateValues" dxfId="8369" priority="9773"/>
    <cfRule type="duplicateValues" dxfId="8368" priority="9774"/>
    <cfRule type="duplicateValues" dxfId="8367" priority="9775"/>
    <cfRule type="duplicateValues" dxfId="8366" priority="9776"/>
    <cfRule type="duplicateValues" dxfId="8365" priority="9777"/>
  </conditionalFormatting>
  <conditionalFormatting sqref="HD40:HD71">
    <cfRule type="duplicateValues" dxfId="8364" priority="9766"/>
    <cfRule type="duplicateValues" dxfId="8363" priority="9767"/>
    <cfRule type="duplicateValues" dxfId="8362" priority="9768"/>
    <cfRule type="duplicateValues" dxfId="8361" priority="9769"/>
    <cfRule type="duplicateValues" dxfId="8360" priority="9770"/>
  </conditionalFormatting>
  <conditionalFormatting sqref="GR40:GR71">
    <cfRule type="duplicateValues" dxfId="8359" priority="9684"/>
  </conditionalFormatting>
  <conditionalFormatting sqref="GR40:GR71">
    <cfRule type="duplicateValues" dxfId="8358" priority="9521"/>
  </conditionalFormatting>
  <conditionalFormatting sqref="GT40:GT71">
    <cfRule type="duplicateValues" dxfId="8357" priority="9517"/>
    <cfRule type="duplicateValues" dxfId="8356" priority="9518"/>
    <cfRule type="duplicateValues" dxfId="8355" priority="9519"/>
    <cfRule type="duplicateValues" dxfId="8354" priority="9520"/>
  </conditionalFormatting>
  <conditionalFormatting sqref="GV40:GV71">
    <cfRule type="duplicateValues" dxfId="8353" priority="9513"/>
    <cfRule type="duplicateValues" dxfId="8352" priority="9514"/>
    <cfRule type="duplicateValues" dxfId="8351" priority="9515"/>
    <cfRule type="duplicateValues" dxfId="8350" priority="9516"/>
  </conditionalFormatting>
  <conditionalFormatting sqref="GX40:GX71">
    <cfRule type="duplicateValues" dxfId="8349" priority="9509"/>
    <cfRule type="duplicateValues" dxfId="8348" priority="9510"/>
    <cfRule type="duplicateValues" dxfId="8347" priority="9511"/>
    <cfRule type="duplicateValues" dxfId="8346" priority="9512"/>
  </conditionalFormatting>
  <conditionalFormatting sqref="GZ40:GZ71">
    <cfRule type="duplicateValues" dxfId="8345" priority="9505"/>
    <cfRule type="duplicateValues" dxfId="8344" priority="9506"/>
    <cfRule type="duplicateValues" dxfId="8343" priority="9507"/>
    <cfRule type="duplicateValues" dxfId="8342" priority="9508"/>
  </conditionalFormatting>
  <conditionalFormatting sqref="HB40:HB71">
    <cfRule type="duplicateValues" dxfId="8341" priority="9501"/>
    <cfRule type="duplicateValues" dxfId="8340" priority="9502"/>
    <cfRule type="duplicateValues" dxfId="8339" priority="9503"/>
    <cfRule type="duplicateValues" dxfId="8338" priority="9504"/>
  </conditionalFormatting>
  <conditionalFormatting sqref="HD40:HD71">
    <cfRule type="duplicateValues" dxfId="8337" priority="9497"/>
    <cfRule type="duplicateValues" dxfId="8336" priority="9498"/>
    <cfRule type="duplicateValues" dxfId="8335" priority="9499"/>
    <cfRule type="duplicateValues" dxfId="8334" priority="9500"/>
  </conditionalFormatting>
  <conditionalFormatting sqref="GR40:GR41">
    <cfRule type="duplicateValues" dxfId="8333" priority="9017"/>
  </conditionalFormatting>
  <conditionalFormatting sqref="GT40:GT41">
    <cfRule type="duplicateValues" dxfId="8332" priority="9016"/>
  </conditionalFormatting>
  <conditionalFormatting sqref="GV40:GV41">
    <cfRule type="duplicateValues" dxfId="8331" priority="9015"/>
  </conditionalFormatting>
  <conditionalFormatting sqref="GX40:GX41">
    <cfRule type="duplicateValues" dxfId="8330" priority="9014"/>
  </conditionalFormatting>
  <conditionalFormatting sqref="GZ40:GZ41">
    <cfRule type="duplicateValues" dxfId="8329" priority="9013"/>
  </conditionalFormatting>
  <conditionalFormatting sqref="HB40:HB41">
    <cfRule type="duplicateValues" dxfId="8328" priority="9012"/>
  </conditionalFormatting>
  <conditionalFormatting sqref="HD40:HD41">
    <cfRule type="duplicateValues" dxfId="8327" priority="9011"/>
  </conditionalFormatting>
  <conditionalFormatting sqref="GR40:GR41">
    <cfRule type="duplicateValues" dxfId="8326" priority="9010"/>
  </conditionalFormatting>
  <conditionalFormatting sqref="GT40:GT41">
    <cfRule type="duplicateValues" dxfId="8325" priority="9009"/>
  </conditionalFormatting>
  <conditionalFormatting sqref="GZ40:GZ41">
    <cfRule type="duplicateValues" dxfId="8324" priority="9007"/>
    <cfRule type="duplicateValues" dxfId="8323" priority="9008"/>
  </conditionalFormatting>
  <conditionalFormatting sqref="HD40:HD41">
    <cfRule type="duplicateValues" dxfId="8322" priority="9005"/>
    <cfRule type="duplicateValues" dxfId="8321" priority="9006"/>
  </conditionalFormatting>
  <conditionalFormatting sqref="HB40:HB41">
    <cfRule type="duplicateValues" dxfId="8320" priority="9002"/>
    <cfRule type="duplicateValues" dxfId="8319" priority="9003"/>
    <cfRule type="duplicateValues" dxfId="8318" priority="9004"/>
  </conditionalFormatting>
  <conditionalFormatting sqref="GX40:GX41">
    <cfRule type="duplicateValues" dxfId="8317" priority="8999"/>
    <cfRule type="duplicateValues" dxfId="8316" priority="9000"/>
    <cfRule type="duplicateValues" dxfId="8315" priority="9001"/>
  </conditionalFormatting>
  <conditionalFormatting sqref="GR40:GR41">
    <cfRule type="duplicateValues" dxfId="8314" priority="8996"/>
  </conditionalFormatting>
  <conditionalFormatting sqref="GT40:GT41">
    <cfRule type="duplicateValues" dxfId="8313" priority="8994"/>
    <cfRule type="duplicateValues" dxfId="8312" priority="8995"/>
  </conditionalFormatting>
  <conditionalFormatting sqref="GV40:GV41">
    <cfRule type="duplicateValues" dxfId="8311" priority="8993"/>
  </conditionalFormatting>
  <conditionalFormatting sqref="GX40:GX41">
    <cfRule type="duplicateValues" dxfId="8310" priority="8991"/>
    <cfRule type="duplicateValues" dxfId="8309" priority="8992"/>
  </conditionalFormatting>
  <conditionalFormatting sqref="GZ40:GZ41">
    <cfRule type="duplicateValues" dxfId="8308" priority="8989"/>
    <cfRule type="duplicateValues" dxfId="8307" priority="8990"/>
  </conditionalFormatting>
  <conditionalFormatting sqref="HB40:HB41">
    <cfRule type="duplicateValues" dxfId="8306" priority="8987"/>
    <cfRule type="duplicateValues" dxfId="8305" priority="8988"/>
  </conditionalFormatting>
  <conditionalFormatting sqref="HD40:HD41">
    <cfRule type="duplicateValues" dxfId="8304" priority="8985"/>
    <cfRule type="duplicateValues" dxfId="8303" priority="8986"/>
  </conditionalFormatting>
  <conditionalFormatting sqref="KL42:KL71">
    <cfRule type="duplicateValues" dxfId="8302" priority="8935"/>
  </conditionalFormatting>
  <conditionalFormatting sqref="KN42:KN71">
    <cfRule type="duplicateValues" dxfId="8301" priority="8934"/>
  </conditionalFormatting>
  <conditionalFormatting sqref="KP42:KP71">
    <cfRule type="duplicateValues" dxfId="8300" priority="8933"/>
  </conditionalFormatting>
  <conditionalFormatting sqref="KR42:KR71">
    <cfRule type="duplicateValues" dxfId="8299" priority="8932"/>
  </conditionalFormatting>
  <conditionalFormatting sqref="KT42:KT71">
    <cfRule type="duplicateValues" dxfId="8298" priority="8931"/>
  </conditionalFormatting>
  <conditionalFormatting sqref="KV42:KV71">
    <cfRule type="duplicateValues" dxfId="8297" priority="8930"/>
  </conditionalFormatting>
  <conditionalFormatting sqref="KX42:KX71">
    <cfRule type="duplicateValues" dxfId="8296" priority="8929"/>
  </conditionalFormatting>
  <conditionalFormatting sqref="KN42:KN71">
    <cfRule type="duplicateValues" dxfId="8295" priority="8927"/>
  </conditionalFormatting>
  <conditionalFormatting sqref="KP42:KP71">
    <cfRule type="duplicateValues" dxfId="8294" priority="8926"/>
  </conditionalFormatting>
  <conditionalFormatting sqref="KR42:KR71">
    <cfRule type="duplicateValues" dxfId="8293" priority="8925"/>
  </conditionalFormatting>
  <conditionalFormatting sqref="KT42:KT71">
    <cfRule type="duplicateValues" dxfId="8292" priority="8924"/>
  </conditionalFormatting>
  <conditionalFormatting sqref="KV42:KV71">
    <cfRule type="duplicateValues" dxfId="8291" priority="8923"/>
  </conditionalFormatting>
  <conditionalFormatting sqref="KX42:KX71">
    <cfRule type="duplicateValues" dxfId="8290" priority="8922"/>
  </conditionalFormatting>
  <conditionalFormatting sqref="HF42:HF71">
    <cfRule type="duplicateValues" dxfId="8289" priority="8914"/>
  </conditionalFormatting>
  <conditionalFormatting sqref="HH42:HH71">
    <cfRule type="duplicateValues" dxfId="8288" priority="8913"/>
  </conditionalFormatting>
  <conditionalFormatting sqref="HJ42:HJ71">
    <cfRule type="duplicateValues" dxfId="8287" priority="8912"/>
  </conditionalFormatting>
  <conditionalFormatting sqref="HL42:HL71">
    <cfRule type="duplicateValues" dxfId="8286" priority="8911"/>
  </conditionalFormatting>
  <conditionalFormatting sqref="HN42:HN71">
    <cfRule type="duplicateValues" dxfId="8285" priority="8910"/>
  </conditionalFormatting>
  <conditionalFormatting sqref="HP42:HP71">
    <cfRule type="duplicateValues" dxfId="8284" priority="8909"/>
  </conditionalFormatting>
  <conditionalFormatting sqref="HR42:HR71">
    <cfRule type="duplicateValues" dxfId="8283" priority="8908"/>
  </conditionalFormatting>
  <conditionalFormatting sqref="HT42:HT71">
    <cfRule type="duplicateValues" dxfId="8282" priority="8907"/>
  </conditionalFormatting>
  <conditionalFormatting sqref="HV42:HV71">
    <cfRule type="duplicateValues" dxfId="8281" priority="8906"/>
  </conditionalFormatting>
  <conditionalFormatting sqref="HX42:HX71">
    <cfRule type="duplicateValues" dxfId="8280" priority="8905"/>
  </conditionalFormatting>
  <conditionalFormatting sqref="HZ42:HZ71">
    <cfRule type="duplicateValues" dxfId="8279" priority="8904"/>
  </conditionalFormatting>
  <conditionalFormatting sqref="IB42:IB71">
    <cfRule type="duplicateValues" dxfId="8278" priority="8903"/>
  </conditionalFormatting>
  <conditionalFormatting sqref="ID64:ID71">
    <cfRule type="duplicateValues" dxfId="8277" priority="8902"/>
  </conditionalFormatting>
  <conditionalFormatting sqref="IF42:IF71">
    <cfRule type="duplicateValues" dxfId="8276" priority="8901"/>
  </conditionalFormatting>
  <conditionalFormatting sqref="IH42:IH71">
    <cfRule type="duplicateValues" dxfId="8275" priority="8900"/>
  </conditionalFormatting>
  <conditionalFormatting sqref="IJ42:IJ71">
    <cfRule type="duplicateValues" dxfId="8274" priority="8899"/>
  </conditionalFormatting>
  <conditionalFormatting sqref="IL42:IL71">
    <cfRule type="duplicateValues" dxfId="8273" priority="8898"/>
  </conditionalFormatting>
  <conditionalFormatting sqref="IN42:IN71">
    <cfRule type="duplicateValues" dxfId="8272" priority="8897"/>
  </conditionalFormatting>
  <conditionalFormatting sqref="IP42:IP71">
    <cfRule type="duplicateValues" dxfId="8271" priority="8896"/>
  </conditionalFormatting>
  <conditionalFormatting sqref="IR42:IR71">
    <cfRule type="duplicateValues" dxfId="8270" priority="8895"/>
  </conditionalFormatting>
  <conditionalFormatting sqref="IT42:IT71">
    <cfRule type="duplicateValues" dxfId="8269" priority="8894"/>
  </conditionalFormatting>
  <conditionalFormatting sqref="IV42:IV71">
    <cfRule type="duplicateValues" dxfId="8268" priority="8893"/>
  </conditionalFormatting>
  <conditionalFormatting sqref="IX42:IX71">
    <cfRule type="duplicateValues" dxfId="8267" priority="8892"/>
  </conditionalFormatting>
  <conditionalFormatting sqref="IZ42:IZ71">
    <cfRule type="duplicateValues" dxfId="8266" priority="8891"/>
  </conditionalFormatting>
  <conditionalFormatting sqref="JB42:JB71">
    <cfRule type="duplicateValues" dxfId="8265" priority="8890"/>
  </conditionalFormatting>
  <conditionalFormatting sqref="JD42:JD71">
    <cfRule type="duplicateValues" dxfId="8264" priority="8889"/>
  </conditionalFormatting>
  <conditionalFormatting sqref="JF42:JF71">
    <cfRule type="duplicateValues" dxfId="8263" priority="8888"/>
  </conditionalFormatting>
  <conditionalFormatting sqref="JH42:JH71">
    <cfRule type="duplicateValues" dxfId="8262" priority="8887"/>
  </conditionalFormatting>
  <conditionalFormatting sqref="JJ42:JJ71">
    <cfRule type="duplicateValues" dxfId="8261" priority="8886"/>
  </conditionalFormatting>
  <conditionalFormatting sqref="JL42:JL71">
    <cfRule type="duplicateValues" dxfId="8260" priority="8885"/>
  </conditionalFormatting>
  <conditionalFormatting sqref="JN42:JN71">
    <cfRule type="duplicateValues" dxfId="8259" priority="8884"/>
  </conditionalFormatting>
  <conditionalFormatting sqref="JP42:JP71">
    <cfRule type="duplicateValues" dxfId="8258" priority="8883"/>
  </conditionalFormatting>
  <conditionalFormatting sqref="JR42:JR71">
    <cfRule type="duplicateValues" dxfId="8257" priority="8882"/>
  </conditionalFormatting>
  <conditionalFormatting sqref="JT42:JT71">
    <cfRule type="duplicateValues" dxfId="8256" priority="8881"/>
  </conditionalFormatting>
  <conditionalFormatting sqref="JV42:JV71">
    <cfRule type="duplicateValues" dxfId="8255" priority="8880"/>
  </conditionalFormatting>
  <conditionalFormatting sqref="JX42:JX71">
    <cfRule type="duplicateValues" dxfId="8254" priority="8879"/>
  </conditionalFormatting>
  <conditionalFormatting sqref="JZ42:JZ71">
    <cfRule type="duplicateValues" dxfId="8253" priority="8878"/>
  </conditionalFormatting>
  <conditionalFormatting sqref="KB42:KB71">
    <cfRule type="duplicateValues" dxfId="8252" priority="8877"/>
  </conditionalFormatting>
  <conditionalFormatting sqref="KD42:KD71">
    <cfRule type="duplicateValues" dxfId="8251" priority="8876"/>
  </conditionalFormatting>
  <conditionalFormatting sqref="KF42:KF71">
    <cfRule type="duplicateValues" dxfId="8250" priority="8875"/>
  </conditionalFormatting>
  <conditionalFormatting sqref="KH42:KH71">
    <cfRule type="duplicateValues" dxfId="8249" priority="8874"/>
  </conditionalFormatting>
  <conditionalFormatting sqref="KJ42:KJ71">
    <cfRule type="duplicateValues" dxfId="8248" priority="8873"/>
  </conditionalFormatting>
  <conditionalFormatting sqref="ID42:ID63">
    <cfRule type="duplicateValues" dxfId="8247" priority="8837"/>
  </conditionalFormatting>
  <conditionalFormatting sqref="ID43:ID63">
    <cfRule type="duplicateValues" dxfId="8246" priority="8836"/>
  </conditionalFormatting>
  <conditionalFormatting sqref="HF40:HF41">
    <cfRule type="duplicateValues" dxfId="8245" priority="8722"/>
  </conditionalFormatting>
  <conditionalFormatting sqref="HH40:HH41">
    <cfRule type="duplicateValues" dxfId="8244" priority="8721"/>
  </conditionalFormatting>
  <conditionalFormatting sqref="HJ40:HJ41">
    <cfRule type="duplicateValues" dxfId="8243" priority="8720"/>
  </conditionalFormatting>
  <conditionalFormatting sqref="HL40:HL41">
    <cfRule type="duplicateValues" dxfId="8242" priority="8719"/>
  </conditionalFormatting>
  <conditionalFormatting sqref="HN40:HN41">
    <cfRule type="duplicateValues" dxfId="8241" priority="8718"/>
  </conditionalFormatting>
  <conditionalFormatting sqref="HP40:HP41">
    <cfRule type="duplicateValues" dxfId="8240" priority="8717"/>
  </conditionalFormatting>
  <conditionalFormatting sqref="HR40:HR41">
    <cfRule type="duplicateValues" dxfId="8239" priority="8716"/>
  </conditionalFormatting>
  <conditionalFormatting sqref="HT40:HT41">
    <cfRule type="duplicateValues" dxfId="8238" priority="8715"/>
  </conditionalFormatting>
  <conditionalFormatting sqref="HV40:HV41">
    <cfRule type="duplicateValues" dxfId="8237" priority="8714"/>
  </conditionalFormatting>
  <conditionalFormatting sqref="HX40:HX41">
    <cfRule type="duplicateValues" dxfId="8236" priority="8713"/>
  </conditionalFormatting>
  <conditionalFormatting sqref="HZ40:HZ41">
    <cfRule type="duplicateValues" dxfId="8235" priority="8712"/>
  </conditionalFormatting>
  <conditionalFormatting sqref="IB40:IB41">
    <cfRule type="duplicateValues" dxfId="8234" priority="8711"/>
  </conditionalFormatting>
  <conditionalFormatting sqref="ID40:ID41">
    <cfRule type="duplicateValues" dxfId="8233" priority="8710"/>
  </conditionalFormatting>
  <conditionalFormatting sqref="IF41">
    <cfRule type="duplicateValues" dxfId="8232" priority="8709"/>
  </conditionalFormatting>
  <conditionalFormatting sqref="IH40:IH41">
    <cfRule type="duplicateValues" dxfId="8231" priority="8708"/>
  </conditionalFormatting>
  <conditionalFormatting sqref="IJ40:IJ41">
    <cfRule type="duplicateValues" dxfId="8230" priority="8707"/>
  </conditionalFormatting>
  <conditionalFormatting sqref="IL40:IL41">
    <cfRule type="duplicateValues" dxfId="8229" priority="8706"/>
  </conditionalFormatting>
  <conditionalFormatting sqref="IN40:IN41">
    <cfRule type="duplicateValues" dxfId="8228" priority="8705"/>
  </conditionalFormatting>
  <conditionalFormatting sqref="IP40:IP41">
    <cfRule type="duplicateValues" dxfId="8227" priority="8704"/>
  </conditionalFormatting>
  <conditionalFormatting sqref="IR40:IR41">
    <cfRule type="duplicateValues" dxfId="8226" priority="8703"/>
  </conditionalFormatting>
  <conditionalFormatting sqref="IT41">
    <cfRule type="duplicateValues" dxfId="8225" priority="8702"/>
  </conditionalFormatting>
  <conditionalFormatting sqref="IV40:IV41">
    <cfRule type="duplicateValues" dxfId="8224" priority="8701"/>
  </conditionalFormatting>
  <conditionalFormatting sqref="IX40:IX41">
    <cfRule type="duplicateValues" dxfId="8223" priority="8700"/>
  </conditionalFormatting>
  <conditionalFormatting sqref="IZ40:IZ41">
    <cfRule type="duplicateValues" dxfId="8222" priority="8699"/>
  </conditionalFormatting>
  <conditionalFormatting sqref="JB40:JB41">
    <cfRule type="duplicateValues" dxfId="8221" priority="8698"/>
  </conditionalFormatting>
  <conditionalFormatting sqref="JD40:JD41">
    <cfRule type="duplicateValues" dxfId="8220" priority="8697"/>
  </conditionalFormatting>
  <conditionalFormatting sqref="JF40:JF41">
    <cfRule type="duplicateValues" dxfId="8219" priority="8696"/>
  </conditionalFormatting>
  <conditionalFormatting sqref="JH41">
    <cfRule type="duplicateValues" dxfId="8218" priority="8695"/>
  </conditionalFormatting>
  <conditionalFormatting sqref="JJ40:JJ41">
    <cfRule type="duplicateValues" dxfId="8217" priority="8694"/>
  </conditionalFormatting>
  <conditionalFormatting sqref="JL40:JL41">
    <cfRule type="duplicateValues" dxfId="8216" priority="8693"/>
  </conditionalFormatting>
  <conditionalFormatting sqref="JN40:JN41">
    <cfRule type="duplicateValues" dxfId="8215" priority="8692"/>
  </conditionalFormatting>
  <conditionalFormatting sqref="JP40:JP41">
    <cfRule type="duplicateValues" dxfId="8214" priority="8691"/>
  </conditionalFormatting>
  <conditionalFormatting sqref="JR40:JR41">
    <cfRule type="duplicateValues" dxfId="8213" priority="8690"/>
  </conditionalFormatting>
  <conditionalFormatting sqref="JT40:JT41">
    <cfRule type="duplicateValues" dxfId="8212" priority="8689"/>
  </conditionalFormatting>
  <conditionalFormatting sqref="JV40:JV41">
    <cfRule type="duplicateValues" dxfId="8211" priority="8688"/>
  </conditionalFormatting>
  <conditionalFormatting sqref="JX40:JX41">
    <cfRule type="duplicateValues" dxfId="8210" priority="8687"/>
  </conditionalFormatting>
  <conditionalFormatting sqref="JZ40:JZ41">
    <cfRule type="duplicateValues" dxfId="8209" priority="8686"/>
  </conditionalFormatting>
  <conditionalFormatting sqref="KB40:KB41">
    <cfRule type="duplicateValues" dxfId="8208" priority="8685"/>
  </conditionalFormatting>
  <conditionalFormatting sqref="KD40:KD41">
    <cfRule type="duplicateValues" dxfId="8207" priority="8684"/>
  </conditionalFormatting>
  <conditionalFormatting sqref="KF40:KF41">
    <cfRule type="duplicateValues" dxfId="8206" priority="8683"/>
  </conditionalFormatting>
  <conditionalFormatting sqref="KH40:KH41">
    <cfRule type="duplicateValues" dxfId="8205" priority="8682"/>
  </conditionalFormatting>
  <conditionalFormatting sqref="KJ40:KJ41">
    <cfRule type="duplicateValues" dxfId="8204" priority="8681"/>
  </conditionalFormatting>
  <conditionalFormatting sqref="KL40:KL41">
    <cfRule type="duplicateValues" dxfId="8203" priority="8680"/>
  </conditionalFormatting>
  <conditionalFormatting sqref="KN40:KN41">
    <cfRule type="duplicateValues" dxfId="8202" priority="8679"/>
  </conditionalFormatting>
  <conditionalFormatting sqref="KP40:KP41">
    <cfRule type="duplicateValues" dxfId="8201" priority="8678"/>
  </conditionalFormatting>
  <conditionalFormatting sqref="KR40:KR41">
    <cfRule type="duplicateValues" dxfId="8200" priority="8677"/>
  </conditionalFormatting>
  <conditionalFormatting sqref="KT40:KT41">
    <cfRule type="duplicateValues" dxfId="8199" priority="8676"/>
  </conditionalFormatting>
  <conditionalFormatting sqref="KV40:KV41">
    <cfRule type="duplicateValues" dxfId="8198" priority="8675"/>
  </conditionalFormatting>
  <conditionalFormatting sqref="KX40:KX41">
    <cfRule type="duplicateValues" dxfId="8197" priority="8674"/>
  </conditionalFormatting>
  <conditionalFormatting sqref="HF40:HF41">
    <cfRule type="duplicateValues" dxfId="8196" priority="8673"/>
  </conditionalFormatting>
  <conditionalFormatting sqref="HH40:HH41">
    <cfRule type="duplicateValues" dxfId="8195" priority="8672"/>
  </conditionalFormatting>
  <conditionalFormatting sqref="HJ40:HJ41">
    <cfRule type="duplicateValues" dxfId="8194" priority="8671"/>
  </conditionalFormatting>
  <conditionalFormatting sqref="HL40:HL41">
    <cfRule type="duplicateValues" dxfId="8193" priority="8670"/>
  </conditionalFormatting>
  <conditionalFormatting sqref="HN40:HN41">
    <cfRule type="duplicateValues" dxfId="8192" priority="8669"/>
  </conditionalFormatting>
  <conditionalFormatting sqref="HP40:HP41">
    <cfRule type="duplicateValues" dxfId="8191" priority="8668"/>
  </conditionalFormatting>
  <conditionalFormatting sqref="HR40:HR41">
    <cfRule type="duplicateValues" dxfId="8190" priority="8667"/>
  </conditionalFormatting>
  <conditionalFormatting sqref="HT40:HT41">
    <cfRule type="duplicateValues" dxfId="8189" priority="8666"/>
  </conditionalFormatting>
  <conditionalFormatting sqref="HV40:HV41">
    <cfRule type="duplicateValues" dxfId="8188" priority="8665"/>
  </conditionalFormatting>
  <conditionalFormatting sqref="HX40:HX41">
    <cfRule type="duplicateValues" dxfId="8187" priority="8664"/>
  </conditionalFormatting>
  <conditionalFormatting sqref="HZ40:HZ41">
    <cfRule type="duplicateValues" dxfId="8186" priority="8663"/>
  </conditionalFormatting>
  <conditionalFormatting sqref="IB40:IB41">
    <cfRule type="duplicateValues" dxfId="8185" priority="8662"/>
  </conditionalFormatting>
  <conditionalFormatting sqref="ID40:ID41">
    <cfRule type="duplicateValues" dxfId="8184" priority="8661"/>
  </conditionalFormatting>
  <conditionalFormatting sqref="IF41">
    <cfRule type="duplicateValues" dxfId="8183" priority="8660"/>
  </conditionalFormatting>
  <conditionalFormatting sqref="IH40:IH41">
    <cfRule type="duplicateValues" dxfId="8182" priority="8659"/>
  </conditionalFormatting>
  <conditionalFormatting sqref="IJ40:IJ41">
    <cfRule type="duplicateValues" dxfId="8181" priority="8658"/>
  </conditionalFormatting>
  <conditionalFormatting sqref="IL40:IL41">
    <cfRule type="duplicateValues" dxfId="8180" priority="8657"/>
  </conditionalFormatting>
  <conditionalFormatting sqref="IN40:IN41">
    <cfRule type="duplicateValues" dxfId="8179" priority="8656"/>
  </conditionalFormatting>
  <conditionalFormatting sqref="IP40:IP41">
    <cfRule type="duplicateValues" dxfId="8178" priority="8655"/>
  </conditionalFormatting>
  <conditionalFormatting sqref="IR40:IR41">
    <cfRule type="duplicateValues" dxfId="8177" priority="8654"/>
  </conditionalFormatting>
  <conditionalFormatting sqref="IT41">
    <cfRule type="duplicateValues" dxfId="8176" priority="8653"/>
  </conditionalFormatting>
  <conditionalFormatting sqref="IV40:IV41">
    <cfRule type="duplicateValues" dxfId="8175" priority="8652"/>
  </conditionalFormatting>
  <conditionalFormatting sqref="IX40:IX41">
    <cfRule type="duplicateValues" dxfId="8174" priority="8651"/>
  </conditionalFormatting>
  <conditionalFormatting sqref="IZ40:IZ41">
    <cfRule type="duplicateValues" dxfId="8173" priority="8650"/>
  </conditionalFormatting>
  <conditionalFormatting sqref="JB40:JB41">
    <cfRule type="duplicateValues" dxfId="8172" priority="8649"/>
  </conditionalFormatting>
  <conditionalFormatting sqref="JD40:JD41">
    <cfRule type="duplicateValues" dxfId="8171" priority="8648"/>
  </conditionalFormatting>
  <conditionalFormatting sqref="JF40:JF41">
    <cfRule type="duplicateValues" dxfId="8170" priority="8647"/>
  </conditionalFormatting>
  <conditionalFormatting sqref="JH41">
    <cfRule type="duplicateValues" dxfId="8169" priority="8646"/>
  </conditionalFormatting>
  <conditionalFormatting sqref="JJ40:JJ41">
    <cfRule type="duplicateValues" dxfId="8168" priority="8645"/>
  </conditionalFormatting>
  <conditionalFormatting sqref="JL40:JL41">
    <cfRule type="duplicateValues" dxfId="8167" priority="8644"/>
  </conditionalFormatting>
  <conditionalFormatting sqref="JN40:JN41">
    <cfRule type="duplicateValues" dxfId="8166" priority="8643"/>
  </conditionalFormatting>
  <conditionalFormatting sqref="JP40:JP41">
    <cfRule type="duplicateValues" dxfId="8165" priority="8642"/>
  </conditionalFormatting>
  <conditionalFormatting sqref="JR40:JR41">
    <cfRule type="duplicateValues" dxfId="8164" priority="8641"/>
  </conditionalFormatting>
  <conditionalFormatting sqref="JT40:JT41">
    <cfRule type="duplicateValues" dxfId="8163" priority="8640"/>
  </conditionalFormatting>
  <conditionalFormatting sqref="JV40:JV41">
    <cfRule type="duplicateValues" dxfId="8162" priority="8639"/>
  </conditionalFormatting>
  <conditionalFormatting sqref="JX40:JX41">
    <cfRule type="duplicateValues" dxfId="8161" priority="8638"/>
  </conditionalFormatting>
  <conditionalFormatting sqref="JZ40:JZ41">
    <cfRule type="duplicateValues" dxfId="8160" priority="8637"/>
  </conditionalFormatting>
  <conditionalFormatting sqref="KB40:KB41">
    <cfRule type="duplicateValues" dxfId="8159" priority="8636"/>
  </conditionalFormatting>
  <conditionalFormatting sqref="KD40:KD41">
    <cfRule type="duplicateValues" dxfId="8158" priority="8635"/>
  </conditionalFormatting>
  <conditionalFormatting sqref="KF40:KF41">
    <cfRule type="duplicateValues" dxfId="8157" priority="8634"/>
  </conditionalFormatting>
  <conditionalFormatting sqref="KH40:KH41">
    <cfRule type="duplicateValues" dxfId="8156" priority="8633"/>
  </conditionalFormatting>
  <conditionalFormatting sqref="KJ40:KJ41">
    <cfRule type="duplicateValues" dxfId="8155" priority="8632"/>
  </conditionalFormatting>
  <conditionalFormatting sqref="KL40:KL41">
    <cfRule type="duplicateValues" dxfId="8154" priority="8631"/>
  </conditionalFormatting>
  <conditionalFormatting sqref="KN40:KN41">
    <cfRule type="duplicateValues" dxfId="8153" priority="8630"/>
  </conditionalFormatting>
  <conditionalFormatting sqref="KP40:KP41">
    <cfRule type="duplicateValues" dxfId="8152" priority="8629"/>
  </conditionalFormatting>
  <conditionalFormatting sqref="KR40:KR41">
    <cfRule type="duplicateValues" dxfId="8151" priority="8628"/>
  </conditionalFormatting>
  <conditionalFormatting sqref="KT40:KT41">
    <cfRule type="duplicateValues" dxfId="8150" priority="8627"/>
  </conditionalFormatting>
  <conditionalFormatting sqref="KV40:KV41">
    <cfRule type="duplicateValues" dxfId="8149" priority="8626"/>
  </conditionalFormatting>
  <conditionalFormatting sqref="KX40:KX41">
    <cfRule type="duplicateValues" dxfId="8148" priority="8625"/>
  </conditionalFormatting>
  <conditionalFormatting sqref="IF40">
    <cfRule type="duplicateValues" dxfId="8147" priority="8576"/>
  </conditionalFormatting>
  <conditionalFormatting sqref="IF40">
    <cfRule type="duplicateValues" dxfId="8146" priority="8575"/>
  </conditionalFormatting>
  <conditionalFormatting sqref="IT40">
    <cfRule type="duplicateValues" dxfId="8145" priority="8574"/>
  </conditionalFormatting>
  <conditionalFormatting sqref="IT40">
    <cfRule type="duplicateValues" dxfId="8144" priority="8573"/>
  </conditionalFormatting>
  <conditionalFormatting sqref="JH40">
    <cfRule type="duplicateValues" dxfId="8143" priority="8572"/>
  </conditionalFormatting>
  <conditionalFormatting sqref="JH40">
    <cfRule type="duplicateValues" dxfId="8142" priority="8571"/>
  </conditionalFormatting>
  <conditionalFormatting sqref="HF40:HF71">
    <cfRule type="duplicateValues" dxfId="8141" priority="8472"/>
  </conditionalFormatting>
  <conditionalFormatting sqref="HH40:HH71">
    <cfRule type="duplicateValues" dxfId="8140" priority="8470"/>
    <cfRule type="duplicateValues" dxfId="8139" priority="8471"/>
  </conditionalFormatting>
  <conditionalFormatting sqref="HJ40:HJ71">
    <cfRule type="duplicateValues" dxfId="8138" priority="8468"/>
    <cfRule type="duplicateValues" dxfId="8137" priority="8469"/>
  </conditionalFormatting>
  <conditionalFormatting sqref="HL40:HL71">
    <cfRule type="duplicateValues" dxfId="8136" priority="8466"/>
    <cfRule type="duplicateValues" dxfId="8135" priority="8467"/>
  </conditionalFormatting>
  <conditionalFormatting sqref="HN40:HN71">
    <cfRule type="duplicateValues" dxfId="8134" priority="8464"/>
    <cfRule type="duplicateValues" dxfId="8133" priority="8465"/>
  </conditionalFormatting>
  <conditionalFormatting sqref="HP40:HP71">
    <cfRule type="duplicateValues" dxfId="8132" priority="8462"/>
    <cfRule type="duplicateValues" dxfId="8131" priority="8463"/>
  </conditionalFormatting>
  <conditionalFormatting sqref="HR40:HR71">
    <cfRule type="duplicateValues" dxfId="8130" priority="8460"/>
    <cfRule type="duplicateValues" dxfId="8129" priority="8461"/>
  </conditionalFormatting>
  <conditionalFormatting sqref="HT40:HT71">
    <cfRule type="duplicateValues" dxfId="8128" priority="8459"/>
  </conditionalFormatting>
  <conditionalFormatting sqref="IH40:IH71">
    <cfRule type="duplicateValues" dxfId="8127" priority="8458"/>
  </conditionalFormatting>
  <conditionalFormatting sqref="IV40:IV71">
    <cfRule type="duplicateValues" dxfId="8126" priority="8457"/>
  </conditionalFormatting>
  <conditionalFormatting sqref="JJ40:JJ71">
    <cfRule type="duplicateValues" dxfId="8125" priority="8456"/>
  </conditionalFormatting>
  <conditionalFormatting sqref="JX40:JX71">
    <cfRule type="duplicateValues" dxfId="8124" priority="8455"/>
  </conditionalFormatting>
  <conditionalFormatting sqref="JZ40:JZ71">
    <cfRule type="duplicateValues" dxfId="8123" priority="8453"/>
    <cfRule type="duplicateValues" dxfId="8122" priority="8454"/>
  </conditionalFormatting>
  <conditionalFormatting sqref="KB40:KB71">
    <cfRule type="duplicateValues" dxfId="8121" priority="8451"/>
    <cfRule type="duplicateValues" dxfId="8120" priority="8452"/>
  </conditionalFormatting>
  <conditionalFormatting sqref="KD40:KD71">
    <cfRule type="duplicateValues" dxfId="8119" priority="8449"/>
    <cfRule type="duplicateValues" dxfId="8118" priority="8450"/>
  </conditionalFormatting>
  <conditionalFormatting sqref="KL40:KL71">
    <cfRule type="duplicateValues" dxfId="8117" priority="8448"/>
  </conditionalFormatting>
  <conditionalFormatting sqref="HF40:HF71">
    <cfRule type="duplicateValues" dxfId="8116" priority="8447"/>
  </conditionalFormatting>
  <conditionalFormatting sqref="HT40:HT71">
    <cfRule type="duplicateValues" dxfId="8115" priority="8446"/>
  </conditionalFormatting>
  <conditionalFormatting sqref="IB40:IB71">
    <cfRule type="duplicateValues" dxfId="8114" priority="8443"/>
    <cfRule type="duplicateValues" dxfId="8113" priority="8444"/>
    <cfRule type="duplicateValues" dxfId="8112" priority="8445"/>
  </conditionalFormatting>
  <conditionalFormatting sqref="ID40:ID71">
    <cfRule type="duplicateValues" dxfId="8111" priority="8440"/>
    <cfRule type="duplicateValues" dxfId="8110" priority="8441"/>
    <cfRule type="duplicateValues" dxfId="8109" priority="8442"/>
  </conditionalFormatting>
  <conditionalFormatting sqref="IF40:IF71">
    <cfRule type="duplicateValues" dxfId="8108" priority="8436"/>
    <cfRule type="duplicateValues" dxfId="8107" priority="8437"/>
    <cfRule type="duplicateValues" dxfId="8106" priority="8438"/>
    <cfRule type="duplicateValues" dxfId="8105" priority="8439"/>
  </conditionalFormatting>
  <conditionalFormatting sqref="IH40:IH71">
    <cfRule type="duplicateValues" dxfId="8104" priority="8435"/>
  </conditionalFormatting>
  <conditionalFormatting sqref="IP40:IP71">
    <cfRule type="duplicateValues" dxfId="8103" priority="8432"/>
    <cfRule type="duplicateValues" dxfId="8102" priority="8433"/>
    <cfRule type="duplicateValues" dxfId="8101" priority="8434"/>
  </conditionalFormatting>
  <conditionalFormatting sqref="IR40:IR71">
    <cfRule type="duplicateValues" dxfId="8100" priority="8428"/>
    <cfRule type="duplicateValues" dxfId="8099" priority="8429"/>
    <cfRule type="duplicateValues" dxfId="8098" priority="8430"/>
    <cfRule type="duplicateValues" dxfId="8097" priority="8431"/>
  </conditionalFormatting>
  <conditionalFormatting sqref="IT40:IT71">
    <cfRule type="duplicateValues" dxfId="8096" priority="8425"/>
    <cfRule type="duplicateValues" dxfId="8095" priority="8426"/>
    <cfRule type="duplicateValues" dxfId="8094" priority="8427"/>
  </conditionalFormatting>
  <conditionalFormatting sqref="IV40:IV71">
    <cfRule type="duplicateValues" dxfId="8093" priority="8424"/>
  </conditionalFormatting>
  <conditionalFormatting sqref="JD40:JD71">
    <cfRule type="duplicateValues" dxfId="8092" priority="8421"/>
    <cfRule type="duplicateValues" dxfId="8091" priority="8422"/>
    <cfRule type="duplicateValues" dxfId="8090" priority="8423"/>
  </conditionalFormatting>
  <conditionalFormatting sqref="JF40:JF71">
    <cfRule type="duplicateValues" dxfId="8089" priority="8415"/>
    <cfRule type="duplicateValues" dxfId="8088" priority="8416"/>
    <cfRule type="duplicateValues" dxfId="8087" priority="8417"/>
    <cfRule type="duplicateValues" dxfId="8086" priority="8418"/>
    <cfRule type="duplicateValues" dxfId="8085" priority="8419"/>
    <cfRule type="duplicateValues" dxfId="8084" priority="8420"/>
  </conditionalFormatting>
  <conditionalFormatting sqref="JH40:JH71">
    <cfRule type="duplicateValues" dxfId="8083" priority="8409"/>
    <cfRule type="duplicateValues" dxfId="8082" priority="8410"/>
    <cfRule type="duplicateValues" dxfId="8081" priority="8411"/>
    <cfRule type="duplicateValues" dxfId="8080" priority="8412"/>
    <cfRule type="duplicateValues" dxfId="8079" priority="8413"/>
    <cfRule type="duplicateValues" dxfId="8078" priority="8414"/>
  </conditionalFormatting>
  <conditionalFormatting sqref="JJ40:JJ71">
    <cfRule type="duplicateValues" dxfId="8077" priority="8408"/>
  </conditionalFormatting>
  <conditionalFormatting sqref="JL46:JL71">
    <cfRule type="duplicateValues" dxfId="8076" priority="8407"/>
  </conditionalFormatting>
  <conditionalFormatting sqref="JN46:JN71">
    <cfRule type="duplicateValues" dxfId="8075" priority="8406"/>
  </conditionalFormatting>
  <conditionalFormatting sqref="JP46:JP71">
    <cfRule type="duplicateValues" dxfId="8074" priority="8405"/>
  </conditionalFormatting>
  <conditionalFormatting sqref="JR40:JR71">
    <cfRule type="duplicateValues" dxfId="8073" priority="8402"/>
    <cfRule type="duplicateValues" dxfId="8072" priority="8403"/>
    <cfRule type="duplicateValues" dxfId="8071" priority="8404"/>
  </conditionalFormatting>
  <conditionalFormatting sqref="JT40:JT71">
    <cfRule type="duplicateValues" dxfId="8070" priority="8399"/>
    <cfRule type="duplicateValues" dxfId="8069" priority="8400"/>
    <cfRule type="duplicateValues" dxfId="8068" priority="8401"/>
  </conditionalFormatting>
  <conditionalFormatting sqref="JV40:JV71">
    <cfRule type="duplicateValues" dxfId="8067" priority="8396"/>
    <cfRule type="duplicateValues" dxfId="8066" priority="8397"/>
    <cfRule type="duplicateValues" dxfId="8065" priority="8398"/>
  </conditionalFormatting>
  <conditionalFormatting sqref="JX40:JX71">
    <cfRule type="duplicateValues" dxfId="8064" priority="8395"/>
  </conditionalFormatting>
  <conditionalFormatting sqref="JZ46:JZ71">
    <cfRule type="duplicateValues" dxfId="8063" priority="8394"/>
  </conditionalFormatting>
  <conditionalFormatting sqref="KB46:KB71">
    <cfRule type="duplicateValues" dxfId="8062" priority="8393"/>
  </conditionalFormatting>
  <conditionalFormatting sqref="KD46:KD71">
    <cfRule type="duplicateValues" dxfId="8061" priority="8392"/>
  </conditionalFormatting>
  <conditionalFormatting sqref="KF40:KF71">
    <cfRule type="duplicateValues" dxfId="8060" priority="8389"/>
    <cfRule type="duplicateValues" dxfId="8059" priority="8390"/>
    <cfRule type="duplicateValues" dxfId="8058" priority="8391"/>
  </conditionalFormatting>
  <conditionalFormatting sqref="KH40:KH71">
    <cfRule type="duplicateValues" dxfId="8057" priority="8386"/>
    <cfRule type="duplicateValues" dxfId="8056" priority="8387"/>
    <cfRule type="duplicateValues" dxfId="8055" priority="8388"/>
  </conditionalFormatting>
  <conditionalFormatting sqref="KJ40:KJ71">
    <cfRule type="duplicateValues" dxfId="8054" priority="8383"/>
    <cfRule type="duplicateValues" dxfId="8053" priority="8384"/>
    <cfRule type="duplicateValues" dxfId="8052" priority="8385"/>
  </conditionalFormatting>
  <conditionalFormatting sqref="KL40:KL71">
    <cfRule type="duplicateValues" dxfId="8051" priority="8382"/>
  </conditionalFormatting>
  <conditionalFormatting sqref="KN40:KN71">
    <cfRule type="duplicateValues" dxfId="8050" priority="8379"/>
    <cfRule type="duplicateValues" dxfId="8049" priority="8380"/>
    <cfRule type="duplicateValues" dxfId="8048" priority="8381"/>
  </conditionalFormatting>
  <conditionalFormatting sqref="KP40:KP71">
    <cfRule type="duplicateValues" dxfId="8047" priority="8376"/>
    <cfRule type="duplicateValues" dxfId="8046" priority="8377"/>
    <cfRule type="duplicateValues" dxfId="8045" priority="8378"/>
  </conditionalFormatting>
  <conditionalFormatting sqref="KR40:KR71">
    <cfRule type="duplicateValues" dxfId="8044" priority="8371"/>
    <cfRule type="duplicateValues" dxfId="8043" priority="8372"/>
    <cfRule type="duplicateValues" dxfId="8042" priority="8373"/>
    <cfRule type="duplicateValues" dxfId="8041" priority="8374"/>
    <cfRule type="duplicateValues" dxfId="8040" priority="8375"/>
  </conditionalFormatting>
  <conditionalFormatting sqref="KT40:KT71">
    <cfRule type="duplicateValues" dxfId="8039" priority="8368"/>
    <cfRule type="duplicateValues" dxfId="8038" priority="8369"/>
    <cfRule type="duplicateValues" dxfId="8037" priority="8370"/>
  </conditionalFormatting>
  <conditionalFormatting sqref="KV40:KV71">
    <cfRule type="duplicateValues" dxfId="8036" priority="8363"/>
    <cfRule type="duplicateValues" dxfId="8035" priority="8364"/>
    <cfRule type="duplicateValues" dxfId="8034" priority="8365"/>
    <cfRule type="duplicateValues" dxfId="8033" priority="8366"/>
    <cfRule type="duplicateValues" dxfId="8032" priority="8367"/>
  </conditionalFormatting>
  <conditionalFormatting sqref="KX40:KX71">
    <cfRule type="duplicateValues" dxfId="8031" priority="8359"/>
    <cfRule type="duplicateValues" dxfId="8030" priority="8360"/>
    <cfRule type="duplicateValues" dxfId="8029" priority="8361"/>
    <cfRule type="duplicateValues" dxfId="8028" priority="8362"/>
  </conditionalFormatting>
  <conditionalFormatting sqref="HV40:HV71">
    <cfRule type="duplicateValues" dxfId="8027" priority="8355"/>
    <cfRule type="duplicateValues" dxfId="8026" priority="8356"/>
    <cfRule type="duplicateValues" dxfId="8025" priority="8357"/>
    <cfRule type="duplicateValues" dxfId="8024" priority="8358"/>
  </conditionalFormatting>
  <conditionalFormatting sqref="HX40:HX71">
    <cfRule type="duplicateValues" dxfId="8023" priority="8351"/>
    <cfRule type="duplicateValues" dxfId="8022" priority="8352"/>
    <cfRule type="duplicateValues" dxfId="8021" priority="8353"/>
    <cfRule type="duplicateValues" dxfId="8020" priority="8354"/>
  </conditionalFormatting>
  <conditionalFormatting sqref="HZ40:HZ71">
    <cfRule type="duplicateValues" dxfId="8019" priority="8347"/>
    <cfRule type="duplicateValues" dxfId="8018" priority="8348"/>
    <cfRule type="duplicateValues" dxfId="8017" priority="8349"/>
    <cfRule type="duplicateValues" dxfId="8016" priority="8350"/>
  </conditionalFormatting>
  <conditionalFormatting sqref="IJ40:IJ71">
    <cfRule type="duplicateValues" dxfId="8015" priority="8343"/>
    <cfRule type="duplicateValues" dxfId="8014" priority="8344"/>
    <cfRule type="duplicateValues" dxfId="8013" priority="8345"/>
    <cfRule type="duplicateValues" dxfId="8012" priority="8346"/>
  </conditionalFormatting>
  <conditionalFormatting sqref="IL40:IL71">
    <cfRule type="duplicateValues" dxfId="8011" priority="8339"/>
    <cfRule type="duplicateValues" dxfId="8010" priority="8340"/>
    <cfRule type="duplicateValues" dxfId="8009" priority="8341"/>
    <cfRule type="duplicateValues" dxfId="8008" priority="8342"/>
  </conditionalFormatting>
  <conditionalFormatting sqref="IN40:IN71">
    <cfRule type="duplicateValues" dxfId="8007" priority="8335"/>
    <cfRule type="duplicateValues" dxfId="8006" priority="8336"/>
    <cfRule type="duplicateValues" dxfId="8005" priority="8337"/>
    <cfRule type="duplicateValues" dxfId="8004" priority="8338"/>
  </conditionalFormatting>
  <conditionalFormatting sqref="IX40:IX71">
    <cfRule type="duplicateValues" dxfId="8003" priority="8331"/>
    <cfRule type="duplicateValues" dxfId="8002" priority="8332"/>
    <cfRule type="duplicateValues" dxfId="8001" priority="8333"/>
    <cfRule type="duplicateValues" dxfId="8000" priority="8334"/>
  </conditionalFormatting>
  <conditionalFormatting sqref="IZ40:IZ71">
    <cfRule type="duplicateValues" dxfId="7999" priority="8327"/>
    <cfRule type="duplicateValues" dxfId="7998" priority="8328"/>
    <cfRule type="duplicateValues" dxfId="7997" priority="8329"/>
    <cfRule type="duplicateValues" dxfId="7996" priority="8330"/>
  </conditionalFormatting>
  <conditionalFormatting sqref="JB40:JB71">
    <cfRule type="duplicateValues" dxfId="7995" priority="8323"/>
    <cfRule type="duplicateValues" dxfId="7994" priority="8324"/>
    <cfRule type="duplicateValues" dxfId="7993" priority="8325"/>
    <cfRule type="duplicateValues" dxfId="7992" priority="8326"/>
  </conditionalFormatting>
  <conditionalFormatting sqref="JL40:JL71">
    <cfRule type="duplicateValues" dxfId="7991" priority="8320"/>
    <cfRule type="duplicateValues" dxfId="7990" priority="8321"/>
    <cfRule type="duplicateValues" dxfId="7989" priority="8322"/>
  </conditionalFormatting>
  <conditionalFormatting sqref="JN40:JN71">
    <cfRule type="duplicateValues" dxfId="7988" priority="8317"/>
    <cfRule type="duplicateValues" dxfId="7987" priority="8318"/>
    <cfRule type="duplicateValues" dxfId="7986" priority="8319"/>
  </conditionalFormatting>
  <conditionalFormatting sqref="JP40:JP71">
    <cfRule type="duplicateValues" dxfId="7985" priority="8314"/>
    <cfRule type="duplicateValues" dxfId="7984" priority="8315"/>
    <cfRule type="duplicateValues" dxfId="7983" priority="8316"/>
  </conditionalFormatting>
  <conditionalFormatting sqref="JF41">
    <cfRule type="duplicateValues" dxfId="7982" priority="8313"/>
  </conditionalFormatting>
  <conditionalFormatting sqref="KV40:KV41">
    <cfRule type="duplicateValues" dxfId="7981" priority="8312"/>
  </conditionalFormatting>
  <conditionalFormatting sqref="KD44:KD45">
    <cfRule type="duplicateValues" dxfId="7980" priority="8311"/>
  </conditionalFormatting>
  <conditionalFormatting sqref="KB44:KB45">
    <cfRule type="duplicateValues" dxfId="7979" priority="8310"/>
  </conditionalFormatting>
  <conditionalFormatting sqref="JZ44:JZ45">
    <cfRule type="duplicateValues" dxfId="7978" priority="8309"/>
  </conditionalFormatting>
  <conditionalFormatting sqref="JP44:JP45">
    <cfRule type="duplicateValues" dxfId="7977" priority="8308"/>
  </conditionalFormatting>
  <conditionalFormatting sqref="JN44:JN45">
    <cfRule type="duplicateValues" dxfId="7976" priority="8307"/>
  </conditionalFormatting>
  <conditionalFormatting sqref="JL44:JL45">
    <cfRule type="duplicateValues" dxfId="7975" priority="8306"/>
  </conditionalFormatting>
  <conditionalFormatting sqref="JB44:JB45">
    <cfRule type="duplicateValues" dxfId="7974" priority="8305"/>
  </conditionalFormatting>
  <conditionalFormatting sqref="IJ44:IJ45">
    <cfRule type="duplicateValues" dxfId="7973" priority="8304"/>
  </conditionalFormatting>
  <conditionalFormatting sqref="IL44:IL45">
    <cfRule type="duplicateValues" dxfId="7972" priority="8303"/>
  </conditionalFormatting>
  <conditionalFormatting sqref="IN44:IN45">
    <cfRule type="duplicateValues" dxfId="7971" priority="8302"/>
  </conditionalFormatting>
  <conditionalFormatting sqref="IX44:IX45">
    <cfRule type="duplicateValues" dxfId="7970" priority="8301"/>
  </conditionalFormatting>
  <conditionalFormatting sqref="IZ44:IZ45">
    <cfRule type="duplicateValues" dxfId="7969" priority="8300"/>
  </conditionalFormatting>
  <conditionalFormatting sqref="HZ44:HZ45">
    <cfRule type="duplicateValues" dxfId="7968" priority="8299"/>
  </conditionalFormatting>
  <conditionalFormatting sqref="HX44:HX45">
    <cfRule type="duplicateValues" dxfId="7967" priority="8298"/>
  </conditionalFormatting>
  <conditionalFormatting sqref="HV44:HV45">
    <cfRule type="duplicateValues" dxfId="7966" priority="8297"/>
  </conditionalFormatting>
  <conditionalFormatting sqref="HR44:HR45">
    <cfRule type="duplicateValues" dxfId="7965" priority="8296"/>
  </conditionalFormatting>
  <conditionalFormatting sqref="HP44:HP45">
    <cfRule type="duplicateValues" dxfId="7964" priority="8295"/>
  </conditionalFormatting>
  <conditionalFormatting sqref="HN44:HN45">
    <cfRule type="duplicateValues" dxfId="7963" priority="8294"/>
  </conditionalFormatting>
  <conditionalFormatting sqref="HL44:HL45">
    <cfRule type="duplicateValues" dxfId="7962" priority="8293"/>
  </conditionalFormatting>
  <conditionalFormatting sqref="HH44:HH45">
    <cfRule type="duplicateValues" dxfId="7961" priority="8292"/>
  </conditionalFormatting>
  <conditionalFormatting sqref="HJ44:HJ45">
    <cfRule type="duplicateValues" dxfId="7960" priority="8291"/>
  </conditionalFormatting>
  <conditionalFormatting sqref="JH48">
    <cfRule type="duplicateValues" dxfId="7959" priority="8285"/>
  </conditionalFormatting>
  <conditionalFormatting sqref="JF41">
    <cfRule type="duplicateValues" dxfId="7958" priority="8284"/>
  </conditionalFormatting>
  <conditionalFormatting sqref="HF40:HF71">
    <cfRule type="duplicateValues" dxfId="7957" priority="8283"/>
  </conditionalFormatting>
  <conditionalFormatting sqref="HT40:HT71">
    <cfRule type="duplicateValues" dxfId="7956" priority="8282"/>
  </conditionalFormatting>
  <conditionalFormatting sqref="IH40:IH71">
    <cfRule type="duplicateValues" dxfId="7955" priority="8281"/>
  </conditionalFormatting>
  <conditionalFormatting sqref="IV40:IV71">
    <cfRule type="duplicateValues" dxfId="7954" priority="8280"/>
  </conditionalFormatting>
  <conditionalFormatting sqref="JJ40:JJ71">
    <cfRule type="duplicateValues" dxfId="7953" priority="8279"/>
  </conditionalFormatting>
  <conditionalFormatting sqref="JX40:JX71">
    <cfRule type="duplicateValues" dxfId="7952" priority="8278"/>
  </conditionalFormatting>
  <conditionalFormatting sqref="KL40:KL71">
    <cfRule type="duplicateValues" dxfId="7951" priority="8277"/>
  </conditionalFormatting>
  <conditionalFormatting sqref="KN40:KN71">
    <cfRule type="duplicateValues" dxfId="7950" priority="8275"/>
    <cfRule type="duplicateValues" dxfId="7949" priority="8276"/>
  </conditionalFormatting>
  <conditionalFormatting sqref="KP40:KP71">
    <cfRule type="duplicateValues" dxfId="7948" priority="8273"/>
    <cfRule type="duplicateValues" dxfId="7947" priority="8274"/>
  </conditionalFormatting>
  <conditionalFormatting sqref="KR40:KR71">
    <cfRule type="duplicateValues" dxfId="7946" priority="8271"/>
    <cfRule type="duplicateValues" dxfId="7945" priority="8272"/>
  </conditionalFormatting>
  <conditionalFormatting sqref="KT40:KT71">
    <cfRule type="duplicateValues" dxfId="7944" priority="8269"/>
    <cfRule type="duplicateValues" dxfId="7943" priority="8270"/>
  </conditionalFormatting>
  <conditionalFormatting sqref="KV40:KV71">
    <cfRule type="duplicateValues" dxfId="7942" priority="8267"/>
    <cfRule type="duplicateValues" dxfId="7941" priority="8268"/>
  </conditionalFormatting>
  <conditionalFormatting sqref="KX40:KX71">
    <cfRule type="duplicateValues" dxfId="7940" priority="8265"/>
    <cfRule type="duplicateValues" dxfId="7939" priority="8266"/>
  </conditionalFormatting>
  <conditionalFormatting sqref="HF40:HF71">
    <cfRule type="duplicateValues" dxfId="7938" priority="8264"/>
  </conditionalFormatting>
  <conditionalFormatting sqref="HN40:HN71">
    <cfRule type="duplicateValues" dxfId="7937" priority="8261"/>
    <cfRule type="duplicateValues" dxfId="7936" priority="8262"/>
    <cfRule type="duplicateValues" dxfId="7935" priority="8263"/>
  </conditionalFormatting>
  <conditionalFormatting sqref="HP40:HP71">
    <cfRule type="duplicateValues" dxfId="7934" priority="8258"/>
    <cfRule type="duplicateValues" dxfId="7933" priority="8259"/>
    <cfRule type="duplicateValues" dxfId="7932" priority="8260"/>
  </conditionalFormatting>
  <conditionalFormatting sqref="HR40:HR71">
    <cfRule type="duplicateValues" dxfId="7931" priority="8254"/>
    <cfRule type="duplicateValues" dxfId="7930" priority="8255"/>
    <cfRule type="duplicateValues" dxfId="7929" priority="8256"/>
    <cfRule type="duplicateValues" dxfId="7928" priority="8257"/>
  </conditionalFormatting>
  <conditionalFormatting sqref="HT40:HT71">
    <cfRule type="duplicateValues" dxfId="7927" priority="8253"/>
  </conditionalFormatting>
  <conditionalFormatting sqref="IB40:IB71">
    <cfRule type="duplicateValues" dxfId="7926" priority="8250"/>
    <cfRule type="duplicateValues" dxfId="7925" priority="8251"/>
    <cfRule type="duplicateValues" dxfId="7924" priority="8252"/>
  </conditionalFormatting>
  <conditionalFormatting sqref="ID40:ID71">
    <cfRule type="duplicateValues" dxfId="7923" priority="8246"/>
    <cfRule type="duplicateValues" dxfId="7922" priority="8247"/>
    <cfRule type="duplicateValues" dxfId="7921" priority="8248"/>
    <cfRule type="duplicateValues" dxfId="7920" priority="8249"/>
  </conditionalFormatting>
  <conditionalFormatting sqref="IF40:IF71">
    <cfRule type="duplicateValues" dxfId="7919" priority="8242"/>
    <cfRule type="duplicateValues" dxfId="7918" priority="8243"/>
    <cfRule type="duplicateValues" dxfId="7917" priority="8244"/>
    <cfRule type="duplicateValues" dxfId="7916" priority="8245"/>
  </conditionalFormatting>
  <conditionalFormatting sqref="IH40:IH71">
    <cfRule type="duplicateValues" dxfId="7915" priority="8241"/>
  </conditionalFormatting>
  <conditionalFormatting sqref="IP40:IP71">
    <cfRule type="duplicateValues" dxfId="7914" priority="8238"/>
    <cfRule type="duplicateValues" dxfId="7913" priority="8239"/>
    <cfRule type="duplicateValues" dxfId="7912" priority="8240"/>
  </conditionalFormatting>
  <conditionalFormatting sqref="IR40:IR71">
    <cfRule type="duplicateValues" dxfId="7911" priority="8232"/>
    <cfRule type="duplicateValues" dxfId="7910" priority="8233"/>
    <cfRule type="duplicateValues" dxfId="7909" priority="8234"/>
    <cfRule type="duplicateValues" dxfId="7908" priority="8235"/>
    <cfRule type="duplicateValues" dxfId="7907" priority="8236"/>
    <cfRule type="duplicateValues" dxfId="7906" priority="8237"/>
  </conditionalFormatting>
  <conditionalFormatting sqref="IT40:IT71">
    <cfRule type="duplicateValues" dxfId="7905" priority="8227"/>
    <cfRule type="duplicateValues" dxfId="7904" priority="8228"/>
    <cfRule type="duplicateValues" dxfId="7903" priority="8229"/>
    <cfRule type="duplicateValues" dxfId="7902" priority="8230"/>
    <cfRule type="duplicateValues" dxfId="7901" priority="8231"/>
  </conditionalFormatting>
  <conditionalFormatting sqref="IV40:IV71">
    <cfRule type="duplicateValues" dxfId="7900" priority="8226"/>
  </conditionalFormatting>
  <conditionalFormatting sqref="JD40:JD71">
    <cfRule type="duplicateValues" dxfId="7899" priority="8223"/>
    <cfRule type="duplicateValues" dxfId="7898" priority="8224"/>
    <cfRule type="duplicateValues" dxfId="7897" priority="8225"/>
  </conditionalFormatting>
  <conditionalFormatting sqref="JF40:JF71">
    <cfRule type="duplicateValues" dxfId="7896" priority="8220"/>
    <cfRule type="duplicateValues" dxfId="7895" priority="8221"/>
    <cfRule type="duplicateValues" dxfId="7894" priority="8222"/>
  </conditionalFormatting>
  <conditionalFormatting sqref="JH40:JH71">
    <cfRule type="duplicateValues" dxfId="7893" priority="8217"/>
    <cfRule type="duplicateValues" dxfId="7892" priority="8218"/>
    <cfRule type="duplicateValues" dxfId="7891" priority="8219"/>
  </conditionalFormatting>
  <conditionalFormatting sqref="JJ40:JJ71">
    <cfRule type="duplicateValues" dxfId="7890" priority="8216"/>
  </conditionalFormatting>
  <conditionalFormatting sqref="JR40:JR71">
    <cfRule type="duplicateValues" dxfId="7889" priority="8213"/>
    <cfRule type="duplicateValues" dxfId="7888" priority="8214"/>
    <cfRule type="duplicateValues" dxfId="7887" priority="8215"/>
  </conditionalFormatting>
  <conditionalFormatting sqref="JV40:JV71">
    <cfRule type="duplicateValues" dxfId="7886" priority="8207"/>
    <cfRule type="duplicateValues" dxfId="7885" priority="8208"/>
    <cfRule type="duplicateValues" dxfId="7884" priority="8209"/>
  </conditionalFormatting>
  <conditionalFormatting sqref="JX40:JX71">
    <cfRule type="duplicateValues" dxfId="7883" priority="8206"/>
  </conditionalFormatting>
  <conditionalFormatting sqref="JZ40:JZ71">
    <cfRule type="duplicateValues" dxfId="7882" priority="8203"/>
    <cfRule type="duplicateValues" dxfId="7881" priority="8204"/>
    <cfRule type="duplicateValues" dxfId="7880" priority="8205"/>
  </conditionalFormatting>
  <conditionalFormatting sqref="KB40:KB71">
    <cfRule type="duplicateValues" dxfId="7879" priority="8200"/>
    <cfRule type="duplicateValues" dxfId="7878" priority="8201"/>
    <cfRule type="duplicateValues" dxfId="7877" priority="8202"/>
  </conditionalFormatting>
  <conditionalFormatting sqref="KD40:KD71">
    <cfRule type="duplicateValues" dxfId="7876" priority="8193"/>
    <cfRule type="duplicateValues" dxfId="7875" priority="8194"/>
    <cfRule type="duplicateValues" dxfId="7874" priority="8195"/>
    <cfRule type="duplicateValues" dxfId="7873" priority="8196"/>
    <cfRule type="duplicateValues" dxfId="7872" priority="8197"/>
    <cfRule type="duplicateValues" dxfId="7871" priority="8198"/>
    <cfRule type="duplicateValues" dxfId="7870" priority="8199"/>
  </conditionalFormatting>
  <conditionalFormatting sqref="KF40:KF71">
    <cfRule type="duplicateValues" dxfId="7869" priority="8189"/>
    <cfRule type="duplicateValues" dxfId="7868" priority="8190"/>
    <cfRule type="duplicateValues" dxfId="7867" priority="8191"/>
    <cfRule type="duplicateValues" dxfId="7866" priority="8192"/>
  </conditionalFormatting>
  <conditionalFormatting sqref="KH40:KH71">
    <cfRule type="duplicateValues" dxfId="7865" priority="8182"/>
    <cfRule type="duplicateValues" dxfId="7864" priority="8183"/>
    <cfRule type="duplicateValues" dxfId="7863" priority="8184"/>
    <cfRule type="duplicateValues" dxfId="7862" priority="8185"/>
    <cfRule type="duplicateValues" dxfId="7861" priority="8186"/>
    <cfRule type="duplicateValues" dxfId="7860" priority="8187"/>
    <cfRule type="duplicateValues" dxfId="7859" priority="8188"/>
  </conditionalFormatting>
  <conditionalFormatting sqref="KJ40:KJ71">
    <cfRule type="duplicateValues" dxfId="7858" priority="8177"/>
    <cfRule type="duplicateValues" dxfId="7857" priority="8178"/>
    <cfRule type="duplicateValues" dxfId="7856" priority="8179"/>
    <cfRule type="duplicateValues" dxfId="7855" priority="8180"/>
    <cfRule type="duplicateValues" dxfId="7854" priority="8181"/>
  </conditionalFormatting>
  <conditionalFormatting sqref="HH40:HH71">
    <cfRule type="duplicateValues" dxfId="7853" priority="8172"/>
    <cfRule type="duplicateValues" dxfId="7852" priority="8173"/>
    <cfRule type="duplicateValues" dxfId="7851" priority="8174"/>
    <cfRule type="duplicateValues" dxfId="7850" priority="8175"/>
    <cfRule type="duplicateValues" dxfId="7849" priority="8176"/>
  </conditionalFormatting>
  <conditionalFormatting sqref="HJ40:HJ71">
    <cfRule type="duplicateValues" dxfId="7848" priority="8167"/>
    <cfRule type="duplicateValues" dxfId="7847" priority="8168"/>
    <cfRule type="duplicateValues" dxfId="7846" priority="8169"/>
    <cfRule type="duplicateValues" dxfId="7845" priority="8170"/>
    <cfRule type="duplicateValues" dxfId="7844" priority="8171"/>
  </conditionalFormatting>
  <conditionalFormatting sqref="HV40:HV71">
    <cfRule type="duplicateValues" dxfId="7843" priority="8162"/>
    <cfRule type="duplicateValues" dxfId="7842" priority="8163"/>
    <cfRule type="duplicateValues" dxfId="7841" priority="8164"/>
    <cfRule type="duplicateValues" dxfId="7840" priority="8165"/>
    <cfRule type="duplicateValues" dxfId="7839" priority="8166"/>
  </conditionalFormatting>
  <conditionalFormatting sqref="HX40:HX71">
    <cfRule type="duplicateValues" dxfId="7838" priority="8157"/>
    <cfRule type="duplicateValues" dxfId="7837" priority="8158"/>
    <cfRule type="duplicateValues" dxfId="7836" priority="8159"/>
    <cfRule type="duplicateValues" dxfId="7835" priority="8160"/>
    <cfRule type="duplicateValues" dxfId="7834" priority="8161"/>
  </conditionalFormatting>
  <conditionalFormatting sqref="HZ40:HZ71">
    <cfRule type="duplicateValues" dxfId="7833" priority="8152"/>
    <cfRule type="duplicateValues" dxfId="7832" priority="8153"/>
    <cfRule type="duplicateValues" dxfId="7831" priority="8154"/>
    <cfRule type="duplicateValues" dxfId="7830" priority="8155"/>
    <cfRule type="duplicateValues" dxfId="7829" priority="8156"/>
  </conditionalFormatting>
  <conditionalFormatting sqref="IJ40:IJ71">
    <cfRule type="duplicateValues" dxfId="7828" priority="8147"/>
    <cfRule type="duplicateValues" dxfId="7827" priority="8148"/>
    <cfRule type="duplicateValues" dxfId="7826" priority="8149"/>
    <cfRule type="duplicateValues" dxfId="7825" priority="8150"/>
    <cfRule type="duplicateValues" dxfId="7824" priority="8151"/>
  </conditionalFormatting>
  <conditionalFormatting sqref="IL40:IL71">
    <cfRule type="duplicateValues" dxfId="7823" priority="8142"/>
    <cfRule type="duplicateValues" dxfId="7822" priority="8143"/>
    <cfRule type="duplicateValues" dxfId="7821" priority="8144"/>
    <cfRule type="duplicateValues" dxfId="7820" priority="8145"/>
    <cfRule type="duplicateValues" dxfId="7819" priority="8146"/>
  </conditionalFormatting>
  <conditionalFormatting sqref="IN40:IN71">
    <cfRule type="duplicateValues" dxfId="7818" priority="8137"/>
    <cfRule type="duplicateValues" dxfId="7817" priority="8138"/>
    <cfRule type="duplicateValues" dxfId="7816" priority="8139"/>
    <cfRule type="duplicateValues" dxfId="7815" priority="8140"/>
    <cfRule type="duplicateValues" dxfId="7814" priority="8141"/>
  </conditionalFormatting>
  <conditionalFormatting sqref="IX40:IX71">
    <cfRule type="duplicateValues" dxfId="7813" priority="8132"/>
    <cfRule type="duplicateValues" dxfId="7812" priority="8133"/>
    <cfRule type="duplicateValues" dxfId="7811" priority="8134"/>
    <cfRule type="duplicateValues" dxfId="7810" priority="8135"/>
    <cfRule type="duplicateValues" dxfId="7809" priority="8136"/>
  </conditionalFormatting>
  <conditionalFormatting sqref="IZ40:IZ71">
    <cfRule type="duplicateValues" dxfId="7808" priority="8127"/>
    <cfRule type="duplicateValues" dxfId="7807" priority="8128"/>
    <cfRule type="duplicateValues" dxfId="7806" priority="8129"/>
    <cfRule type="duplicateValues" dxfId="7805" priority="8130"/>
    <cfRule type="duplicateValues" dxfId="7804" priority="8131"/>
  </conditionalFormatting>
  <conditionalFormatting sqref="JB40:JB71">
    <cfRule type="duplicateValues" dxfId="7803" priority="8122"/>
    <cfRule type="duplicateValues" dxfId="7802" priority="8123"/>
    <cfRule type="duplicateValues" dxfId="7801" priority="8124"/>
    <cfRule type="duplicateValues" dxfId="7800" priority="8125"/>
    <cfRule type="duplicateValues" dxfId="7799" priority="8126"/>
  </conditionalFormatting>
  <conditionalFormatting sqref="JL40:JL71">
    <cfRule type="duplicateValues" dxfId="7798" priority="8117"/>
    <cfRule type="duplicateValues" dxfId="7797" priority="8118"/>
    <cfRule type="duplicateValues" dxfId="7796" priority="8119"/>
    <cfRule type="duplicateValues" dxfId="7795" priority="8120"/>
    <cfRule type="duplicateValues" dxfId="7794" priority="8121"/>
  </conditionalFormatting>
  <conditionalFormatting sqref="JN40:JN71">
    <cfRule type="duplicateValues" dxfId="7793" priority="8112"/>
    <cfRule type="duplicateValues" dxfId="7792" priority="8113"/>
    <cfRule type="duplicateValues" dxfId="7791" priority="8114"/>
    <cfRule type="duplicateValues" dxfId="7790" priority="8115"/>
    <cfRule type="duplicateValues" dxfId="7789" priority="8116"/>
  </conditionalFormatting>
  <conditionalFormatting sqref="JP40:JP71">
    <cfRule type="duplicateValues" dxfId="7788" priority="8107"/>
    <cfRule type="duplicateValues" dxfId="7787" priority="8108"/>
    <cfRule type="duplicateValues" dxfId="7786" priority="8109"/>
    <cfRule type="duplicateValues" dxfId="7785" priority="8110"/>
    <cfRule type="duplicateValues" dxfId="7784" priority="8111"/>
  </conditionalFormatting>
  <conditionalFormatting sqref="HL40:HL71">
    <cfRule type="duplicateValues" dxfId="7783" priority="8102"/>
    <cfRule type="duplicateValues" dxfId="7782" priority="8103"/>
    <cfRule type="duplicateValues" dxfId="7781" priority="8104"/>
    <cfRule type="duplicateValues" dxfId="7780" priority="8105"/>
    <cfRule type="duplicateValues" dxfId="7779" priority="8106"/>
  </conditionalFormatting>
  <conditionalFormatting sqref="KL40:KL71">
    <cfRule type="duplicateValues" dxfId="7778" priority="8101"/>
  </conditionalFormatting>
  <conditionalFormatting sqref="KX44:KX45">
    <cfRule type="duplicateValues" dxfId="7777" priority="8100"/>
  </conditionalFormatting>
  <conditionalFormatting sqref="KV44:KV45">
    <cfRule type="duplicateValues" dxfId="7776" priority="8099"/>
  </conditionalFormatting>
  <conditionalFormatting sqref="KT44:KT45">
    <cfRule type="duplicateValues" dxfId="7775" priority="8098"/>
  </conditionalFormatting>
  <conditionalFormatting sqref="KR44:KR45">
    <cfRule type="duplicateValues" dxfId="7774" priority="8097"/>
  </conditionalFormatting>
  <conditionalFormatting sqref="KN44:KN45">
    <cfRule type="duplicateValues" dxfId="7773" priority="8096"/>
  </conditionalFormatting>
  <conditionalFormatting sqref="KP44:KP45">
    <cfRule type="duplicateValues" dxfId="7772" priority="8095"/>
  </conditionalFormatting>
  <conditionalFormatting sqref="HF40:HF41">
    <cfRule type="duplicateValues" dxfId="7771" priority="7953"/>
  </conditionalFormatting>
  <conditionalFormatting sqref="HH40:HH41">
    <cfRule type="duplicateValues" dxfId="7770" priority="7952"/>
  </conditionalFormatting>
  <conditionalFormatting sqref="HJ40:HJ41">
    <cfRule type="duplicateValues" dxfId="7769" priority="7951"/>
  </conditionalFormatting>
  <conditionalFormatting sqref="HL40:HL41">
    <cfRule type="duplicateValues" dxfId="7768" priority="7950"/>
  </conditionalFormatting>
  <conditionalFormatting sqref="HN40:HN41">
    <cfRule type="duplicateValues" dxfId="7767" priority="7949"/>
  </conditionalFormatting>
  <conditionalFormatting sqref="HP40:HP41">
    <cfRule type="duplicateValues" dxfId="7766" priority="7948"/>
  </conditionalFormatting>
  <conditionalFormatting sqref="HR40:HR41">
    <cfRule type="duplicateValues" dxfId="7765" priority="7947"/>
  </conditionalFormatting>
  <conditionalFormatting sqref="HT40:HT41">
    <cfRule type="duplicateValues" dxfId="7764" priority="7946"/>
  </conditionalFormatting>
  <conditionalFormatting sqref="HV40:HV41">
    <cfRule type="duplicateValues" dxfId="7763" priority="7945"/>
  </conditionalFormatting>
  <conditionalFormatting sqref="HX40:HX41">
    <cfRule type="duplicateValues" dxfId="7762" priority="7944"/>
  </conditionalFormatting>
  <conditionalFormatting sqref="HZ40:HZ41">
    <cfRule type="duplicateValues" dxfId="7761" priority="7943"/>
  </conditionalFormatting>
  <conditionalFormatting sqref="IB40:IB41">
    <cfRule type="duplicateValues" dxfId="7760" priority="7942"/>
  </conditionalFormatting>
  <conditionalFormatting sqref="ID40:ID41">
    <cfRule type="duplicateValues" dxfId="7759" priority="7941"/>
  </conditionalFormatting>
  <conditionalFormatting sqref="IF40:IF41">
    <cfRule type="duplicateValues" dxfId="7758" priority="7940"/>
  </conditionalFormatting>
  <conditionalFormatting sqref="IH40:IH41">
    <cfRule type="duplicateValues" dxfId="7757" priority="7939"/>
  </conditionalFormatting>
  <conditionalFormatting sqref="IJ40:IJ41">
    <cfRule type="duplicateValues" dxfId="7756" priority="7938"/>
  </conditionalFormatting>
  <conditionalFormatting sqref="IL40:IL41">
    <cfRule type="duplicateValues" dxfId="7755" priority="7937"/>
  </conditionalFormatting>
  <conditionalFormatting sqref="IN40:IN41">
    <cfRule type="duplicateValues" dxfId="7754" priority="7936"/>
  </conditionalFormatting>
  <conditionalFormatting sqref="IP40:IP41">
    <cfRule type="duplicateValues" dxfId="7753" priority="7935"/>
  </conditionalFormatting>
  <conditionalFormatting sqref="IR40:IR41">
    <cfRule type="duplicateValues" dxfId="7752" priority="7934"/>
  </conditionalFormatting>
  <conditionalFormatting sqref="IT40:IT41">
    <cfRule type="duplicateValues" dxfId="7751" priority="7933"/>
  </conditionalFormatting>
  <conditionalFormatting sqref="IV40:IV41">
    <cfRule type="duplicateValues" dxfId="7750" priority="7932"/>
  </conditionalFormatting>
  <conditionalFormatting sqref="IX40:IX41">
    <cfRule type="duplicateValues" dxfId="7749" priority="7931"/>
  </conditionalFormatting>
  <conditionalFormatting sqref="IZ40:IZ41">
    <cfRule type="duplicateValues" dxfId="7748" priority="7930"/>
  </conditionalFormatting>
  <conditionalFormatting sqref="JB40:JB41">
    <cfRule type="duplicateValues" dxfId="7747" priority="7929"/>
  </conditionalFormatting>
  <conditionalFormatting sqref="JD40:JD41">
    <cfRule type="duplicateValues" dxfId="7746" priority="7928"/>
  </conditionalFormatting>
  <conditionalFormatting sqref="JF40:JF41">
    <cfRule type="duplicateValues" dxfId="7745" priority="7927"/>
  </conditionalFormatting>
  <conditionalFormatting sqref="JH40:JH41">
    <cfRule type="duplicateValues" dxfId="7744" priority="7926"/>
  </conditionalFormatting>
  <conditionalFormatting sqref="JJ40:JJ41">
    <cfRule type="duplicateValues" dxfId="7743" priority="7925"/>
  </conditionalFormatting>
  <conditionalFormatting sqref="JL40:JL41">
    <cfRule type="duplicateValues" dxfId="7742" priority="7924"/>
  </conditionalFormatting>
  <conditionalFormatting sqref="JN40:JN41">
    <cfRule type="duplicateValues" dxfId="7741" priority="7923"/>
  </conditionalFormatting>
  <conditionalFormatting sqref="JP40:JP41">
    <cfRule type="duplicateValues" dxfId="7740" priority="7922"/>
  </conditionalFormatting>
  <conditionalFormatting sqref="JR40:JR41">
    <cfRule type="duplicateValues" dxfId="7739" priority="7921"/>
  </conditionalFormatting>
  <conditionalFormatting sqref="JT40:JT41">
    <cfRule type="duplicateValues" dxfId="7738" priority="7920"/>
  </conditionalFormatting>
  <conditionalFormatting sqref="JV40:JV41">
    <cfRule type="duplicateValues" dxfId="7737" priority="7919"/>
  </conditionalFormatting>
  <conditionalFormatting sqref="JX40:JX41">
    <cfRule type="duplicateValues" dxfId="7736" priority="7918"/>
  </conditionalFormatting>
  <conditionalFormatting sqref="JZ40:JZ41">
    <cfRule type="duplicateValues" dxfId="7735" priority="7917"/>
  </conditionalFormatting>
  <conditionalFormatting sqref="KB40:KB41">
    <cfRule type="duplicateValues" dxfId="7734" priority="7916"/>
  </conditionalFormatting>
  <conditionalFormatting sqref="KD40:KD41">
    <cfRule type="duplicateValues" dxfId="7733" priority="7915"/>
  </conditionalFormatting>
  <conditionalFormatting sqref="KF40:KF41">
    <cfRule type="duplicateValues" dxfId="7732" priority="7914"/>
  </conditionalFormatting>
  <conditionalFormatting sqref="KH40:KH41">
    <cfRule type="duplicateValues" dxfId="7731" priority="7913"/>
  </conditionalFormatting>
  <conditionalFormatting sqref="KJ40:KJ41">
    <cfRule type="duplicateValues" dxfId="7730" priority="7912"/>
  </conditionalFormatting>
  <conditionalFormatting sqref="HF40:HF41">
    <cfRule type="duplicateValues" dxfId="7729" priority="7886"/>
  </conditionalFormatting>
  <conditionalFormatting sqref="HT40:HT41">
    <cfRule type="duplicateValues" dxfId="7728" priority="7885"/>
  </conditionalFormatting>
  <conditionalFormatting sqref="IH40:IH41">
    <cfRule type="duplicateValues" dxfId="7727" priority="7884"/>
  </conditionalFormatting>
  <conditionalFormatting sqref="IV40:IV41">
    <cfRule type="duplicateValues" dxfId="7726" priority="7883"/>
  </conditionalFormatting>
  <conditionalFormatting sqref="JJ40:JJ41">
    <cfRule type="duplicateValues" dxfId="7725" priority="7882"/>
  </conditionalFormatting>
  <conditionalFormatting sqref="JX40:JX41">
    <cfRule type="duplicateValues" dxfId="7724" priority="7881"/>
  </conditionalFormatting>
  <conditionalFormatting sqref="JR40:JR41">
    <cfRule type="duplicateValues" dxfId="7723" priority="7880"/>
  </conditionalFormatting>
  <conditionalFormatting sqref="HF40:HF41">
    <cfRule type="duplicateValues" dxfId="7722" priority="7879"/>
  </conditionalFormatting>
  <conditionalFormatting sqref="HH40:HH41">
    <cfRule type="duplicateValues" dxfId="7721" priority="7875"/>
    <cfRule type="duplicateValues" dxfId="7720" priority="7876"/>
    <cfRule type="duplicateValues" dxfId="7719" priority="7877"/>
    <cfRule type="duplicateValues" dxfId="7718" priority="7878"/>
  </conditionalFormatting>
  <conditionalFormatting sqref="HJ40:HJ41">
    <cfRule type="duplicateValues" dxfId="7717" priority="7871"/>
    <cfRule type="duplicateValues" dxfId="7716" priority="7872"/>
    <cfRule type="duplicateValues" dxfId="7715" priority="7873"/>
    <cfRule type="duplicateValues" dxfId="7714" priority="7874"/>
  </conditionalFormatting>
  <conditionalFormatting sqref="HL40:HL41">
    <cfRule type="duplicateValues" dxfId="7713" priority="7867"/>
    <cfRule type="duplicateValues" dxfId="7712" priority="7868"/>
    <cfRule type="duplicateValues" dxfId="7711" priority="7869"/>
    <cfRule type="duplicateValues" dxfId="7710" priority="7870"/>
  </conditionalFormatting>
  <conditionalFormatting sqref="HN40:HN41">
    <cfRule type="duplicateValues" dxfId="7709" priority="7863"/>
    <cfRule type="duplicateValues" dxfId="7708" priority="7864"/>
    <cfRule type="duplicateValues" dxfId="7707" priority="7865"/>
    <cfRule type="duplicateValues" dxfId="7706" priority="7866"/>
  </conditionalFormatting>
  <conditionalFormatting sqref="HP40:HP41">
    <cfRule type="duplicateValues" dxfId="7705" priority="7862"/>
  </conditionalFormatting>
  <conditionalFormatting sqref="HR40:HR41">
    <cfRule type="duplicateValues" dxfId="7704" priority="7859"/>
    <cfRule type="duplicateValues" dxfId="7703" priority="7860"/>
    <cfRule type="duplicateValues" dxfId="7702" priority="7861"/>
  </conditionalFormatting>
  <conditionalFormatting sqref="HT40:HT41">
    <cfRule type="duplicateValues" dxfId="7701" priority="7858"/>
  </conditionalFormatting>
  <conditionalFormatting sqref="IB40:IB41">
    <cfRule type="duplicateValues" dxfId="7700" priority="7855"/>
    <cfRule type="duplicateValues" dxfId="7699" priority="7856"/>
    <cfRule type="duplicateValues" dxfId="7698" priority="7857"/>
  </conditionalFormatting>
  <conditionalFormatting sqref="ID40:ID41">
    <cfRule type="duplicateValues" dxfId="7697" priority="7852"/>
    <cfRule type="duplicateValues" dxfId="7696" priority="7853"/>
    <cfRule type="duplicateValues" dxfId="7695" priority="7854"/>
  </conditionalFormatting>
  <conditionalFormatting sqref="IF40:IF41">
    <cfRule type="duplicateValues" dxfId="7694" priority="7848"/>
    <cfRule type="duplicateValues" dxfId="7693" priority="7849"/>
    <cfRule type="duplicateValues" dxfId="7692" priority="7850"/>
    <cfRule type="duplicateValues" dxfId="7691" priority="7851"/>
  </conditionalFormatting>
  <conditionalFormatting sqref="IH40:IH41">
    <cfRule type="duplicateValues" dxfId="7690" priority="7847"/>
  </conditionalFormatting>
  <conditionalFormatting sqref="IP40:IP41">
    <cfRule type="duplicateValues" dxfId="7689" priority="7844"/>
    <cfRule type="duplicateValues" dxfId="7688" priority="7845"/>
    <cfRule type="duplicateValues" dxfId="7687" priority="7846"/>
  </conditionalFormatting>
  <conditionalFormatting sqref="IR40:IR41">
    <cfRule type="duplicateValues" dxfId="7686" priority="7840"/>
    <cfRule type="duplicateValues" dxfId="7685" priority="7841"/>
    <cfRule type="duplicateValues" dxfId="7684" priority="7842"/>
    <cfRule type="duplicateValues" dxfId="7683" priority="7843"/>
  </conditionalFormatting>
  <conditionalFormatting sqref="IT40:IT41">
    <cfRule type="duplicateValues" dxfId="7682" priority="7837"/>
    <cfRule type="duplicateValues" dxfId="7681" priority="7838"/>
    <cfRule type="duplicateValues" dxfId="7680" priority="7839"/>
  </conditionalFormatting>
  <conditionalFormatting sqref="IV40:IV41">
    <cfRule type="duplicateValues" dxfId="7679" priority="7836"/>
  </conditionalFormatting>
  <conditionalFormatting sqref="JD40:JD41">
    <cfRule type="duplicateValues" dxfId="7678" priority="7833"/>
    <cfRule type="duplicateValues" dxfId="7677" priority="7834"/>
    <cfRule type="duplicateValues" dxfId="7676" priority="7835"/>
  </conditionalFormatting>
  <conditionalFormatting sqref="JF40:JF41">
    <cfRule type="duplicateValues" dxfId="7675" priority="7827"/>
    <cfRule type="duplicateValues" dxfId="7674" priority="7828"/>
    <cfRule type="duplicateValues" dxfId="7673" priority="7829"/>
    <cfRule type="duplicateValues" dxfId="7672" priority="7830"/>
    <cfRule type="duplicateValues" dxfId="7671" priority="7831"/>
    <cfRule type="duplicateValues" dxfId="7670" priority="7832"/>
  </conditionalFormatting>
  <conditionalFormatting sqref="JH40:JH41">
    <cfRule type="duplicateValues" dxfId="7669" priority="7822"/>
    <cfRule type="duplicateValues" dxfId="7668" priority="7823"/>
    <cfRule type="duplicateValues" dxfId="7667" priority="7824"/>
    <cfRule type="duplicateValues" dxfId="7666" priority="7825"/>
    <cfRule type="duplicateValues" dxfId="7665" priority="7826"/>
  </conditionalFormatting>
  <conditionalFormatting sqref="JJ40:JJ41">
    <cfRule type="duplicateValues" dxfId="7664" priority="7821"/>
  </conditionalFormatting>
  <conditionalFormatting sqref="JR40:JR41">
    <cfRule type="duplicateValues" dxfId="7663" priority="7819"/>
    <cfRule type="duplicateValues" dxfId="7662" priority="7820"/>
  </conditionalFormatting>
  <conditionalFormatting sqref="JT40:JT41">
    <cfRule type="duplicateValues" dxfId="7661" priority="7816"/>
    <cfRule type="duplicateValues" dxfId="7660" priority="7817"/>
    <cfRule type="duplicateValues" dxfId="7659" priority="7818"/>
  </conditionalFormatting>
  <conditionalFormatting sqref="JV40:JV41">
    <cfRule type="duplicateValues" dxfId="7658" priority="7813"/>
    <cfRule type="duplicateValues" dxfId="7657" priority="7814"/>
    <cfRule type="duplicateValues" dxfId="7656" priority="7815"/>
  </conditionalFormatting>
  <conditionalFormatting sqref="JX40:JX41">
    <cfRule type="duplicateValues" dxfId="7655" priority="7812"/>
  </conditionalFormatting>
  <conditionalFormatting sqref="KF40:KF41">
    <cfRule type="duplicateValues" dxfId="7654" priority="7809"/>
    <cfRule type="duplicateValues" dxfId="7653" priority="7810"/>
    <cfRule type="duplicateValues" dxfId="7652" priority="7811"/>
  </conditionalFormatting>
  <conditionalFormatting sqref="KH40:KH41">
    <cfRule type="duplicateValues" dxfId="7651" priority="7806"/>
    <cfRule type="duplicateValues" dxfId="7650" priority="7807"/>
    <cfRule type="duplicateValues" dxfId="7649" priority="7808"/>
  </conditionalFormatting>
  <conditionalFormatting sqref="KJ40:KJ41">
    <cfRule type="duplicateValues" dxfId="7648" priority="7803"/>
    <cfRule type="duplicateValues" dxfId="7647" priority="7804"/>
    <cfRule type="duplicateValues" dxfId="7646" priority="7805"/>
  </conditionalFormatting>
  <conditionalFormatting sqref="HV40:HV41">
    <cfRule type="duplicateValues" dxfId="7645" priority="7798"/>
    <cfRule type="duplicateValues" dxfId="7644" priority="7799"/>
    <cfRule type="duplicateValues" dxfId="7643" priority="7800"/>
    <cfRule type="duplicateValues" dxfId="7642" priority="7801"/>
    <cfRule type="duplicateValues" dxfId="7641" priority="7802"/>
  </conditionalFormatting>
  <conditionalFormatting sqref="HX40:HX41">
    <cfRule type="duplicateValues" dxfId="7640" priority="7793"/>
    <cfRule type="duplicateValues" dxfId="7639" priority="7794"/>
    <cfRule type="duplicateValues" dxfId="7638" priority="7795"/>
    <cfRule type="duplicateValues" dxfId="7637" priority="7796"/>
    <cfRule type="duplicateValues" dxfId="7636" priority="7797"/>
  </conditionalFormatting>
  <conditionalFormatting sqref="HZ40:HZ41">
    <cfRule type="duplicateValues" dxfId="7635" priority="7788"/>
    <cfRule type="duplicateValues" dxfId="7634" priority="7789"/>
    <cfRule type="duplicateValues" dxfId="7633" priority="7790"/>
    <cfRule type="duplicateValues" dxfId="7632" priority="7791"/>
    <cfRule type="duplicateValues" dxfId="7631" priority="7792"/>
  </conditionalFormatting>
  <conditionalFormatting sqref="IJ40:IJ41">
    <cfRule type="duplicateValues" dxfId="7630" priority="7783"/>
    <cfRule type="duplicateValues" dxfId="7629" priority="7784"/>
    <cfRule type="duplicateValues" dxfId="7628" priority="7785"/>
    <cfRule type="duplicateValues" dxfId="7627" priority="7786"/>
    <cfRule type="duplicateValues" dxfId="7626" priority="7787"/>
  </conditionalFormatting>
  <conditionalFormatting sqref="IL40:IL41">
    <cfRule type="duplicateValues" dxfId="7625" priority="7778"/>
    <cfRule type="duplicateValues" dxfId="7624" priority="7779"/>
    <cfRule type="duplicateValues" dxfId="7623" priority="7780"/>
    <cfRule type="duplicateValues" dxfId="7622" priority="7781"/>
    <cfRule type="duplicateValues" dxfId="7621" priority="7782"/>
  </conditionalFormatting>
  <conditionalFormatting sqref="IN40:IN41">
    <cfRule type="duplicateValues" dxfId="7620" priority="7773"/>
    <cfRule type="duplicateValues" dxfId="7619" priority="7774"/>
    <cfRule type="duplicateValues" dxfId="7618" priority="7775"/>
    <cfRule type="duplicateValues" dxfId="7617" priority="7776"/>
    <cfRule type="duplicateValues" dxfId="7616" priority="7777"/>
  </conditionalFormatting>
  <conditionalFormatting sqref="IX40:IX41">
    <cfRule type="duplicateValues" dxfId="7615" priority="7768"/>
    <cfRule type="duplicateValues" dxfId="7614" priority="7769"/>
    <cfRule type="duplicateValues" dxfId="7613" priority="7770"/>
    <cfRule type="duplicateValues" dxfId="7612" priority="7771"/>
    <cfRule type="duplicateValues" dxfId="7611" priority="7772"/>
  </conditionalFormatting>
  <conditionalFormatting sqref="IZ40:IZ41">
    <cfRule type="duplicateValues" dxfId="7610" priority="7763"/>
    <cfRule type="duplicateValues" dxfId="7609" priority="7764"/>
    <cfRule type="duplicateValues" dxfId="7608" priority="7765"/>
    <cfRule type="duplicateValues" dxfId="7607" priority="7766"/>
    <cfRule type="duplicateValues" dxfId="7606" priority="7767"/>
  </conditionalFormatting>
  <conditionalFormatting sqref="JB40:JB41">
    <cfRule type="duplicateValues" dxfId="7605" priority="7758"/>
    <cfRule type="duplicateValues" dxfId="7604" priority="7759"/>
    <cfRule type="duplicateValues" dxfId="7603" priority="7760"/>
    <cfRule type="duplicateValues" dxfId="7602" priority="7761"/>
    <cfRule type="duplicateValues" dxfId="7601" priority="7762"/>
  </conditionalFormatting>
  <conditionalFormatting sqref="JL40:JL41">
    <cfRule type="duplicateValues" dxfId="7600" priority="7753"/>
    <cfRule type="duplicateValues" dxfId="7599" priority="7754"/>
    <cfRule type="duplicateValues" dxfId="7598" priority="7755"/>
    <cfRule type="duplicateValues" dxfId="7597" priority="7756"/>
    <cfRule type="duplicateValues" dxfId="7596" priority="7757"/>
  </conditionalFormatting>
  <conditionalFormatting sqref="JN40:JN41">
    <cfRule type="duplicateValues" dxfId="7595" priority="7748"/>
    <cfRule type="duplicateValues" dxfId="7594" priority="7749"/>
    <cfRule type="duplicateValues" dxfId="7593" priority="7750"/>
    <cfRule type="duplicateValues" dxfId="7592" priority="7751"/>
    <cfRule type="duplicateValues" dxfId="7591" priority="7752"/>
  </conditionalFormatting>
  <conditionalFormatting sqref="JP40:JP41">
    <cfRule type="duplicateValues" dxfId="7590" priority="7743"/>
    <cfRule type="duplicateValues" dxfId="7589" priority="7744"/>
    <cfRule type="duplicateValues" dxfId="7588" priority="7745"/>
    <cfRule type="duplicateValues" dxfId="7587" priority="7746"/>
    <cfRule type="duplicateValues" dxfId="7586" priority="7747"/>
  </conditionalFormatting>
  <conditionalFormatting sqref="JZ40:JZ41">
    <cfRule type="duplicateValues" dxfId="7585" priority="7738"/>
    <cfRule type="duplicateValues" dxfId="7584" priority="7739"/>
    <cfRule type="duplicateValues" dxfId="7583" priority="7740"/>
    <cfRule type="duplicateValues" dxfId="7582" priority="7741"/>
    <cfRule type="duplicateValues" dxfId="7581" priority="7742"/>
  </conditionalFormatting>
  <conditionalFormatting sqref="KB40:KB41">
    <cfRule type="duplicateValues" dxfId="7580" priority="7733"/>
    <cfRule type="duplicateValues" dxfId="7579" priority="7734"/>
    <cfRule type="duplicateValues" dxfId="7578" priority="7735"/>
    <cfRule type="duplicateValues" dxfId="7577" priority="7736"/>
    <cfRule type="duplicateValues" dxfId="7576" priority="7737"/>
  </conditionalFormatting>
  <conditionalFormatting sqref="KD40:KD41">
    <cfRule type="duplicateValues" dxfId="7575" priority="7728"/>
    <cfRule type="duplicateValues" dxfId="7574" priority="7729"/>
    <cfRule type="duplicateValues" dxfId="7573" priority="7730"/>
    <cfRule type="duplicateValues" dxfId="7572" priority="7731"/>
    <cfRule type="duplicateValues" dxfId="7571" priority="7732"/>
  </conditionalFormatting>
  <conditionalFormatting sqref="HF40:HF41">
    <cfRule type="duplicateValues" dxfId="7570" priority="7727"/>
  </conditionalFormatting>
  <conditionalFormatting sqref="HH40:HH41">
    <cfRule type="duplicateValues" dxfId="7569" priority="7724"/>
    <cfRule type="duplicateValues" dxfId="7568" priority="7725"/>
    <cfRule type="duplicateValues" dxfId="7567" priority="7726"/>
  </conditionalFormatting>
  <conditionalFormatting sqref="HJ40:HJ41">
    <cfRule type="duplicateValues" dxfId="7566" priority="7721"/>
    <cfRule type="duplicateValues" dxfId="7565" priority="7722"/>
    <cfRule type="duplicateValues" dxfId="7564" priority="7723"/>
  </conditionalFormatting>
  <conditionalFormatting sqref="HL40:HL41">
    <cfRule type="duplicateValues" dxfId="7563" priority="7718"/>
    <cfRule type="duplicateValues" dxfId="7562" priority="7719"/>
    <cfRule type="duplicateValues" dxfId="7561" priority="7720"/>
  </conditionalFormatting>
  <conditionalFormatting sqref="HN40:HN41">
    <cfRule type="duplicateValues" dxfId="7560" priority="7717"/>
  </conditionalFormatting>
  <conditionalFormatting sqref="HT40:HT41">
    <cfRule type="duplicateValues" dxfId="7559" priority="7716"/>
  </conditionalFormatting>
  <conditionalFormatting sqref="IB40:IB41">
    <cfRule type="duplicateValues" dxfId="7558" priority="7715"/>
  </conditionalFormatting>
  <conditionalFormatting sqref="ID40:ID41">
    <cfRule type="duplicateValues" dxfId="7557" priority="7713"/>
    <cfRule type="duplicateValues" dxfId="7556" priority="7714"/>
  </conditionalFormatting>
  <conditionalFormatting sqref="IF40:IF41">
    <cfRule type="duplicateValues" dxfId="7555" priority="7712"/>
  </conditionalFormatting>
  <conditionalFormatting sqref="IH40:IH41">
    <cfRule type="duplicateValues" dxfId="7554" priority="7711"/>
  </conditionalFormatting>
  <conditionalFormatting sqref="IP40:IP41">
    <cfRule type="duplicateValues" dxfId="7553" priority="7710"/>
  </conditionalFormatting>
  <conditionalFormatting sqref="IR40:IR41">
    <cfRule type="duplicateValues" dxfId="7552" priority="7707"/>
    <cfRule type="duplicateValues" dxfId="7551" priority="7708"/>
    <cfRule type="duplicateValues" dxfId="7550" priority="7709"/>
  </conditionalFormatting>
  <conditionalFormatting sqref="IT40:IT41">
    <cfRule type="duplicateValues" dxfId="7549" priority="7705"/>
    <cfRule type="duplicateValues" dxfId="7548" priority="7706"/>
  </conditionalFormatting>
  <conditionalFormatting sqref="IV40:IV41">
    <cfRule type="duplicateValues" dxfId="7547" priority="7704"/>
  </conditionalFormatting>
  <conditionalFormatting sqref="JD40:JD41">
    <cfRule type="duplicateValues" dxfId="7546" priority="7703"/>
  </conditionalFormatting>
  <conditionalFormatting sqref="JF40:JF41">
    <cfRule type="duplicateValues" dxfId="7545" priority="7702"/>
  </conditionalFormatting>
  <conditionalFormatting sqref="JH40:JH41">
    <cfRule type="duplicateValues" dxfId="7544" priority="7701"/>
  </conditionalFormatting>
  <conditionalFormatting sqref="JJ40:JJ41">
    <cfRule type="duplicateValues" dxfId="7543" priority="7700"/>
  </conditionalFormatting>
  <conditionalFormatting sqref="JR40:JR41">
    <cfRule type="duplicateValues" dxfId="7542" priority="7699"/>
  </conditionalFormatting>
  <conditionalFormatting sqref="JT40:JT41">
    <cfRule type="duplicateValues" dxfId="7541" priority="7698"/>
  </conditionalFormatting>
  <conditionalFormatting sqref="JV40:JV41">
    <cfRule type="duplicateValues" dxfId="7540" priority="7697"/>
  </conditionalFormatting>
  <conditionalFormatting sqref="JX40:JX41">
    <cfRule type="duplicateValues" dxfId="7539" priority="7696"/>
  </conditionalFormatting>
  <conditionalFormatting sqref="JZ40:JZ41">
    <cfRule type="duplicateValues" dxfId="7538" priority="7695"/>
  </conditionalFormatting>
  <conditionalFormatting sqref="KB40:KB41">
    <cfRule type="duplicateValues" dxfId="7537" priority="7694"/>
  </conditionalFormatting>
  <conditionalFormatting sqref="HV40:HV41">
    <cfRule type="duplicateValues" dxfId="7536" priority="7691"/>
    <cfRule type="duplicateValues" dxfId="7535" priority="7692"/>
    <cfRule type="duplicateValues" dxfId="7534" priority="7693"/>
  </conditionalFormatting>
  <conditionalFormatting sqref="HX40:HX41">
    <cfRule type="duplicateValues" dxfId="7533" priority="7688"/>
    <cfRule type="duplicateValues" dxfId="7532" priority="7689"/>
    <cfRule type="duplicateValues" dxfId="7531" priority="7690"/>
  </conditionalFormatting>
  <conditionalFormatting sqref="HZ40:HZ41">
    <cfRule type="duplicateValues" dxfId="7530" priority="7685"/>
    <cfRule type="duplicateValues" dxfId="7529" priority="7686"/>
    <cfRule type="duplicateValues" dxfId="7528" priority="7687"/>
  </conditionalFormatting>
  <conditionalFormatting sqref="IJ40:IJ41">
    <cfRule type="duplicateValues" dxfId="7527" priority="7682"/>
    <cfRule type="duplicateValues" dxfId="7526" priority="7683"/>
    <cfRule type="duplicateValues" dxfId="7525" priority="7684"/>
  </conditionalFormatting>
  <conditionalFormatting sqref="IL40:IL41">
    <cfRule type="duplicateValues" dxfId="7524" priority="7679"/>
    <cfRule type="duplicateValues" dxfId="7523" priority="7680"/>
    <cfRule type="duplicateValues" dxfId="7522" priority="7681"/>
  </conditionalFormatting>
  <conditionalFormatting sqref="IN40:IN41">
    <cfRule type="duplicateValues" dxfId="7521" priority="7676"/>
    <cfRule type="duplicateValues" dxfId="7520" priority="7677"/>
    <cfRule type="duplicateValues" dxfId="7519" priority="7678"/>
  </conditionalFormatting>
  <conditionalFormatting sqref="IX40:IX41">
    <cfRule type="duplicateValues" dxfId="7518" priority="7673"/>
    <cfRule type="duplicateValues" dxfId="7517" priority="7674"/>
    <cfRule type="duplicateValues" dxfId="7516" priority="7675"/>
  </conditionalFormatting>
  <conditionalFormatting sqref="JP40:JP41">
    <cfRule type="duplicateValues" dxfId="7515" priority="7670"/>
    <cfRule type="duplicateValues" dxfId="7514" priority="7671"/>
    <cfRule type="duplicateValues" dxfId="7513" priority="7672"/>
  </conditionalFormatting>
  <conditionalFormatting sqref="JN40:JN41">
    <cfRule type="duplicateValues" dxfId="7512" priority="7667"/>
    <cfRule type="duplicateValues" dxfId="7511" priority="7668"/>
    <cfRule type="duplicateValues" dxfId="7510" priority="7669"/>
  </conditionalFormatting>
  <conditionalFormatting sqref="JL40:JL41">
    <cfRule type="duplicateValues" dxfId="7509" priority="7664"/>
    <cfRule type="duplicateValues" dxfId="7508" priority="7665"/>
    <cfRule type="duplicateValues" dxfId="7507" priority="7666"/>
  </conditionalFormatting>
  <conditionalFormatting sqref="JB40:JB41">
    <cfRule type="duplicateValues" dxfId="7506" priority="7661"/>
    <cfRule type="duplicateValues" dxfId="7505" priority="7662"/>
    <cfRule type="duplicateValues" dxfId="7504" priority="7663"/>
  </conditionalFormatting>
  <conditionalFormatting sqref="IZ40:IZ41">
    <cfRule type="duplicateValues" dxfId="7503" priority="7658"/>
    <cfRule type="duplicateValues" dxfId="7502" priority="7659"/>
    <cfRule type="duplicateValues" dxfId="7501" priority="7660"/>
  </conditionalFormatting>
  <conditionalFormatting sqref="KF40:KF41">
    <cfRule type="duplicateValues" dxfId="7500" priority="7656"/>
    <cfRule type="duplicateValues" dxfId="7499" priority="7657"/>
  </conditionalFormatting>
  <conditionalFormatting sqref="KJ40:KJ41">
    <cfRule type="duplicateValues" dxfId="7498" priority="7654"/>
    <cfRule type="duplicateValues" dxfId="7497" priority="7655"/>
  </conditionalFormatting>
  <conditionalFormatting sqref="KH40:KH41">
    <cfRule type="duplicateValues" dxfId="7496" priority="7651"/>
    <cfRule type="duplicateValues" dxfId="7495" priority="7652"/>
    <cfRule type="duplicateValues" dxfId="7494" priority="7653"/>
  </conditionalFormatting>
  <conditionalFormatting sqref="KD40:KD41">
    <cfRule type="duplicateValues" dxfId="7493" priority="7648"/>
    <cfRule type="duplicateValues" dxfId="7492" priority="7649"/>
    <cfRule type="duplicateValues" dxfId="7491" priority="7650"/>
  </conditionalFormatting>
  <conditionalFormatting sqref="HR40:HR41">
    <cfRule type="duplicateValues" dxfId="7490" priority="7646"/>
    <cfRule type="duplicateValues" dxfId="7489" priority="7647"/>
  </conditionalFormatting>
  <conditionalFormatting sqref="HP41">
    <cfRule type="duplicateValues" dxfId="7488" priority="7645"/>
  </conditionalFormatting>
  <conditionalFormatting sqref="HR41">
    <cfRule type="duplicateValues" dxfId="7487" priority="7644"/>
  </conditionalFormatting>
  <conditionalFormatting sqref="IT40:IT41">
    <cfRule type="duplicateValues" dxfId="7486" priority="7641"/>
    <cfRule type="duplicateValues" dxfId="7485" priority="7642"/>
    <cfRule type="duplicateValues" dxfId="7484" priority="7643"/>
  </conditionalFormatting>
  <conditionalFormatting sqref="IR40:IR41">
    <cfRule type="duplicateValues" dxfId="7483" priority="7640"/>
  </conditionalFormatting>
  <conditionalFormatting sqref="JF40">
    <cfRule type="duplicateValues" dxfId="7482" priority="7639"/>
  </conditionalFormatting>
  <conditionalFormatting sqref="JF40">
    <cfRule type="duplicateValues" dxfId="7481" priority="7638"/>
  </conditionalFormatting>
  <conditionalFormatting sqref="HF36:HF39">
    <cfRule type="duplicateValues" dxfId="7480" priority="7274"/>
  </conditionalFormatting>
  <conditionalFormatting sqref="HT36:HT39">
    <cfRule type="duplicateValues" dxfId="7479" priority="7268"/>
  </conditionalFormatting>
  <conditionalFormatting sqref="IB36:IB39">
    <cfRule type="duplicateValues" dxfId="7478" priority="7264"/>
  </conditionalFormatting>
  <conditionalFormatting sqref="IH36:IH39">
    <cfRule type="duplicateValues" dxfId="7477" priority="7261"/>
  </conditionalFormatting>
  <conditionalFormatting sqref="IP36:IP39">
    <cfRule type="duplicateValues" dxfId="7476" priority="7257"/>
  </conditionalFormatting>
  <conditionalFormatting sqref="IR36">
    <cfRule type="duplicateValues" dxfId="7475" priority="7256"/>
  </conditionalFormatting>
  <conditionalFormatting sqref="IV36:IV39">
    <cfRule type="duplicateValues" dxfId="7474" priority="7254"/>
  </conditionalFormatting>
  <conditionalFormatting sqref="JD36:JD39">
    <cfRule type="duplicateValues" dxfId="7473" priority="7250"/>
  </conditionalFormatting>
  <conditionalFormatting sqref="JF36:JF39">
    <cfRule type="duplicateValues" dxfId="7472" priority="7249"/>
  </conditionalFormatting>
  <conditionalFormatting sqref="JJ36:JJ39">
    <cfRule type="duplicateValues" dxfId="7471" priority="7247"/>
  </conditionalFormatting>
  <conditionalFormatting sqref="JR36:JR39">
    <cfRule type="duplicateValues" dxfId="7470" priority="7243"/>
  </conditionalFormatting>
  <conditionalFormatting sqref="JX36:JX39">
    <cfRule type="duplicateValues" dxfId="7469" priority="7240"/>
  </conditionalFormatting>
  <conditionalFormatting sqref="KH36:KH37">
    <cfRule type="duplicateValues" dxfId="7468" priority="7235"/>
  </conditionalFormatting>
  <conditionalFormatting sqref="GV38:GV39">
    <cfRule type="duplicateValues" dxfId="7467" priority="7173"/>
  </conditionalFormatting>
  <conditionalFormatting sqref="GX38:GX39">
    <cfRule type="duplicateValues" dxfId="7466" priority="7172"/>
  </conditionalFormatting>
  <conditionalFormatting sqref="GZ38:GZ39">
    <cfRule type="duplicateValues" dxfId="7465" priority="7171"/>
  </conditionalFormatting>
  <conditionalFormatting sqref="HB38:HB39">
    <cfRule type="duplicateValues" dxfId="7464" priority="7170"/>
  </conditionalFormatting>
  <conditionalFormatting sqref="HD38:HD39">
    <cfRule type="duplicateValues" dxfId="7463" priority="7169"/>
  </conditionalFormatting>
  <conditionalFormatting sqref="HF38:HF39">
    <cfRule type="duplicateValues" dxfId="7462" priority="7168"/>
  </conditionalFormatting>
  <conditionalFormatting sqref="HH38:HH39">
    <cfRule type="duplicateValues" dxfId="7461" priority="7167"/>
  </conditionalFormatting>
  <conditionalFormatting sqref="HJ38:HJ39">
    <cfRule type="duplicateValues" dxfId="7460" priority="7166"/>
  </conditionalFormatting>
  <conditionalFormatting sqref="HL38:HL39">
    <cfRule type="duplicateValues" dxfId="7459" priority="7165"/>
  </conditionalFormatting>
  <conditionalFormatting sqref="HN38:HN39">
    <cfRule type="duplicateValues" dxfId="7458" priority="7164"/>
  </conditionalFormatting>
  <conditionalFormatting sqref="HP38:HP39">
    <cfRule type="duplicateValues" dxfId="7457" priority="7163"/>
  </conditionalFormatting>
  <conditionalFormatting sqref="HR38:HR39">
    <cfRule type="duplicateValues" dxfId="7456" priority="7162"/>
  </conditionalFormatting>
  <conditionalFormatting sqref="HT38:HT39">
    <cfRule type="duplicateValues" dxfId="7455" priority="7161"/>
  </conditionalFormatting>
  <conditionalFormatting sqref="HV38:HV39">
    <cfRule type="duplicateValues" dxfId="7454" priority="7160"/>
  </conditionalFormatting>
  <conditionalFormatting sqref="HX38:HX39">
    <cfRule type="duplicateValues" dxfId="7453" priority="7159"/>
  </conditionalFormatting>
  <conditionalFormatting sqref="HZ38:HZ39">
    <cfRule type="duplicateValues" dxfId="7452" priority="7158"/>
  </conditionalFormatting>
  <conditionalFormatting sqref="IB38:IB39">
    <cfRule type="duplicateValues" dxfId="7451" priority="7157"/>
  </conditionalFormatting>
  <conditionalFormatting sqref="IF38:IF39">
    <cfRule type="duplicateValues" dxfId="7450" priority="7156"/>
  </conditionalFormatting>
  <conditionalFormatting sqref="IH38:IH39">
    <cfRule type="duplicateValues" dxfId="7449" priority="7155"/>
  </conditionalFormatting>
  <conditionalFormatting sqref="IJ38:IJ39">
    <cfRule type="duplicateValues" dxfId="7448" priority="7154"/>
  </conditionalFormatting>
  <conditionalFormatting sqref="IL38:IL39">
    <cfRule type="duplicateValues" dxfId="7447" priority="7153"/>
  </conditionalFormatting>
  <conditionalFormatting sqref="IN38:IN39">
    <cfRule type="duplicateValues" dxfId="7446" priority="7152"/>
  </conditionalFormatting>
  <conditionalFormatting sqref="IP38:IP39">
    <cfRule type="duplicateValues" dxfId="7445" priority="7151"/>
  </conditionalFormatting>
  <conditionalFormatting sqref="IR38:IR39">
    <cfRule type="duplicateValues" dxfId="7444" priority="7150"/>
  </conditionalFormatting>
  <conditionalFormatting sqref="IT38:IT39">
    <cfRule type="duplicateValues" dxfId="7443" priority="7149"/>
  </conditionalFormatting>
  <conditionalFormatting sqref="IV38:IV39">
    <cfRule type="duplicateValues" dxfId="7442" priority="7148"/>
  </conditionalFormatting>
  <conditionalFormatting sqref="IX38:IX39">
    <cfRule type="duplicateValues" dxfId="7441" priority="7147"/>
  </conditionalFormatting>
  <conditionalFormatting sqref="IZ38:IZ39">
    <cfRule type="duplicateValues" dxfId="7440" priority="7146"/>
  </conditionalFormatting>
  <conditionalFormatting sqref="JB38:JB39">
    <cfRule type="duplicateValues" dxfId="7439" priority="7145"/>
  </conditionalFormatting>
  <conditionalFormatting sqref="JD38:JD39">
    <cfRule type="duplicateValues" dxfId="7438" priority="7144"/>
  </conditionalFormatting>
  <conditionalFormatting sqref="JF38:JF39">
    <cfRule type="duplicateValues" dxfId="7437" priority="7143"/>
  </conditionalFormatting>
  <conditionalFormatting sqref="JH38:JH39">
    <cfRule type="duplicateValues" dxfId="7436" priority="7142"/>
  </conditionalFormatting>
  <conditionalFormatting sqref="JJ38:JJ39">
    <cfRule type="duplicateValues" dxfId="7435" priority="7141"/>
  </conditionalFormatting>
  <conditionalFormatting sqref="JL38:JL39">
    <cfRule type="duplicateValues" dxfId="7434" priority="7140"/>
  </conditionalFormatting>
  <conditionalFormatting sqref="JN38:JN39">
    <cfRule type="duplicateValues" dxfId="7433" priority="7139"/>
  </conditionalFormatting>
  <conditionalFormatting sqref="JP38:JP39">
    <cfRule type="duplicateValues" dxfId="7432" priority="7138"/>
  </conditionalFormatting>
  <conditionalFormatting sqref="JR38:JR39">
    <cfRule type="duplicateValues" dxfId="7431" priority="7137"/>
  </conditionalFormatting>
  <conditionalFormatting sqref="JT38:JT39">
    <cfRule type="duplicateValues" dxfId="7430" priority="7136"/>
  </conditionalFormatting>
  <conditionalFormatting sqref="JV38:JV39">
    <cfRule type="duplicateValues" dxfId="7429" priority="7135"/>
  </conditionalFormatting>
  <conditionalFormatting sqref="JX38:JX39">
    <cfRule type="duplicateValues" dxfId="7428" priority="7134"/>
  </conditionalFormatting>
  <conditionalFormatting sqref="JZ38:JZ39">
    <cfRule type="duplicateValues" dxfId="7427" priority="7133"/>
  </conditionalFormatting>
  <conditionalFormatting sqref="KB38:KB39">
    <cfRule type="duplicateValues" dxfId="7426" priority="7132"/>
  </conditionalFormatting>
  <conditionalFormatting sqref="KD38:KD39">
    <cfRule type="duplicateValues" dxfId="7425" priority="7131"/>
  </conditionalFormatting>
  <conditionalFormatting sqref="KF38:KF39">
    <cfRule type="duplicateValues" dxfId="7424" priority="7130"/>
  </conditionalFormatting>
  <conditionalFormatting sqref="KH38:KH39">
    <cfRule type="duplicateValues" dxfId="7423" priority="7129"/>
  </conditionalFormatting>
  <conditionalFormatting sqref="KJ38:KJ39">
    <cfRule type="duplicateValues" dxfId="7422" priority="7128"/>
  </conditionalFormatting>
  <conditionalFormatting sqref="ID38:ID39">
    <cfRule type="duplicateValues" dxfId="7421" priority="7127"/>
  </conditionalFormatting>
  <conditionalFormatting sqref="ID39">
    <cfRule type="duplicateValues" dxfId="7420" priority="7126"/>
  </conditionalFormatting>
  <conditionalFormatting sqref="IR37">
    <cfRule type="duplicateValues" dxfId="7419" priority="7122"/>
  </conditionalFormatting>
  <conditionalFormatting sqref="KZ36:KZ39">
    <cfRule type="duplicateValues" dxfId="7418" priority="6806"/>
  </conditionalFormatting>
  <conditionalFormatting sqref="LN36:LN39">
    <cfRule type="duplicateValues" dxfId="7417" priority="6800"/>
  </conditionalFormatting>
  <conditionalFormatting sqref="LV36:LV39">
    <cfRule type="duplicateValues" dxfId="7416" priority="6796"/>
  </conditionalFormatting>
  <conditionalFormatting sqref="MB36:MB39">
    <cfRule type="duplicateValues" dxfId="7415" priority="6793"/>
  </conditionalFormatting>
  <conditionalFormatting sqref="MJ36:MJ39">
    <cfRule type="duplicateValues" dxfId="7414" priority="6789"/>
  </conditionalFormatting>
  <conditionalFormatting sqref="ML36">
    <cfRule type="duplicateValues" dxfId="7413" priority="6788"/>
  </conditionalFormatting>
  <conditionalFormatting sqref="MP36:MP39">
    <cfRule type="duplicateValues" dxfId="7412" priority="6786"/>
  </conditionalFormatting>
  <conditionalFormatting sqref="MX36:MX39">
    <cfRule type="duplicateValues" dxfId="7411" priority="6782"/>
  </conditionalFormatting>
  <conditionalFormatting sqref="MZ36:MZ39">
    <cfRule type="duplicateValues" dxfId="7410" priority="6781"/>
  </conditionalFormatting>
  <conditionalFormatting sqref="ND36:ND39">
    <cfRule type="duplicateValues" dxfId="7409" priority="6779"/>
  </conditionalFormatting>
  <conditionalFormatting sqref="NL36:NL39">
    <cfRule type="duplicateValues" dxfId="7408" priority="6775"/>
  </conditionalFormatting>
  <conditionalFormatting sqref="NR36:NR39">
    <cfRule type="duplicateValues" dxfId="7407" priority="6772"/>
  </conditionalFormatting>
  <conditionalFormatting sqref="OB36:OB37">
    <cfRule type="duplicateValues" dxfId="7406" priority="6767"/>
  </conditionalFormatting>
  <conditionalFormatting sqref="KP38:KP39">
    <cfRule type="duplicateValues" dxfId="7405" priority="6705"/>
  </conditionalFormatting>
  <conditionalFormatting sqref="KR38:KR39">
    <cfRule type="duplicateValues" dxfId="7404" priority="6704"/>
  </conditionalFormatting>
  <conditionalFormatting sqref="KT38:KT39">
    <cfRule type="duplicateValues" dxfId="7403" priority="6703"/>
  </conditionalFormatting>
  <conditionalFormatting sqref="KV38:KV39">
    <cfRule type="duplicateValues" dxfId="7402" priority="6702"/>
  </conditionalFormatting>
  <conditionalFormatting sqref="KX38:KX39">
    <cfRule type="duplicateValues" dxfId="7401" priority="6701"/>
  </conditionalFormatting>
  <conditionalFormatting sqref="KZ38:KZ39">
    <cfRule type="duplicateValues" dxfId="7400" priority="6700"/>
  </conditionalFormatting>
  <conditionalFormatting sqref="LB38:LB39">
    <cfRule type="duplicateValues" dxfId="7399" priority="6699"/>
  </conditionalFormatting>
  <conditionalFormatting sqref="LD38:LD39">
    <cfRule type="duplicateValues" dxfId="7398" priority="6698"/>
  </conditionalFormatting>
  <conditionalFormatting sqref="LF38:LF39">
    <cfRule type="duplicateValues" dxfId="7397" priority="6697"/>
  </conditionalFormatting>
  <conditionalFormatting sqref="LH38:LH39">
    <cfRule type="duplicateValues" dxfId="7396" priority="6696"/>
  </conditionalFormatting>
  <conditionalFormatting sqref="LJ38:LJ39">
    <cfRule type="duplicateValues" dxfId="7395" priority="6695"/>
  </conditionalFormatting>
  <conditionalFormatting sqref="LL38:LL39">
    <cfRule type="duplicateValues" dxfId="7394" priority="6694"/>
  </conditionalFormatting>
  <conditionalFormatting sqref="LN38:LN39">
    <cfRule type="duplicateValues" dxfId="7393" priority="6693"/>
  </conditionalFormatting>
  <conditionalFormatting sqref="LP38:LP39">
    <cfRule type="duplicateValues" dxfId="7392" priority="6692"/>
  </conditionalFormatting>
  <conditionalFormatting sqref="LR38:LR39">
    <cfRule type="duplicateValues" dxfId="7391" priority="6691"/>
  </conditionalFormatting>
  <conditionalFormatting sqref="LT38:LT39">
    <cfRule type="duplicateValues" dxfId="7390" priority="6690"/>
  </conditionalFormatting>
  <conditionalFormatting sqref="LV38:LV39">
    <cfRule type="duplicateValues" dxfId="7389" priority="6689"/>
  </conditionalFormatting>
  <conditionalFormatting sqref="LZ38:LZ39">
    <cfRule type="duplicateValues" dxfId="7388" priority="6688"/>
  </conditionalFormatting>
  <conditionalFormatting sqref="MB38:MB39">
    <cfRule type="duplicateValues" dxfId="7387" priority="6687"/>
  </conditionalFormatting>
  <conditionalFormatting sqref="MD38:MD39">
    <cfRule type="duplicateValues" dxfId="7386" priority="6686"/>
  </conditionalFormatting>
  <conditionalFormatting sqref="MF38:MF39">
    <cfRule type="duplicateValues" dxfId="7385" priority="6685"/>
  </conditionalFormatting>
  <conditionalFormatting sqref="MH38:MH39">
    <cfRule type="duplicateValues" dxfId="7384" priority="6684"/>
  </conditionalFormatting>
  <conditionalFormatting sqref="MJ38:MJ39">
    <cfRule type="duplicateValues" dxfId="7383" priority="6683"/>
  </conditionalFormatting>
  <conditionalFormatting sqref="ML38:ML39">
    <cfRule type="duplicateValues" dxfId="7382" priority="6682"/>
  </conditionalFormatting>
  <conditionalFormatting sqref="MN38:MN39">
    <cfRule type="duplicateValues" dxfId="7381" priority="6681"/>
  </conditionalFormatting>
  <conditionalFormatting sqref="MP38:MP39">
    <cfRule type="duplicateValues" dxfId="7380" priority="6680"/>
  </conditionalFormatting>
  <conditionalFormatting sqref="MR38:MR39">
    <cfRule type="duplicateValues" dxfId="7379" priority="6679"/>
  </conditionalFormatting>
  <conditionalFormatting sqref="MT38:MT39">
    <cfRule type="duplicateValues" dxfId="7378" priority="6678"/>
  </conditionalFormatting>
  <conditionalFormatting sqref="MV38:MV39">
    <cfRule type="duplicateValues" dxfId="7377" priority="6677"/>
  </conditionalFormatting>
  <conditionalFormatting sqref="MX38:MX39">
    <cfRule type="duplicateValues" dxfId="7376" priority="6676"/>
  </conditionalFormatting>
  <conditionalFormatting sqref="MZ38:MZ39">
    <cfRule type="duplicateValues" dxfId="7375" priority="6675"/>
  </conditionalFormatting>
  <conditionalFormatting sqref="NB38:NB39">
    <cfRule type="duplicateValues" dxfId="7374" priority="6674"/>
  </conditionalFormatting>
  <conditionalFormatting sqref="ND38:ND39">
    <cfRule type="duplicateValues" dxfId="7373" priority="6673"/>
  </conditionalFormatting>
  <conditionalFormatting sqref="NF38:NF39">
    <cfRule type="duplicateValues" dxfId="7372" priority="6672"/>
  </conditionalFormatting>
  <conditionalFormatting sqref="NH38:NH39">
    <cfRule type="duplicateValues" dxfId="7371" priority="6671"/>
  </conditionalFormatting>
  <conditionalFormatting sqref="NJ38:NJ39">
    <cfRule type="duplicateValues" dxfId="7370" priority="6670"/>
  </conditionalFormatting>
  <conditionalFormatting sqref="NL38:NL39">
    <cfRule type="duplicateValues" dxfId="7369" priority="6669"/>
  </conditionalFormatting>
  <conditionalFormatting sqref="NN38:NN39">
    <cfRule type="duplicateValues" dxfId="7368" priority="6668"/>
  </conditionalFormatting>
  <conditionalFormatting sqref="NP38:NP39">
    <cfRule type="duplicateValues" dxfId="7367" priority="6667"/>
  </conditionalFormatting>
  <conditionalFormatting sqref="NR38:NR39">
    <cfRule type="duplicateValues" dxfId="7366" priority="6666"/>
  </conditionalFormatting>
  <conditionalFormatting sqref="NT38:NT39">
    <cfRule type="duplicateValues" dxfId="7365" priority="6665"/>
  </conditionalFormatting>
  <conditionalFormatting sqref="NV38:NV39">
    <cfRule type="duplicateValues" dxfId="7364" priority="6664"/>
  </conditionalFormatting>
  <conditionalFormatting sqref="NX38:NX39">
    <cfRule type="duplicateValues" dxfId="7363" priority="6663"/>
  </conditionalFormatting>
  <conditionalFormatting sqref="NZ38:NZ39">
    <cfRule type="duplicateValues" dxfId="7362" priority="6662"/>
  </conditionalFormatting>
  <conditionalFormatting sqref="OB38:OB39">
    <cfRule type="duplicateValues" dxfId="7361" priority="6661"/>
  </conditionalFormatting>
  <conditionalFormatting sqref="OD38:OD39">
    <cfRule type="duplicateValues" dxfId="7360" priority="6660"/>
  </conditionalFormatting>
  <conditionalFormatting sqref="LX38:LX39">
    <cfRule type="duplicateValues" dxfId="7359" priority="6659"/>
  </conditionalFormatting>
  <conditionalFormatting sqref="LX39">
    <cfRule type="duplicateValues" dxfId="7358" priority="6658"/>
  </conditionalFormatting>
  <conditionalFormatting sqref="ML37">
    <cfRule type="duplicateValues" dxfId="7357" priority="6654"/>
  </conditionalFormatting>
  <conditionalFormatting sqref="OT36:OT39">
    <cfRule type="duplicateValues" dxfId="7356" priority="6338"/>
  </conditionalFormatting>
  <conditionalFormatting sqref="PH36:PH39">
    <cfRule type="duplicateValues" dxfId="7355" priority="6332"/>
  </conditionalFormatting>
  <conditionalFormatting sqref="PP36:PP39">
    <cfRule type="duplicateValues" dxfId="7354" priority="6328"/>
  </conditionalFormatting>
  <conditionalFormatting sqref="PV36:PV39">
    <cfRule type="duplicateValues" dxfId="7353" priority="6325"/>
  </conditionalFormatting>
  <conditionalFormatting sqref="QD36:QD39">
    <cfRule type="duplicateValues" dxfId="7352" priority="6321"/>
  </conditionalFormatting>
  <conditionalFormatting sqref="QF36">
    <cfRule type="duplicateValues" dxfId="7351" priority="6320"/>
  </conditionalFormatting>
  <conditionalFormatting sqref="QJ36:QJ39">
    <cfRule type="duplicateValues" dxfId="7350" priority="6318"/>
  </conditionalFormatting>
  <conditionalFormatting sqref="QR36:QR39">
    <cfRule type="duplicateValues" dxfId="7349" priority="6314"/>
  </conditionalFormatting>
  <conditionalFormatting sqref="QT36:QT39">
    <cfRule type="duplicateValues" dxfId="7348" priority="6313"/>
  </conditionalFormatting>
  <conditionalFormatting sqref="QX36:QX39">
    <cfRule type="duplicateValues" dxfId="7347" priority="6311"/>
  </conditionalFormatting>
  <conditionalFormatting sqref="RF36:RF39">
    <cfRule type="duplicateValues" dxfId="7346" priority="6307"/>
  </conditionalFormatting>
  <conditionalFormatting sqref="RL36:RL39">
    <cfRule type="duplicateValues" dxfId="7345" priority="6304"/>
  </conditionalFormatting>
  <conditionalFormatting sqref="RV36:RV37">
    <cfRule type="duplicateValues" dxfId="7344" priority="6299"/>
  </conditionalFormatting>
  <conditionalFormatting sqref="OJ38:OJ39">
    <cfRule type="duplicateValues" dxfId="7343" priority="6237"/>
  </conditionalFormatting>
  <conditionalFormatting sqref="OL38:OL39">
    <cfRule type="duplicateValues" dxfId="7342" priority="6236"/>
  </conditionalFormatting>
  <conditionalFormatting sqref="ON38:ON39">
    <cfRule type="duplicateValues" dxfId="7341" priority="6235"/>
  </conditionalFormatting>
  <conditionalFormatting sqref="OP38:OP39">
    <cfRule type="duplicateValues" dxfId="7340" priority="6234"/>
  </conditionalFormatting>
  <conditionalFormatting sqref="OR38:OR39">
    <cfRule type="duplicateValues" dxfId="7339" priority="6233"/>
  </conditionalFormatting>
  <conditionalFormatting sqref="OT38:OT39">
    <cfRule type="duplicateValues" dxfId="7338" priority="6232"/>
  </conditionalFormatting>
  <conditionalFormatting sqref="OV38:OV39">
    <cfRule type="duplicateValues" dxfId="7337" priority="6231"/>
  </conditionalFormatting>
  <conditionalFormatting sqref="OX38:OX39">
    <cfRule type="duplicateValues" dxfId="7336" priority="6230"/>
  </conditionalFormatting>
  <conditionalFormatting sqref="OZ38:OZ39">
    <cfRule type="duplicateValues" dxfId="7335" priority="6229"/>
  </conditionalFormatting>
  <conditionalFormatting sqref="PB38:PB39">
    <cfRule type="duplicateValues" dxfId="7334" priority="6228"/>
  </conditionalFormatting>
  <conditionalFormatting sqref="PD38:PD39">
    <cfRule type="duplicateValues" dxfId="7333" priority="6227"/>
  </conditionalFormatting>
  <conditionalFormatting sqref="PF38:PF39">
    <cfRule type="duplicateValues" dxfId="7332" priority="6226"/>
  </conditionalFormatting>
  <conditionalFormatting sqref="PH38:PH39">
    <cfRule type="duplicateValues" dxfId="7331" priority="6225"/>
  </conditionalFormatting>
  <conditionalFormatting sqref="PJ38:PJ39">
    <cfRule type="duplicateValues" dxfId="7330" priority="6224"/>
  </conditionalFormatting>
  <conditionalFormatting sqref="PL38:PL39">
    <cfRule type="duplicateValues" dxfId="7329" priority="6223"/>
  </conditionalFormatting>
  <conditionalFormatting sqref="PN38:PN39">
    <cfRule type="duplicateValues" dxfId="7328" priority="6222"/>
  </conditionalFormatting>
  <conditionalFormatting sqref="PP38:PP39">
    <cfRule type="duplicateValues" dxfId="7327" priority="6221"/>
  </conditionalFormatting>
  <conditionalFormatting sqref="PT38:PT39">
    <cfRule type="duplicateValues" dxfId="7326" priority="6220"/>
  </conditionalFormatting>
  <conditionalFormatting sqref="PV38:PV39">
    <cfRule type="duplicateValues" dxfId="7325" priority="6219"/>
  </conditionalFormatting>
  <conditionalFormatting sqref="PX38:PX39">
    <cfRule type="duplicateValues" dxfId="7324" priority="6218"/>
  </conditionalFormatting>
  <conditionalFormatting sqref="PZ38:PZ39">
    <cfRule type="duplicateValues" dxfId="7323" priority="6217"/>
  </conditionalFormatting>
  <conditionalFormatting sqref="QB38:QB39">
    <cfRule type="duplicateValues" dxfId="7322" priority="6216"/>
  </conditionalFormatting>
  <conditionalFormatting sqref="QD38:QD39">
    <cfRule type="duplicateValues" dxfId="7321" priority="6215"/>
  </conditionalFormatting>
  <conditionalFormatting sqref="QF38:QF39">
    <cfRule type="duplicateValues" dxfId="7320" priority="6214"/>
  </conditionalFormatting>
  <conditionalFormatting sqref="QH38:QH39">
    <cfRule type="duplicateValues" dxfId="7319" priority="6213"/>
  </conditionalFormatting>
  <conditionalFormatting sqref="QJ38:QJ39">
    <cfRule type="duplicateValues" dxfId="7318" priority="6212"/>
  </conditionalFormatting>
  <conditionalFormatting sqref="QL38:QL39">
    <cfRule type="duplicateValues" dxfId="7317" priority="6211"/>
  </conditionalFormatting>
  <conditionalFormatting sqref="QN38:QN39">
    <cfRule type="duplicateValues" dxfId="7316" priority="6210"/>
  </conditionalFormatting>
  <conditionalFormatting sqref="QP38:QP39">
    <cfRule type="duplicateValues" dxfId="7315" priority="6209"/>
  </conditionalFormatting>
  <conditionalFormatting sqref="QR38:QR39">
    <cfRule type="duplicateValues" dxfId="7314" priority="6208"/>
  </conditionalFormatting>
  <conditionalFormatting sqref="QT38:QT39">
    <cfRule type="duplicateValues" dxfId="7313" priority="6207"/>
  </conditionalFormatting>
  <conditionalFormatting sqref="QV38:QV39">
    <cfRule type="duplicateValues" dxfId="7312" priority="6206"/>
  </conditionalFormatting>
  <conditionalFormatting sqref="QX38:QX39">
    <cfRule type="duplicateValues" dxfId="7311" priority="6205"/>
  </conditionalFormatting>
  <conditionalFormatting sqref="QZ38:QZ39">
    <cfRule type="duplicateValues" dxfId="7310" priority="6204"/>
  </conditionalFormatting>
  <conditionalFormatting sqref="RB38:RB39">
    <cfRule type="duplicateValues" dxfId="7309" priority="6203"/>
  </conditionalFormatting>
  <conditionalFormatting sqref="RD38:RD39">
    <cfRule type="duplicateValues" dxfId="7308" priority="6202"/>
  </conditionalFormatting>
  <conditionalFormatting sqref="RF38:RF39">
    <cfRule type="duplicateValues" dxfId="7307" priority="6201"/>
  </conditionalFormatting>
  <conditionalFormatting sqref="RH38:RH39">
    <cfRule type="duplicateValues" dxfId="7306" priority="6200"/>
  </conditionalFormatting>
  <conditionalFormatting sqref="RJ38:RJ39">
    <cfRule type="duplicateValues" dxfId="7305" priority="6199"/>
  </conditionalFormatting>
  <conditionalFormatting sqref="RL38:RL39">
    <cfRule type="duplicateValues" dxfId="7304" priority="6198"/>
  </conditionalFormatting>
  <conditionalFormatting sqref="RN38:RN39">
    <cfRule type="duplicateValues" dxfId="7303" priority="6197"/>
  </conditionalFormatting>
  <conditionalFormatting sqref="RP38:RP39">
    <cfRule type="duplicateValues" dxfId="7302" priority="6196"/>
  </conditionalFormatting>
  <conditionalFormatting sqref="RR38:RR39">
    <cfRule type="duplicateValues" dxfId="7301" priority="6195"/>
  </conditionalFormatting>
  <conditionalFormatting sqref="RT38:RT39">
    <cfRule type="duplicateValues" dxfId="7300" priority="6194"/>
  </conditionalFormatting>
  <conditionalFormatting sqref="RV38:RV39">
    <cfRule type="duplicateValues" dxfId="7299" priority="6193"/>
  </conditionalFormatting>
  <conditionalFormatting sqref="RX38:RX39">
    <cfRule type="duplicateValues" dxfId="7298" priority="6192"/>
  </conditionalFormatting>
  <conditionalFormatting sqref="PR38:PR39">
    <cfRule type="duplicateValues" dxfId="7297" priority="6191"/>
  </conditionalFormatting>
  <conditionalFormatting sqref="PR39">
    <cfRule type="duplicateValues" dxfId="7296" priority="6190"/>
  </conditionalFormatting>
  <conditionalFormatting sqref="QF37">
    <cfRule type="duplicateValues" dxfId="7295" priority="6186"/>
  </conditionalFormatting>
  <conditionalFormatting sqref="SN4:SN39">
    <cfRule type="duplicateValues" dxfId="7294" priority="5870"/>
  </conditionalFormatting>
  <conditionalFormatting sqref="TB4:TB39">
    <cfRule type="duplicateValues" dxfId="7293" priority="5864"/>
  </conditionalFormatting>
  <conditionalFormatting sqref="TJ4:TJ9 TJ32:TJ39 TJ14:TJ30 TJ11">
    <cfRule type="duplicateValues" dxfId="7292" priority="5860"/>
  </conditionalFormatting>
  <conditionalFormatting sqref="TP4:TP39">
    <cfRule type="duplicateValues" dxfId="7291" priority="5857"/>
  </conditionalFormatting>
  <conditionalFormatting sqref="TX4:TX23 TX25:TX39">
    <cfRule type="duplicateValues" dxfId="7290" priority="5853"/>
  </conditionalFormatting>
  <conditionalFormatting sqref="TZ34:TZ36 TZ25:TZ26 UB18 TZ4:TZ7 TZ20:TZ21 TZ28:TZ32 TZ14:TZ17 TZ10:TZ12">
    <cfRule type="duplicateValues" dxfId="7289" priority="5852"/>
  </conditionalFormatting>
  <conditionalFormatting sqref="UD4:UD39">
    <cfRule type="duplicateValues" dxfId="7288" priority="5850"/>
  </conditionalFormatting>
  <conditionalFormatting sqref="UL4:UL12 UL25:UL29 UL31:UL39 UL14:UL23">
    <cfRule type="duplicateValues" dxfId="7287" priority="5846"/>
  </conditionalFormatting>
  <conditionalFormatting sqref="UN4:UN23 UN25:UN39">
    <cfRule type="duplicateValues" dxfId="7286" priority="5845"/>
  </conditionalFormatting>
  <conditionalFormatting sqref="UR4:UR39">
    <cfRule type="duplicateValues" dxfId="7285" priority="5843"/>
  </conditionalFormatting>
  <conditionalFormatting sqref="UZ4:UZ30 UZ32:UZ39">
    <cfRule type="duplicateValues" dxfId="7284" priority="5839"/>
  </conditionalFormatting>
  <conditionalFormatting sqref="VF4:VF39">
    <cfRule type="duplicateValues" dxfId="7283" priority="5836"/>
  </conditionalFormatting>
  <conditionalFormatting sqref="VP34:VP37 VP24:VP26 VP28:VP32 VP6:VP21">
    <cfRule type="duplicateValues" dxfId="7282" priority="5831"/>
  </conditionalFormatting>
  <conditionalFormatting sqref="SP4:SP25">
    <cfRule type="duplicateValues" dxfId="7281" priority="5829"/>
  </conditionalFormatting>
  <conditionalFormatting sqref="SR4:SR25">
    <cfRule type="duplicateValues" dxfId="7280" priority="5828"/>
  </conditionalFormatting>
  <conditionalFormatting sqref="ST4:ST5 ST7:ST25">
    <cfRule type="duplicateValues" dxfId="7279" priority="5827"/>
  </conditionalFormatting>
  <conditionalFormatting sqref="TD4:TD25">
    <cfRule type="duplicateValues" dxfId="7278" priority="5826"/>
  </conditionalFormatting>
  <conditionalFormatting sqref="TF4:TF25">
    <cfRule type="duplicateValues" dxfId="7277" priority="5825"/>
  </conditionalFormatting>
  <conditionalFormatting sqref="TH4:TH25">
    <cfRule type="duplicateValues" dxfId="7276" priority="5824"/>
  </conditionalFormatting>
  <conditionalFormatting sqref="TR4:TR25">
    <cfRule type="duplicateValues" dxfId="7275" priority="5823"/>
  </conditionalFormatting>
  <conditionalFormatting sqref="TT4:TT25">
    <cfRule type="duplicateValues" dxfId="7274" priority="5822"/>
  </conditionalFormatting>
  <conditionalFormatting sqref="TV4:TV23 TV25">
    <cfRule type="duplicateValues" dxfId="7273" priority="5821"/>
  </conditionalFormatting>
  <conditionalFormatting sqref="UF4:UF25">
    <cfRule type="duplicateValues" dxfId="7272" priority="5820"/>
  </conditionalFormatting>
  <conditionalFormatting sqref="UH4:UH25">
    <cfRule type="duplicateValues" dxfId="7271" priority="5819"/>
  </conditionalFormatting>
  <conditionalFormatting sqref="UJ4:UJ25">
    <cfRule type="duplicateValues" dxfId="7270" priority="5818"/>
  </conditionalFormatting>
  <conditionalFormatting sqref="UT4:UT25">
    <cfRule type="duplicateValues" dxfId="7269" priority="5817"/>
  </conditionalFormatting>
  <conditionalFormatting sqref="UV4:UV25">
    <cfRule type="duplicateValues" dxfId="7268" priority="5816"/>
  </conditionalFormatting>
  <conditionalFormatting sqref="UX4:UX25">
    <cfRule type="duplicateValues" dxfId="7267" priority="5815"/>
  </conditionalFormatting>
  <conditionalFormatting sqref="VP22:VP23">
    <cfRule type="duplicateValues" dxfId="7266" priority="5814"/>
  </conditionalFormatting>
  <conditionalFormatting sqref="UX26:UX27">
    <cfRule type="duplicateValues" dxfId="7265" priority="5813"/>
  </conditionalFormatting>
  <conditionalFormatting sqref="UV26:UV27">
    <cfRule type="duplicateValues" dxfId="7264" priority="5812"/>
  </conditionalFormatting>
  <conditionalFormatting sqref="UT26:UT27">
    <cfRule type="duplicateValues" dxfId="7263" priority="5811"/>
  </conditionalFormatting>
  <conditionalFormatting sqref="UJ26:UJ27">
    <cfRule type="duplicateValues" dxfId="7262" priority="5810"/>
  </conditionalFormatting>
  <conditionalFormatting sqref="UH26:UH27">
    <cfRule type="duplicateValues" dxfId="7261" priority="5809"/>
  </conditionalFormatting>
  <conditionalFormatting sqref="UF26:UF27">
    <cfRule type="duplicateValues" dxfId="7260" priority="5808"/>
  </conditionalFormatting>
  <conditionalFormatting sqref="TV26:TV27">
    <cfRule type="duplicateValues" dxfId="7259" priority="5807"/>
  </conditionalFormatting>
  <conditionalFormatting sqref="TD26:TD27">
    <cfRule type="duplicateValues" dxfId="7258" priority="5806"/>
  </conditionalFormatting>
  <conditionalFormatting sqref="TF26:TF27">
    <cfRule type="duplicateValues" dxfId="7257" priority="5805"/>
  </conditionalFormatting>
  <conditionalFormatting sqref="TH26:TH27">
    <cfRule type="duplicateValues" dxfId="7256" priority="5804"/>
  </conditionalFormatting>
  <conditionalFormatting sqref="TR26:TR27">
    <cfRule type="duplicateValues" dxfId="7255" priority="5803"/>
  </conditionalFormatting>
  <conditionalFormatting sqref="TT26:TT27">
    <cfRule type="duplicateValues" dxfId="7254" priority="5802"/>
  </conditionalFormatting>
  <conditionalFormatting sqref="ST26:ST27">
    <cfRule type="duplicateValues" dxfId="7253" priority="5801"/>
  </conditionalFormatting>
  <conditionalFormatting sqref="SR26:SR27">
    <cfRule type="duplicateValues" dxfId="7252" priority="5800"/>
  </conditionalFormatting>
  <conditionalFormatting sqref="SP26:SP27">
    <cfRule type="duplicateValues" dxfId="7251" priority="5799"/>
  </conditionalFormatting>
  <conditionalFormatting sqref="SL26:SL27">
    <cfRule type="duplicateValues" dxfId="7250" priority="5798"/>
  </conditionalFormatting>
  <conditionalFormatting sqref="SJ26:SJ27">
    <cfRule type="duplicateValues" dxfId="7249" priority="5797"/>
  </conditionalFormatting>
  <conditionalFormatting sqref="SH26:SH27">
    <cfRule type="duplicateValues" dxfId="7248" priority="5796"/>
  </conditionalFormatting>
  <conditionalFormatting sqref="SF26:SF27">
    <cfRule type="duplicateValues" dxfId="7247" priority="5795"/>
  </conditionalFormatting>
  <conditionalFormatting sqref="SD26:SD27">
    <cfRule type="duplicateValues" dxfId="7246" priority="5793"/>
  </conditionalFormatting>
  <conditionalFormatting sqref="VL4">
    <cfRule type="duplicateValues" dxfId="7245" priority="5792"/>
  </conditionalFormatting>
  <conditionalFormatting sqref="VN4:VN5">
    <cfRule type="duplicateValues" dxfId="7244" priority="5791"/>
  </conditionalFormatting>
  <conditionalFormatting sqref="VR5">
    <cfRule type="duplicateValues" dxfId="7243" priority="5790"/>
  </conditionalFormatting>
  <conditionalFormatting sqref="VP5">
    <cfRule type="duplicateValues" dxfId="7242" priority="5789"/>
  </conditionalFormatting>
  <conditionalFormatting sqref="VL5">
    <cfRule type="duplicateValues" dxfId="7241" priority="5788"/>
  </conditionalFormatting>
  <conditionalFormatting sqref="TL5:TL7">
    <cfRule type="duplicateValues" dxfId="7240" priority="5786"/>
  </conditionalFormatting>
  <conditionalFormatting sqref="TZ18">
    <cfRule type="duplicateValues" dxfId="7239" priority="5785"/>
  </conditionalFormatting>
  <conditionalFormatting sqref="TZ19">
    <cfRule type="duplicateValues" dxfId="7238" priority="5784"/>
  </conditionalFormatting>
  <conditionalFormatting sqref="TZ19">
    <cfRule type="duplicateValues" dxfId="7237" priority="5783"/>
  </conditionalFormatting>
  <conditionalFormatting sqref="SL4">
    <cfRule type="duplicateValues" dxfId="7236" priority="5782"/>
  </conditionalFormatting>
  <conditionalFormatting sqref="VP4">
    <cfRule type="duplicateValues" dxfId="7235" priority="5781"/>
  </conditionalFormatting>
  <conditionalFormatting sqref="VR4">
    <cfRule type="duplicateValues" dxfId="7234" priority="5780"/>
  </conditionalFormatting>
  <conditionalFormatting sqref="TL27">
    <cfRule type="duplicateValues" dxfId="7233" priority="5779"/>
  </conditionalFormatting>
  <conditionalFormatting sqref="TL29">
    <cfRule type="duplicateValues" dxfId="7232" priority="5778"/>
  </conditionalFormatting>
  <conditionalFormatting sqref="TZ27">
    <cfRule type="duplicateValues" dxfId="7231" priority="5777"/>
  </conditionalFormatting>
  <conditionalFormatting sqref="VP27">
    <cfRule type="duplicateValues" dxfId="7230" priority="5776"/>
  </conditionalFormatting>
  <conditionalFormatting sqref="SV6">
    <cfRule type="duplicateValues" dxfId="7229" priority="5775"/>
  </conditionalFormatting>
  <conditionalFormatting sqref="VB28">
    <cfRule type="duplicateValues" dxfId="7228" priority="5773"/>
  </conditionalFormatting>
  <conditionalFormatting sqref="VR27">
    <cfRule type="duplicateValues" dxfId="7227" priority="5772"/>
  </conditionalFormatting>
  <conditionalFormatting sqref="SD38:SD39">
    <cfRule type="duplicateValues" dxfId="7226" priority="5769"/>
  </conditionalFormatting>
  <conditionalFormatting sqref="SF38:SF39">
    <cfRule type="duplicateValues" dxfId="7225" priority="5768"/>
  </conditionalFormatting>
  <conditionalFormatting sqref="SH38:SH39">
    <cfRule type="duplicateValues" dxfId="7224" priority="5767"/>
  </conditionalFormatting>
  <conditionalFormatting sqref="SJ38:SJ39">
    <cfRule type="duplicateValues" dxfId="7223" priority="5766"/>
  </conditionalFormatting>
  <conditionalFormatting sqref="SL38:SL39">
    <cfRule type="duplicateValues" dxfId="7222" priority="5765"/>
  </conditionalFormatting>
  <conditionalFormatting sqref="SN38:SN39">
    <cfRule type="duplicateValues" dxfId="7221" priority="5764"/>
  </conditionalFormatting>
  <conditionalFormatting sqref="SP38:SP39">
    <cfRule type="duplicateValues" dxfId="7220" priority="5763"/>
  </conditionalFormatting>
  <conditionalFormatting sqref="SR38:SR39">
    <cfRule type="duplicateValues" dxfId="7219" priority="5762"/>
  </conditionalFormatting>
  <conditionalFormatting sqref="ST38:ST39">
    <cfRule type="duplicateValues" dxfId="7218" priority="5761"/>
  </conditionalFormatting>
  <conditionalFormatting sqref="SV38:SV39">
    <cfRule type="duplicateValues" dxfId="7217" priority="5760"/>
  </conditionalFormatting>
  <conditionalFormatting sqref="SX38:SX39">
    <cfRule type="duplicateValues" dxfId="7216" priority="5759"/>
  </conditionalFormatting>
  <conditionalFormatting sqref="SZ38:SZ39">
    <cfRule type="duplicateValues" dxfId="7215" priority="5758"/>
  </conditionalFormatting>
  <conditionalFormatting sqref="TB38:TB39">
    <cfRule type="duplicateValues" dxfId="7214" priority="5757"/>
  </conditionalFormatting>
  <conditionalFormatting sqref="TD38:TD39">
    <cfRule type="duplicateValues" dxfId="7213" priority="5756"/>
  </conditionalFormatting>
  <conditionalFormatting sqref="TF38:TF39">
    <cfRule type="duplicateValues" dxfId="7212" priority="5755"/>
  </conditionalFormatting>
  <conditionalFormatting sqref="TH38:TH39">
    <cfRule type="duplicateValues" dxfId="7211" priority="5754"/>
  </conditionalFormatting>
  <conditionalFormatting sqref="TJ38:TJ39">
    <cfRule type="duplicateValues" dxfId="7210" priority="5753"/>
  </conditionalFormatting>
  <conditionalFormatting sqref="TN38:TN39">
    <cfRule type="duplicateValues" dxfId="7209" priority="5752"/>
  </conditionalFormatting>
  <conditionalFormatting sqref="TP38:TP39">
    <cfRule type="duplicateValues" dxfId="7208" priority="5751"/>
  </conditionalFormatting>
  <conditionalFormatting sqref="TR38:TR39">
    <cfRule type="duplicateValues" dxfId="7207" priority="5750"/>
  </conditionalFormatting>
  <conditionalFormatting sqref="TT38:TT39">
    <cfRule type="duplicateValues" dxfId="7206" priority="5749"/>
  </conditionalFormatting>
  <conditionalFormatting sqref="TV38:TV39">
    <cfRule type="duplicateValues" dxfId="7205" priority="5748"/>
  </conditionalFormatting>
  <conditionalFormatting sqref="TX38:TX39">
    <cfRule type="duplicateValues" dxfId="7204" priority="5747"/>
  </conditionalFormatting>
  <conditionalFormatting sqref="TZ38:TZ39">
    <cfRule type="duplicateValues" dxfId="7203" priority="5746"/>
  </conditionalFormatting>
  <conditionalFormatting sqref="UB38:UB39">
    <cfRule type="duplicateValues" dxfId="7202" priority="5745"/>
  </conditionalFormatting>
  <conditionalFormatting sqref="UD38:UD39">
    <cfRule type="duplicateValues" dxfId="7201" priority="5744"/>
  </conditionalFormatting>
  <conditionalFormatting sqref="UF38:UF39">
    <cfRule type="duplicateValues" dxfId="7200" priority="5743"/>
  </conditionalFormatting>
  <conditionalFormatting sqref="UH38:UH39">
    <cfRule type="duplicateValues" dxfId="7199" priority="5742"/>
  </conditionalFormatting>
  <conditionalFormatting sqref="UJ38:UJ39">
    <cfRule type="duplicateValues" dxfId="7198" priority="5741"/>
  </conditionalFormatting>
  <conditionalFormatting sqref="UL38:UL39">
    <cfRule type="duplicateValues" dxfId="7197" priority="5740"/>
  </conditionalFormatting>
  <conditionalFormatting sqref="UN38:UN39">
    <cfRule type="duplicateValues" dxfId="7196" priority="5739"/>
  </conditionalFormatting>
  <conditionalFormatting sqref="UP38:UP39">
    <cfRule type="duplicateValues" dxfId="7195" priority="5738"/>
  </conditionalFormatting>
  <conditionalFormatting sqref="UR38:UR39">
    <cfRule type="duplicateValues" dxfId="7194" priority="5737"/>
  </conditionalFormatting>
  <conditionalFormatting sqref="UT38:UT39">
    <cfRule type="duplicateValues" dxfId="7193" priority="5736"/>
  </conditionalFormatting>
  <conditionalFormatting sqref="UV38:UV39">
    <cfRule type="duplicateValues" dxfId="7192" priority="5735"/>
  </conditionalFormatting>
  <conditionalFormatting sqref="UX38:UX39">
    <cfRule type="duplicateValues" dxfId="7191" priority="5734"/>
  </conditionalFormatting>
  <conditionalFormatting sqref="UZ38:UZ39">
    <cfRule type="duplicateValues" dxfId="7190" priority="5733"/>
  </conditionalFormatting>
  <conditionalFormatting sqref="VB38:VB39">
    <cfRule type="duplicateValues" dxfId="7189" priority="5732"/>
  </conditionalFormatting>
  <conditionalFormatting sqref="VD38:VD39">
    <cfRule type="duplicateValues" dxfId="7188" priority="5731"/>
  </conditionalFormatting>
  <conditionalFormatting sqref="VF38:VF39">
    <cfRule type="duplicateValues" dxfId="7187" priority="5730"/>
  </conditionalFormatting>
  <conditionalFormatting sqref="VH38:VH39">
    <cfRule type="duplicateValues" dxfId="7186" priority="5729"/>
  </conditionalFormatting>
  <conditionalFormatting sqref="VJ38:VJ39">
    <cfRule type="duplicateValues" dxfId="7185" priority="5728"/>
  </conditionalFormatting>
  <conditionalFormatting sqref="VL38:VL39">
    <cfRule type="duplicateValues" dxfId="7184" priority="5727"/>
  </conditionalFormatting>
  <conditionalFormatting sqref="VN38:VN39">
    <cfRule type="duplicateValues" dxfId="7183" priority="5726"/>
  </conditionalFormatting>
  <conditionalFormatting sqref="VP38:VP39">
    <cfRule type="duplicateValues" dxfId="7182" priority="5725"/>
  </conditionalFormatting>
  <conditionalFormatting sqref="VR38:VR39">
    <cfRule type="duplicateValues" dxfId="7181" priority="5724"/>
  </conditionalFormatting>
  <conditionalFormatting sqref="TL38:TL39">
    <cfRule type="duplicateValues" dxfId="7180" priority="5723"/>
  </conditionalFormatting>
  <conditionalFormatting sqref="TL39">
    <cfRule type="duplicateValues" dxfId="7179" priority="5722"/>
  </conditionalFormatting>
  <conditionalFormatting sqref="TZ33">
    <cfRule type="duplicateValues" dxfId="7178" priority="5721"/>
  </conditionalFormatting>
  <conditionalFormatting sqref="VP33">
    <cfRule type="duplicateValues" dxfId="7177" priority="5720"/>
  </conditionalFormatting>
  <conditionalFormatting sqref="UP14">
    <cfRule type="duplicateValues" dxfId="7176" priority="5719"/>
  </conditionalFormatting>
  <conditionalFormatting sqref="TZ37">
    <cfRule type="duplicateValues" dxfId="7175" priority="5718"/>
  </conditionalFormatting>
  <conditionalFormatting sqref="VD23">
    <cfRule type="duplicateValues" dxfId="7174" priority="5717"/>
  </conditionalFormatting>
  <conditionalFormatting sqref="VL22">
    <cfRule type="duplicateValues" dxfId="7173" priority="5716"/>
  </conditionalFormatting>
  <conditionalFormatting sqref="TL18">
    <cfRule type="duplicateValues" dxfId="7172" priority="5713"/>
  </conditionalFormatting>
  <conditionalFormatting sqref="TN19">
    <cfRule type="duplicateValues" dxfId="7171" priority="5712"/>
  </conditionalFormatting>
  <conditionalFormatting sqref="VD19">
    <cfRule type="duplicateValues" dxfId="7170" priority="5711"/>
  </conditionalFormatting>
  <conditionalFormatting sqref="VL23">
    <cfRule type="duplicateValues" dxfId="7169" priority="5710"/>
  </conditionalFormatting>
  <conditionalFormatting sqref="TZ13">
    <cfRule type="duplicateValues" dxfId="7168" priority="5709"/>
  </conditionalFormatting>
  <conditionalFormatting sqref="VB29">
    <cfRule type="duplicateValues" dxfId="7167" priority="5708"/>
  </conditionalFormatting>
  <conditionalFormatting sqref="TZ9">
    <cfRule type="duplicateValues" dxfId="7166" priority="5707"/>
  </conditionalFormatting>
  <conditionalFormatting sqref="VB9">
    <cfRule type="duplicateValues" dxfId="7165" priority="5706"/>
  </conditionalFormatting>
  <conditionalFormatting sqref="VB19">
    <cfRule type="duplicateValues" dxfId="7164" priority="5705"/>
  </conditionalFormatting>
  <conditionalFormatting sqref="VB13">
    <cfRule type="duplicateValues" dxfId="7163" priority="5704"/>
  </conditionalFormatting>
  <conditionalFormatting sqref="VD13">
    <cfRule type="duplicateValues" dxfId="7162" priority="5703"/>
  </conditionalFormatting>
  <conditionalFormatting sqref="VB23">
    <cfRule type="duplicateValues" dxfId="7161" priority="5702"/>
  </conditionalFormatting>
  <conditionalFormatting sqref="TN27">
    <cfRule type="duplicateValues" dxfId="7160" priority="5701"/>
  </conditionalFormatting>
  <conditionalFormatting sqref="UB27">
    <cfRule type="duplicateValues" dxfId="7159" priority="5700"/>
  </conditionalFormatting>
  <conditionalFormatting sqref="TZ22">
    <cfRule type="duplicateValues" dxfId="7158" priority="5699"/>
  </conditionalFormatting>
  <conditionalFormatting sqref="VD27">
    <cfRule type="duplicateValues" dxfId="7157" priority="5698"/>
  </conditionalFormatting>
  <conditionalFormatting sqref="SZ23">
    <cfRule type="duplicateValues" dxfId="7156" priority="5697"/>
  </conditionalFormatting>
  <conditionalFormatting sqref="UB22">
    <cfRule type="duplicateValues" dxfId="7155" priority="5696"/>
  </conditionalFormatting>
  <conditionalFormatting sqref="TZ23">
    <cfRule type="duplicateValues" dxfId="7154" priority="5695"/>
  </conditionalFormatting>
  <conditionalFormatting sqref="VJ23">
    <cfRule type="duplicateValues" dxfId="7153" priority="5694"/>
  </conditionalFormatting>
  <conditionalFormatting sqref="TL19">
    <cfRule type="duplicateValues" dxfId="7152" priority="5693"/>
  </conditionalFormatting>
  <conditionalFormatting sqref="VL18">
    <cfRule type="duplicateValues" dxfId="7151" priority="5692"/>
  </conditionalFormatting>
  <conditionalFormatting sqref="TN17">
    <cfRule type="duplicateValues" dxfId="7150" priority="5691"/>
  </conditionalFormatting>
  <conditionalFormatting sqref="UP17">
    <cfRule type="duplicateValues" dxfId="7149" priority="5690"/>
  </conditionalFormatting>
  <conditionalFormatting sqref="VH22">
    <cfRule type="duplicateValues" dxfId="7148" priority="5689"/>
  </conditionalFormatting>
  <conditionalFormatting sqref="SJ26">
    <cfRule type="duplicateValues" dxfId="7147" priority="5516"/>
    <cfRule type="duplicateValues" dxfId="7146" priority="5517"/>
  </conditionalFormatting>
  <conditionalFormatting sqref="VP26">
    <cfRule type="duplicateValues" dxfId="7145" priority="5416"/>
    <cfRule type="duplicateValues" dxfId="7144" priority="5417"/>
  </conditionalFormatting>
  <conditionalFormatting sqref="VB31">
    <cfRule type="duplicateValues" dxfId="7143" priority="5414"/>
  </conditionalFormatting>
  <conditionalFormatting sqref="VP7">
    <cfRule type="duplicateValues" dxfId="7142" priority="5413"/>
  </conditionalFormatting>
  <conditionalFormatting sqref="VR7">
    <cfRule type="duplicateValues" dxfId="7141" priority="5412"/>
  </conditionalFormatting>
  <conditionalFormatting sqref="VP6">
    <cfRule type="duplicateValues" dxfId="7140" priority="5410"/>
    <cfRule type="duplicateValues" dxfId="7139" priority="5411"/>
  </conditionalFormatting>
  <conditionalFormatting sqref="VB20:VB21">
    <cfRule type="duplicateValues" dxfId="7138" priority="5409"/>
  </conditionalFormatting>
  <conditionalFormatting sqref="WH4:WH39">
    <cfRule type="duplicateValues" dxfId="7137" priority="5402"/>
  </conditionalFormatting>
  <conditionalFormatting sqref="WV4:WV39">
    <cfRule type="duplicateValues" dxfId="7136" priority="5396"/>
  </conditionalFormatting>
  <conditionalFormatting sqref="XD4:XD8 XD14:XD29 XD32:XD39 XD11:XD12">
    <cfRule type="duplicateValues" dxfId="7135" priority="5392"/>
  </conditionalFormatting>
  <conditionalFormatting sqref="XJ4:XJ39">
    <cfRule type="duplicateValues" dxfId="7134" priority="5389"/>
  </conditionalFormatting>
  <conditionalFormatting sqref="XR4:XR23 XR25:XR39">
    <cfRule type="duplicateValues" dxfId="7133" priority="5385"/>
  </conditionalFormatting>
  <conditionalFormatting sqref="XT34:XT36 XT25:XT26 XV18 XT4:XT8 XT21 XT28:XT29 XT14:XT17 XT10:XT12 XT31:XT32">
    <cfRule type="duplicateValues" dxfId="7132" priority="5384"/>
  </conditionalFormatting>
  <conditionalFormatting sqref="XX4:XX39">
    <cfRule type="duplicateValues" dxfId="7131" priority="5382"/>
  </conditionalFormatting>
  <conditionalFormatting sqref="YF4:YF23 YF25 YF32:YF39 YF28:YF29">
    <cfRule type="duplicateValues" dxfId="7130" priority="5378"/>
  </conditionalFormatting>
  <conditionalFormatting sqref="YH4:YH9 YH25 YH32:YH39 YH11:YH23 YH28:YH29">
    <cfRule type="duplicateValues" dxfId="7129" priority="5377"/>
  </conditionalFormatting>
  <conditionalFormatting sqref="YL4:YL39">
    <cfRule type="duplicateValues" dxfId="7128" priority="5375"/>
  </conditionalFormatting>
  <conditionalFormatting sqref="YT4:YT39">
    <cfRule type="duplicateValues" dxfId="7127" priority="5371"/>
  </conditionalFormatting>
  <conditionalFormatting sqref="YZ4:YZ39">
    <cfRule type="duplicateValues" dxfId="7126" priority="5368"/>
  </conditionalFormatting>
  <conditionalFormatting sqref="ZJ34:ZJ37 ZJ24:ZJ26 ZJ28:ZJ32 ZJ6:ZJ21">
    <cfRule type="duplicateValues" dxfId="7125" priority="5363"/>
  </conditionalFormatting>
  <conditionalFormatting sqref="WJ4:WJ11 WJ14:WJ25">
    <cfRule type="duplicateValues" dxfId="7124" priority="5361"/>
  </conditionalFormatting>
  <conditionalFormatting sqref="WL4:WL25">
    <cfRule type="duplicateValues" dxfId="7123" priority="5360"/>
  </conditionalFormatting>
  <conditionalFormatting sqref="WN4:WN23 WN25">
    <cfRule type="duplicateValues" dxfId="7122" priority="5359"/>
  </conditionalFormatting>
  <conditionalFormatting sqref="WX4:WX25">
    <cfRule type="duplicateValues" dxfId="7121" priority="5358"/>
  </conditionalFormatting>
  <conditionalFormatting sqref="WZ4:WZ8 WZ10:WZ25">
    <cfRule type="duplicateValues" dxfId="7120" priority="5357"/>
  </conditionalFormatting>
  <conditionalFormatting sqref="XB4:XB8 XB10:XB25">
    <cfRule type="duplicateValues" dxfId="7119" priority="5356"/>
  </conditionalFormatting>
  <conditionalFormatting sqref="XL4:XL25">
    <cfRule type="duplicateValues" dxfId="7118" priority="5355"/>
  </conditionalFormatting>
  <conditionalFormatting sqref="XN4:XN25">
    <cfRule type="duplicateValues" dxfId="7117" priority="5354"/>
  </conditionalFormatting>
  <conditionalFormatting sqref="XP4:XP23 XP25">
    <cfRule type="duplicateValues" dxfId="7116" priority="5353"/>
  </conditionalFormatting>
  <conditionalFormatting sqref="XZ4:XZ25">
    <cfRule type="duplicateValues" dxfId="7115" priority="5352"/>
  </conditionalFormatting>
  <conditionalFormatting sqref="YB4:YB25">
    <cfRule type="duplicateValues" dxfId="7114" priority="5351"/>
  </conditionalFormatting>
  <conditionalFormatting sqref="YD4:YD25">
    <cfRule type="duplicateValues" dxfId="7113" priority="5350"/>
  </conditionalFormatting>
  <conditionalFormatting sqref="YN4:YN25">
    <cfRule type="duplicateValues" dxfId="7112" priority="5349"/>
  </conditionalFormatting>
  <conditionalFormatting sqref="YP4:YP8 YP10:YP25">
    <cfRule type="duplicateValues" dxfId="7111" priority="5348"/>
  </conditionalFormatting>
  <conditionalFormatting sqref="YR4:YR25">
    <cfRule type="duplicateValues" dxfId="7110" priority="5347"/>
  </conditionalFormatting>
  <conditionalFormatting sqref="ZJ22:ZJ23">
    <cfRule type="duplicateValues" dxfId="7109" priority="5346"/>
  </conditionalFormatting>
  <conditionalFormatting sqref="YR26:YR27">
    <cfRule type="duplicateValues" dxfId="7108" priority="5345"/>
  </conditionalFormatting>
  <conditionalFormatting sqref="YP26:YP27">
    <cfRule type="duplicateValues" dxfId="7107" priority="5344"/>
  </conditionalFormatting>
  <conditionalFormatting sqref="YN26:YN27">
    <cfRule type="duplicateValues" dxfId="7106" priority="5343"/>
  </conditionalFormatting>
  <conditionalFormatting sqref="YD26:YD27">
    <cfRule type="duplicateValues" dxfId="7105" priority="5342"/>
  </conditionalFormatting>
  <conditionalFormatting sqref="YB26:YB27">
    <cfRule type="duplicateValues" dxfId="7104" priority="5341"/>
  </conditionalFormatting>
  <conditionalFormatting sqref="XZ26:XZ27">
    <cfRule type="duplicateValues" dxfId="7103" priority="5340"/>
  </conditionalFormatting>
  <conditionalFormatting sqref="XP26:XP27">
    <cfRule type="duplicateValues" dxfId="7102" priority="5339"/>
  </conditionalFormatting>
  <conditionalFormatting sqref="WX26:WX27">
    <cfRule type="duplicateValues" dxfId="7101" priority="5338"/>
  </conditionalFormatting>
  <conditionalFormatting sqref="WZ26:WZ27">
    <cfRule type="duplicateValues" dxfId="7100" priority="5337"/>
  </conditionalFormatting>
  <conditionalFormatting sqref="XB26:XB27">
    <cfRule type="duplicateValues" dxfId="7099" priority="5336"/>
  </conditionalFormatting>
  <conditionalFormatting sqref="XL26:XL27">
    <cfRule type="duplicateValues" dxfId="7098" priority="5335"/>
  </conditionalFormatting>
  <conditionalFormatting sqref="XN26:XN27">
    <cfRule type="duplicateValues" dxfId="7097" priority="5334"/>
  </conditionalFormatting>
  <conditionalFormatting sqref="WN26:WN27">
    <cfRule type="duplicateValues" dxfId="7096" priority="5333"/>
  </conditionalFormatting>
  <conditionalFormatting sqref="WL26:WL27">
    <cfRule type="duplicateValues" dxfId="7095" priority="5332"/>
  </conditionalFormatting>
  <conditionalFormatting sqref="WJ26:WJ27">
    <cfRule type="duplicateValues" dxfId="7094" priority="5331"/>
  </conditionalFormatting>
  <conditionalFormatting sqref="WF26:WF27">
    <cfRule type="duplicateValues" dxfId="7093" priority="5330"/>
  </conditionalFormatting>
  <conditionalFormatting sqref="WD26:WD27">
    <cfRule type="duplicateValues" dxfId="7092" priority="5329"/>
  </conditionalFormatting>
  <conditionalFormatting sqref="WB26:WB27">
    <cfRule type="duplicateValues" dxfId="7091" priority="5328"/>
  </conditionalFormatting>
  <conditionalFormatting sqref="VZ26:VZ27">
    <cfRule type="duplicateValues" dxfId="7090" priority="5327"/>
  </conditionalFormatting>
  <conditionalFormatting sqref="VX26:VX27">
    <cfRule type="duplicateValues" dxfId="7089" priority="5325"/>
  </conditionalFormatting>
  <conditionalFormatting sqref="ZF4">
    <cfRule type="duplicateValues" dxfId="7088" priority="5324"/>
  </conditionalFormatting>
  <conditionalFormatting sqref="ZH4:ZH5">
    <cfRule type="duplicateValues" dxfId="7087" priority="5323"/>
  </conditionalFormatting>
  <conditionalFormatting sqref="ZL5">
    <cfRule type="duplicateValues" dxfId="7086" priority="5322"/>
  </conditionalFormatting>
  <conditionalFormatting sqref="ZJ5">
    <cfRule type="duplicateValues" dxfId="7085" priority="5321"/>
  </conditionalFormatting>
  <conditionalFormatting sqref="ZF5">
    <cfRule type="duplicateValues" dxfId="7084" priority="5320"/>
  </conditionalFormatting>
  <conditionalFormatting sqref="XF5:XF7">
    <cfRule type="duplicateValues" dxfId="7083" priority="5318"/>
  </conditionalFormatting>
  <conditionalFormatting sqref="XT18">
    <cfRule type="duplicateValues" dxfId="7082" priority="5317"/>
  </conditionalFormatting>
  <conditionalFormatting sqref="XT19">
    <cfRule type="duplicateValues" dxfId="7081" priority="5316"/>
  </conditionalFormatting>
  <conditionalFormatting sqref="XT19">
    <cfRule type="duplicateValues" dxfId="7080" priority="5315"/>
  </conditionalFormatting>
  <conditionalFormatting sqref="WF4">
    <cfRule type="duplicateValues" dxfId="7079" priority="5314"/>
  </conditionalFormatting>
  <conditionalFormatting sqref="ZJ4">
    <cfRule type="duplicateValues" dxfId="7078" priority="5313"/>
  </conditionalFormatting>
  <conditionalFormatting sqref="ZL4">
    <cfRule type="duplicateValues" dxfId="7077" priority="5312"/>
  </conditionalFormatting>
  <conditionalFormatting sqref="XF27">
    <cfRule type="duplicateValues" dxfId="7076" priority="5311"/>
  </conditionalFormatting>
  <conditionalFormatting sqref="XF29">
    <cfRule type="duplicateValues" dxfId="7075" priority="5310"/>
  </conditionalFormatting>
  <conditionalFormatting sqref="XT27">
    <cfRule type="duplicateValues" dxfId="7074" priority="5309"/>
  </conditionalFormatting>
  <conditionalFormatting sqref="ZJ27">
    <cfRule type="duplicateValues" dxfId="7073" priority="5308"/>
  </conditionalFormatting>
  <conditionalFormatting sqref="WP6">
    <cfRule type="duplicateValues" dxfId="7072" priority="5307"/>
  </conditionalFormatting>
  <conditionalFormatting sqref="WR13">
    <cfRule type="duplicateValues" dxfId="7071" priority="5306"/>
  </conditionalFormatting>
  <conditionalFormatting sqref="YV28">
    <cfRule type="duplicateValues" dxfId="7070" priority="5305"/>
  </conditionalFormatting>
  <conditionalFormatting sqref="ZL27">
    <cfRule type="duplicateValues" dxfId="7069" priority="5304"/>
  </conditionalFormatting>
  <conditionalFormatting sqref="VX38:VX39">
    <cfRule type="duplicateValues" dxfId="7068" priority="5301"/>
  </conditionalFormatting>
  <conditionalFormatting sqref="VZ38:VZ39">
    <cfRule type="duplicateValues" dxfId="7067" priority="5300"/>
  </conditionalFormatting>
  <conditionalFormatting sqref="WB38:WB39">
    <cfRule type="duplicateValues" dxfId="7066" priority="5299"/>
  </conditionalFormatting>
  <conditionalFormatting sqref="WD38:WD39">
    <cfRule type="duplicateValues" dxfId="7065" priority="5298"/>
  </conditionalFormatting>
  <conditionalFormatting sqref="WF38:WF39">
    <cfRule type="duplicateValues" dxfId="7064" priority="5297"/>
  </conditionalFormatting>
  <conditionalFormatting sqref="WH38:WH39">
    <cfRule type="duplicateValues" dxfId="7063" priority="5296"/>
  </conditionalFormatting>
  <conditionalFormatting sqref="WJ38:WJ39">
    <cfRule type="duplicateValues" dxfId="7062" priority="5295"/>
  </conditionalFormatting>
  <conditionalFormatting sqref="WL38:WL39">
    <cfRule type="duplicateValues" dxfId="7061" priority="5294"/>
  </conditionalFormatting>
  <conditionalFormatting sqref="WN38:WN39">
    <cfRule type="duplicateValues" dxfId="7060" priority="5293"/>
  </conditionalFormatting>
  <conditionalFormatting sqref="WP38:WP39">
    <cfRule type="duplicateValues" dxfId="7059" priority="5292"/>
  </conditionalFormatting>
  <conditionalFormatting sqref="WR38:WR39">
    <cfRule type="duplicateValues" dxfId="7058" priority="5291"/>
  </conditionalFormatting>
  <conditionalFormatting sqref="WT38:WT39">
    <cfRule type="duplicateValues" dxfId="7057" priority="5290"/>
  </conditionalFormatting>
  <conditionalFormatting sqref="WV38:WV39">
    <cfRule type="duplicateValues" dxfId="7056" priority="5289"/>
  </conditionalFormatting>
  <conditionalFormatting sqref="WX38:WX39">
    <cfRule type="duplicateValues" dxfId="7055" priority="5288"/>
  </conditionalFormatting>
  <conditionalFormatting sqref="WZ38:WZ39">
    <cfRule type="duplicateValues" dxfId="7054" priority="5287"/>
  </conditionalFormatting>
  <conditionalFormatting sqref="XB38:XB39">
    <cfRule type="duplicateValues" dxfId="7053" priority="5286"/>
  </conditionalFormatting>
  <conditionalFormatting sqref="XD38:XD39">
    <cfRule type="duplicateValues" dxfId="7052" priority="5285"/>
  </conditionalFormatting>
  <conditionalFormatting sqref="XH38:XH39">
    <cfRule type="duplicateValues" dxfId="7051" priority="5284"/>
  </conditionalFormatting>
  <conditionalFormatting sqref="XJ38:XJ39">
    <cfRule type="duplicateValues" dxfId="7050" priority="5283"/>
  </conditionalFormatting>
  <conditionalFormatting sqref="XL38:XL39">
    <cfRule type="duplicateValues" dxfId="7049" priority="5282"/>
  </conditionalFormatting>
  <conditionalFormatting sqref="XN38:XN39">
    <cfRule type="duplicateValues" dxfId="7048" priority="5281"/>
  </conditionalFormatting>
  <conditionalFormatting sqref="XP38:XP39">
    <cfRule type="duplicateValues" dxfId="7047" priority="5280"/>
  </conditionalFormatting>
  <conditionalFormatting sqref="XR38:XR39">
    <cfRule type="duplicateValues" dxfId="7046" priority="5279"/>
  </conditionalFormatting>
  <conditionalFormatting sqref="XT38:XT39">
    <cfRule type="duplicateValues" dxfId="7045" priority="5278"/>
  </conditionalFormatting>
  <conditionalFormatting sqref="XV38:XV39">
    <cfRule type="duplicateValues" dxfId="7044" priority="5277"/>
  </conditionalFormatting>
  <conditionalFormatting sqref="XX38:XX39">
    <cfRule type="duplicateValues" dxfId="7043" priority="5276"/>
  </conditionalFormatting>
  <conditionalFormatting sqref="XZ38:XZ39">
    <cfRule type="duplicateValues" dxfId="7042" priority="5275"/>
  </conditionalFormatting>
  <conditionalFormatting sqref="YB38:YB39">
    <cfRule type="duplicateValues" dxfId="7041" priority="5274"/>
  </conditionalFormatting>
  <conditionalFormatting sqref="YD38:YD39">
    <cfRule type="duplicateValues" dxfId="7040" priority="5273"/>
  </conditionalFormatting>
  <conditionalFormatting sqref="YF38:YF39">
    <cfRule type="duplicateValues" dxfId="7039" priority="5272"/>
  </conditionalFormatting>
  <conditionalFormatting sqref="YH38:YH39">
    <cfRule type="duplicateValues" dxfId="7038" priority="5271"/>
  </conditionalFormatting>
  <conditionalFormatting sqref="YJ38:YJ39">
    <cfRule type="duplicateValues" dxfId="7037" priority="5270"/>
  </conditionalFormatting>
  <conditionalFormatting sqref="YL38:YL39">
    <cfRule type="duplicateValues" dxfId="7036" priority="5269"/>
  </conditionalFormatting>
  <conditionalFormatting sqref="YN38:YN39">
    <cfRule type="duplicateValues" dxfId="7035" priority="5268"/>
  </conditionalFormatting>
  <conditionalFormatting sqref="YP38:YP39">
    <cfRule type="duplicateValues" dxfId="7034" priority="5267"/>
  </conditionalFormatting>
  <conditionalFormatting sqref="YR38:YR39">
    <cfRule type="duplicateValues" dxfId="7033" priority="5266"/>
  </conditionalFormatting>
  <conditionalFormatting sqref="YT38:YT39">
    <cfRule type="duplicateValues" dxfId="7032" priority="5265"/>
  </conditionalFormatting>
  <conditionalFormatting sqref="YV38:YV39">
    <cfRule type="duplicateValues" dxfId="7031" priority="5264"/>
  </conditionalFormatting>
  <conditionalFormatting sqref="YX38:YX39">
    <cfRule type="duplicateValues" dxfId="7030" priority="5263"/>
  </conditionalFormatting>
  <conditionalFormatting sqref="YZ38:YZ39">
    <cfRule type="duplicateValues" dxfId="7029" priority="5262"/>
  </conditionalFormatting>
  <conditionalFormatting sqref="ZB38:ZB39">
    <cfRule type="duplicateValues" dxfId="7028" priority="5261"/>
  </conditionalFormatting>
  <conditionalFormatting sqref="ZD38:ZD39">
    <cfRule type="duplicateValues" dxfId="7027" priority="5260"/>
  </conditionalFormatting>
  <conditionalFormatting sqref="ZF38:ZF39">
    <cfRule type="duplicateValues" dxfId="7026" priority="5259"/>
  </conditionalFormatting>
  <conditionalFormatting sqref="ZH38:ZH39">
    <cfRule type="duplicateValues" dxfId="7025" priority="5258"/>
  </conditionalFormatting>
  <conditionalFormatting sqref="ZJ38:ZJ39">
    <cfRule type="duplicateValues" dxfId="7024" priority="5257"/>
  </conditionalFormatting>
  <conditionalFormatting sqref="ZL38:ZL39">
    <cfRule type="duplicateValues" dxfId="7023" priority="5256"/>
  </conditionalFormatting>
  <conditionalFormatting sqref="XF38:XF39">
    <cfRule type="duplicateValues" dxfId="7022" priority="5255"/>
  </conditionalFormatting>
  <conditionalFormatting sqref="XF39">
    <cfRule type="duplicateValues" dxfId="7021" priority="5254"/>
  </conditionalFormatting>
  <conditionalFormatting sqref="XT33">
    <cfRule type="duplicateValues" dxfId="7020" priority="5253"/>
  </conditionalFormatting>
  <conditionalFormatting sqref="ZJ33">
    <cfRule type="duplicateValues" dxfId="7019" priority="5252"/>
  </conditionalFormatting>
  <conditionalFormatting sqref="YJ14">
    <cfRule type="duplicateValues" dxfId="7018" priority="5251"/>
  </conditionalFormatting>
  <conditionalFormatting sqref="XT37">
    <cfRule type="duplicateValues" dxfId="7017" priority="5250"/>
  </conditionalFormatting>
  <conditionalFormatting sqref="YX23">
    <cfRule type="duplicateValues" dxfId="7016" priority="5249"/>
  </conditionalFormatting>
  <conditionalFormatting sqref="ZF22">
    <cfRule type="duplicateValues" dxfId="7015" priority="5248"/>
  </conditionalFormatting>
  <conditionalFormatting sqref="XF18">
    <cfRule type="duplicateValues" dxfId="7014" priority="5245"/>
  </conditionalFormatting>
  <conditionalFormatting sqref="XH19">
    <cfRule type="duplicateValues" dxfId="7013" priority="5244"/>
  </conditionalFormatting>
  <conditionalFormatting sqref="YX19">
    <cfRule type="duplicateValues" dxfId="7012" priority="5243"/>
  </conditionalFormatting>
  <conditionalFormatting sqref="ZF23">
    <cfRule type="duplicateValues" dxfId="7011" priority="5242"/>
  </conditionalFormatting>
  <conditionalFormatting sqref="XT13">
    <cfRule type="duplicateValues" dxfId="7010" priority="5241"/>
  </conditionalFormatting>
  <conditionalFormatting sqref="YV29">
    <cfRule type="duplicateValues" dxfId="7009" priority="5240"/>
  </conditionalFormatting>
  <conditionalFormatting sqref="XT9">
    <cfRule type="duplicateValues" dxfId="7008" priority="5239"/>
  </conditionalFormatting>
  <conditionalFormatting sqref="YV9">
    <cfRule type="duplicateValues" dxfId="7007" priority="5238"/>
  </conditionalFormatting>
  <conditionalFormatting sqref="YV19">
    <cfRule type="duplicateValues" dxfId="7006" priority="5237"/>
  </conditionalFormatting>
  <conditionalFormatting sqref="YV13">
    <cfRule type="duplicateValues" dxfId="7005" priority="5236"/>
  </conditionalFormatting>
  <conditionalFormatting sqref="YX13">
    <cfRule type="duplicateValues" dxfId="7004" priority="5235"/>
  </conditionalFormatting>
  <conditionalFormatting sqref="YV23">
    <cfRule type="duplicateValues" dxfId="7003" priority="5234"/>
  </conditionalFormatting>
  <conditionalFormatting sqref="XH27">
    <cfRule type="duplicateValues" dxfId="7002" priority="5233"/>
  </conditionalFormatting>
  <conditionalFormatting sqref="XV27">
    <cfRule type="duplicateValues" dxfId="7001" priority="5232"/>
  </conditionalFormatting>
  <conditionalFormatting sqref="XT22">
    <cfRule type="duplicateValues" dxfId="7000" priority="5231"/>
  </conditionalFormatting>
  <conditionalFormatting sqref="YX27">
    <cfRule type="duplicateValues" dxfId="6999" priority="5230"/>
  </conditionalFormatting>
  <conditionalFormatting sqref="WT23">
    <cfRule type="duplicateValues" dxfId="6998" priority="5229"/>
  </conditionalFormatting>
  <conditionalFormatting sqref="XV22">
    <cfRule type="duplicateValues" dxfId="6997" priority="5228"/>
  </conditionalFormatting>
  <conditionalFormatting sqref="XT23">
    <cfRule type="duplicateValues" dxfId="6996" priority="5227"/>
  </conditionalFormatting>
  <conditionalFormatting sqref="ZD23">
    <cfRule type="duplicateValues" dxfId="6995" priority="5226"/>
  </conditionalFormatting>
  <conditionalFormatting sqref="XF19">
    <cfRule type="duplicateValues" dxfId="6994" priority="5225"/>
  </conditionalFormatting>
  <conditionalFormatting sqref="ZF18">
    <cfRule type="duplicateValues" dxfId="6993" priority="5224"/>
  </conditionalFormatting>
  <conditionalFormatting sqref="XH17">
    <cfRule type="duplicateValues" dxfId="6992" priority="5223"/>
  </conditionalFormatting>
  <conditionalFormatting sqref="YJ17">
    <cfRule type="duplicateValues" dxfId="6991" priority="5222"/>
  </conditionalFormatting>
  <conditionalFormatting sqref="ZB22">
    <cfRule type="duplicateValues" dxfId="6990" priority="5221"/>
  </conditionalFormatting>
  <conditionalFormatting sqref="WD26">
    <cfRule type="duplicateValues" dxfId="6989" priority="5048"/>
    <cfRule type="duplicateValues" dxfId="6988" priority="5049"/>
  </conditionalFormatting>
  <conditionalFormatting sqref="ZJ26">
    <cfRule type="duplicateValues" dxfId="6987" priority="4948"/>
    <cfRule type="duplicateValues" dxfId="6986" priority="4949"/>
  </conditionalFormatting>
  <conditionalFormatting sqref="YV31">
    <cfRule type="duplicateValues" dxfId="6985" priority="4946"/>
  </conditionalFormatting>
  <conditionalFormatting sqref="ZJ7">
    <cfRule type="duplicateValues" dxfId="6984" priority="4945"/>
  </conditionalFormatting>
  <conditionalFormatting sqref="ZL7">
    <cfRule type="duplicateValues" dxfId="6983" priority="4944"/>
  </conditionalFormatting>
  <conditionalFormatting sqref="ZJ6">
    <cfRule type="duplicateValues" dxfId="6982" priority="4942"/>
    <cfRule type="duplicateValues" dxfId="6981" priority="4943"/>
  </conditionalFormatting>
  <conditionalFormatting sqref="YV20:YV21">
    <cfRule type="duplicateValues" dxfId="6980" priority="4941"/>
  </conditionalFormatting>
  <conditionalFormatting sqref="AAB4:AAB39">
    <cfRule type="duplicateValues" dxfId="6979" priority="4934"/>
  </conditionalFormatting>
  <conditionalFormatting sqref="AAP4:AAP39">
    <cfRule type="duplicateValues" dxfId="6978" priority="4928"/>
  </conditionalFormatting>
  <conditionalFormatting sqref="AAX4:AAX9 AAX11:AAX39">
    <cfRule type="duplicateValues" dxfId="6977" priority="4924"/>
  </conditionalFormatting>
  <conditionalFormatting sqref="ABD4:ABD39">
    <cfRule type="duplicateValues" dxfId="6976" priority="4921"/>
  </conditionalFormatting>
  <conditionalFormatting sqref="ABL4:ABL39">
    <cfRule type="duplicateValues" dxfId="6975" priority="4917"/>
  </conditionalFormatting>
  <conditionalFormatting sqref="ABN34:ABN36 ABN24:ABN26 ABP18 ABN20:ABN21 ABN28:ABN32 ABN14:ABN17 ABN4:ABN12">
    <cfRule type="duplicateValues" dxfId="6974" priority="4916"/>
  </conditionalFormatting>
  <conditionalFormatting sqref="ABR4:ABR39">
    <cfRule type="duplicateValues" dxfId="6973" priority="4914"/>
  </conditionalFormatting>
  <conditionalFormatting sqref="ABZ4:ABZ39">
    <cfRule type="duplicateValues" dxfId="6972" priority="4910"/>
  </conditionalFormatting>
  <conditionalFormatting sqref="ACB4:ACB7 ACB17:ACB39 ACB9:ACB15">
    <cfRule type="duplicateValues" dxfId="6971" priority="4909"/>
  </conditionalFormatting>
  <conditionalFormatting sqref="ACF4:ACF39">
    <cfRule type="duplicateValues" dxfId="6970" priority="4907"/>
  </conditionalFormatting>
  <conditionalFormatting sqref="ACN4:ACN39">
    <cfRule type="duplicateValues" dxfId="6969" priority="4903"/>
  </conditionalFormatting>
  <conditionalFormatting sqref="ACT4:ACT39">
    <cfRule type="duplicateValues" dxfId="6968" priority="4900"/>
  </conditionalFormatting>
  <conditionalFormatting sqref="ADD34:ADD37 ADD24:ADD26 ADD28:ADD32 ADD6:ADD21">
    <cfRule type="duplicateValues" dxfId="6967" priority="4895"/>
  </conditionalFormatting>
  <conditionalFormatting sqref="AAD4:AAD25">
    <cfRule type="duplicateValues" dxfId="6966" priority="4893"/>
  </conditionalFormatting>
  <conditionalFormatting sqref="AAF4:AAF25">
    <cfRule type="duplicateValues" dxfId="6965" priority="4892"/>
  </conditionalFormatting>
  <conditionalFormatting sqref="AAH4:AAH25">
    <cfRule type="duplicateValues" dxfId="6964" priority="4891"/>
  </conditionalFormatting>
  <conditionalFormatting sqref="AAR4:AAR25">
    <cfRule type="duplicateValues" dxfId="6963" priority="4890"/>
  </conditionalFormatting>
  <conditionalFormatting sqref="AAT4:AAT25">
    <cfRule type="duplicateValues" dxfId="6962" priority="4889"/>
  </conditionalFormatting>
  <conditionalFormatting sqref="AAV4:AAV25">
    <cfRule type="duplicateValues" dxfId="6961" priority="4888"/>
  </conditionalFormatting>
  <conditionalFormatting sqref="ABF4:ABF25">
    <cfRule type="duplicateValues" dxfId="6960" priority="4887"/>
  </conditionalFormatting>
  <conditionalFormatting sqref="ABH4:ABH25">
    <cfRule type="duplicateValues" dxfId="6959" priority="4886"/>
  </conditionalFormatting>
  <conditionalFormatting sqref="ABJ4:ABJ25">
    <cfRule type="duplicateValues" dxfId="6958" priority="4885"/>
  </conditionalFormatting>
  <conditionalFormatting sqref="ABT4:ABT25">
    <cfRule type="duplicateValues" dxfId="6957" priority="4884"/>
  </conditionalFormatting>
  <conditionalFormatting sqref="ABV4:ABV25">
    <cfRule type="duplicateValues" dxfId="6956" priority="4883"/>
  </conditionalFormatting>
  <conditionalFormatting sqref="ABX4:ABX25">
    <cfRule type="duplicateValues" dxfId="6955" priority="4882"/>
  </conditionalFormatting>
  <conditionalFormatting sqref="ACH4:ACH25">
    <cfRule type="duplicateValues" dxfId="6954" priority="4881"/>
  </conditionalFormatting>
  <conditionalFormatting sqref="ACJ4:ACJ25">
    <cfRule type="duplicateValues" dxfId="6953" priority="4880"/>
  </conditionalFormatting>
  <conditionalFormatting sqref="ACL4:ACL25">
    <cfRule type="duplicateValues" dxfId="6952" priority="4879"/>
  </conditionalFormatting>
  <conditionalFormatting sqref="ADD22:ADD23">
    <cfRule type="duplicateValues" dxfId="6951" priority="4878"/>
  </conditionalFormatting>
  <conditionalFormatting sqref="ACL26:ACL27">
    <cfRule type="duplicateValues" dxfId="6950" priority="4877"/>
  </conditionalFormatting>
  <conditionalFormatting sqref="ACJ26:ACJ27">
    <cfRule type="duplicateValues" dxfId="6949" priority="4876"/>
  </conditionalFormatting>
  <conditionalFormatting sqref="ACH26:ACH27">
    <cfRule type="duplicateValues" dxfId="6948" priority="4875"/>
  </conditionalFormatting>
  <conditionalFormatting sqref="ABX26:ABX27">
    <cfRule type="duplicateValues" dxfId="6947" priority="4874"/>
  </conditionalFormatting>
  <conditionalFormatting sqref="ABV26:ABV27">
    <cfRule type="duplicateValues" dxfId="6946" priority="4873"/>
  </conditionalFormatting>
  <conditionalFormatting sqref="ABT26:ABT27">
    <cfRule type="duplicateValues" dxfId="6945" priority="4872"/>
  </conditionalFormatting>
  <conditionalFormatting sqref="ABJ26:ABJ27">
    <cfRule type="duplicateValues" dxfId="6944" priority="4871"/>
  </conditionalFormatting>
  <conditionalFormatting sqref="AAR26:AAR27">
    <cfRule type="duplicateValues" dxfId="6943" priority="4870"/>
  </conditionalFormatting>
  <conditionalFormatting sqref="AAT26:AAT27">
    <cfRule type="duplicateValues" dxfId="6942" priority="4869"/>
  </conditionalFormatting>
  <conditionalFormatting sqref="AAV26:AAV27">
    <cfRule type="duplicateValues" dxfId="6941" priority="4868"/>
  </conditionalFormatting>
  <conditionalFormatting sqref="ABF26:ABF27">
    <cfRule type="duplicateValues" dxfId="6940" priority="4867"/>
  </conditionalFormatting>
  <conditionalFormatting sqref="ABH26:ABH27">
    <cfRule type="duplicateValues" dxfId="6939" priority="4866"/>
  </conditionalFormatting>
  <conditionalFormatting sqref="AAH26:AAH27">
    <cfRule type="duplicateValues" dxfId="6938" priority="4865"/>
  </conditionalFormatting>
  <conditionalFormatting sqref="AAF26:AAF27">
    <cfRule type="duplicateValues" dxfId="6937" priority="4864"/>
  </conditionalFormatting>
  <conditionalFormatting sqref="AAD26:AAD27">
    <cfRule type="duplicateValues" dxfId="6936" priority="4863"/>
  </conditionalFormatting>
  <conditionalFormatting sqref="ZZ26:ZZ27">
    <cfRule type="duplicateValues" dxfId="6935" priority="4862"/>
  </conditionalFormatting>
  <conditionalFormatting sqref="ZX26:ZX27">
    <cfRule type="duplicateValues" dxfId="6934" priority="4861"/>
  </conditionalFormatting>
  <conditionalFormatting sqref="ZV26:ZV27">
    <cfRule type="duplicateValues" dxfId="6933" priority="4860"/>
  </conditionalFormatting>
  <conditionalFormatting sqref="ZT26:ZT27">
    <cfRule type="duplicateValues" dxfId="6932" priority="4859"/>
  </conditionalFormatting>
  <conditionalFormatting sqref="ZR26:ZR27">
    <cfRule type="duplicateValues" dxfId="6931" priority="4857"/>
  </conditionalFormatting>
  <conditionalFormatting sqref="ACZ4">
    <cfRule type="duplicateValues" dxfId="6930" priority="4856"/>
  </conditionalFormatting>
  <conditionalFormatting sqref="ADB4:ADB5">
    <cfRule type="duplicateValues" dxfId="6929" priority="4855"/>
  </conditionalFormatting>
  <conditionalFormatting sqref="ADF5">
    <cfRule type="duplicateValues" dxfId="6928" priority="4854"/>
  </conditionalFormatting>
  <conditionalFormatting sqref="ADD5">
    <cfRule type="duplicateValues" dxfId="6927" priority="4853"/>
  </conditionalFormatting>
  <conditionalFormatting sqref="ACZ5">
    <cfRule type="duplicateValues" dxfId="6926" priority="4852"/>
  </conditionalFormatting>
  <conditionalFormatting sqref="AAZ5:AAZ7">
    <cfRule type="duplicateValues" dxfId="6925" priority="4850"/>
  </conditionalFormatting>
  <conditionalFormatting sqref="ABN18">
    <cfRule type="duplicateValues" dxfId="6924" priority="4849"/>
  </conditionalFormatting>
  <conditionalFormatting sqref="ABN19">
    <cfRule type="duplicateValues" dxfId="6923" priority="4848"/>
  </conditionalFormatting>
  <conditionalFormatting sqref="ABN19">
    <cfRule type="duplicateValues" dxfId="6922" priority="4847"/>
  </conditionalFormatting>
  <conditionalFormatting sqref="ZZ4">
    <cfRule type="duplicateValues" dxfId="6921" priority="4846"/>
  </conditionalFormatting>
  <conditionalFormatting sqref="ADD4">
    <cfRule type="duplicateValues" dxfId="6920" priority="4845"/>
  </conditionalFormatting>
  <conditionalFormatting sqref="ADF4">
    <cfRule type="duplicateValues" dxfId="6919" priority="4844"/>
  </conditionalFormatting>
  <conditionalFormatting sqref="AAZ27">
    <cfRule type="duplicateValues" dxfId="6918" priority="4843"/>
  </conditionalFormatting>
  <conditionalFormatting sqref="AAZ29">
    <cfRule type="duplicateValues" dxfId="6917" priority="4842"/>
  </conditionalFormatting>
  <conditionalFormatting sqref="ABN27">
    <cfRule type="duplicateValues" dxfId="6916" priority="4841"/>
  </conditionalFormatting>
  <conditionalFormatting sqref="ADD27">
    <cfRule type="duplicateValues" dxfId="6915" priority="4840"/>
  </conditionalFormatting>
  <conditionalFormatting sqref="AAJ6">
    <cfRule type="duplicateValues" dxfId="6914" priority="4839"/>
  </conditionalFormatting>
  <conditionalFormatting sqref="AAL13">
    <cfRule type="duplicateValues" dxfId="6913" priority="4838"/>
  </conditionalFormatting>
  <conditionalFormatting sqref="ACP28">
    <cfRule type="duplicateValues" dxfId="6912" priority="4837"/>
  </conditionalFormatting>
  <conditionalFormatting sqref="ADF27">
    <cfRule type="duplicateValues" dxfId="6911" priority="4836"/>
  </conditionalFormatting>
  <conditionalFormatting sqref="ZR38:ZR39">
    <cfRule type="duplicateValues" dxfId="6910" priority="4833"/>
  </conditionalFormatting>
  <conditionalFormatting sqref="ZT38:ZT39">
    <cfRule type="duplicateValues" dxfId="6909" priority="4832"/>
  </conditionalFormatting>
  <conditionalFormatting sqref="ZV38:ZV39">
    <cfRule type="duplicateValues" dxfId="6908" priority="4831"/>
  </conditionalFormatting>
  <conditionalFormatting sqref="ZX38:ZX39">
    <cfRule type="duplicateValues" dxfId="6907" priority="4830"/>
  </conditionalFormatting>
  <conditionalFormatting sqref="ZZ38:ZZ39">
    <cfRule type="duplicateValues" dxfId="6906" priority="4829"/>
  </conditionalFormatting>
  <conditionalFormatting sqref="AAB38:AAB39">
    <cfRule type="duplicateValues" dxfId="6905" priority="4828"/>
  </conditionalFormatting>
  <conditionalFormatting sqref="AAD38:AAD39">
    <cfRule type="duplicateValues" dxfId="6904" priority="4827"/>
  </conditionalFormatting>
  <conditionalFormatting sqref="AAF38:AAF39">
    <cfRule type="duplicateValues" dxfId="6903" priority="4826"/>
  </conditionalFormatting>
  <conditionalFormatting sqref="AAH38:AAH39">
    <cfRule type="duplicateValues" dxfId="6902" priority="4825"/>
  </conditionalFormatting>
  <conditionalFormatting sqref="AAJ38:AAJ39">
    <cfRule type="duplicateValues" dxfId="6901" priority="4824"/>
  </conditionalFormatting>
  <conditionalFormatting sqref="AAL38:AAL39">
    <cfRule type="duplicateValues" dxfId="6900" priority="4823"/>
  </conditionalFormatting>
  <conditionalFormatting sqref="AAN38:AAN39">
    <cfRule type="duplicateValues" dxfId="6899" priority="4822"/>
  </conditionalFormatting>
  <conditionalFormatting sqref="AAP38:AAP39">
    <cfRule type="duplicateValues" dxfId="6898" priority="4821"/>
  </conditionalFormatting>
  <conditionalFormatting sqref="AAR38:AAR39">
    <cfRule type="duplicateValues" dxfId="6897" priority="4820"/>
  </conditionalFormatting>
  <conditionalFormatting sqref="AAT38:AAT39">
    <cfRule type="duplicateValues" dxfId="6896" priority="4819"/>
  </conditionalFormatting>
  <conditionalFormatting sqref="AAV38:AAV39">
    <cfRule type="duplicateValues" dxfId="6895" priority="4818"/>
  </conditionalFormatting>
  <conditionalFormatting sqref="AAX38:AAX39">
    <cfRule type="duplicateValues" dxfId="6894" priority="4817"/>
  </conditionalFormatting>
  <conditionalFormatting sqref="ABB38:ABB39">
    <cfRule type="duplicateValues" dxfId="6893" priority="4816"/>
  </conditionalFormatting>
  <conditionalFormatting sqref="ABD38:ABD39">
    <cfRule type="duplicateValues" dxfId="6892" priority="4815"/>
  </conditionalFormatting>
  <conditionalFormatting sqref="ABF38:ABF39">
    <cfRule type="duplicateValues" dxfId="6891" priority="4814"/>
  </conditionalFormatting>
  <conditionalFormatting sqref="ABH38:ABH39">
    <cfRule type="duplicateValues" dxfId="6890" priority="4813"/>
  </conditionalFormatting>
  <conditionalFormatting sqref="ABJ38:ABJ39">
    <cfRule type="duplicateValues" dxfId="6889" priority="4812"/>
  </conditionalFormatting>
  <conditionalFormatting sqref="ABL38:ABL39">
    <cfRule type="duplicateValues" dxfId="6888" priority="4811"/>
  </conditionalFormatting>
  <conditionalFormatting sqref="ABN38:ABN39">
    <cfRule type="duplicateValues" dxfId="6887" priority="4810"/>
  </conditionalFormatting>
  <conditionalFormatting sqref="ABP38:ABP39">
    <cfRule type="duplicateValues" dxfId="6886" priority="4809"/>
  </conditionalFormatting>
  <conditionalFormatting sqref="ABR38:ABR39">
    <cfRule type="duplicateValues" dxfId="6885" priority="4808"/>
  </conditionalFormatting>
  <conditionalFormatting sqref="ABT38:ABT39">
    <cfRule type="duplicateValues" dxfId="6884" priority="4807"/>
  </conditionalFormatting>
  <conditionalFormatting sqref="ABV38:ABV39">
    <cfRule type="duplicateValues" dxfId="6883" priority="4806"/>
  </conditionalFormatting>
  <conditionalFormatting sqref="ABX38:ABX39">
    <cfRule type="duplicateValues" dxfId="6882" priority="4805"/>
  </conditionalFormatting>
  <conditionalFormatting sqref="ABZ38:ABZ39">
    <cfRule type="duplicateValues" dxfId="6881" priority="4804"/>
  </conditionalFormatting>
  <conditionalFormatting sqref="ACB38:ACB39">
    <cfRule type="duplicateValues" dxfId="6880" priority="4803"/>
  </conditionalFormatting>
  <conditionalFormatting sqref="ACD38:ACD39">
    <cfRule type="duplicateValues" dxfId="6879" priority="4802"/>
  </conditionalFormatting>
  <conditionalFormatting sqref="ACF38:ACF39">
    <cfRule type="duplicateValues" dxfId="6878" priority="4801"/>
  </conditionalFormatting>
  <conditionalFormatting sqref="ACH38:ACH39">
    <cfRule type="duplicateValues" dxfId="6877" priority="4800"/>
  </conditionalFormatting>
  <conditionalFormatting sqref="ACJ38:ACJ39">
    <cfRule type="duplicateValues" dxfId="6876" priority="4799"/>
  </conditionalFormatting>
  <conditionalFormatting sqref="ACL38:ACL39">
    <cfRule type="duplicateValues" dxfId="6875" priority="4798"/>
  </conditionalFormatting>
  <conditionalFormatting sqref="ACN38:ACN39">
    <cfRule type="duplicateValues" dxfId="6874" priority="4797"/>
  </conditionalFormatting>
  <conditionalFormatting sqref="ACP38:ACP39">
    <cfRule type="duplicateValues" dxfId="6873" priority="4796"/>
  </conditionalFormatting>
  <conditionalFormatting sqref="ACR38:ACR39">
    <cfRule type="duplicateValues" dxfId="6872" priority="4795"/>
  </conditionalFormatting>
  <conditionalFormatting sqref="ACT38:ACT39">
    <cfRule type="duplicateValues" dxfId="6871" priority="4794"/>
  </conditionalFormatting>
  <conditionalFormatting sqref="ACV38:ACV39">
    <cfRule type="duplicateValues" dxfId="6870" priority="4793"/>
  </conditionalFormatting>
  <conditionalFormatting sqref="ACX38:ACX39">
    <cfRule type="duplicateValues" dxfId="6869" priority="4792"/>
  </conditionalFormatting>
  <conditionalFormatting sqref="ACZ38:ACZ39">
    <cfRule type="duplicateValues" dxfId="6868" priority="4791"/>
  </conditionalFormatting>
  <conditionalFormatting sqref="ADB38:ADB39">
    <cfRule type="duplicateValues" dxfId="6867" priority="4790"/>
  </conditionalFormatting>
  <conditionalFormatting sqref="ADD38:ADD39">
    <cfRule type="duplicateValues" dxfId="6866" priority="4789"/>
  </conditionalFormatting>
  <conditionalFormatting sqref="ADF38:ADF39">
    <cfRule type="duplicateValues" dxfId="6865" priority="4788"/>
  </conditionalFormatting>
  <conditionalFormatting sqref="AAZ38:AAZ39">
    <cfRule type="duplicateValues" dxfId="6864" priority="4787"/>
  </conditionalFormatting>
  <conditionalFormatting sqref="AAZ39">
    <cfRule type="duplicateValues" dxfId="6863" priority="4786"/>
  </conditionalFormatting>
  <conditionalFormatting sqref="ABN33">
    <cfRule type="duplicateValues" dxfId="6862" priority="4785"/>
  </conditionalFormatting>
  <conditionalFormatting sqref="ADD33">
    <cfRule type="duplicateValues" dxfId="6861" priority="4784"/>
  </conditionalFormatting>
  <conditionalFormatting sqref="ACD14">
    <cfRule type="duplicateValues" dxfId="6860" priority="4783"/>
  </conditionalFormatting>
  <conditionalFormatting sqref="ABN37">
    <cfRule type="duplicateValues" dxfId="6859" priority="4782"/>
  </conditionalFormatting>
  <conditionalFormatting sqref="ACR23">
    <cfRule type="duplicateValues" dxfId="6858" priority="4781"/>
  </conditionalFormatting>
  <conditionalFormatting sqref="ACZ22">
    <cfRule type="duplicateValues" dxfId="6857" priority="4780"/>
  </conditionalFormatting>
  <conditionalFormatting sqref="AAZ18">
    <cfRule type="duplicateValues" dxfId="6856" priority="4777"/>
  </conditionalFormatting>
  <conditionalFormatting sqref="ABB19">
    <cfRule type="duplicateValues" dxfId="6855" priority="4776"/>
  </conditionalFormatting>
  <conditionalFormatting sqref="ACR19">
    <cfRule type="duplicateValues" dxfId="6854" priority="4775"/>
  </conditionalFormatting>
  <conditionalFormatting sqref="ACZ23">
    <cfRule type="duplicateValues" dxfId="6853" priority="4774"/>
  </conditionalFormatting>
  <conditionalFormatting sqref="ABN13">
    <cfRule type="duplicateValues" dxfId="6852" priority="4773"/>
  </conditionalFormatting>
  <conditionalFormatting sqref="ACP29">
    <cfRule type="duplicateValues" dxfId="6851" priority="4772"/>
  </conditionalFormatting>
  <conditionalFormatting sqref="ABN9">
    <cfRule type="duplicateValues" dxfId="6850" priority="4771"/>
  </conditionalFormatting>
  <conditionalFormatting sqref="ACP9">
    <cfRule type="duplicateValues" dxfId="6849" priority="4770"/>
  </conditionalFormatting>
  <conditionalFormatting sqref="ACP19">
    <cfRule type="duplicateValues" dxfId="6848" priority="4769"/>
  </conditionalFormatting>
  <conditionalFormatting sqref="ACP13">
    <cfRule type="duplicateValues" dxfId="6847" priority="4768"/>
  </conditionalFormatting>
  <conditionalFormatting sqref="ACR13">
    <cfRule type="duplicateValues" dxfId="6846" priority="4767"/>
  </conditionalFormatting>
  <conditionalFormatting sqref="ACP23">
    <cfRule type="duplicateValues" dxfId="6845" priority="4766"/>
  </conditionalFormatting>
  <conditionalFormatting sqref="ABB27">
    <cfRule type="duplicateValues" dxfId="6844" priority="4765"/>
  </conditionalFormatting>
  <conditionalFormatting sqref="ABP27">
    <cfRule type="duplicateValues" dxfId="6843" priority="4764"/>
  </conditionalFormatting>
  <conditionalFormatting sqref="ABN22">
    <cfRule type="duplicateValues" dxfId="6842" priority="4763"/>
  </conditionalFormatting>
  <conditionalFormatting sqref="ACR27">
    <cfRule type="duplicateValues" dxfId="6841" priority="4762"/>
  </conditionalFormatting>
  <conditionalFormatting sqref="AAN23">
    <cfRule type="duplicateValues" dxfId="6840" priority="4761"/>
  </conditionalFormatting>
  <conditionalFormatting sqref="ABP22">
    <cfRule type="duplicateValues" dxfId="6839" priority="4760"/>
  </conditionalFormatting>
  <conditionalFormatting sqref="ABN23">
    <cfRule type="duplicateValues" dxfId="6838" priority="4759"/>
  </conditionalFormatting>
  <conditionalFormatting sqref="ACX23">
    <cfRule type="duplicateValues" dxfId="6837" priority="4758"/>
  </conditionalFormatting>
  <conditionalFormatting sqref="AAZ19">
    <cfRule type="duplicateValues" dxfId="6836" priority="4757"/>
  </conditionalFormatting>
  <conditionalFormatting sqref="ACZ18">
    <cfRule type="duplicateValues" dxfId="6835" priority="4756"/>
  </conditionalFormatting>
  <conditionalFormatting sqref="ABB17">
    <cfRule type="duplicateValues" dxfId="6834" priority="4755"/>
  </conditionalFormatting>
  <conditionalFormatting sqref="ACD17">
    <cfRule type="duplicateValues" dxfId="6833" priority="4754"/>
  </conditionalFormatting>
  <conditionalFormatting sqref="ACV22">
    <cfRule type="duplicateValues" dxfId="6832" priority="4753"/>
  </conditionalFormatting>
  <conditionalFormatting sqref="ZX26">
    <cfRule type="duplicateValues" dxfId="6831" priority="4580"/>
    <cfRule type="duplicateValues" dxfId="6830" priority="4581"/>
  </conditionalFormatting>
  <conditionalFormatting sqref="ADD26">
    <cfRule type="duplicateValues" dxfId="6829" priority="4480"/>
    <cfRule type="duplicateValues" dxfId="6828" priority="4481"/>
  </conditionalFormatting>
  <conditionalFormatting sqref="ABP31">
    <cfRule type="duplicateValues" dxfId="6827" priority="4479"/>
  </conditionalFormatting>
  <conditionalFormatting sqref="ACP31">
    <cfRule type="duplicateValues" dxfId="6826" priority="4478"/>
  </conditionalFormatting>
  <conditionalFormatting sqref="ADD7">
    <cfRule type="duplicateValues" dxfId="6825" priority="4477"/>
  </conditionalFormatting>
  <conditionalFormatting sqref="ADF7">
    <cfRule type="duplicateValues" dxfId="6824" priority="4476"/>
  </conditionalFormatting>
  <conditionalFormatting sqref="ADD6">
    <cfRule type="duplicateValues" dxfId="6823" priority="4474"/>
    <cfRule type="duplicateValues" dxfId="6822" priority="4475"/>
  </conditionalFormatting>
  <conditionalFormatting sqref="ACP20:ACP21">
    <cfRule type="duplicateValues" dxfId="6821" priority="4473"/>
  </conditionalFormatting>
  <conditionalFormatting sqref="ACB16">
    <cfRule type="duplicateValues" dxfId="6820" priority="4466"/>
  </conditionalFormatting>
  <conditionalFormatting sqref="ACB16">
    <cfRule type="duplicateValues" dxfId="6819" priority="4463"/>
    <cfRule type="duplicateValues" dxfId="6818" priority="4464"/>
    <cfRule type="duplicateValues" dxfId="6817" priority="4465"/>
  </conditionalFormatting>
  <conditionalFormatting sqref="ACB16">
    <cfRule type="duplicateValues" dxfId="6816" priority="4462"/>
  </conditionalFormatting>
  <conditionalFormatting sqref="D42:D71">
    <cfRule type="duplicateValues" dxfId="6815" priority="19448"/>
    <cfRule type="duplicateValues" dxfId="6814" priority="19449"/>
    <cfRule type="duplicateValues" dxfId="6813" priority="19450"/>
    <cfRule type="duplicateValues" dxfId="6812" priority="19451"/>
  </conditionalFormatting>
  <conditionalFormatting sqref="F42:F71">
    <cfRule type="duplicateValues" dxfId="6811" priority="19456"/>
    <cfRule type="duplicateValues" dxfId="6810" priority="19457"/>
    <cfRule type="duplicateValues" dxfId="6809" priority="19458"/>
    <cfRule type="duplicateValues" dxfId="6808" priority="19459"/>
    <cfRule type="duplicateValues" dxfId="6807" priority="19460"/>
  </conditionalFormatting>
  <conditionalFormatting sqref="R42:R71">
    <cfRule type="duplicateValues" dxfId="6806" priority="19466"/>
  </conditionalFormatting>
  <conditionalFormatting sqref="AF42:AF71">
    <cfRule type="duplicateValues" dxfId="6805" priority="19468"/>
  </conditionalFormatting>
  <conditionalFormatting sqref="AT42:AT71">
    <cfRule type="duplicateValues" dxfId="6804" priority="19470"/>
  </conditionalFormatting>
  <conditionalFormatting sqref="BH42:BH71">
    <cfRule type="duplicateValues" dxfId="6803" priority="19472"/>
  </conditionalFormatting>
  <conditionalFormatting sqref="BV42:BV71">
    <cfRule type="duplicateValues" dxfId="6802" priority="19474"/>
  </conditionalFormatting>
  <conditionalFormatting sqref="CJ42:CJ71">
    <cfRule type="duplicateValues" dxfId="6801" priority="19476"/>
  </conditionalFormatting>
  <conditionalFormatting sqref="CX42:CX71">
    <cfRule type="duplicateValues" dxfId="6800" priority="19478"/>
  </conditionalFormatting>
  <conditionalFormatting sqref="CD42:CD71">
    <cfRule type="duplicateValues" dxfId="6799" priority="19480"/>
  </conditionalFormatting>
  <conditionalFormatting sqref="L42:L71">
    <cfRule type="duplicateValues" dxfId="6798" priority="19482"/>
    <cfRule type="duplicateValues" dxfId="6797" priority="19483"/>
  </conditionalFormatting>
  <conditionalFormatting sqref="P42:P71">
    <cfRule type="duplicateValues" dxfId="6796" priority="19486"/>
    <cfRule type="duplicateValues" dxfId="6795" priority="19487"/>
  </conditionalFormatting>
  <conditionalFormatting sqref="N42:N71">
    <cfRule type="duplicateValues" dxfId="6794" priority="19490"/>
    <cfRule type="duplicateValues" dxfId="6793" priority="19491"/>
    <cfRule type="duplicateValues" dxfId="6792" priority="19492"/>
  </conditionalFormatting>
  <conditionalFormatting sqref="J42:J71">
    <cfRule type="duplicateValues" dxfId="6791" priority="19496"/>
    <cfRule type="duplicateValues" dxfId="6790" priority="19497"/>
    <cfRule type="duplicateValues" dxfId="6789" priority="19498"/>
  </conditionalFormatting>
  <conditionalFormatting sqref="T42:T71">
    <cfRule type="duplicateValues" dxfId="6788" priority="19504"/>
    <cfRule type="duplicateValues" dxfId="6787" priority="19505"/>
    <cfRule type="duplicateValues" dxfId="6786" priority="19506"/>
    <cfRule type="duplicateValues" dxfId="6785" priority="19507"/>
  </conditionalFormatting>
  <conditionalFormatting sqref="V42:V71">
    <cfRule type="duplicateValues" dxfId="6784" priority="19512"/>
    <cfRule type="duplicateValues" dxfId="6783" priority="19513"/>
    <cfRule type="duplicateValues" dxfId="6782" priority="19514"/>
    <cfRule type="duplicateValues" dxfId="6781" priority="19515"/>
  </conditionalFormatting>
  <conditionalFormatting sqref="X42:X71">
    <cfRule type="duplicateValues" dxfId="6780" priority="19520"/>
    <cfRule type="duplicateValues" dxfId="6779" priority="19521"/>
    <cfRule type="duplicateValues" dxfId="6778" priority="19522"/>
    <cfRule type="duplicateValues" dxfId="6777" priority="19523"/>
  </conditionalFormatting>
  <conditionalFormatting sqref="Z42:Z71">
    <cfRule type="duplicateValues" dxfId="6776" priority="19528"/>
    <cfRule type="duplicateValues" dxfId="6775" priority="19529"/>
    <cfRule type="duplicateValues" dxfId="6774" priority="19530"/>
    <cfRule type="duplicateValues" dxfId="6773" priority="19531"/>
  </conditionalFormatting>
  <conditionalFormatting sqref="AB42:AB71">
    <cfRule type="duplicateValues" dxfId="6772" priority="19536"/>
  </conditionalFormatting>
  <conditionalFormatting sqref="AD42:AD71">
    <cfRule type="duplicateValues" dxfId="6771" priority="19538"/>
    <cfRule type="duplicateValues" dxfId="6770" priority="19539"/>
    <cfRule type="duplicateValues" dxfId="6769" priority="19540"/>
  </conditionalFormatting>
  <conditionalFormatting sqref="AN42:AN71">
    <cfRule type="duplicateValues" dxfId="6768" priority="19546"/>
    <cfRule type="duplicateValues" dxfId="6767" priority="19547"/>
    <cfRule type="duplicateValues" dxfId="6766" priority="19548"/>
  </conditionalFormatting>
  <conditionalFormatting sqref="AP42:AP71">
    <cfRule type="duplicateValues" dxfId="6765" priority="19552"/>
    <cfRule type="duplicateValues" dxfId="6764" priority="19553"/>
    <cfRule type="duplicateValues" dxfId="6763" priority="19554"/>
  </conditionalFormatting>
  <conditionalFormatting sqref="AR42:AR71">
    <cfRule type="duplicateValues" dxfId="6762" priority="19558"/>
    <cfRule type="duplicateValues" dxfId="6761" priority="19559"/>
    <cfRule type="duplicateValues" dxfId="6760" priority="19560"/>
    <cfRule type="duplicateValues" dxfId="6759" priority="19561"/>
  </conditionalFormatting>
  <conditionalFormatting sqref="BB42:BB71">
    <cfRule type="duplicateValues" dxfId="6758" priority="19568"/>
    <cfRule type="duplicateValues" dxfId="6757" priority="19569"/>
    <cfRule type="duplicateValues" dxfId="6756" priority="19570"/>
  </conditionalFormatting>
  <conditionalFormatting sqref="BD42:BD71">
    <cfRule type="duplicateValues" dxfId="6755" priority="19574"/>
    <cfRule type="duplicateValues" dxfId="6754" priority="19575"/>
    <cfRule type="duplicateValues" dxfId="6753" priority="19576"/>
    <cfRule type="duplicateValues" dxfId="6752" priority="19577"/>
  </conditionalFormatting>
  <conditionalFormatting sqref="BF42:BF71">
    <cfRule type="duplicateValues" dxfId="6751" priority="19582"/>
    <cfRule type="duplicateValues" dxfId="6750" priority="19583"/>
    <cfRule type="duplicateValues" dxfId="6749" priority="19584"/>
  </conditionalFormatting>
  <conditionalFormatting sqref="BP42:BP71">
    <cfRule type="duplicateValues" dxfId="6748" priority="19590"/>
    <cfRule type="duplicateValues" dxfId="6747" priority="19591"/>
    <cfRule type="duplicateValues" dxfId="6746" priority="19592"/>
  </conditionalFormatting>
  <conditionalFormatting sqref="BR42:BR71">
    <cfRule type="duplicateValues" dxfId="6745" priority="19596"/>
    <cfRule type="duplicateValues" dxfId="6744" priority="19597"/>
    <cfRule type="duplicateValues" dxfId="6743" priority="19598"/>
    <cfRule type="duplicateValues" dxfId="6742" priority="19599"/>
    <cfRule type="duplicateValues" dxfId="6741" priority="19600"/>
    <cfRule type="duplicateValues" dxfId="6740" priority="19601"/>
  </conditionalFormatting>
  <conditionalFormatting sqref="BT42:BT71">
    <cfRule type="duplicateValues" dxfId="6739" priority="19608"/>
    <cfRule type="duplicateValues" dxfId="6738" priority="19609"/>
    <cfRule type="duplicateValues" dxfId="6737" priority="19610"/>
    <cfRule type="duplicateValues" dxfId="6736" priority="19611"/>
    <cfRule type="duplicateValues" dxfId="6735" priority="19612"/>
  </conditionalFormatting>
  <conditionalFormatting sqref="CD42:CD71">
    <cfRule type="duplicateValues" dxfId="6734" priority="19620"/>
    <cfRule type="duplicateValues" dxfId="6733" priority="19621"/>
  </conditionalFormatting>
  <conditionalFormatting sqref="CF42:CF71">
    <cfRule type="duplicateValues" dxfId="6732" priority="19624"/>
    <cfRule type="duplicateValues" dxfId="6731" priority="19625"/>
    <cfRule type="duplicateValues" dxfId="6730" priority="19626"/>
  </conditionalFormatting>
  <conditionalFormatting sqref="CH42:CH71">
    <cfRule type="duplicateValues" dxfId="6729" priority="19633"/>
    <cfRule type="duplicateValues" dxfId="6728" priority="19634"/>
    <cfRule type="duplicateValues" dxfId="6727" priority="19635"/>
  </conditionalFormatting>
  <conditionalFormatting sqref="CR42:CR71">
    <cfRule type="duplicateValues" dxfId="6726" priority="19641"/>
    <cfRule type="duplicateValues" dxfId="6725" priority="19642"/>
    <cfRule type="duplicateValues" dxfId="6724" priority="19643"/>
  </conditionalFormatting>
  <conditionalFormatting sqref="CT42:CT71">
    <cfRule type="duplicateValues" dxfId="6723" priority="19647"/>
    <cfRule type="duplicateValues" dxfId="6722" priority="19648"/>
    <cfRule type="duplicateValues" dxfId="6721" priority="19649"/>
  </conditionalFormatting>
  <conditionalFormatting sqref="CV42:CV71">
    <cfRule type="duplicateValues" dxfId="6720" priority="19653"/>
    <cfRule type="duplicateValues" dxfId="6719" priority="19654"/>
    <cfRule type="duplicateValues" dxfId="6718" priority="19655"/>
  </conditionalFormatting>
  <conditionalFormatting sqref="CZ42:CZ71">
    <cfRule type="duplicateValues" dxfId="6717" priority="19661"/>
    <cfRule type="duplicateValues" dxfId="6716" priority="19662"/>
    <cfRule type="duplicateValues" dxfId="6715" priority="19663"/>
    <cfRule type="duplicateValues" dxfId="6714" priority="19664"/>
  </conditionalFormatting>
  <conditionalFormatting sqref="DB42:DB71">
    <cfRule type="duplicateValues" dxfId="6713" priority="19669"/>
    <cfRule type="duplicateValues" dxfId="6712" priority="19670"/>
    <cfRule type="duplicateValues" dxfId="6711" priority="19671"/>
    <cfRule type="duplicateValues" dxfId="6710" priority="19672"/>
  </conditionalFormatting>
  <conditionalFormatting sqref="DD42:DD71">
    <cfRule type="duplicateValues" dxfId="6709" priority="19677"/>
    <cfRule type="duplicateValues" dxfId="6708" priority="19678"/>
    <cfRule type="duplicateValues" dxfId="6707" priority="19679"/>
    <cfRule type="duplicateValues" dxfId="6706" priority="19680"/>
    <cfRule type="duplicateValues" dxfId="6705" priority="19681"/>
    <cfRule type="duplicateValues" dxfId="6704" priority="19682"/>
  </conditionalFormatting>
  <conditionalFormatting sqref="DF42:DF71">
    <cfRule type="duplicateValues" dxfId="6703" priority="19689"/>
    <cfRule type="duplicateValues" dxfId="6702" priority="19690"/>
    <cfRule type="duplicateValues" dxfId="6701" priority="19691"/>
    <cfRule type="duplicateValues" dxfId="6700" priority="19692"/>
    <cfRule type="duplicateValues" dxfId="6699" priority="19693"/>
  </conditionalFormatting>
  <conditionalFormatting sqref="DH42:DH71">
    <cfRule type="duplicateValues" dxfId="6698" priority="19699"/>
    <cfRule type="duplicateValues" dxfId="6697" priority="19700"/>
    <cfRule type="duplicateValues" dxfId="6696" priority="19701"/>
    <cfRule type="duplicateValues" dxfId="6695" priority="19702"/>
    <cfRule type="duplicateValues" dxfId="6694" priority="19703"/>
    <cfRule type="duplicateValues" dxfId="6693" priority="19704"/>
  </conditionalFormatting>
  <conditionalFormatting sqref="DJ42:DJ71">
    <cfRule type="duplicateValues" dxfId="6692" priority="19717"/>
    <cfRule type="duplicateValues" dxfId="6691" priority="19718"/>
    <cfRule type="duplicateValues" dxfId="6690" priority="19719"/>
    <cfRule type="duplicateValues" dxfId="6689" priority="19720"/>
  </conditionalFormatting>
  <conditionalFormatting sqref="AH42:AH71">
    <cfRule type="duplicateValues" dxfId="6688" priority="19725"/>
    <cfRule type="duplicateValues" dxfId="6687" priority="19726"/>
    <cfRule type="duplicateValues" dxfId="6686" priority="19727"/>
    <cfRule type="duplicateValues" dxfId="6685" priority="19728"/>
    <cfRule type="duplicateValues" dxfId="6684" priority="19729"/>
  </conditionalFormatting>
  <conditionalFormatting sqref="AJ42:AJ71">
    <cfRule type="duplicateValues" dxfId="6683" priority="19735"/>
    <cfRule type="duplicateValues" dxfId="6682" priority="19736"/>
    <cfRule type="duplicateValues" dxfId="6681" priority="19737"/>
    <cfRule type="duplicateValues" dxfId="6680" priority="19738"/>
    <cfRule type="duplicateValues" dxfId="6679" priority="19739"/>
  </conditionalFormatting>
  <conditionalFormatting sqref="AL42:AL71">
    <cfRule type="duplicateValues" dxfId="6678" priority="19745"/>
    <cfRule type="duplicateValues" dxfId="6677" priority="19746"/>
    <cfRule type="duplicateValues" dxfId="6676" priority="19747"/>
    <cfRule type="duplicateValues" dxfId="6675" priority="19748"/>
    <cfRule type="duplicateValues" dxfId="6674" priority="19749"/>
  </conditionalFormatting>
  <conditionalFormatting sqref="AV42:AV71">
    <cfRule type="duplicateValues" dxfId="6673" priority="19755"/>
    <cfRule type="duplicateValues" dxfId="6672" priority="19756"/>
    <cfRule type="duplicateValues" dxfId="6671" priority="19757"/>
    <cfRule type="duplicateValues" dxfId="6670" priority="19758"/>
    <cfRule type="duplicateValues" dxfId="6669" priority="19759"/>
  </conditionalFormatting>
  <conditionalFormatting sqref="AX42:AX71">
    <cfRule type="duplicateValues" dxfId="6668" priority="19765"/>
    <cfRule type="duplicateValues" dxfId="6667" priority="19766"/>
    <cfRule type="duplicateValues" dxfId="6666" priority="19767"/>
    <cfRule type="duplicateValues" dxfId="6665" priority="19768"/>
    <cfRule type="duplicateValues" dxfId="6664" priority="19769"/>
  </conditionalFormatting>
  <conditionalFormatting sqref="AZ42:AZ71">
    <cfRule type="duplicateValues" dxfId="6663" priority="19775"/>
    <cfRule type="duplicateValues" dxfId="6662" priority="19776"/>
    <cfRule type="duplicateValues" dxfId="6661" priority="19777"/>
    <cfRule type="duplicateValues" dxfId="6660" priority="19778"/>
    <cfRule type="duplicateValues" dxfId="6659" priority="19779"/>
  </conditionalFormatting>
  <conditionalFormatting sqref="BJ42:BJ71">
    <cfRule type="duplicateValues" dxfId="6658" priority="19785"/>
    <cfRule type="duplicateValues" dxfId="6657" priority="19786"/>
    <cfRule type="duplicateValues" dxfId="6656" priority="19787"/>
    <cfRule type="duplicateValues" dxfId="6655" priority="19788"/>
    <cfRule type="duplicateValues" dxfId="6654" priority="19789"/>
  </conditionalFormatting>
  <conditionalFormatting sqref="BL42:BL71">
    <cfRule type="duplicateValues" dxfId="6653" priority="19795"/>
    <cfRule type="duplicateValues" dxfId="6652" priority="19796"/>
    <cfRule type="duplicateValues" dxfId="6651" priority="19797"/>
    <cfRule type="duplicateValues" dxfId="6650" priority="19798"/>
    <cfRule type="duplicateValues" dxfId="6649" priority="19799"/>
  </conditionalFormatting>
  <conditionalFormatting sqref="BN42:BN71">
    <cfRule type="duplicateValues" dxfId="6648" priority="19805"/>
    <cfRule type="duplicateValues" dxfId="6647" priority="19806"/>
    <cfRule type="duplicateValues" dxfId="6646" priority="19807"/>
    <cfRule type="duplicateValues" dxfId="6645" priority="19808"/>
    <cfRule type="duplicateValues" dxfId="6644" priority="19809"/>
  </conditionalFormatting>
  <conditionalFormatting sqref="BX42:BX71">
    <cfRule type="duplicateValues" dxfId="6643" priority="19815"/>
    <cfRule type="duplicateValues" dxfId="6642" priority="19816"/>
    <cfRule type="duplicateValues" dxfId="6641" priority="19817"/>
    <cfRule type="duplicateValues" dxfId="6640" priority="19818"/>
    <cfRule type="duplicateValues" dxfId="6639" priority="19819"/>
  </conditionalFormatting>
  <conditionalFormatting sqref="BZ42:BZ71">
    <cfRule type="duplicateValues" dxfId="6638" priority="19825"/>
    <cfRule type="duplicateValues" dxfId="6637" priority="19826"/>
    <cfRule type="duplicateValues" dxfId="6636" priority="19827"/>
    <cfRule type="duplicateValues" dxfId="6635" priority="19828"/>
    <cfRule type="duplicateValues" dxfId="6634" priority="19829"/>
  </conditionalFormatting>
  <conditionalFormatting sqref="CB42:CB71">
    <cfRule type="duplicateValues" dxfId="6633" priority="19835"/>
    <cfRule type="duplicateValues" dxfId="6632" priority="19836"/>
    <cfRule type="duplicateValues" dxfId="6631" priority="19837"/>
    <cfRule type="duplicateValues" dxfId="6630" priority="19838"/>
    <cfRule type="duplicateValues" dxfId="6629" priority="19839"/>
  </conditionalFormatting>
  <conditionalFormatting sqref="CL42:CL71">
    <cfRule type="duplicateValues" dxfId="6628" priority="19845"/>
    <cfRule type="duplicateValues" dxfId="6627" priority="19846"/>
    <cfRule type="duplicateValues" dxfId="6626" priority="19847"/>
    <cfRule type="duplicateValues" dxfId="6625" priority="19848"/>
    <cfRule type="duplicateValues" dxfId="6624" priority="19849"/>
  </conditionalFormatting>
  <conditionalFormatting sqref="CN42:CN71">
    <cfRule type="duplicateValues" dxfId="6623" priority="19855"/>
    <cfRule type="duplicateValues" dxfId="6622" priority="19856"/>
    <cfRule type="duplicateValues" dxfId="6621" priority="19857"/>
    <cfRule type="duplicateValues" dxfId="6620" priority="19858"/>
    <cfRule type="duplicateValues" dxfId="6619" priority="19859"/>
  </conditionalFormatting>
  <conditionalFormatting sqref="CP42:CP71">
    <cfRule type="duplicateValues" dxfId="6618" priority="19865"/>
    <cfRule type="duplicateValues" dxfId="6617" priority="19866"/>
    <cfRule type="duplicateValues" dxfId="6616" priority="19867"/>
    <cfRule type="duplicateValues" dxfId="6615" priority="19868"/>
    <cfRule type="duplicateValues" dxfId="6614" priority="19869"/>
  </conditionalFormatting>
  <conditionalFormatting sqref="D42:D71">
    <cfRule type="duplicateValues" dxfId="6613" priority="19875"/>
  </conditionalFormatting>
  <conditionalFormatting sqref="F42:F71">
    <cfRule type="duplicateValues" dxfId="6612" priority="19877"/>
    <cfRule type="duplicateValues" dxfId="6611" priority="19878"/>
  </conditionalFormatting>
  <conditionalFormatting sqref="H42:H71">
    <cfRule type="duplicateValues" dxfId="6610" priority="19881"/>
  </conditionalFormatting>
  <conditionalFormatting sqref="J42:J71">
    <cfRule type="duplicateValues" dxfId="6609" priority="19883"/>
    <cfRule type="duplicateValues" dxfId="6608" priority="19884"/>
  </conditionalFormatting>
  <conditionalFormatting sqref="N42:N71">
    <cfRule type="duplicateValues" dxfId="6607" priority="19891"/>
    <cfRule type="duplicateValues" dxfId="6606" priority="19892"/>
  </conditionalFormatting>
  <conditionalFormatting sqref="T42:T71">
    <cfRule type="duplicateValues" dxfId="6605" priority="19901"/>
    <cfRule type="duplicateValues" dxfId="6604" priority="19902"/>
    <cfRule type="duplicateValues" dxfId="6603" priority="19903"/>
  </conditionalFormatting>
  <conditionalFormatting sqref="V42:V71">
    <cfRule type="duplicateValues" dxfId="6602" priority="19907"/>
    <cfRule type="duplicateValues" dxfId="6601" priority="19908"/>
    <cfRule type="duplicateValues" dxfId="6600" priority="19909"/>
  </conditionalFormatting>
  <conditionalFormatting sqref="X42:X71">
    <cfRule type="duplicateValues" dxfId="6599" priority="19913"/>
    <cfRule type="duplicateValues" dxfId="6598" priority="19914"/>
    <cfRule type="duplicateValues" dxfId="6597" priority="19915"/>
  </conditionalFormatting>
  <conditionalFormatting sqref="Z42:Z71">
    <cfRule type="duplicateValues" dxfId="6596" priority="19919"/>
  </conditionalFormatting>
  <conditionalFormatting sqref="AN42:AN71">
    <cfRule type="duplicateValues" dxfId="6595" priority="19923"/>
  </conditionalFormatting>
  <conditionalFormatting sqref="AP42:AP71">
    <cfRule type="duplicateValues" dxfId="6594" priority="19925"/>
    <cfRule type="duplicateValues" dxfId="6593" priority="19926"/>
  </conditionalFormatting>
  <conditionalFormatting sqref="AR42:AR71">
    <cfRule type="duplicateValues" dxfId="6592" priority="19929"/>
  </conditionalFormatting>
  <conditionalFormatting sqref="BB42:BB71">
    <cfRule type="duplicateValues" dxfId="6591" priority="19933"/>
  </conditionalFormatting>
  <conditionalFormatting sqref="BD42:BD71">
    <cfRule type="duplicateValues" dxfId="6590" priority="19935"/>
    <cfRule type="duplicateValues" dxfId="6589" priority="19936"/>
    <cfRule type="duplicateValues" dxfId="6588" priority="19937"/>
  </conditionalFormatting>
  <conditionalFormatting sqref="BF42:BF71">
    <cfRule type="duplicateValues" dxfId="6587" priority="19941"/>
    <cfRule type="duplicateValues" dxfId="6586" priority="19942"/>
  </conditionalFormatting>
  <conditionalFormatting sqref="BP42:BP71">
    <cfRule type="duplicateValues" dxfId="6585" priority="19947"/>
  </conditionalFormatting>
  <conditionalFormatting sqref="BR42:BR71">
    <cfRule type="duplicateValues" dxfId="6584" priority="19949"/>
  </conditionalFormatting>
  <conditionalFormatting sqref="BT42:BT71">
    <cfRule type="duplicateValues" dxfId="6583" priority="19951"/>
  </conditionalFormatting>
  <conditionalFormatting sqref="CF42:CF71">
    <cfRule type="duplicateValues" dxfId="6582" priority="19957"/>
  </conditionalFormatting>
  <conditionalFormatting sqref="CH42:CH71">
    <cfRule type="duplicateValues" dxfId="6581" priority="19960"/>
  </conditionalFormatting>
  <conditionalFormatting sqref="CL42:CL71">
    <cfRule type="duplicateValues" dxfId="6580" priority="19964"/>
  </conditionalFormatting>
  <conditionalFormatting sqref="CN42:CN71">
    <cfRule type="duplicateValues" dxfId="6579" priority="19966"/>
  </conditionalFormatting>
  <conditionalFormatting sqref="AH42:AH71">
    <cfRule type="duplicateValues" dxfId="6578" priority="19970"/>
    <cfRule type="duplicateValues" dxfId="6577" priority="19971"/>
    <cfRule type="duplicateValues" dxfId="6576" priority="19972"/>
  </conditionalFormatting>
  <conditionalFormatting sqref="AJ42:AJ71">
    <cfRule type="duplicateValues" dxfId="6575" priority="19976"/>
    <cfRule type="duplicateValues" dxfId="6574" priority="19977"/>
    <cfRule type="duplicateValues" dxfId="6573" priority="19978"/>
  </conditionalFormatting>
  <conditionalFormatting sqref="AL42:AL71">
    <cfRule type="duplicateValues" dxfId="6572" priority="19982"/>
    <cfRule type="duplicateValues" dxfId="6571" priority="19983"/>
    <cfRule type="duplicateValues" dxfId="6570" priority="19984"/>
  </conditionalFormatting>
  <conditionalFormatting sqref="AV42:AV71">
    <cfRule type="duplicateValues" dxfId="6569" priority="19988"/>
    <cfRule type="duplicateValues" dxfId="6568" priority="19989"/>
    <cfRule type="duplicateValues" dxfId="6567" priority="19990"/>
  </conditionalFormatting>
  <conditionalFormatting sqref="AX42:AX71">
    <cfRule type="duplicateValues" dxfId="6566" priority="19994"/>
    <cfRule type="duplicateValues" dxfId="6565" priority="19995"/>
    <cfRule type="duplicateValues" dxfId="6564" priority="19996"/>
  </conditionalFormatting>
  <conditionalFormatting sqref="AZ42:AZ71">
    <cfRule type="duplicateValues" dxfId="6563" priority="20000"/>
    <cfRule type="duplicateValues" dxfId="6562" priority="20001"/>
    <cfRule type="duplicateValues" dxfId="6561" priority="20002"/>
  </conditionalFormatting>
  <conditionalFormatting sqref="BJ42:BJ71">
    <cfRule type="duplicateValues" dxfId="6560" priority="20006"/>
    <cfRule type="duplicateValues" dxfId="6559" priority="20007"/>
    <cfRule type="duplicateValues" dxfId="6558" priority="20008"/>
  </conditionalFormatting>
  <conditionalFormatting sqref="CB42:CB71">
    <cfRule type="duplicateValues" dxfId="6557" priority="20012"/>
    <cfRule type="duplicateValues" dxfId="6556" priority="20013"/>
    <cfRule type="duplicateValues" dxfId="6555" priority="20014"/>
  </conditionalFormatting>
  <conditionalFormatting sqref="BZ42:BZ71">
    <cfRule type="duplicateValues" dxfId="6554" priority="20018"/>
    <cfRule type="duplicateValues" dxfId="6553" priority="20019"/>
    <cfRule type="duplicateValues" dxfId="6552" priority="20020"/>
  </conditionalFormatting>
  <conditionalFormatting sqref="BX42:BX71">
    <cfRule type="duplicateValues" dxfId="6551" priority="20024"/>
    <cfRule type="duplicateValues" dxfId="6550" priority="20025"/>
    <cfRule type="duplicateValues" dxfId="6549" priority="20026"/>
  </conditionalFormatting>
  <conditionalFormatting sqref="BN42:BN71">
    <cfRule type="duplicateValues" dxfId="6548" priority="20030"/>
    <cfRule type="duplicateValues" dxfId="6547" priority="20031"/>
    <cfRule type="duplicateValues" dxfId="6546" priority="20032"/>
  </conditionalFormatting>
  <conditionalFormatting sqref="BL42:BL71">
    <cfRule type="duplicateValues" dxfId="6545" priority="20036"/>
    <cfRule type="duplicateValues" dxfId="6544" priority="20037"/>
    <cfRule type="duplicateValues" dxfId="6543" priority="20038"/>
  </conditionalFormatting>
  <conditionalFormatting sqref="CR42:CR71">
    <cfRule type="duplicateValues" dxfId="6542" priority="20042"/>
    <cfRule type="duplicateValues" dxfId="6541" priority="20043"/>
  </conditionalFormatting>
  <conditionalFormatting sqref="CV42:CV71">
    <cfRule type="duplicateValues" dxfId="6540" priority="20046"/>
    <cfRule type="duplicateValues" dxfId="6539" priority="20047"/>
  </conditionalFormatting>
  <conditionalFormatting sqref="CP42:CP71">
    <cfRule type="duplicateValues" dxfId="6538" priority="20056"/>
    <cfRule type="duplicateValues" dxfId="6537" priority="20057"/>
    <cfRule type="duplicateValues" dxfId="6536" priority="20058"/>
  </conditionalFormatting>
  <conditionalFormatting sqref="DD42:DD71">
    <cfRule type="duplicateValues" dxfId="6535" priority="20080"/>
    <cfRule type="duplicateValues" dxfId="6534" priority="20081"/>
    <cfRule type="duplicateValues" dxfId="6533" priority="20082"/>
    <cfRule type="duplicateValues" dxfId="6532" priority="20083"/>
  </conditionalFormatting>
  <conditionalFormatting sqref="DF42:DF71">
    <cfRule type="duplicateValues" dxfId="6531" priority="20088"/>
    <cfRule type="duplicateValues" dxfId="6530" priority="20089"/>
    <cfRule type="duplicateValues" dxfId="6529" priority="20090"/>
    <cfRule type="duplicateValues" dxfId="6528" priority="20091"/>
  </conditionalFormatting>
  <conditionalFormatting sqref="DH42:DH71">
    <cfRule type="duplicateValues" dxfId="6527" priority="20096"/>
    <cfRule type="duplicateValues" dxfId="6526" priority="20097"/>
    <cfRule type="duplicateValues" dxfId="6525" priority="20098"/>
    <cfRule type="duplicateValues" dxfId="6524" priority="20099"/>
  </conditionalFormatting>
  <conditionalFormatting sqref="DJ42:DJ71">
    <cfRule type="duplicateValues" dxfId="6523" priority="20108"/>
    <cfRule type="duplicateValues" dxfId="6522" priority="20109"/>
    <cfRule type="duplicateValues" dxfId="6521" priority="20110"/>
  </conditionalFormatting>
  <conditionalFormatting sqref="AD42:AD71">
    <cfRule type="duplicateValues" dxfId="6520" priority="20114"/>
    <cfRule type="duplicateValues" dxfId="6519" priority="20115"/>
  </conditionalFormatting>
  <conditionalFormatting sqref="DL42:DL71">
    <cfRule type="duplicateValues" dxfId="6518" priority="20333"/>
  </conditionalFormatting>
  <conditionalFormatting sqref="DZ42:DZ71">
    <cfRule type="duplicateValues" dxfId="6517" priority="20335"/>
  </conditionalFormatting>
  <conditionalFormatting sqref="EN42:EN71">
    <cfRule type="duplicateValues" dxfId="6516" priority="20337"/>
  </conditionalFormatting>
  <conditionalFormatting sqref="FB42:FB71">
    <cfRule type="duplicateValues" dxfId="6515" priority="20339"/>
  </conditionalFormatting>
  <conditionalFormatting sqref="FP42:FP71">
    <cfRule type="duplicateValues" dxfId="6514" priority="20341"/>
  </conditionalFormatting>
  <conditionalFormatting sqref="GD42:GD71">
    <cfRule type="duplicateValues" dxfId="6513" priority="20343"/>
  </conditionalFormatting>
  <conditionalFormatting sqref="DN42:DN71">
    <cfRule type="duplicateValues" dxfId="6512" priority="20347"/>
    <cfRule type="duplicateValues" dxfId="6511" priority="20348"/>
    <cfRule type="duplicateValues" dxfId="6510" priority="20349"/>
    <cfRule type="duplicateValues" dxfId="6509" priority="20350"/>
  </conditionalFormatting>
  <conditionalFormatting sqref="DP42:DP71">
    <cfRule type="duplicateValues" dxfId="6508" priority="20355"/>
    <cfRule type="duplicateValues" dxfId="6507" priority="20356"/>
    <cfRule type="duplicateValues" dxfId="6506" priority="20357"/>
    <cfRule type="duplicateValues" dxfId="6505" priority="20358"/>
  </conditionalFormatting>
  <conditionalFormatting sqref="DR42:DR71">
    <cfRule type="duplicateValues" dxfId="6504" priority="20363"/>
    <cfRule type="duplicateValues" dxfId="6503" priority="20364"/>
    <cfRule type="duplicateValues" dxfId="6502" priority="20365"/>
    <cfRule type="duplicateValues" dxfId="6501" priority="20366"/>
  </conditionalFormatting>
  <conditionalFormatting sqref="DT42:DT71">
    <cfRule type="duplicateValues" dxfId="6500" priority="20371"/>
    <cfRule type="duplicateValues" dxfId="6499" priority="20372"/>
    <cfRule type="duplicateValues" dxfId="6498" priority="20373"/>
    <cfRule type="duplicateValues" dxfId="6497" priority="20374"/>
  </conditionalFormatting>
  <conditionalFormatting sqref="DV42:DV71">
    <cfRule type="duplicateValues" dxfId="6496" priority="20379"/>
    <cfRule type="duplicateValues" dxfId="6495" priority="20380"/>
    <cfRule type="duplicateValues" dxfId="6494" priority="20381"/>
    <cfRule type="duplicateValues" dxfId="6493" priority="20382"/>
  </conditionalFormatting>
  <conditionalFormatting sqref="DX42:DX71">
    <cfRule type="duplicateValues" dxfId="6492" priority="20387"/>
    <cfRule type="duplicateValues" dxfId="6491" priority="20388"/>
    <cfRule type="duplicateValues" dxfId="6490" priority="20389"/>
    <cfRule type="duplicateValues" dxfId="6489" priority="20390"/>
  </conditionalFormatting>
  <conditionalFormatting sqref="EH42:EH71">
    <cfRule type="duplicateValues" dxfId="6488" priority="20397"/>
    <cfRule type="duplicateValues" dxfId="6487" priority="20398"/>
    <cfRule type="duplicateValues" dxfId="6486" priority="20399"/>
  </conditionalFormatting>
  <conditionalFormatting sqref="EJ42:EJ71">
    <cfRule type="duplicateValues" dxfId="6485" priority="20403"/>
    <cfRule type="duplicateValues" dxfId="6484" priority="20404"/>
    <cfRule type="duplicateValues" dxfId="6483" priority="20405"/>
  </conditionalFormatting>
  <conditionalFormatting sqref="EL42:EL71">
    <cfRule type="duplicateValues" dxfId="6482" priority="20409"/>
    <cfRule type="duplicateValues" dxfId="6481" priority="20410"/>
    <cfRule type="duplicateValues" dxfId="6480" priority="20411"/>
    <cfRule type="duplicateValues" dxfId="6479" priority="20412"/>
  </conditionalFormatting>
  <conditionalFormatting sqref="EV42:EV71">
    <cfRule type="duplicateValues" dxfId="6478" priority="20419"/>
    <cfRule type="duplicateValues" dxfId="6477" priority="20420"/>
    <cfRule type="duplicateValues" dxfId="6476" priority="20421"/>
  </conditionalFormatting>
  <conditionalFormatting sqref="EX42:EX71">
    <cfRule type="duplicateValues" dxfId="6475" priority="20425"/>
    <cfRule type="duplicateValues" dxfId="6474" priority="20426"/>
    <cfRule type="duplicateValues" dxfId="6473" priority="20427"/>
    <cfRule type="duplicateValues" dxfId="6472" priority="20428"/>
  </conditionalFormatting>
  <conditionalFormatting sqref="EZ42:EZ71">
    <cfRule type="duplicateValues" dxfId="6471" priority="20437"/>
    <cfRule type="duplicateValues" dxfId="6470" priority="20438"/>
    <cfRule type="duplicateValues" dxfId="6469" priority="20439"/>
    <cfRule type="duplicateValues" dxfId="6468" priority="20440"/>
  </conditionalFormatting>
  <conditionalFormatting sqref="FJ42:FJ71">
    <cfRule type="duplicateValues" dxfId="6467" priority="20447"/>
    <cfRule type="duplicateValues" dxfId="6466" priority="20448"/>
    <cfRule type="duplicateValues" dxfId="6465" priority="20449"/>
  </conditionalFormatting>
  <conditionalFormatting sqref="FL42:FL71">
    <cfRule type="duplicateValues" dxfId="6464" priority="20453"/>
    <cfRule type="duplicateValues" dxfId="6463" priority="20454"/>
    <cfRule type="duplicateValues" dxfId="6462" priority="20455"/>
    <cfRule type="duplicateValues" dxfId="6461" priority="20456"/>
    <cfRule type="duplicateValues" dxfId="6460" priority="20457"/>
    <cfRule type="duplicateValues" dxfId="6459" priority="20458"/>
  </conditionalFormatting>
  <conditionalFormatting sqref="FN42:FN71">
    <cfRule type="duplicateValues" dxfId="6458" priority="20465"/>
    <cfRule type="duplicateValues" dxfId="6457" priority="20466"/>
    <cfRule type="duplicateValues" dxfId="6456" priority="20467"/>
    <cfRule type="duplicateValues" dxfId="6455" priority="20468"/>
    <cfRule type="duplicateValues" dxfId="6454" priority="20469"/>
  </conditionalFormatting>
  <conditionalFormatting sqref="FX42:FX71">
    <cfRule type="duplicateValues" dxfId="6453" priority="20477"/>
    <cfRule type="duplicateValues" dxfId="6452" priority="20478"/>
    <cfRule type="duplicateValues" dxfId="6451" priority="20479"/>
  </conditionalFormatting>
  <conditionalFormatting sqref="FZ42:FZ71">
    <cfRule type="duplicateValues" dxfId="6450" priority="20483"/>
    <cfRule type="duplicateValues" dxfId="6449" priority="20484"/>
    <cfRule type="duplicateValues" dxfId="6448" priority="20485"/>
  </conditionalFormatting>
  <conditionalFormatting sqref="GB42:GB71">
    <cfRule type="duplicateValues" dxfId="6447" priority="20492"/>
    <cfRule type="duplicateValues" dxfId="6446" priority="20493"/>
    <cfRule type="duplicateValues" dxfId="6445" priority="20494"/>
  </conditionalFormatting>
  <conditionalFormatting sqref="GL42:GL71">
    <cfRule type="duplicateValues" dxfId="6444" priority="20500"/>
    <cfRule type="duplicateValues" dxfId="6443" priority="20501"/>
    <cfRule type="duplicateValues" dxfId="6442" priority="20502"/>
  </conditionalFormatting>
  <conditionalFormatting sqref="GN42:GN71">
    <cfRule type="duplicateValues" dxfId="6441" priority="20506"/>
    <cfRule type="duplicateValues" dxfId="6440" priority="20507"/>
    <cfRule type="duplicateValues" dxfId="6439" priority="20508"/>
  </conditionalFormatting>
  <conditionalFormatting sqref="GP42:GP71">
    <cfRule type="duplicateValues" dxfId="6438" priority="20512"/>
    <cfRule type="duplicateValues" dxfId="6437" priority="20513"/>
    <cfRule type="duplicateValues" dxfId="6436" priority="20514"/>
  </conditionalFormatting>
  <conditionalFormatting sqref="EB42:EB71">
    <cfRule type="duplicateValues" dxfId="6435" priority="20518"/>
    <cfRule type="duplicateValues" dxfId="6434" priority="20519"/>
    <cfRule type="duplicateValues" dxfId="6433" priority="20520"/>
    <cfRule type="duplicateValues" dxfId="6432" priority="20521"/>
    <cfRule type="duplicateValues" dxfId="6431" priority="20522"/>
  </conditionalFormatting>
  <conditionalFormatting sqref="ED42:ED71">
    <cfRule type="duplicateValues" dxfId="6430" priority="20528"/>
    <cfRule type="duplicateValues" dxfId="6429" priority="20529"/>
    <cfRule type="duplicateValues" dxfId="6428" priority="20530"/>
    <cfRule type="duplicateValues" dxfId="6427" priority="20531"/>
    <cfRule type="duplicateValues" dxfId="6426" priority="20532"/>
  </conditionalFormatting>
  <conditionalFormatting sqref="EP42:EP71">
    <cfRule type="duplicateValues" dxfId="6425" priority="20538"/>
    <cfRule type="duplicateValues" dxfId="6424" priority="20539"/>
    <cfRule type="duplicateValues" dxfId="6423" priority="20540"/>
    <cfRule type="duplicateValues" dxfId="6422" priority="20541"/>
    <cfRule type="duplicateValues" dxfId="6421" priority="20542"/>
  </conditionalFormatting>
  <conditionalFormatting sqref="ER42:ER71">
    <cfRule type="duplicateValues" dxfId="6420" priority="20548"/>
    <cfRule type="duplicateValues" dxfId="6419" priority="20549"/>
    <cfRule type="duplicateValues" dxfId="6418" priority="20550"/>
    <cfRule type="duplicateValues" dxfId="6417" priority="20551"/>
    <cfRule type="duplicateValues" dxfId="6416" priority="20552"/>
  </conditionalFormatting>
  <conditionalFormatting sqref="ET42:ET71">
    <cfRule type="duplicateValues" dxfId="6415" priority="20558"/>
    <cfRule type="duplicateValues" dxfId="6414" priority="20559"/>
    <cfRule type="duplicateValues" dxfId="6413" priority="20560"/>
    <cfRule type="duplicateValues" dxfId="6412" priority="20561"/>
    <cfRule type="duplicateValues" dxfId="6411" priority="20562"/>
  </conditionalFormatting>
  <conditionalFormatting sqref="FD42:FD71">
    <cfRule type="duplicateValues" dxfId="6410" priority="20573"/>
    <cfRule type="duplicateValues" dxfId="6409" priority="20574"/>
    <cfRule type="duplicateValues" dxfId="6408" priority="20575"/>
    <cfRule type="duplicateValues" dxfId="6407" priority="20576"/>
    <cfRule type="duplicateValues" dxfId="6406" priority="20577"/>
  </conditionalFormatting>
  <conditionalFormatting sqref="FF42:FF71">
    <cfRule type="duplicateValues" dxfId="6405" priority="20583"/>
    <cfRule type="duplicateValues" dxfId="6404" priority="20584"/>
    <cfRule type="duplicateValues" dxfId="6403" priority="20585"/>
    <cfRule type="duplicateValues" dxfId="6402" priority="20586"/>
    <cfRule type="duplicateValues" dxfId="6401" priority="20587"/>
  </conditionalFormatting>
  <conditionalFormatting sqref="FH42:FH71">
    <cfRule type="duplicateValues" dxfId="6400" priority="20593"/>
    <cfRule type="duplicateValues" dxfId="6399" priority="20594"/>
    <cfRule type="duplicateValues" dxfId="6398" priority="20595"/>
    <cfRule type="duplicateValues" dxfId="6397" priority="20596"/>
    <cfRule type="duplicateValues" dxfId="6396" priority="20597"/>
  </conditionalFormatting>
  <conditionalFormatting sqref="FR42:FR71">
    <cfRule type="duplicateValues" dxfId="6395" priority="20608"/>
    <cfRule type="duplicateValues" dxfId="6394" priority="20609"/>
    <cfRule type="duplicateValues" dxfId="6393" priority="20610"/>
    <cfRule type="duplicateValues" dxfId="6392" priority="20611"/>
    <cfRule type="duplicateValues" dxfId="6391" priority="20612"/>
  </conditionalFormatting>
  <conditionalFormatting sqref="FT42:FT71">
    <cfRule type="duplicateValues" dxfId="6390" priority="20618"/>
    <cfRule type="duplicateValues" dxfId="6389" priority="20619"/>
    <cfRule type="duplicateValues" dxfId="6388" priority="20620"/>
    <cfRule type="duplicateValues" dxfId="6387" priority="20621"/>
    <cfRule type="duplicateValues" dxfId="6386" priority="20622"/>
  </conditionalFormatting>
  <conditionalFormatting sqref="FV42:FV71">
    <cfRule type="duplicateValues" dxfId="6385" priority="20628"/>
    <cfRule type="duplicateValues" dxfId="6384" priority="20629"/>
    <cfRule type="duplicateValues" dxfId="6383" priority="20630"/>
    <cfRule type="duplicateValues" dxfId="6382" priority="20631"/>
    <cfRule type="duplicateValues" dxfId="6381" priority="20632"/>
  </conditionalFormatting>
  <conditionalFormatting sqref="GF42:GF71">
    <cfRule type="duplicateValues" dxfId="6380" priority="20638"/>
    <cfRule type="duplicateValues" dxfId="6379" priority="20639"/>
    <cfRule type="duplicateValues" dxfId="6378" priority="20640"/>
    <cfRule type="duplicateValues" dxfId="6377" priority="20641"/>
    <cfRule type="duplicateValues" dxfId="6376" priority="20642"/>
  </conditionalFormatting>
  <conditionalFormatting sqref="GH42:GH71">
    <cfRule type="duplicateValues" dxfId="6375" priority="20648"/>
    <cfRule type="duplicateValues" dxfId="6374" priority="20649"/>
    <cfRule type="duplicateValues" dxfId="6373" priority="20650"/>
    <cfRule type="duplicateValues" dxfId="6372" priority="20651"/>
    <cfRule type="duplicateValues" dxfId="6371" priority="20652"/>
  </conditionalFormatting>
  <conditionalFormatting sqref="GJ42:GJ71">
    <cfRule type="duplicateValues" dxfId="6370" priority="20658"/>
    <cfRule type="duplicateValues" dxfId="6369" priority="20659"/>
    <cfRule type="duplicateValues" dxfId="6368" priority="20660"/>
    <cfRule type="duplicateValues" dxfId="6367" priority="20661"/>
    <cfRule type="duplicateValues" dxfId="6366" priority="20662"/>
  </conditionalFormatting>
  <conditionalFormatting sqref="EF42:EF71">
    <cfRule type="duplicateValues" dxfId="6365" priority="20668"/>
    <cfRule type="duplicateValues" dxfId="6364" priority="20669"/>
    <cfRule type="duplicateValues" dxfId="6363" priority="20670"/>
    <cfRule type="duplicateValues" dxfId="6362" priority="20671"/>
    <cfRule type="duplicateValues" dxfId="6361" priority="20672"/>
  </conditionalFormatting>
  <conditionalFormatting sqref="FJ42:FJ71">
    <cfRule type="duplicateValues" dxfId="6360" priority="20690"/>
  </conditionalFormatting>
  <conditionalFormatting sqref="DT42:DT71">
    <cfRule type="duplicateValues" dxfId="6359" priority="20694"/>
    <cfRule type="duplicateValues" dxfId="6358" priority="20695"/>
    <cfRule type="duplicateValues" dxfId="6357" priority="20696"/>
  </conditionalFormatting>
  <conditionalFormatting sqref="DV42:DV71">
    <cfRule type="duplicateValues" dxfId="6356" priority="20700"/>
    <cfRule type="duplicateValues" dxfId="6355" priority="20701"/>
    <cfRule type="duplicateValues" dxfId="6354" priority="20702"/>
  </conditionalFormatting>
  <conditionalFormatting sqref="EJ42:EJ71">
    <cfRule type="duplicateValues" dxfId="6353" priority="20722"/>
    <cfRule type="duplicateValues" dxfId="6352" priority="20723"/>
    <cfRule type="duplicateValues" dxfId="6351" priority="20724"/>
    <cfRule type="duplicateValues" dxfId="6350" priority="20725"/>
  </conditionalFormatting>
  <conditionalFormatting sqref="EL42:EL71">
    <cfRule type="duplicateValues" dxfId="6349" priority="20730"/>
    <cfRule type="duplicateValues" dxfId="6348" priority="20731"/>
    <cfRule type="duplicateValues" dxfId="6347" priority="20732"/>
  </conditionalFormatting>
  <conditionalFormatting sqref="EX42:EX71">
    <cfRule type="duplicateValues" dxfId="6346" priority="20744"/>
    <cfRule type="duplicateValues" dxfId="6345" priority="20745"/>
    <cfRule type="duplicateValues" dxfId="6344" priority="20746"/>
    <cfRule type="duplicateValues" dxfId="6343" priority="20747"/>
    <cfRule type="duplicateValues" dxfId="6342" priority="20748"/>
    <cfRule type="duplicateValues" dxfId="6341" priority="20749"/>
  </conditionalFormatting>
  <conditionalFormatting sqref="EZ42:EZ71">
    <cfRule type="duplicateValues" dxfId="6340" priority="20762"/>
    <cfRule type="duplicateValues" dxfId="6339" priority="20763"/>
    <cfRule type="duplicateValues" dxfId="6338" priority="20764"/>
    <cfRule type="duplicateValues" dxfId="6337" priority="20765"/>
    <cfRule type="duplicateValues" dxfId="6336" priority="20766"/>
  </conditionalFormatting>
  <conditionalFormatting sqref="FJ42:FJ71">
    <cfRule type="duplicateValues" dxfId="6335" priority="20774"/>
    <cfRule type="duplicateValues" dxfId="6334" priority="20775"/>
  </conditionalFormatting>
  <conditionalFormatting sqref="FL42:FL71">
    <cfRule type="duplicateValues" dxfId="6333" priority="20778"/>
    <cfRule type="duplicateValues" dxfId="6332" priority="20779"/>
    <cfRule type="duplicateValues" dxfId="6331" priority="20780"/>
  </conditionalFormatting>
  <conditionalFormatting sqref="FN42:FN71">
    <cfRule type="duplicateValues" dxfId="6330" priority="20784"/>
    <cfRule type="duplicateValues" dxfId="6329" priority="20785"/>
    <cfRule type="duplicateValues" dxfId="6328" priority="20786"/>
  </conditionalFormatting>
  <conditionalFormatting sqref="GF42:GF71">
    <cfRule type="duplicateValues" dxfId="6327" priority="20815"/>
    <cfRule type="duplicateValues" dxfId="6326" priority="20816"/>
    <cfRule type="duplicateValues" dxfId="6325" priority="20817"/>
    <cfRule type="duplicateValues" dxfId="6324" priority="20818"/>
  </conditionalFormatting>
  <conditionalFormatting sqref="GH42:GH71">
    <cfRule type="duplicateValues" dxfId="6323" priority="20823"/>
    <cfRule type="duplicateValues" dxfId="6322" priority="20824"/>
    <cfRule type="duplicateValues" dxfId="6321" priority="20825"/>
    <cfRule type="duplicateValues" dxfId="6320" priority="20826"/>
  </conditionalFormatting>
  <conditionalFormatting sqref="GJ42:GJ71">
    <cfRule type="duplicateValues" dxfId="6319" priority="20831"/>
    <cfRule type="duplicateValues" dxfId="6318" priority="20832"/>
    <cfRule type="duplicateValues" dxfId="6317" priority="20833"/>
    <cfRule type="duplicateValues" dxfId="6316" priority="20834"/>
    <cfRule type="duplicateValues" dxfId="6315" priority="20835"/>
    <cfRule type="duplicateValues" dxfId="6314" priority="20836"/>
  </conditionalFormatting>
  <conditionalFormatting sqref="GL42:GL71">
    <cfRule type="duplicateValues" dxfId="6313" priority="20843"/>
    <cfRule type="duplicateValues" dxfId="6312" priority="20844"/>
    <cfRule type="duplicateValues" dxfId="6311" priority="20845"/>
    <cfRule type="duplicateValues" dxfId="6310" priority="20846"/>
    <cfRule type="duplicateValues" dxfId="6309" priority="20847"/>
  </conditionalFormatting>
  <conditionalFormatting sqref="GN42:GN71">
    <cfRule type="duplicateValues" dxfId="6308" priority="20853"/>
    <cfRule type="duplicateValues" dxfId="6307" priority="20854"/>
    <cfRule type="duplicateValues" dxfId="6306" priority="20855"/>
    <cfRule type="duplicateValues" dxfId="6305" priority="20856"/>
    <cfRule type="duplicateValues" dxfId="6304" priority="20857"/>
    <cfRule type="duplicateValues" dxfId="6303" priority="20858"/>
  </conditionalFormatting>
  <conditionalFormatting sqref="GP42:GP71">
    <cfRule type="duplicateValues" dxfId="6302" priority="20865"/>
    <cfRule type="duplicateValues" dxfId="6301" priority="20866"/>
    <cfRule type="duplicateValues" dxfId="6300" priority="20867"/>
    <cfRule type="duplicateValues" dxfId="6299" priority="20868"/>
  </conditionalFormatting>
  <conditionalFormatting sqref="DN42:DN71">
    <cfRule type="duplicateValues" dxfId="6298" priority="20873"/>
    <cfRule type="duplicateValues" dxfId="6297" priority="20874"/>
    <cfRule type="duplicateValues" dxfId="6296" priority="20875"/>
    <cfRule type="duplicateValues" dxfId="6295" priority="20876"/>
    <cfRule type="duplicateValues" dxfId="6294" priority="20877"/>
  </conditionalFormatting>
  <conditionalFormatting sqref="DP42:DP71">
    <cfRule type="duplicateValues" dxfId="6293" priority="20883"/>
    <cfRule type="duplicateValues" dxfId="6292" priority="20884"/>
    <cfRule type="duplicateValues" dxfId="6291" priority="20885"/>
    <cfRule type="duplicateValues" dxfId="6290" priority="20886"/>
    <cfRule type="duplicateValues" dxfId="6289" priority="20887"/>
  </conditionalFormatting>
  <conditionalFormatting sqref="DR42:DR71">
    <cfRule type="duplicateValues" dxfId="6288" priority="20893"/>
    <cfRule type="duplicateValues" dxfId="6287" priority="20894"/>
    <cfRule type="duplicateValues" dxfId="6286" priority="20895"/>
    <cfRule type="duplicateValues" dxfId="6285" priority="20896"/>
    <cfRule type="duplicateValues" dxfId="6284" priority="20897"/>
  </conditionalFormatting>
  <conditionalFormatting sqref="GX36:GX37">
    <cfRule type="duplicateValues" dxfId="6283" priority="21667"/>
  </conditionalFormatting>
  <conditionalFormatting sqref="GZ36:GZ37">
    <cfRule type="duplicateValues" dxfId="6282" priority="21670"/>
  </conditionalFormatting>
  <conditionalFormatting sqref="HB36:HB37">
    <cfRule type="duplicateValues" dxfId="6281" priority="21673"/>
  </conditionalFormatting>
  <conditionalFormatting sqref="HD36:HD37">
    <cfRule type="duplicateValues" dxfId="6280" priority="21676"/>
  </conditionalFormatting>
  <conditionalFormatting sqref="HF36:HF37">
    <cfRule type="duplicateValues" dxfId="6279" priority="21679"/>
  </conditionalFormatting>
  <conditionalFormatting sqref="HH36:HH37">
    <cfRule type="duplicateValues" dxfId="6278" priority="21681"/>
  </conditionalFormatting>
  <conditionalFormatting sqref="HJ36:HJ37">
    <cfRule type="duplicateValues" dxfId="6277" priority="21683"/>
  </conditionalFormatting>
  <conditionalFormatting sqref="HL36:HL37">
    <cfRule type="duplicateValues" dxfId="6276" priority="21685"/>
  </conditionalFormatting>
  <conditionalFormatting sqref="HN36:HN37">
    <cfRule type="duplicateValues" dxfId="6275" priority="21687"/>
  </conditionalFormatting>
  <conditionalFormatting sqref="HR36:HR37">
    <cfRule type="duplicateValues" dxfId="6274" priority="21690"/>
  </conditionalFormatting>
  <conditionalFormatting sqref="HT36:HT37">
    <cfRule type="duplicateValues" dxfId="6273" priority="21693"/>
  </conditionalFormatting>
  <conditionalFormatting sqref="HV36:HV37">
    <cfRule type="duplicateValues" dxfId="6272" priority="21695"/>
  </conditionalFormatting>
  <conditionalFormatting sqref="HX36:HX37">
    <cfRule type="duplicateValues" dxfId="6271" priority="21697"/>
  </conditionalFormatting>
  <conditionalFormatting sqref="HZ36:HZ37">
    <cfRule type="duplicateValues" dxfId="6270" priority="21699"/>
  </conditionalFormatting>
  <conditionalFormatting sqref="IB36:IB37">
    <cfRule type="duplicateValues" dxfId="6269" priority="21701"/>
  </conditionalFormatting>
  <conditionalFormatting sqref="ID36:ID37">
    <cfRule type="duplicateValues" dxfId="6268" priority="21703"/>
  </conditionalFormatting>
  <conditionalFormatting sqref="IF36:IF37">
    <cfRule type="duplicateValues" dxfId="6267" priority="21708"/>
  </conditionalFormatting>
  <conditionalFormatting sqref="IH36:IH37">
    <cfRule type="duplicateValues" dxfId="6266" priority="21713"/>
  </conditionalFormatting>
  <conditionalFormatting sqref="IJ36:IJ37">
    <cfRule type="duplicateValues" dxfId="6265" priority="21715"/>
  </conditionalFormatting>
  <conditionalFormatting sqref="IL36:IL37">
    <cfRule type="duplicateValues" dxfId="6264" priority="21717"/>
  </conditionalFormatting>
  <conditionalFormatting sqref="IN36:IN37">
    <cfRule type="duplicateValues" dxfId="6263" priority="21719"/>
  </conditionalFormatting>
  <conditionalFormatting sqref="IP36:IP37">
    <cfRule type="duplicateValues" dxfId="6262" priority="21721"/>
  </conditionalFormatting>
  <conditionalFormatting sqref="IT36:IT37">
    <cfRule type="duplicateValues" dxfId="6261" priority="21731"/>
  </conditionalFormatting>
  <conditionalFormatting sqref="IV36:IV37">
    <cfRule type="duplicateValues" dxfId="6260" priority="21736"/>
  </conditionalFormatting>
  <conditionalFormatting sqref="IX36:IX37">
    <cfRule type="duplicateValues" dxfId="6259" priority="21738"/>
  </conditionalFormatting>
  <conditionalFormatting sqref="IZ36:IZ37">
    <cfRule type="duplicateValues" dxfId="6258" priority="21740"/>
  </conditionalFormatting>
  <conditionalFormatting sqref="JB36:JB37">
    <cfRule type="duplicateValues" dxfId="6257" priority="21742"/>
  </conditionalFormatting>
  <conditionalFormatting sqref="JD36:JD37">
    <cfRule type="duplicateValues" dxfId="6256" priority="21744"/>
  </conditionalFormatting>
  <conditionalFormatting sqref="JF36:JF37">
    <cfRule type="duplicateValues" dxfId="6255" priority="21747"/>
  </conditionalFormatting>
  <conditionalFormatting sqref="JH36:JH37">
    <cfRule type="duplicateValues" dxfId="6254" priority="21749"/>
  </conditionalFormatting>
  <conditionalFormatting sqref="JJ36:JJ37">
    <cfRule type="duplicateValues" dxfId="6253" priority="21753"/>
  </conditionalFormatting>
  <conditionalFormatting sqref="JL36:JL37">
    <cfRule type="duplicateValues" dxfId="6252" priority="21755"/>
  </conditionalFormatting>
  <conditionalFormatting sqref="JN36:JN37">
    <cfRule type="duplicateValues" dxfId="6251" priority="21757"/>
  </conditionalFormatting>
  <conditionalFormatting sqref="JP36:JP37">
    <cfRule type="duplicateValues" dxfId="6250" priority="21759"/>
  </conditionalFormatting>
  <conditionalFormatting sqref="JR36:JR37">
    <cfRule type="duplicateValues" dxfId="6249" priority="21761"/>
  </conditionalFormatting>
  <conditionalFormatting sqref="JT36:JT37">
    <cfRule type="duplicateValues" dxfId="6248" priority="21763"/>
  </conditionalFormatting>
  <conditionalFormatting sqref="JV36:JV37">
    <cfRule type="duplicateValues" dxfId="6247" priority="21769"/>
  </conditionalFormatting>
  <conditionalFormatting sqref="JX36:JX37">
    <cfRule type="duplicateValues" dxfId="6246" priority="21775"/>
  </conditionalFormatting>
  <conditionalFormatting sqref="JZ36:JZ37">
    <cfRule type="duplicateValues" dxfId="6245" priority="21777"/>
  </conditionalFormatting>
  <conditionalFormatting sqref="KB36:KB37">
    <cfRule type="duplicateValues" dxfId="6244" priority="21780"/>
  </conditionalFormatting>
  <conditionalFormatting sqref="KD36:KD37">
    <cfRule type="duplicateValues" dxfId="6243" priority="21783"/>
  </conditionalFormatting>
  <conditionalFormatting sqref="KF36:KF37">
    <cfRule type="duplicateValues" dxfId="6242" priority="21787"/>
  </conditionalFormatting>
  <conditionalFormatting sqref="KJ36:KJ37">
    <cfRule type="duplicateValues" dxfId="6241" priority="21793"/>
  </conditionalFormatting>
  <conditionalFormatting sqref="GR36:GR39">
    <cfRule type="duplicateValues" dxfId="6240" priority="21796"/>
    <cfRule type="duplicateValues" dxfId="6239" priority="21797"/>
    <cfRule type="duplicateValues" dxfId="6238" priority="21798"/>
    <cfRule type="duplicateValues" dxfId="6237" priority="21799"/>
  </conditionalFormatting>
  <conditionalFormatting sqref="GT36:GT39">
    <cfRule type="duplicateValues" dxfId="6236" priority="21804"/>
    <cfRule type="duplicateValues" dxfId="6235" priority="21805"/>
    <cfRule type="duplicateValues" dxfId="6234" priority="21806"/>
    <cfRule type="duplicateValues" dxfId="6233" priority="21807"/>
    <cfRule type="duplicateValues" dxfId="6232" priority="21808"/>
  </conditionalFormatting>
  <conditionalFormatting sqref="GZ36:GZ39">
    <cfRule type="duplicateValues" dxfId="6231" priority="21828"/>
    <cfRule type="duplicateValues" dxfId="6230" priority="21829"/>
  </conditionalFormatting>
  <conditionalFormatting sqref="HD36:HD39">
    <cfRule type="duplicateValues" dxfId="6229" priority="21832"/>
    <cfRule type="duplicateValues" dxfId="6228" priority="21833"/>
  </conditionalFormatting>
  <conditionalFormatting sqref="HB36:HB39">
    <cfRule type="duplicateValues" dxfId="6227" priority="21836"/>
    <cfRule type="duplicateValues" dxfId="6226" priority="21837"/>
    <cfRule type="duplicateValues" dxfId="6225" priority="21838"/>
  </conditionalFormatting>
  <conditionalFormatting sqref="GX36:GX39">
    <cfRule type="duplicateValues" dxfId="6224" priority="21842"/>
    <cfRule type="duplicateValues" dxfId="6223" priority="21843"/>
    <cfRule type="duplicateValues" dxfId="6222" priority="21844"/>
  </conditionalFormatting>
  <conditionalFormatting sqref="HH36:HH39">
    <cfRule type="duplicateValues" dxfId="6221" priority="21850"/>
    <cfRule type="duplicateValues" dxfId="6220" priority="21851"/>
    <cfRule type="duplicateValues" dxfId="6219" priority="21852"/>
    <cfRule type="duplicateValues" dxfId="6218" priority="21853"/>
  </conditionalFormatting>
  <conditionalFormatting sqref="HJ36:HJ39">
    <cfRule type="duplicateValues" dxfId="6217" priority="21858"/>
    <cfRule type="duplicateValues" dxfId="6216" priority="21859"/>
    <cfRule type="duplicateValues" dxfId="6215" priority="21860"/>
    <cfRule type="duplicateValues" dxfId="6214" priority="21861"/>
  </conditionalFormatting>
  <conditionalFormatting sqref="HL36:HL39">
    <cfRule type="duplicateValues" dxfId="6213" priority="21866"/>
    <cfRule type="duplicateValues" dxfId="6212" priority="21867"/>
    <cfRule type="duplicateValues" dxfId="6211" priority="21868"/>
    <cfRule type="duplicateValues" dxfId="6210" priority="21869"/>
  </conditionalFormatting>
  <conditionalFormatting sqref="HN36:HN39">
    <cfRule type="duplicateValues" dxfId="6209" priority="21874"/>
    <cfRule type="duplicateValues" dxfId="6208" priority="21875"/>
    <cfRule type="duplicateValues" dxfId="6207" priority="21876"/>
    <cfRule type="duplicateValues" dxfId="6206" priority="21877"/>
  </conditionalFormatting>
  <conditionalFormatting sqref="HP36:HP39">
    <cfRule type="duplicateValues" dxfId="6205" priority="21882"/>
  </conditionalFormatting>
  <conditionalFormatting sqref="HR36:HR39">
    <cfRule type="duplicateValues" dxfId="6204" priority="21884"/>
    <cfRule type="duplicateValues" dxfId="6203" priority="21885"/>
    <cfRule type="duplicateValues" dxfId="6202" priority="21886"/>
  </conditionalFormatting>
  <conditionalFormatting sqref="IB36:IB39">
    <cfRule type="duplicateValues" dxfId="6201" priority="21892"/>
    <cfRule type="duplicateValues" dxfId="6200" priority="21893"/>
    <cfRule type="duplicateValues" dxfId="6199" priority="21894"/>
  </conditionalFormatting>
  <conditionalFormatting sqref="ID36:ID39">
    <cfRule type="duplicateValues" dxfId="6198" priority="21898"/>
    <cfRule type="duplicateValues" dxfId="6197" priority="21899"/>
    <cfRule type="duplicateValues" dxfId="6196" priority="21900"/>
  </conditionalFormatting>
  <conditionalFormatting sqref="IF36:IF39">
    <cfRule type="duplicateValues" dxfId="6195" priority="21904"/>
    <cfRule type="duplicateValues" dxfId="6194" priority="21905"/>
    <cfRule type="duplicateValues" dxfId="6193" priority="21906"/>
    <cfRule type="duplicateValues" dxfId="6192" priority="21907"/>
  </conditionalFormatting>
  <conditionalFormatting sqref="IP36:IP39">
    <cfRule type="duplicateValues" dxfId="6191" priority="21914"/>
    <cfRule type="duplicateValues" dxfId="6190" priority="21915"/>
    <cfRule type="duplicateValues" dxfId="6189" priority="21916"/>
  </conditionalFormatting>
  <conditionalFormatting sqref="IR36:IR39">
    <cfRule type="duplicateValues" dxfId="6188" priority="21920"/>
    <cfRule type="duplicateValues" dxfId="6187" priority="21921"/>
    <cfRule type="duplicateValues" dxfId="6186" priority="21922"/>
    <cfRule type="duplicateValues" dxfId="6185" priority="21923"/>
  </conditionalFormatting>
  <conditionalFormatting sqref="IT36:IT39">
    <cfRule type="duplicateValues" dxfId="6184" priority="21928"/>
    <cfRule type="duplicateValues" dxfId="6183" priority="21929"/>
    <cfRule type="duplicateValues" dxfId="6182" priority="21930"/>
  </conditionalFormatting>
  <conditionalFormatting sqref="JD36:JD39">
    <cfRule type="duplicateValues" dxfId="6181" priority="21936"/>
    <cfRule type="duplicateValues" dxfId="6180" priority="21937"/>
    <cfRule type="duplicateValues" dxfId="6179" priority="21938"/>
  </conditionalFormatting>
  <conditionalFormatting sqref="JF36:JF39">
    <cfRule type="duplicateValues" dxfId="6178" priority="21945"/>
    <cfRule type="duplicateValues" dxfId="6177" priority="21946"/>
    <cfRule type="duplicateValues" dxfId="6176" priority="21947"/>
    <cfRule type="duplicateValues" dxfId="6175" priority="21948"/>
    <cfRule type="duplicateValues" dxfId="6174" priority="21949"/>
    <cfRule type="duplicateValues" dxfId="6173" priority="21950"/>
  </conditionalFormatting>
  <conditionalFormatting sqref="JH36:JH39">
    <cfRule type="duplicateValues" dxfId="6172" priority="21957"/>
    <cfRule type="duplicateValues" dxfId="6171" priority="21958"/>
    <cfRule type="duplicateValues" dxfId="6170" priority="21959"/>
    <cfRule type="duplicateValues" dxfId="6169" priority="21960"/>
    <cfRule type="duplicateValues" dxfId="6168" priority="21961"/>
  </conditionalFormatting>
  <conditionalFormatting sqref="JR36:JR39">
    <cfRule type="duplicateValues" dxfId="6167" priority="21969"/>
    <cfRule type="duplicateValues" dxfId="6166" priority="21970"/>
  </conditionalFormatting>
  <conditionalFormatting sqref="JT36:JT39">
    <cfRule type="duplicateValues" dxfId="6165" priority="21973"/>
    <cfRule type="duplicateValues" dxfId="6164" priority="21974"/>
    <cfRule type="duplicateValues" dxfId="6163" priority="21975"/>
  </conditionalFormatting>
  <conditionalFormatting sqref="JV36:JV39">
    <cfRule type="duplicateValues" dxfId="6162" priority="21982"/>
    <cfRule type="duplicateValues" dxfId="6161" priority="21983"/>
    <cfRule type="duplicateValues" dxfId="6160" priority="21984"/>
  </conditionalFormatting>
  <conditionalFormatting sqref="KF36:KF39">
    <cfRule type="duplicateValues" dxfId="6159" priority="21990"/>
    <cfRule type="duplicateValues" dxfId="6158" priority="21991"/>
    <cfRule type="duplicateValues" dxfId="6157" priority="21992"/>
  </conditionalFormatting>
  <conditionalFormatting sqref="KH36:KH39">
    <cfRule type="duplicateValues" dxfId="6156" priority="21996"/>
    <cfRule type="duplicateValues" dxfId="6155" priority="21997"/>
    <cfRule type="duplicateValues" dxfId="6154" priority="21998"/>
  </conditionalFormatting>
  <conditionalFormatting sqref="KJ36:KJ39">
    <cfRule type="duplicateValues" dxfId="6153" priority="22002"/>
    <cfRule type="duplicateValues" dxfId="6152" priority="22003"/>
    <cfRule type="duplicateValues" dxfId="6151" priority="22004"/>
  </conditionalFormatting>
  <conditionalFormatting sqref="HV36:HV39">
    <cfRule type="duplicateValues" dxfId="6150" priority="22008"/>
    <cfRule type="duplicateValues" dxfId="6149" priority="22009"/>
    <cfRule type="duplicateValues" dxfId="6148" priority="22010"/>
    <cfRule type="duplicateValues" dxfId="6147" priority="22011"/>
    <cfRule type="duplicateValues" dxfId="6146" priority="22012"/>
  </conditionalFormatting>
  <conditionalFormatting sqref="HX36:HX39">
    <cfRule type="duplicateValues" dxfId="6145" priority="22018"/>
    <cfRule type="duplicateValues" dxfId="6144" priority="22019"/>
    <cfRule type="duplicateValues" dxfId="6143" priority="22020"/>
    <cfRule type="duplicateValues" dxfId="6142" priority="22021"/>
    <cfRule type="duplicateValues" dxfId="6141" priority="22022"/>
  </conditionalFormatting>
  <conditionalFormatting sqref="HZ36:HZ39">
    <cfRule type="duplicateValues" dxfId="6140" priority="22028"/>
    <cfRule type="duplicateValues" dxfId="6139" priority="22029"/>
    <cfRule type="duplicateValues" dxfId="6138" priority="22030"/>
    <cfRule type="duplicateValues" dxfId="6137" priority="22031"/>
    <cfRule type="duplicateValues" dxfId="6136" priority="22032"/>
  </conditionalFormatting>
  <conditionalFormatting sqref="IJ36:IJ39">
    <cfRule type="duplicateValues" dxfId="6135" priority="22038"/>
    <cfRule type="duplicateValues" dxfId="6134" priority="22039"/>
    <cfRule type="duplicateValues" dxfId="6133" priority="22040"/>
    <cfRule type="duplicateValues" dxfId="6132" priority="22041"/>
    <cfRule type="duplicateValues" dxfId="6131" priority="22042"/>
  </conditionalFormatting>
  <conditionalFormatting sqref="IL36:IL39">
    <cfRule type="duplicateValues" dxfId="6130" priority="22048"/>
    <cfRule type="duplicateValues" dxfId="6129" priority="22049"/>
    <cfRule type="duplicateValues" dxfId="6128" priority="22050"/>
    <cfRule type="duplicateValues" dxfId="6127" priority="22051"/>
    <cfRule type="duplicateValues" dxfId="6126" priority="22052"/>
  </conditionalFormatting>
  <conditionalFormatting sqref="IN36:IN39">
    <cfRule type="duplicateValues" dxfId="6125" priority="22058"/>
    <cfRule type="duplicateValues" dxfId="6124" priority="22059"/>
    <cfRule type="duplicateValues" dxfId="6123" priority="22060"/>
    <cfRule type="duplicateValues" dxfId="6122" priority="22061"/>
    <cfRule type="duplicateValues" dxfId="6121" priority="22062"/>
  </conditionalFormatting>
  <conditionalFormatting sqref="IX36:IX39">
    <cfRule type="duplicateValues" dxfId="6120" priority="22068"/>
    <cfRule type="duplicateValues" dxfId="6119" priority="22069"/>
    <cfRule type="duplicateValues" dxfId="6118" priority="22070"/>
    <cfRule type="duplicateValues" dxfId="6117" priority="22071"/>
    <cfRule type="duplicateValues" dxfId="6116" priority="22072"/>
  </conditionalFormatting>
  <conditionalFormatting sqref="IZ36:IZ39">
    <cfRule type="duplicateValues" dxfId="6115" priority="22078"/>
    <cfRule type="duplicateValues" dxfId="6114" priority="22079"/>
    <cfRule type="duplicateValues" dxfId="6113" priority="22080"/>
    <cfRule type="duplicateValues" dxfId="6112" priority="22081"/>
    <cfRule type="duplicateValues" dxfId="6111" priority="22082"/>
  </conditionalFormatting>
  <conditionalFormatting sqref="JB36:JB39">
    <cfRule type="duplicateValues" dxfId="6110" priority="22088"/>
    <cfRule type="duplicateValues" dxfId="6109" priority="22089"/>
    <cfRule type="duplicateValues" dxfId="6108" priority="22090"/>
    <cfRule type="duplicateValues" dxfId="6107" priority="22091"/>
    <cfRule type="duplicateValues" dxfId="6106" priority="22092"/>
  </conditionalFormatting>
  <conditionalFormatting sqref="JL36:JL39">
    <cfRule type="duplicateValues" dxfId="6105" priority="22098"/>
    <cfRule type="duplicateValues" dxfId="6104" priority="22099"/>
    <cfRule type="duplicateValues" dxfId="6103" priority="22100"/>
    <cfRule type="duplicateValues" dxfId="6102" priority="22101"/>
    <cfRule type="duplicateValues" dxfId="6101" priority="22102"/>
  </conditionalFormatting>
  <conditionalFormatting sqref="JN36:JN39">
    <cfRule type="duplicateValues" dxfId="6100" priority="22108"/>
    <cfRule type="duplicateValues" dxfId="6099" priority="22109"/>
    <cfRule type="duplicateValues" dxfId="6098" priority="22110"/>
    <cfRule type="duplicateValues" dxfId="6097" priority="22111"/>
    <cfRule type="duplicateValues" dxfId="6096" priority="22112"/>
  </conditionalFormatting>
  <conditionalFormatting sqref="JP36:JP39">
    <cfRule type="duplicateValues" dxfId="6095" priority="22118"/>
    <cfRule type="duplicateValues" dxfId="6094" priority="22119"/>
    <cfRule type="duplicateValues" dxfId="6093" priority="22120"/>
    <cfRule type="duplicateValues" dxfId="6092" priority="22121"/>
    <cfRule type="duplicateValues" dxfId="6091" priority="22122"/>
  </conditionalFormatting>
  <conditionalFormatting sqref="JZ36:JZ39">
    <cfRule type="duplicateValues" dxfId="6090" priority="22128"/>
    <cfRule type="duplicateValues" dxfId="6089" priority="22129"/>
    <cfRule type="duplicateValues" dxfId="6088" priority="22130"/>
    <cfRule type="duplicateValues" dxfId="6087" priority="22131"/>
    <cfRule type="duplicateValues" dxfId="6086" priority="22132"/>
  </conditionalFormatting>
  <conditionalFormatting sqref="KB36:KB39">
    <cfRule type="duplicateValues" dxfId="6085" priority="22138"/>
    <cfRule type="duplicateValues" dxfId="6084" priority="22139"/>
    <cfRule type="duplicateValues" dxfId="6083" priority="22140"/>
    <cfRule type="duplicateValues" dxfId="6082" priority="22141"/>
    <cfRule type="duplicateValues" dxfId="6081" priority="22142"/>
  </conditionalFormatting>
  <conditionalFormatting sqref="KD36:KD39">
    <cfRule type="duplicateValues" dxfId="6080" priority="22148"/>
    <cfRule type="duplicateValues" dxfId="6079" priority="22149"/>
    <cfRule type="duplicateValues" dxfId="6078" priority="22150"/>
    <cfRule type="duplicateValues" dxfId="6077" priority="22151"/>
    <cfRule type="duplicateValues" dxfId="6076" priority="22152"/>
  </conditionalFormatting>
  <conditionalFormatting sqref="GR36:GR39">
    <cfRule type="duplicateValues" dxfId="6075" priority="22158"/>
  </conditionalFormatting>
  <conditionalFormatting sqref="GT36:GT39">
    <cfRule type="duplicateValues" dxfId="6074" priority="22160"/>
    <cfRule type="duplicateValues" dxfId="6073" priority="22161"/>
  </conditionalFormatting>
  <conditionalFormatting sqref="GV36:GV39">
    <cfRule type="duplicateValues" dxfId="6072" priority="22164"/>
  </conditionalFormatting>
  <conditionalFormatting sqref="GX36:GX39">
    <cfRule type="duplicateValues" dxfId="6071" priority="22166"/>
    <cfRule type="duplicateValues" dxfId="6070" priority="22167"/>
  </conditionalFormatting>
  <conditionalFormatting sqref="HB36:HB39">
    <cfRule type="duplicateValues" dxfId="6069" priority="22174"/>
    <cfRule type="duplicateValues" dxfId="6068" priority="22175"/>
  </conditionalFormatting>
  <conditionalFormatting sqref="HH36:HH39">
    <cfRule type="duplicateValues" dxfId="6067" priority="22184"/>
    <cfRule type="duplicateValues" dxfId="6066" priority="22185"/>
    <cfRule type="duplicateValues" dxfId="6065" priority="22186"/>
  </conditionalFormatting>
  <conditionalFormatting sqref="HJ36:HJ39">
    <cfRule type="duplicateValues" dxfId="6064" priority="22190"/>
    <cfRule type="duplicateValues" dxfId="6063" priority="22191"/>
    <cfRule type="duplicateValues" dxfId="6062" priority="22192"/>
  </conditionalFormatting>
  <conditionalFormatting sqref="HL36:HL39">
    <cfRule type="duplicateValues" dxfId="6061" priority="22196"/>
    <cfRule type="duplicateValues" dxfId="6060" priority="22197"/>
    <cfRule type="duplicateValues" dxfId="6059" priority="22198"/>
  </conditionalFormatting>
  <conditionalFormatting sqref="HN36:HN39">
    <cfRule type="duplicateValues" dxfId="6058" priority="22202"/>
  </conditionalFormatting>
  <conditionalFormatting sqref="ID36:ID39">
    <cfRule type="duplicateValues" dxfId="6057" priority="22208"/>
    <cfRule type="duplicateValues" dxfId="6056" priority="22209"/>
  </conditionalFormatting>
  <conditionalFormatting sqref="IF36:IF39">
    <cfRule type="duplicateValues" dxfId="6055" priority="22212"/>
  </conditionalFormatting>
  <conditionalFormatting sqref="IR36:IR39">
    <cfRule type="duplicateValues" dxfId="6054" priority="22218"/>
    <cfRule type="duplicateValues" dxfId="6053" priority="22219"/>
    <cfRule type="duplicateValues" dxfId="6052" priority="22220"/>
  </conditionalFormatting>
  <conditionalFormatting sqref="IT36:IT39">
    <cfRule type="duplicateValues" dxfId="6051" priority="22224"/>
    <cfRule type="duplicateValues" dxfId="6050" priority="22225"/>
  </conditionalFormatting>
  <conditionalFormatting sqref="JH36:JH39">
    <cfRule type="duplicateValues" dxfId="6049" priority="22235"/>
  </conditionalFormatting>
  <conditionalFormatting sqref="JT36:JT39">
    <cfRule type="duplicateValues" dxfId="6048" priority="22241"/>
  </conditionalFormatting>
  <conditionalFormatting sqref="JV36:JV39">
    <cfRule type="duplicateValues" dxfId="6047" priority="22244"/>
  </conditionalFormatting>
  <conditionalFormatting sqref="JZ36:JZ39">
    <cfRule type="duplicateValues" dxfId="6046" priority="22248"/>
  </conditionalFormatting>
  <conditionalFormatting sqref="KB36:KB39">
    <cfRule type="duplicateValues" dxfId="6045" priority="22250"/>
  </conditionalFormatting>
  <conditionalFormatting sqref="HV36:HV39">
    <cfRule type="duplicateValues" dxfId="6044" priority="22252"/>
    <cfRule type="duplicateValues" dxfId="6043" priority="22253"/>
    <cfRule type="duplicateValues" dxfId="6042" priority="22254"/>
  </conditionalFormatting>
  <conditionalFormatting sqref="HX36:HX39">
    <cfRule type="duplicateValues" dxfId="6041" priority="22258"/>
    <cfRule type="duplicateValues" dxfId="6040" priority="22259"/>
    <cfRule type="duplicateValues" dxfId="6039" priority="22260"/>
  </conditionalFormatting>
  <conditionalFormatting sqref="HZ36:HZ39">
    <cfRule type="duplicateValues" dxfId="6038" priority="22264"/>
    <cfRule type="duplicateValues" dxfId="6037" priority="22265"/>
    <cfRule type="duplicateValues" dxfId="6036" priority="22266"/>
  </conditionalFormatting>
  <conditionalFormatting sqref="IJ36:IJ39">
    <cfRule type="duplicateValues" dxfId="6035" priority="22270"/>
    <cfRule type="duplicateValues" dxfId="6034" priority="22271"/>
    <cfRule type="duplicateValues" dxfId="6033" priority="22272"/>
  </conditionalFormatting>
  <conditionalFormatting sqref="IL36:IL39">
    <cfRule type="duplicateValues" dxfId="6032" priority="22276"/>
    <cfRule type="duplicateValues" dxfId="6031" priority="22277"/>
    <cfRule type="duplicateValues" dxfId="6030" priority="22278"/>
  </conditionalFormatting>
  <conditionalFormatting sqref="IN36:IN39">
    <cfRule type="duplicateValues" dxfId="6029" priority="22282"/>
    <cfRule type="duplicateValues" dxfId="6028" priority="22283"/>
    <cfRule type="duplicateValues" dxfId="6027" priority="22284"/>
  </conditionalFormatting>
  <conditionalFormatting sqref="IX36:IX39">
    <cfRule type="duplicateValues" dxfId="6026" priority="22288"/>
    <cfRule type="duplicateValues" dxfId="6025" priority="22289"/>
    <cfRule type="duplicateValues" dxfId="6024" priority="22290"/>
  </conditionalFormatting>
  <conditionalFormatting sqref="JP36:JP39">
    <cfRule type="duplicateValues" dxfId="6023" priority="22294"/>
    <cfRule type="duplicateValues" dxfId="6022" priority="22295"/>
    <cfRule type="duplicateValues" dxfId="6021" priority="22296"/>
  </conditionalFormatting>
  <conditionalFormatting sqref="JN36:JN39">
    <cfRule type="duplicateValues" dxfId="6020" priority="22300"/>
    <cfRule type="duplicateValues" dxfId="6019" priority="22301"/>
    <cfRule type="duplicateValues" dxfId="6018" priority="22302"/>
  </conditionalFormatting>
  <conditionalFormatting sqref="JL36:JL39">
    <cfRule type="duplicateValues" dxfId="6017" priority="22306"/>
    <cfRule type="duplicateValues" dxfId="6016" priority="22307"/>
    <cfRule type="duplicateValues" dxfId="6015" priority="22308"/>
  </conditionalFormatting>
  <conditionalFormatting sqref="JB36:JB39">
    <cfRule type="duplicateValues" dxfId="6014" priority="22312"/>
    <cfRule type="duplicateValues" dxfId="6013" priority="22313"/>
    <cfRule type="duplicateValues" dxfId="6012" priority="22314"/>
  </conditionalFormatting>
  <conditionalFormatting sqref="IZ36:IZ39">
    <cfRule type="duplicateValues" dxfId="6011" priority="22318"/>
    <cfRule type="duplicateValues" dxfId="6010" priority="22319"/>
    <cfRule type="duplicateValues" dxfId="6009" priority="22320"/>
  </conditionalFormatting>
  <conditionalFormatting sqref="KF36:KF39">
    <cfRule type="duplicateValues" dxfId="6008" priority="22324"/>
    <cfRule type="duplicateValues" dxfId="6007" priority="22325"/>
  </conditionalFormatting>
  <conditionalFormatting sqref="KJ36:KJ39">
    <cfRule type="duplicateValues" dxfId="6006" priority="22328"/>
    <cfRule type="duplicateValues" dxfId="6005" priority="22329"/>
  </conditionalFormatting>
  <conditionalFormatting sqref="KD36:KD39">
    <cfRule type="duplicateValues" dxfId="6004" priority="22338"/>
    <cfRule type="duplicateValues" dxfId="6003" priority="22339"/>
    <cfRule type="duplicateValues" dxfId="6002" priority="22340"/>
  </conditionalFormatting>
  <conditionalFormatting sqref="HR36:HR39">
    <cfRule type="duplicateValues" dxfId="6001" priority="22344"/>
    <cfRule type="duplicateValues" dxfId="6000" priority="22345"/>
  </conditionalFormatting>
  <conditionalFormatting sqref="IR36:IR39">
    <cfRule type="duplicateValues" dxfId="5999" priority="22354"/>
  </conditionalFormatting>
  <conditionalFormatting sqref="KR36:KR37">
    <cfRule type="duplicateValues" dxfId="5998" priority="22356"/>
  </conditionalFormatting>
  <conditionalFormatting sqref="KT36:KT37">
    <cfRule type="duplicateValues" dxfId="5997" priority="22359"/>
  </conditionalFormatting>
  <conditionalFormatting sqref="KV36:KV37">
    <cfRule type="duplicateValues" dxfId="5996" priority="22362"/>
  </conditionalFormatting>
  <conditionalFormatting sqref="KX36:KX37">
    <cfRule type="duplicateValues" dxfId="5995" priority="22365"/>
  </conditionalFormatting>
  <conditionalFormatting sqref="KZ36:KZ37">
    <cfRule type="duplicateValues" dxfId="5994" priority="22368"/>
  </conditionalFormatting>
  <conditionalFormatting sqref="LB36:LB37">
    <cfRule type="duplicateValues" dxfId="5993" priority="22370"/>
  </conditionalFormatting>
  <conditionalFormatting sqref="LD36:LD37">
    <cfRule type="duplicateValues" dxfId="5992" priority="22372"/>
  </conditionalFormatting>
  <conditionalFormatting sqref="LF36:LF37">
    <cfRule type="duplicateValues" dxfId="5991" priority="22374"/>
  </conditionalFormatting>
  <conditionalFormatting sqref="LH36:LH37">
    <cfRule type="duplicateValues" dxfId="5990" priority="22376"/>
  </conditionalFormatting>
  <conditionalFormatting sqref="LL36:LL37">
    <cfRule type="duplicateValues" dxfId="5989" priority="22379"/>
  </conditionalFormatting>
  <conditionalFormatting sqref="LN36:LN37">
    <cfRule type="duplicateValues" dxfId="5988" priority="22382"/>
  </conditionalFormatting>
  <conditionalFormatting sqref="LP36:LP37">
    <cfRule type="duplicateValues" dxfId="5987" priority="22384"/>
  </conditionalFormatting>
  <conditionalFormatting sqref="LR36:LR37">
    <cfRule type="duplicateValues" dxfId="5986" priority="22386"/>
  </conditionalFormatting>
  <conditionalFormatting sqref="LT36:LT37">
    <cfRule type="duplicateValues" dxfId="5985" priority="22388"/>
  </conditionalFormatting>
  <conditionalFormatting sqref="LV36:LV37">
    <cfRule type="duplicateValues" dxfId="5984" priority="22390"/>
  </conditionalFormatting>
  <conditionalFormatting sqref="LX36:LX37">
    <cfRule type="duplicateValues" dxfId="5983" priority="22392"/>
  </conditionalFormatting>
  <conditionalFormatting sqref="LZ36:LZ37">
    <cfRule type="duplicateValues" dxfId="5982" priority="22397"/>
  </conditionalFormatting>
  <conditionalFormatting sqref="MB36:MB37">
    <cfRule type="duplicateValues" dxfId="5981" priority="22402"/>
  </conditionalFormatting>
  <conditionalFormatting sqref="MD36:MD37">
    <cfRule type="duplicateValues" dxfId="5980" priority="22404"/>
  </conditionalFormatting>
  <conditionalFormatting sqref="MF36:MF37">
    <cfRule type="duplicateValues" dxfId="5979" priority="22406"/>
  </conditionalFormatting>
  <conditionalFormatting sqref="MH36:MH37">
    <cfRule type="duplicateValues" dxfId="5978" priority="22408"/>
  </conditionalFormatting>
  <conditionalFormatting sqref="MJ36:MJ37">
    <cfRule type="duplicateValues" dxfId="5977" priority="22410"/>
  </conditionalFormatting>
  <conditionalFormatting sqref="MN36:MN37">
    <cfRule type="duplicateValues" dxfId="5976" priority="22420"/>
  </conditionalFormatting>
  <conditionalFormatting sqref="MP36:MP37">
    <cfRule type="duplicateValues" dxfId="5975" priority="22425"/>
  </conditionalFormatting>
  <conditionalFormatting sqref="MR36:MR37">
    <cfRule type="duplicateValues" dxfId="5974" priority="22427"/>
  </conditionalFormatting>
  <conditionalFormatting sqref="MT36:MT37">
    <cfRule type="duplicateValues" dxfId="5973" priority="22429"/>
  </conditionalFormatting>
  <conditionalFormatting sqref="MV36:MV37">
    <cfRule type="duplicateValues" dxfId="5972" priority="22431"/>
  </conditionalFormatting>
  <conditionalFormatting sqref="MX36:MX37">
    <cfRule type="duplicateValues" dxfId="5971" priority="22433"/>
  </conditionalFormatting>
  <conditionalFormatting sqref="MZ36:MZ37">
    <cfRule type="duplicateValues" dxfId="5970" priority="22435"/>
  </conditionalFormatting>
  <conditionalFormatting sqref="NB36:NB37">
    <cfRule type="duplicateValues" dxfId="5969" priority="22437"/>
  </conditionalFormatting>
  <conditionalFormatting sqref="ND36:ND37">
    <cfRule type="duplicateValues" dxfId="5968" priority="22441"/>
  </conditionalFormatting>
  <conditionalFormatting sqref="NF36:NF37">
    <cfRule type="duplicateValues" dxfId="5967" priority="22443"/>
  </conditionalFormatting>
  <conditionalFormatting sqref="NH36:NH37">
    <cfRule type="duplicateValues" dxfId="5966" priority="22445"/>
  </conditionalFormatting>
  <conditionalFormatting sqref="NJ36:NJ37">
    <cfRule type="duplicateValues" dxfId="5965" priority="22447"/>
  </conditionalFormatting>
  <conditionalFormatting sqref="NL36:NL37">
    <cfRule type="duplicateValues" dxfId="5964" priority="22449"/>
  </conditionalFormatting>
  <conditionalFormatting sqref="NN36:NN37">
    <cfRule type="duplicateValues" dxfId="5963" priority="22451"/>
  </conditionalFormatting>
  <conditionalFormatting sqref="NP36:NP37">
    <cfRule type="duplicateValues" dxfId="5962" priority="22457"/>
  </conditionalFormatting>
  <conditionalFormatting sqref="NR36:NR37">
    <cfRule type="duplicateValues" dxfId="5961" priority="22463"/>
  </conditionalFormatting>
  <conditionalFormatting sqref="NT36:NT37">
    <cfRule type="duplicateValues" dxfId="5960" priority="22465"/>
  </conditionalFormatting>
  <conditionalFormatting sqref="NV36:NV37">
    <cfRule type="duplicateValues" dxfId="5959" priority="22468"/>
  </conditionalFormatting>
  <conditionalFormatting sqref="NX36:NX37">
    <cfRule type="duplicateValues" dxfId="5958" priority="22471"/>
  </conditionalFormatting>
  <conditionalFormatting sqref="NZ36:NZ37">
    <cfRule type="duplicateValues" dxfId="5957" priority="22475"/>
  </conditionalFormatting>
  <conditionalFormatting sqref="OD36:OD37">
    <cfRule type="duplicateValues" dxfId="5956" priority="22481"/>
  </conditionalFormatting>
  <conditionalFormatting sqref="KL36:KL39">
    <cfRule type="duplicateValues" dxfId="5955" priority="22484"/>
    <cfRule type="duplicateValues" dxfId="5954" priority="22485"/>
    <cfRule type="duplicateValues" dxfId="5953" priority="22486"/>
    <cfRule type="duplicateValues" dxfId="5952" priority="22487"/>
  </conditionalFormatting>
  <conditionalFormatting sqref="KN36:KN39">
    <cfRule type="duplicateValues" dxfId="5951" priority="22492"/>
    <cfRule type="duplicateValues" dxfId="5950" priority="22493"/>
    <cfRule type="duplicateValues" dxfId="5949" priority="22494"/>
    <cfRule type="duplicateValues" dxfId="5948" priority="22495"/>
    <cfRule type="duplicateValues" dxfId="5947" priority="22496"/>
  </conditionalFormatting>
  <conditionalFormatting sqref="KT36:KT39">
    <cfRule type="duplicateValues" dxfId="5946" priority="22516"/>
    <cfRule type="duplicateValues" dxfId="5945" priority="22517"/>
  </conditionalFormatting>
  <conditionalFormatting sqref="KX36:KX39">
    <cfRule type="duplicateValues" dxfId="5944" priority="22520"/>
    <cfRule type="duplicateValues" dxfId="5943" priority="22521"/>
  </conditionalFormatting>
  <conditionalFormatting sqref="KV36:KV39">
    <cfRule type="duplicateValues" dxfId="5942" priority="22524"/>
    <cfRule type="duplicateValues" dxfId="5941" priority="22525"/>
    <cfRule type="duplicateValues" dxfId="5940" priority="22526"/>
  </conditionalFormatting>
  <conditionalFormatting sqref="KR36:KR39">
    <cfRule type="duplicateValues" dxfId="5939" priority="22530"/>
    <cfRule type="duplicateValues" dxfId="5938" priority="22531"/>
    <cfRule type="duplicateValues" dxfId="5937" priority="22532"/>
  </conditionalFormatting>
  <conditionalFormatting sqref="LB36:LB39">
    <cfRule type="duplicateValues" dxfId="5936" priority="22538"/>
    <cfRule type="duplicateValues" dxfId="5935" priority="22539"/>
    <cfRule type="duplicateValues" dxfId="5934" priority="22540"/>
    <cfRule type="duplicateValues" dxfId="5933" priority="22541"/>
  </conditionalFormatting>
  <conditionalFormatting sqref="LD36:LD39">
    <cfRule type="duplicateValues" dxfId="5932" priority="22546"/>
    <cfRule type="duplicateValues" dxfId="5931" priority="22547"/>
    <cfRule type="duplicateValues" dxfId="5930" priority="22548"/>
    <cfRule type="duplicateValues" dxfId="5929" priority="22549"/>
  </conditionalFormatting>
  <conditionalFormatting sqref="LF36:LF39">
    <cfRule type="duplicateValues" dxfId="5928" priority="22554"/>
    <cfRule type="duplicateValues" dxfId="5927" priority="22555"/>
    <cfRule type="duplicateValues" dxfId="5926" priority="22556"/>
    <cfRule type="duplicateValues" dxfId="5925" priority="22557"/>
  </conditionalFormatting>
  <conditionalFormatting sqref="LH36:LH39">
    <cfRule type="duplicateValues" dxfId="5924" priority="22562"/>
    <cfRule type="duplicateValues" dxfId="5923" priority="22563"/>
    <cfRule type="duplicateValues" dxfId="5922" priority="22564"/>
    <cfRule type="duplicateValues" dxfId="5921" priority="22565"/>
  </conditionalFormatting>
  <conditionalFormatting sqref="LJ36:LJ39">
    <cfRule type="duplicateValues" dxfId="5920" priority="22570"/>
  </conditionalFormatting>
  <conditionalFormatting sqref="LL36:LL39">
    <cfRule type="duplicateValues" dxfId="5919" priority="22572"/>
    <cfRule type="duplicateValues" dxfId="5918" priority="22573"/>
    <cfRule type="duplicateValues" dxfId="5917" priority="22574"/>
  </conditionalFormatting>
  <conditionalFormatting sqref="LV36:LV39">
    <cfRule type="duplicateValues" dxfId="5916" priority="22580"/>
    <cfRule type="duplicateValues" dxfId="5915" priority="22581"/>
    <cfRule type="duplicateValues" dxfId="5914" priority="22582"/>
  </conditionalFormatting>
  <conditionalFormatting sqref="LX36:LX39">
    <cfRule type="duplicateValues" dxfId="5913" priority="22586"/>
    <cfRule type="duplicateValues" dxfId="5912" priority="22587"/>
    <cfRule type="duplicateValues" dxfId="5911" priority="22588"/>
  </conditionalFormatting>
  <conditionalFormatting sqref="LZ36:LZ39">
    <cfRule type="duplicateValues" dxfId="5910" priority="22592"/>
    <cfRule type="duplicateValues" dxfId="5909" priority="22593"/>
    <cfRule type="duplicateValues" dxfId="5908" priority="22594"/>
    <cfRule type="duplicateValues" dxfId="5907" priority="22595"/>
  </conditionalFormatting>
  <conditionalFormatting sqref="MJ36:MJ39">
    <cfRule type="duplicateValues" dxfId="5906" priority="22602"/>
    <cfRule type="duplicateValues" dxfId="5905" priority="22603"/>
    <cfRule type="duplicateValues" dxfId="5904" priority="22604"/>
  </conditionalFormatting>
  <conditionalFormatting sqref="ML36:ML39">
    <cfRule type="duplicateValues" dxfId="5903" priority="22608"/>
    <cfRule type="duplicateValues" dxfId="5902" priority="22609"/>
    <cfRule type="duplicateValues" dxfId="5901" priority="22610"/>
    <cfRule type="duplicateValues" dxfId="5900" priority="22611"/>
  </conditionalFormatting>
  <conditionalFormatting sqref="MN36:MN39">
    <cfRule type="duplicateValues" dxfId="5899" priority="22616"/>
    <cfRule type="duplicateValues" dxfId="5898" priority="22617"/>
    <cfRule type="duplicateValues" dxfId="5897" priority="22618"/>
  </conditionalFormatting>
  <conditionalFormatting sqref="MX36:MX39">
    <cfRule type="duplicateValues" dxfId="5896" priority="22624"/>
    <cfRule type="duplicateValues" dxfId="5895" priority="22625"/>
    <cfRule type="duplicateValues" dxfId="5894" priority="22626"/>
  </conditionalFormatting>
  <conditionalFormatting sqref="MZ36:MZ39">
    <cfRule type="duplicateValues" dxfId="5893" priority="22630"/>
    <cfRule type="duplicateValues" dxfId="5892" priority="22631"/>
    <cfRule type="duplicateValues" dxfId="5891" priority="22632"/>
    <cfRule type="duplicateValues" dxfId="5890" priority="22633"/>
    <cfRule type="duplicateValues" dxfId="5889" priority="22634"/>
    <cfRule type="duplicateValues" dxfId="5888" priority="22635"/>
  </conditionalFormatting>
  <conditionalFormatting sqref="NB36:NB39">
    <cfRule type="duplicateValues" dxfId="5887" priority="22642"/>
    <cfRule type="duplicateValues" dxfId="5886" priority="22643"/>
    <cfRule type="duplicateValues" dxfId="5885" priority="22644"/>
    <cfRule type="duplicateValues" dxfId="5884" priority="22645"/>
    <cfRule type="duplicateValues" dxfId="5883" priority="22646"/>
  </conditionalFormatting>
  <conditionalFormatting sqref="NL36:NL39">
    <cfRule type="duplicateValues" dxfId="5882" priority="22654"/>
    <cfRule type="duplicateValues" dxfId="5881" priority="22655"/>
  </conditionalFormatting>
  <conditionalFormatting sqref="NN36:NN39">
    <cfRule type="duplicateValues" dxfId="5880" priority="22658"/>
    <cfRule type="duplicateValues" dxfId="5879" priority="22659"/>
    <cfRule type="duplicateValues" dxfId="5878" priority="22660"/>
  </conditionalFormatting>
  <conditionalFormatting sqref="NP36:NP39">
    <cfRule type="duplicateValues" dxfId="5877" priority="22667"/>
    <cfRule type="duplicateValues" dxfId="5876" priority="22668"/>
    <cfRule type="duplicateValues" dxfId="5875" priority="22669"/>
  </conditionalFormatting>
  <conditionalFormatting sqref="NZ36:NZ39">
    <cfRule type="duplicateValues" dxfId="5874" priority="22675"/>
    <cfRule type="duplicateValues" dxfId="5873" priority="22676"/>
    <cfRule type="duplicateValues" dxfId="5872" priority="22677"/>
  </conditionalFormatting>
  <conditionalFormatting sqref="OB36:OB39">
    <cfRule type="duplicateValues" dxfId="5871" priority="22681"/>
    <cfRule type="duplicateValues" dxfId="5870" priority="22682"/>
    <cfRule type="duplicateValues" dxfId="5869" priority="22683"/>
  </conditionalFormatting>
  <conditionalFormatting sqref="OD36:OD39">
    <cfRule type="duplicateValues" dxfId="5868" priority="22687"/>
    <cfRule type="duplicateValues" dxfId="5867" priority="22688"/>
    <cfRule type="duplicateValues" dxfId="5866" priority="22689"/>
  </conditionalFormatting>
  <conditionalFormatting sqref="LP36:LP39">
    <cfRule type="duplicateValues" dxfId="5865" priority="22693"/>
    <cfRule type="duplicateValues" dxfId="5864" priority="22694"/>
    <cfRule type="duplicateValues" dxfId="5863" priority="22695"/>
    <cfRule type="duplicateValues" dxfId="5862" priority="22696"/>
    <cfRule type="duplicateValues" dxfId="5861" priority="22697"/>
  </conditionalFormatting>
  <conditionalFormatting sqref="LR36:LR39">
    <cfRule type="duplicateValues" dxfId="5860" priority="22703"/>
    <cfRule type="duplicateValues" dxfId="5859" priority="22704"/>
    <cfRule type="duplicateValues" dxfId="5858" priority="22705"/>
    <cfRule type="duplicateValues" dxfId="5857" priority="22706"/>
    <cfRule type="duplicateValues" dxfId="5856" priority="22707"/>
  </conditionalFormatting>
  <conditionalFormatting sqref="LT36:LT39">
    <cfRule type="duplicateValues" dxfId="5855" priority="22713"/>
    <cfRule type="duplicateValues" dxfId="5854" priority="22714"/>
    <cfRule type="duplicateValues" dxfId="5853" priority="22715"/>
    <cfRule type="duplicateValues" dxfId="5852" priority="22716"/>
    <cfRule type="duplicateValues" dxfId="5851" priority="22717"/>
  </conditionalFormatting>
  <conditionalFormatting sqref="MD36:MD39">
    <cfRule type="duplicateValues" dxfId="5850" priority="22723"/>
    <cfRule type="duplicateValues" dxfId="5849" priority="22724"/>
    <cfRule type="duplicateValues" dxfId="5848" priority="22725"/>
    <cfRule type="duplicateValues" dxfId="5847" priority="22726"/>
    <cfRule type="duplicateValues" dxfId="5846" priority="22727"/>
  </conditionalFormatting>
  <conditionalFormatting sqref="MF36:MF39">
    <cfRule type="duplicateValues" dxfId="5845" priority="22733"/>
    <cfRule type="duplicateValues" dxfId="5844" priority="22734"/>
    <cfRule type="duplicateValues" dxfId="5843" priority="22735"/>
    <cfRule type="duplicateValues" dxfId="5842" priority="22736"/>
    <cfRule type="duplicateValues" dxfId="5841" priority="22737"/>
  </conditionalFormatting>
  <conditionalFormatting sqref="MH36:MH39">
    <cfRule type="duplicateValues" dxfId="5840" priority="22743"/>
    <cfRule type="duplicateValues" dxfId="5839" priority="22744"/>
    <cfRule type="duplicateValues" dxfId="5838" priority="22745"/>
    <cfRule type="duplicateValues" dxfId="5837" priority="22746"/>
    <cfRule type="duplicateValues" dxfId="5836" priority="22747"/>
  </conditionalFormatting>
  <conditionalFormatting sqref="MR36:MR39">
    <cfRule type="duplicateValues" dxfId="5835" priority="22753"/>
    <cfRule type="duplicateValues" dxfId="5834" priority="22754"/>
    <cfRule type="duplicateValues" dxfId="5833" priority="22755"/>
    <cfRule type="duplicateValues" dxfId="5832" priority="22756"/>
    <cfRule type="duplicateValues" dxfId="5831" priority="22757"/>
  </conditionalFormatting>
  <conditionalFormatting sqref="MT36:MT39">
    <cfRule type="duplicateValues" dxfId="5830" priority="22763"/>
    <cfRule type="duplicateValues" dxfId="5829" priority="22764"/>
    <cfRule type="duplicateValues" dxfId="5828" priority="22765"/>
    <cfRule type="duplicateValues" dxfId="5827" priority="22766"/>
    <cfRule type="duplicateValues" dxfId="5826" priority="22767"/>
  </conditionalFormatting>
  <conditionalFormatting sqref="MV36:MV39">
    <cfRule type="duplicateValues" dxfId="5825" priority="22773"/>
    <cfRule type="duplicateValues" dxfId="5824" priority="22774"/>
    <cfRule type="duplicateValues" dxfId="5823" priority="22775"/>
    <cfRule type="duplicateValues" dxfId="5822" priority="22776"/>
    <cfRule type="duplicateValues" dxfId="5821" priority="22777"/>
  </conditionalFormatting>
  <conditionalFormatting sqref="NF36:NF39">
    <cfRule type="duplicateValues" dxfId="5820" priority="22783"/>
    <cfRule type="duplicateValues" dxfId="5819" priority="22784"/>
    <cfRule type="duplicateValues" dxfId="5818" priority="22785"/>
    <cfRule type="duplicateValues" dxfId="5817" priority="22786"/>
    <cfRule type="duplicateValues" dxfId="5816" priority="22787"/>
  </conditionalFormatting>
  <conditionalFormatting sqref="NH36:NH39">
    <cfRule type="duplicateValues" dxfId="5815" priority="22793"/>
    <cfRule type="duplicateValues" dxfId="5814" priority="22794"/>
    <cfRule type="duplicateValues" dxfId="5813" priority="22795"/>
    <cfRule type="duplicateValues" dxfId="5812" priority="22796"/>
    <cfRule type="duplicateValues" dxfId="5811" priority="22797"/>
  </conditionalFormatting>
  <conditionalFormatting sqref="NJ36:NJ39">
    <cfRule type="duplicateValues" dxfId="5810" priority="22803"/>
    <cfRule type="duplicateValues" dxfId="5809" priority="22804"/>
    <cfRule type="duplicateValues" dxfId="5808" priority="22805"/>
    <cfRule type="duplicateValues" dxfId="5807" priority="22806"/>
    <cfRule type="duplicateValues" dxfId="5806" priority="22807"/>
  </conditionalFormatting>
  <conditionalFormatting sqref="NT36:NT39">
    <cfRule type="duplicateValues" dxfId="5805" priority="22813"/>
    <cfRule type="duplicateValues" dxfId="5804" priority="22814"/>
    <cfRule type="duplicateValues" dxfId="5803" priority="22815"/>
    <cfRule type="duplicateValues" dxfId="5802" priority="22816"/>
    <cfRule type="duplicateValues" dxfId="5801" priority="22817"/>
  </conditionalFormatting>
  <conditionalFormatting sqref="NV36:NV39">
    <cfRule type="duplicateValues" dxfId="5800" priority="22823"/>
    <cfRule type="duplicateValues" dxfId="5799" priority="22824"/>
    <cfRule type="duplicateValues" dxfId="5798" priority="22825"/>
    <cfRule type="duplicateValues" dxfId="5797" priority="22826"/>
    <cfRule type="duplicateValues" dxfId="5796" priority="22827"/>
  </conditionalFormatting>
  <conditionalFormatting sqref="NX36:NX39">
    <cfRule type="duplicateValues" dxfId="5795" priority="22833"/>
    <cfRule type="duplicateValues" dxfId="5794" priority="22834"/>
    <cfRule type="duplicateValues" dxfId="5793" priority="22835"/>
    <cfRule type="duplicateValues" dxfId="5792" priority="22836"/>
    <cfRule type="duplicateValues" dxfId="5791" priority="22837"/>
  </conditionalFormatting>
  <conditionalFormatting sqref="KL36:KL39">
    <cfRule type="duplicateValues" dxfId="5790" priority="22843"/>
  </conditionalFormatting>
  <conditionalFormatting sqref="KN36:KN39">
    <cfRule type="duplicateValues" dxfId="5789" priority="22845"/>
    <cfRule type="duplicateValues" dxfId="5788" priority="22846"/>
  </conditionalFormatting>
  <conditionalFormatting sqref="KP36:KP39">
    <cfRule type="duplicateValues" dxfId="5787" priority="22849"/>
  </conditionalFormatting>
  <conditionalFormatting sqref="KR36:KR39">
    <cfRule type="duplicateValues" dxfId="5786" priority="22851"/>
    <cfRule type="duplicateValues" dxfId="5785" priority="22852"/>
  </conditionalFormatting>
  <conditionalFormatting sqref="KV36:KV39">
    <cfRule type="duplicateValues" dxfId="5784" priority="22859"/>
    <cfRule type="duplicateValues" dxfId="5783" priority="22860"/>
  </conditionalFormatting>
  <conditionalFormatting sqref="LB36:LB39">
    <cfRule type="duplicateValues" dxfId="5782" priority="22869"/>
    <cfRule type="duplicateValues" dxfId="5781" priority="22870"/>
    <cfRule type="duplicateValues" dxfId="5780" priority="22871"/>
  </conditionalFormatting>
  <conditionalFormatting sqref="LD36:LD39">
    <cfRule type="duplicateValues" dxfId="5779" priority="22875"/>
    <cfRule type="duplicateValues" dxfId="5778" priority="22876"/>
    <cfRule type="duplicateValues" dxfId="5777" priority="22877"/>
  </conditionalFormatting>
  <conditionalFormatting sqref="LF36:LF39">
    <cfRule type="duplicateValues" dxfId="5776" priority="22881"/>
    <cfRule type="duplicateValues" dxfId="5775" priority="22882"/>
    <cfRule type="duplicateValues" dxfId="5774" priority="22883"/>
  </conditionalFormatting>
  <conditionalFormatting sqref="LH36:LH39">
    <cfRule type="duplicateValues" dxfId="5773" priority="22887"/>
  </conditionalFormatting>
  <conditionalFormatting sqref="LX36:LX39">
    <cfRule type="duplicateValues" dxfId="5772" priority="22893"/>
    <cfRule type="duplicateValues" dxfId="5771" priority="22894"/>
  </conditionalFormatting>
  <conditionalFormatting sqref="LZ36:LZ39">
    <cfRule type="duplicateValues" dxfId="5770" priority="22897"/>
  </conditionalFormatting>
  <conditionalFormatting sqref="ML36:ML39">
    <cfRule type="duplicateValues" dxfId="5769" priority="22903"/>
    <cfRule type="duplicateValues" dxfId="5768" priority="22904"/>
    <cfRule type="duplicateValues" dxfId="5767" priority="22905"/>
  </conditionalFormatting>
  <conditionalFormatting sqref="MN36:MN39">
    <cfRule type="duplicateValues" dxfId="5766" priority="22909"/>
    <cfRule type="duplicateValues" dxfId="5765" priority="22910"/>
  </conditionalFormatting>
  <conditionalFormatting sqref="NB36:NB39">
    <cfRule type="duplicateValues" dxfId="5764" priority="22919"/>
  </conditionalFormatting>
  <conditionalFormatting sqref="NN36:NN39">
    <cfRule type="duplicateValues" dxfId="5763" priority="22925"/>
  </conditionalFormatting>
  <conditionalFormatting sqref="NP36:NP39">
    <cfRule type="duplicateValues" dxfId="5762" priority="22928"/>
  </conditionalFormatting>
  <conditionalFormatting sqref="NT36:NT39">
    <cfRule type="duplicateValues" dxfId="5761" priority="22932"/>
  </conditionalFormatting>
  <conditionalFormatting sqref="NV36:NV39">
    <cfRule type="duplicateValues" dxfId="5760" priority="22934"/>
  </conditionalFormatting>
  <conditionalFormatting sqref="LP36:LP39">
    <cfRule type="duplicateValues" dxfId="5759" priority="22936"/>
    <cfRule type="duplicateValues" dxfId="5758" priority="22937"/>
    <cfRule type="duplicateValues" dxfId="5757" priority="22938"/>
  </conditionalFormatting>
  <conditionalFormatting sqref="LR36:LR39">
    <cfRule type="duplicateValues" dxfId="5756" priority="22942"/>
    <cfRule type="duplicateValues" dxfId="5755" priority="22943"/>
    <cfRule type="duplicateValues" dxfId="5754" priority="22944"/>
  </conditionalFormatting>
  <conditionalFormatting sqref="LT36:LT39">
    <cfRule type="duplicateValues" dxfId="5753" priority="22948"/>
    <cfRule type="duplicateValues" dxfId="5752" priority="22949"/>
    <cfRule type="duplicateValues" dxfId="5751" priority="22950"/>
  </conditionalFormatting>
  <conditionalFormatting sqref="MD36:MD39">
    <cfRule type="duplicateValues" dxfId="5750" priority="22954"/>
    <cfRule type="duplicateValues" dxfId="5749" priority="22955"/>
    <cfRule type="duplicateValues" dxfId="5748" priority="22956"/>
  </conditionalFormatting>
  <conditionalFormatting sqref="MF36:MF39">
    <cfRule type="duplicateValues" dxfId="5747" priority="22960"/>
    <cfRule type="duplicateValues" dxfId="5746" priority="22961"/>
    <cfRule type="duplicateValues" dxfId="5745" priority="22962"/>
  </conditionalFormatting>
  <conditionalFormatting sqref="MH36:MH39">
    <cfRule type="duplicateValues" dxfId="5744" priority="22966"/>
    <cfRule type="duplicateValues" dxfId="5743" priority="22967"/>
    <cfRule type="duplicateValues" dxfId="5742" priority="22968"/>
  </conditionalFormatting>
  <conditionalFormatting sqref="MR36:MR39">
    <cfRule type="duplicateValues" dxfId="5741" priority="22972"/>
    <cfRule type="duplicateValues" dxfId="5740" priority="22973"/>
    <cfRule type="duplicateValues" dxfId="5739" priority="22974"/>
  </conditionalFormatting>
  <conditionalFormatting sqref="NJ36:NJ39">
    <cfRule type="duplicateValues" dxfId="5738" priority="22978"/>
    <cfRule type="duplicateValues" dxfId="5737" priority="22979"/>
    <cfRule type="duplicateValues" dxfId="5736" priority="22980"/>
  </conditionalFormatting>
  <conditionalFormatting sqref="NH36:NH39">
    <cfRule type="duplicateValues" dxfId="5735" priority="22984"/>
    <cfRule type="duplicateValues" dxfId="5734" priority="22985"/>
    <cfRule type="duplicateValues" dxfId="5733" priority="22986"/>
  </conditionalFormatting>
  <conditionalFormatting sqref="NF36:NF39">
    <cfRule type="duplicateValues" dxfId="5732" priority="22990"/>
    <cfRule type="duplicateValues" dxfId="5731" priority="22991"/>
    <cfRule type="duplicateValues" dxfId="5730" priority="22992"/>
  </conditionalFormatting>
  <conditionalFormatting sqref="MV36:MV39">
    <cfRule type="duplicateValues" dxfId="5729" priority="22996"/>
    <cfRule type="duplicateValues" dxfId="5728" priority="22997"/>
    <cfRule type="duplicateValues" dxfId="5727" priority="22998"/>
  </conditionalFormatting>
  <conditionalFormatting sqref="MT36:MT39">
    <cfRule type="duplicateValues" dxfId="5726" priority="23002"/>
    <cfRule type="duplicateValues" dxfId="5725" priority="23003"/>
    <cfRule type="duplicateValues" dxfId="5724" priority="23004"/>
  </conditionalFormatting>
  <conditionalFormatting sqref="NZ36:NZ39">
    <cfRule type="duplicateValues" dxfId="5723" priority="23008"/>
    <cfRule type="duplicateValues" dxfId="5722" priority="23009"/>
  </conditionalFormatting>
  <conditionalFormatting sqref="OD36:OD39">
    <cfRule type="duplicateValues" dxfId="5721" priority="23012"/>
    <cfRule type="duplicateValues" dxfId="5720" priority="23013"/>
  </conditionalFormatting>
  <conditionalFormatting sqref="NX36:NX39">
    <cfRule type="duplicateValues" dxfId="5719" priority="23022"/>
    <cfRule type="duplicateValues" dxfId="5718" priority="23023"/>
    <cfRule type="duplicateValues" dxfId="5717" priority="23024"/>
  </conditionalFormatting>
  <conditionalFormatting sqref="LL36:LL39">
    <cfRule type="duplicateValues" dxfId="5716" priority="23028"/>
    <cfRule type="duplicateValues" dxfId="5715" priority="23029"/>
  </conditionalFormatting>
  <conditionalFormatting sqref="ML36:ML39">
    <cfRule type="duplicateValues" dxfId="5714" priority="23038"/>
  </conditionalFormatting>
  <conditionalFormatting sqref="OL36:OL37">
    <cfRule type="duplicateValues" dxfId="5713" priority="23040"/>
  </conditionalFormatting>
  <conditionalFormatting sqref="ON36:ON37">
    <cfRule type="duplicateValues" dxfId="5712" priority="23043"/>
  </conditionalFormatting>
  <conditionalFormatting sqref="OP36:OP37">
    <cfRule type="duplicateValues" dxfId="5711" priority="23046"/>
  </conditionalFormatting>
  <conditionalFormatting sqref="OR36:OR37">
    <cfRule type="duplicateValues" dxfId="5710" priority="23049"/>
  </conditionalFormatting>
  <conditionalFormatting sqref="OT36:OT37">
    <cfRule type="duplicateValues" dxfId="5709" priority="23052"/>
  </conditionalFormatting>
  <conditionalFormatting sqref="OV36:OV37">
    <cfRule type="duplicateValues" dxfId="5708" priority="23054"/>
  </conditionalFormatting>
  <conditionalFormatting sqref="OX36:OX37">
    <cfRule type="duplicateValues" dxfId="5707" priority="23056"/>
  </conditionalFormatting>
  <conditionalFormatting sqref="OZ36:OZ37">
    <cfRule type="duplicateValues" dxfId="5706" priority="23058"/>
  </conditionalFormatting>
  <conditionalFormatting sqref="PB36:PB37">
    <cfRule type="duplicateValues" dxfId="5705" priority="23060"/>
  </conditionalFormatting>
  <conditionalFormatting sqref="PF36:PF37">
    <cfRule type="duplicateValues" dxfId="5704" priority="23063"/>
  </conditionalFormatting>
  <conditionalFormatting sqref="PH36:PH37">
    <cfRule type="duplicateValues" dxfId="5703" priority="23066"/>
  </conditionalFormatting>
  <conditionalFormatting sqref="PJ36:PJ37">
    <cfRule type="duplicateValues" dxfId="5702" priority="23068"/>
  </conditionalFormatting>
  <conditionalFormatting sqref="PL36:PL37">
    <cfRule type="duplicateValues" dxfId="5701" priority="23070"/>
  </conditionalFormatting>
  <conditionalFormatting sqref="PN36:PN37">
    <cfRule type="duplicateValues" dxfId="5700" priority="23072"/>
  </conditionalFormatting>
  <conditionalFormatting sqref="PP36:PP37">
    <cfRule type="duplicateValues" dxfId="5699" priority="23074"/>
  </conditionalFormatting>
  <conditionalFormatting sqref="PR36:PR37">
    <cfRule type="duplicateValues" dxfId="5698" priority="23076"/>
  </conditionalFormatting>
  <conditionalFormatting sqref="PT36:PT37">
    <cfRule type="duplicateValues" dxfId="5697" priority="23081"/>
  </conditionalFormatting>
  <conditionalFormatting sqref="PV36:PV37">
    <cfRule type="duplicateValues" dxfId="5696" priority="23086"/>
  </conditionalFormatting>
  <conditionalFormatting sqref="PX36:PX37">
    <cfRule type="duplicateValues" dxfId="5695" priority="23088"/>
  </conditionalFormatting>
  <conditionalFormatting sqref="PZ36:PZ37">
    <cfRule type="duplicateValues" dxfId="5694" priority="23090"/>
  </conditionalFormatting>
  <conditionalFormatting sqref="QB36:QB37">
    <cfRule type="duplicateValues" dxfId="5693" priority="23092"/>
  </conditionalFormatting>
  <conditionalFormatting sqref="QD36:QD37">
    <cfRule type="duplicateValues" dxfId="5692" priority="23094"/>
  </conditionalFormatting>
  <conditionalFormatting sqref="QH36:QH37">
    <cfRule type="duplicateValues" dxfId="5691" priority="23104"/>
  </conditionalFormatting>
  <conditionalFormatting sqref="QJ36:QJ37">
    <cfRule type="duplicateValues" dxfId="5690" priority="23109"/>
  </conditionalFormatting>
  <conditionalFormatting sqref="QL36:QL37">
    <cfRule type="duplicateValues" dxfId="5689" priority="23111"/>
  </conditionalFormatting>
  <conditionalFormatting sqref="QN36:QN37">
    <cfRule type="duplicateValues" dxfId="5688" priority="23113"/>
  </conditionalFormatting>
  <conditionalFormatting sqref="QP36:QP37">
    <cfRule type="duplicateValues" dxfId="5687" priority="23115"/>
  </conditionalFormatting>
  <conditionalFormatting sqref="QR36:QR37">
    <cfRule type="duplicateValues" dxfId="5686" priority="23117"/>
  </conditionalFormatting>
  <conditionalFormatting sqref="QT36:QT37">
    <cfRule type="duplicateValues" dxfId="5685" priority="23119"/>
  </conditionalFormatting>
  <conditionalFormatting sqref="QV36:QV37">
    <cfRule type="duplicateValues" dxfId="5684" priority="23121"/>
  </conditionalFormatting>
  <conditionalFormatting sqref="QX36:QX37">
    <cfRule type="duplicateValues" dxfId="5683" priority="23125"/>
  </conditionalFormatting>
  <conditionalFormatting sqref="QZ36:QZ37">
    <cfRule type="duplicateValues" dxfId="5682" priority="23127"/>
  </conditionalFormatting>
  <conditionalFormatting sqref="RB36:RB37">
    <cfRule type="duplicateValues" dxfId="5681" priority="23129"/>
  </conditionalFormatting>
  <conditionalFormatting sqref="RD36:RD37">
    <cfRule type="duplicateValues" dxfId="5680" priority="23131"/>
  </conditionalFormatting>
  <conditionalFormatting sqref="RF36:RF37">
    <cfRule type="duplicateValues" dxfId="5679" priority="23133"/>
  </conditionalFormatting>
  <conditionalFormatting sqref="RH36:RH37">
    <cfRule type="duplicateValues" dxfId="5678" priority="23135"/>
  </conditionalFormatting>
  <conditionalFormatting sqref="RJ36:RJ37">
    <cfRule type="duplicateValues" dxfId="5677" priority="23141"/>
  </conditionalFormatting>
  <conditionalFormatting sqref="RL36:RL37">
    <cfRule type="duplicateValues" dxfId="5676" priority="23147"/>
  </conditionalFormatting>
  <conditionalFormatting sqref="RN36:RN37">
    <cfRule type="duplicateValues" dxfId="5675" priority="23149"/>
  </conditionalFormatting>
  <conditionalFormatting sqref="RP36:RP37">
    <cfRule type="duplicateValues" dxfId="5674" priority="23152"/>
  </conditionalFormatting>
  <conditionalFormatting sqref="RR36:RR37">
    <cfRule type="duplicateValues" dxfId="5673" priority="23155"/>
  </conditionalFormatting>
  <conditionalFormatting sqref="RT36:RT37">
    <cfRule type="duplicateValues" dxfId="5672" priority="23159"/>
  </conditionalFormatting>
  <conditionalFormatting sqref="RX36:RX37">
    <cfRule type="duplicateValues" dxfId="5671" priority="23165"/>
  </conditionalFormatting>
  <conditionalFormatting sqref="OF36:OF39">
    <cfRule type="duplicateValues" dxfId="5670" priority="23168"/>
    <cfRule type="duplicateValues" dxfId="5669" priority="23169"/>
    <cfRule type="duplicateValues" dxfId="5668" priority="23170"/>
    <cfRule type="duplicateValues" dxfId="5667" priority="23171"/>
  </conditionalFormatting>
  <conditionalFormatting sqref="OH36:OH39">
    <cfRule type="duplicateValues" dxfId="5666" priority="23176"/>
    <cfRule type="duplicateValues" dxfId="5665" priority="23177"/>
    <cfRule type="duplicateValues" dxfId="5664" priority="23178"/>
    <cfRule type="duplicateValues" dxfId="5663" priority="23179"/>
    <cfRule type="duplicateValues" dxfId="5662" priority="23180"/>
  </conditionalFormatting>
  <conditionalFormatting sqref="ON36:ON39">
    <cfRule type="duplicateValues" dxfId="5661" priority="23200"/>
    <cfRule type="duplicateValues" dxfId="5660" priority="23201"/>
  </conditionalFormatting>
  <conditionalFormatting sqref="OR36:OR39">
    <cfRule type="duplicateValues" dxfId="5659" priority="23204"/>
    <cfRule type="duplicateValues" dxfId="5658" priority="23205"/>
  </conditionalFormatting>
  <conditionalFormatting sqref="OP36:OP39">
    <cfRule type="duplicateValues" dxfId="5657" priority="23208"/>
    <cfRule type="duplicateValues" dxfId="5656" priority="23209"/>
    <cfRule type="duplicateValues" dxfId="5655" priority="23210"/>
  </conditionalFormatting>
  <conditionalFormatting sqref="OL36:OL39">
    <cfRule type="duplicateValues" dxfId="5654" priority="23214"/>
    <cfRule type="duplicateValues" dxfId="5653" priority="23215"/>
    <cfRule type="duplicateValues" dxfId="5652" priority="23216"/>
  </conditionalFormatting>
  <conditionalFormatting sqref="OV36:OV39">
    <cfRule type="duplicateValues" dxfId="5651" priority="23222"/>
    <cfRule type="duplicateValues" dxfId="5650" priority="23223"/>
    <cfRule type="duplicateValues" dxfId="5649" priority="23224"/>
    <cfRule type="duplicateValues" dxfId="5648" priority="23225"/>
  </conditionalFormatting>
  <conditionalFormatting sqref="OX36:OX39">
    <cfRule type="duplicateValues" dxfId="5647" priority="23230"/>
    <cfRule type="duplicateValues" dxfId="5646" priority="23231"/>
    <cfRule type="duplicateValues" dxfId="5645" priority="23232"/>
    <cfRule type="duplicateValues" dxfId="5644" priority="23233"/>
  </conditionalFormatting>
  <conditionalFormatting sqref="OZ36:OZ39">
    <cfRule type="duplicateValues" dxfId="5643" priority="23238"/>
    <cfRule type="duplicateValues" dxfId="5642" priority="23239"/>
    <cfRule type="duplicateValues" dxfId="5641" priority="23240"/>
    <cfRule type="duplicateValues" dxfId="5640" priority="23241"/>
  </conditionalFormatting>
  <conditionalFormatting sqref="PB36:PB39">
    <cfRule type="duplicateValues" dxfId="5639" priority="23246"/>
    <cfRule type="duplicateValues" dxfId="5638" priority="23247"/>
    <cfRule type="duplicateValues" dxfId="5637" priority="23248"/>
    <cfRule type="duplicateValues" dxfId="5636" priority="23249"/>
  </conditionalFormatting>
  <conditionalFormatting sqref="PD36:PD39">
    <cfRule type="duplicateValues" dxfId="5635" priority="23254"/>
  </conditionalFormatting>
  <conditionalFormatting sqref="PF36:PF39">
    <cfRule type="duplicateValues" dxfId="5634" priority="23256"/>
    <cfRule type="duplicateValues" dxfId="5633" priority="23257"/>
    <cfRule type="duplicateValues" dxfId="5632" priority="23258"/>
  </conditionalFormatting>
  <conditionalFormatting sqref="PP36:PP39">
    <cfRule type="duplicateValues" dxfId="5631" priority="23264"/>
    <cfRule type="duplicateValues" dxfId="5630" priority="23265"/>
    <cfRule type="duplicateValues" dxfId="5629" priority="23266"/>
  </conditionalFormatting>
  <conditionalFormatting sqref="PR36:PR39">
    <cfRule type="duplicateValues" dxfId="5628" priority="23270"/>
    <cfRule type="duplicateValues" dxfId="5627" priority="23271"/>
    <cfRule type="duplicateValues" dxfId="5626" priority="23272"/>
  </conditionalFormatting>
  <conditionalFormatting sqref="PT36:PT39">
    <cfRule type="duplicateValues" dxfId="5625" priority="23276"/>
    <cfRule type="duplicateValues" dxfId="5624" priority="23277"/>
    <cfRule type="duplicateValues" dxfId="5623" priority="23278"/>
    <cfRule type="duplicateValues" dxfId="5622" priority="23279"/>
  </conditionalFormatting>
  <conditionalFormatting sqref="QD36:QD39">
    <cfRule type="duplicateValues" dxfId="5621" priority="23286"/>
    <cfRule type="duplicateValues" dxfId="5620" priority="23287"/>
    <cfRule type="duplicateValues" dxfId="5619" priority="23288"/>
  </conditionalFormatting>
  <conditionalFormatting sqref="QF36:QF39">
    <cfRule type="duplicateValues" dxfId="5618" priority="23292"/>
    <cfRule type="duplicateValues" dxfId="5617" priority="23293"/>
    <cfRule type="duplicateValues" dxfId="5616" priority="23294"/>
    <cfRule type="duplicateValues" dxfId="5615" priority="23295"/>
  </conditionalFormatting>
  <conditionalFormatting sqref="QH36:QH39">
    <cfRule type="duplicateValues" dxfId="5614" priority="23300"/>
    <cfRule type="duplicateValues" dxfId="5613" priority="23301"/>
    <cfRule type="duplicateValues" dxfId="5612" priority="23302"/>
  </conditionalFormatting>
  <conditionalFormatting sqref="QR36:QR39">
    <cfRule type="duplicateValues" dxfId="5611" priority="23308"/>
    <cfRule type="duplicateValues" dxfId="5610" priority="23309"/>
    <cfRule type="duplicateValues" dxfId="5609" priority="23310"/>
  </conditionalFormatting>
  <conditionalFormatting sqref="QT36:QT39">
    <cfRule type="duplicateValues" dxfId="5608" priority="23314"/>
    <cfRule type="duplicateValues" dxfId="5607" priority="23315"/>
    <cfRule type="duplicateValues" dxfId="5606" priority="23316"/>
    <cfRule type="duplicateValues" dxfId="5605" priority="23317"/>
    <cfRule type="duplicateValues" dxfId="5604" priority="23318"/>
    <cfRule type="duplicateValues" dxfId="5603" priority="23319"/>
  </conditionalFormatting>
  <conditionalFormatting sqref="QV36:QV39">
    <cfRule type="duplicateValues" dxfId="5602" priority="23326"/>
    <cfRule type="duplicateValues" dxfId="5601" priority="23327"/>
    <cfRule type="duplicateValues" dxfId="5600" priority="23328"/>
    <cfRule type="duplicateValues" dxfId="5599" priority="23329"/>
    <cfRule type="duplicateValues" dxfId="5598" priority="23330"/>
  </conditionalFormatting>
  <conditionalFormatting sqref="RF36:RF39">
    <cfRule type="duplicateValues" dxfId="5597" priority="23338"/>
    <cfRule type="duplicateValues" dxfId="5596" priority="23339"/>
  </conditionalFormatting>
  <conditionalFormatting sqref="RH36:RH39">
    <cfRule type="duplicateValues" dxfId="5595" priority="23342"/>
    <cfRule type="duplicateValues" dxfId="5594" priority="23343"/>
    <cfRule type="duplicateValues" dxfId="5593" priority="23344"/>
  </conditionalFormatting>
  <conditionalFormatting sqref="RJ36:RJ39">
    <cfRule type="duplicateValues" dxfId="5592" priority="23351"/>
    <cfRule type="duplicateValues" dxfId="5591" priority="23352"/>
    <cfRule type="duplicateValues" dxfId="5590" priority="23353"/>
  </conditionalFormatting>
  <conditionalFormatting sqref="RT36:RT39">
    <cfRule type="duplicateValues" dxfId="5589" priority="23359"/>
    <cfRule type="duplicateValues" dxfId="5588" priority="23360"/>
    <cfRule type="duplicateValues" dxfId="5587" priority="23361"/>
  </conditionalFormatting>
  <conditionalFormatting sqref="RV36:RV39">
    <cfRule type="duplicateValues" dxfId="5586" priority="23365"/>
    <cfRule type="duplicateValues" dxfId="5585" priority="23366"/>
    <cfRule type="duplicateValues" dxfId="5584" priority="23367"/>
  </conditionalFormatting>
  <conditionalFormatting sqref="RX36:RX39">
    <cfRule type="duplicateValues" dxfId="5583" priority="23371"/>
    <cfRule type="duplicateValues" dxfId="5582" priority="23372"/>
    <cfRule type="duplicateValues" dxfId="5581" priority="23373"/>
  </conditionalFormatting>
  <conditionalFormatting sqref="PJ36:PJ39">
    <cfRule type="duplicateValues" dxfId="5580" priority="23377"/>
    <cfRule type="duplicateValues" dxfId="5579" priority="23378"/>
    <cfRule type="duplicateValues" dxfId="5578" priority="23379"/>
    <cfRule type="duplicateValues" dxfId="5577" priority="23380"/>
    <cfRule type="duplicateValues" dxfId="5576" priority="23381"/>
  </conditionalFormatting>
  <conditionalFormatting sqref="PL36:PL39">
    <cfRule type="duplicateValues" dxfId="5575" priority="23387"/>
    <cfRule type="duplicateValues" dxfId="5574" priority="23388"/>
    <cfRule type="duplicateValues" dxfId="5573" priority="23389"/>
    <cfRule type="duplicateValues" dxfId="5572" priority="23390"/>
    <cfRule type="duplicateValues" dxfId="5571" priority="23391"/>
  </conditionalFormatting>
  <conditionalFormatting sqref="PN36:PN39">
    <cfRule type="duplicateValues" dxfId="5570" priority="23397"/>
    <cfRule type="duplicateValues" dxfId="5569" priority="23398"/>
    <cfRule type="duplicateValues" dxfId="5568" priority="23399"/>
    <cfRule type="duplicateValues" dxfId="5567" priority="23400"/>
    <cfRule type="duplicateValues" dxfId="5566" priority="23401"/>
  </conditionalFormatting>
  <conditionalFormatting sqref="PX36:PX39">
    <cfRule type="duplicateValues" dxfId="5565" priority="23407"/>
    <cfRule type="duplicateValues" dxfId="5564" priority="23408"/>
    <cfRule type="duplicateValues" dxfId="5563" priority="23409"/>
    <cfRule type="duplicateValues" dxfId="5562" priority="23410"/>
    <cfRule type="duplicateValues" dxfId="5561" priority="23411"/>
  </conditionalFormatting>
  <conditionalFormatting sqref="PZ36:PZ39">
    <cfRule type="duplicateValues" dxfId="5560" priority="23417"/>
    <cfRule type="duplicateValues" dxfId="5559" priority="23418"/>
    <cfRule type="duplicateValues" dxfId="5558" priority="23419"/>
    <cfRule type="duplicateValues" dxfId="5557" priority="23420"/>
    <cfRule type="duplicateValues" dxfId="5556" priority="23421"/>
  </conditionalFormatting>
  <conditionalFormatting sqref="QB36:QB39">
    <cfRule type="duplicateValues" dxfId="5555" priority="23427"/>
    <cfRule type="duplicateValues" dxfId="5554" priority="23428"/>
    <cfRule type="duplicateValues" dxfId="5553" priority="23429"/>
    <cfRule type="duplicateValues" dxfId="5552" priority="23430"/>
    <cfRule type="duplicateValues" dxfId="5551" priority="23431"/>
  </conditionalFormatting>
  <conditionalFormatting sqref="QL36:QL39">
    <cfRule type="duplicateValues" dxfId="5550" priority="23437"/>
    <cfRule type="duplicateValues" dxfId="5549" priority="23438"/>
    <cfRule type="duplicateValues" dxfId="5548" priority="23439"/>
    <cfRule type="duplicateValues" dxfId="5547" priority="23440"/>
    <cfRule type="duplicateValues" dxfId="5546" priority="23441"/>
  </conditionalFormatting>
  <conditionalFormatting sqref="QN36:QN39">
    <cfRule type="duplicateValues" dxfId="5545" priority="23447"/>
    <cfRule type="duplicateValues" dxfId="5544" priority="23448"/>
    <cfRule type="duplicateValues" dxfId="5543" priority="23449"/>
    <cfRule type="duplicateValues" dxfId="5542" priority="23450"/>
    <cfRule type="duplicateValues" dxfId="5541" priority="23451"/>
  </conditionalFormatting>
  <conditionalFormatting sqref="QP36:QP39">
    <cfRule type="duplicateValues" dxfId="5540" priority="23457"/>
    <cfRule type="duplicateValues" dxfId="5539" priority="23458"/>
    <cfRule type="duplicateValues" dxfId="5538" priority="23459"/>
    <cfRule type="duplicateValues" dxfId="5537" priority="23460"/>
    <cfRule type="duplicateValues" dxfId="5536" priority="23461"/>
  </conditionalFormatting>
  <conditionalFormatting sqref="QZ36:QZ39">
    <cfRule type="duplicateValues" dxfId="5535" priority="23467"/>
    <cfRule type="duplicateValues" dxfId="5534" priority="23468"/>
    <cfRule type="duplicateValues" dxfId="5533" priority="23469"/>
    <cfRule type="duplicateValues" dxfId="5532" priority="23470"/>
    <cfRule type="duplicateValues" dxfId="5531" priority="23471"/>
  </conditionalFormatting>
  <conditionalFormatting sqref="RB36:RB39">
    <cfRule type="duplicateValues" dxfId="5530" priority="23477"/>
    <cfRule type="duplicateValues" dxfId="5529" priority="23478"/>
    <cfRule type="duplicateValues" dxfId="5528" priority="23479"/>
    <cfRule type="duplicateValues" dxfId="5527" priority="23480"/>
    <cfRule type="duplicateValues" dxfId="5526" priority="23481"/>
  </conditionalFormatting>
  <conditionalFormatting sqref="RD36:RD39">
    <cfRule type="duplicateValues" dxfId="5525" priority="23487"/>
    <cfRule type="duplicateValues" dxfId="5524" priority="23488"/>
    <cfRule type="duplicateValues" dxfId="5523" priority="23489"/>
    <cfRule type="duplicateValues" dxfId="5522" priority="23490"/>
    <cfRule type="duplicateValues" dxfId="5521" priority="23491"/>
  </conditionalFormatting>
  <conditionalFormatting sqref="RN36:RN39">
    <cfRule type="duplicateValues" dxfId="5520" priority="23497"/>
    <cfRule type="duplicateValues" dxfId="5519" priority="23498"/>
    <cfRule type="duplicateValues" dxfId="5518" priority="23499"/>
    <cfRule type="duplicateValues" dxfId="5517" priority="23500"/>
    <cfRule type="duplicateValues" dxfId="5516" priority="23501"/>
  </conditionalFormatting>
  <conditionalFormatting sqref="RP36:RP39">
    <cfRule type="duplicateValues" dxfId="5515" priority="23507"/>
    <cfRule type="duplicateValues" dxfId="5514" priority="23508"/>
    <cfRule type="duplicateValues" dxfId="5513" priority="23509"/>
    <cfRule type="duplicateValues" dxfId="5512" priority="23510"/>
    <cfRule type="duplicateValues" dxfId="5511" priority="23511"/>
  </conditionalFormatting>
  <conditionalFormatting sqref="RR36:RR39">
    <cfRule type="duplicateValues" dxfId="5510" priority="23517"/>
    <cfRule type="duplicateValues" dxfId="5509" priority="23518"/>
    <cfRule type="duplicateValues" dxfId="5508" priority="23519"/>
    <cfRule type="duplicateValues" dxfId="5507" priority="23520"/>
    <cfRule type="duplicateValues" dxfId="5506" priority="23521"/>
  </conditionalFormatting>
  <conditionalFormatting sqref="OF36:OF39">
    <cfRule type="duplicateValues" dxfId="5505" priority="23527"/>
  </conditionalFormatting>
  <conditionalFormatting sqref="OH36:OH39">
    <cfRule type="duplicateValues" dxfId="5504" priority="23529"/>
    <cfRule type="duplicateValues" dxfId="5503" priority="23530"/>
  </conditionalFormatting>
  <conditionalFormatting sqref="OJ36:OJ39">
    <cfRule type="duplicateValues" dxfId="5502" priority="23533"/>
  </conditionalFormatting>
  <conditionalFormatting sqref="OL36:OL39">
    <cfRule type="duplicateValues" dxfId="5501" priority="23535"/>
    <cfRule type="duplicateValues" dxfId="5500" priority="23536"/>
  </conditionalFormatting>
  <conditionalFormatting sqref="OP36:OP39">
    <cfRule type="duplicateValues" dxfId="5499" priority="23543"/>
    <cfRule type="duplicateValues" dxfId="5498" priority="23544"/>
  </conditionalFormatting>
  <conditionalFormatting sqref="OV36:OV39">
    <cfRule type="duplicateValues" dxfId="5497" priority="23553"/>
    <cfRule type="duplicateValues" dxfId="5496" priority="23554"/>
    <cfRule type="duplicateValues" dxfId="5495" priority="23555"/>
  </conditionalFormatting>
  <conditionalFormatting sqref="OX36:OX39">
    <cfRule type="duplicateValues" dxfId="5494" priority="23559"/>
    <cfRule type="duplicateValues" dxfId="5493" priority="23560"/>
    <cfRule type="duplicateValues" dxfId="5492" priority="23561"/>
  </conditionalFormatting>
  <conditionalFormatting sqref="OZ36:OZ39">
    <cfRule type="duplicateValues" dxfId="5491" priority="23565"/>
    <cfRule type="duplicateValues" dxfId="5490" priority="23566"/>
    <cfRule type="duplicateValues" dxfId="5489" priority="23567"/>
  </conditionalFormatting>
  <conditionalFormatting sqref="PB36:PB39">
    <cfRule type="duplicateValues" dxfId="5488" priority="23571"/>
  </conditionalFormatting>
  <conditionalFormatting sqref="PR36:PR39">
    <cfRule type="duplicateValues" dxfId="5487" priority="23577"/>
    <cfRule type="duplicateValues" dxfId="5486" priority="23578"/>
  </conditionalFormatting>
  <conditionalFormatting sqref="PT36:PT39">
    <cfRule type="duplicateValues" dxfId="5485" priority="23581"/>
  </conditionalFormatting>
  <conditionalFormatting sqref="QF36:QF39">
    <cfRule type="duplicateValues" dxfId="5484" priority="23587"/>
    <cfRule type="duplicateValues" dxfId="5483" priority="23588"/>
    <cfRule type="duplicateValues" dxfId="5482" priority="23589"/>
  </conditionalFormatting>
  <conditionalFormatting sqref="QH36:QH39">
    <cfRule type="duplicateValues" dxfId="5481" priority="23593"/>
    <cfRule type="duplicateValues" dxfId="5480" priority="23594"/>
  </conditionalFormatting>
  <conditionalFormatting sqref="QV36:QV39">
    <cfRule type="duplicateValues" dxfId="5479" priority="23603"/>
  </conditionalFormatting>
  <conditionalFormatting sqref="RH36:RH39">
    <cfRule type="duplicateValues" dxfId="5478" priority="23609"/>
  </conditionalFormatting>
  <conditionalFormatting sqref="RJ36:RJ39">
    <cfRule type="duplicateValues" dxfId="5477" priority="23612"/>
  </conditionalFormatting>
  <conditionalFormatting sqref="RN36:RN39">
    <cfRule type="duplicateValues" dxfId="5476" priority="23616"/>
  </conditionalFormatting>
  <conditionalFormatting sqref="RP36:RP39">
    <cfRule type="duplicateValues" dxfId="5475" priority="23618"/>
  </conditionalFormatting>
  <conditionalFormatting sqref="PJ36:PJ39">
    <cfRule type="duplicateValues" dxfId="5474" priority="23620"/>
    <cfRule type="duplicateValues" dxfId="5473" priority="23621"/>
    <cfRule type="duplicateValues" dxfId="5472" priority="23622"/>
  </conditionalFormatting>
  <conditionalFormatting sqref="PL36:PL39">
    <cfRule type="duplicateValues" dxfId="5471" priority="23626"/>
    <cfRule type="duplicateValues" dxfId="5470" priority="23627"/>
    <cfRule type="duplicateValues" dxfId="5469" priority="23628"/>
  </conditionalFormatting>
  <conditionalFormatting sqref="PN36:PN39">
    <cfRule type="duplicateValues" dxfId="5468" priority="23632"/>
    <cfRule type="duplicateValues" dxfId="5467" priority="23633"/>
    <cfRule type="duplicateValues" dxfId="5466" priority="23634"/>
  </conditionalFormatting>
  <conditionalFormatting sqref="PX36:PX39">
    <cfRule type="duplicateValues" dxfId="5465" priority="23638"/>
    <cfRule type="duplicateValues" dxfId="5464" priority="23639"/>
    <cfRule type="duplicateValues" dxfId="5463" priority="23640"/>
  </conditionalFormatting>
  <conditionalFormatting sqref="PZ36:PZ39">
    <cfRule type="duplicateValues" dxfId="5462" priority="23644"/>
    <cfRule type="duplicateValues" dxfId="5461" priority="23645"/>
    <cfRule type="duplicateValues" dxfId="5460" priority="23646"/>
  </conditionalFormatting>
  <conditionalFormatting sqref="QB36:QB39">
    <cfRule type="duplicateValues" dxfId="5459" priority="23650"/>
    <cfRule type="duplicateValues" dxfId="5458" priority="23651"/>
    <cfRule type="duplicateValues" dxfId="5457" priority="23652"/>
  </conditionalFormatting>
  <conditionalFormatting sqref="QL36:QL39">
    <cfRule type="duplicateValues" dxfId="5456" priority="23656"/>
    <cfRule type="duplicateValues" dxfId="5455" priority="23657"/>
    <cfRule type="duplicateValues" dxfId="5454" priority="23658"/>
  </conditionalFormatting>
  <conditionalFormatting sqref="RD36:RD39">
    <cfRule type="duplicateValues" dxfId="5453" priority="23662"/>
    <cfRule type="duplicateValues" dxfId="5452" priority="23663"/>
    <cfRule type="duplicateValues" dxfId="5451" priority="23664"/>
  </conditionalFormatting>
  <conditionalFormatting sqref="RB36:RB39">
    <cfRule type="duplicateValues" dxfId="5450" priority="23668"/>
    <cfRule type="duplicateValues" dxfId="5449" priority="23669"/>
    <cfRule type="duplicateValues" dxfId="5448" priority="23670"/>
  </conditionalFormatting>
  <conditionalFormatting sqref="QZ36:QZ39">
    <cfRule type="duplicateValues" dxfId="5447" priority="23674"/>
    <cfRule type="duplicateValues" dxfId="5446" priority="23675"/>
    <cfRule type="duplicateValues" dxfId="5445" priority="23676"/>
  </conditionalFormatting>
  <conditionalFormatting sqref="QP36:QP39">
    <cfRule type="duplicateValues" dxfId="5444" priority="23680"/>
    <cfRule type="duplicateValues" dxfId="5443" priority="23681"/>
    <cfRule type="duplicateValues" dxfId="5442" priority="23682"/>
  </conditionalFormatting>
  <conditionalFormatting sqref="QN36:QN39">
    <cfRule type="duplicateValues" dxfId="5441" priority="23686"/>
    <cfRule type="duplicateValues" dxfId="5440" priority="23687"/>
    <cfRule type="duplicateValues" dxfId="5439" priority="23688"/>
  </conditionalFormatting>
  <conditionalFormatting sqref="RT36:RT39">
    <cfRule type="duplicateValues" dxfId="5438" priority="23692"/>
    <cfRule type="duplicateValues" dxfId="5437" priority="23693"/>
  </conditionalFormatting>
  <conditionalFormatting sqref="RX36:RX39">
    <cfRule type="duplicateValues" dxfId="5436" priority="23696"/>
    <cfRule type="duplicateValues" dxfId="5435" priority="23697"/>
  </conditionalFormatting>
  <conditionalFormatting sqref="RR36:RR39">
    <cfRule type="duplicateValues" dxfId="5434" priority="23706"/>
    <cfRule type="duplicateValues" dxfId="5433" priority="23707"/>
    <cfRule type="duplicateValues" dxfId="5432" priority="23708"/>
  </conditionalFormatting>
  <conditionalFormatting sqref="PF36:PF39">
    <cfRule type="duplicateValues" dxfId="5431" priority="23712"/>
    <cfRule type="duplicateValues" dxfId="5430" priority="23713"/>
  </conditionalFormatting>
  <conditionalFormatting sqref="QF36:QF39">
    <cfRule type="duplicateValues" dxfId="5429" priority="23722"/>
  </conditionalFormatting>
  <conditionalFormatting sqref="SF4:SF16 SF28:SF37 SF18:SF25">
    <cfRule type="duplicateValues" dxfId="5428" priority="23724"/>
  </conditionalFormatting>
  <conditionalFormatting sqref="SH4:SH10 SH28:SH37 SH13:SH20 SH22:SH25">
    <cfRule type="duplicateValues" dxfId="5427" priority="23727"/>
  </conditionalFormatting>
  <conditionalFormatting sqref="SJ4:SJ11 SJ28:SJ37 SJ13:SJ20 SJ22:SJ25">
    <cfRule type="duplicateValues" dxfId="5426" priority="23730"/>
  </conditionalFormatting>
  <conditionalFormatting sqref="SL5:SL6 SL28:SL37 SL8:SL25">
    <cfRule type="duplicateValues" dxfId="5425" priority="23733"/>
  </conditionalFormatting>
  <conditionalFormatting sqref="SN4:SN37">
    <cfRule type="duplicateValues" dxfId="5424" priority="23736"/>
  </conditionalFormatting>
  <conditionalFormatting sqref="SP28:SP37">
    <cfRule type="duplicateValues" dxfId="5423" priority="23738"/>
  </conditionalFormatting>
  <conditionalFormatting sqref="SR28:SR37">
    <cfRule type="duplicateValues" dxfId="5422" priority="23740"/>
  </conditionalFormatting>
  <conditionalFormatting sqref="ST28:ST37">
    <cfRule type="duplicateValues" dxfId="5421" priority="23742"/>
  </conditionalFormatting>
  <conditionalFormatting sqref="SV4:SV5 SV7:SV11 SV13:SV29 SV31:SV37">
    <cfRule type="duplicateValues" dxfId="5420" priority="23744"/>
  </conditionalFormatting>
  <conditionalFormatting sqref="SZ4:SZ22 SZ24:SZ30 SZ32:SZ37">
    <cfRule type="duplicateValues" dxfId="5419" priority="23747"/>
  </conditionalFormatting>
  <conditionalFormatting sqref="TB4:TB37">
    <cfRule type="duplicateValues" dxfId="5418" priority="23750"/>
  </conditionalFormatting>
  <conditionalFormatting sqref="TD28:TD37">
    <cfRule type="duplicateValues" dxfId="5417" priority="23752"/>
  </conditionalFormatting>
  <conditionalFormatting sqref="TF28:TF37">
    <cfRule type="duplicateValues" dxfId="5416" priority="23754"/>
  </conditionalFormatting>
  <conditionalFormatting sqref="TH28:TH37">
    <cfRule type="duplicateValues" dxfId="5415" priority="23756"/>
  </conditionalFormatting>
  <conditionalFormatting sqref="TJ4:TJ9 TJ32:TJ37 TJ14:TJ30 TJ11">
    <cfRule type="duplicateValues" dxfId="5414" priority="23758"/>
  </conditionalFormatting>
  <conditionalFormatting sqref="TL4 TL8:TL11 TL31:TL37 TL20:TL26 TL14:TL17">
    <cfRule type="duplicateValues" dxfId="5413" priority="23760"/>
  </conditionalFormatting>
  <conditionalFormatting sqref="TN4:TN11 TN28:TN30 TN18 TN20:TN26 TN13:TN16 TN32:TN37">
    <cfRule type="duplicateValues" dxfId="5412" priority="23765"/>
  </conditionalFormatting>
  <conditionalFormatting sqref="TP4:TP37">
    <cfRule type="duplicateValues" dxfId="5411" priority="23770"/>
  </conditionalFormatting>
  <conditionalFormatting sqref="TR28:TR37">
    <cfRule type="duplicateValues" dxfId="5410" priority="23772"/>
  </conditionalFormatting>
  <conditionalFormatting sqref="TT28:TT37">
    <cfRule type="duplicateValues" dxfId="5409" priority="23774"/>
  </conditionalFormatting>
  <conditionalFormatting sqref="TV28:TV37">
    <cfRule type="duplicateValues" dxfId="5408" priority="23776"/>
  </conditionalFormatting>
  <conditionalFormatting sqref="TX4:TX23 TX25:TX37">
    <cfRule type="duplicateValues" dxfId="5407" priority="23778"/>
  </conditionalFormatting>
  <conditionalFormatting sqref="UB4:UB17 UB19:UB21 UB23:UB26 UB28:UB30 UB32 UB34:UB37">
    <cfRule type="duplicateValues" dxfId="5406" priority="23788"/>
  </conditionalFormatting>
  <conditionalFormatting sqref="UD4:UD37">
    <cfRule type="duplicateValues" dxfId="5405" priority="23793"/>
  </conditionalFormatting>
  <conditionalFormatting sqref="UF28:UF37">
    <cfRule type="duplicateValues" dxfId="5404" priority="23795"/>
  </conditionalFormatting>
  <conditionalFormatting sqref="UH28:UH37">
    <cfRule type="duplicateValues" dxfId="5403" priority="23797"/>
  </conditionalFormatting>
  <conditionalFormatting sqref="UJ28:UJ37">
    <cfRule type="duplicateValues" dxfId="5402" priority="23799"/>
  </conditionalFormatting>
  <conditionalFormatting sqref="UL4:UL12 UL25:UL29 UL31:UL37 UL14:UL23">
    <cfRule type="duplicateValues" dxfId="5401" priority="23801"/>
  </conditionalFormatting>
  <conditionalFormatting sqref="UN4:UN23 UN25:UN37">
    <cfRule type="duplicateValues" dxfId="5400" priority="23803"/>
  </conditionalFormatting>
  <conditionalFormatting sqref="UP4:UP13 UP15:UP16 UP18:UP29 UP32:UP37">
    <cfRule type="duplicateValues" dxfId="5399" priority="23805"/>
  </conditionalFormatting>
  <conditionalFormatting sqref="UR4:UR37">
    <cfRule type="duplicateValues" dxfId="5398" priority="23809"/>
  </conditionalFormatting>
  <conditionalFormatting sqref="UT28:UT37">
    <cfRule type="duplicateValues" dxfId="5397" priority="23811"/>
  </conditionalFormatting>
  <conditionalFormatting sqref="UV28:UV37">
    <cfRule type="duplicateValues" dxfId="5396" priority="23813"/>
  </conditionalFormatting>
  <conditionalFormatting sqref="UX28:UX37">
    <cfRule type="duplicateValues" dxfId="5395" priority="23815"/>
  </conditionalFormatting>
  <conditionalFormatting sqref="UZ4:UZ30 UZ32:UZ37">
    <cfRule type="duplicateValues" dxfId="5394" priority="23817"/>
  </conditionalFormatting>
  <conditionalFormatting sqref="VB4:VB8 VB10:VB12 VB22 VB24:VB27 VB30:VB37 VB14:VB18">
    <cfRule type="duplicateValues" dxfId="5393" priority="23819"/>
  </conditionalFormatting>
  <conditionalFormatting sqref="VD4:VD12 VD24:VD26 VD20:VD22 VD28:VD37 VD14:VD18">
    <cfRule type="duplicateValues" dxfId="5392" priority="23825"/>
  </conditionalFormatting>
  <conditionalFormatting sqref="VF4:VF37">
    <cfRule type="duplicateValues" dxfId="5391" priority="23831"/>
  </conditionalFormatting>
  <conditionalFormatting sqref="VH4:VH21 VH23:VH37">
    <cfRule type="duplicateValues" dxfId="5390" priority="23833"/>
  </conditionalFormatting>
  <conditionalFormatting sqref="VJ4:VJ22 VJ24:VJ37">
    <cfRule type="duplicateValues" dxfId="5389" priority="23836"/>
  </conditionalFormatting>
  <conditionalFormatting sqref="VL6:VL17 VL24:VL37 VL19:VL21">
    <cfRule type="duplicateValues" dxfId="5388" priority="23839"/>
  </conditionalFormatting>
  <conditionalFormatting sqref="VN6:VN37">
    <cfRule type="duplicateValues" dxfId="5387" priority="23843"/>
  </conditionalFormatting>
  <conditionalFormatting sqref="VR28:VR37 VR6:VR26">
    <cfRule type="duplicateValues" dxfId="5386" priority="23849"/>
  </conditionalFormatting>
  <conditionalFormatting sqref="RZ4:RZ39">
    <cfRule type="duplicateValues" dxfId="5385" priority="23852"/>
    <cfRule type="duplicateValues" dxfId="5384" priority="23853"/>
    <cfRule type="duplicateValues" dxfId="5383" priority="23854"/>
    <cfRule type="duplicateValues" dxfId="5382" priority="23855"/>
  </conditionalFormatting>
  <conditionalFormatting sqref="SB4:SB39">
    <cfRule type="duplicateValues" dxfId="5381" priority="23860"/>
    <cfRule type="duplicateValues" dxfId="5380" priority="23861"/>
    <cfRule type="duplicateValues" dxfId="5379" priority="23862"/>
    <cfRule type="duplicateValues" dxfId="5378" priority="23863"/>
    <cfRule type="duplicateValues" dxfId="5377" priority="23864"/>
  </conditionalFormatting>
  <conditionalFormatting sqref="SH4:SH10 SH13:SH20 SH22:SH39">
    <cfRule type="duplicateValues" dxfId="5376" priority="23884"/>
    <cfRule type="duplicateValues" dxfId="5375" priority="23885"/>
  </conditionalFormatting>
  <conditionalFormatting sqref="SL4:SL6 SL8:SL39">
    <cfRule type="duplicateValues" dxfId="5374" priority="23888"/>
    <cfRule type="duplicateValues" dxfId="5373" priority="23889"/>
  </conditionalFormatting>
  <conditionalFormatting sqref="SJ4:SJ11 SJ13:SJ20 SJ22:SJ39">
    <cfRule type="duplicateValues" dxfId="5372" priority="23892"/>
    <cfRule type="duplicateValues" dxfId="5371" priority="23893"/>
    <cfRule type="duplicateValues" dxfId="5370" priority="23894"/>
  </conditionalFormatting>
  <conditionalFormatting sqref="SF4:SF16 SF18:SF39">
    <cfRule type="duplicateValues" dxfId="5369" priority="23898"/>
    <cfRule type="duplicateValues" dxfId="5368" priority="23899"/>
    <cfRule type="duplicateValues" dxfId="5367" priority="23900"/>
  </conditionalFormatting>
  <conditionalFormatting sqref="SP4:SP39">
    <cfRule type="duplicateValues" dxfId="5366" priority="23906"/>
    <cfRule type="duplicateValues" dxfId="5365" priority="23907"/>
    <cfRule type="duplicateValues" dxfId="5364" priority="23908"/>
    <cfRule type="duplicateValues" dxfId="5363" priority="23909"/>
  </conditionalFormatting>
  <conditionalFormatting sqref="SR4:SR39">
    <cfRule type="duplicateValues" dxfId="5362" priority="23914"/>
    <cfRule type="duplicateValues" dxfId="5361" priority="23915"/>
    <cfRule type="duplicateValues" dxfId="5360" priority="23916"/>
    <cfRule type="duplicateValues" dxfId="5359" priority="23917"/>
  </conditionalFormatting>
  <conditionalFormatting sqref="ST4:ST39">
    <cfRule type="duplicateValues" dxfId="5358" priority="23922"/>
    <cfRule type="duplicateValues" dxfId="5357" priority="23923"/>
    <cfRule type="duplicateValues" dxfId="5356" priority="23924"/>
    <cfRule type="duplicateValues" dxfId="5355" priority="23925"/>
  </conditionalFormatting>
  <conditionalFormatting sqref="SV4:SV11 SV13:SV29 SV31:SV39">
    <cfRule type="duplicateValues" dxfId="5354" priority="23930"/>
    <cfRule type="duplicateValues" dxfId="5353" priority="23931"/>
    <cfRule type="duplicateValues" dxfId="5352" priority="23932"/>
    <cfRule type="duplicateValues" dxfId="5351" priority="23933"/>
  </conditionalFormatting>
  <conditionalFormatting sqref="SX4:SX5 SX14:SX29 SX31:SX39 SX9:SX12 SX7">
    <cfRule type="duplicateValues" dxfId="5350" priority="23938"/>
  </conditionalFormatting>
  <conditionalFormatting sqref="SZ4:SZ30 SZ32:SZ39">
    <cfRule type="duplicateValues" dxfId="5349" priority="23940"/>
    <cfRule type="duplicateValues" dxfId="5348" priority="23941"/>
    <cfRule type="duplicateValues" dxfId="5347" priority="23942"/>
  </conditionalFormatting>
  <conditionalFormatting sqref="TJ4:TJ9 TJ32:TJ39 TJ14:TJ30 TJ11">
    <cfRule type="duplicateValues" dxfId="5346" priority="23948"/>
    <cfRule type="duplicateValues" dxfId="5345" priority="23949"/>
    <cfRule type="duplicateValues" dxfId="5344" priority="23950"/>
  </conditionalFormatting>
  <conditionalFormatting sqref="TL4:TL11 TL14:TL27 TL31:TL39 TL29">
    <cfRule type="duplicateValues" dxfId="5343" priority="23954"/>
    <cfRule type="duplicateValues" dxfId="5342" priority="23955"/>
    <cfRule type="duplicateValues" dxfId="5341" priority="23956"/>
  </conditionalFormatting>
  <conditionalFormatting sqref="TN4:TN11 TN13:TN30 TN32:TN39">
    <cfRule type="duplicateValues" dxfId="5340" priority="23960"/>
    <cfRule type="duplicateValues" dxfId="5339" priority="23961"/>
    <cfRule type="duplicateValues" dxfId="5338" priority="23962"/>
    <cfRule type="duplicateValues" dxfId="5337" priority="23963"/>
  </conditionalFormatting>
  <conditionalFormatting sqref="TX4:TX23 TX25:TX39">
    <cfRule type="duplicateValues" dxfId="5336" priority="23970"/>
    <cfRule type="duplicateValues" dxfId="5335" priority="23971"/>
    <cfRule type="duplicateValues" dxfId="5334" priority="23972"/>
  </conditionalFormatting>
  <conditionalFormatting sqref="TZ4:TZ7 TZ25:TZ39 TZ9:TZ23">
    <cfRule type="duplicateValues" dxfId="5333" priority="23976"/>
    <cfRule type="duplicateValues" dxfId="5332" priority="23977"/>
    <cfRule type="duplicateValues" dxfId="5331" priority="23978"/>
    <cfRule type="duplicateValues" dxfId="5330" priority="23979"/>
  </conditionalFormatting>
  <conditionalFormatting sqref="UB4:UB30 UB32 UB34:UB39">
    <cfRule type="duplicateValues" dxfId="5329" priority="23984"/>
    <cfRule type="duplicateValues" dxfId="5328" priority="23985"/>
    <cfRule type="duplicateValues" dxfId="5327" priority="23986"/>
  </conditionalFormatting>
  <conditionalFormatting sqref="UL4:UL12 UL25:UL29 UL31:UL39 UL14:UL23">
    <cfRule type="duplicateValues" dxfId="5326" priority="23992"/>
    <cfRule type="duplicateValues" dxfId="5325" priority="23993"/>
    <cfRule type="duplicateValues" dxfId="5324" priority="23994"/>
  </conditionalFormatting>
  <conditionalFormatting sqref="UN4:UN23 UN25:UN39">
    <cfRule type="duplicateValues" dxfId="5323" priority="23998"/>
    <cfRule type="duplicateValues" dxfId="5322" priority="23999"/>
    <cfRule type="duplicateValues" dxfId="5321" priority="24000"/>
    <cfRule type="duplicateValues" dxfId="5320" priority="24001"/>
    <cfRule type="duplicateValues" dxfId="5319" priority="24002"/>
    <cfRule type="duplicateValues" dxfId="5318" priority="24003"/>
  </conditionalFormatting>
  <conditionalFormatting sqref="UP4:UP29 UP32:UP39">
    <cfRule type="duplicateValues" dxfId="5317" priority="24010"/>
    <cfRule type="duplicateValues" dxfId="5316" priority="24011"/>
    <cfRule type="duplicateValues" dxfId="5315" priority="24012"/>
    <cfRule type="duplicateValues" dxfId="5314" priority="24013"/>
    <cfRule type="duplicateValues" dxfId="5313" priority="24014"/>
  </conditionalFormatting>
  <conditionalFormatting sqref="UZ4:UZ30 UZ32:UZ39">
    <cfRule type="duplicateValues" dxfId="5312" priority="24022"/>
    <cfRule type="duplicateValues" dxfId="5311" priority="24023"/>
  </conditionalFormatting>
  <conditionalFormatting sqref="VB4:VB19 VB22:VB39">
    <cfRule type="duplicateValues" dxfId="5310" priority="24026"/>
    <cfRule type="duplicateValues" dxfId="5309" priority="24027"/>
    <cfRule type="duplicateValues" dxfId="5308" priority="24028"/>
  </conditionalFormatting>
  <conditionalFormatting sqref="VD4:VD39">
    <cfRule type="duplicateValues" dxfId="5307" priority="24035"/>
    <cfRule type="duplicateValues" dxfId="5306" priority="24036"/>
    <cfRule type="duplicateValues" dxfId="5305" priority="24037"/>
  </conditionalFormatting>
  <conditionalFormatting sqref="VN4:VN39">
    <cfRule type="duplicateValues" dxfId="5304" priority="24043"/>
    <cfRule type="duplicateValues" dxfId="5303" priority="24044"/>
    <cfRule type="duplicateValues" dxfId="5302" priority="24045"/>
  </conditionalFormatting>
  <conditionalFormatting sqref="VP4:VP39">
    <cfRule type="duplicateValues" dxfId="5301" priority="24049"/>
    <cfRule type="duplicateValues" dxfId="5300" priority="24050"/>
    <cfRule type="duplicateValues" dxfId="5299" priority="24051"/>
  </conditionalFormatting>
  <conditionalFormatting sqref="VR4:VR39">
    <cfRule type="duplicateValues" dxfId="5298" priority="24055"/>
    <cfRule type="duplicateValues" dxfId="5297" priority="24056"/>
    <cfRule type="duplicateValues" dxfId="5296" priority="24057"/>
  </conditionalFormatting>
  <conditionalFormatting sqref="TD4:TD39">
    <cfRule type="duplicateValues" dxfId="5295" priority="24061"/>
    <cfRule type="duplicateValues" dxfId="5294" priority="24062"/>
    <cfRule type="duplicateValues" dxfId="5293" priority="24063"/>
    <cfRule type="duplicateValues" dxfId="5292" priority="24064"/>
    <cfRule type="duplicateValues" dxfId="5291" priority="24065"/>
  </conditionalFormatting>
  <conditionalFormatting sqref="TF4:TF39">
    <cfRule type="duplicateValues" dxfId="5290" priority="24071"/>
    <cfRule type="duplicateValues" dxfId="5289" priority="24072"/>
    <cfRule type="duplicateValues" dxfId="5288" priority="24073"/>
    <cfRule type="duplicateValues" dxfId="5287" priority="24074"/>
    <cfRule type="duplicateValues" dxfId="5286" priority="24075"/>
  </conditionalFormatting>
  <conditionalFormatting sqref="TH4:TH39">
    <cfRule type="duplicateValues" dxfId="5285" priority="24081"/>
    <cfRule type="duplicateValues" dxfId="5284" priority="24082"/>
    <cfRule type="duplicateValues" dxfId="5283" priority="24083"/>
    <cfRule type="duplicateValues" dxfId="5282" priority="24084"/>
    <cfRule type="duplicateValues" dxfId="5281" priority="24085"/>
  </conditionalFormatting>
  <conditionalFormatting sqref="TR4:TR39">
    <cfRule type="duplicateValues" dxfId="5280" priority="24091"/>
    <cfRule type="duplicateValues" dxfId="5279" priority="24092"/>
    <cfRule type="duplicateValues" dxfId="5278" priority="24093"/>
    <cfRule type="duplicateValues" dxfId="5277" priority="24094"/>
    <cfRule type="duplicateValues" dxfId="5276" priority="24095"/>
  </conditionalFormatting>
  <conditionalFormatting sqref="TT4:TT39">
    <cfRule type="duplicateValues" dxfId="5275" priority="24101"/>
    <cfRule type="duplicateValues" dxfId="5274" priority="24102"/>
    <cfRule type="duplicateValues" dxfId="5273" priority="24103"/>
    <cfRule type="duplicateValues" dxfId="5272" priority="24104"/>
    <cfRule type="duplicateValues" dxfId="5271" priority="24105"/>
  </conditionalFormatting>
  <conditionalFormatting sqref="TV4:TV23 TV25:TV39">
    <cfRule type="duplicateValues" dxfId="5270" priority="24111"/>
    <cfRule type="duplicateValues" dxfId="5269" priority="24112"/>
    <cfRule type="duplicateValues" dxfId="5268" priority="24113"/>
    <cfRule type="duplicateValues" dxfId="5267" priority="24114"/>
    <cfRule type="duplicateValues" dxfId="5266" priority="24115"/>
  </conditionalFormatting>
  <conditionalFormatting sqref="UF4:UF39">
    <cfRule type="duplicateValues" dxfId="5265" priority="24121"/>
    <cfRule type="duplicateValues" dxfId="5264" priority="24122"/>
    <cfRule type="duplicateValues" dxfId="5263" priority="24123"/>
    <cfRule type="duplicateValues" dxfId="5262" priority="24124"/>
    <cfRule type="duplicateValues" dxfId="5261" priority="24125"/>
  </conditionalFormatting>
  <conditionalFormatting sqref="UH4:UH39">
    <cfRule type="duplicateValues" dxfId="5260" priority="24131"/>
    <cfRule type="duplicateValues" dxfId="5259" priority="24132"/>
    <cfRule type="duplicateValues" dxfId="5258" priority="24133"/>
    <cfRule type="duplicateValues" dxfId="5257" priority="24134"/>
    <cfRule type="duplicateValues" dxfId="5256" priority="24135"/>
  </conditionalFormatting>
  <conditionalFormatting sqref="UJ4:UJ39">
    <cfRule type="duplicateValues" dxfId="5255" priority="24141"/>
    <cfRule type="duplicateValues" dxfId="5254" priority="24142"/>
    <cfRule type="duplicateValues" dxfId="5253" priority="24143"/>
    <cfRule type="duplicateValues" dxfId="5252" priority="24144"/>
    <cfRule type="duplicateValues" dxfId="5251" priority="24145"/>
  </conditionalFormatting>
  <conditionalFormatting sqref="UT4:UT39">
    <cfRule type="duplicateValues" dxfId="5250" priority="24151"/>
    <cfRule type="duplicateValues" dxfId="5249" priority="24152"/>
    <cfRule type="duplicateValues" dxfId="5248" priority="24153"/>
    <cfRule type="duplicateValues" dxfId="5247" priority="24154"/>
    <cfRule type="duplicateValues" dxfId="5246" priority="24155"/>
  </conditionalFormatting>
  <conditionalFormatting sqref="UV4:UV39">
    <cfRule type="duplicateValues" dxfId="5245" priority="24161"/>
    <cfRule type="duplicateValues" dxfId="5244" priority="24162"/>
    <cfRule type="duplicateValues" dxfId="5243" priority="24163"/>
    <cfRule type="duplicateValues" dxfId="5242" priority="24164"/>
    <cfRule type="duplicateValues" dxfId="5241" priority="24165"/>
  </conditionalFormatting>
  <conditionalFormatting sqref="UX4:UX39">
    <cfRule type="duplicateValues" dxfId="5240" priority="24171"/>
    <cfRule type="duplicateValues" dxfId="5239" priority="24172"/>
    <cfRule type="duplicateValues" dxfId="5238" priority="24173"/>
    <cfRule type="duplicateValues" dxfId="5237" priority="24174"/>
    <cfRule type="duplicateValues" dxfId="5236" priority="24175"/>
  </conditionalFormatting>
  <conditionalFormatting sqref="VH4:VH39">
    <cfRule type="duplicateValues" dxfId="5235" priority="24181"/>
    <cfRule type="duplicateValues" dxfId="5234" priority="24182"/>
    <cfRule type="duplicateValues" dxfId="5233" priority="24183"/>
    <cfRule type="duplicateValues" dxfId="5232" priority="24184"/>
    <cfRule type="duplicateValues" dxfId="5231" priority="24185"/>
  </conditionalFormatting>
  <conditionalFormatting sqref="VJ4:VJ39">
    <cfRule type="duplicateValues" dxfId="5230" priority="24191"/>
    <cfRule type="duplicateValues" dxfId="5229" priority="24192"/>
    <cfRule type="duplicateValues" dxfId="5228" priority="24193"/>
    <cfRule type="duplicateValues" dxfId="5227" priority="24194"/>
    <cfRule type="duplicateValues" dxfId="5226" priority="24195"/>
  </conditionalFormatting>
  <conditionalFormatting sqref="VL4:VL39">
    <cfRule type="duplicateValues" dxfId="5225" priority="24201"/>
    <cfRule type="duplicateValues" dxfId="5224" priority="24202"/>
    <cfRule type="duplicateValues" dxfId="5223" priority="24203"/>
    <cfRule type="duplicateValues" dxfId="5222" priority="24204"/>
    <cfRule type="duplicateValues" dxfId="5221" priority="24205"/>
  </conditionalFormatting>
  <conditionalFormatting sqref="RZ4:RZ39">
    <cfRule type="duplicateValues" dxfId="5220" priority="24211"/>
  </conditionalFormatting>
  <conditionalFormatting sqref="SB4:SB39">
    <cfRule type="duplicateValues" dxfId="5219" priority="24213"/>
    <cfRule type="duplicateValues" dxfId="5218" priority="24214"/>
  </conditionalFormatting>
  <conditionalFormatting sqref="SD4:SD39">
    <cfRule type="duplicateValues" dxfId="5217" priority="24217"/>
  </conditionalFormatting>
  <conditionalFormatting sqref="SF4:SF16 SF18:SF39">
    <cfRule type="duplicateValues" dxfId="5216" priority="24219"/>
    <cfRule type="duplicateValues" dxfId="5215" priority="24220"/>
  </conditionalFormatting>
  <conditionalFormatting sqref="SJ4:SJ11 SJ13:SJ20 SJ22:SJ39">
    <cfRule type="duplicateValues" dxfId="5214" priority="24227"/>
    <cfRule type="duplicateValues" dxfId="5213" priority="24228"/>
  </conditionalFormatting>
  <conditionalFormatting sqref="SP4:SP39">
    <cfRule type="duplicateValues" dxfId="5212" priority="24237"/>
    <cfRule type="duplicateValues" dxfId="5211" priority="24238"/>
    <cfRule type="duplicateValues" dxfId="5210" priority="24239"/>
  </conditionalFormatting>
  <conditionalFormatting sqref="SR4:SR39">
    <cfRule type="duplicateValues" dxfId="5209" priority="24243"/>
    <cfRule type="duplicateValues" dxfId="5208" priority="24244"/>
    <cfRule type="duplicateValues" dxfId="5207" priority="24245"/>
  </conditionalFormatting>
  <conditionalFormatting sqref="ST4:ST39">
    <cfRule type="duplicateValues" dxfId="5206" priority="24249"/>
    <cfRule type="duplicateValues" dxfId="5205" priority="24250"/>
    <cfRule type="duplicateValues" dxfId="5204" priority="24251"/>
  </conditionalFormatting>
  <conditionalFormatting sqref="SV4:SV11 SV13:SV29 SV31:SV39">
    <cfRule type="duplicateValues" dxfId="5203" priority="24255"/>
  </conditionalFormatting>
  <conditionalFormatting sqref="TL4:TL11 TL14:TL27 TL31:TL39 TL29">
    <cfRule type="duplicateValues" dxfId="5202" priority="24261"/>
    <cfRule type="duplicateValues" dxfId="5201" priority="24262"/>
  </conditionalFormatting>
  <conditionalFormatting sqref="TN4:TN11 TN13:TN30 TN32:TN39">
    <cfRule type="duplicateValues" dxfId="5200" priority="24265"/>
  </conditionalFormatting>
  <conditionalFormatting sqref="TZ4:TZ7 TZ25:TZ39 TZ9:TZ23">
    <cfRule type="duplicateValues" dxfId="5199" priority="24271"/>
    <cfRule type="duplicateValues" dxfId="5198" priority="24272"/>
    <cfRule type="duplicateValues" dxfId="5197" priority="24273"/>
  </conditionalFormatting>
  <conditionalFormatting sqref="UB4:UB30 UB32 UB34:UB39">
    <cfRule type="duplicateValues" dxfId="5196" priority="24277"/>
    <cfRule type="duplicateValues" dxfId="5195" priority="24278"/>
  </conditionalFormatting>
  <conditionalFormatting sqref="UP4:UP29 UP32:UP39">
    <cfRule type="duplicateValues" dxfId="5194" priority="24287"/>
  </conditionalFormatting>
  <conditionalFormatting sqref="VB4:VB19 VB22:VB39">
    <cfRule type="duplicateValues" dxfId="5193" priority="24293"/>
  </conditionalFormatting>
  <conditionalFormatting sqref="VD4:VD39">
    <cfRule type="duplicateValues" dxfId="5192" priority="24296"/>
  </conditionalFormatting>
  <conditionalFormatting sqref="VH4:VH39">
    <cfRule type="duplicateValues" dxfId="5191" priority="24300"/>
  </conditionalFormatting>
  <conditionalFormatting sqref="VJ4:VJ39">
    <cfRule type="duplicateValues" dxfId="5190" priority="24302"/>
  </conditionalFormatting>
  <conditionalFormatting sqref="TD4:TD39">
    <cfRule type="duplicateValues" dxfId="5189" priority="24304"/>
    <cfRule type="duplicateValues" dxfId="5188" priority="24305"/>
    <cfRule type="duplicateValues" dxfId="5187" priority="24306"/>
  </conditionalFormatting>
  <conditionalFormatting sqref="TF4:TF39">
    <cfRule type="duplicateValues" dxfId="5186" priority="24310"/>
    <cfRule type="duplicateValues" dxfId="5185" priority="24311"/>
    <cfRule type="duplicateValues" dxfId="5184" priority="24312"/>
  </conditionalFormatting>
  <conditionalFormatting sqref="TH4:TH39">
    <cfRule type="duplicateValues" dxfId="5183" priority="24316"/>
    <cfRule type="duplicateValues" dxfId="5182" priority="24317"/>
    <cfRule type="duplicateValues" dxfId="5181" priority="24318"/>
  </conditionalFormatting>
  <conditionalFormatting sqref="TR4:TR39">
    <cfRule type="duplicateValues" dxfId="5180" priority="24322"/>
    <cfRule type="duplicateValues" dxfId="5179" priority="24323"/>
    <cfRule type="duplicateValues" dxfId="5178" priority="24324"/>
  </conditionalFormatting>
  <conditionalFormatting sqref="TT4:TT39">
    <cfRule type="duplicateValues" dxfId="5177" priority="24328"/>
    <cfRule type="duplicateValues" dxfId="5176" priority="24329"/>
    <cfRule type="duplicateValues" dxfId="5175" priority="24330"/>
  </conditionalFormatting>
  <conditionalFormatting sqref="TV4:TV23 TV25:TV39">
    <cfRule type="duplicateValues" dxfId="5174" priority="24334"/>
    <cfRule type="duplicateValues" dxfId="5173" priority="24335"/>
    <cfRule type="duplicateValues" dxfId="5172" priority="24336"/>
  </conditionalFormatting>
  <conditionalFormatting sqref="UF4:UF39">
    <cfRule type="duplicateValues" dxfId="5171" priority="24340"/>
    <cfRule type="duplicateValues" dxfId="5170" priority="24341"/>
    <cfRule type="duplicateValues" dxfId="5169" priority="24342"/>
  </conditionalFormatting>
  <conditionalFormatting sqref="UX4:UX39">
    <cfRule type="duplicateValues" dxfId="5168" priority="24346"/>
    <cfRule type="duplicateValues" dxfId="5167" priority="24347"/>
    <cfRule type="duplicateValues" dxfId="5166" priority="24348"/>
  </conditionalFormatting>
  <conditionalFormatting sqref="UV4:UV39">
    <cfRule type="duplicateValues" dxfId="5165" priority="24352"/>
    <cfRule type="duplicateValues" dxfId="5164" priority="24353"/>
    <cfRule type="duplicateValues" dxfId="5163" priority="24354"/>
  </conditionalFormatting>
  <conditionalFormatting sqref="UT4:UT39">
    <cfRule type="duplicateValues" dxfId="5162" priority="24358"/>
    <cfRule type="duplicateValues" dxfId="5161" priority="24359"/>
    <cfRule type="duplicateValues" dxfId="5160" priority="24360"/>
  </conditionalFormatting>
  <conditionalFormatting sqref="UJ4:UJ39">
    <cfRule type="duplicateValues" dxfId="5159" priority="24364"/>
    <cfRule type="duplicateValues" dxfId="5158" priority="24365"/>
    <cfRule type="duplicateValues" dxfId="5157" priority="24366"/>
  </conditionalFormatting>
  <conditionalFormatting sqref="UH4:UH39">
    <cfRule type="duplicateValues" dxfId="5156" priority="24370"/>
    <cfRule type="duplicateValues" dxfId="5155" priority="24371"/>
    <cfRule type="duplicateValues" dxfId="5154" priority="24372"/>
  </conditionalFormatting>
  <conditionalFormatting sqref="VN4:VN39">
    <cfRule type="duplicateValues" dxfId="5153" priority="24376"/>
    <cfRule type="duplicateValues" dxfId="5152" priority="24377"/>
  </conditionalFormatting>
  <conditionalFormatting sqref="VR4:VR39">
    <cfRule type="duplicateValues" dxfId="5151" priority="24380"/>
    <cfRule type="duplicateValues" dxfId="5150" priority="24381"/>
  </conditionalFormatting>
  <conditionalFormatting sqref="VL4:VL39">
    <cfRule type="duplicateValues" dxfId="5149" priority="24390"/>
    <cfRule type="duplicateValues" dxfId="5148" priority="24391"/>
    <cfRule type="duplicateValues" dxfId="5147" priority="24392"/>
  </conditionalFormatting>
  <conditionalFormatting sqref="SZ4:SZ30 SZ32:SZ39">
    <cfRule type="duplicateValues" dxfId="5146" priority="24396"/>
    <cfRule type="duplicateValues" dxfId="5145" priority="24397"/>
  </conditionalFormatting>
  <conditionalFormatting sqref="TZ4:TZ7 TZ25:TZ39 TZ9:TZ23">
    <cfRule type="duplicateValues" dxfId="5144" priority="24406"/>
  </conditionalFormatting>
  <conditionalFormatting sqref="VZ4:VZ23 VZ28:VZ37 VZ25">
    <cfRule type="duplicateValues" dxfId="5143" priority="24408"/>
  </conditionalFormatting>
  <conditionalFormatting sqref="WB4:WB9 WB28:WB37 WB25 WB14:WB23 WB11:WB12">
    <cfRule type="duplicateValues" dxfId="5142" priority="24411"/>
  </conditionalFormatting>
  <conditionalFormatting sqref="WD4:WD11 WD28:WD37 WD13:WD25">
    <cfRule type="duplicateValues" dxfId="5141" priority="24414"/>
  </conditionalFormatting>
  <conditionalFormatting sqref="WF5:WF25 WF28:WF37">
    <cfRule type="duplicateValues" dxfId="5140" priority="24417"/>
  </conditionalFormatting>
  <conditionalFormatting sqref="WH4:WH37">
    <cfRule type="duplicateValues" dxfId="5139" priority="24420"/>
  </conditionalFormatting>
  <conditionalFormatting sqref="WJ28:WJ37">
    <cfRule type="duplicateValues" dxfId="5138" priority="24422"/>
  </conditionalFormatting>
  <conditionalFormatting sqref="WL28:WL37">
    <cfRule type="duplicateValues" dxfId="5137" priority="24424"/>
  </conditionalFormatting>
  <conditionalFormatting sqref="WN28:WN37">
    <cfRule type="duplicateValues" dxfId="5136" priority="24426"/>
  </conditionalFormatting>
  <conditionalFormatting sqref="WP4:WP5 WP7:WP9 WP25:WP29 WP13:WP23 WP32:WP37 WP11">
    <cfRule type="duplicateValues" dxfId="5135" priority="24428"/>
  </conditionalFormatting>
  <conditionalFormatting sqref="WT4:WT9 WT11:WT22 WT24:WT29 WT31:WT37">
    <cfRule type="duplicateValues" dxfId="5134" priority="24431"/>
  </conditionalFormatting>
  <conditionalFormatting sqref="WV4:WV37">
    <cfRule type="duplicateValues" dxfId="5133" priority="24435"/>
  </conditionalFormatting>
  <conditionalFormatting sqref="WX28:WX37">
    <cfRule type="duplicateValues" dxfId="5132" priority="24437"/>
  </conditionalFormatting>
  <conditionalFormatting sqref="WZ28:WZ37">
    <cfRule type="duplicateValues" dxfId="5131" priority="24439"/>
  </conditionalFormatting>
  <conditionalFormatting sqref="XB28:XB37">
    <cfRule type="duplicateValues" dxfId="5130" priority="24441"/>
  </conditionalFormatting>
  <conditionalFormatting sqref="XD4:XD8 XD14:XD29 XD32:XD37 XD11:XD12">
    <cfRule type="duplicateValues" dxfId="5129" priority="24443"/>
  </conditionalFormatting>
  <conditionalFormatting sqref="XF4 XF8 XF28 XF32:XF37 XF20:XF26 XF13:XF17 XF10:XF11">
    <cfRule type="duplicateValues" dxfId="5128" priority="24445"/>
  </conditionalFormatting>
  <conditionalFormatting sqref="XH4:XH16 XH28:XH29 XH18 XH20:XH26 XH32:XH37">
    <cfRule type="duplicateValues" dxfId="5127" priority="24450"/>
  </conditionalFormatting>
  <conditionalFormatting sqref="XJ4:XJ37">
    <cfRule type="duplicateValues" dxfId="5126" priority="24455"/>
  </conditionalFormatting>
  <conditionalFormatting sqref="XL28:XL37">
    <cfRule type="duplicateValues" dxfId="5125" priority="24457"/>
  </conditionalFormatting>
  <conditionalFormatting sqref="XN28:XN37">
    <cfRule type="duplicateValues" dxfId="5124" priority="24459"/>
  </conditionalFormatting>
  <conditionalFormatting sqref="XP28:XP37">
    <cfRule type="duplicateValues" dxfId="5123" priority="24461"/>
  </conditionalFormatting>
  <conditionalFormatting sqref="XR4:XR23 XR25:XR37">
    <cfRule type="duplicateValues" dxfId="5122" priority="24463"/>
  </conditionalFormatting>
  <conditionalFormatting sqref="XV4:XV17 XV19:XV21 XV23:XV26 XV28:XV37">
    <cfRule type="duplicateValues" dxfId="5121" priority="24473"/>
  </conditionalFormatting>
  <conditionalFormatting sqref="XX4:XX37">
    <cfRule type="duplicateValues" dxfId="5120" priority="24478"/>
  </conditionalFormatting>
  <conditionalFormatting sqref="XZ28:XZ37">
    <cfRule type="duplicateValues" dxfId="5119" priority="24480"/>
  </conditionalFormatting>
  <conditionalFormatting sqref="YB28:YB37">
    <cfRule type="duplicateValues" dxfId="5118" priority="24482"/>
  </conditionalFormatting>
  <conditionalFormatting sqref="YD28:YD37">
    <cfRule type="duplicateValues" dxfId="5117" priority="24484"/>
  </conditionalFormatting>
  <conditionalFormatting sqref="YF4:YF23 YF25 YF32:YF37 YF28:YF29">
    <cfRule type="duplicateValues" dxfId="5116" priority="24486"/>
  </conditionalFormatting>
  <conditionalFormatting sqref="YH4:YH9 YH25 YH32:YH37 YH11:YH23 YH28:YH29">
    <cfRule type="duplicateValues" dxfId="5115" priority="24488"/>
  </conditionalFormatting>
  <conditionalFormatting sqref="YJ4:YJ9 YJ15:YJ16 YJ18:YJ37 YJ11:YJ13">
    <cfRule type="duplicateValues" dxfId="5114" priority="24490"/>
  </conditionalFormatting>
  <conditionalFormatting sqref="YL4:YL37">
    <cfRule type="duplicateValues" dxfId="5113" priority="24494"/>
  </conditionalFormatting>
  <conditionalFormatting sqref="YN28:YN37">
    <cfRule type="duplicateValues" dxfId="5112" priority="24496"/>
  </conditionalFormatting>
  <conditionalFormatting sqref="YP28:YP37">
    <cfRule type="duplicateValues" dxfId="5111" priority="24498"/>
  </conditionalFormatting>
  <conditionalFormatting sqref="YR28:YR37">
    <cfRule type="duplicateValues" dxfId="5110" priority="24500"/>
  </conditionalFormatting>
  <conditionalFormatting sqref="YT4:YT37">
    <cfRule type="duplicateValues" dxfId="5109" priority="24502"/>
  </conditionalFormatting>
  <conditionalFormatting sqref="YV4:YV8 YV10:YV12 YV22 YV24:YV27 YV30:YV37 YV14:YV18">
    <cfRule type="duplicateValues" dxfId="5108" priority="24504"/>
  </conditionalFormatting>
  <conditionalFormatting sqref="YX4:YX12 YX24:YX26 YX21:YX22 YX28:YX37 YX14:YX18">
    <cfRule type="duplicateValues" dxfId="5107" priority="24510"/>
  </conditionalFormatting>
  <conditionalFormatting sqref="YZ4:YZ37">
    <cfRule type="duplicateValues" dxfId="5106" priority="24516"/>
  </conditionalFormatting>
  <conditionalFormatting sqref="ZB4:ZB21 ZB23:ZB37">
    <cfRule type="duplicateValues" dxfId="5105" priority="24518"/>
  </conditionalFormatting>
  <conditionalFormatting sqref="ZD4:ZD22 ZD24:ZD37">
    <cfRule type="duplicateValues" dxfId="5104" priority="24521"/>
  </conditionalFormatting>
  <conditionalFormatting sqref="ZF6:ZF17 ZF24:ZF37 ZF19:ZF21">
    <cfRule type="duplicateValues" dxfId="5103" priority="24524"/>
  </conditionalFormatting>
  <conditionalFormatting sqref="ZH6:ZH37">
    <cfRule type="duplicateValues" dxfId="5102" priority="24528"/>
  </conditionalFormatting>
  <conditionalFormatting sqref="ZL28:ZL37 ZL6:ZL26">
    <cfRule type="duplicateValues" dxfId="5101" priority="24534"/>
  </conditionalFormatting>
  <conditionalFormatting sqref="VT4:VT39">
    <cfRule type="duplicateValues" dxfId="5100" priority="24537"/>
    <cfRule type="duplicateValues" dxfId="5099" priority="24538"/>
    <cfRule type="duplicateValues" dxfId="5098" priority="24539"/>
    <cfRule type="duplicateValues" dxfId="5097" priority="24540"/>
  </conditionalFormatting>
  <conditionalFormatting sqref="VV4:VV39">
    <cfRule type="duplicateValues" dxfId="5096" priority="24545"/>
    <cfRule type="duplicateValues" dxfId="5095" priority="24546"/>
    <cfRule type="duplicateValues" dxfId="5094" priority="24547"/>
    <cfRule type="duplicateValues" dxfId="5093" priority="24548"/>
    <cfRule type="duplicateValues" dxfId="5092" priority="24549"/>
  </conditionalFormatting>
  <conditionalFormatting sqref="WB4:WB9 WB25:WB39 WB14:WB23 WB11:WB12">
    <cfRule type="duplicateValues" dxfId="5091" priority="24569"/>
    <cfRule type="duplicateValues" dxfId="5090" priority="24570"/>
  </conditionalFormatting>
  <conditionalFormatting sqref="WF4:WF39">
    <cfRule type="duplicateValues" dxfId="5089" priority="24573"/>
    <cfRule type="duplicateValues" dxfId="5088" priority="24574"/>
  </conditionalFormatting>
  <conditionalFormatting sqref="WD4:WD11 WD13:WD39">
    <cfRule type="duplicateValues" dxfId="5087" priority="24577"/>
    <cfRule type="duplicateValues" dxfId="5086" priority="24578"/>
    <cfRule type="duplicateValues" dxfId="5085" priority="24579"/>
  </conditionalFormatting>
  <conditionalFormatting sqref="VZ4:VZ23 VZ25:VZ39">
    <cfRule type="duplicateValues" dxfId="5084" priority="24583"/>
    <cfRule type="duplicateValues" dxfId="5083" priority="24584"/>
    <cfRule type="duplicateValues" dxfId="5082" priority="24585"/>
  </conditionalFormatting>
  <conditionalFormatting sqref="WJ4:WJ11 WJ14:WJ39">
    <cfRule type="duplicateValues" dxfId="5081" priority="24591"/>
    <cfRule type="duplicateValues" dxfId="5080" priority="24592"/>
    <cfRule type="duplicateValues" dxfId="5079" priority="24593"/>
    <cfRule type="duplicateValues" dxfId="5078" priority="24594"/>
  </conditionalFormatting>
  <conditionalFormatting sqref="WL4:WL39">
    <cfRule type="duplicateValues" dxfId="5077" priority="24599"/>
    <cfRule type="duplicateValues" dxfId="5076" priority="24600"/>
    <cfRule type="duplicateValues" dxfId="5075" priority="24601"/>
    <cfRule type="duplicateValues" dxfId="5074" priority="24602"/>
  </conditionalFormatting>
  <conditionalFormatting sqref="WN4:WN23 WN25:WN39">
    <cfRule type="duplicateValues" dxfId="5073" priority="24607"/>
    <cfRule type="duplicateValues" dxfId="5072" priority="24608"/>
    <cfRule type="duplicateValues" dxfId="5071" priority="24609"/>
    <cfRule type="duplicateValues" dxfId="5070" priority="24610"/>
  </conditionalFormatting>
  <conditionalFormatting sqref="WP4:WP9 WP25:WP29 WP13:WP23 WP32:WP39 WP11">
    <cfRule type="duplicateValues" dxfId="5069" priority="24615"/>
    <cfRule type="duplicateValues" dxfId="5068" priority="24616"/>
    <cfRule type="duplicateValues" dxfId="5067" priority="24617"/>
    <cfRule type="duplicateValues" dxfId="5066" priority="24618"/>
  </conditionalFormatting>
  <conditionalFormatting sqref="WR4:WR30 WR32:WR39">
    <cfRule type="duplicateValues" dxfId="5065" priority="24623"/>
  </conditionalFormatting>
  <conditionalFormatting sqref="WT4:WT9 WT11:WT29 WT31:WT39">
    <cfRule type="duplicateValues" dxfId="5064" priority="24625"/>
    <cfRule type="duplicateValues" dxfId="5063" priority="24626"/>
    <cfRule type="duplicateValues" dxfId="5062" priority="24627"/>
  </conditionalFormatting>
  <conditionalFormatting sqref="XD4:XD8 XD14:XD29 XD32:XD39 XD11:XD12">
    <cfRule type="duplicateValues" dxfId="5061" priority="24636"/>
    <cfRule type="duplicateValues" dxfId="5060" priority="24637"/>
    <cfRule type="duplicateValues" dxfId="5059" priority="24638"/>
  </conditionalFormatting>
  <conditionalFormatting sqref="XF4:XF8 XF13:XF29 XF32:XF39 XF10:XF11">
    <cfRule type="duplicateValues" dxfId="5058" priority="24642"/>
    <cfRule type="duplicateValues" dxfId="5057" priority="24643"/>
    <cfRule type="duplicateValues" dxfId="5056" priority="24644"/>
  </conditionalFormatting>
  <conditionalFormatting sqref="XH4:XH29 XH32:XH39">
    <cfRule type="duplicateValues" dxfId="5055" priority="24648"/>
    <cfRule type="duplicateValues" dxfId="5054" priority="24649"/>
    <cfRule type="duplicateValues" dxfId="5053" priority="24650"/>
    <cfRule type="duplicateValues" dxfId="5052" priority="24651"/>
  </conditionalFormatting>
  <conditionalFormatting sqref="XR4:XR23 XR25:XR39">
    <cfRule type="duplicateValues" dxfId="5051" priority="24658"/>
    <cfRule type="duplicateValues" dxfId="5050" priority="24659"/>
    <cfRule type="duplicateValues" dxfId="5049" priority="24660"/>
  </conditionalFormatting>
  <conditionalFormatting sqref="XT4:XT19 XT25:XT29 XT31:XT39 XT21:XT23">
    <cfRule type="duplicateValues" dxfId="5048" priority="24664"/>
    <cfRule type="duplicateValues" dxfId="5047" priority="24665"/>
    <cfRule type="duplicateValues" dxfId="5046" priority="24666"/>
    <cfRule type="duplicateValues" dxfId="5045" priority="24667"/>
  </conditionalFormatting>
  <conditionalFormatting sqref="XV4:XV39">
    <cfRule type="duplicateValues" dxfId="5044" priority="24672"/>
    <cfRule type="duplicateValues" dxfId="5043" priority="24673"/>
    <cfRule type="duplicateValues" dxfId="5042" priority="24674"/>
  </conditionalFormatting>
  <conditionalFormatting sqref="YF4:YF23 YF25 YF32:YF39 YF28:YF29">
    <cfRule type="duplicateValues" dxfId="5041" priority="24680"/>
    <cfRule type="duplicateValues" dxfId="5040" priority="24681"/>
    <cfRule type="duplicateValues" dxfId="5039" priority="24682"/>
  </conditionalFormatting>
  <conditionalFormatting sqref="YH4:YH9 YH25 YH32:YH39 YH11:YH23 YH28:YH29">
    <cfRule type="duplicateValues" dxfId="5038" priority="24686"/>
    <cfRule type="duplicateValues" dxfId="5037" priority="24687"/>
    <cfRule type="duplicateValues" dxfId="5036" priority="24688"/>
    <cfRule type="duplicateValues" dxfId="5035" priority="24689"/>
    <cfRule type="duplicateValues" dxfId="5034" priority="24690"/>
    <cfRule type="duplicateValues" dxfId="5033" priority="24691"/>
  </conditionalFormatting>
  <conditionalFormatting sqref="YJ4:YJ9 YJ11:YJ39">
    <cfRule type="duplicateValues" dxfId="5032" priority="24698"/>
    <cfRule type="duplicateValues" dxfId="5031" priority="24699"/>
    <cfRule type="duplicateValues" dxfId="5030" priority="24700"/>
    <cfRule type="duplicateValues" dxfId="5029" priority="24701"/>
    <cfRule type="duplicateValues" dxfId="5028" priority="24702"/>
  </conditionalFormatting>
  <conditionalFormatting sqref="YT4:YT39">
    <cfRule type="duplicateValues" dxfId="5027" priority="24710"/>
    <cfRule type="duplicateValues" dxfId="5026" priority="24711"/>
  </conditionalFormatting>
  <conditionalFormatting sqref="YV4:YV19 YV22:YV39">
    <cfRule type="duplicateValues" dxfId="5025" priority="24714"/>
    <cfRule type="duplicateValues" dxfId="5024" priority="24715"/>
    <cfRule type="duplicateValues" dxfId="5023" priority="24716"/>
  </conditionalFormatting>
  <conditionalFormatting sqref="YX4:YX19 YX21:YX39">
    <cfRule type="duplicateValues" dxfId="5022" priority="24723"/>
    <cfRule type="duplicateValues" dxfId="5021" priority="24724"/>
    <cfRule type="duplicateValues" dxfId="5020" priority="24725"/>
  </conditionalFormatting>
  <conditionalFormatting sqref="ZH4:ZH39">
    <cfRule type="duplicateValues" dxfId="5019" priority="24731"/>
    <cfRule type="duplicateValues" dxfId="5018" priority="24732"/>
    <cfRule type="duplicateValues" dxfId="5017" priority="24733"/>
  </conditionalFormatting>
  <conditionalFormatting sqref="ZJ4:ZJ39">
    <cfRule type="duplicateValues" dxfId="5016" priority="24737"/>
    <cfRule type="duplicateValues" dxfId="5015" priority="24738"/>
    <cfRule type="duplicateValues" dxfId="5014" priority="24739"/>
  </conditionalFormatting>
  <conditionalFormatting sqref="ZL4:ZL39">
    <cfRule type="duplicateValues" dxfId="5013" priority="24743"/>
    <cfRule type="duplicateValues" dxfId="5012" priority="24744"/>
    <cfRule type="duplicateValues" dxfId="5011" priority="24745"/>
  </conditionalFormatting>
  <conditionalFormatting sqref="WX4:WX39">
    <cfRule type="duplicateValues" dxfId="5010" priority="24749"/>
    <cfRule type="duplicateValues" dxfId="5009" priority="24750"/>
    <cfRule type="duplicateValues" dxfId="5008" priority="24751"/>
    <cfRule type="duplicateValues" dxfId="5007" priority="24752"/>
    <cfRule type="duplicateValues" dxfId="5006" priority="24753"/>
  </conditionalFormatting>
  <conditionalFormatting sqref="WZ4:WZ8 WZ10:WZ39">
    <cfRule type="duplicateValues" dxfId="5005" priority="24759"/>
    <cfRule type="duplicateValues" dxfId="5004" priority="24760"/>
    <cfRule type="duplicateValues" dxfId="5003" priority="24761"/>
    <cfRule type="duplicateValues" dxfId="5002" priority="24762"/>
    <cfRule type="duplicateValues" dxfId="5001" priority="24763"/>
  </conditionalFormatting>
  <conditionalFormatting sqref="XB4:XB8 XB10:XB39">
    <cfRule type="duplicateValues" dxfId="5000" priority="24769"/>
    <cfRule type="duplicateValues" dxfId="4999" priority="24770"/>
    <cfRule type="duplicateValues" dxfId="4998" priority="24771"/>
    <cfRule type="duplicateValues" dxfId="4997" priority="24772"/>
    <cfRule type="duplicateValues" dxfId="4996" priority="24773"/>
  </conditionalFormatting>
  <conditionalFormatting sqref="XL4:XL39">
    <cfRule type="duplicateValues" dxfId="4995" priority="24779"/>
    <cfRule type="duplicateValues" dxfId="4994" priority="24780"/>
    <cfRule type="duplicateValues" dxfId="4993" priority="24781"/>
    <cfRule type="duplicateValues" dxfId="4992" priority="24782"/>
    <cfRule type="duplicateValues" dxfId="4991" priority="24783"/>
  </conditionalFormatting>
  <conditionalFormatting sqref="XN4:XN39">
    <cfRule type="duplicateValues" dxfId="4990" priority="24789"/>
    <cfRule type="duplicateValues" dxfId="4989" priority="24790"/>
    <cfRule type="duplicateValues" dxfId="4988" priority="24791"/>
    <cfRule type="duplicateValues" dxfId="4987" priority="24792"/>
    <cfRule type="duplicateValues" dxfId="4986" priority="24793"/>
  </conditionalFormatting>
  <conditionalFormatting sqref="XP4:XP23 XP25:XP39">
    <cfRule type="duplicateValues" dxfId="4985" priority="24799"/>
    <cfRule type="duplicateValues" dxfId="4984" priority="24800"/>
    <cfRule type="duplicateValues" dxfId="4983" priority="24801"/>
    <cfRule type="duplicateValues" dxfId="4982" priority="24802"/>
    <cfRule type="duplicateValues" dxfId="4981" priority="24803"/>
  </conditionalFormatting>
  <conditionalFormatting sqref="XZ4:XZ39">
    <cfRule type="duplicateValues" dxfId="4980" priority="24809"/>
    <cfRule type="duplicateValues" dxfId="4979" priority="24810"/>
    <cfRule type="duplicateValues" dxfId="4978" priority="24811"/>
    <cfRule type="duplicateValues" dxfId="4977" priority="24812"/>
    <cfRule type="duplicateValues" dxfId="4976" priority="24813"/>
  </conditionalFormatting>
  <conditionalFormatting sqref="YB4:YB39">
    <cfRule type="duplicateValues" dxfId="4975" priority="24819"/>
    <cfRule type="duplicateValues" dxfId="4974" priority="24820"/>
    <cfRule type="duplicateValues" dxfId="4973" priority="24821"/>
    <cfRule type="duplicateValues" dxfId="4972" priority="24822"/>
    <cfRule type="duplicateValues" dxfId="4971" priority="24823"/>
  </conditionalFormatting>
  <conditionalFormatting sqref="YD4:YD39">
    <cfRule type="duplicateValues" dxfId="4970" priority="24829"/>
    <cfRule type="duplicateValues" dxfId="4969" priority="24830"/>
    <cfRule type="duplicateValues" dxfId="4968" priority="24831"/>
    <cfRule type="duplicateValues" dxfId="4967" priority="24832"/>
    <cfRule type="duplicateValues" dxfId="4966" priority="24833"/>
  </conditionalFormatting>
  <conditionalFormatting sqref="YN4:YN39">
    <cfRule type="duplicateValues" dxfId="4965" priority="24839"/>
    <cfRule type="duplicateValues" dxfId="4964" priority="24840"/>
    <cfRule type="duplicateValues" dxfId="4963" priority="24841"/>
    <cfRule type="duplicateValues" dxfId="4962" priority="24842"/>
    <cfRule type="duplicateValues" dxfId="4961" priority="24843"/>
  </conditionalFormatting>
  <conditionalFormatting sqref="YP4:YP8 YP10:YP39">
    <cfRule type="duplicateValues" dxfId="4960" priority="24849"/>
    <cfRule type="duplicateValues" dxfId="4959" priority="24850"/>
    <cfRule type="duplicateValues" dxfId="4958" priority="24851"/>
    <cfRule type="duplicateValues" dxfId="4957" priority="24852"/>
    <cfRule type="duplicateValues" dxfId="4956" priority="24853"/>
  </conditionalFormatting>
  <conditionalFormatting sqref="YR4:YR39">
    <cfRule type="duplicateValues" dxfId="4955" priority="24859"/>
    <cfRule type="duplicateValues" dxfId="4954" priority="24860"/>
    <cfRule type="duplicateValues" dxfId="4953" priority="24861"/>
    <cfRule type="duplicateValues" dxfId="4952" priority="24862"/>
    <cfRule type="duplicateValues" dxfId="4951" priority="24863"/>
  </conditionalFormatting>
  <conditionalFormatting sqref="ZB4:ZB39">
    <cfRule type="duplicateValues" dxfId="4950" priority="24869"/>
    <cfRule type="duplicateValues" dxfId="4949" priority="24870"/>
    <cfRule type="duplicateValues" dxfId="4948" priority="24871"/>
    <cfRule type="duplicateValues" dxfId="4947" priority="24872"/>
    <cfRule type="duplicateValues" dxfId="4946" priority="24873"/>
  </conditionalFormatting>
  <conditionalFormatting sqref="ZD4:ZD39">
    <cfRule type="duplicateValues" dxfId="4945" priority="24879"/>
    <cfRule type="duplicateValues" dxfId="4944" priority="24880"/>
    <cfRule type="duplicateValues" dxfId="4943" priority="24881"/>
    <cfRule type="duplicateValues" dxfId="4942" priority="24882"/>
    <cfRule type="duplicateValues" dxfId="4941" priority="24883"/>
  </conditionalFormatting>
  <conditionalFormatting sqref="ZF4:ZF39">
    <cfRule type="duplicateValues" dxfId="4940" priority="24889"/>
    <cfRule type="duplicateValues" dxfId="4939" priority="24890"/>
    <cfRule type="duplicateValues" dxfId="4938" priority="24891"/>
    <cfRule type="duplicateValues" dxfId="4937" priority="24892"/>
    <cfRule type="duplicateValues" dxfId="4936" priority="24893"/>
  </conditionalFormatting>
  <conditionalFormatting sqref="VT4:VT39">
    <cfRule type="duplicateValues" dxfId="4935" priority="24899"/>
  </conditionalFormatting>
  <conditionalFormatting sqref="VV4:VV39">
    <cfRule type="duplicateValues" dxfId="4934" priority="24901"/>
    <cfRule type="duplicateValues" dxfId="4933" priority="24902"/>
  </conditionalFormatting>
  <conditionalFormatting sqref="VX4:VX39">
    <cfRule type="duplicateValues" dxfId="4932" priority="24905"/>
  </conditionalFormatting>
  <conditionalFormatting sqref="VZ4:VZ23 VZ25:VZ39">
    <cfRule type="duplicateValues" dxfId="4931" priority="24907"/>
    <cfRule type="duplicateValues" dxfId="4930" priority="24908"/>
  </conditionalFormatting>
  <conditionalFormatting sqref="WD4:WD11 WD13:WD39">
    <cfRule type="duplicateValues" dxfId="4929" priority="24915"/>
    <cfRule type="duplicateValues" dxfId="4928" priority="24916"/>
  </conditionalFormatting>
  <conditionalFormatting sqref="WJ4:WJ11 WJ14:WJ39">
    <cfRule type="duplicateValues" dxfId="4927" priority="24925"/>
    <cfRule type="duplicateValues" dxfId="4926" priority="24926"/>
    <cfRule type="duplicateValues" dxfId="4925" priority="24927"/>
  </conditionalFormatting>
  <conditionalFormatting sqref="WL4:WL39">
    <cfRule type="duplicateValues" dxfId="4924" priority="24931"/>
    <cfRule type="duplicateValues" dxfId="4923" priority="24932"/>
    <cfRule type="duplicateValues" dxfId="4922" priority="24933"/>
  </conditionalFormatting>
  <conditionalFormatting sqref="WN4:WN23 WN25:WN39">
    <cfRule type="duplicateValues" dxfId="4921" priority="24937"/>
    <cfRule type="duplicateValues" dxfId="4920" priority="24938"/>
    <cfRule type="duplicateValues" dxfId="4919" priority="24939"/>
  </conditionalFormatting>
  <conditionalFormatting sqref="WP4:WP9 WP25:WP29 WP13:WP23 WP32:WP39 WP11">
    <cfRule type="duplicateValues" dxfId="4918" priority="24943"/>
  </conditionalFormatting>
  <conditionalFormatting sqref="XF4:XF8 XF13:XF29 XF32:XF39 XF10:XF11">
    <cfRule type="duplicateValues" dxfId="4917" priority="24949"/>
    <cfRule type="duplicateValues" dxfId="4916" priority="24950"/>
  </conditionalFormatting>
  <conditionalFormatting sqref="XH4:XH29 XH32:XH39">
    <cfRule type="duplicateValues" dxfId="4915" priority="24953"/>
  </conditionalFormatting>
  <conditionalFormatting sqref="XT4:XT19 XT25:XT29 XT31:XT39 XT21:XT23">
    <cfRule type="duplicateValues" dxfId="4914" priority="24959"/>
    <cfRule type="duplicateValues" dxfId="4913" priority="24960"/>
    <cfRule type="duplicateValues" dxfId="4912" priority="24961"/>
  </conditionalFormatting>
  <conditionalFormatting sqref="XV4:XV39">
    <cfRule type="duplicateValues" dxfId="4911" priority="24965"/>
    <cfRule type="duplicateValues" dxfId="4910" priority="24966"/>
  </conditionalFormatting>
  <conditionalFormatting sqref="YJ4:YJ9 YJ11:YJ39">
    <cfRule type="duplicateValues" dxfId="4909" priority="24975"/>
  </conditionalFormatting>
  <conditionalFormatting sqref="YV4:YV19 YV22:YV39">
    <cfRule type="duplicateValues" dxfId="4908" priority="24981"/>
  </conditionalFormatting>
  <conditionalFormatting sqref="YX4:YX19 YX21:YX39">
    <cfRule type="duplicateValues" dxfId="4907" priority="24984"/>
  </conditionalFormatting>
  <conditionalFormatting sqref="ZB4:ZB39">
    <cfRule type="duplicateValues" dxfId="4906" priority="24988"/>
  </conditionalFormatting>
  <conditionalFormatting sqref="ZD4:ZD39">
    <cfRule type="duplicateValues" dxfId="4905" priority="24990"/>
  </conditionalFormatting>
  <conditionalFormatting sqref="WX4:WX39">
    <cfRule type="duplicateValues" dxfId="4904" priority="24992"/>
    <cfRule type="duplicateValues" dxfId="4903" priority="24993"/>
    <cfRule type="duplicateValues" dxfId="4902" priority="24994"/>
  </conditionalFormatting>
  <conditionalFormatting sqref="WZ4:WZ8 WZ10:WZ39">
    <cfRule type="duplicateValues" dxfId="4901" priority="24998"/>
    <cfRule type="duplicateValues" dxfId="4900" priority="24999"/>
    <cfRule type="duplicateValues" dxfId="4899" priority="25000"/>
  </conditionalFormatting>
  <conditionalFormatting sqref="XB4:XB8 XB10:XB39">
    <cfRule type="duplicateValues" dxfId="4898" priority="25004"/>
    <cfRule type="duplicateValues" dxfId="4897" priority="25005"/>
    <cfRule type="duplicateValues" dxfId="4896" priority="25006"/>
  </conditionalFormatting>
  <conditionalFormatting sqref="XL4:XL39">
    <cfRule type="duplicateValues" dxfId="4895" priority="25010"/>
    <cfRule type="duplicateValues" dxfId="4894" priority="25011"/>
    <cfRule type="duplicateValues" dxfId="4893" priority="25012"/>
  </conditionalFormatting>
  <conditionalFormatting sqref="XN4:XN39">
    <cfRule type="duplicateValues" dxfId="4892" priority="25016"/>
    <cfRule type="duplicateValues" dxfId="4891" priority="25017"/>
    <cfRule type="duplicateValues" dxfId="4890" priority="25018"/>
  </conditionalFormatting>
  <conditionalFormatting sqref="XP4:XP23 XP25:XP39">
    <cfRule type="duplicateValues" dxfId="4889" priority="25022"/>
    <cfRule type="duplicateValues" dxfId="4888" priority="25023"/>
    <cfRule type="duplicateValues" dxfId="4887" priority="25024"/>
  </conditionalFormatting>
  <conditionalFormatting sqref="XZ4:XZ39">
    <cfRule type="duplicateValues" dxfId="4886" priority="25028"/>
    <cfRule type="duplicateValues" dxfId="4885" priority="25029"/>
    <cfRule type="duplicateValues" dxfId="4884" priority="25030"/>
  </conditionalFormatting>
  <conditionalFormatting sqref="YR4:YR39">
    <cfRule type="duplicateValues" dxfId="4883" priority="25034"/>
    <cfRule type="duplicateValues" dxfId="4882" priority="25035"/>
    <cfRule type="duplicateValues" dxfId="4881" priority="25036"/>
  </conditionalFormatting>
  <conditionalFormatting sqref="YP4:YP8 YP10:YP39">
    <cfRule type="duplicateValues" dxfId="4880" priority="25040"/>
    <cfRule type="duplicateValues" dxfId="4879" priority="25041"/>
    <cfRule type="duplicateValues" dxfId="4878" priority="25042"/>
  </conditionalFormatting>
  <conditionalFormatting sqref="YN4:YN39">
    <cfRule type="duplicateValues" dxfId="4877" priority="25046"/>
    <cfRule type="duplicateValues" dxfId="4876" priority="25047"/>
    <cfRule type="duplicateValues" dxfId="4875" priority="25048"/>
  </conditionalFormatting>
  <conditionalFormatting sqref="YD4:YD39">
    <cfRule type="duplicateValues" dxfId="4874" priority="25052"/>
    <cfRule type="duplicateValues" dxfId="4873" priority="25053"/>
    <cfRule type="duplicateValues" dxfId="4872" priority="25054"/>
  </conditionalFormatting>
  <conditionalFormatting sqref="YB4:YB39">
    <cfRule type="duplicateValues" dxfId="4871" priority="25058"/>
    <cfRule type="duplicateValues" dxfId="4870" priority="25059"/>
    <cfRule type="duplicateValues" dxfId="4869" priority="25060"/>
  </conditionalFormatting>
  <conditionalFormatting sqref="ZH4:ZH39">
    <cfRule type="duplicateValues" dxfId="4868" priority="25064"/>
    <cfRule type="duplicateValues" dxfId="4867" priority="25065"/>
  </conditionalFormatting>
  <conditionalFormatting sqref="ZL4:ZL39">
    <cfRule type="duplicateValues" dxfId="4866" priority="25068"/>
    <cfRule type="duplicateValues" dxfId="4865" priority="25069"/>
  </conditionalFormatting>
  <conditionalFormatting sqref="ZF4:ZF39">
    <cfRule type="duplicateValues" dxfId="4864" priority="25078"/>
    <cfRule type="duplicateValues" dxfId="4863" priority="25079"/>
    <cfRule type="duplicateValues" dxfId="4862" priority="25080"/>
  </conditionalFormatting>
  <conditionalFormatting sqref="WT4:WT9 WT11:WT29 WT31:WT39">
    <cfRule type="duplicateValues" dxfId="4861" priority="25084"/>
    <cfRule type="duplicateValues" dxfId="4860" priority="25085"/>
  </conditionalFormatting>
  <conditionalFormatting sqref="XT4:XT19 XT25:XT29 XT31:XT39 XT21:XT23">
    <cfRule type="duplicateValues" dxfId="4859" priority="25096"/>
  </conditionalFormatting>
  <conditionalFormatting sqref="ZT4:ZT25 ZT28:ZT37">
    <cfRule type="duplicateValues" dxfId="4858" priority="25098"/>
  </conditionalFormatting>
  <conditionalFormatting sqref="ZV4:ZV25 ZV28:ZV37">
    <cfRule type="duplicateValues" dxfId="4857" priority="25101"/>
  </conditionalFormatting>
  <conditionalFormatting sqref="ZX4:ZX25 ZX28:ZX37">
    <cfRule type="duplicateValues" dxfId="4856" priority="25104"/>
  </conditionalFormatting>
  <conditionalFormatting sqref="ZZ5:ZZ25 ZZ28:ZZ37">
    <cfRule type="duplicateValues" dxfId="4855" priority="25107"/>
  </conditionalFormatting>
  <conditionalFormatting sqref="AAB4:AAB37">
    <cfRule type="duplicateValues" dxfId="4854" priority="25110"/>
  </conditionalFormatting>
  <conditionalFormatting sqref="AAD28:AAD37">
    <cfRule type="duplicateValues" dxfId="4853" priority="25112"/>
  </conditionalFormatting>
  <conditionalFormatting sqref="AAF28:AAF37">
    <cfRule type="duplicateValues" dxfId="4852" priority="25114"/>
  </conditionalFormatting>
  <conditionalFormatting sqref="AAH28:AAH37">
    <cfRule type="duplicateValues" dxfId="4851" priority="25116"/>
  </conditionalFormatting>
  <conditionalFormatting sqref="AAJ4:AAJ5 AAJ7:AAJ37">
    <cfRule type="duplicateValues" dxfId="4850" priority="25118"/>
  </conditionalFormatting>
  <conditionalFormatting sqref="AAN4:AAN22 AAN24:AAN37">
    <cfRule type="duplicateValues" dxfId="4849" priority="25121"/>
  </conditionalFormatting>
  <conditionalFormatting sqref="AAP4:AAP37">
    <cfRule type="duplicateValues" dxfId="4848" priority="25124"/>
  </conditionalFormatting>
  <conditionalFormatting sqref="AAR28:AAR37">
    <cfRule type="duplicateValues" dxfId="4847" priority="25126"/>
  </conditionalFormatting>
  <conditionalFormatting sqref="AAT28:AAT37">
    <cfRule type="duplicateValues" dxfId="4846" priority="25128"/>
  </conditionalFormatting>
  <conditionalFormatting sqref="AAV28:AAV37">
    <cfRule type="duplicateValues" dxfId="4845" priority="25130"/>
  </conditionalFormatting>
  <conditionalFormatting sqref="AAX4:AAX9 AAX11:AAX37">
    <cfRule type="duplicateValues" dxfId="4844" priority="25132"/>
  </conditionalFormatting>
  <conditionalFormatting sqref="AAZ4 AAZ8:AAZ17 AAZ28 AAZ30:AAZ37 AAZ20:AAZ26">
    <cfRule type="duplicateValues" dxfId="4843" priority="25134"/>
  </conditionalFormatting>
  <conditionalFormatting sqref="ABB4:ABB16 ABB28:ABB37 ABB18 ABB20:ABB26">
    <cfRule type="duplicateValues" dxfId="4842" priority="25139"/>
  </conditionalFormatting>
  <conditionalFormatting sqref="ABD4:ABD37">
    <cfRule type="duplicateValues" dxfId="4841" priority="25144"/>
  </conditionalFormatting>
  <conditionalFormatting sqref="ABF28:ABF37">
    <cfRule type="duplicateValues" dxfId="4840" priority="25146"/>
  </conditionalFormatting>
  <conditionalFormatting sqref="ABH28:ABH37">
    <cfRule type="duplicateValues" dxfId="4839" priority="25148"/>
  </conditionalFormatting>
  <conditionalFormatting sqref="ABJ28:ABJ37">
    <cfRule type="duplicateValues" dxfId="4838" priority="25150"/>
  </conditionalFormatting>
  <conditionalFormatting sqref="ABL4:ABL37">
    <cfRule type="duplicateValues" dxfId="4837" priority="25152"/>
  </conditionalFormatting>
  <conditionalFormatting sqref="ABP4:ABP17 ABP19:ABP21 ABP23:ABP26 ABP28:ABP37">
    <cfRule type="duplicateValues" dxfId="4836" priority="25162"/>
  </conditionalFormatting>
  <conditionalFormatting sqref="ABR4:ABR37">
    <cfRule type="duplicateValues" dxfId="4835" priority="25167"/>
  </conditionalFormatting>
  <conditionalFormatting sqref="ABT28:ABT37">
    <cfRule type="duplicateValues" dxfId="4834" priority="25169"/>
  </conditionalFormatting>
  <conditionalFormatting sqref="ABV28:ABV37">
    <cfRule type="duplicateValues" dxfId="4833" priority="25171"/>
  </conditionalFormatting>
  <conditionalFormatting sqref="ABX28:ABX37">
    <cfRule type="duplicateValues" dxfId="4832" priority="25173"/>
  </conditionalFormatting>
  <conditionalFormatting sqref="ABZ4:ABZ37">
    <cfRule type="duplicateValues" dxfId="4831" priority="25175"/>
  </conditionalFormatting>
  <conditionalFormatting sqref="ACB4:ACB7 ACB17:ACB37 ACB9:ACB15">
    <cfRule type="duplicateValues" dxfId="4830" priority="25177"/>
  </conditionalFormatting>
  <conditionalFormatting sqref="ACD4:ACD13 ACD15:ACD16 ACD18:ACD20 ACD22:ACD37">
    <cfRule type="duplicateValues" dxfId="4829" priority="25180"/>
  </conditionalFormatting>
  <conditionalFormatting sqref="ACF4:ACF37">
    <cfRule type="duplicateValues" dxfId="4828" priority="25184"/>
  </conditionalFormatting>
  <conditionalFormatting sqref="ACH28:ACH37">
    <cfRule type="duplicateValues" dxfId="4827" priority="25186"/>
  </conditionalFormatting>
  <conditionalFormatting sqref="ACJ28:ACJ37">
    <cfRule type="duplicateValues" dxfId="4826" priority="25188"/>
  </conditionalFormatting>
  <conditionalFormatting sqref="ACL28:ACL37">
    <cfRule type="duplicateValues" dxfId="4825" priority="25190"/>
  </conditionalFormatting>
  <conditionalFormatting sqref="ACN4:ACN37">
    <cfRule type="duplicateValues" dxfId="4824" priority="25192"/>
  </conditionalFormatting>
  <conditionalFormatting sqref="ACP4:ACP8 ACP10:ACP12 ACP22 ACP24:ACP27 ACP30:ACP37 ACP14:ACP18">
    <cfRule type="duplicateValues" dxfId="4823" priority="25194"/>
  </conditionalFormatting>
  <conditionalFormatting sqref="ACR4:ACR12 ACR24:ACR26 ACR21:ACR22 ACR28:ACR37 ACR14:ACR18">
    <cfRule type="duplicateValues" dxfId="4822" priority="25200"/>
  </conditionalFormatting>
  <conditionalFormatting sqref="ACT4:ACT37">
    <cfRule type="duplicateValues" dxfId="4821" priority="25206"/>
  </conditionalFormatting>
  <conditionalFormatting sqref="ACV4:ACV21 ACV23:ACV37">
    <cfRule type="duplicateValues" dxfId="4820" priority="25208"/>
  </conditionalFormatting>
  <conditionalFormatting sqref="ACX4:ACX22 ACX24:ACX37">
    <cfRule type="duplicateValues" dxfId="4819" priority="25211"/>
  </conditionalFormatting>
  <conditionalFormatting sqref="ACZ6:ACZ17 ACZ24:ACZ37 ACZ19:ACZ21">
    <cfRule type="duplicateValues" dxfId="4818" priority="25214"/>
  </conditionalFormatting>
  <conditionalFormatting sqref="ADB6:ADB37">
    <cfRule type="duplicateValues" dxfId="4817" priority="25218"/>
  </conditionalFormatting>
  <conditionalFormatting sqref="ADF28:ADF37 ADF6:ADF26">
    <cfRule type="duplicateValues" dxfId="4816" priority="25224"/>
  </conditionalFormatting>
  <conditionalFormatting sqref="ZN4:ZN39">
    <cfRule type="duplicateValues" dxfId="4815" priority="25227"/>
    <cfRule type="duplicateValues" dxfId="4814" priority="25228"/>
    <cfRule type="duplicateValues" dxfId="4813" priority="25229"/>
    <cfRule type="duplicateValues" dxfId="4812" priority="25230"/>
  </conditionalFormatting>
  <conditionalFormatting sqref="ZP4:ZP39">
    <cfRule type="duplicateValues" dxfId="4811" priority="25235"/>
    <cfRule type="duplicateValues" dxfId="4810" priority="25236"/>
    <cfRule type="duplicateValues" dxfId="4809" priority="25237"/>
    <cfRule type="duplicateValues" dxfId="4808" priority="25238"/>
    <cfRule type="duplicateValues" dxfId="4807" priority="25239"/>
  </conditionalFormatting>
  <conditionalFormatting sqref="ZV4:ZV39">
    <cfRule type="duplicateValues" dxfId="4806" priority="25259"/>
    <cfRule type="duplicateValues" dxfId="4805" priority="25260"/>
  </conditionalFormatting>
  <conditionalFormatting sqref="ZZ4:ZZ39">
    <cfRule type="duplicateValues" dxfId="4804" priority="25263"/>
    <cfRule type="duplicateValues" dxfId="4803" priority="25264"/>
  </conditionalFormatting>
  <conditionalFormatting sqref="ZX4:ZX39">
    <cfRule type="duplicateValues" dxfId="4802" priority="25267"/>
    <cfRule type="duplicateValues" dxfId="4801" priority="25268"/>
    <cfRule type="duplicateValues" dxfId="4800" priority="25269"/>
  </conditionalFormatting>
  <conditionalFormatting sqref="ZT4:ZT39">
    <cfRule type="duplicateValues" dxfId="4799" priority="25273"/>
    <cfRule type="duplicateValues" dxfId="4798" priority="25274"/>
    <cfRule type="duplicateValues" dxfId="4797" priority="25275"/>
  </conditionalFormatting>
  <conditionalFormatting sqref="AAD4:AAD39">
    <cfRule type="duplicateValues" dxfId="4796" priority="25281"/>
    <cfRule type="duplicateValues" dxfId="4795" priority="25282"/>
    <cfRule type="duplicateValues" dxfId="4794" priority="25283"/>
    <cfRule type="duplicateValues" dxfId="4793" priority="25284"/>
  </conditionalFormatting>
  <conditionalFormatting sqref="AAF4:AAF39">
    <cfRule type="duplicateValues" dxfId="4792" priority="25289"/>
    <cfRule type="duplicateValues" dxfId="4791" priority="25290"/>
    <cfRule type="duplicateValues" dxfId="4790" priority="25291"/>
    <cfRule type="duplicateValues" dxfId="4789" priority="25292"/>
  </conditionalFormatting>
  <conditionalFormatting sqref="AAH4:AAH39">
    <cfRule type="duplicateValues" dxfId="4788" priority="25297"/>
    <cfRule type="duplicateValues" dxfId="4787" priority="25298"/>
    <cfRule type="duplicateValues" dxfId="4786" priority="25299"/>
    <cfRule type="duplicateValues" dxfId="4785" priority="25300"/>
  </conditionalFormatting>
  <conditionalFormatting sqref="AAJ4:AAJ39">
    <cfRule type="duplicateValues" dxfId="4784" priority="25305"/>
    <cfRule type="duplicateValues" dxfId="4783" priority="25306"/>
    <cfRule type="duplicateValues" dxfId="4782" priority="25307"/>
    <cfRule type="duplicateValues" dxfId="4781" priority="25308"/>
  </conditionalFormatting>
  <conditionalFormatting sqref="AAL4:AAL25 AAL27:AAL39">
    <cfRule type="duplicateValues" dxfId="4780" priority="25313"/>
  </conditionalFormatting>
  <conditionalFormatting sqref="AAN4:AAN39">
    <cfRule type="duplicateValues" dxfId="4779" priority="25315"/>
    <cfRule type="duplicateValues" dxfId="4778" priority="25316"/>
    <cfRule type="duplicateValues" dxfId="4777" priority="25317"/>
  </conditionalFormatting>
  <conditionalFormatting sqref="AAX4:AAX9 AAX11:AAX39">
    <cfRule type="duplicateValues" dxfId="4776" priority="25323"/>
    <cfRule type="duplicateValues" dxfId="4775" priority="25324"/>
    <cfRule type="duplicateValues" dxfId="4774" priority="25325"/>
  </conditionalFormatting>
  <conditionalFormatting sqref="AAZ4:AAZ39">
    <cfRule type="duplicateValues" dxfId="4773" priority="25329"/>
    <cfRule type="duplicateValues" dxfId="4772" priority="25330"/>
    <cfRule type="duplicateValues" dxfId="4771" priority="25331"/>
  </conditionalFormatting>
  <conditionalFormatting sqref="ABB4:ABB39">
    <cfRule type="duplicateValues" dxfId="4770" priority="25335"/>
    <cfRule type="duplicateValues" dxfId="4769" priority="25336"/>
    <cfRule type="duplicateValues" dxfId="4768" priority="25337"/>
    <cfRule type="duplicateValues" dxfId="4767" priority="25338"/>
  </conditionalFormatting>
  <conditionalFormatting sqref="ABL4:ABL39">
    <cfRule type="duplicateValues" dxfId="4766" priority="25345"/>
    <cfRule type="duplicateValues" dxfId="4765" priority="25346"/>
    <cfRule type="duplicateValues" dxfId="4764" priority="25347"/>
  </conditionalFormatting>
  <conditionalFormatting sqref="ABN4:ABN39">
    <cfRule type="duplicateValues" dxfId="4763" priority="25351"/>
    <cfRule type="duplicateValues" dxfId="4762" priority="25352"/>
    <cfRule type="duplicateValues" dxfId="4761" priority="25353"/>
    <cfRule type="duplicateValues" dxfId="4760" priority="25354"/>
  </conditionalFormatting>
  <conditionalFormatting sqref="ABP4:ABP39">
    <cfRule type="duplicateValues" dxfId="4759" priority="25359"/>
    <cfRule type="duplicateValues" dxfId="4758" priority="25360"/>
    <cfRule type="duplicateValues" dxfId="4757" priority="25361"/>
  </conditionalFormatting>
  <conditionalFormatting sqref="ABZ4:ABZ39">
    <cfRule type="duplicateValues" dxfId="4756" priority="25367"/>
    <cfRule type="duplicateValues" dxfId="4755" priority="25368"/>
    <cfRule type="duplicateValues" dxfId="4754" priority="25369"/>
  </conditionalFormatting>
  <conditionalFormatting sqref="ACB4:ACB7 ACB17:ACB39 ACB9:ACB15">
    <cfRule type="duplicateValues" dxfId="4753" priority="25373"/>
    <cfRule type="duplicateValues" dxfId="4752" priority="25374"/>
    <cfRule type="duplicateValues" dxfId="4751" priority="25375"/>
    <cfRule type="duplicateValues" dxfId="4750" priority="25376"/>
    <cfRule type="duplicateValues" dxfId="4749" priority="25377"/>
    <cfRule type="duplicateValues" dxfId="4748" priority="25378"/>
  </conditionalFormatting>
  <conditionalFormatting sqref="ACD4:ACD20 ACD22:ACD39">
    <cfRule type="duplicateValues" dxfId="4747" priority="25391"/>
    <cfRule type="duplicateValues" dxfId="4746" priority="25392"/>
    <cfRule type="duplicateValues" dxfId="4745" priority="25393"/>
    <cfRule type="duplicateValues" dxfId="4744" priority="25394"/>
    <cfRule type="duplicateValues" dxfId="4743" priority="25395"/>
  </conditionalFormatting>
  <conditionalFormatting sqref="ACN4:ACN39">
    <cfRule type="duplicateValues" dxfId="4742" priority="25403"/>
    <cfRule type="duplicateValues" dxfId="4741" priority="25404"/>
  </conditionalFormatting>
  <conditionalFormatting sqref="ACP4:ACP19 ACP22:ACP39">
    <cfRule type="duplicateValues" dxfId="4740" priority="25407"/>
    <cfRule type="duplicateValues" dxfId="4739" priority="25408"/>
    <cfRule type="duplicateValues" dxfId="4738" priority="25409"/>
  </conditionalFormatting>
  <conditionalFormatting sqref="ACR4:ACR19 ACR21:ACR39">
    <cfRule type="duplicateValues" dxfId="4737" priority="25416"/>
    <cfRule type="duplicateValues" dxfId="4736" priority="25417"/>
    <cfRule type="duplicateValues" dxfId="4735" priority="25418"/>
  </conditionalFormatting>
  <conditionalFormatting sqref="ADB4:ADB39">
    <cfRule type="duplicateValues" dxfId="4734" priority="25424"/>
    <cfRule type="duplicateValues" dxfId="4733" priority="25425"/>
    <cfRule type="duplicateValues" dxfId="4732" priority="25426"/>
  </conditionalFormatting>
  <conditionalFormatting sqref="ADD4:ADD39">
    <cfRule type="duplicateValues" dxfId="4731" priority="25430"/>
    <cfRule type="duplicateValues" dxfId="4730" priority="25431"/>
    <cfRule type="duplicateValues" dxfId="4729" priority="25432"/>
  </conditionalFormatting>
  <conditionalFormatting sqref="ADF4:ADF39">
    <cfRule type="duplicateValues" dxfId="4728" priority="25436"/>
    <cfRule type="duplicateValues" dxfId="4727" priority="25437"/>
    <cfRule type="duplicateValues" dxfId="4726" priority="25438"/>
  </conditionalFormatting>
  <conditionalFormatting sqref="AAR4:AAR39">
    <cfRule type="duplicateValues" dxfId="4725" priority="25442"/>
    <cfRule type="duplicateValues" dxfId="4724" priority="25443"/>
    <cfRule type="duplicateValues" dxfId="4723" priority="25444"/>
    <cfRule type="duplicateValues" dxfId="4722" priority="25445"/>
    <cfRule type="duplicateValues" dxfId="4721" priority="25446"/>
  </conditionalFormatting>
  <conditionalFormatting sqref="AAT4:AAT39">
    <cfRule type="duplicateValues" dxfId="4720" priority="25452"/>
    <cfRule type="duplicateValues" dxfId="4719" priority="25453"/>
    <cfRule type="duplicateValues" dxfId="4718" priority="25454"/>
    <cfRule type="duplicateValues" dxfId="4717" priority="25455"/>
    <cfRule type="duplicateValues" dxfId="4716" priority="25456"/>
  </conditionalFormatting>
  <conditionalFormatting sqref="AAV4:AAV39">
    <cfRule type="duplicateValues" dxfId="4715" priority="25462"/>
    <cfRule type="duplicateValues" dxfId="4714" priority="25463"/>
    <cfRule type="duplicateValues" dxfId="4713" priority="25464"/>
    <cfRule type="duplicateValues" dxfId="4712" priority="25465"/>
    <cfRule type="duplicateValues" dxfId="4711" priority="25466"/>
  </conditionalFormatting>
  <conditionalFormatting sqref="ABF4:ABF39">
    <cfRule type="duplicateValues" dxfId="4710" priority="25472"/>
    <cfRule type="duplicateValues" dxfId="4709" priority="25473"/>
    <cfRule type="duplicateValues" dxfId="4708" priority="25474"/>
    <cfRule type="duplicateValues" dxfId="4707" priority="25475"/>
    <cfRule type="duplicateValues" dxfId="4706" priority="25476"/>
  </conditionalFormatting>
  <conditionalFormatting sqref="ABH4:ABH39">
    <cfRule type="duplicateValues" dxfId="4705" priority="25482"/>
    <cfRule type="duplicateValues" dxfId="4704" priority="25483"/>
    <cfRule type="duplicateValues" dxfId="4703" priority="25484"/>
    <cfRule type="duplicateValues" dxfId="4702" priority="25485"/>
    <cfRule type="duplicateValues" dxfId="4701" priority="25486"/>
  </conditionalFormatting>
  <conditionalFormatting sqref="ABJ4:ABJ39">
    <cfRule type="duplicateValues" dxfId="4700" priority="25492"/>
    <cfRule type="duplicateValues" dxfId="4699" priority="25493"/>
    <cfRule type="duplicateValues" dxfId="4698" priority="25494"/>
    <cfRule type="duplicateValues" dxfId="4697" priority="25495"/>
    <cfRule type="duplicateValues" dxfId="4696" priority="25496"/>
  </conditionalFormatting>
  <conditionalFormatting sqref="ABT4:ABT39">
    <cfRule type="duplicateValues" dxfId="4695" priority="25502"/>
    <cfRule type="duplicateValues" dxfId="4694" priority="25503"/>
    <cfRule type="duplicateValues" dxfId="4693" priority="25504"/>
    <cfRule type="duplicateValues" dxfId="4692" priority="25505"/>
    <cfRule type="duplicateValues" dxfId="4691" priority="25506"/>
  </conditionalFormatting>
  <conditionalFormatting sqref="ABV4:ABV39">
    <cfRule type="duplicateValues" dxfId="4690" priority="25512"/>
    <cfRule type="duplicateValues" dxfId="4689" priority="25513"/>
    <cfRule type="duplicateValues" dxfId="4688" priority="25514"/>
    <cfRule type="duplicateValues" dxfId="4687" priority="25515"/>
    <cfRule type="duplicateValues" dxfId="4686" priority="25516"/>
  </conditionalFormatting>
  <conditionalFormatting sqref="ABX4:ABX39">
    <cfRule type="duplicateValues" dxfId="4685" priority="25522"/>
    <cfRule type="duplicateValues" dxfId="4684" priority="25523"/>
    <cfRule type="duplicateValues" dxfId="4683" priority="25524"/>
    <cfRule type="duplicateValues" dxfId="4682" priority="25525"/>
    <cfRule type="duplicateValues" dxfId="4681" priority="25526"/>
  </conditionalFormatting>
  <conditionalFormatting sqref="ACH4:ACH39">
    <cfRule type="duplicateValues" dxfId="4680" priority="25532"/>
    <cfRule type="duplicateValues" dxfId="4679" priority="25533"/>
    <cfRule type="duplicateValues" dxfId="4678" priority="25534"/>
    <cfRule type="duplicateValues" dxfId="4677" priority="25535"/>
    <cfRule type="duplicateValues" dxfId="4676" priority="25536"/>
  </conditionalFormatting>
  <conditionalFormatting sqref="ACJ4:ACJ39">
    <cfRule type="duplicateValues" dxfId="4675" priority="25542"/>
    <cfRule type="duplicateValues" dxfId="4674" priority="25543"/>
    <cfRule type="duplicateValues" dxfId="4673" priority="25544"/>
    <cfRule type="duplicateValues" dxfId="4672" priority="25545"/>
    <cfRule type="duplicateValues" dxfId="4671" priority="25546"/>
  </conditionalFormatting>
  <conditionalFormatting sqref="ACL4:ACL39">
    <cfRule type="duplicateValues" dxfId="4670" priority="25552"/>
    <cfRule type="duplicateValues" dxfId="4669" priority="25553"/>
    <cfRule type="duplicateValues" dxfId="4668" priority="25554"/>
    <cfRule type="duplicateValues" dxfId="4667" priority="25555"/>
    <cfRule type="duplicateValues" dxfId="4666" priority="25556"/>
  </conditionalFormatting>
  <conditionalFormatting sqref="ACV4:ACV39">
    <cfRule type="duplicateValues" dxfId="4665" priority="25562"/>
    <cfRule type="duplicateValues" dxfId="4664" priority="25563"/>
    <cfRule type="duplicateValues" dxfId="4663" priority="25564"/>
    <cfRule type="duplicateValues" dxfId="4662" priority="25565"/>
    <cfRule type="duplicateValues" dxfId="4661" priority="25566"/>
  </conditionalFormatting>
  <conditionalFormatting sqref="ACX4:ACX39">
    <cfRule type="duplicateValues" dxfId="4660" priority="25572"/>
    <cfRule type="duplicateValues" dxfId="4659" priority="25573"/>
    <cfRule type="duplicateValues" dxfId="4658" priority="25574"/>
    <cfRule type="duplicateValues" dxfId="4657" priority="25575"/>
    <cfRule type="duplicateValues" dxfId="4656" priority="25576"/>
  </conditionalFormatting>
  <conditionalFormatting sqref="ACZ4:ACZ39">
    <cfRule type="duplicateValues" dxfId="4655" priority="25582"/>
    <cfRule type="duplicateValues" dxfId="4654" priority="25583"/>
    <cfRule type="duplicateValues" dxfId="4653" priority="25584"/>
    <cfRule type="duplicateValues" dxfId="4652" priority="25585"/>
    <cfRule type="duplicateValues" dxfId="4651" priority="25586"/>
  </conditionalFormatting>
  <conditionalFormatting sqref="ZN4:ZN39">
    <cfRule type="duplicateValues" dxfId="4650" priority="25592"/>
  </conditionalFormatting>
  <conditionalFormatting sqref="ZP4:ZP39">
    <cfRule type="duplicateValues" dxfId="4649" priority="25594"/>
    <cfRule type="duplicateValues" dxfId="4648" priority="25595"/>
  </conditionalFormatting>
  <conditionalFormatting sqref="ZR4:ZR39">
    <cfRule type="duplicateValues" dxfId="4647" priority="25598"/>
  </conditionalFormatting>
  <conditionalFormatting sqref="ZT4:ZT39">
    <cfRule type="duplicateValues" dxfId="4646" priority="25600"/>
    <cfRule type="duplicateValues" dxfId="4645" priority="25601"/>
  </conditionalFormatting>
  <conditionalFormatting sqref="ZX4:ZX39">
    <cfRule type="duplicateValues" dxfId="4644" priority="25608"/>
    <cfRule type="duplicateValues" dxfId="4643" priority="25609"/>
  </conditionalFormatting>
  <conditionalFormatting sqref="AAD4:AAD39">
    <cfRule type="duplicateValues" dxfId="4642" priority="25618"/>
    <cfRule type="duplicateValues" dxfId="4641" priority="25619"/>
    <cfRule type="duplicateValues" dxfId="4640" priority="25620"/>
  </conditionalFormatting>
  <conditionalFormatting sqref="AAF4:AAF39">
    <cfRule type="duplicateValues" dxfId="4639" priority="25624"/>
    <cfRule type="duplicateValues" dxfId="4638" priority="25625"/>
    <cfRule type="duplicateValues" dxfId="4637" priority="25626"/>
  </conditionalFormatting>
  <conditionalFormatting sqref="AAH4:AAH39">
    <cfRule type="duplicateValues" dxfId="4636" priority="25630"/>
    <cfRule type="duplicateValues" dxfId="4635" priority="25631"/>
    <cfRule type="duplicateValues" dxfId="4634" priority="25632"/>
  </conditionalFormatting>
  <conditionalFormatting sqref="AAJ4:AAJ39">
    <cfRule type="duplicateValues" dxfId="4633" priority="25636"/>
  </conditionalFormatting>
  <conditionalFormatting sqref="AAZ4:AAZ39">
    <cfRule type="duplicateValues" dxfId="4632" priority="25642"/>
    <cfRule type="duplicateValues" dxfId="4631" priority="25643"/>
  </conditionalFormatting>
  <conditionalFormatting sqref="ABB4:ABB39">
    <cfRule type="duplicateValues" dxfId="4630" priority="25646"/>
  </conditionalFormatting>
  <conditionalFormatting sqref="ABN4:ABN39">
    <cfRule type="duplicateValues" dxfId="4629" priority="25652"/>
    <cfRule type="duplicateValues" dxfId="4628" priority="25653"/>
    <cfRule type="duplicateValues" dxfId="4627" priority="25654"/>
  </conditionalFormatting>
  <conditionalFormatting sqref="ABP4:ABP39">
    <cfRule type="duplicateValues" dxfId="4626" priority="25658"/>
    <cfRule type="duplicateValues" dxfId="4625" priority="25659"/>
  </conditionalFormatting>
  <conditionalFormatting sqref="ACD4:ACD20 ACD22:ACD39">
    <cfRule type="duplicateValues" dxfId="4624" priority="25669"/>
  </conditionalFormatting>
  <conditionalFormatting sqref="ACP4:ACP19 ACP22:ACP39">
    <cfRule type="duplicateValues" dxfId="4623" priority="25675"/>
  </conditionalFormatting>
  <conditionalFormatting sqref="ACR4:ACR19 ACR21:ACR39">
    <cfRule type="duplicateValues" dxfId="4622" priority="25678"/>
  </conditionalFormatting>
  <conditionalFormatting sqref="ACV4:ACV39">
    <cfRule type="duplicateValues" dxfId="4621" priority="25682"/>
  </conditionalFormatting>
  <conditionalFormatting sqref="ACX4:ACX39">
    <cfRule type="duplicateValues" dxfId="4620" priority="25684"/>
  </conditionalFormatting>
  <conditionalFormatting sqref="AAR4:AAR39">
    <cfRule type="duplicateValues" dxfId="4619" priority="25686"/>
    <cfRule type="duplicateValues" dxfId="4618" priority="25687"/>
    <cfRule type="duplicateValues" dxfId="4617" priority="25688"/>
  </conditionalFormatting>
  <conditionalFormatting sqref="AAT4:AAT39">
    <cfRule type="duplicateValues" dxfId="4616" priority="25692"/>
    <cfRule type="duplicateValues" dxfId="4615" priority="25693"/>
    <cfRule type="duplicateValues" dxfId="4614" priority="25694"/>
  </conditionalFormatting>
  <conditionalFormatting sqref="AAV4:AAV39">
    <cfRule type="duplicateValues" dxfId="4613" priority="25698"/>
    <cfRule type="duplicateValues" dxfId="4612" priority="25699"/>
    <cfRule type="duplicateValues" dxfId="4611" priority="25700"/>
  </conditionalFormatting>
  <conditionalFormatting sqref="ABF4:ABF39">
    <cfRule type="duplicateValues" dxfId="4610" priority="25704"/>
    <cfRule type="duplicateValues" dxfId="4609" priority="25705"/>
    <cfRule type="duplicateValues" dxfId="4608" priority="25706"/>
  </conditionalFormatting>
  <conditionalFormatting sqref="ABH4:ABH39">
    <cfRule type="duplicateValues" dxfId="4607" priority="25710"/>
    <cfRule type="duplicateValues" dxfId="4606" priority="25711"/>
    <cfRule type="duplicateValues" dxfId="4605" priority="25712"/>
  </conditionalFormatting>
  <conditionalFormatting sqref="ABJ4:ABJ39">
    <cfRule type="duplicateValues" dxfId="4604" priority="25716"/>
    <cfRule type="duplicateValues" dxfId="4603" priority="25717"/>
    <cfRule type="duplicateValues" dxfId="4602" priority="25718"/>
  </conditionalFormatting>
  <conditionalFormatting sqref="ABT4:ABT39">
    <cfRule type="duplicateValues" dxfId="4601" priority="25722"/>
    <cfRule type="duplicateValues" dxfId="4600" priority="25723"/>
    <cfRule type="duplicateValues" dxfId="4599" priority="25724"/>
  </conditionalFormatting>
  <conditionalFormatting sqref="ACL4:ACL39">
    <cfRule type="duplicateValues" dxfId="4598" priority="25728"/>
    <cfRule type="duplicateValues" dxfId="4597" priority="25729"/>
    <cfRule type="duplicateValues" dxfId="4596" priority="25730"/>
  </conditionalFormatting>
  <conditionalFormatting sqref="ACJ4:ACJ39">
    <cfRule type="duplicateValues" dxfId="4595" priority="25734"/>
    <cfRule type="duplicateValues" dxfId="4594" priority="25735"/>
    <cfRule type="duplicateValues" dxfId="4593" priority="25736"/>
  </conditionalFormatting>
  <conditionalFormatting sqref="ACH4:ACH39">
    <cfRule type="duplicateValues" dxfId="4592" priority="25740"/>
    <cfRule type="duplicateValues" dxfId="4591" priority="25741"/>
    <cfRule type="duplicateValues" dxfId="4590" priority="25742"/>
  </conditionalFormatting>
  <conditionalFormatting sqref="ABX4:ABX39">
    <cfRule type="duplicateValues" dxfId="4589" priority="25746"/>
    <cfRule type="duplicateValues" dxfId="4588" priority="25747"/>
    <cfRule type="duplicateValues" dxfId="4587" priority="25748"/>
  </conditionalFormatting>
  <conditionalFormatting sqref="ABV4:ABV39">
    <cfRule type="duplicateValues" dxfId="4586" priority="25752"/>
    <cfRule type="duplicateValues" dxfId="4585" priority="25753"/>
    <cfRule type="duplicateValues" dxfId="4584" priority="25754"/>
  </conditionalFormatting>
  <conditionalFormatting sqref="ADB4:ADB39">
    <cfRule type="duplicateValues" dxfId="4583" priority="25758"/>
    <cfRule type="duplicateValues" dxfId="4582" priority="25759"/>
  </conditionalFormatting>
  <conditionalFormatting sqref="ADF4:ADF39">
    <cfRule type="duplicateValues" dxfId="4581" priority="25762"/>
    <cfRule type="duplicateValues" dxfId="4580" priority="25763"/>
  </conditionalFormatting>
  <conditionalFormatting sqref="ACZ4:ACZ39">
    <cfRule type="duplicateValues" dxfId="4579" priority="25772"/>
    <cfRule type="duplicateValues" dxfId="4578" priority="25773"/>
    <cfRule type="duplicateValues" dxfId="4577" priority="25774"/>
  </conditionalFormatting>
  <conditionalFormatting sqref="AAN4:AAN39">
    <cfRule type="duplicateValues" dxfId="4576" priority="25778"/>
    <cfRule type="duplicateValues" dxfId="4575" priority="25779"/>
  </conditionalFormatting>
  <conditionalFormatting sqref="ABN4:ABN39">
    <cfRule type="duplicateValues" dxfId="4574" priority="25788"/>
  </conditionalFormatting>
  <conditionalFormatting sqref="GX4:GX25 GX28:GX35">
    <cfRule type="duplicateValues" dxfId="4573" priority="4205"/>
  </conditionalFormatting>
  <conditionalFormatting sqref="GZ4:GZ9 GZ28:GZ35 GZ11:GZ25">
    <cfRule type="duplicateValues" dxfId="4572" priority="4204"/>
  </conditionalFormatting>
  <conditionalFormatting sqref="HB4:HB25 HB28:HB35">
    <cfRule type="duplicateValues" dxfId="4571" priority="4203"/>
  </conditionalFormatting>
  <conditionalFormatting sqref="HD5:HD25 HD28:HD35">
    <cfRule type="duplicateValues" dxfId="4570" priority="4202"/>
  </conditionalFormatting>
  <conditionalFormatting sqref="HF4:HF35">
    <cfRule type="duplicateValues" dxfId="4569" priority="4201"/>
  </conditionalFormatting>
  <conditionalFormatting sqref="HH28:HH35">
    <cfRule type="duplicateValues" dxfId="4568" priority="4200"/>
  </conditionalFormatting>
  <conditionalFormatting sqref="HJ28:HJ35">
    <cfRule type="duplicateValues" dxfId="4567" priority="4199"/>
  </conditionalFormatting>
  <conditionalFormatting sqref="HL28:HL35">
    <cfRule type="duplicateValues" dxfId="4566" priority="4198"/>
  </conditionalFormatting>
  <conditionalFormatting sqref="HN4:HN5 HN7:HN23 HN25:HN35">
    <cfRule type="duplicateValues" dxfId="4565" priority="4197"/>
  </conditionalFormatting>
  <conditionalFormatting sqref="HR4:HR17 HR24:HR35 HR19:HR22">
    <cfRule type="duplicateValues" dxfId="4564" priority="4196"/>
  </conditionalFormatting>
  <conditionalFormatting sqref="HT4:HT35">
    <cfRule type="duplicateValues" dxfId="4563" priority="4195"/>
  </conditionalFormatting>
  <conditionalFormatting sqref="HV28:HV35">
    <cfRule type="duplicateValues" dxfId="4562" priority="4194"/>
  </conditionalFormatting>
  <conditionalFormatting sqref="HX28:HX35">
    <cfRule type="duplicateValues" dxfId="4561" priority="4193"/>
  </conditionalFormatting>
  <conditionalFormatting sqref="HZ28:HZ35">
    <cfRule type="duplicateValues" dxfId="4560" priority="4192"/>
  </conditionalFormatting>
  <conditionalFormatting sqref="IB4:IB35">
    <cfRule type="duplicateValues" dxfId="4559" priority="4191"/>
  </conditionalFormatting>
  <conditionalFormatting sqref="ID4 ID8:ID11 ID28 ID30:ID35 ID20:ID26 ID13:ID17">
    <cfRule type="duplicateValues" dxfId="4558" priority="4190"/>
  </conditionalFormatting>
  <conditionalFormatting sqref="IF28:IF35 IF18 IF20:IF26 IF4:IF16">
    <cfRule type="duplicateValues" dxfId="4557" priority="4189"/>
  </conditionalFormatting>
  <conditionalFormatting sqref="IH4:IH35">
    <cfRule type="duplicateValues" dxfId="4556" priority="4188"/>
  </conditionalFormatting>
  <conditionalFormatting sqref="IJ28:IJ35">
    <cfRule type="duplicateValues" dxfId="4555" priority="4187"/>
  </conditionalFormatting>
  <conditionalFormatting sqref="IL28:IL35">
    <cfRule type="duplicateValues" dxfId="4554" priority="4186"/>
  </conditionalFormatting>
  <conditionalFormatting sqref="IN28:IN35">
    <cfRule type="duplicateValues" dxfId="4553" priority="4185"/>
  </conditionalFormatting>
  <conditionalFormatting sqref="IP4:IP11 IP25:IP35 IP13:IP23">
    <cfRule type="duplicateValues" dxfId="4552" priority="4184"/>
  </conditionalFormatting>
  <conditionalFormatting sqref="IR24:IR26 IT18 IR4:IR7 IR20:IR21 IR28:IR32 IR14:IR15 IR10:IR11 IR34:IR35">
    <cfRule type="duplicateValues" dxfId="4551" priority="4183"/>
  </conditionalFormatting>
  <conditionalFormatting sqref="IT4 IT23:IT26 IT28:IT30 IT6:IT7 IT32:IT35 IT14:IT17 IT19:IT21 IT9:IT12">
    <cfRule type="duplicateValues" dxfId="4550" priority="4182"/>
  </conditionalFormatting>
  <conditionalFormatting sqref="IV4:IV35">
    <cfRule type="duplicateValues" dxfId="4549" priority="4181"/>
  </conditionalFormatting>
  <conditionalFormatting sqref="IX28:IX35">
    <cfRule type="duplicateValues" dxfId="4548" priority="4180"/>
  </conditionalFormatting>
  <conditionalFormatting sqref="IZ28:IZ35">
    <cfRule type="duplicateValues" dxfId="4547" priority="4179"/>
  </conditionalFormatting>
  <conditionalFormatting sqref="JB28:JB35">
    <cfRule type="duplicateValues" dxfId="4546" priority="4178"/>
  </conditionalFormatting>
  <conditionalFormatting sqref="JD4:JD23 JD25:JD35">
    <cfRule type="duplicateValues" dxfId="4545" priority="4177"/>
  </conditionalFormatting>
  <conditionalFormatting sqref="JF4:JF8 JF25:JF28 JF10:JF23 JF30:JF35">
    <cfRule type="duplicateValues" dxfId="4544" priority="4176"/>
  </conditionalFormatting>
  <conditionalFormatting sqref="JH4:JH13 JH15:JH16 JH18:JH35">
    <cfRule type="duplicateValues" dxfId="4543" priority="4175"/>
  </conditionalFormatting>
  <conditionalFormatting sqref="JJ4:JJ35">
    <cfRule type="duplicateValues" dxfId="4542" priority="4174"/>
  </conditionalFormatting>
  <conditionalFormatting sqref="JL28:JL35">
    <cfRule type="duplicateValues" dxfId="4541" priority="4173"/>
  </conditionalFormatting>
  <conditionalFormatting sqref="JN28:JN35">
    <cfRule type="duplicateValues" dxfId="4540" priority="4172"/>
  </conditionalFormatting>
  <conditionalFormatting sqref="JP28:JP35">
    <cfRule type="duplicateValues" dxfId="4539" priority="4171"/>
  </conditionalFormatting>
  <conditionalFormatting sqref="JR4:JR25 JR27:JR35">
    <cfRule type="duplicateValues" dxfId="4538" priority="4170"/>
  </conditionalFormatting>
  <conditionalFormatting sqref="JT4:JT8 JT10:JT12 JT22 JT24:JT25 JT30:JT35 JT14:JT18 JT27">
    <cfRule type="duplicateValues" dxfId="4537" priority="4169"/>
  </conditionalFormatting>
  <conditionalFormatting sqref="JV4:JV12 JV24:JV26 JV20:JV22 JV14:JV16 JV18 JV28:JV35">
    <cfRule type="duplicateValues" dxfId="4536" priority="4168"/>
  </conditionalFormatting>
  <conditionalFormatting sqref="JX4:JX35">
    <cfRule type="duplicateValues" dxfId="4535" priority="4167"/>
  </conditionalFormatting>
  <conditionalFormatting sqref="JZ4:JZ21 JZ23:JZ35">
    <cfRule type="duplicateValues" dxfId="4534" priority="4166"/>
  </conditionalFormatting>
  <conditionalFormatting sqref="KB4:KB22 KB24:KB35">
    <cfRule type="duplicateValues" dxfId="4533" priority="4165"/>
  </conditionalFormatting>
  <conditionalFormatting sqref="KD6:KD17 KD24:KD35 KD19:KD21">
    <cfRule type="duplicateValues" dxfId="4532" priority="4164"/>
  </conditionalFormatting>
  <conditionalFormatting sqref="KF6:KF35">
    <cfRule type="duplicateValues" dxfId="4531" priority="4163"/>
  </conditionalFormatting>
  <conditionalFormatting sqref="KH34:KH35 KH24:KH26 KH28:KH32 KH6:KH21">
    <cfRule type="duplicateValues" dxfId="4530" priority="4162"/>
  </conditionalFormatting>
  <conditionalFormatting sqref="KJ28:KJ35 KJ6:KJ26">
    <cfRule type="duplicateValues" dxfId="4529" priority="4161"/>
  </conditionalFormatting>
  <conditionalFormatting sqref="HH4:HH25">
    <cfRule type="duplicateValues" dxfId="4528" priority="4160"/>
  </conditionalFormatting>
  <conditionalFormatting sqref="HJ4:HJ25">
    <cfRule type="duplicateValues" dxfId="4527" priority="4159"/>
  </conditionalFormatting>
  <conditionalFormatting sqref="HL4:HL23 HL25">
    <cfRule type="duplicateValues" dxfId="4526" priority="4158"/>
  </conditionalFormatting>
  <conditionalFormatting sqref="HV4:HV25">
    <cfRule type="duplicateValues" dxfId="4525" priority="4157"/>
  </conditionalFormatting>
  <conditionalFormatting sqref="HX4:HX25">
    <cfRule type="duplicateValues" dxfId="4524" priority="4156"/>
  </conditionalFormatting>
  <conditionalFormatting sqref="HZ4:HZ25">
    <cfRule type="duplicateValues" dxfId="4523" priority="4155"/>
  </conditionalFormatting>
  <conditionalFormatting sqref="IJ4:IJ25">
    <cfRule type="duplicateValues" dxfId="4522" priority="4154"/>
  </conditionalFormatting>
  <conditionalFormatting sqref="IL4:IL25">
    <cfRule type="duplicateValues" dxfId="4521" priority="4153"/>
  </conditionalFormatting>
  <conditionalFormatting sqref="IN4:IN23 IN25">
    <cfRule type="duplicateValues" dxfId="4520" priority="4152"/>
  </conditionalFormatting>
  <conditionalFormatting sqref="IX4:IX25">
    <cfRule type="duplicateValues" dxfId="4519" priority="4151"/>
  </conditionalFormatting>
  <conditionalFormatting sqref="IZ4:IZ25">
    <cfRule type="duplicateValues" dxfId="4518" priority="4150"/>
  </conditionalFormatting>
  <conditionalFormatting sqref="JB4:JB25">
    <cfRule type="duplicateValues" dxfId="4517" priority="4149"/>
  </conditionalFormatting>
  <conditionalFormatting sqref="JL4:JL25">
    <cfRule type="duplicateValues" dxfId="4516" priority="4148"/>
  </conditionalFormatting>
  <conditionalFormatting sqref="JN4:JN25">
    <cfRule type="duplicateValues" dxfId="4515" priority="4147"/>
  </conditionalFormatting>
  <conditionalFormatting sqref="JP4:JP25">
    <cfRule type="duplicateValues" dxfId="4514" priority="4146"/>
  </conditionalFormatting>
  <conditionalFormatting sqref="KH22:KH23">
    <cfRule type="duplicateValues" dxfId="4513" priority="4145"/>
  </conditionalFormatting>
  <conditionalFormatting sqref="JP26:JP27">
    <cfRule type="duplicateValues" dxfId="4512" priority="4144"/>
  </conditionalFormatting>
  <conditionalFormatting sqref="JN26:JN27">
    <cfRule type="duplicateValues" dxfId="4511" priority="4143"/>
  </conditionalFormatting>
  <conditionalFormatting sqref="JL26:JL27">
    <cfRule type="duplicateValues" dxfId="4510" priority="4142"/>
  </conditionalFormatting>
  <conditionalFormatting sqref="JB26:JB27">
    <cfRule type="duplicateValues" dxfId="4509" priority="4141"/>
  </conditionalFormatting>
  <conditionalFormatting sqref="IZ26:IZ27">
    <cfRule type="duplicateValues" dxfId="4508" priority="4140"/>
  </conditionalFormatting>
  <conditionalFormatting sqref="IX26:IX27">
    <cfRule type="duplicateValues" dxfId="4507" priority="4139"/>
  </conditionalFormatting>
  <conditionalFormatting sqref="IN26:IN27">
    <cfRule type="duplicateValues" dxfId="4506" priority="4138"/>
  </conditionalFormatting>
  <conditionalFormatting sqref="HV26:HV27">
    <cfRule type="duplicateValues" dxfId="4505" priority="4137"/>
  </conditionalFormatting>
  <conditionalFormatting sqref="HX26:HX27">
    <cfRule type="duplicateValues" dxfId="4504" priority="4136"/>
  </conditionalFormatting>
  <conditionalFormatting sqref="HZ26:HZ27">
    <cfRule type="duplicateValues" dxfId="4503" priority="4135"/>
  </conditionalFormatting>
  <conditionalFormatting sqref="IJ26:IJ27">
    <cfRule type="duplicateValues" dxfId="4502" priority="4134"/>
  </conditionalFormatting>
  <conditionalFormatting sqref="IL26:IL27">
    <cfRule type="duplicateValues" dxfId="4501" priority="4133"/>
  </conditionalFormatting>
  <conditionalFormatting sqref="HL26:HL27">
    <cfRule type="duplicateValues" dxfId="4500" priority="4132"/>
  </conditionalFormatting>
  <conditionalFormatting sqref="HJ26:HJ27">
    <cfRule type="duplicateValues" dxfId="4499" priority="4131"/>
  </conditionalFormatting>
  <conditionalFormatting sqref="HH26:HH27">
    <cfRule type="duplicateValues" dxfId="4498" priority="4130"/>
  </conditionalFormatting>
  <conditionalFormatting sqref="HD26:HD27">
    <cfRule type="duplicateValues" dxfId="4497" priority="4129"/>
  </conditionalFormatting>
  <conditionalFormatting sqref="HB26:HB27">
    <cfRule type="duplicateValues" dxfId="4496" priority="4128"/>
  </conditionalFormatting>
  <conditionalFormatting sqref="GZ26:GZ27">
    <cfRule type="duplicateValues" dxfId="4495" priority="4127"/>
  </conditionalFormatting>
  <conditionalFormatting sqref="GX26:GX27">
    <cfRule type="duplicateValues" dxfId="4494" priority="4126"/>
  </conditionalFormatting>
  <conditionalFormatting sqref="GV26:GV27">
    <cfRule type="duplicateValues" dxfId="4493" priority="4125"/>
  </conditionalFormatting>
  <conditionalFormatting sqref="KD4">
    <cfRule type="duplicateValues" dxfId="4492" priority="4124"/>
  </conditionalFormatting>
  <conditionalFormatting sqref="KF4:KF5">
    <cfRule type="duplicateValues" dxfId="4491" priority="4123"/>
  </conditionalFormatting>
  <conditionalFormatting sqref="KJ5">
    <cfRule type="duplicateValues" dxfId="4490" priority="4122"/>
  </conditionalFormatting>
  <conditionalFormatting sqref="KH5">
    <cfRule type="duplicateValues" dxfId="4489" priority="4121"/>
  </conditionalFormatting>
  <conditionalFormatting sqref="KD5">
    <cfRule type="duplicateValues" dxfId="4488" priority="4120"/>
  </conditionalFormatting>
  <conditionalFormatting sqref="ID5:ID7">
    <cfRule type="duplicateValues" dxfId="4487" priority="4119"/>
  </conditionalFormatting>
  <conditionalFormatting sqref="IR18">
    <cfRule type="duplicateValues" dxfId="4486" priority="4118"/>
  </conditionalFormatting>
  <conditionalFormatting sqref="IR19">
    <cfRule type="duplicateValues" dxfId="4485" priority="4117"/>
  </conditionalFormatting>
  <conditionalFormatting sqref="IR19">
    <cfRule type="duplicateValues" dxfId="4484" priority="4116"/>
  </conditionalFormatting>
  <conditionalFormatting sqref="HD4">
    <cfRule type="duplicateValues" dxfId="4483" priority="4115"/>
  </conditionalFormatting>
  <conditionalFormatting sqref="KH4">
    <cfRule type="duplicateValues" dxfId="4482" priority="4114"/>
  </conditionalFormatting>
  <conditionalFormatting sqref="KJ4">
    <cfRule type="duplicateValues" dxfId="4481" priority="4113"/>
  </conditionalFormatting>
  <conditionalFormatting sqref="ID27">
    <cfRule type="duplicateValues" dxfId="4480" priority="4112"/>
  </conditionalFormatting>
  <conditionalFormatting sqref="ID29">
    <cfRule type="duplicateValues" dxfId="4479" priority="4111"/>
  </conditionalFormatting>
  <conditionalFormatting sqref="IR27">
    <cfRule type="duplicateValues" dxfId="4478" priority="4110"/>
  </conditionalFormatting>
  <conditionalFormatting sqref="KH27">
    <cfRule type="duplicateValues" dxfId="4477" priority="4109"/>
  </conditionalFormatting>
  <conditionalFormatting sqref="HN6">
    <cfRule type="duplicateValues" dxfId="4476" priority="4108"/>
  </conditionalFormatting>
  <conditionalFormatting sqref="HP13">
    <cfRule type="duplicateValues" dxfId="4475" priority="4107"/>
  </conditionalFormatting>
  <conditionalFormatting sqref="JT28">
    <cfRule type="duplicateValues" dxfId="4474" priority="4106"/>
  </conditionalFormatting>
  <conditionalFormatting sqref="KJ27">
    <cfRule type="duplicateValues" dxfId="4473" priority="4105"/>
  </conditionalFormatting>
  <conditionalFormatting sqref="IR33">
    <cfRule type="duplicateValues" dxfId="4472" priority="4104"/>
  </conditionalFormatting>
  <conditionalFormatting sqref="KH33">
    <cfRule type="duplicateValues" dxfId="4471" priority="4103"/>
  </conditionalFormatting>
  <conditionalFormatting sqref="JH14">
    <cfRule type="duplicateValues" dxfId="4470" priority="4102"/>
  </conditionalFormatting>
  <conditionalFormatting sqref="JV23">
    <cfRule type="duplicateValues" dxfId="4469" priority="4101"/>
  </conditionalFormatting>
  <conditionalFormatting sqref="KD22">
    <cfRule type="duplicateValues" dxfId="4468" priority="4100"/>
  </conditionalFormatting>
  <conditionalFormatting sqref="ID18">
    <cfRule type="duplicateValues" dxfId="4467" priority="4099"/>
  </conditionalFormatting>
  <conditionalFormatting sqref="IF19">
    <cfRule type="duplicateValues" dxfId="4466" priority="4098"/>
  </conditionalFormatting>
  <conditionalFormatting sqref="JV19">
    <cfRule type="duplicateValues" dxfId="4465" priority="4097"/>
  </conditionalFormatting>
  <conditionalFormatting sqref="KD23">
    <cfRule type="duplicateValues" dxfId="4464" priority="4096"/>
  </conditionalFormatting>
  <conditionalFormatting sqref="IR13">
    <cfRule type="duplicateValues" dxfId="4463" priority="4095"/>
  </conditionalFormatting>
  <conditionalFormatting sqref="JT29">
    <cfRule type="duplicateValues" dxfId="4462" priority="4094"/>
  </conditionalFormatting>
  <conditionalFormatting sqref="IR9">
    <cfRule type="duplicateValues" dxfId="4461" priority="4093"/>
  </conditionalFormatting>
  <conditionalFormatting sqref="JT9">
    <cfRule type="duplicateValues" dxfId="4460" priority="4092"/>
  </conditionalFormatting>
  <conditionalFormatting sqref="JT19">
    <cfRule type="duplicateValues" dxfId="4459" priority="4091"/>
  </conditionalFormatting>
  <conditionalFormatting sqref="JT13">
    <cfRule type="duplicateValues" dxfId="4458" priority="4090"/>
  </conditionalFormatting>
  <conditionalFormatting sqref="JV13">
    <cfRule type="duplicateValues" dxfId="4457" priority="4089"/>
  </conditionalFormatting>
  <conditionalFormatting sqref="JT23">
    <cfRule type="duplicateValues" dxfId="4456" priority="4088"/>
  </conditionalFormatting>
  <conditionalFormatting sqref="IF27">
    <cfRule type="duplicateValues" dxfId="4455" priority="4087"/>
  </conditionalFormatting>
  <conditionalFormatting sqref="IT27">
    <cfRule type="duplicateValues" dxfId="4454" priority="4086"/>
  </conditionalFormatting>
  <conditionalFormatting sqref="IR22">
    <cfRule type="duplicateValues" dxfId="4453" priority="4085"/>
  </conditionalFormatting>
  <conditionalFormatting sqref="JV27">
    <cfRule type="duplicateValues" dxfId="4452" priority="4084"/>
  </conditionalFormatting>
  <conditionalFormatting sqref="HR23">
    <cfRule type="duplicateValues" dxfId="4451" priority="4083"/>
  </conditionalFormatting>
  <conditionalFormatting sqref="IT22">
    <cfRule type="duplicateValues" dxfId="4450" priority="4082"/>
  </conditionalFormatting>
  <conditionalFormatting sqref="IR23">
    <cfRule type="duplicateValues" dxfId="4449" priority="4081"/>
  </conditionalFormatting>
  <conditionalFormatting sqref="KB23">
    <cfRule type="duplicateValues" dxfId="4448" priority="4080"/>
  </conditionalFormatting>
  <conditionalFormatting sqref="ID19">
    <cfRule type="duplicateValues" dxfId="4447" priority="4079"/>
  </conditionalFormatting>
  <conditionalFormatting sqref="KD18">
    <cfRule type="duplicateValues" dxfId="4446" priority="4078"/>
  </conditionalFormatting>
  <conditionalFormatting sqref="IF17">
    <cfRule type="duplicateValues" dxfId="4445" priority="4077"/>
  </conditionalFormatting>
  <conditionalFormatting sqref="JH17">
    <cfRule type="duplicateValues" dxfId="4444" priority="4076"/>
  </conditionalFormatting>
  <conditionalFormatting sqref="JZ22">
    <cfRule type="duplicateValues" dxfId="4443" priority="4075"/>
  </conditionalFormatting>
  <conditionalFormatting sqref="HB26">
    <cfRule type="duplicateValues" dxfId="4442" priority="4073"/>
    <cfRule type="duplicateValues" dxfId="4441" priority="4074"/>
  </conditionalFormatting>
  <conditionalFormatting sqref="KH26">
    <cfRule type="duplicateValues" dxfId="4440" priority="4071"/>
    <cfRule type="duplicateValues" dxfId="4439" priority="4072"/>
  </conditionalFormatting>
  <conditionalFormatting sqref="JT31">
    <cfRule type="duplicateValues" dxfId="4438" priority="4069"/>
  </conditionalFormatting>
  <conditionalFormatting sqref="KH7">
    <cfRule type="duplicateValues" dxfId="4437" priority="4068"/>
  </conditionalFormatting>
  <conditionalFormatting sqref="KJ7">
    <cfRule type="duplicateValues" dxfId="4436" priority="4067"/>
  </conditionalFormatting>
  <conditionalFormatting sqref="KH6">
    <cfRule type="duplicateValues" dxfId="4435" priority="4065"/>
    <cfRule type="duplicateValues" dxfId="4434" priority="4066"/>
  </conditionalFormatting>
  <conditionalFormatting sqref="JT20:JT21">
    <cfRule type="duplicateValues" dxfId="4433" priority="4064"/>
  </conditionalFormatting>
  <conditionalFormatting sqref="GR4:GR35">
    <cfRule type="duplicateValues" dxfId="4432" priority="4206"/>
    <cfRule type="duplicateValues" dxfId="4431" priority="4207"/>
    <cfRule type="duplicateValues" dxfId="4430" priority="4208"/>
    <cfRule type="duplicateValues" dxfId="4429" priority="4209"/>
  </conditionalFormatting>
  <conditionalFormatting sqref="GT4 GT6:GT35">
    <cfRule type="duplicateValues" dxfId="4428" priority="4210"/>
    <cfRule type="duplicateValues" dxfId="4427" priority="4211"/>
    <cfRule type="duplicateValues" dxfId="4426" priority="4212"/>
    <cfRule type="duplicateValues" dxfId="4425" priority="4213"/>
    <cfRule type="duplicateValues" dxfId="4424" priority="4214"/>
  </conditionalFormatting>
  <conditionalFormatting sqref="HF4:HF35">
    <cfRule type="duplicateValues" dxfId="4423" priority="4215"/>
  </conditionalFormatting>
  <conditionalFormatting sqref="HT4:HT35">
    <cfRule type="duplicateValues" dxfId="4422" priority="4216"/>
  </conditionalFormatting>
  <conditionalFormatting sqref="IH4:IH35">
    <cfRule type="duplicateValues" dxfId="4421" priority="4217"/>
  </conditionalFormatting>
  <conditionalFormatting sqref="IV4:IV35">
    <cfRule type="duplicateValues" dxfId="4420" priority="4218"/>
  </conditionalFormatting>
  <conditionalFormatting sqref="JJ4:JJ35">
    <cfRule type="duplicateValues" dxfId="4419" priority="4219"/>
  </conditionalFormatting>
  <conditionalFormatting sqref="JX4:JX35">
    <cfRule type="duplicateValues" dxfId="4418" priority="4220"/>
  </conditionalFormatting>
  <conditionalFormatting sqref="JR4:JR25 JR27:JR35">
    <cfRule type="duplicateValues" dxfId="4417" priority="4221"/>
  </conditionalFormatting>
  <conditionalFormatting sqref="GZ4:GZ9 GZ11:GZ35">
    <cfRule type="duplicateValues" dxfId="4416" priority="4222"/>
    <cfRule type="duplicateValues" dxfId="4415" priority="4223"/>
  </conditionalFormatting>
  <conditionalFormatting sqref="HD4:HD35">
    <cfRule type="duplicateValues" dxfId="4414" priority="4224"/>
    <cfRule type="duplicateValues" dxfId="4413" priority="4225"/>
  </conditionalFormatting>
  <conditionalFormatting sqref="HB4:HB35">
    <cfRule type="duplicateValues" dxfId="4412" priority="4226"/>
    <cfRule type="duplicateValues" dxfId="4411" priority="4227"/>
    <cfRule type="duplicateValues" dxfId="4410" priority="4228"/>
  </conditionalFormatting>
  <conditionalFormatting sqref="GX4:GX35">
    <cfRule type="duplicateValues" dxfId="4409" priority="4229"/>
    <cfRule type="duplicateValues" dxfId="4408" priority="4230"/>
    <cfRule type="duplicateValues" dxfId="4407" priority="4231"/>
  </conditionalFormatting>
  <conditionalFormatting sqref="HH4:HH35">
    <cfRule type="duplicateValues" dxfId="4406" priority="4232"/>
    <cfRule type="duplicateValues" dxfId="4405" priority="4233"/>
    <cfRule type="duplicateValues" dxfId="4404" priority="4234"/>
    <cfRule type="duplicateValues" dxfId="4403" priority="4235"/>
  </conditionalFormatting>
  <conditionalFormatting sqref="HJ4:HJ35">
    <cfRule type="duplicateValues" dxfId="4402" priority="4236"/>
    <cfRule type="duplicateValues" dxfId="4401" priority="4237"/>
    <cfRule type="duplicateValues" dxfId="4400" priority="4238"/>
    <cfRule type="duplicateValues" dxfId="4399" priority="4239"/>
  </conditionalFormatting>
  <conditionalFormatting sqref="HL4:HL23 HL25:HL35">
    <cfRule type="duplicateValues" dxfId="4398" priority="4240"/>
    <cfRule type="duplicateValues" dxfId="4397" priority="4241"/>
    <cfRule type="duplicateValues" dxfId="4396" priority="4242"/>
    <cfRule type="duplicateValues" dxfId="4395" priority="4243"/>
  </conditionalFormatting>
  <conditionalFormatting sqref="HN4:HN23 HN25:HN35">
    <cfRule type="duplicateValues" dxfId="4394" priority="4244"/>
    <cfRule type="duplicateValues" dxfId="4393" priority="4245"/>
    <cfRule type="duplicateValues" dxfId="4392" priority="4246"/>
    <cfRule type="duplicateValues" dxfId="4391" priority="4247"/>
  </conditionalFormatting>
  <conditionalFormatting sqref="HP4:HP35">
    <cfRule type="duplicateValues" dxfId="4390" priority="4248"/>
  </conditionalFormatting>
  <conditionalFormatting sqref="HR4:HR17 HR19:HR35">
    <cfRule type="duplicateValues" dxfId="4389" priority="4249"/>
    <cfRule type="duplicateValues" dxfId="4388" priority="4250"/>
    <cfRule type="duplicateValues" dxfId="4387" priority="4251"/>
  </conditionalFormatting>
  <conditionalFormatting sqref="IB4:IB35">
    <cfRule type="duplicateValues" dxfId="4386" priority="4252"/>
    <cfRule type="duplicateValues" dxfId="4385" priority="4253"/>
    <cfRule type="duplicateValues" dxfId="4384" priority="4254"/>
  </conditionalFormatting>
  <conditionalFormatting sqref="ID4:ID11 ID13:ID35">
    <cfRule type="duplicateValues" dxfId="4383" priority="4255"/>
    <cfRule type="duplicateValues" dxfId="4382" priority="4256"/>
    <cfRule type="duplicateValues" dxfId="4381" priority="4257"/>
  </conditionalFormatting>
  <conditionalFormatting sqref="IF4:IF35">
    <cfRule type="duplicateValues" dxfId="4380" priority="4258"/>
    <cfRule type="duplicateValues" dxfId="4379" priority="4259"/>
    <cfRule type="duplicateValues" dxfId="4378" priority="4260"/>
    <cfRule type="duplicateValues" dxfId="4377" priority="4261"/>
  </conditionalFormatting>
  <conditionalFormatting sqref="IP4:IP11 IP25:IP35 IP13:IP23">
    <cfRule type="duplicateValues" dxfId="4376" priority="4262"/>
    <cfRule type="duplicateValues" dxfId="4375" priority="4263"/>
    <cfRule type="duplicateValues" dxfId="4374" priority="4264"/>
  </conditionalFormatting>
  <conditionalFormatting sqref="IR4:IR7 IR13:IR15 IR9:IR11 IR18:IR35">
    <cfRule type="duplicateValues" dxfId="4373" priority="4265"/>
    <cfRule type="duplicateValues" dxfId="4372" priority="4266"/>
    <cfRule type="duplicateValues" dxfId="4371" priority="4267"/>
    <cfRule type="duplicateValues" dxfId="4370" priority="4268"/>
  </conditionalFormatting>
  <conditionalFormatting sqref="IT4 IT6:IT7 IT32:IT35 IT14:IT30 IT9:IT12">
    <cfRule type="duplicateValues" dxfId="4369" priority="4269"/>
    <cfRule type="duplicateValues" dxfId="4368" priority="4270"/>
    <cfRule type="duplicateValues" dxfId="4367" priority="4271"/>
  </conditionalFormatting>
  <conditionalFormatting sqref="JD4:JD23 JD25:JD35">
    <cfRule type="duplicateValues" dxfId="4366" priority="4272"/>
    <cfRule type="duplicateValues" dxfId="4365" priority="4273"/>
    <cfRule type="duplicateValues" dxfId="4364" priority="4274"/>
  </conditionalFormatting>
  <conditionalFormatting sqref="JF4:JF8 JF25:JF28 JF10:JF23 JF30:JF35">
    <cfRule type="duplicateValues" dxfId="4363" priority="4275"/>
    <cfRule type="duplicateValues" dxfId="4362" priority="4276"/>
    <cfRule type="duplicateValues" dxfId="4361" priority="4277"/>
    <cfRule type="duplicateValues" dxfId="4360" priority="4278"/>
    <cfRule type="duplicateValues" dxfId="4359" priority="4279"/>
    <cfRule type="duplicateValues" dxfId="4358" priority="4280"/>
  </conditionalFormatting>
  <conditionalFormatting sqref="JH4:JH35">
    <cfRule type="duplicateValues" dxfId="4357" priority="4281"/>
    <cfRule type="duplicateValues" dxfId="4356" priority="4282"/>
    <cfRule type="duplicateValues" dxfId="4355" priority="4283"/>
    <cfRule type="duplicateValues" dxfId="4354" priority="4284"/>
    <cfRule type="duplicateValues" dxfId="4353" priority="4285"/>
  </conditionalFormatting>
  <conditionalFormatting sqref="JR4:JR25 JR27:JR35">
    <cfRule type="duplicateValues" dxfId="4352" priority="4286"/>
    <cfRule type="duplicateValues" dxfId="4351" priority="4287"/>
  </conditionalFormatting>
  <conditionalFormatting sqref="JT4:JT19 JT22:JT25 JT27:JT35">
    <cfRule type="duplicateValues" dxfId="4350" priority="4288"/>
    <cfRule type="duplicateValues" dxfId="4349" priority="4289"/>
    <cfRule type="duplicateValues" dxfId="4348" priority="4290"/>
  </conditionalFormatting>
  <conditionalFormatting sqref="JV4:JV16 JV18:JV35">
    <cfRule type="duplicateValues" dxfId="4347" priority="4291"/>
    <cfRule type="duplicateValues" dxfId="4346" priority="4292"/>
    <cfRule type="duplicateValues" dxfId="4345" priority="4293"/>
  </conditionalFormatting>
  <conditionalFormatting sqref="KF4:KF35">
    <cfRule type="duplicateValues" dxfId="4344" priority="4294"/>
    <cfRule type="duplicateValues" dxfId="4343" priority="4295"/>
    <cfRule type="duplicateValues" dxfId="4342" priority="4296"/>
  </conditionalFormatting>
  <conditionalFormatting sqref="KH4:KH35">
    <cfRule type="duplicateValues" dxfId="4341" priority="4297"/>
    <cfRule type="duplicateValues" dxfId="4340" priority="4298"/>
    <cfRule type="duplicateValues" dxfId="4339" priority="4299"/>
  </conditionalFormatting>
  <conditionalFormatting sqref="KJ4:KJ35">
    <cfRule type="duplicateValues" dxfId="4338" priority="4300"/>
    <cfRule type="duplicateValues" dxfId="4337" priority="4301"/>
    <cfRule type="duplicateValues" dxfId="4336" priority="4302"/>
  </conditionalFormatting>
  <conditionalFormatting sqref="HV4:HV35">
    <cfRule type="duplicateValues" dxfId="4335" priority="4303"/>
    <cfRule type="duplicateValues" dxfId="4334" priority="4304"/>
    <cfRule type="duplicateValues" dxfId="4333" priority="4305"/>
    <cfRule type="duplicateValues" dxfId="4332" priority="4306"/>
    <cfRule type="duplicateValues" dxfId="4331" priority="4307"/>
  </conditionalFormatting>
  <conditionalFormatting sqref="HX4:HX35">
    <cfRule type="duplicateValues" dxfId="4330" priority="4308"/>
    <cfRule type="duplicateValues" dxfId="4329" priority="4309"/>
    <cfRule type="duplicateValues" dxfId="4328" priority="4310"/>
    <cfRule type="duplicateValues" dxfId="4327" priority="4311"/>
    <cfRule type="duplicateValues" dxfId="4326" priority="4312"/>
  </conditionalFormatting>
  <conditionalFormatting sqref="HZ4:HZ35">
    <cfRule type="duplicateValues" dxfId="4325" priority="4313"/>
    <cfRule type="duplicateValues" dxfId="4324" priority="4314"/>
    <cfRule type="duplicateValues" dxfId="4323" priority="4315"/>
    <cfRule type="duplicateValues" dxfId="4322" priority="4316"/>
    <cfRule type="duplicateValues" dxfId="4321" priority="4317"/>
  </conditionalFormatting>
  <conditionalFormatting sqref="IJ4:IJ35">
    <cfRule type="duplicateValues" dxfId="4320" priority="4318"/>
    <cfRule type="duplicateValues" dxfId="4319" priority="4319"/>
    <cfRule type="duplicateValues" dxfId="4318" priority="4320"/>
    <cfRule type="duplicateValues" dxfId="4317" priority="4321"/>
    <cfRule type="duplicateValues" dxfId="4316" priority="4322"/>
  </conditionalFormatting>
  <conditionalFormatting sqref="IL4:IL35">
    <cfRule type="duplicateValues" dxfId="4315" priority="4323"/>
    <cfRule type="duplicateValues" dxfId="4314" priority="4324"/>
    <cfRule type="duplicateValues" dxfId="4313" priority="4325"/>
    <cfRule type="duplicateValues" dxfId="4312" priority="4326"/>
    <cfRule type="duplicateValues" dxfId="4311" priority="4327"/>
  </conditionalFormatting>
  <conditionalFormatting sqref="IN4:IN23 IN25:IN35">
    <cfRule type="duplicateValues" dxfId="4310" priority="4328"/>
    <cfRule type="duplicateValues" dxfId="4309" priority="4329"/>
    <cfRule type="duplicateValues" dxfId="4308" priority="4330"/>
    <cfRule type="duplicateValues" dxfId="4307" priority="4331"/>
    <cfRule type="duplicateValues" dxfId="4306" priority="4332"/>
  </conditionalFormatting>
  <conditionalFormatting sqref="IX4:IX35">
    <cfRule type="duplicateValues" dxfId="4305" priority="4333"/>
    <cfRule type="duplicateValues" dxfId="4304" priority="4334"/>
    <cfRule type="duplicateValues" dxfId="4303" priority="4335"/>
    <cfRule type="duplicateValues" dxfId="4302" priority="4336"/>
    <cfRule type="duplicateValues" dxfId="4301" priority="4337"/>
  </conditionalFormatting>
  <conditionalFormatting sqref="IZ4:IZ35">
    <cfRule type="duplicateValues" dxfId="4300" priority="4338"/>
    <cfRule type="duplicateValues" dxfId="4299" priority="4339"/>
    <cfRule type="duplicateValues" dxfId="4298" priority="4340"/>
    <cfRule type="duplicateValues" dxfId="4297" priority="4341"/>
    <cfRule type="duplicateValues" dxfId="4296" priority="4342"/>
  </conditionalFormatting>
  <conditionalFormatting sqref="JB4:JB35">
    <cfRule type="duplicateValues" dxfId="4295" priority="4343"/>
    <cfRule type="duplicateValues" dxfId="4294" priority="4344"/>
    <cfRule type="duplicateValues" dxfId="4293" priority="4345"/>
    <cfRule type="duplicateValues" dxfId="4292" priority="4346"/>
    <cfRule type="duplicateValues" dxfId="4291" priority="4347"/>
  </conditionalFormatting>
  <conditionalFormatting sqref="JL4:JL35">
    <cfRule type="duplicateValues" dxfId="4290" priority="4348"/>
    <cfRule type="duplicateValues" dxfId="4289" priority="4349"/>
    <cfRule type="duplicateValues" dxfId="4288" priority="4350"/>
    <cfRule type="duplicateValues" dxfId="4287" priority="4351"/>
    <cfRule type="duplicateValues" dxfId="4286" priority="4352"/>
  </conditionalFormatting>
  <conditionalFormatting sqref="JN4:JN35">
    <cfRule type="duplicateValues" dxfId="4285" priority="4353"/>
    <cfRule type="duplicateValues" dxfId="4284" priority="4354"/>
    <cfRule type="duplicateValues" dxfId="4283" priority="4355"/>
    <cfRule type="duplicateValues" dxfId="4282" priority="4356"/>
    <cfRule type="duplicateValues" dxfId="4281" priority="4357"/>
  </conditionalFormatting>
  <conditionalFormatting sqref="JP4:JP35">
    <cfRule type="duplicateValues" dxfId="4280" priority="4358"/>
    <cfRule type="duplicateValues" dxfId="4279" priority="4359"/>
    <cfRule type="duplicateValues" dxfId="4278" priority="4360"/>
    <cfRule type="duplicateValues" dxfId="4277" priority="4361"/>
    <cfRule type="duplicateValues" dxfId="4276" priority="4362"/>
  </conditionalFormatting>
  <conditionalFormatting sqref="JZ4:JZ35">
    <cfRule type="duplicateValues" dxfId="4275" priority="4363"/>
    <cfRule type="duplicateValues" dxfId="4274" priority="4364"/>
    <cfRule type="duplicateValues" dxfId="4273" priority="4365"/>
    <cfRule type="duplicateValues" dxfId="4272" priority="4366"/>
    <cfRule type="duplicateValues" dxfId="4271" priority="4367"/>
  </conditionalFormatting>
  <conditionalFormatting sqref="KB4:KB35">
    <cfRule type="duplicateValues" dxfId="4270" priority="4368"/>
    <cfRule type="duplicateValues" dxfId="4269" priority="4369"/>
    <cfRule type="duplicateValues" dxfId="4268" priority="4370"/>
    <cfRule type="duplicateValues" dxfId="4267" priority="4371"/>
    <cfRule type="duplicateValues" dxfId="4266" priority="4372"/>
  </conditionalFormatting>
  <conditionalFormatting sqref="KD4:KD35">
    <cfRule type="duplicateValues" dxfId="4265" priority="4373"/>
    <cfRule type="duplicateValues" dxfId="4264" priority="4374"/>
    <cfRule type="duplicateValues" dxfId="4263" priority="4375"/>
    <cfRule type="duplicateValues" dxfId="4262" priority="4376"/>
    <cfRule type="duplicateValues" dxfId="4261" priority="4377"/>
  </conditionalFormatting>
  <conditionalFormatting sqref="GR4:GR35">
    <cfRule type="duplicateValues" dxfId="4260" priority="4378"/>
  </conditionalFormatting>
  <conditionalFormatting sqref="GT4 GT6:GT35">
    <cfRule type="duplicateValues" dxfId="4259" priority="4379"/>
    <cfRule type="duplicateValues" dxfId="4258" priority="4380"/>
  </conditionalFormatting>
  <conditionalFormatting sqref="GV4:GV13 GV16:GV35">
    <cfRule type="duplicateValues" dxfId="4257" priority="4381"/>
  </conditionalFormatting>
  <conditionalFormatting sqref="GX4:GX35">
    <cfRule type="duplicateValues" dxfId="4256" priority="4382"/>
    <cfRule type="duplicateValues" dxfId="4255" priority="4383"/>
  </conditionalFormatting>
  <conditionalFormatting sqref="HB4:HB35">
    <cfRule type="duplicateValues" dxfId="4254" priority="4384"/>
    <cfRule type="duplicateValues" dxfId="4253" priority="4385"/>
  </conditionalFormatting>
  <conditionalFormatting sqref="HH4:HH35">
    <cfRule type="duplicateValues" dxfId="4252" priority="4386"/>
    <cfRule type="duplicateValues" dxfId="4251" priority="4387"/>
    <cfRule type="duplicateValues" dxfId="4250" priority="4388"/>
  </conditionalFormatting>
  <conditionalFormatting sqref="HJ4:HJ35">
    <cfRule type="duplicateValues" dxfId="4249" priority="4389"/>
    <cfRule type="duplicateValues" dxfId="4248" priority="4390"/>
    <cfRule type="duplicateValues" dxfId="4247" priority="4391"/>
  </conditionalFormatting>
  <conditionalFormatting sqref="HL4:HL23 HL25:HL35">
    <cfRule type="duplicateValues" dxfId="4246" priority="4392"/>
    <cfRule type="duplicateValues" dxfId="4245" priority="4393"/>
    <cfRule type="duplicateValues" dxfId="4244" priority="4394"/>
  </conditionalFormatting>
  <conditionalFormatting sqref="HN4:HN23 HN25:HN35">
    <cfRule type="duplicateValues" dxfId="4243" priority="4395"/>
  </conditionalFormatting>
  <conditionalFormatting sqref="IB4:IB35">
    <cfRule type="duplicateValues" dxfId="4242" priority="4396"/>
  </conditionalFormatting>
  <conditionalFormatting sqref="ID4:ID11 ID13:ID35">
    <cfRule type="duplicateValues" dxfId="4241" priority="4397"/>
    <cfRule type="duplicateValues" dxfId="4240" priority="4398"/>
  </conditionalFormatting>
  <conditionalFormatting sqref="IF4:IF35">
    <cfRule type="duplicateValues" dxfId="4239" priority="4399"/>
  </conditionalFormatting>
  <conditionalFormatting sqref="IP4:IP11 IP25:IP35 IP13:IP23">
    <cfRule type="duplicateValues" dxfId="4238" priority="4400"/>
  </conditionalFormatting>
  <conditionalFormatting sqref="IR4:IR7 IR13:IR15 IR9:IR11 IR18:IR35">
    <cfRule type="duplicateValues" dxfId="4237" priority="4401"/>
    <cfRule type="duplicateValues" dxfId="4236" priority="4402"/>
    <cfRule type="duplicateValues" dxfId="4235" priority="4403"/>
  </conditionalFormatting>
  <conditionalFormatting sqref="IT4 IT6:IT7 IT32:IT35 IT14:IT30 IT9:IT12">
    <cfRule type="duplicateValues" dxfId="4234" priority="4404"/>
    <cfRule type="duplicateValues" dxfId="4233" priority="4405"/>
  </conditionalFormatting>
  <conditionalFormatting sqref="JD4:JD23 JD25:JD35">
    <cfRule type="duplicateValues" dxfId="4232" priority="4406"/>
  </conditionalFormatting>
  <conditionalFormatting sqref="JF4:JF8 JF25:JF28 JF10:JF23 JF30:JF35">
    <cfRule type="duplicateValues" dxfId="4231" priority="4407"/>
  </conditionalFormatting>
  <conditionalFormatting sqref="JH4:JH35">
    <cfRule type="duplicateValues" dxfId="4230" priority="4408"/>
  </conditionalFormatting>
  <conditionalFormatting sqref="JT4:JT19 JT22:JT25 JT27:JT35">
    <cfRule type="duplicateValues" dxfId="4229" priority="4409"/>
  </conditionalFormatting>
  <conditionalFormatting sqref="JV4:JV16 JV18:JV35">
    <cfRule type="duplicateValues" dxfId="4228" priority="4410"/>
  </conditionalFormatting>
  <conditionalFormatting sqref="JZ4:JZ35">
    <cfRule type="duplicateValues" dxfId="4227" priority="4411"/>
  </conditionalFormatting>
  <conditionalFormatting sqref="KB4:KB35">
    <cfRule type="duplicateValues" dxfId="4226" priority="4412"/>
  </conditionalFormatting>
  <conditionalFormatting sqref="HV4:HV35">
    <cfRule type="duplicateValues" dxfId="4225" priority="4413"/>
    <cfRule type="duplicateValues" dxfId="4224" priority="4414"/>
    <cfRule type="duplicateValues" dxfId="4223" priority="4415"/>
  </conditionalFormatting>
  <conditionalFormatting sqref="HX4:HX35">
    <cfRule type="duplicateValues" dxfId="4222" priority="4416"/>
    <cfRule type="duplicateValues" dxfId="4221" priority="4417"/>
    <cfRule type="duplicateValues" dxfId="4220" priority="4418"/>
  </conditionalFormatting>
  <conditionalFormatting sqref="HZ4:HZ35">
    <cfRule type="duplicateValues" dxfId="4219" priority="4419"/>
    <cfRule type="duplicateValues" dxfId="4218" priority="4420"/>
    <cfRule type="duplicateValues" dxfId="4217" priority="4421"/>
  </conditionalFormatting>
  <conditionalFormatting sqref="IJ4:IJ35">
    <cfRule type="duplicateValues" dxfId="4216" priority="4422"/>
    <cfRule type="duplicateValues" dxfId="4215" priority="4423"/>
    <cfRule type="duplicateValues" dxfId="4214" priority="4424"/>
  </conditionalFormatting>
  <conditionalFormatting sqref="IL4:IL35">
    <cfRule type="duplicateValues" dxfId="4213" priority="4425"/>
    <cfRule type="duplicateValues" dxfId="4212" priority="4426"/>
    <cfRule type="duplicateValues" dxfId="4211" priority="4427"/>
  </conditionalFormatting>
  <conditionalFormatting sqref="IN4:IN23 IN25:IN35">
    <cfRule type="duplicateValues" dxfId="4210" priority="4428"/>
    <cfRule type="duplicateValues" dxfId="4209" priority="4429"/>
    <cfRule type="duplicateValues" dxfId="4208" priority="4430"/>
  </conditionalFormatting>
  <conditionalFormatting sqref="IX4:IX35">
    <cfRule type="duplicateValues" dxfId="4207" priority="4431"/>
    <cfRule type="duplicateValues" dxfId="4206" priority="4432"/>
    <cfRule type="duplicateValues" dxfId="4205" priority="4433"/>
  </conditionalFormatting>
  <conditionalFormatting sqref="JP4:JP35">
    <cfRule type="duplicateValues" dxfId="4204" priority="4434"/>
    <cfRule type="duplicateValues" dxfId="4203" priority="4435"/>
    <cfRule type="duplicateValues" dxfId="4202" priority="4436"/>
  </conditionalFormatting>
  <conditionalFormatting sqref="JN4:JN35">
    <cfRule type="duplicateValues" dxfId="4201" priority="4437"/>
    <cfRule type="duplicateValues" dxfId="4200" priority="4438"/>
    <cfRule type="duplicateValues" dxfId="4199" priority="4439"/>
  </conditionalFormatting>
  <conditionalFormatting sqref="JL4:JL35">
    <cfRule type="duplicateValues" dxfId="4198" priority="4440"/>
    <cfRule type="duplicateValues" dxfId="4197" priority="4441"/>
    <cfRule type="duplicateValues" dxfId="4196" priority="4442"/>
  </conditionalFormatting>
  <conditionalFormatting sqref="JB4:JB35">
    <cfRule type="duplicateValues" dxfId="4195" priority="4443"/>
    <cfRule type="duplicateValues" dxfId="4194" priority="4444"/>
    <cfRule type="duplicateValues" dxfId="4193" priority="4445"/>
  </conditionalFormatting>
  <conditionalFormatting sqref="IZ4:IZ35">
    <cfRule type="duplicateValues" dxfId="4192" priority="4446"/>
    <cfRule type="duplicateValues" dxfId="4191" priority="4447"/>
    <cfRule type="duplicateValues" dxfId="4190" priority="4448"/>
  </conditionalFormatting>
  <conditionalFormatting sqref="KF4:KF35">
    <cfRule type="duplicateValues" dxfId="4189" priority="4449"/>
    <cfRule type="duplicateValues" dxfId="4188" priority="4450"/>
  </conditionalFormatting>
  <conditionalFormatting sqref="KJ4:KJ35">
    <cfRule type="duplicateValues" dxfId="4187" priority="4451"/>
    <cfRule type="duplicateValues" dxfId="4186" priority="4452"/>
  </conditionalFormatting>
  <conditionalFormatting sqref="KD4:KD35">
    <cfRule type="duplicateValues" dxfId="4185" priority="4453"/>
    <cfRule type="duplicateValues" dxfId="4184" priority="4454"/>
    <cfRule type="duplicateValues" dxfId="4183" priority="4455"/>
  </conditionalFormatting>
  <conditionalFormatting sqref="HR4:HR17 HR19:HR35">
    <cfRule type="duplicateValues" dxfId="4182" priority="4456"/>
    <cfRule type="duplicateValues" dxfId="4181" priority="4457"/>
  </conditionalFormatting>
  <conditionalFormatting sqref="IT4 IT6:IT7 IT32:IT35 IT14:IT30 IT9:IT12">
    <cfRule type="duplicateValues" dxfId="4180" priority="4458"/>
    <cfRule type="duplicateValues" dxfId="4179" priority="4459"/>
    <cfRule type="duplicateValues" dxfId="4178" priority="4460"/>
  </conditionalFormatting>
  <conditionalFormatting sqref="IR4:IR7 IR13:IR15 IR9:IR11 IR18:IR35">
    <cfRule type="duplicateValues" dxfId="4177" priority="4461"/>
  </conditionalFormatting>
  <conditionalFormatting sqref="KR4:KR25 KR28:KR35">
    <cfRule type="duplicateValues" dxfId="4176" priority="3807"/>
  </conditionalFormatting>
  <conditionalFormatting sqref="KT4 KT28:KT35 KT25 KT6:KT23">
    <cfRule type="duplicateValues" dxfId="4175" priority="3806"/>
  </conditionalFormatting>
  <conditionalFormatting sqref="KV4:KV25 KV28:KV35">
    <cfRule type="duplicateValues" dxfId="4174" priority="3805"/>
  </conditionalFormatting>
  <conditionalFormatting sqref="KX5:KX25 KX28:KX35">
    <cfRule type="duplicateValues" dxfId="4173" priority="3804"/>
  </conditionalFormatting>
  <conditionalFormatting sqref="KZ4:KZ35">
    <cfRule type="duplicateValues" dxfId="4172" priority="3803"/>
  </conditionalFormatting>
  <conditionalFormatting sqref="LB28:LB35">
    <cfRule type="duplicateValues" dxfId="4171" priority="3802"/>
  </conditionalFormatting>
  <conditionalFormatting sqref="LD28:LD35">
    <cfRule type="duplicateValues" dxfId="4170" priority="3801"/>
  </conditionalFormatting>
  <conditionalFormatting sqref="LF28:LF35">
    <cfRule type="duplicateValues" dxfId="4169" priority="3800"/>
  </conditionalFormatting>
  <conditionalFormatting sqref="LH4:LH5 LH7:LH23 LH25:LH35">
    <cfRule type="duplicateValues" dxfId="4168" priority="3799"/>
  </conditionalFormatting>
  <conditionalFormatting sqref="LL4:LL22 LL24:LL35">
    <cfRule type="duplicateValues" dxfId="4167" priority="3798"/>
  </conditionalFormatting>
  <conditionalFormatting sqref="LN4:LN35">
    <cfRule type="duplicateValues" dxfId="4166" priority="3797"/>
  </conditionalFormatting>
  <conditionalFormatting sqref="LP28:LP35">
    <cfRule type="duplicateValues" dxfId="4165" priority="3796"/>
  </conditionalFormatting>
  <conditionalFormatting sqref="LR28:LR35">
    <cfRule type="duplicateValues" dxfId="4164" priority="3795"/>
  </conditionalFormatting>
  <conditionalFormatting sqref="LT28:LT35">
    <cfRule type="duplicateValues" dxfId="4163" priority="3794"/>
  </conditionalFormatting>
  <conditionalFormatting sqref="LV4:LV35">
    <cfRule type="duplicateValues" dxfId="4162" priority="3793"/>
  </conditionalFormatting>
  <conditionalFormatting sqref="LX4 LX8:LX17 LX28 LX30:LX35 LX20:LX26">
    <cfRule type="duplicateValues" dxfId="4161" priority="3792"/>
  </conditionalFormatting>
  <conditionalFormatting sqref="LZ4:LZ16 LZ28:LZ35 LZ18 LZ20:LZ26">
    <cfRule type="duplicateValues" dxfId="4160" priority="3791"/>
  </conditionalFormatting>
  <conditionalFormatting sqref="MB4:MB35">
    <cfRule type="duplicateValues" dxfId="4159" priority="3790"/>
  </conditionalFormatting>
  <conditionalFormatting sqref="MD28:MD35">
    <cfRule type="duplicateValues" dxfId="4158" priority="3789"/>
  </conditionalFormatting>
  <conditionalFormatting sqref="MF28:MF35">
    <cfRule type="duplicateValues" dxfId="4157" priority="3788"/>
  </conditionalFormatting>
  <conditionalFormatting sqref="MH28:MH35">
    <cfRule type="duplicateValues" dxfId="4156" priority="3787"/>
  </conditionalFormatting>
  <conditionalFormatting sqref="MJ4:MJ23 MJ25:MJ35">
    <cfRule type="duplicateValues" dxfId="4155" priority="3786"/>
  </conditionalFormatting>
  <conditionalFormatting sqref="ML25 MN18 ML4:ML8 ML20:ML21 ML28:ML32 ML14:ML17 ML10:ML12 ML34:ML35">
    <cfRule type="duplicateValues" dxfId="4154" priority="3785"/>
  </conditionalFormatting>
  <conditionalFormatting sqref="MN4:MN7 MN19:MN21 MN23:MN26 MN28:MN30 MN32:MN35 MN14:MN17 MN9:MN12">
    <cfRule type="duplicateValues" dxfId="4153" priority="3784"/>
  </conditionalFormatting>
  <conditionalFormatting sqref="MP4:MP35">
    <cfRule type="duplicateValues" dxfId="4152" priority="3783"/>
  </conditionalFormatting>
  <conditionalFormatting sqref="MR28:MR35">
    <cfRule type="duplicateValues" dxfId="4151" priority="3782"/>
  </conditionalFormatting>
  <conditionalFormatting sqref="MT29:MT35">
    <cfRule type="duplicateValues" dxfId="4150" priority="3781"/>
  </conditionalFormatting>
  <conditionalFormatting sqref="MV28:MV35">
    <cfRule type="duplicateValues" dxfId="4149" priority="3780"/>
  </conditionalFormatting>
  <conditionalFormatting sqref="MX4:MX35">
    <cfRule type="duplicateValues" dxfId="4148" priority="3779"/>
  </conditionalFormatting>
  <conditionalFormatting sqref="MZ4:MZ35">
    <cfRule type="duplicateValues" dxfId="4147" priority="3778"/>
  </conditionalFormatting>
  <conditionalFormatting sqref="NB4:NB13 NB15:NB16 NB18:NB35">
    <cfRule type="duplicateValues" dxfId="4146" priority="3777"/>
  </conditionalFormatting>
  <conditionalFormatting sqref="ND4:ND35">
    <cfRule type="duplicateValues" dxfId="4145" priority="3776"/>
  </conditionalFormatting>
  <conditionalFormatting sqref="NF28:NF35">
    <cfRule type="duplicateValues" dxfId="4144" priority="3775"/>
  </conditionalFormatting>
  <conditionalFormatting sqref="NH28:NH35">
    <cfRule type="duplicateValues" dxfId="4143" priority="3774"/>
  </conditionalFormatting>
  <conditionalFormatting sqref="NJ28:NJ35">
    <cfRule type="duplicateValues" dxfId="4142" priority="3773"/>
  </conditionalFormatting>
  <conditionalFormatting sqref="NL4:NL9 NL21:NL35 NL11:NL19">
    <cfRule type="duplicateValues" dxfId="4141" priority="3772"/>
  </conditionalFormatting>
  <conditionalFormatting sqref="NN4:NN8 NN10:NN12 NN22 NN24:NN27 NN30:NN35 NN14:NN18">
    <cfRule type="duplicateValues" dxfId="4140" priority="3771"/>
  </conditionalFormatting>
  <conditionalFormatting sqref="NP4:NP12 NP24:NP26 NP20:NP22 NP28:NP35 NP14:NP18">
    <cfRule type="duplicateValues" dxfId="4139" priority="3770"/>
  </conditionalFormatting>
  <conditionalFormatting sqref="NR4:NR35">
    <cfRule type="duplicateValues" dxfId="4138" priority="3769"/>
  </conditionalFormatting>
  <conditionalFormatting sqref="NT4:NT21 NT23:NT35">
    <cfRule type="duplicateValues" dxfId="4137" priority="3768"/>
  </conditionalFormatting>
  <conditionalFormatting sqref="NV4:NV22 NV24:NV35">
    <cfRule type="duplicateValues" dxfId="4136" priority="3767"/>
  </conditionalFormatting>
  <conditionalFormatting sqref="NX6:NX17 NX24:NX35 NX19:NX21">
    <cfRule type="duplicateValues" dxfId="4135" priority="3766"/>
  </conditionalFormatting>
  <conditionalFormatting sqref="NZ6:NZ35">
    <cfRule type="duplicateValues" dxfId="4134" priority="3765"/>
  </conditionalFormatting>
  <conditionalFormatting sqref="OB34:OB35 OB24:OB26 OB28:OB32 OB6:OB21">
    <cfRule type="duplicateValues" dxfId="4133" priority="3764"/>
  </conditionalFormatting>
  <conditionalFormatting sqref="OD28:OD35 OD6:OD26">
    <cfRule type="duplicateValues" dxfId="4132" priority="3763"/>
  </conditionalFormatting>
  <conditionalFormatting sqref="LB4:LB25">
    <cfRule type="duplicateValues" dxfId="4131" priority="3762"/>
  </conditionalFormatting>
  <conditionalFormatting sqref="LD4:LD25">
    <cfRule type="duplicateValues" dxfId="4130" priority="3761"/>
  </conditionalFormatting>
  <conditionalFormatting sqref="LF4:LF23 LF25">
    <cfRule type="duplicateValues" dxfId="4129" priority="3760"/>
  </conditionalFormatting>
  <conditionalFormatting sqref="LP4:LP25">
    <cfRule type="duplicateValues" dxfId="4128" priority="3759"/>
  </conditionalFormatting>
  <conditionalFormatting sqref="LR4:LR25">
    <cfRule type="duplicateValues" dxfId="4127" priority="3758"/>
  </conditionalFormatting>
  <conditionalFormatting sqref="LT4:LT5 LT7:LT25">
    <cfRule type="duplicateValues" dxfId="4126" priority="3757"/>
  </conditionalFormatting>
  <conditionalFormatting sqref="MD4:MD25">
    <cfRule type="duplicateValues" dxfId="4125" priority="3756"/>
  </conditionalFormatting>
  <conditionalFormatting sqref="MF4:MF25">
    <cfRule type="duplicateValues" dxfId="4124" priority="3755"/>
  </conditionalFormatting>
  <conditionalFormatting sqref="MH4:MH5 MH25 MH7:MH23">
    <cfRule type="duplicateValues" dxfId="4123" priority="3754"/>
  </conditionalFormatting>
  <conditionalFormatting sqref="MR4:MR25">
    <cfRule type="duplicateValues" dxfId="4122" priority="3753"/>
  </conditionalFormatting>
  <conditionalFormatting sqref="MT4:MT25">
    <cfRule type="duplicateValues" dxfId="4121" priority="3752"/>
  </conditionalFormatting>
  <conditionalFormatting sqref="MV4:MV25">
    <cfRule type="duplicateValues" dxfId="4120" priority="3751"/>
  </conditionalFormatting>
  <conditionalFormatting sqref="NF4:NF25">
    <cfRule type="duplicateValues" dxfId="4119" priority="3750"/>
  </conditionalFormatting>
  <conditionalFormatting sqref="NH4:NH25">
    <cfRule type="duplicateValues" dxfId="4118" priority="3749"/>
  </conditionalFormatting>
  <conditionalFormatting sqref="NJ4:NJ25">
    <cfRule type="duplicateValues" dxfId="4117" priority="3748"/>
  </conditionalFormatting>
  <conditionalFormatting sqref="OB22:OB23">
    <cfRule type="duplicateValues" dxfId="4116" priority="3747"/>
  </conditionalFormatting>
  <conditionalFormatting sqref="NJ26:NJ27">
    <cfRule type="duplicateValues" dxfId="4115" priority="3746"/>
  </conditionalFormatting>
  <conditionalFormatting sqref="NH26:NH27">
    <cfRule type="duplicateValues" dxfId="4114" priority="3745"/>
  </conditionalFormatting>
  <conditionalFormatting sqref="NF26:NF27">
    <cfRule type="duplicateValues" dxfId="4113" priority="3744"/>
  </conditionalFormatting>
  <conditionalFormatting sqref="MV26:MV27">
    <cfRule type="duplicateValues" dxfId="4112" priority="3743"/>
  </conditionalFormatting>
  <conditionalFormatting sqref="MT26:MT27">
    <cfRule type="duplicateValues" dxfId="4111" priority="3742"/>
  </conditionalFormatting>
  <conditionalFormatting sqref="MR26:MR27">
    <cfRule type="duplicateValues" dxfId="4110" priority="3741"/>
  </conditionalFormatting>
  <conditionalFormatting sqref="MH26:MH27">
    <cfRule type="duplicateValues" dxfId="4109" priority="3740"/>
  </conditionalFormatting>
  <conditionalFormatting sqref="LP26:LP27">
    <cfRule type="duplicateValues" dxfId="4108" priority="3739"/>
  </conditionalFormatting>
  <conditionalFormatting sqref="LR26:LR27">
    <cfRule type="duplicateValues" dxfId="4107" priority="3738"/>
  </conditionalFormatting>
  <conditionalFormatting sqref="LT26:LT27">
    <cfRule type="duplicateValues" dxfId="4106" priority="3737"/>
  </conditionalFormatting>
  <conditionalFormatting sqref="MD26:MD27">
    <cfRule type="duplicateValues" dxfId="4105" priority="3736"/>
  </conditionalFormatting>
  <conditionalFormatting sqref="MF26:MF27">
    <cfRule type="duplicateValues" dxfId="4104" priority="3735"/>
  </conditionalFormatting>
  <conditionalFormatting sqref="LF26:LF27">
    <cfRule type="duplicateValues" dxfId="4103" priority="3734"/>
  </conditionalFormatting>
  <conditionalFormatting sqref="LD26:LD27">
    <cfRule type="duplicateValues" dxfId="4102" priority="3733"/>
  </conditionalFormatting>
  <conditionalFormatting sqref="LB26:LB27">
    <cfRule type="duplicateValues" dxfId="4101" priority="3732"/>
  </conditionalFormatting>
  <conditionalFormatting sqref="KX26:KX27">
    <cfRule type="duplicateValues" dxfId="4100" priority="3731"/>
  </conditionalFormatting>
  <conditionalFormatting sqref="KV26:KV27">
    <cfRule type="duplicateValues" dxfId="4099" priority="3730"/>
  </conditionalFormatting>
  <conditionalFormatting sqref="KT26:KT27">
    <cfRule type="duplicateValues" dxfId="4098" priority="3729"/>
  </conditionalFormatting>
  <conditionalFormatting sqref="KR26:KR27">
    <cfRule type="duplicateValues" dxfId="4097" priority="3728"/>
  </conditionalFormatting>
  <conditionalFormatting sqref="KP26:KP27">
    <cfRule type="duplicateValues" dxfId="4096" priority="3727"/>
  </conditionalFormatting>
  <conditionalFormatting sqref="NX4">
    <cfRule type="duplicateValues" dxfId="4095" priority="3726"/>
  </conditionalFormatting>
  <conditionalFormatting sqref="NZ4:NZ5">
    <cfRule type="duplicateValues" dxfId="4094" priority="3725"/>
  </conditionalFormatting>
  <conditionalFormatting sqref="OD5">
    <cfRule type="duplicateValues" dxfId="4093" priority="3724"/>
  </conditionalFormatting>
  <conditionalFormatting sqref="OB5">
    <cfRule type="duplicateValues" dxfId="4092" priority="3723"/>
  </conditionalFormatting>
  <conditionalFormatting sqref="NX5">
    <cfRule type="duplicateValues" dxfId="4091" priority="3722"/>
  </conditionalFormatting>
  <conditionalFormatting sqref="LX5 LX7">
    <cfRule type="duplicateValues" dxfId="4090" priority="3721"/>
  </conditionalFormatting>
  <conditionalFormatting sqref="ML18">
    <cfRule type="duplicateValues" dxfId="4089" priority="3720"/>
  </conditionalFormatting>
  <conditionalFormatting sqref="ML19">
    <cfRule type="duplicateValues" dxfId="4088" priority="3719"/>
  </conditionalFormatting>
  <conditionalFormatting sqref="ML19">
    <cfRule type="duplicateValues" dxfId="4087" priority="3718"/>
  </conditionalFormatting>
  <conditionalFormatting sqref="KX4">
    <cfRule type="duplicateValues" dxfId="4086" priority="3717"/>
  </conditionalFormatting>
  <conditionalFormatting sqref="OB4">
    <cfRule type="duplicateValues" dxfId="4085" priority="3716"/>
  </conditionalFormatting>
  <conditionalFormatting sqref="OD4">
    <cfRule type="duplicateValues" dxfId="4084" priority="3715"/>
  </conditionalFormatting>
  <conditionalFormatting sqref="LX27">
    <cfRule type="duplicateValues" dxfId="4083" priority="3714"/>
  </conditionalFormatting>
  <conditionalFormatting sqref="LX29">
    <cfRule type="duplicateValues" dxfId="4082" priority="3713"/>
  </conditionalFormatting>
  <conditionalFormatting sqref="ML27">
    <cfRule type="duplicateValues" dxfId="4081" priority="3712"/>
  </conditionalFormatting>
  <conditionalFormatting sqref="OB27">
    <cfRule type="duplicateValues" dxfId="4080" priority="3711"/>
  </conditionalFormatting>
  <conditionalFormatting sqref="LJ13">
    <cfRule type="duplicateValues" dxfId="4079" priority="3709"/>
  </conditionalFormatting>
  <conditionalFormatting sqref="NN28">
    <cfRule type="duplicateValues" dxfId="4078" priority="3708"/>
  </conditionalFormatting>
  <conditionalFormatting sqref="OD27">
    <cfRule type="duplicateValues" dxfId="4077" priority="3707"/>
  </conditionalFormatting>
  <conditionalFormatting sqref="ML33">
    <cfRule type="duplicateValues" dxfId="4076" priority="3706"/>
  </conditionalFormatting>
  <conditionalFormatting sqref="OB33">
    <cfRule type="duplicateValues" dxfId="4075" priority="3705"/>
  </conditionalFormatting>
  <conditionalFormatting sqref="NB14">
    <cfRule type="duplicateValues" dxfId="4074" priority="3704"/>
  </conditionalFormatting>
  <conditionalFormatting sqref="NP23">
    <cfRule type="duplicateValues" dxfId="4073" priority="3703"/>
  </conditionalFormatting>
  <conditionalFormatting sqref="NX22">
    <cfRule type="duplicateValues" dxfId="4072" priority="3702"/>
  </conditionalFormatting>
  <conditionalFormatting sqref="LX18">
    <cfRule type="duplicateValues" dxfId="4071" priority="3701"/>
  </conditionalFormatting>
  <conditionalFormatting sqref="LZ19">
    <cfRule type="duplicateValues" dxfId="4070" priority="3700"/>
  </conditionalFormatting>
  <conditionalFormatting sqref="NP19">
    <cfRule type="duplicateValues" dxfId="4069" priority="3699"/>
  </conditionalFormatting>
  <conditionalFormatting sqref="NX23">
    <cfRule type="duplicateValues" dxfId="4068" priority="3698"/>
  </conditionalFormatting>
  <conditionalFormatting sqref="ML13">
    <cfRule type="duplicateValues" dxfId="4067" priority="3697"/>
  </conditionalFormatting>
  <conditionalFormatting sqref="NN29">
    <cfRule type="duplicateValues" dxfId="4066" priority="3696"/>
  </conditionalFormatting>
  <conditionalFormatting sqref="ML9">
    <cfRule type="duplicateValues" dxfId="4065" priority="3695"/>
  </conditionalFormatting>
  <conditionalFormatting sqref="NN9">
    <cfRule type="duplicateValues" dxfId="4064" priority="3694"/>
  </conditionalFormatting>
  <conditionalFormatting sqref="NN19">
    <cfRule type="duplicateValues" dxfId="4063" priority="3693"/>
  </conditionalFormatting>
  <conditionalFormatting sqref="NN13">
    <cfRule type="duplicateValues" dxfId="4062" priority="3692"/>
  </conditionalFormatting>
  <conditionalFormatting sqref="NP13">
    <cfRule type="duplicateValues" dxfId="4061" priority="3691"/>
  </conditionalFormatting>
  <conditionalFormatting sqref="NN23">
    <cfRule type="duplicateValues" dxfId="4060" priority="3690"/>
  </conditionalFormatting>
  <conditionalFormatting sqref="LZ27">
    <cfRule type="duplicateValues" dxfId="4059" priority="3689"/>
  </conditionalFormatting>
  <conditionalFormatting sqref="MN27">
    <cfRule type="duplicateValues" dxfId="4058" priority="3688"/>
  </conditionalFormatting>
  <conditionalFormatting sqref="ML22">
    <cfRule type="duplicateValues" dxfId="4057" priority="3687"/>
  </conditionalFormatting>
  <conditionalFormatting sqref="NP27">
    <cfRule type="duplicateValues" dxfId="4056" priority="3686"/>
  </conditionalFormatting>
  <conditionalFormatting sqref="LL23">
    <cfRule type="duplicateValues" dxfId="4055" priority="3685"/>
  </conditionalFormatting>
  <conditionalFormatting sqref="MN22">
    <cfRule type="duplicateValues" dxfId="4054" priority="3684"/>
  </conditionalFormatting>
  <conditionalFormatting sqref="ML23">
    <cfRule type="duplicateValues" dxfId="4053" priority="3683"/>
  </conditionalFormatting>
  <conditionalFormatting sqref="NV23">
    <cfRule type="duplicateValues" dxfId="4052" priority="3682"/>
  </conditionalFormatting>
  <conditionalFormatting sqref="LX19">
    <cfRule type="duplicateValues" dxfId="4051" priority="3681"/>
  </conditionalFormatting>
  <conditionalFormatting sqref="NX18">
    <cfRule type="duplicateValues" dxfId="4050" priority="3680"/>
  </conditionalFormatting>
  <conditionalFormatting sqref="LZ17">
    <cfRule type="duplicateValues" dxfId="4049" priority="3679"/>
  </conditionalFormatting>
  <conditionalFormatting sqref="NB17">
    <cfRule type="duplicateValues" dxfId="4048" priority="3678"/>
  </conditionalFormatting>
  <conditionalFormatting sqref="NT22">
    <cfRule type="duplicateValues" dxfId="4047" priority="3677"/>
  </conditionalFormatting>
  <conditionalFormatting sqref="KV26">
    <cfRule type="duplicateValues" dxfId="4046" priority="3675"/>
    <cfRule type="duplicateValues" dxfId="4045" priority="3676"/>
  </conditionalFormatting>
  <conditionalFormatting sqref="OB26">
    <cfRule type="duplicateValues" dxfId="4044" priority="3673"/>
    <cfRule type="duplicateValues" dxfId="4043" priority="3674"/>
  </conditionalFormatting>
  <conditionalFormatting sqref="NN31">
    <cfRule type="duplicateValues" dxfId="4042" priority="3671"/>
  </conditionalFormatting>
  <conditionalFormatting sqref="OB7">
    <cfRule type="duplicateValues" dxfId="4041" priority="3670"/>
  </conditionalFormatting>
  <conditionalFormatting sqref="OD7">
    <cfRule type="duplicateValues" dxfId="4040" priority="3669"/>
  </conditionalFormatting>
  <conditionalFormatting sqref="OB6">
    <cfRule type="duplicateValues" dxfId="4039" priority="3667"/>
    <cfRule type="duplicateValues" dxfId="4038" priority="3668"/>
  </conditionalFormatting>
  <conditionalFormatting sqref="NN20:NN21">
    <cfRule type="duplicateValues" dxfId="4037" priority="3666"/>
  </conditionalFormatting>
  <conditionalFormatting sqref="KL4:KL35">
    <cfRule type="duplicateValues" dxfId="4036" priority="3808"/>
    <cfRule type="duplicateValues" dxfId="4035" priority="3809"/>
    <cfRule type="duplicateValues" dxfId="4034" priority="3810"/>
    <cfRule type="duplicateValues" dxfId="4033" priority="3811"/>
  </conditionalFormatting>
  <conditionalFormatting sqref="KN4:KN35">
    <cfRule type="duplicateValues" dxfId="4032" priority="3812"/>
    <cfRule type="duplicateValues" dxfId="4031" priority="3813"/>
    <cfRule type="duplicateValues" dxfId="4030" priority="3814"/>
    <cfRule type="duplicateValues" dxfId="4029" priority="3815"/>
    <cfRule type="duplicateValues" dxfId="4028" priority="3816"/>
  </conditionalFormatting>
  <conditionalFormatting sqref="KZ4:KZ35">
    <cfRule type="duplicateValues" dxfId="4027" priority="3817"/>
  </conditionalFormatting>
  <conditionalFormatting sqref="LN4:LN35">
    <cfRule type="duplicateValues" dxfId="4026" priority="3818"/>
  </conditionalFormatting>
  <conditionalFormatting sqref="MB4:MB35">
    <cfRule type="duplicateValues" dxfId="4025" priority="3819"/>
  </conditionalFormatting>
  <conditionalFormatting sqref="MP4:MP35">
    <cfRule type="duplicateValues" dxfId="4024" priority="3820"/>
  </conditionalFormatting>
  <conditionalFormatting sqref="ND4:ND35">
    <cfRule type="duplicateValues" dxfId="4023" priority="3821"/>
  </conditionalFormatting>
  <conditionalFormatting sqref="NR4:NR35">
    <cfRule type="duplicateValues" dxfId="4022" priority="3822"/>
  </conditionalFormatting>
  <conditionalFormatting sqref="NL4:NL9 NL21:NL35 NL11:NL19">
    <cfRule type="duplicateValues" dxfId="4021" priority="3823"/>
  </conditionalFormatting>
  <conditionalFormatting sqref="KT4 KT25:KT35 KT6:KT23">
    <cfRule type="duplicateValues" dxfId="4020" priority="3824"/>
    <cfRule type="duplicateValues" dxfId="4019" priority="3825"/>
  </conditionalFormatting>
  <conditionalFormatting sqref="KX4:KX35">
    <cfRule type="duplicateValues" dxfId="4018" priority="3826"/>
    <cfRule type="duplicateValues" dxfId="4017" priority="3827"/>
  </conditionalFormatting>
  <conditionalFormatting sqref="KV4:KV35">
    <cfRule type="duplicateValues" dxfId="4016" priority="3828"/>
    <cfRule type="duplicateValues" dxfId="4015" priority="3829"/>
    <cfRule type="duplicateValues" dxfId="4014" priority="3830"/>
  </conditionalFormatting>
  <conditionalFormatting sqref="KR4:KR35">
    <cfRule type="duplicateValues" dxfId="4013" priority="3831"/>
    <cfRule type="duplicateValues" dxfId="4012" priority="3832"/>
    <cfRule type="duplicateValues" dxfId="4011" priority="3833"/>
  </conditionalFormatting>
  <conditionalFormatting sqref="LB4:LB35">
    <cfRule type="duplicateValues" dxfId="4010" priority="3834"/>
    <cfRule type="duplicateValues" dxfId="4009" priority="3835"/>
    <cfRule type="duplicateValues" dxfId="4008" priority="3836"/>
    <cfRule type="duplicateValues" dxfId="4007" priority="3837"/>
  </conditionalFormatting>
  <conditionalFormatting sqref="LD4:LD35">
    <cfRule type="duplicateValues" dxfId="4006" priority="3838"/>
    <cfRule type="duplicateValues" dxfId="4005" priority="3839"/>
    <cfRule type="duplicateValues" dxfId="4004" priority="3840"/>
    <cfRule type="duplicateValues" dxfId="4003" priority="3841"/>
  </conditionalFormatting>
  <conditionalFormatting sqref="LF4:LF23 LF25:LF35">
    <cfRule type="duplicateValues" dxfId="4002" priority="3842"/>
    <cfRule type="duplicateValues" dxfId="4001" priority="3843"/>
    <cfRule type="duplicateValues" dxfId="4000" priority="3844"/>
    <cfRule type="duplicateValues" dxfId="3999" priority="3845"/>
  </conditionalFormatting>
  <conditionalFormatting sqref="LH4:LH5 LH25:LH35 LH7:LH23">
    <cfRule type="duplicateValues" dxfId="3998" priority="3846"/>
    <cfRule type="duplicateValues" dxfId="3997" priority="3847"/>
    <cfRule type="duplicateValues" dxfId="3996" priority="3848"/>
    <cfRule type="duplicateValues" dxfId="3995" priority="3849"/>
  </conditionalFormatting>
  <conditionalFormatting sqref="LJ4:LJ8 LJ10:LJ35">
    <cfRule type="duplicateValues" dxfId="3994" priority="3850"/>
  </conditionalFormatting>
  <conditionalFormatting sqref="LL4:LL35">
    <cfRule type="duplicateValues" dxfId="3993" priority="3851"/>
    <cfRule type="duplicateValues" dxfId="3992" priority="3852"/>
    <cfRule type="duplicateValues" dxfId="3991" priority="3853"/>
  </conditionalFormatting>
  <conditionalFormatting sqref="LV4:LV35">
    <cfRule type="duplicateValues" dxfId="3990" priority="3854"/>
    <cfRule type="duplicateValues" dxfId="3989" priority="3855"/>
    <cfRule type="duplicateValues" dxfId="3988" priority="3856"/>
  </conditionalFormatting>
  <conditionalFormatting sqref="LX4:LX5 LX7:LX35">
    <cfRule type="duplicateValues" dxfId="3987" priority="3857"/>
    <cfRule type="duplicateValues" dxfId="3986" priority="3858"/>
    <cfRule type="duplicateValues" dxfId="3985" priority="3859"/>
  </conditionalFormatting>
  <conditionalFormatting sqref="LZ4:LZ35">
    <cfRule type="duplicateValues" dxfId="3984" priority="3860"/>
    <cfRule type="duplicateValues" dxfId="3983" priority="3861"/>
    <cfRule type="duplicateValues" dxfId="3982" priority="3862"/>
    <cfRule type="duplicateValues" dxfId="3981" priority="3863"/>
  </conditionalFormatting>
  <conditionalFormatting sqref="MJ4:MJ23 MJ25:MJ35">
    <cfRule type="duplicateValues" dxfId="3980" priority="3864"/>
    <cfRule type="duplicateValues" dxfId="3979" priority="3865"/>
    <cfRule type="duplicateValues" dxfId="3978" priority="3866"/>
  </conditionalFormatting>
  <conditionalFormatting sqref="ML4:ML23 ML25 ML27:ML35">
    <cfRule type="duplicateValues" dxfId="3977" priority="3867"/>
    <cfRule type="duplicateValues" dxfId="3976" priority="3868"/>
    <cfRule type="duplicateValues" dxfId="3975" priority="3869"/>
    <cfRule type="duplicateValues" dxfId="3974" priority="3870"/>
  </conditionalFormatting>
  <conditionalFormatting sqref="MN4:MN7 MN32:MN35 MN14:MN30 MN9:MN12">
    <cfRule type="duplicateValues" dxfId="3973" priority="3871"/>
    <cfRule type="duplicateValues" dxfId="3972" priority="3872"/>
    <cfRule type="duplicateValues" dxfId="3971" priority="3873"/>
  </conditionalFormatting>
  <conditionalFormatting sqref="MX4:MX35">
    <cfRule type="duplicateValues" dxfId="3970" priority="3874"/>
    <cfRule type="duplicateValues" dxfId="3969" priority="3875"/>
    <cfRule type="duplicateValues" dxfId="3968" priority="3876"/>
  </conditionalFormatting>
  <conditionalFormatting sqref="MZ4:MZ35">
    <cfRule type="duplicateValues" dxfId="3967" priority="3877"/>
    <cfRule type="duplicateValues" dxfId="3966" priority="3878"/>
    <cfRule type="duplicateValues" dxfId="3965" priority="3879"/>
    <cfRule type="duplicateValues" dxfId="3964" priority="3880"/>
    <cfRule type="duplicateValues" dxfId="3963" priority="3881"/>
    <cfRule type="duplicateValues" dxfId="3962" priority="3882"/>
  </conditionalFormatting>
  <conditionalFormatting sqref="NB4:NB35">
    <cfRule type="duplicateValues" dxfId="3961" priority="3883"/>
    <cfRule type="duplicateValues" dxfId="3960" priority="3884"/>
    <cfRule type="duplicateValues" dxfId="3959" priority="3885"/>
    <cfRule type="duplicateValues" dxfId="3958" priority="3886"/>
    <cfRule type="duplicateValues" dxfId="3957" priority="3887"/>
  </conditionalFormatting>
  <conditionalFormatting sqref="NL4:NL9 NL21:NL35 NL11:NL19">
    <cfRule type="duplicateValues" dxfId="3956" priority="3888"/>
    <cfRule type="duplicateValues" dxfId="3955" priority="3889"/>
  </conditionalFormatting>
  <conditionalFormatting sqref="NN4:NN19 NN22:NN35">
    <cfRule type="duplicateValues" dxfId="3954" priority="3890"/>
    <cfRule type="duplicateValues" dxfId="3953" priority="3891"/>
    <cfRule type="duplicateValues" dxfId="3952" priority="3892"/>
  </conditionalFormatting>
  <conditionalFormatting sqref="NP4:NP35">
    <cfRule type="duplicateValues" dxfId="3951" priority="3893"/>
    <cfRule type="duplicateValues" dxfId="3950" priority="3894"/>
    <cfRule type="duplicateValues" dxfId="3949" priority="3895"/>
  </conditionalFormatting>
  <conditionalFormatting sqref="NZ4:NZ35">
    <cfRule type="duplicateValues" dxfId="3948" priority="3896"/>
    <cfRule type="duplicateValues" dxfId="3947" priority="3897"/>
    <cfRule type="duplicateValues" dxfId="3946" priority="3898"/>
  </conditionalFormatting>
  <conditionalFormatting sqref="OB4:OB35">
    <cfRule type="duplicateValues" dxfId="3945" priority="3899"/>
    <cfRule type="duplicateValues" dxfId="3944" priority="3900"/>
    <cfRule type="duplicateValues" dxfId="3943" priority="3901"/>
  </conditionalFormatting>
  <conditionalFormatting sqref="OD4:OD35">
    <cfRule type="duplicateValues" dxfId="3942" priority="3902"/>
    <cfRule type="duplicateValues" dxfId="3941" priority="3903"/>
    <cfRule type="duplicateValues" dxfId="3940" priority="3904"/>
  </conditionalFormatting>
  <conditionalFormatting sqref="LP4:LP35">
    <cfRule type="duplicateValues" dxfId="3939" priority="3905"/>
    <cfRule type="duplicateValues" dxfId="3938" priority="3906"/>
    <cfRule type="duplicateValues" dxfId="3937" priority="3907"/>
    <cfRule type="duplicateValues" dxfId="3936" priority="3908"/>
    <cfRule type="duplicateValues" dxfId="3935" priority="3909"/>
  </conditionalFormatting>
  <conditionalFormatting sqref="LR4:LR35">
    <cfRule type="duplicateValues" dxfId="3934" priority="3910"/>
    <cfRule type="duplicateValues" dxfId="3933" priority="3911"/>
    <cfRule type="duplicateValues" dxfId="3932" priority="3912"/>
    <cfRule type="duplicateValues" dxfId="3931" priority="3913"/>
    <cfRule type="duplicateValues" dxfId="3930" priority="3914"/>
  </conditionalFormatting>
  <conditionalFormatting sqref="LT4:LT5 LT7:LT35">
    <cfRule type="duplicateValues" dxfId="3929" priority="3915"/>
    <cfRule type="duplicateValues" dxfId="3928" priority="3916"/>
    <cfRule type="duplicateValues" dxfId="3927" priority="3917"/>
    <cfRule type="duplicateValues" dxfId="3926" priority="3918"/>
    <cfRule type="duplicateValues" dxfId="3925" priority="3919"/>
  </conditionalFormatting>
  <conditionalFormatting sqref="MD4:MD35">
    <cfRule type="duplicateValues" dxfId="3924" priority="3920"/>
    <cfRule type="duplicateValues" dxfId="3923" priority="3921"/>
    <cfRule type="duplicateValues" dxfId="3922" priority="3922"/>
    <cfRule type="duplicateValues" dxfId="3921" priority="3923"/>
    <cfRule type="duplicateValues" dxfId="3920" priority="3924"/>
  </conditionalFormatting>
  <conditionalFormatting sqref="MF4:MF35">
    <cfRule type="duplicateValues" dxfId="3919" priority="3925"/>
    <cfRule type="duplicateValues" dxfId="3918" priority="3926"/>
    <cfRule type="duplicateValues" dxfId="3917" priority="3927"/>
    <cfRule type="duplicateValues" dxfId="3916" priority="3928"/>
    <cfRule type="duplicateValues" dxfId="3915" priority="3929"/>
  </conditionalFormatting>
  <conditionalFormatting sqref="MH4:MH5 MH25:MH35 MH7:MH23">
    <cfRule type="duplicateValues" dxfId="3914" priority="3930"/>
    <cfRule type="duplicateValues" dxfId="3913" priority="3931"/>
    <cfRule type="duplicateValues" dxfId="3912" priority="3932"/>
    <cfRule type="duplicateValues" dxfId="3911" priority="3933"/>
    <cfRule type="duplicateValues" dxfId="3910" priority="3934"/>
  </conditionalFormatting>
  <conditionalFormatting sqref="MR4:MR35">
    <cfRule type="duplicateValues" dxfId="3909" priority="3935"/>
    <cfRule type="duplicateValues" dxfId="3908" priority="3936"/>
    <cfRule type="duplicateValues" dxfId="3907" priority="3937"/>
    <cfRule type="duplicateValues" dxfId="3906" priority="3938"/>
    <cfRule type="duplicateValues" dxfId="3905" priority="3939"/>
  </conditionalFormatting>
  <conditionalFormatting sqref="MT4:MT27 MT29:MT35">
    <cfRule type="duplicateValues" dxfId="3904" priority="3940"/>
    <cfRule type="duplicateValues" dxfId="3903" priority="3941"/>
    <cfRule type="duplicateValues" dxfId="3902" priority="3942"/>
    <cfRule type="duplicateValues" dxfId="3901" priority="3943"/>
    <cfRule type="duplicateValues" dxfId="3900" priority="3944"/>
  </conditionalFormatting>
  <conditionalFormatting sqref="MV4:MV35">
    <cfRule type="duplicateValues" dxfId="3899" priority="3945"/>
    <cfRule type="duplicateValues" dxfId="3898" priority="3946"/>
    <cfRule type="duplicateValues" dxfId="3897" priority="3947"/>
    <cfRule type="duplicateValues" dxfId="3896" priority="3948"/>
    <cfRule type="duplicateValues" dxfId="3895" priority="3949"/>
  </conditionalFormatting>
  <conditionalFormatting sqref="NF4:NF35">
    <cfRule type="duplicateValues" dxfId="3894" priority="3950"/>
    <cfRule type="duplicateValues" dxfId="3893" priority="3951"/>
    <cfRule type="duplicateValues" dxfId="3892" priority="3952"/>
    <cfRule type="duplicateValues" dxfId="3891" priority="3953"/>
    <cfRule type="duplicateValues" dxfId="3890" priority="3954"/>
  </conditionalFormatting>
  <conditionalFormatting sqref="NH4:NH35">
    <cfRule type="duplicateValues" dxfId="3889" priority="3955"/>
    <cfRule type="duplicateValues" dxfId="3888" priority="3956"/>
    <cfRule type="duplicateValues" dxfId="3887" priority="3957"/>
    <cfRule type="duplicateValues" dxfId="3886" priority="3958"/>
    <cfRule type="duplicateValues" dxfId="3885" priority="3959"/>
  </conditionalFormatting>
  <conditionalFormatting sqref="NJ4:NJ35">
    <cfRule type="duplicateValues" dxfId="3884" priority="3960"/>
    <cfRule type="duplicateValues" dxfId="3883" priority="3961"/>
    <cfRule type="duplicateValues" dxfId="3882" priority="3962"/>
    <cfRule type="duplicateValues" dxfId="3881" priority="3963"/>
    <cfRule type="duplicateValues" dxfId="3880" priority="3964"/>
  </conditionalFormatting>
  <conditionalFormatting sqref="NT4:NT35">
    <cfRule type="duplicateValues" dxfId="3879" priority="3965"/>
    <cfRule type="duplicateValues" dxfId="3878" priority="3966"/>
    <cfRule type="duplicateValues" dxfId="3877" priority="3967"/>
    <cfRule type="duplicateValues" dxfId="3876" priority="3968"/>
    <cfRule type="duplicateValues" dxfId="3875" priority="3969"/>
  </conditionalFormatting>
  <conditionalFormatting sqref="NV4:NV35">
    <cfRule type="duplicateValues" dxfId="3874" priority="3970"/>
    <cfRule type="duplicateValues" dxfId="3873" priority="3971"/>
    <cfRule type="duplicateValues" dxfId="3872" priority="3972"/>
    <cfRule type="duplicateValues" dxfId="3871" priority="3973"/>
    <cfRule type="duplicateValues" dxfId="3870" priority="3974"/>
  </conditionalFormatting>
  <conditionalFormatting sqref="NX4:NX35">
    <cfRule type="duplicateValues" dxfId="3869" priority="3975"/>
    <cfRule type="duplicateValues" dxfId="3868" priority="3976"/>
    <cfRule type="duplicateValues" dxfId="3867" priority="3977"/>
    <cfRule type="duplicateValues" dxfId="3866" priority="3978"/>
    <cfRule type="duplicateValues" dxfId="3865" priority="3979"/>
  </conditionalFormatting>
  <conditionalFormatting sqref="KL4:KL35">
    <cfRule type="duplicateValues" dxfId="3864" priority="3980"/>
  </conditionalFormatting>
  <conditionalFormatting sqref="KN4:KN35">
    <cfRule type="duplicateValues" dxfId="3863" priority="3981"/>
    <cfRule type="duplicateValues" dxfId="3862" priority="3982"/>
  </conditionalFormatting>
  <conditionalFormatting sqref="KP4:KP35">
    <cfRule type="duplicateValues" dxfId="3861" priority="3983"/>
  </conditionalFormatting>
  <conditionalFormatting sqref="KR4:KR35">
    <cfRule type="duplicateValues" dxfId="3860" priority="3984"/>
    <cfRule type="duplicateValues" dxfId="3859" priority="3985"/>
  </conditionalFormatting>
  <conditionalFormatting sqref="KV4:KV35">
    <cfRule type="duplicateValues" dxfId="3858" priority="3986"/>
    <cfRule type="duplicateValues" dxfId="3857" priority="3987"/>
  </conditionalFormatting>
  <conditionalFormatting sqref="LB4:LB35">
    <cfRule type="duplicateValues" dxfId="3856" priority="3988"/>
    <cfRule type="duplicateValues" dxfId="3855" priority="3989"/>
    <cfRule type="duplicateValues" dxfId="3854" priority="3990"/>
  </conditionalFormatting>
  <conditionalFormatting sqref="LD4:LD35">
    <cfRule type="duplicateValues" dxfId="3853" priority="3991"/>
    <cfRule type="duplicateValues" dxfId="3852" priority="3992"/>
    <cfRule type="duplicateValues" dxfId="3851" priority="3993"/>
  </conditionalFormatting>
  <conditionalFormatting sqref="LF4:LF23 LF25:LF35">
    <cfRule type="duplicateValues" dxfId="3850" priority="3994"/>
    <cfRule type="duplicateValues" dxfId="3849" priority="3995"/>
    <cfRule type="duplicateValues" dxfId="3848" priority="3996"/>
  </conditionalFormatting>
  <conditionalFormatting sqref="LH4:LH5 LH25:LH35 LH7:LH23">
    <cfRule type="duplicateValues" dxfId="3847" priority="3997"/>
  </conditionalFormatting>
  <conditionalFormatting sqref="LV4:LV35">
    <cfRule type="duplicateValues" dxfId="3846" priority="3998"/>
  </conditionalFormatting>
  <conditionalFormatting sqref="LX4:LX5 LX7:LX35">
    <cfRule type="duplicateValues" dxfId="3845" priority="3999"/>
    <cfRule type="duplicateValues" dxfId="3844" priority="4000"/>
  </conditionalFormatting>
  <conditionalFormatting sqref="LZ4:LZ35">
    <cfRule type="duplicateValues" dxfId="3843" priority="4001"/>
  </conditionalFormatting>
  <conditionalFormatting sqref="MJ4:MJ23 MJ25:MJ35">
    <cfRule type="duplicateValues" dxfId="3842" priority="4002"/>
  </conditionalFormatting>
  <conditionalFormatting sqref="ML4:ML23 ML25 ML27:ML35">
    <cfRule type="duplicateValues" dxfId="3841" priority="4003"/>
    <cfRule type="duplicateValues" dxfId="3840" priority="4004"/>
    <cfRule type="duplicateValues" dxfId="3839" priority="4005"/>
  </conditionalFormatting>
  <conditionalFormatting sqref="MN4:MN7 MN32:MN35 MN14:MN30 MN9:MN12">
    <cfRule type="duplicateValues" dxfId="3838" priority="4006"/>
    <cfRule type="duplicateValues" dxfId="3837" priority="4007"/>
  </conditionalFormatting>
  <conditionalFormatting sqref="MX4:MX35">
    <cfRule type="duplicateValues" dxfId="3836" priority="4008"/>
  </conditionalFormatting>
  <conditionalFormatting sqref="MZ4:MZ35">
    <cfRule type="duplicateValues" dxfId="3835" priority="4009"/>
  </conditionalFormatting>
  <conditionalFormatting sqref="NB4:NB35">
    <cfRule type="duplicateValues" dxfId="3834" priority="4010"/>
  </conditionalFormatting>
  <conditionalFormatting sqref="NN4:NN19 NN22:NN35">
    <cfRule type="duplicateValues" dxfId="3833" priority="4011"/>
  </conditionalFormatting>
  <conditionalFormatting sqref="NP4:NP35">
    <cfRule type="duplicateValues" dxfId="3832" priority="4012"/>
  </conditionalFormatting>
  <conditionalFormatting sqref="NT4:NT35">
    <cfRule type="duplicateValues" dxfId="3831" priority="4013"/>
  </conditionalFormatting>
  <conditionalFormatting sqref="NV4:NV35">
    <cfRule type="duplicateValues" dxfId="3830" priority="4014"/>
  </conditionalFormatting>
  <conditionalFormatting sqref="LP4:LP35">
    <cfRule type="duplicateValues" dxfId="3829" priority="4015"/>
    <cfRule type="duplicateValues" dxfId="3828" priority="4016"/>
    <cfRule type="duplicateValues" dxfId="3827" priority="4017"/>
  </conditionalFormatting>
  <conditionalFormatting sqref="LR4:LR35">
    <cfRule type="duplicateValues" dxfId="3826" priority="4018"/>
    <cfRule type="duplicateValues" dxfId="3825" priority="4019"/>
    <cfRule type="duplicateValues" dxfId="3824" priority="4020"/>
  </conditionalFormatting>
  <conditionalFormatting sqref="LT4:LT5 LT7:LT35">
    <cfRule type="duplicateValues" dxfId="3823" priority="4021"/>
    <cfRule type="duplicateValues" dxfId="3822" priority="4022"/>
    <cfRule type="duplicateValues" dxfId="3821" priority="4023"/>
  </conditionalFormatting>
  <conditionalFormatting sqref="MD4:MD35">
    <cfRule type="duplicateValues" dxfId="3820" priority="4024"/>
    <cfRule type="duplicateValues" dxfId="3819" priority="4025"/>
    <cfRule type="duplicateValues" dxfId="3818" priority="4026"/>
  </conditionalFormatting>
  <conditionalFormatting sqref="MF4:MF35">
    <cfRule type="duplicateValues" dxfId="3817" priority="4027"/>
    <cfRule type="duplicateValues" dxfId="3816" priority="4028"/>
    <cfRule type="duplicateValues" dxfId="3815" priority="4029"/>
  </conditionalFormatting>
  <conditionalFormatting sqref="MH4:MH5 MH25:MH35 MH7:MH23">
    <cfRule type="duplicateValues" dxfId="3814" priority="4030"/>
    <cfRule type="duplicateValues" dxfId="3813" priority="4031"/>
    <cfRule type="duplicateValues" dxfId="3812" priority="4032"/>
  </conditionalFormatting>
  <conditionalFormatting sqref="MR4:MR35">
    <cfRule type="duplicateValues" dxfId="3811" priority="4033"/>
    <cfRule type="duplicateValues" dxfId="3810" priority="4034"/>
    <cfRule type="duplicateValues" dxfId="3809" priority="4035"/>
  </conditionalFormatting>
  <conditionalFormatting sqref="NJ4:NJ35">
    <cfRule type="duplicateValues" dxfId="3808" priority="4036"/>
    <cfRule type="duplicateValues" dxfId="3807" priority="4037"/>
    <cfRule type="duplicateValues" dxfId="3806" priority="4038"/>
  </conditionalFormatting>
  <conditionalFormatting sqref="NH4:NH35">
    <cfRule type="duplicateValues" dxfId="3805" priority="4039"/>
    <cfRule type="duplicateValues" dxfId="3804" priority="4040"/>
    <cfRule type="duplicateValues" dxfId="3803" priority="4041"/>
  </conditionalFormatting>
  <conditionalFormatting sqref="NF4:NF35">
    <cfRule type="duplicateValues" dxfId="3802" priority="4042"/>
    <cfRule type="duplicateValues" dxfId="3801" priority="4043"/>
    <cfRule type="duplicateValues" dxfId="3800" priority="4044"/>
  </conditionalFormatting>
  <conditionalFormatting sqref="MV4:MV35">
    <cfRule type="duplicateValues" dxfId="3799" priority="4045"/>
    <cfRule type="duplicateValues" dxfId="3798" priority="4046"/>
    <cfRule type="duplicateValues" dxfId="3797" priority="4047"/>
  </conditionalFormatting>
  <conditionalFormatting sqref="MT4:MT27 MT29:MT35">
    <cfRule type="duplicateValues" dxfId="3796" priority="4048"/>
    <cfRule type="duplicateValues" dxfId="3795" priority="4049"/>
    <cfRule type="duplicateValues" dxfId="3794" priority="4050"/>
  </conditionalFormatting>
  <conditionalFormatting sqref="NZ4:NZ35">
    <cfRule type="duplicateValues" dxfId="3793" priority="4051"/>
    <cfRule type="duplicateValues" dxfId="3792" priority="4052"/>
  </conditionalFormatting>
  <conditionalFormatting sqref="OD4:OD35">
    <cfRule type="duplicateValues" dxfId="3791" priority="4053"/>
    <cfRule type="duplicateValues" dxfId="3790" priority="4054"/>
  </conditionalFormatting>
  <conditionalFormatting sqref="NX4:NX35">
    <cfRule type="duplicateValues" dxfId="3789" priority="4055"/>
    <cfRule type="duplicateValues" dxfId="3788" priority="4056"/>
    <cfRule type="duplicateValues" dxfId="3787" priority="4057"/>
  </conditionalFormatting>
  <conditionalFormatting sqref="LL4:LL35">
    <cfRule type="duplicateValues" dxfId="3786" priority="4058"/>
    <cfRule type="duplicateValues" dxfId="3785" priority="4059"/>
  </conditionalFormatting>
  <conditionalFormatting sqref="MN4:MN7 MN32:MN35 MN14:MN30 MN9:MN12">
    <cfRule type="duplicateValues" dxfId="3784" priority="4060"/>
    <cfRule type="duplicateValues" dxfId="3783" priority="4061"/>
    <cfRule type="duplicateValues" dxfId="3782" priority="4062"/>
  </conditionalFormatting>
  <conditionalFormatting sqref="ML4:ML23 ML25 ML27:ML35">
    <cfRule type="duplicateValues" dxfId="3781" priority="4063"/>
  </conditionalFormatting>
  <conditionalFormatting sqref="OL4:OL25 OL28:OL35">
    <cfRule type="duplicateValues" dxfId="3780" priority="3409"/>
  </conditionalFormatting>
  <conditionalFormatting sqref="ON4:ON25 ON28:ON35">
    <cfRule type="duplicateValues" dxfId="3779" priority="3408"/>
  </conditionalFormatting>
  <conditionalFormatting sqref="OP4:OP7 OP28:OP35 OP14:OP25 OP10:OP11">
    <cfRule type="duplicateValues" dxfId="3778" priority="3407"/>
  </conditionalFormatting>
  <conditionalFormatting sqref="OR5:OR25 OR28:OR35">
    <cfRule type="duplicateValues" dxfId="3777" priority="3406"/>
  </conditionalFormatting>
  <conditionalFormatting sqref="OT4:OT35">
    <cfRule type="duplicateValues" dxfId="3776" priority="3405"/>
  </conditionalFormatting>
  <conditionalFormatting sqref="OV28:OV35">
    <cfRule type="duplicateValues" dxfId="3775" priority="3404"/>
  </conditionalFormatting>
  <conditionalFormatting sqref="OX28:OX35">
    <cfRule type="duplicateValues" dxfId="3774" priority="3403"/>
  </conditionalFormatting>
  <conditionalFormatting sqref="OZ28:OZ35">
    <cfRule type="duplicateValues" dxfId="3773" priority="3402"/>
  </conditionalFormatting>
  <conditionalFormatting sqref="PB4:PB5 PB7:PB35">
    <cfRule type="duplicateValues" dxfId="3772" priority="3401"/>
  </conditionalFormatting>
  <conditionalFormatting sqref="PF4:PF22 PF24:PF35">
    <cfRule type="duplicateValues" dxfId="3771" priority="3400"/>
  </conditionalFormatting>
  <conditionalFormatting sqref="PH4:PH35">
    <cfRule type="duplicateValues" dxfId="3770" priority="3399"/>
  </conditionalFormatting>
  <conditionalFormatting sqref="PJ28:PJ35">
    <cfRule type="duplicateValues" dxfId="3769" priority="3398"/>
  </conditionalFormatting>
  <conditionalFormatting sqref="PL28:PL35">
    <cfRule type="duplicateValues" dxfId="3768" priority="3397"/>
  </conditionalFormatting>
  <conditionalFormatting sqref="PN28:PN35">
    <cfRule type="duplicateValues" dxfId="3767" priority="3396"/>
  </conditionalFormatting>
  <conditionalFormatting sqref="PP4:PP11 PP14:PP35">
    <cfRule type="duplicateValues" dxfId="3766" priority="3395"/>
  </conditionalFormatting>
  <conditionalFormatting sqref="PR4 PR8:PR11 PR28 PR30:PR35 PR20:PR26 PR13:PR17">
    <cfRule type="duplicateValues" dxfId="3765" priority="3394"/>
  </conditionalFormatting>
  <conditionalFormatting sqref="PT4:PT11 PT28:PT35 PT18 PT20:PT26 PT13:PT16">
    <cfRule type="duplicateValues" dxfId="3764" priority="3393"/>
  </conditionalFormatting>
  <conditionalFormatting sqref="PV4:PV35">
    <cfRule type="duplicateValues" dxfId="3763" priority="3392"/>
  </conditionalFormatting>
  <conditionalFormatting sqref="PX28:PX35">
    <cfRule type="duplicateValues" dxfId="3762" priority="3391"/>
  </conditionalFormatting>
  <conditionalFormatting sqref="PZ28:PZ35">
    <cfRule type="duplicateValues" dxfId="3761" priority="3390"/>
  </conditionalFormatting>
  <conditionalFormatting sqref="QB28:QB35">
    <cfRule type="duplicateValues" dxfId="3760" priority="3389"/>
  </conditionalFormatting>
  <conditionalFormatting sqref="QD4:QD25 QD27:QD35">
    <cfRule type="duplicateValues" dxfId="3759" priority="3388"/>
  </conditionalFormatting>
  <conditionalFormatting sqref="QF24:QF26 QH18 QF4:QF8 QF20:QF21 QF28:QF32 QF14:QF17 QF10:QF12 QF34:QF35">
    <cfRule type="duplicateValues" dxfId="3758" priority="3387"/>
  </conditionalFormatting>
  <conditionalFormatting sqref="QH4:QH17 QH19:QH21 QH23:QH26 QH28:QH30 QH32:QH35">
    <cfRule type="duplicateValues" dxfId="3757" priority="3386"/>
  </conditionalFormatting>
  <conditionalFormatting sqref="QJ4:QJ35">
    <cfRule type="duplicateValues" dxfId="3756" priority="3385"/>
  </conditionalFormatting>
  <conditionalFormatting sqref="QL28:QL35">
    <cfRule type="duplicateValues" dxfId="3755" priority="3384"/>
  </conditionalFormatting>
  <conditionalFormatting sqref="QN28:QN35">
    <cfRule type="duplicateValues" dxfId="3754" priority="3383"/>
  </conditionalFormatting>
  <conditionalFormatting sqref="QP28:QP35">
    <cfRule type="duplicateValues" dxfId="3753" priority="3382"/>
  </conditionalFormatting>
  <conditionalFormatting sqref="QR4:QR16 QR18:QR35">
    <cfRule type="duplicateValues" dxfId="3752" priority="3381"/>
  </conditionalFormatting>
  <conditionalFormatting sqref="QT4:QT19 QT21:QT35">
    <cfRule type="duplicateValues" dxfId="3751" priority="3380"/>
  </conditionalFormatting>
  <conditionalFormatting sqref="QV4:QV13 QV15:QV16 QV18:QV35">
    <cfRule type="duplicateValues" dxfId="3750" priority="3379"/>
  </conditionalFormatting>
  <conditionalFormatting sqref="QX4:QX35">
    <cfRule type="duplicateValues" dxfId="3749" priority="3378"/>
  </conditionalFormatting>
  <conditionalFormatting sqref="QZ28:QZ35">
    <cfRule type="duplicateValues" dxfId="3748" priority="3377"/>
  </conditionalFormatting>
  <conditionalFormatting sqref="RB28:RB35">
    <cfRule type="duplicateValues" dxfId="3747" priority="3376"/>
  </conditionalFormatting>
  <conditionalFormatting sqref="RD28:RD35">
    <cfRule type="duplicateValues" dxfId="3746" priority="3375"/>
  </conditionalFormatting>
  <conditionalFormatting sqref="RF4:RF35">
    <cfRule type="duplicateValues" dxfId="3745" priority="3374"/>
  </conditionalFormatting>
  <conditionalFormatting sqref="RH4:RH8 RH10:RH12 RH22 RH24:RH27 RH30:RH35 RH14:RH18">
    <cfRule type="duplicateValues" dxfId="3744" priority="3373"/>
  </conditionalFormatting>
  <conditionalFormatting sqref="RJ4:RJ12 RJ24:RJ26 RJ20:RJ22 RJ28:RJ35 RJ14:RJ18">
    <cfRule type="duplicateValues" dxfId="3743" priority="3372"/>
  </conditionalFormatting>
  <conditionalFormatting sqref="RL4:RL35">
    <cfRule type="duplicateValues" dxfId="3742" priority="3371"/>
  </conditionalFormatting>
  <conditionalFormatting sqref="RN4:RN21 RN23:RN35">
    <cfRule type="duplicateValues" dxfId="3741" priority="3370"/>
  </conditionalFormatting>
  <conditionalFormatting sqref="RP4:RP22 RP24:RP35">
    <cfRule type="duplicateValues" dxfId="3740" priority="3369"/>
  </conditionalFormatting>
  <conditionalFormatting sqref="RR6:RR17 RR24:RR35 RR19:RR21">
    <cfRule type="duplicateValues" dxfId="3739" priority="3368"/>
  </conditionalFormatting>
  <conditionalFormatting sqref="RT6:RT35">
    <cfRule type="duplicateValues" dxfId="3738" priority="3367"/>
  </conditionalFormatting>
  <conditionalFormatting sqref="RV34:RV35 RV24:RV26 RV28:RV32 RV6:RV21">
    <cfRule type="duplicateValues" dxfId="3737" priority="3366"/>
  </conditionalFormatting>
  <conditionalFormatting sqref="RX28:RX35 RX6:RX26">
    <cfRule type="duplicateValues" dxfId="3736" priority="3365"/>
  </conditionalFormatting>
  <conditionalFormatting sqref="OV4:OV25">
    <cfRule type="duplicateValues" dxfId="3735" priority="3364"/>
  </conditionalFormatting>
  <conditionalFormatting sqref="OX4:OX25">
    <cfRule type="duplicateValues" dxfId="3734" priority="3363"/>
  </conditionalFormatting>
  <conditionalFormatting sqref="OZ4:OZ25">
    <cfRule type="duplicateValues" dxfId="3733" priority="3362"/>
  </conditionalFormatting>
  <conditionalFormatting sqref="PJ4:PJ25">
    <cfRule type="duplicateValues" dxfId="3732" priority="3361"/>
  </conditionalFormatting>
  <conditionalFormatting sqref="PL4:PL25">
    <cfRule type="duplicateValues" dxfId="3731" priority="3360"/>
  </conditionalFormatting>
  <conditionalFormatting sqref="PN4:PN25">
    <cfRule type="duplicateValues" dxfId="3730" priority="3359"/>
  </conditionalFormatting>
  <conditionalFormatting sqref="PX4:PX25">
    <cfRule type="duplicateValues" dxfId="3729" priority="3358"/>
  </conditionalFormatting>
  <conditionalFormatting sqref="PZ4:PZ25">
    <cfRule type="duplicateValues" dxfId="3728" priority="3357"/>
  </conditionalFormatting>
  <conditionalFormatting sqref="QB4:QB25">
    <cfRule type="duplicateValues" dxfId="3727" priority="3356"/>
  </conditionalFormatting>
  <conditionalFormatting sqref="QL4:QL25">
    <cfRule type="duplicateValues" dxfId="3726" priority="3355"/>
  </conditionalFormatting>
  <conditionalFormatting sqref="QN4:QN25">
    <cfRule type="duplicateValues" dxfId="3725" priority="3354"/>
  </conditionalFormatting>
  <conditionalFormatting sqref="QP4:QP25">
    <cfRule type="duplicateValues" dxfId="3724" priority="3353"/>
  </conditionalFormatting>
  <conditionalFormatting sqref="QZ4:QZ25">
    <cfRule type="duplicateValues" dxfId="3723" priority="3352"/>
  </conditionalFormatting>
  <conditionalFormatting sqref="RB4:RB25">
    <cfRule type="duplicateValues" dxfId="3722" priority="3351"/>
  </conditionalFormatting>
  <conditionalFormatting sqref="RD4:RD25">
    <cfRule type="duplicateValues" dxfId="3721" priority="3350"/>
  </conditionalFormatting>
  <conditionalFormatting sqref="RV22:RV23">
    <cfRule type="duplicateValues" dxfId="3720" priority="3349"/>
  </conditionalFormatting>
  <conditionalFormatting sqref="RD26:RD27">
    <cfRule type="duplicateValues" dxfId="3719" priority="3348"/>
  </conditionalFormatting>
  <conditionalFormatting sqref="RB26:RB27">
    <cfRule type="duplicateValues" dxfId="3718" priority="3347"/>
  </conditionalFormatting>
  <conditionalFormatting sqref="QZ26:QZ27">
    <cfRule type="duplicateValues" dxfId="3717" priority="3346"/>
  </conditionalFormatting>
  <conditionalFormatting sqref="QP26:QP27">
    <cfRule type="duplicateValues" dxfId="3716" priority="3345"/>
  </conditionalFormatting>
  <conditionalFormatting sqref="QN26:QN27">
    <cfRule type="duplicateValues" dxfId="3715" priority="3344"/>
  </conditionalFormatting>
  <conditionalFormatting sqref="QL26:QL27">
    <cfRule type="duplicateValues" dxfId="3714" priority="3343"/>
  </conditionalFormatting>
  <conditionalFormatting sqref="QB26:QB27">
    <cfRule type="duplicateValues" dxfId="3713" priority="3342"/>
  </conditionalFormatting>
  <conditionalFormatting sqref="PJ26:PJ27">
    <cfRule type="duplicateValues" dxfId="3712" priority="3341"/>
  </conditionalFormatting>
  <conditionalFormatting sqref="PL26:PL27">
    <cfRule type="duplicateValues" dxfId="3711" priority="3340"/>
  </conditionalFormatting>
  <conditionalFormatting sqref="PN26:PN27">
    <cfRule type="duplicateValues" dxfId="3710" priority="3339"/>
  </conditionalFormatting>
  <conditionalFormatting sqref="PX26:PX27">
    <cfRule type="duplicateValues" dxfId="3709" priority="3338"/>
  </conditionalFormatting>
  <conditionalFormatting sqref="PZ26:PZ27">
    <cfRule type="duplicateValues" dxfId="3708" priority="3337"/>
  </conditionalFormatting>
  <conditionalFormatting sqref="OZ26:OZ27">
    <cfRule type="duplicateValues" dxfId="3707" priority="3336"/>
  </conditionalFormatting>
  <conditionalFormatting sqref="OX26:OX27">
    <cfRule type="duplicateValues" dxfId="3706" priority="3335"/>
  </conditionalFormatting>
  <conditionalFormatting sqref="OV26:OV27">
    <cfRule type="duplicateValues" dxfId="3705" priority="3334"/>
  </conditionalFormatting>
  <conditionalFormatting sqref="OR26:OR27">
    <cfRule type="duplicateValues" dxfId="3704" priority="3333"/>
  </conditionalFormatting>
  <conditionalFormatting sqref="OP26:OP27">
    <cfRule type="duplicateValues" dxfId="3703" priority="3332"/>
  </conditionalFormatting>
  <conditionalFormatting sqref="ON26:ON27">
    <cfRule type="duplicateValues" dxfId="3702" priority="3331"/>
  </conditionalFormatting>
  <conditionalFormatting sqref="OL26:OL27">
    <cfRule type="duplicateValues" dxfId="3701" priority="3330"/>
  </conditionalFormatting>
  <conditionalFormatting sqref="OJ26:OJ27">
    <cfRule type="duplicateValues" dxfId="3700" priority="3329"/>
  </conditionalFormatting>
  <conditionalFormatting sqref="RR4">
    <cfRule type="duplicateValues" dxfId="3699" priority="3328"/>
  </conditionalFormatting>
  <conditionalFormatting sqref="RT4:RT5">
    <cfRule type="duplicateValues" dxfId="3698" priority="3327"/>
  </conditionalFormatting>
  <conditionalFormatting sqref="RX5">
    <cfRule type="duplicateValues" dxfId="3697" priority="3326"/>
  </conditionalFormatting>
  <conditionalFormatting sqref="RV5">
    <cfRule type="duplicateValues" dxfId="3696" priority="3325"/>
  </conditionalFormatting>
  <conditionalFormatting sqref="RR5">
    <cfRule type="duplicateValues" dxfId="3695" priority="3324"/>
  </conditionalFormatting>
  <conditionalFormatting sqref="PR5:PR7">
    <cfRule type="duplicateValues" dxfId="3694" priority="3323"/>
  </conditionalFormatting>
  <conditionalFormatting sqref="QF18">
    <cfRule type="duplicateValues" dxfId="3693" priority="3322"/>
  </conditionalFormatting>
  <conditionalFormatting sqref="QF19">
    <cfRule type="duplicateValues" dxfId="3692" priority="3321"/>
  </conditionalFormatting>
  <conditionalFormatting sqref="QF19">
    <cfRule type="duplicateValues" dxfId="3691" priority="3320"/>
  </conditionalFormatting>
  <conditionalFormatting sqref="OR4">
    <cfRule type="duplicateValues" dxfId="3690" priority="3319"/>
  </conditionalFormatting>
  <conditionalFormatting sqref="RV4">
    <cfRule type="duplicateValues" dxfId="3689" priority="3318"/>
  </conditionalFormatting>
  <conditionalFormatting sqref="RX4">
    <cfRule type="duplicateValues" dxfId="3688" priority="3317"/>
  </conditionalFormatting>
  <conditionalFormatting sqref="PR27">
    <cfRule type="duplicateValues" dxfId="3687" priority="3316"/>
  </conditionalFormatting>
  <conditionalFormatting sqref="PR29">
    <cfRule type="duplicateValues" dxfId="3686" priority="3315"/>
  </conditionalFormatting>
  <conditionalFormatting sqref="QF27">
    <cfRule type="duplicateValues" dxfId="3685" priority="3314"/>
  </conditionalFormatting>
  <conditionalFormatting sqref="RV27">
    <cfRule type="duplicateValues" dxfId="3684" priority="3313"/>
  </conditionalFormatting>
  <conditionalFormatting sqref="PB6">
    <cfRule type="duplicateValues" dxfId="3683" priority="3312"/>
  </conditionalFormatting>
  <conditionalFormatting sqref="RH28">
    <cfRule type="duplicateValues" dxfId="3682" priority="3310"/>
  </conditionalFormatting>
  <conditionalFormatting sqref="RX27">
    <cfRule type="duplicateValues" dxfId="3681" priority="3309"/>
  </conditionalFormatting>
  <conditionalFormatting sqref="QF33">
    <cfRule type="duplicateValues" dxfId="3680" priority="3308"/>
  </conditionalFormatting>
  <conditionalFormatting sqref="RV33">
    <cfRule type="duplicateValues" dxfId="3679" priority="3307"/>
  </conditionalFormatting>
  <conditionalFormatting sqref="QV14">
    <cfRule type="duplicateValues" dxfId="3678" priority="3306"/>
  </conditionalFormatting>
  <conditionalFormatting sqref="RJ23">
    <cfRule type="duplicateValues" dxfId="3677" priority="3305"/>
  </conditionalFormatting>
  <conditionalFormatting sqref="RR22">
    <cfRule type="duplicateValues" dxfId="3676" priority="3304"/>
  </conditionalFormatting>
  <conditionalFormatting sqref="PR18">
    <cfRule type="duplicateValues" dxfId="3675" priority="3303"/>
  </conditionalFormatting>
  <conditionalFormatting sqref="PT19">
    <cfRule type="duplicateValues" dxfId="3674" priority="3302"/>
  </conditionalFormatting>
  <conditionalFormatting sqref="RJ19">
    <cfRule type="duplicateValues" dxfId="3673" priority="3301"/>
  </conditionalFormatting>
  <conditionalFormatting sqref="RR23">
    <cfRule type="duplicateValues" dxfId="3672" priority="3300"/>
  </conditionalFormatting>
  <conditionalFormatting sqref="QF13">
    <cfRule type="duplicateValues" dxfId="3671" priority="3299"/>
  </conditionalFormatting>
  <conditionalFormatting sqref="RH29">
    <cfRule type="duplicateValues" dxfId="3670" priority="3298"/>
  </conditionalFormatting>
  <conditionalFormatting sqref="QF9">
    <cfRule type="duplicateValues" dxfId="3669" priority="3297"/>
  </conditionalFormatting>
  <conditionalFormatting sqref="RH9">
    <cfRule type="duplicateValues" dxfId="3668" priority="3296"/>
  </conditionalFormatting>
  <conditionalFormatting sqref="RH19">
    <cfRule type="duplicateValues" dxfId="3667" priority="3295"/>
  </conditionalFormatting>
  <conditionalFormatting sqref="RH13">
    <cfRule type="duplicateValues" dxfId="3666" priority="3294"/>
  </conditionalFormatting>
  <conditionalFormatting sqref="RJ13">
    <cfRule type="duplicateValues" dxfId="3665" priority="3293"/>
  </conditionalFormatting>
  <conditionalFormatting sqref="RH23">
    <cfRule type="duplicateValues" dxfId="3664" priority="3292"/>
  </conditionalFormatting>
  <conditionalFormatting sqref="PT27">
    <cfRule type="duplicateValues" dxfId="3663" priority="3291"/>
  </conditionalFormatting>
  <conditionalFormatting sqref="QH27">
    <cfRule type="duplicateValues" dxfId="3662" priority="3290"/>
  </conditionalFormatting>
  <conditionalFormatting sqref="QF22">
    <cfRule type="duplicateValues" dxfId="3661" priority="3289"/>
  </conditionalFormatting>
  <conditionalFormatting sqref="RJ27">
    <cfRule type="duplicateValues" dxfId="3660" priority="3288"/>
  </conditionalFormatting>
  <conditionalFormatting sqref="QH22">
    <cfRule type="duplicateValues" dxfId="3659" priority="3286"/>
  </conditionalFormatting>
  <conditionalFormatting sqref="QF23">
    <cfRule type="duplicateValues" dxfId="3658" priority="3285"/>
  </conditionalFormatting>
  <conditionalFormatting sqref="RP23">
    <cfRule type="duplicateValues" dxfId="3657" priority="3284"/>
  </conditionalFormatting>
  <conditionalFormatting sqref="PR19">
    <cfRule type="duplicateValues" dxfId="3656" priority="3283"/>
  </conditionalFormatting>
  <conditionalFormatting sqref="RR18">
    <cfRule type="duplicateValues" dxfId="3655" priority="3282"/>
  </conditionalFormatting>
  <conditionalFormatting sqref="PT17">
    <cfRule type="duplicateValues" dxfId="3654" priority="3281"/>
  </conditionalFormatting>
  <conditionalFormatting sqref="QV17">
    <cfRule type="duplicateValues" dxfId="3653" priority="3280"/>
  </conditionalFormatting>
  <conditionalFormatting sqref="RN22">
    <cfRule type="duplicateValues" dxfId="3652" priority="3279"/>
  </conditionalFormatting>
  <conditionalFormatting sqref="OP26">
    <cfRule type="duplicateValues" dxfId="3651" priority="3277"/>
    <cfRule type="duplicateValues" dxfId="3650" priority="3278"/>
  </conditionalFormatting>
  <conditionalFormatting sqref="RV26">
    <cfRule type="duplicateValues" dxfId="3649" priority="3275"/>
    <cfRule type="duplicateValues" dxfId="3648" priority="3276"/>
  </conditionalFormatting>
  <conditionalFormatting sqref="RH31">
    <cfRule type="duplicateValues" dxfId="3647" priority="3273"/>
  </conditionalFormatting>
  <conditionalFormatting sqref="RV7">
    <cfRule type="duplicateValues" dxfId="3646" priority="3272"/>
  </conditionalFormatting>
  <conditionalFormatting sqref="RX7">
    <cfRule type="duplicateValues" dxfId="3645" priority="3271"/>
  </conditionalFormatting>
  <conditionalFormatting sqref="RV6">
    <cfRule type="duplicateValues" dxfId="3644" priority="3269"/>
    <cfRule type="duplicateValues" dxfId="3643" priority="3270"/>
  </conditionalFormatting>
  <conditionalFormatting sqref="RH20:RH21">
    <cfRule type="duplicateValues" dxfId="3642" priority="3268"/>
  </conditionalFormatting>
  <conditionalFormatting sqref="OF4:OF35">
    <cfRule type="duplicateValues" dxfId="3641" priority="3410"/>
    <cfRule type="duplicateValues" dxfId="3640" priority="3411"/>
    <cfRule type="duplicateValues" dxfId="3639" priority="3412"/>
    <cfRule type="duplicateValues" dxfId="3638" priority="3413"/>
  </conditionalFormatting>
  <conditionalFormatting sqref="OH4:OH35">
    <cfRule type="duplicateValues" dxfId="3637" priority="3414"/>
    <cfRule type="duplicateValues" dxfId="3636" priority="3415"/>
    <cfRule type="duplicateValues" dxfId="3635" priority="3416"/>
    <cfRule type="duplicateValues" dxfId="3634" priority="3417"/>
    <cfRule type="duplicateValues" dxfId="3633" priority="3418"/>
  </conditionalFormatting>
  <conditionalFormatting sqref="OT4:OT35">
    <cfRule type="duplicateValues" dxfId="3632" priority="3419"/>
  </conditionalFormatting>
  <conditionalFormatting sqref="PH4:PH35">
    <cfRule type="duplicateValues" dxfId="3631" priority="3420"/>
  </conditionalFormatting>
  <conditionalFormatting sqref="PV4:PV35">
    <cfRule type="duplicateValues" dxfId="3630" priority="3421"/>
  </conditionalFormatting>
  <conditionalFormatting sqref="QJ4:QJ35">
    <cfRule type="duplicateValues" dxfId="3629" priority="3422"/>
  </conditionalFormatting>
  <conditionalFormatting sqref="QX4:QX35">
    <cfRule type="duplicateValues" dxfId="3628" priority="3423"/>
  </conditionalFormatting>
  <conditionalFormatting sqref="RL4:RL35">
    <cfRule type="duplicateValues" dxfId="3627" priority="3424"/>
  </conditionalFormatting>
  <conditionalFormatting sqref="RF4:RF35">
    <cfRule type="duplicateValues" dxfId="3626" priority="3425"/>
  </conditionalFormatting>
  <conditionalFormatting sqref="ON4:ON35">
    <cfRule type="duplicateValues" dxfId="3625" priority="3426"/>
    <cfRule type="duplicateValues" dxfId="3624" priority="3427"/>
  </conditionalFormatting>
  <conditionalFormatting sqref="OR4:OR35">
    <cfRule type="duplicateValues" dxfId="3623" priority="3428"/>
    <cfRule type="duplicateValues" dxfId="3622" priority="3429"/>
  </conditionalFormatting>
  <conditionalFormatting sqref="OP4:OP7 OP14:OP35 OP10:OP11">
    <cfRule type="duplicateValues" dxfId="3621" priority="3430"/>
    <cfRule type="duplicateValues" dxfId="3620" priority="3431"/>
    <cfRule type="duplicateValues" dxfId="3619" priority="3432"/>
  </conditionalFormatting>
  <conditionalFormatting sqref="OL4:OL35">
    <cfRule type="duplicateValues" dxfId="3618" priority="3433"/>
    <cfRule type="duplicateValues" dxfId="3617" priority="3434"/>
    <cfRule type="duplicateValues" dxfId="3616" priority="3435"/>
  </conditionalFormatting>
  <conditionalFormatting sqref="OV4:OV35">
    <cfRule type="duplicateValues" dxfId="3615" priority="3436"/>
    <cfRule type="duplicateValues" dxfId="3614" priority="3437"/>
    <cfRule type="duplicateValues" dxfId="3613" priority="3438"/>
    <cfRule type="duplicateValues" dxfId="3612" priority="3439"/>
  </conditionalFormatting>
  <conditionalFormatting sqref="OX4:OX35">
    <cfRule type="duplicateValues" dxfId="3611" priority="3440"/>
    <cfRule type="duplicateValues" dxfId="3610" priority="3441"/>
    <cfRule type="duplicateValues" dxfId="3609" priority="3442"/>
    <cfRule type="duplicateValues" dxfId="3608" priority="3443"/>
  </conditionalFormatting>
  <conditionalFormatting sqref="OZ4:OZ35">
    <cfRule type="duplicateValues" dxfId="3607" priority="3444"/>
    <cfRule type="duplicateValues" dxfId="3606" priority="3445"/>
    <cfRule type="duplicateValues" dxfId="3605" priority="3446"/>
    <cfRule type="duplicateValues" dxfId="3604" priority="3447"/>
  </conditionalFormatting>
  <conditionalFormatting sqref="PB4:PB35">
    <cfRule type="duplicateValues" dxfId="3603" priority="3448"/>
    <cfRule type="duplicateValues" dxfId="3602" priority="3449"/>
    <cfRule type="duplicateValues" dxfId="3601" priority="3450"/>
    <cfRule type="duplicateValues" dxfId="3600" priority="3451"/>
  </conditionalFormatting>
  <conditionalFormatting sqref="PD4:PD12 PD14:PD26 PD28:PD35">
    <cfRule type="duplicateValues" dxfId="3599" priority="3452"/>
  </conditionalFormatting>
  <conditionalFormatting sqref="PF4:PF22 PF24:PF35">
    <cfRule type="duplicateValues" dxfId="3598" priority="3453"/>
    <cfRule type="duplicateValues" dxfId="3597" priority="3454"/>
    <cfRule type="duplicateValues" dxfId="3596" priority="3455"/>
  </conditionalFormatting>
  <conditionalFormatting sqref="PP4:PP11 PP14:PP35">
    <cfRule type="duplicateValues" dxfId="3595" priority="3456"/>
    <cfRule type="duplicateValues" dxfId="3594" priority="3457"/>
    <cfRule type="duplicateValues" dxfId="3593" priority="3458"/>
  </conditionalFormatting>
  <conditionalFormatting sqref="PR4:PR11 PR13:PR35">
    <cfRule type="duplicateValues" dxfId="3592" priority="3459"/>
    <cfRule type="duplicateValues" dxfId="3591" priority="3460"/>
    <cfRule type="duplicateValues" dxfId="3590" priority="3461"/>
  </conditionalFormatting>
  <conditionalFormatting sqref="PT4:PT11 PT13:PT35">
    <cfRule type="duplicateValues" dxfId="3589" priority="3462"/>
    <cfRule type="duplicateValues" dxfId="3588" priority="3463"/>
    <cfRule type="duplicateValues" dxfId="3587" priority="3464"/>
    <cfRule type="duplicateValues" dxfId="3586" priority="3465"/>
  </conditionalFormatting>
  <conditionalFormatting sqref="QD4:QD25 QD27:QD35">
    <cfRule type="duplicateValues" dxfId="3585" priority="3466"/>
    <cfRule type="duplicateValues" dxfId="3584" priority="3467"/>
    <cfRule type="duplicateValues" dxfId="3583" priority="3468"/>
  </conditionalFormatting>
  <conditionalFormatting sqref="QF4:QF35">
    <cfRule type="duplicateValues" dxfId="3582" priority="3469"/>
    <cfRule type="duplicateValues" dxfId="3581" priority="3470"/>
    <cfRule type="duplicateValues" dxfId="3580" priority="3471"/>
    <cfRule type="duplicateValues" dxfId="3579" priority="3472"/>
  </conditionalFormatting>
  <conditionalFormatting sqref="QH4:QH30 QH32:QH35">
    <cfRule type="duplicateValues" dxfId="3578" priority="3473"/>
    <cfRule type="duplicateValues" dxfId="3577" priority="3474"/>
    <cfRule type="duplicateValues" dxfId="3576" priority="3475"/>
  </conditionalFormatting>
  <conditionalFormatting sqref="QR4:QR16 QR18:QR35">
    <cfRule type="duplicateValues" dxfId="3575" priority="3476"/>
    <cfRule type="duplicateValues" dxfId="3574" priority="3477"/>
    <cfRule type="duplicateValues" dxfId="3573" priority="3478"/>
  </conditionalFormatting>
  <conditionalFormatting sqref="QT4:QT19 QT21:QT35">
    <cfRule type="duplicateValues" dxfId="3572" priority="3479"/>
    <cfRule type="duplicateValues" dxfId="3571" priority="3480"/>
    <cfRule type="duplicateValues" dxfId="3570" priority="3481"/>
    <cfRule type="duplicateValues" dxfId="3569" priority="3482"/>
    <cfRule type="duplicateValues" dxfId="3568" priority="3483"/>
    <cfRule type="duplicateValues" dxfId="3567" priority="3484"/>
  </conditionalFormatting>
  <conditionalFormatting sqref="QV4:QV35">
    <cfRule type="duplicateValues" dxfId="3566" priority="3485"/>
    <cfRule type="duplicateValues" dxfId="3565" priority="3486"/>
    <cfRule type="duplicateValues" dxfId="3564" priority="3487"/>
    <cfRule type="duplicateValues" dxfId="3563" priority="3488"/>
    <cfRule type="duplicateValues" dxfId="3562" priority="3489"/>
  </conditionalFormatting>
  <conditionalFormatting sqref="RF4:RF35">
    <cfRule type="duplicateValues" dxfId="3561" priority="3490"/>
    <cfRule type="duplicateValues" dxfId="3560" priority="3491"/>
  </conditionalFormatting>
  <conditionalFormatting sqref="RH4:RH19 RH22:RH35">
    <cfRule type="duplicateValues" dxfId="3559" priority="3492"/>
    <cfRule type="duplicateValues" dxfId="3558" priority="3493"/>
    <cfRule type="duplicateValues" dxfId="3557" priority="3494"/>
  </conditionalFormatting>
  <conditionalFormatting sqref="RJ4:RJ35">
    <cfRule type="duplicateValues" dxfId="3556" priority="3495"/>
    <cfRule type="duplicateValues" dxfId="3555" priority="3496"/>
    <cfRule type="duplicateValues" dxfId="3554" priority="3497"/>
  </conditionalFormatting>
  <conditionalFormatting sqref="RT4:RT35">
    <cfRule type="duplicateValues" dxfId="3553" priority="3498"/>
    <cfRule type="duplicateValues" dxfId="3552" priority="3499"/>
    <cfRule type="duplicateValues" dxfId="3551" priority="3500"/>
  </conditionalFormatting>
  <conditionalFormatting sqref="RV4:RV35">
    <cfRule type="duplicateValues" dxfId="3550" priority="3501"/>
    <cfRule type="duplicateValues" dxfId="3549" priority="3502"/>
    <cfRule type="duplicateValues" dxfId="3548" priority="3503"/>
  </conditionalFormatting>
  <conditionalFormatting sqref="RX4:RX35">
    <cfRule type="duplicateValues" dxfId="3547" priority="3504"/>
    <cfRule type="duplicateValues" dxfId="3546" priority="3505"/>
    <cfRule type="duplicateValues" dxfId="3545" priority="3506"/>
  </conditionalFormatting>
  <conditionalFormatting sqref="PJ4:PJ35">
    <cfRule type="duplicateValues" dxfId="3544" priority="3507"/>
    <cfRule type="duplicateValues" dxfId="3543" priority="3508"/>
    <cfRule type="duplicateValues" dxfId="3542" priority="3509"/>
    <cfRule type="duplicateValues" dxfId="3541" priority="3510"/>
    <cfRule type="duplicateValues" dxfId="3540" priority="3511"/>
  </conditionalFormatting>
  <conditionalFormatting sqref="PL4:PL35">
    <cfRule type="duplicateValues" dxfId="3539" priority="3512"/>
    <cfRule type="duplicateValues" dxfId="3538" priority="3513"/>
    <cfRule type="duplicateValues" dxfId="3537" priority="3514"/>
    <cfRule type="duplicateValues" dxfId="3536" priority="3515"/>
    <cfRule type="duplicateValues" dxfId="3535" priority="3516"/>
  </conditionalFormatting>
  <conditionalFormatting sqref="PN4:PN35">
    <cfRule type="duplicateValues" dxfId="3534" priority="3517"/>
    <cfRule type="duplicateValues" dxfId="3533" priority="3518"/>
    <cfRule type="duplicateValues" dxfId="3532" priority="3519"/>
    <cfRule type="duplicateValues" dxfId="3531" priority="3520"/>
    <cfRule type="duplicateValues" dxfId="3530" priority="3521"/>
  </conditionalFormatting>
  <conditionalFormatting sqref="PX4:PX35">
    <cfRule type="duplicateValues" dxfId="3529" priority="3522"/>
    <cfRule type="duplicateValues" dxfId="3528" priority="3523"/>
    <cfRule type="duplicateValues" dxfId="3527" priority="3524"/>
    <cfRule type="duplicateValues" dxfId="3526" priority="3525"/>
    <cfRule type="duplicateValues" dxfId="3525" priority="3526"/>
  </conditionalFormatting>
  <conditionalFormatting sqref="PZ4:PZ35">
    <cfRule type="duplicateValues" dxfId="3524" priority="3527"/>
    <cfRule type="duplicateValues" dxfId="3523" priority="3528"/>
    <cfRule type="duplicateValues" dxfId="3522" priority="3529"/>
    <cfRule type="duplicateValues" dxfId="3521" priority="3530"/>
    <cfRule type="duplicateValues" dxfId="3520" priority="3531"/>
  </conditionalFormatting>
  <conditionalFormatting sqref="QB4:QB35">
    <cfRule type="duplicateValues" dxfId="3519" priority="3532"/>
    <cfRule type="duplicateValues" dxfId="3518" priority="3533"/>
    <cfRule type="duplicateValues" dxfId="3517" priority="3534"/>
    <cfRule type="duplicateValues" dxfId="3516" priority="3535"/>
    <cfRule type="duplicateValues" dxfId="3515" priority="3536"/>
  </conditionalFormatting>
  <conditionalFormatting sqref="QL4:QL35">
    <cfRule type="duplicateValues" dxfId="3514" priority="3537"/>
    <cfRule type="duplicateValues" dxfId="3513" priority="3538"/>
    <cfRule type="duplicateValues" dxfId="3512" priority="3539"/>
    <cfRule type="duplicateValues" dxfId="3511" priority="3540"/>
    <cfRule type="duplicateValues" dxfId="3510" priority="3541"/>
  </conditionalFormatting>
  <conditionalFormatting sqref="QN4:QN35">
    <cfRule type="duplicateValues" dxfId="3509" priority="3542"/>
    <cfRule type="duplicateValues" dxfId="3508" priority="3543"/>
    <cfRule type="duplicateValues" dxfId="3507" priority="3544"/>
    <cfRule type="duplicateValues" dxfId="3506" priority="3545"/>
    <cfRule type="duplicateValues" dxfId="3505" priority="3546"/>
  </conditionalFormatting>
  <conditionalFormatting sqref="QP4:QP35">
    <cfRule type="duplicateValues" dxfId="3504" priority="3547"/>
    <cfRule type="duplicateValues" dxfId="3503" priority="3548"/>
    <cfRule type="duplicateValues" dxfId="3502" priority="3549"/>
    <cfRule type="duplicateValues" dxfId="3501" priority="3550"/>
    <cfRule type="duplicateValues" dxfId="3500" priority="3551"/>
  </conditionalFormatting>
  <conditionalFormatting sqref="QZ4:QZ35">
    <cfRule type="duplicateValues" dxfId="3499" priority="3552"/>
    <cfRule type="duplicateValues" dxfId="3498" priority="3553"/>
    <cfRule type="duplicateValues" dxfId="3497" priority="3554"/>
    <cfRule type="duplicateValues" dxfId="3496" priority="3555"/>
    <cfRule type="duplicateValues" dxfId="3495" priority="3556"/>
  </conditionalFormatting>
  <conditionalFormatting sqref="RB4:RB35">
    <cfRule type="duplicateValues" dxfId="3494" priority="3557"/>
    <cfRule type="duplicateValues" dxfId="3493" priority="3558"/>
    <cfRule type="duplicateValues" dxfId="3492" priority="3559"/>
    <cfRule type="duplicateValues" dxfId="3491" priority="3560"/>
    <cfRule type="duplicateValues" dxfId="3490" priority="3561"/>
  </conditionalFormatting>
  <conditionalFormatting sqref="RD4:RD35">
    <cfRule type="duplicateValues" dxfId="3489" priority="3562"/>
    <cfRule type="duplicateValues" dxfId="3488" priority="3563"/>
    <cfRule type="duplicateValues" dxfId="3487" priority="3564"/>
    <cfRule type="duplicateValues" dxfId="3486" priority="3565"/>
    <cfRule type="duplicateValues" dxfId="3485" priority="3566"/>
  </conditionalFormatting>
  <conditionalFormatting sqref="RN4:RN35">
    <cfRule type="duplicateValues" dxfId="3484" priority="3567"/>
    <cfRule type="duplicateValues" dxfId="3483" priority="3568"/>
    <cfRule type="duplicateValues" dxfId="3482" priority="3569"/>
    <cfRule type="duplicateValues" dxfId="3481" priority="3570"/>
    <cfRule type="duplicateValues" dxfId="3480" priority="3571"/>
  </conditionalFormatting>
  <conditionalFormatting sqref="RP4:RP35">
    <cfRule type="duplicateValues" dxfId="3479" priority="3572"/>
    <cfRule type="duplicateValues" dxfId="3478" priority="3573"/>
    <cfRule type="duplicateValues" dxfId="3477" priority="3574"/>
    <cfRule type="duplicateValues" dxfId="3476" priority="3575"/>
    <cfRule type="duplicateValues" dxfId="3475" priority="3576"/>
  </conditionalFormatting>
  <conditionalFormatting sqref="RR4:RR35">
    <cfRule type="duplicateValues" dxfId="3474" priority="3577"/>
    <cfRule type="duplicateValues" dxfId="3473" priority="3578"/>
    <cfRule type="duplicateValues" dxfId="3472" priority="3579"/>
    <cfRule type="duplicateValues" dxfId="3471" priority="3580"/>
    <cfRule type="duplicateValues" dxfId="3470" priority="3581"/>
  </conditionalFormatting>
  <conditionalFormatting sqref="OF4:OF35">
    <cfRule type="duplicateValues" dxfId="3469" priority="3582"/>
  </conditionalFormatting>
  <conditionalFormatting sqref="OH4:OH35">
    <cfRule type="duplicateValues" dxfId="3468" priority="3583"/>
    <cfRule type="duplicateValues" dxfId="3467" priority="3584"/>
  </conditionalFormatting>
  <conditionalFormatting sqref="OJ4:OJ35">
    <cfRule type="duplicateValues" dxfId="3466" priority="3585"/>
  </conditionalFormatting>
  <conditionalFormatting sqref="OL4:OL35">
    <cfRule type="duplicateValues" dxfId="3465" priority="3586"/>
    <cfRule type="duplicateValues" dxfId="3464" priority="3587"/>
  </conditionalFormatting>
  <conditionalFormatting sqref="OP4:OP7 OP14:OP35 OP10:OP11">
    <cfRule type="duplicateValues" dxfId="3463" priority="3588"/>
    <cfRule type="duplicateValues" dxfId="3462" priority="3589"/>
  </conditionalFormatting>
  <conditionalFormatting sqref="OV4:OV35">
    <cfRule type="duplicateValues" dxfId="3461" priority="3590"/>
    <cfRule type="duplicateValues" dxfId="3460" priority="3591"/>
    <cfRule type="duplicateValues" dxfId="3459" priority="3592"/>
  </conditionalFormatting>
  <conditionalFormatting sqref="OX4:OX35">
    <cfRule type="duplicateValues" dxfId="3458" priority="3593"/>
    <cfRule type="duplicateValues" dxfId="3457" priority="3594"/>
    <cfRule type="duplicateValues" dxfId="3456" priority="3595"/>
  </conditionalFormatting>
  <conditionalFormatting sqref="OZ4:OZ35">
    <cfRule type="duplicateValues" dxfId="3455" priority="3596"/>
    <cfRule type="duplicateValues" dxfId="3454" priority="3597"/>
    <cfRule type="duplicateValues" dxfId="3453" priority="3598"/>
  </conditionalFormatting>
  <conditionalFormatting sqref="PB4:PB35">
    <cfRule type="duplicateValues" dxfId="3452" priority="3599"/>
  </conditionalFormatting>
  <conditionalFormatting sqref="PP4:PP11 PP14:PP35">
    <cfRule type="duplicateValues" dxfId="3451" priority="3600"/>
  </conditionalFormatting>
  <conditionalFormatting sqref="PR4:PR11 PR13:PR35">
    <cfRule type="duplicateValues" dxfId="3450" priority="3601"/>
    <cfRule type="duplicateValues" dxfId="3449" priority="3602"/>
  </conditionalFormatting>
  <conditionalFormatting sqref="PT4:PT11 PT13:PT35">
    <cfRule type="duplicateValues" dxfId="3448" priority="3603"/>
  </conditionalFormatting>
  <conditionalFormatting sqref="QD4:QD25 QD27:QD35">
    <cfRule type="duplicateValues" dxfId="3447" priority="3604"/>
  </conditionalFormatting>
  <conditionalFormatting sqref="QF4:QF35">
    <cfRule type="duplicateValues" dxfId="3446" priority="3605"/>
    <cfRule type="duplicateValues" dxfId="3445" priority="3606"/>
    <cfRule type="duplicateValues" dxfId="3444" priority="3607"/>
  </conditionalFormatting>
  <conditionalFormatting sqref="QH4:QH30 QH32:QH35">
    <cfRule type="duplicateValues" dxfId="3443" priority="3608"/>
    <cfRule type="duplicateValues" dxfId="3442" priority="3609"/>
  </conditionalFormatting>
  <conditionalFormatting sqref="QR4:QR16 QR18:QR35">
    <cfRule type="duplicateValues" dxfId="3441" priority="3610"/>
  </conditionalFormatting>
  <conditionalFormatting sqref="QT4:QT19 QT21:QT35">
    <cfRule type="duplicateValues" dxfId="3440" priority="3611"/>
  </conditionalFormatting>
  <conditionalFormatting sqref="QV4:QV35">
    <cfRule type="duplicateValues" dxfId="3439" priority="3612"/>
  </conditionalFormatting>
  <conditionalFormatting sqref="RH4:RH19 RH22:RH35">
    <cfRule type="duplicateValues" dxfId="3438" priority="3613"/>
  </conditionalFormatting>
  <conditionalFormatting sqref="RJ4:RJ35">
    <cfRule type="duplicateValues" dxfId="3437" priority="3614"/>
  </conditionalFormatting>
  <conditionalFormatting sqref="RN4:RN35">
    <cfRule type="duplicateValues" dxfId="3436" priority="3615"/>
  </conditionalFormatting>
  <conditionalFormatting sqref="RP4:RP35">
    <cfRule type="duplicateValues" dxfId="3435" priority="3616"/>
  </conditionalFormatting>
  <conditionalFormatting sqref="PJ4:PJ35">
    <cfRule type="duplicateValues" dxfId="3434" priority="3617"/>
    <cfRule type="duplicateValues" dxfId="3433" priority="3618"/>
    <cfRule type="duplicateValues" dxfId="3432" priority="3619"/>
  </conditionalFormatting>
  <conditionalFormatting sqref="PL4:PL35">
    <cfRule type="duplicateValues" dxfId="3431" priority="3620"/>
    <cfRule type="duplicateValues" dxfId="3430" priority="3621"/>
    <cfRule type="duplicateValues" dxfId="3429" priority="3622"/>
  </conditionalFormatting>
  <conditionalFormatting sqref="PN4:PN35">
    <cfRule type="duplicateValues" dxfId="3428" priority="3623"/>
    <cfRule type="duplicateValues" dxfId="3427" priority="3624"/>
    <cfRule type="duplicateValues" dxfId="3426" priority="3625"/>
  </conditionalFormatting>
  <conditionalFormatting sqref="PX4:PX35">
    <cfRule type="duplicateValues" dxfId="3425" priority="3626"/>
    <cfRule type="duplicateValues" dxfId="3424" priority="3627"/>
    <cfRule type="duplicateValues" dxfId="3423" priority="3628"/>
  </conditionalFormatting>
  <conditionalFormatting sqref="PZ4:PZ35">
    <cfRule type="duplicateValues" dxfId="3422" priority="3629"/>
    <cfRule type="duplicateValues" dxfId="3421" priority="3630"/>
    <cfRule type="duplicateValues" dxfId="3420" priority="3631"/>
  </conditionalFormatting>
  <conditionalFormatting sqref="QB4:QB35">
    <cfRule type="duplicateValues" dxfId="3419" priority="3632"/>
    <cfRule type="duplicateValues" dxfId="3418" priority="3633"/>
    <cfRule type="duplicateValues" dxfId="3417" priority="3634"/>
  </conditionalFormatting>
  <conditionalFormatting sqref="QL4:QL35">
    <cfRule type="duplicateValues" dxfId="3416" priority="3635"/>
    <cfRule type="duplicateValues" dxfId="3415" priority="3636"/>
    <cfRule type="duplicateValues" dxfId="3414" priority="3637"/>
  </conditionalFormatting>
  <conditionalFormatting sqref="RD4:RD35">
    <cfRule type="duplicateValues" dxfId="3413" priority="3638"/>
    <cfRule type="duplicateValues" dxfId="3412" priority="3639"/>
    <cfRule type="duplicateValues" dxfId="3411" priority="3640"/>
  </conditionalFormatting>
  <conditionalFormatting sqref="RB4:RB35">
    <cfRule type="duplicateValues" dxfId="3410" priority="3641"/>
    <cfRule type="duplicateValues" dxfId="3409" priority="3642"/>
    <cfRule type="duplicateValues" dxfId="3408" priority="3643"/>
  </conditionalFormatting>
  <conditionalFormatting sqref="QZ4:QZ35">
    <cfRule type="duplicateValues" dxfId="3407" priority="3644"/>
    <cfRule type="duplicateValues" dxfId="3406" priority="3645"/>
    <cfRule type="duplicateValues" dxfId="3405" priority="3646"/>
  </conditionalFormatting>
  <conditionalFormatting sqref="QP4:QP35">
    <cfRule type="duplicateValues" dxfId="3404" priority="3647"/>
    <cfRule type="duplicateValues" dxfId="3403" priority="3648"/>
    <cfRule type="duplicateValues" dxfId="3402" priority="3649"/>
  </conditionalFormatting>
  <conditionalFormatting sqref="QN4:QN35">
    <cfRule type="duplicateValues" dxfId="3401" priority="3650"/>
    <cfRule type="duplicateValues" dxfId="3400" priority="3651"/>
    <cfRule type="duplicateValues" dxfId="3399" priority="3652"/>
  </conditionalFormatting>
  <conditionalFormatting sqref="RT4:RT35">
    <cfRule type="duplicateValues" dxfId="3398" priority="3653"/>
    <cfRule type="duplicateValues" dxfId="3397" priority="3654"/>
  </conditionalFormatting>
  <conditionalFormatting sqref="RX4:RX35">
    <cfRule type="duplicateValues" dxfId="3396" priority="3655"/>
    <cfRule type="duplicateValues" dxfId="3395" priority="3656"/>
  </conditionalFormatting>
  <conditionalFormatting sqref="RR4:RR35">
    <cfRule type="duplicateValues" dxfId="3394" priority="3657"/>
    <cfRule type="duplicateValues" dxfId="3393" priority="3658"/>
    <cfRule type="duplicateValues" dxfId="3392" priority="3659"/>
  </conditionalFormatting>
  <conditionalFormatting sqref="PF4:PF22 PF24:PF35">
    <cfRule type="duplicateValues" dxfId="3391" priority="3660"/>
    <cfRule type="duplicateValues" dxfId="3390" priority="3661"/>
  </conditionalFormatting>
  <conditionalFormatting sqref="QH4:QH30 QH32:QH35">
    <cfRule type="duplicateValues" dxfId="3389" priority="3662"/>
    <cfRule type="duplicateValues" dxfId="3388" priority="3663"/>
    <cfRule type="duplicateValues" dxfId="3387" priority="3664"/>
  </conditionalFormatting>
  <conditionalFormatting sqref="QF4:QF35">
    <cfRule type="duplicateValues" dxfId="3386" priority="3665"/>
  </conditionalFormatting>
  <conditionalFormatting sqref="GV14:GV15">
    <cfRule type="duplicateValues" dxfId="3385" priority="3266"/>
  </conditionalFormatting>
  <conditionalFormatting sqref="HL24">
    <cfRule type="duplicateValues" dxfId="3384" priority="3258"/>
  </conditionalFormatting>
  <conditionalFormatting sqref="HN24">
    <cfRule type="duplicateValues" dxfId="3383" priority="3257"/>
  </conditionalFormatting>
  <conditionalFormatting sqref="HN24">
    <cfRule type="duplicateValues" dxfId="3382" priority="3259"/>
    <cfRule type="duplicateValues" dxfId="3381" priority="3260"/>
  </conditionalFormatting>
  <conditionalFormatting sqref="HL24">
    <cfRule type="duplicateValues" dxfId="3380" priority="3261"/>
    <cfRule type="duplicateValues" dxfId="3379" priority="3262"/>
    <cfRule type="duplicateValues" dxfId="3378" priority="3263"/>
  </conditionalFormatting>
  <conditionalFormatting sqref="HL24">
    <cfRule type="duplicateValues" dxfId="3377" priority="3264"/>
    <cfRule type="duplicateValues" dxfId="3376" priority="3265"/>
  </conditionalFormatting>
  <conditionalFormatting sqref="IN24">
    <cfRule type="duplicateValues" dxfId="3375" priority="3249"/>
  </conditionalFormatting>
  <conditionalFormatting sqref="IP24">
    <cfRule type="duplicateValues" dxfId="3374" priority="3248"/>
  </conditionalFormatting>
  <conditionalFormatting sqref="IP24">
    <cfRule type="duplicateValues" dxfId="3373" priority="3250"/>
    <cfRule type="duplicateValues" dxfId="3372" priority="3251"/>
  </conditionalFormatting>
  <conditionalFormatting sqref="IN24">
    <cfRule type="duplicateValues" dxfId="3371" priority="3252"/>
    <cfRule type="duplicateValues" dxfId="3370" priority="3253"/>
    <cfRule type="duplicateValues" dxfId="3369" priority="3254"/>
  </conditionalFormatting>
  <conditionalFormatting sqref="IN24">
    <cfRule type="duplicateValues" dxfId="3368" priority="3255"/>
    <cfRule type="duplicateValues" dxfId="3367" priority="3256"/>
  </conditionalFormatting>
  <conditionalFormatting sqref="JD24">
    <cfRule type="duplicateValues" dxfId="3366" priority="3245"/>
  </conditionalFormatting>
  <conditionalFormatting sqref="JD24">
    <cfRule type="duplicateValues" dxfId="3365" priority="3246"/>
    <cfRule type="duplicateValues" dxfId="3364" priority="3247"/>
  </conditionalFormatting>
  <conditionalFormatting sqref="JF24">
    <cfRule type="duplicateValues" dxfId="3363" priority="3242"/>
  </conditionalFormatting>
  <conditionalFormatting sqref="JF24">
    <cfRule type="duplicateValues" dxfId="3362" priority="3243"/>
    <cfRule type="duplicateValues" dxfId="3361" priority="3244"/>
  </conditionalFormatting>
  <conditionalFormatting sqref="KT24">
    <cfRule type="duplicateValues" dxfId="3360" priority="3236"/>
  </conditionalFormatting>
  <conditionalFormatting sqref="KT24">
    <cfRule type="duplicateValues" dxfId="3359" priority="3237"/>
    <cfRule type="duplicateValues" dxfId="3358" priority="3238"/>
    <cfRule type="duplicateValues" dxfId="3357" priority="3239"/>
  </conditionalFormatting>
  <conditionalFormatting sqref="KT24">
    <cfRule type="duplicateValues" dxfId="3356" priority="3240"/>
    <cfRule type="duplicateValues" dxfId="3355" priority="3241"/>
  </conditionalFormatting>
  <conditionalFormatting sqref="LF24">
    <cfRule type="duplicateValues" dxfId="3354" priority="3230"/>
  </conditionalFormatting>
  <conditionalFormatting sqref="LF24">
    <cfRule type="duplicateValues" dxfId="3353" priority="3231"/>
    <cfRule type="duplicateValues" dxfId="3352" priority="3232"/>
    <cfRule type="duplicateValues" dxfId="3351" priority="3233"/>
  </conditionalFormatting>
  <conditionalFormatting sqref="LF24">
    <cfRule type="duplicateValues" dxfId="3350" priority="3234"/>
    <cfRule type="duplicateValues" dxfId="3349" priority="3235"/>
  </conditionalFormatting>
  <conditionalFormatting sqref="LH24">
    <cfRule type="duplicateValues" dxfId="3348" priority="3224"/>
  </conditionalFormatting>
  <conditionalFormatting sqref="LH24">
    <cfRule type="duplicateValues" dxfId="3347" priority="3225"/>
    <cfRule type="duplicateValues" dxfId="3346" priority="3226"/>
    <cfRule type="duplicateValues" dxfId="3345" priority="3227"/>
  </conditionalFormatting>
  <conditionalFormatting sqref="LH24">
    <cfRule type="duplicateValues" dxfId="3344" priority="3228"/>
    <cfRule type="duplicateValues" dxfId="3343" priority="3229"/>
  </conditionalFormatting>
  <conditionalFormatting sqref="MH24">
    <cfRule type="duplicateValues" dxfId="3342" priority="3218"/>
  </conditionalFormatting>
  <conditionalFormatting sqref="MH24">
    <cfRule type="duplicateValues" dxfId="3341" priority="3219"/>
    <cfRule type="duplicateValues" dxfId="3340" priority="3220"/>
    <cfRule type="duplicateValues" dxfId="3339" priority="3221"/>
  </conditionalFormatting>
  <conditionalFormatting sqref="MH24">
    <cfRule type="duplicateValues" dxfId="3338" priority="3222"/>
    <cfRule type="duplicateValues" dxfId="3337" priority="3223"/>
  </conditionalFormatting>
  <conditionalFormatting sqref="MJ24">
    <cfRule type="duplicateValues" dxfId="3336" priority="3212"/>
  </conditionalFormatting>
  <conditionalFormatting sqref="MJ24">
    <cfRule type="duplicateValues" dxfId="3335" priority="3213"/>
    <cfRule type="duplicateValues" dxfId="3334" priority="3214"/>
    <cfRule type="duplicateValues" dxfId="3333" priority="3215"/>
  </conditionalFormatting>
  <conditionalFormatting sqref="MJ24">
    <cfRule type="duplicateValues" dxfId="3332" priority="3216"/>
    <cfRule type="duplicateValues" dxfId="3331" priority="3217"/>
  </conditionalFormatting>
  <conditionalFormatting sqref="TV24">
    <cfRule type="duplicateValues" dxfId="3330" priority="3206"/>
  </conditionalFormatting>
  <conditionalFormatting sqref="TV24">
    <cfRule type="duplicateValues" dxfId="3329" priority="3207"/>
    <cfRule type="duplicateValues" dxfId="3328" priority="3208"/>
    <cfRule type="duplicateValues" dxfId="3327" priority="3209"/>
  </conditionalFormatting>
  <conditionalFormatting sqref="TV24">
    <cfRule type="duplicateValues" dxfId="3326" priority="3210"/>
    <cfRule type="duplicateValues" dxfId="3325" priority="3211"/>
  </conditionalFormatting>
  <conditionalFormatting sqref="TX24">
    <cfRule type="duplicateValues" dxfId="3324" priority="3200"/>
  </conditionalFormatting>
  <conditionalFormatting sqref="TX24">
    <cfRule type="duplicateValues" dxfId="3323" priority="3201"/>
    <cfRule type="duplicateValues" dxfId="3322" priority="3202"/>
    <cfRule type="duplicateValues" dxfId="3321" priority="3203"/>
  </conditionalFormatting>
  <conditionalFormatting sqref="TX24">
    <cfRule type="duplicateValues" dxfId="3320" priority="3204"/>
    <cfRule type="duplicateValues" dxfId="3319" priority="3205"/>
  </conditionalFormatting>
  <conditionalFormatting sqref="UL24">
    <cfRule type="duplicateValues" dxfId="3318" priority="3194"/>
  </conditionalFormatting>
  <conditionalFormatting sqref="UL24">
    <cfRule type="duplicateValues" dxfId="3317" priority="3195"/>
    <cfRule type="duplicateValues" dxfId="3316" priority="3196"/>
    <cfRule type="duplicateValues" dxfId="3315" priority="3197"/>
  </conditionalFormatting>
  <conditionalFormatting sqref="UL24">
    <cfRule type="duplicateValues" dxfId="3314" priority="3198"/>
    <cfRule type="duplicateValues" dxfId="3313" priority="3199"/>
  </conditionalFormatting>
  <conditionalFormatting sqref="UN24">
    <cfRule type="duplicateValues" dxfId="3312" priority="3188"/>
  </conditionalFormatting>
  <conditionalFormatting sqref="UN24">
    <cfRule type="duplicateValues" dxfId="3311" priority="3189"/>
    <cfRule type="duplicateValues" dxfId="3310" priority="3190"/>
    <cfRule type="duplicateValues" dxfId="3309" priority="3191"/>
  </conditionalFormatting>
  <conditionalFormatting sqref="UN24">
    <cfRule type="duplicateValues" dxfId="3308" priority="3192"/>
    <cfRule type="duplicateValues" dxfId="3307" priority="3193"/>
  </conditionalFormatting>
  <conditionalFormatting sqref="VZ24">
    <cfRule type="duplicateValues" dxfId="3306" priority="3182"/>
  </conditionalFormatting>
  <conditionalFormatting sqref="VZ24">
    <cfRule type="duplicateValues" dxfId="3305" priority="3183"/>
    <cfRule type="duplicateValues" dxfId="3304" priority="3184"/>
    <cfRule type="duplicateValues" dxfId="3303" priority="3185"/>
  </conditionalFormatting>
  <conditionalFormatting sqref="VZ24">
    <cfRule type="duplicateValues" dxfId="3302" priority="3186"/>
    <cfRule type="duplicateValues" dxfId="3301" priority="3187"/>
  </conditionalFormatting>
  <conditionalFormatting sqref="WB24">
    <cfRule type="duplicateValues" dxfId="3300" priority="3176"/>
  </conditionalFormatting>
  <conditionalFormatting sqref="WB24">
    <cfRule type="duplicateValues" dxfId="3299" priority="3177"/>
    <cfRule type="duplicateValues" dxfId="3298" priority="3178"/>
    <cfRule type="duplicateValues" dxfId="3297" priority="3179"/>
  </conditionalFormatting>
  <conditionalFormatting sqref="WB24">
    <cfRule type="duplicateValues" dxfId="3296" priority="3180"/>
    <cfRule type="duplicateValues" dxfId="3295" priority="3181"/>
  </conditionalFormatting>
  <conditionalFormatting sqref="WN24">
    <cfRule type="duplicateValues" dxfId="3294" priority="3170"/>
  </conditionalFormatting>
  <conditionalFormatting sqref="WN24">
    <cfRule type="duplicateValues" dxfId="3293" priority="3171"/>
    <cfRule type="duplicateValues" dxfId="3292" priority="3172"/>
    <cfRule type="duplicateValues" dxfId="3291" priority="3173"/>
  </conditionalFormatting>
  <conditionalFormatting sqref="WN24">
    <cfRule type="duplicateValues" dxfId="3290" priority="3174"/>
    <cfRule type="duplicateValues" dxfId="3289" priority="3175"/>
  </conditionalFormatting>
  <conditionalFormatting sqref="WP24">
    <cfRule type="duplicateValues" dxfId="3288" priority="3164"/>
  </conditionalFormatting>
  <conditionalFormatting sqref="WP24">
    <cfRule type="duplicateValues" dxfId="3287" priority="3165"/>
    <cfRule type="duplicateValues" dxfId="3286" priority="3166"/>
    <cfRule type="duplicateValues" dxfId="3285" priority="3167"/>
  </conditionalFormatting>
  <conditionalFormatting sqref="WP24">
    <cfRule type="duplicateValues" dxfId="3284" priority="3168"/>
    <cfRule type="duplicateValues" dxfId="3283" priority="3169"/>
  </conditionalFormatting>
  <conditionalFormatting sqref="XP24">
    <cfRule type="duplicateValues" dxfId="3282" priority="3158"/>
  </conditionalFormatting>
  <conditionalFormatting sqref="XP24">
    <cfRule type="duplicateValues" dxfId="3281" priority="3159"/>
    <cfRule type="duplicateValues" dxfId="3280" priority="3160"/>
    <cfRule type="duplicateValues" dxfId="3279" priority="3161"/>
  </conditionalFormatting>
  <conditionalFormatting sqref="XP24">
    <cfRule type="duplicateValues" dxfId="3278" priority="3162"/>
    <cfRule type="duplicateValues" dxfId="3277" priority="3163"/>
  </conditionalFormatting>
  <conditionalFormatting sqref="XR24">
    <cfRule type="duplicateValues" dxfId="3276" priority="3152"/>
  </conditionalFormatting>
  <conditionalFormatting sqref="XR24">
    <cfRule type="duplicateValues" dxfId="3275" priority="3153"/>
    <cfRule type="duplicateValues" dxfId="3274" priority="3154"/>
    <cfRule type="duplicateValues" dxfId="3273" priority="3155"/>
  </conditionalFormatting>
  <conditionalFormatting sqref="XR24">
    <cfRule type="duplicateValues" dxfId="3272" priority="3156"/>
    <cfRule type="duplicateValues" dxfId="3271" priority="3157"/>
  </conditionalFormatting>
  <conditionalFormatting sqref="YF24">
    <cfRule type="duplicateValues" dxfId="3270" priority="3146"/>
  </conditionalFormatting>
  <conditionalFormatting sqref="YF24">
    <cfRule type="duplicateValues" dxfId="3269" priority="3147"/>
    <cfRule type="duplicateValues" dxfId="3268" priority="3148"/>
    <cfRule type="duplicateValues" dxfId="3267" priority="3149"/>
  </conditionalFormatting>
  <conditionalFormatting sqref="YF24">
    <cfRule type="duplicateValues" dxfId="3266" priority="3150"/>
    <cfRule type="duplicateValues" dxfId="3265" priority="3151"/>
  </conditionalFormatting>
  <conditionalFormatting sqref="YH24">
    <cfRule type="duplicateValues" dxfId="3264" priority="3140"/>
  </conditionalFormatting>
  <conditionalFormatting sqref="YH24">
    <cfRule type="duplicateValues" dxfId="3263" priority="3141"/>
    <cfRule type="duplicateValues" dxfId="3262" priority="3142"/>
    <cfRule type="duplicateValues" dxfId="3261" priority="3143"/>
  </conditionalFormatting>
  <conditionalFormatting sqref="YH24">
    <cfRule type="duplicateValues" dxfId="3260" priority="3144"/>
    <cfRule type="duplicateValues" dxfId="3259" priority="3145"/>
  </conditionalFormatting>
  <conditionalFormatting sqref="ML24">
    <cfRule type="duplicateValues" dxfId="3258" priority="3131"/>
  </conditionalFormatting>
  <conditionalFormatting sqref="ML24">
    <cfRule type="duplicateValues" dxfId="3257" priority="3132"/>
    <cfRule type="duplicateValues" dxfId="3256" priority="3133"/>
    <cfRule type="duplicateValues" dxfId="3255" priority="3134"/>
    <cfRule type="duplicateValues" dxfId="3254" priority="3135"/>
  </conditionalFormatting>
  <conditionalFormatting sqref="ML24">
    <cfRule type="duplicateValues" dxfId="3253" priority="3136"/>
    <cfRule type="duplicateValues" dxfId="3252" priority="3137"/>
    <cfRule type="duplicateValues" dxfId="3251" priority="3138"/>
  </conditionalFormatting>
  <conditionalFormatting sqref="ML24">
    <cfRule type="duplicateValues" dxfId="3250" priority="3139"/>
  </conditionalFormatting>
  <conditionalFormatting sqref="TZ24">
    <cfRule type="duplicateValues" dxfId="3249" priority="3122"/>
  </conditionalFormatting>
  <conditionalFormatting sqref="TZ24">
    <cfRule type="duplicateValues" dxfId="3248" priority="3123"/>
    <cfRule type="duplicateValues" dxfId="3247" priority="3124"/>
    <cfRule type="duplicateValues" dxfId="3246" priority="3125"/>
    <cfRule type="duplicateValues" dxfId="3245" priority="3126"/>
  </conditionalFormatting>
  <conditionalFormatting sqref="TZ24">
    <cfRule type="duplicateValues" dxfId="3244" priority="3127"/>
    <cfRule type="duplicateValues" dxfId="3243" priority="3128"/>
    <cfRule type="duplicateValues" dxfId="3242" priority="3129"/>
  </conditionalFormatting>
  <conditionalFormatting sqref="TZ24">
    <cfRule type="duplicateValues" dxfId="3241" priority="3130"/>
  </conditionalFormatting>
  <conditionalFormatting sqref="XT24">
    <cfRule type="duplicateValues" dxfId="3240" priority="3113"/>
  </conditionalFormatting>
  <conditionalFormatting sqref="XT24">
    <cfRule type="duplicateValues" dxfId="3239" priority="3114"/>
    <cfRule type="duplicateValues" dxfId="3238" priority="3115"/>
    <cfRule type="duplicateValues" dxfId="3237" priority="3116"/>
    <cfRule type="duplicateValues" dxfId="3236" priority="3117"/>
  </conditionalFormatting>
  <conditionalFormatting sqref="XT24">
    <cfRule type="duplicateValues" dxfId="3235" priority="3118"/>
    <cfRule type="duplicateValues" dxfId="3234" priority="3119"/>
    <cfRule type="duplicateValues" dxfId="3233" priority="3120"/>
  </conditionalFormatting>
  <conditionalFormatting sqref="XT24">
    <cfRule type="duplicateValues" dxfId="3232" priority="3121"/>
  </conditionalFormatting>
  <conditionalFormatting sqref="D40:D41">
    <cfRule type="duplicateValues" dxfId="3231" priority="2807"/>
  </conditionalFormatting>
  <conditionalFormatting sqref="F40:F41">
    <cfRule type="duplicateValues" dxfId="3230" priority="2806"/>
  </conditionalFormatting>
  <conditionalFormatting sqref="H40:H41">
    <cfRule type="duplicateValues" dxfId="3229" priority="2805"/>
  </conditionalFormatting>
  <conditionalFormatting sqref="J40:J41">
    <cfRule type="duplicateValues" dxfId="3228" priority="2804"/>
  </conditionalFormatting>
  <conditionalFormatting sqref="L40:L41">
    <cfRule type="duplicateValues" dxfId="3227" priority="2803"/>
  </conditionalFormatting>
  <conditionalFormatting sqref="N40:N41">
    <cfRule type="duplicateValues" dxfId="3226" priority="2802"/>
  </conditionalFormatting>
  <conditionalFormatting sqref="P40:P41">
    <cfRule type="duplicateValues" dxfId="3225" priority="2801"/>
  </conditionalFormatting>
  <conditionalFormatting sqref="R40:R41">
    <cfRule type="duplicateValues" dxfId="3224" priority="2800"/>
  </conditionalFormatting>
  <conditionalFormatting sqref="T40:T41">
    <cfRule type="duplicateValues" dxfId="3223" priority="2799"/>
  </conditionalFormatting>
  <conditionalFormatting sqref="V40:V41">
    <cfRule type="duplicateValues" dxfId="3222" priority="2798"/>
  </conditionalFormatting>
  <conditionalFormatting sqref="X40:X41">
    <cfRule type="duplicateValues" dxfId="3221" priority="2797"/>
  </conditionalFormatting>
  <conditionalFormatting sqref="Z40:Z41">
    <cfRule type="duplicateValues" dxfId="3220" priority="2796"/>
  </conditionalFormatting>
  <conditionalFormatting sqref="AB40:AB41">
    <cfRule type="duplicateValues" dxfId="3219" priority="2795"/>
  </conditionalFormatting>
  <conditionalFormatting sqref="AD40:AD41">
    <cfRule type="duplicateValues" dxfId="3218" priority="2794"/>
  </conditionalFormatting>
  <conditionalFormatting sqref="AF40:AF41">
    <cfRule type="duplicateValues" dxfId="3217" priority="2793"/>
  </conditionalFormatting>
  <conditionalFormatting sqref="AH40:AH41">
    <cfRule type="duplicateValues" dxfId="3216" priority="2792"/>
  </conditionalFormatting>
  <conditionalFormatting sqref="AJ40:AJ41">
    <cfRule type="duplicateValues" dxfId="3215" priority="2791"/>
  </conditionalFormatting>
  <conditionalFormatting sqref="AL40:AL41">
    <cfRule type="duplicateValues" dxfId="3214" priority="2790"/>
  </conditionalFormatting>
  <conditionalFormatting sqref="AN40:AN41">
    <cfRule type="duplicateValues" dxfId="3213" priority="2789"/>
  </conditionalFormatting>
  <conditionalFormatting sqref="AP40:AP41">
    <cfRule type="duplicateValues" dxfId="3212" priority="2788"/>
  </conditionalFormatting>
  <conditionalFormatting sqref="AR40:AR41">
    <cfRule type="duplicateValues" dxfId="3211" priority="2787"/>
  </conditionalFormatting>
  <conditionalFormatting sqref="AT40:AT41">
    <cfRule type="duplicateValues" dxfId="3210" priority="2786"/>
  </conditionalFormatting>
  <conditionalFormatting sqref="AV40:AV41">
    <cfRule type="duplicateValues" dxfId="3209" priority="2785"/>
  </conditionalFormatting>
  <conditionalFormatting sqref="AX40:AX41">
    <cfRule type="duplicateValues" dxfId="3208" priority="2784"/>
  </conditionalFormatting>
  <conditionalFormatting sqref="AZ40:AZ41">
    <cfRule type="duplicateValues" dxfId="3207" priority="2783"/>
  </conditionalFormatting>
  <conditionalFormatting sqref="BB40:BB41">
    <cfRule type="duplicateValues" dxfId="3206" priority="2782"/>
  </conditionalFormatting>
  <conditionalFormatting sqref="BD40:BD41">
    <cfRule type="duplicateValues" dxfId="3205" priority="2781"/>
  </conditionalFormatting>
  <conditionalFormatting sqref="BF40:BF41">
    <cfRule type="duplicateValues" dxfId="3204" priority="2780"/>
  </conditionalFormatting>
  <conditionalFormatting sqref="BH40:BH41">
    <cfRule type="duplicateValues" dxfId="3203" priority="2779"/>
  </conditionalFormatting>
  <conditionalFormatting sqref="BJ40:BJ41">
    <cfRule type="duplicateValues" dxfId="3202" priority="2778"/>
  </conditionalFormatting>
  <conditionalFormatting sqref="BL40:BL41">
    <cfRule type="duplicateValues" dxfId="3201" priority="2777"/>
  </conditionalFormatting>
  <conditionalFormatting sqref="BN40:BN41">
    <cfRule type="duplicateValues" dxfId="3200" priority="2776"/>
  </conditionalFormatting>
  <conditionalFormatting sqref="BP40:BP41">
    <cfRule type="duplicateValues" dxfId="3199" priority="2775"/>
  </conditionalFormatting>
  <conditionalFormatting sqref="BR40:BR41">
    <cfRule type="duplicateValues" dxfId="3198" priority="2774"/>
  </conditionalFormatting>
  <conditionalFormatting sqref="BT40:BT41">
    <cfRule type="duplicateValues" dxfId="3197" priority="2773"/>
  </conditionalFormatting>
  <conditionalFormatting sqref="BV40:BV41">
    <cfRule type="duplicateValues" dxfId="3196" priority="2772"/>
  </conditionalFormatting>
  <conditionalFormatting sqref="BX40:BX41">
    <cfRule type="duplicateValues" dxfId="3195" priority="2771"/>
  </conditionalFormatting>
  <conditionalFormatting sqref="BZ40:BZ41">
    <cfRule type="duplicateValues" dxfId="3194" priority="2770"/>
  </conditionalFormatting>
  <conditionalFormatting sqref="CB40:CB41">
    <cfRule type="duplicateValues" dxfId="3193" priority="2769"/>
  </conditionalFormatting>
  <conditionalFormatting sqref="CD40:CD41">
    <cfRule type="duplicateValues" dxfId="3192" priority="2768"/>
  </conditionalFormatting>
  <conditionalFormatting sqref="CF40:CF41">
    <cfRule type="duplicateValues" dxfId="3191" priority="2767"/>
  </conditionalFormatting>
  <conditionalFormatting sqref="CH40:CH41">
    <cfRule type="duplicateValues" dxfId="3190" priority="2766"/>
  </conditionalFormatting>
  <conditionalFormatting sqref="CJ40:CJ41">
    <cfRule type="duplicateValues" dxfId="3189" priority="2765"/>
  </conditionalFormatting>
  <conditionalFormatting sqref="CL40:CL41">
    <cfRule type="duplicateValues" dxfId="3188" priority="2764"/>
  </conditionalFormatting>
  <conditionalFormatting sqref="CN40:CN41">
    <cfRule type="duplicateValues" dxfId="3187" priority="2763"/>
  </conditionalFormatting>
  <conditionalFormatting sqref="CP40:CP41">
    <cfRule type="duplicateValues" dxfId="3186" priority="2762"/>
  </conditionalFormatting>
  <conditionalFormatting sqref="CR40:CR41">
    <cfRule type="duplicateValues" dxfId="3185" priority="2761"/>
  </conditionalFormatting>
  <conditionalFormatting sqref="CT40:CT41">
    <cfRule type="duplicateValues" dxfId="3184" priority="2760"/>
  </conditionalFormatting>
  <conditionalFormatting sqref="CV40:CV41">
    <cfRule type="duplicateValues" dxfId="3183" priority="2759"/>
  </conditionalFormatting>
  <conditionalFormatting sqref="D40:D41">
    <cfRule type="duplicateValues" dxfId="3182" priority="2758"/>
  </conditionalFormatting>
  <conditionalFormatting sqref="F40:F41">
    <cfRule type="duplicateValues" dxfId="3181" priority="2757"/>
  </conditionalFormatting>
  <conditionalFormatting sqref="H40:H41">
    <cfRule type="duplicateValues" dxfId="3180" priority="2756"/>
  </conditionalFormatting>
  <conditionalFormatting sqref="J40:J41">
    <cfRule type="duplicateValues" dxfId="3179" priority="2755"/>
  </conditionalFormatting>
  <conditionalFormatting sqref="L40:L41">
    <cfRule type="duplicateValues" dxfId="3178" priority="2754"/>
  </conditionalFormatting>
  <conditionalFormatting sqref="N40:N41">
    <cfRule type="duplicateValues" dxfId="3177" priority="2753"/>
  </conditionalFormatting>
  <conditionalFormatting sqref="P40:P41">
    <cfRule type="duplicateValues" dxfId="3176" priority="2752"/>
  </conditionalFormatting>
  <conditionalFormatting sqref="R40:R41">
    <cfRule type="duplicateValues" dxfId="3175" priority="2751"/>
  </conditionalFormatting>
  <conditionalFormatting sqref="T40:T41">
    <cfRule type="duplicateValues" dxfId="3174" priority="2750"/>
  </conditionalFormatting>
  <conditionalFormatting sqref="V40:V41">
    <cfRule type="duplicateValues" dxfId="3173" priority="2749"/>
  </conditionalFormatting>
  <conditionalFormatting sqref="X40:X41">
    <cfRule type="duplicateValues" dxfId="3172" priority="2748"/>
  </conditionalFormatting>
  <conditionalFormatting sqref="Z40:Z41">
    <cfRule type="duplicateValues" dxfId="3171" priority="2747"/>
  </conditionalFormatting>
  <conditionalFormatting sqref="AB40:AB41">
    <cfRule type="duplicateValues" dxfId="3170" priority="2746"/>
  </conditionalFormatting>
  <conditionalFormatting sqref="AD40:AD41">
    <cfRule type="duplicateValues" dxfId="3169" priority="2745"/>
  </conditionalFormatting>
  <conditionalFormatting sqref="AF40:AF41">
    <cfRule type="duplicateValues" dxfId="3168" priority="2744"/>
  </conditionalFormatting>
  <conditionalFormatting sqref="AH40:AH41">
    <cfRule type="duplicateValues" dxfId="3167" priority="2743"/>
  </conditionalFormatting>
  <conditionalFormatting sqref="AJ40:AJ41">
    <cfRule type="duplicateValues" dxfId="3166" priority="2742"/>
  </conditionalFormatting>
  <conditionalFormatting sqref="AL40:AL41">
    <cfRule type="duplicateValues" dxfId="3165" priority="2741"/>
  </conditionalFormatting>
  <conditionalFormatting sqref="AN40:AN41">
    <cfRule type="duplicateValues" dxfId="3164" priority="2740"/>
  </conditionalFormatting>
  <conditionalFormatting sqref="AP40:AP41">
    <cfRule type="duplicateValues" dxfId="3163" priority="2739"/>
  </conditionalFormatting>
  <conditionalFormatting sqref="AR40:AR41">
    <cfRule type="duplicateValues" dxfId="3162" priority="2738"/>
  </conditionalFormatting>
  <conditionalFormatting sqref="AT40:AT41">
    <cfRule type="duplicateValues" dxfId="3161" priority="2737"/>
  </conditionalFormatting>
  <conditionalFormatting sqref="AV40:AV41">
    <cfRule type="duplicateValues" dxfId="3160" priority="2736"/>
  </conditionalFormatting>
  <conditionalFormatting sqref="AX40:AX41">
    <cfRule type="duplicateValues" dxfId="3159" priority="2735"/>
  </conditionalFormatting>
  <conditionalFormatting sqref="AZ40:AZ41">
    <cfRule type="duplicateValues" dxfId="3158" priority="2734"/>
  </conditionalFormatting>
  <conditionalFormatting sqref="BB40:BB41">
    <cfRule type="duplicateValues" dxfId="3157" priority="2733"/>
  </conditionalFormatting>
  <conditionalFormatting sqref="BD40:BD41">
    <cfRule type="duplicateValues" dxfId="3156" priority="2732"/>
  </conditionalFormatting>
  <conditionalFormatting sqref="BF40:BF41">
    <cfRule type="duplicateValues" dxfId="3155" priority="2731"/>
  </conditionalFormatting>
  <conditionalFormatting sqref="BH40:BH41">
    <cfRule type="duplicateValues" dxfId="3154" priority="2730"/>
  </conditionalFormatting>
  <conditionalFormatting sqref="BJ40:BJ41">
    <cfRule type="duplicateValues" dxfId="3153" priority="2729"/>
  </conditionalFormatting>
  <conditionalFormatting sqref="BL40:BL41">
    <cfRule type="duplicateValues" dxfId="3152" priority="2728"/>
  </conditionalFormatting>
  <conditionalFormatting sqref="BN40:BN41">
    <cfRule type="duplicateValues" dxfId="3151" priority="2727"/>
  </conditionalFormatting>
  <conditionalFormatting sqref="BP40:BP41">
    <cfRule type="duplicateValues" dxfId="3150" priority="2726"/>
  </conditionalFormatting>
  <conditionalFormatting sqref="BR40:BR41">
    <cfRule type="duplicateValues" dxfId="3149" priority="2725"/>
  </conditionalFormatting>
  <conditionalFormatting sqref="BT40:BT41">
    <cfRule type="duplicateValues" dxfId="3148" priority="2724"/>
  </conditionalFormatting>
  <conditionalFormatting sqref="BV40:BV41">
    <cfRule type="duplicateValues" dxfId="3147" priority="2723"/>
  </conditionalFormatting>
  <conditionalFormatting sqref="BX40:BX41">
    <cfRule type="duplicateValues" dxfId="3146" priority="2722"/>
  </conditionalFormatting>
  <conditionalFormatting sqref="BZ40:BZ41">
    <cfRule type="duplicateValues" dxfId="3145" priority="2721"/>
  </conditionalFormatting>
  <conditionalFormatting sqref="CB40:CB41">
    <cfRule type="duplicateValues" dxfId="3144" priority="2720"/>
  </conditionalFormatting>
  <conditionalFormatting sqref="CD40:CD41">
    <cfRule type="duplicateValues" dxfId="3143" priority="2719"/>
  </conditionalFormatting>
  <conditionalFormatting sqref="CF40:CF41">
    <cfRule type="duplicateValues" dxfId="3142" priority="2718"/>
  </conditionalFormatting>
  <conditionalFormatting sqref="CH40:CH41">
    <cfRule type="duplicateValues" dxfId="3141" priority="2717"/>
  </conditionalFormatting>
  <conditionalFormatting sqref="CJ40:CJ41">
    <cfRule type="duplicateValues" dxfId="3140" priority="2716"/>
  </conditionalFormatting>
  <conditionalFormatting sqref="CL40:CL41">
    <cfRule type="duplicateValues" dxfId="3139" priority="2715"/>
  </conditionalFormatting>
  <conditionalFormatting sqref="CN40:CN41">
    <cfRule type="duplicateValues" dxfId="3138" priority="2714"/>
  </conditionalFormatting>
  <conditionalFormatting sqref="CP40:CP41">
    <cfRule type="duplicateValues" dxfId="3137" priority="2713"/>
  </conditionalFormatting>
  <conditionalFormatting sqref="CR40:CR41">
    <cfRule type="duplicateValues" dxfId="3136" priority="2712"/>
  </conditionalFormatting>
  <conditionalFormatting sqref="CT40:CT41">
    <cfRule type="duplicateValues" dxfId="3135" priority="2711"/>
  </conditionalFormatting>
  <conditionalFormatting sqref="CV40:CV41">
    <cfRule type="duplicateValues" dxfId="3134" priority="2710"/>
  </conditionalFormatting>
  <conditionalFormatting sqref="D40:D41">
    <cfRule type="duplicateValues" dxfId="3133" priority="2709"/>
  </conditionalFormatting>
  <conditionalFormatting sqref="R40:R41">
    <cfRule type="duplicateValues" dxfId="3132" priority="2708"/>
  </conditionalFormatting>
  <conditionalFormatting sqref="T40:T41">
    <cfRule type="duplicateValues" dxfId="3131" priority="2706"/>
    <cfRule type="duplicateValues" dxfId="3130" priority="2707"/>
  </conditionalFormatting>
  <conditionalFormatting sqref="V40:V41">
    <cfRule type="duplicateValues" dxfId="3129" priority="2704"/>
    <cfRule type="duplicateValues" dxfId="3128" priority="2705"/>
  </conditionalFormatting>
  <conditionalFormatting sqref="X40:X41">
    <cfRule type="duplicateValues" dxfId="3127" priority="2702"/>
    <cfRule type="duplicateValues" dxfId="3126" priority="2703"/>
  </conditionalFormatting>
  <conditionalFormatting sqref="Z40:Z41">
    <cfRule type="duplicateValues" dxfId="3125" priority="2700"/>
    <cfRule type="duplicateValues" dxfId="3124" priority="2701"/>
  </conditionalFormatting>
  <conditionalFormatting sqref="AB40:AB41">
    <cfRule type="duplicateValues" dxfId="3123" priority="2698"/>
    <cfRule type="duplicateValues" dxfId="3122" priority="2699"/>
  </conditionalFormatting>
  <conditionalFormatting sqref="AD40:AD41">
    <cfRule type="duplicateValues" dxfId="3121" priority="2696"/>
    <cfRule type="duplicateValues" dxfId="3120" priority="2697"/>
  </conditionalFormatting>
  <conditionalFormatting sqref="AF40:AF41">
    <cfRule type="duplicateValues" dxfId="3119" priority="2695"/>
  </conditionalFormatting>
  <conditionalFormatting sqref="AH40:AH41">
    <cfRule type="duplicateValues" dxfId="3118" priority="2693"/>
    <cfRule type="duplicateValues" dxfId="3117" priority="2694"/>
  </conditionalFormatting>
  <conditionalFormatting sqref="AJ40:AJ41">
    <cfRule type="duplicateValues" dxfId="3116" priority="2691"/>
    <cfRule type="duplicateValues" dxfId="3115" priority="2692"/>
  </conditionalFormatting>
  <conditionalFormatting sqref="AL40:AL41">
    <cfRule type="duplicateValues" dxfId="3114" priority="2689"/>
    <cfRule type="duplicateValues" dxfId="3113" priority="2690"/>
  </conditionalFormatting>
  <conditionalFormatting sqref="AN40:AN41">
    <cfRule type="duplicateValues" dxfId="3112" priority="2688"/>
  </conditionalFormatting>
  <conditionalFormatting sqref="AP40:AP41">
    <cfRule type="duplicateValues" dxfId="3111" priority="2687"/>
  </conditionalFormatting>
  <conditionalFormatting sqref="AR40:AR41">
    <cfRule type="duplicateValues" dxfId="3110" priority="2686"/>
  </conditionalFormatting>
  <conditionalFormatting sqref="AT40:AT41">
    <cfRule type="duplicateValues" dxfId="3109" priority="2685"/>
  </conditionalFormatting>
  <conditionalFormatting sqref="AV40:AV41">
    <cfRule type="duplicateValues" dxfId="3108" priority="2683"/>
    <cfRule type="duplicateValues" dxfId="3107" priority="2684"/>
  </conditionalFormatting>
  <conditionalFormatting sqref="AX40:AX41">
    <cfRule type="duplicateValues" dxfId="3106" priority="2681"/>
    <cfRule type="duplicateValues" dxfId="3105" priority="2682"/>
  </conditionalFormatting>
  <conditionalFormatting sqref="AZ40:AZ41">
    <cfRule type="duplicateValues" dxfId="3104" priority="2679"/>
    <cfRule type="duplicateValues" dxfId="3103" priority="2680"/>
  </conditionalFormatting>
  <conditionalFormatting sqref="BB40:BB41">
    <cfRule type="duplicateValues" dxfId="3102" priority="2678"/>
  </conditionalFormatting>
  <conditionalFormatting sqref="BD40:BD41">
    <cfRule type="duplicateValues" dxfId="3101" priority="2676"/>
    <cfRule type="duplicateValues" dxfId="3100" priority="2677"/>
  </conditionalFormatting>
  <conditionalFormatting sqref="BF40:BF41">
    <cfRule type="duplicateValues" dxfId="3099" priority="2675"/>
  </conditionalFormatting>
  <conditionalFormatting sqref="BH40:BH41">
    <cfRule type="duplicateValues" dxfId="3098" priority="2674"/>
  </conditionalFormatting>
  <conditionalFormatting sqref="BJ40:BJ41">
    <cfRule type="duplicateValues" dxfId="3097" priority="2672"/>
    <cfRule type="duplicateValues" dxfId="3096" priority="2673"/>
  </conditionalFormatting>
  <conditionalFormatting sqref="BL40:BL41">
    <cfRule type="duplicateValues" dxfId="3095" priority="2670"/>
    <cfRule type="duplicateValues" dxfId="3094" priority="2671"/>
  </conditionalFormatting>
  <conditionalFormatting sqref="BN40:BN41">
    <cfRule type="duplicateValues" dxfId="3093" priority="2668"/>
    <cfRule type="duplicateValues" dxfId="3092" priority="2669"/>
  </conditionalFormatting>
  <conditionalFormatting sqref="BV40:BV41">
    <cfRule type="duplicateValues" dxfId="3091" priority="2667"/>
  </conditionalFormatting>
  <conditionalFormatting sqref="BX40:BX41">
    <cfRule type="duplicateValues" dxfId="3090" priority="2665"/>
    <cfRule type="duplicateValues" dxfId="3089" priority="2666"/>
  </conditionalFormatting>
  <conditionalFormatting sqref="BZ40:BZ41">
    <cfRule type="duplicateValues" dxfId="3088" priority="2663"/>
    <cfRule type="duplicateValues" dxfId="3087" priority="2664"/>
  </conditionalFormatting>
  <conditionalFormatting sqref="CB40:CB41">
    <cfRule type="duplicateValues" dxfId="3086" priority="2661"/>
    <cfRule type="duplicateValues" dxfId="3085" priority="2662"/>
  </conditionalFormatting>
  <conditionalFormatting sqref="CJ40:CJ41">
    <cfRule type="duplicateValues" dxfId="3084" priority="2660"/>
  </conditionalFormatting>
  <conditionalFormatting sqref="CL40:CL41">
    <cfRule type="duplicateValues" dxfId="3083" priority="2658"/>
    <cfRule type="duplicateValues" dxfId="3082" priority="2659"/>
  </conditionalFormatting>
  <conditionalFormatting sqref="CN40:CN41">
    <cfRule type="duplicateValues" dxfId="3081" priority="2656"/>
    <cfRule type="duplicateValues" dxfId="3080" priority="2657"/>
  </conditionalFormatting>
  <conditionalFormatting sqref="CP40:CP41">
    <cfRule type="duplicateValues" dxfId="3079" priority="2654"/>
    <cfRule type="duplicateValues" dxfId="3078" priority="2655"/>
  </conditionalFormatting>
  <conditionalFormatting sqref="BR40:BR41">
    <cfRule type="duplicateValues" dxfId="3077" priority="2653"/>
  </conditionalFormatting>
  <conditionalFormatting sqref="D40:D41">
    <cfRule type="duplicateValues" dxfId="3076" priority="2652"/>
  </conditionalFormatting>
  <conditionalFormatting sqref="F40:F41">
    <cfRule type="duplicateValues" dxfId="3075" priority="2649"/>
    <cfRule type="duplicateValues" dxfId="3074" priority="2650"/>
    <cfRule type="duplicateValues" dxfId="3073" priority="2651"/>
  </conditionalFormatting>
  <conditionalFormatting sqref="H40:H41">
    <cfRule type="duplicateValues" dxfId="3072" priority="2646"/>
    <cfRule type="duplicateValues" dxfId="3071" priority="2647"/>
    <cfRule type="duplicateValues" dxfId="3070" priority="2648"/>
  </conditionalFormatting>
  <conditionalFormatting sqref="J40:J41">
    <cfRule type="duplicateValues" dxfId="3069" priority="2643"/>
    <cfRule type="duplicateValues" dxfId="3068" priority="2644"/>
    <cfRule type="duplicateValues" dxfId="3067" priority="2645"/>
  </conditionalFormatting>
  <conditionalFormatting sqref="L40:L41">
    <cfRule type="duplicateValues" dxfId="3066" priority="2640"/>
    <cfRule type="duplicateValues" dxfId="3065" priority="2641"/>
    <cfRule type="duplicateValues" dxfId="3064" priority="2642"/>
  </conditionalFormatting>
  <conditionalFormatting sqref="N40:N41">
    <cfRule type="duplicateValues" dxfId="3063" priority="2637"/>
    <cfRule type="duplicateValues" dxfId="3062" priority="2638"/>
    <cfRule type="duplicateValues" dxfId="3061" priority="2639"/>
  </conditionalFormatting>
  <conditionalFormatting sqref="P40:P41">
    <cfRule type="duplicateValues" dxfId="3060" priority="2634"/>
    <cfRule type="duplicateValues" dxfId="3059" priority="2635"/>
    <cfRule type="duplicateValues" dxfId="3058" priority="2636"/>
  </conditionalFormatting>
  <conditionalFormatting sqref="N40:N41">
    <cfRule type="duplicateValues" dxfId="3057" priority="2633"/>
  </conditionalFormatting>
  <conditionalFormatting sqref="R40:R41">
    <cfRule type="duplicateValues" dxfId="3056" priority="2632"/>
  </conditionalFormatting>
  <conditionalFormatting sqref="AF40:AF41">
    <cfRule type="duplicateValues" dxfId="3055" priority="2631"/>
  </conditionalFormatting>
  <conditionalFormatting sqref="AN40:AN41">
    <cfRule type="duplicateValues" dxfId="3054" priority="2630"/>
  </conditionalFormatting>
  <conditionalFormatting sqref="AP40:AP41">
    <cfRule type="duplicateValues" dxfId="3053" priority="2629"/>
  </conditionalFormatting>
  <conditionalFormatting sqref="AR40:AR41">
    <cfRule type="duplicateValues" dxfId="3052" priority="2628"/>
  </conditionalFormatting>
  <conditionalFormatting sqref="AT40:AT41">
    <cfRule type="duplicateValues" dxfId="3051" priority="2627"/>
  </conditionalFormatting>
  <conditionalFormatting sqref="BB40:BB41">
    <cfRule type="duplicateValues" dxfId="3050" priority="2626"/>
  </conditionalFormatting>
  <conditionalFormatting sqref="BD40:BD41">
    <cfRule type="duplicateValues" dxfId="3049" priority="2625"/>
  </conditionalFormatting>
  <conditionalFormatting sqref="BF40:BF41">
    <cfRule type="duplicateValues" dxfId="3048" priority="2624"/>
  </conditionalFormatting>
  <conditionalFormatting sqref="BH40:BH41">
    <cfRule type="duplicateValues" dxfId="3047" priority="2623"/>
  </conditionalFormatting>
  <conditionalFormatting sqref="BP40:BP41">
    <cfRule type="duplicateValues" dxfId="3046" priority="2620"/>
    <cfRule type="duplicateValues" dxfId="3045" priority="2621"/>
    <cfRule type="duplicateValues" dxfId="3044" priority="2622"/>
  </conditionalFormatting>
  <conditionalFormatting sqref="BR40:BR41">
    <cfRule type="duplicateValues" dxfId="3043" priority="2617"/>
    <cfRule type="duplicateValues" dxfId="3042" priority="2618"/>
    <cfRule type="duplicateValues" dxfId="3041" priority="2619"/>
  </conditionalFormatting>
  <conditionalFormatting sqref="BT40:BT41">
    <cfRule type="duplicateValues" dxfId="3040" priority="2613"/>
    <cfRule type="duplicateValues" dxfId="3039" priority="2614"/>
    <cfRule type="duplicateValues" dxfId="3038" priority="2615"/>
    <cfRule type="duplicateValues" dxfId="3037" priority="2616"/>
  </conditionalFormatting>
  <conditionalFormatting sqref="BV40:BV41">
    <cfRule type="duplicateValues" dxfId="3036" priority="2612"/>
  </conditionalFormatting>
  <conditionalFormatting sqref="CD40:CD41">
    <cfRule type="duplicateValues" dxfId="3035" priority="2609"/>
    <cfRule type="duplicateValues" dxfId="3034" priority="2610"/>
    <cfRule type="duplicateValues" dxfId="3033" priority="2611"/>
  </conditionalFormatting>
  <conditionalFormatting sqref="CF40:CF41">
    <cfRule type="duplicateValues" dxfId="3032" priority="2606"/>
    <cfRule type="duplicateValues" dxfId="3031" priority="2607"/>
    <cfRule type="duplicateValues" dxfId="3030" priority="2608"/>
  </conditionalFormatting>
  <conditionalFormatting sqref="CH40:CH41">
    <cfRule type="duplicateValues" dxfId="3029" priority="2603"/>
    <cfRule type="duplicateValues" dxfId="3028" priority="2604"/>
    <cfRule type="duplicateValues" dxfId="3027" priority="2605"/>
  </conditionalFormatting>
  <conditionalFormatting sqref="CJ40:CJ41">
    <cfRule type="duplicateValues" dxfId="3026" priority="2602"/>
  </conditionalFormatting>
  <conditionalFormatting sqref="CR40:CR41">
    <cfRule type="duplicateValues" dxfId="3025" priority="2599"/>
    <cfRule type="duplicateValues" dxfId="3024" priority="2600"/>
    <cfRule type="duplicateValues" dxfId="3023" priority="2601"/>
  </conditionalFormatting>
  <conditionalFormatting sqref="CT40:CT41">
    <cfRule type="duplicateValues" dxfId="3022" priority="2596"/>
    <cfRule type="duplicateValues" dxfId="3021" priority="2597"/>
    <cfRule type="duplicateValues" dxfId="3020" priority="2598"/>
  </conditionalFormatting>
  <conditionalFormatting sqref="CV40:CV41">
    <cfRule type="duplicateValues" dxfId="3019" priority="2593"/>
    <cfRule type="duplicateValues" dxfId="3018" priority="2594"/>
    <cfRule type="duplicateValues" dxfId="3017" priority="2595"/>
  </conditionalFormatting>
  <conditionalFormatting sqref="BR41">
    <cfRule type="duplicateValues" dxfId="3016" priority="2592"/>
  </conditionalFormatting>
  <conditionalFormatting sqref="BR41">
    <cfRule type="duplicateValues" dxfId="3015" priority="2591"/>
  </conditionalFormatting>
  <conditionalFormatting sqref="D40:D41">
    <cfRule type="duplicateValues" dxfId="3014" priority="2590"/>
  </conditionalFormatting>
  <conditionalFormatting sqref="F40:F41">
    <cfRule type="duplicateValues" dxfId="3013" priority="2588"/>
    <cfRule type="duplicateValues" dxfId="3012" priority="2589"/>
  </conditionalFormatting>
  <conditionalFormatting sqref="H40:H41">
    <cfRule type="duplicateValues" dxfId="3011" priority="2586"/>
    <cfRule type="duplicateValues" dxfId="3010" priority="2587"/>
  </conditionalFormatting>
  <conditionalFormatting sqref="J40:J41">
    <cfRule type="duplicateValues" dxfId="3009" priority="2584"/>
    <cfRule type="duplicateValues" dxfId="3008" priority="2585"/>
  </conditionalFormatting>
  <conditionalFormatting sqref="L40:L41">
    <cfRule type="duplicateValues" dxfId="3007" priority="2582"/>
    <cfRule type="duplicateValues" dxfId="3006" priority="2583"/>
  </conditionalFormatting>
  <conditionalFormatting sqref="N40:N41">
    <cfRule type="duplicateValues" dxfId="3005" priority="2580"/>
    <cfRule type="duplicateValues" dxfId="3004" priority="2581"/>
  </conditionalFormatting>
  <conditionalFormatting sqref="P40:P41">
    <cfRule type="duplicateValues" dxfId="3003" priority="2578"/>
    <cfRule type="duplicateValues" dxfId="3002" priority="2579"/>
  </conditionalFormatting>
  <conditionalFormatting sqref="R40:R41">
    <cfRule type="duplicateValues" dxfId="3001" priority="2577"/>
  </conditionalFormatting>
  <conditionalFormatting sqref="T40:T41">
    <cfRule type="duplicateValues" dxfId="3000" priority="2575"/>
    <cfRule type="duplicateValues" dxfId="2999" priority="2576"/>
  </conditionalFormatting>
  <conditionalFormatting sqref="V40:V41">
    <cfRule type="duplicateValues" dxfId="2998" priority="2573"/>
    <cfRule type="duplicateValues" dxfId="2997" priority="2574"/>
  </conditionalFormatting>
  <conditionalFormatting sqref="X40:X41">
    <cfRule type="duplicateValues" dxfId="2996" priority="2571"/>
    <cfRule type="duplicateValues" dxfId="2995" priority="2572"/>
  </conditionalFormatting>
  <conditionalFormatting sqref="AF40:AF41">
    <cfRule type="duplicateValues" dxfId="2994" priority="2570"/>
  </conditionalFormatting>
  <conditionalFormatting sqref="AH40:AH41">
    <cfRule type="duplicateValues" dxfId="2993" priority="2568"/>
    <cfRule type="duplicateValues" dxfId="2992" priority="2569"/>
  </conditionalFormatting>
  <conditionalFormatting sqref="AJ40:AJ41">
    <cfRule type="duplicateValues" dxfId="2991" priority="2566"/>
    <cfRule type="duplicateValues" dxfId="2990" priority="2567"/>
  </conditionalFormatting>
  <conditionalFormatting sqref="AL40:AL41">
    <cfRule type="duplicateValues" dxfId="2989" priority="2564"/>
    <cfRule type="duplicateValues" dxfId="2988" priority="2565"/>
  </conditionalFormatting>
  <conditionalFormatting sqref="AT40:AT41">
    <cfRule type="duplicateValues" dxfId="2987" priority="2563"/>
  </conditionalFormatting>
  <conditionalFormatting sqref="AV40:AV41">
    <cfRule type="duplicateValues" dxfId="2986" priority="2561"/>
    <cfRule type="duplicateValues" dxfId="2985" priority="2562"/>
  </conditionalFormatting>
  <conditionalFormatting sqref="AX40:AX41">
    <cfRule type="duplicateValues" dxfId="2984" priority="2559"/>
    <cfRule type="duplicateValues" dxfId="2983" priority="2560"/>
  </conditionalFormatting>
  <conditionalFormatting sqref="AZ40:AZ41">
    <cfRule type="duplicateValues" dxfId="2982" priority="2557"/>
    <cfRule type="duplicateValues" dxfId="2981" priority="2558"/>
  </conditionalFormatting>
  <conditionalFormatting sqref="BH40:BH41">
    <cfRule type="duplicateValues" dxfId="2980" priority="2556"/>
  </conditionalFormatting>
  <conditionalFormatting sqref="BJ40:BJ41">
    <cfRule type="duplicateValues" dxfId="2979" priority="2554"/>
    <cfRule type="duplicateValues" dxfId="2978" priority="2555"/>
  </conditionalFormatting>
  <conditionalFormatting sqref="BL40:BL41">
    <cfRule type="duplicateValues" dxfId="2977" priority="2552"/>
    <cfRule type="duplicateValues" dxfId="2976" priority="2553"/>
  </conditionalFormatting>
  <conditionalFormatting sqref="BN40:BN41">
    <cfRule type="duplicateValues" dxfId="2975" priority="2550"/>
    <cfRule type="duplicateValues" dxfId="2974" priority="2551"/>
  </conditionalFormatting>
  <conditionalFormatting sqref="BV40:BV41">
    <cfRule type="duplicateValues" dxfId="2973" priority="2549"/>
  </conditionalFormatting>
  <conditionalFormatting sqref="BX40:BX41">
    <cfRule type="duplicateValues" dxfId="2972" priority="2547"/>
    <cfRule type="duplicateValues" dxfId="2971" priority="2548"/>
  </conditionalFormatting>
  <conditionalFormatting sqref="BZ40:BZ41">
    <cfRule type="duplicateValues" dxfId="2970" priority="2545"/>
    <cfRule type="duplicateValues" dxfId="2969" priority="2546"/>
  </conditionalFormatting>
  <conditionalFormatting sqref="CB40:CB41">
    <cfRule type="duplicateValues" dxfId="2968" priority="2543"/>
    <cfRule type="duplicateValues" dxfId="2967" priority="2544"/>
  </conditionalFormatting>
  <conditionalFormatting sqref="CJ40:CJ41">
    <cfRule type="duplicateValues" dxfId="2966" priority="2542"/>
  </conditionalFormatting>
  <conditionalFormatting sqref="D40:D41">
    <cfRule type="duplicateValues" dxfId="2965" priority="2541"/>
  </conditionalFormatting>
  <conditionalFormatting sqref="R40:R41">
    <cfRule type="duplicateValues" dxfId="2964" priority="2540"/>
  </conditionalFormatting>
  <conditionalFormatting sqref="Z40:Z41">
    <cfRule type="duplicateValues" dxfId="2963" priority="2537"/>
    <cfRule type="duplicateValues" dxfId="2962" priority="2538"/>
    <cfRule type="duplicateValues" dxfId="2961" priority="2539"/>
  </conditionalFormatting>
  <conditionalFormatting sqref="AB40:AB41">
    <cfRule type="duplicateValues" dxfId="2960" priority="2533"/>
    <cfRule type="duplicateValues" dxfId="2959" priority="2534"/>
    <cfRule type="duplicateValues" dxfId="2958" priority="2535"/>
    <cfRule type="duplicateValues" dxfId="2957" priority="2536"/>
  </conditionalFormatting>
  <conditionalFormatting sqref="AD40:AD41">
    <cfRule type="duplicateValues" dxfId="2956" priority="2529"/>
    <cfRule type="duplicateValues" dxfId="2955" priority="2530"/>
    <cfRule type="duplicateValues" dxfId="2954" priority="2531"/>
    <cfRule type="duplicateValues" dxfId="2953" priority="2532"/>
  </conditionalFormatting>
  <conditionalFormatting sqref="AF40:AF41">
    <cfRule type="duplicateValues" dxfId="2952" priority="2528"/>
  </conditionalFormatting>
  <conditionalFormatting sqref="AN40:AN41">
    <cfRule type="duplicateValues" dxfId="2951" priority="2525"/>
    <cfRule type="duplicateValues" dxfId="2950" priority="2526"/>
    <cfRule type="duplicateValues" dxfId="2949" priority="2527"/>
  </conditionalFormatting>
  <conditionalFormatting sqref="AP40:AP41">
    <cfRule type="duplicateValues" dxfId="2948" priority="2522"/>
    <cfRule type="duplicateValues" dxfId="2947" priority="2523"/>
    <cfRule type="duplicateValues" dxfId="2946" priority="2524"/>
  </conditionalFormatting>
  <conditionalFormatting sqref="AR40:AR41">
    <cfRule type="duplicateValues" dxfId="2945" priority="2519"/>
    <cfRule type="duplicateValues" dxfId="2944" priority="2520"/>
    <cfRule type="duplicateValues" dxfId="2943" priority="2521"/>
  </conditionalFormatting>
  <conditionalFormatting sqref="AT40:AT41">
    <cfRule type="duplicateValues" dxfId="2942" priority="2518"/>
  </conditionalFormatting>
  <conditionalFormatting sqref="BB40:BB41">
    <cfRule type="duplicateValues" dxfId="2941" priority="2515"/>
    <cfRule type="duplicateValues" dxfId="2940" priority="2516"/>
    <cfRule type="duplicateValues" dxfId="2939" priority="2517"/>
  </conditionalFormatting>
  <conditionalFormatting sqref="BD40:BD41">
    <cfRule type="duplicateValues" dxfId="2938" priority="2509"/>
    <cfRule type="duplicateValues" dxfId="2937" priority="2510"/>
    <cfRule type="duplicateValues" dxfId="2936" priority="2511"/>
    <cfRule type="duplicateValues" dxfId="2935" priority="2512"/>
    <cfRule type="duplicateValues" dxfId="2934" priority="2513"/>
    <cfRule type="duplicateValues" dxfId="2933" priority="2514"/>
  </conditionalFormatting>
  <conditionalFormatting sqref="BF40:BF41">
    <cfRule type="duplicateValues" dxfId="2932" priority="2504"/>
    <cfRule type="duplicateValues" dxfId="2931" priority="2505"/>
    <cfRule type="duplicateValues" dxfId="2930" priority="2506"/>
    <cfRule type="duplicateValues" dxfId="2929" priority="2507"/>
    <cfRule type="duplicateValues" dxfId="2928" priority="2508"/>
  </conditionalFormatting>
  <conditionalFormatting sqref="BH40:BH41">
    <cfRule type="duplicateValues" dxfId="2927" priority="2503"/>
  </conditionalFormatting>
  <conditionalFormatting sqref="BP40:BP41">
    <cfRule type="duplicateValues" dxfId="2926" priority="2500"/>
    <cfRule type="duplicateValues" dxfId="2925" priority="2501"/>
    <cfRule type="duplicateValues" dxfId="2924" priority="2502"/>
  </conditionalFormatting>
  <conditionalFormatting sqref="BR40:BR41">
    <cfRule type="duplicateValues" dxfId="2923" priority="2497"/>
    <cfRule type="duplicateValues" dxfId="2922" priority="2498"/>
    <cfRule type="duplicateValues" dxfId="2921" priority="2499"/>
  </conditionalFormatting>
  <conditionalFormatting sqref="BT40:BT41">
    <cfRule type="duplicateValues" dxfId="2920" priority="2494"/>
    <cfRule type="duplicateValues" dxfId="2919" priority="2495"/>
    <cfRule type="duplicateValues" dxfId="2918" priority="2496"/>
  </conditionalFormatting>
  <conditionalFormatting sqref="BV40:BV41">
    <cfRule type="duplicateValues" dxfId="2917" priority="2493"/>
  </conditionalFormatting>
  <conditionalFormatting sqref="CD40:CD41">
    <cfRule type="duplicateValues" dxfId="2916" priority="2490"/>
    <cfRule type="duplicateValues" dxfId="2915" priority="2491"/>
    <cfRule type="duplicateValues" dxfId="2914" priority="2492"/>
  </conditionalFormatting>
  <conditionalFormatting sqref="CH40:CH41">
    <cfRule type="duplicateValues" dxfId="2913" priority="2488"/>
    <cfRule type="duplicateValues" dxfId="2912" priority="2489"/>
  </conditionalFormatting>
  <conditionalFormatting sqref="CJ40:CJ41">
    <cfRule type="duplicateValues" dxfId="2911" priority="2487"/>
  </conditionalFormatting>
  <conditionalFormatting sqref="CL40:CL41">
    <cfRule type="duplicateValues" dxfId="2910" priority="2484"/>
    <cfRule type="duplicateValues" dxfId="2909" priority="2485"/>
    <cfRule type="duplicateValues" dxfId="2908" priority="2486"/>
  </conditionalFormatting>
  <conditionalFormatting sqref="CN40:CN41">
    <cfRule type="duplicateValues" dxfId="2907" priority="2481"/>
    <cfRule type="duplicateValues" dxfId="2906" priority="2482"/>
    <cfRule type="duplicateValues" dxfId="2905" priority="2483"/>
  </conditionalFormatting>
  <conditionalFormatting sqref="CP40:CP41">
    <cfRule type="duplicateValues" dxfId="2904" priority="2478"/>
    <cfRule type="duplicateValues" dxfId="2903" priority="2479"/>
    <cfRule type="duplicateValues" dxfId="2902" priority="2480"/>
  </conditionalFormatting>
  <conditionalFormatting sqref="CR40:CR41">
    <cfRule type="duplicateValues" dxfId="2901" priority="2475"/>
    <cfRule type="duplicateValues" dxfId="2900" priority="2476"/>
    <cfRule type="duplicateValues" dxfId="2899" priority="2477"/>
  </conditionalFormatting>
  <conditionalFormatting sqref="CT40:CT41">
    <cfRule type="duplicateValues" dxfId="2898" priority="2472"/>
    <cfRule type="duplicateValues" dxfId="2897" priority="2473"/>
    <cfRule type="duplicateValues" dxfId="2896" priority="2474"/>
  </conditionalFormatting>
  <conditionalFormatting sqref="CV40:CV41">
    <cfRule type="duplicateValues" dxfId="2895" priority="2469"/>
    <cfRule type="duplicateValues" dxfId="2894" priority="2470"/>
    <cfRule type="duplicateValues" dxfId="2893" priority="2471"/>
  </conditionalFormatting>
  <conditionalFormatting sqref="BD41">
    <cfRule type="duplicateValues" dxfId="2892" priority="2468"/>
  </conditionalFormatting>
  <conditionalFormatting sqref="CT40:CT41">
    <cfRule type="duplicateValues" dxfId="2891" priority="2467"/>
  </conditionalFormatting>
  <conditionalFormatting sqref="AP40:AP41">
    <cfRule type="duplicateValues" dxfId="2890" priority="2466"/>
  </conditionalFormatting>
  <conditionalFormatting sqref="BD41">
    <cfRule type="duplicateValues" dxfId="2889" priority="2465"/>
  </conditionalFormatting>
  <conditionalFormatting sqref="R36:R39">
    <cfRule type="duplicateValues" dxfId="2888" priority="2464"/>
  </conditionalFormatting>
  <conditionalFormatting sqref="AF36:AF39">
    <cfRule type="duplicateValues" dxfId="2887" priority="2463"/>
  </conditionalFormatting>
  <conditionalFormatting sqref="AN36:AN39">
    <cfRule type="duplicateValues" dxfId="2886" priority="2462"/>
  </conditionalFormatting>
  <conditionalFormatting sqref="AT36:AT39">
    <cfRule type="duplicateValues" dxfId="2885" priority="2461"/>
  </conditionalFormatting>
  <conditionalFormatting sqref="BB36:BB39">
    <cfRule type="duplicateValues" dxfId="2884" priority="2460"/>
  </conditionalFormatting>
  <conditionalFormatting sqref="BD36">
    <cfRule type="duplicateValues" dxfId="2883" priority="2459"/>
  </conditionalFormatting>
  <conditionalFormatting sqref="BH36:BH39">
    <cfRule type="duplicateValues" dxfId="2882" priority="2458"/>
  </conditionalFormatting>
  <conditionalFormatting sqref="BP36:BP39">
    <cfRule type="duplicateValues" dxfId="2881" priority="2457"/>
  </conditionalFormatting>
  <conditionalFormatting sqref="BR36:BR39">
    <cfRule type="duplicateValues" dxfId="2880" priority="2456"/>
  </conditionalFormatting>
  <conditionalFormatting sqref="BV36:BV39">
    <cfRule type="duplicateValues" dxfId="2879" priority="2455"/>
  </conditionalFormatting>
  <conditionalFormatting sqref="CD36:CD39">
    <cfRule type="duplicateValues" dxfId="2878" priority="2454"/>
  </conditionalFormatting>
  <conditionalFormatting sqref="CJ36:CJ39">
    <cfRule type="duplicateValues" dxfId="2877" priority="2453"/>
  </conditionalFormatting>
  <conditionalFormatting sqref="CT36:CT37">
    <cfRule type="duplicateValues" dxfId="2876" priority="2452"/>
  </conditionalFormatting>
  <conditionalFormatting sqref="H38:H39">
    <cfRule type="duplicateValues" dxfId="2875" priority="2451"/>
  </conditionalFormatting>
  <conditionalFormatting sqref="J38:J39">
    <cfRule type="duplicateValues" dxfId="2874" priority="2450"/>
  </conditionalFormatting>
  <conditionalFormatting sqref="L38:L39">
    <cfRule type="duplicateValues" dxfId="2873" priority="2449"/>
  </conditionalFormatting>
  <conditionalFormatting sqref="N38:N39">
    <cfRule type="duplicateValues" dxfId="2872" priority="2448"/>
  </conditionalFormatting>
  <conditionalFormatting sqref="P38:P39">
    <cfRule type="duplicateValues" dxfId="2871" priority="2447"/>
  </conditionalFormatting>
  <conditionalFormatting sqref="R38:R39">
    <cfRule type="duplicateValues" dxfId="2870" priority="2446"/>
  </conditionalFormatting>
  <conditionalFormatting sqref="T38:T39">
    <cfRule type="duplicateValues" dxfId="2869" priority="2445"/>
  </conditionalFormatting>
  <conditionalFormatting sqref="V38:V39">
    <cfRule type="duplicateValues" dxfId="2868" priority="2444"/>
  </conditionalFormatting>
  <conditionalFormatting sqref="X38:X39">
    <cfRule type="duplicateValues" dxfId="2867" priority="2443"/>
  </conditionalFormatting>
  <conditionalFormatting sqref="Z38:Z39">
    <cfRule type="duplicateValues" dxfId="2866" priority="2442"/>
  </conditionalFormatting>
  <conditionalFormatting sqref="AB38:AB39">
    <cfRule type="duplicateValues" dxfId="2865" priority="2441"/>
  </conditionalFormatting>
  <conditionalFormatting sqref="AD38:AD39">
    <cfRule type="duplicateValues" dxfId="2864" priority="2440"/>
  </conditionalFormatting>
  <conditionalFormatting sqref="AF38:AF39">
    <cfRule type="duplicateValues" dxfId="2863" priority="2439"/>
  </conditionalFormatting>
  <conditionalFormatting sqref="AH38:AH39">
    <cfRule type="duplicateValues" dxfId="2862" priority="2438"/>
  </conditionalFormatting>
  <conditionalFormatting sqref="AJ38:AJ39">
    <cfRule type="duplicateValues" dxfId="2861" priority="2437"/>
  </conditionalFormatting>
  <conditionalFormatting sqref="AL38:AL39">
    <cfRule type="duplicateValues" dxfId="2860" priority="2436"/>
  </conditionalFormatting>
  <conditionalFormatting sqref="AN38:AN39">
    <cfRule type="duplicateValues" dxfId="2859" priority="2435"/>
  </conditionalFormatting>
  <conditionalFormatting sqref="AR38:AR39">
    <cfRule type="duplicateValues" dxfId="2858" priority="2434"/>
  </conditionalFormatting>
  <conditionalFormatting sqref="AT38:AT39">
    <cfRule type="duplicateValues" dxfId="2857" priority="2433"/>
  </conditionalFormatting>
  <conditionalFormatting sqref="AV38:AV39">
    <cfRule type="duplicateValues" dxfId="2856" priority="2432"/>
  </conditionalFormatting>
  <conditionalFormatting sqref="AX38:AX39">
    <cfRule type="duplicateValues" dxfId="2855" priority="2431"/>
  </conditionalFormatting>
  <conditionalFormatting sqref="AZ38:AZ39">
    <cfRule type="duplicateValues" dxfId="2854" priority="2430"/>
  </conditionalFormatting>
  <conditionalFormatting sqref="BB38:BB39">
    <cfRule type="duplicateValues" dxfId="2853" priority="2429"/>
  </conditionalFormatting>
  <conditionalFormatting sqref="BD38:BD39">
    <cfRule type="duplicateValues" dxfId="2852" priority="2428"/>
  </conditionalFormatting>
  <conditionalFormatting sqref="BF38:BF39">
    <cfRule type="duplicateValues" dxfId="2851" priority="2427"/>
  </conditionalFormatting>
  <conditionalFormatting sqref="BH38:BH39">
    <cfRule type="duplicateValues" dxfId="2850" priority="2426"/>
  </conditionalFormatting>
  <conditionalFormatting sqref="BJ38:BJ39">
    <cfRule type="duplicateValues" dxfId="2849" priority="2425"/>
  </conditionalFormatting>
  <conditionalFormatting sqref="BL38:BL39">
    <cfRule type="duplicateValues" dxfId="2848" priority="2424"/>
  </conditionalFormatting>
  <conditionalFormatting sqref="BN38:BN39">
    <cfRule type="duplicateValues" dxfId="2847" priority="2423"/>
  </conditionalFormatting>
  <conditionalFormatting sqref="BP38:BP39">
    <cfRule type="duplicateValues" dxfId="2846" priority="2422"/>
  </conditionalFormatting>
  <conditionalFormatting sqref="BR38:BR39">
    <cfRule type="duplicateValues" dxfId="2845" priority="2421"/>
  </conditionalFormatting>
  <conditionalFormatting sqref="BT38:BT39">
    <cfRule type="duplicateValues" dxfId="2844" priority="2420"/>
  </conditionalFormatting>
  <conditionalFormatting sqref="BV38:BV39">
    <cfRule type="duplicateValues" dxfId="2843" priority="2419"/>
  </conditionalFormatting>
  <conditionalFormatting sqref="BX38:BX39">
    <cfRule type="duplicateValues" dxfId="2842" priority="2418"/>
  </conditionalFormatting>
  <conditionalFormatting sqref="BZ38:BZ39">
    <cfRule type="duplicateValues" dxfId="2841" priority="2417"/>
  </conditionalFormatting>
  <conditionalFormatting sqref="CB38:CB39">
    <cfRule type="duplicateValues" dxfId="2840" priority="2416"/>
  </conditionalFormatting>
  <conditionalFormatting sqref="CD38:CD39">
    <cfRule type="duplicateValues" dxfId="2839" priority="2415"/>
  </conditionalFormatting>
  <conditionalFormatting sqref="CF38:CF39">
    <cfRule type="duplicateValues" dxfId="2838" priority="2414"/>
  </conditionalFormatting>
  <conditionalFormatting sqref="CH38:CH39">
    <cfRule type="duplicateValues" dxfId="2837" priority="2413"/>
  </conditionalFormatting>
  <conditionalFormatting sqref="CJ38:CJ39">
    <cfRule type="duplicateValues" dxfId="2836" priority="2412"/>
  </conditionalFormatting>
  <conditionalFormatting sqref="CL38:CL39">
    <cfRule type="duplicateValues" dxfId="2835" priority="2411"/>
  </conditionalFormatting>
  <conditionalFormatting sqref="CN38:CN39">
    <cfRule type="duplicateValues" dxfId="2834" priority="2410"/>
  </conditionalFormatting>
  <conditionalFormatting sqref="CP38:CP39">
    <cfRule type="duplicateValues" dxfId="2833" priority="2409"/>
  </conditionalFormatting>
  <conditionalFormatting sqref="CR38:CR39">
    <cfRule type="duplicateValues" dxfId="2832" priority="2408"/>
  </conditionalFormatting>
  <conditionalFormatting sqref="CT38:CT39">
    <cfRule type="duplicateValues" dxfId="2831" priority="2407"/>
  </conditionalFormatting>
  <conditionalFormatting sqref="CV38:CV39">
    <cfRule type="duplicateValues" dxfId="2830" priority="2406"/>
  </conditionalFormatting>
  <conditionalFormatting sqref="AP38:AP39">
    <cfRule type="duplicateValues" dxfId="2829" priority="2405"/>
  </conditionalFormatting>
  <conditionalFormatting sqref="AP39">
    <cfRule type="duplicateValues" dxfId="2828" priority="2404"/>
  </conditionalFormatting>
  <conditionalFormatting sqref="BD37">
    <cfRule type="duplicateValues" dxfId="2827" priority="2403"/>
  </conditionalFormatting>
  <conditionalFormatting sqref="J36:J37">
    <cfRule type="duplicateValues" dxfId="2826" priority="2808"/>
  </conditionalFormatting>
  <conditionalFormatting sqref="L36:L37">
    <cfRule type="duplicateValues" dxfId="2825" priority="2809"/>
  </conditionalFormatting>
  <conditionalFormatting sqref="N36:N37">
    <cfRule type="duplicateValues" dxfId="2824" priority="2810"/>
  </conditionalFormatting>
  <conditionalFormatting sqref="P36:P37">
    <cfRule type="duplicateValues" dxfId="2823" priority="2811"/>
  </conditionalFormatting>
  <conditionalFormatting sqref="R36:R37">
    <cfRule type="duplicateValues" dxfId="2822" priority="2812"/>
  </conditionalFormatting>
  <conditionalFormatting sqref="T36:T37">
    <cfRule type="duplicateValues" dxfId="2821" priority="2813"/>
  </conditionalFormatting>
  <conditionalFormatting sqref="V36:V37">
    <cfRule type="duplicateValues" dxfId="2820" priority="2814"/>
  </conditionalFormatting>
  <conditionalFormatting sqref="X36:X37">
    <cfRule type="duplicateValues" dxfId="2819" priority="2815"/>
  </conditionalFormatting>
  <conditionalFormatting sqref="Z36:Z37">
    <cfRule type="duplicateValues" dxfId="2818" priority="2816"/>
  </conditionalFormatting>
  <conditionalFormatting sqref="AD36:AD37">
    <cfRule type="duplicateValues" dxfId="2817" priority="2817"/>
  </conditionalFormatting>
  <conditionalFormatting sqref="AF36:AF37">
    <cfRule type="duplicateValues" dxfId="2816" priority="2818"/>
  </conditionalFormatting>
  <conditionalFormatting sqref="AH36:AH37">
    <cfRule type="duplicateValues" dxfId="2815" priority="2819"/>
  </conditionalFormatting>
  <conditionalFormatting sqref="AJ36:AJ37">
    <cfRule type="duplicateValues" dxfId="2814" priority="2820"/>
  </conditionalFormatting>
  <conditionalFormatting sqref="AL36:AL37">
    <cfRule type="duplicateValues" dxfId="2813" priority="2821"/>
  </conditionalFormatting>
  <conditionalFormatting sqref="AN36:AN37">
    <cfRule type="duplicateValues" dxfId="2812" priority="2822"/>
  </conditionalFormatting>
  <conditionalFormatting sqref="AP36:AP37">
    <cfRule type="duplicateValues" dxfId="2811" priority="2823"/>
  </conditionalFormatting>
  <conditionalFormatting sqref="AR36:AR37">
    <cfRule type="duplicateValues" dxfId="2810" priority="2824"/>
  </conditionalFormatting>
  <conditionalFormatting sqref="AT36:AT37">
    <cfRule type="duplicateValues" dxfId="2809" priority="2825"/>
  </conditionalFormatting>
  <conditionalFormatting sqref="AV36:AV37">
    <cfRule type="duplicateValues" dxfId="2808" priority="2826"/>
  </conditionalFormatting>
  <conditionalFormatting sqref="AX36:AX37">
    <cfRule type="duplicateValues" dxfId="2807" priority="2827"/>
  </conditionalFormatting>
  <conditionalFormatting sqref="AZ36:AZ37">
    <cfRule type="duplicateValues" dxfId="2806" priority="2828"/>
  </conditionalFormatting>
  <conditionalFormatting sqref="BB36:BB37">
    <cfRule type="duplicateValues" dxfId="2805" priority="2829"/>
  </conditionalFormatting>
  <conditionalFormatting sqref="BF36:BF37">
    <cfRule type="duplicateValues" dxfId="2804" priority="2830"/>
  </conditionalFormatting>
  <conditionalFormatting sqref="BH36:BH37">
    <cfRule type="duplicateValues" dxfId="2803" priority="2831"/>
  </conditionalFormatting>
  <conditionalFormatting sqref="BJ36:BJ37">
    <cfRule type="duplicateValues" dxfId="2802" priority="2832"/>
  </conditionalFormatting>
  <conditionalFormatting sqref="BL36:BL37">
    <cfRule type="duplicateValues" dxfId="2801" priority="2833"/>
  </conditionalFormatting>
  <conditionalFormatting sqref="BN36:BN37">
    <cfRule type="duplicateValues" dxfId="2800" priority="2834"/>
  </conditionalFormatting>
  <conditionalFormatting sqref="BP36:BP37">
    <cfRule type="duplicateValues" dxfId="2799" priority="2835"/>
  </conditionalFormatting>
  <conditionalFormatting sqref="BR36:BR37">
    <cfRule type="duplicateValues" dxfId="2798" priority="2836"/>
  </conditionalFormatting>
  <conditionalFormatting sqref="BT36:BT37">
    <cfRule type="duplicateValues" dxfId="2797" priority="2837"/>
  </conditionalFormatting>
  <conditionalFormatting sqref="BV36:BV37">
    <cfRule type="duplicateValues" dxfId="2796" priority="2838"/>
  </conditionalFormatting>
  <conditionalFormatting sqref="BX36:BX37">
    <cfRule type="duplicateValues" dxfId="2795" priority="2839"/>
  </conditionalFormatting>
  <conditionalFormatting sqref="BZ36:BZ37">
    <cfRule type="duplicateValues" dxfId="2794" priority="2840"/>
  </conditionalFormatting>
  <conditionalFormatting sqref="CB36:CB37">
    <cfRule type="duplicateValues" dxfId="2793" priority="2841"/>
  </conditionalFormatting>
  <conditionalFormatting sqref="CD36:CD37">
    <cfRule type="duplicateValues" dxfId="2792" priority="2842"/>
  </conditionalFormatting>
  <conditionalFormatting sqref="CF36:CF37">
    <cfRule type="duplicateValues" dxfId="2791" priority="2843"/>
  </conditionalFormatting>
  <conditionalFormatting sqref="CH36:CH37">
    <cfRule type="duplicateValues" dxfId="2790" priority="2844"/>
  </conditionalFormatting>
  <conditionalFormatting sqref="CJ36:CJ37">
    <cfRule type="duplicateValues" dxfId="2789" priority="2845"/>
  </conditionalFormatting>
  <conditionalFormatting sqref="CL36:CL37">
    <cfRule type="duplicateValues" dxfId="2788" priority="2846"/>
  </conditionalFormatting>
  <conditionalFormatting sqref="CN36:CN37">
    <cfRule type="duplicateValues" dxfId="2787" priority="2847"/>
  </conditionalFormatting>
  <conditionalFormatting sqref="CP36:CP37">
    <cfRule type="duplicateValues" dxfId="2786" priority="2848"/>
  </conditionalFormatting>
  <conditionalFormatting sqref="CR36:CR37">
    <cfRule type="duplicateValues" dxfId="2785" priority="2849"/>
  </conditionalFormatting>
  <conditionalFormatting sqref="CV36:CV37">
    <cfRule type="duplicateValues" dxfId="2784" priority="2850"/>
  </conditionalFormatting>
  <conditionalFormatting sqref="D36:D39">
    <cfRule type="duplicateValues" dxfId="2783" priority="2851"/>
    <cfRule type="duplicateValues" dxfId="2782" priority="2852"/>
    <cfRule type="duplicateValues" dxfId="2781" priority="2853"/>
    <cfRule type="duplicateValues" dxfId="2780" priority="2854"/>
  </conditionalFormatting>
  <conditionalFormatting sqref="F36:F39">
    <cfRule type="duplicateValues" dxfId="2779" priority="2855"/>
    <cfRule type="duplicateValues" dxfId="2778" priority="2856"/>
    <cfRule type="duplicateValues" dxfId="2777" priority="2857"/>
    <cfRule type="duplicateValues" dxfId="2776" priority="2858"/>
    <cfRule type="duplicateValues" dxfId="2775" priority="2859"/>
  </conditionalFormatting>
  <conditionalFormatting sqref="L36:L39">
    <cfRule type="duplicateValues" dxfId="2774" priority="2860"/>
    <cfRule type="duplicateValues" dxfId="2773" priority="2861"/>
  </conditionalFormatting>
  <conditionalFormatting sqref="P36:P39">
    <cfRule type="duplicateValues" dxfId="2772" priority="2862"/>
    <cfRule type="duplicateValues" dxfId="2771" priority="2863"/>
  </conditionalFormatting>
  <conditionalFormatting sqref="N36:N39">
    <cfRule type="duplicateValues" dxfId="2770" priority="2864"/>
    <cfRule type="duplicateValues" dxfId="2769" priority="2865"/>
    <cfRule type="duplicateValues" dxfId="2768" priority="2866"/>
  </conditionalFormatting>
  <conditionalFormatting sqref="J36:J39">
    <cfRule type="duplicateValues" dxfId="2767" priority="2867"/>
    <cfRule type="duplicateValues" dxfId="2766" priority="2868"/>
    <cfRule type="duplicateValues" dxfId="2765" priority="2869"/>
  </conditionalFormatting>
  <conditionalFormatting sqref="T36:T39">
    <cfRule type="duplicateValues" dxfId="2764" priority="2870"/>
    <cfRule type="duplicateValues" dxfId="2763" priority="2871"/>
    <cfRule type="duplicateValues" dxfId="2762" priority="2872"/>
    <cfRule type="duplicateValues" dxfId="2761" priority="2873"/>
  </conditionalFormatting>
  <conditionalFormatting sqref="V36:V39">
    <cfRule type="duplicateValues" dxfId="2760" priority="2874"/>
    <cfRule type="duplicateValues" dxfId="2759" priority="2875"/>
    <cfRule type="duplicateValues" dxfId="2758" priority="2876"/>
    <cfRule type="duplicateValues" dxfId="2757" priority="2877"/>
  </conditionalFormatting>
  <conditionalFormatting sqref="X36:X39">
    <cfRule type="duplicateValues" dxfId="2756" priority="2878"/>
    <cfRule type="duplicateValues" dxfId="2755" priority="2879"/>
    <cfRule type="duplicateValues" dxfId="2754" priority="2880"/>
    <cfRule type="duplicateValues" dxfId="2753" priority="2881"/>
  </conditionalFormatting>
  <conditionalFormatting sqref="Z36:Z39">
    <cfRule type="duplicateValues" dxfId="2752" priority="2882"/>
    <cfRule type="duplicateValues" dxfId="2751" priority="2883"/>
    <cfRule type="duplicateValues" dxfId="2750" priority="2884"/>
    <cfRule type="duplicateValues" dxfId="2749" priority="2885"/>
  </conditionalFormatting>
  <conditionalFormatting sqref="AB36:AB39">
    <cfRule type="duplicateValues" dxfId="2748" priority="2886"/>
  </conditionalFormatting>
  <conditionalFormatting sqref="AD36:AD39">
    <cfRule type="duplicateValues" dxfId="2747" priority="2887"/>
    <cfRule type="duplicateValues" dxfId="2746" priority="2888"/>
    <cfRule type="duplicateValues" dxfId="2745" priority="2889"/>
  </conditionalFormatting>
  <conditionalFormatting sqref="AN36:AN39">
    <cfRule type="duplicateValues" dxfId="2744" priority="2890"/>
    <cfRule type="duplicateValues" dxfId="2743" priority="2891"/>
    <cfRule type="duplicateValues" dxfId="2742" priority="2892"/>
  </conditionalFormatting>
  <conditionalFormatting sqref="AP36:AP39">
    <cfRule type="duplicateValues" dxfId="2741" priority="2893"/>
    <cfRule type="duplicateValues" dxfId="2740" priority="2894"/>
    <cfRule type="duplicateValues" dxfId="2739" priority="2895"/>
  </conditionalFormatting>
  <conditionalFormatting sqref="AR36:AR39">
    <cfRule type="duplicateValues" dxfId="2738" priority="2896"/>
    <cfRule type="duplicateValues" dxfId="2737" priority="2897"/>
    <cfRule type="duplicateValues" dxfId="2736" priority="2898"/>
    <cfRule type="duplicateValues" dxfId="2735" priority="2899"/>
  </conditionalFormatting>
  <conditionalFormatting sqref="BB36:BB39">
    <cfRule type="duplicateValues" dxfId="2734" priority="2900"/>
    <cfRule type="duplicateValues" dxfId="2733" priority="2901"/>
    <cfRule type="duplicateValues" dxfId="2732" priority="2902"/>
  </conditionalFormatting>
  <conditionalFormatting sqref="BD36:BD39">
    <cfRule type="duplicateValues" dxfId="2731" priority="2903"/>
    <cfRule type="duplicateValues" dxfId="2730" priority="2904"/>
    <cfRule type="duplicateValues" dxfId="2729" priority="2905"/>
    <cfRule type="duplicateValues" dxfId="2728" priority="2906"/>
  </conditionalFormatting>
  <conditionalFormatting sqref="BF36:BF39">
    <cfRule type="duplicateValues" dxfId="2727" priority="2907"/>
    <cfRule type="duplicateValues" dxfId="2726" priority="2908"/>
    <cfRule type="duplicateValues" dxfId="2725" priority="2909"/>
  </conditionalFormatting>
  <conditionalFormatting sqref="BP36:BP39">
    <cfRule type="duplicateValues" dxfId="2724" priority="2910"/>
    <cfRule type="duplicateValues" dxfId="2723" priority="2911"/>
    <cfRule type="duplicateValues" dxfId="2722" priority="2912"/>
  </conditionalFormatting>
  <conditionalFormatting sqref="BR36:BR39">
    <cfRule type="duplicateValues" dxfId="2721" priority="2913"/>
    <cfRule type="duplicateValues" dxfId="2720" priority="2914"/>
    <cfRule type="duplicateValues" dxfId="2719" priority="2915"/>
    <cfRule type="duplicateValues" dxfId="2718" priority="2916"/>
    <cfRule type="duplicateValues" dxfId="2717" priority="2917"/>
    <cfRule type="duplicateValues" dxfId="2716" priority="2918"/>
  </conditionalFormatting>
  <conditionalFormatting sqref="BT36:BT39">
    <cfRule type="duplicateValues" dxfId="2715" priority="2919"/>
    <cfRule type="duplicateValues" dxfId="2714" priority="2920"/>
    <cfRule type="duplicateValues" dxfId="2713" priority="2921"/>
    <cfRule type="duplicateValues" dxfId="2712" priority="2922"/>
    <cfRule type="duplicateValues" dxfId="2711" priority="2923"/>
  </conditionalFormatting>
  <conditionalFormatting sqref="CD36:CD39">
    <cfRule type="duplicateValues" dxfId="2710" priority="2924"/>
    <cfRule type="duplicateValues" dxfId="2709" priority="2925"/>
  </conditionalFormatting>
  <conditionalFormatting sqref="CF36:CF39">
    <cfRule type="duplicateValues" dxfId="2708" priority="2926"/>
    <cfRule type="duplicateValues" dxfId="2707" priority="2927"/>
    <cfRule type="duplicateValues" dxfId="2706" priority="2928"/>
  </conditionalFormatting>
  <conditionalFormatting sqref="CH36:CH39">
    <cfRule type="duplicateValues" dxfId="2705" priority="2929"/>
    <cfRule type="duplicateValues" dxfId="2704" priority="2930"/>
    <cfRule type="duplicateValues" dxfId="2703" priority="2931"/>
  </conditionalFormatting>
  <conditionalFormatting sqref="CR36:CR39">
    <cfRule type="duplicateValues" dxfId="2702" priority="2932"/>
    <cfRule type="duplicateValues" dxfId="2701" priority="2933"/>
    <cfRule type="duplicateValues" dxfId="2700" priority="2934"/>
  </conditionalFormatting>
  <conditionalFormatting sqref="CT36:CT39">
    <cfRule type="duplicateValues" dxfId="2699" priority="2935"/>
    <cfRule type="duplicateValues" dxfId="2698" priority="2936"/>
    <cfRule type="duplicateValues" dxfId="2697" priority="2937"/>
  </conditionalFormatting>
  <conditionalFormatting sqref="CV36:CV39">
    <cfRule type="duplicateValues" dxfId="2696" priority="2938"/>
    <cfRule type="duplicateValues" dxfId="2695" priority="2939"/>
    <cfRule type="duplicateValues" dxfId="2694" priority="2940"/>
  </conditionalFormatting>
  <conditionalFormatting sqref="AH36:AH39">
    <cfRule type="duplicateValues" dxfId="2693" priority="2941"/>
    <cfRule type="duplicateValues" dxfId="2692" priority="2942"/>
    <cfRule type="duplicateValues" dxfId="2691" priority="2943"/>
    <cfRule type="duplicateValues" dxfId="2690" priority="2944"/>
    <cfRule type="duplicateValues" dxfId="2689" priority="2945"/>
  </conditionalFormatting>
  <conditionalFormatting sqref="AJ36:AJ39">
    <cfRule type="duplicateValues" dxfId="2688" priority="2946"/>
    <cfRule type="duplicateValues" dxfId="2687" priority="2947"/>
    <cfRule type="duplicateValues" dxfId="2686" priority="2948"/>
    <cfRule type="duplicateValues" dxfId="2685" priority="2949"/>
    <cfRule type="duplicateValues" dxfId="2684" priority="2950"/>
  </conditionalFormatting>
  <conditionalFormatting sqref="AL36:AL39">
    <cfRule type="duplicateValues" dxfId="2683" priority="2951"/>
    <cfRule type="duplicateValues" dxfId="2682" priority="2952"/>
    <cfRule type="duplicateValues" dxfId="2681" priority="2953"/>
    <cfRule type="duplicateValues" dxfId="2680" priority="2954"/>
    <cfRule type="duplicateValues" dxfId="2679" priority="2955"/>
  </conditionalFormatting>
  <conditionalFormatting sqref="AV36:AV39">
    <cfRule type="duplicateValues" dxfId="2678" priority="2956"/>
    <cfRule type="duplicateValues" dxfId="2677" priority="2957"/>
    <cfRule type="duplicateValues" dxfId="2676" priority="2958"/>
    <cfRule type="duplicateValues" dxfId="2675" priority="2959"/>
    <cfRule type="duplicateValues" dxfId="2674" priority="2960"/>
  </conditionalFormatting>
  <conditionalFormatting sqref="AX36:AX39">
    <cfRule type="duplicateValues" dxfId="2673" priority="2961"/>
    <cfRule type="duplicateValues" dxfId="2672" priority="2962"/>
    <cfRule type="duplicateValues" dxfId="2671" priority="2963"/>
    <cfRule type="duplicateValues" dxfId="2670" priority="2964"/>
    <cfRule type="duplicateValues" dxfId="2669" priority="2965"/>
  </conditionalFormatting>
  <conditionalFormatting sqref="AZ36:AZ39">
    <cfRule type="duplicateValues" dxfId="2668" priority="2966"/>
    <cfRule type="duplicateValues" dxfId="2667" priority="2967"/>
    <cfRule type="duplicateValues" dxfId="2666" priority="2968"/>
    <cfRule type="duplicateValues" dxfId="2665" priority="2969"/>
    <cfRule type="duplicateValues" dxfId="2664" priority="2970"/>
  </conditionalFormatting>
  <conditionalFormatting sqref="BJ36:BJ39">
    <cfRule type="duplicateValues" dxfId="2663" priority="2971"/>
    <cfRule type="duplicateValues" dxfId="2662" priority="2972"/>
    <cfRule type="duplicateValues" dxfId="2661" priority="2973"/>
    <cfRule type="duplicateValues" dxfId="2660" priority="2974"/>
    <cfRule type="duplicateValues" dxfId="2659" priority="2975"/>
  </conditionalFormatting>
  <conditionalFormatting sqref="BL36:BL39">
    <cfRule type="duplicateValues" dxfId="2658" priority="2976"/>
    <cfRule type="duplicateValues" dxfId="2657" priority="2977"/>
    <cfRule type="duplicateValues" dxfId="2656" priority="2978"/>
    <cfRule type="duplicateValues" dxfId="2655" priority="2979"/>
    <cfRule type="duplicateValues" dxfId="2654" priority="2980"/>
  </conditionalFormatting>
  <conditionalFormatting sqref="BN36:BN39">
    <cfRule type="duplicateValues" dxfId="2653" priority="2981"/>
    <cfRule type="duplicateValues" dxfId="2652" priority="2982"/>
    <cfRule type="duplicateValues" dxfId="2651" priority="2983"/>
    <cfRule type="duplicateValues" dxfId="2650" priority="2984"/>
    <cfRule type="duplicateValues" dxfId="2649" priority="2985"/>
  </conditionalFormatting>
  <conditionalFormatting sqref="BX36:BX39">
    <cfRule type="duplicateValues" dxfId="2648" priority="2986"/>
    <cfRule type="duplicateValues" dxfId="2647" priority="2987"/>
    <cfRule type="duplicateValues" dxfId="2646" priority="2988"/>
    <cfRule type="duplicateValues" dxfId="2645" priority="2989"/>
    <cfRule type="duplicateValues" dxfId="2644" priority="2990"/>
  </conditionalFormatting>
  <conditionalFormatting sqref="BZ36:BZ39">
    <cfRule type="duplicateValues" dxfId="2643" priority="2991"/>
    <cfRule type="duplicateValues" dxfId="2642" priority="2992"/>
    <cfRule type="duplicateValues" dxfId="2641" priority="2993"/>
    <cfRule type="duplicateValues" dxfId="2640" priority="2994"/>
    <cfRule type="duplicateValues" dxfId="2639" priority="2995"/>
  </conditionalFormatting>
  <conditionalFormatting sqref="CB36:CB39">
    <cfRule type="duplicateValues" dxfId="2638" priority="2996"/>
    <cfRule type="duplicateValues" dxfId="2637" priority="2997"/>
    <cfRule type="duplicateValues" dxfId="2636" priority="2998"/>
    <cfRule type="duplicateValues" dxfId="2635" priority="2999"/>
    <cfRule type="duplicateValues" dxfId="2634" priority="3000"/>
  </conditionalFormatting>
  <conditionalFormatting sqref="CL36:CL39">
    <cfRule type="duplicateValues" dxfId="2633" priority="3001"/>
    <cfRule type="duplicateValues" dxfId="2632" priority="3002"/>
    <cfRule type="duplicateValues" dxfId="2631" priority="3003"/>
    <cfRule type="duplicateValues" dxfId="2630" priority="3004"/>
    <cfRule type="duplicateValues" dxfId="2629" priority="3005"/>
  </conditionalFormatting>
  <conditionalFormatting sqref="CN36:CN39">
    <cfRule type="duplicateValues" dxfId="2628" priority="3006"/>
    <cfRule type="duplicateValues" dxfId="2627" priority="3007"/>
    <cfRule type="duplicateValues" dxfId="2626" priority="3008"/>
    <cfRule type="duplicateValues" dxfId="2625" priority="3009"/>
    <cfRule type="duplicateValues" dxfId="2624" priority="3010"/>
  </conditionalFormatting>
  <conditionalFormatting sqref="CP36:CP39">
    <cfRule type="duplicateValues" dxfId="2623" priority="3011"/>
    <cfRule type="duplicateValues" dxfId="2622" priority="3012"/>
    <cfRule type="duplicateValues" dxfId="2621" priority="3013"/>
    <cfRule type="duplicateValues" dxfId="2620" priority="3014"/>
    <cfRule type="duplicateValues" dxfId="2619" priority="3015"/>
  </conditionalFormatting>
  <conditionalFormatting sqref="D36:D39">
    <cfRule type="duplicateValues" dxfId="2618" priority="3016"/>
  </conditionalFormatting>
  <conditionalFormatting sqref="F36:F39">
    <cfRule type="duplicateValues" dxfId="2617" priority="3017"/>
    <cfRule type="duplicateValues" dxfId="2616" priority="3018"/>
  </conditionalFormatting>
  <conditionalFormatting sqref="H36:H39">
    <cfRule type="duplicateValues" dxfId="2615" priority="3019"/>
  </conditionalFormatting>
  <conditionalFormatting sqref="J36:J39">
    <cfRule type="duplicateValues" dxfId="2614" priority="3020"/>
    <cfRule type="duplicateValues" dxfId="2613" priority="3021"/>
  </conditionalFormatting>
  <conditionalFormatting sqref="N36:N39">
    <cfRule type="duplicateValues" dxfId="2612" priority="3022"/>
    <cfRule type="duplicateValues" dxfId="2611" priority="3023"/>
  </conditionalFormatting>
  <conditionalFormatting sqref="T36:T39">
    <cfRule type="duplicateValues" dxfId="2610" priority="3024"/>
    <cfRule type="duplicateValues" dxfId="2609" priority="3025"/>
    <cfRule type="duplicateValues" dxfId="2608" priority="3026"/>
  </conditionalFormatting>
  <conditionalFormatting sqref="V36:V39">
    <cfRule type="duplicateValues" dxfId="2607" priority="3027"/>
    <cfRule type="duplicateValues" dxfId="2606" priority="3028"/>
    <cfRule type="duplicateValues" dxfId="2605" priority="3029"/>
  </conditionalFormatting>
  <conditionalFormatting sqref="X36:X39">
    <cfRule type="duplicateValues" dxfId="2604" priority="3030"/>
    <cfRule type="duplicateValues" dxfId="2603" priority="3031"/>
    <cfRule type="duplicateValues" dxfId="2602" priority="3032"/>
  </conditionalFormatting>
  <conditionalFormatting sqref="Z36:Z39">
    <cfRule type="duplicateValues" dxfId="2601" priority="3033"/>
  </conditionalFormatting>
  <conditionalFormatting sqref="AP36:AP39">
    <cfRule type="duplicateValues" dxfId="2600" priority="3034"/>
    <cfRule type="duplicateValues" dxfId="2599" priority="3035"/>
  </conditionalFormatting>
  <conditionalFormatting sqref="AR36:AR39">
    <cfRule type="duplicateValues" dxfId="2598" priority="3036"/>
  </conditionalFormatting>
  <conditionalFormatting sqref="BD36:BD39">
    <cfRule type="duplicateValues" dxfId="2597" priority="3037"/>
    <cfRule type="duplicateValues" dxfId="2596" priority="3038"/>
    <cfRule type="duplicateValues" dxfId="2595" priority="3039"/>
  </conditionalFormatting>
  <conditionalFormatting sqref="BF36:BF39">
    <cfRule type="duplicateValues" dxfId="2594" priority="3040"/>
    <cfRule type="duplicateValues" dxfId="2593" priority="3041"/>
  </conditionalFormatting>
  <conditionalFormatting sqref="BT36:BT39">
    <cfRule type="duplicateValues" dxfId="2592" priority="3042"/>
  </conditionalFormatting>
  <conditionalFormatting sqref="CF36:CF39">
    <cfRule type="duplicateValues" dxfId="2591" priority="3043"/>
  </conditionalFormatting>
  <conditionalFormatting sqref="CH36:CH39">
    <cfRule type="duplicateValues" dxfId="2590" priority="3044"/>
  </conditionalFormatting>
  <conditionalFormatting sqref="CL36:CL39">
    <cfRule type="duplicateValues" dxfId="2589" priority="3045"/>
  </conditionalFormatting>
  <conditionalFormatting sqref="CN36:CN39">
    <cfRule type="duplicateValues" dxfId="2588" priority="3046"/>
  </conditionalFormatting>
  <conditionalFormatting sqref="AH36:AH39">
    <cfRule type="duplicateValues" dxfId="2587" priority="3047"/>
    <cfRule type="duplicateValues" dxfId="2586" priority="3048"/>
    <cfRule type="duplicateValues" dxfId="2585" priority="3049"/>
  </conditionalFormatting>
  <conditionalFormatting sqref="AJ36:AJ39">
    <cfRule type="duplicateValues" dxfId="2584" priority="3050"/>
    <cfRule type="duplicateValues" dxfId="2583" priority="3051"/>
    <cfRule type="duplicateValues" dxfId="2582" priority="3052"/>
  </conditionalFormatting>
  <conditionalFormatting sqref="AL36:AL39">
    <cfRule type="duplicateValues" dxfId="2581" priority="3053"/>
    <cfRule type="duplicateValues" dxfId="2580" priority="3054"/>
    <cfRule type="duplicateValues" dxfId="2579" priority="3055"/>
  </conditionalFormatting>
  <conditionalFormatting sqref="AV36:AV39">
    <cfRule type="duplicateValues" dxfId="2578" priority="3056"/>
    <cfRule type="duplicateValues" dxfId="2577" priority="3057"/>
    <cfRule type="duplicateValues" dxfId="2576" priority="3058"/>
  </conditionalFormatting>
  <conditionalFormatting sqref="AX36:AX39">
    <cfRule type="duplicateValues" dxfId="2575" priority="3059"/>
    <cfRule type="duplicateValues" dxfId="2574" priority="3060"/>
    <cfRule type="duplicateValues" dxfId="2573" priority="3061"/>
  </conditionalFormatting>
  <conditionalFormatting sqref="AZ36:AZ39">
    <cfRule type="duplicateValues" dxfId="2572" priority="3062"/>
    <cfRule type="duplicateValues" dxfId="2571" priority="3063"/>
    <cfRule type="duplicateValues" dxfId="2570" priority="3064"/>
  </conditionalFormatting>
  <conditionalFormatting sqref="BJ36:BJ39">
    <cfRule type="duplicateValues" dxfId="2569" priority="3065"/>
    <cfRule type="duplicateValues" dxfId="2568" priority="3066"/>
    <cfRule type="duplicateValues" dxfId="2567" priority="3067"/>
  </conditionalFormatting>
  <conditionalFormatting sqref="CB36:CB39">
    <cfRule type="duplicateValues" dxfId="2566" priority="3068"/>
    <cfRule type="duplicateValues" dxfId="2565" priority="3069"/>
    <cfRule type="duplicateValues" dxfId="2564" priority="3070"/>
  </conditionalFormatting>
  <conditionalFormatting sqref="BZ36:BZ39">
    <cfRule type="duplicateValues" dxfId="2563" priority="3071"/>
    <cfRule type="duplicateValues" dxfId="2562" priority="3072"/>
    <cfRule type="duplicateValues" dxfId="2561" priority="3073"/>
  </conditionalFormatting>
  <conditionalFormatting sqref="BX36:BX39">
    <cfRule type="duplicateValues" dxfId="2560" priority="3074"/>
    <cfRule type="duplicateValues" dxfId="2559" priority="3075"/>
    <cfRule type="duplicateValues" dxfId="2558" priority="3076"/>
  </conditionalFormatting>
  <conditionalFormatting sqref="BN36:BN39">
    <cfRule type="duplicateValues" dxfId="2557" priority="3077"/>
    <cfRule type="duplicateValues" dxfId="2556" priority="3078"/>
    <cfRule type="duplicateValues" dxfId="2555" priority="3079"/>
  </conditionalFormatting>
  <conditionalFormatting sqref="BL36:BL39">
    <cfRule type="duplicateValues" dxfId="2554" priority="3080"/>
    <cfRule type="duplicateValues" dxfId="2553" priority="3081"/>
    <cfRule type="duplicateValues" dxfId="2552" priority="3082"/>
  </conditionalFormatting>
  <conditionalFormatting sqref="CR36:CR39">
    <cfRule type="duplicateValues" dxfId="2551" priority="3083"/>
    <cfRule type="duplicateValues" dxfId="2550" priority="3084"/>
  </conditionalFormatting>
  <conditionalFormatting sqref="CV36:CV39">
    <cfRule type="duplicateValues" dxfId="2549" priority="3085"/>
    <cfRule type="duplicateValues" dxfId="2548" priority="3086"/>
  </conditionalFormatting>
  <conditionalFormatting sqref="CP36:CP39">
    <cfRule type="duplicateValues" dxfId="2547" priority="3087"/>
    <cfRule type="duplicateValues" dxfId="2546" priority="3088"/>
    <cfRule type="duplicateValues" dxfId="2545" priority="3089"/>
  </conditionalFormatting>
  <conditionalFormatting sqref="AD36:AD39">
    <cfRule type="duplicateValues" dxfId="2544" priority="3090"/>
    <cfRule type="duplicateValues" dxfId="2543" priority="3091"/>
  </conditionalFormatting>
  <conditionalFormatting sqref="BD36:BD39">
    <cfRule type="duplicateValues" dxfId="2542" priority="3092"/>
  </conditionalFormatting>
  <conditionalFormatting sqref="J4:J25 J28:J35">
    <cfRule type="duplicateValues" dxfId="2541" priority="2146"/>
  </conditionalFormatting>
  <conditionalFormatting sqref="L28:L35 L4:L9 L11:L25">
    <cfRule type="duplicateValues" dxfId="2540" priority="2145"/>
  </conditionalFormatting>
  <conditionalFormatting sqref="N4:N25 N28:N35">
    <cfRule type="duplicateValues" dxfId="2539" priority="2144"/>
  </conditionalFormatting>
  <conditionalFormatting sqref="P5:P25 P28:P35">
    <cfRule type="duplicateValues" dxfId="2538" priority="2143"/>
  </conditionalFormatting>
  <conditionalFormatting sqref="R4:R35">
    <cfRule type="duplicateValues" dxfId="2537" priority="2142"/>
  </conditionalFormatting>
  <conditionalFormatting sqref="T28:T35">
    <cfRule type="duplicateValues" dxfId="2536" priority="2141"/>
  </conditionalFormatting>
  <conditionalFormatting sqref="V28:V35">
    <cfRule type="duplicateValues" dxfId="2535" priority="2140"/>
  </conditionalFormatting>
  <conditionalFormatting sqref="X28:X35">
    <cfRule type="duplicateValues" dxfId="2534" priority="2139"/>
  </conditionalFormatting>
  <conditionalFormatting sqref="Z4:Z5 Z7:Z9 Z26:Z35 Z11:Z23">
    <cfRule type="duplicateValues" dxfId="2533" priority="2138"/>
  </conditionalFormatting>
  <conditionalFormatting sqref="AD26:AD35 AD4:AD22">
    <cfRule type="duplicateValues" dxfId="2532" priority="2137"/>
  </conditionalFormatting>
  <conditionalFormatting sqref="AF4:AF35">
    <cfRule type="duplicateValues" dxfId="2531" priority="2136"/>
  </conditionalFormatting>
  <conditionalFormatting sqref="AH28:AH35">
    <cfRule type="duplicateValues" dxfId="2530" priority="2135"/>
  </conditionalFormatting>
  <conditionalFormatting sqref="AJ28:AJ35">
    <cfRule type="duplicateValues" dxfId="2529" priority="2134"/>
  </conditionalFormatting>
  <conditionalFormatting sqref="AL28:AL35">
    <cfRule type="duplicateValues" dxfId="2528" priority="2133"/>
  </conditionalFormatting>
  <conditionalFormatting sqref="AN4:AN35">
    <cfRule type="duplicateValues" dxfId="2527" priority="2132"/>
  </conditionalFormatting>
  <conditionalFormatting sqref="AP4 AP28 AP30:AP35 AP8:AP11 AP13:AP15 AP18:AP26">
    <cfRule type="duplicateValues" dxfId="2526" priority="2131"/>
  </conditionalFormatting>
  <conditionalFormatting sqref="AR28:AR35 AR4:AR12 AR20:AR26 AR14:AR15">
    <cfRule type="duplicateValues" dxfId="2525" priority="2130"/>
  </conditionalFormatting>
  <conditionalFormatting sqref="AT4:AT35">
    <cfRule type="duplicateValues" dxfId="2524" priority="2129"/>
  </conditionalFormatting>
  <conditionalFormatting sqref="AV28:AV35">
    <cfRule type="duplicateValues" dxfId="2523" priority="2128"/>
  </conditionalFormatting>
  <conditionalFormatting sqref="AX28:AX29 AX32:AX35">
    <cfRule type="duplicateValues" dxfId="2522" priority="2127"/>
  </conditionalFormatting>
  <conditionalFormatting sqref="AZ28:AZ30 AZ32:AZ35">
    <cfRule type="duplicateValues" dxfId="2521" priority="2126"/>
  </conditionalFormatting>
  <conditionalFormatting sqref="BB4:BB13 BB16:BB30 BB32:BB35">
    <cfRule type="duplicateValues" dxfId="2520" priority="2125"/>
  </conditionalFormatting>
  <conditionalFormatting sqref="BD24:BD26 BF18 BD4:BD8 BD20:BD21 BD28:BD32 BD10:BD12 BD34:BD35">
    <cfRule type="duplicateValues" dxfId="2519" priority="2124"/>
  </conditionalFormatting>
  <conditionalFormatting sqref="BF4:BF9 BF19:BF21 BF23:BF26 BF28:BF30 BF32:BF35 BF12:BF13">
    <cfRule type="duplicateValues" dxfId="2518" priority="2123"/>
  </conditionalFormatting>
  <conditionalFormatting sqref="BH4:BH26 BH28:BH35 BE27">
    <cfRule type="duplicateValues" dxfId="2517" priority="2122"/>
  </conditionalFormatting>
  <conditionalFormatting sqref="BJ28:BJ35">
    <cfRule type="duplicateValues" dxfId="2516" priority="2121"/>
  </conditionalFormatting>
  <conditionalFormatting sqref="BL28:BL35">
    <cfRule type="duplicateValues" dxfId="2515" priority="2120"/>
  </conditionalFormatting>
  <conditionalFormatting sqref="BN28:BN35">
    <cfRule type="duplicateValues" dxfId="2514" priority="2119"/>
  </conditionalFormatting>
  <conditionalFormatting sqref="BP4:BP6 BP8:BP35">
    <cfRule type="duplicateValues" dxfId="2513" priority="2118"/>
  </conditionalFormatting>
  <conditionalFormatting sqref="BR4:BR35">
    <cfRule type="duplicateValues" dxfId="2512" priority="2117"/>
  </conditionalFormatting>
  <conditionalFormatting sqref="BT4:BT9 BT12:BT35">
    <cfRule type="duplicateValues" dxfId="2511" priority="2116"/>
  </conditionalFormatting>
  <conditionalFormatting sqref="BV4:BV35">
    <cfRule type="duplicateValues" dxfId="2510" priority="2115"/>
  </conditionalFormatting>
  <conditionalFormatting sqref="BX28:BX29 BX31:BX35">
    <cfRule type="duplicateValues" dxfId="2509" priority="2114"/>
  </conditionalFormatting>
  <conditionalFormatting sqref="BZ28:BZ29 BZ32:BZ35">
    <cfRule type="duplicateValues" dxfId="2508" priority="2113"/>
  </conditionalFormatting>
  <conditionalFormatting sqref="CB28:CB35">
    <cfRule type="duplicateValues" dxfId="2507" priority="2112"/>
  </conditionalFormatting>
  <conditionalFormatting sqref="CD4:CD35">
    <cfRule type="duplicateValues" dxfId="2506" priority="2111"/>
  </conditionalFormatting>
  <conditionalFormatting sqref="CF4:CF7 CF10:CF12 CF22 CF24:CF27 CF30:CF35 CF14:CF18">
    <cfRule type="duplicateValues" dxfId="2505" priority="2110"/>
  </conditionalFormatting>
  <conditionalFormatting sqref="CH4:CH12 CH24:CH26 CH20:CH22 CH28:CH35 CH14:CH18">
    <cfRule type="duplicateValues" dxfId="2504" priority="2109"/>
  </conditionalFormatting>
  <conditionalFormatting sqref="CJ4:CJ35">
    <cfRule type="duplicateValues" dxfId="2503" priority="2108"/>
  </conditionalFormatting>
  <conditionalFormatting sqref="CL4:CL21 CL23:CL35">
    <cfRule type="duplicateValues" dxfId="2502" priority="2107"/>
  </conditionalFormatting>
  <conditionalFormatting sqref="CN4:CN22 CN24:CN35">
    <cfRule type="duplicateValues" dxfId="2501" priority="2106"/>
  </conditionalFormatting>
  <conditionalFormatting sqref="CP6:CP17 CP24:CP35 CP19:CP21">
    <cfRule type="duplicateValues" dxfId="2500" priority="2105"/>
  </conditionalFormatting>
  <conditionalFormatting sqref="CR6:CR35">
    <cfRule type="duplicateValues" dxfId="2499" priority="2104"/>
  </conditionalFormatting>
  <conditionalFormatting sqref="CT34:CT35 CT24:CT26 CT28:CT32 CT6:CT21">
    <cfRule type="duplicateValues" dxfId="2498" priority="2103"/>
  </conditionalFormatting>
  <conditionalFormatting sqref="CV28:CV35 CV6:CV26">
    <cfRule type="duplicateValues" dxfId="2497" priority="2102"/>
  </conditionalFormatting>
  <conditionalFormatting sqref="T4:T25">
    <cfRule type="duplicateValues" dxfId="2496" priority="2101"/>
  </conditionalFormatting>
  <conditionalFormatting sqref="V4:V25">
    <cfRule type="duplicateValues" dxfId="2495" priority="2100"/>
  </conditionalFormatting>
  <conditionalFormatting sqref="X4:X25">
    <cfRule type="duplicateValues" dxfId="2494" priority="2099"/>
  </conditionalFormatting>
  <conditionalFormatting sqref="AH4:AH25">
    <cfRule type="duplicateValues" dxfId="2493" priority="2098"/>
  </conditionalFormatting>
  <conditionalFormatting sqref="AJ4:AJ25">
    <cfRule type="duplicateValues" dxfId="2492" priority="2097"/>
  </conditionalFormatting>
  <conditionalFormatting sqref="AL4:AL25">
    <cfRule type="duplicateValues" dxfId="2491" priority="2096"/>
  </conditionalFormatting>
  <conditionalFormatting sqref="AV4:AV25">
    <cfRule type="duplicateValues" dxfId="2490" priority="2095"/>
  </conditionalFormatting>
  <conditionalFormatting sqref="AX4:AX25">
    <cfRule type="duplicateValues" dxfId="2489" priority="2094"/>
  </conditionalFormatting>
  <conditionalFormatting sqref="AZ4:AZ25">
    <cfRule type="duplicateValues" dxfId="2488" priority="2093"/>
  </conditionalFormatting>
  <conditionalFormatting sqref="BJ4:BJ25">
    <cfRule type="duplicateValues" dxfId="2487" priority="2092"/>
  </conditionalFormatting>
  <conditionalFormatting sqref="BL4:BL25">
    <cfRule type="duplicateValues" dxfId="2486" priority="2091"/>
  </conditionalFormatting>
  <conditionalFormatting sqref="BN4:BN25">
    <cfRule type="duplicateValues" dxfId="2485" priority="2090"/>
  </conditionalFormatting>
  <conditionalFormatting sqref="BX4:BX25">
    <cfRule type="duplicateValues" dxfId="2484" priority="2089"/>
  </conditionalFormatting>
  <conditionalFormatting sqref="BZ4:BZ25">
    <cfRule type="duplicateValues" dxfId="2483" priority="2088"/>
  </conditionalFormatting>
  <conditionalFormatting sqref="CB4:CB11 CB14:CB25">
    <cfRule type="duplicateValues" dxfId="2482" priority="2087"/>
  </conditionalFormatting>
  <conditionalFormatting sqref="CT22:CT23">
    <cfRule type="duplicateValues" dxfId="2481" priority="2086"/>
  </conditionalFormatting>
  <conditionalFormatting sqref="CB26:CB27">
    <cfRule type="duplicateValues" dxfId="2480" priority="2085"/>
  </conditionalFormatting>
  <conditionalFormatting sqref="BZ26:BZ27">
    <cfRule type="duplicateValues" dxfId="2479" priority="2084"/>
  </conditionalFormatting>
  <conditionalFormatting sqref="BX26:BX27">
    <cfRule type="duplicateValues" dxfId="2478" priority="2083"/>
  </conditionalFormatting>
  <conditionalFormatting sqref="BN26:BN27">
    <cfRule type="duplicateValues" dxfId="2477" priority="2082"/>
  </conditionalFormatting>
  <conditionalFormatting sqref="BL26:BL27">
    <cfRule type="duplicateValues" dxfId="2476" priority="2081"/>
  </conditionalFormatting>
  <conditionalFormatting sqref="BJ26:BJ27">
    <cfRule type="duplicateValues" dxfId="2475" priority="2080"/>
  </conditionalFormatting>
  <conditionalFormatting sqref="AZ26:AZ27">
    <cfRule type="duplicateValues" dxfId="2474" priority="2079"/>
  </conditionalFormatting>
  <conditionalFormatting sqref="AH26:AH27">
    <cfRule type="duplicateValues" dxfId="2473" priority="2078"/>
  </conditionalFormatting>
  <conditionalFormatting sqref="AJ26:AJ27">
    <cfRule type="duplicateValues" dxfId="2472" priority="2077"/>
  </conditionalFormatting>
  <conditionalFormatting sqref="AL26:AL27">
    <cfRule type="duplicateValues" dxfId="2471" priority="2076"/>
  </conditionalFormatting>
  <conditionalFormatting sqref="AV26:AV27">
    <cfRule type="duplicateValues" dxfId="2470" priority="2075"/>
  </conditionalFormatting>
  <conditionalFormatting sqref="AX26:AX27">
    <cfRule type="duplicateValues" dxfId="2469" priority="2074"/>
  </conditionalFormatting>
  <conditionalFormatting sqref="X26:X27">
    <cfRule type="duplicateValues" dxfId="2468" priority="2073"/>
  </conditionalFormatting>
  <conditionalFormatting sqref="V26:V27">
    <cfRule type="duplicateValues" dxfId="2467" priority="2072"/>
  </conditionalFormatting>
  <conditionalFormatting sqref="T26:T27">
    <cfRule type="duplicateValues" dxfId="2466" priority="2071"/>
  </conditionalFormatting>
  <conditionalFormatting sqref="P26:P27">
    <cfRule type="duplicateValues" dxfId="2465" priority="2070"/>
  </conditionalFormatting>
  <conditionalFormatting sqref="N26:N27">
    <cfRule type="duplicateValues" dxfId="2464" priority="2069"/>
  </conditionalFormatting>
  <conditionalFormatting sqref="L26:L27">
    <cfRule type="duplicateValues" dxfId="2463" priority="2068"/>
  </conditionalFormatting>
  <conditionalFormatting sqref="J26:J27">
    <cfRule type="duplicateValues" dxfId="2462" priority="2067"/>
  </conditionalFormatting>
  <conditionalFormatting sqref="H26:H27">
    <cfRule type="duplicateValues" dxfId="2461" priority="2066"/>
  </conditionalFormatting>
  <conditionalFormatting sqref="CP4">
    <cfRule type="duplicateValues" dxfId="2460" priority="2065"/>
  </conditionalFormatting>
  <conditionalFormatting sqref="CR4:CR5">
    <cfRule type="duplicateValues" dxfId="2459" priority="2064"/>
  </conditionalFormatting>
  <conditionalFormatting sqref="CV5">
    <cfRule type="duplicateValues" dxfId="2458" priority="2063"/>
  </conditionalFormatting>
  <conditionalFormatting sqref="CT5">
    <cfRule type="duplicateValues" dxfId="2457" priority="2062"/>
  </conditionalFormatting>
  <conditionalFormatting sqref="CP5">
    <cfRule type="duplicateValues" dxfId="2456" priority="2061"/>
  </conditionalFormatting>
  <conditionalFormatting sqref="AP5:AP7">
    <cfRule type="duplicateValues" dxfId="2455" priority="2060"/>
  </conditionalFormatting>
  <conditionalFormatting sqref="BD18">
    <cfRule type="duplicateValues" dxfId="2454" priority="2059"/>
  </conditionalFormatting>
  <conditionalFormatting sqref="BD19">
    <cfRule type="duplicateValues" dxfId="2453" priority="2058"/>
  </conditionalFormatting>
  <conditionalFormatting sqref="BD19">
    <cfRule type="duplicateValues" dxfId="2452" priority="2057"/>
  </conditionalFormatting>
  <conditionalFormatting sqref="P4">
    <cfRule type="duplicateValues" dxfId="2451" priority="2056"/>
  </conditionalFormatting>
  <conditionalFormatting sqref="CT4">
    <cfRule type="duplicateValues" dxfId="2450" priority="2055"/>
  </conditionalFormatting>
  <conditionalFormatting sqref="CV4">
    <cfRule type="duplicateValues" dxfId="2449" priority="2054"/>
  </conditionalFormatting>
  <conditionalFormatting sqref="AP27">
    <cfRule type="duplicateValues" dxfId="2448" priority="2053"/>
  </conditionalFormatting>
  <conditionalFormatting sqref="AP29">
    <cfRule type="duplicateValues" dxfId="2447" priority="2052"/>
  </conditionalFormatting>
  <conditionalFormatting sqref="BD27">
    <cfRule type="duplicateValues" dxfId="2446" priority="2051"/>
  </conditionalFormatting>
  <conditionalFormatting sqref="CT27">
    <cfRule type="duplicateValues" dxfId="2445" priority="2050"/>
  </conditionalFormatting>
  <conditionalFormatting sqref="Z6">
    <cfRule type="duplicateValues" dxfId="2444" priority="2049"/>
  </conditionalFormatting>
  <conditionalFormatting sqref="AB13">
    <cfRule type="duplicateValues" dxfId="2443" priority="2048"/>
  </conditionalFormatting>
  <conditionalFormatting sqref="CF28">
    <cfRule type="duplicateValues" dxfId="2442" priority="2047"/>
  </conditionalFormatting>
  <conditionalFormatting sqref="CV27">
    <cfRule type="duplicateValues" dxfId="2441" priority="2046"/>
  </conditionalFormatting>
  <conditionalFormatting sqref="BD33">
    <cfRule type="duplicateValues" dxfId="2440" priority="2045"/>
  </conditionalFormatting>
  <conditionalFormatting sqref="CT33">
    <cfRule type="duplicateValues" dxfId="2439" priority="2044"/>
  </conditionalFormatting>
  <conditionalFormatting sqref="BT14">
    <cfRule type="duplicateValues" dxfId="2438" priority="2043"/>
  </conditionalFormatting>
  <conditionalFormatting sqref="CH23">
    <cfRule type="duplicateValues" dxfId="2437" priority="2042"/>
  </conditionalFormatting>
  <conditionalFormatting sqref="CP22">
    <cfRule type="duplicateValues" dxfId="2436" priority="2041"/>
  </conditionalFormatting>
  <conditionalFormatting sqref="AP18">
    <cfRule type="duplicateValues" dxfId="2435" priority="2040"/>
  </conditionalFormatting>
  <conditionalFormatting sqref="CH19">
    <cfRule type="duplicateValues" dxfId="2434" priority="2038"/>
  </conditionalFormatting>
  <conditionalFormatting sqref="CP23">
    <cfRule type="duplicateValues" dxfId="2433" priority="2037"/>
  </conditionalFormatting>
  <conditionalFormatting sqref="BD13">
    <cfRule type="duplicateValues" dxfId="2432" priority="2036"/>
  </conditionalFormatting>
  <conditionalFormatting sqref="CF29">
    <cfRule type="duplicateValues" dxfId="2431" priority="2035"/>
  </conditionalFormatting>
  <conditionalFormatting sqref="BD9">
    <cfRule type="duplicateValues" dxfId="2430" priority="2034"/>
  </conditionalFormatting>
  <conditionalFormatting sqref="CF9">
    <cfRule type="duplicateValues" dxfId="2429" priority="2033"/>
  </conditionalFormatting>
  <conditionalFormatting sqref="CF19">
    <cfRule type="duplicateValues" dxfId="2428" priority="2032"/>
  </conditionalFormatting>
  <conditionalFormatting sqref="CF13">
    <cfRule type="duplicateValues" dxfId="2427" priority="2031"/>
  </conditionalFormatting>
  <conditionalFormatting sqref="CH13">
    <cfRule type="duplicateValues" dxfId="2426" priority="2030"/>
  </conditionalFormatting>
  <conditionalFormatting sqref="CF23">
    <cfRule type="duplicateValues" dxfId="2425" priority="2029"/>
  </conditionalFormatting>
  <conditionalFormatting sqref="AR27">
    <cfRule type="duplicateValues" dxfId="2424" priority="2028"/>
  </conditionalFormatting>
  <conditionalFormatting sqref="BF27">
    <cfRule type="duplicateValues" dxfId="2423" priority="2027"/>
  </conditionalFormatting>
  <conditionalFormatting sqref="BD22">
    <cfRule type="duplicateValues" dxfId="2422" priority="2026"/>
  </conditionalFormatting>
  <conditionalFormatting sqref="CH27">
    <cfRule type="duplicateValues" dxfId="2421" priority="2025"/>
  </conditionalFormatting>
  <conditionalFormatting sqref="AD23">
    <cfRule type="duplicateValues" dxfId="2420" priority="2024"/>
  </conditionalFormatting>
  <conditionalFormatting sqref="BF22">
    <cfRule type="duplicateValues" dxfId="2419" priority="2023"/>
  </conditionalFormatting>
  <conditionalFormatting sqref="BD23">
    <cfRule type="duplicateValues" dxfId="2418" priority="2022"/>
  </conditionalFormatting>
  <conditionalFormatting sqref="CN23">
    <cfRule type="duplicateValues" dxfId="2417" priority="2021"/>
  </conditionalFormatting>
  <conditionalFormatting sqref="AP19">
    <cfRule type="duplicateValues" dxfId="2416" priority="2020"/>
  </conditionalFormatting>
  <conditionalFormatting sqref="CP18">
    <cfRule type="duplicateValues" dxfId="2415" priority="2019"/>
  </conditionalFormatting>
  <conditionalFormatting sqref="BT17">
    <cfRule type="duplicateValues" dxfId="2414" priority="2017"/>
  </conditionalFormatting>
  <conditionalFormatting sqref="CL22">
    <cfRule type="duplicateValues" dxfId="2413" priority="2016"/>
  </conditionalFormatting>
  <conditionalFormatting sqref="N26">
    <cfRule type="duplicateValues" dxfId="2412" priority="2014"/>
    <cfRule type="duplicateValues" dxfId="2411" priority="2015"/>
  </conditionalFormatting>
  <conditionalFormatting sqref="CT26">
    <cfRule type="duplicateValues" dxfId="2410" priority="2012"/>
    <cfRule type="duplicateValues" dxfId="2409" priority="2013"/>
  </conditionalFormatting>
  <conditionalFormatting sqref="CF31">
    <cfRule type="duplicateValues" dxfId="2408" priority="2010"/>
  </conditionalFormatting>
  <conditionalFormatting sqref="CT7">
    <cfRule type="duplicateValues" dxfId="2407" priority="2009"/>
  </conditionalFormatting>
  <conditionalFormatting sqref="CV7">
    <cfRule type="duplicateValues" dxfId="2406" priority="2008"/>
  </conditionalFormatting>
  <conditionalFormatting sqref="CT6">
    <cfRule type="duplicateValues" dxfId="2405" priority="2006"/>
    <cfRule type="duplicateValues" dxfId="2404" priority="2007"/>
  </conditionalFormatting>
  <conditionalFormatting sqref="CF20:CF21">
    <cfRule type="duplicateValues" dxfId="2403" priority="2005"/>
  </conditionalFormatting>
  <conditionalFormatting sqref="D4:D35">
    <cfRule type="duplicateValues" dxfId="2402" priority="2147"/>
    <cfRule type="duplicateValues" dxfId="2401" priority="2148"/>
    <cfRule type="duplicateValues" dxfId="2400" priority="2149"/>
    <cfRule type="duplicateValues" dxfId="2399" priority="2150"/>
  </conditionalFormatting>
  <conditionalFormatting sqref="F4:F35">
    <cfRule type="duplicateValues" dxfId="2398" priority="2151"/>
    <cfRule type="duplicateValues" dxfId="2397" priority="2152"/>
    <cfRule type="duplicateValues" dxfId="2396" priority="2153"/>
    <cfRule type="duplicateValues" dxfId="2395" priority="2154"/>
    <cfRule type="duplicateValues" dxfId="2394" priority="2155"/>
  </conditionalFormatting>
  <conditionalFormatting sqref="R4:R35">
    <cfRule type="duplicateValues" dxfId="2393" priority="2156"/>
  </conditionalFormatting>
  <conditionalFormatting sqref="AF4:AF35">
    <cfRule type="duplicateValues" dxfId="2392" priority="2157"/>
  </conditionalFormatting>
  <conditionalFormatting sqref="AT4:AT35">
    <cfRule type="duplicateValues" dxfId="2391" priority="2158"/>
  </conditionalFormatting>
  <conditionalFormatting sqref="BV4:BV35">
    <cfRule type="duplicateValues" dxfId="2390" priority="2160"/>
  </conditionalFormatting>
  <conditionalFormatting sqref="CJ4:CJ35">
    <cfRule type="duplicateValues" dxfId="2389" priority="2161"/>
  </conditionalFormatting>
  <conditionalFormatting sqref="CD4:CD35">
    <cfRule type="duplicateValues" dxfId="2388" priority="2162"/>
  </conditionalFormatting>
  <conditionalFormatting sqref="L4:L9 L11:L35">
    <cfRule type="duplicateValues" dxfId="2387" priority="2163"/>
    <cfRule type="duplicateValues" dxfId="2386" priority="2164"/>
  </conditionalFormatting>
  <conditionalFormatting sqref="P4:P35">
    <cfRule type="duplicateValues" dxfId="2385" priority="2165"/>
    <cfRule type="duplicateValues" dxfId="2384" priority="2166"/>
  </conditionalFormatting>
  <conditionalFormatting sqref="N4:N35">
    <cfRule type="duplicateValues" dxfId="2383" priority="2167"/>
    <cfRule type="duplicateValues" dxfId="2382" priority="2168"/>
    <cfRule type="duplicateValues" dxfId="2381" priority="2169"/>
  </conditionalFormatting>
  <conditionalFormatting sqref="J4:J35">
    <cfRule type="duplicateValues" dxfId="2380" priority="2170"/>
    <cfRule type="duplicateValues" dxfId="2379" priority="2171"/>
    <cfRule type="duplicateValues" dxfId="2378" priority="2172"/>
  </conditionalFormatting>
  <conditionalFormatting sqref="T4:T35">
    <cfRule type="duplicateValues" dxfId="2377" priority="2173"/>
    <cfRule type="duplicateValues" dxfId="2376" priority="2174"/>
    <cfRule type="duplicateValues" dxfId="2375" priority="2175"/>
    <cfRule type="duplicateValues" dxfId="2374" priority="2176"/>
  </conditionalFormatting>
  <conditionalFormatting sqref="V4:V35">
    <cfRule type="duplicateValues" dxfId="2373" priority="2177"/>
    <cfRule type="duplicateValues" dxfId="2372" priority="2178"/>
    <cfRule type="duplicateValues" dxfId="2371" priority="2179"/>
    <cfRule type="duplicateValues" dxfId="2370" priority="2180"/>
  </conditionalFormatting>
  <conditionalFormatting sqref="X4:X35">
    <cfRule type="duplicateValues" dxfId="2369" priority="2181"/>
    <cfRule type="duplicateValues" dxfId="2368" priority="2182"/>
    <cfRule type="duplicateValues" dxfId="2367" priority="2183"/>
    <cfRule type="duplicateValues" dxfId="2366" priority="2184"/>
  </conditionalFormatting>
  <conditionalFormatting sqref="Z4:Z9 Z26:Z35 Z11:Z23">
    <cfRule type="duplicateValues" dxfId="2365" priority="2185"/>
    <cfRule type="duplicateValues" dxfId="2364" priority="2186"/>
    <cfRule type="duplicateValues" dxfId="2363" priority="2187"/>
    <cfRule type="duplicateValues" dxfId="2362" priority="2188"/>
  </conditionalFormatting>
  <conditionalFormatting sqref="AB4:AB10 AB26:AB35 AB12:AB23">
    <cfRule type="duplicateValues" dxfId="2361" priority="2189"/>
  </conditionalFormatting>
  <conditionalFormatting sqref="AD4:AD23 AD26:AD35">
    <cfRule type="duplicateValues" dxfId="2360" priority="2190"/>
    <cfRule type="duplicateValues" dxfId="2359" priority="2191"/>
    <cfRule type="duplicateValues" dxfId="2358" priority="2192"/>
  </conditionalFormatting>
  <conditionalFormatting sqref="AN4:AN35">
    <cfRule type="duplicateValues" dxfId="2357" priority="2193"/>
    <cfRule type="duplicateValues" dxfId="2356" priority="2194"/>
    <cfRule type="duplicateValues" dxfId="2355" priority="2195"/>
  </conditionalFormatting>
  <conditionalFormatting sqref="AP4:AP11 AP13:AP15 AP18:AP35">
    <cfRule type="duplicateValues" dxfId="2354" priority="2196"/>
    <cfRule type="duplicateValues" dxfId="2353" priority="2197"/>
    <cfRule type="duplicateValues" dxfId="2352" priority="2198"/>
  </conditionalFormatting>
  <conditionalFormatting sqref="AR4:AR12 AR20:AR35 AR14:AR15">
    <cfRule type="duplicateValues" dxfId="2351" priority="2199"/>
    <cfRule type="duplicateValues" dxfId="2350" priority="2200"/>
    <cfRule type="duplicateValues" dxfId="2349" priority="2201"/>
    <cfRule type="duplicateValues" dxfId="2348" priority="2202"/>
  </conditionalFormatting>
  <conditionalFormatting sqref="BB4:BB13 BB16:BB30 BB32:BB35">
    <cfRule type="duplicateValues" dxfId="2347" priority="2203"/>
    <cfRule type="duplicateValues" dxfId="2346" priority="2204"/>
    <cfRule type="duplicateValues" dxfId="2345" priority="2205"/>
  </conditionalFormatting>
  <conditionalFormatting sqref="BD4:BD13 BD18:BD35">
    <cfRule type="duplicateValues" dxfId="2344" priority="2206"/>
    <cfRule type="duplicateValues" dxfId="2343" priority="2207"/>
    <cfRule type="duplicateValues" dxfId="2342" priority="2208"/>
    <cfRule type="duplicateValues" dxfId="2341" priority="2209"/>
  </conditionalFormatting>
  <conditionalFormatting sqref="BF4:BF9 BF18:BF30 BF32:BF35 BF12:BF13">
    <cfRule type="duplicateValues" dxfId="2340" priority="2210"/>
    <cfRule type="duplicateValues" dxfId="2339" priority="2211"/>
    <cfRule type="duplicateValues" dxfId="2338" priority="2212"/>
  </conditionalFormatting>
  <conditionalFormatting sqref="BP4:BP6 BP8:BP35">
    <cfRule type="duplicateValues" dxfId="2337" priority="2213"/>
    <cfRule type="duplicateValues" dxfId="2336" priority="2214"/>
    <cfRule type="duplicateValues" dxfId="2335" priority="2215"/>
  </conditionalFormatting>
  <conditionalFormatting sqref="BR4:BR35">
    <cfRule type="duplicateValues" dxfId="2334" priority="2216"/>
    <cfRule type="duplicateValues" dxfId="2333" priority="2217"/>
    <cfRule type="duplicateValues" dxfId="2332" priority="2218"/>
    <cfRule type="duplicateValues" dxfId="2331" priority="2219"/>
    <cfRule type="duplicateValues" dxfId="2330" priority="2220"/>
    <cfRule type="duplicateValues" dxfId="2329" priority="2221"/>
  </conditionalFormatting>
  <conditionalFormatting sqref="BT4:BT9 BT12:BT35">
    <cfRule type="duplicateValues" dxfId="2328" priority="2222"/>
    <cfRule type="duplicateValues" dxfId="2327" priority="2223"/>
    <cfRule type="duplicateValues" dxfId="2326" priority="2224"/>
    <cfRule type="duplicateValues" dxfId="2325" priority="2225"/>
    <cfRule type="duplicateValues" dxfId="2324" priority="2226"/>
  </conditionalFormatting>
  <conditionalFormatting sqref="CD4:CD35">
    <cfRule type="duplicateValues" dxfId="2323" priority="2227"/>
    <cfRule type="duplicateValues" dxfId="2322" priority="2228"/>
  </conditionalFormatting>
  <conditionalFormatting sqref="CF4:CF7 CF22:CF35 CF9:CF19">
    <cfRule type="duplicateValues" dxfId="2321" priority="2229"/>
    <cfRule type="duplicateValues" dxfId="2320" priority="2230"/>
    <cfRule type="duplicateValues" dxfId="2319" priority="2231"/>
  </conditionalFormatting>
  <conditionalFormatting sqref="CH4:CH35">
    <cfRule type="duplicateValues" dxfId="2318" priority="2232"/>
    <cfRule type="duplicateValues" dxfId="2317" priority="2233"/>
    <cfRule type="duplicateValues" dxfId="2316" priority="2234"/>
  </conditionalFormatting>
  <conditionalFormatting sqref="CR4:CR35">
    <cfRule type="duplicateValues" dxfId="2315" priority="2235"/>
    <cfRule type="duplicateValues" dxfId="2314" priority="2236"/>
    <cfRule type="duplicateValues" dxfId="2313" priority="2237"/>
  </conditionalFormatting>
  <conditionalFormatting sqref="CT4:CT35">
    <cfRule type="duplicateValues" dxfId="2312" priority="2238"/>
    <cfRule type="duplicateValues" dxfId="2311" priority="2239"/>
    <cfRule type="duplicateValues" dxfId="2310" priority="2240"/>
  </conditionalFormatting>
  <conditionalFormatting sqref="CV4:CV35">
    <cfRule type="duplicateValues" dxfId="2309" priority="2241"/>
    <cfRule type="duplicateValues" dxfId="2308" priority="2242"/>
    <cfRule type="duplicateValues" dxfId="2307" priority="2243"/>
  </conditionalFormatting>
  <conditionalFormatting sqref="AH4:AH35">
    <cfRule type="duplicateValues" dxfId="2306" priority="2244"/>
    <cfRule type="duplicateValues" dxfId="2305" priority="2245"/>
    <cfRule type="duplicateValues" dxfId="2304" priority="2246"/>
    <cfRule type="duplicateValues" dxfId="2303" priority="2247"/>
    <cfRule type="duplicateValues" dxfId="2302" priority="2248"/>
  </conditionalFormatting>
  <conditionalFormatting sqref="AJ4:AJ35">
    <cfRule type="duplicateValues" dxfId="2301" priority="2249"/>
    <cfRule type="duplicateValues" dxfId="2300" priority="2250"/>
    <cfRule type="duplicateValues" dxfId="2299" priority="2251"/>
    <cfRule type="duplicateValues" dxfId="2298" priority="2252"/>
    <cfRule type="duplicateValues" dxfId="2297" priority="2253"/>
  </conditionalFormatting>
  <conditionalFormatting sqref="AL4:AL35">
    <cfRule type="duplicateValues" dxfId="2296" priority="2254"/>
    <cfRule type="duplicateValues" dxfId="2295" priority="2255"/>
    <cfRule type="duplicateValues" dxfId="2294" priority="2256"/>
    <cfRule type="duplicateValues" dxfId="2293" priority="2257"/>
    <cfRule type="duplicateValues" dxfId="2292" priority="2258"/>
  </conditionalFormatting>
  <conditionalFormatting sqref="AV4:AV35">
    <cfRule type="duplicateValues" dxfId="2291" priority="2259"/>
    <cfRule type="duplicateValues" dxfId="2290" priority="2260"/>
    <cfRule type="duplicateValues" dxfId="2289" priority="2261"/>
    <cfRule type="duplicateValues" dxfId="2288" priority="2262"/>
    <cfRule type="duplicateValues" dxfId="2287" priority="2263"/>
  </conditionalFormatting>
  <conditionalFormatting sqref="AX4:AX29 AX32:AX35">
    <cfRule type="duplicateValues" dxfId="2286" priority="2264"/>
    <cfRule type="duplicateValues" dxfId="2285" priority="2265"/>
    <cfRule type="duplicateValues" dxfId="2284" priority="2266"/>
    <cfRule type="duplicateValues" dxfId="2283" priority="2267"/>
    <cfRule type="duplicateValues" dxfId="2282" priority="2268"/>
  </conditionalFormatting>
  <conditionalFormatting sqref="AZ4:AZ30 AZ32:AZ35">
    <cfRule type="duplicateValues" dxfId="2281" priority="2269"/>
    <cfRule type="duplicateValues" dxfId="2280" priority="2270"/>
    <cfRule type="duplicateValues" dxfId="2279" priority="2271"/>
    <cfRule type="duplicateValues" dxfId="2278" priority="2272"/>
    <cfRule type="duplicateValues" dxfId="2277" priority="2273"/>
  </conditionalFormatting>
  <conditionalFormatting sqref="BJ4:BJ35">
    <cfRule type="duplicateValues" dxfId="2276" priority="2274"/>
    <cfRule type="duplicateValues" dxfId="2275" priority="2275"/>
    <cfRule type="duplicateValues" dxfId="2274" priority="2276"/>
    <cfRule type="duplicateValues" dxfId="2273" priority="2277"/>
    <cfRule type="duplicateValues" dxfId="2272" priority="2278"/>
  </conditionalFormatting>
  <conditionalFormatting sqref="BL4:BL35">
    <cfRule type="duplicateValues" dxfId="2271" priority="2279"/>
    <cfRule type="duplicateValues" dxfId="2270" priority="2280"/>
    <cfRule type="duplicateValues" dxfId="2269" priority="2281"/>
    <cfRule type="duplicateValues" dxfId="2268" priority="2282"/>
    <cfRule type="duplicateValues" dxfId="2267" priority="2283"/>
  </conditionalFormatting>
  <conditionalFormatting sqref="BN4:BN35">
    <cfRule type="duplicateValues" dxfId="2266" priority="2284"/>
    <cfRule type="duplicateValues" dxfId="2265" priority="2285"/>
    <cfRule type="duplicateValues" dxfId="2264" priority="2286"/>
    <cfRule type="duplicateValues" dxfId="2263" priority="2287"/>
    <cfRule type="duplicateValues" dxfId="2262" priority="2288"/>
  </conditionalFormatting>
  <conditionalFormatting sqref="BX4:BX29 BX31:BX35">
    <cfRule type="duplicateValues" dxfId="2261" priority="2289"/>
    <cfRule type="duplicateValues" dxfId="2260" priority="2290"/>
    <cfRule type="duplicateValues" dxfId="2259" priority="2291"/>
    <cfRule type="duplicateValues" dxfId="2258" priority="2292"/>
    <cfRule type="duplicateValues" dxfId="2257" priority="2293"/>
  </conditionalFormatting>
  <conditionalFormatting sqref="BZ4:BZ29 BZ32:BZ35">
    <cfRule type="duplicateValues" dxfId="2256" priority="2294"/>
    <cfRule type="duplicateValues" dxfId="2255" priority="2295"/>
    <cfRule type="duplicateValues" dxfId="2254" priority="2296"/>
    <cfRule type="duplicateValues" dxfId="2253" priority="2297"/>
    <cfRule type="duplicateValues" dxfId="2252" priority="2298"/>
  </conditionalFormatting>
  <conditionalFormatting sqref="CB4:CB11 CB14:CB35">
    <cfRule type="duplicateValues" dxfId="2251" priority="2299"/>
    <cfRule type="duplicateValues" dxfId="2250" priority="2300"/>
    <cfRule type="duplicateValues" dxfId="2249" priority="2301"/>
    <cfRule type="duplicateValues" dxfId="2248" priority="2302"/>
    <cfRule type="duplicateValues" dxfId="2247" priority="2303"/>
  </conditionalFormatting>
  <conditionalFormatting sqref="CL4:CL35">
    <cfRule type="duplicateValues" dxfId="2246" priority="2304"/>
    <cfRule type="duplicateValues" dxfId="2245" priority="2305"/>
    <cfRule type="duplicateValues" dxfId="2244" priority="2306"/>
    <cfRule type="duplicateValues" dxfId="2243" priority="2307"/>
    <cfRule type="duplicateValues" dxfId="2242" priority="2308"/>
  </conditionalFormatting>
  <conditionalFormatting sqref="CN4:CN35">
    <cfRule type="duplicateValues" dxfId="2241" priority="2309"/>
    <cfRule type="duplicateValues" dxfId="2240" priority="2310"/>
    <cfRule type="duplicateValues" dxfId="2239" priority="2311"/>
    <cfRule type="duplicateValues" dxfId="2238" priority="2312"/>
    <cfRule type="duplicateValues" dxfId="2237" priority="2313"/>
  </conditionalFormatting>
  <conditionalFormatting sqref="CP4:CP35">
    <cfRule type="duplicateValues" dxfId="2236" priority="2314"/>
    <cfRule type="duplicateValues" dxfId="2235" priority="2315"/>
    <cfRule type="duplicateValues" dxfId="2234" priority="2316"/>
    <cfRule type="duplicateValues" dxfId="2233" priority="2317"/>
    <cfRule type="duplicateValues" dxfId="2232" priority="2318"/>
  </conditionalFormatting>
  <conditionalFormatting sqref="D4:D35">
    <cfRule type="duplicateValues" dxfId="2231" priority="2319"/>
  </conditionalFormatting>
  <conditionalFormatting sqref="F4:F35">
    <cfRule type="duplicateValues" dxfId="2230" priority="2320"/>
    <cfRule type="duplicateValues" dxfId="2229" priority="2321"/>
  </conditionalFormatting>
  <conditionalFormatting sqref="H4:H35">
    <cfRule type="duplicateValues" dxfId="2228" priority="2322"/>
  </conditionalFormatting>
  <conditionalFormatting sqref="J4:J35">
    <cfRule type="duplicateValues" dxfId="2227" priority="2323"/>
    <cfRule type="duplicateValues" dxfId="2226" priority="2324"/>
  </conditionalFormatting>
  <conditionalFormatting sqref="N4:N35">
    <cfRule type="duplicateValues" dxfId="2225" priority="2325"/>
    <cfRule type="duplicateValues" dxfId="2224" priority="2326"/>
  </conditionalFormatting>
  <conditionalFormatting sqref="T4:T35">
    <cfRule type="duplicateValues" dxfId="2223" priority="2327"/>
    <cfRule type="duplicateValues" dxfId="2222" priority="2328"/>
    <cfRule type="duplicateValues" dxfId="2221" priority="2329"/>
  </conditionalFormatting>
  <conditionalFormatting sqref="V4:V35">
    <cfRule type="duplicateValues" dxfId="2220" priority="2330"/>
    <cfRule type="duplicateValues" dxfId="2219" priority="2331"/>
    <cfRule type="duplicateValues" dxfId="2218" priority="2332"/>
  </conditionalFormatting>
  <conditionalFormatting sqref="X4:X35">
    <cfRule type="duplicateValues" dxfId="2217" priority="2333"/>
    <cfRule type="duplicateValues" dxfId="2216" priority="2334"/>
    <cfRule type="duplicateValues" dxfId="2215" priority="2335"/>
  </conditionalFormatting>
  <conditionalFormatting sqref="Z4:Z9 Z26:Z35 Z11:Z23">
    <cfRule type="duplicateValues" dxfId="2214" priority="2336"/>
  </conditionalFormatting>
  <conditionalFormatting sqref="AN4:AN35">
    <cfRule type="duplicateValues" dxfId="2213" priority="2337"/>
  </conditionalFormatting>
  <conditionalFormatting sqref="AP4:AP11 AP13:AP15 AP18:AP35">
    <cfRule type="duplicateValues" dxfId="2212" priority="2338"/>
    <cfRule type="duplicateValues" dxfId="2211" priority="2339"/>
  </conditionalFormatting>
  <conditionalFormatting sqref="AR4:AR12 AR20:AR35 AR14:AR15">
    <cfRule type="duplicateValues" dxfId="2210" priority="2340"/>
  </conditionalFormatting>
  <conditionalFormatting sqref="BD4:BD13 BD18:BD35">
    <cfRule type="duplicateValues" dxfId="2209" priority="2342"/>
    <cfRule type="duplicateValues" dxfId="2208" priority="2343"/>
    <cfRule type="duplicateValues" dxfId="2207" priority="2344"/>
  </conditionalFormatting>
  <conditionalFormatting sqref="BF4:BF9 BF18:BF30 BF32:BF35 BF12:BF13">
    <cfRule type="duplicateValues" dxfId="2206" priority="2345"/>
    <cfRule type="duplicateValues" dxfId="2205" priority="2346"/>
  </conditionalFormatting>
  <conditionalFormatting sqref="BP4:BP6 BP8:BP35">
    <cfRule type="duplicateValues" dxfId="2204" priority="2347"/>
  </conditionalFormatting>
  <conditionalFormatting sqref="BR4:BR35">
    <cfRule type="duplicateValues" dxfId="2203" priority="2348"/>
  </conditionalFormatting>
  <conditionalFormatting sqref="BT4:BT9 BT12:BT35">
    <cfRule type="duplicateValues" dxfId="2202" priority="2349"/>
  </conditionalFormatting>
  <conditionalFormatting sqref="CF4:CF7 CF22:CF35 CF9:CF19">
    <cfRule type="duplicateValues" dxfId="2201" priority="2350"/>
  </conditionalFormatting>
  <conditionalFormatting sqref="CH4:CH35">
    <cfRule type="duplicateValues" dxfId="2200" priority="2351"/>
  </conditionalFormatting>
  <conditionalFormatting sqref="CL4:CL35">
    <cfRule type="duplicateValues" dxfId="2199" priority="2352"/>
  </conditionalFormatting>
  <conditionalFormatting sqref="CN4:CN35">
    <cfRule type="duplicateValues" dxfId="2198" priority="2353"/>
  </conditionalFormatting>
  <conditionalFormatting sqref="AH4:AH35">
    <cfRule type="duplicateValues" dxfId="2197" priority="2354"/>
    <cfRule type="duplicateValues" dxfId="2196" priority="2355"/>
    <cfRule type="duplicateValues" dxfId="2195" priority="2356"/>
  </conditionalFormatting>
  <conditionalFormatting sqref="AJ4:AJ35">
    <cfRule type="duplicateValues" dxfId="2194" priority="2357"/>
    <cfRule type="duplicateValues" dxfId="2193" priority="2358"/>
    <cfRule type="duplicateValues" dxfId="2192" priority="2359"/>
  </conditionalFormatting>
  <conditionalFormatting sqref="AL4:AL35">
    <cfRule type="duplicateValues" dxfId="2191" priority="2360"/>
    <cfRule type="duplicateValues" dxfId="2190" priority="2361"/>
    <cfRule type="duplicateValues" dxfId="2189" priority="2362"/>
  </conditionalFormatting>
  <conditionalFormatting sqref="AV4:AV35">
    <cfRule type="duplicateValues" dxfId="2188" priority="2363"/>
    <cfRule type="duplicateValues" dxfId="2187" priority="2364"/>
    <cfRule type="duplicateValues" dxfId="2186" priority="2365"/>
  </conditionalFormatting>
  <conditionalFormatting sqref="AX4:AX29 AX32:AX35">
    <cfRule type="duplicateValues" dxfId="2185" priority="2366"/>
    <cfRule type="duplicateValues" dxfId="2184" priority="2367"/>
    <cfRule type="duplicateValues" dxfId="2183" priority="2368"/>
  </conditionalFormatting>
  <conditionalFormatting sqref="AZ4:AZ30 AZ32:AZ35">
    <cfRule type="duplicateValues" dxfId="2182" priority="2369"/>
    <cfRule type="duplicateValues" dxfId="2181" priority="2370"/>
    <cfRule type="duplicateValues" dxfId="2180" priority="2371"/>
  </conditionalFormatting>
  <conditionalFormatting sqref="BJ4:BJ35">
    <cfRule type="duplicateValues" dxfId="2179" priority="2372"/>
    <cfRule type="duplicateValues" dxfId="2178" priority="2373"/>
    <cfRule type="duplicateValues" dxfId="2177" priority="2374"/>
  </conditionalFormatting>
  <conditionalFormatting sqref="CB4:CB11 CB14:CB35">
    <cfRule type="duplicateValues" dxfId="2176" priority="2375"/>
    <cfRule type="duplicateValues" dxfId="2175" priority="2376"/>
    <cfRule type="duplicateValues" dxfId="2174" priority="2377"/>
  </conditionalFormatting>
  <conditionalFormatting sqref="BZ4:BZ29 BZ32:BZ35">
    <cfRule type="duplicateValues" dxfId="2173" priority="2378"/>
    <cfRule type="duplicateValues" dxfId="2172" priority="2379"/>
    <cfRule type="duplicateValues" dxfId="2171" priority="2380"/>
  </conditionalFormatting>
  <conditionalFormatting sqref="BX4:BX29 BX31:BX35">
    <cfRule type="duplicateValues" dxfId="2170" priority="2381"/>
    <cfRule type="duplicateValues" dxfId="2169" priority="2382"/>
    <cfRule type="duplicateValues" dxfId="2168" priority="2383"/>
  </conditionalFormatting>
  <conditionalFormatting sqref="BN4:BN35">
    <cfRule type="duplicateValues" dxfId="2167" priority="2384"/>
    <cfRule type="duplicateValues" dxfId="2166" priority="2385"/>
    <cfRule type="duplicateValues" dxfId="2165" priority="2386"/>
  </conditionalFormatting>
  <conditionalFormatting sqref="BL4:BL35">
    <cfRule type="duplicateValues" dxfId="2164" priority="2387"/>
    <cfRule type="duplicateValues" dxfId="2163" priority="2388"/>
    <cfRule type="duplicateValues" dxfId="2162" priority="2389"/>
  </conditionalFormatting>
  <conditionalFormatting sqref="CR4:CR35">
    <cfRule type="duplicateValues" dxfId="2161" priority="2390"/>
    <cfRule type="duplicateValues" dxfId="2160" priority="2391"/>
  </conditionalFormatting>
  <conditionalFormatting sqref="CV4:CV35">
    <cfRule type="duplicateValues" dxfId="2159" priority="2392"/>
    <cfRule type="duplicateValues" dxfId="2158" priority="2393"/>
  </conditionalFormatting>
  <conditionalFormatting sqref="CP4:CP35">
    <cfRule type="duplicateValues" dxfId="2157" priority="2394"/>
    <cfRule type="duplicateValues" dxfId="2156" priority="2395"/>
    <cfRule type="duplicateValues" dxfId="2155" priority="2396"/>
  </conditionalFormatting>
  <conditionalFormatting sqref="AD4:AD23 AD26:AD35">
    <cfRule type="duplicateValues" dxfId="2154" priority="2397"/>
    <cfRule type="duplicateValues" dxfId="2153" priority="2398"/>
  </conditionalFormatting>
  <conditionalFormatting sqref="BF4:BF9 BF18:BF30 BF32:BF35 BF12:BF13">
    <cfRule type="duplicateValues" dxfId="2152" priority="2399"/>
    <cfRule type="duplicateValues" dxfId="2151" priority="2400"/>
    <cfRule type="duplicateValues" dxfId="2150" priority="2401"/>
  </conditionalFormatting>
  <conditionalFormatting sqref="BD4:BD13 BD18:BD35">
    <cfRule type="duplicateValues" dxfId="2149" priority="2402"/>
  </conditionalFormatting>
  <conditionalFormatting sqref="CX40:CX41">
    <cfRule type="duplicateValues" dxfId="2148" priority="1719"/>
  </conditionalFormatting>
  <conditionalFormatting sqref="CZ40:CZ41">
    <cfRule type="duplicateValues" dxfId="2147" priority="1718"/>
  </conditionalFormatting>
  <conditionalFormatting sqref="DB40:DB41">
    <cfRule type="duplicateValues" dxfId="2146" priority="1717"/>
  </conditionalFormatting>
  <conditionalFormatting sqref="DD40:DD41">
    <cfRule type="duplicateValues" dxfId="2145" priority="1716"/>
  </conditionalFormatting>
  <conditionalFormatting sqref="DF40:DF41">
    <cfRule type="duplicateValues" dxfId="2144" priority="1715"/>
  </conditionalFormatting>
  <conditionalFormatting sqref="DH40:DH41">
    <cfRule type="duplicateValues" dxfId="2143" priority="1714"/>
  </conditionalFormatting>
  <conditionalFormatting sqref="DJ40:DJ41">
    <cfRule type="duplicateValues" dxfId="2142" priority="1713"/>
  </conditionalFormatting>
  <conditionalFormatting sqref="DL40:DL41">
    <cfRule type="duplicateValues" dxfId="2141" priority="1712"/>
  </conditionalFormatting>
  <conditionalFormatting sqref="DN40:DN41">
    <cfRule type="duplicateValues" dxfId="2140" priority="1711"/>
  </conditionalFormatting>
  <conditionalFormatting sqref="DP40:DP41">
    <cfRule type="duplicateValues" dxfId="2139" priority="1710"/>
  </conditionalFormatting>
  <conditionalFormatting sqref="DR40:DR41">
    <cfRule type="duplicateValues" dxfId="2138" priority="1709"/>
  </conditionalFormatting>
  <conditionalFormatting sqref="DT40:DT41">
    <cfRule type="duplicateValues" dxfId="2137" priority="1708"/>
  </conditionalFormatting>
  <conditionalFormatting sqref="DV40:DV41">
    <cfRule type="duplicateValues" dxfId="2136" priority="1707"/>
  </conditionalFormatting>
  <conditionalFormatting sqref="DX40:DX41">
    <cfRule type="duplicateValues" dxfId="2135" priority="1706"/>
  </conditionalFormatting>
  <conditionalFormatting sqref="DZ40:DZ41">
    <cfRule type="duplicateValues" dxfId="2134" priority="1705"/>
  </conditionalFormatting>
  <conditionalFormatting sqref="EB40:EB41">
    <cfRule type="duplicateValues" dxfId="2133" priority="1704"/>
  </conditionalFormatting>
  <conditionalFormatting sqref="ED40:ED41">
    <cfRule type="duplicateValues" dxfId="2132" priority="1703"/>
  </conditionalFormatting>
  <conditionalFormatting sqref="EF40:EF41">
    <cfRule type="duplicateValues" dxfId="2131" priority="1702"/>
  </conditionalFormatting>
  <conditionalFormatting sqref="EH40:EH41">
    <cfRule type="duplicateValues" dxfId="2130" priority="1701"/>
  </conditionalFormatting>
  <conditionalFormatting sqref="EJ40:EJ41">
    <cfRule type="duplicateValues" dxfId="2129" priority="1700"/>
  </conditionalFormatting>
  <conditionalFormatting sqref="EL40:EL41">
    <cfRule type="duplicateValues" dxfId="2128" priority="1699"/>
  </conditionalFormatting>
  <conditionalFormatting sqref="EN40:EN41">
    <cfRule type="duplicateValues" dxfId="2127" priority="1698"/>
  </conditionalFormatting>
  <conditionalFormatting sqref="EP40:EP41">
    <cfRule type="duplicateValues" dxfId="2126" priority="1697"/>
  </conditionalFormatting>
  <conditionalFormatting sqref="ER40:ER41">
    <cfRule type="duplicateValues" dxfId="2125" priority="1696"/>
  </conditionalFormatting>
  <conditionalFormatting sqref="ET40:ET41">
    <cfRule type="duplicateValues" dxfId="2124" priority="1695"/>
  </conditionalFormatting>
  <conditionalFormatting sqref="EV40:EV41">
    <cfRule type="duplicateValues" dxfId="2123" priority="1694"/>
  </conditionalFormatting>
  <conditionalFormatting sqref="EX40:EX41">
    <cfRule type="duplicateValues" dxfId="2122" priority="1693"/>
  </conditionalFormatting>
  <conditionalFormatting sqref="EZ40:EZ41">
    <cfRule type="duplicateValues" dxfId="2121" priority="1692"/>
  </conditionalFormatting>
  <conditionalFormatting sqref="FB40:FB41">
    <cfRule type="duplicateValues" dxfId="2120" priority="1691"/>
  </conditionalFormatting>
  <conditionalFormatting sqref="FD40:FD41">
    <cfRule type="duplicateValues" dxfId="2119" priority="1690"/>
  </conditionalFormatting>
  <conditionalFormatting sqref="FF40:FF41">
    <cfRule type="duplicateValues" dxfId="2118" priority="1689"/>
  </conditionalFormatting>
  <conditionalFormatting sqref="FH40:FH41">
    <cfRule type="duplicateValues" dxfId="2117" priority="1688"/>
  </conditionalFormatting>
  <conditionalFormatting sqref="FJ40:FJ41">
    <cfRule type="duplicateValues" dxfId="2116" priority="1687"/>
  </conditionalFormatting>
  <conditionalFormatting sqref="FL40:FL41">
    <cfRule type="duplicateValues" dxfId="2115" priority="1686"/>
  </conditionalFormatting>
  <conditionalFormatting sqref="FN40:FN41">
    <cfRule type="duplicateValues" dxfId="2114" priority="1685"/>
  </conditionalFormatting>
  <conditionalFormatting sqref="FP40:FP41">
    <cfRule type="duplicateValues" dxfId="2113" priority="1684"/>
  </conditionalFormatting>
  <conditionalFormatting sqref="FR40:FR41">
    <cfRule type="duplicateValues" dxfId="2112" priority="1683"/>
  </conditionalFormatting>
  <conditionalFormatting sqref="FT40:FT41">
    <cfRule type="duplicateValues" dxfId="2111" priority="1682"/>
  </conditionalFormatting>
  <conditionalFormatting sqref="FV40:FV41">
    <cfRule type="duplicateValues" dxfId="2110" priority="1681"/>
  </conditionalFormatting>
  <conditionalFormatting sqref="FX40:FX41">
    <cfRule type="duplicateValues" dxfId="2109" priority="1680"/>
  </conditionalFormatting>
  <conditionalFormatting sqref="FZ40:FZ41">
    <cfRule type="duplicateValues" dxfId="2108" priority="1679"/>
  </conditionalFormatting>
  <conditionalFormatting sqref="GB40:GB41">
    <cfRule type="duplicateValues" dxfId="2107" priority="1678"/>
  </conditionalFormatting>
  <conditionalFormatting sqref="GD40:GD41">
    <cfRule type="duplicateValues" dxfId="2106" priority="1677"/>
  </conditionalFormatting>
  <conditionalFormatting sqref="GF40:GF41">
    <cfRule type="duplicateValues" dxfId="2105" priority="1676"/>
  </conditionalFormatting>
  <conditionalFormatting sqref="GH40:GH41">
    <cfRule type="duplicateValues" dxfId="2104" priority="1675"/>
  </conditionalFormatting>
  <conditionalFormatting sqref="GJ40:GJ41">
    <cfRule type="duplicateValues" dxfId="2103" priority="1674"/>
  </conditionalFormatting>
  <conditionalFormatting sqref="GL40:GL41">
    <cfRule type="duplicateValues" dxfId="2102" priority="1673"/>
  </conditionalFormatting>
  <conditionalFormatting sqref="GN40:GN41">
    <cfRule type="duplicateValues" dxfId="2101" priority="1672"/>
  </conditionalFormatting>
  <conditionalFormatting sqref="GP40:GP41">
    <cfRule type="duplicateValues" dxfId="2100" priority="1671"/>
  </conditionalFormatting>
  <conditionalFormatting sqref="CX40:CX41">
    <cfRule type="duplicateValues" dxfId="2099" priority="1670"/>
  </conditionalFormatting>
  <conditionalFormatting sqref="CZ40:CZ41">
    <cfRule type="duplicateValues" dxfId="2098" priority="1669"/>
  </conditionalFormatting>
  <conditionalFormatting sqref="DB40:DB41">
    <cfRule type="duplicateValues" dxfId="2097" priority="1668"/>
  </conditionalFormatting>
  <conditionalFormatting sqref="DD40:DD41">
    <cfRule type="duplicateValues" dxfId="2096" priority="1667"/>
  </conditionalFormatting>
  <conditionalFormatting sqref="DF40:DF41">
    <cfRule type="duplicateValues" dxfId="2095" priority="1666"/>
  </conditionalFormatting>
  <conditionalFormatting sqref="DH40:DH41">
    <cfRule type="duplicateValues" dxfId="2094" priority="1665"/>
  </conditionalFormatting>
  <conditionalFormatting sqref="DJ40:DJ41">
    <cfRule type="duplicateValues" dxfId="2093" priority="1664"/>
  </conditionalFormatting>
  <conditionalFormatting sqref="DL40:DL41">
    <cfRule type="duplicateValues" dxfId="2092" priority="1663"/>
  </conditionalFormatting>
  <conditionalFormatting sqref="DN40:DN41">
    <cfRule type="duplicateValues" dxfId="2091" priority="1662"/>
  </conditionalFormatting>
  <conditionalFormatting sqref="DP40:DP41">
    <cfRule type="duplicateValues" dxfId="2090" priority="1661"/>
  </conditionalFormatting>
  <conditionalFormatting sqref="DR40:DR41">
    <cfRule type="duplicateValues" dxfId="2089" priority="1660"/>
  </conditionalFormatting>
  <conditionalFormatting sqref="DT40:DT41">
    <cfRule type="duplicateValues" dxfId="2088" priority="1659"/>
  </conditionalFormatting>
  <conditionalFormatting sqref="DV40:DV41">
    <cfRule type="duplicateValues" dxfId="2087" priority="1658"/>
  </conditionalFormatting>
  <conditionalFormatting sqref="DX40:DX41">
    <cfRule type="duplicateValues" dxfId="2086" priority="1657"/>
  </conditionalFormatting>
  <conditionalFormatting sqref="DZ40:DZ41">
    <cfRule type="duplicateValues" dxfId="2085" priority="1656"/>
  </conditionalFormatting>
  <conditionalFormatting sqref="EB40:EB41">
    <cfRule type="duplicateValues" dxfId="2084" priority="1655"/>
  </conditionalFormatting>
  <conditionalFormatting sqref="ED40:ED41">
    <cfRule type="duplicateValues" dxfId="2083" priority="1654"/>
  </conditionalFormatting>
  <conditionalFormatting sqref="EF40:EF41">
    <cfRule type="duplicateValues" dxfId="2082" priority="1653"/>
  </conditionalFormatting>
  <conditionalFormatting sqref="EH40:EH41">
    <cfRule type="duplicateValues" dxfId="2081" priority="1652"/>
  </conditionalFormatting>
  <conditionalFormatting sqref="EJ40:EJ41">
    <cfRule type="duplicateValues" dxfId="2080" priority="1651"/>
  </conditionalFormatting>
  <conditionalFormatting sqref="EL40:EL41">
    <cfRule type="duplicateValues" dxfId="2079" priority="1650"/>
  </conditionalFormatting>
  <conditionalFormatting sqref="EN40:EN41">
    <cfRule type="duplicateValues" dxfId="2078" priority="1649"/>
  </conditionalFormatting>
  <conditionalFormatting sqref="EP40:EP41">
    <cfRule type="duplicateValues" dxfId="2077" priority="1648"/>
  </conditionalFormatting>
  <conditionalFormatting sqref="ER40:ER41">
    <cfRule type="duplicateValues" dxfId="2076" priority="1647"/>
  </conditionalFormatting>
  <conditionalFormatting sqref="ET40:ET41">
    <cfRule type="duplicateValues" dxfId="2075" priority="1646"/>
  </conditionalFormatting>
  <conditionalFormatting sqref="EV40:EV41">
    <cfRule type="duplicateValues" dxfId="2074" priority="1645"/>
  </conditionalFormatting>
  <conditionalFormatting sqref="EX40:EX41">
    <cfRule type="duplicateValues" dxfId="2073" priority="1644"/>
  </conditionalFormatting>
  <conditionalFormatting sqref="EZ40:EZ41">
    <cfRule type="duplicateValues" dxfId="2072" priority="1643"/>
  </conditionalFormatting>
  <conditionalFormatting sqref="FB40:FB41">
    <cfRule type="duplicateValues" dxfId="2071" priority="1642"/>
  </conditionalFormatting>
  <conditionalFormatting sqref="FD40:FD41">
    <cfRule type="duplicateValues" dxfId="2070" priority="1641"/>
  </conditionalFormatting>
  <conditionalFormatting sqref="FF40:FF41">
    <cfRule type="duplicateValues" dxfId="2069" priority="1640"/>
  </conditionalFormatting>
  <conditionalFormatting sqref="FH40:FH41">
    <cfRule type="duplicateValues" dxfId="2068" priority="1639"/>
  </conditionalFormatting>
  <conditionalFormatting sqref="FJ40:FJ41">
    <cfRule type="duplicateValues" dxfId="2067" priority="1638"/>
  </conditionalFormatting>
  <conditionalFormatting sqref="FL40:FL41">
    <cfRule type="duplicateValues" dxfId="2066" priority="1637"/>
  </conditionalFormatting>
  <conditionalFormatting sqref="FN40:FN41">
    <cfRule type="duplicateValues" dxfId="2065" priority="1636"/>
  </conditionalFormatting>
  <conditionalFormatting sqref="FP40:FP41">
    <cfRule type="duplicateValues" dxfId="2064" priority="1635"/>
  </conditionalFormatting>
  <conditionalFormatting sqref="FR40:FR41">
    <cfRule type="duplicateValues" dxfId="2063" priority="1634"/>
  </conditionalFormatting>
  <conditionalFormatting sqref="FT40:FT41">
    <cfRule type="duplicateValues" dxfId="2062" priority="1633"/>
  </conditionalFormatting>
  <conditionalFormatting sqref="FV40:FV41">
    <cfRule type="duplicateValues" dxfId="2061" priority="1632"/>
  </conditionalFormatting>
  <conditionalFormatting sqref="FX40:FX41">
    <cfRule type="duplicateValues" dxfId="2060" priority="1631"/>
  </conditionalFormatting>
  <conditionalFormatting sqref="FZ40:FZ41">
    <cfRule type="duplicateValues" dxfId="2059" priority="1630"/>
  </conditionalFormatting>
  <conditionalFormatting sqref="GB40:GB41">
    <cfRule type="duplicateValues" dxfId="2058" priority="1629"/>
  </conditionalFormatting>
  <conditionalFormatting sqref="GD40:GD41">
    <cfRule type="duplicateValues" dxfId="2057" priority="1628"/>
  </conditionalFormatting>
  <conditionalFormatting sqref="GF40:GF41">
    <cfRule type="duplicateValues" dxfId="2056" priority="1627"/>
  </conditionalFormatting>
  <conditionalFormatting sqref="GH40:GH41">
    <cfRule type="duplicateValues" dxfId="2055" priority="1626"/>
  </conditionalFormatting>
  <conditionalFormatting sqref="GJ40:GJ41">
    <cfRule type="duplicateValues" dxfId="2054" priority="1625"/>
  </conditionalFormatting>
  <conditionalFormatting sqref="GL40:GL41">
    <cfRule type="duplicateValues" dxfId="2053" priority="1624"/>
  </conditionalFormatting>
  <conditionalFormatting sqref="GN40:GN41">
    <cfRule type="duplicateValues" dxfId="2052" priority="1623"/>
  </conditionalFormatting>
  <conditionalFormatting sqref="GP40:GP41">
    <cfRule type="duplicateValues" dxfId="2051" priority="1622"/>
  </conditionalFormatting>
  <conditionalFormatting sqref="CX40:CX41">
    <cfRule type="duplicateValues" dxfId="2050" priority="1621"/>
  </conditionalFormatting>
  <conditionalFormatting sqref="DL40:DL41">
    <cfRule type="duplicateValues" dxfId="2049" priority="1620"/>
  </conditionalFormatting>
  <conditionalFormatting sqref="DN40:DN41">
    <cfRule type="duplicateValues" dxfId="2048" priority="1618"/>
    <cfRule type="duplicateValues" dxfId="2047" priority="1619"/>
  </conditionalFormatting>
  <conditionalFormatting sqref="DP40:DP41">
    <cfRule type="duplicateValues" dxfId="2046" priority="1616"/>
    <cfRule type="duplicateValues" dxfId="2045" priority="1617"/>
  </conditionalFormatting>
  <conditionalFormatting sqref="DR40:DR41">
    <cfRule type="duplicateValues" dxfId="2044" priority="1614"/>
    <cfRule type="duplicateValues" dxfId="2043" priority="1615"/>
  </conditionalFormatting>
  <conditionalFormatting sqref="DT40:DT41">
    <cfRule type="duplicateValues" dxfId="2042" priority="1612"/>
    <cfRule type="duplicateValues" dxfId="2041" priority="1613"/>
  </conditionalFormatting>
  <conditionalFormatting sqref="DV40:DV41">
    <cfRule type="duplicateValues" dxfId="2040" priority="1610"/>
    <cfRule type="duplicateValues" dxfId="2039" priority="1611"/>
  </conditionalFormatting>
  <conditionalFormatting sqref="DX40:DX41">
    <cfRule type="duplicateValues" dxfId="2038" priority="1608"/>
    <cfRule type="duplicateValues" dxfId="2037" priority="1609"/>
  </conditionalFormatting>
  <conditionalFormatting sqref="DZ40:DZ41">
    <cfRule type="duplicateValues" dxfId="2036" priority="1607"/>
  </conditionalFormatting>
  <conditionalFormatting sqref="EB40:EB41">
    <cfRule type="duplicateValues" dxfId="2035" priority="1605"/>
    <cfRule type="duplicateValues" dxfId="2034" priority="1606"/>
  </conditionalFormatting>
  <conditionalFormatting sqref="ED40:ED41">
    <cfRule type="duplicateValues" dxfId="2033" priority="1603"/>
    <cfRule type="duplicateValues" dxfId="2032" priority="1604"/>
  </conditionalFormatting>
  <conditionalFormatting sqref="EF40:EF41">
    <cfRule type="duplicateValues" dxfId="2031" priority="1601"/>
    <cfRule type="duplicateValues" dxfId="2030" priority="1602"/>
  </conditionalFormatting>
  <conditionalFormatting sqref="EH40:EH41">
    <cfRule type="duplicateValues" dxfId="2029" priority="1600"/>
  </conditionalFormatting>
  <conditionalFormatting sqref="EJ40:EJ41">
    <cfRule type="duplicateValues" dxfId="2028" priority="1599"/>
  </conditionalFormatting>
  <conditionalFormatting sqref="EL40:EL41">
    <cfRule type="duplicateValues" dxfId="2027" priority="1598"/>
  </conditionalFormatting>
  <conditionalFormatting sqref="EN40:EN41">
    <cfRule type="duplicateValues" dxfId="2026" priority="1597"/>
  </conditionalFormatting>
  <conditionalFormatting sqref="EP40:EP41">
    <cfRule type="duplicateValues" dxfId="2025" priority="1595"/>
    <cfRule type="duplicateValues" dxfId="2024" priority="1596"/>
  </conditionalFormatting>
  <conditionalFormatting sqref="ER40:ER41">
    <cfRule type="duplicateValues" dxfId="2023" priority="1593"/>
    <cfRule type="duplicateValues" dxfId="2022" priority="1594"/>
  </conditionalFormatting>
  <conditionalFormatting sqref="ET40:ET41">
    <cfRule type="duplicateValues" dxfId="2021" priority="1591"/>
    <cfRule type="duplicateValues" dxfId="2020" priority="1592"/>
  </conditionalFormatting>
  <conditionalFormatting sqref="EV40:EV41">
    <cfRule type="duplicateValues" dxfId="2019" priority="1590"/>
  </conditionalFormatting>
  <conditionalFormatting sqref="EX40:EX41">
    <cfRule type="duplicateValues" dxfId="2018" priority="1588"/>
    <cfRule type="duplicateValues" dxfId="2017" priority="1589"/>
  </conditionalFormatting>
  <conditionalFormatting sqref="EZ40:EZ41">
    <cfRule type="duplicateValues" dxfId="2016" priority="1587"/>
  </conditionalFormatting>
  <conditionalFormatting sqref="FB40:FB41">
    <cfRule type="duplicateValues" dxfId="2015" priority="1586"/>
  </conditionalFormatting>
  <conditionalFormatting sqref="FD40:FD41">
    <cfRule type="duplicateValues" dxfId="2014" priority="1584"/>
    <cfRule type="duplicateValues" dxfId="2013" priority="1585"/>
  </conditionalFormatting>
  <conditionalFormatting sqref="FF40:FF41">
    <cfRule type="duplicateValues" dxfId="2012" priority="1582"/>
    <cfRule type="duplicateValues" dxfId="2011" priority="1583"/>
  </conditionalFormatting>
  <conditionalFormatting sqref="FH40:FH41">
    <cfRule type="duplicateValues" dxfId="2010" priority="1580"/>
    <cfRule type="duplicateValues" dxfId="2009" priority="1581"/>
  </conditionalFormatting>
  <conditionalFormatting sqref="FP40:FP41">
    <cfRule type="duplicateValues" dxfId="2008" priority="1579"/>
  </conditionalFormatting>
  <conditionalFormatting sqref="FR40:FR41">
    <cfRule type="duplicateValues" dxfId="2007" priority="1577"/>
    <cfRule type="duplicateValues" dxfId="2006" priority="1578"/>
  </conditionalFormatting>
  <conditionalFormatting sqref="FT40:FT41">
    <cfRule type="duplicateValues" dxfId="2005" priority="1575"/>
    <cfRule type="duplicateValues" dxfId="2004" priority="1576"/>
  </conditionalFormatting>
  <conditionalFormatting sqref="FV40:FV41">
    <cfRule type="duplicateValues" dxfId="2003" priority="1573"/>
    <cfRule type="duplicateValues" dxfId="2002" priority="1574"/>
  </conditionalFormatting>
  <conditionalFormatting sqref="GD40:GD41">
    <cfRule type="duplicateValues" dxfId="2001" priority="1572"/>
  </conditionalFormatting>
  <conditionalFormatting sqref="GF40:GF41">
    <cfRule type="duplicateValues" dxfId="2000" priority="1570"/>
    <cfRule type="duplicateValues" dxfId="1999" priority="1571"/>
  </conditionalFormatting>
  <conditionalFormatting sqref="GH40:GH41">
    <cfRule type="duplicateValues" dxfId="1998" priority="1568"/>
    <cfRule type="duplicateValues" dxfId="1997" priority="1569"/>
  </conditionalFormatting>
  <conditionalFormatting sqref="GJ40:GJ41">
    <cfRule type="duplicateValues" dxfId="1996" priority="1566"/>
    <cfRule type="duplicateValues" dxfId="1995" priority="1567"/>
  </conditionalFormatting>
  <conditionalFormatting sqref="FL40:FL41">
    <cfRule type="duplicateValues" dxfId="1994" priority="1565"/>
  </conditionalFormatting>
  <conditionalFormatting sqref="CX40:CX41">
    <cfRule type="duplicateValues" dxfId="1993" priority="1564"/>
  </conditionalFormatting>
  <conditionalFormatting sqref="CZ40:CZ41">
    <cfRule type="duplicateValues" dxfId="1992" priority="1561"/>
    <cfRule type="duplicateValues" dxfId="1991" priority="1562"/>
    <cfRule type="duplicateValues" dxfId="1990" priority="1563"/>
  </conditionalFormatting>
  <conditionalFormatting sqref="DB40:DB41">
    <cfRule type="duplicateValues" dxfId="1989" priority="1558"/>
    <cfRule type="duplicateValues" dxfId="1988" priority="1559"/>
    <cfRule type="duplicateValues" dxfId="1987" priority="1560"/>
  </conditionalFormatting>
  <conditionalFormatting sqref="DD40:DD41">
    <cfRule type="duplicateValues" dxfId="1986" priority="1555"/>
    <cfRule type="duplicateValues" dxfId="1985" priority="1556"/>
    <cfRule type="duplicateValues" dxfId="1984" priority="1557"/>
  </conditionalFormatting>
  <conditionalFormatting sqref="DF40:DF41">
    <cfRule type="duplicateValues" dxfId="1983" priority="1552"/>
    <cfRule type="duplicateValues" dxfId="1982" priority="1553"/>
    <cfRule type="duplicateValues" dxfId="1981" priority="1554"/>
  </conditionalFormatting>
  <conditionalFormatting sqref="DH40:DH41">
    <cfRule type="duplicateValues" dxfId="1980" priority="1549"/>
    <cfRule type="duplicateValues" dxfId="1979" priority="1550"/>
    <cfRule type="duplicateValues" dxfId="1978" priority="1551"/>
  </conditionalFormatting>
  <conditionalFormatting sqref="DJ40:DJ41">
    <cfRule type="duplicateValues" dxfId="1977" priority="1546"/>
    <cfRule type="duplicateValues" dxfId="1976" priority="1547"/>
    <cfRule type="duplicateValues" dxfId="1975" priority="1548"/>
  </conditionalFormatting>
  <conditionalFormatting sqref="DH40:DH41">
    <cfRule type="duplicateValues" dxfId="1974" priority="1545"/>
  </conditionalFormatting>
  <conditionalFormatting sqref="DL40:DL41">
    <cfRule type="duplicateValues" dxfId="1973" priority="1544"/>
  </conditionalFormatting>
  <conditionalFormatting sqref="DZ40:DZ41">
    <cfRule type="duplicateValues" dxfId="1972" priority="1543"/>
  </conditionalFormatting>
  <conditionalFormatting sqref="EH40:EH41">
    <cfRule type="duplicateValues" dxfId="1971" priority="1542"/>
  </conditionalFormatting>
  <conditionalFormatting sqref="EJ40:EJ41">
    <cfRule type="duplicateValues" dxfId="1970" priority="1541"/>
  </conditionalFormatting>
  <conditionalFormatting sqref="EL40:EL41">
    <cfRule type="duplicateValues" dxfId="1969" priority="1540"/>
  </conditionalFormatting>
  <conditionalFormatting sqref="EN40:EN41">
    <cfRule type="duplicateValues" dxfId="1968" priority="1539"/>
  </conditionalFormatting>
  <conditionalFormatting sqref="EV40:EV41">
    <cfRule type="duplicateValues" dxfId="1967" priority="1538"/>
  </conditionalFormatting>
  <conditionalFormatting sqref="EX40:EX41">
    <cfRule type="duplicateValues" dxfId="1966" priority="1537"/>
  </conditionalFormatting>
  <conditionalFormatting sqref="EZ40:EZ41">
    <cfRule type="duplicateValues" dxfId="1965" priority="1536"/>
  </conditionalFormatting>
  <conditionalFormatting sqref="FB40:FB41">
    <cfRule type="duplicateValues" dxfId="1964" priority="1535"/>
  </conditionalFormatting>
  <conditionalFormatting sqref="FJ40:FJ41">
    <cfRule type="duplicateValues" dxfId="1963" priority="1532"/>
    <cfRule type="duplicateValues" dxfId="1962" priority="1533"/>
    <cfRule type="duplicateValues" dxfId="1961" priority="1534"/>
  </conditionalFormatting>
  <conditionalFormatting sqref="FL40:FL41">
    <cfRule type="duplicateValues" dxfId="1960" priority="1529"/>
    <cfRule type="duplicateValues" dxfId="1959" priority="1530"/>
    <cfRule type="duplicateValues" dxfId="1958" priority="1531"/>
  </conditionalFormatting>
  <conditionalFormatting sqref="FN40:FN41">
    <cfRule type="duplicateValues" dxfId="1957" priority="1525"/>
    <cfRule type="duplicateValues" dxfId="1956" priority="1526"/>
    <cfRule type="duplicateValues" dxfId="1955" priority="1527"/>
    <cfRule type="duplicateValues" dxfId="1954" priority="1528"/>
  </conditionalFormatting>
  <conditionalFormatting sqref="FP40:FP41">
    <cfRule type="duplicateValues" dxfId="1953" priority="1524"/>
  </conditionalFormatting>
  <conditionalFormatting sqref="FX40:FX41">
    <cfRule type="duplicateValues" dxfId="1952" priority="1521"/>
    <cfRule type="duplicateValues" dxfId="1951" priority="1522"/>
    <cfRule type="duplicateValues" dxfId="1950" priority="1523"/>
  </conditionalFormatting>
  <conditionalFormatting sqref="FZ40:FZ41">
    <cfRule type="duplicateValues" dxfId="1949" priority="1518"/>
    <cfRule type="duplicateValues" dxfId="1948" priority="1519"/>
    <cfRule type="duplicateValues" dxfId="1947" priority="1520"/>
  </conditionalFormatting>
  <conditionalFormatting sqref="GB40:GB41">
    <cfRule type="duplicateValues" dxfId="1946" priority="1515"/>
    <cfRule type="duplicateValues" dxfId="1945" priority="1516"/>
    <cfRule type="duplicateValues" dxfId="1944" priority="1517"/>
  </conditionalFormatting>
  <conditionalFormatting sqref="GD40:GD41">
    <cfRule type="duplicateValues" dxfId="1943" priority="1514"/>
  </conditionalFormatting>
  <conditionalFormatting sqref="GL40:GL41">
    <cfRule type="duplicateValues" dxfId="1942" priority="1511"/>
    <cfRule type="duplicateValues" dxfId="1941" priority="1512"/>
    <cfRule type="duplicateValues" dxfId="1940" priority="1513"/>
  </conditionalFormatting>
  <conditionalFormatting sqref="GN40:GN41">
    <cfRule type="duplicateValues" dxfId="1939" priority="1508"/>
    <cfRule type="duplicateValues" dxfId="1938" priority="1509"/>
    <cfRule type="duplicateValues" dxfId="1937" priority="1510"/>
  </conditionalFormatting>
  <conditionalFormatting sqref="GP40:GP41">
    <cfRule type="duplicateValues" dxfId="1936" priority="1505"/>
    <cfRule type="duplicateValues" dxfId="1935" priority="1506"/>
    <cfRule type="duplicateValues" dxfId="1934" priority="1507"/>
  </conditionalFormatting>
  <conditionalFormatting sqref="FL41">
    <cfRule type="duplicateValues" dxfId="1933" priority="1504"/>
  </conditionalFormatting>
  <conditionalFormatting sqref="FL41">
    <cfRule type="duplicateValues" dxfId="1932" priority="1503"/>
  </conditionalFormatting>
  <conditionalFormatting sqref="CX40:CX41">
    <cfRule type="duplicateValues" dxfId="1931" priority="1502"/>
  </conditionalFormatting>
  <conditionalFormatting sqref="CZ40:CZ41">
    <cfRule type="duplicateValues" dxfId="1930" priority="1500"/>
    <cfRule type="duplicateValues" dxfId="1929" priority="1501"/>
  </conditionalFormatting>
  <conditionalFormatting sqref="DB40:DB41">
    <cfRule type="duplicateValues" dxfId="1928" priority="1498"/>
    <cfRule type="duplicateValues" dxfId="1927" priority="1499"/>
  </conditionalFormatting>
  <conditionalFormatting sqref="DD40:DD41">
    <cfRule type="duplicateValues" dxfId="1926" priority="1496"/>
    <cfRule type="duplicateValues" dxfId="1925" priority="1497"/>
  </conditionalFormatting>
  <conditionalFormatting sqref="DF40:DF41">
    <cfRule type="duplicateValues" dxfId="1924" priority="1494"/>
    <cfRule type="duplicateValues" dxfId="1923" priority="1495"/>
  </conditionalFormatting>
  <conditionalFormatting sqref="DH40:DH41">
    <cfRule type="duplicateValues" dxfId="1922" priority="1492"/>
    <cfRule type="duplicateValues" dxfId="1921" priority="1493"/>
  </conditionalFormatting>
  <conditionalFormatting sqref="DJ40:DJ41">
    <cfRule type="duplicateValues" dxfId="1920" priority="1490"/>
    <cfRule type="duplicateValues" dxfId="1919" priority="1491"/>
  </conditionalFormatting>
  <conditionalFormatting sqref="DL40:DL41">
    <cfRule type="duplicateValues" dxfId="1918" priority="1489"/>
  </conditionalFormatting>
  <conditionalFormatting sqref="DN40:DN41">
    <cfRule type="duplicateValues" dxfId="1917" priority="1487"/>
    <cfRule type="duplicateValues" dxfId="1916" priority="1488"/>
  </conditionalFormatting>
  <conditionalFormatting sqref="DP40:DP41">
    <cfRule type="duplicateValues" dxfId="1915" priority="1485"/>
    <cfRule type="duplicateValues" dxfId="1914" priority="1486"/>
  </conditionalFormatting>
  <conditionalFormatting sqref="DR40:DR41">
    <cfRule type="duplicateValues" dxfId="1913" priority="1483"/>
    <cfRule type="duplicateValues" dxfId="1912" priority="1484"/>
  </conditionalFormatting>
  <conditionalFormatting sqref="DZ40:DZ41">
    <cfRule type="duplicateValues" dxfId="1911" priority="1482"/>
  </conditionalFormatting>
  <conditionalFormatting sqref="EB40:EB41">
    <cfRule type="duplicateValues" dxfId="1910" priority="1480"/>
    <cfRule type="duplicateValues" dxfId="1909" priority="1481"/>
  </conditionalFormatting>
  <conditionalFormatting sqref="ED40:ED41">
    <cfRule type="duplicateValues" dxfId="1908" priority="1478"/>
    <cfRule type="duplicateValues" dxfId="1907" priority="1479"/>
  </conditionalFormatting>
  <conditionalFormatting sqref="EF40:EF41">
    <cfRule type="duplicateValues" dxfId="1906" priority="1476"/>
    <cfRule type="duplicateValues" dxfId="1905" priority="1477"/>
  </conditionalFormatting>
  <conditionalFormatting sqref="EN40:EN41">
    <cfRule type="duplicateValues" dxfId="1904" priority="1475"/>
  </conditionalFormatting>
  <conditionalFormatting sqref="EP40:EP41">
    <cfRule type="duplicateValues" dxfId="1903" priority="1473"/>
    <cfRule type="duplicateValues" dxfId="1902" priority="1474"/>
  </conditionalFormatting>
  <conditionalFormatting sqref="ER40:ER41">
    <cfRule type="duplicateValues" dxfId="1901" priority="1471"/>
    <cfRule type="duplicateValues" dxfId="1900" priority="1472"/>
  </conditionalFormatting>
  <conditionalFormatting sqref="ET40:ET41">
    <cfRule type="duplicateValues" dxfId="1899" priority="1469"/>
    <cfRule type="duplicateValues" dxfId="1898" priority="1470"/>
  </conditionalFormatting>
  <conditionalFormatting sqref="FB40:FB41">
    <cfRule type="duplicateValues" dxfId="1897" priority="1468"/>
  </conditionalFormatting>
  <conditionalFormatting sqref="FD40:FD41">
    <cfRule type="duplicateValues" dxfId="1896" priority="1466"/>
    <cfRule type="duplicateValues" dxfId="1895" priority="1467"/>
  </conditionalFormatting>
  <conditionalFormatting sqref="FF40:FF41">
    <cfRule type="duplicateValues" dxfId="1894" priority="1464"/>
    <cfRule type="duplicateValues" dxfId="1893" priority="1465"/>
  </conditionalFormatting>
  <conditionalFormatting sqref="FH40:FH41">
    <cfRule type="duplicateValues" dxfId="1892" priority="1462"/>
    <cfRule type="duplicateValues" dxfId="1891" priority="1463"/>
  </conditionalFormatting>
  <conditionalFormatting sqref="FP40:FP41">
    <cfRule type="duplicateValues" dxfId="1890" priority="1461"/>
  </conditionalFormatting>
  <conditionalFormatting sqref="FR40:FR41">
    <cfRule type="duplicateValues" dxfId="1889" priority="1459"/>
    <cfRule type="duplicateValues" dxfId="1888" priority="1460"/>
  </conditionalFormatting>
  <conditionalFormatting sqref="FT40:FT41">
    <cfRule type="duplicateValues" dxfId="1887" priority="1457"/>
    <cfRule type="duplicateValues" dxfId="1886" priority="1458"/>
  </conditionalFormatting>
  <conditionalFormatting sqref="FV40:FV41">
    <cfRule type="duplicateValues" dxfId="1885" priority="1455"/>
    <cfRule type="duplicateValues" dxfId="1884" priority="1456"/>
  </conditionalFormatting>
  <conditionalFormatting sqref="GD40:GD41">
    <cfRule type="duplicateValues" dxfId="1883" priority="1454"/>
  </conditionalFormatting>
  <conditionalFormatting sqref="CX40:CX41">
    <cfRule type="duplicateValues" dxfId="1882" priority="1453"/>
  </conditionalFormatting>
  <conditionalFormatting sqref="DL40:DL41">
    <cfRule type="duplicateValues" dxfId="1881" priority="1452"/>
  </conditionalFormatting>
  <conditionalFormatting sqref="DT40:DT41">
    <cfRule type="duplicateValues" dxfId="1880" priority="1449"/>
    <cfRule type="duplicateValues" dxfId="1879" priority="1450"/>
    <cfRule type="duplicateValues" dxfId="1878" priority="1451"/>
  </conditionalFormatting>
  <conditionalFormatting sqref="DV40:DV41">
    <cfRule type="duplicateValues" dxfId="1877" priority="1445"/>
    <cfRule type="duplicateValues" dxfId="1876" priority="1446"/>
    <cfRule type="duplicateValues" dxfId="1875" priority="1447"/>
    <cfRule type="duplicateValues" dxfId="1874" priority="1448"/>
  </conditionalFormatting>
  <conditionalFormatting sqref="DX40:DX41">
    <cfRule type="duplicateValues" dxfId="1873" priority="1441"/>
    <cfRule type="duplicateValues" dxfId="1872" priority="1442"/>
    <cfRule type="duplicateValues" dxfId="1871" priority="1443"/>
    <cfRule type="duplicateValues" dxfId="1870" priority="1444"/>
  </conditionalFormatting>
  <conditionalFormatting sqref="DZ40:DZ41">
    <cfRule type="duplicateValues" dxfId="1869" priority="1440"/>
  </conditionalFormatting>
  <conditionalFormatting sqref="EH40:EH41">
    <cfRule type="duplicateValues" dxfId="1868" priority="1437"/>
    <cfRule type="duplicateValues" dxfId="1867" priority="1438"/>
    <cfRule type="duplicateValues" dxfId="1866" priority="1439"/>
  </conditionalFormatting>
  <conditionalFormatting sqref="EJ40:EJ41">
    <cfRule type="duplicateValues" dxfId="1865" priority="1434"/>
    <cfRule type="duplicateValues" dxfId="1864" priority="1435"/>
    <cfRule type="duplicateValues" dxfId="1863" priority="1436"/>
  </conditionalFormatting>
  <conditionalFormatting sqref="EL40:EL41">
    <cfRule type="duplicateValues" dxfId="1862" priority="1431"/>
    <cfRule type="duplicateValues" dxfId="1861" priority="1432"/>
    <cfRule type="duplicateValues" dxfId="1860" priority="1433"/>
  </conditionalFormatting>
  <conditionalFormatting sqref="EN40:EN41">
    <cfRule type="duplicateValues" dxfId="1859" priority="1430"/>
  </conditionalFormatting>
  <conditionalFormatting sqref="EV40:EV41">
    <cfRule type="duplicateValues" dxfId="1858" priority="1427"/>
    <cfRule type="duplicateValues" dxfId="1857" priority="1428"/>
    <cfRule type="duplicateValues" dxfId="1856" priority="1429"/>
  </conditionalFormatting>
  <conditionalFormatting sqref="EX40:EX41">
    <cfRule type="duplicateValues" dxfId="1855" priority="1421"/>
    <cfRule type="duplicateValues" dxfId="1854" priority="1422"/>
    <cfRule type="duplicateValues" dxfId="1853" priority="1423"/>
    <cfRule type="duplicateValues" dxfId="1852" priority="1424"/>
    <cfRule type="duplicateValues" dxfId="1851" priority="1425"/>
    <cfRule type="duplicateValues" dxfId="1850" priority="1426"/>
  </conditionalFormatting>
  <conditionalFormatting sqref="EZ40:EZ41">
    <cfRule type="duplicateValues" dxfId="1849" priority="1416"/>
    <cfRule type="duplicateValues" dxfId="1848" priority="1417"/>
    <cfRule type="duplicateValues" dxfId="1847" priority="1418"/>
    <cfRule type="duplicateValues" dxfId="1846" priority="1419"/>
    <cfRule type="duplicateValues" dxfId="1845" priority="1420"/>
  </conditionalFormatting>
  <conditionalFormatting sqref="FB40:FB41">
    <cfRule type="duplicateValues" dxfId="1844" priority="1415"/>
  </conditionalFormatting>
  <conditionalFormatting sqref="FJ40:FJ41">
    <cfRule type="duplicateValues" dxfId="1843" priority="1412"/>
    <cfRule type="duplicateValues" dxfId="1842" priority="1413"/>
    <cfRule type="duplicateValues" dxfId="1841" priority="1414"/>
  </conditionalFormatting>
  <conditionalFormatting sqref="FL40:FL41">
    <cfRule type="duplicateValues" dxfId="1840" priority="1409"/>
    <cfRule type="duplicateValues" dxfId="1839" priority="1410"/>
    <cfRule type="duplicateValues" dxfId="1838" priority="1411"/>
  </conditionalFormatting>
  <conditionalFormatting sqref="FN40:FN41">
    <cfRule type="duplicateValues" dxfId="1837" priority="1406"/>
    <cfRule type="duplicateValues" dxfId="1836" priority="1407"/>
    <cfRule type="duplicateValues" dxfId="1835" priority="1408"/>
  </conditionalFormatting>
  <conditionalFormatting sqref="FP40:FP41">
    <cfRule type="duplicateValues" dxfId="1834" priority="1405"/>
  </conditionalFormatting>
  <conditionalFormatting sqref="FX40:FX41">
    <cfRule type="duplicateValues" dxfId="1833" priority="1402"/>
    <cfRule type="duplicateValues" dxfId="1832" priority="1403"/>
    <cfRule type="duplicateValues" dxfId="1831" priority="1404"/>
  </conditionalFormatting>
  <conditionalFormatting sqref="GB40:GB41">
    <cfRule type="duplicateValues" dxfId="1830" priority="1400"/>
    <cfRule type="duplicateValues" dxfId="1829" priority="1401"/>
  </conditionalFormatting>
  <conditionalFormatting sqref="GD40:GD41">
    <cfRule type="duplicateValues" dxfId="1828" priority="1399"/>
  </conditionalFormatting>
  <conditionalFormatting sqref="GF40:GF41">
    <cfRule type="duplicateValues" dxfId="1827" priority="1396"/>
    <cfRule type="duplicateValues" dxfId="1826" priority="1397"/>
    <cfRule type="duplicateValues" dxfId="1825" priority="1398"/>
  </conditionalFormatting>
  <conditionalFormatting sqref="GH40:GH41">
    <cfRule type="duplicateValues" dxfId="1824" priority="1393"/>
    <cfRule type="duplicateValues" dxfId="1823" priority="1394"/>
    <cfRule type="duplicateValues" dxfId="1822" priority="1395"/>
  </conditionalFormatting>
  <conditionalFormatting sqref="GJ40:GJ41">
    <cfRule type="duplicateValues" dxfId="1821" priority="1390"/>
    <cfRule type="duplicateValues" dxfId="1820" priority="1391"/>
    <cfRule type="duplicateValues" dxfId="1819" priority="1392"/>
  </conditionalFormatting>
  <conditionalFormatting sqref="GL40:GL41">
    <cfRule type="duplicateValues" dxfId="1818" priority="1387"/>
    <cfRule type="duplicateValues" dxfId="1817" priority="1388"/>
    <cfRule type="duplicateValues" dxfId="1816" priority="1389"/>
  </conditionalFormatting>
  <conditionalFormatting sqref="GN40:GN41">
    <cfRule type="duplicateValues" dxfId="1815" priority="1384"/>
    <cfRule type="duplicateValues" dxfId="1814" priority="1385"/>
    <cfRule type="duplicateValues" dxfId="1813" priority="1386"/>
  </conditionalFormatting>
  <conditionalFormatting sqref="GP40:GP41">
    <cfRule type="duplicateValues" dxfId="1812" priority="1381"/>
    <cfRule type="duplicateValues" dxfId="1811" priority="1382"/>
    <cfRule type="duplicateValues" dxfId="1810" priority="1383"/>
  </conditionalFormatting>
  <conditionalFormatting sqref="EX41">
    <cfRule type="duplicateValues" dxfId="1809" priority="1380"/>
  </conditionalFormatting>
  <conditionalFormatting sqref="GN40:GN41">
    <cfRule type="duplicateValues" dxfId="1808" priority="1379"/>
  </conditionalFormatting>
  <conditionalFormatting sqref="EJ40:EJ41">
    <cfRule type="duplicateValues" dxfId="1807" priority="1378"/>
  </conditionalFormatting>
  <conditionalFormatting sqref="EX41">
    <cfRule type="duplicateValues" dxfId="1806" priority="1377"/>
  </conditionalFormatting>
  <conditionalFormatting sqref="DL36:DL39">
    <cfRule type="duplicateValues" dxfId="1805" priority="1376"/>
  </conditionalFormatting>
  <conditionalFormatting sqref="DZ36:DZ39">
    <cfRule type="duplicateValues" dxfId="1804" priority="1375"/>
  </conditionalFormatting>
  <conditionalFormatting sqref="EH36:EH39">
    <cfRule type="duplicateValues" dxfId="1803" priority="1374"/>
  </conditionalFormatting>
  <conditionalFormatting sqref="EN36:EN39">
    <cfRule type="duplicateValues" dxfId="1802" priority="1373"/>
  </conditionalFormatting>
  <conditionalFormatting sqref="EV36:EV39">
    <cfRule type="duplicateValues" dxfId="1801" priority="1372"/>
  </conditionalFormatting>
  <conditionalFormatting sqref="EX36">
    <cfRule type="duplicateValues" dxfId="1800" priority="1371"/>
  </conditionalFormatting>
  <conditionalFormatting sqref="FB36:FB39">
    <cfRule type="duplicateValues" dxfId="1799" priority="1370"/>
  </conditionalFormatting>
  <conditionalFormatting sqref="FJ36:FJ39">
    <cfRule type="duplicateValues" dxfId="1798" priority="1369"/>
  </conditionalFormatting>
  <conditionalFormatting sqref="FL36:FL39">
    <cfRule type="duplicateValues" dxfId="1797" priority="1368"/>
  </conditionalFormatting>
  <conditionalFormatting sqref="FP36:FP39">
    <cfRule type="duplicateValues" dxfId="1796" priority="1367"/>
  </conditionalFormatting>
  <conditionalFormatting sqref="FX36:FX39">
    <cfRule type="duplicateValues" dxfId="1795" priority="1366"/>
  </conditionalFormatting>
  <conditionalFormatting sqref="GD36:GD39">
    <cfRule type="duplicateValues" dxfId="1794" priority="1365"/>
  </conditionalFormatting>
  <conditionalFormatting sqref="GN36:GN37">
    <cfRule type="duplicateValues" dxfId="1793" priority="1364"/>
  </conditionalFormatting>
  <conditionalFormatting sqref="DB38:DB39">
    <cfRule type="duplicateValues" dxfId="1792" priority="1363"/>
  </conditionalFormatting>
  <conditionalFormatting sqref="DD38:DD39">
    <cfRule type="duplicateValues" dxfId="1791" priority="1362"/>
  </conditionalFormatting>
  <conditionalFormatting sqref="DF38:DF39">
    <cfRule type="duplicateValues" dxfId="1790" priority="1361"/>
  </conditionalFormatting>
  <conditionalFormatting sqref="DH38:DH39">
    <cfRule type="duplicateValues" dxfId="1789" priority="1360"/>
  </conditionalFormatting>
  <conditionalFormatting sqref="DJ38:DJ39">
    <cfRule type="duplicateValues" dxfId="1788" priority="1359"/>
  </conditionalFormatting>
  <conditionalFormatting sqref="DL38:DL39">
    <cfRule type="duplicateValues" dxfId="1787" priority="1358"/>
  </conditionalFormatting>
  <conditionalFormatting sqref="DN38:DN39">
    <cfRule type="duplicateValues" dxfId="1786" priority="1357"/>
  </conditionalFormatting>
  <conditionalFormatting sqref="DP38:DP39">
    <cfRule type="duplicateValues" dxfId="1785" priority="1356"/>
  </conditionalFormatting>
  <conditionalFormatting sqref="DR38:DR39">
    <cfRule type="duplicateValues" dxfId="1784" priority="1355"/>
  </conditionalFormatting>
  <conditionalFormatting sqref="DT38:DT39">
    <cfRule type="duplicateValues" dxfId="1783" priority="1354"/>
  </conditionalFormatting>
  <conditionalFormatting sqref="DV38:DV39">
    <cfRule type="duplicateValues" dxfId="1782" priority="1353"/>
  </conditionalFormatting>
  <conditionalFormatting sqref="DX38:DX39">
    <cfRule type="duplicateValues" dxfId="1781" priority="1352"/>
  </conditionalFormatting>
  <conditionalFormatting sqref="DZ38:DZ39">
    <cfRule type="duplicateValues" dxfId="1780" priority="1351"/>
  </conditionalFormatting>
  <conditionalFormatting sqref="EB38:EB39">
    <cfRule type="duplicateValues" dxfId="1779" priority="1350"/>
  </conditionalFormatting>
  <conditionalFormatting sqref="ED38:ED39">
    <cfRule type="duplicateValues" dxfId="1778" priority="1349"/>
  </conditionalFormatting>
  <conditionalFormatting sqref="EF38:EF39">
    <cfRule type="duplicateValues" dxfId="1777" priority="1348"/>
  </conditionalFormatting>
  <conditionalFormatting sqref="EH38:EH39">
    <cfRule type="duplicateValues" dxfId="1776" priority="1347"/>
  </conditionalFormatting>
  <conditionalFormatting sqref="EL38:EL39">
    <cfRule type="duplicateValues" dxfId="1775" priority="1346"/>
  </conditionalFormatting>
  <conditionalFormatting sqref="EN38:EN39">
    <cfRule type="duplicateValues" dxfId="1774" priority="1345"/>
  </conditionalFormatting>
  <conditionalFormatting sqref="EP38:EP39">
    <cfRule type="duplicateValues" dxfId="1773" priority="1344"/>
  </conditionalFormatting>
  <conditionalFormatting sqref="ER38:ER39">
    <cfRule type="duplicateValues" dxfId="1772" priority="1343"/>
  </conditionalFormatting>
  <conditionalFormatting sqref="ET38:ET39">
    <cfRule type="duplicateValues" dxfId="1771" priority="1342"/>
  </conditionalFormatting>
  <conditionalFormatting sqref="EV38:EV39">
    <cfRule type="duplicateValues" dxfId="1770" priority="1341"/>
  </conditionalFormatting>
  <conditionalFormatting sqref="EX38:EX39">
    <cfRule type="duplicateValues" dxfId="1769" priority="1340"/>
  </conditionalFormatting>
  <conditionalFormatting sqref="EZ38:EZ39">
    <cfRule type="duplicateValues" dxfId="1768" priority="1339"/>
  </conditionalFormatting>
  <conditionalFormatting sqref="FB38:FB39">
    <cfRule type="duplicateValues" dxfId="1767" priority="1338"/>
  </conditionalFormatting>
  <conditionalFormatting sqref="FD38:FD39">
    <cfRule type="duplicateValues" dxfId="1766" priority="1337"/>
  </conditionalFormatting>
  <conditionalFormatting sqref="FF38:FF39">
    <cfRule type="duplicateValues" dxfId="1765" priority="1336"/>
  </conditionalFormatting>
  <conditionalFormatting sqref="FH38:FH39">
    <cfRule type="duplicateValues" dxfId="1764" priority="1335"/>
  </conditionalFormatting>
  <conditionalFormatting sqref="FJ38:FJ39">
    <cfRule type="duplicateValues" dxfId="1763" priority="1334"/>
  </conditionalFormatting>
  <conditionalFormatting sqref="FL38:FL39">
    <cfRule type="duplicateValues" dxfId="1762" priority="1333"/>
  </conditionalFormatting>
  <conditionalFormatting sqref="FN38:FN39">
    <cfRule type="duplicateValues" dxfId="1761" priority="1332"/>
  </conditionalFormatting>
  <conditionalFormatting sqref="FP38:FP39">
    <cfRule type="duplicateValues" dxfId="1760" priority="1331"/>
  </conditionalFormatting>
  <conditionalFormatting sqref="FR38:FR39">
    <cfRule type="duplicateValues" dxfId="1759" priority="1330"/>
  </conditionalFormatting>
  <conditionalFormatting sqref="FT38:FT39">
    <cfRule type="duplicateValues" dxfId="1758" priority="1329"/>
  </conditionalFormatting>
  <conditionalFormatting sqref="FV38:FV39">
    <cfRule type="duplicateValues" dxfId="1757" priority="1328"/>
  </conditionalFormatting>
  <conditionalFormatting sqref="FX38:FX39">
    <cfRule type="duplicateValues" dxfId="1756" priority="1327"/>
  </conditionalFormatting>
  <conditionalFormatting sqref="FZ38:FZ39">
    <cfRule type="duplicateValues" dxfId="1755" priority="1326"/>
  </conditionalFormatting>
  <conditionalFormatting sqref="GB38:GB39">
    <cfRule type="duplicateValues" dxfId="1754" priority="1325"/>
  </conditionalFormatting>
  <conditionalFormatting sqref="GD38:GD39">
    <cfRule type="duplicateValues" dxfId="1753" priority="1324"/>
  </conditionalFormatting>
  <conditionalFormatting sqref="GF38:GF39">
    <cfRule type="duplicateValues" dxfId="1752" priority="1323"/>
  </conditionalFormatting>
  <conditionalFormatting sqref="GH38:GH39">
    <cfRule type="duplicateValues" dxfId="1751" priority="1322"/>
  </conditionalFormatting>
  <conditionalFormatting sqref="GJ38:GJ39">
    <cfRule type="duplicateValues" dxfId="1750" priority="1321"/>
  </conditionalFormatting>
  <conditionalFormatting sqref="GL38:GL39">
    <cfRule type="duplicateValues" dxfId="1749" priority="1320"/>
  </conditionalFormatting>
  <conditionalFormatting sqref="GN38:GN39">
    <cfRule type="duplicateValues" dxfId="1748" priority="1319"/>
  </conditionalFormatting>
  <conditionalFormatting sqref="GP38:GP39">
    <cfRule type="duplicateValues" dxfId="1747" priority="1318"/>
  </conditionalFormatting>
  <conditionalFormatting sqref="EJ38:EJ39">
    <cfRule type="duplicateValues" dxfId="1746" priority="1317"/>
  </conditionalFormatting>
  <conditionalFormatting sqref="EJ39">
    <cfRule type="duplicateValues" dxfId="1745" priority="1316"/>
  </conditionalFormatting>
  <conditionalFormatting sqref="EX37">
    <cfRule type="duplicateValues" dxfId="1744" priority="1315"/>
  </conditionalFormatting>
  <conditionalFormatting sqref="DD36:DD37">
    <cfRule type="duplicateValues" dxfId="1743" priority="1720"/>
  </conditionalFormatting>
  <conditionalFormatting sqref="DF36:DF37">
    <cfRule type="duplicateValues" dxfId="1742" priority="1721"/>
  </conditionalFormatting>
  <conditionalFormatting sqref="DH36:DH37">
    <cfRule type="duplicateValues" dxfId="1741" priority="1722"/>
  </conditionalFormatting>
  <conditionalFormatting sqref="DJ36:DJ37">
    <cfRule type="duplicateValues" dxfId="1740" priority="1723"/>
  </conditionalFormatting>
  <conditionalFormatting sqref="DL36:DL37">
    <cfRule type="duplicateValues" dxfId="1739" priority="1724"/>
  </conditionalFormatting>
  <conditionalFormatting sqref="DN36:DN37">
    <cfRule type="duplicateValues" dxfId="1738" priority="1725"/>
  </conditionalFormatting>
  <conditionalFormatting sqref="DP36:DP37">
    <cfRule type="duplicateValues" dxfId="1737" priority="1726"/>
  </conditionalFormatting>
  <conditionalFormatting sqref="DR36:DR37">
    <cfRule type="duplicateValues" dxfId="1736" priority="1727"/>
  </conditionalFormatting>
  <conditionalFormatting sqref="DT36:DT37">
    <cfRule type="duplicateValues" dxfId="1735" priority="1728"/>
  </conditionalFormatting>
  <conditionalFormatting sqref="DX36:DX37">
    <cfRule type="duplicateValues" dxfId="1734" priority="1729"/>
  </conditionalFormatting>
  <conditionalFormatting sqref="DZ36:DZ37">
    <cfRule type="duplicateValues" dxfId="1733" priority="1730"/>
  </conditionalFormatting>
  <conditionalFormatting sqref="EB36:EB37">
    <cfRule type="duplicateValues" dxfId="1732" priority="1731"/>
  </conditionalFormatting>
  <conditionalFormatting sqref="ED36:ED37">
    <cfRule type="duplicateValues" dxfId="1731" priority="1732"/>
  </conditionalFormatting>
  <conditionalFormatting sqref="EF36:EF37">
    <cfRule type="duplicateValues" dxfId="1730" priority="1733"/>
  </conditionalFormatting>
  <conditionalFormatting sqref="EH36:EH37">
    <cfRule type="duplicateValues" dxfId="1729" priority="1734"/>
  </conditionalFormatting>
  <conditionalFormatting sqref="EJ36:EJ37">
    <cfRule type="duplicateValues" dxfId="1728" priority="1735"/>
  </conditionalFormatting>
  <conditionalFormatting sqref="EL36:EL37">
    <cfRule type="duplicateValues" dxfId="1727" priority="1736"/>
  </conditionalFormatting>
  <conditionalFormatting sqref="EN36:EN37">
    <cfRule type="duplicateValues" dxfId="1726" priority="1737"/>
  </conditionalFormatting>
  <conditionalFormatting sqref="EP36:EP37">
    <cfRule type="duplicateValues" dxfId="1725" priority="1738"/>
  </conditionalFormatting>
  <conditionalFormatting sqref="ER36:ER37">
    <cfRule type="duplicateValues" dxfId="1724" priority="1739"/>
  </conditionalFormatting>
  <conditionalFormatting sqref="ET36:ET37">
    <cfRule type="duplicateValues" dxfId="1723" priority="1740"/>
  </conditionalFormatting>
  <conditionalFormatting sqref="EV36:EV37">
    <cfRule type="duplicateValues" dxfId="1722" priority="1741"/>
  </conditionalFormatting>
  <conditionalFormatting sqref="EZ36:EZ37">
    <cfRule type="duplicateValues" dxfId="1721" priority="1742"/>
  </conditionalFormatting>
  <conditionalFormatting sqref="FB36:FB37">
    <cfRule type="duplicateValues" dxfId="1720" priority="1743"/>
  </conditionalFormatting>
  <conditionalFormatting sqref="FD36:FD37">
    <cfRule type="duplicateValues" dxfId="1719" priority="1744"/>
  </conditionalFormatting>
  <conditionalFormatting sqref="FF36:FF37">
    <cfRule type="duplicateValues" dxfId="1718" priority="1745"/>
  </conditionalFormatting>
  <conditionalFormatting sqref="FH36:FH37">
    <cfRule type="duplicateValues" dxfId="1717" priority="1746"/>
  </conditionalFormatting>
  <conditionalFormatting sqref="FJ36:FJ37">
    <cfRule type="duplicateValues" dxfId="1716" priority="1747"/>
  </conditionalFormatting>
  <conditionalFormatting sqref="FL36:FL37">
    <cfRule type="duplicateValues" dxfId="1715" priority="1748"/>
  </conditionalFormatting>
  <conditionalFormatting sqref="FN36:FN37">
    <cfRule type="duplicateValues" dxfId="1714" priority="1749"/>
  </conditionalFormatting>
  <conditionalFormatting sqref="FP36:FP37">
    <cfRule type="duplicateValues" dxfId="1713" priority="1750"/>
  </conditionalFormatting>
  <conditionalFormatting sqref="FR36:FR37">
    <cfRule type="duplicateValues" dxfId="1712" priority="1751"/>
  </conditionalFormatting>
  <conditionalFormatting sqref="FT36:FT37">
    <cfRule type="duplicateValues" dxfId="1711" priority="1752"/>
  </conditionalFormatting>
  <conditionalFormatting sqref="FV36:FV37">
    <cfRule type="duplicateValues" dxfId="1710" priority="1753"/>
  </conditionalFormatting>
  <conditionalFormatting sqref="FX36:FX37">
    <cfRule type="duplicateValues" dxfId="1709" priority="1754"/>
  </conditionalFormatting>
  <conditionalFormatting sqref="FZ36:FZ37">
    <cfRule type="duplicateValues" dxfId="1708" priority="1755"/>
  </conditionalFormatting>
  <conditionalFormatting sqref="GB36:GB37">
    <cfRule type="duplicateValues" dxfId="1707" priority="1756"/>
  </conditionalFormatting>
  <conditionalFormatting sqref="GD36:GD37">
    <cfRule type="duplicateValues" dxfId="1706" priority="1757"/>
  </conditionalFormatting>
  <conditionalFormatting sqref="GF36:GF37">
    <cfRule type="duplicateValues" dxfId="1705" priority="1758"/>
  </conditionalFormatting>
  <conditionalFormatting sqref="GH36:GH37">
    <cfRule type="duplicateValues" dxfId="1704" priority="1759"/>
  </conditionalFormatting>
  <conditionalFormatting sqref="GJ36:GJ37">
    <cfRule type="duplicateValues" dxfId="1703" priority="1760"/>
  </conditionalFormatting>
  <conditionalFormatting sqref="GL36:GL37">
    <cfRule type="duplicateValues" dxfId="1702" priority="1761"/>
  </conditionalFormatting>
  <conditionalFormatting sqref="GP36:GP37">
    <cfRule type="duplicateValues" dxfId="1701" priority="1762"/>
  </conditionalFormatting>
  <conditionalFormatting sqref="CX36:CX39">
    <cfRule type="duplicateValues" dxfId="1700" priority="1763"/>
    <cfRule type="duplicateValues" dxfId="1699" priority="1764"/>
    <cfRule type="duplicateValues" dxfId="1698" priority="1765"/>
    <cfRule type="duplicateValues" dxfId="1697" priority="1766"/>
  </conditionalFormatting>
  <conditionalFormatting sqref="CZ36:CZ39">
    <cfRule type="duplicateValues" dxfId="1696" priority="1767"/>
    <cfRule type="duplicateValues" dxfId="1695" priority="1768"/>
    <cfRule type="duplicateValues" dxfId="1694" priority="1769"/>
    <cfRule type="duplicateValues" dxfId="1693" priority="1770"/>
    <cfRule type="duplicateValues" dxfId="1692" priority="1771"/>
  </conditionalFormatting>
  <conditionalFormatting sqref="DF36:DF39">
    <cfRule type="duplicateValues" dxfId="1691" priority="1772"/>
    <cfRule type="duplicateValues" dxfId="1690" priority="1773"/>
  </conditionalFormatting>
  <conditionalFormatting sqref="DJ36:DJ39">
    <cfRule type="duplicateValues" dxfId="1689" priority="1774"/>
    <cfRule type="duplicateValues" dxfId="1688" priority="1775"/>
  </conditionalFormatting>
  <conditionalFormatting sqref="DH36:DH39">
    <cfRule type="duplicateValues" dxfId="1687" priority="1776"/>
    <cfRule type="duplicateValues" dxfId="1686" priority="1777"/>
    <cfRule type="duplicateValues" dxfId="1685" priority="1778"/>
  </conditionalFormatting>
  <conditionalFormatting sqref="DD36:DD39">
    <cfRule type="duplicateValues" dxfId="1684" priority="1779"/>
    <cfRule type="duplicateValues" dxfId="1683" priority="1780"/>
    <cfRule type="duplicateValues" dxfId="1682" priority="1781"/>
  </conditionalFormatting>
  <conditionalFormatting sqref="DN36:DN39">
    <cfRule type="duplicateValues" dxfId="1681" priority="1782"/>
    <cfRule type="duplicateValues" dxfId="1680" priority="1783"/>
    <cfRule type="duplicateValues" dxfId="1679" priority="1784"/>
    <cfRule type="duplicateValues" dxfId="1678" priority="1785"/>
  </conditionalFormatting>
  <conditionalFormatting sqref="DP36:DP39">
    <cfRule type="duplicateValues" dxfId="1677" priority="1786"/>
    <cfRule type="duplicateValues" dxfId="1676" priority="1787"/>
    <cfRule type="duplicateValues" dxfId="1675" priority="1788"/>
    <cfRule type="duplicateValues" dxfId="1674" priority="1789"/>
  </conditionalFormatting>
  <conditionalFormatting sqref="DR36:DR39">
    <cfRule type="duplicateValues" dxfId="1673" priority="1790"/>
    <cfRule type="duplicateValues" dxfId="1672" priority="1791"/>
    <cfRule type="duplicateValues" dxfId="1671" priority="1792"/>
    <cfRule type="duplicateValues" dxfId="1670" priority="1793"/>
  </conditionalFormatting>
  <conditionalFormatting sqref="DT36:DT39">
    <cfRule type="duplicateValues" dxfId="1669" priority="1794"/>
    <cfRule type="duplicateValues" dxfId="1668" priority="1795"/>
    <cfRule type="duplicateValues" dxfId="1667" priority="1796"/>
    <cfRule type="duplicateValues" dxfId="1666" priority="1797"/>
  </conditionalFormatting>
  <conditionalFormatting sqref="DV36:DV39">
    <cfRule type="duplicateValues" dxfId="1665" priority="1798"/>
  </conditionalFormatting>
  <conditionalFormatting sqref="DX36:DX39">
    <cfRule type="duplicateValues" dxfId="1664" priority="1799"/>
    <cfRule type="duplicateValues" dxfId="1663" priority="1800"/>
    <cfRule type="duplicateValues" dxfId="1662" priority="1801"/>
  </conditionalFormatting>
  <conditionalFormatting sqref="EH36:EH39">
    <cfRule type="duplicateValues" dxfId="1661" priority="1802"/>
    <cfRule type="duplicateValues" dxfId="1660" priority="1803"/>
    <cfRule type="duplicateValues" dxfId="1659" priority="1804"/>
  </conditionalFormatting>
  <conditionalFormatting sqref="EJ36:EJ39">
    <cfRule type="duplicateValues" dxfId="1658" priority="1805"/>
    <cfRule type="duplicateValues" dxfId="1657" priority="1806"/>
    <cfRule type="duplicateValues" dxfId="1656" priority="1807"/>
  </conditionalFormatting>
  <conditionalFormatting sqref="EL36:EL39">
    <cfRule type="duplicateValues" dxfId="1655" priority="1808"/>
    <cfRule type="duplicateValues" dxfId="1654" priority="1809"/>
    <cfRule type="duplicateValues" dxfId="1653" priority="1810"/>
    <cfRule type="duplicateValues" dxfId="1652" priority="1811"/>
  </conditionalFormatting>
  <conditionalFormatting sqref="EV36:EV39">
    <cfRule type="duplicateValues" dxfId="1651" priority="1812"/>
    <cfRule type="duplicateValues" dxfId="1650" priority="1813"/>
    <cfRule type="duplicateValues" dxfId="1649" priority="1814"/>
  </conditionalFormatting>
  <conditionalFormatting sqref="EX36:EX39">
    <cfRule type="duplicateValues" dxfId="1648" priority="1815"/>
    <cfRule type="duplicateValues" dxfId="1647" priority="1816"/>
    <cfRule type="duplicateValues" dxfId="1646" priority="1817"/>
    <cfRule type="duplicateValues" dxfId="1645" priority="1818"/>
  </conditionalFormatting>
  <conditionalFormatting sqref="EZ36:EZ39">
    <cfRule type="duplicateValues" dxfId="1644" priority="1819"/>
    <cfRule type="duplicateValues" dxfId="1643" priority="1820"/>
    <cfRule type="duplicateValues" dxfId="1642" priority="1821"/>
  </conditionalFormatting>
  <conditionalFormatting sqref="FJ36:FJ39">
    <cfRule type="duplicateValues" dxfId="1641" priority="1822"/>
    <cfRule type="duplicateValues" dxfId="1640" priority="1823"/>
    <cfRule type="duplicateValues" dxfId="1639" priority="1824"/>
  </conditionalFormatting>
  <conditionalFormatting sqref="FL36:FL39">
    <cfRule type="duplicateValues" dxfId="1638" priority="1825"/>
    <cfRule type="duplicateValues" dxfId="1637" priority="1826"/>
    <cfRule type="duplicateValues" dxfId="1636" priority="1827"/>
    <cfRule type="duplicateValues" dxfId="1635" priority="1828"/>
    <cfRule type="duplicateValues" dxfId="1634" priority="1829"/>
    <cfRule type="duplicateValues" dxfId="1633" priority="1830"/>
  </conditionalFormatting>
  <conditionalFormatting sqref="FN36:FN39">
    <cfRule type="duplicateValues" dxfId="1632" priority="1831"/>
    <cfRule type="duplicateValues" dxfId="1631" priority="1832"/>
    <cfRule type="duplicateValues" dxfId="1630" priority="1833"/>
    <cfRule type="duplicateValues" dxfId="1629" priority="1834"/>
    <cfRule type="duplicateValues" dxfId="1628" priority="1835"/>
  </conditionalFormatting>
  <conditionalFormatting sqref="FX36:FX39">
    <cfRule type="duplicateValues" dxfId="1627" priority="1836"/>
    <cfRule type="duplicateValues" dxfId="1626" priority="1837"/>
  </conditionalFormatting>
  <conditionalFormatting sqref="FZ36:FZ39">
    <cfRule type="duplicateValues" dxfId="1625" priority="1838"/>
    <cfRule type="duplicateValues" dxfId="1624" priority="1839"/>
    <cfRule type="duplicateValues" dxfId="1623" priority="1840"/>
  </conditionalFormatting>
  <conditionalFormatting sqref="GB36:GB39">
    <cfRule type="duplicateValues" dxfId="1622" priority="1841"/>
    <cfRule type="duplicateValues" dxfId="1621" priority="1842"/>
    <cfRule type="duplicateValues" dxfId="1620" priority="1843"/>
  </conditionalFormatting>
  <conditionalFormatting sqref="GL36:GL39">
    <cfRule type="duplicateValues" dxfId="1619" priority="1844"/>
    <cfRule type="duplicateValues" dxfId="1618" priority="1845"/>
    <cfRule type="duplicateValues" dxfId="1617" priority="1846"/>
  </conditionalFormatting>
  <conditionalFormatting sqref="GN36:GN39">
    <cfRule type="duplicateValues" dxfId="1616" priority="1847"/>
    <cfRule type="duplicateValues" dxfId="1615" priority="1848"/>
    <cfRule type="duplicateValues" dxfId="1614" priority="1849"/>
  </conditionalFormatting>
  <conditionalFormatting sqref="GP36:GP39">
    <cfRule type="duplicateValues" dxfId="1613" priority="1850"/>
    <cfRule type="duplicateValues" dxfId="1612" priority="1851"/>
    <cfRule type="duplicateValues" dxfId="1611" priority="1852"/>
  </conditionalFormatting>
  <conditionalFormatting sqref="EB36:EB39">
    <cfRule type="duplicateValues" dxfId="1610" priority="1853"/>
    <cfRule type="duplicateValues" dxfId="1609" priority="1854"/>
    <cfRule type="duplicateValues" dxfId="1608" priority="1855"/>
    <cfRule type="duplicateValues" dxfId="1607" priority="1856"/>
    <cfRule type="duplicateValues" dxfId="1606" priority="1857"/>
  </conditionalFormatting>
  <conditionalFormatting sqref="ED36:ED39">
    <cfRule type="duplicateValues" dxfId="1605" priority="1858"/>
    <cfRule type="duplicateValues" dxfId="1604" priority="1859"/>
    <cfRule type="duplicateValues" dxfId="1603" priority="1860"/>
    <cfRule type="duplicateValues" dxfId="1602" priority="1861"/>
    <cfRule type="duplicateValues" dxfId="1601" priority="1862"/>
  </conditionalFormatting>
  <conditionalFormatting sqref="EF36:EF39">
    <cfRule type="duplicateValues" dxfId="1600" priority="1863"/>
    <cfRule type="duplicateValues" dxfId="1599" priority="1864"/>
    <cfRule type="duplicateValues" dxfId="1598" priority="1865"/>
    <cfRule type="duplicateValues" dxfId="1597" priority="1866"/>
    <cfRule type="duplicateValues" dxfId="1596" priority="1867"/>
  </conditionalFormatting>
  <conditionalFormatting sqref="EP36:EP39">
    <cfRule type="duplicateValues" dxfId="1595" priority="1868"/>
    <cfRule type="duplicateValues" dxfId="1594" priority="1869"/>
    <cfRule type="duplicateValues" dxfId="1593" priority="1870"/>
    <cfRule type="duplicateValues" dxfId="1592" priority="1871"/>
    <cfRule type="duplicateValues" dxfId="1591" priority="1872"/>
  </conditionalFormatting>
  <conditionalFormatting sqref="ER36:ER39">
    <cfRule type="duplicateValues" dxfId="1590" priority="1873"/>
    <cfRule type="duplicateValues" dxfId="1589" priority="1874"/>
    <cfRule type="duplicateValues" dxfId="1588" priority="1875"/>
    <cfRule type="duplicateValues" dxfId="1587" priority="1876"/>
    <cfRule type="duplicateValues" dxfId="1586" priority="1877"/>
  </conditionalFormatting>
  <conditionalFormatting sqref="ET36:ET39">
    <cfRule type="duplicateValues" dxfId="1585" priority="1878"/>
    <cfRule type="duplicateValues" dxfId="1584" priority="1879"/>
    <cfRule type="duplicateValues" dxfId="1583" priority="1880"/>
    <cfRule type="duplicateValues" dxfId="1582" priority="1881"/>
    <cfRule type="duplicateValues" dxfId="1581" priority="1882"/>
  </conditionalFormatting>
  <conditionalFormatting sqref="FD36:FD39">
    <cfRule type="duplicateValues" dxfId="1580" priority="1883"/>
    <cfRule type="duplicateValues" dxfId="1579" priority="1884"/>
    <cfRule type="duplicateValues" dxfId="1578" priority="1885"/>
    <cfRule type="duplicateValues" dxfId="1577" priority="1886"/>
    <cfRule type="duplicateValues" dxfId="1576" priority="1887"/>
  </conditionalFormatting>
  <conditionalFormatting sqref="FF36:FF39">
    <cfRule type="duplicateValues" dxfId="1575" priority="1888"/>
    <cfRule type="duplicateValues" dxfId="1574" priority="1889"/>
    <cfRule type="duplicateValues" dxfId="1573" priority="1890"/>
    <cfRule type="duplicateValues" dxfId="1572" priority="1891"/>
    <cfRule type="duplicateValues" dxfId="1571" priority="1892"/>
  </conditionalFormatting>
  <conditionalFormatting sqref="FH36:FH39">
    <cfRule type="duplicateValues" dxfId="1570" priority="1893"/>
    <cfRule type="duplicateValues" dxfId="1569" priority="1894"/>
    <cfRule type="duplicateValues" dxfId="1568" priority="1895"/>
    <cfRule type="duplicateValues" dxfId="1567" priority="1896"/>
    <cfRule type="duplicateValues" dxfId="1566" priority="1897"/>
  </conditionalFormatting>
  <conditionalFormatting sqref="FR36:FR39">
    <cfRule type="duplicateValues" dxfId="1565" priority="1898"/>
    <cfRule type="duplicateValues" dxfId="1564" priority="1899"/>
    <cfRule type="duplicateValues" dxfId="1563" priority="1900"/>
    <cfRule type="duplicateValues" dxfId="1562" priority="1901"/>
    <cfRule type="duplicateValues" dxfId="1561" priority="1902"/>
  </conditionalFormatting>
  <conditionalFormatting sqref="FT36:FT39">
    <cfRule type="duplicateValues" dxfId="1560" priority="1903"/>
    <cfRule type="duplicateValues" dxfId="1559" priority="1904"/>
    <cfRule type="duplicateValues" dxfId="1558" priority="1905"/>
    <cfRule type="duplicateValues" dxfId="1557" priority="1906"/>
    <cfRule type="duplicateValues" dxfId="1556" priority="1907"/>
  </conditionalFormatting>
  <conditionalFormatting sqref="FV36:FV39">
    <cfRule type="duplicateValues" dxfId="1555" priority="1908"/>
    <cfRule type="duplicateValues" dxfId="1554" priority="1909"/>
    <cfRule type="duplicateValues" dxfId="1553" priority="1910"/>
    <cfRule type="duplicateValues" dxfId="1552" priority="1911"/>
    <cfRule type="duplicateValues" dxfId="1551" priority="1912"/>
  </conditionalFormatting>
  <conditionalFormatting sqref="GF36:GF39">
    <cfRule type="duplicateValues" dxfId="1550" priority="1913"/>
    <cfRule type="duplicateValues" dxfId="1549" priority="1914"/>
    <cfRule type="duplicateValues" dxfId="1548" priority="1915"/>
    <cfRule type="duplicateValues" dxfId="1547" priority="1916"/>
    <cfRule type="duplicateValues" dxfId="1546" priority="1917"/>
  </conditionalFormatting>
  <conditionalFormatting sqref="GH36:GH39">
    <cfRule type="duplicateValues" dxfId="1545" priority="1918"/>
    <cfRule type="duplicateValues" dxfId="1544" priority="1919"/>
    <cfRule type="duplicateValues" dxfId="1543" priority="1920"/>
    <cfRule type="duplicateValues" dxfId="1542" priority="1921"/>
    <cfRule type="duplicateValues" dxfId="1541" priority="1922"/>
  </conditionalFormatting>
  <conditionalFormatting sqref="GJ36:GJ39">
    <cfRule type="duplicateValues" dxfId="1540" priority="1923"/>
    <cfRule type="duplicateValues" dxfId="1539" priority="1924"/>
    <cfRule type="duplicateValues" dxfId="1538" priority="1925"/>
    <cfRule type="duplicateValues" dxfId="1537" priority="1926"/>
    <cfRule type="duplicateValues" dxfId="1536" priority="1927"/>
  </conditionalFormatting>
  <conditionalFormatting sqref="CX36:CX39">
    <cfRule type="duplicateValues" dxfId="1535" priority="1928"/>
  </conditionalFormatting>
  <conditionalFormatting sqref="CZ36:CZ39">
    <cfRule type="duplicateValues" dxfId="1534" priority="1929"/>
    <cfRule type="duplicateValues" dxfId="1533" priority="1930"/>
  </conditionalFormatting>
  <conditionalFormatting sqref="DB36:DB39">
    <cfRule type="duplicateValues" dxfId="1532" priority="1931"/>
  </conditionalFormatting>
  <conditionalFormatting sqref="DD36:DD39">
    <cfRule type="duplicateValues" dxfId="1531" priority="1932"/>
    <cfRule type="duplicateValues" dxfId="1530" priority="1933"/>
  </conditionalFormatting>
  <conditionalFormatting sqref="DH36:DH39">
    <cfRule type="duplicateValues" dxfId="1529" priority="1934"/>
    <cfRule type="duplicateValues" dxfId="1528" priority="1935"/>
  </conditionalFormatting>
  <conditionalFormatting sqref="DN36:DN39">
    <cfRule type="duplicateValues" dxfId="1527" priority="1936"/>
    <cfRule type="duplicateValues" dxfId="1526" priority="1937"/>
    <cfRule type="duplicateValues" dxfId="1525" priority="1938"/>
  </conditionalFormatting>
  <conditionalFormatting sqref="DP36:DP39">
    <cfRule type="duplicateValues" dxfId="1524" priority="1939"/>
    <cfRule type="duplicateValues" dxfId="1523" priority="1940"/>
    <cfRule type="duplicateValues" dxfId="1522" priority="1941"/>
  </conditionalFormatting>
  <conditionalFormatting sqref="DR36:DR39">
    <cfRule type="duplicateValues" dxfId="1521" priority="1942"/>
    <cfRule type="duplicateValues" dxfId="1520" priority="1943"/>
    <cfRule type="duplicateValues" dxfId="1519" priority="1944"/>
  </conditionalFormatting>
  <conditionalFormatting sqref="DT36:DT39">
    <cfRule type="duplicateValues" dxfId="1518" priority="1945"/>
  </conditionalFormatting>
  <conditionalFormatting sqref="EJ36:EJ39">
    <cfRule type="duplicateValues" dxfId="1517" priority="1946"/>
    <cfRule type="duplicateValues" dxfId="1516" priority="1947"/>
  </conditionalFormatting>
  <conditionalFormatting sqref="EL36:EL39">
    <cfRule type="duplicateValues" dxfId="1515" priority="1948"/>
  </conditionalFormatting>
  <conditionalFormatting sqref="EX36:EX39">
    <cfRule type="duplicateValues" dxfId="1514" priority="1949"/>
    <cfRule type="duplicateValues" dxfId="1513" priority="1950"/>
    <cfRule type="duplicateValues" dxfId="1512" priority="1951"/>
  </conditionalFormatting>
  <conditionalFormatting sqref="EZ36:EZ39">
    <cfRule type="duplicateValues" dxfId="1511" priority="1952"/>
    <cfRule type="duplicateValues" dxfId="1510" priority="1953"/>
  </conditionalFormatting>
  <conditionalFormatting sqref="FN36:FN39">
    <cfRule type="duplicateValues" dxfId="1509" priority="1954"/>
  </conditionalFormatting>
  <conditionalFormatting sqref="FZ36:FZ39">
    <cfRule type="duplicateValues" dxfId="1508" priority="1955"/>
  </conditionalFormatting>
  <conditionalFormatting sqref="GB36:GB39">
    <cfRule type="duplicateValues" dxfId="1507" priority="1956"/>
  </conditionalFormatting>
  <conditionalFormatting sqref="GF36:GF39">
    <cfRule type="duplicateValues" dxfId="1506" priority="1957"/>
  </conditionalFormatting>
  <conditionalFormatting sqref="GH36:GH39">
    <cfRule type="duplicateValues" dxfId="1505" priority="1958"/>
  </conditionalFormatting>
  <conditionalFormatting sqref="EB36:EB39">
    <cfRule type="duplicateValues" dxfId="1504" priority="1959"/>
    <cfRule type="duplicateValues" dxfId="1503" priority="1960"/>
    <cfRule type="duplicateValues" dxfId="1502" priority="1961"/>
  </conditionalFormatting>
  <conditionalFormatting sqref="ED36:ED39">
    <cfRule type="duplicateValues" dxfId="1501" priority="1962"/>
    <cfRule type="duplicateValues" dxfId="1500" priority="1963"/>
    <cfRule type="duplicateValues" dxfId="1499" priority="1964"/>
  </conditionalFormatting>
  <conditionalFormatting sqref="EF36:EF39">
    <cfRule type="duplicateValues" dxfId="1498" priority="1965"/>
    <cfRule type="duplicateValues" dxfId="1497" priority="1966"/>
    <cfRule type="duplicateValues" dxfId="1496" priority="1967"/>
  </conditionalFormatting>
  <conditionalFormatting sqref="EP36:EP39">
    <cfRule type="duplicateValues" dxfId="1495" priority="1968"/>
    <cfRule type="duplicateValues" dxfId="1494" priority="1969"/>
    <cfRule type="duplicateValues" dxfId="1493" priority="1970"/>
  </conditionalFormatting>
  <conditionalFormatting sqref="ER36:ER39">
    <cfRule type="duplicateValues" dxfId="1492" priority="1971"/>
    <cfRule type="duplicateValues" dxfId="1491" priority="1972"/>
    <cfRule type="duplicateValues" dxfId="1490" priority="1973"/>
  </conditionalFormatting>
  <conditionalFormatting sqref="ET36:ET39">
    <cfRule type="duplicateValues" dxfId="1489" priority="1974"/>
    <cfRule type="duplicateValues" dxfId="1488" priority="1975"/>
    <cfRule type="duplicateValues" dxfId="1487" priority="1976"/>
  </conditionalFormatting>
  <conditionalFormatting sqref="FD36:FD39">
    <cfRule type="duplicateValues" dxfId="1486" priority="1977"/>
    <cfRule type="duplicateValues" dxfId="1485" priority="1978"/>
    <cfRule type="duplicateValues" dxfId="1484" priority="1979"/>
  </conditionalFormatting>
  <conditionalFormatting sqref="FV36:FV39">
    <cfRule type="duplicateValues" dxfId="1483" priority="1980"/>
    <cfRule type="duplicateValues" dxfId="1482" priority="1981"/>
    <cfRule type="duplicateValues" dxfId="1481" priority="1982"/>
  </conditionalFormatting>
  <conditionalFormatting sqref="FT36:FT39">
    <cfRule type="duplicateValues" dxfId="1480" priority="1983"/>
    <cfRule type="duplicateValues" dxfId="1479" priority="1984"/>
    <cfRule type="duplicateValues" dxfId="1478" priority="1985"/>
  </conditionalFormatting>
  <conditionalFormatting sqref="FR36:FR39">
    <cfRule type="duplicateValues" dxfId="1477" priority="1986"/>
    <cfRule type="duplicateValues" dxfId="1476" priority="1987"/>
    <cfRule type="duplicateValues" dxfId="1475" priority="1988"/>
  </conditionalFormatting>
  <conditionalFormatting sqref="FH36:FH39">
    <cfRule type="duplicateValues" dxfId="1474" priority="1989"/>
    <cfRule type="duplicateValues" dxfId="1473" priority="1990"/>
    <cfRule type="duplicateValues" dxfId="1472" priority="1991"/>
  </conditionalFormatting>
  <conditionalFormatting sqref="FF36:FF39">
    <cfRule type="duplicateValues" dxfId="1471" priority="1992"/>
    <cfRule type="duplicateValues" dxfId="1470" priority="1993"/>
    <cfRule type="duplicateValues" dxfId="1469" priority="1994"/>
  </conditionalFormatting>
  <conditionalFormatting sqref="GL36:GL39">
    <cfRule type="duplicateValues" dxfId="1468" priority="1995"/>
    <cfRule type="duplicateValues" dxfId="1467" priority="1996"/>
  </conditionalFormatting>
  <conditionalFormatting sqref="GP36:GP39">
    <cfRule type="duplicateValues" dxfId="1466" priority="1997"/>
    <cfRule type="duplicateValues" dxfId="1465" priority="1998"/>
  </conditionalFormatting>
  <conditionalFormatting sqref="GJ36:GJ39">
    <cfRule type="duplicateValues" dxfId="1464" priority="1999"/>
    <cfRule type="duplicateValues" dxfId="1463" priority="2000"/>
    <cfRule type="duplicateValues" dxfId="1462" priority="2001"/>
  </conditionalFormatting>
  <conditionalFormatting sqref="DX36:DX39">
    <cfRule type="duplicateValues" dxfId="1461" priority="2002"/>
    <cfRule type="duplicateValues" dxfId="1460" priority="2003"/>
  </conditionalFormatting>
  <conditionalFormatting sqref="EX36:EX39">
    <cfRule type="duplicateValues" dxfId="1459" priority="2004"/>
  </conditionalFormatting>
  <conditionalFormatting sqref="DD4:DD25 DD28:DD35">
    <cfRule type="duplicateValues" dxfId="1458" priority="1058"/>
  </conditionalFormatting>
  <conditionalFormatting sqref="DF4:DF25 DF28:DF35">
    <cfRule type="duplicateValues" dxfId="1457" priority="1057"/>
  </conditionalFormatting>
  <conditionalFormatting sqref="DH4:DH6 DH28:DH35 DH14:DH25 DH8:DH11">
    <cfRule type="duplicateValues" dxfId="1456" priority="1056"/>
  </conditionalFormatting>
  <conditionalFormatting sqref="DJ5:DJ25 DJ28:DJ35">
    <cfRule type="duplicateValues" dxfId="1455" priority="1055"/>
  </conditionalFormatting>
  <conditionalFormatting sqref="DL4:DL35">
    <cfRule type="duplicateValues" dxfId="1454" priority="1054"/>
  </conditionalFormatting>
  <conditionalFormatting sqref="DN28:DN35">
    <cfRule type="duplicateValues" dxfId="1453" priority="1053"/>
  </conditionalFormatting>
  <conditionalFormatting sqref="DP28:DP35">
    <cfRule type="duplicateValues" dxfId="1452" priority="1052"/>
  </conditionalFormatting>
  <conditionalFormatting sqref="DR28:DR35">
    <cfRule type="duplicateValues" dxfId="1451" priority="1051"/>
  </conditionalFormatting>
  <conditionalFormatting sqref="DT4:DT5 DT7 DT26:DT35 DT10:DT23">
    <cfRule type="duplicateValues" dxfId="1450" priority="1050"/>
  </conditionalFormatting>
  <conditionalFormatting sqref="DX4:DX7 DX26:DX35 DX10:DX22">
    <cfRule type="duplicateValues" dxfId="1449" priority="1049"/>
  </conditionalFormatting>
  <conditionalFormatting sqref="DZ4:DZ35">
    <cfRule type="duplicateValues" dxfId="1448" priority="1048"/>
  </conditionalFormatting>
  <conditionalFormatting sqref="EB28:EB35">
    <cfRule type="duplicateValues" dxfId="1447" priority="1047"/>
  </conditionalFormatting>
  <conditionalFormatting sqref="ED28:ED35">
    <cfRule type="duplicateValues" dxfId="1446" priority="1046"/>
  </conditionalFormatting>
  <conditionalFormatting sqref="EF28:EF35">
    <cfRule type="duplicateValues" dxfId="1445" priority="1045"/>
  </conditionalFormatting>
  <conditionalFormatting sqref="EH4:EH35">
    <cfRule type="duplicateValues" dxfId="1444" priority="1044"/>
  </conditionalFormatting>
  <conditionalFormatting sqref="EJ4 EJ8:EJ17 EJ28 EJ30:EJ35 EJ20:EJ26">
    <cfRule type="duplicateValues" dxfId="1443" priority="1043"/>
  </conditionalFormatting>
  <conditionalFormatting sqref="EL4:EL16 EL28:EL35 EL18 EL20:EL26">
    <cfRule type="duplicateValues" dxfId="1442" priority="1042"/>
  </conditionalFormatting>
  <conditionalFormatting sqref="EN4:EN35">
    <cfRule type="duplicateValues" dxfId="1441" priority="1041"/>
  </conditionalFormatting>
  <conditionalFormatting sqref="EP28:EP35">
    <cfRule type="duplicateValues" dxfId="1440" priority="1040"/>
  </conditionalFormatting>
  <conditionalFormatting sqref="ER28:ER35">
    <cfRule type="duplicateValues" dxfId="1439" priority="1039"/>
  </conditionalFormatting>
  <conditionalFormatting sqref="ET28:ET35">
    <cfRule type="duplicateValues" dxfId="1438" priority="1038"/>
  </conditionalFormatting>
  <conditionalFormatting sqref="EV4:EV11 BB31 EV14:EV35">
    <cfRule type="duplicateValues" dxfId="1437" priority="1037"/>
  </conditionalFormatting>
  <conditionalFormatting sqref="EX24:EX26 EZ18 EX4:EX8 EX20:EX21 EX28:EX32 EX14:EX17 EX10:EX12 EX34:EX35">
    <cfRule type="duplicateValues" dxfId="1436" priority="1036"/>
  </conditionalFormatting>
  <conditionalFormatting sqref="EZ4:EZ12 EZ19:EZ21 EZ23:EZ26 EZ28:EZ30 EZ32:EZ35 EZ14:EZ17">
    <cfRule type="duplicateValues" dxfId="1435" priority="1035"/>
  </conditionalFormatting>
  <conditionalFormatting sqref="FB4:FB35">
    <cfRule type="duplicateValues" dxfId="1434" priority="1034"/>
  </conditionalFormatting>
  <conditionalFormatting sqref="FD28:FD35">
    <cfRule type="duplicateValues" dxfId="1433" priority="1033"/>
  </conditionalFormatting>
  <conditionalFormatting sqref="FF28:FF35">
    <cfRule type="duplicateValues" dxfId="1432" priority="1032"/>
  </conditionalFormatting>
  <conditionalFormatting sqref="FH28:FH35">
    <cfRule type="duplicateValues" dxfId="1431" priority="1031"/>
  </conditionalFormatting>
  <conditionalFormatting sqref="FJ4:FJ7 FJ9:FJ35">
    <cfRule type="duplicateValues" dxfId="1430" priority="1030"/>
  </conditionalFormatting>
  <conditionalFormatting sqref="FL4:FL8 FL10:FL35">
    <cfRule type="duplicateValues" dxfId="1429" priority="1029"/>
  </conditionalFormatting>
  <conditionalFormatting sqref="FN4:FN13 FN15:FN16 FN18:FN35">
    <cfRule type="duplicateValues" dxfId="1428" priority="1028"/>
  </conditionalFormatting>
  <conditionalFormatting sqref="FP4:FP35">
    <cfRule type="duplicateValues" dxfId="1427" priority="1027"/>
  </conditionalFormatting>
  <conditionalFormatting sqref="FR28:FR35">
    <cfRule type="duplicateValues" dxfId="1426" priority="1026"/>
  </conditionalFormatting>
  <conditionalFormatting sqref="FT28:FT35">
    <cfRule type="duplicateValues" dxfId="1425" priority="1025"/>
  </conditionalFormatting>
  <conditionalFormatting sqref="FV28:FV35">
    <cfRule type="duplicateValues" dxfId="1424" priority="1024"/>
  </conditionalFormatting>
  <conditionalFormatting sqref="FX4:FX7 FX9 FX32:FX35 FX11 FX13:FX30">
    <cfRule type="duplicateValues" dxfId="1423" priority="1023"/>
  </conditionalFormatting>
  <conditionalFormatting sqref="FZ4:FZ7 FZ10:FZ12 FZ22 FZ24:FZ27 FZ30:FZ35 FZ14:FZ18">
    <cfRule type="duplicateValues" dxfId="1422" priority="1022"/>
  </conditionalFormatting>
  <conditionalFormatting sqref="GB4:GB12 GB24:GB26 GB20:GB22 GB28:GB35 GB14:GB18">
    <cfRule type="duplicateValues" dxfId="1421" priority="1021"/>
  </conditionalFormatting>
  <conditionalFormatting sqref="GD4:GD35">
    <cfRule type="duplicateValues" dxfId="1420" priority="1020"/>
  </conditionalFormatting>
  <conditionalFormatting sqref="GF4:GF21 GF23:GF35">
    <cfRule type="duplicateValues" dxfId="1419" priority="1019"/>
  </conditionalFormatting>
  <conditionalFormatting sqref="GH4:GH22 GH24:GH35">
    <cfRule type="duplicateValues" dxfId="1418" priority="1018"/>
  </conditionalFormatting>
  <conditionalFormatting sqref="GJ6:GJ17 GJ24:GJ35 GJ19:GJ21">
    <cfRule type="duplicateValues" dxfId="1417" priority="1017"/>
  </conditionalFormatting>
  <conditionalFormatting sqref="GL6:GL35">
    <cfRule type="duplicateValues" dxfId="1416" priority="1016"/>
  </conditionalFormatting>
  <conditionalFormatting sqref="GN34:GN35 GN24:GN26 GN28:GN32 GN6:GN21">
    <cfRule type="duplicateValues" dxfId="1415" priority="1015"/>
  </conditionalFormatting>
  <conditionalFormatting sqref="GP28:GP35 GP6:GP26">
    <cfRule type="duplicateValues" dxfId="1414" priority="1014"/>
  </conditionalFormatting>
  <conditionalFormatting sqref="DN4:DN25">
    <cfRule type="duplicateValues" dxfId="1413" priority="1013"/>
  </conditionalFormatting>
  <conditionalFormatting sqref="DP4:DP25">
    <cfRule type="duplicateValues" dxfId="1412" priority="1012"/>
  </conditionalFormatting>
  <conditionalFormatting sqref="DR4:DR25">
    <cfRule type="duplicateValues" dxfId="1411" priority="1011"/>
  </conditionalFormatting>
  <conditionalFormatting sqref="EB4:EB25">
    <cfRule type="duplicateValues" dxfId="1410" priority="1010"/>
  </conditionalFormatting>
  <conditionalFormatting sqref="ED4:ED25">
    <cfRule type="duplicateValues" dxfId="1409" priority="1009"/>
  </conditionalFormatting>
  <conditionalFormatting sqref="EF4:EF25">
    <cfRule type="duplicateValues" dxfId="1408" priority="1008"/>
  </conditionalFormatting>
  <conditionalFormatting sqref="EP4:EP25">
    <cfRule type="duplicateValues" dxfId="1407" priority="1007"/>
  </conditionalFormatting>
  <conditionalFormatting sqref="ER4:ER25">
    <cfRule type="duplicateValues" dxfId="1406" priority="1006"/>
  </conditionalFormatting>
  <conditionalFormatting sqref="ET4:ET25">
    <cfRule type="duplicateValues" dxfId="1405" priority="1005"/>
  </conditionalFormatting>
  <conditionalFormatting sqref="FD4:FD25">
    <cfRule type="duplicateValues" dxfId="1404" priority="1004"/>
  </conditionalFormatting>
  <conditionalFormatting sqref="FF4:FF25">
    <cfRule type="duplicateValues" dxfId="1403" priority="1003"/>
  </conditionalFormatting>
  <conditionalFormatting sqref="FH4:FH25">
    <cfRule type="duplicateValues" dxfId="1402" priority="1002"/>
  </conditionalFormatting>
  <conditionalFormatting sqref="FR4:FR25">
    <cfRule type="duplicateValues" dxfId="1401" priority="1001"/>
  </conditionalFormatting>
  <conditionalFormatting sqref="FT4:FT25">
    <cfRule type="duplicateValues" dxfId="1400" priority="1000"/>
  </conditionalFormatting>
  <conditionalFormatting sqref="FV4:FV25">
    <cfRule type="duplicateValues" dxfId="1399" priority="999"/>
  </conditionalFormatting>
  <conditionalFormatting sqref="GN22:GN23">
    <cfRule type="duplicateValues" dxfId="1398" priority="998"/>
  </conditionalFormatting>
  <conditionalFormatting sqref="FV26:FV27">
    <cfRule type="duplicateValues" dxfId="1397" priority="997"/>
  </conditionalFormatting>
  <conditionalFormatting sqref="FT26:FT27">
    <cfRule type="duplicateValues" dxfId="1396" priority="996"/>
  </conditionalFormatting>
  <conditionalFormatting sqref="FR26:FR27">
    <cfRule type="duplicateValues" dxfId="1395" priority="995"/>
  </conditionalFormatting>
  <conditionalFormatting sqref="FH26:FH27">
    <cfRule type="duplicateValues" dxfId="1394" priority="994"/>
  </conditionalFormatting>
  <conditionalFormatting sqref="FF26:FF27">
    <cfRule type="duplicateValues" dxfId="1393" priority="993"/>
  </conditionalFormatting>
  <conditionalFormatting sqref="FD26:FD27">
    <cfRule type="duplicateValues" dxfId="1392" priority="992"/>
  </conditionalFormatting>
  <conditionalFormatting sqref="ET26:ET27">
    <cfRule type="duplicateValues" dxfId="1391" priority="991"/>
  </conditionalFormatting>
  <conditionalFormatting sqref="EB26:EB27">
    <cfRule type="duplicateValues" dxfId="1390" priority="990"/>
  </conditionalFormatting>
  <conditionalFormatting sqref="ED26:ED27">
    <cfRule type="duplicateValues" dxfId="1389" priority="989"/>
  </conditionalFormatting>
  <conditionalFormatting sqref="EF26:EF27">
    <cfRule type="duplicateValues" dxfId="1388" priority="988"/>
  </conditionalFormatting>
  <conditionalFormatting sqref="EP26:EP27">
    <cfRule type="duplicateValues" dxfId="1387" priority="987"/>
  </conditionalFormatting>
  <conditionalFormatting sqref="ER26:ER27">
    <cfRule type="duplicateValues" dxfId="1386" priority="986"/>
  </conditionalFormatting>
  <conditionalFormatting sqref="DR26:DR27">
    <cfRule type="duplicateValues" dxfId="1385" priority="985"/>
  </conditionalFormatting>
  <conditionalFormatting sqref="DP26:DP27">
    <cfRule type="duplicateValues" dxfId="1384" priority="984"/>
  </conditionalFormatting>
  <conditionalFormatting sqref="DN26:DN27">
    <cfRule type="duplicateValues" dxfId="1383" priority="983"/>
  </conditionalFormatting>
  <conditionalFormatting sqref="DJ26:DJ27">
    <cfRule type="duplicateValues" dxfId="1382" priority="982"/>
  </conditionalFormatting>
  <conditionalFormatting sqref="DH26:DH27">
    <cfRule type="duplicateValues" dxfId="1381" priority="981"/>
  </conditionalFormatting>
  <conditionalFormatting sqref="DF26:DF27">
    <cfRule type="duplicateValues" dxfId="1380" priority="980"/>
  </conditionalFormatting>
  <conditionalFormatting sqref="DD26:DD27">
    <cfRule type="duplicateValues" dxfId="1379" priority="979"/>
  </conditionalFormatting>
  <conditionalFormatting sqref="DB26:DB27">
    <cfRule type="duplicateValues" dxfId="1378" priority="978"/>
  </conditionalFormatting>
  <conditionalFormatting sqref="GJ4">
    <cfRule type="duplicateValues" dxfId="1377" priority="977"/>
  </conditionalFormatting>
  <conditionalFormatting sqref="GL4:GL5">
    <cfRule type="duplicateValues" dxfId="1376" priority="976"/>
  </conditionalFormatting>
  <conditionalFormatting sqref="GP5">
    <cfRule type="duplicateValues" dxfId="1375" priority="975"/>
  </conditionalFormatting>
  <conditionalFormatting sqref="GN5">
    <cfRule type="duplicateValues" dxfId="1374" priority="974"/>
  </conditionalFormatting>
  <conditionalFormatting sqref="GJ5">
    <cfRule type="duplicateValues" dxfId="1373" priority="973"/>
  </conditionalFormatting>
  <conditionalFormatting sqref="EJ5 EJ7">
    <cfRule type="duplicateValues" dxfId="1372" priority="972"/>
  </conditionalFormatting>
  <conditionalFormatting sqref="EX18">
    <cfRule type="duplicateValues" dxfId="1371" priority="971"/>
  </conditionalFormatting>
  <conditionalFormatting sqref="EX19">
    <cfRule type="duplicateValues" dxfId="1370" priority="970"/>
  </conditionalFormatting>
  <conditionalFormatting sqref="EX19">
    <cfRule type="duplicateValues" dxfId="1369" priority="969"/>
  </conditionalFormatting>
  <conditionalFormatting sqref="DJ4">
    <cfRule type="duplicateValues" dxfId="1368" priority="968"/>
  </conditionalFormatting>
  <conditionalFormatting sqref="GN4">
    <cfRule type="duplicateValues" dxfId="1367" priority="967"/>
  </conditionalFormatting>
  <conditionalFormatting sqref="GP4">
    <cfRule type="duplicateValues" dxfId="1366" priority="966"/>
  </conditionalFormatting>
  <conditionalFormatting sqref="EJ27">
    <cfRule type="duplicateValues" dxfId="1365" priority="965"/>
  </conditionalFormatting>
  <conditionalFormatting sqref="EJ29">
    <cfRule type="duplicateValues" dxfId="1364" priority="964"/>
  </conditionalFormatting>
  <conditionalFormatting sqref="EX27">
    <cfRule type="duplicateValues" dxfId="1363" priority="963"/>
  </conditionalFormatting>
  <conditionalFormatting sqref="GN27">
    <cfRule type="duplicateValues" dxfId="1362" priority="962"/>
  </conditionalFormatting>
  <conditionalFormatting sqref="DT6">
    <cfRule type="duplicateValues" dxfId="1361" priority="961"/>
  </conditionalFormatting>
  <conditionalFormatting sqref="DV13">
    <cfRule type="duplicateValues" dxfId="1360" priority="960"/>
  </conditionalFormatting>
  <conditionalFormatting sqref="FZ28">
    <cfRule type="duplicateValues" dxfId="1359" priority="959"/>
  </conditionalFormatting>
  <conditionalFormatting sqref="GP27">
    <cfRule type="duplicateValues" dxfId="1358" priority="958"/>
  </conditionalFormatting>
  <conditionalFormatting sqref="EX33">
    <cfRule type="duplicateValues" dxfId="1357" priority="957"/>
  </conditionalFormatting>
  <conditionalFormatting sqref="GN33">
    <cfRule type="duplicateValues" dxfId="1356" priority="956"/>
  </conditionalFormatting>
  <conditionalFormatting sqref="FN14">
    <cfRule type="duplicateValues" dxfId="1355" priority="955"/>
  </conditionalFormatting>
  <conditionalFormatting sqref="GB23">
    <cfRule type="duplicateValues" dxfId="1354" priority="954"/>
  </conditionalFormatting>
  <conditionalFormatting sqref="GJ22">
    <cfRule type="duplicateValues" dxfId="1353" priority="953"/>
  </conditionalFormatting>
  <conditionalFormatting sqref="EJ18">
    <cfRule type="duplicateValues" dxfId="1352" priority="952"/>
  </conditionalFormatting>
  <conditionalFormatting sqref="EL19">
    <cfRule type="duplicateValues" dxfId="1351" priority="951"/>
  </conditionalFormatting>
  <conditionalFormatting sqref="GB19">
    <cfRule type="duplicateValues" dxfId="1350" priority="950"/>
  </conditionalFormatting>
  <conditionalFormatting sqref="GJ23">
    <cfRule type="duplicateValues" dxfId="1349" priority="949"/>
  </conditionalFormatting>
  <conditionalFormatting sqref="EX13">
    <cfRule type="duplicateValues" dxfId="1348" priority="948"/>
  </conditionalFormatting>
  <conditionalFormatting sqref="FZ29">
    <cfRule type="duplicateValues" dxfId="1347" priority="947"/>
  </conditionalFormatting>
  <conditionalFormatting sqref="EX9">
    <cfRule type="duplicateValues" dxfId="1346" priority="946"/>
  </conditionalFormatting>
  <conditionalFormatting sqref="FZ9">
    <cfRule type="duplicateValues" dxfId="1345" priority="945"/>
  </conditionalFormatting>
  <conditionalFormatting sqref="FZ19">
    <cfRule type="duplicateValues" dxfId="1344" priority="944"/>
  </conditionalFormatting>
  <conditionalFormatting sqref="FZ13">
    <cfRule type="duplicateValues" dxfId="1343" priority="943"/>
  </conditionalFormatting>
  <conditionalFormatting sqref="GB13">
    <cfRule type="duplicateValues" dxfId="1342" priority="942"/>
  </conditionalFormatting>
  <conditionalFormatting sqref="FZ23">
    <cfRule type="duplicateValues" dxfId="1341" priority="941"/>
  </conditionalFormatting>
  <conditionalFormatting sqref="EL27">
    <cfRule type="duplicateValues" dxfId="1340" priority="940"/>
  </conditionalFormatting>
  <conditionalFormatting sqref="EZ27">
    <cfRule type="duplicateValues" dxfId="1339" priority="939"/>
  </conditionalFormatting>
  <conditionalFormatting sqref="EX22">
    <cfRule type="duplicateValues" dxfId="1338" priority="938"/>
  </conditionalFormatting>
  <conditionalFormatting sqref="GB27">
    <cfRule type="duplicateValues" dxfId="1337" priority="937"/>
  </conditionalFormatting>
  <conditionalFormatting sqref="DX23">
    <cfRule type="duplicateValues" dxfId="1336" priority="936"/>
  </conditionalFormatting>
  <conditionalFormatting sqref="EZ22">
    <cfRule type="duplicateValues" dxfId="1335" priority="935"/>
  </conditionalFormatting>
  <conditionalFormatting sqref="EX23">
    <cfRule type="duplicateValues" dxfId="1334" priority="934"/>
  </conditionalFormatting>
  <conditionalFormatting sqref="GH23">
    <cfRule type="duplicateValues" dxfId="1333" priority="933"/>
  </conditionalFormatting>
  <conditionalFormatting sqref="EJ19">
    <cfRule type="duplicateValues" dxfId="1332" priority="932"/>
  </conditionalFormatting>
  <conditionalFormatting sqref="GJ18">
    <cfRule type="duplicateValues" dxfId="1331" priority="931"/>
  </conditionalFormatting>
  <conditionalFormatting sqref="EL17">
    <cfRule type="duplicateValues" dxfId="1330" priority="930"/>
  </conditionalFormatting>
  <conditionalFormatting sqref="FN17">
    <cfRule type="duplicateValues" dxfId="1329" priority="929"/>
  </conditionalFormatting>
  <conditionalFormatting sqref="GF22">
    <cfRule type="duplicateValues" dxfId="1328" priority="928"/>
  </conditionalFormatting>
  <conditionalFormatting sqref="DH26">
    <cfRule type="duplicateValues" dxfId="1327" priority="926"/>
    <cfRule type="duplicateValues" dxfId="1326" priority="927"/>
  </conditionalFormatting>
  <conditionalFormatting sqref="GN26">
    <cfRule type="duplicateValues" dxfId="1325" priority="924"/>
    <cfRule type="duplicateValues" dxfId="1324" priority="925"/>
  </conditionalFormatting>
  <conditionalFormatting sqref="FZ31">
    <cfRule type="duplicateValues" dxfId="1323" priority="922"/>
  </conditionalFormatting>
  <conditionalFormatting sqref="GN7">
    <cfRule type="duplicateValues" dxfId="1322" priority="921"/>
  </conditionalFormatting>
  <conditionalFormatting sqref="GP7">
    <cfRule type="duplicateValues" dxfId="1321" priority="920"/>
  </conditionalFormatting>
  <conditionalFormatting sqref="GN6">
    <cfRule type="duplicateValues" dxfId="1320" priority="918"/>
    <cfRule type="duplicateValues" dxfId="1319" priority="919"/>
  </conditionalFormatting>
  <conditionalFormatting sqref="FZ20:FZ21">
    <cfRule type="duplicateValues" dxfId="1318" priority="917"/>
  </conditionalFormatting>
  <conditionalFormatting sqref="CX4:CX35">
    <cfRule type="duplicateValues" dxfId="1317" priority="1059"/>
    <cfRule type="duplicateValues" dxfId="1316" priority="1060"/>
    <cfRule type="duplicateValues" dxfId="1315" priority="1061"/>
    <cfRule type="duplicateValues" dxfId="1314" priority="1062"/>
  </conditionalFormatting>
  <conditionalFormatting sqref="CZ4:CZ35">
    <cfRule type="duplicateValues" dxfId="1313" priority="1063"/>
    <cfRule type="duplicateValues" dxfId="1312" priority="1064"/>
    <cfRule type="duplicateValues" dxfId="1311" priority="1065"/>
    <cfRule type="duplicateValues" dxfId="1310" priority="1066"/>
    <cfRule type="duplicateValues" dxfId="1309" priority="1067"/>
  </conditionalFormatting>
  <conditionalFormatting sqref="DL4:DL35">
    <cfRule type="duplicateValues" dxfId="1308" priority="1068"/>
  </conditionalFormatting>
  <conditionalFormatting sqref="DZ4:DZ35">
    <cfRule type="duplicateValues" dxfId="1307" priority="1069"/>
  </conditionalFormatting>
  <conditionalFormatting sqref="EN4:EN35">
    <cfRule type="duplicateValues" dxfId="1306" priority="1070"/>
  </conditionalFormatting>
  <conditionalFormatting sqref="FB4:FB35">
    <cfRule type="duplicateValues" dxfId="1305" priority="1071"/>
  </conditionalFormatting>
  <conditionalFormatting sqref="FP4:FP35">
    <cfRule type="duplicateValues" dxfId="1304" priority="1072"/>
  </conditionalFormatting>
  <conditionalFormatting sqref="GD4:GD35">
    <cfRule type="duplicateValues" dxfId="1303" priority="1073"/>
  </conditionalFormatting>
  <conditionalFormatting sqref="FX4:FX7 FX9 FX32:FX35 FX11 FX13:FX30">
    <cfRule type="duplicateValues" dxfId="1302" priority="1074"/>
  </conditionalFormatting>
  <conditionalFormatting sqref="DF4:DF35">
    <cfRule type="duplicateValues" dxfId="1301" priority="1075"/>
    <cfRule type="duplicateValues" dxfId="1300" priority="1076"/>
  </conditionalFormatting>
  <conditionalFormatting sqref="DJ4:DJ35">
    <cfRule type="duplicateValues" dxfId="1299" priority="1077"/>
    <cfRule type="duplicateValues" dxfId="1298" priority="1078"/>
  </conditionalFormatting>
  <conditionalFormatting sqref="DH4:DH6 DH14:DH35 DH8:DH11">
    <cfRule type="duplicateValues" dxfId="1297" priority="1079"/>
    <cfRule type="duplicateValues" dxfId="1296" priority="1080"/>
    <cfRule type="duplicateValues" dxfId="1295" priority="1081"/>
  </conditionalFormatting>
  <conditionalFormatting sqref="DD4:DD35">
    <cfRule type="duplicateValues" dxfId="1294" priority="1082"/>
    <cfRule type="duplicateValues" dxfId="1293" priority="1083"/>
    <cfRule type="duplicateValues" dxfId="1292" priority="1084"/>
  </conditionalFormatting>
  <conditionalFormatting sqref="DN4:DN35">
    <cfRule type="duplicateValues" dxfId="1291" priority="1085"/>
    <cfRule type="duplicateValues" dxfId="1290" priority="1086"/>
    <cfRule type="duplicateValues" dxfId="1289" priority="1087"/>
    <cfRule type="duplicateValues" dxfId="1288" priority="1088"/>
  </conditionalFormatting>
  <conditionalFormatting sqref="DP4:DP35">
    <cfRule type="duplicateValues" dxfId="1287" priority="1089"/>
    <cfRule type="duplicateValues" dxfId="1286" priority="1090"/>
    <cfRule type="duplicateValues" dxfId="1285" priority="1091"/>
    <cfRule type="duplicateValues" dxfId="1284" priority="1092"/>
  </conditionalFormatting>
  <conditionalFormatting sqref="DR4:DR35">
    <cfRule type="duplicateValues" dxfId="1283" priority="1093"/>
    <cfRule type="duplicateValues" dxfId="1282" priority="1094"/>
    <cfRule type="duplicateValues" dxfId="1281" priority="1095"/>
    <cfRule type="duplicateValues" dxfId="1280" priority="1096"/>
  </conditionalFormatting>
  <conditionalFormatting sqref="DT4:DT7 DT26:DT35 DT10:DT23">
    <cfRule type="duplicateValues" dxfId="1279" priority="1097"/>
    <cfRule type="duplicateValues" dxfId="1278" priority="1098"/>
    <cfRule type="duplicateValues" dxfId="1277" priority="1099"/>
    <cfRule type="duplicateValues" dxfId="1276" priority="1100"/>
  </conditionalFormatting>
  <conditionalFormatting sqref="DV4:DV7 DV26:DV35 DV10:DV23">
    <cfRule type="duplicateValues" dxfId="1275" priority="1101"/>
  </conditionalFormatting>
  <conditionalFormatting sqref="DX4:DX7 DX26:DX35 DX10:DX23">
    <cfRule type="duplicateValues" dxfId="1274" priority="1102"/>
    <cfRule type="duplicateValues" dxfId="1273" priority="1103"/>
    <cfRule type="duplicateValues" dxfId="1272" priority="1104"/>
  </conditionalFormatting>
  <conditionalFormatting sqref="EH4:EH35">
    <cfRule type="duplicateValues" dxfId="1271" priority="1105"/>
    <cfRule type="duplicateValues" dxfId="1270" priority="1106"/>
    <cfRule type="duplicateValues" dxfId="1269" priority="1107"/>
  </conditionalFormatting>
  <conditionalFormatting sqref="EJ4:EJ5 EJ7:EJ35">
    <cfRule type="duplicateValues" dxfId="1268" priority="1108"/>
    <cfRule type="duplicateValues" dxfId="1267" priority="1109"/>
    <cfRule type="duplicateValues" dxfId="1266" priority="1110"/>
  </conditionalFormatting>
  <conditionalFormatting sqref="EL4:EL35">
    <cfRule type="duplicateValues" dxfId="1265" priority="1111"/>
    <cfRule type="duplicateValues" dxfId="1264" priority="1112"/>
    <cfRule type="duplicateValues" dxfId="1263" priority="1113"/>
    <cfRule type="duplicateValues" dxfId="1262" priority="1114"/>
  </conditionalFormatting>
  <conditionalFormatting sqref="EV4:EV11 BB31 EV14:EV35">
    <cfRule type="duplicateValues" dxfId="1261" priority="1115"/>
    <cfRule type="duplicateValues" dxfId="1260" priority="1116"/>
    <cfRule type="duplicateValues" dxfId="1259" priority="1117"/>
  </conditionalFormatting>
  <conditionalFormatting sqref="EX4:EX35">
    <cfRule type="duplicateValues" dxfId="1258" priority="1118"/>
    <cfRule type="duplicateValues" dxfId="1257" priority="1119"/>
    <cfRule type="duplicateValues" dxfId="1256" priority="1120"/>
    <cfRule type="duplicateValues" dxfId="1255" priority="1121"/>
  </conditionalFormatting>
  <conditionalFormatting sqref="EZ4:EZ12 EZ32:EZ35 EZ14:EZ30">
    <cfRule type="duplicateValues" dxfId="1254" priority="1122"/>
    <cfRule type="duplicateValues" dxfId="1253" priority="1123"/>
    <cfRule type="duplicateValues" dxfId="1252" priority="1124"/>
  </conditionalFormatting>
  <conditionalFormatting sqref="FJ4:FJ7 FJ9:FJ35">
    <cfRule type="duplicateValues" dxfId="1251" priority="1125"/>
    <cfRule type="duplicateValues" dxfId="1250" priority="1126"/>
    <cfRule type="duplicateValues" dxfId="1249" priority="1127"/>
  </conditionalFormatting>
  <conditionalFormatting sqref="FL4:FL8 FL10:FL35">
    <cfRule type="duplicateValues" dxfId="1248" priority="1128"/>
    <cfRule type="duplicateValues" dxfId="1247" priority="1129"/>
    <cfRule type="duplicateValues" dxfId="1246" priority="1130"/>
    <cfRule type="duplicateValues" dxfId="1245" priority="1131"/>
    <cfRule type="duplicateValues" dxfId="1244" priority="1132"/>
    <cfRule type="duplicateValues" dxfId="1243" priority="1133"/>
  </conditionalFormatting>
  <conditionalFormatting sqref="FN4:FN35">
    <cfRule type="duplicateValues" dxfId="1242" priority="1134"/>
    <cfRule type="duplicateValues" dxfId="1241" priority="1135"/>
    <cfRule type="duplicateValues" dxfId="1240" priority="1136"/>
    <cfRule type="duplicateValues" dxfId="1239" priority="1137"/>
    <cfRule type="duplicateValues" dxfId="1238" priority="1138"/>
  </conditionalFormatting>
  <conditionalFormatting sqref="FX4:FX7 FX9 FX32:FX35 FX11 FX13:FX30">
    <cfRule type="duplicateValues" dxfId="1237" priority="1139"/>
    <cfRule type="duplicateValues" dxfId="1236" priority="1140"/>
  </conditionalFormatting>
  <conditionalFormatting sqref="FZ4:FZ7 FZ22:FZ35 FZ9:FZ19">
    <cfRule type="duplicateValues" dxfId="1235" priority="1141"/>
    <cfRule type="duplicateValues" dxfId="1234" priority="1142"/>
    <cfRule type="duplicateValues" dxfId="1233" priority="1143"/>
  </conditionalFormatting>
  <conditionalFormatting sqref="GB4:GB35">
    <cfRule type="duplicateValues" dxfId="1232" priority="1144"/>
    <cfRule type="duplicateValues" dxfId="1231" priority="1145"/>
    <cfRule type="duplicateValues" dxfId="1230" priority="1146"/>
  </conditionalFormatting>
  <conditionalFormatting sqref="GL4:GL35">
    <cfRule type="duplicateValues" dxfId="1229" priority="1147"/>
    <cfRule type="duplicateValues" dxfId="1228" priority="1148"/>
    <cfRule type="duplicateValues" dxfId="1227" priority="1149"/>
  </conditionalFormatting>
  <conditionalFormatting sqref="GN4:GN35">
    <cfRule type="duplicateValues" dxfId="1226" priority="1150"/>
    <cfRule type="duplicateValues" dxfId="1225" priority="1151"/>
    <cfRule type="duplicateValues" dxfId="1224" priority="1152"/>
  </conditionalFormatting>
  <conditionalFormatting sqref="GP4:GP35">
    <cfRule type="duplicateValues" dxfId="1223" priority="1153"/>
    <cfRule type="duplicateValues" dxfId="1222" priority="1154"/>
    <cfRule type="duplicateValues" dxfId="1221" priority="1155"/>
  </conditionalFormatting>
  <conditionalFormatting sqref="EB4:EB35">
    <cfRule type="duplicateValues" dxfId="1220" priority="1156"/>
    <cfRule type="duplicateValues" dxfId="1219" priority="1157"/>
    <cfRule type="duplicateValues" dxfId="1218" priority="1158"/>
    <cfRule type="duplicateValues" dxfId="1217" priority="1159"/>
    <cfRule type="duplicateValues" dxfId="1216" priority="1160"/>
  </conditionalFormatting>
  <conditionalFormatting sqref="ED4:ED35">
    <cfRule type="duplicateValues" dxfId="1215" priority="1161"/>
    <cfRule type="duplicateValues" dxfId="1214" priority="1162"/>
    <cfRule type="duplicateValues" dxfId="1213" priority="1163"/>
    <cfRule type="duplicateValues" dxfId="1212" priority="1164"/>
    <cfRule type="duplicateValues" dxfId="1211" priority="1165"/>
  </conditionalFormatting>
  <conditionalFormatting sqref="EF4:EF35">
    <cfRule type="duplicateValues" dxfId="1210" priority="1166"/>
    <cfRule type="duplicateValues" dxfId="1209" priority="1167"/>
    <cfRule type="duplicateValues" dxfId="1208" priority="1168"/>
    <cfRule type="duplicateValues" dxfId="1207" priority="1169"/>
    <cfRule type="duplicateValues" dxfId="1206" priority="1170"/>
  </conditionalFormatting>
  <conditionalFormatting sqref="EP4:EP35">
    <cfRule type="duplicateValues" dxfId="1205" priority="1171"/>
    <cfRule type="duplicateValues" dxfId="1204" priority="1172"/>
    <cfRule type="duplicateValues" dxfId="1203" priority="1173"/>
    <cfRule type="duplicateValues" dxfId="1202" priority="1174"/>
    <cfRule type="duplicateValues" dxfId="1201" priority="1175"/>
  </conditionalFormatting>
  <conditionalFormatting sqref="ER4:ER35">
    <cfRule type="duplicateValues" dxfId="1200" priority="1176"/>
    <cfRule type="duplicateValues" dxfId="1199" priority="1177"/>
    <cfRule type="duplicateValues" dxfId="1198" priority="1178"/>
    <cfRule type="duplicateValues" dxfId="1197" priority="1179"/>
    <cfRule type="duplicateValues" dxfId="1196" priority="1180"/>
  </conditionalFormatting>
  <conditionalFormatting sqref="ET4:ET35">
    <cfRule type="duplicateValues" dxfId="1195" priority="1181"/>
    <cfRule type="duplicateValues" dxfId="1194" priority="1182"/>
    <cfRule type="duplicateValues" dxfId="1193" priority="1183"/>
    <cfRule type="duplicateValues" dxfId="1192" priority="1184"/>
    <cfRule type="duplicateValues" dxfId="1191" priority="1185"/>
  </conditionalFormatting>
  <conditionalFormatting sqref="FD4:FD35">
    <cfRule type="duplicateValues" dxfId="1190" priority="1186"/>
    <cfRule type="duplicateValues" dxfId="1189" priority="1187"/>
    <cfRule type="duplicateValues" dxfId="1188" priority="1188"/>
    <cfRule type="duplicateValues" dxfId="1187" priority="1189"/>
    <cfRule type="duplicateValues" dxfId="1186" priority="1190"/>
  </conditionalFormatting>
  <conditionalFormatting sqref="FF4:FF35">
    <cfRule type="duplicateValues" dxfId="1185" priority="1191"/>
    <cfRule type="duplicateValues" dxfId="1184" priority="1192"/>
    <cfRule type="duplicateValues" dxfId="1183" priority="1193"/>
    <cfRule type="duplicateValues" dxfId="1182" priority="1194"/>
    <cfRule type="duplicateValues" dxfId="1181" priority="1195"/>
  </conditionalFormatting>
  <conditionalFormatting sqref="FH4:FH35">
    <cfRule type="duplicateValues" dxfId="1180" priority="1196"/>
    <cfRule type="duplicateValues" dxfId="1179" priority="1197"/>
    <cfRule type="duplicateValues" dxfId="1178" priority="1198"/>
    <cfRule type="duplicateValues" dxfId="1177" priority="1199"/>
    <cfRule type="duplicateValues" dxfId="1176" priority="1200"/>
  </conditionalFormatting>
  <conditionalFormatting sqref="FR4:FR35">
    <cfRule type="duplicateValues" dxfId="1175" priority="1201"/>
    <cfRule type="duplicateValues" dxfId="1174" priority="1202"/>
    <cfRule type="duplicateValues" dxfId="1173" priority="1203"/>
    <cfRule type="duplicateValues" dxfId="1172" priority="1204"/>
    <cfRule type="duplicateValues" dxfId="1171" priority="1205"/>
  </conditionalFormatting>
  <conditionalFormatting sqref="FT4:FT35">
    <cfRule type="duplicateValues" dxfId="1170" priority="1206"/>
    <cfRule type="duplicateValues" dxfId="1169" priority="1207"/>
    <cfRule type="duplicateValues" dxfId="1168" priority="1208"/>
    <cfRule type="duplicateValues" dxfId="1167" priority="1209"/>
    <cfRule type="duplicateValues" dxfId="1166" priority="1210"/>
  </conditionalFormatting>
  <conditionalFormatting sqref="FV4:FV35">
    <cfRule type="duplicateValues" dxfId="1165" priority="1211"/>
    <cfRule type="duplicateValues" dxfId="1164" priority="1212"/>
    <cfRule type="duplicateValues" dxfId="1163" priority="1213"/>
    <cfRule type="duplicateValues" dxfId="1162" priority="1214"/>
    <cfRule type="duplicateValues" dxfId="1161" priority="1215"/>
  </conditionalFormatting>
  <conditionalFormatting sqref="GF4:GF35">
    <cfRule type="duplicateValues" dxfId="1160" priority="1216"/>
    <cfRule type="duplicateValues" dxfId="1159" priority="1217"/>
    <cfRule type="duplicateValues" dxfId="1158" priority="1218"/>
    <cfRule type="duplicateValues" dxfId="1157" priority="1219"/>
    <cfRule type="duplicateValues" dxfId="1156" priority="1220"/>
  </conditionalFormatting>
  <conditionalFormatting sqref="GH4:GH35">
    <cfRule type="duplicateValues" dxfId="1155" priority="1221"/>
    <cfRule type="duplicateValues" dxfId="1154" priority="1222"/>
    <cfRule type="duplicateValues" dxfId="1153" priority="1223"/>
    <cfRule type="duplicateValues" dxfId="1152" priority="1224"/>
    <cfRule type="duplicateValues" dxfId="1151" priority="1225"/>
  </conditionalFormatting>
  <conditionalFormatting sqref="GJ4:GJ35">
    <cfRule type="duplicateValues" dxfId="1150" priority="1226"/>
    <cfRule type="duplicateValues" dxfId="1149" priority="1227"/>
    <cfRule type="duplicateValues" dxfId="1148" priority="1228"/>
    <cfRule type="duplicateValues" dxfId="1147" priority="1229"/>
    <cfRule type="duplicateValues" dxfId="1146" priority="1230"/>
  </conditionalFormatting>
  <conditionalFormatting sqref="CX4:CX35">
    <cfRule type="duplicateValues" dxfId="1145" priority="1231"/>
  </conditionalFormatting>
  <conditionalFormatting sqref="CZ4:CZ35">
    <cfRule type="duplicateValues" dxfId="1144" priority="1232"/>
    <cfRule type="duplicateValues" dxfId="1143" priority="1233"/>
  </conditionalFormatting>
  <conditionalFormatting sqref="DB4:DB35">
    <cfRule type="duplicateValues" dxfId="1142" priority="1234"/>
  </conditionalFormatting>
  <conditionalFormatting sqref="DD4:DD35">
    <cfRule type="duplicateValues" dxfId="1141" priority="1235"/>
    <cfRule type="duplicateValues" dxfId="1140" priority="1236"/>
  </conditionalFormatting>
  <conditionalFormatting sqref="DH4:DH6 DH14:DH35 DH8:DH11">
    <cfRule type="duplicateValues" dxfId="1139" priority="1237"/>
    <cfRule type="duplicateValues" dxfId="1138" priority="1238"/>
  </conditionalFormatting>
  <conditionalFormatting sqref="DN4:DN35">
    <cfRule type="duplicateValues" dxfId="1137" priority="1239"/>
    <cfRule type="duplicateValues" dxfId="1136" priority="1240"/>
    <cfRule type="duplicateValues" dxfId="1135" priority="1241"/>
  </conditionalFormatting>
  <conditionalFormatting sqref="DP4:DP35">
    <cfRule type="duplicateValues" dxfId="1134" priority="1242"/>
    <cfRule type="duplicateValues" dxfId="1133" priority="1243"/>
    <cfRule type="duplicateValues" dxfId="1132" priority="1244"/>
  </conditionalFormatting>
  <conditionalFormatting sqref="DR4:DR35">
    <cfRule type="duplicateValues" dxfId="1131" priority="1245"/>
    <cfRule type="duplicateValues" dxfId="1130" priority="1246"/>
    <cfRule type="duplicateValues" dxfId="1129" priority="1247"/>
  </conditionalFormatting>
  <conditionalFormatting sqref="DT4:DT7 DT26:DT35 DT10:DT23">
    <cfRule type="duplicateValues" dxfId="1128" priority="1248"/>
  </conditionalFormatting>
  <conditionalFormatting sqref="EH4:EH35">
    <cfRule type="duplicateValues" dxfId="1127" priority="1249"/>
  </conditionalFormatting>
  <conditionalFormatting sqref="EJ4:EJ5 EJ7:EJ35">
    <cfRule type="duplicateValues" dxfId="1126" priority="1250"/>
    <cfRule type="duplicateValues" dxfId="1125" priority="1251"/>
  </conditionalFormatting>
  <conditionalFormatting sqref="EL4:EL35">
    <cfRule type="duplicateValues" dxfId="1124" priority="1252"/>
  </conditionalFormatting>
  <conditionalFormatting sqref="EX4:EX35">
    <cfRule type="duplicateValues" dxfId="1123" priority="1254"/>
    <cfRule type="duplicateValues" dxfId="1122" priority="1255"/>
    <cfRule type="duplicateValues" dxfId="1121" priority="1256"/>
  </conditionalFormatting>
  <conditionalFormatting sqref="EZ4:EZ12 EZ32:EZ35 EZ14:EZ30">
    <cfRule type="duplicateValues" dxfId="1120" priority="1257"/>
    <cfRule type="duplicateValues" dxfId="1119" priority="1258"/>
  </conditionalFormatting>
  <conditionalFormatting sqref="FJ4:FJ7 FJ9:FJ35">
    <cfRule type="duplicateValues" dxfId="1118" priority="1259"/>
  </conditionalFormatting>
  <conditionalFormatting sqref="FL4:FL8 FL10:FL35">
    <cfRule type="duplicateValues" dxfId="1117" priority="1260"/>
  </conditionalFormatting>
  <conditionalFormatting sqref="FN4:FN35">
    <cfRule type="duplicateValues" dxfId="1116" priority="1261"/>
  </conditionalFormatting>
  <conditionalFormatting sqref="FZ4:FZ7 FZ22:FZ35 FZ9:FZ19">
    <cfRule type="duplicateValues" dxfId="1115" priority="1262"/>
  </conditionalFormatting>
  <conditionalFormatting sqref="GB4:GB35">
    <cfRule type="duplicateValues" dxfId="1114" priority="1263"/>
  </conditionalFormatting>
  <conditionalFormatting sqref="GF4:GF35">
    <cfRule type="duplicateValues" dxfId="1113" priority="1264"/>
  </conditionalFormatting>
  <conditionalFormatting sqref="GH4:GH35">
    <cfRule type="duplicateValues" dxfId="1112" priority="1265"/>
  </conditionalFormatting>
  <conditionalFormatting sqref="EB4:EB35">
    <cfRule type="duplicateValues" dxfId="1111" priority="1266"/>
    <cfRule type="duplicateValues" dxfId="1110" priority="1267"/>
    <cfRule type="duplicateValues" dxfId="1109" priority="1268"/>
  </conditionalFormatting>
  <conditionalFormatting sqref="ED4:ED35">
    <cfRule type="duplicateValues" dxfId="1108" priority="1269"/>
    <cfRule type="duplicateValues" dxfId="1107" priority="1270"/>
    <cfRule type="duplicateValues" dxfId="1106" priority="1271"/>
  </conditionalFormatting>
  <conditionalFormatting sqref="EF4:EF35">
    <cfRule type="duplicateValues" dxfId="1105" priority="1272"/>
    <cfRule type="duplicateValues" dxfId="1104" priority="1273"/>
    <cfRule type="duplicateValues" dxfId="1103" priority="1274"/>
  </conditionalFormatting>
  <conditionalFormatting sqref="EP4:EP35">
    <cfRule type="duplicateValues" dxfId="1102" priority="1275"/>
    <cfRule type="duplicateValues" dxfId="1101" priority="1276"/>
    <cfRule type="duplicateValues" dxfId="1100" priority="1277"/>
  </conditionalFormatting>
  <conditionalFormatting sqref="ER4:ER35">
    <cfRule type="duplicateValues" dxfId="1099" priority="1278"/>
    <cfRule type="duplicateValues" dxfId="1098" priority="1279"/>
    <cfRule type="duplicateValues" dxfId="1097" priority="1280"/>
  </conditionalFormatting>
  <conditionalFormatting sqref="ET4:ET35">
    <cfRule type="duplicateValues" dxfId="1096" priority="1281"/>
    <cfRule type="duplicateValues" dxfId="1095" priority="1282"/>
    <cfRule type="duplicateValues" dxfId="1094" priority="1283"/>
  </conditionalFormatting>
  <conditionalFormatting sqref="FD4:FD35">
    <cfRule type="duplicateValues" dxfId="1093" priority="1284"/>
    <cfRule type="duplicateValues" dxfId="1092" priority="1285"/>
    <cfRule type="duplicateValues" dxfId="1091" priority="1286"/>
  </conditionalFormatting>
  <conditionalFormatting sqref="FV4:FV35">
    <cfRule type="duplicateValues" dxfId="1090" priority="1287"/>
    <cfRule type="duplicateValues" dxfId="1089" priority="1288"/>
    <cfRule type="duplicateValues" dxfId="1088" priority="1289"/>
  </conditionalFormatting>
  <conditionalFormatting sqref="FT4:FT35">
    <cfRule type="duplicateValues" dxfId="1087" priority="1290"/>
    <cfRule type="duplicateValues" dxfId="1086" priority="1291"/>
    <cfRule type="duplicateValues" dxfId="1085" priority="1292"/>
  </conditionalFormatting>
  <conditionalFormatting sqref="FR4:FR35">
    <cfRule type="duplicateValues" dxfId="1084" priority="1293"/>
    <cfRule type="duplicateValues" dxfId="1083" priority="1294"/>
    <cfRule type="duplicateValues" dxfId="1082" priority="1295"/>
  </conditionalFormatting>
  <conditionalFormatting sqref="FH4:FH35">
    <cfRule type="duplicateValues" dxfId="1081" priority="1296"/>
    <cfRule type="duplicateValues" dxfId="1080" priority="1297"/>
    <cfRule type="duplicateValues" dxfId="1079" priority="1298"/>
  </conditionalFormatting>
  <conditionalFormatting sqref="FF4:FF35">
    <cfRule type="duplicateValues" dxfId="1078" priority="1299"/>
    <cfRule type="duplicateValues" dxfId="1077" priority="1300"/>
    <cfRule type="duplicateValues" dxfId="1076" priority="1301"/>
  </conditionalFormatting>
  <conditionalFormatting sqref="GL4:GL35">
    <cfRule type="duplicateValues" dxfId="1075" priority="1302"/>
    <cfRule type="duplicateValues" dxfId="1074" priority="1303"/>
  </conditionalFormatting>
  <conditionalFormatting sqref="GP4:GP35">
    <cfRule type="duplicateValues" dxfId="1073" priority="1304"/>
    <cfRule type="duplicateValues" dxfId="1072" priority="1305"/>
  </conditionalFormatting>
  <conditionalFormatting sqref="GJ4:GJ35">
    <cfRule type="duplicateValues" dxfId="1071" priority="1306"/>
    <cfRule type="duplicateValues" dxfId="1070" priority="1307"/>
    <cfRule type="duplicateValues" dxfId="1069" priority="1308"/>
  </conditionalFormatting>
  <conditionalFormatting sqref="DX4:DX7 DX26:DX35 DX10:DX23">
    <cfRule type="duplicateValues" dxfId="1068" priority="1309"/>
    <cfRule type="duplicateValues" dxfId="1067" priority="1310"/>
  </conditionalFormatting>
  <conditionalFormatting sqref="EZ4:EZ12 EZ32:EZ35 EZ14:EZ30">
    <cfRule type="duplicateValues" dxfId="1066" priority="1311"/>
    <cfRule type="duplicateValues" dxfId="1065" priority="1312"/>
    <cfRule type="duplicateValues" dxfId="1064" priority="1313"/>
  </conditionalFormatting>
  <conditionalFormatting sqref="EX4:EX35">
    <cfRule type="duplicateValues" dxfId="1063" priority="1314"/>
  </conditionalFormatting>
  <conditionalFormatting sqref="FJ8">
    <cfRule type="duplicateValues" dxfId="1062" priority="913"/>
  </conditionalFormatting>
  <conditionalFormatting sqref="FJ8">
    <cfRule type="duplicateValues" dxfId="1061" priority="914"/>
  </conditionalFormatting>
  <conditionalFormatting sqref="FJ8">
    <cfRule type="duplicateValues" dxfId="1060" priority="915"/>
    <cfRule type="duplicateValues" dxfId="1059" priority="916"/>
  </conditionalFormatting>
  <conditionalFormatting sqref="FX8">
    <cfRule type="duplicateValues" dxfId="1058" priority="909"/>
  </conditionalFormatting>
  <conditionalFormatting sqref="FX8">
    <cfRule type="duplicateValues" dxfId="1057" priority="910"/>
  </conditionalFormatting>
  <conditionalFormatting sqref="FX8">
    <cfRule type="duplicateValues" dxfId="1056" priority="911"/>
    <cfRule type="duplicateValues" dxfId="1055" priority="912"/>
  </conditionalFormatting>
  <conditionalFormatting sqref="CF8">
    <cfRule type="duplicateValues" dxfId="1054" priority="901"/>
  </conditionalFormatting>
  <conditionalFormatting sqref="CF8">
    <cfRule type="duplicateValues" dxfId="1053" priority="902"/>
    <cfRule type="duplicateValues" dxfId="1052" priority="903"/>
    <cfRule type="duplicateValues" dxfId="1051" priority="904"/>
    <cfRule type="duplicateValues" dxfId="1050" priority="905"/>
    <cfRule type="duplicateValues" dxfId="1049" priority="906"/>
    <cfRule type="duplicateValues" dxfId="1048" priority="907"/>
  </conditionalFormatting>
  <conditionalFormatting sqref="CF8">
    <cfRule type="duplicateValues" dxfId="1047" priority="908"/>
  </conditionalFormatting>
  <conditionalFormatting sqref="FL9">
    <cfRule type="duplicateValues" dxfId="1046" priority="893"/>
  </conditionalFormatting>
  <conditionalFormatting sqref="FL9">
    <cfRule type="duplicateValues" dxfId="1045" priority="894"/>
    <cfRule type="duplicateValues" dxfId="1044" priority="895"/>
    <cfRule type="duplicateValues" dxfId="1043" priority="896"/>
    <cfRule type="duplicateValues" dxfId="1042" priority="897"/>
    <cfRule type="duplicateValues" dxfId="1041" priority="898"/>
    <cfRule type="duplicateValues" dxfId="1040" priority="899"/>
  </conditionalFormatting>
  <conditionalFormatting sqref="FL9">
    <cfRule type="duplicateValues" dxfId="1039" priority="900"/>
  </conditionalFormatting>
  <conditionalFormatting sqref="FZ8">
    <cfRule type="duplicateValues" dxfId="1038" priority="885"/>
  </conditionalFormatting>
  <conditionalFormatting sqref="FZ8">
    <cfRule type="duplicateValues" dxfId="1037" priority="886"/>
    <cfRule type="duplicateValues" dxfId="1036" priority="887"/>
    <cfRule type="duplicateValues" dxfId="1035" priority="888"/>
    <cfRule type="duplicateValues" dxfId="1034" priority="889"/>
    <cfRule type="duplicateValues" dxfId="1033" priority="890"/>
    <cfRule type="duplicateValues" dxfId="1032" priority="891"/>
  </conditionalFormatting>
  <conditionalFormatting sqref="FZ8">
    <cfRule type="duplicateValues" dxfId="1031" priority="892"/>
  </conditionalFormatting>
  <conditionalFormatting sqref="JF9">
    <cfRule type="duplicateValues" dxfId="1030" priority="877"/>
  </conditionalFormatting>
  <conditionalFormatting sqref="JF9">
    <cfRule type="duplicateValues" dxfId="1029" priority="878"/>
    <cfRule type="duplicateValues" dxfId="1028" priority="879"/>
    <cfRule type="duplicateValues" dxfId="1027" priority="880"/>
    <cfRule type="duplicateValues" dxfId="1026" priority="881"/>
    <cfRule type="duplicateValues" dxfId="1025" priority="882"/>
    <cfRule type="duplicateValues" dxfId="1024" priority="883"/>
  </conditionalFormatting>
  <conditionalFormatting sqref="JF9">
    <cfRule type="duplicateValues" dxfId="1023" priority="884"/>
  </conditionalFormatting>
  <conditionalFormatting sqref="GZ10">
    <cfRule type="duplicateValues" dxfId="1022" priority="874"/>
  </conditionalFormatting>
  <conditionalFormatting sqref="GZ10">
    <cfRule type="duplicateValues" dxfId="1021" priority="875"/>
    <cfRule type="duplicateValues" dxfId="1020" priority="876"/>
  </conditionalFormatting>
  <conditionalFormatting sqref="ID12">
    <cfRule type="duplicateValues" dxfId="1019" priority="869"/>
  </conditionalFormatting>
  <conditionalFormatting sqref="ID12">
    <cfRule type="duplicateValues" dxfId="1018" priority="870"/>
    <cfRule type="duplicateValues" dxfId="1017" priority="871"/>
    <cfRule type="duplicateValues" dxfId="1016" priority="872"/>
  </conditionalFormatting>
  <conditionalFormatting sqref="ID12">
    <cfRule type="duplicateValues" dxfId="1015" priority="873"/>
  </conditionalFormatting>
  <conditionalFormatting sqref="AR15">
    <cfRule type="duplicateValues" dxfId="1014" priority="864"/>
  </conditionalFormatting>
  <conditionalFormatting sqref="BB14:BB15">
    <cfRule type="duplicateValues" dxfId="1013" priority="843"/>
  </conditionalFormatting>
  <conditionalFormatting sqref="BD14:BD15">
    <cfRule type="duplicateValues" dxfId="1012" priority="842"/>
  </conditionalFormatting>
  <conditionalFormatting sqref="BF14:BF15">
    <cfRule type="duplicateValues" dxfId="1011" priority="841"/>
  </conditionalFormatting>
  <conditionalFormatting sqref="BB14:BB15">
    <cfRule type="duplicateValues" dxfId="1010" priority="844"/>
    <cfRule type="duplicateValues" dxfId="1009" priority="845"/>
    <cfRule type="duplicateValues" dxfId="1008" priority="846"/>
  </conditionalFormatting>
  <conditionalFormatting sqref="BD14:BD15">
    <cfRule type="duplicateValues" dxfId="1007" priority="847"/>
    <cfRule type="duplicateValues" dxfId="1006" priority="848"/>
    <cfRule type="duplicateValues" dxfId="1005" priority="849"/>
    <cfRule type="duplicateValues" dxfId="1004" priority="850"/>
  </conditionalFormatting>
  <conditionalFormatting sqref="BF14:BF15">
    <cfRule type="duplicateValues" dxfId="1003" priority="851"/>
    <cfRule type="duplicateValues" dxfId="1002" priority="852"/>
    <cfRule type="duplicateValues" dxfId="1001" priority="853"/>
  </conditionalFormatting>
  <conditionalFormatting sqref="BB14:BB15">
    <cfRule type="duplicateValues" dxfId="1000" priority="854"/>
  </conditionalFormatting>
  <conditionalFormatting sqref="BD14:BD15">
    <cfRule type="duplicateValues" dxfId="999" priority="855"/>
    <cfRule type="duplicateValues" dxfId="998" priority="856"/>
    <cfRule type="duplicateValues" dxfId="997" priority="857"/>
  </conditionalFormatting>
  <conditionalFormatting sqref="BF14:BF15">
    <cfRule type="duplicateValues" dxfId="996" priority="858"/>
    <cfRule type="duplicateValues" dxfId="995" priority="859"/>
  </conditionalFormatting>
  <conditionalFormatting sqref="BF14:BF15">
    <cfRule type="duplicateValues" dxfId="994" priority="860"/>
    <cfRule type="duplicateValues" dxfId="993" priority="861"/>
    <cfRule type="duplicateValues" dxfId="992" priority="862"/>
  </conditionalFormatting>
  <conditionalFormatting sqref="BD14:BD15">
    <cfRule type="duplicateValues" dxfId="991" priority="863"/>
  </conditionalFormatting>
  <conditionalFormatting sqref="BT12">
    <cfRule type="duplicateValues" dxfId="990" priority="840"/>
  </conditionalFormatting>
  <conditionalFormatting sqref="BT15">
    <cfRule type="duplicateValues" dxfId="989" priority="839"/>
  </conditionalFormatting>
  <conditionalFormatting sqref="CB12:CB13">
    <cfRule type="duplicateValues" dxfId="988" priority="830"/>
  </conditionalFormatting>
  <conditionalFormatting sqref="CB12:CB13">
    <cfRule type="duplicateValues" dxfId="987" priority="831"/>
    <cfRule type="duplicateValues" dxfId="986" priority="832"/>
    <cfRule type="duplicateValues" dxfId="985" priority="833"/>
    <cfRule type="duplicateValues" dxfId="984" priority="834"/>
    <cfRule type="duplicateValues" dxfId="983" priority="835"/>
  </conditionalFormatting>
  <conditionalFormatting sqref="CB12:CB13">
    <cfRule type="duplicateValues" dxfId="982" priority="836"/>
    <cfRule type="duplicateValues" dxfId="981" priority="837"/>
    <cfRule type="duplicateValues" dxfId="980" priority="838"/>
  </conditionalFormatting>
  <conditionalFormatting sqref="GT5">
    <cfRule type="duplicateValues" dxfId="979" priority="824"/>
  </conditionalFormatting>
  <conditionalFormatting sqref="GT5">
    <cfRule type="duplicateValues" dxfId="978" priority="825"/>
    <cfRule type="duplicateValues" dxfId="977" priority="826"/>
    <cfRule type="duplicateValues" dxfId="976" priority="827"/>
  </conditionalFormatting>
  <conditionalFormatting sqref="GT5">
    <cfRule type="duplicateValues" dxfId="975" priority="828"/>
    <cfRule type="duplicateValues" dxfId="974" priority="829"/>
  </conditionalFormatting>
  <conditionalFormatting sqref="HR18">
    <cfRule type="duplicateValues" dxfId="973" priority="818"/>
  </conditionalFormatting>
  <conditionalFormatting sqref="HR18">
    <cfRule type="duplicateValues" dxfId="972" priority="819"/>
    <cfRule type="duplicateValues" dxfId="971" priority="820"/>
    <cfRule type="duplicateValues" dxfId="970" priority="821"/>
  </conditionalFormatting>
  <conditionalFormatting sqref="HR18">
    <cfRule type="duplicateValues" dxfId="969" priority="822"/>
    <cfRule type="duplicateValues" dxfId="968" priority="823"/>
  </conditionalFormatting>
  <conditionalFormatting sqref="ACB8">
    <cfRule type="duplicateValues" dxfId="967" priority="809"/>
  </conditionalFormatting>
  <conditionalFormatting sqref="ACB8">
    <cfRule type="duplicateValues" dxfId="966" priority="810"/>
    <cfRule type="duplicateValues" dxfId="965" priority="811"/>
    <cfRule type="duplicateValues" dxfId="964" priority="812"/>
    <cfRule type="duplicateValues" dxfId="963" priority="813"/>
    <cfRule type="duplicateValues" dxfId="962" priority="814"/>
  </conditionalFormatting>
  <conditionalFormatting sqref="ACB8">
    <cfRule type="duplicateValues" dxfId="961" priority="815"/>
    <cfRule type="duplicateValues" dxfId="960" priority="816"/>
    <cfRule type="duplicateValues" dxfId="959" priority="817"/>
  </conditionalFormatting>
  <conditionalFormatting sqref="IT5">
    <cfRule type="duplicateValues" dxfId="958" priority="800"/>
  </conditionalFormatting>
  <conditionalFormatting sqref="IT5">
    <cfRule type="duplicateValues" dxfId="957" priority="801"/>
    <cfRule type="duplicateValues" dxfId="956" priority="802"/>
    <cfRule type="duplicateValues" dxfId="955" priority="803"/>
    <cfRule type="duplicateValues" dxfId="954" priority="804"/>
  </conditionalFormatting>
  <conditionalFormatting sqref="IT5">
    <cfRule type="duplicateValues" dxfId="953" priority="805"/>
    <cfRule type="duplicateValues" dxfId="952" priority="806"/>
    <cfRule type="duplicateValues" dxfId="951" priority="807"/>
  </conditionalFormatting>
  <conditionalFormatting sqref="IT5">
    <cfRule type="duplicateValues" dxfId="950" priority="808"/>
  </conditionalFormatting>
  <conditionalFormatting sqref="JV17">
    <cfRule type="duplicateValues" dxfId="949" priority="791"/>
  </conditionalFormatting>
  <conditionalFormatting sqref="JV17">
    <cfRule type="duplicateValues" dxfId="948" priority="792"/>
    <cfRule type="duplicateValues" dxfId="947" priority="793"/>
    <cfRule type="duplicateValues" dxfId="946" priority="794"/>
    <cfRule type="duplicateValues" dxfId="945" priority="795"/>
    <cfRule type="duplicateValues" dxfId="944" priority="796"/>
  </conditionalFormatting>
  <conditionalFormatting sqref="JV17">
    <cfRule type="duplicateValues" dxfId="943" priority="797"/>
    <cfRule type="duplicateValues" dxfId="942" priority="798"/>
    <cfRule type="duplicateValues" dxfId="941" priority="799"/>
  </conditionalFormatting>
  <conditionalFormatting sqref="JF29">
    <cfRule type="duplicateValues" dxfId="940" priority="786"/>
  </conditionalFormatting>
  <conditionalFormatting sqref="JF29">
    <cfRule type="duplicateValues" dxfId="939" priority="787"/>
    <cfRule type="duplicateValues" dxfId="938" priority="788"/>
    <cfRule type="duplicateValues" dxfId="937" priority="789"/>
  </conditionalFormatting>
  <conditionalFormatting sqref="JF29">
    <cfRule type="duplicateValues" dxfId="936" priority="790"/>
  </conditionalFormatting>
  <conditionalFormatting sqref="QD26">
    <cfRule type="duplicateValues" dxfId="935" priority="777"/>
  </conditionalFormatting>
  <conditionalFormatting sqref="QD26">
    <cfRule type="duplicateValues" dxfId="934" priority="778"/>
    <cfRule type="duplicateValues" dxfId="933" priority="779"/>
    <cfRule type="duplicateValues" dxfId="932" priority="780"/>
    <cfRule type="duplicateValues" dxfId="931" priority="781"/>
    <cfRule type="duplicateValues" dxfId="930" priority="782"/>
  </conditionalFormatting>
  <conditionalFormatting sqref="QD26">
    <cfRule type="duplicateValues" dxfId="929" priority="783"/>
    <cfRule type="duplicateValues" dxfId="928" priority="784"/>
    <cfRule type="duplicateValues" dxfId="927" priority="785"/>
  </conditionalFormatting>
  <conditionalFormatting sqref="AAL26">
    <cfRule type="duplicateValues" dxfId="926" priority="771"/>
  </conditionalFormatting>
  <conditionalFormatting sqref="AAL26">
    <cfRule type="duplicateValues" dxfId="925" priority="772"/>
    <cfRule type="duplicateValues" dxfId="924" priority="773"/>
    <cfRule type="duplicateValues" dxfId="923" priority="774"/>
    <cfRule type="duplicateValues" dxfId="922" priority="775"/>
  </conditionalFormatting>
  <conditionalFormatting sqref="AAL26">
    <cfRule type="duplicateValues" dxfId="921" priority="776"/>
  </conditionalFormatting>
  <conditionalFormatting sqref="MT28">
    <cfRule type="duplicateValues" dxfId="920" priority="762"/>
  </conditionalFormatting>
  <conditionalFormatting sqref="MT28">
    <cfRule type="duplicateValues" dxfId="919" priority="763"/>
    <cfRule type="duplicateValues" dxfId="918" priority="764"/>
    <cfRule type="duplicateValues" dxfId="917" priority="765"/>
    <cfRule type="duplicateValues" dxfId="916" priority="766"/>
    <cfRule type="duplicateValues" dxfId="915" priority="767"/>
  </conditionalFormatting>
  <conditionalFormatting sqref="MT28">
    <cfRule type="duplicateValues" dxfId="914" priority="768"/>
    <cfRule type="duplicateValues" dxfId="913" priority="769"/>
    <cfRule type="duplicateValues" dxfId="912" priority="770"/>
  </conditionalFormatting>
  <conditionalFormatting sqref="NL20">
    <cfRule type="duplicateValues" dxfId="911" priority="758"/>
  </conditionalFormatting>
  <conditionalFormatting sqref="NL20">
    <cfRule type="duplicateValues" dxfId="910" priority="759"/>
  </conditionalFormatting>
  <conditionalFormatting sqref="NL20">
    <cfRule type="duplicateValues" dxfId="909" priority="760"/>
    <cfRule type="duplicateValues" dxfId="908" priority="761"/>
  </conditionalFormatting>
  <conditionalFormatting sqref="EV12">
    <cfRule type="duplicateValues" dxfId="907" priority="755"/>
  </conditionalFormatting>
  <conditionalFormatting sqref="EV12">
    <cfRule type="duplicateValues" dxfId="906" priority="756"/>
  </conditionalFormatting>
  <conditionalFormatting sqref="IP12">
    <cfRule type="duplicateValues" dxfId="905" priority="753"/>
  </conditionalFormatting>
  <conditionalFormatting sqref="IP12">
    <cfRule type="duplicateValues" dxfId="904" priority="754"/>
  </conditionalFormatting>
  <conditionalFormatting sqref="SH12">
    <cfRule type="duplicateValues" dxfId="903" priority="747"/>
  </conditionalFormatting>
  <conditionalFormatting sqref="SH12">
    <cfRule type="duplicateValues" dxfId="902" priority="748"/>
    <cfRule type="duplicateValues" dxfId="901" priority="749"/>
  </conditionalFormatting>
  <conditionalFormatting sqref="SV12">
    <cfRule type="duplicateValues" dxfId="900" priority="744"/>
  </conditionalFormatting>
  <conditionalFormatting sqref="SV12">
    <cfRule type="duplicateValues" dxfId="899" priority="745"/>
    <cfRule type="duplicateValues" dxfId="898" priority="746"/>
  </conditionalFormatting>
  <conditionalFormatting sqref="WP12">
    <cfRule type="duplicateValues" dxfId="897" priority="741"/>
  </conditionalFormatting>
  <conditionalFormatting sqref="WP12">
    <cfRule type="duplicateValues" dxfId="896" priority="742"/>
    <cfRule type="duplicateValues" dxfId="895" priority="743"/>
  </conditionalFormatting>
  <conditionalFormatting sqref="XF12">
    <cfRule type="duplicateValues" dxfId="894" priority="736"/>
  </conditionalFormatting>
  <conditionalFormatting sqref="XF12">
    <cfRule type="duplicateValues" dxfId="893" priority="737"/>
  </conditionalFormatting>
  <conditionalFormatting sqref="XF12">
    <cfRule type="duplicateValues" dxfId="892" priority="738"/>
    <cfRule type="duplicateValues" dxfId="891" priority="739"/>
    <cfRule type="duplicateValues" dxfId="890" priority="740"/>
  </conditionalFormatting>
  <conditionalFormatting sqref="WD12">
    <cfRule type="duplicateValues" dxfId="889" priority="731"/>
  </conditionalFormatting>
  <conditionalFormatting sqref="WD12">
    <cfRule type="duplicateValues" dxfId="888" priority="732"/>
  </conditionalFormatting>
  <conditionalFormatting sqref="WD12">
    <cfRule type="duplicateValues" dxfId="887" priority="733"/>
    <cfRule type="duplicateValues" dxfId="886" priority="734"/>
    <cfRule type="duplicateValues" dxfId="885" priority="735"/>
  </conditionalFormatting>
  <conditionalFormatting sqref="TL12">
    <cfRule type="duplicateValues" dxfId="884" priority="726"/>
  </conditionalFormatting>
  <conditionalFormatting sqref="TL12">
    <cfRule type="duplicateValues" dxfId="883" priority="727"/>
  </conditionalFormatting>
  <conditionalFormatting sqref="TL12">
    <cfRule type="duplicateValues" dxfId="882" priority="728"/>
    <cfRule type="duplicateValues" dxfId="881" priority="729"/>
    <cfRule type="duplicateValues" dxfId="880" priority="730"/>
  </conditionalFormatting>
  <conditionalFormatting sqref="TJ12">
    <cfRule type="duplicateValues" dxfId="879" priority="721"/>
  </conditionalFormatting>
  <conditionalFormatting sqref="TJ12">
    <cfRule type="duplicateValues" dxfId="878" priority="722"/>
  </conditionalFormatting>
  <conditionalFormatting sqref="TJ12">
    <cfRule type="duplicateValues" dxfId="877" priority="723"/>
    <cfRule type="duplicateValues" dxfId="876" priority="724"/>
    <cfRule type="duplicateValues" dxfId="875" priority="725"/>
  </conditionalFormatting>
  <conditionalFormatting sqref="SJ12">
    <cfRule type="duplicateValues" dxfId="874" priority="716"/>
  </conditionalFormatting>
  <conditionalFormatting sqref="SJ12">
    <cfRule type="duplicateValues" dxfId="873" priority="717"/>
  </conditionalFormatting>
  <conditionalFormatting sqref="SJ12">
    <cfRule type="duplicateValues" dxfId="872" priority="718"/>
    <cfRule type="duplicateValues" dxfId="871" priority="719"/>
    <cfRule type="duplicateValues" dxfId="870" priority="720"/>
  </conditionalFormatting>
  <conditionalFormatting sqref="PP13">
    <cfRule type="duplicateValues" dxfId="869" priority="711"/>
  </conditionalFormatting>
  <conditionalFormatting sqref="PP13">
    <cfRule type="duplicateValues" dxfId="868" priority="712"/>
  </conditionalFormatting>
  <conditionalFormatting sqref="PP13">
    <cfRule type="duplicateValues" dxfId="867" priority="713"/>
    <cfRule type="duplicateValues" dxfId="866" priority="714"/>
    <cfRule type="duplicateValues" dxfId="865" priority="715"/>
  </conditionalFormatting>
  <conditionalFormatting sqref="OP12">
    <cfRule type="duplicateValues" dxfId="864" priority="706"/>
  </conditionalFormatting>
  <conditionalFormatting sqref="OP12">
    <cfRule type="duplicateValues" dxfId="863" priority="707"/>
  </conditionalFormatting>
  <conditionalFormatting sqref="OP12">
    <cfRule type="duplicateValues" dxfId="862" priority="708"/>
    <cfRule type="duplicateValues" dxfId="861" priority="709"/>
    <cfRule type="duplicateValues" dxfId="860" priority="710"/>
  </conditionalFormatting>
  <conditionalFormatting sqref="PT12">
    <cfRule type="duplicateValues" dxfId="859" priority="703"/>
  </conditionalFormatting>
  <conditionalFormatting sqref="PT12">
    <cfRule type="duplicateValues" dxfId="858" priority="704"/>
    <cfRule type="duplicateValues" dxfId="857" priority="705"/>
  </conditionalFormatting>
  <conditionalFormatting sqref="TN12">
    <cfRule type="duplicateValues" dxfId="856" priority="700"/>
  </conditionalFormatting>
  <conditionalFormatting sqref="TN12">
    <cfRule type="duplicateValues" dxfId="855" priority="701"/>
    <cfRule type="duplicateValues" dxfId="854" priority="702"/>
  </conditionalFormatting>
  <conditionalFormatting sqref="TL13">
    <cfRule type="duplicateValues" dxfId="853" priority="698"/>
  </conditionalFormatting>
  <conditionalFormatting sqref="TL13">
    <cfRule type="duplicateValues" dxfId="852" priority="699"/>
  </conditionalFormatting>
  <conditionalFormatting sqref="SX13">
    <cfRule type="duplicateValues" dxfId="851" priority="696"/>
  </conditionalFormatting>
  <conditionalFormatting sqref="SX13">
    <cfRule type="duplicateValues" dxfId="850" priority="697"/>
  </conditionalFormatting>
  <conditionalFormatting sqref="PR12">
    <cfRule type="duplicateValues" dxfId="849" priority="694"/>
  </conditionalFormatting>
  <conditionalFormatting sqref="PR12">
    <cfRule type="duplicateValues" dxfId="848" priority="695"/>
  </conditionalFormatting>
  <conditionalFormatting sqref="PD13">
    <cfRule type="duplicateValues" dxfId="847" priority="692"/>
  </conditionalFormatting>
  <conditionalFormatting sqref="PD13">
    <cfRule type="duplicateValues" dxfId="846" priority="693"/>
  </conditionalFormatting>
  <conditionalFormatting sqref="PP12">
    <cfRule type="duplicateValues" dxfId="845" priority="686"/>
  </conditionalFormatting>
  <conditionalFormatting sqref="PP12">
    <cfRule type="duplicateValues" dxfId="844" priority="687"/>
    <cfRule type="duplicateValues" dxfId="843" priority="688"/>
    <cfRule type="duplicateValues" dxfId="842" priority="689"/>
  </conditionalFormatting>
  <conditionalFormatting sqref="PP12">
    <cfRule type="duplicateValues" dxfId="841" priority="690"/>
    <cfRule type="duplicateValues" dxfId="840" priority="691"/>
  </conditionalFormatting>
  <conditionalFormatting sqref="TJ13">
    <cfRule type="duplicateValues" dxfId="839" priority="683"/>
  </conditionalFormatting>
  <conditionalFormatting sqref="TJ13">
    <cfRule type="duplicateValues" dxfId="838" priority="684"/>
    <cfRule type="duplicateValues" dxfId="837" priority="685"/>
  </conditionalFormatting>
  <conditionalFormatting sqref="WB13">
    <cfRule type="duplicateValues" dxfId="836" priority="680"/>
  </conditionalFormatting>
  <conditionalFormatting sqref="WB13">
    <cfRule type="duplicateValues" dxfId="835" priority="681"/>
    <cfRule type="duplicateValues" dxfId="834" priority="682"/>
  </conditionalFormatting>
  <conditionalFormatting sqref="XD13">
    <cfRule type="duplicateValues" dxfId="833" priority="677"/>
  </conditionalFormatting>
  <conditionalFormatting sqref="XD13">
    <cfRule type="duplicateValues" dxfId="832" priority="678"/>
    <cfRule type="duplicateValues" dxfId="831" priority="679"/>
  </conditionalFormatting>
  <conditionalFormatting sqref="BZ31">
    <cfRule type="duplicateValues" dxfId="830" priority="668"/>
  </conditionalFormatting>
  <conditionalFormatting sqref="BZ31">
    <cfRule type="duplicateValues" dxfId="829" priority="669"/>
    <cfRule type="duplicateValues" dxfId="828" priority="670"/>
    <cfRule type="duplicateValues" dxfId="827" priority="671"/>
    <cfRule type="duplicateValues" dxfId="826" priority="672"/>
    <cfRule type="duplicateValues" dxfId="825" priority="673"/>
  </conditionalFormatting>
  <conditionalFormatting sqref="BZ31">
    <cfRule type="duplicateValues" dxfId="824" priority="674"/>
    <cfRule type="duplicateValues" dxfId="823" priority="675"/>
    <cfRule type="duplicateValues" dxfId="822" priority="676"/>
  </conditionalFormatting>
  <conditionalFormatting sqref="AX30:AX31">
    <cfRule type="duplicateValues" dxfId="821" priority="659"/>
  </conditionalFormatting>
  <conditionalFormatting sqref="AX30:AX31">
    <cfRule type="duplicateValues" dxfId="820" priority="660"/>
    <cfRule type="duplicateValues" dxfId="819" priority="661"/>
    <cfRule type="duplicateValues" dxfId="818" priority="662"/>
    <cfRule type="duplicateValues" dxfId="817" priority="663"/>
    <cfRule type="duplicateValues" dxfId="816" priority="664"/>
  </conditionalFormatting>
  <conditionalFormatting sqref="AX30:AX31">
    <cfRule type="duplicateValues" dxfId="815" priority="665"/>
    <cfRule type="duplicateValues" dxfId="814" priority="666"/>
    <cfRule type="duplicateValues" dxfId="813" priority="667"/>
  </conditionalFormatting>
  <conditionalFormatting sqref="AZ31">
    <cfRule type="duplicateValues" dxfId="812" priority="655"/>
  </conditionalFormatting>
  <conditionalFormatting sqref="AZ31">
    <cfRule type="duplicateValues" dxfId="811" priority="656"/>
    <cfRule type="duplicateValues" dxfId="810" priority="657"/>
    <cfRule type="duplicateValues" dxfId="809" priority="658"/>
  </conditionalFormatting>
  <conditionalFormatting sqref="AR18:AR19">
    <cfRule type="duplicateValues" dxfId="808" priority="649"/>
  </conditionalFormatting>
  <conditionalFormatting sqref="AR18:AR19">
    <cfRule type="duplicateValues" dxfId="807" priority="650"/>
    <cfRule type="duplicateValues" dxfId="806" priority="651"/>
    <cfRule type="duplicateValues" dxfId="805" priority="652"/>
    <cfRule type="duplicateValues" dxfId="804" priority="653"/>
  </conditionalFormatting>
  <conditionalFormatting sqref="AR18:AR19">
    <cfRule type="duplicateValues" dxfId="803" priority="654"/>
  </conditionalFormatting>
  <conditionalFormatting sqref="BP7">
    <cfRule type="duplicateValues" dxfId="802" priority="642"/>
  </conditionalFormatting>
  <conditionalFormatting sqref="BP7">
    <cfRule type="duplicateValues" dxfId="801" priority="643"/>
    <cfRule type="duplicateValues" dxfId="800" priority="644"/>
    <cfRule type="duplicateValues" dxfId="799" priority="645"/>
    <cfRule type="duplicateValues" dxfId="798" priority="646"/>
    <cfRule type="duplicateValues" dxfId="797" priority="647"/>
  </conditionalFormatting>
  <conditionalFormatting sqref="BP7">
    <cfRule type="duplicateValues" dxfId="796" priority="648"/>
  </conditionalFormatting>
  <conditionalFormatting sqref="TJ31">
    <cfRule type="duplicateValues" dxfId="795" priority="636"/>
  </conditionalFormatting>
  <conditionalFormatting sqref="TJ31">
    <cfRule type="duplicateValues" dxfId="794" priority="637"/>
    <cfRule type="duplicateValues" dxfId="793" priority="638"/>
    <cfRule type="duplicateValues" dxfId="792" priority="639"/>
    <cfRule type="duplicateValues" dxfId="791" priority="640"/>
  </conditionalFormatting>
  <conditionalFormatting sqref="TJ31">
    <cfRule type="duplicateValues" dxfId="790" priority="641"/>
  </conditionalFormatting>
  <conditionalFormatting sqref="WP31">
    <cfRule type="duplicateValues" dxfId="789" priority="628"/>
  </conditionalFormatting>
  <conditionalFormatting sqref="WP31">
    <cfRule type="duplicateValues" dxfId="788" priority="629"/>
    <cfRule type="duplicateValues" dxfId="787" priority="630"/>
    <cfRule type="duplicateValues" dxfId="786" priority="631"/>
    <cfRule type="duplicateValues" dxfId="785" priority="632"/>
  </conditionalFormatting>
  <conditionalFormatting sqref="WP31">
    <cfRule type="duplicateValues" dxfId="784" priority="633"/>
    <cfRule type="duplicateValues" dxfId="783" priority="634"/>
    <cfRule type="duplicateValues" dxfId="782" priority="635"/>
  </conditionalFormatting>
  <conditionalFormatting sqref="WR31">
    <cfRule type="duplicateValues" dxfId="781" priority="620"/>
  </conditionalFormatting>
  <conditionalFormatting sqref="WR31">
    <cfRule type="duplicateValues" dxfId="780" priority="621"/>
    <cfRule type="duplicateValues" dxfId="779" priority="622"/>
    <cfRule type="duplicateValues" dxfId="778" priority="623"/>
    <cfRule type="duplicateValues" dxfId="777" priority="624"/>
  </conditionalFormatting>
  <conditionalFormatting sqref="WR31">
    <cfRule type="duplicateValues" dxfId="776" priority="625"/>
    <cfRule type="duplicateValues" dxfId="775" priority="626"/>
    <cfRule type="duplicateValues" dxfId="774" priority="627"/>
  </conditionalFormatting>
  <conditionalFormatting sqref="XD31">
    <cfRule type="duplicateValues" dxfId="773" priority="611"/>
  </conditionalFormatting>
  <conditionalFormatting sqref="XD31">
    <cfRule type="duplicateValues" dxfId="772" priority="612"/>
    <cfRule type="duplicateValues" dxfId="771" priority="613"/>
    <cfRule type="duplicateValues" dxfId="770" priority="614"/>
    <cfRule type="duplicateValues" dxfId="769" priority="615"/>
  </conditionalFormatting>
  <conditionalFormatting sqref="XD31">
    <cfRule type="duplicateValues" dxfId="768" priority="616"/>
    <cfRule type="duplicateValues" dxfId="767" priority="617"/>
    <cfRule type="duplicateValues" dxfId="766" priority="618"/>
  </conditionalFormatting>
  <conditionalFormatting sqref="XF31">
    <cfRule type="duplicateValues" dxfId="765" priority="603"/>
  </conditionalFormatting>
  <conditionalFormatting sqref="XF31">
    <cfRule type="duplicateValues" dxfId="764" priority="604"/>
    <cfRule type="duplicateValues" dxfId="763" priority="605"/>
    <cfRule type="duplicateValues" dxfId="762" priority="606"/>
    <cfRule type="duplicateValues" dxfId="761" priority="607"/>
  </conditionalFormatting>
  <conditionalFormatting sqref="XF31">
    <cfRule type="duplicateValues" dxfId="760" priority="608"/>
    <cfRule type="duplicateValues" dxfId="759" priority="609"/>
    <cfRule type="duplicateValues" dxfId="758" priority="610"/>
  </conditionalFormatting>
  <conditionalFormatting sqref="YF31">
    <cfRule type="duplicateValues" dxfId="757" priority="594"/>
  </conditionalFormatting>
  <conditionalFormatting sqref="YF31">
    <cfRule type="duplicateValues" dxfId="756" priority="595"/>
    <cfRule type="duplicateValues" dxfId="755" priority="596"/>
    <cfRule type="duplicateValues" dxfId="754" priority="597"/>
    <cfRule type="duplicateValues" dxfId="753" priority="598"/>
  </conditionalFormatting>
  <conditionalFormatting sqref="YF31">
    <cfRule type="duplicateValues" dxfId="752" priority="599"/>
    <cfRule type="duplicateValues" dxfId="751" priority="600"/>
    <cfRule type="duplicateValues" dxfId="750" priority="601"/>
  </conditionalFormatting>
  <conditionalFormatting sqref="YH31">
    <cfRule type="duplicateValues" dxfId="749" priority="586"/>
  </conditionalFormatting>
  <conditionalFormatting sqref="YH31">
    <cfRule type="duplicateValues" dxfId="748" priority="587"/>
    <cfRule type="duplicateValues" dxfId="747" priority="588"/>
    <cfRule type="duplicateValues" dxfId="746" priority="589"/>
    <cfRule type="duplicateValues" dxfId="745" priority="590"/>
  </conditionalFormatting>
  <conditionalFormatting sqref="YH31">
    <cfRule type="duplicateValues" dxfId="744" priority="591"/>
    <cfRule type="duplicateValues" dxfId="743" priority="592"/>
    <cfRule type="duplicateValues" dxfId="742" priority="593"/>
  </conditionalFormatting>
  <conditionalFormatting sqref="SV30">
    <cfRule type="duplicateValues" dxfId="741" priority="581"/>
  </conditionalFormatting>
  <conditionalFormatting sqref="SV30">
    <cfRule type="duplicateValues" dxfId="740" priority="582"/>
  </conditionalFormatting>
  <conditionalFormatting sqref="SV30">
    <cfRule type="duplicateValues" dxfId="739" priority="583"/>
    <cfRule type="duplicateValues" dxfId="738" priority="584"/>
    <cfRule type="duplicateValues" dxfId="737" priority="585"/>
  </conditionalFormatting>
  <conditionalFormatting sqref="BZ30">
    <cfRule type="duplicateValues" dxfId="736" priority="572"/>
  </conditionalFormatting>
  <conditionalFormatting sqref="BZ30">
    <cfRule type="duplicateValues" dxfId="735" priority="573"/>
    <cfRule type="duplicateValues" dxfId="734" priority="574"/>
    <cfRule type="duplicateValues" dxfId="733" priority="575"/>
    <cfRule type="duplicateValues" dxfId="732" priority="576"/>
  </conditionalFormatting>
  <conditionalFormatting sqref="BZ30">
    <cfRule type="duplicateValues" dxfId="731" priority="577"/>
    <cfRule type="duplicateValues" dxfId="730" priority="578"/>
    <cfRule type="duplicateValues" dxfId="729" priority="579"/>
  </conditionalFormatting>
  <conditionalFormatting sqref="BZ30">
    <cfRule type="duplicateValues" dxfId="728" priority="580"/>
  </conditionalFormatting>
  <conditionalFormatting sqref="XT30">
    <cfRule type="duplicateValues" dxfId="727" priority="567"/>
  </conditionalFormatting>
  <conditionalFormatting sqref="XT30">
    <cfRule type="duplicateValues" dxfId="726" priority="568"/>
  </conditionalFormatting>
  <conditionalFormatting sqref="XT30">
    <cfRule type="duplicateValues" dxfId="725" priority="569"/>
    <cfRule type="duplicateValues" dxfId="724" priority="570"/>
    <cfRule type="duplicateValues" dxfId="723" priority="571"/>
  </conditionalFormatting>
  <conditionalFormatting sqref="XH31">
    <cfRule type="duplicateValues" dxfId="722" priority="561"/>
  </conditionalFormatting>
  <conditionalFormatting sqref="XH31">
    <cfRule type="duplicateValues" dxfId="721" priority="562"/>
    <cfRule type="duplicateValues" dxfId="720" priority="563"/>
    <cfRule type="duplicateValues" dxfId="719" priority="564"/>
  </conditionalFormatting>
  <conditionalFormatting sqref="XH31">
    <cfRule type="duplicateValues" dxfId="718" priority="565"/>
    <cfRule type="duplicateValues" dxfId="717" priority="566"/>
  </conditionalFormatting>
  <conditionalFormatting sqref="XF30">
    <cfRule type="duplicateValues" dxfId="716" priority="555"/>
  </conditionalFormatting>
  <conditionalFormatting sqref="XF30">
    <cfRule type="duplicateValues" dxfId="715" priority="556"/>
    <cfRule type="duplicateValues" dxfId="714" priority="557"/>
    <cfRule type="duplicateValues" dxfId="713" priority="558"/>
  </conditionalFormatting>
  <conditionalFormatting sqref="XF30">
    <cfRule type="duplicateValues" dxfId="712" priority="559"/>
    <cfRule type="duplicateValues" dxfId="711" priority="560"/>
  </conditionalFormatting>
  <conditionalFormatting sqref="WT30">
    <cfRule type="duplicateValues" dxfId="710" priority="549"/>
  </conditionalFormatting>
  <conditionalFormatting sqref="WT30">
    <cfRule type="duplicateValues" dxfId="709" priority="550"/>
    <cfRule type="duplicateValues" dxfId="708" priority="551"/>
    <cfRule type="duplicateValues" dxfId="707" priority="552"/>
  </conditionalFormatting>
  <conditionalFormatting sqref="WT30">
    <cfRule type="duplicateValues" dxfId="706" priority="553"/>
    <cfRule type="duplicateValues" dxfId="705" priority="554"/>
  </conditionalFormatting>
  <conditionalFormatting sqref="UP31">
    <cfRule type="duplicateValues" dxfId="704" priority="543"/>
  </conditionalFormatting>
  <conditionalFormatting sqref="UP31">
    <cfRule type="duplicateValues" dxfId="703" priority="544"/>
    <cfRule type="duplicateValues" dxfId="702" priority="545"/>
    <cfRule type="duplicateValues" dxfId="701" priority="546"/>
  </conditionalFormatting>
  <conditionalFormatting sqref="UP31">
    <cfRule type="duplicateValues" dxfId="700" priority="547"/>
    <cfRule type="duplicateValues" dxfId="699" priority="548"/>
  </conditionalFormatting>
  <conditionalFormatting sqref="TN31">
    <cfRule type="duplicateValues" dxfId="698" priority="537"/>
  </conditionalFormatting>
  <conditionalFormatting sqref="TN31">
    <cfRule type="duplicateValues" dxfId="697" priority="538"/>
    <cfRule type="duplicateValues" dxfId="696" priority="539"/>
    <cfRule type="duplicateValues" dxfId="695" priority="540"/>
  </conditionalFormatting>
  <conditionalFormatting sqref="TN31">
    <cfRule type="duplicateValues" dxfId="694" priority="541"/>
    <cfRule type="duplicateValues" dxfId="693" priority="542"/>
  </conditionalFormatting>
  <conditionalFormatting sqref="TL30">
    <cfRule type="duplicateValues" dxfId="692" priority="531"/>
  </conditionalFormatting>
  <conditionalFormatting sqref="TL30">
    <cfRule type="duplicateValues" dxfId="691" priority="532"/>
    <cfRule type="duplicateValues" dxfId="690" priority="533"/>
    <cfRule type="duplicateValues" dxfId="689" priority="534"/>
  </conditionalFormatting>
  <conditionalFormatting sqref="TL30">
    <cfRule type="duplicateValues" dxfId="688" priority="535"/>
    <cfRule type="duplicateValues" dxfId="687" priority="536"/>
  </conditionalFormatting>
  <conditionalFormatting sqref="EZ13">
    <cfRule type="duplicateValues" dxfId="686" priority="522"/>
  </conditionalFormatting>
  <conditionalFormatting sqref="EZ13">
    <cfRule type="duplicateValues" dxfId="685" priority="523"/>
    <cfRule type="duplicateValues" dxfId="684" priority="524"/>
    <cfRule type="duplicateValues" dxfId="683" priority="525"/>
    <cfRule type="duplicateValues" dxfId="682" priority="526"/>
  </conditionalFormatting>
  <conditionalFormatting sqref="EZ13">
    <cfRule type="duplicateValues" dxfId="681" priority="527"/>
    <cfRule type="duplicateValues" dxfId="680" priority="528"/>
    <cfRule type="duplicateValues" dxfId="679" priority="529"/>
  </conditionalFormatting>
  <conditionalFormatting sqref="EZ13">
    <cfRule type="duplicateValues" dxfId="678" priority="530"/>
  </conditionalFormatting>
  <conditionalFormatting sqref="IT13">
    <cfRule type="duplicateValues" dxfId="677" priority="513"/>
  </conditionalFormatting>
  <conditionalFormatting sqref="IT13">
    <cfRule type="duplicateValues" dxfId="676" priority="514"/>
    <cfRule type="duplicateValues" dxfId="675" priority="515"/>
    <cfRule type="duplicateValues" dxfId="674" priority="516"/>
    <cfRule type="duplicateValues" dxfId="673" priority="517"/>
  </conditionalFormatting>
  <conditionalFormatting sqref="IT13">
    <cfRule type="duplicateValues" dxfId="672" priority="518"/>
    <cfRule type="duplicateValues" dxfId="671" priority="519"/>
    <cfRule type="duplicateValues" dxfId="670" priority="520"/>
  </conditionalFormatting>
  <conditionalFormatting sqref="IT13">
    <cfRule type="duplicateValues" dxfId="669" priority="521"/>
  </conditionalFormatting>
  <conditionalFormatting sqref="MN13">
    <cfRule type="duplicateValues" dxfId="668" priority="504"/>
  </conditionalFormatting>
  <conditionalFormatting sqref="MN13">
    <cfRule type="duplicateValues" dxfId="667" priority="505"/>
    <cfRule type="duplicateValues" dxfId="666" priority="506"/>
    <cfRule type="duplicateValues" dxfId="665" priority="507"/>
    <cfRule type="duplicateValues" dxfId="664" priority="508"/>
  </conditionalFormatting>
  <conditionalFormatting sqref="MN13">
    <cfRule type="duplicateValues" dxfId="663" priority="509"/>
    <cfRule type="duplicateValues" dxfId="662" priority="510"/>
    <cfRule type="duplicateValues" dxfId="661" priority="511"/>
  </conditionalFormatting>
  <conditionalFormatting sqref="MN13">
    <cfRule type="duplicateValues" dxfId="660" priority="512"/>
  </conditionalFormatting>
  <conditionalFormatting sqref="AP12">
    <cfRule type="duplicateValues" dxfId="659" priority="501"/>
  </conditionalFormatting>
  <conditionalFormatting sqref="AP12">
    <cfRule type="duplicateValues" dxfId="658" priority="502"/>
    <cfRule type="duplicateValues" dxfId="657" priority="503"/>
  </conditionalFormatting>
  <conditionalFormatting sqref="DH12">
    <cfRule type="duplicateValues" dxfId="656" priority="498"/>
  </conditionalFormatting>
  <conditionalFormatting sqref="DH12">
    <cfRule type="duplicateValues" dxfId="655" priority="499"/>
    <cfRule type="duplicateValues" dxfId="654" priority="500"/>
  </conditionalFormatting>
  <conditionalFormatting sqref="AR13">
    <cfRule type="duplicateValues" dxfId="653" priority="489"/>
  </conditionalFormatting>
  <conditionalFormatting sqref="AR13">
    <cfRule type="duplicateValues" dxfId="652" priority="490"/>
    <cfRule type="duplicateValues" dxfId="651" priority="491"/>
    <cfRule type="duplicateValues" dxfId="650" priority="492"/>
    <cfRule type="duplicateValues" dxfId="649" priority="493"/>
  </conditionalFormatting>
  <conditionalFormatting sqref="AR13">
    <cfRule type="duplicateValues" dxfId="648" priority="494"/>
    <cfRule type="duplicateValues" dxfId="647" priority="495"/>
    <cfRule type="duplicateValues" dxfId="646" priority="496"/>
  </conditionalFormatting>
  <conditionalFormatting sqref="AR13">
    <cfRule type="duplicateValues" dxfId="645" priority="497"/>
  </conditionalFormatting>
  <conditionalFormatting sqref="DH13">
    <cfRule type="duplicateValues" dxfId="644" priority="480"/>
  </conditionalFormatting>
  <conditionalFormatting sqref="DH13">
    <cfRule type="duplicateValues" dxfId="643" priority="481"/>
    <cfRule type="duplicateValues" dxfId="642" priority="482"/>
    <cfRule type="duplicateValues" dxfId="641" priority="483"/>
    <cfRule type="duplicateValues" dxfId="640" priority="484"/>
  </conditionalFormatting>
  <conditionalFormatting sqref="DH13">
    <cfRule type="duplicateValues" dxfId="639" priority="485"/>
    <cfRule type="duplicateValues" dxfId="638" priority="486"/>
    <cfRule type="duplicateValues" dxfId="637" priority="487"/>
  </conditionalFormatting>
  <conditionalFormatting sqref="DH13">
    <cfRule type="duplicateValues" dxfId="636" priority="488"/>
  </conditionalFormatting>
  <conditionalFormatting sqref="JR26">
    <cfRule type="duplicateValues" dxfId="635" priority="474"/>
  </conditionalFormatting>
  <conditionalFormatting sqref="JR26">
    <cfRule type="duplicateValues" dxfId="634" priority="475"/>
    <cfRule type="duplicateValues" dxfId="633" priority="476"/>
    <cfRule type="duplicateValues" dxfId="632" priority="477"/>
    <cfRule type="duplicateValues" dxfId="631" priority="478"/>
  </conditionalFormatting>
  <conditionalFormatting sqref="JR26">
    <cfRule type="duplicateValues" dxfId="630" priority="479"/>
  </conditionalFormatting>
  <conditionalFormatting sqref="JT26">
    <cfRule type="duplicateValues" dxfId="629" priority="468"/>
  </conditionalFormatting>
  <conditionalFormatting sqref="JT26">
    <cfRule type="duplicateValues" dxfId="628" priority="469"/>
    <cfRule type="duplicateValues" dxfId="627" priority="470"/>
    <cfRule type="duplicateValues" dxfId="626" priority="471"/>
    <cfRule type="duplicateValues" dxfId="625" priority="472"/>
  </conditionalFormatting>
  <conditionalFormatting sqref="JT26">
    <cfRule type="duplicateValues" dxfId="624" priority="473"/>
  </conditionalFormatting>
  <conditionalFormatting sqref="ML26">
    <cfRule type="duplicateValues" dxfId="623" priority="462"/>
  </conditionalFormatting>
  <conditionalFormatting sqref="ML26">
    <cfRule type="duplicateValues" dxfId="622" priority="463"/>
    <cfRule type="duplicateValues" dxfId="621" priority="464"/>
    <cfRule type="duplicateValues" dxfId="620" priority="465"/>
    <cfRule type="duplicateValues" dxfId="619" priority="466"/>
  </conditionalFormatting>
  <conditionalFormatting sqref="ML26">
    <cfRule type="duplicateValues" dxfId="618" priority="467"/>
  </conditionalFormatting>
  <conditionalFormatting sqref="PD27">
    <cfRule type="duplicateValues" dxfId="617" priority="453"/>
  </conditionalFormatting>
  <conditionalFormatting sqref="PD27">
    <cfRule type="duplicateValues" dxfId="616" priority="454"/>
    <cfRule type="duplicateValues" dxfId="615" priority="455"/>
    <cfRule type="duplicateValues" dxfId="614" priority="456"/>
    <cfRule type="duplicateValues" dxfId="613" priority="457"/>
    <cfRule type="duplicateValues" dxfId="612" priority="458"/>
  </conditionalFormatting>
  <conditionalFormatting sqref="PD27">
    <cfRule type="duplicateValues" dxfId="611" priority="459"/>
    <cfRule type="duplicateValues" dxfId="610" priority="460"/>
    <cfRule type="duplicateValues" dxfId="609" priority="461"/>
  </conditionalFormatting>
  <conditionalFormatting sqref="FX10">
    <cfRule type="duplicateValues" dxfId="608" priority="444"/>
  </conditionalFormatting>
  <conditionalFormatting sqref="FX10">
    <cfRule type="duplicateValues" dxfId="607" priority="445"/>
    <cfRule type="duplicateValues" dxfId="606" priority="446"/>
    <cfRule type="duplicateValues" dxfId="605" priority="447"/>
    <cfRule type="duplicateValues" dxfId="604" priority="448"/>
    <cfRule type="duplicateValues" dxfId="603" priority="449"/>
  </conditionalFormatting>
  <conditionalFormatting sqref="FX10">
    <cfRule type="duplicateValues" dxfId="602" priority="450"/>
    <cfRule type="duplicateValues" dxfId="601" priority="451"/>
    <cfRule type="duplicateValues" dxfId="600" priority="452"/>
  </conditionalFormatting>
  <conditionalFormatting sqref="NL10">
    <cfRule type="duplicateValues" dxfId="599" priority="435"/>
  </conditionalFormatting>
  <conditionalFormatting sqref="NL10">
    <cfRule type="duplicateValues" dxfId="598" priority="436"/>
    <cfRule type="duplicateValues" dxfId="597" priority="437"/>
    <cfRule type="duplicateValues" dxfId="596" priority="438"/>
    <cfRule type="duplicateValues" dxfId="595" priority="439"/>
    <cfRule type="duplicateValues" dxfId="594" priority="440"/>
  </conditionalFormatting>
  <conditionalFormatting sqref="NL10">
    <cfRule type="duplicateValues" dxfId="593" priority="441"/>
    <cfRule type="duplicateValues" dxfId="592" priority="442"/>
    <cfRule type="duplicateValues" dxfId="591" priority="443"/>
  </conditionalFormatting>
  <conditionalFormatting sqref="IR12">
    <cfRule type="duplicateValues" dxfId="590" priority="426"/>
  </conditionalFormatting>
  <conditionalFormatting sqref="IR12">
    <cfRule type="duplicateValues" dxfId="589" priority="427"/>
    <cfRule type="duplicateValues" dxfId="588" priority="428"/>
    <cfRule type="duplicateValues" dxfId="587" priority="429"/>
  </conditionalFormatting>
  <conditionalFormatting sqref="IR12">
    <cfRule type="duplicateValues" dxfId="586" priority="430"/>
    <cfRule type="duplicateValues" dxfId="585" priority="431"/>
  </conditionalFormatting>
  <conditionalFormatting sqref="IR12">
    <cfRule type="duplicateValues" dxfId="584" priority="432"/>
    <cfRule type="duplicateValues" dxfId="583" priority="433"/>
    <cfRule type="duplicateValues" dxfId="582" priority="434"/>
  </conditionalFormatting>
  <conditionalFormatting sqref="EV13">
    <cfRule type="duplicateValues" dxfId="581" priority="417"/>
  </conditionalFormatting>
  <conditionalFormatting sqref="EV13">
    <cfRule type="duplicateValues" dxfId="580" priority="418"/>
    <cfRule type="duplicateValues" dxfId="579" priority="419"/>
    <cfRule type="duplicateValues" dxfId="578" priority="420"/>
  </conditionalFormatting>
  <conditionalFormatting sqref="EV13">
    <cfRule type="duplicateValues" dxfId="577" priority="421"/>
    <cfRule type="duplicateValues" dxfId="576" priority="422"/>
  </conditionalFormatting>
  <conditionalFormatting sqref="EV13">
    <cfRule type="duplicateValues" dxfId="575" priority="423"/>
    <cfRule type="duplicateValues" dxfId="574" priority="424"/>
    <cfRule type="duplicateValues" dxfId="573" priority="425"/>
  </conditionalFormatting>
  <conditionalFormatting sqref="KT5">
    <cfRule type="duplicateValues" dxfId="572" priority="411"/>
  </conditionalFormatting>
  <conditionalFormatting sqref="KT5">
    <cfRule type="duplicateValues" dxfId="571" priority="412"/>
    <cfRule type="duplicateValues" dxfId="570" priority="413"/>
    <cfRule type="duplicateValues" dxfId="569" priority="414"/>
  </conditionalFormatting>
  <conditionalFormatting sqref="KT5">
    <cfRule type="duplicateValues" dxfId="568" priority="415"/>
    <cfRule type="duplicateValues" dxfId="567" priority="416"/>
  </conditionalFormatting>
  <conditionalFormatting sqref="FX12">
    <cfRule type="duplicateValues" dxfId="566" priority="402"/>
  </conditionalFormatting>
  <conditionalFormatting sqref="FX12">
    <cfRule type="duplicateValues" dxfId="565" priority="403"/>
    <cfRule type="duplicateValues" dxfId="564" priority="404"/>
    <cfRule type="duplicateValues" dxfId="563" priority="405"/>
    <cfRule type="duplicateValues" dxfId="562" priority="406"/>
    <cfRule type="duplicateValues" dxfId="561" priority="407"/>
  </conditionalFormatting>
  <conditionalFormatting sqref="FX12">
    <cfRule type="duplicateValues" dxfId="560" priority="408"/>
    <cfRule type="duplicateValues" dxfId="559" priority="409"/>
    <cfRule type="duplicateValues" dxfId="558" priority="410"/>
  </conditionalFormatting>
  <conditionalFormatting sqref="YH10">
    <cfRule type="duplicateValues" dxfId="557" priority="397"/>
  </conditionalFormatting>
  <conditionalFormatting sqref="YH10">
    <cfRule type="duplicateValues" dxfId="556" priority="398"/>
  </conditionalFormatting>
  <conditionalFormatting sqref="YH10">
    <cfRule type="duplicateValues" dxfId="555" priority="399"/>
    <cfRule type="duplicateValues" dxfId="554" priority="400"/>
    <cfRule type="duplicateValues" dxfId="553" priority="401"/>
  </conditionalFormatting>
  <conditionalFormatting sqref="YJ10">
    <cfRule type="duplicateValues" dxfId="552" priority="392"/>
  </conditionalFormatting>
  <conditionalFormatting sqref="YJ10">
    <cfRule type="duplicateValues" dxfId="551" priority="393"/>
  </conditionalFormatting>
  <conditionalFormatting sqref="YJ10">
    <cfRule type="duplicateValues" dxfId="550" priority="394"/>
    <cfRule type="duplicateValues" dxfId="549" priority="395"/>
    <cfRule type="duplicateValues" dxfId="548" priority="396"/>
  </conditionalFormatting>
  <conditionalFormatting sqref="OP13">
    <cfRule type="duplicateValues" dxfId="547" priority="389"/>
  </conditionalFormatting>
  <conditionalFormatting sqref="OP13">
    <cfRule type="duplicateValues" dxfId="546" priority="390"/>
    <cfRule type="duplicateValues" dxfId="545" priority="391"/>
  </conditionalFormatting>
  <conditionalFormatting sqref="Z24:Z25">
    <cfRule type="duplicateValues" dxfId="544" priority="377"/>
  </conditionalFormatting>
  <conditionalFormatting sqref="AD24:AD25">
    <cfRule type="duplicateValues" dxfId="543" priority="376"/>
  </conditionalFormatting>
  <conditionalFormatting sqref="Z24:Z25">
    <cfRule type="duplicateValues" dxfId="542" priority="378"/>
    <cfRule type="duplicateValues" dxfId="541" priority="379"/>
    <cfRule type="duplicateValues" dxfId="540" priority="380"/>
    <cfRule type="duplicateValues" dxfId="539" priority="381"/>
  </conditionalFormatting>
  <conditionalFormatting sqref="AB24:AB25">
    <cfRule type="duplicateValues" dxfId="538" priority="382"/>
  </conditionalFormatting>
  <conditionalFormatting sqref="AD24:AD25">
    <cfRule type="duplicateValues" dxfId="537" priority="383"/>
    <cfRule type="duplicateValues" dxfId="536" priority="384"/>
    <cfRule type="duplicateValues" dxfId="535" priority="385"/>
  </conditionalFormatting>
  <conditionalFormatting sqref="Z24:Z25">
    <cfRule type="duplicateValues" dxfId="534" priority="386"/>
  </conditionalFormatting>
  <conditionalFormatting sqref="AD24:AD25">
    <cfRule type="duplicateValues" dxfId="533" priority="387"/>
    <cfRule type="duplicateValues" dxfId="532" priority="388"/>
  </conditionalFormatting>
  <conditionalFormatting sqref="AB25">
    <cfRule type="duplicateValues" dxfId="531" priority="375"/>
  </conditionalFormatting>
  <conditionalFormatting sqref="DT24:DT25">
    <cfRule type="duplicateValues" dxfId="530" priority="363"/>
  </conditionalFormatting>
  <conditionalFormatting sqref="DX24:DX25">
    <cfRule type="duplicateValues" dxfId="529" priority="362"/>
  </conditionalFormatting>
  <conditionalFormatting sqref="DT24:DT25">
    <cfRule type="duplicateValues" dxfId="528" priority="364"/>
    <cfRule type="duplicateValues" dxfId="527" priority="365"/>
    <cfRule type="duplicateValues" dxfId="526" priority="366"/>
    <cfRule type="duplicateValues" dxfId="525" priority="367"/>
  </conditionalFormatting>
  <conditionalFormatting sqref="DV24:DV25">
    <cfRule type="duplicateValues" dxfId="524" priority="368"/>
  </conditionalFormatting>
  <conditionalFormatting sqref="DX24:DX25">
    <cfRule type="duplicateValues" dxfId="523" priority="369"/>
    <cfRule type="duplicateValues" dxfId="522" priority="370"/>
    <cfRule type="duplicateValues" dxfId="521" priority="371"/>
  </conditionalFormatting>
  <conditionalFormatting sqref="DT24:DT25">
    <cfRule type="duplicateValues" dxfId="520" priority="372"/>
  </conditionalFormatting>
  <conditionalFormatting sqref="DX24:DX25">
    <cfRule type="duplicateValues" dxfId="519" priority="373"/>
    <cfRule type="duplicateValues" dxfId="518" priority="374"/>
  </conditionalFormatting>
  <conditionalFormatting sqref="AP16:AP17">
    <cfRule type="duplicateValues" dxfId="517" priority="351"/>
  </conditionalFormatting>
  <conditionalFormatting sqref="AR16:AR17">
    <cfRule type="duplicateValues" dxfId="516" priority="350"/>
  </conditionalFormatting>
  <conditionalFormatting sqref="AP16:AP17">
    <cfRule type="duplicateValues" dxfId="515" priority="352"/>
    <cfRule type="duplicateValues" dxfId="514" priority="353"/>
    <cfRule type="duplicateValues" dxfId="513" priority="354"/>
  </conditionalFormatting>
  <conditionalFormatting sqref="AR16:AR17">
    <cfRule type="duplicateValues" dxfId="512" priority="355"/>
    <cfRule type="duplicateValues" dxfId="511" priority="356"/>
    <cfRule type="duplicateValues" dxfId="510" priority="357"/>
    <cfRule type="duplicateValues" dxfId="509" priority="358"/>
  </conditionalFormatting>
  <conditionalFormatting sqref="AP16:AP17">
    <cfRule type="duplicateValues" dxfId="508" priority="359"/>
    <cfRule type="duplicateValues" dxfId="507" priority="360"/>
  </conditionalFormatting>
  <conditionalFormatting sqref="AR16:AR17">
    <cfRule type="duplicateValues" dxfId="506" priority="361"/>
  </conditionalFormatting>
  <conditionalFormatting sqref="BD16:BD17">
    <cfRule type="duplicateValues" dxfId="505" priority="333"/>
  </conditionalFormatting>
  <conditionalFormatting sqref="BF16:BF17">
    <cfRule type="duplicateValues" dxfId="504" priority="332"/>
  </conditionalFormatting>
  <conditionalFormatting sqref="BD16:BD17">
    <cfRule type="duplicateValues" dxfId="503" priority="334"/>
    <cfRule type="duplicateValues" dxfId="502" priority="335"/>
    <cfRule type="duplicateValues" dxfId="501" priority="336"/>
    <cfRule type="duplicateValues" dxfId="500" priority="337"/>
  </conditionalFormatting>
  <conditionalFormatting sqref="BF16:BF17">
    <cfRule type="duplicateValues" dxfId="499" priority="338"/>
    <cfRule type="duplicateValues" dxfId="498" priority="339"/>
    <cfRule type="duplicateValues" dxfId="497" priority="340"/>
  </conditionalFormatting>
  <conditionalFormatting sqref="BD16:BD17">
    <cfRule type="duplicateValues" dxfId="496" priority="341"/>
    <cfRule type="duplicateValues" dxfId="495" priority="342"/>
    <cfRule type="duplicateValues" dxfId="494" priority="343"/>
  </conditionalFormatting>
  <conditionalFormatting sqref="BF16:BF17">
    <cfRule type="duplicateValues" dxfId="493" priority="344"/>
    <cfRule type="duplicateValues" dxfId="492" priority="345"/>
  </conditionalFormatting>
  <conditionalFormatting sqref="BF16:BF17">
    <cfRule type="duplicateValues" dxfId="491" priority="346"/>
    <cfRule type="duplicateValues" dxfId="490" priority="347"/>
    <cfRule type="duplicateValues" dxfId="489" priority="348"/>
  </conditionalFormatting>
  <conditionalFormatting sqref="BD16:BD17">
    <cfRule type="duplicateValues" dxfId="488" priority="349"/>
  </conditionalFormatting>
  <conditionalFormatting sqref="DT8:DT9">
    <cfRule type="duplicateValues" dxfId="487" priority="320"/>
  </conditionalFormatting>
  <conditionalFormatting sqref="DX8:DX9">
    <cfRule type="duplicateValues" dxfId="486" priority="319"/>
  </conditionalFormatting>
  <conditionalFormatting sqref="DT8:DT9">
    <cfRule type="duplicateValues" dxfId="485" priority="321"/>
    <cfRule type="duplicateValues" dxfId="484" priority="322"/>
    <cfRule type="duplicateValues" dxfId="483" priority="323"/>
    <cfRule type="duplicateValues" dxfId="482" priority="324"/>
  </conditionalFormatting>
  <conditionalFormatting sqref="DV8:DV9">
    <cfRule type="duplicateValues" dxfId="481" priority="325"/>
  </conditionalFormatting>
  <conditionalFormatting sqref="DX8:DX9">
    <cfRule type="duplicateValues" dxfId="480" priority="326"/>
    <cfRule type="duplicateValues" dxfId="479" priority="327"/>
    <cfRule type="duplicateValues" dxfId="478" priority="328"/>
  </conditionalFormatting>
  <conditionalFormatting sqref="DT8:DT9">
    <cfRule type="duplicateValues" dxfId="477" priority="329"/>
  </conditionalFormatting>
  <conditionalFormatting sqref="DX8:DX9">
    <cfRule type="duplicateValues" dxfId="476" priority="330"/>
    <cfRule type="duplicateValues" dxfId="475" priority="331"/>
  </conditionalFormatting>
  <conditionalFormatting sqref="BF10">
    <cfRule type="duplicateValues" dxfId="474" priority="307"/>
  </conditionalFormatting>
  <conditionalFormatting sqref="BF10">
    <cfRule type="duplicateValues" dxfId="473" priority="308"/>
    <cfRule type="duplicateValues" dxfId="472" priority="309"/>
    <cfRule type="duplicateValues" dxfId="471" priority="310"/>
  </conditionalFormatting>
  <conditionalFormatting sqref="BF10">
    <cfRule type="duplicateValues" dxfId="470" priority="311"/>
    <cfRule type="duplicateValues" dxfId="469" priority="312"/>
  </conditionalFormatting>
  <conditionalFormatting sqref="BT10">
    <cfRule type="duplicateValues" dxfId="468" priority="301"/>
  </conditionalFormatting>
  <conditionalFormatting sqref="BT10">
    <cfRule type="duplicateValues" dxfId="467" priority="302"/>
    <cfRule type="duplicateValues" dxfId="466" priority="303"/>
    <cfRule type="duplicateValues" dxfId="465" priority="304"/>
  </conditionalFormatting>
  <conditionalFormatting sqref="BT10">
    <cfRule type="duplicateValues" dxfId="464" priority="305"/>
    <cfRule type="duplicateValues" dxfId="463" priority="306"/>
  </conditionalFormatting>
  <conditionalFormatting sqref="L10">
    <cfRule type="duplicateValues" dxfId="462" priority="295"/>
  </conditionalFormatting>
  <conditionalFormatting sqref="L10">
    <cfRule type="duplicateValues" dxfId="461" priority="296"/>
    <cfRule type="duplicateValues" dxfId="460" priority="297"/>
    <cfRule type="duplicateValues" dxfId="459" priority="298"/>
  </conditionalFormatting>
  <conditionalFormatting sqref="L10">
    <cfRule type="duplicateValues" dxfId="458" priority="299"/>
    <cfRule type="duplicateValues" dxfId="457" priority="300"/>
  </conditionalFormatting>
  <conditionalFormatting sqref="Z10">
    <cfRule type="duplicateValues" dxfId="456" priority="289"/>
  </conditionalFormatting>
  <conditionalFormatting sqref="Z10">
    <cfRule type="duplicateValues" dxfId="455" priority="290"/>
    <cfRule type="duplicateValues" dxfId="454" priority="291"/>
    <cfRule type="duplicateValues" dxfId="453" priority="292"/>
  </conditionalFormatting>
  <conditionalFormatting sqref="Z10">
    <cfRule type="duplicateValues" dxfId="452" priority="293"/>
    <cfRule type="duplicateValues" dxfId="451" priority="294"/>
  </conditionalFormatting>
  <conditionalFormatting sqref="AB11">
    <cfRule type="duplicateValues" dxfId="450" priority="283"/>
  </conditionalFormatting>
  <conditionalFormatting sqref="AB11">
    <cfRule type="duplicateValues" dxfId="449" priority="284"/>
    <cfRule type="duplicateValues" dxfId="448" priority="285"/>
    <cfRule type="duplicateValues" dxfId="447" priority="286"/>
  </conditionalFormatting>
  <conditionalFormatting sqref="AB11">
    <cfRule type="duplicateValues" dxfId="446" priority="287"/>
    <cfRule type="duplicateValues" dxfId="445" priority="288"/>
  </conditionalFormatting>
  <conditionalFormatting sqref="BF11">
    <cfRule type="duplicateValues" dxfId="444" priority="277"/>
  </conditionalFormatting>
  <conditionalFormatting sqref="BF11">
    <cfRule type="duplicateValues" dxfId="443" priority="278"/>
    <cfRule type="duplicateValues" dxfId="442" priority="279"/>
    <cfRule type="duplicateValues" dxfId="441" priority="280"/>
  </conditionalFormatting>
  <conditionalFormatting sqref="BF11">
    <cfRule type="duplicateValues" dxfId="440" priority="281"/>
    <cfRule type="duplicateValues" dxfId="439" priority="282"/>
  </conditionalFormatting>
  <conditionalFormatting sqref="BT11">
    <cfRule type="duplicateValues" dxfId="438" priority="271"/>
  </conditionalFormatting>
  <conditionalFormatting sqref="BT11">
    <cfRule type="duplicateValues" dxfId="437" priority="272"/>
    <cfRule type="duplicateValues" dxfId="436" priority="273"/>
    <cfRule type="duplicateValues" dxfId="435" priority="274"/>
  </conditionalFormatting>
  <conditionalFormatting sqref="BT11">
    <cfRule type="duplicateValues" dxfId="434" priority="275"/>
    <cfRule type="duplicateValues" dxfId="433" priority="276"/>
  </conditionalFormatting>
  <conditionalFormatting sqref="OP8:OP9">
    <cfRule type="duplicateValues" dxfId="432" priority="268"/>
  </conditionalFormatting>
  <conditionalFormatting sqref="OP8:OP9">
    <cfRule type="duplicateValues" dxfId="431" priority="269"/>
    <cfRule type="duplicateValues" dxfId="430" priority="270"/>
  </conditionalFormatting>
  <conditionalFormatting sqref="SH11">
    <cfRule type="duplicateValues" dxfId="429" priority="262"/>
  </conditionalFormatting>
  <conditionalFormatting sqref="SH11">
    <cfRule type="duplicateValues" dxfId="428" priority="263"/>
    <cfRule type="duplicateValues" dxfId="427" priority="264"/>
    <cfRule type="duplicateValues" dxfId="426" priority="265"/>
  </conditionalFormatting>
  <conditionalFormatting sqref="SH11">
    <cfRule type="duplicateValues" dxfId="425" priority="266"/>
    <cfRule type="duplicateValues" dxfId="424" priority="267"/>
  </conditionalFormatting>
  <conditionalFormatting sqref="TJ10">
    <cfRule type="duplicateValues" dxfId="423" priority="256"/>
  </conditionalFormatting>
  <conditionalFormatting sqref="TJ10">
    <cfRule type="duplicateValues" dxfId="422" priority="257"/>
    <cfRule type="duplicateValues" dxfId="421" priority="258"/>
    <cfRule type="duplicateValues" dxfId="420" priority="259"/>
  </conditionalFormatting>
  <conditionalFormatting sqref="TJ10">
    <cfRule type="duplicateValues" dxfId="419" priority="260"/>
    <cfRule type="duplicateValues" dxfId="418" priority="261"/>
  </conditionalFormatting>
  <conditionalFormatting sqref="WB10">
    <cfRule type="duplicateValues" dxfId="417" priority="250"/>
  </conditionalFormatting>
  <conditionalFormatting sqref="WB10">
    <cfRule type="duplicateValues" dxfId="416" priority="251"/>
    <cfRule type="duplicateValues" dxfId="415" priority="252"/>
    <cfRule type="duplicateValues" dxfId="414" priority="253"/>
  </conditionalFormatting>
  <conditionalFormatting sqref="WB10">
    <cfRule type="duplicateValues" dxfId="413" priority="254"/>
    <cfRule type="duplicateValues" dxfId="412" priority="255"/>
  </conditionalFormatting>
  <conditionalFormatting sqref="WP10">
    <cfRule type="duplicateValues" dxfId="411" priority="244"/>
  </conditionalFormatting>
  <conditionalFormatting sqref="WP10">
    <cfRule type="duplicateValues" dxfId="410" priority="245"/>
    <cfRule type="duplicateValues" dxfId="409" priority="246"/>
    <cfRule type="duplicateValues" dxfId="408" priority="247"/>
  </conditionalFormatting>
  <conditionalFormatting sqref="WP10">
    <cfRule type="duplicateValues" dxfId="407" priority="248"/>
    <cfRule type="duplicateValues" dxfId="406" priority="249"/>
  </conditionalFormatting>
  <conditionalFormatting sqref="XD10">
    <cfRule type="duplicateValues" dxfId="405" priority="238"/>
  </conditionalFormatting>
  <conditionalFormatting sqref="XD10">
    <cfRule type="duplicateValues" dxfId="404" priority="239"/>
    <cfRule type="duplicateValues" dxfId="403" priority="240"/>
    <cfRule type="duplicateValues" dxfId="402" priority="241"/>
  </conditionalFormatting>
  <conditionalFormatting sqref="XD10">
    <cfRule type="duplicateValues" dxfId="401" priority="242"/>
    <cfRule type="duplicateValues" dxfId="400" priority="243"/>
  </conditionalFormatting>
  <conditionalFormatting sqref="AAX10">
    <cfRule type="duplicateValues" dxfId="399" priority="232"/>
  </conditionalFormatting>
  <conditionalFormatting sqref="AAX10">
    <cfRule type="duplicateValues" dxfId="398" priority="233"/>
    <cfRule type="duplicateValues" dxfId="397" priority="234"/>
    <cfRule type="duplicateValues" dxfId="396" priority="235"/>
  </conditionalFormatting>
  <conditionalFormatting sqref="AAX10">
    <cfRule type="duplicateValues" dxfId="395" priority="236"/>
    <cfRule type="duplicateValues" dxfId="394" priority="237"/>
  </conditionalFormatting>
  <conditionalFormatting sqref="TZ8">
    <cfRule type="duplicateValues" dxfId="393" priority="226"/>
  </conditionalFormatting>
  <conditionalFormatting sqref="TZ8">
    <cfRule type="duplicateValues" dxfId="392" priority="227"/>
    <cfRule type="duplicateValues" dxfId="391" priority="228"/>
    <cfRule type="duplicateValues" dxfId="390" priority="229"/>
  </conditionalFormatting>
  <conditionalFormatting sqref="TZ8">
    <cfRule type="duplicateValues" dxfId="389" priority="230"/>
    <cfRule type="duplicateValues" dxfId="388" priority="231"/>
  </conditionalFormatting>
  <conditionalFormatting sqref="SX8">
    <cfRule type="duplicateValues" dxfId="387" priority="220"/>
  </conditionalFormatting>
  <conditionalFormatting sqref="SX8">
    <cfRule type="duplicateValues" dxfId="386" priority="221"/>
    <cfRule type="duplicateValues" dxfId="385" priority="222"/>
    <cfRule type="duplicateValues" dxfId="384" priority="223"/>
  </conditionalFormatting>
  <conditionalFormatting sqref="SX8">
    <cfRule type="duplicateValues" dxfId="383" priority="224"/>
    <cfRule type="duplicateValues" dxfId="382" priority="225"/>
  </conditionalFormatting>
  <conditionalFormatting sqref="PF23">
    <cfRule type="duplicateValues" dxfId="381" priority="214"/>
  </conditionalFormatting>
  <conditionalFormatting sqref="PF23">
    <cfRule type="duplicateValues" dxfId="380" priority="215"/>
    <cfRule type="duplicateValues" dxfId="379" priority="216"/>
    <cfRule type="duplicateValues" dxfId="378" priority="217"/>
  </conditionalFormatting>
  <conditionalFormatting sqref="PF23">
    <cfRule type="duplicateValues" dxfId="377" priority="218"/>
    <cfRule type="duplicateValues" dxfId="376" priority="219"/>
  </conditionalFormatting>
  <conditionalFormatting sqref="QT20">
    <cfRule type="duplicateValues" dxfId="375" priority="205"/>
  </conditionalFormatting>
  <conditionalFormatting sqref="QT20">
    <cfRule type="duplicateValues" dxfId="374" priority="206"/>
    <cfRule type="duplicateValues" dxfId="373" priority="207"/>
    <cfRule type="duplicateValues" dxfId="372" priority="208"/>
    <cfRule type="duplicateValues" dxfId="371" priority="209"/>
  </conditionalFormatting>
  <conditionalFormatting sqref="QT20">
    <cfRule type="duplicateValues" dxfId="370" priority="210"/>
    <cfRule type="duplicateValues" dxfId="369" priority="211"/>
    <cfRule type="duplicateValues" dxfId="368" priority="212"/>
  </conditionalFormatting>
  <conditionalFormatting sqref="QT20">
    <cfRule type="duplicateValues" dxfId="367" priority="213"/>
  </conditionalFormatting>
  <conditionalFormatting sqref="SJ21">
    <cfRule type="duplicateValues" dxfId="366" priority="198"/>
  </conditionalFormatting>
  <conditionalFormatting sqref="SJ21">
    <cfRule type="duplicateValues" dxfId="365" priority="199"/>
    <cfRule type="duplicateValues" dxfId="364" priority="200"/>
    <cfRule type="duplicateValues" dxfId="363" priority="201"/>
    <cfRule type="duplicateValues" dxfId="362" priority="202"/>
    <cfRule type="duplicateValues" dxfId="361" priority="203"/>
  </conditionalFormatting>
  <conditionalFormatting sqref="SJ21">
    <cfRule type="duplicateValues" dxfId="360" priority="204"/>
  </conditionalFormatting>
  <conditionalFormatting sqref="SH21">
    <cfRule type="duplicateValues" dxfId="359" priority="191"/>
  </conditionalFormatting>
  <conditionalFormatting sqref="SH21">
    <cfRule type="duplicateValues" dxfId="358" priority="192"/>
    <cfRule type="duplicateValues" dxfId="357" priority="193"/>
    <cfRule type="duplicateValues" dxfId="356" priority="194"/>
    <cfRule type="duplicateValues" dxfId="355" priority="195"/>
    <cfRule type="duplicateValues" dxfId="354" priority="196"/>
  </conditionalFormatting>
  <conditionalFormatting sqref="SH21">
    <cfRule type="duplicateValues" dxfId="353" priority="197"/>
  </conditionalFormatting>
  <conditionalFormatting sqref="XT20">
    <cfRule type="duplicateValues" dxfId="352" priority="185"/>
  </conditionalFormatting>
  <conditionalFormatting sqref="XT20">
    <cfRule type="duplicateValues" dxfId="351" priority="186"/>
    <cfRule type="duplicateValues" dxfId="350" priority="187"/>
    <cfRule type="duplicateValues" dxfId="349" priority="188"/>
  </conditionalFormatting>
  <conditionalFormatting sqref="XT20">
    <cfRule type="duplicateValues" dxfId="348" priority="189"/>
    <cfRule type="duplicateValues" dxfId="347" priority="190"/>
  </conditionalFormatting>
  <conditionalFormatting sqref="YX20">
    <cfRule type="duplicateValues" dxfId="346" priority="181"/>
  </conditionalFormatting>
  <conditionalFormatting sqref="YX20">
    <cfRule type="duplicateValues" dxfId="345" priority="182"/>
  </conditionalFormatting>
  <conditionalFormatting sqref="YX20">
    <cfRule type="duplicateValues" dxfId="344" priority="183"/>
    <cfRule type="duplicateValues" dxfId="343" priority="184"/>
  </conditionalFormatting>
  <conditionalFormatting sqref="ACD21">
    <cfRule type="duplicateValues" dxfId="342" priority="175"/>
  </conditionalFormatting>
  <conditionalFormatting sqref="ACD21">
    <cfRule type="duplicateValues" dxfId="341" priority="176"/>
    <cfRule type="duplicateValues" dxfId="340" priority="177"/>
    <cfRule type="duplicateValues" dxfId="339" priority="178"/>
  </conditionalFormatting>
  <conditionalFormatting sqref="ACD21">
    <cfRule type="duplicateValues" dxfId="338" priority="179"/>
    <cfRule type="duplicateValues" dxfId="337" priority="180"/>
  </conditionalFormatting>
  <conditionalFormatting sqref="ACR20">
    <cfRule type="duplicateValues" dxfId="336" priority="171"/>
  </conditionalFormatting>
  <conditionalFormatting sqref="ACR20">
    <cfRule type="duplicateValues" dxfId="335" priority="172"/>
  </conditionalFormatting>
  <conditionalFormatting sqref="ACR20">
    <cfRule type="duplicateValues" dxfId="334" priority="173"/>
    <cfRule type="duplicateValues" dxfId="333" priority="174"/>
  </conditionalFormatting>
  <conditionalFormatting sqref="QR17">
    <cfRule type="duplicateValues" dxfId="332" priority="163"/>
  </conditionalFormatting>
  <conditionalFormatting sqref="QR17">
    <cfRule type="duplicateValues" dxfId="331" priority="164"/>
    <cfRule type="duplicateValues" dxfId="330" priority="165"/>
    <cfRule type="duplicateValues" dxfId="329" priority="166"/>
    <cfRule type="duplicateValues" dxfId="328" priority="167"/>
    <cfRule type="duplicateValues" dxfId="327" priority="168"/>
    <cfRule type="duplicateValues" dxfId="326" priority="169"/>
  </conditionalFormatting>
  <conditionalFormatting sqref="QR17">
    <cfRule type="duplicateValues" dxfId="325" priority="170"/>
  </conditionalFormatting>
  <conditionalFormatting sqref="SF17">
    <cfRule type="duplicateValues" dxfId="324" priority="154"/>
  </conditionalFormatting>
  <conditionalFormatting sqref="SF17">
    <cfRule type="duplicateValues" dxfId="323" priority="155"/>
    <cfRule type="duplicateValues" dxfId="322" priority="156"/>
    <cfRule type="duplicateValues" dxfId="321" priority="157"/>
    <cfRule type="duplicateValues" dxfId="320" priority="158"/>
    <cfRule type="duplicateValues" dxfId="319" priority="159"/>
  </conditionalFormatting>
  <conditionalFormatting sqref="SF17">
    <cfRule type="duplicateValues" dxfId="318" priority="160"/>
    <cfRule type="duplicateValues" dxfId="317" priority="161"/>
    <cfRule type="duplicateValues" dxfId="316" priority="162"/>
  </conditionalFormatting>
  <conditionalFormatting sqref="LX6">
    <cfRule type="duplicateValues" dxfId="315" priority="153"/>
  </conditionalFormatting>
  <conditionalFormatting sqref="MN8">
    <cfRule type="duplicateValues" dxfId="314" priority="144"/>
  </conditionalFormatting>
  <conditionalFormatting sqref="MN8">
    <cfRule type="duplicateValues" dxfId="313" priority="145"/>
    <cfRule type="duplicateValues" dxfId="312" priority="146"/>
    <cfRule type="duplicateValues" dxfId="311" priority="147"/>
    <cfRule type="duplicateValues" dxfId="310" priority="148"/>
  </conditionalFormatting>
  <conditionalFormatting sqref="MN8">
    <cfRule type="duplicateValues" dxfId="309" priority="149"/>
    <cfRule type="duplicateValues" dxfId="308" priority="150"/>
    <cfRule type="duplicateValues" dxfId="307" priority="151"/>
  </conditionalFormatting>
  <conditionalFormatting sqref="MN8">
    <cfRule type="duplicateValues" dxfId="306" priority="152"/>
  </conditionalFormatting>
  <conditionalFormatting sqref="LJ9">
    <cfRule type="duplicateValues" dxfId="305" priority="135"/>
  </conditionalFormatting>
  <conditionalFormatting sqref="LJ9">
    <cfRule type="duplicateValues" dxfId="304" priority="136"/>
    <cfRule type="duplicateValues" dxfId="303" priority="137"/>
    <cfRule type="duplicateValues" dxfId="302" priority="138"/>
    <cfRule type="duplicateValues" dxfId="301" priority="139"/>
  </conditionalFormatting>
  <conditionalFormatting sqref="LJ9">
    <cfRule type="duplicateValues" dxfId="300" priority="140"/>
    <cfRule type="duplicateValues" dxfId="299" priority="141"/>
    <cfRule type="duplicateValues" dxfId="298" priority="142"/>
  </conditionalFormatting>
  <conditionalFormatting sqref="LJ9">
    <cfRule type="duplicateValues" dxfId="297" priority="143"/>
  </conditionalFormatting>
  <conditionalFormatting sqref="IR8">
    <cfRule type="duplicateValues" dxfId="296" priority="126"/>
  </conditionalFormatting>
  <conditionalFormatting sqref="IR8">
    <cfRule type="duplicateValues" dxfId="295" priority="127"/>
    <cfRule type="duplicateValues" dxfId="294" priority="128"/>
    <cfRule type="duplicateValues" dxfId="293" priority="129"/>
    <cfRule type="duplicateValues" dxfId="292" priority="130"/>
  </conditionalFormatting>
  <conditionalFormatting sqref="IR8">
    <cfRule type="duplicateValues" dxfId="291" priority="131"/>
    <cfRule type="duplicateValues" dxfId="290" priority="132"/>
    <cfRule type="duplicateValues" dxfId="289" priority="133"/>
  </conditionalFormatting>
  <conditionalFormatting sqref="IR8">
    <cfRule type="duplicateValues" dxfId="288" priority="134"/>
  </conditionalFormatting>
  <conditionalFormatting sqref="IT8">
    <cfRule type="duplicateValues" dxfId="287" priority="117"/>
  </conditionalFormatting>
  <conditionalFormatting sqref="IT8">
    <cfRule type="duplicateValues" dxfId="286" priority="118"/>
    <cfRule type="duplicateValues" dxfId="285" priority="119"/>
    <cfRule type="duplicateValues" dxfId="284" priority="120"/>
    <cfRule type="duplicateValues" dxfId="283" priority="121"/>
  </conditionalFormatting>
  <conditionalFormatting sqref="IT8">
    <cfRule type="duplicateValues" dxfId="282" priority="122"/>
    <cfRule type="duplicateValues" dxfId="281" priority="123"/>
    <cfRule type="duplicateValues" dxfId="280" priority="124"/>
  </conditionalFormatting>
  <conditionalFormatting sqref="IT8">
    <cfRule type="duplicateValues" dxfId="279" priority="125"/>
  </conditionalFormatting>
  <conditionalFormatting sqref="IQ16:IQ17">
    <cfRule type="duplicateValues" dxfId="278" priority="108"/>
  </conditionalFormatting>
  <conditionalFormatting sqref="IQ16:IQ17">
    <cfRule type="duplicateValues" dxfId="277" priority="109"/>
    <cfRule type="duplicateValues" dxfId="276" priority="110"/>
    <cfRule type="duplicateValues" dxfId="275" priority="111"/>
    <cfRule type="duplicateValues" dxfId="274" priority="112"/>
  </conditionalFormatting>
  <conditionalFormatting sqref="IQ16:IQ17">
    <cfRule type="duplicateValues" dxfId="273" priority="113"/>
    <cfRule type="duplicateValues" dxfId="272" priority="114"/>
    <cfRule type="duplicateValues" dxfId="271" priority="115"/>
  </conditionalFormatting>
  <conditionalFormatting sqref="IQ16:IQ17">
    <cfRule type="duplicateValues" dxfId="270" priority="116"/>
  </conditionalFormatting>
  <conditionalFormatting sqref="LH6">
    <cfRule type="duplicateValues" dxfId="269" priority="107"/>
  </conditionalFormatting>
  <conditionalFormatting sqref="LT6">
    <cfRule type="duplicateValues" dxfId="268" priority="106"/>
  </conditionalFormatting>
  <conditionalFormatting sqref="MH6">
    <cfRule type="duplicateValues" dxfId="267" priority="105"/>
  </conditionalFormatting>
  <conditionalFormatting sqref="DH7">
    <cfRule type="duplicateValues" dxfId="266" priority="102"/>
  </conditionalFormatting>
  <conditionalFormatting sqref="DH7">
    <cfRule type="duplicateValues" dxfId="265" priority="103"/>
    <cfRule type="duplicateValues" dxfId="264" priority="104"/>
  </conditionalFormatting>
  <conditionalFormatting sqref="EJ6">
    <cfRule type="duplicateValues" dxfId="263" priority="97"/>
  </conditionalFormatting>
  <conditionalFormatting sqref="EJ6">
    <cfRule type="duplicateValues" dxfId="262" priority="98"/>
    <cfRule type="duplicateValues" dxfId="261" priority="99"/>
    <cfRule type="duplicateValues" dxfId="260" priority="100"/>
  </conditionalFormatting>
  <conditionalFormatting sqref="EJ6">
    <cfRule type="duplicateValues" dxfId="259" priority="101"/>
  </conditionalFormatting>
  <conditionalFormatting sqref="UB33">
    <cfRule type="duplicateValues" dxfId="258" priority="88"/>
  </conditionalFormatting>
  <conditionalFormatting sqref="UB33">
    <cfRule type="duplicateValues" dxfId="257" priority="89"/>
    <cfRule type="duplicateValues" dxfId="256" priority="90"/>
    <cfRule type="duplicateValues" dxfId="255" priority="91"/>
    <cfRule type="duplicateValues" dxfId="254" priority="92"/>
  </conditionalFormatting>
  <conditionalFormatting sqref="UB33">
    <cfRule type="duplicateValues" dxfId="253" priority="93"/>
    <cfRule type="duplicateValues" dxfId="252" priority="94"/>
    <cfRule type="duplicateValues" dxfId="251" priority="95"/>
  </conditionalFormatting>
  <conditionalFormatting sqref="UB33">
    <cfRule type="duplicateValues" dxfId="250" priority="96"/>
  </conditionalFormatting>
  <conditionalFormatting sqref="SL7">
    <cfRule type="duplicateValues" dxfId="249" priority="85"/>
  </conditionalFormatting>
  <conditionalFormatting sqref="SL7">
    <cfRule type="duplicateValues" dxfId="248" priority="86"/>
    <cfRule type="duplicateValues" dxfId="247" priority="87"/>
  </conditionalFormatting>
  <conditionalFormatting sqref="UL13">
    <cfRule type="duplicateValues" dxfId="246" priority="76"/>
  </conditionalFormatting>
  <conditionalFormatting sqref="UL13">
    <cfRule type="duplicateValues" dxfId="245" priority="77"/>
    <cfRule type="duplicateValues" dxfId="244" priority="78"/>
    <cfRule type="duplicateValues" dxfId="243" priority="79"/>
    <cfRule type="duplicateValues" dxfId="242" priority="80"/>
    <cfRule type="duplicateValues" dxfId="241" priority="81"/>
  </conditionalFormatting>
  <conditionalFormatting sqref="UL13">
    <cfRule type="duplicateValues" dxfId="240" priority="82"/>
    <cfRule type="duplicateValues" dxfId="239" priority="83"/>
    <cfRule type="duplicateValues" dxfId="238" priority="84"/>
  </conditionalFormatting>
  <conditionalFormatting sqref="SX6">
    <cfRule type="duplicateValues" dxfId="237" priority="75"/>
  </conditionalFormatting>
  <conditionalFormatting sqref="TL28">
    <cfRule type="duplicateValues" dxfId="236" priority="69"/>
  </conditionalFormatting>
  <conditionalFormatting sqref="TL28">
    <cfRule type="duplicateValues" dxfId="235" priority="70"/>
    <cfRule type="duplicateValues" dxfId="234" priority="71"/>
    <cfRule type="duplicateValues" dxfId="233" priority="72"/>
  </conditionalFormatting>
  <conditionalFormatting sqref="TL28">
    <cfRule type="duplicateValues" dxfId="232" priority="73"/>
    <cfRule type="duplicateValues" dxfId="231" priority="74"/>
  </conditionalFormatting>
  <conditionalFormatting sqref="YH26:YH27">
    <cfRule type="duplicateValues" dxfId="230" priority="60"/>
  </conditionalFormatting>
  <conditionalFormatting sqref="YH26:YH27">
    <cfRule type="duplicateValues" dxfId="229" priority="61"/>
    <cfRule type="duplicateValues" dxfId="228" priority="62"/>
    <cfRule type="duplicateValues" dxfId="227" priority="63"/>
    <cfRule type="duplicateValues" dxfId="226" priority="64"/>
    <cfRule type="duplicateValues" dxfId="225" priority="65"/>
  </conditionalFormatting>
  <conditionalFormatting sqref="YH26:YH27">
    <cfRule type="duplicateValues" dxfId="224" priority="66"/>
    <cfRule type="duplicateValues" dxfId="223" priority="67"/>
    <cfRule type="duplicateValues" dxfId="222" priority="68"/>
  </conditionalFormatting>
  <conditionalFormatting sqref="YF26:YF27">
    <cfRule type="duplicateValues" dxfId="221" priority="51"/>
  </conditionalFormatting>
  <conditionalFormatting sqref="YF26:YF27">
    <cfRule type="duplicateValues" dxfId="220" priority="52"/>
    <cfRule type="duplicateValues" dxfId="219" priority="53"/>
    <cfRule type="duplicateValues" dxfId="218" priority="54"/>
    <cfRule type="duplicateValues" dxfId="217" priority="55"/>
    <cfRule type="duplicateValues" dxfId="216" priority="56"/>
  </conditionalFormatting>
  <conditionalFormatting sqref="YF26:YF27">
    <cfRule type="duplicateValues" dxfId="215" priority="57"/>
    <cfRule type="duplicateValues" dxfId="214" priority="58"/>
    <cfRule type="duplicateValues" dxfId="213" priority="59"/>
  </conditionalFormatting>
  <conditionalFormatting sqref="XB9">
    <cfRule type="duplicateValues" dxfId="212" priority="43"/>
  </conditionalFormatting>
  <conditionalFormatting sqref="XB9">
    <cfRule type="duplicateValues" dxfId="211" priority="44"/>
    <cfRule type="duplicateValues" dxfId="210" priority="45"/>
    <cfRule type="duplicateValues" dxfId="209" priority="46"/>
    <cfRule type="duplicateValues" dxfId="208" priority="47"/>
  </conditionalFormatting>
  <conditionalFormatting sqref="XB9">
    <cfRule type="duplicateValues" dxfId="207" priority="48"/>
    <cfRule type="duplicateValues" dxfId="206" priority="49"/>
    <cfRule type="duplicateValues" dxfId="205" priority="50"/>
  </conditionalFormatting>
  <conditionalFormatting sqref="XD9">
    <cfRule type="duplicateValues" dxfId="204" priority="35"/>
  </conditionalFormatting>
  <conditionalFormatting sqref="XD9">
    <cfRule type="duplicateValues" dxfId="203" priority="36"/>
    <cfRule type="duplicateValues" dxfId="202" priority="37"/>
    <cfRule type="duplicateValues" dxfId="201" priority="38"/>
    <cfRule type="duplicateValues" dxfId="200" priority="39"/>
  </conditionalFormatting>
  <conditionalFormatting sqref="XD9">
    <cfRule type="duplicateValues" dxfId="199" priority="40"/>
    <cfRule type="duplicateValues" dxfId="198" priority="41"/>
    <cfRule type="duplicateValues" dxfId="197" priority="42"/>
  </conditionalFormatting>
  <conditionalFormatting sqref="XF9">
    <cfRule type="duplicateValues" dxfId="196" priority="27"/>
  </conditionalFormatting>
  <conditionalFormatting sqref="XF9">
    <cfRule type="duplicateValues" dxfId="195" priority="28"/>
    <cfRule type="duplicateValues" dxfId="194" priority="29"/>
    <cfRule type="duplicateValues" dxfId="193" priority="30"/>
    <cfRule type="duplicateValues" dxfId="192" priority="31"/>
  </conditionalFormatting>
  <conditionalFormatting sqref="XF9">
    <cfRule type="duplicateValues" dxfId="191" priority="32"/>
    <cfRule type="duplicateValues" dxfId="190" priority="33"/>
    <cfRule type="duplicateValues" dxfId="189" priority="34"/>
  </conditionalFormatting>
  <conditionalFormatting sqref="ST6">
    <cfRule type="duplicateValues" dxfId="188" priority="26"/>
  </conditionalFormatting>
  <conditionalFormatting sqref="WZ9">
    <cfRule type="duplicateValues" dxfId="187" priority="18"/>
  </conditionalFormatting>
  <conditionalFormatting sqref="WZ9">
    <cfRule type="duplicateValues" dxfId="186" priority="19"/>
    <cfRule type="duplicateValues" dxfId="185" priority="20"/>
    <cfRule type="duplicateValues" dxfId="184" priority="21"/>
    <cfRule type="duplicateValues" dxfId="183" priority="22"/>
  </conditionalFormatting>
  <conditionalFormatting sqref="WZ9">
    <cfRule type="duplicateValues" dxfId="182" priority="23"/>
    <cfRule type="duplicateValues" dxfId="181" priority="24"/>
    <cfRule type="duplicateValues" dxfId="180" priority="25"/>
  </conditionalFormatting>
  <conditionalFormatting sqref="YP9">
    <cfRule type="duplicateValues" dxfId="179" priority="10"/>
  </conditionalFormatting>
  <conditionalFormatting sqref="YP9">
    <cfRule type="duplicateValues" dxfId="178" priority="11"/>
    <cfRule type="duplicateValues" dxfId="177" priority="12"/>
    <cfRule type="duplicateValues" dxfId="176" priority="13"/>
    <cfRule type="duplicateValues" dxfId="175" priority="14"/>
  </conditionalFormatting>
  <conditionalFormatting sqref="YP9">
    <cfRule type="duplicateValues" dxfId="174" priority="15"/>
    <cfRule type="duplicateValues" dxfId="173" priority="16"/>
    <cfRule type="duplicateValues" dxfId="172" priority="17"/>
  </conditionalFormatting>
  <conditionalFormatting sqref="WJ13">
    <cfRule type="duplicateValues" dxfId="171" priority="4"/>
  </conditionalFormatting>
  <conditionalFormatting sqref="WJ13">
    <cfRule type="duplicateValues" dxfId="170" priority="5"/>
    <cfRule type="duplicateValues" dxfId="169" priority="6"/>
    <cfRule type="duplicateValues" dxfId="168" priority="7"/>
    <cfRule type="duplicateValues" dxfId="167" priority="8"/>
  </conditionalFormatting>
  <conditionalFormatting sqref="WJ13">
    <cfRule type="duplicateValues" dxfId="166" priority="9"/>
  </conditionalFormatting>
  <conditionalFormatting sqref="WJ12">
    <cfRule type="duplicateValues" dxfId="165" priority="1"/>
  </conditionalFormatting>
  <conditionalFormatting sqref="WJ12">
    <cfRule type="duplicateValues" dxfId="164" priority="2"/>
    <cfRule type="duplicateValues" dxfId="163" priority="3"/>
  </conditionalFormatting>
  <dataValidations count="1">
    <dataValidation type="list" allowBlank="1" showInputMessage="1" showErrorMessage="1" sqref="WT4:WT9 KV4:KV71 ABB4:ABB39 ZN4:ZN39 ADF4:ADF39 ADB4:ADB39 AAZ4:AAZ39 XB4:XB39 AAN4:AAN39 ZV4:ZV39 ZX4:ZX39 ZZ4:ZZ39 AAD4:AAD39 AAB4:AAB39 ZP4:ZP39 AAF4:AAF39 AAH4:AAH39 ZT4:ZT39 AAP4:AAP39 ABH4:ABH39 AAJ4:AAJ39 AAR4:AAR39 ABL4:ABL39 ABD4:ABD39 AAT4:AAT39 AAV4:AAV39 ABF4:ABF39 ABJ4:ABJ39 ABR4:ABR39 ABT4:ABT39 ABV4:ABV39 ABX4:ABX39 ABZ4:ABZ39 QD4:QD71 YX4:YX39 ACF4:ACF39 ACH4:ACH39 ACJ4:ACJ39 ACL4:ACL39 ACN4:ACN39 ABP4:ABP39 ACD4:ACD39 ACT4:ACT39 ACV4:ACV39 ACX4:ACX39 WP31:WP39 ACZ4:ACZ39 ZR4:ZR39 ON4:ON71 ACP4:ACP39 ZL4:ZL39 ZH4:ZH39 SZ32:SZ71 TJ4:TJ71 JR4:JR71 VZ4:VZ39 WF4:WF39 YP4:YP39 WH4:WH39 VV4:VV39 WL4:WL39 QH32:QH71 UN4:UN71 WV4:WV39 XN4:XN39 WN4:WN39 WX4:WX39 XP4:XP39 XJ4:XJ39 ST4:ST71 YF4:YF29 XL4:XL39 BP4:BP71 XX4:XX39 XZ4:XZ39 YB4:YB39 YD4:YD39 XR4:XR39 UZ32:UZ71 TL4:TL71 YL4:YL39 YN4:YN39 WZ4:WZ39 YR4:YR39 YF31:YF39 XH31:XH39 XT4:XT39 YZ4:YZ39 ZB4:ZB39 ZD4:ZD39 ZF4:ZF39 VX4:VX39 AAX4:AAX39 YV4:YV39 SV4:SV71 NN4:NN71 RH4:RH71 JT4:JT71 EX4:EX71 PR4:PR71 SX31:SX71 VB4:VB71 KJ4:KJ71 KF4:KF71 JF4:JF71 KL4:KL71 KR4:KR71 FZ4:FZ71 HR4:HR71 KX4:KX71 KN4:KN71 HH4:HH71 HF4:HF71 HJ4:HJ71 GV4:GV71 ZJ4:ZJ39 HT4:HT71 IL4:IL71 HL4:HL71 HV4:HV71 FH4:FH71 IH4:IH71 HX4:HX71 HZ4:HZ71 IJ4:IJ71 IB4:IB71 IV4:IV71 IX4:IX71 IZ4:IZ71 JB4:JB71 JD4:JD71 ADD4:ADD39 JH4:JH71 JJ4:JJ71 JL4:JL71 JN4:JN71 JP4:JP71 NL4:NL71 MH4:MH71 EZ32:EZ71 JX4:JX71 JZ4:JZ71 KB4:KB71 GZ4:GZ71 KD4:KD71 ACB4:ACB39 KP4:KP71 DJ4:DJ71 CZ4:CZ71 DB4:DB71 D4:D71 GP4:GP71 CV4:CV71 ML4:ML71 OR4:OR71 OV4:OV71 OT4:OT71 OH4:OH71 OX4:OX71 OZ4:OZ71 LL4:LL71 PH4:PH71 GL4:GL71 FJ4:FJ71 PZ4:PZ71 QB4:QB71 PJ4:PJ71 IP4:IP71 IF4:IF71 PB4:PB71 DN4:DN71 PV4:PV71 PL4:PL71 PN4:PN71 DL4:DL71 DP4:DP71 DR4:DR71 LB4:LB71 PX4:PX71 YJ4:YJ39 QJ4:QJ71 QR4:QR71 QN4:QN71 QP4:QP71 ACR4:ACR39 KZ4:KZ71 PF4:PF71 QV4:QV71 QX4:QX71 QZ4:QZ71 RB4:RB71 RD4:RD71 RF4:RF71 HP4:HP71 MN32:MN71 RL4:RL71 DZ4:DZ71 ER4:ER71 CR4:CR71 OF4:OF71 PD4:PD71 N4:N71 BF4:BF30 RN4:RN71 T4:T71 R4:R71 F4:F71 V4:V71 FX32:FX71 RP4:RP71 RT4:RT71 J4:J71 AF4:AF71 QF4:QF71 AH4:AH71 AT4:AT71 AJ4:AJ71 AL4:AL71 AV4:AV71 BJ4:BJ71 BL4:BL71 EB4:EB71 BN4:BN71 ID4:ID71 BV4:BV71 BF32:BF71 WR4:WR39 CD4:CD71 CH4:CH71 CJ4:CJ71 CL4:CL71 KH4:KH71 EN4:EN71 CN4:CN71 YT4:YT39 ABN4:ABN39 ED4:ED71 RJ4:RJ71 EF4:EF71 XD31:XD39 GR4:GR71 AX4:AX71 VT4:VT39 EP4:EP71 EL4:EL71 FB4:FB71 FD4:FD71 CP4:CP71 FF4:FF71 H4:H71 ET4:ET71 GX4:GX71 CF4:CF71 FN4:FN71 SH4:SH71 RX4:RX71 FP4:FP71 FR4:FR71 FT4:FT71 FV4:FV71 FL4:FL71 GB4:GB71 BX31:BX71 MT4:MT71 CX4:CX71 HB4:HB71 HD4:HD71 CB4:CB71 GD4:GD71 GF4:GF71 GN4:GN71 GH4:GH71 DD4:DD71 OL4:OL71 DH4:DH71 LD4:LD71 EV4:EV71 GT4:GT71 LN4:LN71 MF4:MF71 IQ16:IQ17 LP4:LP71 LV4:LV71 EJ4:EJ71 LF4:LF71 MB4:MB71 GJ4:GJ71 LR4:LR71 LH4:LH71 MD4:MD71 LZ4:LZ71 MP4:MP71 JV4:JV71 AAL4:AAL39 MV4:MV71 MX4:MX71 IT32:IT71 NB4:NB71 ND4:ND71 NF4:NF71 NH4:NH71 NJ4:NJ71 MR4:MR71 AZ4:AZ71 DF4:DF71 NP4:NP71 NR4:NR71 NT4:NT71 NV4:NV71 NZ4:NZ71 OD4:OD71 X4:X71 PP4:PP71 AD4:AD71 OB4:OB71 NX4:NX71 EH4:EH71 CT4:CT71 RV4:RV71 RR4:RR71 OJ4:OJ71 MZ4:MZ71 YH31:YH39 WD4:WD39 RZ4:RZ71 QL4:QL71 QT4:QT71 SF4:SF71 UB32:UB71 SP4:SP71 SN4:SN71 SB4:SB71 SR4:SR71 LT4:LT71 UL4:UL29 XF4:XF39 TB4:TB71 TT4:TT71 MJ4:MJ71 TD4:TD71 TV4:TV71 OP4:OP71 TP4:TP71 TF4:TF71 TH4:TH71 TR4:TR71 PT4:PT71 UD4:UD71 UF4:UF71 UH4:UH71 UJ4:UJ71 TX4:TX71 UL31:UL71 UR4:UR71 UT4:UT71 UV4:UV71 UX4:UX71 UP31:UP71 VD4:VD71 VF4:VF71 VH4:VH71 VJ4:VJ71 VN4:VN71 MN4:MN30 VR4:VR71 VP4:VP71 VL4:VL71 SD4:SD71 HN4:HN71 IN4:IN71 BT4:BT71 AN4:AN71 LX4:LX71 BH28:BH71 BR4:BR71 AB4:AB71 BB4:BB71 LJ4:LJ71 BE27 BH4:BH26 AR4:AR71 BX4:BX29 KT4:KT71 EZ4:EZ30 IT4:IT30 QH4:QH30 TZ4:TZ71 SZ4:SZ30 SJ4:SJ71 SX4:SX29 TN4:TN71 UB4:UB30 SL4:SL71 UP4:UP29 UZ4:UZ30 WB4:WB39 WT11:WT39 WP4:WP29 XH4:XH29 XV4:XV39 YH4:YH29 BZ4:BZ71 FX4:FX30 XD4:XD29 P4:P71 L4:L71 DT4:DT71 BD4:BD71 AP4:AP71 Z4:Z71 DX4:DX71 DV4:DV71 IR4:IR15 IR18:IR71 WJ4:WJ39" xr:uid="{00000000-0002-0000-0300-000000000000}">
      <formula1>$B$73:$B$222</formula1>
    </dataValidation>
  </dataValidations>
  <pageMargins left="0.70866141732283472" right="0.70866141732283472" top="0.74803149606299213" bottom="0.74803149606299213" header="0.31496062992125984" footer="0.31496062992125984"/>
  <pageSetup paperSize="8" scale="1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printTable">
                <anchor moveWithCells="1" sizeWithCells="1">
                  <from>
                    <xdr:col>0</xdr:col>
                    <xdr:colOff>323850</xdr:colOff>
                    <xdr:row>248</xdr:row>
                    <xdr:rowOff>76200</xdr:rowOff>
                  </from>
                  <to>
                    <xdr:col>1</xdr:col>
                    <xdr:colOff>1533525</xdr:colOff>
                    <xdr:row>252</xdr:row>
                    <xdr:rowOff>85725</xdr:rowOff>
                  </to>
                </anchor>
              </controlPr>
            </control>
          </mc:Choice>
        </mc:AlternateContent>
        <mc:AlternateContent xmlns:mc="http://schemas.openxmlformats.org/markup-compatibility/2006">
          <mc:Choice Requires="x14">
            <control shapeId="20483" r:id="rId5" name="Button 3">
              <controlPr defaultSize="0" print="0" autoFill="0" autoPict="0" macro="[0]!outputTableAsPDF">
                <anchor moveWithCells="1" sizeWithCells="1">
                  <from>
                    <xdr:col>0</xdr:col>
                    <xdr:colOff>342900</xdr:colOff>
                    <xdr:row>254</xdr:row>
                    <xdr:rowOff>171450</xdr:rowOff>
                  </from>
                  <to>
                    <xdr:col>1</xdr:col>
                    <xdr:colOff>1962150</xdr:colOff>
                    <xdr:row>258</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BF294"/>
  <sheetViews>
    <sheetView view="pageBreakPreview" topLeftCell="A44" zoomScale="55" zoomScaleNormal="100" zoomScaleSheetLayoutView="55" workbookViewId="0">
      <selection activeCell="G3" sqref="G3:W3"/>
    </sheetView>
  </sheetViews>
  <sheetFormatPr defaultColWidth="3.125" defaultRowHeight="21" customHeight="1"/>
  <cols>
    <col min="51" max="51" width="118.625" customWidth="1"/>
    <col min="52" max="52" width="8.125" customWidth="1"/>
    <col min="53" max="53" width="8" customWidth="1"/>
    <col min="54" max="54" width="4.875" customWidth="1"/>
  </cols>
  <sheetData>
    <row r="1" spans="1:58" ht="30.75" customHeight="1">
      <c r="A1" s="350" t="s">
        <v>178</v>
      </c>
      <c r="B1" s="350"/>
      <c r="C1" s="350"/>
      <c r="D1" s="350"/>
      <c r="E1" s="350"/>
      <c r="F1" s="350"/>
      <c r="G1" s="350"/>
      <c r="H1" s="350"/>
      <c r="I1" s="350"/>
      <c r="J1" s="350"/>
      <c r="K1" s="350"/>
      <c r="L1" s="350"/>
      <c r="M1" s="350"/>
      <c r="N1" s="350"/>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Y1" s="133">
        <v>6.25E-2</v>
      </c>
    </row>
    <row r="2" spans="1:58" ht="21" customHeight="1" thickBot="1">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row>
    <row r="3" spans="1:58" ht="37.5" customHeight="1" thickBot="1">
      <c r="A3" s="270" t="s">
        <v>2</v>
      </c>
      <c r="B3" s="271"/>
      <c r="C3" s="271"/>
      <c r="D3" s="271"/>
      <c r="E3" s="271"/>
      <c r="F3" s="272"/>
      <c r="G3" s="273" t="inlineStr">
        <is>
          <t xml:space="preserve">中1 生徒A</t>
        </is>
      </c>
      <c r="H3" s="274"/>
      <c r="I3" s="274"/>
      <c r="J3" s="274"/>
      <c r="K3" s="274"/>
      <c r="L3" s="274"/>
      <c r="M3" s="274"/>
      <c r="N3" s="274"/>
      <c r="O3" s="274"/>
      <c r="P3" s="274"/>
      <c r="Q3" s="274"/>
      <c r="R3" s="274"/>
      <c r="S3" s="274"/>
      <c r="T3" s="274"/>
      <c r="U3" s="274"/>
      <c r="V3" s="274"/>
      <c r="W3" s="274"/>
      <c r="X3" s="275">
        <f ca="1">TODAY()</f>
      </c>
      <c r="Y3" s="276"/>
      <c r="Z3" s="276"/>
      <c r="AA3" s="276"/>
      <c r="AB3" s="276"/>
      <c r="AC3" s="276"/>
      <c r="AD3" s="276"/>
      <c r="AE3" s="276"/>
      <c r="AF3" s="276"/>
      <c r="AG3" s="276"/>
      <c r="AH3" s="276"/>
      <c r="AI3" s="276"/>
      <c r="AJ3" s="276"/>
      <c r="AK3" s="276"/>
      <c r="AL3" s="276"/>
      <c r="AM3" s="276"/>
      <c r="AN3" s="276"/>
      <c r="AO3" s="276"/>
      <c r="AP3" s="276"/>
      <c r="AQ3" s="285" t="s">
        <v>101</v>
      </c>
      <c r="AR3" s="285"/>
      <c r="AS3" s="285"/>
      <c r="AT3" s="285"/>
      <c r="AU3" s="285"/>
      <c r="AV3" s="286"/>
      <c r="AY3" s="57" t="s">
        <v>67</v>
      </c>
    </row>
    <row r="4" spans="1:58" ht="21" customHeight="1">
      <c r="A4" s="283"/>
      <c r="B4" s="283"/>
      <c r="C4" s="283"/>
      <c r="D4" s="283"/>
      <c r="E4" s="283"/>
      <c r="F4" s="283"/>
      <c r="G4" s="283"/>
      <c r="H4" s="283"/>
      <c r="I4" s="283"/>
      <c r="J4" s="283"/>
      <c r="K4" s="283"/>
      <c r="L4" s="283"/>
      <c r="M4" s="283"/>
      <c r="N4" s="283"/>
      <c r="O4" s="283"/>
      <c r="P4" s="283"/>
      <c r="Q4" s="283"/>
      <c r="R4" s="283"/>
      <c r="S4" s="283"/>
      <c r="T4" s="283"/>
      <c r="U4" s="283"/>
      <c r="V4" s="283"/>
      <c r="W4" s="283"/>
      <c r="X4" s="283"/>
      <c r="Y4" s="283"/>
      <c r="Z4" s="283"/>
      <c r="AA4" s="283"/>
      <c r="AB4" s="283"/>
      <c r="AC4" s="283"/>
      <c r="AD4" s="283"/>
      <c r="AE4" s="283"/>
      <c r="AF4" s="283"/>
      <c r="AG4" s="283"/>
      <c r="AH4" s="283"/>
      <c r="AI4" s="283"/>
      <c r="AJ4" s="283"/>
      <c r="AK4" s="283"/>
      <c r="AL4" s="283"/>
      <c r="AM4" s="283"/>
      <c r="AN4" s="283"/>
      <c r="AO4" s="283"/>
      <c r="AP4" s="283"/>
      <c r="AQ4" s="283"/>
      <c r="AR4" s="283"/>
      <c r="AS4" s="283"/>
      <c r="AT4" s="283"/>
      <c r="AU4" s="283"/>
      <c r="AV4" s="283"/>
      <c r="AY4" s="57" t="s">
        <v>68</v>
      </c>
    </row>
    <row r="5" spans="1:58" ht="21" customHeight="1">
      <c r="A5" s="277" t="s">
        <v>3</v>
      </c>
      <c r="B5" s="279" t="s">
        <v>4</v>
      </c>
      <c r="C5" s="279"/>
      <c r="D5" s="279"/>
      <c r="E5" s="6" t="s">
        <v>5</v>
      </c>
      <c r="F5" s="7"/>
      <c r="G5" s="281">
        <f>'講習スケジュール(入力用)'!D2</f>
      </c>
      <c r="H5" s="282"/>
      <c r="I5" s="281">
        <f>G5+1</f>
      </c>
      <c r="J5" s="282"/>
      <c r="K5" s="281">
        <f>I5+1</f>
      </c>
      <c r="L5" s="282"/>
      <c r="M5" s="281">
        <f>K5+1</f>
      </c>
      <c r="N5" s="282"/>
      <c r="O5" s="281">
        <f>M5+1</f>
      </c>
      <c r="P5" s="282"/>
      <c r="Q5" s="281">
        <f>O5+1</f>
      </c>
      <c r="R5" s="282"/>
      <c r="S5" s="281">
        <f>Q5+1</f>
      </c>
      <c r="T5" s="282"/>
      <c r="U5" s="281">
        <f>S5+1</f>
      </c>
      <c r="V5" s="282"/>
      <c r="W5" s="281">
        <f>U5+1</f>
      </c>
      <c r="X5" s="282"/>
      <c r="Y5" s="281">
        <f>W5+1</f>
      </c>
      <c r="Z5" s="282"/>
      <c r="AA5" s="281">
        <f>Y5+1</f>
      </c>
      <c r="AB5" s="282"/>
      <c r="AC5" s="281">
        <f>AA5+1</f>
      </c>
      <c r="AD5" s="282"/>
      <c r="AE5" s="281">
        <f>AC5+1</f>
      </c>
      <c r="AF5" s="282"/>
      <c r="AG5" s="281">
        <f>AE5+1</f>
      </c>
      <c r="AH5" s="282"/>
      <c r="AI5" s="281">
        <f>AG5+1</f>
      </c>
      <c r="AJ5" s="282"/>
      <c r="AK5" s="281">
        <f>AI5+1</f>
      </c>
      <c r="AL5" s="282"/>
      <c r="AM5" s="281">
        <f>AK5+1</f>
      </c>
      <c r="AN5" s="282"/>
      <c r="AO5" s="281">
        <f>AM5+1</f>
      </c>
      <c r="AP5" s="282"/>
      <c r="AQ5" s="281">
        <f>AO5+1</f>
      </c>
      <c r="AR5" s="282"/>
      <c r="AS5" s="281">
        <f>AQ5+1</f>
      </c>
      <c r="AT5" s="282"/>
      <c r="AU5" s="281">
        <f>AS5+1</f>
      </c>
      <c r="AV5" s="282"/>
      <c r="AY5" s="57" t="s">
        <v>51</v>
      </c>
    </row>
    <row r="6" spans="1:58" ht="21" customHeight="1" thickBot="1">
      <c r="A6" s="278"/>
      <c r="B6" s="280"/>
      <c r="C6" s="280"/>
      <c r="D6" s="280"/>
      <c r="E6" s="8" t="s">
        <v>6</v>
      </c>
      <c r="F6" s="9"/>
      <c r="G6" s="284">
        <f>TEXT(G5,"aaa")</f>
      </c>
      <c r="H6" s="284"/>
      <c r="I6" s="284">
        <f>TEXT(I5,"aaa")</f>
      </c>
      <c r="J6" s="284"/>
      <c r="K6" s="284">
        <f>TEXT(K5,"aaa")</f>
      </c>
      <c r="L6" s="284"/>
      <c r="M6" s="284">
        <f>TEXT(M5,"aaa")</f>
      </c>
      <c r="N6" s="284"/>
      <c r="O6" s="284">
        <f>TEXT(O5,"aaa")</f>
      </c>
      <c r="P6" s="284"/>
      <c r="Q6" s="284">
        <f>TEXT(Q5,"aaa")</f>
      </c>
      <c r="R6" s="284"/>
      <c r="S6" s="284">
        <f>TEXT(S5,"aaa")</f>
      </c>
      <c r="T6" s="284"/>
      <c r="U6" s="284">
        <f>TEXT(U5,"aaa")</f>
      </c>
      <c r="V6" s="284"/>
      <c r="W6" s="284">
        <f>TEXT(W5,"aaa")</f>
      </c>
      <c r="X6" s="284"/>
      <c r="Y6" s="284">
        <f>TEXT(Y5,"aaa")</f>
      </c>
      <c r="Z6" s="284"/>
      <c r="AA6" s="284">
        <f>TEXT(AA5,"aaa")</f>
      </c>
      <c r="AB6" s="284"/>
      <c r="AC6" s="284">
        <f>TEXT(AC5,"aaa")</f>
      </c>
      <c r="AD6" s="284"/>
      <c r="AE6" s="284">
        <f>TEXT(AE5,"aaa")</f>
      </c>
      <c r="AF6" s="284"/>
      <c r="AG6" s="284">
        <f>TEXT(AG5,"aaa")</f>
      </c>
      <c r="AH6" s="284"/>
      <c r="AI6" s="284">
        <f>TEXT(AI5,"aaa")</f>
      </c>
      <c r="AJ6" s="284"/>
      <c r="AK6" s="284">
        <f>TEXT(AK5,"aaa")</f>
      </c>
      <c r="AL6" s="284"/>
      <c r="AM6" s="284">
        <f>TEXT(AM5,"aaa")</f>
      </c>
      <c r="AN6" s="284"/>
      <c r="AO6" s="284">
        <f>TEXT(AO5,"aaa")</f>
      </c>
      <c r="AP6" s="284"/>
      <c r="AQ6" s="284">
        <f>TEXT(AQ5,"aaa")</f>
      </c>
      <c r="AR6" s="284"/>
      <c r="AS6" s="284">
        <f>TEXT(AS5,"aaa")</f>
      </c>
      <c r="AT6" s="284"/>
      <c r="AU6" s="284">
        <f>TEXT(AU5,"aaa")</f>
      </c>
      <c r="AV6" s="284"/>
    </row>
    <row r="7" spans="1:58" ht="21" customHeight="1">
      <c r="A7" s="279">
        <v>0</v>
      </c>
      <c r="B7" s="312">
        <v>0.375</v>
      </c>
      <c r="C7" s="313"/>
      <c r="D7" s="314"/>
      <c r="E7" s="308" t="s">
        <v>7</v>
      </c>
      <c r="F7" s="309"/>
      <c r="G7" s="293">
        <f>IF(VLOOKUP($G$3,'講習スケジュール(入力用)'!$B$73:$ADG$172,3,FALSE)="","",VLOOKUP($G$3,'講習スケジュール(入力用)'!$B$73:$ADG$172,3,FALSE))</f>
      </c>
      <c r="H7" s="294"/>
      <c r="I7" s="287">
        <f>IF(VLOOKUP($G$3,'講習スケジュール(入力用)'!$B$73:$ADG$172,17,FALSE)="","",VLOOKUP($G$3,'講習スケジュール(入力用)'!$B$73:$ADG$172,17,FALSE))</f>
      </c>
      <c r="J7" s="288"/>
      <c r="K7" s="287">
        <f>IF(VLOOKUP($G$3,'講習スケジュール(入力用)'!$B$73:$ADG$172,31,FALSE)="","",VLOOKUP($G$3,'講習スケジュール(入力用)'!$B$73:$ADG$172,31,FALSE))</f>
      </c>
      <c r="L7" s="288"/>
      <c r="M7" s="287">
        <f>IF(VLOOKUP($G$3,'講習スケジュール(入力用)'!$B$73:$ADG$172,45,FALSE)="","",VLOOKUP($G$3,'講習スケジュール(入力用)'!$B$73:$ADG$172,45,FALSE))</f>
      </c>
      <c r="N7" s="288"/>
      <c r="O7" s="287">
        <f>IF(VLOOKUP($G$3,'講習スケジュール(入力用)'!$B$73:$ADG$172,59,FALSE)="","",VLOOKUP($G$3,'講習スケジュール(入力用)'!$B$73:$ADG$172,59,FALSE))</f>
      </c>
      <c r="P7" s="288"/>
      <c r="Q7" s="287">
        <f>IF(VLOOKUP($G$3,'講習スケジュール(入力用)'!$B$73:$ADG$172,73,FALSE)="","",VLOOKUP($G$3,'講習スケジュール(入力用)'!$B$73:$ADG$172,73,FALSE))</f>
      </c>
      <c r="R7" s="288"/>
      <c r="S7" s="287">
        <f>IF(VLOOKUP($G$3,'講習スケジュール(入力用)'!$B$73:$ADG$172,87,FALSE)="","",VLOOKUP($G$3,'講習スケジュール(入力用)'!$B$73:$ADG$172,87,FALSE))</f>
      </c>
      <c r="T7" s="288"/>
      <c r="U7" s="287">
        <f>IF(VLOOKUP($G$3,'講習スケジュール(入力用)'!$B$73:$ADG$172,101,FALSE)="","",VLOOKUP($G$3,'講習スケジュール(入力用)'!$B$73:$ADG$172,101,FALSE))</f>
      </c>
      <c r="V7" s="288"/>
      <c r="W7" s="287">
        <f>IF(VLOOKUP($G$3,'講習スケジュール(入力用)'!$B$73:$ADG$172,115,FALSE)="","",VLOOKUP($G$3,'講習スケジュール(入力用)'!$B$73:$ADG$172,115,FALSE))</f>
      </c>
      <c r="X7" s="288"/>
      <c r="Y7" s="287">
        <f>IF(VLOOKUP($G$3,'講習スケジュール(入力用)'!$B$73:$ADG$172,129,FALSE)="","",VLOOKUP($G$3,'講習スケジュール(入力用)'!$B$73:$ADG$172,129,FALSE))</f>
      </c>
      <c r="Z7" s="288"/>
      <c r="AA7" s="287">
        <f>IF(VLOOKUP($G$3,'講習スケジュール(入力用)'!$B$73:$ADG$172,143,FALSE)="","",VLOOKUP($G$3,'講習スケジュール(入力用)'!$B$73:$ADG$172,143,FALSE))</f>
      </c>
      <c r="AB7" s="288"/>
      <c r="AC7" s="287">
        <f>IF(VLOOKUP($G$3,'講習スケジュール(入力用)'!$B$73:$ADG$172,157,FALSE)="","",VLOOKUP($G$3,'講習スケジュール(入力用)'!$B$73:$ADG$172,157,FALSE))</f>
      </c>
      <c r="AD7" s="288"/>
      <c r="AE7" s="287">
        <f>IF(VLOOKUP($G$3,'講習スケジュール(入力用)'!$B$73:$ADG$172,171,FALSE)="","",VLOOKUP($G$3,'講習スケジュール(入力用)'!$B$73:$ADG$172,171,FALSE))</f>
      </c>
      <c r="AF7" s="288"/>
      <c r="AG7" s="287">
        <f>IF(VLOOKUP($G$3,'講習スケジュール(入力用)'!$B$73:$ADG$172,185,FALSE)="","",VLOOKUP($G$3,'講習スケジュール(入力用)'!$B$73:$ADG$172,185,FALSE))</f>
      </c>
      <c r="AH7" s="288"/>
      <c r="AI7" s="287">
        <f>IF(VLOOKUP($G$3,'講習スケジュール(入力用)'!$B$73:$ADG$172,199,FALSE)="","",VLOOKUP($G$3,'講習スケジュール(入力用)'!$B$73:$ADG$172,199,FALSE))</f>
      </c>
      <c r="AJ7" s="288"/>
      <c r="AK7" s="287">
        <f>IF(VLOOKUP($G$3,'講習スケジュール(入力用)'!$B$73:$ADG$172,213,FALSE)="","",VLOOKUP($G$3,'講習スケジュール(入力用)'!$B$73:$ADG$172,213,FALSE))</f>
      </c>
      <c r="AL7" s="288"/>
      <c r="AM7" s="287">
        <f>IF(VLOOKUP($G$3,'講習スケジュール(入力用)'!$B$73:$ADG$172,227,FALSE)="","",VLOOKUP($G$3,'講習スケジュール(入力用)'!$B$73:$ADG$172,227,FALSE))</f>
      </c>
      <c r="AN7" s="288"/>
      <c r="AO7" s="287">
        <f>IF(VLOOKUP($G$3,'講習スケジュール(入力用)'!$B$73:$ADG$172,241,FALSE)="","",VLOOKUP($G$3,'講習スケジュール(入力用)'!$B$73:$ADG$172,241,FALSE))</f>
      </c>
      <c r="AP7" s="288"/>
      <c r="AQ7" s="287">
        <f>IF(VLOOKUP($G$3,'講習スケジュール(入力用)'!$B$73:$ADG$172,255,FALSE)="","",VLOOKUP($G$3,'講習スケジュール(入力用)'!$B$73:$ADG$172,255,FALSE))</f>
      </c>
      <c r="AR7" s="288"/>
      <c r="AS7" s="287">
        <f>IF(VLOOKUP($G$3,'講習スケジュール(入力用)'!$B$73:$ADG$172,269,FALSE)="","",VLOOKUP($G$3,'講習スケジュール(入力用)'!$B$73:$ADG$172,269,FALSE))</f>
      </c>
      <c r="AT7" s="288"/>
      <c r="AU7" s="287">
        <f>IF(VLOOKUP($G$3,'講習スケジュール(入力用)'!$B$73:$ADG$172,283,FALSE)="","",VLOOKUP($G$3,'講習スケジュール(入力用)'!$B$73:$ADG$172,283,FALSE))</f>
      </c>
      <c r="AV7" s="288"/>
      <c r="AZ7" s="162" t="s">
        <v>109</v>
      </c>
      <c r="BA7" s="162" t="s">
        <v>98</v>
      </c>
      <c r="BB7" s="159">
        <v>0</v>
      </c>
    </row>
    <row r="8" spans="1:58" ht="21" customHeight="1">
      <c r="A8" s="303"/>
      <c r="B8" s="300" t="s">
        <v>8</v>
      </c>
      <c r="C8" s="301"/>
      <c r="D8" s="302"/>
      <c r="E8" s="310"/>
      <c r="F8" s="311"/>
      <c r="G8" s="295"/>
      <c r="H8" s="296"/>
      <c r="I8" s="289"/>
      <c r="J8" s="290"/>
      <c r="K8" s="289"/>
      <c r="L8" s="290"/>
      <c r="M8" s="289"/>
      <c r="N8" s="290"/>
      <c r="O8" s="289"/>
      <c r="P8" s="290"/>
      <c r="Q8" s="289"/>
      <c r="R8" s="290"/>
      <c r="S8" s="289"/>
      <c r="T8" s="290"/>
      <c r="U8" s="289"/>
      <c r="V8" s="290"/>
      <c r="W8" s="289"/>
      <c r="X8" s="290"/>
      <c r="Y8" s="289"/>
      <c r="Z8" s="290"/>
      <c r="AA8" s="289"/>
      <c r="AB8" s="290"/>
      <c r="AC8" s="289"/>
      <c r="AD8" s="290"/>
      <c r="AE8" s="289"/>
      <c r="AF8" s="290"/>
      <c r="AG8" s="289"/>
      <c r="AH8" s="290"/>
      <c r="AI8" s="289"/>
      <c r="AJ8" s="290"/>
      <c r="AK8" s="289"/>
      <c r="AL8" s="290"/>
      <c r="AM8" s="289"/>
      <c r="AN8" s="290"/>
      <c r="AO8" s="289"/>
      <c r="AP8" s="290"/>
      <c r="AQ8" s="289"/>
      <c r="AR8" s="290"/>
      <c r="AS8" s="289"/>
      <c r="AT8" s="290"/>
      <c r="AU8" s="289"/>
      <c r="AV8" s="290"/>
      <c r="AZ8" s="163"/>
      <c r="BA8" s="168" t="s">
        <v>99</v>
      </c>
      <c r="BB8" s="160">
        <v>7</v>
      </c>
    </row>
    <row r="9" spans="1:58" ht="21" customHeight="1">
      <c r="A9" s="280"/>
      <c r="B9" s="315">
        <f>B7+$AY$1</f>
      </c>
      <c r="C9" s="316"/>
      <c r="D9" s="317"/>
      <c r="E9" s="306"/>
      <c r="F9" s="307"/>
      <c r="G9" s="291">
        <f>IF(VLOOKUP($G$3,'講習スケジュール(入力用)'!$B$73:$ADG$172,4,FALSE)="","",VLOOKUP($G$3,'講習スケジュール(入力用)'!$B$73:$ADG$172,4,FALSE))</f>
      </c>
      <c r="H9" s="292"/>
      <c r="I9" s="297">
        <f>IF(VLOOKUP($G$3,'講習スケジュール(入力用)'!$B$73:$ADG$172,18,FALSE)="","",VLOOKUP($G$3,'講習スケジュール(入力用)'!$B$73:$ADG$172,18,FALSE))</f>
      </c>
      <c r="J9" s="298"/>
      <c r="K9" s="297">
        <f>IF(VLOOKUP($G$3,'講習スケジュール(入力用)'!$B$73:$ADG$172,32,FALSE)="","",VLOOKUP($G$3,'講習スケジュール(入力用)'!$B$73:$ADG$172,32,FALSE))</f>
      </c>
      <c r="L9" s="298"/>
      <c r="M9" s="297">
        <f>IF(VLOOKUP($G$3,'講習スケジュール(入力用)'!$B$73:$ADG$172,46,FALSE)="","",VLOOKUP($G$3,'講習スケジュール(入力用)'!$B$73:$ADG$172,46,FALSE))</f>
      </c>
      <c r="N9" s="298"/>
      <c r="O9" s="297">
        <f>IF(VLOOKUP($G$3,'講習スケジュール(入力用)'!$B$73:$ADG$172,60,FALSE)="","",VLOOKUP($G$3,'講習スケジュール(入力用)'!$B$73:$ADG$172,60,FALSE))</f>
      </c>
      <c r="P9" s="298"/>
      <c r="Q9" s="297">
        <f>IF(VLOOKUP($G$3,'講習スケジュール(入力用)'!$B$73:$ADG$172,74,FALSE)="","",VLOOKUP($G$3,'講習スケジュール(入力用)'!$B$73:$ADG$172,74,FALSE))</f>
      </c>
      <c r="R9" s="298"/>
      <c r="S9" s="297">
        <f>IF(VLOOKUP($G$3,'講習スケジュール(入力用)'!$B$73:$ADG$172,88,FALSE)="","",VLOOKUP($G$3,'講習スケジュール(入力用)'!$B$73:$ADG$172,88,FALSE))</f>
      </c>
      <c r="T9" s="298"/>
      <c r="U9" s="297">
        <f>IF(VLOOKUP($G$3,'講習スケジュール(入力用)'!$B$73:$ADG$172,102,FALSE)="","",VLOOKUP($G$3,'講習スケジュール(入力用)'!$B$73:$ADG$172,102,FALSE))</f>
      </c>
      <c r="V9" s="298"/>
      <c r="W9" s="297">
        <f>IF(VLOOKUP($G$3,'講習スケジュール(入力用)'!$B$73:$ADG$172,116,FALSE)="","",VLOOKUP($G$3,'講習スケジュール(入力用)'!$B$73:$ADG$172,116,FALSE))</f>
      </c>
      <c r="X9" s="298"/>
      <c r="Y9" s="297">
        <f>IF(VLOOKUP($G$3,'講習スケジュール(入力用)'!$B$73:$ADG$172,130,FALSE)="","",VLOOKUP($G$3,'講習スケジュール(入力用)'!$B$73:$ADG$172,130,FALSE))</f>
      </c>
      <c r="Z9" s="298"/>
      <c r="AA9" s="297">
        <f>IF(VLOOKUP($G$3,'講習スケジュール(入力用)'!$B$73:$ADG$172,144,FALSE)="","",VLOOKUP($G$3,'講習スケジュール(入力用)'!$B$73:$ADG$172,144,FALSE))</f>
      </c>
      <c r="AB9" s="298"/>
      <c r="AC9" s="297">
        <f>IF(VLOOKUP($G$3,'講習スケジュール(入力用)'!$B$73:$ADG$172,158,FALSE)="","",VLOOKUP($G$3,'講習スケジュール(入力用)'!$B$73:$ADG$172,158,FALSE))</f>
      </c>
      <c r="AD9" s="298"/>
      <c r="AE9" s="297">
        <f>IF(VLOOKUP($G$3,'講習スケジュール(入力用)'!$B$73:$ADG$172,172,FALSE)="","",VLOOKUP($G$3,'講習スケジュール(入力用)'!$B$73:$ADG$172,172,FALSE))</f>
      </c>
      <c r="AF9" s="298"/>
      <c r="AG9" s="297">
        <f>IF(VLOOKUP($G$3,'講習スケジュール(入力用)'!$B$73:$ADG$172,186,FALSE)="","",VLOOKUP($G$3,'講習スケジュール(入力用)'!$B$73:$ADG$172,186,FALSE))</f>
      </c>
      <c r="AH9" s="298"/>
      <c r="AI9" s="297">
        <f>IF(VLOOKUP($G$3,'講習スケジュール(入力用)'!$B$73:$ADG$172,200,FALSE)="","",VLOOKUP($G$3,'講習スケジュール(入力用)'!$B$73:$ADG$172,200,FALSE))</f>
      </c>
      <c r="AJ9" s="298"/>
      <c r="AK9" s="297">
        <f>IF(VLOOKUP($G$3,'講習スケジュール(入力用)'!$B$73:$ADG$172,214,FALSE)="","",VLOOKUP($G$3,'講習スケジュール(入力用)'!$B$73:$ADG$172,214,FALSE))</f>
      </c>
      <c r="AL9" s="298"/>
      <c r="AM9" s="297">
        <f>IF(VLOOKUP($G$3,'講習スケジュール(入力用)'!$B$73:$ADG$172,228,FALSE)="","",VLOOKUP($G$3,'講習スケジュール(入力用)'!$B$73:$ADG$172,228,FALSE))</f>
      </c>
      <c r="AN9" s="298"/>
      <c r="AO9" s="297">
        <f>IF(VLOOKUP($G$3,'講習スケジュール(入力用)'!$B$73:$ADG$172,242,FALSE)="","",VLOOKUP($G$3,'講習スケジュール(入力用)'!$B$73:$ADG$172,242,FALSE))</f>
      </c>
      <c r="AP9" s="298"/>
      <c r="AQ9" s="297">
        <f>IF(VLOOKUP($G$3,'講習スケジュール(入力用)'!$B$73:$ADG$172,256,FALSE)="","",VLOOKUP($G$3,'講習スケジュール(入力用)'!$B$73:$ADG$172,256,FALSE))</f>
      </c>
      <c r="AR9" s="298"/>
      <c r="AS9" s="297">
        <f>IF(VLOOKUP($G$3,'講習スケジュール(入力用)'!$B$73:$ADG$172,270,FALSE)="","",VLOOKUP($G$3,'講習スケジュール(入力用)'!$B$73:$ADG$172,270,FALSE))</f>
      </c>
      <c r="AT9" s="298"/>
      <c r="AU9" s="297">
        <f>IF(VLOOKUP($G$3,'講習スケジュール(入力用)'!$B$73:$ADG$172,284,FALSE)="","",VLOOKUP($G$3,'講習スケジュール(入力用)'!$B$73:$ADG$172,284,FALSE))</f>
      </c>
      <c r="AV9" s="298"/>
      <c r="AZ9" s="163"/>
      <c r="BA9" s="168" t="s">
        <v>100</v>
      </c>
      <c r="BB9" s="160">
        <v>0</v>
      </c>
    </row>
    <row r="10" spans="1:58" ht="21" customHeight="1">
      <c r="A10" s="279">
        <v>1</v>
      </c>
      <c r="B10" s="312">
        <v>0.4375</v>
      </c>
      <c r="C10" s="313"/>
      <c r="D10" s="314"/>
      <c r="E10" s="308" t="s">
        <v>7</v>
      </c>
      <c r="F10" s="309"/>
      <c r="G10" s="304">
        <f>IF(VLOOKUP($G$3,'講習スケジュール(入力用)'!$B$73:$ADG$172,5,FALSE)="","",VLOOKUP($G$3,'講習スケジュール(入力用)'!$B$73:$ADG$172,5,FALSE))</f>
      </c>
      <c r="H10" s="288"/>
      <c r="I10" s="287">
        <f>IF(VLOOKUP($G$3,'講習スケジュール(入力用)'!$B$73:$ADG$172,19,FALSE)="","",VLOOKUP($G$3,'講習スケジュール(入力用)'!$B$73:$ADG$172,19,FALSE))</f>
      </c>
      <c r="J10" s="288"/>
      <c r="K10" s="287">
        <f>IF(VLOOKUP($G$3,'講習スケジュール(入力用)'!$B$73:$ADG$172,33,FALSE)="","",VLOOKUP($G$3,'講習スケジュール(入力用)'!$B$73:$ADG$172,33,FALSE))</f>
      </c>
      <c r="L10" s="288"/>
      <c r="M10" s="287">
        <f>IF(VLOOKUP($G$3,'講習スケジュール(入力用)'!$B$73:$ADG$172,47,FALSE)="","",VLOOKUP($G$3,'講習スケジュール(入力用)'!$B$73:$ADG$172,47,FALSE))</f>
      </c>
      <c r="N10" s="288"/>
      <c r="O10" s="287">
        <f>IF(VLOOKUP($G$3,'講習スケジュール(入力用)'!$B$73:$ADG$172,61,FALSE)="","",VLOOKUP($G$3,'講習スケジュール(入力用)'!$B$73:$ADG$172,61,FALSE))</f>
      </c>
      <c r="P10" s="288"/>
      <c r="Q10" s="287">
        <f>IF(VLOOKUP($G$3,'講習スケジュール(入力用)'!$B$73:$ADG$172,75,FALSE)="","",VLOOKUP($G$3,'講習スケジュール(入力用)'!$B$73:$ADG$172,75,FALSE))</f>
      </c>
      <c r="R10" s="288"/>
      <c r="S10" s="287">
        <f>IF(VLOOKUP($G$3,'講習スケジュール(入力用)'!$B$73:$ADG$172,89,FALSE)="","",VLOOKUP($G$3,'講習スケジュール(入力用)'!$B$73:$ADG$172,89,FALSE))</f>
      </c>
      <c r="T10" s="288"/>
      <c r="U10" s="287">
        <f>IF(VLOOKUP($G$3,'講習スケジュール(入力用)'!$B$73:$ADG$172,103,FALSE)="","",VLOOKUP($G$3,'講習スケジュール(入力用)'!$B$73:$ADG$172,103,FALSE))</f>
      </c>
      <c r="V10" s="288"/>
      <c r="W10" s="287">
        <f>IF(VLOOKUP($G$3,'講習スケジュール(入力用)'!$B$73:$ADG$172,117,FALSE)="","",VLOOKUP($G$3,'講習スケジュール(入力用)'!$B$73:$ADG$172,117,FALSE))</f>
      </c>
      <c r="X10" s="288"/>
      <c r="Y10" s="287">
        <f>IF(VLOOKUP($G$3,'講習スケジュール(入力用)'!$B$73:$ADG$172,131,FALSE)="","",VLOOKUP($G$3,'講習スケジュール(入力用)'!$B$73:$ADG$172,131,FALSE))</f>
      </c>
      <c r="Z10" s="288"/>
      <c r="AA10" s="287">
        <f>IF(VLOOKUP($G$3,'講習スケジュール(入力用)'!$B$73:$ADG$172,145,FALSE)="","",VLOOKUP($G$3,'講習スケジュール(入力用)'!$B$73:$ADG$172,145,FALSE))</f>
      </c>
      <c r="AB10" s="288"/>
      <c r="AC10" s="287">
        <f>IF(VLOOKUP($G$3,'講習スケジュール(入力用)'!$B$73:$ADG$172,159,FALSE)="","",VLOOKUP($G$3,'講習スケジュール(入力用)'!$B$73:$ADG$172,159,FALSE))</f>
      </c>
      <c r="AD10" s="288"/>
      <c r="AE10" s="287">
        <f>IF(VLOOKUP($G$3,'講習スケジュール(入力用)'!$B$73:$ADG$172,173,FALSE)="","",VLOOKUP($G$3,'講習スケジュール(入力用)'!$B$73:$ADG$172,173,FALSE))</f>
      </c>
      <c r="AF10" s="288"/>
      <c r="AG10" s="287">
        <f>IF(VLOOKUP($G$3,'講習スケジュール(入力用)'!$B$73:$ADG$172,187,FALSE)="","",VLOOKUP($G$3,'講習スケジュール(入力用)'!$B$73:$ADG$172,187,FALSE))</f>
      </c>
      <c r="AH10" s="288"/>
      <c r="AI10" s="287">
        <f>IF(VLOOKUP($G$3,'講習スケジュール(入力用)'!$B$73:$ADG$172,201,FALSE)="","",VLOOKUP($G$3,'講習スケジュール(入力用)'!$B$73:$ADG$172,201,FALSE))</f>
      </c>
      <c r="AJ10" s="288"/>
      <c r="AK10" s="287">
        <f>IF(VLOOKUP($G$3,'講習スケジュール(入力用)'!$B$73:$ADG$172,215,FALSE)="","",VLOOKUP($G$3,'講習スケジュール(入力用)'!$B$73:$ADG$172,215,FALSE))</f>
      </c>
      <c r="AL10" s="288"/>
      <c r="AM10" s="287">
        <f>IF(VLOOKUP($G$3,'講習スケジュール(入力用)'!$B$73:$ADG$172,229,FALSE)="","",VLOOKUP($G$3,'講習スケジュール(入力用)'!$B$73:$ADG$172,229,FALSE))</f>
      </c>
      <c r="AN10" s="288"/>
      <c r="AO10" s="287">
        <f>IF(VLOOKUP($G$3,'講習スケジュール(入力用)'!$B$73:$ADG$172,243,FALSE)="","",VLOOKUP($G$3,'講習スケジュール(入力用)'!$B$73:$ADG$172,243,FALSE))</f>
      </c>
      <c r="AP10" s="288"/>
      <c r="AQ10" s="287">
        <f>IF(VLOOKUP($G$3,'講習スケジュール(入力用)'!$B$73:$ADG$172,257,FALSE)="","",VLOOKUP($G$3,'講習スケジュール(入力用)'!$B$73:$ADG$172,257,FALSE))</f>
      </c>
      <c r="AR10" s="288"/>
      <c r="AS10" s="287">
        <f>IF(VLOOKUP($G$3,'講習スケジュール(入力用)'!$B$73:$ADG$172,271,FALSE)="","",VLOOKUP($G$3,'講習スケジュール(入力用)'!$B$73:$ADG$172,271,FALSE))</f>
      </c>
      <c r="AT10" s="288"/>
      <c r="AU10" s="287">
        <f>IF(VLOOKUP($G$3,'講習スケジュール(入力用)'!$B$73:$ADG$172,285,FALSE)="","",VLOOKUP($G$3,'講習スケジュール(入力用)'!$B$73:$ADG$172,285,FALSE))</f>
      </c>
      <c r="AV10" s="288"/>
      <c r="AZ10" s="163"/>
      <c r="BA10" s="168" t="s">
        <v>106</v>
      </c>
      <c r="BB10" s="160">
        <v>7</v>
      </c>
    </row>
    <row r="11" spans="1:58" ht="21" customHeight="1" thickBot="1">
      <c r="A11" s="303"/>
      <c r="B11" s="300" t="s">
        <v>8</v>
      </c>
      <c r="C11" s="301"/>
      <c r="D11" s="302"/>
      <c r="E11" s="310"/>
      <c r="F11" s="311"/>
      <c r="G11" s="305"/>
      <c r="H11" s="290"/>
      <c r="I11" s="289"/>
      <c r="J11" s="290"/>
      <c r="K11" s="289"/>
      <c r="L11" s="290"/>
      <c r="M11" s="289"/>
      <c r="N11" s="290"/>
      <c r="O11" s="289"/>
      <c r="P11" s="290"/>
      <c r="Q11" s="289"/>
      <c r="R11" s="290"/>
      <c r="S11" s="289"/>
      <c r="T11" s="290"/>
      <c r="U11" s="289"/>
      <c r="V11" s="290"/>
      <c r="W11" s="289"/>
      <c r="X11" s="290"/>
      <c r="Y11" s="289"/>
      <c r="Z11" s="290"/>
      <c r="AA11" s="289"/>
      <c r="AB11" s="290"/>
      <c r="AC11" s="289"/>
      <c r="AD11" s="290"/>
      <c r="AE11" s="289"/>
      <c r="AF11" s="290"/>
      <c r="AG11" s="289"/>
      <c r="AH11" s="290"/>
      <c r="AI11" s="289"/>
      <c r="AJ11" s="290"/>
      <c r="AK11" s="289"/>
      <c r="AL11" s="290"/>
      <c r="AM11" s="289"/>
      <c r="AN11" s="290"/>
      <c r="AO11" s="289"/>
      <c r="AP11" s="290"/>
      <c r="AQ11" s="289"/>
      <c r="AR11" s="290"/>
      <c r="AS11" s="289"/>
      <c r="AT11" s="290"/>
      <c r="AU11" s="289"/>
      <c r="AV11" s="290"/>
      <c r="AZ11" s="164"/>
      <c r="BA11" s="169" t="s">
        <v>108</v>
      </c>
      <c r="BB11" s="161">
        <v>0</v>
      </c>
    </row>
    <row r="12" spans="1:58" ht="21" customHeight="1">
      <c r="A12" s="280"/>
      <c r="B12" s="315">
        <f>B10+$AY$1</f>
      </c>
      <c r="C12" s="316"/>
      <c r="D12" s="317"/>
      <c r="E12" s="306"/>
      <c r="F12" s="307"/>
      <c r="G12" s="299">
        <f>IF(VLOOKUP($G$3,'講習スケジュール(入力用)'!$B$73:$ADG$172,6,FALSE)="","",VLOOKUP($G$3,'講習スケジュール(入力用)'!$B$73:$ADG$172,6,FALSE))</f>
      </c>
      <c r="H12" s="298"/>
      <c r="I12" s="297">
        <f>IF(VLOOKUP($G$3,'講習スケジュール(入力用)'!$B$73:$ADG$172,20,FALSE)="","",VLOOKUP($G$3,'講習スケジュール(入力用)'!$B$73:$ADG$172,20,FALSE))</f>
      </c>
      <c r="J12" s="298"/>
      <c r="K12" s="297">
        <f>IF(VLOOKUP($G$3,'講習スケジュール(入力用)'!$B$73:$ADG$172,34,FALSE)="","",VLOOKUP($G$3,'講習スケジュール(入力用)'!$B$73:$ADG$172,34,FALSE))</f>
      </c>
      <c r="L12" s="298"/>
      <c r="M12" s="297">
        <f>IF(VLOOKUP($G$3,'講習スケジュール(入力用)'!$B$73:$ADG$172,48,FALSE)="","",VLOOKUP($G$3,'講習スケジュール(入力用)'!$B$73:$ADG$172,48,FALSE))</f>
      </c>
      <c r="N12" s="298"/>
      <c r="O12" s="297">
        <f>IF(VLOOKUP($G$3,'講習スケジュール(入力用)'!$B$73:$ADG$172,62,FALSE)="","",VLOOKUP($G$3,'講習スケジュール(入力用)'!$B$73:$ADG$172,62,FALSE))</f>
      </c>
      <c r="P12" s="298"/>
      <c r="Q12" s="297">
        <f>IF(VLOOKUP($G$3,'講習スケジュール(入力用)'!$B$73:$ADG$172,76,FALSE)="","",VLOOKUP($G$3,'講習スケジュール(入力用)'!$B$73:$ADG$172,76,FALSE))</f>
      </c>
      <c r="R12" s="298"/>
      <c r="S12" s="297">
        <f>IF(VLOOKUP($G$3,'講習スケジュール(入力用)'!$B$73:$ADG$172,90,FALSE)="","",VLOOKUP($G$3,'講習スケジュール(入力用)'!$B$73:$ADG$172,90,FALSE))</f>
      </c>
      <c r="T12" s="298"/>
      <c r="U12" s="297">
        <f>IF(VLOOKUP($G$3,'講習スケジュール(入力用)'!$B$73:$ADG$172,104,FALSE)="","",VLOOKUP($G$3,'講習スケジュール(入力用)'!$B$73:$ADG$172,104,FALSE))</f>
      </c>
      <c r="V12" s="298"/>
      <c r="W12" s="297">
        <f>IF(VLOOKUP($G$3,'講習スケジュール(入力用)'!$B$73:$ADG$172,118,FALSE)="","",VLOOKUP($G$3,'講習スケジュール(入力用)'!$B$73:$ADG$172,118,FALSE))</f>
      </c>
      <c r="X12" s="298"/>
      <c r="Y12" s="297">
        <f>IF(VLOOKUP($G$3,'講習スケジュール(入力用)'!$B$73:$ADG$172,132,FALSE)="","",VLOOKUP($G$3,'講習スケジュール(入力用)'!$B$73:$ADG$172,132,FALSE))</f>
      </c>
      <c r="Z12" s="298"/>
      <c r="AA12" s="297">
        <f>IF(VLOOKUP($G$3,'講習スケジュール(入力用)'!$B$73:$ADG$172,146,FALSE)="","",VLOOKUP($G$3,'講習スケジュール(入力用)'!$B$73:$ADG$172,146,FALSE))</f>
      </c>
      <c r="AB12" s="298"/>
      <c r="AC12" s="297">
        <f>IF(VLOOKUP($G$3,'講習スケジュール(入力用)'!$B$73:$ADG$172,160,FALSE)="","",VLOOKUP($G$3,'講習スケジュール(入力用)'!$B$73:$ADG$172,160,FALSE))</f>
      </c>
      <c r="AD12" s="298"/>
      <c r="AE12" s="297">
        <f>IF(VLOOKUP($G$3,'講習スケジュール(入力用)'!$B$73:$ADG$172,174,FALSE)="","",VLOOKUP($G$3,'講習スケジュール(入力用)'!$B$73:$ADG$172,174,FALSE))</f>
      </c>
      <c r="AF12" s="298"/>
      <c r="AG12" s="297">
        <f>IF(VLOOKUP($G$3,'講習スケジュール(入力用)'!$B$73:$ADG$172,188,FALSE)="","",VLOOKUP($G$3,'講習スケジュール(入力用)'!$B$73:$ADG$172,188,FALSE))</f>
      </c>
      <c r="AH12" s="298"/>
      <c r="AI12" s="297">
        <f>IF(VLOOKUP($G$3,'講習スケジュール(入力用)'!$B$73:$ADG$172,202,FALSE)="","",VLOOKUP($G$3,'講習スケジュール(入力用)'!$B$73:$ADG$172,202,FALSE))</f>
      </c>
      <c r="AJ12" s="298"/>
      <c r="AK12" s="297">
        <f>IF(VLOOKUP($G$3,'講習スケジュール(入力用)'!$B$73:$ADG$172,216,FALSE)="","",VLOOKUP($G$3,'講習スケジュール(入力用)'!$B$73:$ADG$172,216,FALSE))</f>
      </c>
      <c r="AL12" s="298"/>
      <c r="AM12" s="297">
        <f>IF(VLOOKUP($G$3,'講習スケジュール(入力用)'!$B$73:$ADG$172,230,FALSE)="","",VLOOKUP($G$3,'講習スケジュール(入力用)'!$B$73:$ADG$172,230,FALSE))</f>
      </c>
      <c r="AN12" s="298"/>
      <c r="AO12" s="297">
        <f>IF(VLOOKUP($G$3,'講習スケジュール(入力用)'!$B$73:$ADG$172,244,FALSE)="","",VLOOKUP($G$3,'講習スケジュール(入力用)'!$B$73:$ADG$172,244,FALSE))</f>
      </c>
      <c r="AP12" s="298"/>
      <c r="AQ12" s="297">
        <f>IF(VLOOKUP($G$3,'講習スケジュール(入力用)'!$B$73:$ADG$172,258,FALSE)="","",VLOOKUP($G$3,'講習スケジュール(入力用)'!$B$73:$ADG$172,258,FALSE))</f>
      </c>
      <c r="AR12" s="298"/>
      <c r="AS12" s="297">
        <f>IF(VLOOKUP($G$3,'講習スケジュール(入力用)'!$B$73:$ADG$172,272,FALSE)="","",VLOOKUP($G$3,'講習スケジュール(入力用)'!$B$73:$ADG$172,272,FALSE))</f>
      </c>
      <c r="AT12" s="298"/>
      <c r="AU12" s="297">
        <f>IF(VLOOKUP($G$3,'講習スケジュール(入力用)'!$B$73:$ADG$172,286,FALSE)="","",VLOOKUP($G$3,'講習スケジュール(入力用)'!$B$73:$ADG$172,286,FALSE))</f>
      </c>
      <c r="AV12" s="298"/>
      <c r="AZ12" s="165" t="s">
        <v>110</v>
      </c>
      <c r="BA12" s="162" t="s">
        <v>98</v>
      </c>
      <c r="BB12" s="159">
        <v>4</v>
      </c>
      <c r="BF12" t="s">
        <v>170</v>
      </c>
    </row>
    <row r="13" spans="1:58" ht="21" customHeight="1">
      <c r="A13" s="322">
        <v>2</v>
      </c>
      <c r="B13" s="312">
        <v>0.53125</v>
      </c>
      <c r="C13" s="313"/>
      <c r="D13" s="314"/>
      <c r="E13" s="323" t="s">
        <v>7</v>
      </c>
      <c r="F13" s="324"/>
      <c r="G13" s="293">
        <f>IF(VLOOKUP($G$3,'講習スケジュール(入力用)'!$B$73:$ADG$172,7,FALSE)="","",VLOOKUP($G$3,'講習スケジュール(入力用)'!$B$73:$ADG$172,7,FALSE))</f>
      </c>
      <c r="H13" s="294"/>
      <c r="I13" s="287">
        <f>IF(VLOOKUP($G$3,'講習スケジュール(入力用)'!$B$73:$ADG$172,21,FALSE)="","",VLOOKUP($G$3,'講習スケジュール(入力用)'!$B$73:$ADG$172,21,FALSE))</f>
      </c>
      <c r="J13" s="288"/>
      <c r="K13" s="287">
        <f>IF(VLOOKUP($G$3,'講習スケジュール(入力用)'!$B$73:$ADG$172,35,FALSE)="","",VLOOKUP($G$3,'講習スケジュール(入力用)'!$B$73:$ADG$172,35,FALSE))</f>
      </c>
      <c r="L13" s="288"/>
      <c r="M13" s="287">
        <f>IF(VLOOKUP($G$3,'講習スケジュール(入力用)'!$B$73:$ADG$172,49,FALSE)="","",VLOOKUP($G$3,'講習スケジュール(入力用)'!$B$73:$ADG$172,49,FALSE))</f>
      </c>
      <c r="N13" s="288"/>
      <c r="O13" s="287">
        <f>IF(VLOOKUP($G$3,'講習スケジュール(入力用)'!$B$73:$ADG$172,63,FALSE)="","",VLOOKUP($G$3,'講習スケジュール(入力用)'!$B$73:$ADG$172,63,FALSE))</f>
      </c>
      <c r="P13" s="288"/>
      <c r="Q13" s="287">
        <f>IF(VLOOKUP($G$3,'講習スケジュール(入力用)'!$B$73:$ADG$172,77,FALSE)="","",VLOOKUP($G$3,'講習スケジュール(入力用)'!$B$73:$ADG$172,77,FALSE))</f>
      </c>
      <c r="R13" s="288"/>
      <c r="S13" s="287">
        <f>IF(VLOOKUP($G$3,'講習スケジュール(入力用)'!$B$73:$ADG$172,91,FALSE)="","",VLOOKUP($G$3,'講習スケジュール(入力用)'!$B$73:$ADG$172,91,FALSE))</f>
      </c>
      <c r="T13" s="288"/>
      <c r="U13" s="287">
        <f>IF(VLOOKUP($G$3,'講習スケジュール(入力用)'!$B$73:$ADG$172,105,FALSE)="","",VLOOKUP($G$3,'講習スケジュール(入力用)'!$B$73:$ADG$172,105,FALSE))</f>
      </c>
      <c r="V13" s="288"/>
      <c r="W13" s="287">
        <f>IF(VLOOKUP($G$3,'講習スケジュール(入力用)'!$B$73:$ADG$172,119,FALSE)="","",VLOOKUP($G$3,'講習スケジュール(入力用)'!$B$73:$ADG$172,119,FALSE))</f>
      </c>
      <c r="X13" s="288"/>
      <c r="Y13" s="287">
        <f>IF(VLOOKUP($G$3,'講習スケジュール(入力用)'!$B$73:$ADG$172,133,FALSE)="","",VLOOKUP($G$3,'講習スケジュール(入力用)'!$B$73:$ADG$172,133,FALSE))</f>
      </c>
      <c r="Z13" s="288"/>
      <c r="AA13" s="287">
        <f>IF(VLOOKUP($G$3,'講習スケジュール(入力用)'!$B$73:$ADG$172,147,FALSE)="","",VLOOKUP($G$3,'講習スケジュール(入力用)'!$B$73:$ADG$172,147,FALSE))</f>
      </c>
      <c r="AB13" s="288"/>
      <c r="AC13" s="287">
        <f>IF(VLOOKUP($G$3,'講習スケジュール(入力用)'!$B$73:$ADG$172,161,FALSE)="","",VLOOKUP($G$3,'講習スケジュール(入力用)'!$B$73:$ADG$172,161,FALSE))</f>
      </c>
      <c r="AD13" s="288"/>
      <c r="AE13" s="287">
        <f>IF(VLOOKUP($G$3,'講習スケジュール(入力用)'!$B$73:$ADG$172,175,FALSE)="","",VLOOKUP($G$3,'講習スケジュール(入力用)'!$B$73:$ADG$172,175,FALSE))</f>
      </c>
      <c r="AF13" s="288"/>
      <c r="AG13" s="287">
        <f>IF(VLOOKUP($G$3,'講習スケジュール(入力用)'!$B$73:$ADG$172,189,FALSE)="","",VLOOKUP($G$3,'講習スケジュール(入力用)'!$B$73:$ADG$172,189,FALSE))</f>
      </c>
      <c r="AH13" s="288"/>
      <c r="AI13" s="287">
        <f>IF(VLOOKUP($G$3,'講習スケジュール(入力用)'!$B$73:$ADG$172,203,FALSE)="","",VLOOKUP($G$3,'講習スケジュール(入力用)'!$B$73:$ADG$172,203,FALSE))</f>
      </c>
      <c r="AJ13" s="288"/>
      <c r="AK13" s="287">
        <f>IF(VLOOKUP($G$3,'講習スケジュール(入力用)'!$B$73:$ADG$172,217,FALSE)="","",VLOOKUP($G$3,'講習スケジュール(入力用)'!$B$73:$ADG$172,217,FALSE))</f>
      </c>
      <c r="AL13" s="288"/>
      <c r="AM13" s="287">
        <f>IF(VLOOKUP($G$3,'講習スケジュール(入力用)'!$B$73:$ADG$172,231,FALSE)="","",VLOOKUP($G$3,'講習スケジュール(入力用)'!$B$73:$ADG$172,231,FALSE))</f>
      </c>
      <c r="AN13" s="288"/>
      <c r="AO13" s="287">
        <f>IF(VLOOKUP($G$3,'講習スケジュール(入力用)'!$B$73:$ADG$172,245,FALSE)="","",VLOOKUP($G$3,'講習スケジュール(入力用)'!$B$73:$ADG$172,245,FALSE))</f>
      </c>
      <c r="AP13" s="288"/>
      <c r="AQ13" s="287">
        <f>IF(VLOOKUP($G$3,'講習スケジュール(入力用)'!$B$73:$ADG$172,259,FALSE)="","",VLOOKUP($G$3,'講習スケジュール(入力用)'!$B$73:$ADG$172,259,FALSE))</f>
      </c>
      <c r="AR13" s="288"/>
      <c r="AS13" s="287">
        <f>IF(VLOOKUP($G$3,'講習スケジュール(入力用)'!$B$73:$ADG$172,273,FALSE)="","",VLOOKUP($G$3,'講習スケジュール(入力用)'!$B$73:$ADG$172,273,FALSE))</f>
      </c>
      <c r="AT13" s="288"/>
      <c r="AU13" s="287">
        <f>IF(VLOOKUP($G$3,'講習スケジュール(入力用)'!$B$73:$ADG$172,287,FALSE)="","",VLOOKUP($G$3,'講習スケジュール(入力用)'!$B$73:$ADG$172,287,FALSE))</f>
      </c>
      <c r="AV13" s="288"/>
      <c r="AZ13" s="166"/>
      <c r="BA13" s="168" t="s">
        <v>99</v>
      </c>
      <c r="BB13" s="160">
        <v>3</v>
      </c>
    </row>
    <row r="14" spans="1:58" ht="21" customHeight="1">
      <c r="A14" s="322"/>
      <c r="B14" s="300" t="s">
        <v>8</v>
      </c>
      <c r="C14" s="301"/>
      <c r="D14" s="302"/>
      <c r="E14" s="325"/>
      <c r="F14" s="326"/>
      <c r="G14" s="295"/>
      <c r="H14" s="296"/>
      <c r="I14" s="289"/>
      <c r="J14" s="290"/>
      <c r="K14" s="289"/>
      <c r="L14" s="290"/>
      <c r="M14" s="289"/>
      <c r="N14" s="290"/>
      <c r="O14" s="289"/>
      <c r="P14" s="290"/>
      <c r="Q14" s="289"/>
      <c r="R14" s="290"/>
      <c r="S14" s="289"/>
      <c r="T14" s="290"/>
      <c r="U14" s="289"/>
      <c r="V14" s="290"/>
      <c r="W14" s="289"/>
      <c r="X14" s="290"/>
      <c r="Y14" s="289"/>
      <c r="Z14" s="290"/>
      <c r="AA14" s="289"/>
      <c r="AB14" s="290"/>
      <c r="AC14" s="289"/>
      <c r="AD14" s="290"/>
      <c r="AE14" s="289"/>
      <c r="AF14" s="290"/>
      <c r="AG14" s="289"/>
      <c r="AH14" s="290"/>
      <c r="AI14" s="289"/>
      <c r="AJ14" s="290"/>
      <c r="AK14" s="289"/>
      <c r="AL14" s="290"/>
      <c r="AM14" s="289"/>
      <c r="AN14" s="290"/>
      <c r="AO14" s="289"/>
      <c r="AP14" s="290"/>
      <c r="AQ14" s="289"/>
      <c r="AR14" s="290"/>
      <c r="AS14" s="289"/>
      <c r="AT14" s="290"/>
      <c r="AU14" s="289"/>
      <c r="AV14" s="290"/>
      <c r="AZ14" s="166"/>
      <c r="BA14" s="168" t="s">
        <v>100</v>
      </c>
      <c r="BB14" s="160">
        <v>0</v>
      </c>
    </row>
    <row r="15" spans="1:58" ht="21" customHeight="1">
      <c r="A15" s="322"/>
      <c r="B15" s="315">
        <f>B13+$AY$1</f>
      </c>
      <c r="C15" s="316"/>
      <c r="D15" s="317"/>
      <c r="E15" s="327"/>
      <c r="F15" s="327"/>
      <c r="G15" s="291">
        <f>IF(VLOOKUP($G$3,'講習スケジュール(入力用)'!$B$73:$ADG$172,8,FALSE)="","",VLOOKUP($G$3,'講習スケジュール(入力用)'!$B$73:$ADG$172,8,FALSE))</f>
      </c>
      <c r="H15" s="292"/>
      <c r="I15" s="297">
        <f>IF(VLOOKUP($G$3,'講習スケジュール(入力用)'!$B$73:$ADG$172,22,FALSE)="","",VLOOKUP($G$3,'講習スケジュール(入力用)'!$B$73:$ADG$172,22,FALSE))</f>
      </c>
      <c r="J15" s="298"/>
      <c r="K15" s="297">
        <f>IF(VLOOKUP($G$3,'講習スケジュール(入力用)'!$B$73:$ADG$172,36,FALSE)="","",VLOOKUP($G$3,'講習スケジュール(入力用)'!$B$73:$ADG$172,36,FALSE))</f>
      </c>
      <c r="L15" s="298"/>
      <c r="M15" s="297">
        <f>IF(VLOOKUP($G$3,'講習スケジュール(入力用)'!$B$73:$ADG$172,50,FALSE)="","",VLOOKUP($G$3,'講習スケジュール(入力用)'!$B$73:$ADG$172,50,FALSE))</f>
      </c>
      <c r="N15" s="298"/>
      <c r="O15" s="297">
        <f>IF(VLOOKUP($G$3,'講習スケジュール(入力用)'!$B$73:$ADG$172,64,FALSE)="","",VLOOKUP($G$3,'講習スケジュール(入力用)'!$B$73:$ADG$172,64,FALSE))</f>
      </c>
      <c r="P15" s="298"/>
      <c r="Q15" s="297">
        <f>IF(VLOOKUP($G$3,'講習スケジュール(入力用)'!$B$73:$ADG$172,78,FALSE)="","",VLOOKUP($G$3,'講習スケジュール(入力用)'!$B$73:$ADG$172,78,FALSE))</f>
      </c>
      <c r="R15" s="298"/>
      <c r="S15" s="297">
        <f>IF(VLOOKUP($G$3,'講習スケジュール(入力用)'!$B$73:$ADG$172,92,FALSE)="","",VLOOKUP($G$3,'講習スケジュール(入力用)'!$B$73:$ADG$172,92,FALSE))</f>
      </c>
      <c r="T15" s="298"/>
      <c r="U15" s="297">
        <f>IF(VLOOKUP($G$3,'講習スケジュール(入力用)'!$B$73:$ADG$172,106,FALSE)="","",VLOOKUP($G$3,'講習スケジュール(入力用)'!$B$73:$ADG$172,106,FALSE))</f>
      </c>
      <c r="V15" s="298"/>
      <c r="W15" s="297">
        <f>IF(VLOOKUP($G$3,'講習スケジュール(入力用)'!$B$73:$ADG$172,120,FALSE)="","",VLOOKUP($G$3,'講習スケジュール(入力用)'!$B$73:$ADG$172,120,FALSE))</f>
      </c>
      <c r="X15" s="298"/>
      <c r="Y15" s="297">
        <f>IF(VLOOKUP($G$3,'講習スケジュール(入力用)'!$B$73:$ADG$172,134,FALSE)="","",VLOOKUP($G$3,'講習スケジュール(入力用)'!$B$73:$ADG$172,134,FALSE))</f>
      </c>
      <c r="Z15" s="298"/>
      <c r="AA15" s="297">
        <f>IF(VLOOKUP($G$3,'講習スケジュール(入力用)'!$B$73:$ADG$172,148,FALSE)="","",VLOOKUP($G$3,'講習スケジュール(入力用)'!$B$73:$ADG$172,148,FALSE))</f>
      </c>
      <c r="AB15" s="298"/>
      <c r="AC15" s="297">
        <f>IF(VLOOKUP($G$3,'講習スケジュール(入力用)'!$B$73:$ADG$172,162,FALSE)="","",VLOOKUP($G$3,'講習スケジュール(入力用)'!$B$73:$ADG$172,162,FALSE))</f>
      </c>
      <c r="AD15" s="298"/>
      <c r="AE15" s="297">
        <f>IF(VLOOKUP($G$3,'講習スケジュール(入力用)'!$B$73:$ADG$172,176,FALSE)="","",VLOOKUP($G$3,'講習スケジュール(入力用)'!$B$73:$ADG$172,176,FALSE))</f>
      </c>
      <c r="AF15" s="298"/>
      <c r="AG15" s="297">
        <f>IF(VLOOKUP($G$3,'講習スケジュール(入力用)'!$B$73:$ADG$172,190,FALSE)="","",VLOOKUP($G$3,'講習スケジュール(入力用)'!$B$73:$ADG$172,190,FALSE))</f>
      </c>
      <c r="AH15" s="298"/>
      <c r="AI15" s="297">
        <f>IF(VLOOKUP($G$3,'講習スケジュール(入力用)'!$B$73:$ADG$172,204,FALSE)="","",VLOOKUP($G$3,'講習スケジュール(入力用)'!$B$73:$ADG$172,204,FALSE))</f>
      </c>
      <c r="AJ15" s="298"/>
      <c r="AK15" s="297">
        <f>IF(VLOOKUP($G$3,'講習スケジュール(入力用)'!$B$73:$ADG$172,218,FALSE)="","",VLOOKUP($G$3,'講習スケジュール(入力用)'!$B$73:$ADG$172,218,FALSE))</f>
      </c>
      <c r="AL15" s="298"/>
      <c r="AM15" s="297">
        <f>IF(VLOOKUP($G$3,'講習スケジュール(入力用)'!$B$73:$ADG$172,232,FALSE)="","",VLOOKUP($G$3,'講習スケジュール(入力用)'!$B$73:$ADG$172,232,FALSE))</f>
      </c>
      <c r="AN15" s="298"/>
      <c r="AO15" s="297">
        <f>IF(VLOOKUP($G$3,'講習スケジュール(入力用)'!$B$73:$ADG$172,246,FALSE)="","",VLOOKUP($G$3,'講習スケジュール(入力用)'!$B$73:$ADG$172,246,FALSE))</f>
      </c>
      <c r="AP15" s="298"/>
      <c r="AQ15" s="297">
        <f>IF(VLOOKUP($G$3,'講習スケジュール(入力用)'!$B$73:$ADG$172,260,FALSE)="","",VLOOKUP($G$3,'講習スケジュール(入力用)'!$B$73:$ADG$172,260,FALSE))</f>
      </c>
      <c r="AR15" s="298"/>
      <c r="AS15" s="297">
        <f>IF(VLOOKUP($G$3,'講習スケジュール(入力用)'!$B$73:$ADG$172,274,FALSE)="","",VLOOKUP($G$3,'講習スケジュール(入力用)'!$B$73:$ADG$172,274,FALSE))</f>
      </c>
      <c r="AT15" s="298"/>
      <c r="AU15" s="297">
        <f>IF(VLOOKUP($G$3,'講習スケジュール(入力用)'!$B$73:$ADG$172,288,FALSE)="","",VLOOKUP($G$3,'講習スケジュール(入力用)'!$B$73:$ADG$172,288,FALSE))</f>
      </c>
      <c r="AV15" s="298"/>
      <c r="AY15" s="134"/>
      <c r="AZ15" s="166"/>
      <c r="BA15" s="168" t="s">
        <v>106</v>
      </c>
      <c r="BB15" s="160">
        <v>0</v>
      </c>
    </row>
    <row r="16" spans="1:58" ht="21" customHeight="1" thickBot="1">
      <c r="A16" s="322">
        <v>3</v>
      </c>
      <c r="B16" s="312">
        <v>0.59722222222222221</v>
      </c>
      <c r="C16" s="313"/>
      <c r="D16" s="314"/>
      <c r="E16" s="323" t="s">
        <v>7</v>
      </c>
      <c r="F16" s="324"/>
      <c r="G16" s="332">
        <f>IF(VLOOKUP($G$3,'講習スケジュール(入力用)'!$B$73:$ADG$172,9,FALSE)="","",VLOOKUP($G$3,'講習スケジュール(入力用)'!$B$73:$ADG$172,9,FALSE))</f>
      </c>
      <c r="H16" s="333"/>
      <c r="I16" s="318">
        <f>IF(VLOOKUP($G$3,'講習スケジュール(入力用)'!$B$73:$ADG$172,23,FALSE)="","",VLOOKUP($G$3,'講習スケジュール(入力用)'!$B$73:$ADG$172,23,FALSE))</f>
      </c>
      <c r="J16" s="319"/>
      <c r="K16" s="318">
        <f>IF(VLOOKUP($G$3,'講習スケジュール(入力用)'!$B$73:$ADG$172,37,FALSE)="","",VLOOKUP($G$3,'講習スケジュール(入力用)'!$B$73:$ADG$172,37,FALSE))</f>
      </c>
      <c r="L16" s="319"/>
      <c r="M16" s="318">
        <f>IF(VLOOKUP($G$3,'講習スケジュール(入力用)'!$B$73:$ADG$172,51,FALSE)="","",VLOOKUP($G$3,'講習スケジュール(入力用)'!$B$73:$ADG$172,51,FALSE))</f>
      </c>
      <c r="N16" s="319"/>
      <c r="O16" s="318">
        <f>IF(VLOOKUP($G$3,'講習スケジュール(入力用)'!$B$73:$ADG$172,65,FALSE)="","",VLOOKUP($G$3,'講習スケジュール(入力用)'!$B$73:$ADG$172,65,FALSE))</f>
      </c>
      <c r="P16" s="319"/>
      <c r="Q16" s="318">
        <f>IF(VLOOKUP($G$3,'講習スケジュール(入力用)'!$B$73:$ADG$172,79,FALSE)="","",VLOOKUP($G$3,'講習スケジュール(入力用)'!$B$73:$ADG$172,79,FALSE))</f>
      </c>
      <c r="R16" s="319"/>
      <c r="S16" s="287">
        <f>IF(VLOOKUP($G$3,'講習スケジュール(入力用)'!$B$73:$ADG$172,93,FALSE)="","",VLOOKUP($G$3,'講習スケジュール(入力用)'!$B$73:$ADG$172,93,FALSE))</f>
      </c>
      <c r="T16" s="288"/>
      <c r="U16" s="318">
        <f>IF(VLOOKUP($G$3,'講習スケジュール(入力用)'!$B$73:$ADG$172,107,FALSE)="","",VLOOKUP($G$3,'講習スケジュール(入力用)'!$B$73:$ADG$172,107,FALSE))</f>
      </c>
      <c r="V16" s="319"/>
      <c r="W16" s="318">
        <f>IF(VLOOKUP($G$3,'講習スケジュール(入力用)'!$B$73:$ADG$172,121,FALSE)="","",VLOOKUP($G$3,'講習スケジュール(入力用)'!$B$73:$ADG$172,121,FALSE))</f>
      </c>
      <c r="X16" s="319"/>
      <c r="Y16" s="318">
        <f>IF(VLOOKUP($G$3,'講習スケジュール(入力用)'!$B$73:$ADG$172,135,FALSE)="","",VLOOKUP($G$3,'講習スケジュール(入力用)'!$B$73:$ADG$172,135,FALSE))</f>
      </c>
      <c r="Z16" s="319"/>
      <c r="AA16" s="318">
        <f>IF(VLOOKUP($G$3,'講習スケジュール(入力用)'!$B$73:$ADG$172,149,FALSE)="","",VLOOKUP($G$3,'講習スケジュール(入力用)'!$B$73:$ADG$172,149,FALSE))</f>
      </c>
      <c r="AB16" s="319"/>
      <c r="AC16" s="318">
        <f>IF(VLOOKUP($G$3,'講習スケジュール(入力用)'!$B$73:$ADG$172,163,FALSE)="","",VLOOKUP($G$3,'講習スケジュール(入力用)'!$B$73:$ADG$172,163,FALSE))</f>
      </c>
      <c r="AD16" s="319"/>
      <c r="AE16" s="318">
        <f>IF(VLOOKUP($G$3,'講習スケジュール(入力用)'!$B$73:$ADG$172,177,FALSE)="","",VLOOKUP($G$3,'講習スケジュール(入力用)'!$B$73:$ADG$172,177,FALSE))</f>
      </c>
      <c r="AF16" s="319"/>
      <c r="AG16" s="287">
        <f>IF(VLOOKUP($G$3,'講習スケジュール(入力用)'!$B$73:$ADG$172,191,FALSE)="","",VLOOKUP($G$3,'講習スケジュール(入力用)'!$B$73:$ADG$172,191,FALSE))</f>
      </c>
      <c r="AH16" s="288"/>
      <c r="AI16" s="318">
        <f>IF(VLOOKUP($G$3,'講習スケジュール(入力用)'!$B$73:$ADG$172,205,FALSE)="","",VLOOKUP($G$3,'講習スケジュール(入力用)'!$B$73:$ADG$172,205,FALSE))</f>
      </c>
      <c r="AJ16" s="319"/>
      <c r="AK16" s="318">
        <f>IF(VLOOKUP($G$3,'講習スケジュール(入力用)'!$B$73:$ADG$172,219,FALSE)="","",VLOOKUP($G$3,'講習スケジュール(入力用)'!$B$73:$ADG$172,219,FALSE))</f>
      </c>
      <c r="AL16" s="319"/>
      <c r="AM16" s="318">
        <f>IF(VLOOKUP($G$3,'講習スケジュール(入力用)'!$B$73:$ADG$172,233,FALSE)="","",VLOOKUP($G$3,'講習スケジュール(入力用)'!$B$73:$ADG$172,233,FALSE))</f>
      </c>
      <c r="AN16" s="319"/>
      <c r="AO16" s="318">
        <f>IF(VLOOKUP($G$3,'講習スケジュール(入力用)'!$B$73:$ADG$172,247,FALSE)="","",VLOOKUP($G$3,'講習スケジュール(入力用)'!$B$73:$ADG$172,247,FALSE))</f>
      </c>
      <c r="AP16" s="319"/>
      <c r="AQ16" s="318">
        <f>IF(VLOOKUP($G$3,'講習スケジュール(入力用)'!$B$73:$ADG$172,261,FALSE)="","",VLOOKUP($G$3,'講習スケジュール(入力用)'!$B$73:$ADG$172,261,FALSE))</f>
      </c>
      <c r="AR16" s="319"/>
      <c r="AS16" s="318">
        <f>IF(VLOOKUP($G$3,'講習スケジュール(入力用)'!$B$73:$ADG$172,275,FALSE)="","",VLOOKUP($G$3,'講習スケジュール(入力用)'!$B$73:$ADG$172,275,FALSE))</f>
      </c>
      <c r="AT16" s="319"/>
      <c r="AU16" s="287">
        <f>IF(VLOOKUP($G$3,'講習スケジュール(入力用)'!$B$73:$ADG$172,289,FALSE)="","",VLOOKUP($G$3,'講習スケジュール(入力用)'!$B$73:$ADG$172,289,FALSE))</f>
      </c>
      <c r="AV16" s="288"/>
      <c r="AY16" s="133"/>
      <c r="AZ16" s="167"/>
      <c r="BA16" s="169" t="s">
        <v>108</v>
      </c>
      <c r="BB16" s="161">
        <v>0</v>
      </c>
    </row>
    <row r="17" spans="1:54" ht="21" customHeight="1">
      <c r="A17" s="322"/>
      <c r="B17" s="300" t="s">
        <v>8</v>
      </c>
      <c r="C17" s="301"/>
      <c r="D17" s="302"/>
      <c r="E17" s="325"/>
      <c r="F17" s="326"/>
      <c r="G17" s="334"/>
      <c r="H17" s="335"/>
      <c r="I17" s="320"/>
      <c r="J17" s="321"/>
      <c r="K17" s="320"/>
      <c r="L17" s="321"/>
      <c r="M17" s="320"/>
      <c r="N17" s="321"/>
      <c r="O17" s="320"/>
      <c r="P17" s="321"/>
      <c r="Q17" s="320"/>
      <c r="R17" s="321"/>
      <c r="S17" s="289"/>
      <c r="T17" s="290"/>
      <c r="U17" s="320"/>
      <c r="V17" s="321"/>
      <c r="W17" s="320"/>
      <c r="X17" s="321"/>
      <c r="Y17" s="320"/>
      <c r="Z17" s="321"/>
      <c r="AA17" s="320"/>
      <c r="AB17" s="321"/>
      <c r="AC17" s="320"/>
      <c r="AD17" s="321"/>
      <c r="AE17" s="320"/>
      <c r="AF17" s="321"/>
      <c r="AG17" s="289"/>
      <c r="AH17" s="290"/>
      <c r="AI17" s="320"/>
      <c r="AJ17" s="321"/>
      <c r="AK17" s="320"/>
      <c r="AL17" s="321"/>
      <c r="AM17" s="320"/>
      <c r="AN17" s="321"/>
      <c r="AO17" s="320"/>
      <c r="AP17" s="321"/>
      <c r="AQ17" s="320"/>
      <c r="AR17" s="321"/>
      <c r="AS17" s="320"/>
      <c r="AT17" s="321"/>
      <c r="AU17" s="289"/>
      <c r="AV17" s="290"/>
      <c r="AY17" s="133"/>
      <c r="AZ17" s="165" t="s">
        <v>171</v>
      </c>
      <c r="BA17" s="162" t="s">
        <v>98</v>
      </c>
      <c r="BB17" s="159">
        <v>0</v>
      </c>
    </row>
    <row r="18" spans="1:54" ht="21" customHeight="1">
      <c r="A18" s="322"/>
      <c r="B18" s="315">
        <f>B16+$AY$1</f>
      </c>
      <c r="C18" s="316"/>
      <c r="D18" s="317"/>
      <c r="E18" s="336"/>
      <c r="F18" s="336"/>
      <c r="G18" s="328">
        <f>IF(VLOOKUP($G$3,'講習スケジュール(入力用)'!$B$73:$ADG$172,10,FALSE)="","",VLOOKUP($G$3,'講習スケジュール(入力用)'!$B$73:$ADG$172,10,FALSE))</f>
      </c>
      <c r="H18" s="329"/>
      <c r="I18" s="330">
        <f>IF(VLOOKUP($G$3,'講習スケジュール(入力用)'!$B$73:$ADG$172,24,FALSE)="","",VLOOKUP($G$3,'講習スケジュール(入力用)'!$B$73:$ADG$172,24,FALSE))</f>
      </c>
      <c r="J18" s="331"/>
      <c r="K18" s="330">
        <f>IF(VLOOKUP($G$3,'講習スケジュール(入力用)'!$B$73:$ADG$172,38,FALSE)="","",VLOOKUP($G$3,'講習スケジュール(入力用)'!$B$73:$ADG$172,38,FALSE))</f>
      </c>
      <c r="L18" s="331"/>
      <c r="M18" s="330">
        <f>IF(VLOOKUP($G$3,'講習スケジュール(入力用)'!$B$73:$ADG$172,52,FALSE)="","",VLOOKUP($G$3,'講習スケジュール(入力用)'!$B$73:$ADG$172,52,FALSE))</f>
      </c>
      <c r="N18" s="331"/>
      <c r="O18" s="330">
        <f>IF(VLOOKUP($G$3,'講習スケジュール(入力用)'!$B$73:$ADG$172,66,FALSE)="","",VLOOKUP($G$3,'講習スケジュール(入力用)'!$B$73:$ADG$172,66,FALSE))</f>
      </c>
      <c r="P18" s="331"/>
      <c r="Q18" s="330">
        <f>IF(VLOOKUP($G$3,'講習スケジュール(入力用)'!$B$73:$ADG$172,80,FALSE)="","",VLOOKUP($G$3,'講習スケジュール(入力用)'!$B$73:$ADG$172,80,FALSE))</f>
      </c>
      <c r="R18" s="331"/>
      <c r="S18" s="297">
        <f>IF(VLOOKUP($G$3,'講習スケジュール(入力用)'!$B$73:$ADG$172,94,FALSE)="","",VLOOKUP($G$3,'講習スケジュール(入力用)'!$B$73:$ADG$172,94,FALSE))</f>
      </c>
      <c r="T18" s="298"/>
      <c r="U18" s="330">
        <f>IF(VLOOKUP($G$3,'講習スケジュール(入力用)'!$B$73:$ADG$172,108,FALSE)="","",VLOOKUP($G$3,'講習スケジュール(入力用)'!$B$73:$ADG$172,108,FALSE))</f>
      </c>
      <c r="V18" s="331"/>
      <c r="W18" s="330">
        <f>IF(VLOOKUP($G$3,'講習スケジュール(入力用)'!$B$73:$ADG$172,122,FALSE)="","",VLOOKUP($G$3,'講習スケジュール(入力用)'!$B$73:$ADG$172,122,FALSE))</f>
      </c>
      <c r="X18" s="331"/>
      <c r="Y18" s="330">
        <f>IF(VLOOKUP($G$3,'講習スケジュール(入力用)'!$B$73:$ADG$172,136,FALSE)="","",VLOOKUP($G$3,'講習スケジュール(入力用)'!$B$73:$ADG$172,136,FALSE))</f>
      </c>
      <c r="Z18" s="331"/>
      <c r="AA18" s="330">
        <f>IF(VLOOKUP($G$3,'講習スケジュール(入力用)'!$B$73:$ADG$172,150,FALSE)="","",VLOOKUP($G$3,'講習スケジュール(入力用)'!$B$73:$ADG$172,150,FALSE))</f>
      </c>
      <c r="AB18" s="331"/>
      <c r="AC18" s="330">
        <f>IF(VLOOKUP($G$3,'講習スケジュール(入力用)'!$B$73:$ADG$172,164,FALSE)="","",VLOOKUP($G$3,'講習スケジュール(入力用)'!$B$73:$ADG$172,164,FALSE))</f>
      </c>
      <c r="AD18" s="331"/>
      <c r="AE18" s="330">
        <f>IF(VLOOKUP($G$3,'講習スケジュール(入力用)'!$B$73:$ADG$172,178,FALSE)="","",VLOOKUP($G$3,'講習スケジュール(入力用)'!$B$73:$ADG$172,178,FALSE))</f>
      </c>
      <c r="AF18" s="331"/>
      <c r="AG18" s="297">
        <f>IF(VLOOKUP($G$3,'講習スケジュール(入力用)'!$B$73:$ADG$172,192,FALSE)="","",VLOOKUP($G$3,'講習スケジュール(入力用)'!$B$73:$ADG$172,192,FALSE))</f>
      </c>
      <c r="AH18" s="298"/>
      <c r="AI18" s="330">
        <f>IF(VLOOKUP($G$3,'講習スケジュール(入力用)'!$B$73:$ADG$172,206,FALSE)="","",VLOOKUP($G$3,'講習スケジュール(入力用)'!$B$73:$ADG$172,206,FALSE))</f>
      </c>
      <c r="AJ18" s="331"/>
      <c r="AK18" s="330">
        <f>IF(VLOOKUP($G$3,'講習スケジュール(入力用)'!$B$73:$ADG$172,220,FALSE)="","",VLOOKUP($G$3,'講習スケジュール(入力用)'!$B$73:$ADG$172,220,FALSE))</f>
      </c>
      <c r="AL18" s="331"/>
      <c r="AM18" s="330">
        <f>IF(VLOOKUP($G$3,'講習スケジュール(入力用)'!$B$73:$ADG$172,234,FALSE)="","",VLOOKUP($G$3,'講習スケジュール(入力用)'!$B$73:$ADG$172,234,FALSE))</f>
      </c>
      <c r="AN18" s="331"/>
      <c r="AO18" s="330">
        <f>IF(VLOOKUP($G$3,'講習スケジュール(入力用)'!$B$73:$ADG$172,248,FALSE)="","",VLOOKUP($G$3,'講習スケジュール(入力用)'!$B$73:$ADG$172,248,FALSE))</f>
      </c>
      <c r="AP18" s="331"/>
      <c r="AQ18" s="330">
        <f>IF(VLOOKUP($G$3,'講習スケジュール(入力用)'!$B$73:$ADG$172,262,FALSE)="","",VLOOKUP($G$3,'講習スケジュール(入力用)'!$B$73:$ADG$172,262,FALSE))</f>
      </c>
      <c r="AR18" s="331"/>
      <c r="AS18" s="330">
        <f>IF(VLOOKUP($G$3,'講習スケジュール(入力用)'!$B$73:$ADG$172,276,FALSE)="","",VLOOKUP($G$3,'講習スケジュール(入力用)'!$B$73:$ADG$172,276,FALSE))</f>
      </c>
      <c r="AT18" s="331"/>
      <c r="AU18" s="297">
        <f>IF(VLOOKUP($G$3,'講習スケジュール(入力用)'!$B$73:$ADG$172,290,FALSE)="","",VLOOKUP($G$3,'講習スケジュール(入力用)'!$B$73:$ADG$172,290,FALSE))</f>
      </c>
      <c r="AV18" s="298"/>
      <c r="AZ18" s="166"/>
      <c r="BA18" s="168" t="s">
        <v>99</v>
      </c>
      <c r="BB18" s="160">
        <v>0</v>
      </c>
    </row>
    <row r="19" spans="1:54" ht="21" customHeight="1">
      <c r="A19" s="322" t="s">
        <v>26</v>
      </c>
      <c r="B19" s="312">
        <v>0.68055555555555547</v>
      </c>
      <c r="C19" s="313"/>
      <c r="D19" s="314"/>
      <c r="E19" s="308" t="s">
        <v>7</v>
      </c>
      <c r="F19" s="309"/>
      <c r="G19" s="332">
        <f>IF(VLOOKUP($G$3,'講習スケジュール(入力用)'!$B$73:$ADG$172,11,FALSE)="","",VLOOKUP($G$3,'講習スケジュール(入力用)'!$B$73:$ADG$172,11,FALSE))</f>
      </c>
      <c r="H19" s="333"/>
      <c r="I19" s="318">
        <f>IF(VLOOKUP($G$3,'講習スケジュール(入力用)'!$B$73:$ADG$172,25,FALSE)="","",VLOOKUP($G$3,'講習スケジュール(入力用)'!$B$73:$ADG$172,25,FALSE))</f>
      </c>
      <c r="J19" s="319"/>
      <c r="K19" s="318">
        <f>IF(VLOOKUP($G$3,'講習スケジュール(入力用)'!$B$73:$ADG$172,39,FALSE)="","",VLOOKUP($G$3,'講習スケジュール(入力用)'!$B$73:$ADG$172,39,FALSE))</f>
      </c>
      <c r="L19" s="319"/>
      <c r="M19" s="318">
        <f>IF(VLOOKUP($G$3,'講習スケジュール(入力用)'!$B$73:$ADG$172,53,FALSE)="","",VLOOKUP($G$3,'講習スケジュール(入力用)'!$B$73:$ADG$172,53,FALSE))</f>
      </c>
      <c r="N19" s="319"/>
      <c r="O19" s="318">
        <f>IF(VLOOKUP($G$3,'講習スケジュール(入力用)'!$B$73:$ADG$172,67,FALSE)="","",VLOOKUP($G$3,'講習スケジュール(入力用)'!$B$73:$ADG$172,67,FALSE))</f>
      </c>
      <c r="P19" s="319"/>
      <c r="Q19" s="318">
        <f>IF(VLOOKUP($G$3,'講習スケジュール(入力用)'!$B$73:$ADG$172,81,FALSE)="","",VLOOKUP($G$3,'講習スケジュール(入力用)'!$B$73:$ADG$172,81,FALSE))</f>
      </c>
      <c r="R19" s="319"/>
      <c r="S19" s="287">
        <f>IF(VLOOKUP($G$3,'講習スケジュール(入力用)'!$B$73:$ADG$172,95,FALSE)="","",VLOOKUP($G$3,'講習スケジュール(入力用)'!$B$73:$ADG$172,95,FALSE))</f>
      </c>
      <c r="T19" s="288"/>
      <c r="U19" s="318">
        <f>IF(VLOOKUP($G$3,'講習スケジュール(入力用)'!$B$73:$ADG$172,109,FALSE)="","",VLOOKUP($G$3,'講習スケジュール(入力用)'!$B$73:$ADG$172,109,FALSE))</f>
      </c>
      <c r="V19" s="319"/>
      <c r="W19" s="318">
        <f>IF(VLOOKUP($G$3,'講習スケジュール(入力用)'!$B$73:$ADG$172,123,FALSE)="","",VLOOKUP($G$3,'講習スケジュール(入力用)'!$B$73:$ADG$172,123,FALSE))</f>
      </c>
      <c r="X19" s="319"/>
      <c r="Y19" s="318">
        <f>IF(VLOOKUP($G$3,'講習スケジュール(入力用)'!$B$73:$ADG$172,137,FALSE)="","",VLOOKUP($G$3,'講習スケジュール(入力用)'!$B$73:$ADG$172,137,FALSE))</f>
      </c>
      <c r="Z19" s="319"/>
      <c r="AA19" s="318">
        <f>IF(VLOOKUP($G$3,'講習スケジュール(入力用)'!$B$73:$ADG$172,151,FALSE)="","",VLOOKUP($G$3,'講習スケジュール(入力用)'!$B$73:$ADG$172,151,FALSE))</f>
      </c>
      <c r="AB19" s="319"/>
      <c r="AC19" s="318">
        <f>IF(VLOOKUP($G$3,'講習スケジュール(入力用)'!$B$73:$ADG$172,165,FALSE)="","",VLOOKUP($G$3,'講習スケジュール(入力用)'!$B$73:$ADG$172,165,FALSE))</f>
      </c>
      <c r="AD19" s="319"/>
      <c r="AE19" s="318">
        <f>IF(VLOOKUP($G$3,'講習スケジュール(入力用)'!$B$73:$ADG$172,179,FALSE)="","",VLOOKUP($G$3,'講習スケジュール(入力用)'!$B$73:$ADG$172,179,FALSE))</f>
      </c>
      <c r="AF19" s="319"/>
      <c r="AG19" s="287">
        <f>IF(VLOOKUP($G$3,'講習スケジュール(入力用)'!$B$73:$ADG$172,193,FALSE)="","",VLOOKUP($G$3,'講習スケジュール(入力用)'!$B$73:$ADG$172,193,FALSE))</f>
      </c>
      <c r="AH19" s="288"/>
      <c r="AI19" s="318">
        <f>IF(VLOOKUP($G$3,'講習スケジュール(入力用)'!$B$73:$ADG$172,207,FALSE)="","",VLOOKUP($G$3,'講習スケジュール(入力用)'!$B$73:$ADG$172,207,FALSE))</f>
      </c>
      <c r="AJ19" s="319"/>
      <c r="AK19" s="318">
        <f>IF(VLOOKUP($G$3,'講習スケジュール(入力用)'!$B$73:$ADG$172,221,FALSE)="","",VLOOKUP($G$3,'講習スケジュール(入力用)'!$B$73:$ADG$172,221,FALSE))</f>
      </c>
      <c r="AL19" s="319"/>
      <c r="AM19" s="318">
        <f>IF(VLOOKUP($G$3,'講習スケジュール(入力用)'!$B$73:$ADG$172,235,FALSE)="","",VLOOKUP($G$3,'講習スケジュール(入力用)'!$B$73:$ADG$172,235,FALSE))</f>
      </c>
      <c r="AN19" s="319"/>
      <c r="AO19" s="318">
        <f>IF(VLOOKUP($G$3,'講習スケジュール(入力用)'!$B$73:$ADG$172,249,FALSE)="","",VLOOKUP($G$3,'講習スケジュール(入力用)'!$B$73:$ADG$172,249,FALSE))</f>
      </c>
      <c r="AP19" s="319"/>
      <c r="AQ19" s="318">
        <f>IF(VLOOKUP($G$3,'講習スケジュール(入力用)'!$B$73:$ADG$172,263,FALSE)="","",VLOOKUP($G$3,'講習スケジュール(入力用)'!$B$73:$ADG$172,263,FALSE))</f>
      </c>
      <c r="AR19" s="319"/>
      <c r="AS19" s="318">
        <f>IF(VLOOKUP($G$3,'講習スケジュール(入力用)'!$B$73:$ADG$172,277,FALSE)="","",VLOOKUP($G$3,'講習スケジュール(入力用)'!$B$73:$ADG$172,277,FALSE))</f>
      </c>
      <c r="AT19" s="319"/>
      <c r="AU19" s="287">
        <f>IF(VLOOKUP($G$3,'講習スケジュール(入力用)'!$B$73:$ADG$172,291,FALSE)="","",VLOOKUP($G$3,'講習スケジュール(入力用)'!$B$73:$ADG$172,291,FALSE))</f>
      </c>
      <c r="AV19" s="288"/>
      <c r="AZ19" s="166"/>
      <c r="BA19" s="168" t="s">
        <v>100</v>
      </c>
      <c r="BB19" s="160">
        <v>0</v>
      </c>
    </row>
    <row r="20" spans="1:54" ht="21" customHeight="1">
      <c r="A20" s="322"/>
      <c r="B20" s="300" t="s">
        <v>8</v>
      </c>
      <c r="C20" s="301"/>
      <c r="D20" s="302"/>
      <c r="E20" s="310"/>
      <c r="F20" s="311"/>
      <c r="G20" s="334"/>
      <c r="H20" s="335"/>
      <c r="I20" s="320"/>
      <c r="J20" s="321"/>
      <c r="K20" s="320"/>
      <c r="L20" s="321"/>
      <c r="M20" s="320"/>
      <c r="N20" s="321"/>
      <c r="O20" s="320"/>
      <c r="P20" s="321"/>
      <c r="Q20" s="320"/>
      <c r="R20" s="321"/>
      <c r="S20" s="289"/>
      <c r="T20" s="290"/>
      <c r="U20" s="320"/>
      <c r="V20" s="321"/>
      <c r="W20" s="320"/>
      <c r="X20" s="321"/>
      <c r="Y20" s="320"/>
      <c r="Z20" s="321"/>
      <c r="AA20" s="320"/>
      <c r="AB20" s="321"/>
      <c r="AC20" s="320"/>
      <c r="AD20" s="321"/>
      <c r="AE20" s="320"/>
      <c r="AF20" s="321"/>
      <c r="AG20" s="289"/>
      <c r="AH20" s="290"/>
      <c r="AI20" s="320"/>
      <c r="AJ20" s="321"/>
      <c r="AK20" s="320"/>
      <c r="AL20" s="321"/>
      <c r="AM20" s="320"/>
      <c r="AN20" s="321"/>
      <c r="AO20" s="320"/>
      <c r="AP20" s="321"/>
      <c r="AQ20" s="320"/>
      <c r="AR20" s="321"/>
      <c r="AS20" s="320"/>
      <c r="AT20" s="321"/>
      <c r="AU20" s="289"/>
      <c r="AV20" s="290"/>
      <c r="AZ20" s="166"/>
      <c r="BA20" s="168" t="s">
        <v>106</v>
      </c>
      <c r="BB20" s="160">
        <v>0</v>
      </c>
    </row>
    <row r="21" spans="1:54" ht="21" customHeight="1" thickBot="1">
      <c r="A21" s="322"/>
      <c r="B21" s="315">
        <f>B19+$AY$1</f>
      </c>
      <c r="C21" s="316"/>
      <c r="D21" s="317"/>
      <c r="E21" s="306"/>
      <c r="F21" s="307"/>
      <c r="G21" s="328">
        <f>IF(VLOOKUP($G$3,'講習スケジュール(入力用)'!$B$73:$ADG$172,12,FALSE)="","",VLOOKUP($G$3,'講習スケジュール(入力用)'!$B$73:$ADG$172,12,FALSE))</f>
      </c>
      <c r="H21" s="329"/>
      <c r="I21" s="330">
        <f>IF(VLOOKUP($G$3,'講習スケジュール(入力用)'!$B$73:$ADG$172,26,FALSE)="","",VLOOKUP($G$3,'講習スケジュール(入力用)'!$B$73:$ADG$172,26,FALSE))</f>
      </c>
      <c r="J21" s="331"/>
      <c r="K21" s="330">
        <f>IF(VLOOKUP($G$3,'講習スケジュール(入力用)'!$B$73:$ADG$172,40,FALSE)="","",VLOOKUP($G$3,'講習スケジュール(入力用)'!$B$73:$ADG$172,40,FALSE))</f>
      </c>
      <c r="L21" s="331"/>
      <c r="M21" s="330">
        <f>IF(VLOOKUP($G$3,'講習スケジュール(入力用)'!$B$73:$ADG$172,54,FALSE)="","",VLOOKUP($G$3,'講習スケジュール(入力用)'!$B$73:$ADG$172,54,FALSE))</f>
      </c>
      <c r="N21" s="331"/>
      <c r="O21" s="330">
        <f>IF(VLOOKUP($G$3,'講習スケジュール(入力用)'!$B$73:$ADG$172,68,FALSE)="","",VLOOKUP($G$3,'講習スケジュール(入力用)'!$B$73:$ADG$172,68,FALSE))</f>
      </c>
      <c r="P21" s="331"/>
      <c r="Q21" s="330">
        <f>IF(VLOOKUP($G$3,'講習スケジュール(入力用)'!$B$73:$ADG$172,82,FALSE)="","",VLOOKUP($G$3,'講習スケジュール(入力用)'!$B$73:$ADG$172,82,FALSE))</f>
      </c>
      <c r="R21" s="331"/>
      <c r="S21" s="297">
        <f>IF(VLOOKUP($G$3,'講習スケジュール(入力用)'!$B$73:$ADG$172,96,FALSE)="","",VLOOKUP($G$3,'講習スケジュール(入力用)'!$B$73:$ADG$172,96,FALSE))</f>
      </c>
      <c r="T21" s="298"/>
      <c r="U21" s="330">
        <f>IF(VLOOKUP($G$3,'講習スケジュール(入力用)'!$B$73:$ADG$172,110,FALSE)="","",VLOOKUP($G$3,'講習スケジュール(入力用)'!$B$73:$ADG$172,110,FALSE))</f>
      </c>
      <c r="V21" s="331"/>
      <c r="W21" s="330">
        <f>IF(VLOOKUP($G$3,'講習スケジュール(入力用)'!$B$73:$ADG$172,124,FALSE)="","",VLOOKUP($G$3,'講習スケジュール(入力用)'!$B$73:$ADG$172,124,FALSE))</f>
      </c>
      <c r="X21" s="331"/>
      <c r="Y21" s="330">
        <f>IF(VLOOKUP($G$3,'講習スケジュール(入力用)'!$B$73:$ADG$172,138,FALSE)="","",VLOOKUP($G$3,'講習スケジュール(入力用)'!$B$73:$ADG$172,138,FALSE))</f>
      </c>
      <c r="Z21" s="331"/>
      <c r="AA21" s="330">
        <f>IF(VLOOKUP($G$3,'講習スケジュール(入力用)'!$B$73:$ADG$172,152,FALSE)="","",VLOOKUP($G$3,'講習スケジュール(入力用)'!$B$73:$ADG$172,152,FALSE))</f>
      </c>
      <c r="AB21" s="331"/>
      <c r="AC21" s="330">
        <f>IF(VLOOKUP($G$3,'講習スケジュール(入力用)'!$B$73:$ADG$172,166,FALSE)="","",VLOOKUP($G$3,'講習スケジュール(入力用)'!$B$73:$ADG$172,166,FALSE))</f>
      </c>
      <c r="AD21" s="331"/>
      <c r="AE21" s="330">
        <f>IF(VLOOKUP($G$3,'講習スケジュール(入力用)'!$B$73:$ADG$172,180,FALSE)="","",VLOOKUP($G$3,'講習スケジュール(入力用)'!$B$73:$ADG$172,180,FALSE))</f>
      </c>
      <c r="AF21" s="331"/>
      <c r="AG21" s="297">
        <f>IF(VLOOKUP($G$3,'講習スケジュール(入力用)'!$B$73:$ADG$172,194,FALSE)="","",VLOOKUP($G$3,'講習スケジュール(入力用)'!$B$73:$ADG$172,194,FALSE))</f>
      </c>
      <c r="AH21" s="298"/>
      <c r="AI21" s="330">
        <f>IF(VLOOKUP($G$3,'講習スケジュール(入力用)'!$B$73:$ADG$172,208,FALSE)="","",VLOOKUP($G$3,'講習スケジュール(入力用)'!$B$73:$ADG$172,208,FALSE))</f>
      </c>
      <c r="AJ21" s="331"/>
      <c r="AK21" s="330">
        <f>IF(VLOOKUP($G$3,'講習スケジュール(入力用)'!$B$73:$ADG$172,222,FALSE)="","",VLOOKUP($G$3,'講習スケジュール(入力用)'!$B$73:$ADG$172,222,FALSE))</f>
      </c>
      <c r="AL21" s="331"/>
      <c r="AM21" s="330">
        <f>IF(VLOOKUP($G$3,'講習スケジュール(入力用)'!$B$73:$ADG$172,236,FALSE)="","",VLOOKUP($G$3,'講習スケジュール(入力用)'!$B$73:$ADG$172,236,FALSE))</f>
      </c>
      <c r="AN21" s="331"/>
      <c r="AO21" s="330">
        <f>IF(VLOOKUP($G$3,'講習スケジュール(入力用)'!$B$73:$ADG$172,250,FALSE)="","",VLOOKUP($G$3,'講習スケジュール(入力用)'!$B$73:$ADG$172,250,FALSE))</f>
      </c>
      <c r="AP21" s="331"/>
      <c r="AQ21" s="330">
        <f>IF(VLOOKUP($G$3,'講習スケジュール(入力用)'!$B$73:$ADG$172,264,FALSE)="","",VLOOKUP($G$3,'講習スケジュール(入力用)'!$B$73:$ADG$172,264,FALSE))</f>
      </c>
      <c r="AR21" s="331"/>
      <c r="AS21" s="330">
        <f>IF(VLOOKUP($G$3,'講習スケジュール(入力用)'!$B$73:$ADG$172,278,FALSE)="","",VLOOKUP($G$3,'講習スケジュール(入力用)'!$B$73:$ADG$172,278,FALSE))</f>
      </c>
      <c r="AT21" s="331"/>
      <c r="AU21" s="297">
        <f>IF(VLOOKUP($G$3,'講習スケジュール(入力用)'!$B$73:$ADG$172,292,FALSE)="","",VLOOKUP($G$3,'講習スケジュール(入力用)'!$B$73:$ADG$172,292,FALSE))</f>
      </c>
      <c r="AV21" s="298"/>
      <c r="AZ21" s="167"/>
      <c r="BA21" s="169" t="s">
        <v>108</v>
      </c>
      <c r="BB21" s="161">
        <v>0</v>
      </c>
    </row>
    <row r="22" spans="1:54" ht="21" customHeight="1">
      <c r="A22" s="322" t="s">
        <v>27</v>
      </c>
      <c r="B22" s="312">
        <v>0.74652777777777779</v>
      </c>
      <c r="C22" s="313"/>
      <c r="D22" s="314"/>
      <c r="E22" s="308" t="s">
        <v>7</v>
      </c>
      <c r="F22" s="309"/>
      <c r="G22" s="332">
        <f>IF(VLOOKUP($G$3,'講習スケジュール(入力用)'!$B$73:$ADG$172,13,FALSE)="","",VLOOKUP($G$3,'講習スケジュール(入力用)'!$B$73:$ADG$172,13,FALSE))</f>
      </c>
      <c r="H22" s="333"/>
      <c r="I22" s="318">
        <f>IF(VLOOKUP($G$3,'講習スケジュール(入力用)'!$B$73:$ADG$172,27,FALSE)="","",VLOOKUP($G$3,'講習スケジュール(入力用)'!$B$73:$ADG$172,27,FALSE))</f>
      </c>
      <c r="J22" s="319"/>
      <c r="K22" s="318">
        <f>IF(VLOOKUP($G$3,'講習スケジュール(入力用)'!$B$73:$ADG$172,41,FALSE)="","",VLOOKUP($G$3,'講習スケジュール(入力用)'!$B$73:$ADG$172,41,FALSE))</f>
      </c>
      <c r="L22" s="319"/>
      <c r="M22" s="318">
        <f>IF(VLOOKUP($G$3,'講習スケジュール(入力用)'!$B$73:$ADG$172,55,FALSE)="","",VLOOKUP($G$3,'講習スケジュール(入力用)'!$B$73:$ADG$172,55,FALSE))</f>
      </c>
      <c r="N22" s="319"/>
      <c r="O22" s="318">
        <f>IF(VLOOKUP($G$3,'講習スケジュール(入力用)'!$B$73:$ADG$172,69,FALSE)="","",VLOOKUP($G$3,'講習スケジュール(入力用)'!$B$73:$ADG$172,69,FALSE))</f>
      </c>
      <c r="P22" s="319"/>
      <c r="Q22" s="318">
        <f>IF(VLOOKUP($G$3,'講習スケジュール(入力用)'!$B$73:$ADG$172,83,FALSE)="","",VLOOKUP($G$3,'講習スケジュール(入力用)'!$B$73:$ADG$172,83,FALSE))</f>
      </c>
      <c r="R22" s="319"/>
      <c r="S22" s="287">
        <f>IF(VLOOKUP($G$3,'講習スケジュール(入力用)'!$B$73:$ADG$172,97,FALSE)="","",VLOOKUP($G$3,'講習スケジュール(入力用)'!$B$73:$ADG$172,97,FALSE))</f>
      </c>
      <c r="T22" s="288"/>
      <c r="U22" s="318">
        <f>IF(VLOOKUP($G$3,'講習スケジュール(入力用)'!$B$73:$ADG$172,111,FALSE)="","",VLOOKUP($G$3,'講習スケジュール(入力用)'!$B$73:$ADG$172,111,FALSE))</f>
      </c>
      <c r="V22" s="319"/>
      <c r="W22" s="318">
        <f>IF(VLOOKUP($G$3,'講習スケジュール(入力用)'!$B$73:$ADG$172,125,FALSE)="","",VLOOKUP($G$3,'講習スケジュール(入力用)'!$B$73:$ADG$172,125,FALSE))</f>
      </c>
      <c r="X22" s="319"/>
      <c r="Y22" s="318">
        <f>IF(VLOOKUP($G$3,'講習スケジュール(入力用)'!$B$73:$ADG$172,139,FALSE)="","",VLOOKUP($G$3,'講習スケジュール(入力用)'!$B$73:$ADG$172,139,FALSE))</f>
      </c>
      <c r="Z22" s="319"/>
      <c r="AA22" s="318">
        <f>IF(VLOOKUP($G$3,'講習スケジュール(入力用)'!$B$73:$ADG$172,153,FALSE)="","",VLOOKUP($G$3,'講習スケジュール(入力用)'!$B$73:$ADG$172,153,FALSE))</f>
      </c>
      <c r="AB22" s="319"/>
      <c r="AC22" s="318">
        <f>IF(VLOOKUP($G$3,'講習スケジュール(入力用)'!$B$73:$ADG$172,167,FALSE)="","",VLOOKUP($G$3,'講習スケジュール(入力用)'!$B$73:$ADG$172,167,FALSE))</f>
      </c>
      <c r="AD22" s="319"/>
      <c r="AE22" s="318">
        <f>IF(VLOOKUP($G$3,'講習スケジュール(入力用)'!$B$73:$ADG$172,181,FALSE)="","",VLOOKUP($G$3,'講習スケジュール(入力用)'!$B$73:$ADG$172,181,FALSE))</f>
      </c>
      <c r="AF22" s="319"/>
      <c r="AG22" s="287">
        <f>IF(VLOOKUP($G$3,'講習スケジュール(入力用)'!$B$73:$ADG$172,195,FALSE)="","",VLOOKUP($G$3,'講習スケジュール(入力用)'!$B$73:$ADG$172,195,FALSE))</f>
      </c>
      <c r="AH22" s="288"/>
      <c r="AI22" s="318">
        <f>IF(VLOOKUP($G$3,'講習スケジュール(入力用)'!$B$73:$ADG$172,209,FALSE)="","",VLOOKUP($G$3,'講習スケジュール(入力用)'!$B$73:$ADG$172,209,FALSE))</f>
      </c>
      <c r="AJ22" s="319"/>
      <c r="AK22" s="318">
        <f>IF(VLOOKUP($G$3,'講習スケジュール(入力用)'!$B$73:$ADG$172,223,FALSE)="","",VLOOKUP($G$3,'講習スケジュール(入力用)'!$B$73:$ADG$172,223,FALSE))</f>
      </c>
      <c r="AL22" s="319"/>
      <c r="AM22" s="318">
        <f>IF(VLOOKUP($G$3,'講習スケジュール(入力用)'!$B$73:$ADG$172,237,FALSE)="","",VLOOKUP($G$3,'講習スケジュール(入力用)'!$B$73:$ADG$172,237,FALSE))</f>
      </c>
      <c r="AN22" s="319"/>
      <c r="AO22" s="318">
        <f>IF(VLOOKUP($G$3,'講習スケジュール(入力用)'!$B$73:$ADG$172,251,FALSE)="","",VLOOKUP($G$3,'講習スケジュール(入力用)'!$B$73:$ADG$172,251,FALSE))</f>
      </c>
      <c r="AP22" s="319"/>
      <c r="AQ22" s="318">
        <f>IF(VLOOKUP($G$3,'講習スケジュール(入力用)'!$B$73:$ADG$172,265,FALSE)="","",VLOOKUP($G$3,'講習スケジュール(入力用)'!$B$73:$ADG$172,265,FALSE))</f>
      </c>
      <c r="AR22" s="319"/>
      <c r="AS22" s="318">
        <f>IF(VLOOKUP($G$3,'講習スケジュール(入力用)'!$B$73:$ADG$172,279,FALSE)="","",VLOOKUP($G$3,'講習スケジュール(入力用)'!$B$73:$ADG$172,279,FALSE))</f>
      </c>
      <c r="AT22" s="319"/>
      <c r="AU22" s="287">
        <f>IF(VLOOKUP($G$3,'講習スケジュール(入力用)'!$B$73:$ADG$172,293,FALSE)="","",VLOOKUP($G$3,'講習スケジュール(入力用)'!$B$73:$ADG$172,293,FALSE))</f>
      </c>
      <c r="AV22" s="288"/>
    </row>
    <row r="23" spans="1:54" ht="21" customHeight="1">
      <c r="A23" s="322"/>
      <c r="B23" s="300" t="s">
        <v>8</v>
      </c>
      <c r="C23" s="301"/>
      <c r="D23" s="302"/>
      <c r="E23" s="310"/>
      <c r="F23" s="311"/>
      <c r="G23" s="334"/>
      <c r="H23" s="335"/>
      <c r="I23" s="320"/>
      <c r="J23" s="321"/>
      <c r="K23" s="320"/>
      <c r="L23" s="321"/>
      <c r="M23" s="320"/>
      <c r="N23" s="321"/>
      <c r="O23" s="320"/>
      <c r="P23" s="321"/>
      <c r="Q23" s="320"/>
      <c r="R23" s="321"/>
      <c r="S23" s="289"/>
      <c r="T23" s="290"/>
      <c r="U23" s="320"/>
      <c r="V23" s="321"/>
      <c r="W23" s="320"/>
      <c r="X23" s="321"/>
      <c r="Y23" s="320"/>
      <c r="Z23" s="321"/>
      <c r="AA23" s="320"/>
      <c r="AB23" s="321"/>
      <c r="AC23" s="320"/>
      <c r="AD23" s="321"/>
      <c r="AE23" s="320"/>
      <c r="AF23" s="321"/>
      <c r="AG23" s="289"/>
      <c r="AH23" s="290"/>
      <c r="AI23" s="320"/>
      <c r="AJ23" s="321"/>
      <c r="AK23" s="320"/>
      <c r="AL23" s="321"/>
      <c r="AM23" s="320"/>
      <c r="AN23" s="321"/>
      <c r="AO23" s="320"/>
      <c r="AP23" s="321"/>
      <c r="AQ23" s="320"/>
      <c r="AR23" s="321"/>
      <c r="AS23" s="320"/>
      <c r="AT23" s="321"/>
      <c r="AU23" s="289"/>
      <c r="AV23" s="290"/>
    </row>
    <row r="24" spans="1:54" ht="21" customHeight="1">
      <c r="A24" s="322"/>
      <c r="B24" s="315">
        <f>B22+$AY$1</f>
      </c>
      <c r="C24" s="316"/>
      <c r="D24" s="317"/>
      <c r="E24" s="306"/>
      <c r="F24" s="307"/>
      <c r="G24" s="328">
        <f>IF(VLOOKUP($G$3,'講習スケジュール(入力用)'!$B$73:$ADG$172,14,FALSE)="","",VLOOKUP($G$3,'講習スケジュール(入力用)'!$B$73:$ADG$172,14,FALSE))</f>
      </c>
      <c r="H24" s="329"/>
      <c r="I24" s="330">
        <f>IF(VLOOKUP($G$3,'講習スケジュール(入力用)'!$B$73:$ADG$172,28,FALSE)="","",VLOOKUP($G$3,'講習スケジュール(入力用)'!$B$73:$ADG$172,28,FALSE))</f>
      </c>
      <c r="J24" s="331"/>
      <c r="K24" s="330">
        <f>IF(VLOOKUP($G$3,'講習スケジュール(入力用)'!$B$73:$ADG$172,42,FALSE)="","",VLOOKUP($G$3,'講習スケジュール(入力用)'!$B$73:$ADG$172,42,FALSE))</f>
      </c>
      <c r="L24" s="331"/>
      <c r="M24" s="330">
        <f>IF(VLOOKUP($G$3,'講習スケジュール(入力用)'!$B$73:$ADG$172,56,FALSE)="","",VLOOKUP($G$3,'講習スケジュール(入力用)'!$B$73:$ADG$172,56,FALSE))</f>
      </c>
      <c r="N24" s="331"/>
      <c r="O24" s="330">
        <f>IF(VLOOKUP($G$3,'講習スケジュール(入力用)'!$B$73:$ADG$172,70,FALSE)="","",VLOOKUP($G$3,'講習スケジュール(入力用)'!$B$73:$ADG$172,70,FALSE))</f>
      </c>
      <c r="P24" s="331"/>
      <c r="Q24" s="330">
        <f>IF(VLOOKUP($G$3,'講習スケジュール(入力用)'!$B$73:$ADG$172,84,FALSE)="","",VLOOKUP($G$3,'講習スケジュール(入力用)'!$B$73:$ADG$172,84,FALSE))</f>
      </c>
      <c r="R24" s="331"/>
      <c r="S24" s="297">
        <f>IF(VLOOKUP($G$3,'講習スケジュール(入力用)'!$B$73:$ADG$172,98,FALSE)="","",VLOOKUP($G$3,'講習スケジュール(入力用)'!$B$73:$ADG$172,98,FALSE))</f>
      </c>
      <c r="T24" s="298"/>
      <c r="U24" s="330">
        <f>IF(VLOOKUP($G$3,'講習スケジュール(入力用)'!$B$73:$ADG$172,112,FALSE)="","",VLOOKUP($G$3,'講習スケジュール(入力用)'!$B$73:$ADG$172,112,FALSE))</f>
      </c>
      <c r="V24" s="331"/>
      <c r="W24" s="330">
        <f>IF(VLOOKUP($G$3,'講習スケジュール(入力用)'!$B$73:$ADG$172,126,FALSE)="","",VLOOKUP($G$3,'講習スケジュール(入力用)'!$B$73:$ADG$172,126,FALSE))</f>
      </c>
      <c r="X24" s="331"/>
      <c r="Y24" s="330">
        <f>IF(VLOOKUP($G$3,'講習スケジュール(入力用)'!$B$73:$ADG$172,140,FALSE)="","",VLOOKUP($G$3,'講習スケジュール(入力用)'!$B$73:$ADG$172,140,FALSE))</f>
      </c>
      <c r="Z24" s="331"/>
      <c r="AA24" s="330">
        <f>IF(VLOOKUP($G$3,'講習スケジュール(入力用)'!$B$73:$ADG$172,154,FALSE)="","",VLOOKUP($G$3,'講習スケジュール(入力用)'!$B$73:$ADG$172,154,FALSE))</f>
      </c>
      <c r="AB24" s="331"/>
      <c r="AC24" s="330">
        <f>IF(VLOOKUP($G$3,'講習スケジュール(入力用)'!$B$73:$ADG$172,168,FALSE)="","",VLOOKUP($G$3,'講習スケジュール(入力用)'!$B$73:$ADG$172,168,FALSE))</f>
      </c>
      <c r="AD24" s="331"/>
      <c r="AE24" s="330">
        <f>IF(VLOOKUP($G$3,'講習スケジュール(入力用)'!$B$73:$ADG$172,182,FALSE)="","",VLOOKUP($G$3,'講習スケジュール(入力用)'!$B$73:$ADG$172,182,FALSE))</f>
      </c>
      <c r="AF24" s="331"/>
      <c r="AG24" s="297">
        <f>IF(VLOOKUP($G$3,'講習スケジュール(入力用)'!$B$73:$ADG$172,196,FALSE)="","",VLOOKUP($G$3,'講習スケジュール(入力用)'!$B$73:$ADG$172,196,FALSE))</f>
      </c>
      <c r="AH24" s="298"/>
      <c r="AI24" s="330">
        <f>IF(VLOOKUP($G$3,'講習スケジュール(入力用)'!$B$73:$ADG$172,210,FALSE)="","",VLOOKUP($G$3,'講習スケジュール(入力用)'!$B$73:$ADG$172,210,FALSE))</f>
      </c>
      <c r="AJ24" s="331"/>
      <c r="AK24" s="330">
        <f>IF(VLOOKUP($G$3,'講習スケジュール(入力用)'!$B$73:$ADG$172,224,FALSE)="","",VLOOKUP($G$3,'講習スケジュール(入力用)'!$B$73:$ADG$172,224,FALSE))</f>
      </c>
      <c r="AL24" s="331"/>
      <c r="AM24" s="330">
        <f>IF(VLOOKUP($G$3,'講習スケジュール(入力用)'!$B$73:$ADG$172,238,FALSE)="","",VLOOKUP($G$3,'講習スケジュール(入力用)'!$B$73:$ADG$172,238,FALSE))</f>
      </c>
      <c r="AN24" s="331"/>
      <c r="AO24" s="330">
        <f>IF(VLOOKUP($G$3,'講習スケジュール(入力用)'!$B$73:$ADG$172,252,FALSE)="","",VLOOKUP($G$3,'講習スケジュール(入力用)'!$B$73:$ADG$172,252,FALSE))</f>
      </c>
      <c r="AP24" s="331"/>
      <c r="AQ24" s="330">
        <f>IF(VLOOKUP($G$3,'講習スケジュール(入力用)'!$B$73:$ADG$172,266,FALSE)="","",VLOOKUP($G$3,'講習スケジュール(入力用)'!$B$73:$ADG$172,266,FALSE))</f>
      </c>
      <c r="AR24" s="331"/>
      <c r="AS24" s="330">
        <f>IF(VLOOKUP($G$3,'講習スケジュール(入力用)'!$B$73:$ADG$172,280,FALSE)="","",VLOOKUP($G$3,'講習スケジュール(入力用)'!$B$73:$ADG$172,280,FALSE))</f>
      </c>
      <c r="AT24" s="331"/>
      <c r="AU24" s="297">
        <f>IF(VLOOKUP($G$3,'講習スケジュール(入力用)'!$B$73:$ADG$172,294,FALSE)="","",VLOOKUP($G$3,'講習スケジュール(入力用)'!$B$73:$ADG$172,294,FALSE))</f>
      </c>
      <c r="AV24" s="298"/>
    </row>
    <row r="25" spans="1:54" ht="21" customHeight="1">
      <c r="A25" s="322" t="s">
        <v>28</v>
      </c>
      <c r="B25" s="312">
        <v>0.8125</v>
      </c>
      <c r="C25" s="313"/>
      <c r="D25" s="314"/>
      <c r="E25" s="308" t="s">
        <v>7</v>
      </c>
      <c r="F25" s="309"/>
      <c r="G25" s="332">
        <f>IF(VLOOKUP($G$3,'講習スケジュール(入力用)'!$B$73:$ADG$172,15,FALSE)="","",VLOOKUP($G$3,'講習スケジュール(入力用)'!$B$73:$ADG$172,15,FALSE))</f>
      </c>
      <c r="H25" s="333"/>
      <c r="I25" s="318">
        <f>IF(VLOOKUP($G$3,'講習スケジュール(入力用)'!$B$73:$ADG$172,29,FALSE)="","",VLOOKUP($G$3,'講習スケジュール(入力用)'!$B$73:$ADG$172,29,FALSE))</f>
      </c>
      <c r="J25" s="319"/>
      <c r="K25" s="318">
        <f>IF(VLOOKUP($G$3,'講習スケジュール(入力用)'!$B$73:$ADG$172,43,FALSE)="","",VLOOKUP($G$3,'講習スケジュール(入力用)'!$B$73:$ADG$172,43,FALSE))</f>
      </c>
      <c r="L25" s="319"/>
      <c r="M25" s="318">
        <f>IF(VLOOKUP($G$3,'講習スケジュール(入力用)'!$B$73:$ADG$172,57,FALSE)="","",VLOOKUP($G$3,'講習スケジュール(入力用)'!$B$73:$ADG$172,57,FALSE))</f>
      </c>
      <c r="N25" s="319"/>
      <c r="O25" s="318">
        <f>IF(VLOOKUP($G$3,'講習スケジュール(入力用)'!$B$73:$ADG$172,71,FALSE)="","",VLOOKUP($G$3,'講習スケジュール(入力用)'!$B$73:$ADG$172,71,FALSE))</f>
      </c>
      <c r="P25" s="319"/>
      <c r="Q25" s="318">
        <f>IF(VLOOKUP($G$3,'講習スケジュール(入力用)'!$B$73:$ADG$172,85,FALSE)="","",VLOOKUP($G$3,'講習スケジュール(入力用)'!$B$73:$ADG$172,85,FALSE))</f>
      </c>
      <c r="R25" s="319"/>
      <c r="S25" s="287">
        <f>IF(VLOOKUP($G$3,'講習スケジュール(入力用)'!$B$73:$ADG$172,99,FALSE)="","",VLOOKUP($G$3,'講習スケジュール(入力用)'!$B$73:$ADG$172,99,FALSE))</f>
      </c>
      <c r="T25" s="288"/>
      <c r="U25" s="318">
        <f>IF(VLOOKUP($G$3,'講習スケジュール(入力用)'!$B$73:$ADG$172,113,FALSE)="","",VLOOKUP($G$3,'講習スケジュール(入力用)'!$B$73:$ADG$172,113,FALSE))</f>
      </c>
      <c r="V25" s="319"/>
      <c r="W25" s="318">
        <f>IF(VLOOKUP($G$3,'講習スケジュール(入力用)'!$B$73:$ADG$172,127,FALSE)="","",VLOOKUP($G$3,'講習スケジュール(入力用)'!$B$73:$ADG$172,127,FALSE))</f>
      </c>
      <c r="X25" s="319"/>
      <c r="Y25" s="318">
        <f>IF(VLOOKUP($G$3,'講習スケジュール(入力用)'!$B$73:$ADG$172,141,FALSE)="","",VLOOKUP($G$3,'講習スケジュール(入力用)'!$B$73:$ADG$172,141,FALSE))</f>
      </c>
      <c r="Z25" s="319"/>
      <c r="AA25" s="318">
        <f>IF(VLOOKUP($G$3,'講習スケジュール(入力用)'!$B$73:$ADG$172,155,FALSE)="","",VLOOKUP($G$3,'講習スケジュール(入力用)'!$B$73:$ADG$172,155,FALSE))</f>
      </c>
      <c r="AB25" s="319"/>
      <c r="AC25" s="318">
        <f>IF(VLOOKUP($G$3,'講習スケジュール(入力用)'!$B$73:$ADG$172,169,FALSE)="","",VLOOKUP($G$3,'講習スケジュール(入力用)'!$B$73:$ADG$172,169,FALSE))</f>
      </c>
      <c r="AD25" s="319"/>
      <c r="AE25" s="318">
        <f>IF(VLOOKUP($G$3,'講習スケジュール(入力用)'!$B$73:$ADG$172,183,FALSE)="","",VLOOKUP($G$3,'講習スケジュール(入力用)'!$B$73:$ADG$172,183,FALSE))</f>
      </c>
      <c r="AF25" s="319"/>
      <c r="AG25" s="287">
        <f>IF(VLOOKUP($G$3,'講習スケジュール(入力用)'!$B$73:$ADG$172,197,FALSE)="","",VLOOKUP($G$3,'講習スケジュール(入力用)'!$B$73:$ADG$172,197,FALSE))</f>
      </c>
      <c r="AH25" s="288"/>
      <c r="AI25" s="318">
        <f>IF(VLOOKUP($G$3,'講習スケジュール(入力用)'!$B$73:$ADG$172,211,FALSE)="","",VLOOKUP($G$3,'講習スケジュール(入力用)'!$B$73:$ADG$172,211,FALSE))</f>
      </c>
      <c r="AJ25" s="319"/>
      <c r="AK25" s="318">
        <f>IF(VLOOKUP($G$3,'講習スケジュール(入力用)'!$B$73:$ADG$172,225,FALSE)="","",VLOOKUP($G$3,'講習スケジュール(入力用)'!$B$73:$ADG$172,225,FALSE))</f>
      </c>
      <c r="AL25" s="319"/>
      <c r="AM25" s="318">
        <f>IF(VLOOKUP($G$3,'講習スケジュール(入力用)'!$B$73:$ADG$172,239,FALSE)="","",VLOOKUP($G$3,'講習スケジュール(入力用)'!$B$73:$ADG$172,239,FALSE))</f>
      </c>
      <c r="AN25" s="319"/>
      <c r="AO25" s="318">
        <f>IF(VLOOKUP($G$3,'講習スケジュール(入力用)'!$B$73:$ADG$172,253,FALSE)="","",VLOOKUP($G$3,'講習スケジュール(入力用)'!$B$73:$ADG$172,253,FALSE))</f>
      </c>
      <c r="AP25" s="319"/>
      <c r="AQ25" s="318">
        <f>IF(VLOOKUP($G$3,'講習スケジュール(入力用)'!$B$73:$ADG$172,267,FALSE)="","",VLOOKUP($G$3,'講習スケジュール(入力用)'!$B$73:$ADG$172,267,FALSE))</f>
      </c>
      <c r="AR25" s="319"/>
      <c r="AS25" s="318">
        <f>IF(VLOOKUP($G$3,'講習スケジュール(入力用)'!$B$73:$ADG$172,281,FALSE)="","",VLOOKUP($G$3,'講習スケジュール(入力用)'!$B$73:$ADG$172,281,FALSE))</f>
      </c>
      <c r="AT25" s="319"/>
      <c r="AU25" s="287">
        <f>IF(VLOOKUP($G$3,'講習スケジュール(入力用)'!$B$73:$ADG$172,295,FALSE)="","",VLOOKUP($G$3,'講習スケジュール(入力用)'!$B$73:$ADG$172,295,FALSE))</f>
      </c>
      <c r="AV25" s="288"/>
    </row>
    <row r="26" spans="1:54" ht="21" customHeight="1">
      <c r="A26" s="322"/>
      <c r="B26" s="337" t="s">
        <v>8</v>
      </c>
      <c r="C26" s="338"/>
      <c r="D26" s="339"/>
      <c r="E26" s="310"/>
      <c r="F26" s="311"/>
      <c r="G26" s="334"/>
      <c r="H26" s="335"/>
      <c r="I26" s="320"/>
      <c r="J26" s="321"/>
      <c r="K26" s="320"/>
      <c r="L26" s="321"/>
      <c r="M26" s="320"/>
      <c r="N26" s="321"/>
      <c r="O26" s="320"/>
      <c r="P26" s="321"/>
      <c r="Q26" s="320"/>
      <c r="R26" s="321"/>
      <c r="S26" s="289"/>
      <c r="T26" s="290"/>
      <c r="U26" s="320"/>
      <c r="V26" s="321"/>
      <c r="W26" s="320"/>
      <c r="X26" s="321"/>
      <c r="Y26" s="320"/>
      <c r="Z26" s="321"/>
      <c r="AA26" s="320"/>
      <c r="AB26" s="321"/>
      <c r="AC26" s="320"/>
      <c r="AD26" s="321"/>
      <c r="AE26" s="320"/>
      <c r="AF26" s="321"/>
      <c r="AG26" s="289"/>
      <c r="AH26" s="290"/>
      <c r="AI26" s="320"/>
      <c r="AJ26" s="321"/>
      <c r="AK26" s="320"/>
      <c r="AL26" s="321"/>
      <c r="AM26" s="320"/>
      <c r="AN26" s="321"/>
      <c r="AO26" s="320"/>
      <c r="AP26" s="321"/>
      <c r="AQ26" s="320"/>
      <c r="AR26" s="321"/>
      <c r="AS26" s="320"/>
      <c r="AT26" s="321"/>
      <c r="AU26" s="289"/>
      <c r="AV26" s="290"/>
    </row>
    <row r="27" spans="1:54" ht="21" customHeight="1">
      <c r="A27" s="322"/>
      <c r="B27" s="315">
        <f>B25+$AY$1</f>
      </c>
      <c r="C27" s="316"/>
      <c r="D27" s="317"/>
      <c r="E27" s="306"/>
      <c r="F27" s="307"/>
      <c r="G27" s="328">
        <f>IF(VLOOKUP($G$3,'講習スケジュール(入力用)'!$B$73:$ADG$172,16,FALSE)="","",VLOOKUP($G$3,'講習スケジュール(入力用)'!$B$73:$ADG$172,16,FALSE))</f>
      </c>
      <c r="H27" s="329"/>
      <c r="I27" s="330">
        <f>IF(VLOOKUP($G$3,'講習スケジュール(入力用)'!$B$73:$ADG$172,30,FALSE)="","",VLOOKUP($G$3,'講習スケジュール(入力用)'!$B$73:$ADG$172,30,FALSE))</f>
      </c>
      <c r="J27" s="331"/>
      <c r="K27" s="330">
        <f>IF(VLOOKUP($G$3,'講習スケジュール(入力用)'!$B$73:$ADG$172,44,FALSE)="","",VLOOKUP($G$3,'講習スケジュール(入力用)'!$B$73:$ADG$172,44,FALSE))</f>
      </c>
      <c r="L27" s="331"/>
      <c r="M27" s="330">
        <f>IF(VLOOKUP($G$3,'講習スケジュール(入力用)'!$B$73:$ADG$172,58,FALSE)="","",VLOOKUP($G$3,'講習スケジュール(入力用)'!$B$73:$ADG$172,58,FALSE))</f>
      </c>
      <c r="N27" s="331"/>
      <c r="O27" s="330">
        <f>IF(VLOOKUP($G$3,'講習スケジュール(入力用)'!$B$73:$ADG$172,72,FALSE)="","",VLOOKUP($G$3,'講習スケジュール(入力用)'!$B$73:$ADG$172,72,FALSE))</f>
      </c>
      <c r="P27" s="331"/>
      <c r="Q27" s="330">
        <f>IF(VLOOKUP($G$3,'講習スケジュール(入力用)'!$B$73:$ADG$172,86,FALSE)="","",VLOOKUP($G$3,'講習スケジュール(入力用)'!$B$73:$ADG$172,86,FALSE))</f>
      </c>
      <c r="R27" s="331"/>
      <c r="S27" s="297">
        <f>IF(VLOOKUP($G$3,'講習スケジュール(入力用)'!$B$73:$ADG$172,100,FALSE)="","",VLOOKUP($G$3,'講習スケジュール(入力用)'!$B$73:$ADG$172,100,FALSE))</f>
      </c>
      <c r="T27" s="298"/>
      <c r="U27" s="330">
        <f>IF(VLOOKUP($G$3,'講習スケジュール(入力用)'!$B$73:$ADG$172,114,FALSE)="","",VLOOKUP($G$3,'講習スケジュール(入力用)'!$B$73:$ADG$172,114,FALSE))</f>
      </c>
      <c r="V27" s="331"/>
      <c r="W27" s="330">
        <f>IF(VLOOKUP($G$3,'講習スケジュール(入力用)'!$B$73:$ADG$172,128,FALSE)="","",VLOOKUP($G$3,'講習スケジュール(入力用)'!$B$73:$ADG$172,128,FALSE))</f>
      </c>
      <c r="X27" s="331"/>
      <c r="Y27" s="330">
        <f>IF(VLOOKUP($G$3,'講習スケジュール(入力用)'!$B$73:$ADG$172,142,FALSE)="","",VLOOKUP($G$3,'講習スケジュール(入力用)'!$B$73:$ADG$172,142,FALSE))</f>
      </c>
      <c r="Z27" s="331"/>
      <c r="AA27" s="330">
        <f>IF(VLOOKUP($G$3,'講習スケジュール(入力用)'!$B$73:$ADG$172,156,FALSE)="","",VLOOKUP($G$3,'講習スケジュール(入力用)'!$B$73:$ADG$172,156,FALSE))</f>
      </c>
      <c r="AB27" s="331"/>
      <c r="AC27" s="330">
        <f>IF(VLOOKUP($G$3,'講習スケジュール(入力用)'!$B$73:$ADG$172,170,FALSE)="","",VLOOKUP($G$3,'講習スケジュール(入力用)'!$B$73:$ADG$172,170,FALSE))</f>
      </c>
      <c r="AD27" s="331"/>
      <c r="AE27" s="330">
        <f>IF(VLOOKUP($G$3,'講習スケジュール(入力用)'!$B$73:$ADG$172,184,FALSE)="","",VLOOKUP($G$3,'講習スケジュール(入力用)'!$B$73:$ADG$172,184,FALSE))</f>
      </c>
      <c r="AF27" s="331"/>
      <c r="AG27" s="297">
        <f>IF(VLOOKUP($G$3,'講習スケジュール(入力用)'!$B$73:$ADG$172,198,FALSE)="","",VLOOKUP($G$3,'講習スケジュール(入力用)'!$B$73:$ADG$172,198,FALSE))</f>
      </c>
      <c r="AH27" s="298"/>
      <c r="AI27" s="330">
        <f>IF(VLOOKUP($G$3,'講習スケジュール(入力用)'!$B$73:$ADG$172,212,FALSE)="","",VLOOKUP($G$3,'講習スケジュール(入力用)'!$B$73:$ADG$172,212,FALSE))</f>
      </c>
      <c r="AJ27" s="331"/>
      <c r="AK27" s="330">
        <f>IF(VLOOKUP($G$3,'講習スケジュール(入力用)'!$B$73:$ADG$172,226,FALSE)="","",VLOOKUP($G$3,'講習スケジュール(入力用)'!$B$73:$ADG$172,226,FALSE))</f>
      </c>
      <c r="AL27" s="331"/>
      <c r="AM27" s="330">
        <f>IF(VLOOKUP($G$3,'講習スケジュール(入力用)'!$B$73:$ADG$172,240,FALSE)="","",VLOOKUP($G$3,'講習スケジュール(入力用)'!$B$73:$ADG$172,240,FALSE))</f>
      </c>
      <c r="AN27" s="331"/>
      <c r="AO27" s="330">
        <f>IF(VLOOKUP($G$3,'講習スケジュール(入力用)'!$B$73:$ADG$172,254,FALSE)="","",VLOOKUP($G$3,'講習スケジュール(入力用)'!$B$73:$ADG$172,254,FALSE))</f>
      </c>
      <c r="AP27" s="331"/>
      <c r="AQ27" s="330">
        <f>IF(VLOOKUP($G$3,'講習スケジュール(入力用)'!$B$73:$ADG$172,268,FALSE)="","",VLOOKUP($G$3,'講習スケジュール(入力用)'!$B$73:$ADG$172,268,FALSE))</f>
      </c>
      <c r="AR27" s="331"/>
      <c r="AS27" s="330">
        <f>IF(VLOOKUP($G$3,'講習スケジュール(入力用)'!$B$73:$ADG$172,282,FALSE)="","",VLOOKUP($G$3,'講習スケジュール(入力用)'!$B$73:$ADG$172,282,FALSE))</f>
      </c>
      <c r="AT27" s="331"/>
      <c r="AU27" s="297">
        <f>IF(VLOOKUP($G$3,'講習スケジュール(入力用)'!$B$73:$ADG$172,296,FALSE)="","",VLOOKUP($G$3,'講習スケジュール(入力用)'!$B$73:$ADG$172,296,FALSE))</f>
      </c>
      <c r="AV27" s="298"/>
    </row>
    <row r="28" spans="1:54" ht="21"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row>
    <row r="29" spans="1:54" ht="21" customHeight="1">
      <c r="A29" s="277" t="s">
        <v>3</v>
      </c>
      <c r="B29" s="279" t="s">
        <v>4</v>
      </c>
      <c r="C29" s="279"/>
      <c r="D29" s="279"/>
      <c r="E29" s="10" t="s">
        <v>5</v>
      </c>
      <c r="F29" s="7"/>
      <c r="G29" s="281">
        <f>AU5+1</f>
      </c>
      <c r="H29" s="282"/>
      <c r="I29" s="281">
        <f>G29+1</f>
      </c>
      <c r="J29" s="282"/>
      <c r="K29" s="281">
        <f>I29+1</f>
      </c>
      <c r="L29" s="282"/>
      <c r="M29" s="281">
        <f>K29+1</f>
      </c>
      <c r="N29" s="282"/>
      <c r="O29" s="281">
        <f>M29+1</f>
      </c>
      <c r="P29" s="282"/>
      <c r="Q29" s="281">
        <f>O29+1</f>
      </c>
      <c r="R29" s="282"/>
      <c r="S29" s="281">
        <f>Q29+1</f>
      </c>
      <c r="T29" s="282"/>
      <c r="U29" s="281">
        <f>S29+1</f>
      </c>
      <c r="V29" s="282"/>
      <c r="W29" s="281">
        <f>U29+1</f>
      </c>
      <c r="X29" s="282"/>
      <c r="Y29" s="281">
        <f>W29+1</f>
      </c>
      <c r="Z29" s="282"/>
      <c r="AA29" s="281">
        <f>Y29+1</f>
      </c>
      <c r="AB29" s="282"/>
      <c r="AC29" s="281">
        <f>AA29+1</f>
      </c>
      <c r="AD29" s="282"/>
      <c r="AE29" s="281">
        <f>AC29+1</f>
      </c>
      <c r="AF29" s="282"/>
      <c r="AG29" s="281">
        <f>AE29+1</f>
      </c>
      <c r="AH29" s="282"/>
      <c r="AI29" s="281">
        <f>AG29+1</f>
      </c>
      <c r="AJ29" s="282"/>
      <c r="AK29" s="281">
        <f>AI29+1</f>
      </c>
      <c r="AL29" s="282"/>
      <c r="AM29" s="281">
        <f>AK29+1</f>
      </c>
      <c r="AN29" s="282"/>
      <c r="AO29" s="281">
        <f>AM29+1</f>
      </c>
      <c r="AP29" s="282"/>
      <c r="AQ29" s="281">
        <f>AO29+1</f>
      </c>
      <c r="AR29" s="282"/>
      <c r="AS29" s="281">
        <f>AQ29+1</f>
      </c>
      <c r="AT29" s="282"/>
      <c r="AU29" s="281">
        <f>AS29+1</f>
      </c>
      <c r="AV29" s="282"/>
    </row>
    <row r="30" spans="1:54" ht="21" customHeight="1">
      <c r="A30" s="278"/>
      <c r="B30" s="280"/>
      <c r="C30" s="280"/>
      <c r="D30" s="280"/>
      <c r="E30" s="11" t="s">
        <v>6</v>
      </c>
      <c r="F30" s="9"/>
      <c r="G30" s="284">
        <f>TEXT(G29,"aaa")</f>
      </c>
      <c r="H30" s="284"/>
      <c r="I30" s="284">
        <f>TEXT(I29,"aaa")</f>
      </c>
      <c r="J30" s="284"/>
      <c r="K30" s="284">
        <f>TEXT(K29,"aaa")</f>
      </c>
      <c r="L30" s="284"/>
      <c r="M30" s="284">
        <f>TEXT(M29,"aaa")</f>
      </c>
      <c r="N30" s="284"/>
      <c r="O30" s="284">
        <f>TEXT(O29,"aaa")</f>
      </c>
      <c r="P30" s="284"/>
      <c r="Q30" s="284">
        <f>TEXT(Q29,"aaa")</f>
      </c>
      <c r="R30" s="284"/>
      <c r="S30" s="284">
        <f>TEXT(S29,"aaa")</f>
      </c>
      <c r="T30" s="284"/>
      <c r="U30" s="284">
        <f>TEXT(U29,"aaa")</f>
      </c>
      <c r="V30" s="284"/>
      <c r="W30" s="284">
        <f>TEXT(W29,"aaa")</f>
      </c>
      <c r="X30" s="284"/>
      <c r="Y30" s="284">
        <f>TEXT(Y29,"aaa")</f>
      </c>
      <c r="Z30" s="284"/>
      <c r="AA30" s="284">
        <f>TEXT(AA29,"aaa")</f>
      </c>
      <c r="AB30" s="284"/>
      <c r="AC30" s="284">
        <f>TEXT(AC29,"aaa")</f>
      </c>
      <c r="AD30" s="284"/>
      <c r="AE30" s="284">
        <f>TEXT(AE29,"aaa")</f>
      </c>
      <c r="AF30" s="284"/>
      <c r="AG30" s="284">
        <f>TEXT(AG29,"aaa")</f>
      </c>
      <c r="AH30" s="284"/>
      <c r="AI30" s="284">
        <f>TEXT(AI29,"aaa")</f>
      </c>
      <c r="AJ30" s="284"/>
      <c r="AK30" s="284">
        <f>TEXT(AK29,"aaa")</f>
      </c>
      <c r="AL30" s="284"/>
      <c r="AM30" s="284">
        <f>TEXT(AM29,"aaa")</f>
      </c>
      <c r="AN30" s="284"/>
      <c r="AO30" s="284">
        <f>TEXT(AO29,"aaa")</f>
      </c>
      <c r="AP30" s="284"/>
      <c r="AQ30" s="284">
        <f>TEXT(AQ29,"aaa")</f>
      </c>
      <c r="AR30" s="284"/>
      <c r="AS30" s="284">
        <f>TEXT(AS29,"aaa")</f>
      </c>
      <c r="AT30" s="284"/>
      <c r="AU30" s="284">
        <f>TEXT(AU29,"aaa")</f>
      </c>
      <c r="AV30" s="284"/>
    </row>
    <row r="31" spans="1:54" ht="21" customHeight="1">
      <c r="A31" s="279">
        <v>0</v>
      </c>
      <c r="B31" s="312">
        <v>0.375</v>
      </c>
      <c r="C31" s="313"/>
      <c r="D31" s="314"/>
      <c r="E31" s="308" t="s">
        <v>7</v>
      </c>
      <c r="F31" s="340"/>
      <c r="G31" s="293">
        <f>IF(VLOOKUP($G$3,'講習スケジュール(入力用)'!$B$73:$ADG$172,297,FALSE)="","",VLOOKUP($G$3,'講習スケジュール(入力用)'!$B$73:$ADG$172,297,FALSE))</f>
      </c>
      <c r="H31" s="294"/>
      <c r="I31" s="287">
        <f>IF(VLOOKUP($G$3,'講習スケジュール(入力用)'!$B$73:$ADG$172,311,FALSE)="","",VLOOKUP($G$3,'講習スケジュール(入力用)'!$B$73:$ADG$172,311,FALSE))</f>
      </c>
      <c r="J31" s="288"/>
      <c r="K31" s="287">
        <f>IF(VLOOKUP($G$3,'講習スケジュール(入力用)'!$B$73:$ADG$172,325,FALSE)="","",VLOOKUP($G$3,'講習スケジュール(入力用)'!$B$73:$ADG$172,325,FALSE))</f>
      </c>
      <c r="L31" s="288"/>
      <c r="M31" s="287">
        <f>IF(VLOOKUP($G$3,'講習スケジュール(入力用)'!$B$73:$ADG$172,339,FALSE)="","",VLOOKUP($G$3,'講習スケジュール(入力用)'!$B$73:$ADG$172,339,FALSE))</f>
      </c>
      <c r="N31" s="288"/>
      <c r="O31" s="287">
        <f>IF(VLOOKUP($G$3,'講習スケジュール(入力用)'!$B$73:$ADG$172,353,FALSE)="","",VLOOKUP($G$3,'講習スケジュール(入力用)'!$B$73:$ADG$172,353,FALSE))</f>
      </c>
      <c r="P31" s="288"/>
      <c r="Q31" s="287">
        <f>IF(VLOOKUP($G$3,'講習スケジュール(入力用)'!$B$73:$ADG$172,367,FALSE)="","",VLOOKUP($G$3,'講習スケジュール(入力用)'!$B$73:$ADG$172,367,FALSE))</f>
      </c>
      <c r="R31" s="288"/>
      <c r="S31" s="287">
        <f>IF(VLOOKUP($G$3,'講習スケジュール(入力用)'!$B$73:$ADG$172,381,FALSE)="","",VLOOKUP($G$3,'講習スケジュール(入力用)'!$B$73:$ADG$172,381,FALSE))</f>
      </c>
      <c r="T31" s="288"/>
      <c r="U31" s="287">
        <f>IF(VLOOKUP($G$3,'講習スケジュール(入力用)'!$B$73:$ADG$172,395,FALSE)="","",VLOOKUP($G$3,'講習スケジュール(入力用)'!$B$73:$ADG$172,395,FALSE))</f>
      </c>
      <c r="V31" s="288"/>
      <c r="W31" s="287">
        <f>IF(VLOOKUP($G$3,'講習スケジュール(入力用)'!$B$73:$ADG$172,409,FALSE)="","",VLOOKUP($G$3,'講習スケジュール(入力用)'!$B$73:$ADG$172,409,FALSE))</f>
      </c>
      <c r="X31" s="288"/>
      <c r="Y31" s="287">
        <f>IF(VLOOKUP($G$3,'講習スケジュール(入力用)'!$B$73:$ADG$172,423,FALSE)="","",VLOOKUP($G$3,'講習スケジュール(入力用)'!$B$73:$ADG$172,423,FALSE))</f>
      </c>
      <c r="Z31" s="288"/>
      <c r="AA31" s="287">
        <f>IF(VLOOKUP($G$3,'講習スケジュール(入力用)'!$B$73:$ADG$172,437,FALSE)="","",VLOOKUP($G$3,'講習スケジュール(入力用)'!$B$73:$ADG$172,437,FALSE))</f>
      </c>
      <c r="AB31" s="288"/>
      <c r="AC31" s="287">
        <f>IF(VLOOKUP($G$3,'講習スケジュール(入力用)'!$B$73:$ADG$172,451,FALSE)="","",VLOOKUP($G$3,'講習スケジュール(入力用)'!$B$73:$ADG$172,451,FALSE))</f>
      </c>
      <c r="AD31" s="288"/>
      <c r="AE31" s="287">
        <f>IF(VLOOKUP($G$3,'講習スケジュール(入力用)'!$B$73:$ADG$172,465,FALSE)="","",VLOOKUP($G$3,'講習スケジュール(入力用)'!$B$73:$ADG$172,465,FALSE))</f>
      </c>
      <c r="AF31" s="288"/>
      <c r="AG31" s="287">
        <f>IF(VLOOKUP($G$3,'講習スケジュール(入力用)'!$B$73:$ADG$172,479,FALSE)="","",VLOOKUP($G$3,'講習スケジュール(入力用)'!$B$73:$ADG$172,479,FALSE))</f>
      </c>
      <c r="AH31" s="288"/>
      <c r="AI31" s="287">
        <f>IF(VLOOKUP($G$3,'講習スケジュール(入力用)'!$B$73:$ADG$172,493,FALSE)="","",VLOOKUP($G$3,'講習スケジュール(入力用)'!$B$73:$ADG$172,493,FALSE))</f>
      </c>
      <c r="AJ31" s="288"/>
      <c r="AK31" s="287">
        <f>IF(VLOOKUP($G$3,'講習スケジュール(入力用)'!$B$73:$ADG$172,507,FALSE)="","",VLOOKUP($G$3,'講習スケジュール(入力用)'!$B$73:$ADG$172,507,FALSE))</f>
      </c>
      <c r="AL31" s="288"/>
      <c r="AM31" s="287">
        <f>IF(VLOOKUP($G$3,'講習スケジュール(入力用)'!$B$73:$ADG$172,521,FALSE)="","",VLOOKUP($G$3,'講習スケジュール(入力用)'!$B$73:$ADG$172,521,FALSE))</f>
      </c>
      <c r="AN31" s="288"/>
      <c r="AO31" s="287">
        <f>IF(VLOOKUP($G$3,'講習スケジュール(入力用)'!$B$73:$ADG$172,535,FALSE)="","",VLOOKUP($G$3,'講習スケジュール(入力用)'!$B$73:$ADG$172,535,FALSE))</f>
      </c>
      <c r="AP31" s="288"/>
      <c r="AQ31" s="287">
        <f>IF(VLOOKUP($G$3,'講習スケジュール(入力用)'!$B$73:$ADG$172,549,FALSE)="","",VLOOKUP($G$3,'講習スケジュール(入力用)'!$B$73:$ADG$172,549,FALSE))</f>
      </c>
      <c r="AR31" s="288"/>
      <c r="AS31" s="287">
        <f>IF(VLOOKUP($G$3,'講習スケジュール(入力用)'!$B$73:$ADG$172,563,FALSE)="","",VLOOKUP($G$3,'講習スケジュール(入力用)'!$B$73:$ADG$172,563,FALSE))</f>
      </c>
      <c r="AT31" s="288"/>
      <c r="AU31" s="287">
        <f>IF(VLOOKUP($G$3,'講習スケジュール(入力用)'!$B$73:$ADG$172,577,FALSE)="","",VLOOKUP($G$3,'講習スケジュール(入力用)'!$B$73:$ADG$172,577,FALSE))</f>
      </c>
      <c r="AV31" s="288"/>
    </row>
    <row r="32" spans="1:54" ht="21" customHeight="1">
      <c r="A32" s="303"/>
      <c r="B32" s="300" t="s">
        <v>8</v>
      </c>
      <c r="C32" s="301"/>
      <c r="D32" s="302"/>
      <c r="E32" s="310"/>
      <c r="F32" s="341"/>
      <c r="G32" s="295"/>
      <c r="H32" s="296"/>
      <c r="I32" s="289"/>
      <c r="J32" s="290"/>
      <c r="K32" s="289"/>
      <c r="L32" s="290"/>
      <c r="M32" s="289"/>
      <c r="N32" s="290"/>
      <c r="O32" s="289"/>
      <c r="P32" s="290"/>
      <c r="Q32" s="289"/>
      <c r="R32" s="290"/>
      <c r="S32" s="289"/>
      <c r="T32" s="290"/>
      <c r="U32" s="289"/>
      <c r="V32" s="290"/>
      <c r="W32" s="289"/>
      <c r="X32" s="290"/>
      <c r="Y32" s="289"/>
      <c r="Z32" s="290"/>
      <c r="AA32" s="289"/>
      <c r="AB32" s="290"/>
      <c r="AC32" s="289"/>
      <c r="AD32" s="290"/>
      <c r="AE32" s="289"/>
      <c r="AF32" s="290"/>
      <c r="AG32" s="289"/>
      <c r="AH32" s="290"/>
      <c r="AI32" s="289"/>
      <c r="AJ32" s="290"/>
      <c r="AK32" s="289"/>
      <c r="AL32" s="290"/>
      <c r="AM32" s="289"/>
      <c r="AN32" s="290"/>
      <c r="AO32" s="289"/>
      <c r="AP32" s="290"/>
      <c r="AQ32" s="289"/>
      <c r="AR32" s="290"/>
      <c r="AS32" s="289"/>
      <c r="AT32" s="290"/>
      <c r="AU32" s="289"/>
      <c r="AV32" s="290"/>
    </row>
    <row r="33" spans="1:48" ht="21" customHeight="1">
      <c r="A33" s="280"/>
      <c r="B33" s="315">
        <f>B31+$AY$1</f>
      </c>
      <c r="C33" s="316"/>
      <c r="D33" s="317"/>
      <c r="E33" s="306"/>
      <c r="F33" s="342"/>
      <c r="G33" s="291">
        <f>IF(VLOOKUP($G$3,'講習スケジュール(入力用)'!$B$73:$ADG$172,298,FALSE)="","",VLOOKUP($G$3,'講習スケジュール(入力用)'!$B$73:$ADG$172,298,FALSE))</f>
      </c>
      <c r="H33" s="292"/>
      <c r="I33" s="297">
        <f>IF(VLOOKUP($G$3,'講習スケジュール(入力用)'!$B$73:$ADG$172,312,FALSE)="","",VLOOKUP($G$3,'講習スケジュール(入力用)'!$B$73:$ADG$172,312,FALSE))</f>
      </c>
      <c r="J33" s="298"/>
      <c r="K33" s="297">
        <f>IF(VLOOKUP($G$3,'講習スケジュール(入力用)'!$B$73:$ADG$172,326,FALSE)="","",VLOOKUP($G$3,'講習スケジュール(入力用)'!$B$73:$ADG$172,326,FALSE))</f>
      </c>
      <c r="L33" s="298"/>
      <c r="M33" s="297">
        <f>IF(VLOOKUP($G$3,'講習スケジュール(入力用)'!$B$73:$ADG$172,340,FALSE)="","",VLOOKUP($G$3,'講習スケジュール(入力用)'!$B$73:$ADG$172,340,FALSE))</f>
      </c>
      <c r="N33" s="298"/>
      <c r="O33" s="297">
        <f>IF(VLOOKUP($G$3,'講習スケジュール(入力用)'!$B$73:$ADG$172,354,FALSE)="","",VLOOKUP($G$3,'講習スケジュール(入力用)'!$B$73:$ADG$172,354,FALSE))</f>
      </c>
      <c r="P33" s="298"/>
      <c r="Q33" s="297">
        <f>IF(VLOOKUP($G$3,'講習スケジュール(入力用)'!$B$73:$ADG$172,368,FALSE)="","",VLOOKUP($G$3,'講習スケジュール(入力用)'!$B$73:$ADG$172,368,FALSE))</f>
      </c>
      <c r="R33" s="298"/>
      <c r="S33" s="297">
        <f>IF(VLOOKUP($G$3,'講習スケジュール(入力用)'!$B$73:$ADG$172,382,FALSE)="","",VLOOKUP($G$3,'講習スケジュール(入力用)'!$B$73:$ADG$172,382,FALSE))</f>
      </c>
      <c r="T33" s="298"/>
      <c r="U33" s="297">
        <f>IF(VLOOKUP($G$3,'講習スケジュール(入力用)'!$B$73:$ADG$172,396,FALSE)="","",VLOOKUP($G$3,'講習スケジュール(入力用)'!$B$73:$ADG$172,396,FALSE))</f>
      </c>
      <c r="V33" s="298"/>
      <c r="W33" s="297">
        <f>IF(VLOOKUP($G$3,'講習スケジュール(入力用)'!$B$73:$ADG$172,410,FALSE)="","",VLOOKUP($G$3,'講習スケジュール(入力用)'!$B$73:$ADG$172,410,FALSE))</f>
      </c>
      <c r="X33" s="298"/>
      <c r="Y33" s="297">
        <f>IF(VLOOKUP($G$3,'講習スケジュール(入力用)'!$B$73:$ADG$172,424,FALSE)="","",VLOOKUP($G$3,'講習スケジュール(入力用)'!$B$73:$ADG$172,424,FALSE))</f>
      </c>
      <c r="Z33" s="298"/>
      <c r="AA33" s="297">
        <f>IF(VLOOKUP($G$3,'講習スケジュール(入力用)'!$B$73:$ADG$172,438,FALSE)="","",VLOOKUP($G$3,'講習スケジュール(入力用)'!$B$73:$ADG$172,438,FALSE))</f>
      </c>
      <c r="AB33" s="298"/>
      <c r="AC33" s="297">
        <f>IF(VLOOKUP($G$3,'講習スケジュール(入力用)'!$B$73:$ADG$172,452,FALSE)="","",VLOOKUP($G$3,'講習スケジュール(入力用)'!$B$73:$ADG$172,452,FALSE))</f>
      </c>
      <c r="AD33" s="298"/>
      <c r="AE33" s="297">
        <f>IF(VLOOKUP($G$3,'講習スケジュール(入力用)'!$B$73:$ADG$172,466,FALSE)="","",VLOOKUP($G$3,'講習スケジュール(入力用)'!$B$73:$ADG$172,466,FALSE))</f>
      </c>
      <c r="AF33" s="298"/>
      <c r="AG33" s="297">
        <f>IF(VLOOKUP($G$3,'講習スケジュール(入力用)'!$B$73:$ADG$172,480,FALSE)="","",VLOOKUP($G$3,'講習スケジュール(入力用)'!$B$73:$ADG$172,480,FALSE))</f>
      </c>
      <c r="AH33" s="298"/>
      <c r="AI33" s="297">
        <f>IF(VLOOKUP($G$3,'講習スケジュール(入力用)'!$B$73:$ADG$172,494,FALSE)="","",VLOOKUP($G$3,'講習スケジュール(入力用)'!$B$73:$ADG$172,494,FALSE))</f>
      </c>
      <c r="AJ33" s="298"/>
      <c r="AK33" s="297">
        <f>IF(VLOOKUP($G$3,'講習スケジュール(入力用)'!$B$73:$ADG$172,508,FALSE)="","",VLOOKUP($G$3,'講習スケジュール(入力用)'!$B$73:$ADG$172,508,FALSE))</f>
      </c>
      <c r="AL33" s="298"/>
      <c r="AM33" s="297">
        <f>IF(VLOOKUP($G$3,'講習スケジュール(入力用)'!$B$73:$ADG$172,522,FALSE)="","",VLOOKUP($G$3,'講習スケジュール(入力用)'!$B$73:$ADG$172,522,FALSE))</f>
      </c>
      <c r="AN33" s="298"/>
      <c r="AO33" s="297">
        <f>IF(VLOOKUP($G$3,'講習スケジュール(入力用)'!$B$73:$ADG$172,536,FALSE)="","",VLOOKUP($G$3,'講習スケジュール(入力用)'!$B$73:$ADG$172,536,FALSE))</f>
      </c>
      <c r="AP33" s="298"/>
      <c r="AQ33" s="297">
        <f>IF(VLOOKUP($G$3,'講習スケジュール(入力用)'!$B$73:$ADG$172,550,FALSE)="","",VLOOKUP($G$3,'講習スケジュール(入力用)'!$B$73:$ADG$172,550,FALSE))</f>
      </c>
      <c r="AR33" s="298"/>
      <c r="AS33" s="297">
        <f>IF(VLOOKUP($G$3,'講習スケジュール(入力用)'!$B$73:$ADG$172,564,FALSE)="","",VLOOKUP($G$3,'講習スケジュール(入力用)'!$B$73:$ADG$172,564,FALSE))</f>
      </c>
      <c r="AT33" s="298"/>
      <c r="AU33" s="297">
        <f>IF(VLOOKUP($G$3,'講習スケジュール(入力用)'!$B$73:$ADG$172,578,FALSE)="","",VLOOKUP($G$3,'講習スケジュール(入力用)'!$B$73:$ADG$172,578,FALSE))</f>
      </c>
      <c r="AV33" s="298"/>
    </row>
    <row r="34" spans="1:48" ht="21" customHeight="1">
      <c r="A34" s="279">
        <v>1</v>
      </c>
      <c r="B34" s="312">
        <v>0.4375</v>
      </c>
      <c r="C34" s="313"/>
      <c r="D34" s="314"/>
      <c r="E34" s="308" t="s">
        <v>7</v>
      </c>
      <c r="F34" s="340"/>
      <c r="G34" s="304">
        <f>IF(VLOOKUP($G$3,'講習スケジュール(入力用)'!$B$73:$ADG$172,299,FALSE)="","",VLOOKUP($G$3,'講習スケジュール(入力用)'!$B$73:$ADG$172,299,FALSE))</f>
      </c>
      <c r="H34" s="288"/>
      <c r="I34" s="287">
        <f>IF(VLOOKUP($G$3,'講習スケジュール(入力用)'!$B$73:$ADG$172,313,FALSE)="","",VLOOKUP($G$3,'講習スケジュール(入力用)'!$B$73:$ADG$172,313,FALSE))</f>
      </c>
      <c r="J34" s="288"/>
      <c r="K34" s="287">
        <f>IF(VLOOKUP($G$3,'講習スケジュール(入力用)'!$B$73:$ADG$172,327,FALSE)="","",VLOOKUP($G$3,'講習スケジュール(入力用)'!$B$73:$ADG$172,327,FALSE))</f>
      </c>
      <c r="L34" s="288"/>
      <c r="M34" s="287">
        <f>IF(VLOOKUP($G$3,'講習スケジュール(入力用)'!$B$73:$ADG$172,341,FALSE)="","",VLOOKUP($G$3,'講習スケジュール(入力用)'!$B$73:$ADG$172,341,FALSE))</f>
      </c>
      <c r="N34" s="288"/>
      <c r="O34" s="287">
        <f>IF(VLOOKUP($G$3,'講習スケジュール(入力用)'!$B$73:$ADG$172,355,FALSE)="","",VLOOKUP($G$3,'講習スケジュール(入力用)'!$B$73:$ADG$172,355,FALSE))</f>
      </c>
      <c r="P34" s="288"/>
      <c r="Q34" s="287">
        <f>IF(VLOOKUP($G$3,'講習スケジュール(入力用)'!$B$73:$ADG$172,369,FALSE)="","",VLOOKUP($G$3,'講習スケジュール(入力用)'!$B$73:$ADG$172,369,FALSE))</f>
      </c>
      <c r="R34" s="288"/>
      <c r="S34" s="287">
        <f>IF(VLOOKUP($G$3,'講習スケジュール(入力用)'!$B$73:$ADG$172,383,FALSE)="","",VLOOKUP($G$3,'講習スケジュール(入力用)'!$B$73:$ADG$172,383,FALSE))</f>
      </c>
      <c r="T34" s="288"/>
      <c r="U34" s="318">
        <f>IF(VLOOKUP($G$3,'講習スケジュール(入力用)'!$B$73:$ADG$172,397,FALSE)="","",VLOOKUP($G$3,'講習スケジュール(入力用)'!$B$73:$ADG$172,397,FALSE))</f>
      </c>
      <c r="V34" s="319"/>
      <c r="W34" s="318">
        <f>IF(VLOOKUP($G$3,'講習スケジュール(入力用)'!$B$73:$ADG$172,411,FALSE)="","",VLOOKUP($G$3,'講習スケジュール(入力用)'!$B$73:$ADG$172,411,FALSE))</f>
      </c>
      <c r="X34" s="319"/>
      <c r="Y34" s="318">
        <f>IF(VLOOKUP($G$3,'講習スケジュール(入力用)'!$B$73:$ADG$172,425,FALSE)="","",VLOOKUP($G$3,'講習スケジュール(入力用)'!$B$73:$ADG$172,425,FALSE))</f>
      </c>
      <c r="Z34" s="319"/>
      <c r="AA34" s="318">
        <f>IF(VLOOKUP($G$3,'講習スケジュール(入力用)'!$B$73:$ADG$172,439,FALSE)="","",VLOOKUP($G$3,'講習スケジュール(入力用)'!$B$73:$ADG$172,439,FALSE))</f>
      </c>
      <c r="AB34" s="319"/>
      <c r="AC34" s="318">
        <f>IF(VLOOKUP($G$3,'講習スケジュール(入力用)'!$B$73:$ADG$172,453,FALSE)="","",VLOOKUP($G$3,'講習スケジュール(入力用)'!$B$73:$ADG$172,453,FALSE))</f>
      </c>
      <c r="AD34" s="319"/>
      <c r="AE34" s="318">
        <f>IF(VLOOKUP($G$3,'講習スケジュール(入力用)'!$B$73:$ADG$172,467,FALSE)="","",VLOOKUP($G$3,'講習スケジュール(入力用)'!$B$73:$ADG$172,467,FALSE))</f>
      </c>
      <c r="AF34" s="319"/>
      <c r="AG34" s="287">
        <f>IF(VLOOKUP($G$3,'講習スケジュール(入力用)'!$B$73:$ADG$172,481,FALSE)="","",VLOOKUP($G$3,'講習スケジュール(入力用)'!$B$73:$ADG$172,481,FALSE))</f>
      </c>
      <c r="AH34" s="288"/>
      <c r="AI34" s="318">
        <f>IF(VLOOKUP($G$3,'講習スケジュール(入力用)'!$B$73:$ADG$172,495,FALSE)="","",VLOOKUP($G$3,'講習スケジュール(入力用)'!$B$73:$ADG$172,495,FALSE))</f>
      </c>
      <c r="AJ34" s="319"/>
      <c r="AK34" s="318">
        <f>IF(VLOOKUP($G$3,'講習スケジュール(入力用)'!$B$73:$ADG$172,509,FALSE)="","",VLOOKUP($G$3,'講習スケジュール(入力用)'!$B$73:$ADG$172,509,FALSE))</f>
      </c>
      <c r="AL34" s="319"/>
      <c r="AM34" s="318">
        <f>IF(VLOOKUP($G$3,'講習スケジュール(入力用)'!$B$73:$ADG$172,523,FALSE)="","",VLOOKUP($G$3,'講習スケジュール(入力用)'!$B$73:$ADG$172,523,FALSE))</f>
      </c>
      <c r="AN34" s="319"/>
      <c r="AO34" s="318">
        <f>IF(VLOOKUP($G$3,'講習スケジュール(入力用)'!$B$73:$ADG$172,537,FALSE)="","",VLOOKUP($G$3,'講習スケジュール(入力用)'!$B$73:$ADG$172,537,FALSE))</f>
      </c>
      <c r="AP34" s="319"/>
      <c r="AQ34" s="318">
        <f>IF(VLOOKUP($G$3,'講習スケジュール(入力用)'!$B$73:$ADG$172,551,FALSE)="","",VLOOKUP($G$3,'講習スケジュール(入力用)'!$B$73:$ADG$172,551,FALSE))</f>
      </c>
      <c r="AR34" s="319"/>
      <c r="AS34" s="318">
        <f>IF(VLOOKUP($G$3,'講習スケジュール(入力用)'!$B$73:$ADG$172,565,FALSE)="","",VLOOKUP($G$3,'講習スケジュール(入力用)'!$B$73:$ADG$172,565,FALSE))</f>
      </c>
      <c r="AT34" s="319"/>
      <c r="AU34" s="287">
        <f>IF(VLOOKUP($G$3,'講習スケジュール(入力用)'!$B$73:$ADG$172,579,FALSE)="","",VLOOKUP($G$3,'講習スケジュール(入力用)'!$B$73:$ADG$172,579,FALSE))</f>
      </c>
      <c r="AV34" s="288"/>
    </row>
    <row r="35" spans="1:48" ht="21" customHeight="1">
      <c r="A35" s="303"/>
      <c r="B35" s="300" t="s">
        <v>8</v>
      </c>
      <c r="C35" s="301"/>
      <c r="D35" s="302"/>
      <c r="E35" s="310"/>
      <c r="F35" s="341"/>
      <c r="G35" s="305"/>
      <c r="H35" s="290"/>
      <c r="I35" s="289"/>
      <c r="J35" s="290"/>
      <c r="K35" s="289"/>
      <c r="L35" s="290"/>
      <c r="M35" s="289"/>
      <c r="N35" s="290"/>
      <c r="O35" s="289"/>
      <c r="P35" s="290"/>
      <c r="Q35" s="289"/>
      <c r="R35" s="290"/>
      <c r="S35" s="289"/>
      <c r="T35" s="290"/>
      <c r="U35" s="320"/>
      <c r="V35" s="321"/>
      <c r="W35" s="320"/>
      <c r="X35" s="321"/>
      <c r="Y35" s="320"/>
      <c r="Z35" s="321"/>
      <c r="AA35" s="320"/>
      <c r="AB35" s="321"/>
      <c r="AC35" s="320"/>
      <c r="AD35" s="321"/>
      <c r="AE35" s="320"/>
      <c r="AF35" s="321"/>
      <c r="AG35" s="289"/>
      <c r="AH35" s="290"/>
      <c r="AI35" s="320"/>
      <c r="AJ35" s="321"/>
      <c r="AK35" s="320"/>
      <c r="AL35" s="321"/>
      <c r="AM35" s="320"/>
      <c r="AN35" s="321"/>
      <c r="AO35" s="320"/>
      <c r="AP35" s="321"/>
      <c r="AQ35" s="320"/>
      <c r="AR35" s="321"/>
      <c r="AS35" s="320"/>
      <c r="AT35" s="321"/>
      <c r="AU35" s="289"/>
      <c r="AV35" s="290"/>
    </row>
    <row r="36" spans="1:48" ht="21" customHeight="1">
      <c r="A36" s="280"/>
      <c r="B36" s="315">
        <f>B34+$AY$1</f>
      </c>
      <c r="C36" s="316"/>
      <c r="D36" s="317"/>
      <c r="E36" s="306"/>
      <c r="F36" s="342"/>
      <c r="G36" s="299">
        <f>IF(VLOOKUP($G$3,'講習スケジュール(入力用)'!$B$73:$ADG$172,300,FALSE)="","",VLOOKUP($G$3,'講習スケジュール(入力用)'!$B$73:$ADG$172,300,FALSE))</f>
      </c>
      <c r="H36" s="298"/>
      <c r="I36" s="297">
        <f>IF(VLOOKUP($G$3,'講習スケジュール(入力用)'!$B$73:$ADG$172,314,FALSE)="","",VLOOKUP($G$3,'講習スケジュール(入力用)'!$B$73:$ADG$172,314,FALSE))</f>
      </c>
      <c r="J36" s="298"/>
      <c r="K36" s="297">
        <f>IF(VLOOKUP($G$3,'講習スケジュール(入力用)'!$B$73:$ADG$172,328,FALSE)="","",VLOOKUP($G$3,'講習スケジュール(入力用)'!$B$73:$ADG$172,328,FALSE))</f>
      </c>
      <c r="L36" s="298"/>
      <c r="M36" s="297">
        <f>IF(VLOOKUP($G$3,'講習スケジュール(入力用)'!$B$73:$ADG$172,342,FALSE)="","",VLOOKUP($G$3,'講習スケジュール(入力用)'!$B$73:$ADG$172,342,FALSE))</f>
      </c>
      <c r="N36" s="298"/>
      <c r="O36" s="297">
        <f>IF(VLOOKUP($G$3,'講習スケジュール(入力用)'!$B$73:$ADG$172,356,FALSE)="","",VLOOKUP($G$3,'講習スケジュール(入力用)'!$B$73:$ADG$172,356,FALSE))</f>
      </c>
      <c r="P36" s="298"/>
      <c r="Q36" s="297">
        <f>IF(VLOOKUP($G$3,'講習スケジュール(入力用)'!$B$73:$ADG$172,370,FALSE)="","",VLOOKUP($G$3,'講習スケジュール(入力用)'!$B$73:$ADG$172,370,FALSE))</f>
      </c>
      <c r="R36" s="298"/>
      <c r="S36" s="297">
        <f>IF(VLOOKUP($G$3,'講習スケジュール(入力用)'!$B$73:$ADG$172,384,FALSE)="","",VLOOKUP($G$3,'講習スケジュール(入力用)'!$B$73:$ADG$172,384,FALSE))</f>
      </c>
      <c r="T36" s="298"/>
      <c r="U36" s="330">
        <f>IF(VLOOKUP($G$3,'講習スケジュール(入力用)'!$B$73:$ADG$172,398,FALSE)="","",VLOOKUP($G$3,'講習スケジュール(入力用)'!$B$73:$ADG$172,398,FALSE))</f>
      </c>
      <c r="V36" s="331"/>
      <c r="W36" s="330">
        <f>IF(VLOOKUP($G$3,'講習スケジュール(入力用)'!$B$73:$ADG$172,412,FALSE)="","",VLOOKUP($G$3,'講習スケジュール(入力用)'!$B$73:$ADG$172,412,FALSE))</f>
      </c>
      <c r="X36" s="331"/>
      <c r="Y36" s="330">
        <f>IF(VLOOKUP($G$3,'講習スケジュール(入力用)'!$B$73:$ADG$172,426,FALSE)="","",VLOOKUP($G$3,'講習スケジュール(入力用)'!$B$73:$ADG$172,426,FALSE))</f>
      </c>
      <c r="Z36" s="331"/>
      <c r="AA36" s="330">
        <f>IF(VLOOKUP($G$3,'講習スケジュール(入力用)'!$B$73:$ADG$172,440,FALSE)="","",VLOOKUP($G$3,'講習スケジュール(入力用)'!$B$73:$ADG$172,440,FALSE))</f>
      </c>
      <c r="AB36" s="331"/>
      <c r="AC36" s="330">
        <f>IF(VLOOKUP($G$3,'講習スケジュール(入力用)'!$B$73:$ADG$172,454,FALSE)="","",VLOOKUP($G$3,'講習スケジュール(入力用)'!$B$73:$ADG$172,454,FALSE))</f>
      </c>
      <c r="AD36" s="331"/>
      <c r="AE36" s="330">
        <f>IF(VLOOKUP($G$3,'講習スケジュール(入力用)'!$B$73:$ADG$172,468,FALSE)="","",VLOOKUP($G$3,'講習スケジュール(入力用)'!$B$73:$ADG$172,468,FALSE))</f>
      </c>
      <c r="AF36" s="331"/>
      <c r="AG36" s="297">
        <f>IF(VLOOKUP($G$3,'講習スケジュール(入力用)'!$B$73:$ADG$172,482,FALSE)="","",VLOOKUP($G$3,'講習スケジュール(入力用)'!$B$73:$ADG$172,482,FALSE))</f>
      </c>
      <c r="AH36" s="298"/>
      <c r="AI36" s="330">
        <f>IF(VLOOKUP($G$3,'講習スケジュール(入力用)'!$B$73:$ADG$172,496,FALSE)="","",VLOOKUP($G$3,'講習スケジュール(入力用)'!$B$73:$ADG$172,496,FALSE))</f>
      </c>
      <c r="AJ36" s="331"/>
      <c r="AK36" s="330">
        <f>IF(VLOOKUP($G$3,'講習スケジュール(入力用)'!$B$73:$ADG$172,510,FALSE)="","",VLOOKUP($G$3,'講習スケジュール(入力用)'!$B$73:$ADG$172,510,FALSE))</f>
      </c>
      <c r="AL36" s="331"/>
      <c r="AM36" s="330">
        <f>IF(VLOOKUP($G$3,'講習スケジュール(入力用)'!$B$73:$ADG$172,524,FALSE)="","",VLOOKUP($G$3,'講習スケジュール(入力用)'!$B$73:$ADG$172,524,FALSE))</f>
      </c>
      <c r="AN36" s="331"/>
      <c r="AO36" s="330">
        <f>IF(VLOOKUP($G$3,'講習スケジュール(入力用)'!$B$73:$ADG$172,538,FALSE)="","",VLOOKUP($G$3,'講習スケジュール(入力用)'!$B$73:$ADG$172,538,FALSE))</f>
      </c>
      <c r="AP36" s="331"/>
      <c r="AQ36" s="330">
        <f>IF(VLOOKUP($G$3,'講習スケジュール(入力用)'!$B$73:$ADG$172,552,FALSE)="","",VLOOKUP($G$3,'講習スケジュール(入力用)'!$B$73:$ADG$172,552,FALSE))</f>
      </c>
      <c r="AR36" s="331"/>
      <c r="AS36" s="330">
        <f>IF(VLOOKUP($G$3,'講習スケジュール(入力用)'!$B$73:$ADG$172,566,FALSE)="","",VLOOKUP($G$3,'講習スケジュール(入力用)'!$B$73:$ADG$172,566,FALSE))</f>
      </c>
      <c r="AT36" s="331"/>
      <c r="AU36" s="297">
        <f>IF(VLOOKUP($G$3,'講習スケジュール(入力用)'!$B$73:$ADG$172,580,FALSE)="","",VLOOKUP($G$3,'講習スケジュール(入力用)'!$B$73:$ADG$172,580,FALSE))</f>
      </c>
      <c r="AV36" s="298"/>
    </row>
    <row r="37" spans="1:48" ht="21" customHeight="1">
      <c r="A37" s="322">
        <v>2</v>
      </c>
      <c r="B37" s="312">
        <v>0.53125</v>
      </c>
      <c r="C37" s="313"/>
      <c r="D37" s="314"/>
      <c r="E37" s="323" t="s">
        <v>7</v>
      </c>
      <c r="F37" s="343"/>
      <c r="G37" s="293">
        <f>IF(VLOOKUP($G$3,'講習スケジュール(入力用)'!$B$73:$ADG$172,301,FALSE)="","",VLOOKUP($G$3,'講習スケジュール(入力用)'!$B$73:$ADG$172,301,FALSE))</f>
      </c>
      <c r="H37" s="294"/>
      <c r="I37" s="287">
        <f>IF(VLOOKUP($G$3,'講習スケジュール(入力用)'!$B$73:$ADG$172,315,FALSE)="","",VLOOKUP($G$3,'講習スケジュール(入力用)'!$B$73:$ADG$172,315,FALSE))</f>
      </c>
      <c r="J37" s="288"/>
      <c r="K37" s="287">
        <f>IF(VLOOKUP($G$3,'講習スケジュール(入力用)'!$B$73:$ADG$172,329,FALSE)="","",VLOOKUP($G$3,'講習スケジュール(入力用)'!$B$73:$ADG$172,329,FALSE))</f>
      </c>
      <c r="L37" s="288"/>
      <c r="M37" s="287">
        <f>IF(VLOOKUP($G$3,'講習スケジュール(入力用)'!$B$73:$ADG$172,343,FALSE)="","",VLOOKUP($G$3,'講習スケジュール(入力用)'!$B$73:$ADG$172,343,FALSE))</f>
      </c>
      <c r="N37" s="288"/>
      <c r="O37" s="287">
        <f>IF(VLOOKUP($G$3,'講習スケジュール(入力用)'!$B$73:$ADG$172,357,FALSE)="","",VLOOKUP($G$3,'講習スケジュール(入力用)'!$B$73:$ADG$172,357,FALSE))</f>
      </c>
      <c r="P37" s="288"/>
      <c r="Q37" s="287">
        <f>IF(VLOOKUP($G$3,'講習スケジュール(入力用)'!$B$73:$ADG$172,371,FALSE)="","",VLOOKUP($G$3,'講習スケジュール(入力用)'!$B$73:$ADG$172,371,FALSE))</f>
      </c>
      <c r="R37" s="288"/>
      <c r="S37" s="287">
        <f>IF(VLOOKUP($G$3,'講習スケジュール(入力用)'!$B$73:$ADG$172,385,FALSE)="","",VLOOKUP($G$3,'講習スケジュール(入力用)'!$B$73:$ADG$172,385,FALSE))</f>
      </c>
      <c r="T37" s="288"/>
      <c r="U37" s="318">
        <f>IF(VLOOKUP($G$3,'講習スケジュール(入力用)'!$B$73:$ADG$172,399,FALSE)="","",VLOOKUP($G$3,'講習スケジュール(入力用)'!$B$73:$ADG$172,399,FALSE))</f>
      </c>
      <c r="V37" s="319"/>
      <c r="W37" s="318">
        <f>IF(VLOOKUP($G$3,'講習スケジュール(入力用)'!$B$73:$ADG$172,413,FALSE)="","",VLOOKUP($G$3,'講習スケジュール(入力用)'!$B$73:$ADG$172,413,FALSE))</f>
      </c>
      <c r="X37" s="319"/>
      <c r="Y37" s="318">
        <f>IF(VLOOKUP($G$3,'講習スケジュール(入力用)'!$B$73:$ADG$172,427,FALSE)="","",VLOOKUP($G$3,'講習スケジュール(入力用)'!$B$73:$ADG$172,427,FALSE))</f>
      </c>
      <c r="Z37" s="319"/>
      <c r="AA37" s="318">
        <f>IF(VLOOKUP($G$3,'講習スケジュール(入力用)'!$B$73:$ADG$172,441,FALSE)="","",VLOOKUP($G$3,'講習スケジュール(入力用)'!$B$73:$ADG$172,441,FALSE))</f>
      </c>
      <c r="AB37" s="319"/>
      <c r="AC37" s="318">
        <f>IF(VLOOKUP($G$3,'講習スケジュール(入力用)'!$B$73:$ADG$172,455,FALSE)="","",VLOOKUP($G$3,'講習スケジュール(入力用)'!$B$73:$ADG$172,455,FALSE))</f>
      </c>
      <c r="AD37" s="319"/>
      <c r="AE37" s="318">
        <f>IF(VLOOKUP($G$3,'講習スケジュール(入力用)'!$B$73:$ADG$172,469,FALSE)="","",VLOOKUP($G$3,'講習スケジュール(入力用)'!$B$73:$ADG$172,469,FALSE))</f>
      </c>
      <c r="AF37" s="319"/>
      <c r="AG37" s="287">
        <f>IF(VLOOKUP($G$3,'講習スケジュール(入力用)'!$B$73:$ADG$172,483,FALSE)="","",VLOOKUP($G$3,'講習スケジュール(入力用)'!$B$73:$ADG$172,483,FALSE))</f>
      </c>
      <c r="AH37" s="288"/>
      <c r="AI37" s="318">
        <f>IF(VLOOKUP($G$3,'講習スケジュール(入力用)'!$B$73:$ADG$172,497,FALSE)="","",VLOOKUP($G$3,'講習スケジュール(入力用)'!$B$73:$ADG$172,497,FALSE))</f>
      </c>
      <c r="AJ37" s="319"/>
      <c r="AK37" s="318">
        <f>IF(VLOOKUP($G$3,'講習スケジュール(入力用)'!$B$73:$ADG$172,511,FALSE)="","",VLOOKUP($G$3,'講習スケジュール(入力用)'!$B$73:$ADG$172,511,FALSE))</f>
      </c>
      <c r="AL37" s="319"/>
      <c r="AM37" s="318">
        <f>IF(VLOOKUP($G$3,'講習スケジュール(入力用)'!$B$73:$ADG$172,525,FALSE)="","",VLOOKUP($G$3,'講習スケジュール(入力用)'!$B$73:$ADG$172,525,FALSE))</f>
      </c>
      <c r="AN37" s="319"/>
      <c r="AO37" s="318">
        <f>IF(VLOOKUP($G$3,'講習スケジュール(入力用)'!$B$73:$ADG$172,539,FALSE)="","",VLOOKUP($G$3,'講習スケジュール(入力用)'!$B$73:$ADG$172,539,FALSE))</f>
      </c>
      <c r="AP37" s="319"/>
      <c r="AQ37" s="318">
        <f>IF(VLOOKUP($G$3,'講習スケジュール(入力用)'!$B$73:$ADG$172,553,FALSE)="","",VLOOKUP($G$3,'講習スケジュール(入力用)'!$B$73:$ADG$172,553,FALSE))</f>
      </c>
      <c r="AR37" s="319"/>
      <c r="AS37" s="318">
        <f>IF(VLOOKUP($G$3,'講習スケジュール(入力用)'!$B$73:$ADG$172,567,FALSE)="","",VLOOKUP($G$3,'講習スケジュール(入力用)'!$B$73:$ADG$172,567,FALSE))</f>
      </c>
      <c r="AT37" s="319"/>
      <c r="AU37" s="287">
        <f>IF(VLOOKUP($G$3,'講習スケジュール(入力用)'!$B$73:$ADG$172,581,FALSE)="","",VLOOKUP($G$3,'講習スケジュール(入力用)'!$B$73:$ADG$172,581,FALSE))</f>
      </c>
      <c r="AV37" s="288"/>
    </row>
    <row r="38" spans="1:48" ht="21" customHeight="1">
      <c r="A38" s="322"/>
      <c r="B38" s="300" t="s">
        <v>8</v>
      </c>
      <c r="C38" s="301"/>
      <c r="D38" s="302"/>
      <c r="E38" s="325"/>
      <c r="F38" s="344"/>
      <c r="G38" s="295"/>
      <c r="H38" s="296"/>
      <c r="I38" s="289"/>
      <c r="J38" s="290"/>
      <c r="K38" s="289"/>
      <c r="L38" s="290"/>
      <c r="M38" s="289"/>
      <c r="N38" s="290"/>
      <c r="O38" s="289"/>
      <c r="P38" s="290"/>
      <c r="Q38" s="289"/>
      <c r="R38" s="290"/>
      <c r="S38" s="289"/>
      <c r="T38" s="290"/>
      <c r="U38" s="320"/>
      <c r="V38" s="321"/>
      <c r="W38" s="320"/>
      <c r="X38" s="321"/>
      <c r="Y38" s="320"/>
      <c r="Z38" s="321"/>
      <c r="AA38" s="320"/>
      <c r="AB38" s="321"/>
      <c r="AC38" s="320"/>
      <c r="AD38" s="321"/>
      <c r="AE38" s="320"/>
      <c r="AF38" s="321"/>
      <c r="AG38" s="289"/>
      <c r="AH38" s="290"/>
      <c r="AI38" s="320"/>
      <c r="AJ38" s="321"/>
      <c r="AK38" s="320"/>
      <c r="AL38" s="321"/>
      <c r="AM38" s="320"/>
      <c r="AN38" s="321"/>
      <c r="AO38" s="320"/>
      <c r="AP38" s="321"/>
      <c r="AQ38" s="320"/>
      <c r="AR38" s="321"/>
      <c r="AS38" s="320"/>
      <c r="AT38" s="321"/>
      <c r="AU38" s="289"/>
      <c r="AV38" s="290"/>
    </row>
    <row r="39" spans="1:48" ht="21" customHeight="1">
      <c r="A39" s="322"/>
      <c r="B39" s="315">
        <f>B37+$AY$1</f>
      </c>
      <c r="C39" s="316"/>
      <c r="D39" s="317"/>
      <c r="E39" s="327"/>
      <c r="F39" s="345"/>
      <c r="G39" s="291">
        <f>IF(VLOOKUP($G$3,'講習スケジュール(入力用)'!$B$73:$ADG$172,302,FALSE)="","",VLOOKUP($G$3,'講習スケジュール(入力用)'!$B$73:$ADG$172,302,FALSE))</f>
      </c>
      <c r="H39" s="292"/>
      <c r="I39" s="297">
        <f>IF(VLOOKUP($G$3,'講習スケジュール(入力用)'!$B$73:$ADG$172,316,FALSE)="","",VLOOKUP($G$3,'講習スケジュール(入力用)'!$B$73:$ADG$172,316,FALSE))</f>
      </c>
      <c r="J39" s="298"/>
      <c r="K39" s="297">
        <f>IF(VLOOKUP($G$3,'講習スケジュール(入力用)'!$B$73:$ADG$172,330,FALSE)="","",VLOOKUP($G$3,'講習スケジュール(入力用)'!$B$73:$ADG$172,330,FALSE))</f>
      </c>
      <c r="L39" s="298"/>
      <c r="M39" s="297">
        <f>IF(VLOOKUP($G$3,'講習スケジュール(入力用)'!$B$73:$ADG$172,344,FALSE)="","",VLOOKUP($G$3,'講習スケジュール(入力用)'!$B$73:$ADG$172,344,FALSE))</f>
      </c>
      <c r="N39" s="298"/>
      <c r="O39" s="297">
        <f>IF(VLOOKUP($G$3,'講習スケジュール(入力用)'!$B$73:$ADG$172,358,FALSE)="","",VLOOKUP($G$3,'講習スケジュール(入力用)'!$B$73:$ADG$172,358,FALSE))</f>
      </c>
      <c r="P39" s="298"/>
      <c r="Q39" s="297">
        <f>IF(VLOOKUP($G$3,'講習スケジュール(入力用)'!$B$73:$ADG$172,372,FALSE)="","",VLOOKUP($G$3,'講習スケジュール(入力用)'!$B$73:$ADG$172,372,FALSE))</f>
      </c>
      <c r="R39" s="298"/>
      <c r="S39" s="297">
        <f>IF(VLOOKUP($G$3,'講習スケジュール(入力用)'!$B$73:$ADG$172,386,FALSE)="","",VLOOKUP($G$3,'講習スケジュール(入力用)'!$B$73:$ADG$172,386,FALSE))</f>
      </c>
      <c r="T39" s="298"/>
      <c r="U39" s="330">
        <f>IF(VLOOKUP($G$3,'講習スケジュール(入力用)'!$B$73:$ADG$172,400,FALSE)="","",VLOOKUP($G$3,'講習スケジュール(入力用)'!$B$73:$ADG$172,400,FALSE))</f>
      </c>
      <c r="V39" s="331"/>
      <c r="W39" s="330">
        <f>IF(VLOOKUP($G$3,'講習スケジュール(入力用)'!$B$73:$ADG$172,414,FALSE)="","",VLOOKUP($G$3,'講習スケジュール(入力用)'!$B$73:$ADG$172,414,FALSE))</f>
      </c>
      <c r="X39" s="331"/>
      <c r="Y39" s="330">
        <f>IF(VLOOKUP($G$3,'講習スケジュール(入力用)'!$B$73:$ADG$172,428,FALSE)="","",VLOOKUP($G$3,'講習スケジュール(入力用)'!$B$73:$ADG$172,428,FALSE))</f>
      </c>
      <c r="Z39" s="331"/>
      <c r="AA39" s="330">
        <f>IF(VLOOKUP($G$3,'講習スケジュール(入力用)'!$B$73:$ADG$172,442,FALSE)="","",VLOOKUP($G$3,'講習スケジュール(入力用)'!$B$73:$ADG$172,442,FALSE))</f>
      </c>
      <c r="AB39" s="331"/>
      <c r="AC39" s="330">
        <f>IF(VLOOKUP($G$3,'講習スケジュール(入力用)'!$B$73:$ADG$172,456,FALSE)="","",VLOOKUP($G$3,'講習スケジュール(入力用)'!$B$73:$ADG$172,456,FALSE))</f>
      </c>
      <c r="AD39" s="331"/>
      <c r="AE39" s="330">
        <f>IF(VLOOKUP($G$3,'講習スケジュール(入力用)'!$B$73:$ADG$172,470,FALSE)="","",VLOOKUP($G$3,'講習スケジュール(入力用)'!$B$73:$ADG$172,470,FALSE))</f>
      </c>
      <c r="AF39" s="331"/>
      <c r="AG39" s="297">
        <f>IF(VLOOKUP($G$3,'講習スケジュール(入力用)'!$B$73:$ADG$172,484,FALSE)="","",VLOOKUP($G$3,'講習スケジュール(入力用)'!$B$73:$ADG$172,484,FALSE))</f>
      </c>
      <c r="AH39" s="298"/>
      <c r="AI39" s="330">
        <f>IF(VLOOKUP($G$3,'講習スケジュール(入力用)'!$B$73:$ADG$172,498,FALSE)="","",VLOOKUP($G$3,'講習スケジュール(入力用)'!$B$73:$ADG$172,498,FALSE))</f>
      </c>
      <c r="AJ39" s="331"/>
      <c r="AK39" s="330">
        <f>IF(VLOOKUP($G$3,'講習スケジュール(入力用)'!$B$73:$ADG$172,512,FALSE)="","",VLOOKUP($G$3,'講習スケジュール(入力用)'!$B$73:$ADG$172,512,FALSE))</f>
      </c>
      <c r="AL39" s="331"/>
      <c r="AM39" s="330">
        <f>IF(VLOOKUP($G$3,'講習スケジュール(入力用)'!$B$73:$ADG$172,526,FALSE)="","",VLOOKUP($G$3,'講習スケジュール(入力用)'!$B$73:$ADG$172,526,FALSE))</f>
      </c>
      <c r="AN39" s="331"/>
      <c r="AO39" s="330">
        <f>IF(VLOOKUP($G$3,'講習スケジュール(入力用)'!$B$73:$ADG$172,540,FALSE)="","",VLOOKUP($G$3,'講習スケジュール(入力用)'!$B$73:$ADG$172,540,FALSE))</f>
      </c>
      <c r="AP39" s="331"/>
      <c r="AQ39" s="330">
        <f>IF(VLOOKUP($G$3,'講習スケジュール(入力用)'!$B$73:$ADG$172,554,FALSE)="","",VLOOKUP($G$3,'講習スケジュール(入力用)'!$B$73:$ADG$172,554,FALSE))</f>
      </c>
      <c r="AR39" s="331"/>
      <c r="AS39" s="330">
        <f>IF(VLOOKUP($G$3,'講習スケジュール(入力用)'!$B$73:$ADG$172,568,FALSE)="","",VLOOKUP($G$3,'講習スケジュール(入力用)'!$B$73:$ADG$172,568,FALSE))</f>
      </c>
      <c r="AT39" s="331"/>
      <c r="AU39" s="297">
        <f>IF(VLOOKUP($G$3,'講習スケジュール(入力用)'!$B$73:$ADG$172,582,FALSE)="","",VLOOKUP($G$3,'講習スケジュール(入力用)'!$B$73:$ADG$172,582,FALSE))</f>
      </c>
      <c r="AV39" s="298"/>
    </row>
    <row r="40" spans="1:48" ht="21" customHeight="1">
      <c r="A40" s="322">
        <v>3</v>
      </c>
      <c r="B40" s="312">
        <v>0.59722222222222221</v>
      </c>
      <c r="C40" s="313"/>
      <c r="D40" s="314"/>
      <c r="E40" s="323" t="s">
        <v>7</v>
      </c>
      <c r="F40" s="343"/>
      <c r="G40" s="332">
        <f>IF(VLOOKUP($G$3,'講習スケジュール(入力用)'!$B$73:$ADG$172,303,FALSE)="","",VLOOKUP($G$3,'講習スケジュール(入力用)'!$B$73:$ADG$172,303,FALSE))</f>
      </c>
      <c r="H40" s="333"/>
      <c r="I40" s="318">
        <f>IF(VLOOKUP($G$3,'講習スケジュール(入力用)'!$B$73:$ADG$172,317,FALSE)="","",VLOOKUP($G$3,'講習スケジュール(入力用)'!$B$73:$ADG$172,317,FALSE))</f>
      </c>
      <c r="J40" s="319"/>
      <c r="K40" s="318">
        <f>IF(VLOOKUP($G$3,'講習スケジュール(入力用)'!$B$73:$ADG$172,331,FALSE)="","",VLOOKUP($G$3,'講習スケジュール(入力用)'!$B$73:$ADG$172,331,FALSE))</f>
      </c>
      <c r="L40" s="319"/>
      <c r="M40" s="318">
        <f>IF(VLOOKUP($G$3,'講習スケジュール(入力用)'!$B$73:$ADG$172,345,FALSE)="","",VLOOKUP($G$3,'講習スケジュール(入力用)'!$B$73:$ADG$172,345,FALSE))</f>
      </c>
      <c r="N40" s="319"/>
      <c r="O40" s="318">
        <f>IF(VLOOKUP($G$3,'講習スケジュール(入力用)'!$B$73:$ADG$172,359,FALSE)="","",VLOOKUP($G$3,'講習スケジュール(入力用)'!$B$73:$ADG$172,359,FALSE))</f>
      </c>
      <c r="P40" s="319"/>
      <c r="Q40" s="318">
        <f>IF(VLOOKUP($G$3,'講習スケジュール(入力用)'!$B$73:$ADG$172,373,FALSE)="","",VLOOKUP($G$3,'講習スケジュール(入力用)'!$B$73:$ADG$172,373,FALSE))</f>
      </c>
      <c r="R40" s="319"/>
      <c r="S40" s="287">
        <f>IF(VLOOKUP($G$3,'講習スケジュール(入力用)'!$B$73:$ADG$172,387,FALSE)="","",VLOOKUP($G$3,'講習スケジュール(入力用)'!$B$73:$ADG$172,387,FALSE))</f>
      </c>
      <c r="T40" s="288"/>
      <c r="U40" s="318">
        <f>IF(VLOOKUP($G$3,'講習スケジュール(入力用)'!$B$73:$ADG$172,401,FALSE)="","",VLOOKUP($G$3,'講習スケジュール(入力用)'!$B$73:$ADG$172,401,FALSE))</f>
      </c>
      <c r="V40" s="319"/>
      <c r="W40" s="318">
        <f>IF(VLOOKUP($G$3,'講習スケジュール(入力用)'!$B$73:$ADG$172,415,FALSE)="","",VLOOKUP($G$3,'講習スケジュール(入力用)'!$B$73:$ADG$172,415,FALSE))</f>
      </c>
      <c r="X40" s="319"/>
      <c r="Y40" s="318">
        <f>IF(VLOOKUP($G$3,'講習スケジュール(入力用)'!$B$73:$ADG$172,429,FALSE)="","",VLOOKUP($G$3,'講習スケジュール(入力用)'!$B$73:$ADG$172,429,FALSE))</f>
      </c>
      <c r="Z40" s="319"/>
      <c r="AA40" s="318">
        <f>IF(VLOOKUP($G$3,'講習スケジュール(入力用)'!$B$73:$ADG$172,443,FALSE)="","",VLOOKUP($G$3,'講習スケジュール(入力用)'!$B$73:$ADG$172,443,FALSE))</f>
      </c>
      <c r="AB40" s="319"/>
      <c r="AC40" s="318">
        <f>IF(VLOOKUP($G$3,'講習スケジュール(入力用)'!$B$73:$ADG$172,457,FALSE)="","",VLOOKUP($G$3,'講習スケジュール(入力用)'!$B$73:$ADG$172,457,FALSE))</f>
      </c>
      <c r="AD40" s="319"/>
      <c r="AE40" s="318">
        <f>IF(VLOOKUP($G$3,'講習スケジュール(入力用)'!$B$73:$ADG$172,471,FALSE)="","",VLOOKUP($G$3,'講習スケジュール(入力用)'!$B$73:$ADG$172,471,FALSE))</f>
      </c>
      <c r="AF40" s="319"/>
      <c r="AG40" s="287">
        <f>IF(VLOOKUP($G$3,'講習スケジュール(入力用)'!$B$73:$ADG$172,485,FALSE)="","",VLOOKUP($G$3,'講習スケジュール(入力用)'!$B$73:$ADG$172,485,FALSE))</f>
      </c>
      <c r="AH40" s="288"/>
      <c r="AI40" s="318">
        <f>IF(VLOOKUP($G$3,'講習スケジュール(入力用)'!$B$73:$ADG$172,499,FALSE)="","",VLOOKUP($G$3,'講習スケジュール(入力用)'!$B$73:$ADG$172,499,FALSE))</f>
      </c>
      <c r="AJ40" s="319"/>
      <c r="AK40" s="318">
        <f>IF(VLOOKUP($G$3,'講習スケジュール(入力用)'!$B$73:$ADG$172,513,FALSE)="","",VLOOKUP($G$3,'講習スケジュール(入力用)'!$B$73:$ADG$172,513,FALSE))</f>
      </c>
      <c r="AL40" s="319"/>
      <c r="AM40" s="318">
        <f>IF(VLOOKUP($G$3,'講習スケジュール(入力用)'!$B$73:$ADG$172,527,FALSE)="","",VLOOKUP($G$3,'講習スケジュール(入力用)'!$B$73:$ADG$172,527,FALSE))</f>
      </c>
      <c r="AN40" s="319"/>
      <c r="AO40" s="318">
        <f>IF(VLOOKUP($G$3,'講習スケジュール(入力用)'!$B$73:$ADG$172,541,FALSE)="","",VLOOKUP($G$3,'講習スケジュール(入力用)'!$B$73:$ADG$172,541,FALSE))</f>
      </c>
      <c r="AP40" s="319"/>
      <c r="AQ40" s="318">
        <f>IF(VLOOKUP($G$3,'講習スケジュール(入力用)'!$B$73:$ADG$172,555,FALSE)="","",VLOOKUP($G$3,'講習スケジュール(入力用)'!$B$73:$ADG$172,555,FALSE))</f>
      </c>
      <c r="AR40" s="319"/>
      <c r="AS40" s="318">
        <f>IF(VLOOKUP($G$3,'講習スケジュール(入力用)'!$B$73:$ADG$172,569,FALSE)="","",VLOOKUP($G$3,'講習スケジュール(入力用)'!$B$73:$ADG$172,569,FALSE))</f>
      </c>
      <c r="AT40" s="319"/>
      <c r="AU40" s="287">
        <f>IF(VLOOKUP($G$3,'講習スケジュール(入力用)'!$B$73:$ADG$172,583,FALSE)="","",VLOOKUP($G$3,'講習スケジュール(入力用)'!$B$73:$ADG$172,583,FALSE))</f>
      </c>
      <c r="AV40" s="288"/>
    </row>
    <row r="41" spans="1:48" ht="21" customHeight="1">
      <c r="A41" s="322"/>
      <c r="B41" s="300" t="s">
        <v>8</v>
      </c>
      <c r="C41" s="301"/>
      <c r="D41" s="302"/>
      <c r="E41" s="325"/>
      <c r="F41" s="344"/>
      <c r="G41" s="334"/>
      <c r="H41" s="335"/>
      <c r="I41" s="320"/>
      <c r="J41" s="321"/>
      <c r="K41" s="320"/>
      <c r="L41" s="321"/>
      <c r="M41" s="320"/>
      <c r="N41" s="321"/>
      <c r="O41" s="320"/>
      <c r="P41" s="321"/>
      <c r="Q41" s="320"/>
      <c r="R41" s="321"/>
      <c r="S41" s="289"/>
      <c r="T41" s="290"/>
      <c r="U41" s="320"/>
      <c r="V41" s="321"/>
      <c r="W41" s="320"/>
      <c r="X41" s="321"/>
      <c r="Y41" s="320"/>
      <c r="Z41" s="321"/>
      <c r="AA41" s="320"/>
      <c r="AB41" s="321"/>
      <c r="AC41" s="320"/>
      <c r="AD41" s="321"/>
      <c r="AE41" s="320"/>
      <c r="AF41" s="321"/>
      <c r="AG41" s="289"/>
      <c r="AH41" s="290"/>
      <c r="AI41" s="320"/>
      <c r="AJ41" s="321"/>
      <c r="AK41" s="320"/>
      <c r="AL41" s="321"/>
      <c r="AM41" s="320"/>
      <c r="AN41" s="321"/>
      <c r="AO41" s="320"/>
      <c r="AP41" s="321"/>
      <c r="AQ41" s="320"/>
      <c r="AR41" s="321"/>
      <c r="AS41" s="320"/>
      <c r="AT41" s="321"/>
      <c r="AU41" s="289"/>
      <c r="AV41" s="290"/>
    </row>
    <row r="42" spans="1:48" ht="21" customHeight="1">
      <c r="A42" s="322"/>
      <c r="B42" s="315">
        <f>B40+$AY$1</f>
      </c>
      <c r="C42" s="316"/>
      <c r="D42" s="317"/>
      <c r="E42" s="336"/>
      <c r="F42" s="346"/>
      <c r="G42" s="328">
        <f>IF(VLOOKUP($G$3,'講習スケジュール(入力用)'!$B$73:$ADG$172,304,FALSE)="","",VLOOKUP($G$3,'講習スケジュール(入力用)'!$B$73:$ADG$172,304,FALSE))</f>
      </c>
      <c r="H42" s="329"/>
      <c r="I42" s="330">
        <f>IF(VLOOKUP($G$3,'講習スケジュール(入力用)'!$B$73:$ADG$172,318,FALSE)="","",VLOOKUP($G$3,'講習スケジュール(入力用)'!$B$73:$ADG$172,318,FALSE))</f>
      </c>
      <c r="J42" s="331"/>
      <c r="K42" s="330">
        <f>IF(VLOOKUP($G$3,'講習スケジュール(入力用)'!$B$73:$ADG$172,332,FALSE)="","",VLOOKUP($G$3,'講習スケジュール(入力用)'!$B$73:$ADG$172,332,FALSE))</f>
      </c>
      <c r="L42" s="331"/>
      <c r="M42" s="330">
        <f>IF(VLOOKUP($G$3,'講習スケジュール(入力用)'!$B$73:$ADG$172,346,FALSE)="","",VLOOKUP($G$3,'講習スケジュール(入力用)'!$B$73:$ADG$172,346,FALSE))</f>
      </c>
      <c r="N42" s="331"/>
      <c r="O42" s="330">
        <f>IF(VLOOKUP($G$3,'講習スケジュール(入力用)'!$B$73:$ADG$172,360,FALSE)="","",VLOOKUP($G$3,'講習スケジュール(入力用)'!$B$73:$ADG$172,360,FALSE))</f>
      </c>
      <c r="P42" s="331"/>
      <c r="Q42" s="330">
        <f>IF(VLOOKUP($G$3,'講習スケジュール(入力用)'!$B$73:$ADG$172,374,FALSE)="","",VLOOKUP($G$3,'講習スケジュール(入力用)'!$B$73:$ADG$172,374,FALSE))</f>
      </c>
      <c r="R42" s="331"/>
      <c r="S42" s="297">
        <f>IF(VLOOKUP($G$3,'講習スケジュール(入力用)'!$B$73:$ADG$172,388,FALSE)="","",VLOOKUP($G$3,'講習スケジュール(入力用)'!$B$73:$ADG$172,388,FALSE))</f>
      </c>
      <c r="T42" s="298"/>
      <c r="U42" s="330">
        <f>IF(VLOOKUP($G$3,'講習スケジュール(入力用)'!$B$73:$ADG$172,402,FALSE)="","",VLOOKUP($G$3,'講習スケジュール(入力用)'!$B$73:$ADG$172,402,FALSE))</f>
      </c>
      <c r="V42" s="331"/>
      <c r="W42" s="330">
        <f>IF(VLOOKUP($G$3,'講習スケジュール(入力用)'!$B$73:$ADG$172,416,FALSE)="","",VLOOKUP($G$3,'講習スケジュール(入力用)'!$B$73:$ADG$172,416,FALSE))</f>
      </c>
      <c r="X42" s="331"/>
      <c r="Y42" s="330">
        <f>IF(VLOOKUP($G$3,'講習スケジュール(入力用)'!$B$73:$ADG$172,430,FALSE)="","",VLOOKUP($G$3,'講習スケジュール(入力用)'!$B$73:$ADG$172,430,FALSE))</f>
      </c>
      <c r="Z42" s="331"/>
      <c r="AA42" s="330">
        <f>IF(VLOOKUP($G$3,'講習スケジュール(入力用)'!$B$73:$ADG$172,444,FALSE)="","",VLOOKUP($G$3,'講習スケジュール(入力用)'!$B$73:$ADG$172,444,FALSE))</f>
      </c>
      <c r="AB42" s="331"/>
      <c r="AC42" s="330">
        <f>IF(VLOOKUP($G$3,'講習スケジュール(入力用)'!$B$73:$ADG$172,458,FALSE)="","",VLOOKUP($G$3,'講習スケジュール(入力用)'!$B$73:$ADG$172,458,FALSE))</f>
      </c>
      <c r="AD42" s="331"/>
      <c r="AE42" s="330">
        <f>IF(VLOOKUP($G$3,'講習スケジュール(入力用)'!$B$73:$ADG$172,472,FALSE)="","",VLOOKUP($G$3,'講習スケジュール(入力用)'!$B$73:$ADG$172,472,FALSE))</f>
      </c>
      <c r="AF42" s="331"/>
      <c r="AG42" s="297">
        <f>IF(VLOOKUP($G$3,'講習スケジュール(入力用)'!$B$73:$ADG$172,486,FALSE)="","",VLOOKUP($G$3,'講習スケジュール(入力用)'!$B$73:$ADG$172,486,FALSE))</f>
      </c>
      <c r="AH42" s="298"/>
      <c r="AI42" s="330">
        <f>IF(VLOOKUP($G$3,'講習スケジュール(入力用)'!$B$73:$ADG$172,500,FALSE)="","",VLOOKUP($G$3,'講習スケジュール(入力用)'!$B$73:$ADG$172,500,FALSE))</f>
      </c>
      <c r="AJ42" s="331"/>
      <c r="AK42" s="330">
        <f>IF(VLOOKUP($G$3,'講習スケジュール(入力用)'!$B$73:$ADG$172,514,FALSE)="","",VLOOKUP($G$3,'講習スケジュール(入力用)'!$B$73:$ADG$172,514,FALSE))</f>
      </c>
      <c r="AL42" s="331"/>
      <c r="AM42" s="330">
        <f>IF(VLOOKUP($G$3,'講習スケジュール(入力用)'!$B$73:$ADG$172,528,FALSE)="","",VLOOKUP($G$3,'講習スケジュール(入力用)'!$B$73:$ADG$172,528,FALSE))</f>
      </c>
      <c r="AN42" s="331"/>
      <c r="AO42" s="330">
        <f>IF(VLOOKUP($G$3,'講習スケジュール(入力用)'!$B$73:$ADG$172,542,FALSE)="","",VLOOKUP($G$3,'講習スケジュール(入力用)'!$B$73:$ADG$172,542,FALSE))</f>
      </c>
      <c r="AP42" s="331"/>
      <c r="AQ42" s="330">
        <f>IF(VLOOKUP($G$3,'講習スケジュール(入力用)'!$B$73:$ADG$172,556,FALSE)="","",VLOOKUP($G$3,'講習スケジュール(入力用)'!$B$73:$ADG$172,556,FALSE))</f>
      </c>
      <c r="AR42" s="331"/>
      <c r="AS42" s="330">
        <f>IF(VLOOKUP($G$3,'講習スケジュール(入力用)'!$B$73:$ADG$172,570,FALSE)="","",VLOOKUP($G$3,'講習スケジュール(入力用)'!$B$73:$ADG$172,570,FALSE))</f>
      </c>
      <c r="AT42" s="331"/>
      <c r="AU42" s="297">
        <f>IF(VLOOKUP($G$3,'講習スケジュール(入力用)'!$B$73:$ADG$172,584,FALSE)="","",VLOOKUP($G$3,'講習スケジュール(入力用)'!$B$73:$ADG$172,584,FALSE))</f>
      </c>
      <c r="AV42" s="298"/>
    </row>
    <row r="43" spans="1:48" ht="21" customHeight="1">
      <c r="A43" s="322" t="s">
        <v>26</v>
      </c>
      <c r="B43" s="312">
        <v>0.68055555555555547</v>
      </c>
      <c r="C43" s="313"/>
      <c r="D43" s="314"/>
      <c r="E43" s="308" t="s">
        <v>7</v>
      </c>
      <c r="F43" s="340"/>
      <c r="G43" s="332">
        <f>IF(VLOOKUP($G$3,'講習スケジュール(入力用)'!$B$73:$ADG$172,305,FALSE)="","",VLOOKUP($G$3,'講習スケジュール(入力用)'!$B$73:$ADG$172,305,FALSE))</f>
      </c>
      <c r="H43" s="333"/>
      <c r="I43" s="318">
        <f>IF(VLOOKUP($G$3,'講習スケジュール(入力用)'!$B$73:$ADG$172,319,FALSE)="","",VLOOKUP($G$3,'講習スケジュール(入力用)'!$B$73:$ADG$172,319,FALSE))</f>
      </c>
      <c r="J43" s="319"/>
      <c r="K43" s="318">
        <f>IF(VLOOKUP($G$3,'講習スケジュール(入力用)'!$B$73:$ADG$172,333,FALSE)="","",VLOOKUP($G$3,'講習スケジュール(入力用)'!$B$73:$ADG$172,333,FALSE))</f>
      </c>
      <c r="L43" s="319"/>
      <c r="M43" s="318">
        <f>IF(VLOOKUP($G$3,'講習スケジュール(入力用)'!$B$73:$ADG$172,347,FALSE)="","",VLOOKUP($G$3,'講習スケジュール(入力用)'!$B$73:$ADG$172,347,FALSE))</f>
      </c>
      <c r="N43" s="319"/>
      <c r="O43" s="318">
        <f>IF(VLOOKUP($G$3,'講習スケジュール(入力用)'!$B$73:$ADG$172,361,FALSE)="","",VLOOKUP($G$3,'講習スケジュール(入力用)'!$B$73:$ADG$172,361,FALSE))</f>
      </c>
      <c r="P43" s="319"/>
      <c r="Q43" s="318">
        <f>IF(VLOOKUP($G$3,'講習スケジュール(入力用)'!$B$73:$ADG$172,375,FALSE)="","",VLOOKUP($G$3,'講習スケジュール(入力用)'!$B$73:$ADG$172,375,FALSE))</f>
      </c>
      <c r="R43" s="319"/>
      <c r="S43" s="287">
        <f>IF(VLOOKUP($G$3,'講習スケジュール(入力用)'!$B$73:$ADG$172,389,FALSE)="","",VLOOKUP($G$3,'講習スケジュール(入力用)'!$B$73:$ADG$172,389,FALSE))</f>
      </c>
      <c r="T43" s="288"/>
      <c r="U43" s="318">
        <f>IF(VLOOKUP($G$3,'講習スケジュール(入力用)'!$B$73:$ADG$172,403,FALSE)="","",VLOOKUP($G$3,'講習スケジュール(入力用)'!$B$73:$ADG$172,403,FALSE))</f>
      </c>
      <c r="V43" s="319"/>
      <c r="W43" s="318">
        <f>IF(VLOOKUP($G$3,'講習スケジュール(入力用)'!$B$73:$ADG$172,417,FALSE)="","",VLOOKUP($G$3,'講習スケジュール(入力用)'!$B$73:$ADG$172,417,FALSE))</f>
      </c>
      <c r="X43" s="319"/>
      <c r="Y43" s="318">
        <f>IF(VLOOKUP($G$3,'講習スケジュール(入力用)'!$B$73:$ADG$172,431,FALSE)="","",VLOOKUP($G$3,'講習スケジュール(入力用)'!$B$73:$ADG$172,431,FALSE))</f>
      </c>
      <c r="Z43" s="319"/>
      <c r="AA43" s="318">
        <f>IF(VLOOKUP($G$3,'講習スケジュール(入力用)'!$B$73:$ADG$172,445,FALSE)="","",VLOOKUP($G$3,'講習スケジュール(入力用)'!$B$73:$ADG$172,445,FALSE))</f>
      </c>
      <c r="AB43" s="319"/>
      <c r="AC43" s="318">
        <f>IF(VLOOKUP($G$3,'講習スケジュール(入力用)'!$B$73:$ADG$172,459,FALSE)="","",VLOOKUP($G$3,'講習スケジュール(入力用)'!$B$73:$ADG$172,459,FALSE))</f>
      </c>
      <c r="AD43" s="319"/>
      <c r="AE43" s="318">
        <f>IF(VLOOKUP($G$3,'講習スケジュール(入力用)'!$B$73:$ADG$172,473,FALSE)="","",VLOOKUP($G$3,'講習スケジュール(入力用)'!$B$73:$ADG$172,473,FALSE))</f>
      </c>
      <c r="AF43" s="319"/>
      <c r="AG43" s="287">
        <f>IF(VLOOKUP($G$3,'講習スケジュール(入力用)'!$B$73:$ADG$172,487,FALSE)="","",VLOOKUP($G$3,'講習スケジュール(入力用)'!$B$73:$ADG$172,487,FALSE))</f>
      </c>
      <c r="AH43" s="288"/>
      <c r="AI43" s="318">
        <f>IF(VLOOKUP($G$3,'講習スケジュール(入力用)'!$B$73:$ADG$172,501,FALSE)="","",VLOOKUP($G$3,'講習スケジュール(入力用)'!$B$73:$ADG$172,501,FALSE))</f>
      </c>
      <c r="AJ43" s="319"/>
      <c r="AK43" s="318">
        <f>IF(VLOOKUP($G$3,'講習スケジュール(入力用)'!$B$73:$ADG$172,515,FALSE)="","",VLOOKUP($G$3,'講習スケジュール(入力用)'!$B$73:$ADG$172,515,FALSE))</f>
      </c>
      <c r="AL43" s="319"/>
      <c r="AM43" s="318">
        <f>IF(VLOOKUP($G$3,'講習スケジュール(入力用)'!$B$73:$ADG$172,529,FALSE)="","",VLOOKUP($G$3,'講習スケジュール(入力用)'!$B$73:$ADG$172,529,FALSE))</f>
      </c>
      <c r="AN43" s="319"/>
      <c r="AO43" s="318">
        <f>IF(VLOOKUP($G$3,'講習スケジュール(入力用)'!$B$73:$ADG$172,543,FALSE)="","",VLOOKUP($G$3,'講習スケジュール(入力用)'!$B$73:$ADG$172,543,FALSE))</f>
      </c>
      <c r="AP43" s="319"/>
      <c r="AQ43" s="318">
        <f>IF(VLOOKUP($G$3,'講習スケジュール(入力用)'!$B$73:$ADG$172,557,FALSE)="","",VLOOKUP($G$3,'講習スケジュール(入力用)'!$B$73:$ADG$172,557,FALSE))</f>
      </c>
      <c r="AR43" s="319"/>
      <c r="AS43" s="318">
        <f>IF(VLOOKUP($G$3,'講習スケジュール(入力用)'!$B$73:$ADG$172,571,FALSE)="","",VLOOKUP($G$3,'講習スケジュール(入力用)'!$B$73:$ADG$172,571,FALSE))</f>
      </c>
      <c r="AT43" s="319"/>
      <c r="AU43" s="287">
        <f>IF(VLOOKUP($G$3,'講習スケジュール(入力用)'!$B$73:$ADG$172,585,FALSE)="","",VLOOKUP($G$3,'講習スケジュール(入力用)'!$B$73:$ADG$172,585,FALSE))</f>
      </c>
      <c r="AV43" s="288"/>
    </row>
    <row r="44" spans="1:48" ht="21" customHeight="1">
      <c r="A44" s="322"/>
      <c r="B44" s="300" t="s">
        <v>8</v>
      </c>
      <c r="C44" s="301"/>
      <c r="D44" s="302"/>
      <c r="E44" s="310"/>
      <c r="F44" s="341"/>
      <c r="G44" s="334"/>
      <c r="H44" s="335"/>
      <c r="I44" s="320"/>
      <c r="J44" s="321"/>
      <c r="K44" s="320"/>
      <c r="L44" s="321"/>
      <c r="M44" s="320"/>
      <c r="N44" s="321"/>
      <c r="O44" s="320"/>
      <c r="P44" s="321"/>
      <c r="Q44" s="320"/>
      <c r="R44" s="321"/>
      <c r="S44" s="289"/>
      <c r="T44" s="290"/>
      <c r="U44" s="320"/>
      <c r="V44" s="321"/>
      <c r="W44" s="320"/>
      <c r="X44" s="321"/>
      <c r="Y44" s="320"/>
      <c r="Z44" s="321"/>
      <c r="AA44" s="320"/>
      <c r="AB44" s="321"/>
      <c r="AC44" s="320"/>
      <c r="AD44" s="321"/>
      <c r="AE44" s="320"/>
      <c r="AF44" s="321"/>
      <c r="AG44" s="289"/>
      <c r="AH44" s="290"/>
      <c r="AI44" s="320"/>
      <c r="AJ44" s="321"/>
      <c r="AK44" s="320"/>
      <c r="AL44" s="321"/>
      <c r="AM44" s="320"/>
      <c r="AN44" s="321"/>
      <c r="AO44" s="320"/>
      <c r="AP44" s="321"/>
      <c r="AQ44" s="320"/>
      <c r="AR44" s="321"/>
      <c r="AS44" s="320"/>
      <c r="AT44" s="321"/>
      <c r="AU44" s="289"/>
      <c r="AV44" s="290"/>
    </row>
    <row r="45" spans="1:48" ht="21" customHeight="1">
      <c r="A45" s="322"/>
      <c r="B45" s="315">
        <f>B43+$AY$1</f>
      </c>
      <c r="C45" s="316"/>
      <c r="D45" s="317"/>
      <c r="E45" s="306"/>
      <c r="F45" s="342"/>
      <c r="G45" s="328">
        <f>IF(VLOOKUP($G$3,'講習スケジュール(入力用)'!$B$73:$ADG$172,306,FALSE)="","",VLOOKUP($G$3,'講習スケジュール(入力用)'!$B$73:$ADG$172,306,FALSE))</f>
      </c>
      <c r="H45" s="329"/>
      <c r="I45" s="330">
        <f>IF(VLOOKUP($G$3,'講習スケジュール(入力用)'!$B$73:$ADG$172,320,FALSE)="","",VLOOKUP($G$3,'講習スケジュール(入力用)'!$B$73:$ADG$172,320,FALSE))</f>
      </c>
      <c r="J45" s="331"/>
      <c r="K45" s="330">
        <f>IF(VLOOKUP($G$3,'講習スケジュール(入力用)'!$B$73:$ADG$172,334,FALSE)="","",VLOOKUP($G$3,'講習スケジュール(入力用)'!$B$73:$ADG$172,334,FALSE))</f>
      </c>
      <c r="L45" s="331"/>
      <c r="M45" s="330">
        <f>IF(VLOOKUP($G$3,'講習スケジュール(入力用)'!$B$73:$ADG$172,348,FALSE)="","",VLOOKUP($G$3,'講習スケジュール(入力用)'!$B$73:$ADG$172,348,FALSE))</f>
      </c>
      <c r="N45" s="331"/>
      <c r="O45" s="330">
        <f>IF(VLOOKUP($G$3,'講習スケジュール(入力用)'!$B$73:$ADG$172,362,FALSE)="","",VLOOKUP($G$3,'講習スケジュール(入力用)'!$B$73:$ADG$172,362,FALSE))</f>
      </c>
      <c r="P45" s="331"/>
      <c r="Q45" s="330">
        <f>IF(VLOOKUP($G$3,'講習スケジュール(入力用)'!$B$73:$ADG$172,376,FALSE)="","",VLOOKUP($G$3,'講習スケジュール(入力用)'!$B$73:$ADG$172,376,FALSE))</f>
      </c>
      <c r="R45" s="331"/>
      <c r="S45" s="297">
        <f>IF(VLOOKUP($G$3,'講習スケジュール(入力用)'!$B$73:$ADG$172,390,FALSE)="","",VLOOKUP($G$3,'講習スケジュール(入力用)'!$B$73:$ADG$172,390,FALSE))</f>
      </c>
      <c r="T45" s="298"/>
      <c r="U45" s="330">
        <f>IF(VLOOKUP($G$3,'講習スケジュール(入力用)'!$B$73:$ADG$172,404,FALSE)="","",VLOOKUP($G$3,'講習スケジュール(入力用)'!$B$73:$ADG$172,404,FALSE))</f>
      </c>
      <c r="V45" s="331"/>
      <c r="W45" s="330">
        <f>IF(VLOOKUP($G$3,'講習スケジュール(入力用)'!$B$73:$ADG$172,418,FALSE)="","",VLOOKUP($G$3,'講習スケジュール(入力用)'!$B$73:$ADG$172,418,FALSE))</f>
      </c>
      <c r="X45" s="331"/>
      <c r="Y45" s="330">
        <f>IF(VLOOKUP($G$3,'講習スケジュール(入力用)'!$B$73:$ADG$172,432,FALSE)="","",VLOOKUP($G$3,'講習スケジュール(入力用)'!$B$73:$ADG$172,432,FALSE))</f>
      </c>
      <c r="Z45" s="331"/>
      <c r="AA45" s="330">
        <f>IF(VLOOKUP($G$3,'講習スケジュール(入力用)'!$B$73:$ADG$172,446,FALSE)="","",VLOOKUP($G$3,'講習スケジュール(入力用)'!$B$73:$ADG$172,446,FALSE))</f>
      </c>
      <c r="AB45" s="331"/>
      <c r="AC45" s="330">
        <f>IF(VLOOKUP($G$3,'講習スケジュール(入力用)'!$B$73:$ADG$172,460,FALSE)="","",VLOOKUP($G$3,'講習スケジュール(入力用)'!$B$73:$ADG$172,460,FALSE))</f>
      </c>
      <c r="AD45" s="331"/>
      <c r="AE45" s="330">
        <f>IF(VLOOKUP($G$3,'講習スケジュール(入力用)'!$B$73:$ADG$172,474,FALSE)="","",VLOOKUP($G$3,'講習スケジュール(入力用)'!$B$73:$ADG$172,474,FALSE))</f>
      </c>
      <c r="AF45" s="331"/>
      <c r="AG45" s="297">
        <f>IF(VLOOKUP($G$3,'講習スケジュール(入力用)'!$B$73:$ADG$172,488,FALSE)="","",VLOOKUP($G$3,'講習スケジュール(入力用)'!$B$73:$ADG$172,488,FALSE))</f>
      </c>
      <c r="AH45" s="298"/>
      <c r="AI45" s="330">
        <f>IF(VLOOKUP($G$3,'講習スケジュール(入力用)'!$B$73:$ADG$172,502,FALSE)="","",VLOOKUP($G$3,'講習スケジュール(入力用)'!$B$73:$ADG$172,502,FALSE))</f>
      </c>
      <c r="AJ45" s="331"/>
      <c r="AK45" s="330">
        <f>IF(VLOOKUP($G$3,'講習スケジュール(入力用)'!$B$73:$ADG$172,516,FALSE)="","",VLOOKUP($G$3,'講習スケジュール(入力用)'!$B$73:$ADG$172,516,FALSE))</f>
      </c>
      <c r="AL45" s="331"/>
      <c r="AM45" s="330">
        <f>IF(VLOOKUP($G$3,'講習スケジュール(入力用)'!$B$73:$ADG$172,530,FALSE)="","",VLOOKUP($G$3,'講習スケジュール(入力用)'!$B$73:$ADG$172,530,FALSE))</f>
      </c>
      <c r="AN45" s="331"/>
      <c r="AO45" s="330">
        <f>IF(VLOOKUP($G$3,'講習スケジュール(入力用)'!$B$73:$ADG$172,544,FALSE)="","",VLOOKUP($G$3,'講習スケジュール(入力用)'!$B$73:$ADG$172,544,FALSE))</f>
      </c>
      <c r="AP45" s="331"/>
      <c r="AQ45" s="330">
        <f>IF(VLOOKUP($G$3,'講習スケジュール(入力用)'!$B$73:$ADG$172,558,FALSE)="","",VLOOKUP($G$3,'講習スケジュール(入力用)'!$B$73:$ADG$172,558,FALSE))</f>
      </c>
      <c r="AR45" s="331"/>
      <c r="AS45" s="330">
        <f>IF(VLOOKUP($G$3,'講習スケジュール(入力用)'!$B$73:$ADG$172,572,FALSE)="","",VLOOKUP($G$3,'講習スケジュール(入力用)'!$B$73:$ADG$172,572,FALSE))</f>
      </c>
      <c r="AT45" s="331"/>
      <c r="AU45" s="297">
        <f>IF(VLOOKUP($G$3,'講習スケジュール(入力用)'!$B$73:$ADG$172,586,FALSE)="","",VLOOKUP($G$3,'講習スケジュール(入力用)'!$B$73:$ADG$172,586,FALSE))</f>
      </c>
      <c r="AV45" s="298"/>
    </row>
    <row r="46" spans="1:48" ht="21" customHeight="1">
      <c r="A46" s="322" t="s">
        <v>27</v>
      </c>
      <c r="B46" s="312">
        <v>0.74652777777777779</v>
      </c>
      <c r="C46" s="313"/>
      <c r="D46" s="314"/>
      <c r="E46" s="308" t="s">
        <v>7</v>
      </c>
      <c r="F46" s="340"/>
      <c r="G46" s="332">
        <f>IF(VLOOKUP($G$3,'講習スケジュール(入力用)'!$B$73:$ADG$172,307,FALSE)="","",VLOOKUP($G$3,'講習スケジュール(入力用)'!$B$73:$ADG$172,307,FALSE))</f>
      </c>
      <c r="H46" s="333"/>
      <c r="I46" s="318">
        <f>IF(VLOOKUP($G$3,'講習スケジュール(入力用)'!$B$73:$ADG$172,321,FALSE)="","",VLOOKUP($G$3,'講習スケジュール(入力用)'!$B$73:$ADG$172,321,FALSE))</f>
      </c>
      <c r="J46" s="319"/>
      <c r="K46" s="318">
        <f>IF(VLOOKUP($G$3,'講習スケジュール(入力用)'!$B$73:$ADG$172,335,FALSE)="","",VLOOKUP($G$3,'講習スケジュール(入力用)'!$B$73:$ADG$172,335,FALSE))</f>
      </c>
      <c r="L46" s="319"/>
      <c r="M46" s="318">
        <f>IF(VLOOKUP($G$3,'講習スケジュール(入力用)'!$B$73:$ADG$172,349,FALSE)="","",VLOOKUP($G$3,'講習スケジュール(入力用)'!$B$73:$ADG$172,349,FALSE))</f>
      </c>
      <c r="N46" s="319"/>
      <c r="O46" s="318">
        <f>IF(VLOOKUP($G$3,'講習スケジュール(入力用)'!$B$73:$ADG$172,363,FALSE)="","",VLOOKUP($G$3,'講習スケジュール(入力用)'!$B$73:$ADG$172,363,FALSE))</f>
      </c>
      <c r="P46" s="319"/>
      <c r="Q46" s="318">
        <f>IF(VLOOKUP($G$3,'講習スケジュール(入力用)'!$B$73:$ADG$172,377,FALSE)="","",VLOOKUP($G$3,'講習スケジュール(入力用)'!$B$73:$ADG$172,377,FALSE))</f>
      </c>
      <c r="R46" s="319"/>
      <c r="S46" s="287">
        <f>IF(VLOOKUP($G$3,'講習スケジュール(入力用)'!$B$73:$ADG$172,391,FALSE)="","",VLOOKUP($G$3,'講習スケジュール(入力用)'!$B$73:$ADG$172,391,FALSE))</f>
      </c>
      <c r="T46" s="288"/>
      <c r="U46" s="318">
        <f>IF(VLOOKUP($G$3,'講習スケジュール(入力用)'!$B$73:$ADG$172,405,FALSE)="","",VLOOKUP($G$3,'講習スケジュール(入力用)'!$B$73:$ADG$172,405,FALSE))</f>
      </c>
      <c r="V46" s="319"/>
      <c r="W46" s="318">
        <f>IF(VLOOKUP($G$3,'講習スケジュール(入力用)'!$B$73:$ADG$172,419,FALSE)="","",VLOOKUP($G$3,'講習スケジュール(入力用)'!$B$73:$ADG$172,419,FALSE))</f>
      </c>
      <c r="X46" s="319"/>
      <c r="Y46" s="318">
        <f>IF(VLOOKUP($G$3,'講習スケジュール(入力用)'!$B$73:$ADG$172,433,FALSE)="","",VLOOKUP($G$3,'講習スケジュール(入力用)'!$B$73:$ADG$172,433,FALSE))</f>
      </c>
      <c r="Z46" s="319"/>
      <c r="AA46" s="318">
        <f>IF(VLOOKUP($G$3,'講習スケジュール(入力用)'!$B$73:$ADG$172,447,FALSE)="","",VLOOKUP($G$3,'講習スケジュール(入力用)'!$B$73:$ADG$172,447,FALSE))</f>
      </c>
      <c r="AB46" s="319"/>
      <c r="AC46" s="318">
        <f>IF(VLOOKUP($G$3,'講習スケジュール(入力用)'!$B$73:$ADG$172,461,FALSE)="","",VLOOKUP($G$3,'講習スケジュール(入力用)'!$B$73:$ADG$172,461,FALSE))</f>
      </c>
      <c r="AD46" s="319"/>
      <c r="AE46" s="318">
        <f>IF(VLOOKUP($G$3,'講習スケジュール(入力用)'!$B$73:$ADG$172,475,FALSE)="","",VLOOKUP($G$3,'講習スケジュール(入力用)'!$B$73:$ADG$172,475,FALSE))</f>
      </c>
      <c r="AF46" s="319"/>
      <c r="AG46" s="287">
        <f>IF(VLOOKUP($G$3,'講習スケジュール(入力用)'!$B$73:$ADG$172,489,FALSE)="","",VLOOKUP($G$3,'講習スケジュール(入力用)'!$B$73:$ADG$172,489,FALSE))</f>
      </c>
      <c r="AH46" s="288"/>
      <c r="AI46" s="318">
        <f>IF(VLOOKUP($G$3,'講習スケジュール(入力用)'!$B$73:$ADG$172,503,FALSE)="","",VLOOKUP($G$3,'講習スケジュール(入力用)'!$B$73:$ADG$172,503,FALSE))</f>
      </c>
      <c r="AJ46" s="319"/>
      <c r="AK46" s="318">
        <f>IF(VLOOKUP($G$3,'講習スケジュール(入力用)'!$B$73:$ADG$172,517,FALSE)="","",VLOOKUP($G$3,'講習スケジュール(入力用)'!$B$73:$ADG$172,517,FALSE))</f>
      </c>
      <c r="AL46" s="319"/>
      <c r="AM46" s="318">
        <f>IF(VLOOKUP($G$3,'講習スケジュール(入力用)'!$B$73:$ADG$172,531,FALSE)="","",VLOOKUP($G$3,'講習スケジュール(入力用)'!$B$73:$ADG$172,531,FALSE))</f>
      </c>
      <c r="AN46" s="319"/>
      <c r="AO46" s="318">
        <f>IF(VLOOKUP($G$3,'講習スケジュール(入力用)'!$B$73:$ADG$172,545,FALSE)="","",VLOOKUP($G$3,'講習スケジュール(入力用)'!$B$73:$ADG$172,545,FALSE))</f>
      </c>
      <c r="AP46" s="319"/>
      <c r="AQ46" s="318">
        <f>IF(VLOOKUP($G$3,'講習スケジュール(入力用)'!$B$73:$ADG$172,559,FALSE)="","",VLOOKUP($G$3,'講習スケジュール(入力用)'!$B$73:$ADG$172,559,FALSE))</f>
      </c>
      <c r="AR46" s="319"/>
      <c r="AS46" s="318">
        <f>IF(VLOOKUP($G$3,'講習スケジュール(入力用)'!$B$73:$ADG$172,573,FALSE)="","",VLOOKUP($G$3,'講習スケジュール(入力用)'!$B$73:$ADG$172,573,FALSE))</f>
      </c>
      <c r="AT46" s="319"/>
      <c r="AU46" s="287">
        <f>IF(VLOOKUP($G$3,'講習スケジュール(入力用)'!$B$73:$ADG$172,587,FALSE)="","",VLOOKUP($G$3,'講習スケジュール(入力用)'!$B$73:$ADG$172,587,FALSE))</f>
      </c>
      <c r="AV46" s="288"/>
    </row>
    <row r="47" spans="1:48" ht="21" customHeight="1">
      <c r="A47" s="322"/>
      <c r="B47" s="300" t="s">
        <v>8</v>
      </c>
      <c r="C47" s="301"/>
      <c r="D47" s="302"/>
      <c r="E47" s="310"/>
      <c r="F47" s="341"/>
      <c r="G47" s="334"/>
      <c r="H47" s="335"/>
      <c r="I47" s="320"/>
      <c r="J47" s="321"/>
      <c r="K47" s="320"/>
      <c r="L47" s="321"/>
      <c r="M47" s="320"/>
      <c r="N47" s="321"/>
      <c r="O47" s="320"/>
      <c r="P47" s="321"/>
      <c r="Q47" s="320"/>
      <c r="R47" s="321"/>
      <c r="S47" s="289"/>
      <c r="T47" s="290"/>
      <c r="U47" s="320"/>
      <c r="V47" s="321"/>
      <c r="W47" s="320"/>
      <c r="X47" s="321"/>
      <c r="Y47" s="320"/>
      <c r="Z47" s="321"/>
      <c r="AA47" s="320"/>
      <c r="AB47" s="321"/>
      <c r="AC47" s="320"/>
      <c r="AD47" s="321"/>
      <c r="AE47" s="320"/>
      <c r="AF47" s="321"/>
      <c r="AG47" s="289"/>
      <c r="AH47" s="290"/>
      <c r="AI47" s="320"/>
      <c r="AJ47" s="321"/>
      <c r="AK47" s="320"/>
      <c r="AL47" s="321"/>
      <c r="AM47" s="320"/>
      <c r="AN47" s="321"/>
      <c r="AO47" s="320"/>
      <c r="AP47" s="321"/>
      <c r="AQ47" s="320"/>
      <c r="AR47" s="321"/>
      <c r="AS47" s="320"/>
      <c r="AT47" s="321"/>
      <c r="AU47" s="289"/>
      <c r="AV47" s="290"/>
    </row>
    <row r="48" spans="1:48" ht="21" customHeight="1">
      <c r="A48" s="322"/>
      <c r="B48" s="315">
        <f>B46+$AY$1</f>
      </c>
      <c r="C48" s="316"/>
      <c r="D48" s="317"/>
      <c r="E48" s="306"/>
      <c r="F48" s="342"/>
      <c r="G48" s="328">
        <f>IF(VLOOKUP($G$3,'講習スケジュール(入力用)'!$B$73:$ADG$172,308,FALSE)="","",VLOOKUP($G$3,'講習スケジュール(入力用)'!$B$73:$ADG$172,308,FALSE))</f>
      </c>
      <c r="H48" s="329"/>
      <c r="I48" s="330">
        <f>IF(VLOOKUP($G$3,'講習スケジュール(入力用)'!$B$73:$ADG$172,322,FALSE)="","",VLOOKUP($G$3,'講習スケジュール(入力用)'!$B$73:$ADG$172,322,FALSE))</f>
      </c>
      <c r="J48" s="331"/>
      <c r="K48" s="330">
        <f>IF(VLOOKUP($G$3,'講習スケジュール(入力用)'!$B$73:$ADG$172,336,FALSE)="","",VLOOKUP($G$3,'講習スケジュール(入力用)'!$B$73:$ADG$172,336,FALSE))</f>
      </c>
      <c r="L48" s="331"/>
      <c r="M48" s="330">
        <f>IF(VLOOKUP($G$3,'講習スケジュール(入力用)'!$B$73:$ADG$172,350,FALSE)="","",VLOOKUP($G$3,'講習スケジュール(入力用)'!$B$73:$ADG$172,350,FALSE))</f>
      </c>
      <c r="N48" s="331"/>
      <c r="O48" s="330">
        <f>IF(VLOOKUP($G$3,'講習スケジュール(入力用)'!$B$73:$ADG$172,364,FALSE)="","",VLOOKUP($G$3,'講習スケジュール(入力用)'!$B$73:$ADG$172,364,FALSE))</f>
      </c>
      <c r="P48" s="331"/>
      <c r="Q48" s="330">
        <f>IF(VLOOKUP($G$3,'講習スケジュール(入力用)'!$B$73:$ADG$172,378,FALSE)="","",VLOOKUP($G$3,'講習スケジュール(入力用)'!$B$73:$ADG$172,378,FALSE))</f>
      </c>
      <c r="R48" s="331"/>
      <c r="S48" s="297">
        <f>IF(VLOOKUP($G$3,'講習スケジュール(入力用)'!$B$73:$ADG$172,392,FALSE)="","",VLOOKUP($G$3,'講習スケジュール(入力用)'!$B$73:$ADG$172,392,FALSE))</f>
      </c>
      <c r="T48" s="298"/>
      <c r="U48" s="330">
        <f>IF(VLOOKUP($G$3,'講習スケジュール(入力用)'!$B$73:$ADG$172,406,FALSE)="","",VLOOKUP($G$3,'講習スケジュール(入力用)'!$B$73:$ADG$172,406,FALSE))</f>
      </c>
      <c r="V48" s="331"/>
      <c r="W48" s="330">
        <f>IF(VLOOKUP($G$3,'講習スケジュール(入力用)'!$B$73:$ADG$172,420,FALSE)="","",VLOOKUP($G$3,'講習スケジュール(入力用)'!$B$73:$ADG$172,420,FALSE))</f>
      </c>
      <c r="X48" s="331"/>
      <c r="Y48" s="330">
        <f>IF(VLOOKUP($G$3,'講習スケジュール(入力用)'!$B$73:$ADG$172,434,FALSE)="","",VLOOKUP($G$3,'講習スケジュール(入力用)'!$B$73:$ADG$172,434,FALSE))</f>
      </c>
      <c r="Z48" s="331"/>
      <c r="AA48" s="330">
        <f>IF(VLOOKUP($G$3,'講習スケジュール(入力用)'!$B$73:$ADG$172,448,FALSE)="","",VLOOKUP($G$3,'講習スケジュール(入力用)'!$B$73:$ADG$172,448,FALSE))</f>
      </c>
      <c r="AB48" s="331"/>
      <c r="AC48" s="330">
        <f>IF(VLOOKUP($G$3,'講習スケジュール(入力用)'!$B$73:$ADG$172,462,FALSE)="","",VLOOKUP($G$3,'講習スケジュール(入力用)'!$B$73:$ADG$172,462,FALSE))</f>
      </c>
      <c r="AD48" s="331"/>
      <c r="AE48" s="330">
        <f>IF(VLOOKUP($G$3,'講習スケジュール(入力用)'!$B$73:$ADG$172,476,FALSE)="","",VLOOKUP($G$3,'講習スケジュール(入力用)'!$B$73:$ADG$172,476,FALSE))</f>
      </c>
      <c r="AF48" s="331"/>
      <c r="AG48" s="297">
        <f>IF(VLOOKUP($G$3,'講習スケジュール(入力用)'!$B$73:$ADG$172,490,FALSE)="","",VLOOKUP($G$3,'講習スケジュール(入力用)'!$B$73:$ADG$172,490,FALSE))</f>
      </c>
      <c r="AH48" s="298"/>
      <c r="AI48" s="330">
        <f>IF(VLOOKUP($G$3,'講習スケジュール(入力用)'!$B$73:$ADG$172,504,FALSE)="","",VLOOKUP($G$3,'講習スケジュール(入力用)'!$B$73:$ADG$172,504,FALSE))</f>
      </c>
      <c r="AJ48" s="331"/>
      <c r="AK48" s="330">
        <f>IF(VLOOKUP($G$3,'講習スケジュール(入力用)'!$B$73:$ADG$172,518,FALSE)="","",VLOOKUP($G$3,'講習スケジュール(入力用)'!$B$73:$ADG$172,518,FALSE))</f>
      </c>
      <c r="AL48" s="331"/>
      <c r="AM48" s="330">
        <f>IF(VLOOKUP($G$3,'講習スケジュール(入力用)'!$B$73:$ADG$172,532,FALSE)="","",VLOOKUP($G$3,'講習スケジュール(入力用)'!$B$73:$ADG$172,532,FALSE))</f>
      </c>
      <c r="AN48" s="331"/>
      <c r="AO48" s="330">
        <f>IF(VLOOKUP($G$3,'講習スケジュール(入力用)'!$B$73:$ADG$172,546,FALSE)="","",VLOOKUP($G$3,'講習スケジュール(入力用)'!$B$73:$ADG$172,546,FALSE))</f>
      </c>
      <c r="AP48" s="331"/>
      <c r="AQ48" s="330">
        <f>IF(VLOOKUP($G$3,'講習スケジュール(入力用)'!$B$73:$ADG$172,560,FALSE)="","",VLOOKUP($G$3,'講習スケジュール(入力用)'!$B$73:$ADG$172,560,FALSE))</f>
      </c>
      <c r="AR48" s="331"/>
      <c r="AS48" s="330">
        <f>IF(VLOOKUP($G$3,'講習スケジュール(入力用)'!$B$73:$ADG$172,574,FALSE)="","",VLOOKUP($G$3,'講習スケジュール(入力用)'!$B$73:$ADG$172,574,FALSE))</f>
      </c>
      <c r="AT48" s="331"/>
      <c r="AU48" s="297">
        <f>IF(VLOOKUP($G$3,'講習スケジュール(入力用)'!$B$73:$ADG$172,588,FALSE)="","",VLOOKUP($G$3,'講習スケジュール(入力用)'!$B$73:$ADG$172,588,FALSE))</f>
      </c>
      <c r="AV48" s="298"/>
    </row>
    <row r="49" spans="1:48" ht="21" customHeight="1">
      <c r="A49" s="322" t="s">
        <v>28</v>
      </c>
      <c r="B49" s="312">
        <v>0.8125</v>
      </c>
      <c r="C49" s="313"/>
      <c r="D49" s="314"/>
      <c r="E49" s="308" t="s">
        <v>7</v>
      </c>
      <c r="F49" s="340"/>
      <c r="G49" s="332">
        <f>IF(VLOOKUP($G$3,'講習スケジュール(入力用)'!$B$73:$ADG$172,309,FALSE)="","",VLOOKUP($G$3,'講習スケジュール(入力用)'!$B$73:$ADG$172,309,FALSE))</f>
      </c>
      <c r="H49" s="333"/>
      <c r="I49" s="318">
        <f>IF(VLOOKUP($G$3,'講習スケジュール(入力用)'!$B$73:$ADG$172,323,FALSE)="","",VLOOKUP($G$3,'講習スケジュール(入力用)'!$B$73:$ADG$172,323,FALSE))</f>
      </c>
      <c r="J49" s="319"/>
      <c r="K49" s="318">
        <f>IF(VLOOKUP($G$3,'講習スケジュール(入力用)'!$B$73:$ADG$172,337,FALSE)="","",VLOOKUP($G$3,'講習スケジュール(入力用)'!$B$73:$ADG$172,337,FALSE))</f>
      </c>
      <c r="L49" s="319"/>
      <c r="M49" s="318">
        <f>IF(VLOOKUP($G$3,'講習スケジュール(入力用)'!$B$73:$ADG$172,351,FALSE)="","",VLOOKUP($G$3,'講習スケジュール(入力用)'!$B$73:$ADG$172,351,FALSE))</f>
      </c>
      <c r="N49" s="319"/>
      <c r="O49" s="318">
        <f>IF(VLOOKUP($G$3,'講習スケジュール(入力用)'!$B$73:$ADG$172,365,FALSE)="","",VLOOKUP($G$3,'講習スケジュール(入力用)'!$B$73:$ADG$172,365,FALSE))</f>
      </c>
      <c r="P49" s="319"/>
      <c r="Q49" s="318">
        <f>IF(VLOOKUP($G$3,'講習スケジュール(入力用)'!$B$73:$ADG$172,379,FALSE)="","",VLOOKUP($G$3,'講習スケジュール(入力用)'!$B$73:$ADG$172,379,FALSE))</f>
      </c>
      <c r="R49" s="319"/>
      <c r="S49" s="287">
        <f>IF(VLOOKUP($G$3,'講習スケジュール(入力用)'!$B$73:$ADG$172,393,FALSE)="","",VLOOKUP($G$3,'講習スケジュール(入力用)'!$B$73:$ADG$172,393,FALSE))</f>
      </c>
      <c r="T49" s="288"/>
      <c r="U49" s="318">
        <f>IF(VLOOKUP($G$3,'講習スケジュール(入力用)'!$B$73:$ADG$172,407,FALSE)="","",VLOOKUP($G$3,'講習スケジュール(入力用)'!$B$73:$ADG$172,407,FALSE))</f>
      </c>
      <c r="V49" s="319"/>
      <c r="W49" s="318">
        <f>IF(VLOOKUP($G$3,'講習スケジュール(入力用)'!$B$73:$ADG$172,421,FALSE)="","",VLOOKUP($G$3,'講習スケジュール(入力用)'!$B$73:$ADG$172,421,FALSE))</f>
      </c>
      <c r="X49" s="319"/>
      <c r="Y49" s="318">
        <f>IF(VLOOKUP($G$3,'講習スケジュール(入力用)'!$B$73:$ADG$172,435,FALSE)="","",VLOOKUP($G$3,'講習スケジュール(入力用)'!$B$73:$ADG$172,435,FALSE))</f>
      </c>
      <c r="Z49" s="319"/>
      <c r="AA49" s="318">
        <f>IF(VLOOKUP($G$3,'講習スケジュール(入力用)'!$B$73:$ADG$172,449,FALSE)="","",VLOOKUP($G$3,'講習スケジュール(入力用)'!$B$73:$ADG$172,449,FALSE))</f>
      </c>
      <c r="AB49" s="319"/>
      <c r="AC49" s="318">
        <f>IF(VLOOKUP($G$3,'講習スケジュール(入力用)'!$B$73:$ADG$172,463,FALSE)="","",VLOOKUP($G$3,'講習スケジュール(入力用)'!$B$73:$ADG$172,463,FALSE))</f>
      </c>
      <c r="AD49" s="319"/>
      <c r="AE49" s="318">
        <f>IF(VLOOKUP($G$3,'講習スケジュール(入力用)'!$B$73:$ADG$172,477,FALSE)="","",VLOOKUP($G$3,'講習スケジュール(入力用)'!$B$73:$ADG$172,477,FALSE))</f>
      </c>
      <c r="AF49" s="319"/>
      <c r="AG49" s="287">
        <f>IF(VLOOKUP($G$3,'講習スケジュール(入力用)'!$B$73:$ADG$172,491,FALSE)="","",VLOOKUP($G$3,'講習スケジュール(入力用)'!$B$73:$ADG$172,491,FALSE))</f>
      </c>
      <c r="AH49" s="288"/>
      <c r="AI49" s="318">
        <f>IF(VLOOKUP($G$3,'講習スケジュール(入力用)'!$B$73:$ADG$172,505,FALSE)="","",VLOOKUP($G$3,'講習スケジュール(入力用)'!$B$73:$ADG$172,505,FALSE))</f>
      </c>
      <c r="AJ49" s="319"/>
      <c r="AK49" s="318">
        <f>IF(VLOOKUP($G$3,'講習スケジュール(入力用)'!$B$73:$ADG$172,519,FALSE)="","",VLOOKUP($G$3,'講習スケジュール(入力用)'!$B$73:$ADG$172,519,FALSE))</f>
      </c>
      <c r="AL49" s="319"/>
      <c r="AM49" s="318">
        <f>IF(VLOOKUP($G$3,'講習スケジュール(入力用)'!$B$73:$ADG$172,533,FALSE)="","",VLOOKUP($G$3,'講習スケジュール(入力用)'!$B$73:$ADG$172,533,FALSE))</f>
      </c>
      <c r="AN49" s="319"/>
      <c r="AO49" s="318">
        <f>IF(VLOOKUP($G$3,'講習スケジュール(入力用)'!$B$73:$ADG$172,547,FALSE)="","",VLOOKUP($G$3,'講習スケジュール(入力用)'!$B$73:$ADG$172,547,FALSE))</f>
      </c>
      <c r="AP49" s="319"/>
      <c r="AQ49" s="318">
        <f>IF(VLOOKUP($G$3,'講習スケジュール(入力用)'!$B$73:$ADG$172,561,FALSE)="","",VLOOKUP($G$3,'講習スケジュール(入力用)'!$B$73:$ADG$172,561,FALSE))</f>
      </c>
      <c r="AR49" s="319"/>
      <c r="AS49" s="318">
        <f>IF(VLOOKUP($G$3,'講習スケジュール(入力用)'!$B$73:$ADG$172,575,FALSE)="","",VLOOKUP($G$3,'講習スケジュール(入力用)'!$B$73:$ADG$172,575,FALSE))</f>
      </c>
      <c r="AT49" s="319"/>
      <c r="AU49" s="287">
        <f>IF(VLOOKUP($G$3,'講習スケジュール(入力用)'!$B$73:$ADG$172,589,FALSE)="","",VLOOKUP($G$3,'講習スケジュール(入力用)'!$B$73:$ADG$172,589,FALSE))</f>
      </c>
      <c r="AV49" s="288"/>
    </row>
    <row r="50" spans="1:48" ht="21" customHeight="1">
      <c r="A50" s="322"/>
      <c r="B50" s="337" t="s">
        <v>8</v>
      </c>
      <c r="C50" s="338"/>
      <c r="D50" s="339"/>
      <c r="E50" s="310"/>
      <c r="F50" s="341"/>
      <c r="G50" s="334"/>
      <c r="H50" s="335"/>
      <c r="I50" s="320"/>
      <c r="J50" s="321"/>
      <c r="K50" s="320"/>
      <c r="L50" s="321"/>
      <c r="M50" s="320"/>
      <c r="N50" s="321"/>
      <c r="O50" s="320"/>
      <c r="P50" s="321"/>
      <c r="Q50" s="320"/>
      <c r="R50" s="321"/>
      <c r="S50" s="289"/>
      <c r="T50" s="290"/>
      <c r="U50" s="320"/>
      <c r="V50" s="321"/>
      <c r="W50" s="320"/>
      <c r="X50" s="321"/>
      <c r="Y50" s="320"/>
      <c r="Z50" s="321"/>
      <c r="AA50" s="320"/>
      <c r="AB50" s="321"/>
      <c r="AC50" s="320"/>
      <c r="AD50" s="321"/>
      <c r="AE50" s="320"/>
      <c r="AF50" s="321"/>
      <c r="AG50" s="289"/>
      <c r="AH50" s="290"/>
      <c r="AI50" s="320"/>
      <c r="AJ50" s="321"/>
      <c r="AK50" s="320"/>
      <c r="AL50" s="321"/>
      <c r="AM50" s="320"/>
      <c r="AN50" s="321"/>
      <c r="AO50" s="320"/>
      <c r="AP50" s="321"/>
      <c r="AQ50" s="320"/>
      <c r="AR50" s="321"/>
      <c r="AS50" s="320"/>
      <c r="AT50" s="321"/>
      <c r="AU50" s="289"/>
      <c r="AV50" s="290"/>
    </row>
    <row r="51" spans="1:48" ht="21" customHeight="1">
      <c r="A51" s="322"/>
      <c r="B51" s="315">
        <f>B49+$AY$1</f>
      </c>
      <c r="C51" s="316"/>
      <c r="D51" s="317"/>
      <c r="E51" s="306"/>
      <c r="F51" s="342"/>
      <c r="G51" s="328">
        <f>IF(VLOOKUP($G$3,'講習スケジュール(入力用)'!$B$73:$ADG$172,310,FALSE)="","",VLOOKUP($G$3,'講習スケジュール(入力用)'!$B$73:$ADG$172,310,FALSE))</f>
      </c>
      <c r="H51" s="329"/>
      <c r="I51" s="330">
        <f>IF(VLOOKUP($G$3,'講習スケジュール(入力用)'!$B$73:$ADG$172,324,FALSE)="","",VLOOKUP($G$3,'講習スケジュール(入力用)'!$B$73:$ADG$172,324,FALSE))</f>
      </c>
      <c r="J51" s="331"/>
      <c r="K51" s="330">
        <f>IF(VLOOKUP($G$3,'講習スケジュール(入力用)'!$B$73:$ADG$172,338,FALSE)="","",VLOOKUP($G$3,'講習スケジュール(入力用)'!$B$73:$ADG$172,338,FALSE))</f>
      </c>
      <c r="L51" s="331"/>
      <c r="M51" s="330">
        <f>IF(VLOOKUP($G$3,'講習スケジュール(入力用)'!$B$73:$ADG$172,352,FALSE)="","",VLOOKUP($G$3,'講習スケジュール(入力用)'!$B$73:$ADG$172,352,FALSE))</f>
      </c>
      <c r="N51" s="331"/>
      <c r="O51" s="330">
        <f>IF(VLOOKUP($G$3,'講習スケジュール(入力用)'!$B$73:$ADG$172,366,FALSE)="","",VLOOKUP($G$3,'講習スケジュール(入力用)'!$B$73:$ADG$172,366,FALSE))</f>
      </c>
      <c r="P51" s="331"/>
      <c r="Q51" s="330">
        <f>IF(VLOOKUP($G$3,'講習スケジュール(入力用)'!$B$73:$ADG$172,380,FALSE)="","",VLOOKUP($G$3,'講習スケジュール(入力用)'!$B$73:$ADG$172,380,FALSE))</f>
      </c>
      <c r="R51" s="331"/>
      <c r="S51" s="297">
        <f>IF(VLOOKUP($G$3,'講習スケジュール(入力用)'!$B$73:$ADG$172,394,FALSE)="","",VLOOKUP($G$3,'講習スケジュール(入力用)'!$B$73:$ADG$172,394,FALSE))</f>
      </c>
      <c r="T51" s="298"/>
      <c r="U51" s="330">
        <f>IF(VLOOKUP($G$3,'講習スケジュール(入力用)'!$B$73:$ADG$172,408,FALSE)="","",VLOOKUP($G$3,'講習スケジュール(入力用)'!$B$73:$ADG$172,408,FALSE))</f>
      </c>
      <c r="V51" s="331"/>
      <c r="W51" s="330">
        <f>IF(VLOOKUP($G$3,'講習スケジュール(入力用)'!$B$73:$ADG$172,422,FALSE)="","",VLOOKUP($G$3,'講習スケジュール(入力用)'!$B$73:$ADG$172,422,FALSE))</f>
      </c>
      <c r="X51" s="331"/>
      <c r="Y51" s="330">
        <f>IF(VLOOKUP($G$3,'講習スケジュール(入力用)'!$B$73:$ADG$172,436,FALSE)="","",VLOOKUP($G$3,'講習スケジュール(入力用)'!$B$73:$ADG$172,436,FALSE))</f>
      </c>
      <c r="Z51" s="331"/>
      <c r="AA51" s="330">
        <f>IF(VLOOKUP($G$3,'講習スケジュール(入力用)'!$B$73:$ADG$172,450,FALSE)="","",VLOOKUP($G$3,'講習スケジュール(入力用)'!$B$73:$ADG$172,450,FALSE))</f>
      </c>
      <c r="AB51" s="331"/>
      <c r="AC51" s="330">
        <f>IF(VLOOKUP($G$3,'講習スケジュール(入力用)'!$B$73:$ADG$172,464,FALSE)="","",VLOOKUP($G$3,'講習スケジュール(入力用)'!$B$73:$ADG$172,464,FALSE))</f>
      </c>
      <c r="AD51" s="331"/>
      <c r="AE51" s="330">
        <f>IF(VLOOKUP($G$3,'講習スケジュール(入力用)'!$B$73:$ADG$172,478,FALSE)="","",VLOOKUP($G$3,'講習スケジュール(入力用)'!$B$73:$ADG$172,478,FALSE))</f>
      </c>
      <c r="AF51" s="331"/>
      <c r="AG51" s="297">
        <f>IF(VLOOKUP($G$3,'講習スケジュール(入力用)'!$B$73:$ADG$172,492,FALSE)="","",VLOOKUP($G$3,'講習スケジュール(入力用)'!$B$73:$ADG$172,492,FALSE))</f>
      </c>
      <c r="AH51" s="298"/>
      <c r="AI51" s="330">
        <f>IF(VLOOKUP($G$3,'講習スケジュール(入力用)'!$B$73:$ADG$172,506,FALSE)="","",VLOOKUP($G$3,'講習スケジュール(入力用)'!$B$73:$ADG$172,506,FALSE))</f>
      </c>
      <c r="AJ51" s="331"/>
      <c r="AK51" s="330">
        <f>IF(VLOOKUP($G$3,'講習スケジュール(入力用)'!$B$73:$ADG$172,520,FALSE)="","",VLOOKUP($G$3,'講習スケジュール(入力用)'!$B$73:$ADG$172,520,FALSE))</f>
      </c>
      <c r="AL51" s="331"/>
      <c r="AM51" s="330">
        <f>IF(VLOOKUP($G$3,'講習スケジュール(入力用)'!$B$73:$ADG$172,534,FALSE)="","",VLOOKUP($G$3,'講習スケジュール(入力用)'!$B$73:$ADG$172,534,FALSE))</f>
      </c>
      <c r="AN51" s="331"/>
      <c r="AO51" s="330">
        <f>IF(VLOOKUP($G$3,'講習スケジュール(入力用)'!$B$73:$ADG$172,548,FALSE)="","",VLOOKUP($G$3,'講習スケジュール(入力用)'!$B$73:$ADG$172,548,FALSE))</f>
      </c>
      <c r="AP51" s="331"/>
      <c r="AQ51" s="330">
        <f>IF(VLOOKUP($G$3,'講習スケジュール(入力用)'!$B$73:$ADG$172,562,FALSE)="","",VLOOKUP($G$3,'講習スケジュール(入力用)'!$B$73:$ADG$172,562,FALSE))</f>
      </c>
      <c r="AR51" s="331"/>
      <c r="AS51" s="330">
        <f>IF(VLOOKUP($G$3,'講習スケジュール(入力用)'!$B$73:$ADG$172,576,FALSE)="","",VLOOKUP($G$3,'講習スケジュール(入力用)'!$B$73:$ADG$172,576,FALSE))</f>
      </c>
      <c r="AT51" s="331"/>
      <c r="AU51" s="297">
        <f>IF(VLOOKUP($G$3,'講習スケジュール(入力用)'!$B$73:$ADG$172,590,FALSE)="","",VLOOKUP($G$3,'講習スケジュール(入力用)'!$B$73:$ADG$172,590,FALSE))</f>
      </c>
      <c r="AV51" s="298"/>
    </row>
    <row r="53" spans="1:48" ht="21" customHeight="1">
      <c r="A53" s="277" t="s">
        <v>3</v>
      </c>
      <c r="B53" s="279" t="s">
        <v>4</v>
      </c>
      <c r="C53" s="279"/>
      <c r="D53" s="279"/>
      <c r="E53" s="10" t="s">
        <v>5</v>
      </c>
      <c r="F53" s="7"/>
      <c r="G53" s="348">
        <f>AU29+1</f>
      </c>
      <c r="H53" s="349"/>
      <c r="I53" s="348">
        <f>G53+1</f>
      </c>
      <c r="J53" s="349"/>
      <c r="K53" s="348">
        <f>I53+1</f>
      </c>
      <c r="L53" s="349"/>
      <c r="M53" s="348">
        <f>K53+1</f>
      </c>
      <c r="N53" s="349"/>
      <c r="O53" s="348">
        <f>M53+1</f>
      </c>
      <c r="P53" s="349"/>
      <c r="Q53" s="348">
        <f>O53+1</f>
      </c>
      <c r="R53" s="349"/>
      <c r="S53" s="348">
        <f>Q53+1</f>
      </c>
      <c r="T53" s="349"/>
      <c r="U53" s="348">
        <f>S53+1</f>
      </c>
      <c r="V53" s="349"/>
      <c r="W53" s="348">
        <f>U53+1</f>
      </c>
      <c r="X53" s="349"/>
      <c r="Y53" s="348">
        <f>W53+1</f>
      </c>
      <c r="Z53" s="349"/>
      <c r="AA53" s="348">
        <f>Y53+1</f>
      </c>
      <c r="AB53" s="349"/>
      <c r="AC53" s="348">
        <f>AA53+1</f>
      </c>
      <c r="AD53" s="349"/>
      <c r="AE53" s="348">
        <f>AC53+1</f>
      </c>
      <c r="AF53" s="349"/>
      <c r="AG53" s="348">
        <f>AE53+1</f>
      </c>
      <c r="AH53" s="349"/>
      <c r="AI53" s="347"/>
      <c r="AJ53" s="347"/>
      <c r="AK53" s="347"/>
      <c r="AL53" s="347"/>
      <c r="AM53" s="347"/>
      <c r="AN53" s="347"/>
      <c r="AO53" s="347"/>
      <c r="AP53" s="347"/>
      <c r="AQ53" s="347"/>
      <c r="AR53" s="347"/>
      <c r="AS53" s="347"/>
      <c r="AT53" s="347"/>
      <c r="AU53" s="347"/>
      <c r="AV53" s="347"/>
    </row>
    <row r="54" spans="1:48" ht="21" customHeight="1">
      <c r="A54" s="278"/>
      <c r="B54" s="280"/>
      <c r="C54" s="280"/>
      <c r="D54" s="280"/>
      <c r="E54" s="11" t="s">
        <v>6</v>
      </c>
      <c r="F54" s="9"/>
      <c r="G54" s="351">
        <f>TEXT(G53,"aaa")</f>
      </c>
      <c r="H54" s="351"/>
      <c r="I54" s="351">
        <f>TEXT(I53,"aaa")</f>
      </c>
      <c r="J54" s="351"/>
      <c r="K54" s="351">
        <f>TEXT(K53,"aaa")</f>
      </c>
      <c r="L54" s="351"/>
      <c r="M54" s="351">
        <f>TEXT(M53,"aaa")</f>
      </c>
      <c r="N54" s="351"/>
      <c r="O54" s="351">
        <f>TEXT(O53,"aaa")</f>
      </c>
      <c r="P54" s="351"/>
      <c r="Q54" s="351">
        <f>TEXT(Q53,"aaa")</f>
      </c>
      <c r="R54" s="351"/>
      <c r="S54" s="351">
        <f>TEXT(S53,"aaa")</f>
      </c>
      <c r="T54" s="351"/>
      <c r="U54" s="351">
        <f>TEXT(U53,"aaa")</f>
      </c>
      <c r="V54" s="351"/>
      <c r="W54" s="351">
        <f>TEXT(W53,"aaa")</f>
      </c>
      <c r="X54" s="351"/>
      <c r="Y54" s="351">
        <f>TEXT(Y53,"aaa")</f>
      </c>
      <c r="Z54" s="351"/>
      <c r="AA54" s="351">
        <f>TEXT(AA53,"aaa")</f>
      </c>
      <c r="AB54" s="351"/>
      <c r="AC54" s="351">
        <f>TEXT(AC53,"aaa")</f>
      </c>
      <c r="AD54" s="351"/>
      <c r="AE54" s="351">
        <f>TEXT(AE53,"aaa")</f>
      </c>
      <c r="AF54" s="351"/>
      <c r="AG54" s="351">
        <f>TEXT(AG53,"aaa")</f>
      </c>
      <c r="AH54" s="351"/>
      <c r="AI54" s="352"/>
      <c r="AJ54" s="352"/>
      <c r="AK54" s="352"/>
      <c r="AL54" s="352"/>
      <c r="AM54" s="352"/>
      <c r="AN54" s="352"/>
      <c r="AO54" s="352"/>
      <c r="AP54" s="352"/>
      <c r="AQ54" s="352"/>
      <c r="AR54" s="352"/>
      <c r="AS54" s="352"/>
      <c r="AT54" s="352"/>
      <c r="AU54" s="352"/>
      <c r="AV54" s="352"/>
    </row>
    <row r="55" spans="1:48" ht="21" customHeight="1">
      <c r="A55" s="279">
        <v>0</v>
      </c>
      <c r="B55" s="312">
        <v>0.375</v>
      </c>
      <c r="C55" s="313"/>
      <c r="D55" s="314"/>
      <c r="E55" s="308" t="s">
        <v>7</v>
      </c>
      <c r="F55" s="340"/>
      <c r="G55" s="293">
        <f>IF(VLOOKUP($G$3,'講習スケジュール(入力用)'!$B$73:$ADG$172,591,FALSE)="","",VLOOKUP($G$3,'講習スケジュール(入力用)'!$B$73:$ADG$172,591,FALSE))</f>
      </c>
      <c r="H55" s="294"/>
      <c r="I55" s="287">
        <f>IF(VLOOKUP($G$3,'講習スケジュール(入力用)'!$B$73:$ADG$172,605,FALSE)="","",VLOOKUP($G$3,'講習スケジュール(入力用)'!$B$73:$ADG$172,605,FALSE))</f>
      </c>
      <c r="J55" s="288"/>
      <c r="K55" s="287">
        <f>IF(VLOOKUP($G$3,'講習スケジュール(入力用)'!$B$73:$ADG$172,619,FALSE)="","",VLOOKUP($G$3,'講習スケジュール(入力用)'!$B$73:$ADG$172,619,FALSE))</f>
      </c>
      <c r="L55" s="288"/>
      <c r="M55" s="287">
        <f>IF(VLOOKUP($G$3,'講習スケジュール(入力用)'!$B$73:$ADG$172,633,FALSE)="","",VLOOKUP($G$3,'講習スケジュール(入力用)'!$B$73:$ADG$172,633,FALSE))</f>
      </c>
      <c r="N55" s="288"/>
      <c r="O55" s="287">
        <f>IF(VLOOKUP($G$3,'講習スケジュール(入力用)'!$B$73:$ADG$172,647,FALSE)="","",VLOOKUP($G$3,'講習スケジュール(入力用)'!$B$73:$ADG$172,647,FALSE))</f>
      </c>
      <c r="P55" s="288"/>
      <c r="Q55" s="287">
        <f>IF(VLOOKUP($G$3,'講習スケジュール(入力用)'!$B$73:$ADG$172,661,FALSE)="","",VLOOKUP($G$3,'講習スケジュール(入力用)'!$B$73:$ADG$172,661,FALSE))</f>
      </c>
      <c r="R55" s="288"/>
      <c r="S55" s="287">
        <f>IF(VLOOKUP($G$3,'講習スケジュール(入力用)'!$B$73:$ADG$172,675,FALSE)="","",VLOOKUP($G$3,'講習スケジュール(入力用)'!$B$73:$ADG$172,675,FALSE))</f>
      </c>
      <c r="T55" s="288"/>
      <c r="U55" s="287">
        <f>IF(VLOOKUP($G$3,'講習スケジュール(入力用)'!$B$73:$ADG$172,689,FALSE)="","",VLOOKUP($G$3,'講習スケジュール(入力用)'!$B$73:$ADG$172,689,FALSE))</f>
      </c>
      <c r="V55" s="288"/>
      <c r="W55" s="287">
        <f>IF(VLOOKUP($G$3,'講習スケジュール(入力用)'!$B$73:$ADG$172,703,FALSE)="","",VLOOKUP($G$3,'講習スケジュール(入力用)'!$B$73:$ADG$172,703,FALSE))</f>
      </c>
      <c r="X55" s="288"/>
      <c r="Y55" s="287">
        <f>IF(VLOOKUP($G$3,'講習スケジュール(入力用)'!$B$73:$ADG$172,717,FALSE)="","",VLOOKUP($G$3,'講習スケジュール(入力用)'!$B$73:$ADG$172,717,FALSE))</f>
      </c>
      <c r="Z55" s="288"/>
      <c r="AA55" s="287">
        <f>IF(VLOOKUP($G$3,'講習スケジュール(入力用)'!$B$73:$ADG$172,731,FALSE)="","",VLOOKUP($G$3,'講習スケジュール(入力用)'!$B$73:$ADG$172,731,FALSE))</f>
      </c>
      <c r="AB55" s="288"/>
      <c r="AC55" s="287">
        <f>IF(VLOOKUP($G$3,'講習スケジュール(入力用)'!$B$73:$ADG$172,745,FALSE)="","",VLOOKUP($G$3,'講習スケジュール(入力用)'!$B$73:$ADG$172,745,FALSE))</f>
      </c>
      <c r="AD55" s="288"/>
      <c r="AE55" s="287">
        <f>IF(VLOOKUP($G$3,'講習スケジュール(入力用)'!$B$73:$ADG$172,759,FALSE)="","",VLOOKUP($G$3,'講習スケジュール(入力用)'!$B$73:$ADG$172,759,FALSE))</f>
      </c>
      <c r="AF55" s="288"/>
      <c r="AG55" s="287">
        <f>IF(VLOOKUP($G$3,'講習スケジュール(入力用)'!$B$73:$ADG$172,773,FALSE)="","",VLOOKUP($G$3,'講習スケジュール(入力用)'!$B$73:$ADG$172,773,FALSE))</f>
      </c>
      <c r="AH55" s="288"/>
      <c r="AI55" s="353"/>
      <c r="AJ55" s="353"/>
      <c r="AK55" s="358" t="s">
        <v>114</v>
      </c>
      <c r="AL55" s="358"/>
      <c r="AM55" s="358"/>
      <c r="AN55" s="358"/>
      <c r="AO55" s="358"/>
      <c r="AP55" s="358"/>
      <c r="AQ55" s="358"/>
      <c r="AR55" s="358"/>
      <c r="AS55" s="358"/>
      <c r="AT55" s="358"/>
      <c r="AU55" s="353"/>
      <c r="AV55" s="353"/>
    </row>
    <row r="56" spans="1:48" ht="21" customHeight="1">
      <c r="A56" s="303"/>
      <c r="B56" s="300" t="s">
        <v>8</v>
      </c>
      <c r="C56" s="301"/>
      <c r="D56" s="302"/>
      <c r="E56" s="310"/>
      <c r="F56" s="341"/>
      <c r="G56" s="295"/>
      <c r="H56" s="296"/>
      <c r="I56" s="289"/>
      <c r="J56" s="290"/>
      <c r="K56" s="289"/>
      <c r="L56" s="290"/>
      <c r="M56" s="289"/>
      <c r="N56" s="290"/>
      <c r="O56" s="289"/>
      <c r="P56" s="290"/>
      <c r="Q56" s="289"/>
      <c r="R56" s="290"/>
      <c r="S56" s="289"/>
      <c r="T56" s="290"/>
      <c r="U56" s="289"/>
      <c r="V56" s="290"/>
      <c r="W56" s="289"/>
      <c r="X56" s="290"/>
      <c r="Y56" s="289"/>
      <c r="Z56" s="290"/>
      <c r="AA56" s="289"/>
      <c r="AB56" s="290"/>
      <c r="AC56" s="289"/>
      <c r="AD56" s="290"/>
      <c r="AE56" s="289"/>
      <c r="AF56" s="290"/>
      <c r="AG56" s="289"/>
      <c r="AH56" s="290"/>
      <c r="AI56" s="353"/>
      <c r="AJ56" s="353"/>
      <c r="AK56" s="358"/>
      <c r="AL56" s="358"/>
      <c r="AM56" s="358"/>
      <c r="AN56" s="358"/>
      <c r="AO56" s="358"/>
      <c r="AP56" s="358"/>
      <c r="AQ56" s="358"/>
      <c r="AR56" s="358"/>
      <c r="AS56" s="358"/>
      <c r="AT56" s="358"/>
      <c r="AU56" s="353"/>
      <c r="AV56" s="353"/>
    </row>
    <row r="57" spans="1:48" ht="21" customHeight="1">
      <c r="A57" s="280"/>
      <c r="B57" s="315">
        <f>B55+$AY$1</f>
      </c>
      <c r="C57" s="316"/>
      <c r="D57" s="317"/>
      <c r="E57" s="306"/>
      <c r="F57" s="342"/>
      <c r="G57" s="291">
        <f>IF(VLOOKUP($G$3,'講習スケジュール(入力用)'!$B$73:$ADG$172,592,FALSE)="","",VLOOKUP($G$3,'講習スケジュール(入力用)'!$B$73:$ADG$172,592,FALSE))</f>
      </c>
      <c r="H57" s="292"/>
      <c r="I57" s="297">
        <f>IF(VLOOKUP($G$3,'講習スケジュール(入力用)'!$B$73:$ADG$172,606,FALSE)="","",VLOOKUP($G$3,'講習スケジュール(入力用)'!$B$73:$ADG$172,606,FALSE))</f>
      </c>
      <c r="J57" s="298"/>
      <c r="K57" s="297">
        <f>IF(VLOOKUP($G$3,'講習スケジュール(入力用)'!$B$73:$ADG$172,620,FALSE)="","",VLOOKUP($G$3,'講習スケジュール(入力用)'!$B$73:$ADG$172,620,FALSE))</f>
      </c>
      <c r="L57" s="298"/>
      <c r="M57" s="297">
        <f>IF(VLOOKUP($G$3,'講習スケジュール(入力用)'!$B$73:$ADG$172,634,FALSE)="","",VLOOKUP($G$3,'講習スケジュール(入力用)'!$B$73:$ADG$172,634,FALSE))</f>
      </c>
      <c r="N57" s="298"/>
      <c r="O57" s="297">
        <f>IF(VLOOKUP($G$3,'講習スケジュール(入力用)'!$B$73:$ADG$172,648,FALSE)="","",VLOOKUP($G$3,'講習スケジュール(入力用)'!$B$73:$ADG$172,648,FALSE))</f>
      </c>
      <c r="P57" s="298"/>
      <c r="Q57" s="297">
        <f>IF(VLOOKUP($G$3,'講習スケジュール(入力用)'!$B$73:$ADG$172,662,FALSE)="","",VLOOKUP($G$3,'講習スケジュール(入力用)'!$B$73:$ADG$172,662,FALSE))</f>
      </c>
      <c r="R57" s="298"/>
      <c r="S57" s="297">
        <f>IF(VLOOKUP($G$3,'講習スケジュール(入力用)'!$B$73:$ADG$172,676,FALSE)="","",VLOOKUP($G$3,'講習スケジュール(入力用)'!$B$73:$ADG$172,676,FALSE))</f>
      </c>
      <c r="T57" s="298"/>
      <c r="U57" s="297">
        <f>IF(VLOOKUP($G$3,'講習スケジュール(入力用)'!$B$73:$ADG$172,690,FALSE)="","",VLOOKUP($G$3,'講習スケジュール(入力用)'!$B$73:$ADG$172,690,FALSE))</f>
      </c>
      <c r="V57" s="298"/>
      <c r="W57" s="297">
        <f>IF(VLOOKUP($G$3,'講習スケジュール(入力用)'!$B$73:$ADG$172,704,FALSE)="","",VLOOKUP($G$3,'講習スケジュール(入力用)'!$B$73:$ADG$172,704,FALSE))</f>
      </c>
      <c r="X57" s="298"/>
      <c r="Y57" s="297">
        <f>IF(VLOOKUP($G$3,'講習スケジュール(入力用)'!$B$73:$ADG$172,718,FALSE)="","",VLOOKUP($G$3,'講習スケジュール(入力用)'!$B$73:$ADG$172,718,FALSE))</f>
      </c>
      <c r="Z57" s="298"/>
      <c r="AA57" s="297">
        <f>IF(VLOOKUP($G$3,'講習スケジュール(入力用)'!$B$73:$ADG$172,732,FALSE)="","",VLOOKUP($G$3,'講習スケジュール(入力用)'!$B$73:$ADG$172,732,FALSE))</f>
      </c>
      <c r="AB57" s="298"/>
      <c r="AC57" s="297">
        <f>IF(VLOOKUP($G$3,'講習スケジュール(入力用)'!$B$73:$ADG$172,746,FALSE)="","",VLOOKUP($G$3,'講習スケジュール(入力用)'!$B$73:$ADG$172,746,FALSE))</f>
      </c>
      <c r="AD57" s="298"/>
      <c r="AE57" s="297">
        <f>IF(VLOOKUP($G$3,'講習スケジュール(入力用)'!$B$73:$ADG$172,760,FALSE)="","",VLOOKUP($G$3,'講習スケジュール(入力用)'!$B$73:$ADG$172,760,FALSE))</f>
      </c>
      <c r="AF57" s="298"/>
      <c r="AG57" s="297">
        <f>IF(VLOOKUP($G$3,'講習スケジュール(入力用)'!$B$73:$ADG$172,774,FALSE)="","",VLOOKUP($G$3,'講習スケジュール(入力用)'!$B$73:$ADG$172,774,FALSE))</f>
      </c>
      <c r="AH57" s="298"/>
      <c r="AI57" s="354"/>
      <c r="AJ57" s="354"/>
      <c r="AK57" s="358"/>
      <c r="AL57" s="358"/>
      <c r="AM57" s="358"/>
      <c r="AN57" s="358"/>
      <c r="AO57" s="358"/>
      <c r="AP57" s="358"/>
      <c r="AQ57" s="358"/>
      <c r="AR57" s="358"/>
      <c r="AS57" s="358"/>
      <c r="AT57" s="358"/>
      <c r="AU57" s="354"/>
      <c r="AV57" s="354"/>
    </row>
    <row r="58" spans="1:48" ht="21" customHeight="1">
      <c r="A58" s="279">
        <v>1</v>
      </c>
      <c r="B58" s="312">
        <v>0.4375</v>
      </c>
      <c r="C58" s="313"/>
      <c r="D58" s="314"/>
      <c r="E58" s="308" t="s">
        <v>7</v>
      </c>
      <c r="F58" s="340"/>
      <c r="G58" s="356">
        <f>IF(VLOOKUP($G$3,'講習スケジュール(入力用)'!$B$73:$ADG$172,593,FALSE)="","",VLOOKUP($G$3,'講習スケジュール(入力用)'!$B$73:$ADG$172,593,FALSE))</f>
      </c>
      <c r="H58" s="319"/>
      <c r="I58" s="318">
        <f>IF(VLOOKUP($G$3,'講習スケジュール(入力用)'!$B$73:$ADG$172,607,FALSE)="","",VLOOKUP($G$3,'講習スケジュール(入力用)'!$B$73:$ADG$172,607,FALSE))</f>
      </c>
      <c r="J58" s="319"/>
      <c r="K58" s="318">
        <f>IF(VLOOKUP($G$3,'講習スケジュール(入力用)'!$B$73:$ADG$172,621,FALSE)="","",VLOOKUP($G$3,'講習スケジュール(入力用)'!$B$73:$ADG$172,621,FALSE))</f>
      </c>
      <c r="L58" s="319"/>
      <c r="M58" s="318">
        <f>IF(VLOOKUP($G$3,'講習スケジュール(入力用)'!$B$73:$ADG$172,635,FALSE)="","",VLOOKUP($G$3,'講習スケジュール(入力用)'!$B$73:$ADG$172,635,FALSE))</f>
      </c>
      <c r="N58" s="319"/>
      <c r="O58" s="318">
        <f>IF(VLOOKUP($G$3,'講習スケジュール(入力用)'!$B$73:$ADG$172,649,FALSE)="","",VLOOKUP($G$3,'講習スケジュール(入力用)'!$B$73:$ADG$172,649,FALSE))</f>
      </c>
      <c r="P58" s="319"/>
      <c r="Q58" s="318">
        <f>IF(VLOOKUP($G$3,'講習スケジュール(入力用)'!$B$73:$ADG$172,663,FALSE)="","",VLOOKUP($G$3,'講習スケジュール(入力用)'!$B$73:$ADG$172,663,FALSE))</f>
      </c>
      <c r="R58" s="319"/>
      <c r="S58" s="287">
        <f>IF(VLOOKUP($G$3,'講習スケジュール(入力用)'!$B$73:$ADG$172,677,FALSE)="","",VLOOKUP($G$3,'講習スケジュール(入力用)'!$B$73:$ADG$172,677,FALSE))</f>
      </c>
      <c r="T58" s="288"/>
      <c r="U58" s="287">
        <f>IF(VLOOKUP($G$3,'講習スケジュール(入力用)'!$B$73:$ADG$172,691,FALSE)="","",VLOOKUP($G$3,'講習スケジュール(入力用)'!$B$73:$ADG$172,691,FALSE))</f>
      </c>
      <c r="V58" s="288"/>
      <c r="W58" s="287">
        <f>IF(VLOOKUP($G$3,'講習スケジュール(入力用)'!$B$73:$ADG$172,705,FALSE)="","",VLOOKUP($G$3,'講習スケジュール(入力用)'!$B$73:$ADG$172,705,FALSE))</f>
      </c>
      <c r="X58" s="288"/>
      <c r="Y58" s="287">
        <f>IF(VLOOKUP($G$3,'講習スケジュール(入力用)'!$B$73:$ADG$172,719,FALSE)="","",VLOOKUP($G$3,'講習スケジュール(入力用)'!$B$73:$ADG$172,719,FALSE))</f>
      </c>
      <c r="Z58" s="288"/>
      <c r="AA58" s="287">
        <f>IF(VLOOKUP($G$3,'講習スケジュール(入力用)'!$B$73:$ADG$172,733,FALSE)="","",VLOOKUP($G$3,'講習スケジュール(入力用)'!$B$73:$ADG$172,733,FALSE))</f>
      </c>
      <c r="AB58" s="288"/>
      <c r="AC58" s="287">
        <f>IF(VLOOKUP($G$3,'講習スケジュール(入力用)'!$B$73:$ADG$172,747,FALSE)="","",VLOOKUP($G$3,'講習スケジュール(入力用)'!$B$73:$ADG$172,747,FALSE))</f>
      </c>
      <c r="AD58" s="288"/>
      <c r="AE58" s="287">
        <f>IF(VLOOKUP($G$3,'講習スケジュール(入力用)'!$B$73:$ADG$172,761,FALSE)="","",VLOOKUP($G$3,'講習スケジュール(入力用)'!$B$73:$ADG$172,761,FALSE))</f>
      </c>
      <c r="AF58" s="288"/>
      <c r="AG58" s="287">
        <f>IF(VLOOKUP($G$3,'講習スケジュール(入力用)'!$B$73:$ADG$172,775,FALSE)="","",VLOOKUP($G$3,'講習スケジュール(入力用)'!$B$73:$ADG$172,775,FALSE))</f>
      </c>
      <c r="AH58" s="288"/>
      <c r="AI58" s="353"/>
      <c r="AJ58" s="353"/>
      <c r="AK58" s="358"/>
      <c r="AL58" s="358"/>
      <c r="AM58" s="358"/>
      <c r="AN58" s="358"/>
      <c r="AO58" s="358"/>
      <c r="AP58" s="358"/>
      <c r="AQ58" s="358"/>
      <c r="AR58" s="358"/>
      <c r="AS58" s="358"/>
      <c r="AT58" s="358"/>
      <c r="AU58" s="353"/>
      <c r="AV58" s="353"/>
    </row>
    <row r="59" spans="1:48" ht="21" customHeight="1">
      <c r="A59" s="303"/>
      <c r="B59" s="300" t="s">
        <v>8</v>
      </c>
      <c r="C59" s="301"/>
      <c r="D59" s="302"/>
      <c r="E59" s="310"/>
      <c r="F59" s="341"/>
      <c r="G59" s="357"/>
      <c r="H59" s="321"/>
      <c r="I59" s="320"/>
      <c r="J59" s="321"/>
      <c r="K59" s="320"/>
      <c r="L59" s="321"/>
      <c r="M59" s="320"/>
      <c r="N59" s="321"/>
      <c r="O59" s="320"/>
      <c r="P59" s="321"/>
      <c r="Q59" s="320"/>
      <c r="R59" s="321"/>
      <c r="S59" s="289"/>
      <c r="T59" s="290"/>
      <c r="U59" s="289"/>
      <c r="V59" s="290"/>
      <c r="W59" s="289"/>
      <c r="X59" s="290"/>
      <c r="Y59" s="289"/>
      <c r="Z59" s="290"/>
      <c r="AA59" s="289"/>
      <c r="AB59" s="290"/>
      <c r="AC59" s="289"/>
      <c r="AD59" s="290"/>
      <c r="AE59" s="289"/>
      <c r="AF59" s="290"/>
      <c r="AG59" s="289"/>
      <c r="AH59" s="290"/>
      <c r="AI59" s="353"/>
      <c r="AJ59" s="353"/>
      <c r="AK59" s="358"/>
      <c r="AL59" s="358"/>
      <c r="AM59" s="358"/>
      <c r="AN59" s="358"/>
      <c r="AO59" s="358"/>
      <c r="AP59" s="358"/>
      <c r="AQ59" s="358"/>
      <c r="AR59" s="358"/>
      <c r="AS59" s="358"/>
      <c r="AT59" s="358"/>
      <c r="AU59" s="353"/>
      <c r="AV59" s="353"/>
    </row>
    <row r="60" spans="1:48" ht="21" customHeight="1">
      <c r="A60" s="280"/>
      <c r="B60" s="315">
        <f>B58+$AY$1</f>
      </c>
      <c r="C60" s="316"/>
      <c r="D60" s="317"/>
      <c r="E60" s="306"/>
      <c r="F60" s="342"/>
      <c r="G60" s="355">
        <f>IF(VLOOKUP($G$3,'講習スケジュール(入力用)'!$B$73:$ADG$172,594,FALSE)="","",VLOOKUP($G$3,'講習スケジュール(入力用)'!$B$73:$ADG$172,594,FALSE))</f>
      </c>
      <c r="H60" s="331"/>
      <c r="I60" s="330">
        <f>IF(VLOOKUP($G$3,'講習スケジュール(入力用)'!$B$73:$ADG$172,608,FALSE)="","",VLOOKUP($G$3,'講習スケジュール(入力用)'!$B$73:$ADG$172,608,FALSE))</f>
      </c>
      <c r="J60" s="331"/>
      <c r="K60" s="330">
        <f>IF(VLOOKUP($G$3,'講習スケジュール(入力用)'!$B$73:$ADG$172,622,FALSE)="","",VLOOKUP($G$3,'講習スケジュール(入力用)'!$B$73:$ADG$172,622,FALSE))</f>
      </c>
      <c r="L60" s="331"/>
      <c r="M60" s="330">
        <f>IF(VLOOKUP($G$3,'講習スケジュール(入力用)'!$B$73:$ADG$172,636,FALSE)="","",VLOOKUP($G$3,'講習スケジュール(入力用)'!$B$73:$ADG$172,636,FALSE))</f>
      </c>
      <c r="N60" s="331"/>
      <c r="O60" s="330">
        <f>IF(VLOOKUP($G$3,'講習スケジュール(入力用)'!$B$73:$ADG$172,650,FALSE)="","",VLOOKUP($G$3,'講習スケジュール(入力用)'!$B$73:$ADG$172,650,FALSE))</f>
      </c>
      <c r="P60" s="331"/>
      <c r="Q60" s="330">
        <f>IF(VLOOKUP($G$3,'講習スケジュール(入力用)'!$B$73:$ADG$172,664,FALSE)="","",VLOOKUP($G$3,'講習スケジュール(入力用)'!$B$73:$ADG$172,664,FALSE))</f>
      </c>
      <c r="R60" s="331"/>
      <c r="S60" s="297">
        <f>IF(VLOOKUP($G$3,'講習スケジュール(入力用)'!$B$73:$ADG$172,678,FALSE)="","",VLOOKUP($G$3,'講習スケジュール(入力用)'!$B$73:$ADG$172,678,FALSE))</f>
      </c>
      <c r="T60" s="298"/>
      <c r="U60" s="297">
        <f>IF(VLOOKUP($G$3,'講習スケジュール(入力用)'!$B$73:$ADG$172,692,FALSE)="","",VLOOKUP($G$3,'講習スケジュール(入力用)'!$B$73:$ADG$172,692,FALSE))</f>
      </c>
      <c r="V60" s="298"/>
      <c r="W60" s="297">
        <f>IF(VLOOKUP($G$3,'講習スケジュール(入力用)'!$B$73:$ADG$172,706,FALSE)="","",VLOOKUP($G$3,'講習スケジュール(入力用)'!$B$73:$ADG$172,706,FALSE))</f>
      </c>
      <c r="X60" s="298"/>
      <c r="Y60" s="297">
        <f>IF(VLOOKUP($G$3,'講習スケジュール(入力用)'!$B$73:$ADG$172,720,FALSE)="","",VLOOKUP($G$3,'講習スケジュール(入力用)'!$B$73:$ADG$172,720,FALSE))</f>
      </c>
      <c r="Z60" s="298"/>
      <c r="AA60" s="297">
        <f>IF(VLOOKUP($G$3,'講習スケジュール(入力用)'!$B$73:$ADG$172,734,FALSE)="","",VLOOKUP($G$3,'講習スケジュール(入力用)'!$B$73:$ADG$172,734,FALSE))</f>
      </c>
      <c r="AB60" s="298"/>
      <c r="AC60" s="297">
        <f>IF(VLOOKUP($G$3,'講習スケジュール(入力用)'!$B$73:$ADG$172,748,FALSE)="","",VLOOKUP($G$3,'講習スケジュール(入力用)'!$B$73:$ADG$172,748,FALSE))</f>
      </c>
      <c r="AD60" s="298"/>
      <c r="AE60" s="297">
        <f>IF(VLOOKUP($G$3,'講習スケジュール(入力用)'!$B$73:$ADG$172,762,FALSE)="","",VLOOKUP($G$3,'講習スケジュール(入力用)'!$B$73:$ADG$172,762,FALSE))</f>
      </c>
      <c r="AF60" s="298"/>
      <c r="AG60" s="297">
        <f>IF(VLOOKUP($G$3,'講習スケジュール(入力用)'!$B$73:$ADG$172,776,FALSE)="","",VLOOKUP($G$3,'講習スケジュール(入力用)'!$B$73:$ADG$172,776,FALSE))</f>
      </c>
      <c r="AH60" s="298"/>
      <c r="AI60" s="354"/>
      <c r="AJ60" s="354"/>
      <c r="AK60" s="358"/>
      <c r="AL60" s="358"/>
      <c r="AM60" s="358"/>
      <c r="AN60" s="358"/>
      <c r="AO60" s="358"/>
      <c r="AP60" s="358"/>
      <c r="AQ60" s="358"/>
      <c r="AR60" s="358"/>
      <c r="AS60" s="358"/>
      <c r="AT60" s="358"/>
      <c r="AU60" s="354"/>
      <c r="AV60" s="354"/>
    </row>
    <row r="61" spans="1:48" ht="21" customHeight="1">
      <c r="A61" s="322">
        <v>2</v>
      </c>
      <c r="B61" s="312">
        <v>0.53125</v>
      </c>
      <c r="C61" s="313"/>
      <c r="D61" s="314"/>
      <c r="E61" s="323" t="s">
        <v>7</v>
      </c>
      <c r="F61" s="343"/>
      <c r="G61" s="332">
        <f>IF(VLOOKUP($G$3,'講習スケジュール(入力用)'!$B$73:$ADG$172,595,FALSE)="","",VLOOKUP($G$3,'講習スケジュール(入力用)'!$B$73:$ADG$172,595,FALSE))</f>
      </c>
      <c r="H61" s="333"/>
      <c r="I61" s="318">
        <f>IF(VLOOKUP($G$3,'講習スケジュール(入力用)'!$B$73:$ADG$172,609,FALSE)="","",VLOOKUP($G$3,'講習スケジュール(入力用)'!$B$73:$ADG$172,609,FALSE))</f>
      </c>
      <c r="J61" s="319"/>
      <c r="K61" s="318">
        <f>IF(VLOOKUP($G$3,'講習スケジュール(入力用)'!$B$73:$ADG$172,623,FALSE)="","",VLOOKUP($G$3,'講習スケジュール(入力用)'!$B$73:$ADG$172,623,FALSE))</f>
      </c>
      <c r="L61" s="319"/>
      <c r="M61" s="318">
        <f>IF(VLOOKUP($G$3,'講習スケジュール(入力用)'!$B$73:$ADG$172,637,FALSE)="","",VLOOKUP($G$3,'講習スケジュール(入力用)'!$B$73:$ADG$172,637,FALSE))</f>
      </c>
      <c r="N61" s="319"/>
      <c r="O61" s="318">
        <f>IF(VLOOKUP($G$3,'講習スケジュール(入力用)'!$B$73:$ADG$172,651,FALSE)="","",VLOOKUP($G$3,'講習スケジュール(入力用)'!$B$73:$ADG$172,651,FALSE))</f>
      </c>
      <c r="P61" s="319"/>
      <c r="Q61" s="318">
        <f>IF(VLOOKUP($G$3,'講習スケジュール(入力用)'!$B$73:$ADG$172,665,FALSE)="","",VLOOKUP($G$3,'講習スケジュール(入力用)'!$B$73:$ADG$172,665,FALSE))</f>
      </c>
      <c r="R61" s="319"/>
      <c r="S61" s="287">
        <f>IF(VLOOKUP($G$3,'講習スケジュール(入力用)'!$B$73:$ADG$172,679,FALSE)="","",VLOOKUP($G$3,'講習スケジュール(入力用)'!$B$73:$ADG$172,679,FALSE))</f>
      </c>
      <c r="T61" s="288"/>
      <c r="U61" s="287">
        <f>IF(VLOOKUP($G$3,'講習スケジュール(入力用)'!$B$73:$ADG$172,693,FALSE)="","",VLOOKUP($G$3,'講習スケジュール(入力用)'!$B$73:$ADG$172,693,FALSE))</f>
      </c>
      <c r="V61" s="288"/>
      <c r="W61" s="287">
        <f>IF(VLOOKUP($G$3,'講習スケジュール(入力用)'!$B$73:$ADG$172,707,FALSE)="","",VLOOKUP($G$3,'講習スケジュール(入力用)'!$B$73:$ADG$172,707,FALSE))</f>
      </c>
      <c r="X61" s="288"/>
      <c r="Y61" s="287">
        <f>IF(VLOOKUP($G$3,'講習スケジュール(入力用)'!$B$73:$ADG$172,721,FALSE)="","",VLOOKUP($G$3,'講習スケジュール(入力用)'!$B$73:$ADG$172,721,FALSE))</f>
      </c>
      <c r="Z61" s="288"/>
      <c r="AA61" s="287">
        <f>IF(VLOOKUP($G$3,'講習スケジュール(入力用)'!$B$73:$ADG$172,735,FALSE)="","",VLOOKUP($G$3,'講習スケジュール(入力用)'!$B$73:$ADG$172,735,FALSE))</f>
      </c>
      <c r="AB61" s="288"/>
      <c r="AC61" s="287">
        <f>IF(VLOOKUP($G$3,'講習スケジュール(入力用)'!$B$73:$ADG$172,749,FALSE)="","",VLOOKUP($G$3,'講習スケジュール(入力用)'!$B$73:$ADG$172,749,FALSE))</f>
      </c>
      <c r="AD61" s="288"/>
      <c r="AE61" s="287">
        <f>IF(VLOOKUP($G$3,'講習スケジュール(入力用)'!$B$73:$ADG$172,763,FALSE)="","",VLOOKUP($G$3,'講習スケジュール(入力用)'!$B$73:$ADG$172,763,FALSE))</f>
      </c>
      <c r="AF61" s="288"/>
      <c r="AG61" s="287">
        <f>IF(VLOOKUP($G$3,'講習スケジュール(入力用)'!$B$73:$ADG$172,777,FALSE)="","",VLOOKUP($G$3,'講習スケジュール(入力用)'!$B$73:$ADG$172,777,FALSE))</f>
      </c>
      <c r="AH61" s="288"/>
      <c r="AI61" s="353"/>
      <c r="AJ61" s="353"/>
      <c r="AK61" s="358"/>
      <c r="AL61" s="358"/>
      <c r="AM61" s="358"/>
      <c r="AN61" s="358"/>
      <c r="AO61" s="358"/>
      <c r="AP61" s="358"/>
      <c r="AQ61" s="358"/>
      <c r="AR61" s="358"/>
      <c r="AS61" s="358"/>
      <c r="AT61" s="358"/>
      <c r="AU61" s="353"/>
      <c r="AV61" s="353"/>
    </row>
    <row r="62" spans="1:48" ht="21" customHeight="1">
      <c r="A62" s="322"/>
      <c r="B62" s="300" t="s">
        <v>8</v>
      </c>
      <c r="C62" s="301"/>
      <c r="D62" s="302"/>
      <c r="E62" s="325"/>
      <c r="F62" s="344"/>
      <c r="G62" s="334"/>
      <c r="H62" s="335"/>
      <c r="I62" s="320"/>
      <c r="J62" s="321"/>
      <c r="K62" s="320"/>
      <c r="L62" s="321"/>
      <c r="M62" s="320"/>
      <c r="N62" s="321"/>
      <c r="O62" s="320"/>
      <c r="P62" s="321"/>
      <c r="Q62" s="320"/>
      <c r="R62" s="321"/>
      <c r="S62" s="289"/>
      <c r="T62" s="290"/>
      <c r="U62" s="289"/>
      <c r="V62" s="290"/>
      <c r="W62" s="289"/>
      <c r="X62" s="290"/>
      <c r="Y62" s="289"/>
      <c r="Z62" s="290"/>
      <c r="AA62" s="289"/>
      <c r="AB62" s="290"/>
      <c r="AC62" s="289"/>
      <c r="AD62" s="290"/>
      <c r="AE62" s="289"/>
      <c r="AF62" s="290"/>
      <c r="AG62" s="289"/>
      <c r="AH62" s="290"/>
      <c r="AI62" s="353"/>
      <c r="AJ62" s="353"/>
      <c r="AK62" s="358"/>
      <c r="AL62" s="358"/>
      <c r="AM62" s="358"/>
      <c r="AN62" s="358"/>
      <c r="AO62" s="358"/>
      <c r="AP62" s="358"/>
      <c r="AQ62" s="358"/>
      <c r="AR62" s="358"/>
      <c r="AS62" s="358"/>
      <c r="AT62" s="358"/>
      <c r="AU62" s="353"/>
      <c r="AV62" s="353"/>
    </row>
    <row r="63" spans="1:48" ht="21" customHeight="1">
      <c r="A63" s="322"/>
      <c r="B63" s="315">
        <f>B61+$AY$1</f>
      </c>
      <c r="C63" s="316"/>
      <c r="D63" s="317"/>
      <c r="E63" s="327"/>
      <c r="F63" s="345"/>
      <c r="G63" s="328">
        <f>IF(VLOOKUP($G$3,'講習スケジュール(入力用)'!$B$73:$ADG$172,596,FALSE)="","",VLOOKUP($G$3,'講習スケジュール(入力用)'!$B$73:$ADG$172,596,FALSE))</f>
      </c>
      <c r="H63" s="329"/>
      <c r="I63" s="330">
        <f>IF(VLOOKUP($G$3,'講習スケジュール(入力用)'!$B$73:$ADG$172,610,FALSE)="","",VLOOKUP($G$3,'講習スケジュール(入力用)'!$B$73:$ADG$172,610,FALSE))</f>
      </c>
      <c r="J63" s="331"/>
      <c r="K63" s="330">
        <f>IF(VLOOKUP($G$3,'講習スケジュール(入力用)'!$B$73:$ADG$172,624,FALSE)="","",VLOOKUP($G$3,'講習スケジュール(入力用)'!$B$73:$ADG$172,624,FALSE))</f>
      </c>
      <c r="L63" s="331"/>
      <c r="M63" s="330">
        <f>IF(VLOOKUP($G$3,'講習スケジュール(入力用)'!$B$73:$ADG$172,638,FALSE)="","",VLOOKUP($G$3,'講習スケジュール(入力用)'!$B$73:$ADG$172,638,FALSE))</f>
      </c>
      <c r="N63" s="331"/>
      <c r="O63" s="330">
        <f>IF(VLOOKUP($G$3,'講習スケジュール(入力用)'!$B$73:$ADG$172,652,FALSE)="","",VLOOKUP($G$3,'講習スケジュール(入力用)'!$B$73:$ADG$172,652,FALSE))</f>
      </c>
      <c r="P63" s="331"/>
      <c r="Q63" s="330">
        <f>IF(VLOOKUP($G$3,'講習スケジュール(入力用)'!$B$73:$ADG$172,666,FALSE)="","",VLOOKUP($G$3,'講習スケジュール(入力用)'!$B$73:$ADG$172,666,FALSE))</f>
      </c>
      <c r="R63" s="331"/>
      <c r="S63" s="297">
        <f>IF(VLOOKUP($G$3,'講習スケジュール(入力用)'!$B$73:$ADG$172,680,FALSE)="","",VLOOKUP($G$3,'講習スケジュール(入力用)'!$B$73:$ADG$172,680,FALSE))</f>
      </c>
      <c r="T63" s="298"/>
      <c r="U63" s="297">
        <f>IF(VLOOKUP($G$3,'講習スケジュール(入力用)'!$B$73:$ADG$172,694,FALSE)="","",VLOOKUP($G$3,'講習スケジュール(入力用)'!$B$73:$ADG$172,694,FALSE))</f>
      </c>
      <c r="V63" s="298"/>
      <c r="W63" s="297">
        <f>IF(VLOOKUP($G$3,'講習スケジュール(入力用)'!$B$73:$ADG$172,708,FALSE)="","",VLOOKUP($G$3,'講習スケジュール(入力用)'!$B$73:$ADG$172,708,FALSE))</f>
      </c>
      <c r="X63" s="298"/>
      <c r="Y63" s="297">
        <f>IF(VLOOKUP($G$3,'講習スケジュール(入力用)'!$B$73:$ADG$172,722,FALSE)="","",VLOOKUP($G$3,'講習スケジュール(入力用)'!$B$73:$ADG$172,722,FALSE))</f>
      </c>
      <c r="Z63" s="298"/>
      <c r="AA63" s="297">
        <f>IF(VLOOKUP($G$3,'講習スケジュール(入力用)'!$B$73:$ADG$172,736,FALSE)="","",VLOOKUP($G$3,'講習スケジュール(入力用)'!$B$73:$ADG$172,736,FALSE))</f>
      </c>
      <c r="AB63" s="298"/>
      <c r="AC63" s="297">
        <f>IF(VLOOKUP($G$3,'講習スケジュール(入力用)'!$B$73:$ADG$172,750,FALSE)="","",VLOOKUP($G$3,'講習スケジュール(入力用)'!$B$73:$ADG$172,750,FALSE))</f>
      </c>
      <c r="AD63" s="298"/>
      <c r="AE63" s="297">
        <f>IF(VLOOKUP($G$3,'講習スケジュール(入力用)'!$B$73:$ADG$172,764,FALSE)="","",VLOOKUP($G$3,'講習スケジュール(入力用)'!$B$73:$ADG$172,764,FALSE))</f>
      </c>
      <c r="AF63" s="298"/>
      <c r="AG63" s="297">
        <f>IF(VLOOKUP($G$3,'講習スケジュール(入力用)'!$B$73:$ADG$172,778,FALSE)="","",VLOOKUP($G$3,'講習スケジュール(入力用)'!$B$73:$ADG$172,778,FALSE))</f>
      </c>
      <c r="AH63" s="298"/>
      <c r="AI63" s="354"/>
      <c r="AJ63" s="354"/>
      <c r="AK63" s="358"/>
      <c r="AL63" s="358"/>
      <c r="AM63" s="358"/>
      <c r="AN63" s="358"/>
      <c r="AO63" s="358"/>
      <c r="AP63" s="358"/>
      <c r="AQ63" s="358"/>
      <c r="AR63" s="358"/>
      <c r="AS63" s="358"/>
      <c r="AT63" s="358"/>
      <c r="AU63" s="354"/>
      <c r="AV63" s="354"/>
    </row>
    <row r="64" spans="1:48" ht="21" customHeight="1">
      <c r="A64" s="322">
        <v>3</v>
      </c>
      <c r="B64" s="312">
        <v>0.59722222222222221</v>
      </c>
      <c r="C64" s="313"/>
      <c r="D64" s="314"/>
      <c r="E64" s="323" t="s">
        <v>7</v>
      </c>
      <c r="F64" s="343"/>
      <c r="G64" s="332">
        <f>IF(VLOOKUP($G$3,'講習スケジュール(入力用)'!$B$73:$ADG$172,597,FALSE)="","",VLOOKUP($G$3,'講習スケジュール(入力用)'!$B$73:$ADG$172,597,FALSE))</f>
      </c>
      <c r="H64" s="333"/>
      <c r="I64" s="318">
        <f>IF(VLOOKUP($G$3,'講習スケジュール(入力用)'!$B$73:$ADG$172,611,FALSE)="","",VLOOKUP($G$3,'講習スケジュール(入力用)'!$B$73:$ADG$172,611,FALSE))</f>
      </c>
      <c r="J64" s="319"/>
      <c r="K64" s="318">
        <f>IF(VLOOKUP($G$3,'講習スケジュール(入力用)'!$B$73:$ADG$172,625,FALSE)="","",VLOOKUP($G$3,'講習スケジュール(入力用)'!$B$73:$ADG$172,625,FALSE))</f>
      </c>
      <c r="L64" s="319"/>
      <c r="M64" s="318">
        <f>IF(VLOOKUP($G$3,'講習スケジュール(入力用)'!$B$73:$ADG$172,639,FALSE)="","",VLOOKUP($G$3,'講習スケジュール(入力用)'!$B$73:$ADG$172,639,FALSE))</f>
      </c>
      <c r="N64" s="319"/>
      <c r="O64" s="318">
        <f>IF(VLOOKUP($G$3,'講習スケジュール(入力用)'!$B$73:$ADG$172,653,FALSE)="","",VLOOKUP($G$3,'講習スケジュール(入力用)'!$B$73:$ADG$172,653,FALSE))</f>
      </c>
      <c r="P64" s="319"/>
      <c r="Q64" s="318">
        <f>IF(VLOOKUP($G$3,'講習スケジュール(入力用)'!$B$73:$ADG$172,667,FALSE)="","",VLOOKUP($G$3,'講習スケジュール(入力用)'!$B$73:$ADG$172,667,FALSE))</f>
      </c>
      <c r="R64" s="319"/>
      <c r="S64" s="287">
        <f>IF(VLOOKUP($G$3,'講習スケジュール(入力用)'!$B$73:$ADG$172,681,FALSE)="","",VLOOKUP($G$3,'講習スケジュール(入力用)'!$B$73:$ADG$172,681,FALSE))</f>
      </c>
      <c r="T64" s="288"/>
      <c r="U64" s="287">
        <f>IF(VLOOKUP($G$3,'講習スケジュール(入力用)'!$B$73:$ADG$172,695,FALSE)="","",VLOOKUP($G$3,'講習スケジュール(入力用)'!$B$73:$ADG$172,695,FALSE))</f>
      </c>
      <c r="V64" s="288"/>
      <c r="W64" s="287">
        <f>IF(VLOOKUP($G$3,'講習スケジュール(入力用)'!$B$73:$ADG$172,709,FALSE)="","",VLOOKUP($G$3,'講習スケジュール(入力用)'!$B$73:$ADG$172,709,FALSE))</f>
      </c>
      <c r="X64" s="288"/>
      <c r="Y64" s="287">
        <f>IF(VLOOKUP($G$3,'講習スケジュール(入力用)'!$B$73:$ADG$172,723,FALSE)="","",VLOOKUP($G$3,'講習スケジュール(入力用)'!$B$73:$ADG$172,723,FALSE))</f>
      </c>
      <c r="Z64" s="288"/>
      <c r="AA64" s="287">
        <f>IF(VLOOKUP($G$3,'講習スケジュール(入力用)'!$B$73:$ADG$172,737,FALSE)="","",VLOOKUP($G$3,'講習スケジュール(入力用)'!$B$73:$ADG$172,737,FALSE))</f>
      </c>
      <c r="AB64" s="288"/>
      <c r="AC64" s="287">
        <f>IF(VLOOKUP($G$3,'講習スケジュール(入力用)'!$B$73:$ADG$172,751,FALSE)="","",VLOOKUP($G$3,'講習スケジュール(入力用)'!$B$73:$ADG$172,751,FALSE))</f>
      </c>
      <c r="AD64" s="288"/>
      <c r="AE64" s="287">
        <f>IF(VLOOKUP($G$3,'講習スケジュール(入力用)'!$B$73:$ADG$172,765,FALSE)="","",VLOOKUP($G$3,'講習スケジュール(入力用)'!$B$73:$ADG$172,765,FALSE))</f>
      </c>
      <c r="AF64" s="288"/>
      <c r="AG64" s="287">
        <f>IF(VLOOKUP($G$3,'講習スケジュール(入力用)'!$B$73:$ADG$172,779,FALSE)="","",VLOOKUP($G$3,'講習スケジュール(入力用)'!$B$73:$ADG$172,779,FALSE))</f>
      </c>
      <c r="AH64" s="288"/>
      <c r="AI64" s="353"/>
      <c r="AJ64" s="353"/>
      <c r="AK64" s="358"/>
      <c r="AL64" s="358"/>
      <c r="AM64" s="358"/>
      <c r="AN64" s="358"/>
      <c r="AO64" s="358"/>
      <c r="AP64" s="358"/>
      <c r="AQ64" s="358"/>
      <c r="AR64" s="358"/>
      <c r="AS64" s="358"/>
      <c r="AT64" s="358"/>
      <c r="AU64" s="353"/>
      <c r="AV64" s="353"/>
    </row>
    <row r="65" spans="1:48" ht="21" customHeight="1">
      <c r="A65" s="322"/>
      <c r="B65" s="300" t="s">
        <v>8</v>
      </c>
      <c r="C65" s="301"/>
      <c r="D65" s="302"/>
      <c r="E65" s="325"/>
      <c r="F65" s="344"/>
      <c r="G65" s="334"/>
      <c r="H65" s="335"/>
      <c r="I65" s="320"/>
      <c r="J65" s="321"/>
      <c r="K65" s="320"/>
      <c r="L65" s="321"/>
      <c r="M65" s="320"/>
      <c r="N65" s="321"/>
      <c r="O65" s="320"/>
      <c r="P65" s="321"/>
      <c r="Q65" s="320"/>
      <c r="R65" s="321"/>
      <c r="S65" s="289"/>
      <c r="T65" s="290"/>
      <c r="U65" s="289"/>
      <c r="V65" s="290"/>
      <c r="W65" s="289"/>
      <c r="X65" s="290"/>
      <c r="Y65" s="289"/>
      <c r="Z65" s="290"/>
      <c r="AA65" s="289"/>
      <c r="AB65" s="290"/>
      <c r="AC65" s="289"/>
      <c r="AD65" s="290"/>
      <c r="AE65" s="289"/>
      <c r="AF65" s="290"/>
      <c r="AG65" s="289"/>
      <c r="AH65" s="290"/>
      <c r="AI65" s="353"/>
      <c r="AJ65" s="353"/>
      <c r="AK65" s="358"/>
      <c r="AL65" s="358"/>
      <c r="AM65" s="358"/>
      <c r="AN65" s="358"/>
      <c r="AO65" s="358"/>
      <c r="AP65" s="358"/>
      <c r="AQ65" s="358"/>
      <c r="AR65" s="358"/>
      <c r="AS65" s="358"/>
      <c r="AT65" s="358"/>
      <c r="AU65" s="353"/>
      <c r="AV65" s="353"/>
    </row>
    <row r="66" spans="1:48" ht="21" customHeight="1">
      <c r="A66" s="322"/>
      <c r="B66" s="315">
        <f>B64+$AY$1</f>
      </c>
      <c r="C66" s="316"/>
      <c r="D66" s="317"/>
      <c r="E66" s="336"/>
      <c r="F66" s="346"/>
      <c r="G66" s="328">
        <f>IF(VLOOKUP($G$3,'講習スケジュール(入力用)'!$B$73:$ADG$172,598,FALSE)="","",VLOOKUP($G$3,'講習スケジュール(入力用)'!$B$73:$ADG$172,598,FALSE))</f>
      </c>
      <c r="H66" s="329"/>
      <c r="I66" s="330">
        <f>IF(VLOOKUP($G$3,'講習スケジュール(入力用)'!$B$73:$ADG$172,612,FALSE)="","",VLOOKUP($G$3,'講習スケジュール(入力用)'!$B$73:$ADG$172,612,FALSE))</f>
      </c>
      <c r="J66" s="331"/>
      <c r="K66" s="330">
        <f>IF(VLOOKUP($G$3,'講習スケジュール(入力用)'!$B$73:$ADG$172,626,FALSE)="","",VLOOKUP($G$3,'講習スケジュール(入力用)'!$B$73:$ADG$172,626,FALSE))</f>
      </c>
      <c r="L66" s="331"/>
      <c r="M66" s="330">
        <f>IF(VLOOKUP($G$3,'講習スケジュール(入力用)'!$B$73:$ADG$172,640,FALSE)="","",VLOOKUP($G$3,'講習スケジュール(入力用)'!$B$73:$ADG$172,640,FALSE))</f>
      </c>
      <c r="N66" s="331"/>
      <c r="O66" s="330">
        <f>IF(VLOOKUP($G$3,'講習スケジュール(入力用)'!$B$73:$ADG$172,654,FALSE)="","",VLOOKUP($G$3,'講習スケジュール(入力用)'!$B$73:$ADG$172,654,FALSE))</f>
      </c>
      <c r="P66" s="331"/>
      <c r="Q66" s="330">
        <f>IF(VLOOKUP($G$3,'講習スケジュール(入力用)'!$B$73:$ADG$172,668,FALSE)="","",VLOOKUP($G$3,'講習スケジュール(入力用)'!$B$73:$ADG$172,668,FALSE))</f>
      </c>
      <c r="R66" s="331"/>
      <c r="S66" s="297">
        <f>IF(VLOOKUP($G$3,'講習スケジュール(入力用)'!$B$73:$ADG$172,682,FALSE)="","",VLOOKUP($G$3,'講習スケジュール(入力用)'!$B$73:$ADG$172,682,FALSE))</f>
      </c>
      <c r="T66" s="298"/>
      <c r="U66" s="297">
        <f>IF(VLOOKUP($G$3,'講習スケジュール(入力用)'!$B$73:$ADG$172,696,FALSE)="","",VLOOKUP($G$3,'講習スケジュール(入力用)'!$B$73:$ADG$172,696,FALSE))</f>
      </c>
      <c r="V66" s="298"/>
      <c r="W66" s="297">
        <f>IF(VLOOKUP($G$3,'講習スケジュール(入力用)'!$B$73:$ADG$172,710,FALSE)="","",VLOOKUP($G$3,'講習スケジュール(入力用)'!$B$73:$ADG$172,710,FALSE))</f>
      </c>
      <c r="X66" s="298"/>
      <c r="Y66" s="297">
        <f>IF(VLOOKUP($G$3,'講習スケジュール(入力用)'!$B$73:$ADG$172,724,FALSE)="","",VLOOKUP($G$3,'講習スケジュール(入力用)'!$B$73:$ADG$172,724,FALSE))</f>
      </c>
      <c r="Z66" s="298"/>
      <c r="AA66" s="297">
        <f>IF(VLOOKUP($G$3,'講習スケジュール(入力用)'!$B$73:$ADG$172,738,FALSE)="","",VLOOKUP($G$3,'講習スケジュール(入力用)'!$B$73:$ADG$172,738,FALSE))</f>
      </c>
      <c r="AB66" s="298"/>
      <c r="AC66" s="297">
        <f>IF(VLOOKUP($G$3,'講習スケジュール(入力用)'!$B$73:$ADG$172,752,FALSE)="","",VLOOKUP($G$3,'講習スケジュール(入力用)'!$B$73:$ADG$172,752,FALSE))</f>
      </c>
      <c r="AD66" s="298"/>
      <c r="AE66" s="297">
        <f>IF(VLOOKUP($G$3,'講習スケジュール(入力用)'!$B$73:$ADG$172,766,FALSE)="","",VLOOKUP($G$3,'講習スケジュール(入力用)'!$B$73:$ADG$172,766,FALSE))</f>
      </c>
      <c r="AF66" s="298"/>
      <c r="AG66" s="297">
        <f>IF(VLOOKUP($G$3,'講習スケジュール(入力用)'!$B$73:$ADG$172,780,FALSE)="","",VLOOKUP($G$3,'講習スケジュール(入力用)'!$B$73:$ADG$172,780,FALSE))</f>
      </c>
      <c r="AH66" s="298"/>
      <c r="AI66" s="354"/>
      <c r="AJ66" s="354"/>
      <c r="AK66" s="358"/>
      <c r="AL66" s="358"/>
      <c r="AM66" s="358"/>
      <c r="AN66" s="358"/>
      <c r="AO66" s="358"/>
      <c r="AP66" s="358"/>
      <c r="AQ66" s="358"/>
      <c r="AR66" s="358"/>
      <c r="AS66" s="358"/>
      <c r="AT66" s="358"/>
      <c r="AU66" s="354"/>
      <c r="AV66" s="354"/>
    </row>
    <row r="67" spans="1:48" ht="21" customHeight="1">
      <c r="A67" s="322" t="s">
        <v>26</v>
      </c>
      <c r="B67" s="312">
        <v>0.68055555555555547</v>
      </c>
      <c r="C67" s="313"/>
      <c r="D67" s="314"/>
      <c r="E67" s="308" t="s">
        <v>7</v>
      </c>
      <c r="F67" s="340"/>
      <c r="G67" s="332">
        <f>IF(VLOOKUP($G$3,'講習スケジュール(入力用)'!$B$73:$ADG$172,599,FALSE)="","",VLOOKUP($G$3,'講習スケジュール(入力用)'!$B$73:$ADG$172,599,FALSE))</f>
      </c>
      <c r="H67" s="333"/>
      <c r="I67" s="318">
        <f>IF(VLOOKUP($G$3,'講習スケジュール(入力用)'!$B$73:$ADG$172,613,FALSE)="","",VLOOKUP($G$3,'講習スケジュール(入力用)'!$B$73:$ADG$172,613,FALSE))</f>
      </c>
      <c r="J67" s="319"/>
      <c r="K67" s="318">
        <f>IF(VLOOKUP($G$3,'講習スケジュール(入力用)'!$B$73:$ADG$172,627,FALSE)="","",VLOOKUP($G$3,'講習スケジュール(入力用)'!$B$73:$ADG$172,627,FALSE))</f>
      </c>
      <c r="L67" s="319"/>
      <c r="M67" s="318">
        <f>IF(VLOOKUP($G$3,'講習スケジュール(入力用)'!$B$73:$ADG$172,641,FALSE)="","",VLOOKUP($G$3,'講習スケジュール(入力用)'!$B$73:$ADG$172,641,FALSE))</f>
      </c>
      <c r="N67" s="319"/>
      <c r="O67" s="318">
        <f>IF(VLOOKUP($G$3,'講習スケジュール(入力用)'!$B$73:$ADG$172,655,FALSE)="","",VLOOKUP($G$3,'講習スケジュール(入力用)'!$B$73:$ADG$172,655,FALSE))</f>
      </c>
      <c r="P67" s="319"/>
      <c r="Q67" s="318">
        <f>IF(VLOOKUP($G$3,'講習スケジュール(入力用)'!$B$73:$ADG$172,669,FALSE)="","",VLOOKUP($G$3,'講習スケジュール(入力用)'!$B$73:$ADG$172,669,FALSE))</f>
      </c>
      <c r="R67" s="319"/>
      <c r="S67" s="287">
        <f>IF(VLOOKUP($G$3,'講習スケジュール(入力用)'!$B$73:$ADG$172,683,FALSE)="","",VLOOKUP($G$3,'講習スケジュール(入力用)'!$B$73:$ADG$172,683,FALSE))</f>
      </c>
      <c r="T67" s="288"/>
      <c r="U67" s="287">
        <f>IF(VLOOKUP($G$3,'講習スケジュール(入力用)'!$B$73:$ADG$172,697,FALSE)="","",VLOOKUP($G$3,'講習スケジュール(入力用)'!$B$73:$ADG$172,697,FALSE))</f>
      </c>
      <c r="V67" s="288"/>
      <c r="W67" s="287">
        <f>IF(VLOOKUP($G$3,'講習スケジュール(入力用)'!$B$73:$ADG$172,711,FALSE)="","",VLOOKUP($G$3,'講習スケジュール(入力用)'!$B$73:$ADG$172,711,FALSE))</f>
      </c>
      <c r="X67" s="288"/>
      <c r="Y67" s="287">
        <f>IF(VLOOKUP($G$3,'講習スケジュール(入力用)'!$B$73:$ADG$172,725,FALSE)="","",VLOOKUP($G$3,'講習スケジュール(入力用)'!$B$73:$ADG$172,725,FALSE))</f>
      </c>
      <c r="Z67" s="288"/>
      <c r="AA67" s="287">
        <f>IF(VLOOKUP($G$3,'講習スケジュール(入力用)'!$B$73:$ADG$172,739,FALSE)="","",VLOOKUP($G$3,'講習スケジュール(入力用)'!$B$73:$ADG$172,739,FALSE))</f>
      </c>
      <c r="AB67" s="288"/>
      <c r="AC67" s="287">
        <f>IF(VLOOKUP($G$3,'講習スケジュール(入力用)'!$B$73:$ADG$172,753,FALSE)="","",VLOOKUP($G$3,'講習スケジュール(入力用)'!$B$73:$ADG$172,753,FALSE))</f>
      </c>
      <c r="AD67" s="288"/>
      <c r="AE67" s="287">
        <f>IF(VLOOKUP($G$3,'講習スケジュール(入力用)'!$B$73:$ADG$172,767,FALSE)="","",VLOOKUP($G$3,'講習スケジュール(入力用)'!$B$73:$ADG$172,767,FALSE))</f>
      </c>
      <c r="AF67" s="288"/>
      <c r="AG67" s="287">
        <f>IF(VLOOKUP($G$3,'講習スケジュール(入力用)'!$B$73:$ADG$172,781,FALSE)="","",VLOOKUP($G$3,'講習スケジュール(入力用)'!$B$73:$ADG$172,781,FALSE))</f>
      </c>
      <c r="AH67" s="288"/>
      <c r="AI67" s="353"/>
      <c r="AJ67" s="353"/>
      <c r="AK67" s="358"/>
      <c r="AL67" s="358"/>
      <c r="AM67" s="358"/>
      <c r="AN67" s="358"/>
      <c r="AO67" s="358"/>
      <c r="AP67" s="358"/>
      <c r="AQ67" s="358"/>
      <c r="AR67" s="358"/>
      <c r="AS67" s="358"/>
      <c r="AT67" s="358"/>
      <c r="AU67" s="353"/>
      <c r="AV67" s="353"/>
    </row>
    <row r="68" spans="1:48" ht="21" customHeight="1">
      <c r="A68" s="322"/>
      <c r="B68" s="300" t="s">
        <v>8</v>
      </c>
      <c r="C68" s="301"/>
      <c r="D68" s="302"/>
      <c r="E68" s="310"/>
      <c r="F68" s="341"/>
      <c r="G68" s="334"/>
      <c r="H68" s="335"/>
      <c r="I68" s="320"/>
      <c r="J68" s="321"/>
      <c r="K68" s="320"/>
      <c r="L68" s="321"/>
      <c r="M68" s="320"/>
      <c r="N68" s="321"/>
      <c r="O68" s="320"/>
      <c r="P68" s="321"/>
      <c r="Q68" s="320"/>
      <c r="R68" s="321"/>
      <c r="S68" s="289"/>
      <c r="T68" s="290"/>
      <c r="U68" s="289"/>
      <c r="V68" s="290"/>
      <c r="W68" s="289"/>
      <c r="X68" s="290"/>
      <c r="Y68" s="289"/>
      <c r="Z68" s="290"/>
      <c r="AA68" s="289"/>
      <c r="AB68" s="290"/>
      <c r="AC68" s="289"/>
      <c r="AD68" s="290"/>
      <c r="AE68" s="289"/>
      <c r="AF68" s="290"/>
      <c r="AG68" s="289"/>
      <c r="AH68" s="290"/>
      <c r="AI68" s="353"/>
      <c r="AJ68" s="353"/>
      <c r="AK68" s="358"/>
      <c r="AL68" s="358"/>
      <c r="AM68" s="358"/>
      <c r="AN68" s="358"/>
      <c r="AO68" s="358"/>
      <c r="AP68" s="358"/>
      <c r="AQ68" s="358"/>
      <c r="AR68" s="358"/>
      <c r="AS68" s="358"/>
      <c r="AT68" s="358"/>
      <c r="AU68" s="353"/>
      <c r="AV68" s="353"/>
    </row>
    <row r="69" spans="1:48" ht="21" customHeight="1">
      <c r="A69" s="322"/>
      <c r="B69" s="315">
        <f>B67+$AY$1</f>
      </c>
      <c r="C69" s="316"/>
      <c r="D69" s="317"/>
      <c r="E69" s="306"/>
      <c r="F69" s="342"/>
      <c r="G69" s="328">
        <f>IF(VLOOKUP($G$3,'講習スケジュール(入力用)'!$B$73:$ADG$172,600,FALSE)="","",VLOOKUP($G$3,'講習スケジュール(入力用)'!$B$73:$ADG$172,600,FALSE))</f>
      </c>
      <c r="H69" s="329"/>
      <c r="I69" s="330">
        <f>IF(VLOOKUP($G$3,'講習スケジュール(入力用)'!$B$73:$ADG$172,614,FALSE)="","",VLOOKUP($G$3,'講習スケジュール(入力用)'!$B$73:$ADG$172,614,FALSE))</f>
      </c>
      <c r="J69" s="331"/>
      <c r="K69" s="330">
        <f>IF(VLOOKUP($G$3,'講習スケジュール(入力用)'!$B$73:$ADG$172,628,FALSE)="","",VLOOKUP($G$3,'講習スケジュール(入力用)'!$B$73:$ADG$172,628,FALSE))</f>
      </c>
      <c r="L69" s="331"/>
      <c r="M69" s="330">
        <f>IF(VLOOKUP($G$3,'講習スケジュール(入力用)'!$B$73:$ADG$172,642,FALSE)="","",VLOOKUP($G$3,'講習スケジュール(入力用)'!$B$73:$ADG$172,642,FALSE))</f>
      </c>
      <c r="N69" s="331"/>
      <c r="O69" s="330">
        <f>IF(VLOOKUP($G$3,'講習スケジュール(入力用)'!$B$73:$ADG$172,656,FALSE)="","",VLOOKUP($G$3,'講習スケジュール(入力用)'!$B$73:$ADG$172,656,FALSE))</f>
      </c>
      <c r="P69" s="331"/>
      <c r="Q69" s="330">
        <f>IF(VLOOKUP($G$3,'講習スケジュール(入力用)'!$B$73:$ADG$172,670,FALSE)="","",VLOOKUP($G$3,'講習スケジュール(入力用)'!$B$73:$ADG$172,670,FALSE))</f>
      </c>
      <c r="R69" s="331"/>
      <c r="S69" s="297">
        <f>IF(VLOOKUP($G$3,'講習スケジュール(入力用)'!$B$73:$ADG$172,684,FALSE)="","",VLOOKUP($G$3,'講習スケジュール(入力用)'!$B$73:$ADG$172,684,FALSE))</f>
      </c>
      <c r="T69" s="298"/>
      <c r="U69" s="297">
        <f>IF(VLOOKUP($G$3,'講習スケジュール(入力用)'!$B$73:$ADG$172,698,FALSE)="","",VLOOKUP($G$3,'講習スケジュール(入力用)'!$B$73:$ADG$172,698,FALSE))</f>
      </c>
      <c r="V69" s="298"/>
      <c r="W69" s="297">
        <f>IF(VLOOKUP($G$3,'講習スケジュール(入力用)'!$B$73:$ADG$172,712,FALSE)="","",VLOOKUP($G$3,'講習スケジュール(入力用)'!$B$73:$ADG$172,712,FALSE))</f>
      </c>
      <c r="X69" s="298"/>
      <c r="Y69" s="297">
        <f>IF(VLOOKUP($G$3,'講習スケジュール(入力用)'!$B$73:$ADG$172,726,FALSE)="","",VLOOKUP($G$3,'講習スケジュール(入力用)'!$B$73:$ADG$172,726,FALSE))</f>
      </c>
      <c r="Z69" s="298"/>
      <c r="AA69" s="297">
        <f>IF(VLOOKUP($G$3,'講習スケジュール(入力用)'!$B$73:$ADG$172,740,FALSE)="","",VLOOKUP($G$3,'講習スケジュール(入力用)'!$B$73:$ADG$172,740,FALSE))</f>
      </c>
      <c r="AB69" s="298"/>
      <c r="AC69" s="297">
        <f>IF(VLOOKUP($G$3,'講習スケジュール(入力用)'!$B$73:$ADG$172,754,FALSE)="","",VLOOKUP($G$3,'講習スケジュール(入力用)'!$B$73:$ADG$172,754,FALSE))</f>
      </c>
      <c r="AD69" s="298"/>
      <c r="AE69" s="297">
        <f>IF(VLOOKUP($G$3,'講習スケジュール(入力用)'!$B$73:$ADG$172,768,FALSE)="","",VLOOKUP($G$3,'講習スケジュール(入力用)'!$B$73:$ADG$172,768,FALSE))</f>
      </c>
      <c r="AF69" s="298"/>
      <c r="AG69" s="297">
        <f>IF(VLOOKUP($G$3,'講習スケジュール(入力用)'!$B$73:$ADG$172,782,FALSE)="","",VLOOKUP($G$3,'講習スケジュール(入力用)'!$B$73:$ADG$172,782,FALSE))</f>
      </c>
      <c r="AH69" s="298"/>
      <c r="AI69" s="354"/>
      <c r="AJ69" s="354"/>
      <c r="AK69" s="358"/>
      <c r="AL69" s="358"/>
      <c r="AM69" s="358"/>
      <c r="AN69" s="358"/>
      <c r="AO69" s="358"/>
      <c r="AP69" s="358"/>
      <c r="AQ69" s="358"/>
      <c r="AR69" s="358"/>
      <c r="AS69" s="358"/>
      <c r="AT69" s="358"/>
      <c r="AU69" s="354"/>
      <c r="AV69" s="354"/>
    </row>
    <row r="70" spans="1:48" ht="21" customHeight="1">
      <c r="A70" s="322" t="s">
        <v>27</v>
      </c>
      <c r="B70" s="312">
        <v>0.74652777777777779</v>
      </c>
      <c r="C70" s="313"/>
      <c r="D70" s="314"/>
      <c r="E70" s="308" t="s">
        <v>7</v>
      </c>
      <c r="F70" s="340"/>
      <c r="G70" s="332">
        <f>IF(VLOOKUP($G$3,'講習スケジュール(入力用)'!$B$73:$ADG$172,601,FALSE)="","",VLOOKUP($G$3,'講習スケジュール(入力用)'!$B$73:$ADG$172,601,FALSE))</f>
      </c>
      <c r="H70" s="333"/>
      <c r="I70" s="318">
        <f>IF(VLOOKUP($G$3,'講習スケジュール(入力用)'!$B$73:$ADG$172,615,FALSE)="","",VLOOKUP($G$3,'講習スケジュール(入力用)'!$B$73:$ADG$172,615,FALSE))</f>
      </c>
      <c r="J70" s="319"/>
      <c r="K70" s="318">
        <f>IF(VLOOKUP($G$3,'講習スケジュール(入力用)'!$B$73:$ADG$172,629,FALSE)="","",VLOOKUP($G$3,'講習スケジュール(入力用)'!$B$73:$ADG$172,629,FALSE))</f>
      </c>
      <c r="L70" s="319"/>
      <c r="M70" s="318">
        <f>IF(VLOOKUP($G$3,'講習スケジュール(入力用)'!$B$73:$ADG$172,643,FALSE)="","",VLOOKUP($G$3,'講習スケジュール(入力用)'!$B$73:$ADG$172,643,FALSE))</f>
      </c>
      <c r="N70" s="319"/>
      <c r="O70" s="318">
        <f>IF(VLOOKUP($G$3,'講習スケジュール(入力用)'!$B$73:$ADG$172,657,FALSE)="","",VLOOKUP($G$3,'講習スケジュール(入力用)'!$B$73:$ADG$172,657,FALSE))</f>
      </c>
      <c r="P70" s="319"/>
      <c r="Q70" s="318">
        <f>IF(VLOOKUP($G$3,'講習スケジュール(入力用)'!$B$73:$ADG$172,671,FALSE)="","",VLOOKUP($G$3,'講習スケジュール(入力用)'!$B$73:$ADG$172,671,FALSE))</f>
      </c>
      <c r="R70" s="319"/>
      <c r="S70" s="287">
        <f>IF(VLOOKUP($G$3,'講習スケジュール(入力用)'!$B$73:$ADG$172,685,FALSE)="","",VLOOKUP($G$3,'講習スケジュール(入力用)'!$B$73:$ADG$172,685,FALSE))</f>
      </c>
      <c r="T70" s="288"/>
      <c r="U70" s="287">
        <f>IF(VLOOKUP($G$3,'講習スケジュール(入力用)'!$B$73:$ADG$172,699,FALSE)="","",VLOOKUP($G$3,'講習スケジュール(入力用)'!$B$73:$ADG$172,699,FALSE))</f>
      </c>
      <c r="V70" s="288"/>
      <c r="W70" s="287">
        <f>IF(VLOOKUP($G$3,'講習スケジュール(入力用)'!$B$73:$ADG$172,713,FALSE)="","",VLOOKUP($G$3,'講習スケジュール(入力用)'!$B$73:$ADG$172,713,FALSE))</f>
      </c>
      <c r="X70" s="288"/>
      <c r="Y70" s="287">
        <f>IF(VLOOKUP($G$3,'講習スケジュール(入力用)'!$B$73:$ADG$172,727,FALSE)="","",VLOOKUP($G$3,'講習スケジュール(入力用)'!$B$73:$ADG$172,727,FALSE))</f>
      </c>
      <c r="Z70" s="288"/>
      <c r="AA70" s="287">
        <f>IF(VLOOKUP($G$3,'講習スケジュール(入力用)'!$B$73:$ADG$172,741,FALSE)="","",VLOOKUP($G$3,'講習スケジュール(入力用)'!$B$73:$ADG$172,741,FALSE))</f>
      </c>
      <c r="AB70" s="288"/>
      <c r="AC70" s="287">
        <f>IF(VLOOKUP($G$3,'講習スケジュール(入力用)'!$B$73:$ADG$172,755,FALSE)="","",VLOOKUP($G$3,'講習スケジュール(入力用)'!$B$73:$ADG$172,755,FALSE))</f>
      </c>
      <c r="AD70" s="288"/>
      <c r="AE70" s="287">
        <f>IF(VLOOKUP($G$3,'講習スケジュール(入力用)'!$B$73:$ADG$172,769,FALSE)="","",VLOOKUP($G$3,'講習スケジュール(入力用)'!$B$73:$ADG$172,769,FALSE))</f>
      </c>
      <c r="AF70" s="288"/>
      <c r="AG70" s="287">
        <f>IF(VLOOKUP($G$3,'講習スケジュール(入力用)'!$B$73:$ADG$172,783,FALSE)="","",VLOOKUP($G$3,'講習スケジュール(入力用)'!$B$73:$ADG$172,783,FALSE))</f>
      </c>
      <c r="AH70" s="288"/>
      <c r="AI70" s="353"/>
      <c r="AJ70" s="353"/>
      <c r="AK70" s="358"/>
      <c r="AL70" s="358"/>
      <c r="AM70" s="358"/>
      <c r="AN70" s="358"/>
      <c r="AO70" s="358"/>
      <c r="AP70" s="358"/>
      <c r="AQ70" s="358"/>
      <c r="AR70" s="358"/>
      <c r="AS70" s="358"/>
      <c r="AT70" s="358"/>
      <c r="AU70" s="353"/>
      <c r="AV70" s="353"/>
    </row>
    <row r="71" spans="1:48" ht="21" customHeight="1">
      <c r="A71" s="322"/>
      <c r="B71" s="300" t="s">
        <v>8</v>
      </c>
      <c r="C71" s="301"/>
      <c r="D71" s="302"/>
      <c r="E71" s="310"/>
      <c r="F71" s="341"/>
      <c r="G71" s="334"/>
      <c r="H71" s="335"/>
      <c r="I71" s="320"/>
      <c r="J71" s="321"/>
      <c r="K71" s="320"/>
      <c r="L71" s="321"/>
      <c r="M71" s="320"/>
      <c r="N71" s="321"/>
      <c r="O71" s="320"/>
      <c r="P71" s="321"/>
      <c r="Q71" s="320"/>
      <c r="R71" s="321"/>
      <c r="S71" s="289"/>
      <c r="T71" s="290"/>
      <c r="U71" s="289"/>
      <c r="V71" s="290"/>
      <c r="W71" s="289"/>
      <c r="X71" s="290"/>
      <c r="Y71" s="289"/>
      <c r="Z71" s="290"/>
      <c r="AA71" s="289"/>
      <c r="AB71" s="290"/>
      <c r="AC71" s="289"/>
      <c r="AD71" s="290"/>
      <c r="AE71" s="289"/>
      <c r="AF71" s="290"/>
      <c r="AG71" s="289"/>
      <c r="AH71" s="290"/>
      <c r="AI71" s="353"/>
      <c r="AJ71" s="353"/>
      <c r="AK71" s="358"/>
      <c r="AL71" s="358"/>
      <c r="AM71" s="358"/>
      <c r="AN71" s="358"/>
      <c r="AO71" s="358"/>
      <c r="AP71" s="358"/>
      <c r="AQ71" s="358"/>
      <c r="AR71" s="358"/>
      <c r="AS71" s="358"/>
      <c r="AT71" s="358"/>
      <c r="AU71" s="353"/>
      <c r="AV71" s="353"/>
    </row>
    <row r="72" spans="1:48" ht="21" customHeight="1">
      <c r="A72" s="322"/>
      <c r="B72" s="315">
        <f>B70+$AY$1</f>
      </c>
      <c r="C72" s="316"/>
      <c r="D72" s="317"/>
      <c r="E72" s="306"/>
      <c r="F72" s="342"/>
      <c r="G72" s="328">
        <f>IF(VLOOKUP($G$3,'講習スケジュール(入力用)'!$B$73:$ADG$172,602,FALSE)="","",VLOOKUP($G$3,'講習スケジュール(入力用)'!$B$73:$ADG$172,602,FALSE))</f>
      </c>
      <c r="H72" s="329"/>
      <c r="I72" s="330">
        <f>IF(VLOOKUP($G$3,'講習スケジュール(入力用)'!$B$73:$ADG$172,616,FALSE)="","",VLOOKUP($G$3,'講習スケジュール(入力用)'!$B$73:$ADG$172,616,FALSE))</f>
      </c>
      <c r="J72" s="331"/>
      <c r="K72" s="330">
        <f>IF(VLOOKUP($G$3,'講習スケジュール(入力用)'!$B$73:$ADG$172,630,FALSE)="","",VLOOKUP($G$3,'講習スケジュール(入力用)'!$B$73:$ADG$172,630,FALSE))</f>
      </c>
      <c r="L72" s="331"/>
      <c r="M72" s="330">
        <f>IF(VLOOKUP($G$3,'講習スケジュール(入力用)'!$B$73:$ADG$172,644,FALSE)="","",VLOOKUP($G$3,'講習スケジュール(入力用)'!$B$73:$ADG$172,644,FALSE))</f>
      </c>
      <c r="N72" s="331"/>
      <c r="O72" s="330">
        <f>IF(VLOOKUP($G$3,'講習スケジュール(入力用)'!$B$73:$ADG$172,658,FALSE)="","",VLOOKUP($G$3,'講習スケジュール(入力用)'!$B$73:$ADG$172,658,FALSE))</f>
      </c>
      <c r="P72" s="331"/>
      <c r="Q72" s="330">
        <f>IF(VLOOKUP($G$3,'講習スケジュール(入力用)'!$B$73:$ADG$172,672,FALSE)="","",VLOOKUP($G$3,'講習スケジュール(入力用)'!$B$73:$ADG$172,672,FALSE))</f>
      </c>
      <c r="R72" s="331"/>
      <c r="S72" s="297">
        <f>IF(VLOOKUP($G$3,'講習スケジュール(入力用)'!$B$73:$ADG$172,686,FALSE)="","",VLOOKUP($G$3,'講習スケジュール(入力用)'!$B$73:$ADG$172,686,FALSE))</f>
      </c>
      <c r="T72" s="298"/>
      <c r="U72" s="297">
        <f>IF(VLOOKUP($G$3,'講習スケジュール(入力用)'!$B$73:$ADG$172,700,FALSE)="","",VLOOKUP($G$3,'講習スケジュール(入力用)'!$B$73:$ADG$172,700,FALSE))</f>
      </c>
      <c r="V72" s="298"/>
      <c r="W72" s="297">
        <f>IF(VLOOKUP($G$3,'講習スケジュール(入力用)'!$B$73:$ADG$172,714,FALSE)="","",VLOOKUP($G$3,'講習スケジュール(入力用)'!$B$73:$ADG$172,714,FALSE))</f>
      </c>
      <c r="X72" s="298"/>
      <c r="Y72" s="297">
        <f>IF(VLOOKUP($G$3,'講習スケジュール(入力用)'!$B$73:$ADG$172,728,FALSE)="","",VLOOKUP($G$3,'講習スケジュール(入力用)'!$B$73:$ADG$172,728,FALSE))</f>
      </c>
      <c r="Z72" s="298"/>
      <c r="AA72" s="297">
        <f>IF(VLOOKUP($G$3,'講習スケジュール(入力用)'!$B$73:$ADG$172,742,FALSE)="","",VLOOKUP($G$3,'講習スケジュール(入力用)'!$B$73:$ADG$172,742,FALSE))</f>
      </c>
      <c r="AB72" s="298"/>
      <c r="AC72" s="297">
        <f>IF(VLOOKUP($G$3,'講習スケジュール(入力用)'!$B$73:$ADG$172,756,FALSE)="","",VLOOKUP($G$3,'講習スケジュール(入力用)'!$B$73:$ADG$172,756,FALSE))</f>
      </c>
      <c r="AD72" s="298"/>
      <c r="AE72" s="297">
        <f>IF(VLOOKUP($G$3,'講習スケジュール(入力用)'!$B$73:$ADG$172,770,FALSE)="","",VLOOKUP($G$3,'講習スケジュール(入力用)'!$B$73:$ADG$172,770,FALSE))</f>
      </c>
      <c r="AF72" s="298"/>
      <c r="AG72" s="297">
        <f>IF(VLOOKUP($G$3,'講習スケジュール(入力用)'!$B$73:$ADG$172,784,FALSE)="","",VLOOKUP($G$3,'講習スケジュール(入力用)'!$B$73:$ADG$172,784,FALSE))</f>
      </c>
      <c r="AH72" s="298"/>
      <c r="AI72" s="354"/>
      <c r="AJ72" s="354"/>
      <c r="AK72" s="358"/>
      <c r="AL72" s="358"/>
      <c r="AM72" s="358"/>
      <c r="AN72" s="358"/>
      <c r="AO72" s="358"/>
      <c r="AP72" s="358"/>
      <c r="AQ72" s="358"/>
      <c r="AR72" s="358"/>
      <c r="AS72" s="358"/>
      <c r="AT72" s="358"/>
      <c r="AU72" s="354"/>
      <c r="AV72" s="354"/>
    </row>
    <row r="73" spans="1:48" ht="21" customHeight="1">
      <c r="A73" s="322" t="s">
        <v>28</v>
      </c>
      <c r="B73" s="312">
        <v>0.8125</v>
      </c>
      <c r="C73" s="313"/>
      <c r="D73" s="314"/>
      <c r="E73" s="308" t="s">
        <v>7</v>
      </c>
      <c r="F73" s="340"/>
      <c r="G73" s="332">
        <f>IF(VLOOKUP($G$3,'講習スケジュール(入力用)'!$B$73:$ADG$172,603,FALSE)="","",VLOOKUP($G$3,'講習スケジュール(入力用)'!$B$73:$ADG$172,603,FALSE))</f>
      </c>
      <c r="H73" s="333"/>
      <c r="I73" s="318">
        <f>IF(VLOOKUP($G$3,'講習スケジュール(入力用)'!$B$73:$ADG$172,617,FALSE)="","",VLOOKUP($G$3,'講習スケジュール(入力用)'!$B$73:$ADG$172,617,FALSE))</f>
      </c>
      <c r="J73" s="319"/>
      <c r="K73" s="318">
        <f>IF(VLOOKUP($G$3,'講習スケジュール(入力用)'!$B$73:$ADG$172,631,FALSE)="","",VLOOKUP($G$3,'講習スケジュール(入力用)'!$B$73:$ADG$172,631,FALSE))</f>
      </c>
      <c r="L73" s="319"/>
      <c r="M73" s="318">
        <f>IF(VLOOKUP($G$3,'講習スケジュール(入力用)'!$B$73:$ADG$172,645,FALSE)="","",VLOOKUP($G$3,'講習スケジュール(入力用)'!$B$73:$ADG$172,645,FALSE))</f>
      </c>
      <c r="N73" s="319"/>
      <c r="O73" s="318">
        <f>IF(VLOOKUP($G$3,'講習スケジュール(入力用)'!$B$73:$ADG$172,659,FALSE)="","",VLOOKUP($G$3,'講習スケジュール(入力用)'!$B$73:$ADG$172,659,FALSE))</f>
      </c>
      <c r="P73" s="319"/>
      <c r="Q73" s="318">
        <f>IF(VLOOKUP($G$3,'講習スケジュール(入力用)'!$B$73:$ADG$172,673,FALSE)="","",VLOOKUP($G$3,'講習スケジュール(入力用)'!$B$73:$ADG$172,673,FALSE))</f>
      </c>
      <c r="R73" s="319"/>
      <c r="S73" s="287">
        <f>IF(VLOOKUP($G$3,'講習スケジュール(入力用)'!$B$73:$ADG$172,687,FALSE)="","",VLOOKUP($G$3,'講習スケジュール(入力用)'!$B$73:$ADG$172,687,FALSE))</f>
      </c>
      <c r="T73" s="288"/>
      <c r="U73" s="287">
        <f>IF(VLOOKUP($G$3,'講習スケジュール(入力用)'!$B$73:$ADG$172,701,FALSE)="","",VLOOKUP($G$3,'講習スケジュール(入力用)'!$B$73:$ADG$172,701,FALSE))</f>
      </c>
      <c r="V73" s="288"/>
      <c r="W73" s="287">
        <f>IF(VLOOKUP($G$3,'講習スケジュール(入力用)'!$B$73:$ADG$172,715,FALSE)="","",VLOOKUP($G$3,'講習スケジュール(入力用)'!$B$73:$ADG$172,715,FALSE))</f>
      </c>
      <c r="X73" s="288"/>
      <c r="Y73" s="287">
        <f>IF(VLOOKUP($G$3,'講習スケジュール(入力用)'!$B$73:$ADG$172,729,FALSE)="","",VLOOKUP($G$3,'講習スケジュール(入力用)'!$B$73:$ADG$172,729,FALSE))</f>
      </c>
      <c r="Z73" s="288"/>
      <c r="AA73" s="287">
        <f>IF(VLOOKUP($G$3,'講習スケジュール(入力用)'!$B$73:$ADG$172,743,FALSE)="","",VLOOKUP($G$3,'講習スケジュール(入力用)'!$B$73:$ADG$172,743,FALSE))</f>
      </c>
      <c r="AB73" s="288"/>
      <c r="AC73" s="287">
        <f>IF(VLOOKUP($G$3,'講習スケジュール(入力用)'!$B$73:$ADG$172,757,FALSE)="","",VLOOKUP($G$3,'講習スケジュール(入力用)'!$B$73:$ADG$172,757,FALSE))</f>
      </c>
      <c r="AD73" s="288"/>
      <c r="AE73" s="287">
        <f>IF(VLOOKUP($G$3,'講習スケジュール(入力用)'!$B$73:$ADG$172,771,FALSE)="","",VLOOKUP($G$3,'講習スケジュール(入力用)'!$B$73:$ADG$172,771,FALSE))</f>
      </c>
      <c r="AF73" s="288"/>
      <c r="AG73" s="287">
        <f>IF(VLOOKUP($G$3,'講習スケジュール(入力用)'!$B$73:$ADG$172,785,FALSE)="","",VLOOKUP($G$3,'講習スケジュール(入力用)'!$B$73:$ADG$172,785,FALSE))</f>
      </c>
      <c r="AH73" s="288"/>
      <c r="AI73" s="353"/>
      <c r="AJ73" s="353"/>
      <c r="AK73" s="358"/>
      <c r="AL73" s="358"/>
      <c r="AM73" s="358"/>
      <c r="AN73" s="358"/>
      <c r="AO73" s="358"/>
      <c r="AP73" s="358"/>
      <c r="AQ73" s="358"/>
      <c r="AR73" s="358"/>
      <c r="AS73" s="358"/>
      <c r="AT73" s="358"/>
      <c r="AU73" s="353"/>
      <c r="AV73" s="353"/>
    </row>
    <row r="74" spans="1:48" ht="21" customHeight="1">
      <c r="A74" s="322"/>
      <c r="B74" s="337" t="s">
        <v>8</v>
      </c>
      <c r="C74" s="338"/>
      <c r="D74" s="339"/>
      <c r="E74" s="310"/>
      <c r="F74" s="341"/>
      <c r="G74" s="334"/>
      <c r="H74" s="335"/>
      <c r="I74" s="320"/>
      <c r="J74" s="321"/>
      <c r="K74" s="320"/>
      <c r="L74" s="321"/>
      <c r="M74" s="320"/>
      <c r="N74" s="321"/>
      <c r="O74" s="320"/>
      <c r="P74" s="321"/>
      <c r="Q74" s="320"/>
      <c r="R74" s="321"/>
      <c r="S74" s="289"/>
      <c r="T74" s="290"/>
      <c r="U74" s="289"/>
      <c r="V74" s="290"/>
      <c r="W74" s="289"/>
      <c r="X74" s="290"/>
      <c r="Y74" s="289"/>
      <c r="Z74" s="290"/>
      <c r="AA74" s="289"/>
      <c r="AB74" s="290"/>
      <c r="AC74" s="289"/>
      <c r="AD74" s="290"/>
      <c r="AE74" s="289"/>
      <c r="AF74" s="290"/>
      <c r="AG74" s="289"/>
      <c r="AH74" s="290"/>
      <c r="AI74" s="353"/>
      <c r="AJ74" s="353"/>
      <c r="AK74" s="358"/>
      <c r="AL74" s="358"/>
      <c r="AM74" s="358"/>
      <c r="AN74" s="358"/>
      <c r="AO74" s="358"/>
      <c r="AP74" s="358"/>
      <c r="AQ74" s="358"/>
      <c r="AR74" s="358"/>
      <c r="AS74" s="358"/>
      <c r="AT74" s="358"/>
      <c r="AU74" s="353"/>
      <c r="AV74" s="353"/>
    </row>
    <row r="75" spans="1:48" ht="21" customHeight="1">
      <c r="A75" s="322"/>
      <c r="B75" s="315">
        <f>B73+$AY$1</f>
      </c>
      <c r="C75" s="316"/>
      <c r="D75" s="317"/>
      <c r="E75" s="306"/>
      <c r="F75" s="342"/>
      <c r="G75" s="328">
        <f>IF(VLOOKUP($G$3,'講習スケジュール(入力用)'!$B$73:$ADG$172,604,FALSE)="","",VLOOKUP($G$3,'講習スケジュール(入力用)'!$B$73:$ADG$172,604,FALSE))</f>
      </c>
      <c r="H75" s="329"/>
      <c r="I75" s="330">
        <f>IF(VLOOKUP($G$3,'講習スケジュール(入力用)'!$B$73:$ADG$172,618,FALSE)="","",VLOOKUP($G$3,'講習スケジュール(入力用)'!$B$73:$ADG$172,618,FALSE))</f>
      </c>
      <c r="J75" s="331"/>
      <c r="K75" s="330">
        <f>IF(VLOOKUP($G$3,'講習スケジュール(入力用)'!$B$73:$ADG$172,632,FALSE)="","",VLOOKUP($G$3,'講習スケジュール(入力用)'!$B$73:$ADG$172,632,FALSE))</f>
      </c>
      <c r="L75" s="331"/>
      <c r="M75" s="330">
        <f>IF(VLOOKUP($G$3,'講習スケジュール(入力用)'!$B$73:$ADG$172,646,FALSE)="","",VLOOKUP($G$3,'講習スケジュール(入力用)'!$B$73:$ADG$172,646,FALSE))</f>
      </c>
      <c r="N75" s="331"/>
      <c r="O75" s="330">
        <f>IF(VLOOKUP($G$3,'講習スケジュール(入力用)'!$B$73:$ADG$172,660,FALSE)="","",VLOOKUP($G$3,'講習スケジュール(入力用)'!$B$73:$ADG$172,660,FALSE))</f>
      </c>
      <c r="P75" s="331"/>
      <c r="Q75" s="330">
        <f>IF(VLOOKUP($G$3,'講習スケジュール(入力用)'!$B$73:$ADG$172,674,FALSE)="","",VLOOKUP($G$3,'講習スケジュール(入力用)'!$B$73:$ADG$172,674,FALSE))</f>
      </c>
      <c r="R75" s="331"/>
      <c r="S75" s="297">
        <f>IF(VLOOKUP($G$3,'講習スケジュール(入力用)'!$B$73:$ADG$172,688,FALSE)="","",VLOOKUP($G$3,'講習スケジュール(入力用)'!$B$73:$ADG$172,688,FALSE))</f>
      </c>
      <c r="T75" s="298"/>
      <c r="U75" s="297">
        <f>IF(VLOOKUP($G$3,'講習スケジュール(入力用)'!$B$73:$ADG$172,702,FALSE)="","",VLOOKUP($G$3,'講習スケジュール(入力用)'!$B$73:$ADG$172,702,FALSE))</f>
      </c>
      <c r="V75" s="298"/>
      <c r="W75" s="297">
        <f>IF(VLOOKUP($G$3,'講習スケジュール(入力用)'!$B$73:$ADG$172,716,FALSE)="","",VLOOKUP($G$3,'講習スケジュール(入力用)'!$B$73:$ADG$172,716,FALSE))</f>
      </c>
      <c r="X75" s="298"/>
      <c r="Y75" s="297">
        <f>IF(VLOOKUP($G$3,'講習スケジュール(入力用)'!$B$73:$ADG$172,730,FALSE)="","",VLOOKUP($G$3,'講習スケジュール(入力用)'!$B$73:$ADG$172,730,FALSE))</f>
      </c>
      <c r="Z75" s="298"/>
      <c r="AA75" s="297">
        <f>IF(VLOOKUP($G$3,'講習スケジュール(入力用)'!$B$73:$ADG$172,744,FALSE)="","",VLOOKUP($G$3,'講習スケジュール(入力用)'!$B$73:$ADG$172,744,FALSE))</f>
      </c>
      <c r="AB75" s="298"/>
      <c r="AC75" s="297">
        <f>IF(VLOOKUP($G$3,'講習スケジュール(入力用)'!$B$73:$ADG$172,758,FALSE)="","",VLOOKUP($G$3,'講習スケジュール(入力用)'!$B$73:$ADG$172,758,FALSE))</f>
      </c>
      <c r="AD75" s="298"/>
      <c r="AE75" s="297">
        <f>IF(VLOOKUP($G$3,'講習スケジュール(入力用)'!$B$73:$ADG$172,772,FALSE)="","",VLOOKUP($G$3,'講習スケジュール(入力用)'!$B$73:$ADG$172,772,FALSE))</f>
      </c>
      <c r="AF75" s="298"/>
      <c r="AG75" s="297">
        <f>IF(VLOOKUP($G$3,'講習スケジュール(入力用)'!$B$73:$ADG$172,786,FALSE)="","",VLOOKUP($G$3,'講習スケジュール(入力用)'!$B$73:$ADG$172,786,FALSE))</f>
      </c>
      <c r="AH75" s="298"/>
      <c r="AI75" s="354"/>
      <c r="AJ75" s="354"/>
      <c r="AK75" s="354"/>
      <c r="AL75" s="354"/>
      <c r="AM75" s="354"/>
      <c r="AN75" s="354"/>
      <c r="AO75" s="354"/>
      <c r="AP75" s="354"/>
      <c r="AQ75" s="354"/>
      <c r="AR75" s="354"/>
      <c r="AS75" s="354"/>
      <c r="AT75" s="354"/>
      <c r="AU75" s="354"/>
      <c r="AV75" s="354"/>
    </row>
    <row r="101" spans="2:3" ht="21" customHeight="1">
      <c r="B101" s="48"/>
      <c r="C101" s="53"/>
    </row>
    <row r="102" spans="2:3" ht="21" customHeight="1">
      <c r="B102" s="48"/>
      <c r="C102" s="53"/>
    </row>
    <row r="103" spans="2:3" ht="21" customHeight="1">
      <c r="B103" s="48"/>
      <c r="C103" s="53"/>
    </row>
    <row r="104" spans="2:3" ht="21" customHeight="1">
      <c r="B104" s="48"/>
      <c r="C104" s="53"/>
    </row>
    <row r="105" spans="2:3" ht="21" customHeight="1">
      <c r="B105" s="48"/>
      <c r="C105" s="53"/>
    </row>
    <row r="106" spans="2:3" ht="21" customHeight="1">
      <c r="B106" s="48"/>
      <c r="C106" s="53"/>
    </row>
    <row r="107" spans="2:3" ht="21" customHeight="1">
      <c r="B107" s="48"/>
      <c r="C107" s="53"/>
    </row>
    <row r="108" spans="2:3" ht="21" customHeight="1">
      <c r="B108" s="48"/>
      <c r="C108" s="53"/>
    </row>
    <row r="109" spans="2:3" ht="21" customHeight="1">
      <c r="B109" s="48"/>
      <c r="C109" s="53"/>
    </row>
    <row r="110" spans="2:3" ht="21" customHeight="1">
      <c r="B110" s="48"/>
      <c r="C110" s="53"/>
    </row>
    <row r="111" spans="2:3" ht="21" customHeight="1">
      <c r="B111" s="48"/>
      <c r="C111" s="53"/>
    </row>
    <row r="112" spans="2:3" ht="21" customHeight="1">
      <c r="B112" s="48"/>
      <c r="C112" s="53"/>
    </row>
    <row r="113" spans="2:3" ht="21" customHeight="1">
      <c r="B113" s="48"/>
      <c r="C113" s="53"/>
    </row>
    <row r="114" spans="2:3" ht="21" customHeight="1">
      <c r="B114" s="48"/>
      <c r="C114" s="53"/>
    </row>
    <row r="115" spans="2:3" ht="21" customHeight="1">
      <c r="B115" s="48"/>
      <c r="C115" s="53"/>
    </row>
    <row r="116" spans="2:3" ht="21" customHeight="1">
      <c r="B116" s="48"/>
      <c r="C116" s="53"/>
    </row>
    <row r="117" spans="2:3" ht="21" customHeight="1">
      <c r="B117" s="48"/>
      <c r="C117" s="53"/>
    </row>
    <row r="118" spans="2:3" ht="21" customHeight="1">
      <c r="B118" s="48"/>
      <c r="C118" s="53"/>
    </row>
    <row r="119" spans="2:3" ht="21" customHeight="1">
      <c r="B119" s="48"/>
      <c r="C119" s="53"/>
    </row>
    <row r="120" spans="2:3" ht="21" customHeight="1">
      <c r="B120" s="48"/>
      <c r="C120" s="53"/>
    </row>
    <row r="121" spans="2:3" ht="21" customHeight="1">
      <c r="B121" s="48"/>
      <c r="C121" s="53"/>
    </row>
    <row r="122" spans="2:3" ht="21" customHeight="1">
      <c r="B122" s="48"/>
      <c r="C122" s="53"/>
    </row>
    <row r="123" spans="2:3" ht="21" customHeight="1">
      <c r="B123" s="48"/>
      <c r="C123" s="53"/>
    </row>
    <row r="124" spans="2:3" ht="21" customHeight="1">
      <c r="B124" s="48"/>
      <c r="C124" s="53"/>
    </row>
    <row r="125" spans="2:3" ht="21" customHeight="1">
      <c r="B125" s="48"/>
      <c r="C125" s="53"/>
    </row>
    <row r="126" spans="2:3" ht="21" customHeight="1">
      <c r="B126" s="48"/>
      <c r="C126" s="53"/>
    </row>
    <row r="127" spans="2:3" ht="21" customHeight="1">
      <c r="B127" s="48"/>
      <c r="C127" s="53"/>
    </row>
    <row r="128" spans="2:3" ht="21" customHeight="1">
      <c r="B128" s="48"/>
      <c r="C128" s="53"/>
    </row>
    <row r="129" spans="2:3" ht="21" customHeight="1">
      <c r="B129" s="48"/>
      <c r="C129" s="53"/>
    </row>
    <row r="130" spans="2:3" ht="21" customHeight="1">
      <c r="B130" s="48"/>
      <c r="C130" s="53"/>
    </row>
    <row r="131" spans="2:3" ht="21" customHeight="1">
      <c r="B131" s="48"/>
      <c r="C131" s="53"/>
    </row>
    <row r="132" spans="2:3" ht="21" customHeight="1">
      <c r="B132" s="48"/>
      <c r="C132" s="53"/>
    </row>
    <row r="133" spans="2:3" ht="21" customHeight="1">
      <c r="B133" s="48"/>
      <c r="C133" s="53"/>
    </row>
    <row r="134" spans="2:3" ht="21" customHeight="1">
      <c r="B134" s="48"/>
      <c r="C134" s="53"/>
    </row>
    <row r="135" spans="2:3" ht="21" customHeight="1">
      <c r="B135" s="48"/>
      <c r="C135" s="53"/>
    </row>
    <row r="136" spans="2:3" ht="21" customHeight="1">
      <c r="B136" s="48"/>
      <c r="C136" s="53"/>
    </row>
    <row r="137" spans="2:3" ht="21" customHeight="1">
      <c r="B137" s="48"/>
      <c r="C137" s="53"/>
    </row>
    <row r="138" spans="2:3" ht="21" customHeight="1">
      <c r="B138" s="48"/>
      <c r="C138" s="53"/>
    </row>
    <row r="139" spans="2:3" ht="21" customHeight="1">
      <c r="B139" s="48"/>
      <c r="C139" s="53"/>
    </row>
    <row r="140" spans="2:3" ht="21" customHeight="1">
      <c r="B140" s="48"/>
      <c r="C140" s="53"/>
    </row>
    <row r="141" spans="2:3" ht="21" customHeight="1">
      <c r="B141" s="48"/>
      <c r="C141" s="53"/>
    </row>
    <row r="142" spans="2:3" ht="21" customHeight="1">
      <c r="B142" s="48"/>
      <c r="C142" s="53"/>
    </row>
    <row r="143" spans="2:3" ht="21" customHeight="1">
      <c r="B143" s="48"/>
      <c r="C143" s="53"/>
    </row>
    <row r="144" spans="2:3" ht="21" customHeight="1">
      <c r="B144" s="48"/>
      <c r="C144" s="53"/>
    </row>
    <row r="145" spans="2:3" ht="21" customHeight="1">
      <c r="B145" s="48"/>
      <c r="C145" s="53"/>
    </row>
    <row r="146" spans="2:3" ht="21" customHeight="1">
      <c r="B146" s="48"/>
      <c r="C146" s="53"/>
    </row>
    <row r="147" spans="2:3" ht="21" customHeight="1">
      <c r="B147" s="48"/>
      <c r="C147" s="53"/>
    </row>
    <row r="148" spans="2:3" ht="21" customHeight="1">
      <c r="B148" s="48"/>
      <c r="C148" s="53"/>
    </row>
    <row r="149" spans="2:3" ht="21" customHeight="1">
      <c r="B149" s="48"/>
      <c r="C149" s="53"/>
    </row>
    <row r="150" spans="2:3" ht="21" customHeight="1">
      <c r="B150" s="48"/>
      <c r="C150" s="53"/>
    </row>
    <row r="151" spans="2:3" ht="21" customHeight="1">
      <c r="B151" s="48"/>
      <c r="C151" s="53"/>
    </row>
    <row r="152" spans="2:3" ht="21" customHeight="1">
      <c r="B152" s="48"/>
      <c r="C152" s="53"/>
    </row>
    <row r="153" spans="2:3" ht="21" customHeight="1">
      <c r="B153" s="48"/>
      <c r="C153" s="53"/>
    </row>
    <row r="154" spans="2:3" ht="21" customHeight="1">
      <c r="B154" s="48"/>
      <c r="C154" s="53"/>
    </row>
    <row r="155" spans="2:3" ht="21" customHeight="1">
      <c r="B155" s="48"/>
      <c r="C155" s="53"/>
    </row>
    <row r="156" spans="2:3" ht="21" customHeight="1">
      <c r="B156" s="48"/>
      <c r="C156" s="53"/>
    </row>
    <row r="157" spans="2:3" ht="21" customHeight="1">
      <c r="B157" s="48"/>
      <c r="C157" s="53"/>
    </row>
    <row r="158" spans="2:3" ht="21" customHeight="1">
      <c r="B158" s="48"/>
      <c r="C158" s="53"/>
    </row>
    <row r="159" spans="2:3" ht="21" customHeight="1">
      <c r="B159" s="48"/>
      <c r="C159" s="53"/>
    </row>
    <row r="160" spans="2:3" ht="21" customHeight="1">
      <c r="B160" s="48"/>
      <c r="C160" s="53"/>
    </row>
    <row r="161" spans="2:3" ht="21" customHeight="1">
      <c r="B161" s="48"/>
      <c r="C161" s="53"/>
    </row>
    <row r="162" spans="2:3" ht="21" customHeight="1">
      <c r="B162" s="48"/>
      <c r="C162" s="53"/>
    </row>
    <row r="163" spans="2:3" ht="21" customHeight="1">
      <c r="B163" s="48"/>
      <c r="C163" s="53"/>
    </row>
    <row r="164" spans="2:3" ht="21" customHeight="1">
      <c r="B164" s="48"/>
    </row>
    <row r="165" spans="2:3" ht="21" customHeight="1">
      <c r="B165" s="48"/>
    </row>
    <row r="166" spans="2:3" ht="21" customHeight="1">
      <c r="B166" s="48"/>
    </row>
    <row r="167" spans="2:3" ht="21" customHeight="1">
      <c r="B167" s="48"/>
    </row>
    <row r="168" spans="2:3" ht="21" customHeight="1">
      <c r="B168" s="48"/>
    </row>
    <row r="169" spans="2:3" ht="21" customHeight="1">
      <c r="B169" s="48"/>
    </row>
    <row r="170" spans="2:3" ht="21" customHeight="1">
      <c r="B170" s="48"/>
    </row>
    <row r="171" spans="2:3" ht="21" customHeight="1">
      <c r="B171" s="48"/>
    </row>
    <row r="172" spans="2:3" ht="21" customHeight="1">
      <c r="B172" s="48"/>
    </row>
    <row r="173" spans="2:3" ht="21" customHeight="1">
      <c r="B173" s="48"/>
    </row>
    <row r="174" spans="2:3" ht="21" customHeight="1">
      <c r="B174" s="48"/>
    </row>
    <row r="175" spans="2:3" ht="21" customHeight="1">
      <c r="B175" s="48"/>
    </row>
    <row r="176" spans="2:3" ht="21" customHeight="1">
      <c r="B176" s="48"/>
    </row>
    <row r="177" spans="2:2" ht="21" customHeight="1">
      <c r="B177" s="48"/>
    </row>
    <row r="178" spans="2:2" ht="21" customHeight="1">
      <c r="B178" s="48"/>
    </row>
    <row r="179" spans="2:2" ht="21" customHeight="1">
      <c r="B179" s="48"/>
    </row>
    <row r="180" spans="2:2" ht="21" customHeight="1">
      <c r="B180" s="48"/>
    </row>
    <row r="181" spans="2:2" ht="21" customHeight="1">
      <c r="B181" s="48"/>
    </row>
    <row r="182" spans="2:2" ht="21" customHeight="1">
      <c r="B182" s="48"/>
    </row>
    <row r="183" spans="2:2" ht="21" customHeight="1">
      <c r="B183" s="48"/>
    </row>
    <row r="184" spans="2:2" ht="21" customHeight="1">
      <c r="B184" s="48"/>
    </row>
    <row r="185" spans="2:2" ht="21" customHeight="1">
      <c r="B185" s="48"/>
    </row>
    <row r="186" spans="2:2" ht="21" customHeight="1">
      <c r="B186" s="48"/>
    </row>
    <row r="187" spans="2:2" ht="21" customHeight="1">
      <c r="B187" s="48"/>
    </row>
    <row r="188" spans="2:2" ht="21" customHeight="1">
      <c r="B188" s="48"/>
    </row>
    <row r="189" spans="2:2" ht="21" customHeight="1">
      <c r="B189" s="48"/>
    </row>
    <row r="190" spans="2:2" ht="21" customHeight="1">
      <c r="B190" s="48"/>
    </row>
    <row r="191" spans="2:2" ht="21" customHeight="1">
      <c r="B191" s="48"/>
    </row>
    <row r="192" spans="2:2" ht="21" customHeight="1">
      <c r="B192" s="48"/>
    </row>
    <row r="193" spans="2:2" ht="21" customHeight="1">
      <c r="B193" s="48"/>
    </row>
    <row r="194" spans="2:2" ht="21" customHeight="1">
      <c r="B194" s="48"/>
    </row>
    <row r="195" spans="2:2" ht="21" customHeight="1">
      <c r="B195" s="48"/>
    </row>
    <row r="196" spans="2:2" ht="21" customHeight="1">
      <c r="B196" s="48"/>
    </row>
    <row r="197" spans="2:2" ht="21" customHeight="1">
      <c r="B197" s="48"/>
    </row>
    <row r="198" spans="2:2" ht="21" customHeight="1">
      <c r="B198" s="48"/>
    </row>
    <row r="199" spans="2:2" ht="21" customHeight="1">
      <c r="B199" s="48"/>
    </row>
    <row r="200" spans="2:2" ht="21" customHeight="1">
      <c r="B200" s="48"/>
    </row>
    <row r="201" spans="2:2" ht="21" customHeight="1">
      <c r="B201" s="48"/>
    </row>
    <row r="202" spans="2:2" ht="21" customHeight="1">
      <c r="B202" s="48"/>
    </row>
    <row r="203" spans="2:2" ht="21" customHeight="1">
      <c r="B203" s="48"/>
    </row>
    <row r="204" spans="2:2" ht="21" customHeight="1">
      <c r="B204" s="48"/>
    </row>
    <row r="205" spans="2:2" ht="21" customHeight="1">
      <c r="B205" s="48"/>
    </row>
    <row r="206" spans="2:2" ht="21" customHeight="1">
      <c r="B206" s="48"/>
    </row>
    <row r="207" spans="2:2" ht="21" customHeight="1">
      <c r="B207" s="48"/>
    </row>
    <row r="208" spans="2:2" ht="21" customHeight="1">
      <c r="B208" s="48"/>
    </row>
    <row r="209" spans="2:2" ht="21" customHeight="1">
      <c r="B209" s="48"/>
    </row>
    <row r="210" spans="2:2" ht="21" customHeight="1">
      <c r="B210" s="48"/>
    </row>
    <row r="211" spans="2:2" ht="21" customHeight="1">
      <c r="B211" s="48"/>
    </row>
    <row r="212" spans="2:2" ht="21" customHeight="1">
      <c r="B212" s="48"/>
    </row>
    <row r="213" spans="2:2" ht="21" customHeight="1">
      <c r="B213" s="48"/>
    </row>
    <row r="214" spans="2:2" ht="21" customHeight="1">
      <c r="B214" s="48"/>
    </row>
    <row r="215" spans="2:2" ht="21" customHeight="1">
      <c r="B215" s="48"/>
    </row>
    <row r="216" spans="2:2" ht="21" customHeight="1">
      <c r="B216" s="48"/>
    </row>
    <row r="217" spans="2:2" ht="21" customHeight="1">
      <c r="B217" s="48"/>
    </row>
    <row r="218" spans="2:2" ht="21" customHeight="1">
      <c r="B218" s="48"/>
    </row>
    <row r="219" spans="2:2" ht="21" customHeight="1">
      <c r="B219" s="48"/>
    </row>
    <row r="220" spans="2:2" ht="21" customHeight="1">
      <c r="B220" s="48"/>
    </row>
    <row r="221" spans="2:2" ht="21" customHeight="1">
      <c r="B221" s="48"/>
    </row>
    <row r="222" spans="2:2" ht="21" customHeight="1">
      <c r="B222" s="48"/>
    </row>
    <row r="223" spans="2:2" ht="21" customHeight="1">
      <c r="B223" s="48"/>
    </row>
    <row r="224" spans="2:2" ht="21" customHeight="1">
      <c r="B224" s="48"/>
    </row>
    <row r="225" spans="2:2" ht="21" customHeight="1">
      <c r="B225" s="48"/>
    </row>
    <row r="226" spans="2:2" ht="21" customHeight="1">
      <c r="B226" s="48"/>
    </row>
    <row r="227" spans="2:2" ht="21" customHeight="1">
      <c r="B227" s="48"/>
    </row>
    <row r="228" spans="2:2" ht="21" customHeight="1">
      <c r="B228" s="48"/>
    </row>
    <row r="229" spans="2:2" ht="21" customHeight="1">
      <c r="B229" s="48"/>
    </row>
    <row r="230" spans="2:2" ht="21" customHeight="1">
      <c r="B230" s="48"/>
    </row>
    <row r="231" spans="2:2" ht="21" customHeight="1">
      <c r="B231" s="48"/>
    </row>
    <row r="232" spans="2:2" ht="21" customHeight="1">
      <c r="B232" s="48"/>
    </row>
    <row r="233" spans="2:2" ht="21" customHeight="1">
      <c r="B233" s="48"/>
    </row>
    <row r="234" spans="2:2" ht="21" customHeight="1">
      <c r="B234" s="48"/>
    </row>
    <row r="235" spans="2:2" ht="21" customHeight="1">
      <c r="B235" s="48"/>
    </row>
    <row r="236" spans="2:2" ht="21" customHeight="1">
      <c r="B236" s="48"/>
    </row>
    <row r="237" spans="2:2" ht="21" customHeight="1">
      <c r="B237" s="48"/>
    </row>
    <row r="238" spans="2:2" ht="21" customHeight="1">
      <c r="B238" s="48"/>
    </row>
    <row r="239" spans="2:2" ht="21" customHeight="1">
      <c r="B239" s="48"/>
    </row>
    <row r="240" spans="2:2" ht="21" customHeight="1">
      <c r="B240" s="48"/>
    </row>
    <row r="241" spans="2:2" ht="21" customHeight="1">
      <c r="B241" s="48"/>
    </row>
    <row r="242" spans="2:2" ht="21" customHeight="1">
      <c r="B242" s="48"/>
    </row>
    <row r="243" spans="2:2" ht="21" customHeight="1">
      <c r="B243" s="48"/>
    </row>
    <row r="244" spans="2:2" ht="21" customHeight="1">
      <c r="B244" s="48"/>
    </row>
    <row r="245" spans="2:2" ht="21" customHeight="1">
      <c r="B245" s="48"/>
    </row>
    <row r="246" spans="2:2" ht="21" customHeight="1">
      <c r="B246" s="48"/>
    </row>
    <row r="247" spans="2:2" ht="21" customHeight="1">
      <c r="B247" s="48"/>
    </row>
    <row r="248" spans="2:2" ht="21" customHeight="1">
      <c r="B248" s="48"/>
    </row>
    <row r="249" spans="2:2" ht="21" customHeight="1">
      <c r="B249" s="48"/>
    </row>
    <row r="250" spans="2:2" ht="21" customHeight="1">
      <c r="B250" s="48"/>
    </row>
    <row r="251" spans="2:2" ht="21" customHeight="1">
      <c r="B251" s="48"/>
    </row>
    <row r="252" spans="2:2" ht="21" customHeight="1">
      <c r="B252" s="48"/>
    </row>
    <row r="253" spans="2:2" ht="21" customHeight="1">
      <c r="B253" s="48"/>
    </row>
    <row r="254" spans="2:2" ht="21" customHeight="1">
      <c r="B254" s="48"/>
    </row>
    <row r="255" spans="2:2" ht="21" customHeight="1">
      <c r="B255" s="48"/>
    </row>
    <row r="256" spans="2:2" ht="21" customHeight="1">
      <c r="B256" s="48"/>
    </row>
    <row r="257" spans="2:2" ht="21" customHeight="1">
      <c r="B257" s="48"/>
    </row>
    <row r="258" spans="2:2" ht="21" customHeight="1">
      <c r="B258" s="48"/>
    </row>
    <row r="259" spans="2:2" ht="21" customHeight="1">
      <c r="B259" s="48"/>
    </row>
    <row r="260" spans="2:2" ht="21" customHeight="1">
      <c r="B260" s="48"/>
    </row>
    <row r="261" spans="2:2" ht="21" customHeight="1">
      <c r="B261" s="48"/>
    </row>
    <row r="262" spans="2:2" ht="21" customHeight="1">
      <c r="B262" s="48"/>
    </row>
    <row r="263" spans="2:2" ht="21" customHeight="1">
      <c r="B263" s="48"/>
    </row>
    <row r="264" spans="2:2" ht="21" customHeight="1">
      <c r="B264" s="48"/>
    </row>
    <row r="265" spans="2:2" ht="21" customHeight="1">
      <c r="B265" s="48"/>
    </row>
    <row r="266" spans="2:2" ht="21" customHeight="1">
      <c r="B266" s="48"/>
    </row>
    <row r="267" spans="2:2" ht="21" customHeight="1">
      <c r="B267" s="48"/>
    </row>
    <row r="268" spans="2:2" ht="21" customHeight="1">
      <c r="B268" s="48"/>
    </row>
    <row r="269" spans="2:2" ht="21" customHeight="1">
      <c r="B269" s="48"/>
    </row>
    <row r="270" spans="2:2" ht="21" customHeight="1">
      <c r="B270" s="48"/>
    </row>
    <row r="271" spans="2:2" ht="21" customHeight="1">
      <c r="B271" s="48"/>
    </row>
    <row r="272" spans="2:2" ht="21" customHeight="1">
      <c r="B272" s="48"/>
    </row>
    <row r="273" spans="2:2" ht="21" customHeight="1">
      <c r="B273" s="48"/>
    </row>
    <row r="274" spans="2:2" ht="21" customHeight="1">
      <c r="B274" s="48"/>
    </row>
    <row r="275" spans="2:2" ht="21" customHeight="1">
      <c r="B275" s="48"/>
    </row>
    <row r="276" spans="2:2" ht="21" customHeight="1">
      <c r="B276" s="48"/>
    </row>
    <row r="277" spans="2:2" ht="21" customHeight="1">
      <c r="B277" s="48"/>
    </row>
    <row r="278" spans="2:2" ht="21" customHeight="1">
      <c r="B278" s="48"/>
    </row>
    <row r="279" spans="2:2" ht="21" customHeight="1">
      <c r="B279" s="48"/>
    </row>
    <row r="280" spans="2:2" ht="21" customHeight="1">
      <c r="B280" s="48"/>
    </row>
    <row r="281" spans="2:2" ht="21" customHeight="1">
      <c r="B281" s="48"/>
    </row>
    <row r="282" spans="2:2" ht="21" customHeight="1">
      <c r="B282" s="48"/>
    </row>
    <row r="283" spans="2:2" ht="21" customHeight="1">
      <c r="B283" s="48"/>
    </row>
    <row r="284" spans="2:2" ht="21" customHeight="1">
      <c r="B284" s="48"/>
    </row>
    <row r="285" spans="2:2" ht="21" customHeight="1">
      <c r="B285" s="48"/>
    </row>
    <row r="286" spans="2:2" ht="21" customHeight="1">
      <c r="B286" s="48"/>
    </row>
    <row r="287" spans="2:2" ht="21" customHeight="1">
      <c r="B287" s="48"/>
    </row>
    <row r="288" spans="2:2" ht="21" customHeight="1">
      <c r="B288" s="48"/>
    </row>
    <row r="289" spans="2:2" ht="21" customHeight="1">
      <c r="B289" s="48"/>
    </row>
    <row r="290" spans="2:2" ht="21" customHeight="1">
      <c r="B290" s="48"/>
    </row>
    <row r="291" spans="2:2" ht="21" customHeight="1">
      <c r="B291" s="48"/>
    </row>
    <row r="292" spans="2:2" ht="21" customHeight="1">
      <c r="B292" s="48"/>
    </row>
    <row r="293" spans="2:2" ht="21" customHeight="1">
      <c r="B293" s="48"/>
    </row>
    <row r="294" spans="2:2" ht="21" customHeight="1">
      <c r="B294" s="48"/>
    </row>
  </sheetData>
  <mergeCells count="1082">
    <mergeCell ref="B19:D19"/>
    <mergeCell ref="B22:D22"/>
    <mergeCell ref="B25:D25"/>
    <mergeCell ref="B21:D21"/>
    <mergeCell ref="B24:D24"/>
    <mergeCell ref="B27:D27"/>
    <mergeCell ref="B33:D33"/>
    <mergeCell ref="B36:D36"/>
    <mergeCell ref="B39:D39"/>
    <mergeCell ref="B42:D42"/>
    <mergeCell ref="B45:D45"/>
    <mergeCell ref="B48:D48"/>
    <mergeCell ref="B51:D51"/>
    <mergeCell ref="B57:D57"/>
    <mergeCell ref="B60:D60"/>
    <mergeCell ref="B63:D63"/>
    <mergeCell ref="B66:D66"/>
    <mergeCell ref="B23:D23"/>
    <mergeCell ref="B31:D31"/>
    <mergeCell ref="B34:D34"/>
    <mergeCell ref="B37:D37"/>
    <mergeCell ref="B40:D40"/>
    <mergeCell ref="B43:D43"/>
    <mergeCell ref="B46:D46"/>
    <mergeCell ref="B49:D49"/>
    <mergeCell ref="B55:D55"/>
    <mergeCell ref="B58:D58"/>
    <mergeCell ref="B61:D61"/>
    <mergeCell ref="B64:D64"/>
    <mergeCell ref="AA75:AB75"/>
    <mergeCell ref="AC75:AD75"/>
    <mergeCell ref="AE75:AF75"/>
    <mergeCell ref="AG75:AH75"/>
    <mergeCell ref="AI75:AJ75"/>
    <mergeCell ref="AK75:AL75"/>
    <mergeCell ref="AM75:AN75"/>
    <mergeCell ref="AO75:AP75"/>
    <mergeCell ref="AQ75:AR75"/>
    <mergeCell ref="AS75:AT75"/>
    <mergeCell ref="AU75:AV75"/>
    <mergeCell ref="AU72:AV72"/>
    <mergeCell ref="A73:A75"/>
    <mergeCell ref="E73:F74"/>
    <mergeCell ref="G73:H74"/>
    <mergeCell ref="I73:J74"/>
    <mergeCell ref="K73:L74"/>
    <mergeCell ref="M73:N74"/>
    <mergeCell ref="O73:P74"/>
    <mergeCell ref="Q73:R74"/>
    <mergeCell ref="S73:T74"/>
    <mergeCell ref="U73:V74"/>
    <mergeCell ref="W73:X74"/>
    <mergeCell ref="Y73:Z74"/>
    <mergeCell ref="AA73:AB74"/>
    <mergeCell ref="AC73:AD74"/>
    <mergeCell ref="AE73:AF74"/>
    <mergeCell ref="AG73:AH74"/>
    <mergeCell ref="B72:D72"/>
    <mergeCell ref="B75:D75"/>
    <mergeCell ref="B73:D73"/>
    <mergeCell ref="A70:A72"/>
    <mergeCell ref="AU70:AV71"/>
    <mergeCell ref="B71:D71"/>
    <mergeCell ref="E72:F72"/>
    <mergeCell ref="G72:H72"/>
    <mergeCell ref="I72:J72"/>
    <mergeCell ref="K72:L72"/>
    <mergeCell ref="AI73:AJ74"/>
    <mergeCell ref="AU73:AV74"/>
    <mergeCell ref="B74:D74"/>
    <mergeCell ref="E75:F75"/>
    <mergeCell ref="G75:H75"/>
    <mergeCell ref="I75:J75"/>
    <mergeCell ref="K75:L75"/>
    <mergeCell ref="M75:N75"/>
    <mergeCell ref="O75:P75"/>
    <mergeCell ref="Q75:R75"/>
    <mergeCell ref="M72:N72"/>
    <mergeCell ref="O72:P72"/>
    <mergeCell ref="Q72:R72"/>
    <mergeCell ref="S72:T72"/>
    <mergeCell ref="U72:V72"/>
    <mergeCell ref="W72:X72"/>
    <mergeCell ref="Y72:Z72"/>
    <mergeCell ref="AA72:AB72"/>
    <mergeCell ref="AC72:AD72"/>
    <mergeCell ref="AE72:AF72"/>
    <mergeCell ref="AG72:AH72"/>
    <mergeCell ref="AI72:AJ72"/>
    <mergeCell ref="S75:T75"/>
    <mergeCell ref="U75:V75"/>
    <mergeCell ref="W75:X75"/>
    <mergeCell ref="Y75:Z75"/>
    <mergeCell ref="E70:F71"/>
    <mergeCell ref="G70:H71"/>
    <mergeCell ref="I70:J71"/>
    <mergeCell ref="K70:L71"/>
    <mergeCell ref="M70:N71"/>
    <mergeCell ref="O70:P71"/>
    <mergeCell ref="Q70:R71"/>
    <mergeCell ref="S70:T71"/>
    <mergeCell ref="U70:V71"/>
    <mergeCell ref="W70:X71"/>
    <mergeCell ref="Y70:Z71"/>
    <mergeCell ref="AA70:AB71"/>
    <mergeCell ref="AC70:AD71"/>
    <mergeCell ref="AE70:AF71"/>
    <mergeCell ref="AG70:AH71"/>
    <mergeCell ref="AI70:AJ71"/>
    <mergeCell ref="B70:D70"/>
    <mergeCell ref="AU67:AV68"/>
    <mergeCell ref="B68:D68"/>
    <mergeCell ref="E69:F69"/>
    <mergeCell ref="G69:H69"/>
    <mergeCell ref="I69:J69"/>
    <mergeCell ref="K69:L69"/>
    <mergeCell ref="M69:N69"/>
    <mergeCell ref="O69:P69"/>
    <mergeCell ref="Q69:R69"/>
    <mergeCell ref="S69:T69"/>
    <mergeCell ref="U69:V69"/>
    <mergeCell ref="W69:X69"/>
    <mergeCell ref="Y69:Z69"/>
    <mergeCell ref="AA69:AB69"/>
    <mergeCell ref="AC69:AD69"/>
    <mergeCell ref="AE69:AF69"/>
    <mergeCell ref="AG69:AH69"/>
    <mergeCell ref="AI69:AJ69"/>
    <mergeCell ref="U67:V68"/>
    <mergeCell ref="W67:X68"/>
    <mergeCell ref="Y67:Z68"/>
    <mergeCell ref="AA67:AB68"/>
    <mergeCell ref="AC67:AD68"/>
    <mergeCell ref="AE67:AF68"/>
    <mergeCell ref="AG67:AH68"/>
    <mergeCell ref="AI67:AJ68"/>
    <mergeCell ref="AU69:AV69"/>
    <mergeCell ref="B69:D69"/>
    <mergeCell ref="B67:D67"/>
    <mergeCell ref="U66:V66"/>
    <mergeCell ref="W66:X66"/>
    <mergeCell ref="Y66:Z66"/>
    <mergeCell ref="AA66:AB66"/>
    <mergeCell ref="AC66:AD66"/>
    <mergeCell ref="AE66:AF66"/>
    <mergeCell ref="AG66:AH66"/>
    <mergeCell ref="AI66:AJ66"/>
    <mergeCell ref="M64:N65"/>
    <mergeCell ref="O64:P65"/>
    <mergeCell ref="Q64:R65"/>
    <mergeCell ref="S64:T65"/>
    <mergeCell ref="U64:V65"/>
    <mergeCell ref="W64:X65"/>
    <mergeCell ref="Y64:Z65"/>
    <mergeCell ref="AA64:AB65"/>
    <mergeCell ref="AC64:AD65"/>
    <mergeCell ref="AE64:AF65"/>
    <mergeCell ref="AG64:AH65"/>
    <mergeCell ref="AI64:AJ65"/>
    <mergeCell ref="AU66:AV66"/>
    <mergeCell ref="AU63:AV63"/>
    <mergeCell ref="AK55:AT74"/>
    <mergeCell ref="A61:A63"/>
    <mergeCell ref="E61:F62"/>
    <mergeCell ref="G61:H62"/>
    <mergeCell ref="I61:J62"/>
    <mergeCell ref="K61:L62"/>
    <mergeCell ref="M61:N62"/>
    <mergeCell ref="O61:P62"/>
    <mergeCell ref="Q61:R62"/>
    <mergeCell ref="S61:T62"/>
    <mergeCell ref="U61:V62"/>
    <mergeCell ref="W61:X62"/>
    <mergeCell ref="Y61:Z62"/>
    <mergeCell ref="AA61:AB62"/>
    <mergeCell ref="AC61:AD62"/>
    <mergeCell ref="AE61:AF62"/>
    <mergeCell ref="AG61:AH62"/>
    <mergeCell ref="AI61:AJ62"/>
    <mergeCell ref="M63:N63"/>
    <mergeCell ref="O63:P63"/>
    <mergeCell ref="Q63:R63"/>
    <mergeCell ref="AU64:AV65"/>
    <mergeCell ref="B65:D65"/>
    <mergeCell ref="E66:F66"/>
    <mergeCell ref="G66:H66"/>
    <mergeCell ref="I66:J66"/>
    <mergeCell ref="K66:L66"/>
    <mergeCell ref="M66:N66"/>
    <mergeCell ref="O66:P66"/>
    <mergeCell ref="Q66:R66"/>
    <mergeCell ref="A64:A66"/>
    <mergeCell ref="E64:F65"/>
    <mergeCell ref="G64:H65"/>
    <mergeCell ref="I64:J65"/>
    <mergeCell ref="K64:L65"/>
    <mergeCell ref="A58:A60"/>
    <mergeCell ref="E58:F59"/>
    <mergeCell ref="G58:H59"/>
    <mergeCell ref="I58:J59"/>
    <mergeCell ref="K58:L59"/>
    <mergeCell ref="M58:N59"/>
    <mergeCell ref="O58:P59"/>
    <mergeCell ref="Q58:R59"/>
    <mergeCell ref="S58:T59"/>
    <mergeCell ref="A67:A69"/>
    <mergeCell ref="E67:F68"/>
    <mergeCell ref="G67:H68"/>
    <mergeCell ref="I67:J68"/>
    <mergeCell ref="K67:L68"/>
    <mergeCell ref="M67:N68"/>
    <mergeCell ref="O67:P68"/>
    <mergeCell ref="Q67:R68"/>
    <mergeCell ref="S67:T68"/>
    <mergeCell ref="S66:T66"/>
    <mergeCell ref="AU61:AV62"/>
    <mergeCell ref="B62:D62"/>
    <mergeCell ref="E63:F63"/>
    <mergeCell ref="G63:H63"/>
    <mergeCell ref="I63:J63"/>
    <mergeCell ref="K63:L63"/>
    <mergeCell ref="AU58:AV59"/>
    <mergeCell ref="B59:D59"/>
    <mergeCell ref="E60:F60"/>
    <mergeCell ref="G60:H60"/>
    <mergeCell ref="I60:J60"/>
    <mergeCell ref="K60:L60"/>
    <mergeCell ref="M60:N60"/>
    <mergeCell ref="O60:P60"/>
    <mergeCell ref="Q60:R60"/>
    <mergeCell ref="AE60:AF60"/>
    <mergeCell ref="AG60:AH60"/>
    <mergeCell ref="AI60:AJ60"/>
    <mergeCell ref="AA63:AB63"/>
    <mergeCell ref="AC63:AD63"/>
    <mergeCell ref="AE63:AF63"/>
    <mergeCell ref="AG63:AH63"/>
    <mergeCell ref="AI63:AJ63"/>
    <mergeCell ref="S63:T63"/>
    <mergeCell ref="U63:V63"/>
    <mergeCell ref="W63:X63"/>
    <mergeCell ref="Y63:Z63"/>
    <mergeCell ref="AC57:AD57"/>
    <mergeCell ref="AE57:AF57"/>
    <mergeCell ref="AG57:AH57"/>
    <mergeCell ref="AI57:AJ57"/>
    <mergeCell ref="AU57:AV57"/>
    <mergeCell ref="U58:V59"/>
    <mergeCell ref="W58:X59"/>
    <mergeCell ref="Y58:Z59"/>
    <mergeCell ref="AA58:AB59"/>
    <mergeCell ref="AC58:AD59"/>
    <mergeCell ref="AE58:AF59"/>
    <mergeCell ref="AG58:AH59"/>
    <mergeCell ref="AI58:AJ59"/>
    <mergeCell ref="S60:T60"/>
    <mergeCell ref="U60:V60"/>
    <mergeCell ref="W60:X60"/>
    <mergeCell ref="Y60:Z60"/>
    <mergeCell ref="AA60:AB60"/>
    <mergeCell ref="AC60:AD60"/>
    <mergeCell ref="AU60:AV60"/>
    <mergeCell ref="AU54:AV54"/>
    <mergeCell ref="A55:A57"/>
    <mergeCell ref="E55:F56"/>
    <mergeCell ref="G55:H56"/>
    <mergeCell ref="I55:J56"/>
    <mergeCell ref="K55:L56"/>
    <mergeCell ref="M55:N56"/>
    <mergeCell ref="O55:P56"/>
    <mergeCell ref="Q55:R56"/>
    <mergeCell ref="S55:T56"/>
    <mergeCell ref="U55:V56"/>
    <mergeCell ref="W55:X56"/>
    <mergeCell ref="Y55:Z56"/>
    <mergeCell ref="AA55:AB56"/>
    <mergeCell ref="AC55:AD56"/>
    <mergeCell ref="AE55:AF56"/>
    <mergeCell ref="AG55:AH56"/>
    <mergeCell ref="AI55:AJ56"/>
    <mergeCell ref="AU55:AV56"/>
    <mergeCell ref="B56:D56"/>
    <mergeCell ref="E57:F57"/>
    <mergeCell ref="G57:H57"/>
    <mergeCell ref="I57:J57"/>
    <mergeCell ref="K57:L57"/>
    <mergeCell ref="M57:N57"/>
    <mergeCell ref="O57:P57"/>
    <mergeCell ref="Q57:R57"/>
    <mergeCell ref="S57:T57"/>
    <mergeCell ref="U57:V57"/>
    <mergeCell ref="W57:X57"/>
    <mergeCell ref="Y57:Z57"/>
    <mergeCell ref="AA57:AB57"/>
    <mergeCell ref="AO53:AP53"/>
    <mergeCell ref="AQ53:AR53"/>
    <mergeCell ref="AS53:AT53"/>
    <mergeCell ref="AU53:AV53"/>
    <mergeCell ref="G54:H54"/>
    <mergeCell ref="I54:J54"/>
    <mergeCell ref="K54:L54"/>
    <mergeCell ref="M54:N54"/>
    <mergeCell ref="O54:P54"/>
    <mergeCell ref="Q54:R54"/>
    <mergeCell ref="S54:T54"/>
    <mergeCell ref="U54:V54"/>
    <mergeCell ref="W54:X54"/>
    <mergeCell ref="Y54:Z54"/>
    <mergeCell ref="AA54:AB54"/>
    <mergeCell ref="AC54:AD54"/>
    <mergeCell ref="AE54:AF54"/>
    <mergeCell ref="AG54:AH54"/>
    <mergeCell ref="AI54:AJ54"/>
    <mergeCell ref="AK54:AL54"/>
    <mergeCell ref="AM54:AN54"/>
    <mergeCell ref="AO54:AP54"/>
    <mergeCell ref="AQ54:AR54"/>
    <mergeCell ref="U53:V53"/>
    <mergeCell ref="W53:X53"/>
    <mergeCell ref="Y53:Z53"/>
    <mergeCell ref="AA53:AB53"/>
    <mergeCell ref="AC53:AD53"/>
    <mergeCell ref="AE53:AF53"/>
    <mergeCell ref="AG53:AH53"/>
    <mergeCell ref="AI53:AJ53"/>
    <mergeCell ref="AS54:AT54"/>
    <mergeCell ref="AK53:AL53"/>
    <mergeCell ref="A53:A54"/>
    <mergeCell ref="B53:D54"/>
    <mergeCell ref="G53:H53"/>
    <mergeCell ref="I53:J53"/>
    <mergeCell ref="K53:L53"/>
    <mergeCell ref="M53:N53"/>
    <mergeCell ref="O53:P53"/>
    <mergeCell ref="Q53:R53"/>
    <mergeCell ref="S53:T53"/>
    <mergeCell ref="A1:AV1"/>
    <mergeCell ref="Y48:Z48"/>
    <mergeCell ref="AA48:AB48"/>
    <mergeCell ref="AM48:AN48"/>
    <mergeCell ref="Y49:Z50"/>
    <mergeCell ref="AA49:AB50"/>
    <mergeCell ref="Y45:Z45"/>
    <mergeCell ref="AA45:AB45"/>
    <mergeCell ref="AM45:AN45"/>
    <mergeCell ref="Y46:Z47"/>
    <mergeCell ref="AA46:AB47"/>
    <mergeCell ref="AM46:AN47"/>
    <mergeCell ref="AK46:AL47"/>
    <mergeCell ref="AK45:AL45"/>
    <mergeCell ref="Y42:Z42"/>
    <mergeCell ref="AA42:AB42"/>
    <mergeCell ref="AM42:AN42"/>
    <mergeCell ref="Y43:Z44"/>
    <mergeCell ref="AA43:AB44"/>
    <mergeCell ref="AM43:AN44"/>
    <mergeCell ref="AK43:AL44"/>
    <mergeCell ref="AM53:AN53"/>
    <mergeCell ref="AU29:AV29"/>
    <mergeCell ref="M30:N30"/>
    <mergeCell ref="O30:P30"/>
    <mergeCell ref="Q30:R30"/>
    <mergeCell ref="S30:T30"/>
    <mergeCell ref="U30:V30"/>
    <mergeCell ref="W30:X30"/>
    <mergeCell ref="W29:X29"/>
    <mergeCell ref="Y29:Z29"/>
    <mergeCell ref="AA29:AB29"/>
    <mergeCell ref="AC29:AD29"/>
    <mergeCell ref="AE29:AF29"/>
    <mergeCell ref="AG29:AH29"/>
    <mergeCell ref="AO30:AP30"/>
    <mergeCell ref="AQ30:AR30"/>
    <mergeCell ref="AS30:AT30"/>
    <mergeCell ref="AU30:AV30"/>
    <mergeCell ref="AA30:AB30"/>
    <mergeCell ref="AC30:AD30"/>
    <mergeCell ref="AE30:AF30"/>
    <mergeCell ref="AG30:AH30"/>
    <mergeCell ref="AI30:AJ30"/>
    <mergeCell ref="AK30:AL30"/>
    <mergeCell ref="AU10:AV11"/>
    <mergeCell ref="AU12:AV12"/>
    <mergeCell ref="AU13:AV14"/>
    <mergeCell ref="AU15:AV15"/>
    <mergeCell ref="AG7:AH8"/>
    <mergeCell ref="AG9:AH9"/>
    <mergeCell ref="AG10:AH11"/>
    <mergeCell ref="AG12:AH12"/>
    <mergeCell ref="AG13:AH14"/>
    <mergeCell ref="AG15:AH15"/>
    <mergeCell ref="AK15:AL15"/>
    <mergeCell ref="AS12:AT12"/>
    <mergeCell ref="AS9:AT9"/>
    <mergeCell ref="AQ10:AR11"/>
    <mergeCell ref="AS10:AT11"/>
    <mergeCell ref="AS13:AT14"/>
    <mergeCell ref="AS15:AT15"/>
    <mergeCell ref="AM12:AN12"/>
    <mergeCell ref="AO12:AP12"/>
    <mergeCell ref="AQ12:AR12"/>
    <mergeCell ref="AK10:AL11"/>
    <mergeCell ref="AO13:AP14"/>
    <mergeCell ref="AQ13:AR14"/>
    <mergeCell ref="AO10:AP11"/>
    <mergeCell ref="AK7:AL8"/>
    <mergeCell ref="AM7:AN8"/>
    <mergeCell ref="AO7:AP8"/>
    <mergeCell ref="AK9:AL9"/>
    <mergeCell ref="AM9:AN9"/>
    <mergeCell ref="AO9:AP9"/>
    <mergeCell ref="AS7:AT8"/>
    <mergeCell ref="AM15:AN15"/>
    <mergeCell ref="Y51:Z51"/>
    <mergeCell ref="W51:X51"/>
    <mergeCell ref="AM10:AN11"/>
    <mergeCell ref="AM13:AN14"/>
    <mergeCell ref="I31:J32"/>
    <mergeCell ref="K31:L32"/>
    <mergeCell ref="AU16:AV17"/>
    <mergeCell ref="AU18:AV18"/>
    <mergeCell ref="AU19:AV20"/>
    <mergeCell ref="AU21:AV21"/>
    <mergeCell ref="AU22:AV23"/>
    <mergeCell ref="AU24:AV24"/>
    <mergeCell ref="AG27:AH27"/>
    <mergeCell ref="AG16:AH17"/>
    <mergeCell ref="AG18:AH18"/>
    <mergeCell ref="AQ16:AR17"/>
    <mergeCell ref="AS16:AT17"/>
    <mergeCell ref="Y30:Z30"/>
    <mergeCell ref="AI29:AJ29"/>
    <mergeCell ref="AK29:AL29"/>
    <mergeCell ref="AM29:AN29"/>
    <mergeCell ref="AO29:AP29"/>
    <mergeCell ref="AU25:AV26"/>
    <mergeCell ref="AU27:AV27"/>
    <mergeCell ref="AG25:AH26"/>
    <mergeCell ref="I29:J29"/>
    <mergeCell ref="K29:L29"/>
    <mergeCell ref="I30:J30"/>
    <mergeCell ref="AO27:AP27"/>
    <mergeCell ref="AQ27:AR27"/>
    <mergeCell ref="AS27:AT27"/>
    <mergeCell ref="AK27:AL27"/>
    <mergeCell ref="A49:A51"/>
    <mergeCell ref="E49:F50"/>
    <mergeCell ref="M49:N50"/>
    <mergeCell ref="O49:P50"/>
    <mergeCell ref="Q49:R50"/>
    <mergeCell ref="S49:T50"/>
    <mergeCell ref="B50:D50"/>
    <mergeCell ref="E51:F51"/>
    <mergeCell ref="M51:N51"/>
    <mergeCell ref="O51:P51"/>
    <mergeCell ref="G49:H50"/>
    <mergeCell ref="U49:V50"/>
    <mergeCell ref="W49:X50"/>
    <mergeCell ref="I49:J50"/>
    <mergeCell ref="K49:L50"/>
    <mergeCell ref="I51:J51"/>
    <mergeCell ref="K51:L51"/>
    <mergeCell ref="G51:H51"/>
    <mergeCell ref="U51:V51"/>
    <mergeCell ref="Q51:R51"/>
    <mergeCell ref="S51:T51"/>
    <mergeCell ref="AS48:AT48"/>
    <mergeCell ref="AU48:AV48"/>
    <mergeCell ref="AE48:AF48"/>
    <mergeCell ref="AG48:AH48"/>
    <mergeCell ref="AK48:AL48"/>
    <mergeCell ref="AO48:AP48"/>
    <mergeCell ref="AQ48:AR48"/>
    <mergeCell ref="AI49:AJ50"/>
    <mergeCell ref="AC48:AD48"/>
    <mergeCell ref="AC51:AD51"/>
    <mergeCell ref="AK49:AL50"/>
    <mergeCell ref="AO49:AP50"/>
    <mergeCell ref="AQ49:AR50"/>
    <mergeCell ref="AS49:AT50"/>
    <mergeCell ref="AM49:AN50"/>
    <mergeCell ref="AA51:AB51"/>
    <mergeCell ref="AM51:AN51"/>
    <mergeCell ref="AU49:AV50"/>
    <mergeCell ref="AS51:AT51"/>
    <mergeCell ref="AU51:AV51"/>
    <mergeCell ref="AE51:AF51"/>
    <mergeCell ref="AG51:AH51"/>
    <mergeCell ref="AK51:AL51"/>
    <mergeCell ref="AO51:AP51"/>
    <mergeCell ref="AQ51:AR51"/>
    <mergeCell ref="AC49:AD50"/>
    <mergeCell ref="AE49:AF50"/>
    <mergeCell ref="AG49:AH50"/>
    <mergeCell ref="AI51:AJ51"/>
    <mergeCell ref="AO46:AP47"/>
    <mergeCell ref="AQ46:AR47"/>
    <mergeCell ref="AS46:AT47"/>
    <mergeCell ref="AU46:AV47"/>
    <mergeCell ref="W46:X47"/>
    <mergeCell ref="AC46:AD47"/>
    <mergeCell ref="AE46:AF47"/>
    <mergeCell ref="AG46:AH47"/>
    <mergeCell ref="AS45:AT45"/>
    <mergeCell ref="AU45:AV45"/>
    <mergeCell ref="AO45:AP45"/>
    <mergeCell ref="AQ45:AR45"/>
    <mergeCell ref="B44:D44"/>
    <mergeCell ref="E45:F45"/>
    <mergeCell ref="M45:N45"/>
    <mergeCell ref="O45:P45"/>
    <mergeCell ref="Q45:R45"/>
    <mergeCell ref="S45:T45"/>
    <mergeCell ref="W45:X45"/>
    <mergeCell ref="AC45:AD45"/>
    <mergeCell ref="AO43:AP44"/>
    <mergeCell ref="AQ43:AR44"/>
    <mergeCell ref="U45:V45"/>
    <mergeCell ref="AI45:AJ45"/>
    <mergeCell ref="AS43:AT44"/>
    <mergeCell ref="AU43:AV44"/>
    <mergeCell ref="W43:X44"/>
    <mergeCell ref="AC43:AD44"/>
    <mergeCell ref="AE43:AF44"/>
    <mergeCell ref="AG43:AH44"/>
    <mergeCell ref="I46:J47"/>
    <mergeCell ref="K46:L47"/>
    <mergeCell ref="A46:A48"/>
    <mergeCell ref="E46:F47"/>
    <mergeCell ref="M46:N47"/>
    <mergeCell ref="O46:P47"/>
    <mergeCell ref="Q46:R47"/>
    <mergeCell ref="S46:T47"/>
    <mergeCell ref="AE45:AF45"/>
    <mergeCell ref="AG45:AH45"/>
    <mergeCell ref="G46:H47"/>
    <mergeCell ref="U46:V47"/>
    <mergeCell ref="AI46:AJ47"/>
    <mergeCell ref="G48:H48"/>
    <mergeCell ref="U48:V48"/>
    <mergeCell ref="AI48:AJ48"/>
    <mergeCell ref="B47:D47"/>
    <mergeCell ref="E48:F48"/>
    <mergeCell ref="M48:N48"/>
    <mergeCell ref="O48:P48"/>
    <mergeCell ref="Q48:R48"/>
    <mergeCell ref="S48:T48"/>
    <mergeCell ref="W48:X48"/>
    <mergeCell ref="I48:J48"/>
    <mergeCell ref="K48:L48"/>
    <mergeCell ref="I45:J45"/>
    <mergeCell ref="K45:L45"/>
    <mergeCell ref="AS42:AT42"/>
    <mergeCell ref="AU42:AV42"/>
    <mergeCell ref="A43:A45"/>
    <mergeCell ref="E43:F44"/>
    <mergeCell ref="M43:N44"/>
    <mergeCell ref="O43:P44"/>
    <mergeCell ref="Q43:R44"/>
    <mergeCell ref="S43:T44"/>
    <mergeCell ref="AE42:AF42"/>
    <mergeCell ref="AG42:AH42"/>
    <mergeCell ref="AO42:AP42"/>
    <mergeCell ref="AQ42:AR42"/>
    <mergeCell ref="A40:A42"/>
    <mergeCell ref="AI42:AJ42"/>
    <mergeCell ref="G43:H44"/>
    <mergeCell ref="U43:V44"/>
    <mergeCell ref="AI43:AJ44"/>
    <mergeCell ref="G45:H45"/>
    <mergeCell ref="AQ40:AR41"/>
    <mergeCell ref="AS40:AT41"/>
    <mergeCell ref="AU40:AV41"/>
    <mergeCell ref="W40:X41"/>
    <mergeCell ref="AC40:AD41"/>
    <mergeCell ref="AE40:AF41"/>
    <mergeCell ref="AG40:AH41"/>
    <mergeCell ref="I43:J44"/>
    <mergeCell ref="K43:L44"/>
    <mergeCell ref="I40:J41"/>
    <mergeCell ref="K40:L41"/>
    <mergeCell ref="I42:J42"/>
    <mergeCell ref="K42:L42"/>
    <mergeCell ref="AK42:AL42"/>
    <mergeCell ref="AS39:AT39"/>
    <mergeCell ref="AU39:AV39"/>
    <mergeCell ref="AE39:AF39"/>
    <mergeCell ref="AG39:AH39"/>
    <mergeCell ref="AO39:AP39"/>
    <mergeCell ref="AQ39:AR39"/>
    <mergeCell ref="AI40:AJ41"/>
    <mergeCell ref="AA39:AB39"/>
    <mergeCell ref="AM39:AN39"/>
    <mergeCell ref="Y40:Z41"/>
    <mergeCell ref="AA40:AB41"/>
    <mergeCell ref="AM40:AN41"/>
    <mergeCell ref="AK40:AL41"/>
    <mergeCell ref="AK39:AL39"/>
    <mergeCell ref="B41:D41"/>
    <mergeCell ref="E42:F42"/>
    <mergeCell ref="M42:N42"/>
    <mergeCell ref="O42:P42"/>
    <mergeCell ref="Q42:R42"/>
    <mergeCell ref="S42:T42"/>
    <mergeCell ref="W42:X42"/>
    <mergeCell ref="AC42:AD42"/>
    <mergeCell ref="AO40:AP41"/>
    <mergeCell ref="E40:F41"/>
    <mergeCell ref="M40:N41"/>
    <mergeCell ref="O40:P41"/>
    <mergeCell ref="Q40:R41"/>
    <mergeCell ref="S40:T41"/>
    <mergeCell ref="G40:H41"/>
    <mergeCell ref="U40:V41"/>
    <mergeCell ref="G42:H42"/>
    <mergeCell ref="U42:V42"/>
    <mergeCell ref="AO37:AP38"/>
    <mergeCell ref="AQ37:AR38"/>
    <mergeCell ref="AI37:AJ38"/>
    <mergeCell ref="AS37:AT38"/>
    <mergeCell ref="AU37:AV38"/>
    <mergeCell ref="AM37:AN38"/>
    <mergeCell ref="W37:X38"/>
    <mergeCell ref="AC37:AD38"/>
    <mergeCell ref="AE37:AF38"/>
    <mergeCell ref="AG37:AH38"/>
    <mergeCell ref="Y37:Z38"/>
    <mergeCell ref="AA37:AB38"/>
    <mergeCell ref="AU36:AV36"/>
    <mergeCell ref="W36:X36"/>
    <mergeCell ref="AC36:AD36"/>
    <mergeCell ref="AE36:AF36"/>
    <mergeCell ref="AG36:AH36"/>
    <mergeCell ref="AK36:AL36"/>
    <mergeCell ref="AI36:AJ36"/>
    <mergeCell ref="Y36:Z36"/>
    <mergeCell ref="AA36:AB36"/>
    <mergeCell ref="AM36:AN36"/>
    <mergeCell ref="AO36:AP36"/>
    <mergeCell ref="AQ36:AR36"/>
    <mergeCell ref="AS36:AT36"/>
    <mergeCell ref="M39:N39"/>
    <mergeCell ref="O39:P39"/>
    <mergeCell ref="Q39:R39"/>
    <mergeCell ref="S39:T39"/>
    <mergeCell ref="W39:X39"/>
    <mergeCell ref="O36:P36"/>
    <mergeCell ref="Q36:R36"/>
    <mergeCell ref="S36:T36"/>
    <mergeCell ref="I36:J36"/>
    <mergeCell ref="K36:L36"/>
    <mergeCell ref="G37:H38"/>
    <mergeCell ref="U37:V38"/>
    <mergeCell ref="G39:H39"/>
    <mergeCell ref="U39:V39"/>
    <mergeCell ref="AK37:AL38"/>
    <mergeCell ref="I39:J39"/>
    <mergeCell ref="K39:L39"/>
    <mergeCell ref="AI39:AJ39"/>
    <mergeCell ref="Y39:Z39"/>
    <mergeCell ref="AC39:AD39"/>
    <mergeCell ref="A37:A39"/>
    <mergeCell ref="E37:F38"/>
    <mergeCell ref="M37:N38"/>
    <mergeCell ref="O37:P38"/>
    <mergeCell ref="Q37:R38"/>
    <mergeCell ref="S37:T38"/>
    <mergeCell ref="I37:J38"/>
    <mergeCell ref="K37:L38"/>
    <mergeCell ref="E36:F36"/>
    <mergeCell ref="M36:N36"/>
    <mergeCell ref="AU34:AV35"/>
    <mergeCell ref="B35:D35"/>
    <mergeCell ref="I34:J35"/>
    <mergeCell ref="K34:L35"/>
    <mergeCell ref="AC34:AD35"/>
    <mergeCell ref="AE34:AF35"/>
    <mergeCell ref="AG34:AH35"/>
    <mergeCell ref="AK34:AL35"/>
    <mergeCell ref="B38:D38"/>
    <mergeCell ref="E39:F39"/>
    <mergeCell ref="A34:A36"/>
    <mergeCell ref="E34:F35"/>
    <mergeCell ref="M34:N35"/>
    <mergeCell ref="O34:P35"/>
    <mergeCell ref="Q34:R35"/>
    <mergeCell ref="S34:T35"/>
    <mergeCell ref="W34:X35"/>
    <mergeCell ref="G34:H35"/>
    <mergeCell ref="U34:V35"/>
    <mergeCell ref="AO34:AP35"/>
    <mergeCell ref="G36:H36"/>
    <mergeCell ref="U36:V36"/>
    <mergeCell ref="AI34:AJ35"/>
    <mergeCell ref="AU33:AV33"/>
    <mergeCell ref="AE33:AF33"/>
    <mergeCell ref="AG33:AH33"/>
    <mergeCell ref="AK33:AL33"/>
    <mergeCell ref="AM33:AN33"/>
    <mergeCell ref="AM34:AN35"/>
    <mergeCell ref="I33:J33"/>
    <mergeCell ref="K33:L33"/>
    <mergeCell ref="W33:X33"/>
    <mergeCell ref="G31:H32"/>
    <mergeCell ref="U31:V32"/>
    <mergeCell ref="AI31:AJ32"/>
    <mergeCell ref="G33:H33"/>
    <mergeCell ref="U33:V33"/>
    <mergeCell ref="AI33:AJ33"/>
    <mergeCell ref="AQ34:AR35"/>
    <mergeCell ref="AS34:AT35"/>
    <mergeCell ref="AC33:AD33"/>
    <mergeCell ref="AC31:AD32"/>
    <mergeCell ref="AE31:AF32"/>
    <mergeCell ref="AG31:AH32"/>
    <mergeCell ref="AK31:AL32"/>
    <mergeCell ref="Y31:Z32"/>
    <mergeCell ref="AA31:AB32"/>
    <mergeCell ref="AM31:AN32"/>
    <mergeCell ref="Y33:Z33"/>
    <mergeCell ref="AA33:AB33"/>
    <mergeCell ref="W31:X32"/>
    <mergeCell ref="AU31:AV32"/>
    <mergeCell ref="Y34:Z35"/>
    <mergeCell ref="AA34:AB35"/>
    <mergeCell ref="A31:A33"/>
    <mergeCell ref="E31:F32"/>
    <mergeCell ref="M31:N32"/>
    <mergeCell ref="O31:P32"/>
    <mergeCell ref="Q31:R32"/>
    <mergeCell ref="S31:T32"/>
    <mergeCell ref="B32:D32"/>
    <mergeCell ref="E33:F33"/>
    <mergeCell ref="M33:N33"/>
    <mergeCell ref="O33:P33"/>
    <mergeCell ref="AO31:AP32"/>
    <mergeCell ref="AQ31:AR32"/>
    <mergeCell ref="AS31:AT32"/>
    <mergeCell ref="AO33:AP33"/>
    <mergeCell ref="AQ33:AR33"/>
    <mergeCell ref="AS33:AT33"/>
    <mergeCell ref="AQ29:AR29"/>
    <mergeCell ref="AS29:AT29"/>
    <mergeCell ref="Q33:R33"/>
    <mergeCell ref="S33:T33"/>
    <mergeCell ref="AM30:AN30"/>
    <mergeCell ref="A29:A30"/>
    <mergeCell ref="B29:D30"/>
    <mergeCell ref="M29:N29"/>
    <mergeCell ref="O29:P29"/>
    <mergeCell ref="Q29:R29"/>
    <mergeCell ref="S29:T29"/>
    <mergeCell ref="U29:V29"/>
    <mergeCell ref="G29:H29"/>
    <mergeCell ref="G30:H30"/>
    <mergeCell ref="K30:L30"/>
    <mergeCell ref="AS25:AT26"/>
    <mergeCell ref="W25:X26"/>
    <mergeCell ref="Y25:Z26"/>
    <mergeCell ref="AA25:AB26"/>
    <mergeCell ref="AC25:AD26"/>
    <mergeCell ref="AE25:AF26"/>
    <mergeCell ref="AK25:AL26"/>
    <mergeCell ref="AI25:AJ26"/>
    <mergeCell ref="AC27:AD27"/>
    <mergeCell ref="AE27:AF27"/>
    <mergeCell ref="AM27:AN27"/>
    <mergeCell ref="AI27:AJ27"/>
    <mergeCell ref="K27:L27"/>
    <mergeCell ref="M27:N27"/>
    <mergeCell ref="O27:P27"/>
    <mergeCell ref="Q27:R27"/>
    <mergeCell ref="S27:T27"/>
    <mergeCell ref="K25:L26"/>
    <mergeCell ref="M25:N26"/>
    <mergeCell ref="W27:X27"/>
    <mergeCell ref="Y27:Z27"/>
    <mergeCell ref="AA27:AB27"/>
    <mergeCell ref="E21:F21"/>
    <mergeCell ref="U27:V27"/>
    <mergeCell ref="O25:P26"/>
    <mergeCell ref="Q25:R26"/>
    <mergeCell ref="E27:F27"/>
    <mergeCell ref="I27:J27"/>
    <mergeCell ref="AM25:AN26"/>
    <mergeCell ref="AO25:AP26"/>
    <mergeCell ref="AQ25:AR26"/>
    <mergeCell ref="E25:F26"/>
    <mergeCell ref="I25:J26"/>
    <mergeCell ref="AK21:AL21"/>
    <mergeCell ref="Q21:R21"/>
    <mergeCell ref="Y21:Z21"/>
    <mergeCell ref="AA21:AB21"/>
    <mergeCell ref="AC21:AD21"/>
    <mergeCell ref="AE21:AF21"/>
    <mergeCell ref="AG21:AH21"/>
    <mergeCell ref="I21:J21"/>
    <mergeCell ref="G27:H27"/>
    <mergeCell ref="I22:J23"/>
    <mergeCell ref="K22:L23"/>
    <mergeCell ref="E24:F24"/>
    <mergeCell ref="I24:J24"/>
    <mergeCell ref="K24:L24"/>
    <mergeCell ref="M24:N24"/>
    <mergeCell ref="A25:A27"/>
    <mergeCell ref="G22:H23"/>
    <mergeCell ref="AQ21:AR21"/>
    <mergeCell ref="B20:D20"/>
    <mergeCell ref="M22:N23"/>
    <mergeCell ref="O24:P24"/>
    <mergeCell ref="AC22:AD23"/>
    <mergeCell ref="AE22:AF23"/>
    <mergeCell ref="AM22:AN23"/>
    <mergeCell ref="AO22:AP23"/>
    <mergeCell ref="AG22:AH23"/>
    <mergeCell ref="O22:P23"/>
    <mergeCell ref="Q22:R23"/>
    <mergeCell ref="W22:X23"/>
    <mergeCell ref="Y22:Z23"/>
    <mergeCell ref="AA22:AB23"/>
    <mergeCell ref="AO21:AP21"/>
    <mergeCell ref="AQ22:AR23"/>
    <mergeCell ref="G25:H26"/>
    <mergeCell ref="AE24:AF24"/>
    <mergeCell ref="U25:V26"/>
    <mergeCell ref="AK22:AL23"/>
    <mergeCell ref="AM21:AN21"/>
    <mergeCell ref="G24:H24"/>
    <mergeCell ref="U22:V23"/>
    <mergeCell ref="U24:V24"/>
    <mergeCell ref="AI22:AJ23"/>
    <mergeCell ref="AI24:AJ24"/>
    <mergeCell ref="Q24:R24"/>
    <mergeCell ref="W24:X24"/>
    <mergeCell ref="S22:T23"/>
    <mergeCell ref="S24:T24"/>
    <mergeCell ref="AS24:AT24"/>
    <mergeCell ref="AS22:AT23"/>
    <mergeCell ref="A22:A24"/>
    <mergeCell ref="E22:F23"/>
    <mergeCell ref="S25:T26"/>
    <mergeCell ref="B26:D26"/>
    <mergeCell ref="AC24:AD24"/>
    <mergeCell ref="AG24:AH24"/>
    <mergeCell ref="A19:A21"/>
    <mergeCell ref="G19:H20"/>
    <mergeCell ref="G21:H21"/>
    <mergeCell ref="U19:V20"/>
    <mergeCell ref="U21:V21"/>
    <mergeCell ref="AI19:AJ20"/>
    <mergeCell ref="AI21:AJ21"/>
    <mergeCell ref="AG19:AH20"/>
    <mergeCell ref="S19:T20"/>
    <mergeCell ref="S21:T21"/>
    <mergeCell ref="W21:X21"/>
    <mergeCell ref="K21:L21"/>
    <mergeCell ref="M21:N21"/>
    <mergeCell ref="O21:P21"/>
    <mergeCell ref="AA19:AB20"/>
    <mergeCell ref="AC19:AD20"/>
    <mergeCell ref="AS21:AT21"/>
    <mergeCell ref="AK24:AL24"/>
    <mergeCell ref="AM24:AN24"/>
    <mergeCell ref="AO24:AP24"/>
    <mergeCell ref="AQ24:AR24"/>
    <mergeCell ref="Y24:Z24"/>
    <mergeCell ref="AA24:AB24"/>
    <mergeCell ref="AE19:AF20"/>
    <mergeCell ref="AS18:AT18"/>
    <mergeCell ref="E19:F20"/>
    <mergeCell ref="I19:J20"/>
    <mergeCell ref="K19:L20"/>
    <mergeCell ref="M19:N20"/>
    <mergeCell ref="O19:P20"/>
    <mergeCell ref="Q19:R20"/>
    <mergeCell ref="AE18:AF18"/>
    <mergeCell ref="AK18:AL18"/>
    <mergeCell ref="AM18:AN18"/>
    <mergeCell ref="AO18:AP18"/>
    <mergeCell ref="AQ18:AR18"/>
    <mergeCell ref="Q18:R18"/>
    <mergeCell ref="W18:X18"/>
    <mergeCell ref="Y18:Z18"/>
    <mergeCell ref="AA18:AB18"/>
    <mergeCell ref="AC18:AD18"/>
    <mergeCell ref="AK19:AL20"/>
    <mergeCell ref="AM19:AN20"/>
    <mergeCell ref="AO19:AP20"/>
    <mergeCell ref="AQ19:AR20"/>
    <mergeCell ref="AS19:AT20"/>
    <mergeCell ref="W19:X20"/>
    <mergeCell ref="Y19:Z20"/>
    <mergeCell ref="AO15:AP15"/>
    <mergeCell ref="AQ15:AR15"/>
    <mergeCell ref="W15:X15"/>
    <mergeCell ref="Y15:Z15"/>
    <mergeCell ref="AA15:AB15"/>
    <mergeCell ref="AC15:AD15"/>
    <mergeCell ref="AE15:AF15"/>
    <mergeCell ref="AM16:AN17"/>
    <mergeCell ref="AO16:AP17"/>
    <mergeCell ref="G16:H17"/>
    <mergeCell ref="U16:V17"/>
    <mergeCell ref="AI16:AJ17"/>
    <mergeCell ref="B17:D17"/>
    <mergeCell ref="E18:F18"/>
    <mergeCell ref="I18:J18"/>
    <mergeCell ref="K18:L18"/>
    <mergeCell ref="M18:N18"/>
    <mergeCell ref="O18:P18"/>
    <mergeCell ref="AC16:AD17"/>
    <mergeCell ref="AE16:AF17"/>
    <mergeCell ref="O16:P17"/>
    <mergeCell ref="Q16:R17"/>
    <mergeCell ref="W16:X17"/>
    <mergeCell ref="Y16:Z17"/>
    <mergeCell ref="B15:D15"/>
    <mergeCell ref="B16:D16"/>
    <mergeCell ref="B18:D18"/>
    <mergeCell ref="G13:H14"/>
    <mergeCell ref="S18:T18"/>
    <mergeCell ref="A13:A15"/>
    <mergeCell ref="E13:F14"/>
    <mergeCell ref="I13:J14"/>
    <mergeCell ref="K13:L14"/>
    <mergeCell ref="M13:N14"/>
    <mergeCell ref="O13:P14"/>
    <mergeCell ref="Q13:R14"/>
    <mergeCell ref="Q15:R15"/>
    <mergeCell ref="B14:D14"/>
    <mergeCell ref="E15:F15"/>
    <mergeCell ref="AK13:AL14"/>
    <mergeCell ref="U13:V14"/>
    <mergeCell ref="U15:V15"/>
    <mergeCell ref="AA16:AB17"/>
    <mergeCell ref="S16:T17"/>
    <mergeCell ref="I15:J15"/>
    <mergeCell ref="K15:L15"/>
    <mergeCell ref="M15:N15"/>
    <mergeCell ref="O15:P15"/>
    <mergeCell ref="G15:H15"/>
    <mergeCell ref="A16:A18"/>
    <mergeCell ref="E16:F17"/>
    <mergeCell ref="I16:J17"/>
    <mergeCell ref="K16:L17"/>
    <mergeCell ref="M16:N17"/>
    <mergeCell ref="G18:H18"/>
    <mergeCell ref="U18:V18"/>
    <mergeCell ref="AI18:AJ18"/>
    <mergeCell ref="B13:D13"/>
    <mergeCell ref="S12:T12"/>
    <mergeCell ref="S13:T14"/>
    <mergeCell ref="S15:T15"/>
    <mergeCell ref="AK12:AL12"/>
    <mergeCell ref="AE12:AF12"/>
    <mergeCell ref="AI12:AJ12"/>
    <mergeCell ref="AI13:AJ14"/>
    <mergeCell ref="AI15:AJ15"/>
    <mergeCell ref="W13:X14"/>
    <mergeCell ref="Y13:Z14"/>
    <mergeCell ref="AA13:AB14"/>
    <mergeCell ref="AC13:AD14"/>
    <mergeCell ref="AE13:AF14"/>
    <mergeCell ref="AK16:AL17"/>
    <mergeCell ref="W12:X12"/>
    <mergeCell ref="Y12:Z12"/>
    <mergeCell ref="AA12:AB12"/>
    <mergeCell ref="Q10:R11"/>
    <mergeCell ref="E12:F12"/>
    <mergeCell ref="I12:J12"/>
    <mergeCell ref="B8:D8"/>
    <mergeCell ref="E9:F9"/>
    <mergeCell ref="I9:J9"/>
    <mergeCell ref="K9:L9"/>
    <mergeCell ref="M9:N9"/>
    <mergeCell ref="O9:P9"/>
    <mergeCell ref="A7:A9"/>
    <mergeCell ref="E7:F8"/>
    <mergeCell ref="E10:F11"/>
    <mergeCell ref="I10:J11"/>
    <mergeCell ref="K10:L11"/>
    <mergeCell ref="M10:N11"/>
    <mergeCell ref="O10:P11"/>
    <mergeCell ref="Q12:R12"/>
    <mergeCell ref="B7:D7"/>
    <mergeCell ref="B9:D9"/>
    <mergeCell ref="B10:D10"/>
    <mergeCell ref="B12:D12"/>
    <mergeCell ref="S10:T11"/>
    <mergeCell ref="U10:V11"/>
    <mergeCell ref="U12:V12"/>
    <mergeCell ref="G12:H12"/>
    <mergeCell ref="B11:D11"/>
    <mergeCell ref="U7:V8"/>
    <mergeCell ref="AI7:AJ8"/>
    <mergeCell ref="G6:H6"/>
    <mergeCell ref="I6:J6"/>
    <mergeCell ref="K6:L6"/>
    <mergeCell ref="M6:N6"/>
    <mergeCell ref="O6:P6"/>
    <mergeCell ref="Q6:R6"/>
    <mergeCell ref="K12:L12"/>
    <mergeCell ref="M12:N12"/>
    <mergeCell ref="O12:P12"/>
    <mergeCell ref="A10:A12"/>
    <mergeCell ref="G10:H11"/>
    <mergeCell ref="AC12:AD12"/>
    <mergeCell ref="W7:X8"/>
    <mergeCell ref="Y7:Z8"/>
    <mergeCell ref="AA7:AB8"/>
    <mergeCell ref="AC7:AD8"/>
    <mergeCell ref="AE7:AF8"/>
    <mergeCell ref="AE9:AF9"/>
    <mergeCell ref="AI10:AJ11"/>
    <mergeCell ref="AA10:AB11"/>
    <mergeCell ref="AC10:AD11"/>
    <mergeCell ref="W10:X11"/>
    <mergeCell ref="Y10:Z11"/>
    <mergeCell ref="AE10:AF11"/>
    <mergeCell ref="AG6:AH6"/>
    <mergeCell ref="AK6:AL6"/>
    <mergeCell ref="AM6:AN6"/>
    <mergeCell ref="AO6:AP6"/>
    <mergeCell ref="AQ6:AR6"/>
    <mergeCell ref="AU7:AV8"/>
    <mergeCell ref="AE6:AF6"/>
    <mergeCell ref="AS6:AT6"/>
    <mergeCell ref="AU6:AV6"/>
    <mergeCell ref="I7:J8"/>
    <mergeCell ref="K7:L8"/>
    <mergeCell ref="M7:N8"/>
    <mergeCell ref="O7:P8"/>
    <mergeCell ref="G9:H9"/>
    <mergeCell ref="G7:H8"/>
    <mergeCell ref="Q7:R8"/>
    <mergeCell ref="S7:T8"/>
    <mergeCell ref="AA6:AB6"/>
    <mergeCell ref="AC6:AD6"/>
    <mergeCell ref="Y6:Z6"/>
    <mergeCell ref="AQ9:AR9"/>
    <mergeCell ref="AQ7:AR8"/>
    <mergeCell ref="Q9:R9"/>
    <mergeCell ref="AI9:AJ9"/>
    <mergeCell ref="Y9:Z9"/>
    <mergeCell ref="AA9:AB9"/>
    <mergeCell ref="AC9:AD9"/>
    <mergeCell ref="W9:X9"/>
    <mergeCell ref="S9:T9"/>
    <mergeCell ref="U9:V9"/>
    <mergeCell ref="AU9:AV9"/>
    <mergeCell ref="A3:F3"/>
    <mergeCell ref="G3:W3"/>
    <mergeCell ref="X3:AP3"/>
    <mergeCell ref="A5:A6"/>
    <mergeCell ref="B5:D6"/>
    <mergeCell ref="G5:H5"/>
    <mergeCell ref="I5:J5"/>
    <mergeCell ref="K5:L5"/>
    <mergeCell ref="M5:N5"/>
    <mergeCell ref="O5:P5"/>
    <mergeCell ref="A4:AV4"/>
    <mergeCell ref="Q5:R5"/>
    <mergeCell ref="S5:T5"/>
    <mergeCell ref="U5:V5"/>
    <mergeCell ref="W5:X5"/>
    <mergeCell ref="AU5:AV5"/>
    <mergeCell ref="AQ5:AR5"/>
    <mergeCell ref="S6:T6"/>
    <mergeCell ref="U6:V6"/>
    <mergeCell ref="W6:X6"/>
    <mergeCell ref="AK5:AL5"/>
    <mergeCell ref="AS5:AT5"/>
    <mergeCell ref="AQ3:AV3"/>
    <mergeCell ref="AM5:AN5"/>
    <mergeCell ref="AO5:AP5"/>
    <mergeCell ref="Y5:Z5"/>
    <mergeCell ref="AA5:AB5"/>
    <mergeCell ref="AC5:AD5"/>
    <mergeCell ref="AE5:AF5"/>
    <mergeCell ref="AG5:AH5"/>
    <mergeCell ref="AI5:AJ5"/>
    <mergeCell ref="AI6:AJ6"/>
  </mergeCells>
  <phoneticPr fontId="18"/>
  <conditionalFormatting sqref="BB7:BB21">
    <cfRule type="cellIs" dxfId="162" priority="1" operator="greaterThan">
      <formula>0</formula>
    </cfRule>
    <cfRule type="cellIs" dxfId="161" priority="2" operator="greaterThan">
      <formula>0</formula>
    </cfRule>
    <cfRule type="cellIs" dxfId="160" priority="3" operator="greaterThan">
      <formula>0</formula>
    </cfRule>
    <cfRule type="cellIs" dxfId="159" priority="4" operator="greaterThan">
      <formula>8</formula>
    </cfRule>
    <cfRule type="cellIs" dxfId="158" priority="5" operator="greaterThan">
      <formula>0</formula>
    </cfRule>
  </conditionalFormatting>
  <pageMargins left="0.70866141732283472" right="0.70866141732283472" top="0.74803149606299213" bottom="0.74803149606299213" header="0.31496062992125984" footer="0.31496062992125984"/>
  <pageSetup paperSize="9" scale="50" fitToWidth="0" orientation="portrait" r:id="rId1"/>
  <colBreaks count="1" manualBreakCount="1">
    <brk id="4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untFunc">
                <anchor moveWithCells="1" sizeWithCells="1">
                  <from>
                    <xdr:col>50</xdr:col>
                    <xdr:colOff>7620000</xdr:colOff>
                    <xdr:row>6</xdr:row>
                    <xdr:rowOff>85725</xdr:rowOff>
                  </from>
                  <to>
                    <xdr:col>50</xdr:col>
                    <xdr:colOff>8677275</xdr:colOff>
                    <xdr:row>8</xdr:row>
                    <xdr:rowOff>209550</xdr:rowOff>
                  </to>
                </anchor>
              </controlPr>
            </control>
          </mc:Choice>
        </mc:AlternateContent>
        <mc:AlternateContent xmlns:mc="http://schemas.openxmlformats.org/markup-compatibility/2006">
          <mc:Choice Requires="x14">
            <control shapeId="2052" r:id="rId5" name="Button 4">
              <controlPr defaultSize="0" print="0" autoFill="0" autoPict="0" macro="[0]!ExportStudentSchedules">
                <anchor moveWithCells="1" sizeWithCells="1">
                  <from>
                    <xdr:col>55</xdr:col>
                    <xdr:colOff>171450</xdr:colOff>
                    <xdr:row>6</xdr:row>
                    <xdr:rowOff>38100</xdr:rowOff>
                  </from>
                  <to>
                    <xdr:col>66</xdr:col>
                    <xdr:colOff>152400</xdr:colOff>
                    <xdr:row>9</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'講習スケジュール(入力用)'!$B$73:$B$222</xm:f>
          </x14:formula1>
          <xm:sqref>G3:W3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76"/>
  <sheetViews>
    <sheetView view="pageBreakPreview" zoomScale="40" zoomScaleNormal="85" zoomScaleSheetLayoutView="40" workbookViewId="0">
      <selection activeCell="T1" sqref="T1"/>
    </sheetView>
  </sheetViews>
  <sheetFormatPr defaultRowHeight="13.5"/>
  <cols>
    <col min="1" max="1" width="13.5" style="13" customWidth="1"/>
    <col min="2" max="2" width="7.75" style="13" customWidth="1"/>
    <col min="3" max="3" width="20.5" style="13" customWidth="1"/>
    <col min="4" max="4" width="14.875" style="13" customWidth="1"/>
    <col min="5" max="5" width="20.875" style="13" customWidth="1"/>
    <col min="6" max="6" width="7.75" style="13" customWidth="1"/>
    <col min="7" max="7" width="20.5" style="13" customWidth="1"/>
    <col min="8" max="8" width="14.875" style="13" customWidth="1"/>
    <col min="9" max="9" width="20.875" style="13" customWidth="1"/>
    <col min="10" max="10" width="7.75" style="13" customWidth="1"/>
    <col min="11" max="11" width="20.5" style="13" customWidth="1"/>
    <col min="12" max="12" width="14.875" style="13" customWidth="1"/>
    <col min="13" max="13" width="20.875" style="13" customWidth="1"/>
    <col min="14" max="14" width="7.75" style="13" customWidth="1"/>
    <col min="15" max="15" width="20.5" style="13" customWidth="1"/>
    <col min="16" max="16" width="14.875" style="13" customWidth="1"/>
    <col min="17" max="17" width="20.875" style="13" customWidth="1"/>
    <col min="18" max="18" width="7.75" style="13" customWidth="1"/>
    <col min="19" max="19" width="20.5" style="13" customWidth="1"/>
    <col min="20" max="20" width="14.875" style="13" customWidth="1"/>
    <col min="21" max="21" width="20.875" style="13" customWidth="1"/>
    <col min="22" max="22" width="7.75" style="13" customWidth="1"/>
    <col min="23" max="23" width="20.5" style="13" customWidth="1"/>
    <col min="24" max="24" width="14.875" style="13" customWidth="1"/>
    <col min="25" max="25" width="20.875" style="13" customWidth="1"/>
    <col min="26" max="26" width="7.75" style="13" customWidth="1"/>
    <col min="27" max="27" width="20.5" style="13" customWidth="1"/>
    <col min="28" max="28" width="14.875" style="13" customWidth="1"/>
    <col min="29" max="29" width="20.875" style="13" customWidth="1"/>
    <col min="30" max="257" width="9" style="13"/>
    <col min="258" max="258" width="13.5" style="13" customWidth="1"/>
    <col min="259" max="259" width="7.75" style="13" customWidth="1"/>
    <col min="260" max="260" width="20.5" style="13" customWidth="1"/>
    <col min="261" max="261" width="14.875" style="13" customWidth="1"/>
    <col min="262" max="262" width="20.875" style="13" customWidth="1"/>
    <col min="263" max="263" width="7.75" style="13" customWidth="1"/>
    <col min="264" max="264" width="20.5" style="13" customWidth="1"/>
    <col min="265" max="265" width="14.875" style="13" customWidth="1"/>
    <col min="266" max="266" width="20.875" style="13" customWidth="1"/>
    <col min="267" max="267" width="7.75" style="13" customWidth="1"/>
    <col min="268" max="268" width="20.5" style="13" customWidth="1"/>
    <col min="269" max="269" width="14.875" style="13" customWidth="1"/>
    <col min="270" max="270" width="20.875" style="13" customWidth="1"/>
    <col min="271" max="271" width="7.75" style="13" customWidth="1"/>
    <col min="272" max="272" width="20.5" style="13" customWidth="1"/>
    <col min="273" max="273" width="14.875" style="13" customWidth="1"/>
    <col min="274" max="274" width="20.875" style="13" customWidth="1"/>
    <col min="275" max="275" width="7.75" style="13" customWidth="1"/>
    <col min="276" max="276" width="20.5" style="13" customWidth="1"/>
    <col min="277" max="277" width="14.875" style="13" customWidth="1"/>
    <col min="278" max="278" width="20.875" style="13" customWidth="1"/>
    <col min="279" max="279" width="7.75" style="13" customWidth="1"/>
    <col min="280" max="280" width="20.5" style="13" customWidth="1"/>
    <col min="281" max="281" width="14.875" style="13" customWidth="1"/>
    <col min="282" max="282" width="20.875" style="13" customWidth="1"/>
    <col min="283" max="513" width="9" style="13"/>
    <col min="514" max="514" width="13.5" style="13" customWidth="1"/>
    <col min="515" max="515" width="7.75" style="13" customWidth="1"/>
    <col min="516" max="516" width="20.5" style="13" customWidth="1"/>
    <col min="517" max="517" width="14.875" style="13" customWidth="1"/>
    <col min="518" max="518" width="20.875" style="13" customWidth="1"/>
    <col min="519" max="519" width="7.75" style="13" customWidth="1"/>
    <col min="520" max="520" width="20.5" style="13" customWidth="1"/>
    <col min="521" max="521" width="14.875" style="13" customWidth="1"/>
    <col min="522" max="522" width="20.875" style="13" customWidth="1"/>
    <col min="523" max="523" width="7.75" style="13" customWidth="1"/>
    <col min="524" max="524" width="20.5" style="13" customWidth="1"/>
    <col min="525" max="525" width="14.875" style="13" customWidth="1"/>
    <col min="526" max="526" width="20.875" style="13" customWidth="1"/>
    <col min="527" max="527" width="7.75" style="13" customWidth="1"/>
    <col min="528" max="528" width="20.5" style="13" customWidth="1"/>
    <col min="529" max="529" width="14.875" style="13" customWidth="1"/>
    <col min="530" max="530" width="20.875" style="13" customWidth="1"/>
    <col min="531" max="531" width="7.75" style="13" customWidth="1"/>
    <col min="532" max="532" width="20.5" style="13" customWidth="1"/>
    <col min="533" max="533" width="14.875" style="13" customWidth="1"/>
    <col min="534" max="534" width="20.875" style="13" customWidth="1"/>
    <col min="535" max="535" width="7.75" style="13" customWidth="1"/>
    <col min="536" max="536" width="20.5" style="13" customWidth="1"/>
    <col min="537" max="537" width="14.875" style="13" customWidth="1"/>
    <col min="538" max="538" width="20.875" style="13" customWidth="1"/>
    <col min="539" max="769" width="9" style="13"/>
    <col min="770" max="770" width="13.5" style="13" customWidth="1"/>
    <col min="771" max="771" width="7.75" style="13" customWidth="1"/>
    <col min="772" max="772" width="20.5" style="13" customWidth="1"/>
    <col min="773" max="773" width="14.875" style="13" customWidth="1"/>
    <col min="774" max="774" width="20.875" style="13" customWidth="1"/>
    <col min="775" max="775" width="7.75" style="13" customWidth="1"/>
    <col min="776" max="776" width="20.5" style="13" customWidth="1"/>
    <col min="777" max="777" width="14.875" style="13" customWidth="1"/>
    <col min="778" max="778" width="20.875" style="13" customWidth="1"/>
    <col min="779" max="779" width="7.75" style="13" customWidth="1"/>
    <col min="780" max="780" width="20.5" style="13" customWidth="1"/>
    <col min="781" max="781" width="14.875" style="13" customWidth="1"/>
    <col min="782" max="782" width="20.875" style="13" customWidth="1"/>
    <col min="783" max="783" width="7.75" style="13" customWidth="1"/>
    <col min="784" max="784" width="20.5" style="13" customWidth="1"/>
    <col min="785" max="785" width="14.875" style="13" customWidth="1"/>
    <col min="786" max="786" width="20.875" style="13" customWidth="1"/>
    <col min="787" max="787" width="7.75" style="13" customWidth="1"/>
    <col min="788" max="788" width="20.5" style="13" customWidth="1"/>
    <col min="789" max="789" width="14.875" style="13" customWidth="1"/>
    <col min="790" max="790" width="20.875" style="13" customWidth="1"/>
    <col min="791" max="791" width="7.75" style="13" customWidth="1"/>
    <col min="792" max="792" width="20.5" style="13" customWidth="1"/>
    <col min="793" max="793" width="14.875" style="13" customWidth="1"/>
    <col min="794" max="794" width="20.875" style="13" customWidth="1"/>
    <col min="795" max="1025" width="9" style="13"/>
    <col min="1026" max="1026" width="13.5" style="13" customWidth="1"/>
    <col min="1027" max="1027" width="7.75" style="13" customWidth="1"/>
    <col min="1028" max="1028" width="20.5" style="13" customWidth="1"/>
    <col min="1029" max="1029" width="14.875" style="13" customWidth="1"/>
    <col min="1030" max="1030" width="20.875" style="13" customWidth="1"/>
    <col min="1031" max="1031" width="7.75" style="13" customWidth="1"/>
    <col min="1032" max="1032" width="20.5" style="13" customWidth="1"/>
    <col min="1033" max="1033" width="14.875" style="13" customWidth="1"/>
    <col min="1034" max="1034" width="20.875" style="13" customWidth="1"/>
    <col min="1035" max="1035" width="7.75" style="13" customWidth="1"/>
    <col min="1036" max="1036" width="20.5" style="13" customWidth="1"/>
    <col min="1037" max="1037" width="14.875" style="13" customWidth="1"/>
    <col min="1038" max="1038" width="20.875" style="13" customWidth="1"/>
    <col min="1039" max="1039" width="7.75" style="13" customWidth="1"/>
    <col min="1040" max="1040" width="20.5" style="13" customWidth="1"/>
    <col min="1041" max="1041" width="14.875" style="13" customWidth="1"/>
    <col min="1042" max="1042" width="20.875" style="13" customWidth="1"/>
    <col min="1043" max="1043" width="7.75" style="13" customWidth="1"/>
    <col min="1044" max="1044" width="20.5" style="13" customWidth="1"/>
    <col min="1045" max="1045" width="14.875" style="13" customWidth="1"/>
    <col min="1046" max="1046" width="20.875" style="13" customWidth="1"/>
    <col min="1047" max="1047" width="7.75" style="13" customWidth="1"/>
    <col min="1048" max="1048" width="20.5" style="13" customWidth="1"/>
    <col min="1049" max="1049" width="14.875" style="13" customWidth="1"/>
    <col min="1050" max="1050" width="20.875" style="13" customWidth="1"/>
    <col min="1051" max="1281" width="9" style="13"/>
    <col min="1282" max="1282" width="13.5" style="13" customWidth="1"/>
    <col min="1283" max="1283" width="7.75" style="13" customWidth="1"/>
    <col min="1284" max="1284" width="20.5" style="13" customWidth="1"/>
    <col min="1285" max="1285" width="14.875" style="13" customWidth="1"/>
    <col min="1286" max="1286" width="20.875" style="13" customWidth="1"/>
    <col min="1287" max="1287" width="7.75" style="13" customWidth="1"/>
    <col min="1288" max="1288" width="20.5" style="13" customWidth="1"/>
    <col min="1289" max="1289" width="14.875" style="13" customWidth="1"/>
    <col min="1290" max="1290" width="20.875" style="13" customWidth="1"/>
    <col min="1291" max="1291" width="7.75" style="13" customWidth="1"/>
    <col min="1292" max="1292" width="20.5" style="13" customWidth="1"/>
    <col min="1293" max="1293" width="14.875" style="13" customWidth="1"/>
    <col min="1294" max="1294" width="20.875" style="13" customWidth="1"/>
    <col min="1295" max="1295" width="7.75" style="13" customWidth="1"/>
    <col min="1296" max="1296" width="20.5" style="13" customWidth="1"/>
    <col min="1297" max="1297" width="14.875" style="13" customWidth="1"/>
    <col min="1298" max="1298" width="20.875" style="13" customWidth="1"/>
    <col min="1299" max="1299" width="7.75" style="13" customWidth="1"/>
    <col min="1300" max="1300" width="20.5" style="13" customWidth="1"/>
    <col min="1301" max="1301" width="14.875" style="13" customWidth="1"/>
    <col min="1302" max="1302" width="20.875" style="13" customWidth="1"/>
    <col min="1303" max="1303" width="7.75" style="13" customWidth="1"/>
    <col min="1304" max="1304" width="20.5" style="13" customWidth="1"/>
    <col min="1305" max="1305" width="14.875" style="13" customWidth="1"/>
    <col min="1306" max="1306" width="20.875" style="13" customWidth="1"/>
    <col min="1307" max="1537" width="9" style="13"/>
    <col min="1538" max="1538" width="13.5" style="13" customWidth="1"/>
    <col min="1539" max="1539" width="7.75" style="13" customWidth="1"/>
    <col min="1540" max="1540" width="20.5" style="13" customWidth="1"/>
    <col min="1541" max="1541" width="14.875" style="13" customWidth="1"/>
    <col min="1542" max="1542" width="20.875" style="13" customWidth="1"/>
    <col min="1543" max="1543" width="7.75" style="13" customWidth="1"/>
    <col min="1544" max="1544" width="20.5" style="13" customWidth="1"/>
    <col min="1545" max="1545" width="14.875" style="13" customWidth="1"/>
    <col min="1546" max="1546" width="20.875" style="13" customWidth="1"/>
    <col min="1547" max="1547" width="7.75" style="13" customWidth="1"/>
    <col min="1548" max="1548" width="20.5" style="13" customWidth="1"/>
    <col min="1549" max="1549" width="14.875" style="13" customWidth="1"/>
    <col min="1550" max="1550" width="20.875" style="13" customWidth="1"/>
    <col min="1551" max="1551" width="7.75" style="13" customWidth="1"/>
    <col min="1552" max="1552" width="20.5" style="13" customWidth="1"/>
    <col min="1553" max="1553" width="14.875" style="13" customWidth="1"/>
    <col min="1554" max="1554" width="20.875" style="13" customWidth="1"/>
    <col min="1555" max="1555" width="7.75" style="13" customWidth="1"/>
    <col min="1556" max="1556" width="20.5" style="13" customWidth="1"/>
    <col min="1557" max="1557" width="14.875" style="13" customWidth="1"/>
    <col min="1558" max="1558" width="20.875" style="13" customWidth="1"/>
    <col min="1559" max="1559" width="7.75" style="13" customWidth="1"/>
    <col min="1560" max="1560" width="20.5" style="13" customWidth="1"/>
    <col min="1561" max="1561" width="14.875" style="13" customWidth="1"/>
    <col min="1562" max="1562" width="20.875" style="13" customWidth="1"/>
    <col min="1563" max="1793" width="9" style="13"/>
    <col min="1794" max="1794" width="13.5" style="13" customWidth="1"/>
    <col min="1795" max="1795" width="7.75" style="13" customWidth="1"/>
    <col min="1796" max="1796" width="20.5" style="13" customWidth="1"/>
    <col min="1797" max="1797" width="14.875" style="13" customWidth="1"/>
    <col min="1798" max="1798" width="20.875" style="13" customWidth="1"/>
    <col min="1799" max="1799" width="7.75" style="13" customWidth="1"/>
    <col min="1800" max="1800" width="20.5" style="13" customWidth="1"/>
    <col min="1801" max="1801" width="14.875" style="13" customWidth="1"/>
    <col min="1802" max="1802" width="20.875" style="13" customWidth="1"/>
    <col min="1803" max="1803" width="7.75" style="13" customWidth="1"/>
    <col min="1804" max="1804" width="20.5" style="13" customWidth="1"/>
    <col min="1805" max="1805" width="14.875" style="13" customWidth="1"/>
    <col min="1806" max="1806" width="20.875" style="13" customWidth="1"/>
    <col min="1807" max="1807" width="7.75" style="13" customWidth="1"/>
    <col min="1808" max="1808" width="20.5" style="13" customWidth="1"/>
    <col min="1809" max="1809" width="14.875" style="13" customWidth="1"/>
    <col min="1810" max="1810" width="20.875" style="13" customWidth="1"/>
    <col min="1811" max="1811" width="7.75" style="13" customWidth="1"/>
    <col min="1812" max="1812" width="20.5" style="13" customWidth="1"/>
    <col min="1813" max="1813" width="14.875" style="13" customWidth="1"/>
    <col min="1814" max="1814" width="20.875" style="13" customWidth="1"/>
    <col min="1815" max="1815" width="7.75" style="13" customWidth="1"/>
    <col min="1816" max="1816" width="20.5" style="13" customWidth="1"/>
    <col min="1817" max="1817" width="14.875" style="13" customWidth="1"/>
    <col min="1818" max="1818" width="20.875" style="13" customWidth="1"/>
    <col min="1819" max="2049" width="9" style="13"/>
    <col min="2050" max="2050" width="13.5" style="13" customWidth="1"/>
    <col min="2051" max="2051" width="7.75" style="13" customWidth="1"/>
    <col min="2052" max="2052" width="20.5" style="13" customWidth="1"/>
    <col min="2053" max="2053" width="14.875" style="13" customWidth="1"/>
    <col min="2054" max="2054" width="20.875" style="13" customWidth="1"/>
    <col min="2055" max="2055" width="7.75" style="13" customWidth="1"/>
    <col min="2056" max="2056" width="20.5" style="13" customWidth="1"/>
    <col min="2057" max="2057" width="14.875" style="13" customWidth="1"/>
    <col min="2058" max="2058" width="20.875" style="13" customWidth="1"/>
    <col min="2059" max="2059" width="7.75" style="13" customWidth="1"/>
    <col min="2060" max="2060" width="20.5" style="13" customWidth="1"/>
    <col min="2061" max="2061" width="14.875" style="13" customWidth="1"/>
    <col min="2062" max="2062" width="20.875" style="13" customWidth="1"/>
    <col min="2063" max="2063" width="7.75" style="13" customWidth="1"/>
    <col min="2064" max="2064" width="20.5" style="13" customWidth="1"/>
    <col min="2065" max="2065" width="14.875" style="13" customWidth="1"/>
    <col min="2066" max="2066" width="20.875" style="13" customWidth="1"/>
    <col min="2067" max="2067" width="7.75" style="13" customWidth="1"/>
    <col min="2068" max="2068" width="20.5" style="13" customWidth="1"/>
    <col min="2069" max="2069" width="14.875" style="13" customWidth="1"/>
    <col min="2070" max="2070" width="20.875" style="13" customWidth="1"/>
    <col min="2071" max="2071" width="7.75" style="13" customWidth="1"/>
    <col min="2072" max="2072" width="20.5" style="13" customWidth="1"/>
    <col min="2073" max="2073" width="14.875" style="13" customWidth="1"/>
    <col min="2074" max="2074" width="20.875" style="13" customWidth="1"/>
    <col min="2075" max="2305" width="9" style="13"/>
    <col min="2306" max="2306" width="13.5" style="13" customWidth="1"/>
    <col min="2307" max="2307" width="7.75" style="13" customWidth="1"/>
    <col min="2308" max="2308" width="20.5" style="13" customWidth="1"/>
    <col min="2309" max="2309" width="14.875" style="13" customWidth="1"/>
    <col min="2310" max="2310" width="20.875" style="13" customWidth="1"/>
    <col min="2311" max="2311" width="7.75" style="13" customWidth="1"/>
    <col min="2312" max="2312" width="20.5" style="13" customWidth="1"/>
    <col min="2313" max="2313" width="14.875" style="13" customWidth="1"/>
    <col min="2314" max="2314" width="20.875" style="13" customWidth="1"/>
    <col min="2315" max="2315" width="7.75" style="13" customWidth="1"/>
    <col min="2316" max="2316" width="20.5" style="13" customWidth="1"/>
    <col min="2317" max="2317" width="14.875" style="13" customWidth="1"/>
    <col min="2318" max="2318" width="20.875" style="13" customWidth="1"/>
    <col min="2319" max="2319" width="7.75" style="13" customWidth="1"/>
    <col min="2320" max="2320" width="20.5" style="13" customWidth="1"/>
    <col min="2321" max="2321" width="14.875" style="13" customWidth="1"/>
    <col min="2322" max="2322" width="20.875" style="13" customWidth="1"/>
    <col min="2323" max="2323" width="7.75" style="13" customWidth="1"/>
    <col min="2324" max="2324" width="20.5" style="13" customWidth="1"/>
    <col min="2325" max="2325" width="14.875" style="13" customWidth="1"/>
    <col min="2326" max="2326" width="20.875" style="13" customWidth="1"/>
    <col min="2327" max="2327" width="7.75" style="13" customWidth="1"/>
    <col min="2328" max="2328" width="20.5" style="13" customWidth="1"/>
    <col min="2329" max="2329" width="14.875" style="13" customWidth="1"/>
    <col min="2330" max="2330" width="20.875" style="13" customWidth="1"/>
    <col min="2331" max="2561" width="9" style="13"/>
    <col min="2562" max="2562" width="13.5" style="13" customWidth="1"/>
    <col min="2563" max="2563" width="7.75" style="13" customWidth="1"/>
    <col min="2564" max="2564" width="20.5" style="13" customWidth="1"/>
    <col min="2565" max="2565" width="14.875" style="13" customWidth="1"/>
    <col min="2566" max="2566" width="20.875" style="13" customWidth="1"/>
    <col min="2567" max="2567" width="7.75" style="13" customWidth="1"/>
    <col min="2568" max="2568" width="20.5" style="13" customWidth="1"/>
    <col min="2569" max="2569" width="14.875" style="13" customWidth="1"/>
    <col min="2570" max="2570" width="20.875" style="13" customWidth="1"/>
    <col min="2571" max="2571" width="7.75" style="13" customWidth="1"/>
    <col min="2572" max="2572" width="20.5" style="13" customWidth="1"/>
    <col min="2573" max="2573" width="14.875" style="13" customWidth="1"/>
    <col min="2574" max="2574" width="20.875" style="13" customWidth="1"/>
    <col min="2575" max="2575" width="7.75" style="13" customWidth="1"/>
    <col min="2576" max="2576" width="20.5" style="13" customWidth="1"/>
    <col min="2577" max="2577" width="14.875" style="13" customWidth="1"/>
    <col min="2578" max="2578" width="20.875" style="13" customWidth="1"/>
    <col min="2579" max="2579" width="7.75" style="13" customWidth="1"/>
    <col min="2580" max="2580" width="20.5" style="13" customWidth="1"/>
    <col min="2581" max="2581" width="14.875" style="13" customWidth="1"/>
    <col min="2582" max="2582" width="20.875" style="13" customWidth="1"/>
    <col min="2583" max="2583" width="7.75" style="13" customWidth="1"/>
    <col min="2584" max="2584" width="20.5" style="13" customWidth="1"/>
    <col min="2585" max="2585" width="14.875" style="13" customWidth="1"/>
    <col min="2586" max="2586" width="20.875" style="13" customWidth="1"/>
    <col min="2587" max="2817" width="9" style="13"/>
    <col min="2818" max="2818" width="13.5" style="13" customWidth="1"/>
    <col min="2819" max="2819" width="7.75" style="13" customWidth="1"/>
    <col min="2820" max="2820" width="20.5" style="13" customWidth="1"/>
    <col min="2821" max="2821" width="14.875" style="13" customWidth="1"/>
    <col min="2822" max="2822" width="20.875" style="13" customWidth="1"/>
    <col min="2823" max="2823" width="7.75" style="13" customWidth="1"/>
    <col min="2824" max="2824" width="20.5" style="13" customWidth="1"/>
    <col min="2825" max="2825" width="14.875" style="13" customWidth="1"/>
    <col min="2826" max="2826" width="20.875" style="13" customWidth="1"/>
    <col min="2827" max="2827" width="7.75" style="13" customWidth="1"/>
    <col min="2828" max="2828" width="20.5" style="13" customWidth="1"/>
    <col min="2829" max="2829" width="14.875" style="13" customWidth="1"/>
    <col min="2830" max="2830" width="20.875" style="13" customWidth="1"/>
    <col min="2831" max="2831" width="7.75" style="13" customWidth="1"/>
    <col min="2832" max="2832" width="20.5" style="13" customWidth="1"/>
    <col min="2833" max="2833" width="14.875" style="13" customWidth="1"/>
    <col min="2834" max="2834" width="20.875" style="13" customWidth="1"/>
    <col min="2835" max="2835" width="7.75" style="13" customWidth="1"/>
    <col min="2836" max="2836" width="20.5" style="13" customWidth="1"/>
    <col min="2837" max="2837" width="14.875" style="13" customWidth="1"/>
    <col min="2838" max="2838" width="20.875" style="13" customWidth="1"/>
    <col min="2839" max="2839" width="7.75" style="13" customWidth="1"/>
    <col min="2840" max="2840" width="20.5" style="13" customWidth="1"/>
    <col min="2841" max="2841" width="14.875" style="13" customWidth="1"/>
    <col min="2842" max="2842" width="20.875" style="13" customWidth="1"/>
    <col min="2843" max="3073" width="9" style="13"/>
    <col min="3074" max="3074" width="13.5" style="13" customWidth="1"/>
    <col min="3075" max="3075" width="7.75" style="13" customWidth="1"/>
    <col min="3076" max="3076" width="20.5" style="13" customWidth="1"/>
    <col min="3077" max="3077" width="14.875" style="13" customWidth="1"/>
    <col min="3078" max="3078" width="20.875" style="13" customWidth="1"/>
    <col min="3079" max="3079" width="7.75" style="13" customWidth="1"/>
    <col min="3080" max="3080" width="20.5" style="13" customWidth="1"/>
    <col min="3081" max="3081" width="14.875" style="13" customWidth="1"/>
    <col min="3082" max="3082" width="20.875" style="13" customWidth="1"/>
    <col min="3083" max="3083" width="7.75" style="13" customWidth="1"/>
    <col min="3084" max="3084" width="20.5" style="13" customWidth="1"/>
    <col min="3085" max="3085" width="14.875" style="13" customWidth="1"/>
    <col min="3086" max="3086" width="20.875" style="13" customWidth="1"/>
    <col min="3087" max="3087" width="7.75" style="13" customWidth="1"/>
    <col min="3088" max="3088" width="20.5" style="13" customWidth="1"/>
    <col min="3089" max="3089" width="14.875" style="13" customWidth="1"/>
    <col min="3090" max="3090" width="20.875" style="13" customWidth="1"/>
    <col min="3091" max="3091" width="7.75" style="13" customWidth="1"/>
    <col min="3092" max="3092" width="20.5" style="13" customWidth="1"/>
    <col min="3093" max="3093" width="14.875" style="13" customWidth="1"/>
    <col min="3094" max="3094" width="20.875" style="13" customWidth="1"/>
    <col min="3095" max="3095" width="7.75" style="13" customWidth="1"/>
    <col min="3096" max="3096" width="20.5" style="13" customWidth="1"/>
    <col min="3097" max="3097" width="14.875" style="13" customWidth="1"/>
    <col min="3098" max="3098" width="20.875" style="13" customWidth="1"/>
    <col min="3099" max="3329" width="9" style="13"/>
    <col min="3330" max="3330" width="13.5" style="13" customWidth="1"/>
    <col min="3331" max="3331" width="7.75" style="13" customWidth="1"/>
    <col min="3332" max="3332" width="20.5" style="13" customWidth="1"/>
    <col min="3333" max="3333" width="14.875" style="13" customWidth="1"/>
    <col min="3334" max="3334" width="20.875" style="13" customWidth="1"/>
    <col min="3335" max="3335" width="7.75" style="13" customWidth="1"/>
    <col min="3336" max="3336" width="20.5" style="13" customWidth="1"/>
    <col min="3337" max="3337" width="14.875" style="13" customWidth="1"/>
    <col min="3338" max="3338" width="20.875" style="13" customWidth="1"/>
    <col min="3339" max="3339" width="7.75" style="13" customWidth="1"/>
    <col min="3340" max="3340" width="20.5" style="13" customWidth="1"/>
    <col min="3341" max="3341" width="14.875" style="13" customWidth="1"/>
    <col min="3342" max="3342" width="20.875" style="13" customWidth="1"/>
    <col min="3343" max="3343" width="7.75" style="13" customWidth="1"/>
    <col min="3344" max="3344" width="20.5" style="13" customWidth="1"/>
    <col min="3345" max="3345" width="14.875" style="13" customWidth="1"/>
    <col min="3346" max="3346" width="20.875" style="13" customWidth="1"/>
    <col min="3347" max="3347" width="7.75" style="13" customWidth="1"/>
    <col min="3348" max="3348" width="20.5" style="13" customWidth="1"/>
    <col min="3349" max="3349" width="14.875" style="13" customWidth="1"/>
    <col min="3350" max="3350" width="20.875" style="13" customWidth="1"/>
    <col min="3351" max="3351" width="7.75" style="13" customWidth="1"/>
    <col min="3352" max="3352" width="20.5" style="13" customWidth="1"/>
    <col min="3353" max="3353" width="14.875" style="13" customWidth="1"/>
    <col min="3354" max="3354" width="20.875" style="13" customWidth="1"/>
    <col min="3355" max="3585" width="9" style="13"/>
    <col min="3586" max="3586" width="13.5" style="13" customWidth="1"/>
    <col min="3587" max="3587" width="7.75" style="13" customWidth="1"/>
    <col min="3588" max="3588" width="20.5" style="13" customWidth="1"/>
    <col min="3589" max="3589" width="14.875" style="13" customWidth="1"/>
    <col min="3590" max="3590" width="20.875" style="13" customWidth="1"/>
    <col min="3591" max="3591" width="7.75" style="13" customWidth="1"/>
    <col min="3592" max="3592" width="20.5" style="13" customWidth="1"/>
    <col min="3593" max="3593" width="14.875" style="13" customWidth="1"/>
    <col min="3594" max="3594" width="20.875" style="13" customWidth="1"/>
    <col min="3595" max="3595" width="7.75" style="13" customWidth="1"/>
    <col min="3596" max="3596" width="20.5" style="13" customWidth="1"/>
    <col min="3597" max="3597" width="14.875" style="13" customWidth="1"/>
    <col min="3598" max="3598" width="20.875" style="13" customWidth="1"/>
    <col min="3599" max="3599" width="7.75" style="13" customWidth="1"/>
    <col min="3600" max="3600" width="20.5" style="13" customWidth="1"/>
    <col min="3601" max="3601" width="14.875" style="13" customWidth="1"/>
    <col min="3602" max="3602" width="20.875" style="13" customWidth="1"/>
    <col min="3603" max="3603" width="7.75" style="13" customWidth="1"/>
    <col min="3604" max="3604" width="20.5" style="13" customWidth="1"/>
    <col min="3605" max="3605" width="14.875" style="13" customWidth="1"/>
    <col min="3606" max="3606" width="20.875" style="13" customWidth="1"/>
    <col min="3607" max="3607" width="7.75" style="13" customWidth="1"/>
    <col min="3608" max="3608" width="20.5" style="13" customWidth="1"/>
    <col min="3609" max="3609" width="14.875" style="13" customWidth="1"/>
    <col min="3610" max="3610" width="20.875" style="13" customWidth="1"/>
    <col min="3611" max="3841" width="9" style="13"/>
    <col min="3842" max="3842" width="13.5" style="13" customWidth="1"/>
    <col min="3843" max="3843" width="7.75" style="13" customWidth="1"/>
    <col min="3844" max="3844" width="20.5" style="13" customWidth="1"/>
    <col min="3845" max="3845" width="14.875" style="13" customWidth="1"/>
    <col min="3846" max="3846" width="20.875" style="13" customWidth="1"/>
    <col min="3847" max="3847" width="7.75" style="13" customWidth="1"/>
    <col min="3848" max="3848" width="20.5" style="13" customWidth="1"/>
    <col min="3849" max="3849" width="14.875" style="13" customWidth="1"/>
    <col min="3850" max="3850" width="20.875" style="13" customWidth="1"/>
    <col min="3851" max="3851" width="7.75" style="13" customWidth="1"/>
    <col min="3852" max="3852" width="20.5" style="13" customWidth="1"/>
    <col min="3853" max="3853" width="14.875" style="13" customWidth="1"/>
    <col min="3854" max="3854" width="20.875" style="13" customWidth="1"/>
    <col min="3855" max="3855" width="7.75" style="13" customWidth="1"/>
    <col min="3856" max="3856" width="20.5" style="13" customWidth="1"/>
    <col min="3857" max="3857" width="14.875" style="13" customWidth="1"/>
    <col min="3858" max="3858" width="20.875" style="13" customWidth="1"/>
    <col min="3859" max="3859" width="7.75" style="13" customWidth="1"/>
    <col min="3860" max="3860" width="20.5" style="13" customWidth="1"/>
    <col min="3861" max="3861" width="14.875" style="13" customWidth="1"/>
    <col min="3862" max="3862" width="20.875" style="13" customWidth="1"/>
    <col min="3863" max="3863" width="7.75" style="13" customWidth="1"/>
    <col min="3864" max="3864" width="20.5" style="13" customWidth="1"/>
    <col min="3865" max="3865" width="14.875" style="13" customWidth="1"/>
    <col min="3866" max="3866" width="20.875" style="13" customWidth="1"/>
    <col min="3867" max="4097" width="9" style="13"/>
    <col min="4098" max="4098" width="13.5" style="13" customWidth="1"/>
    <col min="4099" max="4099" width="7.75" style="13" customWidth="1"/>
    <col min="4100" max="4100" width="20.5" style="13" customWidth="1"/>
    <col min="4101" max="4101" width="14.875" style="13" customWidth="1"/>
    <col min="4102" max="4102" width="20.875" style="13" customWidth="1"/>
    <col min="4103" max="4103" width="7.75" style="13" customWidth="1"/>
    <col min="4104" max="4104" width="20.5" style="13" customWidth="1"/>
    <col min="4105" max="4105" width="14.875" style="13" customWidth="1"/>
    <col min="4106" max="4106" width="20.875" style="13" customWidth="1"/>
    <col min="4107" max="4107" width="7.75" style="13" customWidth="1"/>
    <col min="4108" max="4108" width="20.5" style="13" customWidth="1"/>
    <col min="4109" max="4109" width="14.875" style="13" customWidth="1"/>
    <col min="4110" max="4110" width="20.875" style="13" customWidth="1"/>
    <col min="4111" max="4111" width="7.75" style="13" customWidth="1"/>
    <col min="4112" max="4112" width="20.5" style="13" customWidth="1"/>
    <col min="4113" max="4113" width="14.875" style="13" customWidth="1"/>
    <col min="4114" max="4114" width="20.875" style="13" customWidth="1"/>
    <col min="4115" max="4115" width="7.75" style="13" customWidth="1"/>
    <col min="4116" max="4116" width="20.5" style="13" customWidth="1"/>
    <col min="4117" max="4117" width="14.875" style="13" customWidth="1"/>
    <col min="4118" max="4118" width="20.875" style="13" customWidth="1"/>
    <col min="4119" max="4119" width="7.75" style="13" customWidth="1"/>
    <col min="4120" max="4120" width="20.5" style="13" customWidth="1"/>
    <col min="4121" max="4121" width="14.875" style="13" customWidth="1"/>
    <col min="4122" max="4122" width="20.875" style="13" customWidth="1"/>
    <col min="4123" max="4353" width="9" style="13"/>
    <col min="4354" max="4354" width="13.5" style="13" customWidth="1"/>
    <col min="4355" max="4355" width="7.75" style="13" customWidth="1"/>
    <col min="4356" max="4356" width="20.5" style="13" customWidth="1"/>
    <col min="4357" max="4357" width="14.875" style="13" customWidth="1"/>
    <col min="4358" max="4358" width="20.875" style="13" customWidth="1"/>
    <col min="4359" max="4359" width="7.75" style="13" customWidth="1"/>
    <col min="4360" max="4360" width="20.5" style="13" customWidth="1"/>
    <col min="4361" max="4361" width="14.875" style="13" customWidth="1"/>
    <col min="4362" max="4362" width="20.875" style="13" customWidth="1"/>
    <col min="4363" max="4363" width="7.75" style="13" customWidth="1"/>
    <col min="4364" max="4364" width="20.5" style="13" customWidth="1"/>
    <col min="4365" max="4365" width="14.875" style="13" customWidth="1"/>
    <col min="4366" max="4366" width="20.875" style="13" customWidth="1"/>
    <col min="4367" max="4367" width="7.75" style="13" customWidth="1"/>
    <col min="4368" max="4368" width="20.5" style="13" customWidth="1"/>
    <col min="4369" max="4369" width="14.875" style="13" customWidth="1"/>
    <col min="4370" max="4370" width="20.875" style="13" customWidth="1"/>
    <col min="4371" max="4371" width="7.75" style="13" customWidth="1"/>
    <col min="4372" max="4372" width="20.5" style="13" customWidth="1"/>
    <col min="4373" max="4373" width="14.875" style="13" customWidth="1"/>
    <col min="4374" max="4374" width="20.875" style="13" customWidth="1"/>
    <col min="4375" max="4375" width="7.75" style="13" customWidth="1"/>
    <col min="4376" max="4376" width="20.5" style="13" customWidth="1"/>
    <col min="4377" max="4377" width="14.875" style="13" customWidth="1"/>
    <col min="4378" max="4378" width="20.875" style="13" customWidth="1"/>
    <col min="4379" max="4609" width="9" style="13"/>
    <col min="4610" max="4610" width="13.5" style="13" customWidth="1"/>
    <col min="4611" max="4611" width="7.75" style="13" customWidth="1"/>
    <col min="4612" max="4612" width="20.5" style="13" customWidth="1"/>
    <col min="4613" max="4613" width="14.875" style="13" customWidth="1"/>
    <col min="4614" max="4614" width="20.875" style="13" customWidth="1"/>
    <col min="4615" max="4615" width="7.75" style="13" customWidth="1"/>
    <col min="4616" max="4616" width="20.5" style="13" customWidth="1"/>
    <col min="4617" max="4617" width="14.875" style="13" customWidth="1"/>
    <col min="4618" max="4618" width="20.875" style="13" customWidth="1"/>
    <col min="4619" max="4619" width="7.75" style="13" customWidth="1"/>
    <col min="4620" max="4620" width="20.5" style="13" customWidth="1"/>
    <col min="4621" max="4621" width="14.875" style="13" customWidth="1"/>
    <col min="4622" max="4622" width="20.875" style="13" customWidth="1"/>
    <col min="4623" max="4623" width="7.75" style="13" customWidth="1"/>
    <col min="4624" max="4624" width="20.5" style="13" customWidth="1"/>
    <col min="4625" max="4625" width="14.875" style="13" customWidth="1"/>
    <col min="4626" max="4626" width="20.875" style="13" customWidth="1"/>
    <col min="4627" max="4627" width="7.75" style="13" customWidth="1"/>
    <col min="4628" max="4628" width="20.5" style="13" customWidth="1"/>
    <col min="4629" max="4629" width="14.875" style="13" customWidth="1"/>
    <col min="4630" max="4630" width="20.875" style="13" customWidth="1"/>
    <col min="4631" max="4631" width="7.75" style="13" customWidth="1"/>
    <col min="4632" max="4632" width="20.5" style="13" customWidth="1"/>
    <col min="4633" max="4633" width="14.875" style="13" customWidth="1"/>
    <col min="4634" max="4634" width="20.875" style="13" customWidth="1"/>
    <col min="4635" max="4865" width="9" style="13"/>
    <col min="4866" max="4866" width="13.5" style="13" customWidth="1"/>
    <col min="4867" max="4867" width="7.75" style="13" customWidth="1"/>
    <col min="4868" max="4868" width="20.5" style="13" customWidth="1"/>
    <col min="4869" max="4869" width="14.875" style="13" customWidth="1"/>
    <col min="4870" max="4870" width="20.875" style="13" customWidth="1"/>
    <col min="4871" max="4871" width="7.75" style="13" customWidth="1"/>
    <col min="4872" max="4872" width="20.5" style="13" customWidth="1"/>
    <col min="4873" max="4873" width="14.875" style="13" customWidth="1"/>
    <col min="4874" max="4874" width="20.875" style="13" customWidth="1"/>
    <col min="4875" max="4875" width="7.75" style="13" customWidth="1"/>
    <col min="4876" max="4876" width="20.5" style="13" customWidth="1"/>
    <col min="4877" max="4877" width="14.875" style="13" customWidth="1"/>
    <col min="4878" max="4878" width="20.875" style="13" customWidth="1"/>
    <col min="4879" max="4879" width="7.75" style="13" customWidth="1"/>
    <col min="4880" max="4880" width="20.5" style="13" customWidth="1"/>
    <col min="4881" max="4881" width="14.875" style="13" customWidth="1"/>
    <col min="4882" max="4882" width="20.875" style="13" customWidth="1"/>
    <col min="4883" max="4883" width="7.75" style="13" customWidth="1"/>
    <col min="4884" max="4884" width="20.5" style="13" customWidth="1"/>
    <col min="4885" max="4885" width="14.875" style="13" customWidth="1"/>
    <col min="4886" max="4886" width="20.875" style="13" customWidth="1"/>
    <col min="4887" max="4887" width="7.75" style="13" customWidth="1"/>
    <col min="4888" max="4888" width="20.5" style="13" customWidth="1"/>
    <col min="4889" max="4889" width="14.875" style="13" customWidth="1"/>
    <col min="4890" max="4890" width="20.875" style="13" customWidth="1"/>
    <col min="4891" max="5121" width="9" style="13"/>
    <col min="5122" max="5122" width="13.5" style="13" customWidth="1"/>
    <col min="5123" max="5123" width="7.75" style="13" customWidth="1"/>
    <col min="5124" max="5124" width="20.5" style="13" customWidth="1"/>
    <col min="5125" max="5125" width="14.875" style="13" customWidth="1"/>
    <col min="5126" max="5126" width="20.875" style="13" customWidth="1"/>
    <col min="5127" max="5127" width="7.75" style="13" customWidth="1"/>
    <col min="5128" max="5128" width="20.5" style="13" customWidth="1"/>
    <col min="5129" max="5129" width="14.875" style="13" customWidth="1"/>
    <col min="5130" max="5130" width="20.875" style="13" customWidth="1"/>
    <col min="5131" max="5131" width="7.75" style="13" customWidth="1"/>
    <col min="5132" max="5132" width="20.5" style="13" customWidth="1"/>
    <col min="5133" max="5133" width="14.875" style="13" customWidth="1"/>
    <col min="5134" max="5134" width="20.875" style="13" customWidth="1"/>
    <col min="5135" max="5135" width="7.75" style="13" customWidth="1"/>
    <col min="5136" max="5136" width="20.5" style="13" customWidth="1"/>
    <col min="5137" max="5137" width="14.875" style="13" customWidth="1"/>
    <col min="5138" max="5138" width="20.875" style="13" customWidth="1"/>
    <col min="5139" max="5139" width="7.75" style="13" customWidth="1"/>
    <col min="5140" max="5140" width="20.5" style="13" customWidth="1"/>
    <col min="5141" max="5141" width="14.875" style="13" customWidth="1"/>
    <col min="5142" max="5142" width="20.875" style="13" customWidth="1"/>
    <col min="5143" max="5143" width="7.75" style="13" customWidth="1"/>
    <col min="5144" max="5144" width="20.5" style="13" customWidth="1"/>
    <col min="5145" max="5145" width="14.875" style="13" customWidth="1"/>
    <col min="5146" max="5146" width="20.875" style="13" customWidth="1"/>
    <col min="5147" max="5377" width="9" style="13"/>
    <col min="5378" max="5378" width="13.5" style="13" customWidth="1"/>
    <col min="5379" max="5379" width="7.75" style="13" customWidth="1"/>
    <col min="5380" max="5380" width="20.5" style="13" customWidth="1"/>
    <col min="5381" max="5381" width="14.875" style="13" customWidth="1"/>
    <col min="5382" max="5382" width="20.875" style="13" customWidth="1"/>
    <col min="5383" max="5383" width="7.75" style="13" customWidth="1"/>
    <col min="5384" max="5384" width="20.5" style="13" customWidth="1"/>
    <col min="5385" max="5385" width="14.875" style="13" customWidth="1"/>
    <col min="5386" max="5386" width="20.875" style="13" customWidth="1"/>
    <col min="5387" max="5387" width="7.75" style="13" customWidth="1"/>
    <col min="5388" max="5388" width="20.5" style="13" customWidth="1"/>
    <col min="5389" max="5389" width="14.875" style="13" customWidth="1"/>
    <col min="5390" max="5390" width="20.875" style="13" customWidth="1"/>
    <col min="5391" max="5391" width="7.75" style="13" customWidth="1"/>
    <col min="5392" max="5392" width="20.5" style="13" customWidth="1"/>
    <col min="5393" max="5393" width="14.875" style="13" customWidth="1"/>
    <col min="5394" max="5394" width="20.875" style="13" customWidth="1"/>
    <col min="5395" max="5395" width="7.75" style="13" customWidth="1"/>
    <col min="5396" max="5396" width="20.5" style="13" customWidth="1"/>
    <col min="5397" max="5397" width="14.875" style="13" customWidth="1"/>
    <col min="5398" max="5398" width="20.875" style="13" customWidth="1"/>
    <col min="5399" max="5399" width="7.75" style="13" customWidth="1"/>
    <col min="5400" max="5400" width="20.5" style="13" customWidth="1"/>
    <col min="5401" max="5401" width="14.875" style="13" customWidth="1"/>
    <col min="5402" max="5402" width="20.875" style="13" customWidth="1"/>
    <col min="5403" max="5633" width="9" style="13"/>
    <col min="5634" max="5634" width="13.5" style="13" customWidth="1"/>
    <col min="5635" max="5635" width="7.75" style="13" customWidth="1"/>
    <col min="5636" max="5636" width="20.5" style="13" customWidth="1"/>
    <col min="5637" max="5637" width="14.875" style="13" customWidth="1"/>
    <col min="5638" max="5638" width="20.875" style="13" customWidth="1"/>
    <col min="5639" max="5639" width="7.75" style="13" customWidth="1"/>
    <col min="5640" max="5640" width="20.5" style="13" customWidth="1"/>
    <col min="5641" max="5641" width="14.875" style="13" customWidth="1"/>
    <col min="5642" max="5642" width="20.875" style="13" customWidth="1"/>
    <col min="5643" max="5643" width="7.75" style="13" customWidth="1"/>
    <col min="5644" max="5644" width="20.5" style="13" customWidth="1"/>
    <col min="5645" max="5645" width="14.875" style="13" customWidth="1"/>
    <col min="5646" max="5646" width="20.875" style="13" customWidth="1"/>
    <col min="5647" max="5647" width="7.75" style="13" customWidth="1"/>
    <col min="5648" max="5648" width="20.5" style="13" customWidth="1"/>
    <col min="5649" max="5649" width="14.875" style="13" customWidth="1"/>
    <col min="5650" max="5650" width="20.875" style="13" customWidth="1"/>
    <col min="5651" max="5651" width="7.75" style="13" customWidth="1"/>
    <col min="5652" max="5652" width="20.5" style="13" customWidth="1"/>
    <col min="5653" max="5653" width="14.875" style="13" customWidth="1"/>
    <col min="5654" max="5654" width="20.875" style="13" customWidth="1"/>
    <col min="5655" max="5655" width="7.75" style="13" customWidth="1"/>
    <col min="5656" max="5656" width="20.5" style="13" customWidth="1"/>
    <col min="5657" max="5657" width="14.875" style="13" customWidth="1"/>
    <col min="5658" max="5658" width="20.875" style="13" customWidth="1"/>
    <col min="5659" max="5889" width="9" style="13"/>
    <col min="5890" max="5890" width="13.5" style="13" customWidth="1"/>
    <col min="5891" max="5891" width="7.75" style="13" customWidth="1"/>
    <col min="5892" max="5892" width="20.5" style="13" customWidth="1"/>
    <col min="5893" max="5893" width="14.875" style="13" customWidth="1"/>
    <col min="5894" max="5894" width="20.875" style="13" customWidth="1"/>
    <col min="5895" max="5895" width="7.75" style="13" customWidth="1"/>
    <col min="5896" max="5896" width="20.5" style="13" customWidth="1"/>
    <col min="5897" max="5897" width="14.875" style="13" customWidth="1"/>
    <col min="5898" max="5898" width="20.875" style="13" customWidth="1"/>
    <col min="5899" max="5899" width="7.75" style="13" customWidth="1"/>
    <col min="5900" max="5900" width="20.5" style="13" customWidth="1"/>
    <col min="5901" max="5901" width="14.875" style="13" customWidth="1"/>
    <col min="5902" max="5902" width="20.875" style="13" customWidth="1"/>
    <col min="5903" max="5903" width="7.75" style="13" customWidth="1"/>
    <col min="5904" max="5904" width="20.5" style="13" customWidth="1"/>
    <col min="5905" max="5905" width="14.875" style="13" customWidth="1"/>
    <col min="5906" max="5906" width="20.875" style="13" customWidth="1"/>
    <col min="5907" max="5907" width="7.75" style="13" customWidth="1"/>
    <col min="5908" max="5908" width="20.5" style="13" customWidth="1"/>
    <col min="5909" max="5909" width="14.875" style="13" customWidth="1"/>
    <col min="5910" max="5910" width="20.875" style="13" customWidth="1"/>
    <col min="5911" max="5911" width="7.75" style="13" customWidth="1"/>
    <col min="5912" max="5912" width="20.5" style="13" customWidth="1"/>
    <col min="5913" max="5913" width="14.875" style="13" customWidth="1"/>
    <col min="5914" max="5914" width="20.875" style="13" customWidth="1"/>
    <col min="5915" max="6145" width="9" style="13"/>
    <col min="6146" max="6146" width="13.5" style="13" customWidth="1"/>
    <col min="6147" max="6147" width="7.75" style="13" customWidth="1"/>
    <col min="6148" max="6148" width="20.5" style="13" customWidth="1"/>
    <col min="6149" max="6149" width="14.875" style="13" customWidth="1"/>
    <col min="6150" max="6150" width="20.875" style="13" customWidth="1"/>
    <col min="6151" max="6151" width="7.75" style="13" customWidth="1"/>
    <col min="6152" max="6152" width="20.5" style="13" customWidth="1"/>
    <col min="6153" max="6153" width="14.875" style="13" customWidth="1"/>
    <col min="6154" max="6154" width="20.875" style="13" customWidth="1"/>
    <col min="6155" max="6155" width="7.75" style="13" customWidth="1"/>
    <col min="6156" max="6156" width="20.5" style="13" customWidth="1"/>
    <col min="6157" max="6157" width="14.875" style="13" customWidth="1"/>
    <col min="6158" max="6158" width="20.875" style="13" customWidth="1"/>
    <col min="6159" max="6159" width="7.75" style="13" customWidth="1"/>
    <col min="6160" max="6160" width="20.5" style="13" customWidth="1"/>
    <col min="6161" max="6161" width="14.875" style="13" customWidth="1"/>
    <col min="6162" max="6162" width="20.875" style="13" customWidth="1"/>
    <col min="6163" max="6163" width="7.75" style="13" customWidth="1"/>
    <col min="6164" max="6164" width="20.5" style="13" customWidth="1"/>
    <col min="6165" max="6165" width="14.875" style="13" customWidth="1"/>
    <col min="6166" max="6166" width="20.875" style="13" customWidth="1"/>
    <col min="6167" max="6167" width="7.75" style="13" customWidth="1"/>
    <col min="6168" max="6168" width="20.5" style="13" customWidth="1"/>
    <col min="6169" max="6169" width="14.875" style="13" customWidth="1"/>
    <col min="6170" max="6170" width="20.875" style="13" customWidth="1"/>
    <col min="6171" max="6401" width="9" style="13"/>
    <col min="6402" max="6402" width="13.5" style="13" customWidth="1"/>
    <col min="6403" max="6403" width="7.75" style="13" customWidth="1"/>
    <col min="6404" max="6404" width="20.5" style="13" customWidth="1"/>
    <col min="6405" max="6405" width="14.875" style="13" customWidth="1"/>
    <col min="6406" max="6406" width="20.875" style="13" customWidth="1"/>
    <col min="6407" max="6407" width="7.75" style="13" customWidth="1"/>
    <col min="6408" max="6408" width="20.5" style="13" customWidth="1"/>
    <col min="6409" max="6409" width="14.875" style="13" customWidth="1"/>
    <col min="6410" max="6410" width="20.875" style="13" customWidth="1"/>
    <col min="6411" max="6411" width="7.75" style="13" customWidth="1"/>
    <col min="6412" max="6412" width="20.5" style="13" customWidth="1"/>
    <col min="6413" max="6413" width="14.875" style="13" customWidth="1"/>
    <col min="6414" max="6414" width="20.875" style="13" customWidth="1"/>
    <col min="6415" max="6415" width="7.75" style="13" customWidth="1"/>
    <col min="6416" max="6416" width="20.5" style="13" customWidth="1"/>
    <col min="6417" max="6417" width="14.875" style="13" customWidth="1"/>
    <col min="6418" max="6418" width="20.875" style="13" customWidth="1"/>
    <col min="6419" max="6419" width="7.75" style="13" customWidth="1"/>
    <col min="6420" max="6420" width="20.5" style="13" customWidth="1"/>
    <col min="6421" max="6421" width="14.875" style="13" customWidth="1"/>
    <col min="6422" max="6422" width="20.875" style="13" customWidth="1"/>
    <col min="6423" max="6423" width="7.75" style="13" customWidth="1"/>
    <col min="6424" max="6424" width="20.5" style="13" customWidth="1"/>
    <col min="6425" max="6425" width="14.875" style="13" customWidth="1"/>
    <col min="6426" max="6426" width="20.875" style="13" customWidth="1"/>
    <col min="6427" max="6657" width="9" style="13"/>
    <col min="6658" max="6658" width="13.5" style="13" customWidth="1"/>
    <col min="6659" max="6659" width="7.75" style="13" customWidth="1"/>
    <col min="6660" max="6660" width="20.5" style="13" customWidth="1"/>
    <col min="6661" max="6661" width="14.875" style="13" customWidth="1"/>
    <col min="6662" max="6662" width="20.875" style="13" customWidth="1"/>
    <col min="6663" max="6663" width="7.75" style="13" customWidth="1"/>
    <col min="6664" max="6664" width="20.5" style="13" customWidth="1"/>
    <col min="6665" max="6665" width="14.875" style="13" customWidth="1"/>
    <col min="6666" max="6666" width="20.875" style="13" customWidth="1"/>
    <col min="6667" max="6667" width="7.75" style="13" customWidth="1"/>
    <col min="6668" max="6668" width="20.5" style="13" customWidth="1"/>
    <col min="6669" max="6669" width="14.875" style="13" customWidth="1"/>
    <col min="6670" max="6670" width="20.875" style="13" customWidth="1"/>
    <col min="6671" max="6671" width="7.75" style="13" customWidth="1"/>
    <col min="6672" max="6672" width="20.5" style="13" customWidth="1"/>
    <col min="6673" max="6673" width="14.875" style="13" customWidth="1"/>
    <col min="6674" max="6674" width="20.875" style="13" customWidth="1"/>
    <col min="6675" max="6675" width="7.75" style="13" customWidth="1"/>
    <col min="6676" max="6676" width="20.5" style="13" customWidth="1"/>
    <col min="6677" max="6677" width="14.875" style="13" customWidth="1"/>
    <col min="6678" max="6678" width="20.875" style="13" customWidth="1"/>
    <col min="6679" max="6679" width="7.75" style="13" customWidth="1"/>
    <col min="6680" max="6680" width="20.5" style="13" customWidth="1"/>
    <col min="6681" max="6681" width="14.875" style="13" customWidth="1"/>
    <col min="6682" max="6682" width="20.875" style="13" customWidth="1"/>
    <col min="6683" max="6913" width="9" style="13"/>
    <col min="6914" max="6914" width="13.5" style="13" customWidth="1"/>
    <col min="6915" max="6915" width="7.75" style="13" customWidth="1"/>
    <col min="6916" max="6916" width="20.5" style="13" customWidth="1"/>
    <col min="6917" max="6917" width="14.875" style="13" customWidth="1"/>
    <col min="6918" max="6918" width="20.875" style="13" customWidth="1"/>
    <col min="6919" max="6919" width="7.75" style="13" customWidth="1"/>
    <col min="6920" max="6920" width="20.5" style="13" customWidth="1"/>
    <col min="6921" max="6921" width="14.875" style="13" customWidth="1"/>
    <col min="6922" max="6922" width="20.875" style="13" customWidth="1"/>
    <col min="6923" max="6923" width="7.75" style="13" customWidth="1"/>
    <col min="6924" max="6924" width="20.5" style="13" customWidth="1"/>
    <col min="6925" max="6925" width="14.875" style="13" customWidth="1"/>
    <col min="6926" max="6926" width="20.875" style="13" customWidth="1"/>
    <col min="6927" max="6927" width="7.75" style="13" customWidth="1"/>
    <col min="6928" max="6928" width="20.5" style="13" customWidth="1"/>
    <col min="6929" max="6929" width="14.875" style="13" customWidth="1"/>
    <col min="6930" max="6930" width="20.875" style="13" customWidth="1"/>
    <col min="6931" max="6931" width="7.75" style="13" customWidth="1"/>
    <col min="6932" max="6932" width="20.5" style="13" customWidth="1"/>
    <col min="6933" max="6933" width="14.875" style="13" customWidth="1"/>
    <col min="6934" max="6934" width="20.875" style="13" customWidth="1"/>
    <col min="6935" max="6935" width="7.75" style="13" customWidth="1"/>
    <col min="6936" max="6936" width="20.5" style="13" customWidth="1"/>
    <col min="6937" max="6937" width="14.875" style="13" customWidth="1"/>
    <col min="6938" max="6938" width="20.875" style="13" customWidth="1"/>
    <col min="6939" max="7169" width="9" style="13"/>
    <col min="7170" max="7170" width="13.5" style="13" customWidth="1"/>
    <col min="7171" max="7171" width="7.75" style="13" customWidth="1"/>
    <col min="7172" max="7172" width="20.5" style="13" customWidth="1"/>
    <col min="7173" max="7173" width="14.875" style="13" customWidth="1"/>
    <col min="7174" max="7174" width="20.875" style="13" customWidth="1"/>
    <col min="7175" max="7175" width="7.75" style="13" customWidth="1"/>
    <col min="7176" max="7176" width="20.5" style="13" customWidth="1"/>
    <col min="7177" max="7177" width="14.875" style="13" customWidth="1"/>
    <col min="7178" max="7178" width="20.875" style="13" customWidth="1"/>
    <col min="7179" max="7179" width="7.75" style="13" customWidth="1"/>
    <col min="7180" max="7180" width="20.5" style="13" customWidth="1"/>
    <col min="7181" max="7181" width="14.875" style="13" customWidth="1"/>
    <col min="7182" max="7182" width="20.875" style="13" customWidth="1"/>
    <col min="7183" max="7183" width="7.75" style="13" customWidth="1"/>
    <col min="7184" max="7184" width="20.5" style="13" customWidth="1"/>
    <col min="7185" max="7185" width="14.875" style="13" customWidth="1"/>
    <col min="7186" max="7186" width="20.875" style="13" customWidth="1"/>
    <col min="7187" max="7187" width="7.75" style="13" customWidth="1"/>
    <col min="7188" max="7188" width="20.5" style="13" customWidth="1"/>
    <col min="7189" max="7189" width="14.875" style="13" customWidth="1"/>
    <col min="7190" max="7190" width="20.875" style="13" customWidth="1"/>
    <col min="7191" max="7191" width="7.75" style="13" customWidth="1"/>
    <col min="7192" max="7192" width="20.5" style="13" customWidth="1"/>
    <col min="7193" max="7193" width="14.875" style="13" customWidth="1"/>
    <col min="7194" max="7194" width="20.875" style="13" customWidth="1"/>
    <col min="7195" max="7425" width="9" style="13"/>
    <col min="7426" max="7426" width="13.5" style="13" customWidth="1"/>
    <col min="7427" max="7427" width="7.75" style="13" customWidth="1"/>
    <col min="7428" max="7428" width="20.5" style="13" customWidth="1"/>
    <col min="7429" max="7429" width="14.875" style="13" customWidth="1"/>
    <col min="7430" max="7430" width="20.875" style="13" customWidth="1"/>
    <col min="7431" max="7431" width="7.75" style="13" customWidth="1"/>
    <col min="7432" max="7432" width="20.5" style="13" customWidth="1"/>
    <col min="7433" max="7433" width="14.875" style="13" customWidth="1"/>
    <col min="7434" max="7434" width="20.875" style="13" customWidth="1"/>
    <col min="7435" max="7435" width="7.75" style="13" customWidth="1"/>
    <col min="7436" max="7436" width="20.5" style="13" customWidth="1"/>
    <col min="7437" max="7437" width="14.875" style="13" customWidth="1"/>
    <col min="7438" max="7438" width="20.875" style="13" customWidth="1"/>
    <col min="7439" max="7439" width="7.75" style="13" customWidth="1"/>
    <col min="7440" max="7440" width="20.5" style="13" customWidth="1"/>
    <col min="7441" max="7441" width="14.875" style="13" customWidth="1"/>
    <col min="7442" max="7442" width="20.875" style="13" customWidth="1"/>
    <col min="7443" max="7443" width="7.75" style="13" customWidth="1"/>
    <col min="7444" max="7444" width="20.5" style="13" customWidth="1"/>
    <col min="7445" max="7445" width="14.875" style="13" customWidth="1"/>
    <col min="7446" max="7446" width="20.875" style="13" customWidth="1"/>
    <col min="7447" max="7447" width="7.75" style="13" customWidth="1"/>
    <col min="7448" max="7448" width="20.5" style="13" customWidth="1"/>
    <col min="7449" max="7449" width="14.875" style="13" customWidth="1"/>
    <col min="7450" max="7450" width="20.875" style="13" customWidth="1"/>
    <col min="7451" max="7681" width="9" style="13"/>
    <col min="7682" max="7682" width="13.5" style="13" customWidth="1"/>
    <col min="7683" max="7683" width="7.75" style="13" customWidth="1"/>
    <col min="7684" max="7684" width="20.5" style="13" customWidth="1"/>
    <col min="7685" max="7685" width="14.875" style="13" customWidth="1"/>
    <col min="7686" max="7686" width="20.875" style="13" customWidth="1"/>
    <col min="7687" max="7687" width="7.75" style="13" customWidth="1"/>
    <col min="7688" max="7688" width="20.5" style="13" customWidth="1"/>
    <col min="7689" max="7689" width="14.875" style="13" customWidth="1"/>
    <col min="7690" max="7690" width="20.875" style="13" customWidth="1"/>
    <col min="7691" max="7691" width="7.75" style="13" customWidth="1"/>
    <col min="7692" max="7692" width="20.5" style="13" customWidth="1"/>
    <col min="7693" max="7693" width="14.875" style="13" customWidth="1"/>
    <col min="7694" max="7694" width="20.875" style="13" customWidth="1"/>
    <col min="7695" max="7695" width="7.75" style="13" customWidth="1"/>
    <col min="7696" max="7696" width="20.5" style="13" customWidth="1"/>
    <col min="7697" max="7697" width="14.875" style="13" customWidth="1"/>
    <col min="7698" max="7698" width="20.875" style="13" customWidth="1"/>
    <col min="7699" max="7699" width="7.75" style="13" customWidth="1"/>
    <col min="7700" max="7700" width="20.5" style="13" customWidth="1"/>
    <col min="7701" max="7701" width="14.875" style="13" customWidth="1"/>
    <col min="7702" max="7702" width="20.875" style="13" customWidth="1"/>
    <col min="7703" max="7703" width="7.75" style="13" customWidth="1"/>
    <col min="7704" max="7704" width="20.5" style="13" customWidth="1"/>
    <col min="7705" max="7705" width="14.875" style="13" customWidth="1"/>
    <col min="7706" max="7706" width="20.875" style="13" customWidth="1"/>
    <col min="7707" max="7937" width="9" style="13"/>
    <col min="7938" max="7938" width="13.5" style="13" customWidth="1"/>
    <col min="7939" max="7939" width="7.75" style="13" customWidth="1"/>
    <col min="7940" max="7940" width="20.5" style="13" customWidth="1"/>
    <col min="7941" max="7941" width="14.875" style="13" customWidth="1"/>
    <col min="7942" max="7942" width="20.875" style="13" customWidth="1"/>
    <col min="7943" max="7943" width="7.75" style="13" customWidth="1"/>
    <col min="7944" max="7944" width="20.5" style="13" customWidth="1"/>
    <col min="7945" max="7945" width="14.875" style="13" customWidth="1"/>
    <col min="7946" max="7946" width="20.875" style="13" customWidth="1"/>
    <col min="7947" max="7947" width="7.75" style="13" customWidth="1"/>
    <col min="7948" max="7948" width="20.5" style="13" customWidth="1"/>
    <col min="7949" max="7949" width="14.875" style="13" customWidth="1"/>
    <col min="7950" max="7950" width="20.875" style="13" customWidth="1"/>
    <col min="7951" max="7951" width="7.75" style="13" customWidth="1"/>
    <col min="7952" max="7952" width="20.5" style="13" customWidth="1"/>
    <col min="7953" max="7953" width="14.875" style="13" customWidth="1"/>
    <col min="7954" max="7954" width="20.875" style="13" customWidth="1"/>
    <col min="7955" max="7955" width="7.75" style="13" customWidth="1"/>
    <col min="7956" max="7956" width="20.5" style="13" customWidth="1"/>
    <col min="7957" max="7957" width="14.875" style="13" customWidth="1"/>
    <col min="7958" max="7958" width="20.875" style="13" customWidth="1"/>
    <col min="7959" max="7959" width="7.75" style="13" customWidth="1"/>
    <col min="7960" max="7960" width="20.5" style="13" customWidth="1"/>
    <col min="7961" max="7961" width="14.875" style="13" customWidth="1"/>
    <col min="7962" max="7962" width="20.875" style="13" customWidth="1"/>
    <col min="7963" max="8193" width="9" style="13"/>
    <col min="8194" max="8194" width="13.5" style="13" customWidth="1"/>
    <col min="8195" max="8195" width="7.75" style="13" customWidth="1"/>
    <col min="8196" max="8196" width="20.5" style="13" customWidth="1"/>
    <col min="8197" max="8197" width="14.875" style="13" customWidth="1"/>
    <col min="8198" max="8198" width="20.875" style="13" customWidth="1"/>
    <col min="8199" max="8199" width="7.75" style="13" customWidth="1"/>
    <col min="8200" max="8200" width="20.5" style="13" customWidth="1"/>
    <col min="8201" max="8201" width="14.875" style="13" customWidth="1"/>
    <col min="8202" max="8202" width="20.875" style="13" customWidth="1"/>
    <col min="8203" max="8203" width="7.75" style="13" customWidth="1"/>
    <col min="8204" max="8204" width="20.5" style="13" customWidth="1"/>
    <col min="8205" max="8205" width="14.875" style="13" customWidth="1"/>
    <col min="8206" max="8206" width="20.875" style="13" customWidth="1"/>
    <col min="8207" max="8207" width="7.75" style="13" customWidth="1"/>
    <col min="8208" max="8208" width="20.5" style="13" customWidth="1"/>
    <col min="8209" max="8209" width="14.875" style="13" customWidth="1"/>
    <col min="8210" max="8210" width="20.875" style="13" customWidth="1"/>
    <col min="8211" max="8211" width="7.75" style="13" customWidth="1"/>
    <col min="8212" max="8212" width="20.5" style="13" customWidth="1"/>
    <col min="8213" max="8213" width="14.875" style="13" customWidth="1"/>
    <col min="8214" max="8214" width="20.875" style="13" customWidth="1"/>
    <col min="8215" max="8215" width="7.75" style="13" customWidth="1"/>
    <col min="8216" max="8216" width="20.5" style="13" customWidth="1"/>
    <col min="8217" max="8217" width="14.875" style="13" customWidth="1"/>
    <col min="8218" max="8218" width="20.875" style="13" customWidth="1"/>
    <col min="8219" max="8449" width="9" style="13"/>
    <col min="8450" max="8450" width="13.5" style="13" customWidth="1"/>
    <col min="8451" max="8451" width="7.75" style="13" customWidth="1"/>
    <col min="8452" max="8452" width="20.5" style="13" customWidth="1"/>
    <col min="8453" max="8453" width="14.875" style="13" customWidth="1"/>
    <col min="8454" max="8454" width="20.875" style="13" customWidth="1"/>
    <col min="8455" max="8455" width="7.75" style="13" customWidth="1"/>
    <col min="8456" max="8456" width="20.5" style="13" customWidth="1"/>
    <col min="8457" max="8457" width="14.875" style="13" customWidth="1"/>
    <col min="8458" max="8458" width="20.875" style="13" customWidth="1"/>
    <col min="8459" max="8459" width="7.75" style="13" customWidth="1"/>
    <col min="8460" max="8460" width="20.5" style="13" customWidth="1"/>
    <col min="8461" max="8461" width="14.875" style="13" customWidth="1"/>
    <col min="8462" max="8462" width="20.875" style="13" customWidth="1"/>
    <col min="8463" max="8463" width="7.75" style="13" customWidth="1"/>
    <col min="8464" max="8464" width="20.5" style="13" customWidth="1"/>
    <col min="8465" max="8465" width="14.875" style="13" customWidth="1"/>
    <col min="8466" max="8466" width="20.875" style="13" customWidth="1"/>
    <col min="8467" max="8467" width="7.75" style="13" customWidth="1"/>
    <col min="8468" max="8468" width="20.5" style="13" customWidth="1"/>
    <col min="8469" max="8469" width="14.875" style="13" customWidth="1"/>
    <col min="8470" max="8470" width="20.875" style="13" customWidth="1"/>
    <col min="8471" max="8471" width="7.75" style="13" customWidth="1"/>
    <col min="8472" max="8472" width="20.5" style="13" customWidth="1"/>
    <col min="8473" max="8473" width="14.875" style="13" customWidth="1"/>
    <col min="8474" max="8474" width="20.875" style="13" customWidth="1"/>
    <col min="8475" max="8705" width="9" style="13"/>
    <col min="8706" max="8706" width="13.5" style="13" customWidth="1"/>
    <col min="8707" max="8707" width="7.75" style="13" customWidth="1"/>
    <col min="8708" max="8708" width="20.5" style="13" customWidth="1"/>
    <col min="8709" max="8709" width="14.875" style="13" customWidth="1"/>
    <col min="8710" max="8710" width="20.875" style="13" customWidth="1"/>
    <col min="8711" max="8711" width="7.75" style="13" customWidth="1"/>
    <col min="8712" max="8712" width="20.5" style="13" customWidth="1"/>
    <col min="8713" max="8713" width="14.875" style="13" customWidth="1"/>
    <col min="8714" max="8714" width="20.875" style="13" customWidth="1"/>
    <col min="8715" max="8715" width="7.75" style="13" customWidth="1"/>
    <col min="8716" max="8716" width="20.5" style="13" customWidth="1"/>
    <col min="8717" max="8717" width="14.875" style="13" customWidth="1"/>
    <col min="8718" max="8718" width="20.875" style="13" customWidth="1"/>
    <col min="8719" max="8719" width="7.75" style="13" customWidth="1"/>
    <col min="8720" max="8720" width="20.5" style="13" customWidth="1"/>
    <col min="8721" max="8721" width="14.875" style="13" customWidth="1"/>
    <col min="8722" max="8722" width="20.875" style="13" customWidth="1"/>
    <col min="8723" max="8723" width="7.75" style="13" customWidth="1"/>
    <col min="8724" max="8724" width="20.5" style="13" customWidth="1"/>
    <col min="8725" max="8725" width="14.875" style="13" customWidth="1"/>
    <col min="8726" max="8726" width="20.875" style="13" customWidth="1"/>
    <col min="8727" max="8727" width="7.75" style="13" customWidth="1"/>
    <col min="8728" max="8728" width="20.5" style="13" customWidth="1"/>
    <col min="8729" max="8729" width="14.875" style="13" customWidth="1"/>
    <col min="8730" max="8730" width="20.875" style="13" customWidth="1"/>
    <col min="8731" max="8961" width="9" style="13"/>
    <col min="8962" max="8962" width="13.5" style="13" customWidth="1"/>
    <col min="8963" max="8963" width="7.75" style="13" customWidth="1"/>
    <col min="8964" max="8964" width="20.5" style="13" customWidth="1"/>
    <col min="8965" max="8965" width="14.875" style="13" customWidth="1"/>
    <col min="8966" max="8966" width="20.875" style="13" customWidth="1"/>
    <col min="8967" max="8967" width="7.75" style="13" customWidth="1"/>
    <col min="8968" max="8968" width="20.5" style="13" customWidth="1"/>
    <col min="8969" max="8969" width="14.875" style="13" customWidth="1"/>
    <col min="8970" max="8970" width="20.875" style="13" customWidth="1"/>
    <col min="8971" max="8971" width="7.75" style="13" customWidth="1"/>
    <col min="8972" max="8972" width="20.5" style="13" customWidth="1"/>
    <col min="8973" max="8973" width="14.875" style="13" customWidth="1"/>
    <col min="8974" max="8974" width="20.875" style="13" customWidth="1"/>
    <col min="8975" max="8975" width="7.75" style="13" customWidth="1"/>
    <col min="8976" max="8976" width="20.5" style="13" customWidth="1"/>
    <col min="8977" max="8977" width="14.875" style="13" customWidth="1"/>
    <col min="8978" max="8978" width="20.875" style="13" customWidth="1"/>
    <col min="8979" max="8979" width="7.75" style="13" customWidth="1"/>
    <col min="8980" max="8980" width="20.5" style="13" customWidth="1"/>
    <col min="8981" max="8981" width="14.875" style="13" customWidth="1"/>
    <col min="8982" max="8982" width="20.875" style="13" customWidth="1"/>
    <col min="8983" max="8983" width="7.75" style="13" customWidth="1"/>
    <col min="8984" max="8984" width="20.5" style="13" customWidth="1"/>
    <col min="8985" max="8985" width="14.875" style="13" customWidth="1"/>
    <col min="8986" max="8986" width="20.875" style="13" customWidth="1"/>
    <col min="8987" max="9217" width="9" style="13"/>
    <col min="9218" max="9218" width="13.5" style="13" customWidth="1"/>
    <col min="9219" max="9219" width="7.75" style="13" customWidth="1"/>
    <col min="9220" max="9220" width="20.5" style="13" customWidth="1"/>
    <col min="9221" max="9221" width="14.875" style="13" customWidth="1"/>
    <col min="9222" max="9222" width="20.875" style="13" customWidth="1"/>
    <col min="9223" max="9223" width="7.75" style="13" customWidth="1"/>
    <col min="9224" max="9224" width="20.5" style="13" customWidth="1"/>
    <col min="9225" max="9225" width="14.875" style="13" customWidth="1"/>
    <col min="9226" max="9226" width="20.875" style="13" customWidth="1"/>
    <col min="9227" max="9227" width="7.75" style="13" customWidth="1"/>
    <col min="9228" max="9228" width="20.5" style="13" customWidth="1"/>
    <col min="9229" max="9229" width="14.875" style="13" customWidth="1"/>
    <col min="9230" max="9230" width="20.875" style="13" customWidth="1"/>
    <col min="9231" max="9231" width="7.75" style="13" customWidth="1"/>
    <col min="9232" max="9232" width="20.5" style="13" customWidth="1"/>
    <col min="9233" max="9233" width="14.875" style="13" customWidth="1"/>
    <col min="9234" max="9234" width="20.875" style="13" customWidth="1"/>
    <col min="9235" max="9235" width="7.75" style="13" customWidth="1"/>
    <col min="9236" max="9236" width="20.5" style="13" customWidth="1"/>
    <col min="9237" max="9237" width="14.875" style="13" customWidth="1"/>
    <col min="9238" max="9238" width="20.875" style="13" customWidth="1"/>
    <col min="9239" max="9239" width="7.75" style="13" customWidth="1"/>
    <col min="9240" max="9240" width="20.5" style="13" customWidth="1"/>
    <col min="9241" max="9241" width="14.875" style="13" customWidth="1"/>
    <col min="9242" max="9242" width="20.875" style="13" customWidth="1"/>
    <col min="9243" max="9473" width="9" style="13"/>
    <col min="9474" max="9474" width="13.5" style="13" customWidth="1"/>
    <col min="9475" max="9475" width="7.75" style="13" customWidth="1"/>
    <col min="9476" max="9476" width="20.5" style="13" customWidth="1"/>
    <col min="9477" max="9477" width="14.875" style="13" customWidth="1"/>
    <col min="9478" max="9478" width="20.875" style="13" customWidth="1"/>
    <col min="9479" max="9479" width="7.75" style="13" customWidth="1"/>
    <col min="9480" max="9480" width="20.5" style="13" customWidth="1"/>
    <col min="9481" max="9481" width="14.875" style="13" customWidth="1"/>
    <col min="9482" max="9482" width="20.875" style="13" customWidth="1"/>
    <col min="9483" max="9483" width="7.75" style="13" customWidth="1"/>
    <col min="9484" max="9484" width="20.5" style="13" customWidth="1"/>
    <col min="9485" max="9485" width="14.875" style="13" customWidth="1"/>
    <col min="9486" max="9486" width="20.875" style="13" customWidth="1"/>
    <col min="9487" max="9487" width="7.75" style="13" customWidth="1"/>
    <col min="9488" max="9488" width="20.5" style="13" customWidth="1"/>
    <col min="9489" max="9489" width="14.875" style="13" customWidth="1"/>
    <col min="9490" max="9490" width="20.875" style="13" customWidth="1"/>
    <col min="9491" max="9491" width="7.75" style="13" customWidth="1"/>
    <col min="9492" max="9492" width="20.5" style="13" customWidth="1"/>
    <col min="9493" max="9493" width="14.875" style="13" customWidth="1"/>
    <col min="9494" max="9494" width="20.875" style="13" customWidth="1"/>
    <col min="9495" max="9495" width="7.75" style="13" customWidth="1"/>
    <col min="9496" max="9496" width="20.5" style="13" customWidth="1"/>
    <col min="9497" max="9497" width="14.875" style="13" customWidth="1"/>
    <col min="9498" max="9498" width="20.875" style="13" customWidth="1"/>
    <col min="9499" max="9729" width="9" style="13"/>
    <col min="9730" max="9730" width="13.5" style="13" customWidth="1"/>
    <col min="9731" max="9731" width="7.75" style="13" customWidth="1"/>
    <col min="9732" max="9732" width="20.5" style="13" customWidth="1"/>
    <col min="9733" max="9733" width="14.875" style="13" customWidth="1"/>
    <col min="9734" max="9734" width="20.875" style="13" customWidth="1"/>
    <col min="9735" max="9735" width="7.75" style="13" customWidth="1"/>
    <col min="9736" max="9736" width="20.5" style="13" customWidth="1"/>
    <col min="9737" max="9737" width="14.875" style="13" customWidth="1"/>
    <col min="9738" max="9738" width="20.875" style="13" customWidth="1"/>
    <col min="9739" max="9739" width="7.75" style="13" customWidth="1"/>
    <col min="9740" max="9740" width="20.5" style="13" customWidth="1"/>
    <col min="9741" max="9741" width="14.875" style="13" customWidth="1"/>
    <col min="9742" max="9742" width="20.875" style="13" customWidth="1"/>
    <col min="9743" max="9743" width="7.75" style="13" customWidth="1"/>
    <col min="9744" max="9744" width="20.5" style="13" customWidth="1"/>
    <col min="9745" max="9745" width="14.875" style="13" customWidth="1"/>
    <col min="9746" max="9746" width="20.875" style="13" customWidth="1"/>
    <col min="9747" max="9747" width="7.75" style="13" customWidth="1"/>
    <col min="9748" max="9748" width="20.5" style="13" customWidth="1"/>
    <col min="9749" max="9749" width="14.875" style="13" customWidth="1"/>
    <col min="9750" max="9750" width="20.875" style="13" customWidth="1"/>
    <col min="9751" max="9751" width="7.75" style="13" customWidth="1"/>
    <col min="9752" max="9752" width="20.5" style="13" customWidth="1"/>
    <col min="9753" max="9753" width="14.875" style="13" customWidth="1"/>
    <col min="9754" max="9754" width="20.875" style="13" customWidth="1"/>
    <col min="9755" max="9985" width="9" style="13"/>
    <col min="9986" max="9986" width="13.5" style="13" customWidth="1"/>
    <col min="9987" max="9987" width="7.75" style="13" customWidth="1"/>
    <col min="9988" max="9988" width="20.5" style="13" customWidth="1"/>
    <col min="9989" max="9989" width="14.875" style="13" customWidth="1"/>
    <col min="9990" max="9990" width="20.875" style="13" customWidth="1"/>
    <col min="9991" max="9991" width="7.75" style="13" customWidth="1"/>
    <col min="9992" max="9992" width="20.5" style="13" customWidth="1"/>
    <col min="9993" max="9993" width="14.875" style="13" customWidth="1"/>
    <col min="9994" max="9994" width="20.875" style="13" customWidth="1"/>
    <col min="9995" max="9995" width="7.75" style="13" customWidth="1"/>
    <col min="9996" max="9996" width="20.5" style="13" customWidth="1"/>
    <col min="9997" max="9997" width="14.875" style="13" customWidth="1"/>
    <col min="9998" max="9998" width="20.875" style="13" customWidth="1"/>
    <col min="9999" max="9999" width="7.75" style="13" customWidth="1"/>
    <col min="10000" max="10000" width="20.5" style="13" customWidth="1"/>
    <col min="10001" max="10001" width="14.875" style="13" customWidth="1"/>
    <col min="10002" max="10002" width="20.875" style="13" customWidth="1"/>
    <col min="10003" max="10003" width="7.75" style="13" customWidth="1"/>
    <col min="10004" max="10004" width="20.5" style="13" customWidth="1"/>
    <col min="10005" max="10005" width="14.875" style="13" customWidth="1"/>
    <col min="10006" max="10006" width="20.875" style="13" customWidth="1"/>
    <col min="10007" max="10007" width="7.75" style="13" customWidth="1"/>
    <col min="10008" max="10008" width="20.5" style="13" customWidth="1"/>
    <col min="10009" max="10009" width="14.875" style="13" customWidth="1"/>
    <col min="10010" max="10010" width="20.875" style="13" customWidth="1"/>
    <col min="10011" max="10241" width="9" style="13"/>
    <col min="10242" max="10242" width="13.5" style="13" customWidth="1"/>
    <col min="10243" max="10243" width="7.75" style="13" customWidth="1"/>
    <col min="10244" max="10244" width="20.5" style="13" customWidth="1"/>
    <col min="10245" max="10245" width="14.875" style="13" customWidth="1"/>
    <col min="10246" max="10246" width="20.875" style="13" customWidth="1"/>
    <col min="10247" max="10247" width="7.75" style="13" customWidth="1"/>
    <col min="10248" max="10248" width="20.5" style="13" customWidth="1"/>
    <col min="10249" max="10249" width="14.875" style="13" customWidth="1"/>
    <col min="10250" max="10250" width="20.875" style="13" customWidth="1"/>
    <col min="10251" max="10251" width="7.75" style="13" customWidth="1"/>
    <col min="10252" max="10252" width="20.5" style="13" customWidth="1"/>
    <col min="10253" max="10253" width="14.875" style="13" customWidth="1"/>
    <col min="10254" max="10254" width="20.875" style="13" customWidth="1"/>
    <col min="10255" max="10255" width="7.75" style="13" customWidth="1"/>
    <col min="10256" max="10256" width="20.5" style="13" customWidth="1"/>
    <col min="10257" max="10257" width="14.875" style="13" customWidth="1"/>
    <col min="10258" max="10258" width="20.875" style="13" customWidth="1"/>
    <col min="10259" max="10259" width="7.75" style="13" customWidth="1"/>
    <col min="10260" max="10260" width="20.5" style="13" customWidth="1"/>
    <col min="10261" max="10261" width="14.875" style="13" customWidth="1"/>
    <col min="10262" max="10262" width="20.875" style="13" customWidth="1"/>
    <col min="10263" max="10263" width="7.75" style="13" customWidth="1"/>
    <col min="10264" max="10264" width="20.5" style="13" customWidth="1"/>
    <col min="10265" max="10265" width="14.875" style="13" customWidth="1"/>
    <col min="10266" max="10266" width="20.875" style="13" customWidth="1"/>
    <col min="10267" max="10497" width="9" style="13"/>
    <col min="10498" max="10498" width="13.5" style="13" customWidth="1"/>
    <col min="10499" max="10499" width="7.75" style="13" customWidth="1"/>
    <col min="10500" max="10500" width="20.5" style="13" customWidth="1"/>
    <col min="10501" max="10501" width="14.875" style="13" customWidth="1"/>
    <col min="10502" max="10502" width="20.875" style="13" customWidth="1"/>
    <col min="10503" max="10503" width="7.75" style="13" customWidth="1"/>
    <col min="10504" max="10504" width="20.5" style="13" customWidth="1"/>
    <col min="10505" max="10505" width="14.875" style="13" customWidth="1"/>
    <col min="10506" max="10506" width="20.875" style="13" customWidth="1"/>
    <col min="10507" max="10507" width="7.75" style="13" customWidth="1"/>
    <col min="10508" max="10508" width="20.5" style="13" customWidth="1"/>
    <col min="10509" max="10509" width="14.875" style="13" customWidth="1"/>
    <col min="10510" max="10510" width="20.875" style="13" customWidth="1"/>
    <col min="10511" max="10511" width="7.75" style="13" customWidth="1"/>
    <col min="10512" max="10512" width="20.5" style="13" customWidth="1"/>
    <col min="10513" max="10513" width="14.875" style="13" customWidth="1"/>
    <col min="10514" max="10514" width="20.875" style="13" customWidth="1"/>
    <col min="10515" max="10515" width="7.75" style="13" customWidth="1"/>
    <col min="10516" max="10516" width="20.5" style="13" customWidth="1"/>
    <col min="10517" max="10517" width="14.875" style="13" customWidth="1"/>
    <col min="10518" max="10518" width="20.875" style="13" customWidth="1"/>
    <col min="10519" max="10519" width="7.75" style="13" customWidth="1"/>
    <col min="10520" max="10520" width="20.5" style="13" customWidth="1"/>
    <col min="10521" max="10521" width="14.875" style="13" customWidth="1"/>
    <col min="10522" max="10522" width="20.875" style="13" customWidth="1"/>
    <col min="10523" max="10753" width="9" style="13"/>
    <col min="10754" max="10754" width="13.5" style="13" customWidth="1"/>
    <col min="10755" max="10755" width="7.75" style="13" customWidth="1"/>
    <col min="10756" max="10756" width="20.5" style="13" customWidth="1"/>
    <col min="10757" max="10757" width="14.875" style="13" customWidth="1"/>
    <col min="10758" max="10758" width="20.875" style="13" customWidth="1"/>
    <col min="10759" max="10759" width="7.75" style="13" customWidth="1"/>
    <col min="10760" max="10760" width="20.5" style="13" customWidth="1"/>
    <col min="10761" max="10761" width="14.875" style="13" customWidth="1"/>
    <col min="10762" max="10762" width="20.875" style="13" customWidth="1"/>
    <col min="10763" max="10763" width="7.75" style="13" customWidth="1"/>
    <col min="10764" max="10764" width="20.5" style="13" customWidth="1"/>
    <col min="10765" max="10765" width="14.875" style="13" customWidth="1"/>
    <col min="10766" max="10766" width="20.875" style="13" customWidth="1"/>
    <col min="10767" max="10767" width="7.75" style="13" customWidth="1"/>
    <col min="10768" max="10768" width="20.5" style="13" customWidth="1"/>
    <col min="10769" max="10769" width="14.875" style="13" customWidth="1"/>
    <col min="10770" max="10770" width="20.875" style="13" customWidth="1"/>
    <col min="10771" max="10771" width="7.75" style="13" customWidth="1"/>
    <col min="10772" max="10772" width="20.5" style="13" customWidth="1"/>
    <col min="10773" max="10773" width="14.875" style="13" customWidth="1"/>
    <col min="10774" max="10774" width="20.875" style="13" customWidth="1"/>
    <col min="10775" max="10775" width="7.75" style="13" customWidth="1"/>
    <col min="10776" max="10776" width="20.5" style="13" customWidth="1"/>
    <col min="10777" max="10777" width="14.875" style="13" customWidth="1"/>
    <col min="10778" max="10778" width="20.875" style="13" customWidth="1"/>
    <col min="10779" max="11009" width="9" style="13"/>
    <col min="11010" max="11010" width="13.5" style="13" customWidth="1"/>
    <col min="11011" max="11011" width="7.75" style="13" customWidth="1"/>
    <col min="11012" max="11012" width="20.5" style="13" customWidth="1"/>
    <col min="11013" max="11013" width="14.875" style="13" customWidth="1"/>
    <col min="11014" max="11014" width="20.875" style="13" customWidth="1"/>
    <col min="11015" max="11015" width="7.75" style="13" customWidth="1"/>
    <col min="11016" max="11016" width="20.5" style="13" customWidth="1"/>
    <col min="11017" max="11017" width="14.875" style="13" customWidth="1"/>
    <col min="11018" max="11018" width="20.875" style="13" customWidth="1"/>
    <col min="11019" max="11019" width="7.75" style="13" customWidth="1"/>
    <col min="11020" max="11020" width="20.5" style="13" customWidth="1"/>
    <col min="11021" max="11021" width="14.875" style="13" customWidth="1"/>
    <col min="11022" max="11022" width="20.875" style="13" customWidth="1"/>
    <col min="11023" max="11023" width="7.75" style="13" customWidth="1"/>
    <col min="11024" max="11024" width="20.5" style="13" customWidth="1"/>
    <col min="11025" max="11025" width="14.875" style="13" customWidth="1"/>
    <col min="11026" max="11026" width="20.875" style="13" customWidth="1"/>
    <col min="11027" max="11027" width="7.75" style="13" customWidth="1"/>
    <col min="11028" max="11028" width="20.5" style="13" customWidth="1"/>
    <col min="11029" max="11029" width="14.875" style="13" customWidth="1"/>
    <col min="11030" max="11030" width="20.875" style="13" customWidth="1"/>
    <col min="11031" max="11031" width="7.75" style="13" customWidth="1"/>
    <col min="11032" max="11032" width="20.5" style="13" customWidth="1"/>
    <col min="11033" max="11033" width="14.875" style="13" customWidth="1"/>
    <col min="11034" max="11034" width="20.875" style="13" customWidth="1"/>
    <col min="11035" max="11265" width="9" style="13"/>
    <col min="11266" max="11266" width="13.5" style="13" customWidth="1"/>
    <col min="11267" max="11267" width="7.75" style="13" customWidth="1"/>
    <col min="11268" max="11268" width="20.5" style="13" customWidth="1"/>
    <col min="11269" max="11269" width="14.875" style="13" customWidth="1"/>
    <col min="11270" max="11270" width="20.875" style="13" customWidth="1"/>
    <col min="11271" max="11271" width="7.75" style="13" customWidth="1"/>
    <col min="11272" max="11272" width="20.5" style="13" customWidth="1"/>
    <col min="11273" max="11273" width="14.875" style="13" customWidth="1"/>
    <col min="11274" max="11274" width="20.875" style="13" customWidth="1"/>
    <col min="11275" max="11275" width="7.75" style="13" customWidth="1"/>
    <col min="11276" max="11276" width="20.5" style="13" customWidth="1"/>
    <col min="11277" max="11277" width="14.875" style="13" customWidth="1"/>
    <col min="11278" max="11278" width="20.875" style="13" customWidth="1"/>
    <col min="11279" max="11279" width="7.75" style="13" customWidth="1"/>
    <col min="11280" max="11280" width="20.5" style="13" customWidth="1"/>
    <col min="11281" max="11281" width="14.875" style="13" customWidth="1"/>
    <col min="11282" max="11282" width="20.875" style="13" customWidth="1"/>
    <col min="11283" max="11283" width="7.75" style="13" customWidth="1"/>
    <col min="11284" max="11284" width="20.5" style="13" customWidth="1"/>
    <col min="11285" max="11285" width="14.875" style="13" customWidth="1"/>
    <col min="11286" max="11286" width="20.875" style="13" customWidth="1"/>
    <col min="11287" max="11287" width="7.75" style="13" customWidth="1"/>
    <col min="11288" max="11288" width="20.5" style="13" customWidth="1"/>
    <col min="11289" max="11289" width="14.875" style="13" customWidth="1"/>
    <col min="11290" max="11290" width="20.875" style="13" customWidth="1"/>
    <col min="11291" max="11521" width="9" style="13"/>
    <col min="11522" max="11522" width="13.5" style="13" customWidth="1"/>
    <col min="11523" max="11523" width="7.75" style="13" customWidth="1"/>
    <col min="11524" max="11524" width="20.5" style="13" customWidth="1"/>
    <col min="11525" max="11525" width="14.875" style="13" customWidth="1"/>
    <col min="11526" max="11526" width="20.875" style="13" customWidth="1"/>
    <col min="11527" max="11527" width="7.75" style="13" customWidth="1"/>
    <col min="11528" max="11528" width="20.5" style="13" customWidth="1"/>
    <col min="11529" max="11529" width="14.875" style="13" customWidth="1"/>
    <col min="11530" max="11530" width="20.875" style="13" customWidth="1"/>
    <col min="11531" max="11531" width="7.75" style="13" customWidth="1"/>
    <col min="11532" max="11532" width="20.5" style="13" customWidth="1"/>
    <col min="11533" max="11533" width="14.875" style="13" customWidth="1"/>
    <col min="11534" max="11534" width="20.875" style="13" customWidth="1"/>
    <col min="11535" max="11535" width="7.75" style="13" customWidth="1"/>
    <col min="11536" max="11536" width="20.5" style="13" customWidth="1"/>
    <col min="11537" max="11537" width="14.875" style="13" customWidth="1"/>
    <col min="11538" max="11538" width="20.875" style="13" customWidth="1"/>
    <col min="11539" max="11539" width="7.75" style="13" customWidth="1"/>
    <col min="11540" max="11540" width="20.5" style="13" customWidth="1"/>
    <col min="11541" max="11541" width="14.875" style="13" customWidth="1"/>
    <col min="11542" max="11542" width="20.875" style="13" customWidth="1"/>
    <col min="11543" max="11543" width="7.75" style="13" customWidth="1"/>
    <col min="11544" max="11544" width="20.5" style="13" customWidth="1"/>
    <col min="11545" max="11545" width="14.875" style="13" customWidth="1"/>
    <col min="11546" max="11546" width="20.875" style="13" customWidth="1"/>
    <col min="11547" max="11777" width="9" style="13"/>
    <col min="11778" max="11778" width="13.5" style="13" customWidth="1"/>
    <col min="11779" max="11779" width="7.75" style="13" customWidth="1"/>
    <col min="11780" max="11780" width="20.5" style="13" customWidth="1"/>
    <col min="11781" max="11781" width="14.875" style="13" customWidth="1"/>
    <col min="11782" max="11782" width="20.875" style="13" customWidth="1"/>
    <col min="11783" max="11783" width="7.75" style="13" customWidth="1"/>
    <col min="11784" max="11784" width="20.5" style="13" customWidth="1"/>
    <col min="11785" max="11785" width="14.875" style="13" customWidth="1"/>
    <col min="11786" max="11786" width="20.875" style="13" customWidth="1"/>
    <col min="11787" max="11787" width="7.75" style="13" customWidth="1"/>
    <col min="11788" max="11788" width="20.5" style="13" customWidth="1"/>
    <col min="11789" max="11789" width="14.875" style="13" customWidth="1"/>
    <col min="11790" max="11790" width="20.875" style="13" customWidth="1"/>
    <col min="11791" max="11791" width="7.75" style="13" customWidth="1"/>
    <col min="11792" max="11792" width="20.5" style="13" customWidth="1"/>
    <col min="11793" max="11793" width="14.875" style="13" customWidth="1"/>
    <col min="11794" max="11794" width="20.875" style="13" customWidth="1"/>
    <col min="11795" max="11795" width="7.75" style="13" customWidth="1"/>
    <col min="11796" max="11796" width="20.5" style="13" customWidth="1"/>
    <col min="11797" max="11797" width="14.875" style="13" customWidth="1"/>
    <col min="11798" max="11798" width="20.875" style="13" customWidth="1"/>
    <col min="11799" max="11799" width="7.75" style="13" customWidth="1"/>
    <col min="11800" max="11800" width="20.5" style="13" customWidth="1"/>
    <col min="11801" max="11801" width="14.875" style="13" customWidth="1"/>
    <col min="11802" max="11802" width="20.875" style="13" customWidth="1"/>
    <col min="11803" max="12033" width="9" style="13"/>
    <col min="12034" max="12034" width="13.5" style="13" customWidth="1"/>
    <col min="12035" max="12035" width="7.75" style="13" customWidth="1"/>
    <col min="12036" max="12036" width="20.5" style="13" customWidth="1"/>
    <col min="12037" max="12037" width="14.875" style="13" customWidth="1"/>
    <col min="12038" max="12038" width="20.875" style="13" customWidth="1"/>
    <col min="12039" max="12039" width="7.75" style="13" customWidth="1"/>
    <col min="12040" max="12040" width="20.5" style="13" customWidth="1"/>
    <col min="12041" max="12041" width="14.875" style="13" customWidth="1"/>
    <col min="12042" max="12042" width="20.875" style="13" customWidth="1"/>
    <col min="12043" max="12043" width="7.75" style="13" customWidth="1"/>
    <col min="12044" max="12044" width="20.5" style="13" customWidth="1"/>
    <col min="12045" max="12045" width="14.875" style="13" customWidth="1"/>
    <col min="12046" max="12046" width="20.875" style="13" customWidth="1"/>
    <col min="12047" max="12047" width="7.75" style="13" customWidth="1"/>
    <col min="12048" max="12048" width="20.5" style="13" customWidth="1"/>
    <col min="12049" max="12049" width="14.875" style="13" customWidth="1"/>
    <col min="12050" max="12050" width="20.875" style="13" customWidth="1"/>
    <col min="12051" max="12051" width="7.75" style="13" customWidth="1"/>
    <col min="12052" max="12052" width="20.5" style="13" customWidth="1"/>
    <col min="12053" max="12053" width="14.875" style="13" customWidth="1"/>
    <col min="12054" max="12054" width="20.875" style="13" customWidth="1"/>
    <col min="12055" max="12055" width="7.75" style="13" customWidth="1"/>
    <col min="12056" max="12056" width="20.5" style="13" customWidth="1"/>
    <col min="12057" max="12057" width="14.875" style="13" customWidth="1"/>
    <col min="12058" max="12058" width="20.875" style="13" customWidth="1"/>
    <col min="12059" max="12289" width="9" style="13"/>
    <col min="12290" max="12290" width="13.5" style="13" customWidth="1"/>
    <col min="12291" max="12291" width="7.75" style="13" customWidth="1"/>
    <col min="12292" max="12292" width="20.5" style="13" customWidth="1"/>
    <col min="12293" max="12293" width="14.875" style="13" customWidth="1"/>
    <col min="12294" max="12294" width="20.875" style="13" customWidth="1"/>
    <col min="12295" max="12295" width="7.75" style="13" customWidth="1"/>
    <col min="12296" max="12296" width="20.5" style="13" customWidth="1"/>
    <col min="12297" max="12297" width="14.875" style="13" customWidth="1"/>
    <col min="12298" max="12298" width="20.875" style="13" customWidth="1"/>
    <col min="12299" max="12299" width="7.75" style="13" customWidth="1"/>
    <col min="12300" max="12300" width="20.5" style="13" customWidth="1"/>
    <col min="12301" max="12301" width="14.875" style="13" customWidth="1"/>
    <col min="12302" max="12302" width="20.875" style="13" customWidth="1"/>
    <col min="12303" max="12303" width="7.75" style="13" customWidth="1"/>
    <col min="12304" max="12304" width="20.5" style="13" customWidth="1"/>
    <col min="12305" max="12305" width="14.875" style="13" customWidth="1"/>
    <col min="12306" max="12306" width="20.875" style="13" customWidth="1"/>
    <col min="12307" max="12307" width="7.75" style="13" customWidth="1"/>
    <col min="12308" max="12308" width="20.5" style="13" customWidth="1"/>
    <col min="12309" max="12309" width="14.875" style="13" customWidth="1"/>
    <col min="12310" max="12310" width="20.875" style="13" customWidth="1"/>
    <col min="12311" max="12311" width="7.75" style="13" customWidth="1"/>
    <col min="12312" max="12312" width="20.5" style="13" customWidth="1"/>
    <col min="12313" max="12313" width="14.875" style="13" customWidth="1"/>
    <col min="12314" max="12314" width="20.875" style="13" customWidth="1"/>
    <col min="12315" max="12545" width="9" style="13"/>
    <col min="12546" max="12546" width="13.5" style="13" customWidth="1"/>
    <col min="12547" max="12547" width="7.75" style="13" customWidth="1"/>
    <col min="12548" max="12548" width="20.5" style="13" customWidth="1"/>
    <col min="12549" max="12549" width="14.875" style="13" customWidth="1"/>
    <col min="12550" max="12550" width="20.875" style="13" customWidth="1"/>
    <col min="12551" max="12551" width="7.75" style="13" customWidth="1"/>
    <col min="12552" max="12552" width="20.5" style="13" customWidth="1"/>
    <col min="12553" max="12553" width="14.875" style="13" customWidth="1"/>
    <col min="12554" max="12554" width="20.875" style="13" customWidth="1"/>
    <col min="12555" max="12555" width="7.75" style="13" customWidth="1"/>
    <col min="12556" max="12556" width="20.5" style="13" customWidth="1"/>
    <col min="12557" max="12557" width="14.875" style="13" customWidth="1"/>
    <col min="12558" max="12558" width="20.875" style="13" customWidth="1"/>
    <col min="12559" max="12559" width="7.75" style="13" customWidth="1"/>
    <col min="12560" max="12560" width="20.5" style="13" customWidth="1"/>
    <col min="12561" max="12561" width="14.875" style="13" customWidth="1"/>
    <col min="12562" max="12562" width="20.875" style="13" customWidth="1"/>
    <col min="12563" max="12563" width="7.75" style="13" customWidth="1"/>
    <col min="12564" max="12564" width="20.5" style="13" customWidth="1"/>
    <col min="12565" max="12565" width="14.875" style="13" customWidth="1"/>
    <col min="12566" max="12566" width="20.875" style="13" customWidth="1"/>
    <col min="12567" max="12567" width="7.75" style="13" customWidth="1"/>
    <col min="12568" max="12568" width="20.5" style="13" customWidth="1"/>
    <col min="12569" max="12569" width="14.875" style="13" customWidth="1"/>
    <col min="12570" max="12570" width="20.875" style="13" customWidth="1"/>
    <col min="12571" max="12801" width="9" style="13"/>
    <col min="12802" max="12802" width="13.5" style="13" customWidth="1"/>
    <col min="12803" max="12803" width="7.75" style="13" customWidth="1"/>
    <col min="12804" max="12804" width="20.5" style="13" customWidth="1"/>
    <col min="12805" max="12805" width="14.875" style="13" customWidth="1"/>
    <col min="12806" max="12806" width="20.875" style="13" customWidth="1"/>
    <col min="12807" max="12807" width="7.75" style="13" customWidth="1"/>
    <col min="12808" max="12808" width="20.5" style="13" customWidth="1"/>
    <col min="12809" max="12809" width="14.875" style="13" customWidth="1"/>
    <col min="12810" max="12810" width="20.875" style="13" customWidth="1"/>
    <col min="12811" max="12811" width="7.75" style="13" customWidth="1"/>
    <col min="12812" max="12812" width="20.5" style="13" customWidth="1"/>
    <col min="12813" max="12813" width="14.875" style="13" customWidth="1"/>
    <col min="12814" max="12814" width="20.875" style="13" customWidth="1"/>
    <col min="12815" max="12815" width="7.75" style="13" customWidth="1"/>
    <col min="12816" max="12816" width="20.5" style="13" customWidth="1"/>
    <col min="12817" max="12817" width="14.875" style="13" customWidth="1"/>
    <col min="12818" max="12818" width="20.875" style="13" customWidth="1"/>
    <col min="12819" max="12819" width="7.75" style="13" customWidth="1"/>
    <col min="12820" max="12820" width="20.5" style="13" customWidth="1"/>
    <col min="12821" max="12821" width="14.875" style="13" customWidth="1"/>
    <col min="12822" max="12822" width="20.875" style="13" customWidth="1"/>
    <col min="12823" max="12823" width="7.75" style="13" customWidth="1"/>
    <col min="12824" max="12824" width="20.5" style="13" customWidth="1"/>
    <col min="12825" max="12825" width="14.875" style="13" customWidth="1"/>
    <col min="12826" max="12826" width="20.875" style="13" customWidth="1"/>
    <col min="12827" max="13057" width="9" style="13"/>
    <col min="13058" max="13058" width="13.5" style="13" customWidth="1"/>
    <col min="13059" max="13059" width="7.75" style="13" customWidth="1"/>
    <col min="13060" max="13060" width="20.5" style="13" customWidth="1"/>
    <col min="13061" max="13061" width="14.875" style="13" customWidth="1"/>
    <col min="13062" max="13062" width="20.875" style="13" customWidth="1"/>
    <col min="13063" max="13063" width="7.75" style="13" customWidth="1"/>
    <col min="13064" max="13064" width="20.5" style="13" customWidth="1"/>
    <col min="13065" max="13065" width="14.875" style="13" customWidth="1"/>
    <col min="13066" max="13066" width="20.875" style="13" customWidth="1"/>
    <col min="13067" max="13067" width="7.75" style="13" customWidth="1"/>
    <col min="13068" max="13068" width="20.5" style="13" customWidth="1"/>
    <col min="13069" max="13069" width="14.875" style="13" customWidth="1"/>
    <col min="13070" max="13070" width="20.875" style="13" customWidth="1"/>
    <col min="13071" max="13071" width="7.75" style="13" customWidth="1"/>
    <col min="13072" max="13072" width="20.5" style="13" customWidth="1"/>
    <col min="13073" max="13073" width="14.875" style="13" customWidth="1"/>
    <col min="13074" max="13074" width="20.875" style="13" customWidth="1"/>
    <col min="13075" max="13075" width="7.75" style="13" customWidth="1"/>
    <col min="13076" max="13076" width="20.5" style="13" customWidth="1"/>
    <col min="13077" max="13077" width="14.875" style="13" customWidth="1"/>
    <col min="13078" max="13078" width="20.875" style="13" customWidth="1"/>
    <col min="13079" max="13079" width="7.75" style="13" customWidth="1"/>
    <col min="13080" max="13080" width="20.5" style="13" customWidth="1"/>
    <col min="13081" max="13081" width="14.875" style="13" customWidth="1"/>
    <col min="13082" max="13082" width="20.875" style="13" customWidth="1"/>
    <col min="13083" max="13313" width="9" style="13"/>
    <col min="13314" max="13314" width="13.5" style="13" customWidth="1"/>
    <col min="13315" max="13315" width="7.75" style="13" customWidth="1"/>
    <col min="13316" max="13316" width="20.5" style="13" customWidth="1"/>
    <col min="13317" max="13317" width="14.875" style="13" customWidth="1"/>
    <col min="13318" max="13318" width="20.875" style="13" customWidth="1"/>
    <col min="13319" max="13319" width="7.75" style="13" customWidth="1"/>
    <col min="13320" max="13320" width="20.5" style="13" customWidth="1"/>
    <col min="13321" max="13321" width="14.875" style="13" customWidth="1"/>
    <col min="13322" max="13322" width="20.875" style="13" customWidth="1"/>
    <col min="13323" max="13323" width="7.75" style="13" customWidth="1"/>
    <col min="13324" max="13324" width="20.5" style="13" customWidth="1"/>
    <col min="13325" max="13325" width="14.875" style="13" customWidth="1"/>
    <col min="13326" max="13326" width="20.875" style="13" customWidth="1"/>
    <col min="13327" max="13327" width="7.75" style="13" customWidth="1"/>
    <col min="13328" max="13328" width="20.5" style="13" customWidth="1"/>
    <col min="13329" max="13329" width="14.875" style="13" customWidth="1"/>
    <col min="13330" max="13330" width="20.875" style="13" customWidth="1"/>
    <col min="13331" max="13331" width="7.75" style="13" customWidth="1"/>
    <col min="13332" max="13332" width="20.5" style="13" customWidth="1"/>
    <col min="13333" max="13333" width="14.875" style="13" customWidth="1"/>
    <col min="13334" max="13334" width="20.875" style="13" customWidth="1"/>
    <col min="13335" max="13335" width="7.75" style="13" customWidth="1"/>
    <col min="13336" max="13336" width="20.5" style="13" customWidth="1"/>
    <col min="13337" max="13337" width="14.875" style="13" customWidth="1"/>
    <col min="13338" max="13338" width="20.875" style="13" customWidth="1"/>
    <col min="13339" max="13569" width="9" style="13"/>
    <col min="13570" max="13570" width="13.5" style="13" customWidth="1"/>
    <col min="13571" max="13571" width="7.75" style="13" customWidth="1"/>
    <col min="13572" max="13572" width="20.5" style="13" customWidth="1"/>
    <col min="13573" max="13573" width="14.875" style="13" customWidth="1"/>
    <col min="13574" max="13574" width="20.875" style="13" customWidth="1"/>
    <col min="13575" max="13575" width="7.75" style="13" customWidth="1"/>
    <col min="13576" max="13576" width="20.5" style="13" customWidth="1"/>
    <col min="13577" max="13577" width="14.875" style="13" customWidth="1"/>
    <col min="13578" max="13578" width="20.875" style="13" customWidth="1"/>
    <col min="13579" max="13579" width="7.75" style="13" customWidth="1"/>
    <col min="13580" max="13580" width="20.5" style="13" customWidth="1"/>
    <col min="13581" max="13581" width="14.875" style="13" customWidth="1"/>
    <col min="13582" max="13582" width="20.875" style="13" customWidth="1"/>
    <col min="13583" max="13583" width="7.75" style="13" customWidth="1"/>
    <col min="13584" max="13584" width="20.5" style="13" customWidth="1"/>
    <col min="13585" max="13585" width="14.875" style="13" customWidth="1"/>
    <col min="13586" max="13586" width="20.875" style="13" customWidth="1"/>
    <col min="13587" max="13587" width="7.75" style="13" customWidth="1"/>
    <col min="13588" max="13588" width="20.5" style="13" customWidth="1"/>
    <col min="13589" max="13589" width="14.875" style="13" customWidth="1"/>
    <col min="13590" max="13590" width="20.875" style="13" customWidth="1"/>
    <col min="13591" max="13591" width="7.75" style="13" customWidth="1"/>
    <col min="13592" max="13592" width="20.5" style="13" customWidth="1"/>
    <col min="13593" max="13593" width="14.875" style="13" customWidth="1"/>
    <col min="13594" max="13594" width="20.875" style="13" customWidth="1"/>
    <col min="13595" max="13825" width="9" style="13"/>
    <col min="13826" max="13826" width="13.5" style="13" customWidth="1"/>
    <col min="13827" max="13827" width="7.75" style="13" customWidth="1"/>
    <col min="13828" max="13828" width="20.5" style="13" customWidth="1"/>
    <col min="13829" max="13829" width="14.875" style="13" customWidth="1"/>
    <col min="13830" max="13830" width="20.875" style="13" customWidth="1"/>
    <col min="13831" max="13831" width="7.75" style="13" customWidth="1"/>
    <col min="13832" max="13832" width="20.5" style="13" customWidth="1"/>
    <col min="13833" max="13833" width="14.875" style="13" customWidth="1"/>
    <col min="13834" max="13834" width="20.875" style="13" customWidth="1"/>
    <col min="13835" max="13835" width="7.75" style="13" customWidth="1"/>
    <col min="13836" max="13836" width="20.5" style="13" customWidth="1"/>
    <col min="13837" max="13837" width="14.875" style="13" customWidth="1"/>
    <col min="13838" max="13838" width="20.875" style="13" customWidth="1"/>
    <col min="13839" max="13839" width="7.75" style="13" customWidth="1"/>
    <col min="13840" max="13840" width="20.5" style="13" customWidth="1"/>
    <col min="13841" max="13841" width="14.875" style="13" customWidth="1"/>
    <col min="13842" max="13842" width="20.875" style="13" customWidth="1"/>
    <col min="13843" max="13843" width="7.75" style="13" customWidth="1"/>
    <col min="13844" max="13844" width="20.5" style="13" customWidth="1"/>
    <col min="13845" max="13845" width="14.875" style="13" customWidth="1"/>
    <col min="13846" max="13846" width="20.875" style="13" customWidth="1"/>
    <col min="13847" max="13847" width="7.75" style="13" customWidth="1"/>
    <col min="13848" max="13848" width="20.5" style="13" customWidth="1"/>
    <col min="13849" max="13849" width="14.875" style="13" customWidth="1"/>
    <col min="13850" max="13850" width="20.875" style="13" customWidth="1"/>
    <col min="13851" max="14081" width="9" style="13"/>
    <col min="14082" max="14082" width="13.5" style="13" customWidth="1"/>
    <col min="14083" max="14083" width="7.75" style="13" customWidth="1"/>
    <col min="14084" max="14084" width="20.5" style="13" customWidth="1"/>
    <col min="14085" max="14085" width="14.875" style="13" customWidth="1"/>
    <col min="14086" max="14086" width="20.875" style="13" customWidth="1"/>
    <col min="14087" max="14087" width="7.75" style="13" customWidth="1"/>
    <col min="14088" max="14088" width="20.5" style="13" customWidth="1"/>
    <col min="14089" max="14089" width="14.875" style="13" customWidth="1"/>
    <col min="14090" max="14090" width="20.875" style="13" customWidth="1"/>
    <col min="14091" max="14091" width="7.75" style="13" customWidth="1"/>
    <col min="14092" max="14092" width="20.5" style="13" customWidth="1"/>
    <col min="14093" max="14093" width="14.875" style="13" customWidth="1"/>
    <col min="14094" max="14094" width="20.875" style="13" customWidth="1"/>
    <col min="14095" max="14095" width="7.75" style="13" customWidth="1"/>
    <col min="14096" max="14096" width="20.5" style="13" customWidth="1"/>
    <col min="14097" max="14097" width="14.875" style="13" customWidth="1"/>
    <col min="14098" max="14098" width="20.875" style="13" customWidth="1"/>
    <col min="14099" max="14099" width="7.75" style="13" customWidth="1"/>
    <col min="14100" max="14100" width="20.5" style="13" customWidth="1"/>
    <col min="14101" max="14101" width="14.875" style="13" customWidth="1"/>
    <col min="14102" max="14102" width="20.875" style="13" customWidth="1"/>
    <col min="14103" max="14103" width="7.75" style="13" customWidth="1"/>
    <col min="14104" max="14104" width="20.5" style="13" customWidth="1"/>
    <col min="14105" max="14105" width="14.875" style="13" customWidth="1"/>
    <col min="14106" max="14106" width="20.875" style="13" customWidth="1"/>
    <col min="14107" max="14337" width="9" style="13"/>
    <col min="14338" max="14338" width="13.5" style="13" customWidth="1"/>
    <col min="14339" max="14339" width="7.75" style="13" customWidth="1"/>
    <col min="14340" max="14340" width="20.5" style="13" customWidth="1"/>
    <col min="14341" max="14341" width="14.875" style="13" customWidth="1"/>
    <col min="14342" max="14342" width="20.875" style="13" customWidth="1"/>
    <col min="14343" max="14343" width="7.75" style="13" customWidth="1"/>
    <col min="14344" max="14344" width="20.5" style="13" customWidth="1"/>
    <col min="14345" max="14345" width="14.875" style="13" customWidth="1"/>
    <col min="14346" max="14346" width="20.875" style="13" customWidth="1"/>
    <col min="14347" max="14347" width="7.75" style="13" customWidth="1"/>
    <col min="14348" max="14348" width="20.5" style="13" customWidth="1"/>
    <col min="14349" max="14349" width="14.875" style="13" customWidth="1"/>
    <col min="14350" max="14350" width="20.875" style="13" customWidth="1"/>
    <col min="14351" max="14351" width="7.75" style="13" customWidth="1"/>
    <col min="14352" max="14352" width="20.5" style="13" customWidth="1"/>
    <col min="14353" max="14353" width="14.875" style="13" customWidth="1"/>
    <col min="14354" max="14354" width="20.875" style="13" customWidth="1"/>
    <col min="14355" max="14355" width="7.75" style="13" customWidth="1"/>
    <col min="14356" max="14356" width="20.5" style="13" customWidth="1"/>
    <col min="14357" max="14357" width="14.875" style="13" customWidth="1"/>
    <col min="14358" max="14358" width="20.875" style="13" customWidth="1"/>
    <col min="14359" max="14359" width="7.75" style="13" customWidth="1"/>
    <col min="14360" max="14360" width="20.5" style="13" customWidth="1"/>
    <col min="14361" max="14361" width="14.875" style="13" customWidth="1"/>
    <col min="14362" max="14362" width="20.875" style="13" customWidth="1"/>
    <col min="14363" max="14593" width="9" style="13"/>
    <col min="14594" max="14594" width="13.5" style="13" customWidth="1"/>
    <col min="14595" max="14595" width="7.75" style="13" customWidth="1"/>
    <col min="14596" max="14596" width="20.5" style="13" customWidth="1"/>
    <col min="14597" max="14597" width="14.875" style="13" customWidth="1"/>
    <col min="14598" max="14598" width="20.875" style="13" customWidth="1"/>
    <col min="14599" max="14599" width="7.75" style="13" customWidth="1"/>
    <col min="14600" max="14600" width="20.5" style="13" customWidth="1"/>
    <col min="14601" max="14601" width="14.875" style="13" customWidth="1"/>
    <col min="14602" max="14602" width="20.875" style="13" customWidth="1"/>
    <col min="14603" max="14603" width="7.75" style="13" customWidth="1"/>
    <col min="14604" max="14604" width="20.5" style="13" customWidth="1"/>
    <col min="14605" max="14605" width="14.875" style="13" customWidth="1"/>
    <col min="14606" max="14606" width="20.875" style="13" customWidth="1"/>
    <col min="14607" max="14607" width="7.75" style="13" customWidth="1"/>
    <col min="14608" max="14608" width="20.5" style="13" customWidth="1"/>
    <col min="14609" max="14609" width="14.875" style="13" customWidth="1"/>
    <col min="14610" max="14610" width="20.875" style="13" customWidth="1"/>
    <col min="14611" max="14611" width="7.75" style="13" customWidth="1"/>
    <col min="14612" max="14612" width="20.5" style="13" customWidth="1"/>
    <col min="14613" max="14613" width="14.875" style="13" customWidth="1"/>
    <col min="14614" max="14614" width="20.875" style="13" customWidth="1"/>
    <col min="14615" max="14615" width="7.75" style="13" customWidth="1"/>
    <col min="14616" max="14616" width="20.5" style="13" customWidth="1"/>
    <col min="14617" max="14617" width="14.875" style="13" customWidth="1"/>
    <col min="14618" max="14618" width="20.875" style="13" customWidth="1"/>
    <col min="14619" max="14849" width="9" style="13"/>
    <col min="14850" max="14850" width="13.5" style="13" customWidth="1"/>
    <col min="14851" max="14851" width="7.75" style="13" customWidth="1"/>
    <col min="14852" max="14852" width="20.5" style="13" customWidth="1"/>
    <col min="14853" max="14853" width="14.875" style="13" customWidth="1"/>
    <col min="14854" max="14854" width="20.875" style="13" customWidth="1"/>
    <col min="14855" max="14855" width="7.75" style="13" customWidth="1"/>
    <col min="14856" max="14856" width="20.5" style="13" customWidth="1"/>
    <col min="14857" max="14857" width="14.875" style="13" customWidth="1"/>
    <col min="14858" max="14858" width="20.875" style="13" customWidth="1"/>
    <col min="14859" max="14859" width="7.75" style="13" customWidth="1"/>
    <col min="14860" max="14860" width="20.5" style="13" customWidth="1"/>
    <col min="14861" max="14861" width="14.875" style="13" customWidth="1"/>
    <col min="14862" max="14862" width="20.875" style="13" customWidth="1"/>
    <col min="14863" max="14863" width="7.75" style="13" customWidth="1"/>
    <col min="14864" max="14864" width="20.5" style="13" customWidth="1"/>
    <col min="14865" max="14865" width="14.875" style="13" customWidth="1"/>
    <col min="14866" max="14866" width="20.875" style="13" customWidth="1"/>
    <col min="14867" max="14867" width="7.75" style="13" customWidth="1"/>
    <col min="14868" max="14868" width="20.5" style="13" customWidth="1"/>
    <col min="14869" max="14869" width="14.875" style="13" customWidth="1"/>
    <col min="14870" max="14870" width="20.875" style="13" customWidth="1"/>
    <col min="14871" max="14871" width="7.75" style="13" customWidth="1"/>
    <col min="14872" max="14872" width="20.5" style="13" customWidth="1"/>
    <col min="14873" max="14873" width="14.875" style="13" customWidth="1"/>
    <col min="14874" max="14874" width="20.875" style="13" customWidth="1"/>
    <col min="14875" max="15105" width="9" style="13"/>
    <col min="15106" max="15106" width="13.5" style="13" customWidth="1"/>
    <col min="15107" max="15107" width="7.75" style="13" customWidth="1"/>
    <col min="15108" max="15108" width="20.5" style="13" customWidth="1"/>
    <col min="15109" max="15109" width="14.875" style="13" customWidth="1"/>
    <col min="15110" max="15110" width="20.875" style="13" customWidth="1"/>
    <col min="15111" max="15111" width="7.75" style="13" customWidth="1"/>
    <col min="15112" max="15112" width="20.5" style="13" customWidth="1"/>
    <col min="15113" max="15113" width="14.875" style="13" customWidth="1"/>
    <col min="15114" max="15114" width="20.875" style="13" customWidth="1"/>
    <col min="15115" max="15115" width="7.75" style="13" customWidth="1"/>
    <col min="15116" max="15116" width="20.5" style="13" customWidth="1"/>
    <col min="15117" max="15117" width="14.875" style="13" customWidth="1"/>
    <col min="15118" max="15118" width="20.875" style="13" customWidth="1"/>
    <col min="15119" max="15119" width="7.75" style="13" customWidth="1"/>
    <col min="15120" max="15120" width="20.5" style="13" customWidth="1"/>
    <col min="15121" max="15121" width="14.875" style="13" customWidth="1"/>
    <col min="15122" max="15122" width="20.875" style="13" customWidth="1"/>
    <col min="15123" max="15123" width="7.75" style="13" customWidth="1"/>
    <col min="15124" max="15124" width="20.5" style="13" customWidth="1"/>
    <col min="15125" max="15125" width="14.875" style="13" customWidth="1"/>
    <col min="15126" max="15126" width="20.875" style="13" customWidth="1"/>
    <col min="15127" max="15127" width="7.75" style="13" customWidth="1"/>
    <col min="15128" max="15128" width="20.5" style="13" customWidth="1"/>
    <col min="15129" max="15129" width="14.875" style="13" customWidth="1"/>
    <col min="15130" max="15130" width="20.875" style="13" customWidth="1"/>
    <col min="15131" max="15361" width="9" style="13"/>
    <col min="15362" max="15362" width="13.5" style="13" customWidth="1"/>
    <col min="15363" max="15363" width="7.75" style="13" customWidth="1"/>
    <col min="15364" max="15364" width="20.5" style="13" customWidth="1"/>
    <col min="15365" max="15365" width="14.875" style="13" customWidth="1"/>
    <col min="15366" max="15366" width="20.875" style="13" customWidth="1"/>
    <col min="15367" max="15367" width="7.75" style="13" customWidth="1"/>
    <col min="15368" max="15368" width="20.5" style="13" customWidth="1"/>
    <col min="15369" max="15369" width="14.875" style="13" customWidth="1"/>
    <col min="15370" max="15370" width="20.875" style="13" customWidth="1"/>
    <col min="15371" max="15371" width="7.75" style="13" customWidth="1"/>
    <col min="15372" max="15372" width="20.5" style="13" customWidth="1"/>
    <col min="15373" max="15373" width="14.875" style="13" customWidth="1"/>
    <col min="15374" max="15374" width="20.875" style="13" customWidth="1"/>
    <col min="15375" max="15375" width="7.75" style="13" customWidth="1"/>
    <col min="15376" max="15376" width="20.5" style="13" customWidth="1"/>
    <col min="15377" max="15377" width="14.875" style="13" customWidth="1"/>
    <col min="15378" max="15378" width="20.875" style="13" customWidth="1"/>
    <col min="15379" max="15379" width="7.75" style="13" customWidth="1"/>
    <col min="15380" max="15380" width="20.5" style="13" customWidth="1"/>
    <col min="15381" max="15381" width="14.875" style="13" customWidth="1"/>
    <col min="15382" max="15382" width="20.875" style="13" customWidth="1"/>
    <col min="15383" max="15383" width="7.75" style="13" customWidth="1"/>
    <col min="15384" max="15384" width="20.5" style="13" customWidth="1"/>
    <col min="15385" max="15385" width="14.875" style="13" customWidth="1"/>
    <col min="15386" max="15386" width="20.875" style="13" customWidth="1"/>
    <col min="15387" max="15617" width="9" style="13"/>
    <col min="15618" max="15618" width="13.5" style="13" customWidth="1"/>
    <col min="15619" max="15619" width="7.75" style="13" customWidth="1"/>
    <col min="15620" max="15620" width="20.5" style="13" customWidth="1"/>
    <col min="15621" max="15621" width="14.875" style="13" customWidth="1"/>
    <col min="15622" max="15622" width="20.875" style="13" customWidth="1"/>
    <col min="15623" max="15623" width="7.75" style="13" customWidth="1"/>
    <col min="15624" max="15624" width="20.5" style="13" customWidth="1"/>
    <col min="15625" max="15625" width="14.875" style="13" customWidth="1"/>
    <col min="15626" max="15626" width="20.875" style="13" customWidth="1"/>
    <col min="15627" max="15627" width="7.75" style="13" customWidth="1"/>
    <col min="15628" max="15628" width="20.5" style="13" customWidth="1"/>
    <col min="15629" max="15629" width="14.875" style="13" customWidth="1"/>
    <col min="15630" max="15630" width="20.875" style="13" customWidth="1"/>
    <col min="15631" max="15631" width="7.75" style="13" customWidth="1"/>
    <col min="15632" max="15632" width="20.5" style="13" customWidth="1"/>
    <col min="15633" max="15633" width="14.875" style="13" customWidth="1"/>
    <col min="15634" max="15634" width="20.875" style="13" customWidth="1"/>
    <col min="15635" max="15635" width="7.75" style="13" customWidth="1"/>
    <col min="15636" max="15636" width="20.5" style="13" customWidth="1"/>
    <col min="15637" max="15637" width="14.875" style="13" customWidth="1"/>
    <col min="15638" max="15638" width="20.875" style="13" customWidth="1"/>
    <col min="15639" max="15639" width="7.75" style="13" customWidth="1"/>
    <col min="15640" max="15640" width="20.5" style="13" customWidth="1"/>
    <col min="15641" max="15641" width="14.875" style="13" customWidth="1"/>
    <col min="15642" max="15642" width="20.875" style="13" customWidth="1"/>
    <col min="15643" max="15873" width="9" style="13"/>
    <col min="15874" max="15874" width="13.5" style="13" customWidth="1"/>
    <col min="15875" max="15875" width="7.75" style="13" customWidth="1"/>
    <col min="15876" max="15876" width="20.5" style="13" customWidth="1"/>
    <col min="15877" max="15877" width="14.875" style="13" customWidth="1"/>
    <col min="15878" max="15878" width="20.875" style="13" customWidth="1"/>
    <col min="15879" max="15879" width="7.75" style="13" customWidth="1"/>
    <col min="15880" max="15880" width="20.5" style="13" customWidth="1"/>
    <col min="15881" max="15881" width="14.875" style="13" customWidth="1"/>
    <col min="15882" max="15882" width="20.875" style="13" customWidth="1"/>
    <col min="15883" max="15883" width="7.75" style="13" customWidth="1"/>
    <col min="15884" max="15884" width="20.5" style="13" customWidth="1"/>
    <col min="15885" max="15885" width="14.875" style="13" customWidth="1"/>
    <col min="15886" max="15886" width="20.875" style="13" customWidth="1"/>
    <col min="15887" max="15887" width="7.75" style="13" customWidth="1"/>
    <col min="15888" max="15888" width="20.5" style="13" customWidth="1"/>
    <col min="15889" max="15889" width="14.875" style="13" customWidth="1"/>
    <col min="15890" max="15890" width="20.875" style="13" customWidth="1"/>
    <col min="15891" max="15891" width="7.75" style="13" customWidth="1"/>
    <col min="15892" max="15892" width="20.5" style="13" customWidth="1"/>
    <col min="15893" max="15893" width="14.875" style="13" customWidth="1"/>
    <col min="15894" max="15894" width="20.875" style="13" customWidth="1"/>
    <col min="15895" max="15895" width="7.75" style="13" customWidth="1"/>
    <col min="15896" max="15896" width="20.5" style="13" customWidth="1"/>
    <col min="15897" max="15897" width="14.875" style="13" customWidth="1"/>
    <col min="15898" max="15898" width="20.875" style="13" customWidth="1"/>
    <col min="15899" max="16129" width="9" style="13"/>
    <col min="16130" max="16130" width="13.5" style="13" customWidth="1"/>
    <col min="16131" max="16131" width="7.75" style="13" customWidth="1"/>
    <col min="16132" max="16132" width="20.5" style="13" customWidth="1"/>
    <col min="16133" max="16133" width="14.875" style="13" customWidth="1"/>
    <col min="16134" max="16134" width="20.875" style="13" customWidth="1"/>
    <col min="16135" max="16135" width="7.75" style="13" customWidth="1"/>
    <col min="16136" max="16136" width="20.5" style="13" customWidth="1"/>
    <col min="16137" max="16137" width="14.875" style="13" customWidth="1"/>
    <col min="16138" max="16138" width="20.875" style="13" customWidth="1"/>
    <col min="16139" max="16139" width="7.75" style="13" customWidth="1"/>
    <col min="16140" max="16140" width="20.5" style="13" customWidth="1"/>
    <col min="16141" max="16141" width="14.875" style="13" customWidth="1"/>
    <col min="16142" max="16142" width="20.875" style="13" customWidth="1"/>
    <col min="16143" max="16143" width="7.75" style="13" customWidth="1"/>
    <col min="16144" max="16144" width="20.5" style="13" customWidth="1"/>
    <col min="16145" max="16145" width="14.875" style="13" customWidth="1"/>
    <col min="16146" max="16146" width="20.875" style="13" customWidth="1"/>
    <col min="16147" max="16147" width="7.75" style="13" customWidth="1"/>
    <col min="16148" max="16148" width="20.5" style="13" customWidth="1"/>
    <col min="16149" max="16149" width="14.875" style="13" customWidth="1"/>
    <col min="16150" max="16150" width="20.875" style="13" customWidth="1"/>
    <col min="16151" max="16151" width="7.75" style="13" customWidth="1"/>
    <col min="16152" max="16152" width="20.5" style="13" customWidth="1"/>
    <col min="16153" max="16153" width="14.875" style="13" customWidth="1"/>
    <col min="16154" max="16154" width="20.875" style="13" customWidth="1"/>
    <col min="16155" max="16384" width="9" style="13"/>
  </cols>
  <sheetData>
    <row r="1" spans="1:29" ht="39.75" customHeight="1" thickBot="1">
      <c r="A1" s="12" t="s">
        <v>9</v>
      </c>
      <c r="S1" s="14"/>
      <c r="T1" s="14" t="s">
        <v>37</v>
      </c>
      <c r="U1" s="15">
        <v>42008</v>
      </c>
      <c r="V1" s="14" t="s">
        <v>10</v>
      </c>
      <c r="W1" s="16">
        <f>U1+5</f>
      </c>
      <c r="X1" s="14"/>
      <c r="Y1" s="14"/>
      <c r="Z1" s="14"/>
      <c r="AA1" s="16"/>
      <c r="AB1" s="14"/>
      <c r="AC1" s="14"/>
    </row>
    <row r="2" spans="1:29" ht="17.25" customHeight="1">
      <c r="A2" s="206" t="s">
        <v>4</v>
      </c>
      <c r="B2" s="195">
        <f>U1</f>
      </c>
      <c r="C2" s="196"/>
      <c r="D2" s="196"/>
      <c r="E2" s="193" t="s">
        <v>24</v>
      </c>
      <c r="F2" s="195">
        <f>B2+1</f>
      </c>
      <c r="G2" s="196"/>
      <c r="H2" s="196"/>
      <c r="I2" s="193" t="s">
        <v>11</v>
      </c>
      <c r="J2" s="195">
        <f>B2+2</f>
      </c>
      <c r="K2" s="196"/>
      <c r="L2" s="196"/>
      <c r="M2" s="193" t="s">
        <v>12</v>
      </c>
      <c r="N2" s="195">
        <f>F2+2</f>
      </c>
      <c r="O2" s="196"/>
      <c r="P2" s="196"/>
      <c r="Q2" s="193" t="s">
        <v>13</v>
      </c>
      <c r="R2" s="195">
        <f>F2+3</f>
      </c>
      <c r="S2" s="196"/>
      <c r="T2" s="196"/>
      <c r="U2" s="193" t="s">
        <v>14</v>
      </c>
      <c r="V2" s="195">
        <f>F2+4</f>
      </c>
      <c r="W2" s="213"/>
      <c r="X2" s="213"/>
      <c r="Y2" s="193" t="s">
        <v>15</v>
      </c>
      <c r="Z2" s="195">
        <f>F2+5</f>
      </c>
      <c r="AA2" s="213"/>
      <c r="AB2" s="213"/>
      <c r="AC2" s="202" t="s">
        <v>16</v>
      </c>
    </row>
    <row r="3" spans="1:29" ht="14.25" customHeight="1">
      <c r="A3" s="207"/>
      <c r="B3" s="197"/>
      <c r="C3" s="198"/>
      <c r="D3" s="198"/>
      <c r="E3" s="194"/>
      <c r="F3" s="197"/>
      <c r="G3" s="198"/>
      <c r="H3" s="198"/>
      <c r="I3" s="194"/>
      <c r="J3" s="197"/>
      <c r="K3" s="198"/>
      <c r="L3" s="198"/>
      <c r="M3" s="194"/>
      <c r="N3" s="197"/>
      <c r="O3" s="198"/>
      <c r="P3" s="198"/>
      <c r="Q3" s="194"/>
      <c r="R3" s="197"/>
      <c r="S3" s="198"/>
      <c r="T3" s="198"/>
      <c r="U3" s="194"/>
      <c r="V3" s="214"/>
      <c r="W3" s="215"/>
      <c r="X3" s="215"/>
      <c r="Y3" s="194"/>
      <c r="Z3" s="214"/>
      <c r="AA3" s="215"/>
      <c r="AB3" s="215"/>
      <c r="AC3" s="203"/>
    </row>
    <row r="4" spans="1:29" ht="25.5" customHeight="1">
      <c r="A4" s="207"/>
      <c r="B4" s="17" t="s">
        <v>17</v>
      </c>
      <c r="C4" s="18" t="s">
        <v>18</v>
      </c>
      <c r="D4" s="18" t="s">
        <v>19</v>
      </c>
      <c r="E4" s="18" t="s">
        <v>2</v>
      </c>
      <c r="F4" s="17" t="s">
        <v>17</v>
      </c>
      <c r="G4" s="18" t="s">
        <v>18</v>
      </c>
      <c r="H4" s="18" t="s">
        <v>19</v>
      </c>
      <c r="I4" s="18" t="s">
        <v>2</v>
      </c>
      <c r="J4" s="17" t="s">
        <v>17</v>
      </c>
      <c r="K4" s="18" t="s">
        <v>18</v>
      </c>
      <c r="L4" s="18" t="s">
        <v>19</v>
      </c>
      <c r="M4" s="18" t="s">
        <v>2</v>
      </c>
      <c r="N4" s="17" t="s">
        <v>17</v>
      </c>
      <c r="O4" s="18" t="s">
        <v>18</v>
      </c>
      <c r="P4" s="18" t="s">
        <v>19</v>
      </c>
      <c r="Q4" s="18" t="s">
        <v>2</v>
      </c>
      <c r="R4" s="19" t="s">
        <v>17</v>
      </c>
      <c r="S4" s="20" t="s">
        <v>18</v>
      </c>
      <c r="T4" s="20" t="s">
        <v>19</v>
      </c>
      <c r="U4" s="20" t="s">
        <v>2</v>
      </c>
      <c r="V4" s="19" t="s">
        <v>17</v>
      </c>
      <c r="W4" s="20" t="s">
        <v>18</v>
      </c>
      <c r="X4" s="20" t="s">
        <v>19</v>
      </c>
      <c r="Y4" s="20" t="s">
        <v>2</v>
      </c>
      <c r="Z4" s="32" t="s">
        <v>17</v>
      </c>
      <c r="AA4" s="20" t="s">
        <v>18</v>
      </c>
      <c r="AB4" s="20" t="s">
        <v>19</v>
      </c>
      <c r="AC4" s="21" t="s">
        <v>2</v>
      </c>
    </row>
    <row r="5" spans="1:29" ht="21" customHeight="1">
      <c r="A5" s="216" t="s">
        <v>20</v>
      </c>
      <c r="B5" s="199">
        <v>1</v>
      </c>
      <c r="C5" s="200"/>
      <c r="D5" s="22"/>
      <c r="E5" s="23"/>
      <c r="F5" s="199">
        <v>1</v>
      </c>
      <c r="G5" s="200"/>
      <c r="H5" s="22"/>
      <c r="I5" s="22"/>
      <c r="J5" s="199">
        <v>1</v>
      </c>
      <c r="K5" s="200"/>
      <c r="L5" s="22"/>
      <c r="M5" s="22"/>
      <c r="N5" s="199">
        <v>1</v>
      </c>
      <c r="O5" s="200"/>
      <c r="P5" s="22"/>
      <c r="Q5" s="22"/>
      <c r="R5" s="199">
        <v>1</v>
      </c>
      <c r="S5" s="200"/>
      <c r="T5" s="22"/>
      <c r="U5" s="22"/>
      <c r="V5" s="199">
        <v>1</v>
      </c>
      <c r="W5" s="200"/>
      <c r="X5" s="22"/>
      <c r="Y5" s="22"/>
      <c r="Z5" s="219">
        <v>1</v>
      </c>
      <c r="AA5" s="200"/>
      <c r="AB5" s="22"/>
      <c r="AC5" s="29"/>
    </row>
    <row r="6" spans="1:29" ht="21" customHeight="1">
      <c r="A6" s="217"/>
      <c r="B6" s="199"/>
      <c r="C6" s="201"/>
      <c r="D6" s="22"/>
      <c r="E6" s="23"/>
      <c r="F6" s="199"/>
      <c r="G6" s="201"/>
      <c r="H6" s="22"/>
      <c r="I6" s="22"/>
      <c r="J6" s="199"/>
      <c r="K6" s="201"/>
      <c r="L6" s="22"/>
      <c r="M6" s="22"/>
      <c r="N6" s="199"/>
      <c r="O6" s="201"/>
      <c r="P6" s="22"/>
      <c r="Q6" s="22"/>
      <c r="R6" s="199"/>
      <c r="S6" s="201"/>
      <c r="T6" s="22"/>
      <c r="U6" s="22"/>
      <c r="V6" s="199"/>
      <c r="W6" s="201"/>
      <c r="X6" s="22"/>
      <c r="Y6" s="22"/>
      <c r="Z6" s="219"/>
      <c r="AA6" s="201"/>
      <c r="AB6" s="22"/>
      <c r="AC6" s="29"/>
    </row>
    <row r="7" spans="1:29" ht="21" customHeight="1">
      <c r="A7" s="217"/>
      <c r="B7" s="199">
        <v>2</v>
      </c>
      <c r="C7" s="200"/>
      <c r="D7" s="22"/>
      <c r="E7" s="23"/>
      <c r="F7" s="199">
        <v>2</v>
      </c>
      <c r="G7" s="200"/>
      <c r="H7" s="22"/>
      <c r="I7" s="22"/>
      <c r="J7" s="199">
        <v>2</v>
      </c>
      <c r="K7" s="200"/>
      <c r="L7" s="22"/>
      <c r="M7" s="22"/>
      <c r="N7" s="199">
        <v>2</v>
      </c>
      <c r="O7" s="200"/>
      <c r="P7" s="22"/>
      <c r="Q7" s="22"/>
      <c r="R7" s="199">
        <v>2</v>
      </c>
      <c r="S7" s="200"/>
      <c r="T7" s="22"/>
      <c r="U7" s="22"/>
      <c r="V7" s="199">
        <v>2</v>
      </c>
      <c r="W7" s="200"/>
      <c r="X7" s="22"/>
      <c r="Y7" s="22"/>
      <c r="Z7" s="219">
        <v>2</v>
      </c>
      <c r="AA7" s="200"/>
      <c r="AB7" s="22"/>
      <c r="AC7" s="29"/>
    </row>
    <row r="8" spans="1:29" ht="21" customHeight="1">
      <c r="A8" s="217"/>
      <c r="B8" s="199"/>
      <c r="C8" s="201"/>
      <c r="D8" s="22"/>
      <c r="E8" s="23"/>
      <c r="F8" s="199"/>
      <c r="G8" s="201"/>
      <c r="H8" s="22"/>
      <c r="I8" s="22"/>
      <c r="J8" s="199"/>
      <c r="K8" s="201"/>
      <c r="L8" s="22"/>
      <c r="M8" s="22"/>
      <c r="N8" s="199"/>
      <c r="O8" s="201"/>
      <c r="P8" s="22"/>
      <c r="Q8" s="22"/>
      <c r="R8" s="199"/>
      <c r="S8" s="201"/>
      <c r="T8" s="22"/>
      <c r="U8" s="22"/>
      <c r="V8" s="199"/>
      <c r="W8" s="201"/>
      <c r="X8" s="22"/>
      <c r="Y8" s="22"/>
      <c r="Z8" s="219"/>
      <c r="AA8" s="201"/>
      <c r="AB8" s="22"/>
      <c r="AC8" s="29"/>
    </row>
    <row r="9" spans="1:29" ht="21" customHeight="1">
      <c r="A9" s="217"/>
      <c r="B9" s="199">
        <v>3</v>
      </c>
      <c r="C9" s="200"/>
      <c r="D9" s="22"/>
      <c r="E9" s="23"/>
      <c r="F9" s="199">
        <v>3</v>
      </c>
      <c r="G9" s="200"/>
      <c r="H9" s="22"/>
      <c r="I9" s="22"/>
      <c r="J9" s="199">
        <v>3</v>
      </c>
      <c r="K9" s="200"/>
      <c r="L9" s="22"/>
      <c r="M9" s="22"/>
      <c r="N9" s="199">
        <v>3</v>
      </c>
      <c r="O9" s="200"/>
      <c r="P9" s="22"/>
      <c r="Q9" s="22"/>
      <c r="R9" s="199">
        <v>3</v>
      </c>
      <c r="S9" s="200"/>
      <c r="T9" s="22"/>
      <c r="U9" s="22"/>
      <c r="V9" s="199">
        <v>3</v>
      </c>
      <c r="W9" s="200"/>
      <c r="X9" s="22"/>
      <c r="Y9" s="22"/>
      <c r="Z9" s="219">
        <v>3</v>
      </c>
      <c r="AA9" s="200"/>
      <c r="AB9" s="22"/>
      <c r="AC9" s="29"/>
    </row>
    <row r="10" spans="1:29" ht="21" customHeight="1">
      <c r="A10" s="217"/>
      <c r="B10" s="199"/>
      <c r="C10" s="201"/>
      <c r="D10" s="22"/>
      <c r="E10" s="23"/>
      <c r="F10" s="199"/>
      <c r="G10" s="201"/>
      <c r="H10" s="22"/>
      <c r="I10" s="22"/>
      <c r="J10" s="199"/>
      <c r="K10" s="201"/>
      <c r="L10" s="22"/>
      <c r="M10" s="22"/>
      <c r="N10" s="199"/>
      <c r="O10" s="201"/>
      <c r="P10" s="22"/>
      <c r="Q10" s="22"/>
      <c r="R10" s="199"/>
      <c r="S10" s="201"/>
      <c r="T10" s="22"/>
      <c r="U10" s="22"/>
      <c r="V10" s="199"/>
      <c r="W10" s="201"/>
      <c r="X10" s="22"/>
      <c r="Y10" s="22"/>
      <c r="Z10" s="219"/>
      <c r="AA10" s="201"/>
      <c r="AB10" s="22"/>
      <c r="AC10" s="29"/>
    </row>
    <row r="11" spans="1:29" ht="21" customHeight="1">
      <c r="A11" s="217"/>
      <c r="B11" s="199">
        <v>4</v>
      </c>
      <c r="C11" s="200"/>
      <c r="D11" s="22"/>
      <c r="E11" s="23"/>
      <c r="F11" s="199">
        <v>4</v>
      </c>
      <c r="G11" s="200"/>
      <c r="H11" s="22"/>
      <c r="I11" s="22"/>
      <c r="J11" s="199">
        <v>4</v>
      </c>
      <c r="K11" s="200"/>
      <c r="L11" s="22"/>
      <c r="M11" s="22"/>
      <c r="N11" s="199">
        <v>4</v>
      </c>
      <c r="O11" s="200"/>
      <c r="P11" s="22"/>
      <c r="Q11" s="22"/>
      <c r="R11" s="199">
        <v>4</v>
      </c>
      <c r="S11" s="200"/>
      <c r="T11" s="22"/>
      <c r="U11" s="22"/>
      <c r="V11" s="199">
        <v>4</v>
      </c>
      <c r="W11" s="200"/>
      <c r="X11" s="22"/>
      <c r="Y11" s="22"/>
      <c r="Z11" s="219">
        <v>4</v>
      </c>
      <c r="AA11" s="200"/>
      <c r="AB11" s="22"/>
      <c r="AC11" s="29"/>
    </row>
    <row r="12" spans="1:29" ht="21" customHeight="1">
      <c r="A12" s="217"/>
      <c r="B12" s="199"/>
      <c r="C12" s="201"/>
      <c r="D12" s="22"/>
      <c r="E12" s="23"/>
      <c r="F12" s="199"/>
      <c r="G12" s="201"/>
      <c r="H12" s="22"/>
      <c r="I12" s="22"/>
      <c r="J12" s="199"/>
      <c r="K12" s="201"/>
      <c r="L12" s="22"/>
      <c r="M12" s="22"/>
      <c r="N12" s="199"/>
      <c r="O12" s="201"/>
      <c r="P12" s="22"/>
      <c r="Q12" s="22"/>
      <c r="R12" s="199"/>
      <c r="S12" s="201"/>
      <c r="T12" s="22"/>
      <c r="U12" s="22"/>
      <c r="V12" s="199"/>
      <c r="W12" s="201"/>
      <c r="X12" s="22"/>
      <c r="Y12" s="22"/>
      <c r="Z12" s="219"/>
      <c r="AA12" s="201"/>
      <c r="AB12" s="22"/>
      <c r="AC12" s="29"/>
    </row>
    <row r="13" spans="1:29" ht="21" customHeight="1">
      <c r="A13" s="217"/>
      <c r="B13" s="199">
        <v>5</v>
      </c>
      <c r="C13" s="200"/>
      <c r="D13" s="22"/>
      <c r="E13" s="23"/>
      <c r="F13" s="199">
        <v>5</v>
      </c>
      <c r="G13" s="200"/>
      <c r="H13" s="22"/>
      <c r="I13" s="22"/>
      <c r="J13" s="199">
        <v>5</v>
      </c>
      <c r="K13" s="200"/>
      <c r="L13" s="22"/>
      <c r="M13" s="22"/>
      <c r="N13" s="199">
        <v>5</v>
      </c>
      <c r="O13" s="200"/>
      <c r="P13" s="22"/>
      <c r="Q13" s="22"/>
      <c r="R13" s="199">
        <v>5</v>
      </c>
      <c r="S13" s="200"/>
      <c r="T13" s="22"/>
      <c r="U13" s="22"/>
      <c r="V13" s="199">
        <v>5</v>
      </c>
      <c r="W13" s="200"/>
      <c r="X13" s="22"/>
      <c r="Y13" s="22"/>
      <c r="Z13" s="219">
        <v>5</v>
      </c>
      <c r="AA13" s="200"/>
      <c r="AB13" s="22"/>
      <c r="AC13" s="29"/>
    </row>
    <row r="14" spans="1:29" ht="21" customHeight="1">
      <c r="A14" s="217"/>
      <c r="B14" s="199"/>
      <c r="C14" s="201"/>
      <c r="D14" s="22"/>
      <c r="E14" s="23"/>
      <c r="F14" s="199"/>
      <c r="G14" s="201"/>
      <c r="H14" s="22"/>
      <c r="I14" s="22"/>
      <c r="J14" s="199"/>
      <c r="K14" s="201"/>
      <c r="L14" s="22"/>
      <c r="M14" s="22"/>
      <c r="N14" s="199"/>
      <c r="O14" s="201"/>
      <c r="P14" s="22"/>
      <c r="Q14" s="22"/>
      <c r="R14" s="199"/>
      <c r="S14" s="201"/>
      <c r="T14" s="22"/>
      <c r="U14" s="22"/>
      <c r="V14" s="199"/>
      <c r="W14" s="201"/>
      <c r="X14" s="22"/>
      <c r="Y14" s="22"/>
      <c r="Z14" s="219"/>
      <c r="AA14" s="201"/>
      <c r="AB14" s="22"/>
      <c r="AC14" s="29"/>
    </row>
    <row r="15" spans="1:29" ht="21" customHeight="1">
      <c r="A15" s="217"/>
      <c r="B15" s="199">
        <v>6</v>
      </c>
      <c r="C15" s="200"/>
      <c r="D15" s="22"/>
      <c r="E15" s="23"/>
      <c r="F15" s="199">
        <v>6</v>
      </c>
      <c r="G15" s="200"/>
      <c r="H15" s="22"/>
      <c r="I15" s="22"/>
      <c r="J15" s="199">
        <v>6</v>
      </c>
      <c r="K15" s="200"/>
      <c r="L15" s="22"/>
      <c r="M15" s="22"/>
      <c r="N15" s="199">
        <v>6</v>
      </c>
      <c r="O15" s="200"/>
      <c r="P15" s="22"/>
      <c r="Q15" s="22"/>
      <c r="R15" s="199">
        <v>6</v>
      </c>
      <c r="S15" s="200"/>
      <c r="T15" s="22"/>
      <c r="U15" s="22"/>
      <c r="V15" s="199">
        <v>6</v>
      </c>
      <c r="W15" s="200"/>
      <c r="X15" s="22"/>
      <c r="Y15" s="22"/>
      <c r="Z15" s="219">
        <v>6</v>
      </c>
      <c r="AA15" s="200"/>
      <c r="AB15" s="22"/>
      <c r="AC15" s="29"/>
    </row>
    <row r="16" spans="1:29" ht="21" customHeight="1">
      <c r="A16" s="217"/>
      <c r="B16" s="199"/>
      <c r="C16" s="201"/>
      <c r="D16" s="22"/>
      <c r="E16" s="23"/>
      <c r="F16" s="199"/>
      <c r="G16" s="201"/>
      <c r="H16" s="22"/>
      <c r="I16" s="22"/>
      <c r="J16" s="199"/>
      <c r="K16" s="201"/>
      <c r="L16" s="22"/>
      <c r="M16" s="22"/>
      <c r="N16" s="199"/>
      <c r="O16" s="201"/>
      <c r="P16" s="22"/>
      <c r="Q16" s="22"/>
      <c r="R16" s="199"/>
      <c r="S16" s="201"/>
      <c r="T16" s="22"/>
      <c r="U16" s="22"/>
      <c r="V16" s="199"/>
      <c r="W16" s="201"/>
      <c r="X16" s="22"/>
      <c r="Y16" s="22"/>
      <c r="Z16" s="219"/>
      <c r="AA16" s="201"/>
      <c r="AB16" s="22"/>
      <c r="AC16" s="29"/>
    </row>
    <row r="17" spans="1:29" ht="21" customHeight="1">
      <c r="A17" s="217"/>
      <c r="B17" s="199">
        <v>7</v>
      </c>
      <c r="C17" s="200"/>
      <c r="D17" s="22"/>
      <c r="E17" s="23"/>
      <c r="F17" s="199">
        <v>7</v>
      </c>
      <c r="G17" s="200"/>
      <c r="H17" s="22"/>
      <c r="I17" s="22"/>
      <c r="J17" s="199">
        <v>7</v>
      </c>
      <c r="K17" s="200"/>
      <c r="L17" s="22"/>
      <c r="M17" s="22"/>
      <c r="N17" s="199">
        <v>7</v>
      </c>
      <c r="O17" s="200"/>
      <c r="P17" s="22"/>
      <c r="Q17" s="22"/>
      <c r="R17" s="199">
        <v>7</v>
      </c>
      <c r="S17" s="200"/>
      <c r="T17" s="22"/>
      <c r="U17" s="22"/>
      <c r="V17" s="199">
        <v>7</v>
      </c>
      <c r="W17" s="200"/>
      <c r="X17" s="22"/>
      <c r="Y17" s="22"/>
      <c r="Z17" s="219">
        <v>7</v>
      </c>
      <c r="AA17" s="200"/>
      <c r="AB17" s="22"/>
      <c r="AC17" s="29"/>
    </row>
    <row r="18" spans="1:29" ht="21" customHeight="1">
      <c r="A18" s="217"/>
      <c r="B18" s="199"/>
      <c r="C18" s="201"/>
      <c r="D18" s="22"/>
      <c r="E18" s="23"/>
      <c r="F18" s="199"/>
      <c r="G18" s="201"/>
      <c r="H18" s="22"/>
      <c r="I18" s="22"/>
      <c r="J18" s="199"/>
      <c r="K18" s="201"/>
      <c r="L18" s="22"/>
      <c r="M18" s="22"/>
      <c r="N18" s="199"/>
      <c r="O18" s="201"/>
      <c r="P18" s="22"/>
      <c r="Q18" s="22"/>
      <c r="R18" s="199"/>
      <c r="S18" s="201"/>
      <c r="T18" s="22"/>
      <c r="U18" s="22"/>
      <c r="V18" s="199"/>
      <c r="W18" s="201"/>
      <c r="X18" s="22"/>
      <c r="Y18" s="22"/>
      <c r="Z18" s="219"/>
      <c r="AA18" s="201"/>
      <c r="AB18" s="22"/>
      <c r="AC18" s="29"/>
    </row>
    <row r="19" spans="1:29" ht="21" customHeight="1">
      <c r="A19" s="217"/>
      <c r="B19" s="199">
        <v>8</v>
      </c>
      <c r="C19" s="200"/>
      <c r="D19" s="22"/>
      <c r="E19" s="23"/>
      <c r="F19" s="199">
        <v>8</v>
      </c>
      <c r="G19" s="200"/>
      <c r="H19" s="22"/>
      <c r="I19" s="22"/>
      <c r="J19" s="199">
        <v>8</v>
      </c>
      <c r="K19" s="200"/>
      <c r="L19" s="22"/>
      <c r="M19" s="22"/>
      <c r="N19" s="199">
        <v>8</v>
      </c>
      <c r="O19" s="200"/>
      <c r="P19" s="22"/>
      <c r="Q19" s="22"/>
      <c r="R19" s="199">
        <v>8</v>
      </c>
      <c r="S19" s="200"/>
      <c r="T19" s="22"/>
      <c r="U19" s="22"/>
      <c r="V19" s="199">
        <v>8</v>
      </c>
      <c r="W19" s="200"/>
      <c r="X19" s="22"/>
      <c r="Y19" s="22"/>
      <c r="Z19" s="219">
        <v>8</v>
      </c>
      <c r="AA19" s="200"/>
      <c r="AB19" s="22"/>
      <c r="AC19" s="29"/>
    </row>
    <row r="20" spans="1:29" ht="21" customHeight="1">
      <c r="A20" s="217"/>
      <c r="B20" s="199"/>
      <c r="C20" s="201"/>
      <c r="D20" s="22"/>
      <c r="E20" s="23"/>
      <c r="F20" s="199"/>
      <c r="G20" s="201"/>
      <c r="H20" s="22"/>
      <c r="I20" s="22"/>
      <c r="J20" s="199"/>
      <c r="K20" s="201"/>
      <c r="L20" s="22"/>
      <c r="M20" s="22"/>
      <c r="N20" s="199"/>
      <c r="O20" s="201"/>
      <c r="P20" s="22"/>
      <c r="Q20" s="22"/>
      <c r="R20" s="199"/>
      <c r="S20" s="201"/>
      <c r="T20" s="22"/>
      <c r="U20" s="22"/>
      <c r="V20" s="199"/>
      <c r="W20" s="201"/>
      <c r="X20" s="22"/>
      <c r="Y20" s="22"/>
      <c r="Z20" s="219"/>
      <c r="AA20" s="201"/>
      <c r="AB20" s="22"/>
      <c r="AC20" s="29"/>
    </row>
    <row r="21" spans="1:29" ht="21" customHeight="1">
      <c r="A21" s="217"/>
      <c r="B21" s="199">
        <v>9</v>
      </c>
      <c r="C21" s="200"/>
      <c r="D21" s="22"/>
      <c r="E21" s="23"/>
      <c r="F21" s="199">
        <v>9</v>
      </c>
      <c r="G21" s="200"/>
      <c r="H21" s="22"/>
      <c r="I21" s="22"/>
      <c r="J21" s="199">
        <v>9</v>
      </c>
      <c r="K21" s="200"/>
      <c r="L21" s="22"/>
      <c r="M21" s="22"/>
      <c r="N21" s="199">
        <v>9</v>
      </c>
      <c r="O21" s="200"/>
      <c r="P21" s="22"/>
      <c r="Q21" s="22"/>
      <c r="R21" s="199">
        <v>9</v>
      </c>
      <c r="S21" s="200"/>
      <c r="T21" s="22"/>
      <c r="U21" s="22"/>
      <c r="V21" s="199">
        <v>9</v>
      </c>
      <c r="W21" s="200"/>
      <c r="X21" s="22"/>
      <c r="Y21" s="22"/>
      <c r="Z21" s="219">
        <v>9</v>
      </c>
      <c r="AA21" s="200"/>
      <c r="AB21" s="22"/>
      <c r="AC21" s="29"/>
    </row>
    <row r="22" spans="1:29" ht="21" customHeight="1">
      <c r="A22" s="217"/>
      <c r="B22" s="199"/>
      <c r="C22" s="201"/>
      <c r="D22" s="22"/>
      <c r="E22" s="23"/>
      <c r="F22" s="199"/>
      <c r="G22" s="201"/>
      <c r="H22" s="22"/>
      <c r="I22" s="22"/>
      <c r="J22" s="199"/>
      <c r="K22" s="201"/>
      <c r="L22" s="22"/>
      <c r="M22" s="22"/>
      <c r="N22" s="199"/>
      <c r="O22" s="201"/>
      <c r="P22" s="22"/>
      <c r="Q22" s="22"/>
      <c r="R22" s="199"/>
      <c r="S22" s="201"/>
      <c r="T22" s="22"/>
      <c r="U22" s="22"/>
      <c r="V22" s="199"/>
      <c r="W22" s="201"/>
      <c r="X22" s="22"/>
      <c r="Y22" s="22"/>
      <c r="Z22" s="219"/>
      <c r="AA22" s="201"/>
      <c r="AB22" s="22"/>
      <c r="AC22" s="29"/>
    </row>
    <row r="23" spans="1:29" ht="21" customHeight="1">
      <c r="A23" s="217"/>
      <c r="B23" s="199">
        <v>10</v>
      </c>
      <c r="C23" s="200"/>
      <c r="D23" s="22"/>
      <c r="E23" s="23"/>
      <c r="F23" s="199">
        <v>10</v>
      </c>
      <c r="G23" s="200"/>
      <c r="H23" s="22"/>
      <c r="I23" s="22"/>
      <c r="J23" s="199">
        <v>10</v>
      </c>
      <c r="K23" s="200"/>
      <c r="L23" s="22"/>
      <c r="M23" s="22"/>
      <c r="N23" s="199">
        <v>10</v>
      </c>
      <c r="O23" s="200"/>
      <c r="P23" s="22"/>
      <c r="Q23" s="22"/>
      <c r="R23" s="199">
        <v>10</v>
      </c>
      <c r="S23" s="200"/>
      <c r="T23" s="22"/>
      <c r="U23" s="22"/>
      <c r="V23" s="199">
        <v>10</v>
      </c>
      <c r="W23" s="200"/>
      <c r="X23" s="22"/>
      <c r="Y23" s="22"/>
      <c r="Z23" s="219">
        <v>10</v>
      </c>
      <c r="AA23" s="200"/>
      <c r="AB23" s="22"/>
      <c r="AC23" s="29"/>
    </row>
    <row r="24" spans="1:29" ht="21" customHeight="1" thickBot="1">
      <c r="A24" s="218"/>
      <c r="B24" s="220"/>
      <c r="C24" s="221"/>
      <c r="D24" s="24"/>
      <c r="E24" s="25"/>
      <c r="F24" s="220"/>
      <c r="G24" s="221"/>
      <c r="H24" s="24"/>
      <c r="I24" s="24"/>
      <c r="J24" s="220"/>
      <c r="K24" s="221"/>
      <c r="L24" s="24"/>
      <c r="M24" s="24"/>
      <c r="N24" s="220"/>
      <c r="O24" s="221"/>
      <c r="P24" s="24"/>
      <c r="Q24" s="24"/>
      <c r="R24" s="220"/>
      <c r="S24" s="221"/>
      <c r="T24" s="24"/>
      <c r="U24" s="24"/>
      <c r="V24" s="220"/>
      <c r="W24" s="221"/>
      <c r="X24" s="24"/>
      <c r="Y24" s="24"/>
      <c r="Z24" s="222"/>
      <c r="AA24" s="221"/>
      <c r="AB24" s="24"/>
      <c r="AC24" s="33"/>
    </row>
    <row r="25" spans="1:29" ht="21" customHeight="1" thickTop="1">
      <c r="A25" s="228" t="s">
        <v>22</v>
      </c>
      <c r="B25" s="201">
        <v>1</v>
      </c>
      <c r="C25" s="208"/>
      <c r="D25" s="26"/>
      <c r="E25" s="26"/>
      <c r="F25" s="201">
        <v>1</v>
      </c>
      <c r="G25" s="200"/>
      <c r="H25" s="22"/>
      <c r="I25" s="22"/>
      <c r="J25" s="201">
        <v>1</v>
      </c>
      <c r="K25" s="200"/>
      <c r="L25" s="22"/>
      <c r="M25" s="22"/>
      <c r="N25" s="201">
        <v>1</v>
      </c>
      <c r="O25" s="208"/>
      <c r="P25" s="22"/>
      <c r="Q25" s="22"/>
      <c r="R25" s="201">
        <v>1</v>
      </c>
      <c r="S25" s="208"/>
      <c r="T25" s="26"/>
      <c r="U25" s="26"/>
      <c r="V25" s="201">
        <v>1</v>
      </c>
      <c r="W25" s="208"/>
      <c r="X25" s="26"/>
      <c r="Y25" s="26"/>
      <c r="Z25" s="223">
        <v>1</v>
      </c>
      <c r="AA25" s="208"/>
      <c r="AB25" s="26"/>
      <c r="AC25" s="34"/>
    </row>
    <row r="26" spans="1:29" ht="21" customHeight="1">
      <c r="A26" s="217"/>
      <c r="B26" s="199"/>
      <c r="C26" s="201"/>
      <c r="D26" s="22"/>
      <c r="E26" s="22"/>
      <c r="F26" s="199"/>
      <c r="G26" s="201"/>
      <c r="H26" s="22"/>
      <c r="I26" s="22"/>
      <c r="J26" s="199"/>
      <c r="K26" s="201"/>
      <c r="L26" s="22"/>
      <c r="M26" s="22"/>
      <c r="N26" s="199"/>
      <c r="O26" s="201"/>
      <c r="P26" s="22"/>
      <c r="Q26" s="22"/>
      <c r="R26" s="199"/>
      <c r="S26" s="201"/>
      <c r="T26" s="22"/>
      <c r="U26" s="22"/>
      <c r="V26" s="199"/>
      <c r="W26" s="201"/>
      <c r="X26" s="22"/>
      <c r="Y26" s="22"/>
      <c r="Z26" s="219"/>
      <c r="AA26" s="201"/>
      <c r="AB26" s="22"/>
      <c r="AC26" s="29"/>
    </row>
    <row r="27" spans="1:29" ht="21" customHeight="1">
      <c r="A27" s="217"/>
      <c r="B27" s="199">
        <v>2</v>
      </c>
      <c r="C27" s="200"/>
      <c r="D27" s="22"/>
      <c r="E27" s="22"/>
      <c r="F27" s="199">
        <v>2</v>
      </c>
      <c r="G27" s="200"/>
      <c r="H27" s="22"/>
      <c r="I27" s="22"/>
      <c r="J27" s="199">
        <v>2</v>
      </c>
      <c r="K27" s="200"/>
      <c r="L27" s="22"/>
      <c r="M27" s="22"/>
      <c r="N27" s="199">
        <v>2</v>
      </c>
      <c r="O27" s="200"/>
      <c r="P27" s="22"/>
      <c r="Q27" s="22"/>
      <c r="R27" s="199">
        <v>2</v>
      </c>
      <c r="S27" s="200"/>
      <c r="T27" s="22"/>
      <c r="U27" s="22"/>
      <c r="V27" s="199">
        <v>2</v>
      </c>
      <c r="W27" s="200"/>
      <c r="X27" s="22"/>
      <c r="Y27" s="22"/>
      <c r="Z27" s="219">
        <v>2</v>
      </c>
      <c r="AA27" s="200"/>
      <c r="AB27" s="22"/>
      <c r="AC27" s="29"/>
    </row>
    <row r="28" spans="1:29" ht="21" customHeight="1">
      <c r="A28" s="217"/>
      <c r="B28" s="199"/>
      <c r="C28" s="201"/>
      <c r="D28" s="22"/>
      <c r="E28" s="23"/>
      <c r="F28" s="199"/>
      <c r="G28" s="201"/>
      <c r="H28" s="22"/>
      <c r="I28" s="22"/>
      <c r="J28" s="199"/>
      <c r="K28" s="201"/>
      <c r="L28" s="22"/>
      <c r="M28" s="22"/>
      <c r="N28" s="199"/>
      <c r="O28" s="201"/>
      <c r="P28" s="22"/>
      <c r="Q28" s="22"/>
      <c r="R28" s="199"/>
      <c r="S28" s="201"/>
      <c r="T28" s="22"/>
      <c r="U28" s="22"/>
      <c r="V28" s="199"/>
      <c r="W28" s="201"/>
      <c r="X28" s="22"/>
      <c r="Y28" s="22"/>
      <c r="Z28" s="219"/>
      <c r="AA28" s="201"/>
      <c r="AB28" s="22"/>
      <c r="AC28" s="29"/>
    </row>
    <row r="29" spans="1:29" ht="21" customHeight="1">
      <c r="A29" s="217"/>
      <c r="B29" s="199">
        <v>3</v>
      </c>
      <c r="C29" s="200"/>
      <c r="D29" s="22"/>
      <c r="E29" s="22"/>
      <c r="F29" s="199">
        <v>3</v>
      </c>
      <c r="G29" s="200"/>
      <c r="H29" s="22"/>
      <c r="I29" s="22"/>
      <c r="J29" s="199">
        <v>3</v>
      </c>
      <c r="K29" s="200"/>
      <c r="L29" s="22"/>
      <c r="M29" s="22"/>
      <c r="N29" s="199">
        <v>3</v>
      </c>
      <c r="O29" s="200"/>
      <c r="P29" s="22"/>
      <c r="Q29" s="22"/>
      <c r="R29" s="199">
        <v>3</v>
      </c>
      <c r="S29" s="200"/>
      <c r="T29" s="22"/>
      <c r="U29" s="22"/>
      <c r="V29" s="199">
        <v>3</v>
      </c>
      <c r="W29" s="200"/>
      <c r="X29" s="22"/>
      <c r="Y29" s="22"/>
      <c r="Z29" s="219">
        <v>3</v>
      </c>
      <c r="AA29" s="200"/>
      <c r="AB29" s="22"/>
      <c r="AC29" s="29"/>
    </row>
    <row r="30" spans="1:29" ht="21" customHeight="1">
      <c r="A30" s="217"/>
      <c r="B30" s="199"/>
      <c r="C30" s="201"/>
      <c r="D30" s="22"/>
      <c r="E30" s="22"/>
      <c r="F30" s="199"/>
      <c r="G30" s="201"/>
      <c r="H30" s="22"/>
      <c r="I30" s="22"/>
      <c r="J30" s="199"/>
      <c r="K30" s="201"/>
      <c r="L30" s="22"/>
      <c r="M30" s="22"/>
      <c r="N30" s="199"/>
      <c r="O30" s="201"/>
      <c r="P30" s="22"/>
      <c r="Q30" s="22"/>
      <c r="R30" s="199"/>
      <c r="S30" s="201"/>
      <c r="T30" s="22"/>
      <c r="U30" s="22"/>
      <c r="V30" s="199"/>
      <c r="W30" s="201"/>
      <c r="X30" s="22"/>
      <c r="Y30" s="22"/>
      <c r="Z30" s="219"/>
      <c r="AA30" s="201"/>
      <c r="AB30" s="22"/>
      <c r="AC30" s="29"/>
    </row>
    <row r="31" spans="1:29" ht="21" customHeight="1">
      <c r="A31" s="217"/>
      <c r="B31" s="199">
        <v>4</v>
      </c>
      <c r="C31" s="200"/>
      <c r="D31" s="22"/>
      <c r="E31" s="23"/>
      <c r="F31" s="199">
        <v>4</v>
      </c>
      <c r="G31" s="200"/>
      <c r="H31" s="27"/>
      <c r="I31" s="27"/>
      <c r="J31" s="199">
        <v>4</v>
      </c>
      <c r="K31" s="200"/>
      <c r="L31" s="22"/>
      <c r="M31" s="22"/>
      <c r="N31" s="199">
        <v>4</v>
      </c>
      <c r="O31" s="200"/>
      <c r="P31" s="22"/>
      <c r="Q31" s="22"/>
      <c r="R31" s="199">
        <v>4</v>
      </c>
      <c r="S31" s="200"/>
      <c r="T31" s="22"/>
      <c r="U31" s="22"/>
      <c r="V31" s="199">
        <v>4</v>
      </c>
      <c r="W31" s="200"/>
      <c r="X31" s="22"/>
      <c r="Y31" s="22"/>
      <c r="Z31" s="219">
        <v>4</v>
      </c>
      <c r="AA31" s="200"/>
      <c r="AB31" s="22"/>
      <c r="AC31" s="29"/>
    </row>
    <row r="32" spans="1:29" ht="21" customHeight="1">
      <c r="A32" s="217"/>
      <c r="B32" s="199"/>
      <c r="C32" s="201"/>
      <c r="D32" s="22"/>
      <c r="E32" s="23"/>
      <c r="F32" s="199"/>
      <c r="G32" s="201"/>
      <c r="H32" s="27"/>
      <c r="I32" s="27"/>
      <c r="J32" s="199"/>
      <c r="K32" s="201"/>
      <c r="L32" s="22"/>
      <c r="M32" s="22"/>
      <c r="N32" s="199"/>
      <c r="O32" s="201"/>
      <c r="P32" s="22"/>
      <c r="Q32" s="22"/>
      <c r="R32" s="199"/>
      <c r="S32" s="201"/>
      <c r="T32" s="22"/>
      <c r="U32" s="22"/>
      <c r="V32" s="199"/>
      <c r="W32" s="201"/>
      <c r="X32" s="22"/>
      <c r="Y32" s="22"/>
      <c r="Z32" s="219"/>
      <c r="AA32" s="201"/>
      <c r="AB32" s="22"/>
      <c r="AC32" s="29"/>
    </row>
    <row r="33" spans="1:29" ht="21" customHeight="1">
      <c r="A33" s="217"/>
      <c r="B33" s="199">
        <v>5</v>
      </c>
      <c r="C33" s="200"/>
      <c r="D33" s="22"/>
      <c r="E33" s="23"/>
      <c r="F33" s="199">
        <v>5</v>
      </c>
      <c r="G33" s="200"/>
      <c r="H33" s="27"/>
      <c r="I33" s="27"/>
      <c r="J33" s="199">
        <v>5</v>
      </c>
      <c r="K33" s="200"/>
      <c r="L33" s="22"/>
      <c r="M33" s="22"/>
      <c r="N33" s="199">
        <v>5</v>
      </c>
      <c r="O33" s="200"/>
      <c r="P33" s="22"/>
      <c r="Q33" s="22"/>
      <c r="R33" s="199">
        <v>5</v>
      </c>
      <c r="S33" s="200"/>
      <c r="T33" s="22"/>
      <c r="U33" s="22"/>
      <c r="V33" s="199">
        <v>5</v>
      </c>
      <c r="W33" s="200"/>
      <c r="X33" s="22"/>
      <c r="Y33" s="22"/>
      <c r="Z33" s="219">
        <v>5</v>
      </c>
      <c r="AA33" s="200"/>
      <c r="AB33" s="22"/>
      <c r="AC33" s="29"/>
    </row>
    <row r="34" spans="1:29" ht="21" customHeight="1">
      <c r="A34" s="217"/>
      <c r="B34" s="199"/>
      <c r="C34" s="201"/>
      <c r="D34" s="22"/>
      <c r="E34" s="23"/>
      <c r="F34" s="199"/>
      <c r="G34" s="201"/>
      <c r="H34" s="27"/>
      <c r="I34" s="27"/>
      <c r="J34" s="199"/>
      <c r="K34" s="201"/>
      <c r="L34" s="22"/>
      <c r="M34" s="22"/>
      <c r="N34" s="199"/>
      <c r="O34" s="201"/>
      <c r="P34" s="22"/>
      <c r="Q34" s="22"/>
      <c r="R34" s="199"/>
      <c r="S34" s="201"/>
      <c r="T34" s="22"/>
      <c r="U34" s="22"/>
      <c r="V34" s="199"/>
      <c r="W34" s="201"/>
      <c r="X34" s="22"/>
      <c r="Y34" s="22"/>
      <c r="Z34" s="219"/>
      <c r="AA34" s="201"/>
      <c r="AB34" s="22"/>
      <c r="AC34" s="29"/>
    </row>
    <row r="35" spans="1:29" ht="21" customHeight="1">
      <c r="A35" s="217"/>
      <c r="B35" s="199">
        <v>6</v>
      </c>
      <c r="C35" s="200"/>
      <c r="D35" s="22"/>
      <c r="E35" s="23"/>
      <c r="F35" s="199">
        <v>6</v>
      </c>
      <c r="G35" s="200"/>
      <c r="H35" s="22"/>
      <c r="I35" s="22"/>
      <c r="J35" s="199">
        <v>6</v>
      </c>
      <c r="K35" s="200"/>
      <c r="L35" s="27"/>
      <c r="M35" s="27"/>
      <c r="N35" s="199">
        <v>6</v>
      </c>
      <c r="O35" s="200"/>
      <c r="P35" s="27"/>
      <c r="Q35" s="27"/>
      <c r="R35" s="199">
        <v>6</v>
      </c>
      <c r="S35" s="200"/>
      <c r="T35" s="22"/>
      <c r="U35" s="22"/>
      <c r="V35" s="199">
        <v>6</v>
      </c>
      <c r="W35" s="200"/>
      <c r="X35" s="22"/>
      <c r="Y35" s="22"/>
      <c r="Z35" s="219">
        <v>6</v>
      </c>
      <c r="AA35" s="200"/>
      <c r="AB35" s="22"/>
      <c r="AC35" s="29"/>
    </row>
    <row r="36" spans="1:29" ht="21" customHeight="1">
      <c r="A36" s="217"/>
      <c r="B36" s="199"/>
      <c r="C36" s="201"/>
      <c r="D36" s="22"/>
      <c r="E36" s="23"/>
      <c r="F36" s="199"/>
      <c r="G36" s="201"/>
      <c r="H36" s="22"/>
      <c r="I36" s="22"/>
      <c r="J36" s="199"/>
      <c r="K36" s="201"/>
      <c r="L36" s="27"/>
      <c r="M36" s="27"/>
      <c r="N36" s="199"/>
      <c r="O36" s="201"/>
      <c r="P36" s="22"/>
      <c r="Q36" s="22"/>
      <c r="R36" s="199"/>
      <c r="S36" s="201"/>
      <c r="T36" s="22"/>
      <c r="U36" s="22"/>
      <c r="V36" s="199"/>
      <c r="W36" s="201"/>
      <c r="X36" s="22"/>
      <c r="Y36" s="22"/>
      <c r="Z36" s="219"/>
      <c r="AA36" s="201"/>
      <c r="AB36" s="22"/>
      <c r="AC36" s="29"/>
    </row>
    <row r="37" spans="1:29" ht="21" customHeight="1">
      <c r="A37" s="217"/>
      <c r="B37" s="199">
        <v>7</v>
      </c>
      <c r="C37" s="200"/>
      <c r="D37" s="27"/>
      <c r="E37" s="27"/>
      <c r="F37" s="199">
        <v>7</v>
      </c>
      <c r="G37" s="200"/>
      <c r="H37" s="22"/>
      <c r="I37" s="22"/>
      <c r="J37" s="199">
        <v>7</v>
      </c>
      <c r="K37" s="200"/>
      <c r="L37" s="27"/>
      <c r="M37" s="27"/>
      <c r="N37" s="199">
        <v>7</v>
      </c>
      <c r="O37" s="200"/>
      <c r="P37" s="27"/>
      <c r="Q37" s="27"/>
      <c r="R37" s="199">
        <v>7</v>
      </c>
      <c r="S37" s="200"/>
      <c r="T37" s="22"/>
      <c r="U37" s="22"/>
      <c r="V37" s="199">
        <v>7</v>
      </c>
      <c r="W37" s="200"/>
      <c r="X37" s="22"/>
      <c r="Y37" s="22"/>
      <c r="Z37" s="219">
        <v>7</v>
      </c>
      <c r="AA37" s="200"/>
      <c r="AB37" s="22"/>
      <c r="AC37" s="29"/>
    </row>
    <row r="38" spans="1:29" ht="21" customHeight="1">
      <c r="A38" s="217"/>
      <c r="B38" s="199"/>
      <c r="C38" s="201"/>
      <c r="D38" s="22"/>
      <c r="E38" s="23"/>
      <c r="F38" s="199"/>
      <c r="G38" s="201"/>
      <c r="H38" s="22"/>
      <c r="I38" s="22"/>
      <c r="J38" s="199"/>
      <c r="K38" s="201"/>
      <c r="L38" s="27"/>
      <c r="M38" s="27"/>
      <c r="N38" s="199"/>
      <c r="O38" s="201"/>
      <c r="P38" s="22"/>
      <c r="Q38" s="22"/>
      <c r="R38" s="199"/>
      <c r="S38" s="201"/>
      <c r="T38" s="22"/>
      <c r="U38" s="22"/>
      <c r="V38" s="199"/>
      <c r="W38" s="201"/>
      <c r="X38" s="22"/>
      <c r="Y38" s="22"/>
      <c r="Z38" s="219"/>
      <c r="AA38" s="201"/>
      <c r="AB38" s="22"/>
      <c r="AC38" s="29"/>
    </row>
    <row r="39" spans="1:29" ht="21" customHeight="1">
      <c r="A39" s="217"/>
      <c r="B39" s="199">
        <v>8</v>
      </c>
      <c r="C39" s="200"/>
      <c r="D39" s="22"/>
      <c r="E39" s="23"/>
      <c r="F39" s="199">
        <v>8</v>
      </c>
      <c r="G39" s="200"/>
      <c r="H39" s="22"/>
      <c r="I39" s="22"/>
      <c r="J39" s="199">
        <v>8</v>
      </c>
      <c r="K39" s="200"/>
      <c r="L39" s="22"/>
      <c r="M39" s="22"/>
      <c r="N39" s="199">
        <v>8</v>
      </c>
      <c r="O39" s="200"/>
      <c r="P39" s="27"/>
      <c r="Q39" s="27"/>
      <c r="R39" s="199">
        <v>8</v>
      </c>
      <c r="S39" s="200"/>
      <c r="T39" s="22"/>
      <c r="U39" s="22"/>
      <c r="V39" s="199">
        <v>8</v>
      </c>
      <c r="W39" s="200"/>
      <c r="X39" s="22"/>
      <c r="Y39" s="22"/>
      <c r="Z39" s="219">
        <v>8</v>
      </c>
      <c r="AA39" s="200"/>
      <c r="AB39" s="22"/>
      <c r="AC39" s="29"/>
    </row>
    <row r="40" spans="1:29" ht="21" customHeight="1">
      <c r="A40" s="217"/>
      <c r="B40" s="199"/>
      <c r="C40" s="201"/>
      <c r="D40" s="22"/>
      <c r="E40" s="23"/>
      <c r="F40" s="199"/>
      <c r="G40" s="201"/>
      <c r="H40" s="22"/>
      <c r="I40" s="22"/>
      <c r="J40" s="199"/>
      <c r="K40" s="201"/>
      <c r="L40" s="22"/>
      <c r="M40" s="22"/>
      <c r="N40" s="199"/>
      <c r="O40" s="201"/>
      <c r="P40" s="27"/>
      <c r="Q40" s="27"/>
      <c r="R40" s="199"/>
      <c r="S40" s="201"/>
      <c r="T40" s="22"/>
      <c r="U40" s="22"/>
      <c r="V40" s="199"/>
      <c r="W40" s="201"/>
      <c r="X40" s="22"/>
      <c r="Y40" s="22"/>
      <c r="Z40" s="219"/>
      <c r="AA40" s="201"/>
      <c r="AB40" s="22"/>
      <c r="AC40" s="29"/>
    </row>
    <row r="41" spans="1:29" ht="21" customHeight="1">
      <c r="A41" s="217"/>
      <c r="B41" s="199">
        <v>9</v>
      </c>
      <c r="C41" s="200"/>
      <c r="D41" s="22"/>
      <c r="E41" s="23"/>
      <c r="F41" s="199">
        <v>9</v>
      </c>
      <c r="G41" s="200"/>
      <c r="H41" s="22"/>
      <c r="I41" s="22"/>
      <c r="J41" s="199">
        <v>9</v>
      </c>
      <c r="K41" s="200"/>
      <c r="L41" s="22"/>
      <c r="M41" s="22"/>
      <c r="N41" s="199">
        <v>9</v>
      </c>
      <c r="O41" s="200"/>
      <c r="P41" s="22"/>
      <c r="Q41" s="22"/>
      <c r="R41" s="199">
        <v>9</v>
      </c>
      <c r="S41" s="200"/>
      <c r="T41" s="22"/>
      <c r="U41" s="22"/>
      <c r="V41" s="199">
        <v>9</v>
      </c>
      <c r="W41" s="200"/>
      <c r="X41" s="22"/>
      <c r="Y41" s="22"/>
      <c r="Z41" s="219">
        <v>9</v>
      </c>
      <c r="AA41" s="200"/>
      <c r="AB41" s="22"/>
      <c r="AC41" s="29"/>
    </row>
    <row r="42" spans="1:29" ht="21" customHeight="1">
      <c r="A42" s="217"/>
      <c r="B42" s="199"/>
      <c r="C42" s="201"/>
      <c r="D42" s="22"/>
      <c r="E42" s="23"/>
      <c r="F42" s="199"/>
      <c r="G42" s="201"/>
      <c r="H42" s="22"/>
      <c r="I42" s="22"/>
      <c r="J42" s="199"/>
      <c r="K42" s="201"/>
      <c r="L42" s="22"/>
      <c r="M42" s="22"/>
      <c r="N42" s="199"/>
      <c r="O42" s="201"/>
      <c r="P42" s="22"/>
      <c r="Q42" s="22"/>
      <c r="R42" s="199"/>
      <c r="S42" s="201"/>
      <c r="T42" s="22"/>
      <c r="U42" s="22"/>
      <c r="V42" s="199"/>
      <c r="W42" s="201"/>
      <c r="X42" s="22"/>
      <c r="Y42" s="22"/>
      <c r="Z42" s="219"/>
      <c r="AA42" s="201"/>
      <c r="AB42" s="22"/>
      <c r="AC42" s="29"/>
    </row>
    <row r="43" spans="1:29" ht="21" customHeight="1">
      <c r="A43" s="217"/>
      <c r="B43" s="199">
        <v>10</v>
      </c>
      <c r="C43" s="200"/>
      <c r="D43" s="22"/>
      <c r="E43" s="23"/>
      <c r="F43" s="199">
        <v>10</v>
      </c>
      <c r="G43" s="200"/>
      <c r="H43" s="22"/>
      <c r="I43" s="22"/>
      <c r="J43" s="199">
        <v>10</v>
      </c>
      <c r="K43" s="200"/>
      <c r="L43" s="22"/>
      <c r="M43" s="22"/>
      <c r="N43" s="199">
        <v>10</v>
      </c>
      <c r="O43" s="200"/>
      <c r="P43" s="22"/>
      <c r="Q43" s="22"/>
      <c r="R43" s="199">
        <v>10</v>
      </c>
      <c r="S43" s="200"/>
      <c r="T43" s="22"/>
      <c r="U43" s="22"/>
      <c r="V43" s="199">
        <v>10</v>
      </c>
      <c r="W43" s="200"/>
      <c r="X43" s="22"/>
      <c r="Y43" s="22"/>
      <c r="Z43" s="219">
        <v>10</v>
      </c>
      <c r="AA43" s="200"/>
      <c r="AB43" s="22"/>
      <c r="AC43" s="29"/>
    </row>
    <row r="44" spans="1:29" ht="21" customHeight="1" thickBot="1">
      <c r="A44" s="218"/>
      <c r="B44" s="220"/>
      <c r="C44" s="221"/>
      <c r="D44" s="24"/>
      <c r="E44" s="25"/>
      <c r="F44" s="220"/>
      <c r="G44" s="221"/>
      <c r="H44" s="24"/>
      <c r="I44" s="24"/>
      <c r="J44" s="220"/>
      <c r="K44" s="221"/>
      <c r="L44" s="24"/>
      <c r="M44" s="24"/>
      <c r="N44" s="220"/>
      <c r="O44" s="221"/>
      <c r="P44" s="24"/>
      <c r="Q44" s="24"/>
      <c r="R44" s="220"/>
      <c r="S44" s="221"/>
      <c r="T44" s="24"/>
      <c r="U44" s="24"/>
      <c r="V44" s="220"/>
      <c r="W44" s="221"/>
      <c r="X44" s="24"/>
      <c r="Y44" s="24"/>
      <c r="Z44" s="222"/>
      <c r="AA44" s="221"/>
      <c r="AB44" s="24"/>
      <c r="AC44" s="33"/>
    </row>
    <row r="45" spans="1:29" ht="21" customHeight="1" thickTop="1">
      <c r="A45" s="225" t="s">
        <v>23</v>
      </c>
      <c r="B45" s="227">
        <v>1</v>
      </c>
      <c r="C45" s="200"/>
      <c r="D45" s="22"/>
      <c r="E45" s="22"/>
      <c r="F45" s="227">
        <v>1</v>
      </c>
      <c r="G45" s="200"/>
      <c r="H45" s="22"/>
      <c r="I45" s="22"/>
      <c r="J45" s="227">
        <v>1</v>
      </c>
      <c r="K45" s="200"/>
      <c r="L45" s="22"/>
      <c r="M45" s="22"/>
      <c r="N45" s="227">
        <v>1</v>
      </c>
      <c r="O45" s="200"/>
      <c r="P45" s="22"/>
      <c r="Q45" s="22"/>
      <c r="R45" s="227">
        <v>1</v>
      </c>
      <c r="S45" s="224"/>
      <c r="T45" s="22"/>
      <c r="U45" s="22"/>
      <c r="V45" s="227">
        <v>1</v>
      </c>
      <c r="W45" s="224"/>
      <c r="X45" s="28"/>
      <c r="Y45" s="28"/>
      <c r="Z45" s="229">
        <v>1</v>
      </c>
      <c r="AA45" s="224"/>
      <c r="AB45" s="28"/>
      <c r="AC45" s="35"/>
    </row>
    <row r="46" spans="1:29" ht="21" customHeight="1">
      <c r="A46" s="209"/>
      <c r="B46" s="199"/>
      <c r="C46" s="201"/>
      <c r="D46" s="22"/>
      <c r="E46" s="23"/>
      <c r="F46" s="199"/>
      <c r="G46" s="201"/>
      <c r="H46" s="22"/>
      <c r="I46" s="22"/>
      <c r="J46" s="199"/>
      <c r="K46" s="201"/>
      <c r="L46" s="22"/>
      <c r="M46" s="22"/>
      <c r="N46" s="199"/>
      <c r="O46" s="201"/>
      <c r="P46" s="22"/>
      <c r="Q46" s="22"/>
      <c r="R46" s="199"/>
      <c r="S46" s="201"/>
      <c r="T46" s="22"/>
      <c r="U46" s="22"/>
      <c r="V46" s="199"/>
      <c r="W46" s="201"/>
      <c r="X46" s="22"/>
      <c r="Y46" s="22"/>
      <c r="Z46" s="219"/>
      <c r="AA46" s="201"/>
      <c r="AB46" s="22"/>
      <c r="AC46" s="29"/>
    </row>
    <row r="47" spans="1:29" ht="21" customHeight="1">
      <c r="A47" s="209"/>
      <c r="B47" s="199">
        <v>2</v>
      </c>
      <c r="C47" s="200"/>
      <c r="D47" s="22"/>
      <c r="E47" s="22"/>
      <c r="F47" s="199">
        <v>2</v>
      </c>
      <c r="G47" s="200"/>
      <c r="H47" s="22"/>
      <c r="I47" s="22"/>
      <c r="J47" s="199">
        <v>2</v>
      </c>
      <c r="K47" s="200"/>
      <c r="L47" s="22"/>
      <c r="M47" s="22"/>
      <c r="N47" s="199">
        <v>2</v>
      </c>
      <c r="O47" s="200"/>
      <c r="P47" s="22"/>
      <c r="Q47" s="22"/>
      <c r="R47" s="199">
        <v>2</v>
      </c>
      <c r="S47" s="200"/>
      <c r="T47" s="22"/>
      <c r="U47" s="22"/>
      <c r="V47" s="199">
        <v>2</v>
      </c>
      <c r="W47" s="200"/>
      <c r="X47" s="22"/>
      <c r="Y47" s="22"/>
      <c r="Z47" s="219">
        <v>2</v>
      </c>
      <c r="AA47" s="200"/>
      <c r="AB47" s="22"/>
      <c r="AC47" s="29"/>
    </row>
    <row r="48" spans="1:29" ht="21" customHeight="1">
      <c r="A48" s="209"/>
      <c r="B48" s="199"/>
      <c r="C48" s="201"/>
      <c r="D48" s="22"/>
      <c r="E48" s="23"/>
      <c r="F48" s="199"/>
      <c r="G48" s="201"/>
      <c r="H48" s="22"/>
      <c r="I48" s="22"/>
      <c r="J48" s="199"/>
      <c r="K48" s="201"/>
      <c r="L48" s="22"/>
      <c r="M48" s="22"/>
      <c r="N48" s="199"/>
      <c r="O48" s="201"/>
      <c r="P48" s="22"/>
      <c r="Q48" s="22"/>
      <c r="R48" s="199"/>
      <c r="S48" s="201"/>
      <c r="T48" s="22"/>
      <c r="U48" s="22"/>
      <c r="V48" s="199"/>
      <c r="W48" s="201"/>
      <c r="X48" s="22"/>
      <c r="Y48" s="22"/>
      <c r="Z48" s="219"/>
      <c r="AA48" s="201"/>
      <c r="AB48" s="22"/>
      <c r="AC48" s="29"/>
    </row>
    <row r="49" spans="1:29" ht="21" customHeight="1">
      <c r="A49" s="209"/>
      <c r="B49" s="199">
        <v>3</v>
      </c>
      <c r="C49" s="200"/>
      <c r="D49" s="26"/>
      <c r="E49" s="26"/>
      <c r="F49" s="199">
        <v>3</v>
      </c>
      <c r="G49" s="200"/>
      <c r="H49" s="22"/>
      <c r="I49" s="22"/>
      <c r="J49" s="199">
        <v>3</v>
      </c>
      <c r="K49" s="200"/>
      <c r="L49" s="22"/>
      <c r="M49" s="22"/>
      <c r="N49" s="199">
        <v>3</v>
      </c>
      <c r="O49" s="200"/>
      <c r="P49" s="22"/>
      <c r="Q49" s="22"/>
      <c r="R49" s="199">
        <v>3</v>
      </c>
      <c r="S49" s="200"/>
      <c r="T49" s="22"/>
      <c r="U49" s="22"/>
      <c r="V49" s="199">
        <v>3</v>
      </c>
      <c r="W49" s="200"/>
      <c r="X49" s="22"/>
      <c r="Y49" s="22"/>
      <c r="Z49" s="219">
        <v>3</v>
      </c>
      <c r="AA49" s="200"/>
      <c r="AB49" s="22"/>
      <c r="AC49" s="29"/>
    </row>
    <row r="50" spans="1:29" ht="21" customHeight="1">
      <c r="A50" s="209"/>
      <c r="B50" s="199"/>
      <c r="C50" s="201"/>
      <c r="D50" s="22"/>
      <c r="E50" s="22"/>
      <c r="F50" s="199"/>
      <c r="G50" s="201"/>
      <c r="H50" s="22"/>
      <c r="I50" s="22"/>
      <c r="J50" s="199"/>
      <c r="K50" s="201"/>
      <c r="L50" s="22"/>
      <c r="M50" s="22"/>
      <c r="N50" s="199"/>
      <c r="O50" s="201"/>
      <c r="P50" s="22"/>
      <c r="Q50" s="22"/>
      <c r="R50" s="199"/>
      <c r="S50" s="201"/>
      <c r="T50" s="22"/>
      <c r="U50" s="22"/>
      <c r="V50" s="199"/>
      <c r="W50" s="201"/>
      <c r="X50" s="22"/>
      <c r="Y50" s="22"/>
      <c r="Z50" s="219"/>
      <c r="AA50" s="201"/>
      <c r="AB50" s="22"/>
      <c r="AC50" s="29"/>
    </row>
    <row r="51" spans="1:29" ht="21" customHeight="1">
      <c r="A51" s="209"/>
      <c r="B51" s="199">
        <v>4</v>
      </c>
      <c r="C51" s="200"/>
      <c r="D51" s="26"/>
      <c r="E51" s="26"/>
      <c r="F51" s="199">
        <v>4</v>
      </c>
      <c r="G51" s="200"/>
      <c r="H51" s="27"/>
      <c r="I51" s="27"/>
      <c r="J51" s="199">
        <v>4</v>
      </c>
      <c r="K51" s="200"/>
      <c r="L51" s="22"/>
      <c r="M51" s="22"/>
      <c r="N51" s="199">
        <v>4</v>
      </c>
      <c r="O51" s="200"/>
      <c r="P51" s="22"/>
      <c r="Q51" s="22"/>
      <c r="R51" s="199">
        <v>4</v>
      </c>
      <c r="S51" s="200"/>
      <c r="T51" s="22"/>
      <c r="U51" s="22"/>
      <c r="V51" s="199">
        <v>4</v>
      </c>
      <c r="W51" s="200"/>
      <c r="X51" s="22"/>
      <c r="Y51" s="22"/>
      <c r="Z51" s="219">
        <v>4</v>
      </c>
      <c r="AA51" s="200"/>
      <c r="AB51" s="22"/>
      <c r="AC51" s="29"/>
    </row>
    <row r="52" spans="1:29" ht="21" customHeight="1">
      <c r="A52" s="209"/>
      <c r="B52" s="199"/>
      <c r="C52" s="201"/>
      <c r="D52" s="22"/>
      <c r="E52" s="23"/>
      <c r="F52" s="199"/>
      <c r="G52" s="201"/>
      <c r="H52" s="22"/>
      <c r="I52" s="22"/>
      <c r="J52" s="199"/>
      <c r="K52" s="201"/>
      <c r="L52" s="22"/>
      <c r="M52" s="22"/>
      <c r="N52" s="199"/>
      <c r="O52" s="201"/>
      <c r="P52" s="22"/>
      <c r="Q52" s="22"/>
      <c r="R52" s="199"/>
      <c r="S52" s="201"/>
      <c r="T52" s="22"/>
      <c r="U52" s="22"/>
      <c r="V52" s="199"/>
      <c r="W52" s="201"/>
      <c r="X52" s="22"/>
      <c r="Y52" s="22"/>
      <c r="Z52" s="219"/>
      <c r="AA52" s="201"/>
      <c r="AB52" s="22"/>
      <c r="AC52" s="29"/>
    </row>
    <row r="53" spans="1:29" ht="21" customHeight="1">
      <c r="A53" s="209"/>
      <c r="B53" s="199">
        <v>5</v>
      </c>
      <c r="C53" s="200"/>
      <c r="D53" s="22"/>
      <c r="E53" s="22"/>
      <c r="F53" s="199">
        <v>5</v>
      </c>
      <c r="G53" s="200"/>
      <c r="H53" s="22"/>
      <c r="I53" s="22"/>
      <c r="J53" s="199">
        <v>5</v>
      </c>
      <c r="K53" s="200"/>
      <c r="L53" s="22"/>
      <c r="M53" s="22"/>
      <c r="N53" s="199">
        <v>5</v>
      </c>
      <c r="O53" s="200"/>
      <c r="P53" s="22"/>
      <c r="Q53" s="22"/>
      <c r="R53" s="199">
        <v>5</v>
      </c>
      <c r="S53" s="200"/>
      <c r="T53" s="22"/>
      <c r="U53" s="22"/>
      <c r="V53" s="199">
        <v>5</v>
      </c>
      <c r="W53" s="200"/>
      <c r="X53" s="22"/>
      <c r="Y53" s="22"/>
      <c r="Z53" s="219">
        <v>5</v>
      </c>
      <c r="AA53" s="200"/>
      <c r="AB53" s="22"/>
      <c r="AC53" s="29"/>
    </row>
    <row r="54" spans="1:29" ht="21" customHeight="1">
      <c r="A54" s="209"/>
      <c r="B54" s="199"/>
      <c r="C54" s="201"/>
      <c r="D54" s="22"/>
      <c r="E54" s="23"/>
      <c r="F54" s="199"/>
      <c r="G54" s="201"/>
      <c r="H54" s="22"/>
      <c r="I54" s="22"/>
      <c r="J54" s="199"/>
      <c r="K54" s="201"/>
      <c r="L54" s="22"/>
      <c r="M54" s="22"/>
      <c r="N54" s="199"/>
      <c r="O54" s="201"/>
      <c r="P54" s="22"/>
      <c r="Q54" s="22"/>
      <c r="R54" s="199"/>
      <c r="S54" s="201"/>
      <c r="T54" s="22"/>
      <c r="U54" s="22"/>
      <c r="V54" s="199"/>
      <c r="W54" s="201"/>
      <c r="X54" s="22"/>
      <c r="Y54" s="22"/>
      <c r="Z54" s="219"/>
      <c r="AA54" s="201"/>
      <c r="AB54" s="22"/>
      <c r="AC54" s="29"/>
    </row>
    <row r="55" spans="1:29" ht="21" customHeight="1">
      <c r="A55" s="209"/>
      <c r="B55" s="199">
        <v>6</v>
      </c>
      <c r="C55" s="200"/>
      <c r="D55" s="22"/>
      <c r="E55" s="22"/>
      <c r="F55" s="199">
        <v>6</v>
      </c>
      <c r="G55" s="200"/>
      <c r="H55" s="27"/>
      <c r="I55" s="27"/>
      <c r="J55" s="199">
        <v>6</v>
      </c>
      <c r="K55" s="200"/>
      <c r="L55" s="27"/>
      <c r="M55" s="27"/>
      <c r="N55" s="199">
        <v>6</v>
      </c>
      <c r="O55" s="200"/>
      <c r="P55" s="22"/>
      <c r="Q55" s="22"/>
      <c r="R55" s="199">
        <v>6</v>
      </c>
      <c r="S55" s="200"/>
      <c r="T55" s="22"/>
      <c r="U55" s="22"/>
      <c r="V55" s="199">
        <v>6</v>
      </c>
      <c r="W55" s="200"/>
      <c r="X55" s="22"/>
      <c r="Y55" s="22"/>
      <c r="Z55" s="219">
        <v>6</v>
      </c>
      <c r="AA55" s="200"/>
      <c r="AB55" s="22"/>
      <c r="AC55" s="29"/>
    </row>
    <row r="56" spans="1:29" ht="21" customHeight="1">
      <c r="A56" s="209"/>
      <c r="B56" s="199"/>
      <c r="C56" s="201"/>
      <c r="D56" s="22"/>
      <c r="E56" s="23"/>
      <c r="F56" s="199"/>
      <c r="G56" s="201"/>
      <c r="H56" s="22"/>
      <c r="I56" s="22"/>
      <c r="J56" s="199"/>
      <c r="K56" s="201"/>
      <c r="L56" s="27"/>
      <c r="M56" s="27"/>
      <c r="N56" s="199"/>
      <c r="O56" s="201"/>
      <c r="P56" s="22"/>
      <c r="Q56" s="22"/>
      <c r="R56" s="199"/>
      <c r="S56" s="201"/>
      <c r="T56" s="22"/>
      <c r="U56" s="22"/>
      <c r="V56" s="199"/>
      <c r="W56" s="201"/>
      <c r="X56" s="22"/>
      <c r="Y56" s="22"/>
      <c r="Z56" s="219"/>
      <c r="AA56" s="201"/>
      <c r="AB56" s="22"/>
      <c r="AC56" s="29"/>
    </row>
    <row r="57" spans="1:29" ht="21" customHeight="1">
      <c r="A57" s="209"/>
      <c r="B57" s="199">
        <v>7</v>
      </c>
      <c r="C57" s="200"/>
      <c r="D57" s="22"/>
      <c r="E57" s="22"/>
      <c r="F57" s="199">
        <v>7</v>
      </c>
      <c r="G57" s="200"/>
      <c r="H57" s="22"/>
      <c r="I57" s="22"/>
      <c r="J57" s="199">
        <v>7</v>
      </c>
      <c r="K57" s="200"/>
      <c r="L57" s="22"/>
      <c r="M57" s="22"/>
      <c r="N57" s="199">
        <v>7</v>
      </c>
      <c r="O57" s="200"/>
      <c r="P57" s="22"/>
      <c r="Q57" s="22"/>
      <c r="R57" s="199">
        <v>7</v>
      </c>
      <c r="S57" s="200"/>
      <c r="T57" s="22"/>
      <c r="U57" s="22"/>
      <c r="V57" s="199">
        <v>7</v>
      </c>
      <c r="W57" s="200"/>
      <c r="X57" s="22"/>
      <c r="Y57" s="22"/>
      <c r="Z57" s="219">
        <v>7</v>
      </c>
      <c r="AA57" s="200"/>
      <c r="AB57" s="22"/>
      <c r="AC57" s="29"/>
    </row>
    <row r="58" spans="1:29" ht="21" customHeight="1">
      <c r="A58" s="209"/>
      <c r="B58" s="199"/>
      <c r="C58" s="201"/>
      <c r="D58" s="22"/>
      <c r="E58" s="23"/>
      <c r="F58" s="199"/>
      <c r="G58" s="201"/>
      <c r="H58" s="22"/>
      <c r="I58" s="22"/>
      <c r="J58" s="199"/>
      <c r="K58" s="201"/>
      <c r="L58" s="22"/>
      <c r="M58" s="22"/>
      <c r="N58" s="199"/>
      <c r="O58" s="201"/>
      <c r="P58" s="22"/>
      <c r="Q58" s="22"/>
      <c r="R58" s="199"/>
      <c r="S58" s="201"/>
      <c r="T58" s="22"/>
      <c r="U58" s="22"/>
      <c r="V58" s="199"/>
      <c r="W58" s="201"/>
      <c r="X58" s="22"/>
      <c r="Y58" s="22"/>
      <c r="Z58" s="219"/>
      <c r="AA58" s="201"/>
      <c r="AB58" s="22"/>
      <c r="AC58" s="29"/>
    </row>
    <row r="59" spans="1:29" ht="21" customHeight="1">
      <c r="A59" s="209"/>
      <c r="B59" s="199">
        <v>8</v>
      </c>
      <c r="C59" s="200"/>
      <c r="D59" s="22"/>
      <c r="E59" s="23"/>
      <c r="F59" s="199">
        <v>8</v>
      </c>
      <c r="G59" s="200"/>
      <c r="H59" s="22"/>
      <c r="I59" s="22"/>
      <c r="J59" s="199">
        <v>8</v>
      </c>
      <c r="K59" s="200"/>
      <c r="L59" s="27"/>
      <c r="M59" s="27"/>
      <c r="N59" s="199">
        <v>8</v>
      </c>
      <c r="O59" s="200"/>
      <c r="P59" s="22"/>
      <c r="Q59" s="22"/>
      <c r="R59" s="199">
        <v>8</v>
      </c>
      <c r="S59" s="200"/>
      <c r="T59" s="27"/>
      <c r="U59" s="27"/>
      <c r="V59" s="199">
        <v>8</v>
      </c>
      <c r="W59" s="200"/>
      <c r="X59" s="22"/>
      <c r="Y59" s="22"/>
      <c r="Z59" s="219">
        <v>8</v>
      </c>
      <c r="AA59" s="200"/>
      <c r="AB59" s="22"/>
      <c r="AC59" s="29"/>
    </row>
    <row r="60" spans="1:29" ht="21" customHeight="1">
      <c r="A60" s="209"/>
      <c r="B60" s="199"/>
      <c r="C60" s="201"/>
      <c r="D60" s="22"/>
      <c r="E60" s="23"/>
      <c r="F60" s="199"/>
      <c r="G60" s="201"/>
      <c r="H60" s="22"/>
      <c r="I60" s="22"/>
      <c r="J60" s="199"/>
      <c r="K60" s="201"/>
      <c r="L60" s="27"/>
      <c r="M60" s="27"/>
      <c r="N60" s="199"/>
      <c r="O60" s="201"/>
      <c r="P60" s="22"/>
      <c r="Q60" s="22"/>
      <c r="R60" s="199"/>
      <c r="S60" s="201"/>
      <c r="T60" s="22"/>
      <c r="U60" s="22"/>
      <c r="V60" s="199"/>
      <c r="W60" s="201"/>
      <c r="X60" s="22"/>
      <c r="Y60" s="22"/>
      <c r="Z60" s="219"/>
      <c r="AA60" s="201"/>
      <c r="AB60" s="22"/>
      <c r="AC60" s="29"/>
    </row>
    <row r="61" spans="1:29" ht="21" customHeight="1">
      <c r="A61" s="209"/>
      <c r="B61" s="199">
        <v>9</v>
      </c>
      <c r="C61" s="200"/>
      <c r="D61" s="27"/>
      <c r="E61" s="27"/>
      <c r="F61" s="199">
        <v>9</v>
      </c>
      <c r="G61" s="200"/>
      <c r="H61" s="22"/>
      <c r="I61" s="22"/>
      <c r="J61" s="199">
        <v>9</v>
      </c>
      <c r="K61" s="200"/>
      <c r="L61" s="22"/>
      <c r="M61" s="22"/>
      <c r="N61" s="199">
        <v>9</v>
      </c>
      <c r="O61" s="200"/>
      <c r="P61" s="22"/>
      <c r="Q61" s="22"/>
      <c r="R61" s="199">
        <v>9</v>
      </c>
      <c r="S61" s="200"/>
      <c r="T61" s="22"/>
      <c r="U61" s="22"/>
      <c r="V61" s="199">
        <v>9</v>
      </c>
      <c r="W61" s="200"/>
      <c r="X61" s="22"/>
      <c r="Y61" s="22"/>
      <c r="Z61" s="219">
        <v>9</v>
      </c>
      <c r="AA61" s="200"/>
      <c r="AB61" s="22"/>
      <c r="AC61" s="29"/>
    </row>
    <row r="62" spans="1:29" ht="21" customHeight="1">
      <c r="A62" s="209"/>
      <c r="B62" s="199"/>
      <c r="C62" s="201"/>
      <c r="D62" s="22"/>
      <c r="E62" s="23"/>
      <c r="F62" s="199"/>
      <c r="G62" s="201"/>
      <c r="H62" s="22"/>
      <c r="I62" s="22"/>
      <c r="J62" s="199"/>
      <c r="K62" s="201"/>
      <c r="L62" s="22"/>
      <c r="M62" s="22"/>
      <c r="N62" s="199"/>
      <c r="O62" s="201"/>
      <c r="P62" s="22"/>
      <c r="Q62" s="22"/>
      <c r="R62" s="199"/>
      <c r="S62" s="201"/>
      <c r="T62" s="22"/>
      <c r="U62" s="22"/>
      <c r="V62" s="199"/>
      <c r="W62" s="201"/>
      <c r="X62" s="22"/>
      <c r="Y62" s="22"/>
      <c r="Z62" s="219"/>
      <c r="AA62" s="201"/>
      <c r="AB62" s="22"/>
      <c r="AC62" s="29"/>
    </row>
    <row r="63" spans="1:29" ht="21" customHeight="1">
      <c r="A63" s="209"/>
      <c r="B63" s="199">
        <v>10</v>
      </c>
      <c r="C63" s="200"/>
      <c r="D63" s="22"/>
      <c r="E63" s="23"/>
      <c r="F63" s="199">
        <v>10</v>
      </c>
      <c r="G63" s="200"/>
      <c r="H63" s="22"/>
      <c r="I63" s="22"/>
      <c r="J63" s="199">
        <v>10</v>
      </c>
      <c r="K63" s="200"/>
      <c r="L63" s="22"/>
      <c r="M63" s="22"/>
      <c r="N63" s="199">
        <v>10</v>
      </c>
      <c r="O63" s="200"/>
      <c r="P63" s="22"/>
      <c r="Q63" s="22"/>
      <c r="R63" s="199">
        <v>10</v>
      </c>
      <c r="S63" s="200"/>
      <c r="T63" s="22"/>
      <c r="U63" s="22"/>
      <c r="V63" s="199">
        <v>10</v>
      </c>
      <c r="W63" s="200"/>
      <c r="X63" s="22"/>
      <c r="Y63" s="22"/>
      <c r="Z63" s="219">
        <v>10</v>
      </c>
      <c r="AA63" s="200"/>
      <c r="AB63" s="22"/>
      <c r="AC63" s="29"/>
    </row>
    <row r="64" spans="1:29" ht="21" customHeight="1" thickBot="1">
      <c r="A64" s="226"/>
      <c r="B64" s="220"/>
      <c r="C64" s="221"/>
      <c r="D64" s="24"/>
      <c r="E64" s="25"/>
      <c r="F64" s="220"/>
      <c r="G64" s="221"/>
      <c r="H64" s="24"/>
      <c r="I64" s="24"/>
      <c r="J64" s="220"/>
      <c r="K64" s="221"/>
      <c r="L64" s="24"/>
      <c r="M64" s="24"/>
      <c r="N64" s="220"/>
      <c r="O64" s="221"/>
      <c r="P64" s="24"/>
      <c r="Q64" s="24"/>
      <c r="R64" s="220"/>
      <c r="S64" s="221"/>
      <c r="T64" s="24"/>
      <c r="U64" s="24"/>
      <c r="V64" s="220"/>
      <c r="W64" s="221"/>
      <c r="X64" s="24"/>
      <c r="Y64" s="24"/>
      <c r="Z64" s="222"/>
      <c r="AA64" s="221"/>
      <c r="AB64" s="24"/>
      <c r="AC64" s="33"/>
    </row>
    <row r="65" spans="1:29" ht="21" customHeight="1" thickTop="1">
      <c r="A65" s="230" t="s">
        <v>21</v>
      </c>
      <c r="B65" s="224">
        <v>1</v>
      </c>
      <c r="C65" s="224"/>
      <c r="D65" s="233"/>
      <c r="E65" s="234"/>
      <c r="F65" s="224">
        <v>1</v>
      </c>
      <c r="G65" s="224"/>
      <c r="H65" s="233"/>
      <c r="I65" s="234"/>
      <c r="J65" s="224">
        <v>1</v>
      </c>
      <c r="K65" s="224"/>
      <c r="L65" s="233"/>
      <c r="M65" s="234"/>
      <c r="N65" s="224">
        <v>1</v>
      </c>
      <c r="O65" s="224"/>
      <c r="P65" s="233"/>
      <c r="Q65" s="234"/>
      <c r="R65" s="224">
        <v>1</v>
      </c>
      <c r="S65" s="224"/>
      <c r="T65" s="233"/>
      <c r="U65" s="234"/>
      <c r="V65" s="224">
        <v>1</v>
      </c>
      <c r="W65" s="224"/>
      <c r="X65" s="233"/>
      <c r="Y65" s="234"/>
      <c r="Z65" s="237">
        <v>1</v>
      </c>
      <c r="AA65" s="224"/>
      <c r="AB65" s="233"/>
      <c r="AC65" s="238"/>
    </row>
    <row r="66" spans="1:29" ht="21" customHeight="1">
      <c r="A66" s="231"/>
      <c r="B66" s="201"/>
      <c r="C66" s="201"/>
      <c r="D66" s="22"/>
      <c r="E66" s="22"/>
      <c r="F66" s="201"/>
      <c r="G66" s="201"/>
      <c r="H66" s="22"/>
      <c r="I66" s="22"/>
      <c r="J66" s="201"/>
      <c r="K66" s="201"/>
      <c r="L66" s="22"/>
      <c r="M66" s="22"/>
      <c r="N66" s="201"/>
      <c r="O66" s="201"/>
      <c r="P66" s="22"/>
      <c r="Q66" s="22"/>
      <c r="R66" s="201"/>
      <c r="S66" s="201"/>
      <c r="T66" s="22"/>
      <c r="U66" s="22"/>
      <c r="V66" s="201"/>
      <c r="W66" s="201"/>
      <c r="X66" s="22"/>
      <c r="Y66" s="22"/>
      <c r="Z66" s="223"/>
      <c r="AA66" s="201"/>
      <c r="AB66" s="22"/>
      <c r="AC66" s="29"/>
    </row>
    <row r="67" spans="1:29" ht="21" customHeight="1">
      <c r="A67" s="231"/>
      <c r="B67" s="200">
        <v>2</v>
      </c>
      <c r="C67" s="200"/>
      <c r="D67" s="235"/>
      <c r="E67" s="236"/>
      <c r="F67" s="200">
        <v>2</v>
      </c>
      <c r="G67" s="200"/>
      <c r="H67" s="235"/>
      <c r="I67" s="236"/>
      <c r="J67" s="200">
        <v>2</v>
      </c>
      <c r="K67" s="200"/>
      <c r="L67" s="235"/>
      <c r="M67" s="236"/>
      <c r="N67" s="200">
        <v>2</v>
      </c>
      <c r="O67" s="200"/>
      <c r="P67" s="235"/>
      <c r="Q67" s="236"/>
      <c r="R67" s="200">
        <v>2</v>
      </c>
      <c r="S67" s="200"/>
      <c r="T67" s="235"/>
      <c r="U67" s="236"/>
      <c r="V67" s="200">
        <v>2</v>
      </c>
      <c r="W67" s="200"/>
      <c r="X67" s="235"/>
      <c r="Y67" s="236"/>
      <c r="Z67" s="239">
        <v>2</v>
      </c>
      <c r="AA67" s="200"/>
      <c r="AB67" s="235"/>
      <c r="AC67" s="240"/>
    </row>
    <row r="68" spans="1:29" ht="21" customHeight="1">
      <c r="A68" s="231"/>
      <c r="B68" s="201"/>
      <c r="C68" s="201"/>
      <c r="D68" s="22"/>
      <c r="E68" s="22"/>
      <c r="F68" s="201"/>
      <c r="G68" s="201"/>
      <c r="H68" s="22"/>
      <c r="I68" s="22"/>
      <c r="J68" s="201"/>
      <c r="K68" s="201"/>
      <c r="L68" s="22"/>
      <c r="M68" s="22"/>
      <c r="N68" s="201"/>
      <c r="O68" s="201"/>
      <c r="P68" s="22"/>
      <c r="Q68" s="22"/>
      <c r="R68" s="201"/>
      <c r="S68" s="201"/>
      <c r="T68" s="22"/>
      <c r="U68" s="22"/>
      <c r="V68" s="201"/>
      <c r="W68" s="201"/>
      <c r="X68" s="22"/>
      <c r="Y68" s="22"/>
      <c r="Z68" s="223"/>
      <c r="AA68" s="201"/>
      <c r="AB68" s="22"/>
      <c r="AC68" s="29"/>
    </row>
    <row r="69" spans="1:29" ht="21" customHeight="1">
      <c r="A69" s="231"/>
      <c r="B69" s="200">
        <v>3</v>
      </c>
      <c r="C69" s="200"/>
      <c r="D69" s="235"/>
      <c r="E69" s="236"/>
      <c r="F69" s="200">
        <v>3</v>
      </c>
      <c r="G69" s="200"/>
      <c r="H69" s="235"/>
      <c r="I69" s="236"/>
      <c r="J69" s="200">
        <v>3</v>
      </c>
      <c r="K69" s="200"/>
      <c r="L69" s="235"/>
      <c r="M69" s="236"/>
      <c r="N69" s="200">
        <v>3</v>
      </c>
      <c r="O69" s="200"/>
      <c r="P69" s="235"/>
      <c r="Q69" s="236"/>
      <c r="R69" s="200">
        <v>3</v>
      </c>
      <c r="S69" s="200"/>
      <c r="T69" s="235"/>
      <c r="U69" s="236"/>
      <c r="V69" s="200">
        <v>3</v>
      </c>
      <c r="W69" s="200"/>
      <c r="X69" s="235"/>
      <c r="Y69" s="236"/>
      <c r="Z69" s="239">
        <v>3</v>
      </c>
      <c r="AA69" s="200"/>
      <c r="AB69" s="235"/>
      <c r="AC69" s="240"/>
    </row>
    <row r="70" spans="1:29" ht="21" customHeight="1">
      <c r="A70" s="231"/>
      <c r="B70" s="201"/>
      <c r="C70" s="201"/>
      <c r="D70" s="22"/>
      <c r="E70" s="22"/>
      <c r="F70" s="201"/>
      <c r="G70" s="201"/>
      <c r="H70" s="22"/>
      <c r="I70" s="22"/>
      <c r="J70" s="201"/>
      <c r="K70" s="201"/>
      <c r="L70" s="22"/>
      <c r="M70" s="22"/>
      <c r="N70" s="201"/>
      <c r="O70" s="201"/>
      <c r="P70" s="22"/>
      <c r="Q70" s="22"/>
      <c r="R70" s="201"/>
      <c r="S70" s="201"/>
      <c r="T70" s="22"/>
      <c r="U70" s="22"/>
      <c r="V70" s="201"/>
      <c r="W70" s="201"/>
      <c r="X70" s="22"/>
      <c r="Y70" s="22"/>
      <c r="Z70" s="223"/>
      <c r="AA70" s="201"/>
      <c r="AB70" s="22"/>
      <c r="AC70" s="29"/>
    </row>
    <row r="71" spans="1:29" ht="21" customHeight="1">
      <c r="A71" s="231"/>
      <c r="B71" s="200">
        <v>4</v>
      </c>
      <c r="C71" s="200"/>
      <c r="D71" s="235"/>
      <c r="E71" s="236"/>
      <c r="F71" s="200">
        <v>4</v>
      </c>
      <c r="G71" s="200"/>
      <c r="H71" s="235"/>
      <c r="I71" s="236"/>
      <c r="J71" s="200">
        <v>4</v>
      </c>
      <c r="K71" s="200"/>
      <c r="L71" s="235"/>
      <c r="M71" s="236"/>
      <c r="N71" s="200">
        <v>4</v>
      </c>
      <c r="O71" s="200"/>
      <c r="P71" s="235"/>
      <c r="Q71" s="236"/>
      <c r="R71" s="200">
        <v>4</v>
      </c>
      <c r="S71" s="200"/>
      <c r="T71" s="235"/>
      <c r="U71" s="236"/>
      <c r="V71" s="200">
        <v>4</v>
      </c>
      <c r="W71" s="200"/>
      <c r="X71" s="235"/>
      <c r="Y71" s="236"/>
      <c r="Z71" s="239">
        <v>4</v>
      </c>
      <c r="AA71" s="200"/>
      <c r="AB71" s="235"/>
      <c r="AC71" s="240"/>
    </row>
    <row r="72" spans="1:29" ht="21" customHeight="1" thickBot="1">
      <c r="A72" s="232"/>
      <c r="B72" s="212"/>
      <c r="C72" s="212"/>
      <c r="D72" s="30"/>
      <c r="E72" s="30"/>
      <c r="F72" s="212"/>
      <c r="G72" s="212"/>
      <c r="H72" s="30"/>
      <c r="I72" s="30"/>
      <c r="J72" s="212"/>
      <c r="K72" s="212"/>
      <c r="L72" s="30"/>
      <c r="M72" s="30"/>
      <c r="N72" s="212"/>
      <c r="O72" s="212"/>
      <c r="P72" s="30"/>
      <c r="Q72" s="30"/>
      <c r="R72" s="212"/>
      <c r="S72" s="212"/>
      <c r="T72" s="30"/>
      <c r="U72" s="30"/>
      <c r="V72" s="212"/>
      <c r="W72" s="212"/>
      <c r="X72" s="30"/>
      <c r="Y72" s="30"/>
      <c r="Z72" s="241"/>
      <c r="AA72" s="212"/>
      <c r="AB72" s="30"/>
      <c r="AC72" s="31"/>
    </row>
    <row r="73" spans="1:29" ht="21" customHeight="1"/>
    <row r="74" spans="1:29" ht="21" customHeight="1"/>
    <row r="75" spans="1:29" ht="21" customHeight="1"/>
    <row r="76" spans="1:29" ht="21" customHeight="1"/>
  </sheetData>
  <mergeCells count="523">
    <mergeCell ref="E2:E3"/>
    <mergeCell ref="F2:H3"/>
    <mergeCell ref="I2:I3"/>
    <mergeCell ref="J2:L3"/>
    <mergeCell ref="B7:B8"/>
    <mergeCell ref="C7:C8"/>
    <mergeCell ref="F7:F8"/>
    <mergeCell ref="G7:G8"/>
    <mergeCell ref="J7:J8"/>
    <mergeCell ref="K7:K8"/>
    <mergeCell ref="Y2:Y3"/>
    <mergeCell ref="A5:A24"/>
    <mergeCell ref="B5:B6"/>
    <mergeCell ref="C5:C6"/>
    <mergeCell ref="F5:F6"/>
    <mergeCell ref="G5:G6"/>
    <mergeCell ref="J5:J6"/>
    <mergeCell ref="K5:K6"/>
    <mergeCell ref="N5:N6"/>
    <mergeCell ref="O5:O6"/>
    <mergeCell ref="M2:M3"/>
    <mergeCell ref="N2:P3"/>
    <mergeCell ref="Q2:Q3"/>
    <mergeCell ref="R2:T3"/>
    <mergeCell ref="U2:U3"/>
    <mergeCell ref="V2:X3"/>
    <mergeCell ref="A2:A4"/>
    <mergeCell ref="B2:D3"/>
    <mergeCell ref="N7:N8"/>
    <mergeCell ref="O7:O8"/>
    <mergeCell ref="R7:R8"/>
    <mergeCell ref="S7:S8"/>
    <mergeCell ref="V7:V8"/>
    <mergeCell ref="W7:W8"/>
    <mergeCell ref="R5:R6"/>
    <mergeCell ref="S5:S6"/>
    <mergeCell ref="V5:V6"/>
    <mergeCell ref="W5:W6"/>
    <mergeCell ref="N9:N10"/>
    <mergeCell ref="O9:O10"/>
    <mergeCell ref="R9:R10"/>
    <mergeCell ref="S9:S10"/>
    <mergeCell ref="V9:V10"/>
    <mergeCell ref="W9:W10"/>
    <mergeCell ref="B9:B10"/>
    <mergeCell ref="C9:C10"/>
    <mergeCell ref="F9:F10"/>
    <mergeCell ref="G9:G10"/>
    <mergeCell ref="J9:J10"/>
    <mergeCell ref="K9:K10"/>
    <mergeCell ref="N11:N12"/>
    <mergeCell ref="O11:O12"/>
    <mergeCell ref="R11:R12"/>
    <mergeCell ref="S11:S12"/>
    <mergeCell ref="V11:V12"/>
    <mergeCell ref="W11:W12"/>
    <mergeCell ref="B11:B12"/>
    <mergeCell ref="C11:C12"/>
    <mergeCell ref="F11:F12"/>
    <mergeCell ref="G11:G12"/>
    <mergeCell ref="J11:J12"/>
    <mergeCell ref="K11:K12"/>
    <mergeCell ref="N13:N14"/>
    <mergeCell ref="O13:O14"/>
    <mergeCell ref="R13:R14"/>
    <mergeCell ref="S13:S14"/>
    <mergeCell ref="V13:V14"/>
    <mergeCell ref="W13:W14"/>
    <mergeCell ref="B13:B14"/>
    <mergeCell ref="C13:C14"/>
    <mergeCell ref="F13:F14"/>
    <mergeCell ref="G13:G14"/>
    <mergeCell ref="J13:J14"/>
    <mergeCell ref="K13:K14"/>
    <mergeCell ref="N15:N16"/>
    <mergeCell ref="O15:O16"/>
    <mergeCell ref="R15:R16"/>
    <mergeCell ref="S15:S16"/>
    <mergeCell ref="V15:V16"/>
    <mergeCell ref="W15:W16"/>
    <mergeCell ref="B15:B16"/>
    <mergeCell ref="C15:C16"/>
    <mergeCell ref="F15:F16"/>
    <mergeCell ref="G15:G16"/>
    <mergeCell ref="J15:J16"/>
    <mergeCell ref="K15:K16"/>
    <mergeCell ref="N17:N18"/>
    <mergeCell ref="O17:O18"/>
    <mergeCell ref="R17:R18"/>
    <mergeCell ref="S17:S18"/>
    <mergeCell ref="V17:V18"/>
    <mergeCell ref="W17:W18"/>
    <mergeCell ref="B17:B18"/>
    <mergeCell ref="C17:C18"/>
    <mergeCell ref="F17:F18"/>
    <mergeCell ref="G17:G18"/>
    <mergeCell ref="J17:J18"/>
    <mergeCell ref="K17:K18"/>
    <mergeCell ref="N19:N20"/>
    <mergeCell ref="O19:O20"/>
    <mergeCell ref="R19:R20"/>
    <mergeCell ref="S19:S20"/>
    <mergeCell ref="V19:V20"/>
    <mergeCell ref="W19:W20"/>
    <mergeCell ref="B19:B20"/>
    <mergeCell ref="C19:C20"/>
    <mergeCell ref="F19:F20"/>
    <mergeCell ref="G19:G20"/>
    <mergeCell ref="J19:J20"/>
    <mergeCell ref="K19:K20"/>
    <mergeCell ref="N21:N22"/>
    <mergeCell ref="O21:O22"/>
    <mergeCell ref="R21:R22"/>
    <mergeCell ref="S21:S22"/>
    <mergeCell ref="V21:V22"/>
    <mergeCell ref="W21:W22"/>
    <mergeCell ref="B21:B22"/>
    <mergeCell ref="C21:C22"/>
    <mergeCell ref="F21:F22"/>
    <mergeCell ref="G21:G22"/>
    <mergeCell ref="J21:J22"/>
    <mergeCell ref="K21:K22"/>
    <mergeCell ref="N23:N24"/>
    <mergeCell ref="O23:O24"/>
    <mergeCell ref="R23:R24"/>
    <mergeCell ref="S23:S24"/>
    <mergeCell ref="V23:V24"/>
    <mergeCell ref="W23:W24"/>
    <mergeCell ref="B23:B24"/>
    <mergeCell ref="C23:C24"/>
    <mergeCell ref="F23:F24"/>
    <mergeCell ref="G23:G24"/>
    <mergeCell ref="J23:J24"/>
    <mergeCell ref="K23:K24"/>
    <mergeCell ref="W25:W26"/>
    <mergeCell ref="B27:B28"/>
    <mergeCell ref="C27:C28"/>
    <mergeCell ref="F27:F28"/>
    <mergeCell ref="G27:G28"/>
    <mergeCell ref="J27:J28"/>
    <mergeCell ref="K27:K28"/>
    <mergeCell ref="N27:N28"/>
    <mergeCell ref="O27:O28"/>
    <mergeCell ref="R27:R28"/>
    <mergeCell ref="K25:K26"/>
    <mergeCell ref="N25:N26"/>
    <mergeCell ref="O25:O26"/>
    <mergeCell ref="R25:R26"/>
    <mergeCell ref="S25:S26"/>
    <mergeCell ref="V25:V26"/>
    <mergeCell ref="B25:B26"/>
    <mergeCell ref="C25:C26"/>
    <mergeCell ref="F25:F26"/>
    <mergeCell ref="G25:G26"/>
    <mergeCell ref="J25:J26"/>
    <mergeCell ref="S27:S28"/>
    <mergeCell ref="V27:V28"/>
    <mergeCell ref="W27:W28"/>
    <mergeCell ref="S29:S30"/>
    <mergeCell ref="V29:V30"/>
    <mergeCell ref="W29:W30"/>
    <mergeCell ref="B31:B32"/>
    <mergeCell ref="C31:C32"/>
    <mergeCell ref="F31:F32"/>
    <mergeCell ref="G31:G32"/>
    <mergeCell ref="J31:J32"/>
    <mergeCell ref="W31:W32"/>
    <mergeCell ref="K31:K32"/>
    <mergeCell ref="N31:N32"/>
    <mergeCell ref="O31:O32"/>
    <mergeCell ref="R31:R32"/>
    <mergeCell ref="S31:S32"/>
    <mergeCell ref="V31:V32"/>
    <mergeCell ref="B29:B30"/>
    <mergeCell ref="C29:C30"/>
    <mergeCell ref="F29:F30"/>
    <mergeCell ref="G29:G30"/>
    <mergeCell ref="J29:J30"/>
    <mergeCell ref="K29:K30"/>
    <mergeCell ref="N29:N30"/>
    <mergeCell ref="O29:O30"/>
    <mergeCell ref="R29:R30"/>
    <mergeCell ref="S33:S34"/>
    <mergeCell ref="V33:V34"/>
    <mergeCell ref="W33:W34"/>
    <mergeCell ref="B35:B36"/>
    <mergeCell ref="C35:C36"/>
    <mergeCell ref="F35:F36"/>
    <mergeCell ref="G35:G36"/>
    <mergeCell ref="J35:J36"/>
    <mergeCell ref="K35:K36"/>
    <mergeCell ref="N35:N36"/>
    <mergeCell ref="O35:O36"/>
    <mergeCell ref="R35:R36"/>
    <mergeCell ref="S35:S36"/>
    <mergeCell ref="V35:V36"/>
    <mergeCell ref="W35:W36"/>
    <mergeCell ref="B33:B34"/>
    <mergeCell ref="C33:C34"/>
    <mergeCell ref="F33:F34"/>
    <mergeCell ref="G33:G34"/>
    <mergeCell ref="J33:J34"/>
    <mergeCell ref="K33:K34"/>
    <mergeCell ref="N33:N34"/>
    <mergeCell ref="O33:O34"/>
    <mergeCell ref="R33:R34"/>
    <mergeCell ref="W37:W38"/>
    <mergeCell ref="B39:B40"/>
    <mergeCell ref="C39:C40"/>
    <mergeCell ref="F39:F40"/>
    <mergeCell ref="G39:G40"/>
    <mergeCell ref="J39:J40"/>
    <mergeCell ref="K39:K40"/>
    <mergeCell ref="N39:N40"/>
    <mergeCell ref="O39:O40"/>
    <mergeCell ref="R39:R40"/>
    <mergeCell ref="K37:K38"/>
    <mergeCell ref="N37:N38"/>
    <mergeCell ref="O37:O38"/>
    <mergeCell ref="R37:R38"/>
    <mergeCell ref="S37:S38"/>
    <mergeCell ref="V37:V38"/>
    <mergeCell ref="S39:S40"/>
    <mergeCell ref="V39:V40"/>
    <mergeCell ref="W39:W40"/>
    <mergeCell ref="G41:G42"/>
    <mergeCell ref="J41:J42"/>
    <mergeCell ref="K41:K42"/>
    <mergeCell ref="N41:N42"/>
    <mergeCell ref="O41:O42"/>
    <mergeCell ref="R41:R42"/>
    <mergeCell ref="B37:B38"/>
    <mergeCell ref="C37:C38"/>
    <mergeCell ref="F37:F38"/>
    <mergeCell ref="G37:G38"/>
    <mergeCell ref="J37:J38"/>
    <mergeCell ref="S41:S42"/>
    <mergeCell ref="V41:V42"/>
    <mergeCell ref="W41:W42"/>
    <mergeCell ref="B43:B44"/>
    <mergeCell ref="C43:C44"/>
    <mergeCell ref="F43:F44"/>
    <mergeCell ref="G43:G44"/>
    <mergeCell ref="J43:J44"/>
    <mergeCell ref="B47:B48"/>
    <mergeCell ref="C47:C48"/>
    <mergeCell ref="F47:F48"/>
    <mergeCell ref="G47:G48"/>
    <mergeCell ref="J47:J48"/>
    <mergeCell ref="K47:K48"/>
    <mergeCell ref="W43:W44"/>
    <mergeCell ref="K43:K44"/>
    <mergeCell ref="N43:N44"/>
    <mergeCell ref="O43:O44"/>
    <mergeCell ref="R43:R44"/>
    <mergeCell ref="S43:S44"/>
    <mergeCell ref="V43:V44"/>
    <mergeCell ref="B41:B42"/>
    <mergeCell ref="C41:C42"/>
    <mergeCell ref="F41:F42"/>
    <mergeCell ref="A25:A44"/>
    <mergeCell ref="N47:N48"/>
    <mergeCell ref="O47:O48"/>
    <mergeCell ref="R47:R48"/>
    <mergeCell ref="S47:S48"/>
    <mergeCell ref="V47:V48"/>
    <mergeCell ref="W47:W48"/>
    <mergeCell ref="R45:R46"/>
    <mergeCell ref="S45:S46"/>
    <mergeCell ref="V45:V46"/>
    <mergeCell ref="W45:W46"/>
    <mergeCell ref="A45:A64"/>
    <mergeCell ref="B45:B46"/>
    <mergeCell ref="C45:C46"/>
    <mergeCell ref="F45:F46"/>
    <mergeCell ref="G45:G46"/>
    <mergeCell ref="J45:J46"/>
    <mergeCell ref="K45:K46"/>
    <mergeCell ref="N45:N46"/>
    <mergeCell ref="O45:O46"/>
    <mergeCell ref="N49:N50"/>
    <mergeCell ref="O49:O50"/>
    <mergeCell ref="N51:N52"/>
    <mergeCell ref="O51:O52"/>
    <mergeCell ref="R49:R50"/>
    <mergeCell ref="S49:S50"/>
    <mergeCell ref="V49:V50"/>
    <mergeCell ref="W49:W50"/>
    <mergeCell ref="B49:B50"/>
    <mergeCell ref="C49:C50"/>
    <mergeCell ref="F49:F50"/>
    <mergeCell ref="G49:G50"/>
    <mergeCell ref="J49:J50"/>
    <mergeCell ref="K49:K50"/>
    <mergeCell ref="R51:R52"/>
    <mergeCell ref="S51:S52"/>
    <mergeCell ref="V51:V52"/>
    <mergeCell ref="W51:W52"/>
    <mergeCell ref="B51:B52"/>
    <mergeCell ref="C51:C52"/>
    <mergeCell ref="F51:F52"/>
    <mergeCell ref="G51:G52"/>
    <mergeCell ref="J51:J52"/>
    <mergeCell ref="K51:K52"/>
    <mergeCell ref="R53:R54"/>
    <mergeCell ref="S53:S54"/>
    <mergeCell ref="V53:V54"/>
    <mergeCell ref="W53:W54"/>
    <mergeCell ref="B53:B54"/>
    <mergeCell ref="C53:C54"/>
    <mergeCell ref="F53:F54"/>
    <mergeCell ref="G53:G54"/>
    <mergeCell ref="J53:J54"/>
    <mergeCell ref="K53:K54"/>
    <mergeCell ref="N53:N54"/>
    <mergeCell ref="O53:O54"/>
    <mergeCell ref="R55:R56"/>
    <mergeCell ref="S55:S56"/>
    <mergeCell ref="V55:V56"/>
    <mergeCell ref="W55:W56"/>
    <mergeCell ref="B55:B56"/>
    <mergeCell ref="C55:C56"/>
    <mergeCell ref="F55:F56"/>
    <mergeCell ref="G55:G56"/>
    <mergeCell ref="J55:J56"/>
    <mergeCell ref="K55:K56"/>
    <mergeCell ref="N55:N56"/>
    <mergeCell ref="O55:O56"/>
    <mergeCell ref="R57:R58"/>
    <mergeCell ref="S57:S58"/>
    <mergeCell ref="V57:V58"/>
    <mergeCell ref="W57:W58"/>
    <mergeCell ref="B57:B58"/>
    <mergeCell ref="C57:C58"/>
    <mergeCell ref="F57:F58"/>
    <mergeCell ref="G57:G58"/>
    <mergeCell ref="J57:J58"/>
    <mergeCell ref="K57:K58"/>
    <mergeCell ref="N57:N58"/>
    <mergeCell ref="O57:O58"/>
    <mergeCell ref="R59:R60"/>
    <mergeCell ref="S59:S60"/>
    <mergeCell ref="V59:V60"/>
    <mergeCell ref="W59:W60"/>
    <mergeCell ref="B59:B60"/>
    <mergeCell ref="C59:C60"/>
    <mergeCell ref="F59:F60"/>
    <mergeCell ref="G59:G60"/>
    <mergeCell ref="J59:J60"/>
    <mergeCell ref="K59:K60"/>
    <mergeCell ref="N59:N60"/>
    <mergeCell ref="O59:O60"/>
    <mergeCell ref="R61:R62"/>
    <mergeCell ref="S61:S62"/>
    <mergeCell ref="V61:V62"/>
    <mergeCell ref="W61:W62"/>
    <mergeCell ref="B61:B62"/>
    <mergeCell ref="C61:C62"/>
    <mergeCell ref="F61:F62"/>
    <mergeCell ref="G61:G62"/>
    <mergeCell ref="J61:J62"/>
    <mergeCell ref="K61:K62"/>
    <mergeCell ref="N61:N62"/>
    <mergeCell ref="O61:O62"/>
    <mergeCell ref="S63:S64"/>
    <mergeCell ref="V63:V64"/>
    <mergeCell ref="W63:W64"/>
    <mergeCell ref="B63:B64"/>
    <mergeCell ref="C63:C64"/>
    <mergeCell ref="F63:F64"/>
    <mergeCell ref="G63:G64"/>
    <mergeCell ref="J63:J64"/>
    <mergeCell ref="K63:K64"/>
    <mergeCell ref="A65:A72"/>
    <mergeCell ref="B65:B66"/>
    <mergeCell ref="C65:C66"/>
    <mergeCell ref="D65:E65"/>
    <mergeCell ref="F65:F66"/>
    <mergeCell ref="G65:G66"/>
    <mergeCell ref="N63:N64"/>
    <mergeCell ref="O63:O64"/>
    <mergeCell ref="R63:R64"/>
    <mergeCell ref="L67:M67"/>
    <mergeCell ref="P65:Q65"/>
    <mergeCell ref="R65:R66"/>
    <mergeCell ref="K71:K72"/>
    <mergeCell ref="L71:M71"/>
    <mergeCell ref="N71:N72"/>
    <mergeCell ref="O71:O72"/>
    <mergeCell ref="S65:S66"/>
    <mergeCell ref="T65:U65"/>
    <mergeCell ref="V65:V66"/>
    <mergeCell ref="W65:W66"/>
    <mergeCell ref="H65:I65"/>
    <mergeCell ref="J65:J66"/>
    <mergeCell ref="K65:K66"/>
    <mergeCell ref="L65:M65"/>
    <mergeCell ref="N65:N66"/>
    <mergeCell ref="O65:O66"/>
    <mergeCell ref="V67:V68"/>
    <mergeCell ref="W67:W68"/>
    <mergeCell ref="X67:Y67"/>
    <mergeCell ref="B69:B70"/>
    <mergeCell ref="C69:C70"/>
    <mergeCell ref="D69:E69"/>
    <mergeCell ref="F69:F70"/>
    <mergeCell ref="G69:G70"/>
    <mergeCell ref="H69:I69"/>
    <mergeCell ref="J69:J70"/>
    <mergeCell ref="N67:N68"/>
    <mergeCell ref="O67:O68"/>
    <mergeCell ref="P67:Q67"/>
    <mergeCell ref="R67:R68"/>
    <mergeCell ref="S67:S68"/>
    <mergeCell ref="T67:U67"/>
    <mergeCell ref="B67:B68"/>
    <mergeCell ref="C67:C68"/>
    <mergeCell ref="D67:E67"/>
    <mergeCell ref="F67:F68"/>
    <mergeCell ref="G67:G68"/>
    <mergeCell ref="H67:I67"/>
    <mergeCell ref="J67:J68"/>
    <mergeCell ref="K67:K68"/>
    <mergeCell ref="S69:S70"/>
    <mergeCell ref="T69:U69"/>
    <mergeCell ref="V69:V70"/>
    <mergeCell ref="W69:W70"/>
    <mergeCell ref="X69:Y69"/>
    <mergeCell ref="B71:B72"/>
    <mergeCell ref="C71:C72"/>
    <mergeCell ref="D71:E71"/>
    <mergeCell ref="F71:F72"/>
    <mergeCell ref="G71:G72"/>
    <mergeCell ref="K69:K70"/>
    <mergeCell ref="L69:M69"/>
    <mergeCell ref="N69:N70"/>
    <mergeCell ref="O69:O70"/>
    <mergeCell ref="P69:Q69"/>
    <mergeCell ref="R69:R70"/>
    <mergeCell ref="P71:Q71"/>
    <mergeCell ref="R71:R72"/>
    <mergeCell ref="S71:S72"/>
    <mergeCell ref="T71:U71"/>
    <mergeCell ref="V71:V72"/>
    <mergeCell ref="W71:W72"/>
    <mergeCell ref="H71:I71"/>
    <mergeCell ref="J71:J72"/>
    <mergeCell ref="AA25:AA26"/>
    <mergeCell ref="AA27:AA28"/>
    <mergeCell ref="AA29:AA30"/>
    <mergeCell ref="AA31:AA32"/>
    <mergeCell ref="X71:Y71"/>
    <mergeCell ref="AC2:AC3"/>
    <mergeCell ref="AA5:AA6"/>
    <mergeCell ref="AA7:AA8"/>
    <mergeCell ref="AA9:AA10"/>
    <mergeCell ref="AA11:AA12"/>
    <mergeCell ref="AA13:AA14"/>
    <mergeCell ref="AA15:AA16"/>
    <mergeCell ref="AA17:AA18"/>
    <mergeCell ref="AA19:AA20"/>
    <mergeCell ref="X65:Y65"/>
    <mergeCell ref="AA45:AA46"/>
    <mergeCell ref="AA47:AA48"/>
    <mergeCell ref="AA49:AA50"/>
    <mergeCell ref="AA51:AA52"/>
    <mergeCell ref="AA53:AA54"/>
    <mergeCell ref="AA55:AA56"/>
    <mergeCell ref="AA33:AA34"/>
    <mergeCell ref="AA35:AA36"/>
    <mergeCell ref="AA37:AA38"/>
    <mergeCell ref="AA39:AA40"/>
    <mergeCell ref="AA41:AA42"/>
    <mergeCell ref="AA43:AA44"/>
    <mergeCell ref="AA67:AA68"/>
    <mergeCell ref="AB67:AC67"/>
    <mergeCell ref="AA69:AA70"/>
    <mergeCell ref="AB69:AC69"/>
    <mergeCell ref="AA71:AA72"/>
    <mergeCell ref="AB71:AC71"/>
    <mergeCell ref="AA57:AA58"/>
    <mergeCell ref="AA59:AA60"/>
    <mergeCell ref="AA61:AA62"/>
    <mergeCell ref="AA63:AA64"/>
    <mergeCell ref="AA65:AA66"/>
    <mergeCell ref="AB65:AC65"/>
    <mergeCell ref="Z13:Z14"/>
    <mergeCell ref="Z15:Z16"/>
    <mergeCell ref="Z17:Z18"/>
    <mergeCell ref="Z19:Z20"/>
    <mergeCell ref="Z21:Z22"/>
    <mergeCell ref="Z23:Z24"/>
    <mergeCell ref="Z2:AB3"/>
    <mergeCell ref="Z5:Z6"/>
    <mergeCell ref="Z7:Z8"/>
    <mergeCell ref="Z9:Z10"/>
    <mergeCell ref="Z11:Z12"/>
    <mergeCell ref="AA21:AA22"/>
    <mergeCell ref="AA23:AA24"/>
    <mergeCell ref="Z37:Z38"/>
    <mergeCell ref="Z39:Z40"/>
    <mergeCell ref="Z41:Z42"/>
    <mergeCell ref="Z43:Z44"/>
    <mergeCell ref="Z45:Z46"/>
    <mergeCell ref="Z47:Z48"/>
    <mergeCell ref="Z25:Z26"/>
    <mergeCell ref="Z27:Z28"/>
    <mergeCell ref="Z29:Z30"/>
    <mergeCell ref="Z31:Z32"/>
    <mergeCell ref="Z33:Z34"/>
    <mergeCell ref="Z35:Z36"/>
    <mergeCell ref="Z61:Z62"/>
    <mergeCell ref="Z63:Z64"/>
    <mergeCell ref="Z65:Z66"/>
    <mergeCell ref="Z67:Z68"/>
    <mergeCell ref="Z69:Z70"/>
    <mergeCell ref="Z71:Z72"/>
    <mergeCell ref="Z49:Z50"/>
    <mergeCell ref="Z51:Z52"/>
    <mergeCell ref="Z53:Z54"/>
    <mergeCell ref="Z55:Z56"/>
    <mergeCell ref="Z57:Z58"/>
    <mergeCell ref="Z59:Z60"/>
  </mergeCells>
  <phoneticPr fontId="18"/>
  <pageMargins left="0.4" right="0.19" top="0.38" bottom="0.21" header="0.28999999999999998" footer="0.2"/>
  <pageSetup paperSize="8" scale="44" orientation="landscape"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31"/>
  <sheetViews>
    <sheetView tabSelected="1" view="pageBreakPreview" topLeftCell="A100" zoomScaleNormal="85" zoomScaleSheetLayoutView="100" workbookViewId="0">
      <selection activeCell="B1" sqref="B1:E1"/>
    </sheetView>
  </sheetViews>
  <sheetFormatPr defaultRowHeight="13.5"/>
  <cols>
    <col min="1" max="1" width="13.75" style="41" bestFit="1" customWidth="1"/>
    <col min="2" max="15" width="9.25" style="41" customWidth="1"/>
    <col min="16" max="16384" width="9" style="41"/>
  </cols>
  <sheetData>
    <row r="1" spans="1:15" ht="30" customHeight="1" thickBot="1">
      <c r="B1" s="190" t="inlineStr">
        <is>
          <t xml:space="preserve">講師X</t>
        </is>
      </c>
      <c r="C1" s="191"/>
      <c r="D1" s="191"/>
      <c r="E1" s="192"/>
      <c r="G1"/>
      <c r="O1" s="58">
        <f>CONCATENATE(B1,1)</f>
      </c>
    </row>
    <row r="3" spans="1:15" ht="21" customHeight="1">
      <c r="A3" s="42"/>
      <c r="B3" s="43">
        <f>'講習スケジュール(入力用)'!D2</f>
      </c>
      <c r="C3" s="42">
        <f>TEXT(B3,"aaa")</f>
      </c>
      <c r="D3" s="43">
        <f>B3+1</f>
      </c>
      <c r="E3" s="42">
        <f>TEXT(D3,"aaa")</f>
      </c>
      <c r="F3" s="43">
        <f>D3+1</f>
      </c>
      <c r="G3" s="42">
        <f>TEXT(F3,"aaa")</f>
      </c>
      <c r="H3" s="43">
        <f>F3+1</f>
      </c>
      <c r="I3" s="42">
        <f>TEXT(H3,"aaa")</f>
      </c>
      <c r="J3" s="43">
        <f>H3+1</f>
      </c>
      <c r="K3" s="42">
        <f>TEXT(J3,"aaa")</f>
      </c>
      <c r="L3" s="43">
        <f>J3+1</f>
      </c>
      <c r="M3" s="42">
        <f>TEXT(L3,"aaa")</f>
      </c>
      <c r="N3" s="171">
        <f>L3+1</f>
      </c>
      <c r="O3" s="172">
        <f>TEXT(N3,"aaa")</f>
      </c>
    </row>
    <row r="4" spans="1:15" ht="15" customHeight="1">
      <c r="A4" s="188">
        <f>'講習スケジュール(入力用)'!$D$3</f>
      </c>
      <c r="B4" s="170">
        <f>IF(VLOOKUP($B$1,'講習スケジュール(入力用)'!$C$4:$ADG$71,3,FALSE)="","",VLOOKUP($B$1,'講習スケジュール(入力用)'!$C$4:$ADG$71,3,FALSE))</f>
      </c>
      <c r="C4" s="170">
        <f>IF(VLOOKUP($B$1,'講習スケジュール(入力用)'!$C$4:$ADG$71,2,FALSE)="","",VLOOKUP($B$1,'講習スケジュール(入力用)'!$C$4:$ADG$71,2,FALSE))</f>
      </c>
      <c r="D4" s="170">
        <f>IF(VLOOKUP($B$1,'講習スケジュール(入力用)'!$C$4:$ADG$71,17,FALSE)="","",VLOOKUP($B$1,'講習スケジュール(入力用)'!$C$4:$ADG$71,17,FALSE))</f>
      </c>
      <c r="E4" s="170">
        <f>IF(VLOOKUP($B$1,'講習スケジュール(入力用)'!$C$4:$ADG$71,16,FALSE)="","",VLOOKUP($B$1,'講習スケジュール(入力用)'!$C$4:$ADG$71,16,FALSE))</f>
      </c>
      <c r="F4" s="170">
        <f>IF(VLOOKUP($B$1,'講習スケジュール(入力用)'!$C$4:$ADG$71,31,FALSE)="","",VLOOKUP($B$1,'講習スケジュール(入力用)'!$C$4:$ADG$71,31,FALSE))</f>
      </c>
      <c r="G4" s="170">
        <f>IF(VLOOKUP($B$1,'講習スケジュール(入力用)'!$C$4:$ADG$71,30,FALSE)="","",VLOOKUP($B$1,'講習スケジュール(入力用)'!$C$4:$ADG$71,30,FALSE))</f>
      </c>
      <c r="H4" s="170">
        <f>IF(VLOOKUP($B$1,'講習スケジュール(入力用)'!$C$4:$ADG$71,45,FALSE)="","",VLOOKUP($B$1,'講習スケジュール(入力用)'!$C$4:$ADG$71,45,FALSE))</f>
      </c>
      <c r="I4" s="170">
        <f>IF(VLOOKUP($B$1,'講習スケジュール(入力用)'!$C$4:$ADG$71,44,FALSE)="","",VLOOKUP($B$1,'講習スケジュール(入力用)'!$C$4:$ADG$71,44,FALSE))</f>
      </c>
      <c r="J4" s="170">
        <f>IF(VLOOKUP($B$1,'講習スケジュール(入力用)'!$C$4:$ADG$71,59,FALSE)="","",VLOOKUP($B$1,'講習スケジュール(入力用)'!$C$4:$ADG$71,59,FALSE))</f>
      </c>
      <c r="K4" s="170">
        <f>IF(VLOOKUP($B$1,'講習スケジュール(入力用)'!$C$4:$ADG$71,58,FALSE)="","",VLOOKUP($B$1,'講習スケジュール(入力用)'!$C$4:$ADG$71,58,FALSE))</f>
      </c>
      <c r="L4" s="170">
        <f>IF(VLOOKUP($B$1,'講習スケジュール(入力用)'!$C$4:$ADG$71,73,FALSE)="","",VLOOKUP($B$1,'講習スケジュール(入力用)'!$C$4:$ADG$71,73,FALSE))</f>
      </c>
      <c r="M4" s="170">
        <f>IF(VLOOKUP($B$1,'講習スケジュール(入力用)'!$C$4:$ADG$71,72,FALSE)="","",VLOOKUP($B$1,'講習スケジュール(入力用)'!$C$4:$ADG$71,72,FALSE))</f>
      </c>
      <c r="N4" s="170">
        <f>IF(VLOOKUP($B$1,'講習スケジュール(入力用)'!$C$4:$ADG$71,87,FALSE)="","",VLOOKUP($B$1,'講習スケジュール(入力用)'!$C$4:$ADG$71,87,FALSE))</f>
      </c>
      <c r="O4" s="170">
        <f>IF(VLOOKUP($B$1,'講習スケジュール(入力用)'!$C$4:$ADG$71,86,FALSE)="","",VLOOKUP($B$1,'講習スケジュール(入力用)'!$C$4:$ADG$71,86,FALSE))</f>
      </c>
    </row>
    <row r="5" spans="1:15" ht="15" customHeight="1">
      <c r="A5" s="188"/>
      <c r="B5" s="170">
        <f>IF(VLOOKUP($O$1,'講習スケジュール(入力用)'!$C$4:$ADG$71,3,FALSE)="","",VLOOKUP($O$1,'講習スケジュール(入力用)'!$C$4:$ADG$71,3,FALSE))</f>
      </c>
      <c r="C5" s="170">
        <f>IF(VLOOKUP($O$1,'講習スケジュール(入力用)'!$C$4:$ADG$71,2,FALSE)="","",VLOOKUP($O$1,'講習スケジュール(入力用)'!$C$4:$ADG$71,2,FALSE))</f>
      </c>
      <c r="D5" s="170">
        <f>IF(VLOOKUP($O$1,'講習スケジュール(入力用)'!$C$4:$ADG$71,17,FALSE)="","",VLOOKUP($O$1,'講習スケジュール(入力用)'!$C$4:$ADG$71,17,FALSE))</f>
      </c>
      <c r="E5" s="170">
        <f>IF(VLOOKUP($O$1,'講習スケジュール(入力用)'!$C$4:$ADG$71,16,FALSE)="","",VLOOKUP($O$1,'講習スケジュール(入力用)'!$C$4:$ADG$71,16,FALSE))</f>
      </c>
      <c r="F5" s="170">
        <f>IF(VLOOKUP($O$1,'講習スケジュール(入力用)'!$C$4:$ADG$71,31,FALSE)="","",VLOOKUP($O$1,'講習スケジュール(入力用)'!$C$4:$ADG$71,31,FALSE))</f>
      </c>
      <c r="G5" s="170">
        <f>IF(VLOOKUP($O$1,'講習スケジュール(入力用)'!$C$4:$ADG$71,30,FALSE)="","",VLOOKUP($O$1,'講習スケジュール(入力用)'!$C$4:$ADG$71,30,FALSE))</f>
      </c>
      <c r="H5" s="170">
        <f>IF(VLOOKUP($O$1,'講習スケジュール(入力用)'!$C$4:$ADG$71,45,FALSE)="","",VLOOKUP($O$1,'講習スケジュール(入力用)'!$C$4:$ADG$71,45,FALSE))</f>
      </c>
      <c r="I5" s="170">
        <f>IF(VLOOKUP($O$1,'講習スケジュール(入力用)'!$C$4:$ADG$71,44,FALSE)="","",VLOOKUP($O$1,'講習スケジュール(入力用)'!$C$4:$ADG$71,44,FALSE))</f>
      </c>
      <c r="J5" s="170">
        <f>IF(VLOOKUP($O$1,'講習スケジュール(入力用)'!$C$4:$ADG$71,59,FALSE)="","",VLOOKUP($O$1,'講習スケジュール(入力用)'!$C$4:$ADG$71,59,FALSE))</f>
      </c>
      <c r="K5" s="170">
        <f>IF(VLOOKUP($O$1,'講習スケジュール(入力用)'!$C$4:$ADG$71,58,FALSE)="","",VLOOKUP($O$1,'講習スケジュール(入力用)'!$C$4:$ADG$71,58,FALSE))</f>
      </c>
      <c r="L5" s="170">
        <f>IF(VLOOKUP($O$1,'講習スケジュール(入力用)'!$C$4:$ADG$71,73,FALSE)="","",VLOOKUP($O$1,'講習スケジュール(入力用)'!$C$4:$ADG$71,73,FALSE))</f>
      </c>
      <c r="M5" s="170">
        <f>IF(VLOOKUP($O$1,'講習スケジュール(入力用)'!$C$4:$ADG$71,72,FALSE)="","",VLOOKUP($O$1,'講習スケジュール(入力用)'!$C$4:$ADG$71,72,FALSE))</f>
      </c>
      <c r="N5" s="170">
        <f>IF(VLOOKUP($O$1,'講習スケジュール(入力用)'!$C$4:$ADG$71,87,FALSE)="","",VLOOKUP($O$1,'講習スケジュール(入力用)'!$C$4:$ADG$71,87,FALSE))</f>
      </c>
      <c r="O5" s="170">
        <f>IF(VLOOKUP($O$1,'講習スケジュール(入力用)'!$C$4:$ADG$71,86,FALSE)="","",VLOOKUP($O$1,'講習スケジュール(入力用)'!$C$4:$ADG$71,86,FALSE))</f>
      </c>
    </row>
    <row r="6" spans="1:15" ht="15" customHeight="1">
      <c r="A6" s="189">
        <f>'講習スケジュール(入力用)'!$F$3</f>
      </c>
      <c r="B6" s="170">
        <f>IF(VLOOKUP($B$1,'講習スケジュール(入力用)'!$C$4:$ADG$71,5,FALSE)="","",VLOOKUP($B$1,'講習スケジュール(入力用)'!$C$4:$ADG$71,5,FALSE))</f>
      </c>
      <c r="C6" s="170">
        <f>IF(VLOOKUP($B$1,'講習スケジュール(入力用)'!$C$4:$ADG$71,4,FALSE)="","",VLOOKUP($B$1,'講習スケジュール(入力用)'!$C$4:$ADG$71,4,FALSE))</f>
      </c>
      <c r="D6" s="170">
        <f>IF(VLOOKUP($B$1,'講習スケジュール(入力用)'!$C$4:$ADG$71,19,FALSE)="","",VLOOKUP($B$1,'講習スケジュール(入力用)'!$C$4:$ADG$71,19,FALSE))</f>
      </c>
      <c r="E6" s="170">
        <f>IF(VLOOKUP($B$1,'講習スケジュール(入力用)'!$C$4:$ADG$71,18,FALSE)="","",VLOOKUP($B$1,'講習スケジュール(入力用)'!$C$4:$ADG$71,18,FALSE))</f>
      </c>
      <c r="F6" s="170">
        <f>IF(VLOOKUP($B$1,'講習スケジュール(入力用)'!$C$4:$ADG$71,33,FALSE)="","",VLOOKUP($B$1,'講習スケジュール(入力用)'!$C$4:$ADG$71,33,FALSE))</f>
      </c>
      <c r="G6" s="170">
        <f>IF(VLOOKUP($B$1,'講習スケジュール(入力用)'!$C$4:$ADG$71,32,FALSE)="","",VLOOKUP($B$1,'講習スケジュール(入力用)'!$C$4:$ADG$71,32,FALSE))</f>
      </c>
      <c r="H6" s="170">
        <f>IF(VLOOKUP($B$1,'講習スケジュール(入力用)'!$C$4:$ADG$71,47,FALSE)="","",VLOOKUP($B$1,'講習スケジュール(入力用)'!$C$4:$ADG$71,47,FALSE))</f>
      </c>
      <c r="I6" s="170">
        <f>IF(VLOOKUP($B$1,'講習スケジュール(入力用)'!$C$4:$ADG$71,46,FALSE)="","",VLOOKUP($B$1,'講習スケジュール(入力用)'!$C$4:$ADG$71,46,FALSE))</f>
      </c>
      <c r="J6" s="170">
        <f>IF(VLOOKUP($B$1,'講習スケジュール(入力用)'!$C$4:$ADG$71,61,FALSE)="","",VLOOKUP($B$1,'講習スケジュール(入力用)'!$C$4:$ADG$71,61,FALSE))</f>
      </c>
      <c r="K6" s="170">
        <f>IF(VLOOKUP($B$1,'講習スケジュール(入力用)'!$C$4:$ADG$71,60,FALSE)="","",VLOOKUP($B$1,'講習スケジュール(入力用)'!$C$4:$ADG$71,60,FALSE))</f>
      </c>
      <c r="L6" s="170">
        <f>IF(VLOOKUP($B$1,'講習スケジュール(入力用)'!$C$4:$ADG$71,75,FALSE)="","",VLOOKUP($B$1,'講習スケジュール(入力用)'!$C$4:$ADG$71,75,FALSE))</f>
      </c>
      <c r="M6" s="170">
        <f>IF(VLOOKUP($B$1,'講習スケジュール(入力用)'!$C$4:$ADG$71,74,FALSE)="","",VLOOKUP($B$1,'講習スケジュール(入力用)'!$C$4:$ADG$71,74,FALSE))</f>
      </c>
      <c r="N6" s="170">
        <f>IF(VLOOKUP($B$1,'講習スケジュール(入力用)'!$C$4:$ADG$71,89,FALSE)="","",VLOOKUP($B$1,'講習スケジュール(入力用)'!$C$4:$ADG$71,89,FALSE))</f>
      </c>
      <c r="O6" s="170">
        <f>IF(VLOOKUP($B$1,'講習スケジュール(入力用)'!$C$4:$ADG$71,88,FALSE)="","",VLOOKUP($B$1,'講習スケジュール(入力用)'!$C$4:$ADG$71,88,FALSE))</f>
      </c>
    </row>
    <row r="7" spans="1:15" ht="15" customHeight="1">
      <c r="A7" s="189"/>
      <c r="B7" s="170">
        <f>IF(VLOOKUP($O$1,'講習スケジュール(入力用)'!$C$4:$ADG$71,5,FALSE)="","",VLOOKUP($O$1,'講習スケジュール(入力用)'!$C$4:$ADG$71,5,FALSE))</f>
      </c>
      <c r="C7" s="170">
        <f>IF(VLOOKUP($O$1,'講習スケジュール(入力用)'!$C$4:$ADG$71,4,FALSE)="","",VLOOKUP($O$1,'講習スケジュール(入力用)'!$C$4:$ADG$71,4,FALSE))</f>
      </c>
      <c r="D7" s="170">
        <f>IF(VLOOKUP($O$1,'講習スケジュール(入力用)'!$C$4:$ADG$71,19,FALSE)="","",VLOOKUP($O$1,'講習スケジュール(入力用)'!$C$4:$ADG$71,19,FALSE))</f>
      </c>
      <c r="E7" s="170">
        <f>IF(VLOOKUP($O$1,'講習スケジュール(入力用)'!$C$4:$ADG$71,18,FALSE)="","",VLOOKUP($O$1,'講習スケジュール(入力用)'!$C$4:$ADG$71,18,FALSE))</f>
      </c>
      <c r="F7" s="170">
        <f>IF(VLOOKUP($O$1,'講習スケジュール(入力用)'!$C$4:$ADG$71,33,FALSE)="","",VLOOKUP($O$1,'講習スケジュール(入力用)'!$C$4:$ADG$71,33,FALSE))</f>
      </c>
      <c r="G7" s="170">
        <f>IF(VLOOKUP($O$1,'講習スケジュール(入力用)'!$C$4:$ADG$71,32,FALSE)="","",VLOOKUP($O$1,'講習スケジュール(入力用)'!$C$4:$ADG$71,32,FALSE))</f>
      </c>
      <c r="H7" s="170">
        <f>IF(VLOOKUP($O$1,'講習スケジュール(入力用)'!$C$4:$ADG$71,47,FALSE)="","",VLOOKUP($O$1,'講習スケジュール(入力用)'!$C$4:$ADG$71,47,FALSE))</f>
      </c>
      <c r="I7" s="170">
        <f>IF(VLOOKUP($O$1,'講習スケジュール(入力用)'!$C$4:$ADG$71,46,FALSE)="","",VLOOKUP($O$1,'講習スケジュール(入力用)'!$C$4:$ADG$71,46,FALSE))</f>
      </c>
      <c r="J7" s="170">
        <f>IF(VLOOKUP($O$1,'講習スケジュール(入力用)'!$C$4:$ADG$71,61,FALSE)="","",VLOOKUP($O$1,'講習スケジュール(入力用)'!$C$4:$ADG$71,61,FALSE))</f>
      </c>
      <c r="K7" s="170">
        <f>IF(VLOOKUP($O$1,'講習スケジュール(入力用)'!$C$4:$ADG$71,60,FALSE)="","",VLOOKUP($O$1,'講習スケジュール(入力用)'!$C$4:$ADG$71,60,FALSE))</f>
      </c>
      <c r="L7" s="170">
        <f>IF(VLOOKUP($O$1,'講習スケジュール(入力用)'!$C$4:$ADG$71,75,FALSE)="","",VLOOKUP($O$1,'講習スケジュール(入力用)'!$C$4:$ADG$71,75,FALSE))</f>
      </c>
      <c r="M7" s="170">
        <f>IF(VLOOKUP($O$1,'講習スケジュール(入力用)'!$C$4:$ADG$71,74,FALSE)="","",VLOOKUP($O$1,'講習スケジュール(入力用)'!$C$4:$ADG$71,74,FALSE))</f>
      </c>
      <c r="N7" s="170">
        <f>IF(VLOOKUP($O$1,'講習スケジュール(入力用)'!$C$4:$ADG$71,89,FALSE)="","",VLOOKUP($O$1,'講習スケジュール(入力用)'!$C$4:$ADG$71,89,FALSE))</f>
      </c>
      <c r="O7" s="170">
        <f>IF(VLOOKUP($O$1,'講習スケジュール(入力用)'!$C$4:$ADG$71,88,FALSE)="","",VLOOKUP($O$1,'講習スケジュール(入力用)'!$C$4:$ADG$71,88,FALSE))</f>
      </c>
    </row>
    <row r="8" spans="1:15" ht="15" customHeight="1">
      <c r="A8" s="188">
        <f>'講習スケジュール(入力用)'!$H$3</f>
      </c>
      <c r="B8" s="170">
        <f>IF(VLOOKUP($B$1,'講習スケジュール(入力用)'!$C$4:$ADG$71,7,FALSE)="","",VLOOKUP($B$1,'講習スケジュール(入力用)'!$C$4:$ADG$71,7,FALSE))</f>
      </c>
      <c r="C8" s="170">
        <f>IF(VLOOKUP($B$1,'講習スケジュール(入力用)'!$C$4:$ADG$71,6,FALSE)="","",VLOOKUP($B$1,'講習スケジュール(入力用)'!$C$4:$ADG$71,6,FALSE))</f>
      </c>
      <c r="D8" s="170">
        <f>IF(VLOOKUP($B$1,'講習スケジュール(入力用)'!$C$4:$ADG$71,21,FALSE)="","",VLOOKUP($B$1,'講習スケジュール(入力用)'!$C$4:$ADG$71,21,FALSE))</f>
      </c>
      <c r="E8" s="170">
        <f>IF(VLOOKUP($B$1,'講習スケジュール(入力用)'!$C$4:$ADG$71,20,FALSE)="","",VLOOKUP($B$1,'講習スケジュール(入力用)'!$C$4:$ADG$71,20,FALSE))</f>
      </c>
      <c r="F8" s="170">
        <f>IF(VLOOKUP($B$1,'講習スケジュール(入力用)'!$C$4:$ADG$71,35,FALSE)="","",VLOOKUP($B$1,'講習スケジュール(入力用)'!$C$4:$ADG$71,35,FALSE))</f>
      </c>
      <c r="G8" s="170">
        <f>IF(VLOOKUP($B$1,'講習スケジュール(入力用)'!$C$4:$ADG$71,34,FALSE)="","",VLOOKUP($B$1,'講習スケジュール(入力用)'!$C$4:$ADG$71,34,FALSE))</f>
      </c>
      <c r="H8" s="170">
        <f>IF(VLOOKUP($B$1,'講習スケジュール(入力用)'!$C$4:$ADG$71,49,FALSE)="","",VLOOKUP($B$1,'講習スケジュール(入力用)'!$C$4:$ADG$71,49,FALSE))</f>
      </c>
      <c r="I8" s="170">
        <f>IF(VLOOKUP($B$1,'講習スケジュール(入力用)'!$C$4:$ADG$71,48,FALSE)="","",VLOOKUP($B$1,'講習スケジュール(入力用)'!$C$4:$ADG$71,48,FALSE))</f>
      </c>
      <c r="J8" s="170">
        <f>IF(VLOOKUP($B$1,'講習スケジュール(入力用)'!$C$4:$ADG$71,63,FALSE)="","",VLOOKUP($B$1,'講習スケジュール(入力用)'!$C$4:$ADG$71,63,FALSE))</f>
      </c>
      <c r="K8" s="170">
        <f>IF(VLOOKUP($B$1,'講習スケジュール(入力用)'!$C$4:$ADG$71,62,FALSE)="","",VLOOKUP($B$1,'講習スケジュール(入力用)'!$C$4:$ADG$71,62,FALSE))</f>
      </c>
      <c r="L8" s="170">
        <f>IF(VLOOKUP($B$1,'講習スケジュール(入力用)'!$C$4:$ADG$71,77,FALSE)="","",VLOOKUP($B$1,'講習スケジュール(入力用)'!$C$4:$ADG$71,77,FALSE))</f>
      </c>
      <c r="M8" s="170">
        <f>IF(VLOOKUP($B$1,'講習スケジュール(入力用)'!$C$4:$ADG$71,76,FALSE)="","",VLOOKUP($B$1,'講習スケジュール(入力用)'!$C$4:$ADG$71,76,FALSE))</f>
      </c>
      <c r="N8" s="170">
        <f>IF(VLOOKUP($B$1,'講習スケジュール(入力用)'!$C$4:$ADG$71,91,FALSE)="","",VLOOKUP($B$1,'講習スケジュール(入力用)'!$C$4:$ADG$71,91,FALSE))</f>
      </c>
      <c r="O8" s="170">
        <f>IF(VLOOKUP($B$1,'講習スケジュール(入力用)'!$C$4:$ADG$71,90,FALSE)="","",VLOOKUP($B$1,'講習スケジュール(入力用)'!$C$4:$ADG$71,90,FALSE))</f>
      </c>
    </row>
    <row r="9" spans="1:15" ht="15" customHeight="1">
      <c r="A9" s="188"/>
      <c r="B9" s="170">
        <f>IF(VLOOKUP($O$1,'講習スケジュール(入力用)'!$C$4:$ADG$71,7,FALSE)="","",VLOOKUP($O$1,'講習スケジュール(入力用)'!$C$4:$ADG$71,7,FALSE))</f>
      </c>
      <c r="C9" s="170">
        <f>IF(VLOOKUP($O$1,'講習スケジュール(入力用)'!$C$4:$ADG$71,6,FALSE)="","",VLOOKUP($O$1,'講習スケジュール(入力用)'!$C$4:$ADG$71,6,FALSE))</f>
      </c>
      <c r="D9" s="170">
        <f>IF(VLOOKUP($O$1,'講習スケジュール(入力用)'!$C$4:$ADG$71,21,FALSE)="","",VLOOKUP($O$1,'講習スケジュール(入力用)'!$C$4:$ADG$71,21,FALSE))</f>
      </c>
      <c r="E9" s="170">
        <f>IF(VLOOKUP($O$1,'講習スケジュール(入力用)'!$C$4:$ADG$71,20,FALSE)="","",VLOOKUP($O$1,'講習スケジュール(入力用)'!$C$4:$ADG$71,20,FALSE))</f>
      </c>
      <c r="F9" s="170">
        <f>IF(VLOOKUP($O$1,'講習スケジュール(入力用)'!$C$4:$ADG$71,35,FALSE)="","",VLOOKUP($O$1,'講習スケジュール(入力用)'!$C$4:$ADG$71,35,FALSE))</f>
      </c>
      <c r="G9" s="170">
        <f>IF(VLOOKUP($O$1,'講習スケジュール(入力用)'!$C$4:$ADG$71,34,FALSE)="","",VLOOKUP($O$1,'講習スケジュール(入力用)'!$C$4:$ADG$71,34,FALSE))</f>
      </c>
      <c r="H9" s="170">
        <f>IF(VLOOKUP($O$1,'講習スケジュール(入力用)'!$C$4:$ADG$71,49,FALSE)="","",VLOOKUP($O$1,'講習スケジュール(入力用)'!$C$4:$ADG$71,49,FALSE))</f>
      </c>
      <c r="I9" s="170">
        <f>IF(VLOOKUP($O$1,'講習スケジュール(入力用)'!$C$4:$ADG$71,48,FALSE)="","",VLOOKUP($O$1,'講習スケジュール(入力用)'!$C$4:$ADG$71,48,FALSE))</f>
      </c>
      <c r="J9" s="170">
        <f>IF(VLOOKUP($O$1,'講習スケジュール(入力用)'!$C$4:$ADG$71,63,FALSE)="","",VLOOKUP($O$1,'講習スケジュール(入力用)'!$C$4:$ADG$71,63,FALSE))</f>
      </c>
      <c r="K9" s="170">
        <f>IF(VLOOKUP($O$1,'講習スケジュール(入力用)'!$C$4:$ADG$71,62,FALSE)="","",VLOOKUP($O$1,'講習スケジュール(入力用)'!$C$4:$ADG$71,62,FALSE))</f>
      </c>
      <c r="L9" s="170">
        <f>IF(VLOOKUP($O$1,'講習スケジュール(入力用)'!$C$4:$ADG$71,77,FALSE)="","",VLOOKUP($O$1,'講習スケジュール(入力用)'!$C$4:$ADG$71,77,FALSE))</f>
      </c>
      <c r="M9" s="170">
        <f>IF(VLOOKUP($O$1,'講習スケジュール(入力用)'!$C$4:$ADG$71,76,FALSE)="","",VLOOKUP($O$1,'講習スケジュール(入力用)'!$C$4:$ADG$71,76,FALSE))</f>
      </c>
      <c r="N9" s="170">
        <f>IF(VLOOKUP($O$1,'講習スケジュール(入力用)'!$C$4:$ADG$71,91,FALSE)="","",VLOOKUP($O$1,'講習スケジュール(入力用)'!$C$4:$ADG$71,91,FALSE))</f>
      </c>
      <c r="O9" s="170">
        <f>IF(VLOOKUP($O$1,'講習スケジュール(入力用)'!$C$4:$ADG$71,90,FALSE)="","",VLOOKUP($O$1,'講習スケジュール(入力用)'!$C$4:$ADG$71,90,FALSE))</f>
      </c>
    </row>
    <row r="10" spans="1:15" ht="15" customHeight="1">
      <c r="A10" s="189">
        <f>'講習スケジュール(入力用)'!$J$3</f>
      </c>
      <c r="B10" s="158">
        <f>IF(VLOOKUP($B$1,'講習スケジュール(入力用)'!$C$4:$ADG$71,9,FALSE)="","",VLOOKUP($B$1,'講習スケジュール(入力用)'!$C$4:$ADG$71,9,FALSE))</f>
      </c>
      <c r="C10" s="158">
        <f>IF(VLOOKUP($B$1,'講習スケジュール(入力用)'!$C$4:$ADG$71,8,FALSE)="","",VLOOKUP($B$1,'講習スケジュール(入力用)'!$C$4:$ADG$71,8,FALSE))</f>
      </c>
      <c r="D10" s="158">
        <f>IF(VLOOKUP($B$1,'講習スケジュール(入力用)'!$C$4:$ADG$71,23,FALSE)="","",VLOOKUP($B$1,'講習スケジュール(入力用)'!$C$4:$ADG$71,23,FALSE))</f>
      </c>
      <c r="E10" s="186">
        <f>IF(VLOOKUP($B$1,'講習スケジュール(入力用)'!$C$4:$ADG$71,22,FALSE)="","",VLOOKUP($B$1,'講習スケジュール(入力用)'!$C$4:$ADG$71,22,FALSE))</f>
      </c>
      <c r="F10" s="158">
        <f>IF(VLOOKUP($B$1,'講習スケジュール(入力用)'!$C$4:$ADG$71,37,FALSE)="","",VLOOKUP($B$1,'講習スケジュール(入力用)'!$C$4:$ADG$71,37,FALSE))</f>
      </c>
      <c r="G10" s="186">
        <f>IF(VLOOKUP($B$1,'講習スケジュール(入力用)'!$C$4:$ADG$71,36,FALSE)="","",VLOOKUP($B$1,'講習スケジュール(入力用)'!$C$4:$ADG$71,36,FALSE))</f>
      </c>
      <c r="H10" s="158">
        <f>IF(VLOOKUP($B$1,'講習スケジュール(入力用)'!$C$4:$ADG$71,51,FALSE)="","",VLOOKUP($B$1,'講習スケジュール(入力用)'!$C$4:$ADG$71,51,FALSE))</f>
      </c>
      <c r="I10" s="158">
        <f>IF(VLOOKUP($B$1,'講習スケジュール(入力用)'!$C$4:$ADG$71,50,FALSE)="","",VLOOKUP($B$1,'講習スケジュール(入力用)'!$C$4:$ADG$71,50,FALSE))</f>
      </c>
      <c r="J10" s="158">
        <f>IF(VLOOKUP($B$1,'講習スケジュール(入力用)'!$C$4:$ADG$71,65,FALSE)="","",VLOOKUP($B$1,'講習スケジュール(入力用)'!$C$4:$ADG$71,65,FALSE))</f>
      </c>
      <c r="K10" s="158">
        <f>IF(VLOOKUP($B$1,'講習スケジュール(入力用)'!$C$4:$ADG$71,64,FALSE)="","",VLOOKUP($B$1,'講習スケジュール(入力用)'!$C$4:$ADG$71,64,FALSE))</f>
      </c>
      <c r="L10" s="158">
        <f>IF(VLOOKUP($B$1,'講習スケジュール(入力用)'!$C$4:$ADG$71,79,FALSE)="","",VLOOKUP($B$1,'講習スケジュール(入力用)'!$C$4:$ADG$71,79,FALSE))</f>
      </c>
      <c r="M10" s="158">
        <f>IF(VLOOKUP($B$1,'講習スケジュール(入力用)'!$C$4:$ADG$71,78,FALSE)="","",VLOOKUP($B$1,'講習スケジュール(入力用)'!$C$4:$ADG$71,78,FALSE))</f>
      </c>
      <c r="N10" s="170">
        <f>IF(VLOOKUP($B$1,'講習スケジュール(入力用)'!$C$4:$ADG$71,93,FALSE)="","",VLOOKUP($B$1,'講習スケジュール(入力用)'!$C$4:$ADG$71,93,FALSE))</f>
      </c>
      <c r="O10" s="170">
        <f>IF(VLOOKUP($B$1,'講習スケジュール(入力用)'!$C$4:$ADG$71,92,FALSE)="","",VLOOKUP($B$1,'講習スケジュール(入力用)'!$C$4:$ADG$71,92,FALSE))</f>
      </c>
    </row>
    <row r="11" spans="1:15" ht="15" customHeight="1">
      <c r="A11" s="189"/>
      <c r="B11" s="158">
        <f>IF(VLOOKUP($O$1,'講習スケジュール(入力用)'!$C$4:$ADG$71,9,FALSE)="","",VLOOKUP($O$1,'講習スケジュール(入力用)'!$C$4:$ADG$71,9,FALSE))</f>
      </c>
      <c r="C11" s="158">
        <f>IF(VLOOKUP($O$1,'講習スケジュール(入力用)'!$C$4:$ADG$71,8,FALSE)="","",VLOOKUP($O$1,'講習スケジュール(入力用)'!$C$4:$ADG$71,8,FALSE))</f>
      </c>
      <c r="D11" s="158">
        <f>IF(VLOOKUP($O$1,'講習スケジュール(入力用)'!$C$4:$ADG$71,23,FALSE)="","",VLOOKUP($O$1,'講習スケジュール(入力用)'!$C$4:$ADG$71,23,FALSE))</f>
      </c>
      <c r="E11" s="158">
        <f>IF(VLOOKUP($O$1,'講習スケジュール(入力用)'!$C$4:$ADG$71,22,FALSE)="","",VLOOKUP($O$1,'講習スケジュール(入力用)'!$C$4:$ADG$71,22,FALSE))</f>
      </c>
      <c r="F11" s="158">
        <f>IF(VLOOKUP($O$1,'講習スケジュール(入力用)'!$C$4:$ADG$71,37,FALSE)="","",VLOOKUP($O$1,'講習スケジュール(入力用)'!$C$4:$ADG$71,37,FALSE))</f>
      </c>
      <c r="G11" s="158">
        <f>IF(VLOOKUP($O$1,'講習スケジュール(入力用)'!$C$4:$ADG$71,36,FALSE)="","",VLOOKUP($O$1,'講習スケジュール(入力用)'!$C$4:$ADG$71,36,FALSE))</f>
      </c>
      <c r="H11" s="158">
        <f>IF(VLOOKUP($O$1,'講習スケジュール(入力用)'!$C$4:$ADG$71,51,FALSE)="","",VLOOKUP($O$1,'講習スケジュール(入力用)'!$C$4:$ADG$71,51,FALSE))</f>
      </c>
      <c r="I11" s="158">
        <f>IF(VLOOKUP($O$1,'講習スケジュール(入力用)'!$C$4:$ADG$71,50,FALSE)="","",VLOOKUP($O$1,'講習スケジュール(入力用)'!$C$4:$ADG$71,50,FALSE))</f>
      </c>
      <c r="J11" s="158">
        <f>IF(VLOOKUP($O$1,'講習スケジュール(入力用)'!$C$4:$ADG$71,65,FALSE)="","",VLOOKUP($O$1,'講習スケジュール(入力用)'!$C$4:$ADG$71,65,FALSE))</f>
      </c>
      <c r="K11" s="158">
        <f>IF(VLOOKUP($O$1,'講習スケジュール(入力用)'!$C$4:$ADG$71,64,FALSE)="","",VLOOKUP($O$1,'講習スケジュール(入力用)'!$C$4:$ADG$71,64,FALSE))</f>
      </c>
      <c r="L11" s="158">
        <f>IF(VLOOKUP($O$1,'講習スケジュール(入力用)'!$C$4:$ADG$71,79,FALSE)="","",VLOOKUP($O$1,'講習スケジュール(入力用)'!$C$4:$ADG$71,79,FALSE))</f>
      </c>
      <c r="M11" s="158">
        <f>IF(VLOOKUP($O$1,'講習スケジュール(入力用)'!$C$4:$ADG$71,78,FALSE)="","",VLOOKUP($O$1,'講習スケジュール(入力用)'!$C$4:$ADG$71,78,FALSE))</f>
      </c>
      <c r="N11" s="170">
        <f>IF(VLOOKUP($O$1,'講習スケジュール(入力用)'!$C$4:$ADG$71,93,FALSE)="","",VLOOKUP($O$1,'講習スケジュール(入力用)'!$C$4:$ADG$71,93,FALSE))</f>
      </c>
      <c r="O11" s="170">
        <f>IF(VLOOKUP($O$1,'講習スケジュール(入力用)'!$C$4:$ADG$71,92,FALSE)="","",VLOOKUP($O$1,'講習スケジュール(入力用)'!$C$4:$ADG$71,92,FALSE))</f>
      </c>
    </row>
    <row r="12" spans="1:15" ht="15" customHeight="1">
      <c r="A12" s="188">
        <f>'講習スケジュール(入力用)'!$L$3</f>
      </c>
      <c r="B12" s="49">
        <f>IF(VLOOKUP($B$1,'講習スケジュール(入力用)'!$C$4:$ADG$71,11,FALSE)="","",VLOOKUP($B$1,'講習スケジュール(入力用)'!$C$4:$ADG$71,11,FALSE))</f>
      </c>
      <c r="C12" s="49">
        <f>IF(VLOOKUP($B$1,'講習スケジュール(入力用)'!$C$4:$ADG$71,10,FALSE)="","",VLOOKUP($B$1,'講習スケジュール(入力用)'!$C$4:$ADG$71,10,FALSE))</f>
      </c>
      <c r="D12" s="49">
        <f>IF(VLOOKUP($B$1,'講習スケジュール(入力用)'!$C$4:$ADG$71,25,FALSE)="","",VLOOKUP($B$1,'講習スケジュール(入力用)'!$C$4:$ADG$71,25,FALSE))</f>
      </c>
      <c r="E12" s="49">
        <f>IF(VLOOKUP($B$1,'講習スケジュール(入力用)'!$C$4:$ADG$71,24,FALSE)="","",VLOOKUP($B$1,'講習スケジュール(入力用)'!$C$4:$ADG$71,24,FALSE))</f>
      </c>
      <c r="F12" s="49">
        <f>IF(VLOOKUP($B$1,'講習スケジュール(入力用)'!$C$4:$ADG$71,39,FALSE)="","",VLOOKUP($B$1,'講習スケジュール(入力用)'!$C$4:$ADG$71,39,FALSE))</f>
      </c>
      <c r="G12" s="49">
        <f>IF(VLOOKUP($B$1,'講習スケジュール(入力用)'!$C$4:$ADG$71,38,FALSE)="","",VLOOKUP($B$1,'講習スケジュール(入力用)'!$C$4:$ADG$71,38,FALSE))</f>
      </c>
      <c r="H12" s="49">
        <f>IF(VLOOKUP($B$1,'講習スケジュール(入力用)'!$C$4:$ADG$71,53,FALSE)="","",VLOOKUP($B$1,'講習スケジュール(入力用)'!$C$4:$ADG$71,53,FALSE))</f>
      </c>
      <c r="I12" s="49">
        <f>IF(VLOOKUP($B$1,'講習スケジュール(入力用)'!$C$4:$ADG$71,52,FALSE)="","",VLOOKUP($B$1,'講習スケジュール(入力用)'!$C$4:$ADG$71,52,FALSE))</f>
      </c>
      <c r="J12" s="49">
        <f>IF(VLOOKUP($B$1,'講習スケジュール(入力用)'!$C$4:$ADG$71,67,FALSE)="","",VLOOKUP($B$1,'講習スケジュール(入力用)'!$C$4:$ADG$71,67,FALSE))</f>
      </c>
      <c r="K12" s="49">
        <f>IF(VLOOKUP($B$1,'講習スケジュール(入力用)'!$C$4:$ADG$71,66,FALSE)="","",VLOOKUP($B$1,'講習スケジュール(入力用)'!$C$4:$ADG$71,66,FALSE))</f>
      </c>
      <c r="L12" s="49">
        <f>IF(VLOOKUP($B$1,'講習スケジュール(入力用)'!$C$4:$ADG$71,81,FALSE)="","",VLOOKUP($B$1,'講習スケジュール(入力用)'!$C$4:$ADG$71,81,FALSE))</f>
      </c>
      <c r="M12" s="49">
        <f>IF(VLOOKUP($B$1,'講習スケジュール(入力用)'!$C$4:$ADG$71,80,FALSE)="","",VLOOKUP($B$1,'講習スケジュール(入力用)'!$C$4:$ADG$71,80,FALSE))</f>
      </c>
      <c r="N12" s="170">
        <f>IF(VLOOKUP($B$1,'講習スケジュール(入力用)'!$C$4:$ADG$71,95,FALSE)="","",VLOOKUP($B$1,'講習スケジュール(入力用)'!$C$4:$ADG$71,95,FALSE))</f>
      </c>
      <c r="O12" s="170">
        <f>IF(VLOOKUP($B$1,'講習スケジュール(入力用)'!$C$4:$ADG$71,94,FALSE)="","",VLOOKUP($B$1,'講習スケジュール(入力用)'!$C$4:$ADG$71,94,FALSE))</f>
      </c>
    </row>
    <row r="13" spans="1:15" ht="15" customHeight="1">
      <c r="A13" s="188"/>
      <c r="B13" s="49">
        <f>IF(VLOOKUP($O$1,'講習スケジュール(入力用)'!$C$4:$ADG$71,11,FALSE)="","",VLOOKUP($O$1,'講習スケジュール(入力用)'!$C$4:$ADG$71,11,FALSE))</f>
      </c>
      <c r="C13" s="49">
        <f>IF(VLOOKUP($O$1,'講習スケジュール(入力用)'!$C$4:$ADG$71,10,FALSE)="","",VLOOKUP($O$1,'講習スケジュール(入力用)'!$C$4:$ADG$71,10,FALSE))</f>
      </c>
      <c r="D13" s="49">
        <f>IF(VLOOKUP($O$1,'講習スケジュール(入力用)'!$C$4:$ADG$71,25,FALSE)="","",VLOOKUP($O$1,'講習スケジュール(入力用)'!$C$4:$ADG$71,25,FALSE))</f>
      </c>
      <c r="E13" s="49">
        <f>IF(VLOOKUP($O$1,'講習スケジュール(入力用)'!$C$4:$ADG$71,24,FALSE)="","",VLOOKUP($O$1,'講習スケジュール(入力用)'!$C$4:$ADG$71,24,FALSE))</f>
      </c>
      <c r="F13" s="49">
        <f>IF(VLOOKUP($O$1,'講習スケジュール(入力用)'!$C$4:$ADG$71,39,FALSE)="","",VLOOKUP($O$1,'講習スケジュール(入力用)'!$C$4:$ADG$71,39,FALSE))</f>
      </c>
      <c r="G13" s="49">
        <f>IF(VLOOKUP($O$1,'講習スケジュール(入力用)'!$C$4:$ADG$71,38,FALSE)="","",VLOOKUP($O$1,'講習スケジュール(入力用)'!$C$4:$ADG$71,38,FALSE))</f>
      </c>
      <c r="H13" s="49">
        <f>IF(VLOOKUP($O$1,'講習スケジュール(入力用)'!$C$4:$ADG$71,53,FALSE)="","",VLOOKUP($O$1,'講習スケジュール(入力用)'!$C$4:$ADG$71,53,FALSE))</f>
      </c>
      <c r="I13" s="49">
        <f>IF(VLOOKUP($O$1,'講習スケジュール(入力用)'!$C$4:$ADG$71,52,FALSE)="","",VLOOKUP($O$1,'講習スケジュール(入力用)'!$C$4:$ADG$71,52,FALSE))</f>
      </c>
      <c r="J13" s="49">
        <f>IF(VLOOKUP($O$1,'講習スケジュール(入力用)'!$C$4:$ADG$71,67,FALSE)="","",VLOOKUP($O$1,'講習スケジュール(入力用)'!$C$4:$ADG$71,67,FALSE))</f>
      </c>
      <c r="K13" s="49">
        <f>IF(VLOOKUP($O$1,'講習スケジュール(入力用)'!$C$4:$ADG$71,66,FALSE)="","",VLOOKUP($O$1,'講習スケジュール(入力用)'!$C$4:$ADG$71,66,FALSE))</f>
      </c>
      <c r="L13" s="49">
        <f>IF(VLOOKUP($O$1,'講習スケジュール(入力用)'!$C$4:$ADG$71,81,FALSE)="","",VLOOKUP($O$1,'講習スケジュール(入力用)'!$C$4:$ADG$71,81,FALSE))</f>
      </c>
      <c r="M13" s="49">
        <f>IF(VLOOKUP($O$1,'講習スケジュール(入力用)'!$C$4:$ADG$71,80,FALSE)="","",VLOOKUP($O$1,'講習スケジュール(入力用)'!$C$4:$ADG$71,80,FALSE))</f>
      </c>
      <c r="N13" s="170">
        <f>IF(VLOOKUP($O$1,'講習スケジュール(入力用)'!$C$4:$ADG$71,95,FALSE)="","",VLOOKUP($O$1,'講習スケジュール(入力用)'!$C$4:$ADG$71,95,FALSE))</f>
      </c>
      <c r="O13" s="170">
        <f>IF(VLOOKUP($O$1,'講習スケジュール(入力用)'!$C$4:$ADG$71,94,FALSE)="","",VLOOKUP($O$1,'講習スケジュール(入力用)'!$C$4:$ADG$71,94,FALSE))</f>
      </c>
    </row>
    <row r="14" spans="1:15" ht="15" customHeight="1">
      <c r="A14" s="189">
        <f>'講習スケジュール(入力用)'!$N$3</f>
      </c>
      <c r="B14" s="158">
        <f>IF(VLOOKUP($B$1,'講習スケジュール(入力用)'!$C$4:$ADG$71,13,FALSE)="","",VLOOKUP($B$1,'講習スケジュール(入力用)'!$C$4:$ADG$71,13,FALSE))</f>
      </c>
      <c r="C14" s="158">
        <f>IF(VLOOKUP($B$1,'講習スケジュール(入力用)'!$C$4:$ADG$71,12,FALSE)="","",VLOOKUP($B$1,'講習スケジュール(入力用)'!$C$4:$ADG$71,12,FALSE))</f>
      </c>
      <c r="D14" s="158">
        <f>IF(VLOOKUP($B$1,'講習スケジュール(入力用)'!$C$4:$ADG$71,27,FALSE)="","",VLOOKUP($B$1,'講習スケジュール(入力用)'!$C$4:$ADG$71,27,FALSE))</f>
      </c>
      <c r="E14" s="158">
        <f>IF(VLOOKUP($B$1,'講習スケジュール(入力用)'!$C$4:$ADG$71,26,FALSE)="","",VLOOKUP($B$1,'講習スケジュール(入力用)'!$C$4:$ADG$71,26,FALSE))</f>
      </c>
      <c r="F14" s="158">
        <f>IF(VLOOKUP($B$1,'講習スケジュール(入力用)'!$C$4:$ADG$71,41,FALSE)="","",VLOOKUP($B$1,'講習スケジュール(入力用)'!$C$4:$ADG$71,41,FALSE))</f>
      </c>
      <c r="G14" s="158">
        <f>IF(VLOOKUP($B$1,'講習スケジュール(入力用)'!$C$4:$ADG$71,40,FALSE)="","",VLOOKUP($B$1,'講習スケジュール(入力用)'!$C$4:$ADG$71,40,FALSE))</f>
      </c>
      <c r="H14" s="158">
        <f>IF(VLOOKUP($B$1,'講習スケジュール(入力用)'!$C$4:$ADG$71,55,FALSE)="","",VLOOKUP($B$1,'講習スケジュール(入力用)'!$C$4:$ADG$71,55,FALSE))</f>
      </c>
      <c r="I14" s="158">
        <f>IF(VLOOKUP($B$1,'講習スケジュール(入力用)'!$C$4:$ADG$71,54,FALSE)="","",VLOOKUP($B$1,'講習スケジュール(入力用)'!$C$4:$ADG$71,54,FALSE))</f>
      </c>
      <c r="J14" s="158">
        <f>IF(VLOOKUP($B$1,'講習スケジュール(入力用)'!$C$4:$ADG$71,69,FALSE)="","",VLOOKUP($B$1,'講習スケジュール(入力用)'!$C$4:$ADG$71,69,FALSE))</f>
      </c>
      <c r="K14" s="158">
        <f>IF(VLOOKUP($B$1,'講習スケジュール(入力用)'!$C$4:$ADG$71,68,FALSE)="","",VLOOKUP($B$1,'講習スケジュール(入力用)'!$C$4:$ADG$71,68,FALSE))</f>
      </c>
      <c r="L14" s="158">
        <f>IF(VLOOKUP($B$1,'講習スケジュール(入力用)'!$C$4:$ADG$71,83,FALSE)="","",VLOOKUP($B$1,'講習スケジュール(入力用)'!$C$4:$ADG$71,83,FALSE))</f>
      </c>
      <c r="M14" s="158">
        <f>IF(VLOOKUP($B$1,'講習スケジュール(入力用)'!$C$4:$ADG$71,82,FALSE)="","",VLOOKUP($B$1,'講習スケジュール(入力用)'!$C$4:$ADG$71,82,FALSE))</f>
      </c>
      <c r="N14" s="170">
        <f>IF(VLOOKUP($B$1,'講習スケジュール(入力用)'!$C$4:$ADG$71,97,FALSE)="","",VLOOKUP($B$1,'講習スケジュール(入力用)'!$C$4:$ADG$71,97,FALSE))</f>
      </c>
      <c r="O14" s="170">
        <f>IF(VLOOKUP($B$1,'講習スケジュール(入力用)'!$C$4:$ADG$71,96,FALSE)="","",VLOOKUP($B$1,'講習スケジュール(入力用)'!$C$4:$ADG$71,96,FALSE))</f>
      </c>
    </row>
    <row r="15" spans="1:15" ht="15" customHeight="1">
      <c r="A15" s="189"/>
      <c r="B15" s="158">
        <f>IF(VLOOKUP($O$1,'講習スケジュール(入力用)'!$C$4:$ADG$71,13,FALSE)="","",VLOOKUP($O$1,'講習スケジュール(入力用)'!$C$4:$ADG$71,13,FALSE))</f>
      </c>
      <c r="C15" s="158">
        <f>IF(VLOOKUP($O$1,'講習スケジュール(入力用)'!$C$4:$ADG$71,12,FALSE)="","",VLOOKUP($O$1,'講習スケジュール(入力用)'!$C$4:$ADG$71,12,FALSE))</f>
      </c>
      <c r="D15" s="158">
        <f>IF(VLOOKUP($O$1,'講習スケジュール(入力用)'!$C$4:$ADG$71,27,FALSE)="","",VLOOKUP($O$1,'講習スケジュール(入力用)'!$C$4:$ADG$71,27,FALSE))</f>
      </c>
      <c r="E15" s="186">
        <f>IF(VLOOKUP($O$1,'講習スケジュール(入力用)'!$C$4:$ADG$71,26,FALSE)="","",VLOOKUP($O$1,'講習スケジュール(入力用)'!$C$4:$ADG$71,26,FALSE))</f>
      </c>
      <c r="F15" s="158">
        <f>IF(VLOOKUP($O$1,'講習スケジュール(入力用)'!$C$4:$ADG$71,41,FALSE)="","",VLOOKUP($O$1,'講習スケジュール(入力用)'!$C$4:$ADG$71,41,FALSE))</f>
      </c>
      <c r="G15" s="158">
        <f>IF(VLOOKUP($O$1,'講習スケジュール(入力用)'!$C$4:$ADG$71,40,FALSE)="","",VLOOKUP($O$1,'講習スケジュール(入力用)'!$C$4:$ADG$71,40,FALSE))</f>
      </c>
      <c r="H15" s="158">
        <f>IF(VLOOKUP($O$1,'講習スケジュール(入力用)'!$C$4:$ADG$71,55,FALSE)="","",VLOOKUP($O$1,'講習スケジュール(入力用)'!$C$4:$ADG$71,55,FALSE))</f>
      </c>
      <c r="I15" s="158">
        <f>IF(VLOOKUP($O$1,'講習スケジュール(入力用)'!$C$4:$ADG$71,54,FALSE)="","",VLOOKUP($O$1,'講習スケジュール(入力用)'!$C$4:$ADG$71,54,FALSE))</f>
      </c>
      <c r="J15" s="158">
        <f>IF(VLOOKUP($O$1,'講習スケジュール(入力用)'!$C$4:$ADG$71,69,FALSE)="","",VLOOKUP($O$1,'講習スケジュール(入力用)'!$C$4:$ADG$71,69,FALSE))</f>
      </c>
      <c r="K15" s="158">
        <f>IF(VLOOKUP($O$1,'講習スケジュール(入力用)'!$C$4:$ADG$71,68,FALSE)="","",VLOOKUP($O$1,'講習スケジュール(入力用)'!$C$4:$ADG$71,68,FALSE))</f>
      </c>
      <c r="L15" s="158">
        <f>IF(VLOOKUP($O$1,'講習スケジュール(入力用)'!$C$4:$ADG$71,83,FALSE)="","",VLOOKUP($O$1,'講習スケジュール(入力用)'!$C$4:$ADG$71,83,FALSE))</f>
      </c>
      <c r="M15" s="158">
        <f>IF(VLOOKUP($O$1,'講習スケジュール(入力用)'!$C$4:$ADG$71,82,FALSE)="","",VLOOKUP($O$1,'講習スケジュール(入力用)'!$C$4:$ADG$71,82,FALSE))</f>
      </c>
      <c r="N15" s="170">
        <f>IF(VLOOKUP($O$1,'講習スケジュール(入力用)'!$C$4:$ADG$71,97,FALSE)="","",VLOOKUP($O$1,'講習スケジュール(入力用)'!$C$4:$ADG$71,97,FALSE))</f>
      </c>
      <c r="O15" s="170">
        <f>IF(VLOOKUP($O$1,'講習スケジュール(入力用)'!$C$4:$ADG$71,96,FALSE)="","",VLOOKUP($O$1,'講習スケジュール(入力用)'!$C$4:$ADG$71,96,FALSE))</f>
      </c>
    </row>
    <row r="16" spans="1:15" ht="15" customHeight="1">
      <c r="A16" s="188">
        <f>'講習スケジュール(入力用)'!$P$3</f>
      </c>
      <c r="B16" s="49">
        <f>IF(VLOOKUP($B$1,'講習スケジュール(入力用)'!$C$4:$ADG$71,15,FALSE)="","",VLOOKUP($B$1,'講習スケジュール(入力用)'!$C$4:$ADG$71,15,FALSE))</f>
      </c>
      <c r="C16" s="49">
        <f>IF(VLOOKUP($B$1,'講習スケジュール(入力用)'!$C$4:$ADG$71,14,FALSE)="","",VLOOKUP($B$1,'講習スケジュール(入力用)'!$C$4:$ADG$71,14,FALSE))</f>
      </c>
      <c r="D16" s="49">
        <f>IF(VLOOKUP($B$1,'講習スケジュール(入力用)'!$C$4:$ADG$71,29,FALSE)="","",VLOOKUP($B$1,'講習スケジュール(入力用)'!$C$4:$ADG$71,29,FALSE))</f>
      </c>
      <c r="E16" s="49">
        <f>IF(VLOOKUP($B$1,'講習スケジュール(入力用)'!$C$4:$ADG$71,28,FALSE)="","",VLOOKUP($B$1,'講習スケジュール(入力用)'!$C$4:$ADG$71,28,FALSE))</f>
      </c>
      <c r="F16" s="49">
        <f>IF(VLOOKUP($B$1,'講習スケジュール(入力用)'!$C$4:$ADG$71,43,FALSE)="","",VLOOKUP($B$1,'講習スケジュール(入力用)'!$C$4:$ADG$71,43,FALSE))</f>
      </c>
      <c r="G16" s="49">
        <f>IF(VLOOKUP($B$1,'講習スケジュール(入力用)'!$C$4:$ADG$71,42,FALSE)="","",VLOOKUP($B$1,'講習スケジュール(入力用)'!$C$4:$ADG$71,42,FALSE))</f>
      </c>
      <c r="H16" s="49">
        <f>IF(VLOOKUP($B$1,'講習スケジュール(入力用)'!$C$4:$ADG$71,57,FALSE)="","",VLOOKUP($B$1,'講習スケジュール(入力用)'!$C$4:$ADG$71,57,FALSE))</f>
      </c>
      <c r="I16" s="49">
        <f>IF(VLOOKUP($B$1,'講習スケジュール(入力用)'!$C$4:$ADG$71,56,FALSE)="","",VLOOKUP($B$1,'講習スケジュール(入力用)'!$C$4:$ADG$71,56,FALSE))</f>
      </c>
      <c r="J16" s="49">
        <f>IF(VLOOKUP($B$1,'講習スケジュール(入力用)'!$C$4:$ADG$71,71,FALSE)="","",VLOOKUP($B$1,'講習スケジュール(入力用)'!$C$4:$ADG$71,71,FALSE))</f>
      </c>
      <c r="K16" s="49">
        <f>IF(VLOOKUP($B$1,'講習スケジュール(入力用)'!$C$4:$ADG$71,70,FALSE)="","",VLOOKUP($B$1,'講習スケジュール(入力用)'!$C$4:$ADG$71,70,FALSE))</f>
      </c>
      <c r="L16" s="49">
        <f>IF(VLOOKUP($B$1,'講習スケジュール(入力用)'!$C$4:$ADG$71,85,FALSE)="","",VLOOKUP($B$1,'講習スケジュール(入力用)'!$C$4:$ADG$71,85,FALSE))</f>
      </c>
      <c r="M16" s="49">
        <f>IF(VLOOKUP($B$1,'講習スケジュール(入力用)'!$C$4:$ADG$71,84,FALSE)="","",VLOOKUP($B$1,'講習スケジュール(入力用)'!$C$4:$ADG$71,84,FALSE))</f>
      </c>
      <c r="N16" s="170">
        <f>IF(VLOOKUP($B$1,'講習スケジュール(入力用)'!$C$4:$ADG$71,99,FALSE)="","",VLOOKUP($B$1,'講習スケジュール(入力用)'!$C$4:$ADG$71,99,FALSE))</f>
      </c>
      <c r="O16" s="170">
        <f>IF(VLOOKUP($B$1,'講習スケジュール(入力用)'!$C$4:$ADG$71,98,FALSE)="","",VLOOKUP($B$1,'講習スケジュール(入力用)'!$C$4:$ADG$71,98,FALSE))</f>
      </c>
    </row>
    <row r="17" spans="1:15" ht="15" customHeight="1">
      <c r="A17" s="188"/>
      <c r="B17" s="49">
        <f>IF(VLOOKUP($O$1,'講習スケジュール(入力用)'!$C$4:$ADG$71,15,FALSE)="","",VLOOKUP($O$1,'講習スケジュール(入力用)'!$C$4:$ADG$71,15,FALSE))</f>
      </c>
      <c r="C17" s="49">
        <f>IF(VLOOKUP($O$1,'講習スケジュール(入力用)'!$C$4:$ADG$71,14,FALSE)="","",VLOOKUP($O$1,'講習スケジュール(入力用)'!$C$4:$ADG$71,14,FALSE))</f>
      </c>
      <c r="D17" s="49">
        <f>IF(VLOOKUP($O$1,'講習スケジュール(入力用)'!$C$4:$ADG$71,29,FALSE)="","",VLOOKUP($O$1,'講習スケジュール(入力用)'!$C$4:$ADG$71,29,FALSE))</f>
      </c>
      <c r="E17" s="49">
        <f>IF(VLOOKUP($O$1,'講習スケジュール(入力用)'!$C$4:$ADG$71,28,FALSE)="","",VLOOKUP($O$1,'講習スケジュール(入力用)'!$C$4:$ADG$71,28,FALSE))</f>
      </c>
      <c r="F17" s="49">
        <f>IF(VLOOKUP($O$1,'講習スケジュール(入力用)'!$C$4:$ADG$71,43,FALSE)="","",VLOOKUP($O$1,'講習スケジュール(入力用)'!$C$4:$ADG$71,43,FALSE))</f>
      </c>
      <c r="G17" s="49">
        <f>IF(VLOOKUP($O$1,'講習スケジュール(入力用)'!$C$4:$ADG$71,42,FALSE)="","",VLOOKUP($O$1,'講習スケジュール(入力用)'!$C$4:$ADG$71,42,FALSE))</f>
      </c>
      <c r="H17" s="49">
        <f>IF(VLOOKUP($O$1,'講習スケジュール(入力用)'!$C$4:$ADG$71,57,FALSE)="","",VLOOKUP($O$1,'講習スケジュール(入力用)'!$C$4:$ADG$71,57,FALSE))</f>
      </c>
      <c r="I17" s="49">
        <f>IF(VLOOKUP($O$1,'講習スケジュール(入力用)'!$C$4:$ADG$71,56,FALSE)="","",VLOOKUP($O$1,'講習スケジュール(入力用)'!$C$4:$ADG$71,56,FALSE))</f>
      </c>
      <c r="J17" s="49">
        <f>IF(VLOOKUP($O$1,'講習スケジュール(入力用)'!$C$4:$ADG$71,71,FALSE)="","",VLOOKUP($O$1,'講習スケジュール(入力用)'!$C$4:$ADG$71,71,FALSE))</f>
      </c>
      <c r="K17" s="49">
        <f>IF(VLOOKUP($O$1,'講習スケジュール(入力用)'!$C$4:$ADG$71,70,FALSE)="","",VLOOKUP($O$1,'講習スケジュール(入力用)'!$C$4:$ADG$71,70,FALSE))</f>
      </c>
      <c r="L17" s="49">
        <f>IF(VLOOKUP($O$1,'講習スケジュール(入力用)'!$C$4:$ADG$71,85,FALSE)="","",VLOOKUP($O$1,'講習スケジュール(入力用)'!$C$4:$ADG$71,85,FALSE))</f>
      </c>
      <c r="M17" s="49">
        <f>IF(VLOOKUP($O$1,'講習スケジュール(入力用)'!$C$4:$ADG$71,84,FALSE)="","",VLOOKUP($O$1,'講習スケジュール(入力用)'!$C$4:$ADG$71,84,FALSE))</f>
      </c>
      <c r="N17" s="170">
        <f>IF(VLOOKUP($O$1,'講習スケジュール(入力用)'!$C$4:$ADG$71,99,FALSE)="","",VLOOKUP($O$1,'講習スケジュール(入力用)'!$C$4:$ADG$71,99,FALSE))</f>
      </c>
      <c r="O17" s="170">
        <f>IF(VLOOKUP($O$1,'講習スケジュール(入力用)'!$C$4:$ADG$71,98,FALSE)="","",VLOOKUP($O$1,'講習スケジュール(入力用)'!$C$4:$ADG$71,98,FALSE))</f>
      </c>
    </row>
    <row r="18" spans="1:15">
      <c r="A18" s="44"/>
    </row>
    <row r="19" spans="1:15" ht="15" customHeight="1">
      <c r="A19" s="42"/>
      <c r="B19" s="43">
        <f>N3+1</f>
      </c>
      <c r="C19" s="42">
        <f>TEXT(B19,"aaa")</f>
      </c>
      <c r="D19" s="43">
        <f>B19+1</f>
      </c>
      <c r="E19" s="42">
        <f>TEXT(D19,"aaa")</f>
      </c>
      <c r="F19" s="43">
        <f>D19+1</f>
      </c>
      <c r="G19" s="42">
        <f>TEXT(F19,"aaa")</f>
      </c>
      <c r="H19" s="43">
        <f>F19+1</f>
      </c>
      <c r="I19" s="42">
        <f>TEXT(H19,"aaa")</f>
      </c>
      <c r="J19" s="43">
        <f>H19+1</f>
      </c>
      <c r="K19" s="42">
        <f>TEXT(J19,"aaa")</f>
      </c>
      <c r="L19" s="43">
        <f>J19+1</f>
      </c>
      <c r="M19" s="42">
        <f>TEXT(L19,"aaa")</f>
      </c>
      <c r="N19" s="171">
        <f>L19+1</f>
      </c>
      <c r="O19" s="172">
        <f>TEXT(N19,"aaa")</f>
      </c>
    </row>
    <row r="20" spans="1:15" ht="15" customHeight="1">
      <c r="A20" s="188">
        <f>'講習スケジュール(入力用)'!$D$3</f>
      </c>
      <c r="B20" s="170">
        <f>IF(VLOOKUP($B$1,'講習スケジュール(入力用)'!$C$4:$ADG$71,101,FALSE)="","",VLOOKUP($B$1,'講習スケジュール(入力用)'!$C$4:$ADG$71,101,FALSE))</f>
      </c>
      <c r="C20" s="170">
        <f>IF(VLOOKUP($B$1,'講習スケジュール(入力用)'!$C$4:$ADG$71,100,FALSE)="","",VLOOKUP($B$1,'講習スケジュール(入力用)'!$C$4:$ADG$71,100,FALSE))</f>
      </c>
      <c r="D20" s="170">
        <f>IF(VLOOKUP($B$1,'講習スケジュール(入力用)'!$C$4:$ADG$71,115,FALSE)="","",VLOOKUP($B$1,'講習スケジュール(入力用)'!$C$4:$ADG$71,115,FALSE))</f>
      </c>
      <c r="E20" s="170">
        <f>IF(VLOOKUP($B$1,'講習スケジュール(入力用)'!$C$4:$ADG$71,114,FALSE)="","",VLOOKUP($B$1,'講習スケジュール(入力用)'!$C$4:$ADG$71,114,FALSE))</f>
      </c>
      <c r="F20" s="170">
        <f>IF(VLOOKUP($B$1,'講習スケジュール(入力用)'!$C$4:$ADG$71,129,FALSE)="","",VLOOKUP($B$1,'講習スケジュール(入力用)'!$C$4:$ADG$71,129,FALSE))</f>
      </c>
      <c r="G20" s="170">
        <f>IF(VLOOKUP($B$1,'講習スケジュール(入力用)'!$C$4:$ADG$71,128,FALSE)="","",VLOOKUP($B$1,'講習スケジュール(入力用)'!$C$4:$ADG$71,128,FALSE))</f>
      </c>
      <c r="H20" s="170">
        <f>IF(VLOOKUP($B$1,'講習スケジュール(入力用)'!$C$4:$ADG$71,143,FALSE)="","",VLOOKUP($B$1,'講習スケジュール(入力用)'!$C$4:$ADG$71,143,FALSE))</f>
      </c>
      <c r="I20" s="170">
        <f>IF(VLOOKUP($B$1,'講習スケジュール(入力用)'!$C$4:$ADG$71,142,FALSE)="","",VLOOKUP($B$1,'講習スケジュール(入力用)'!$C$4:$ADG$71,142,FALSE))</f>
      </c>
      <c r="J20" s="170">
        <f>IF(VLOOKUP($B$1,'講習スケジュール(入力用)'!$C$4:$ADG$71,157,FALSE)="","",VLOOKUP($B$1,'講習スケジュール(入力用)'!$C$4:$ADG$71,157,FALSE))</f>
      </c>
      <c r="K20" s="170">
        <f>IF(VLOOKUP($B$1,'講習スケジュール(入力用)'!$C$4:$ADG$71,156,FALSE)="","",VLOOKUP($B$1,'講習スケジュール(入力用)'!$C$4:$ADG$71,156,FALSE))</f>
      </c>
      <c r="L20" s="170">
        <f>IF(VLOOKUP($B$1,'講習スケジュール(入力用)'!$C$4:$ADG$71,171,FALSE)="","",VLOOKUP($B$1,'講習スケジュール(入力用)'!$C$4:$ADG$71,171,FALSE))</f>
      </c>
      <c r="M20" s="170">
        <f>IF(VLOOKUP($B$1,'講習スケジュール(入力用)'!$C$4:$ADG$71,170,FALSE)="","",VLOOKUP($B$1,'講習スケジュール(入力用)'!$C$4:$ADG$71,170,FALSE))</f>
      </c>
      <c r="N20" s="170">
        <f>IF(VLOOKUP($B$1,'講習スケジュール(入力用)'!$C$4:$ADG$71,185,FALSE)="","",VLOOKUP($B$1,'講習スケジュール(入力用)'!$C$4:$ADG$71,185,FALSE))</f>
      </c>
      <c r="O20" s="170">
        <f>IF(VLOOKUP($B$1,'講習スケジュール(入力用)'!$C$4:$ADG$71,184,FALSE)="","",VLOOKUP($B$1,'講習スケジュール(入力用)'!$C$4:$ADG$71,184,FALSE))</f>
      </c>
    </row>
    <row r="21" spans="1:15" ht="15" customHeight="1">
      <c r="A21" s="188"/>
      <c r="B21" s="170">
        <f>IF(VLOOKUP($O$1,'講習スケジュール(入力用)'!$C$4:$ADG$71,101,FALSE)="","",VLOOKUP($O$1,'講習スケジュール(入力用)'!$C$4:$ADG$71,101,FALSE))</f>
      </c>
      <c r="C21" s="170">
        <f>IF(VLOOKUP($O$1,'講習スケジュール(入力用)'!$C$4:$ADG$71,100,FALSE)="","",VLOOKUP($O$1,'講習スケジュール(入力用)'!$C$4:$ADG$71,100,FALSE))</f>
      </c>
      <c r="D21" s="170">
        <f>IF(VLOOKUP($O$1,'講習スケジュール(入力用)'!$C$4:$ADG$71,115,FALSE)="","",VLOOKUP($O$1,'講習スケジュール(入力用)'!$C$4:$ADG$71,115,FALSE))</f>
      </c>
      <c r="E21" s="170">
        <f>IF(VLOOKUP($O$1,'講習スケジュール(入力用)'!$C$4:$ADG$71,114,FALSE)="","",VLOOKUP($O$1,'講習スケジュール(入力用)'!$C$4:$ADG$71,114,FALSE))</f>
      </c>
      <c r="F21" s="170">
        <f>IF(VLOOKUP($O$1,'講習スケジュール(入力用)'!$C$4:$ADG$71,129,FALSE)="","",VLOOKUP($O$1,'講習スケジュール(入力用)'!$C$4:$ADG$71,129,FALSE))</f>
      </c>
      <c r="G21" s="170">
        <f>IF(VLOOKUP($O$1,'講習スケジュール(入力用)'!$C$4:$ADG$71,128,FALSE)="","",VLOOKUP($O$1,'講習スケジュール(入力用)'!$C$4:$ADG$71,128,FALSE))</f>
      </c>
      <c r="H21" s="170">
        <f>IF(VLOOKUP($O$1,'講習スケジュール(入力用)'!$C$4:$ADG$71,143,FALSE)="","",VLOOKUP($O$1,'講習スケジュール(入力用)'!$C$4:$ADG$71,143,FALSE))</f>
      </c>
      <c r="I21" s="170">
        <f>IF(VLOOKUP($O$1,'講習スケジュール(入力用)'!$C$4:$ADG$71,142,FALSE)="","",VLOOKUP($O$1,'講習スケジュール(入力用)'!$C$4:$ADG$71,142,FALSE))</f>
      </c>
      <c r="J21" s="170">
        <f>IF(VLOOKUP($O$1,'講習スケジュール(入力用)'!$C$4:$ADG$71,157,FALSE)="","",VLOOKUP($O$1,'講習スケジュール(入力用)'!$C$4:$ADG$71,157,FALSE))</f>
      </c>
      <c r="K21" s="170">
        <f>IF(VLOOKUP($O$1,'講習スケジュール(入力用)'!$C$4:$ADG$71,156,FALSE)="","",VLOOKUP($O$1,'講習スケジュール(入力用)'!$C$4:$ADG$71,156,FALSE))</f>
      </c>
      <c r="L21" s="170">
        <f>IF(VLOOKUP($O$1,'講習スケジュール(入力用)'!$C$4:$ADG$71,171,FALSE)="","",VLOOKUP($O$1,'講習スケジュール(入力用)'!$C$4:$ADG$71,171,FALSE))</f>
      </c>
      <c r="M21" s="170">
        <f>IF(VLOOKUP($O$1,'講習スケジュール(入力用)'!$C$4:$ADG$71,170,FALSE)="","",VLOOKUP($O$1,'講習スケジュール(入力用)'!$C$4:$ADG$71,170,FALSE))</f>
      </c>
      <c r="N21" s="170">
        <f>IF(VLOOKUP($O$1,'講習スケジュール(入力用)'!$C$4:$ADG$71,185,FALSE)="","",VLOOKUP($O$1,'講習スケジュール(入力用)'!$C$4:$ADG$71,185,FALSE))</f>
      </c>
      <c r="O21" s="170">
        <f>IF(VLOOKUP($O$1,'講習スケジュール(入力用)'!$C$4:$ADG$71,184,FALSE)="","",VLOOKUP($O$1,'講習スケジュール(入力用)'!$C$4:$ADG$71,184,FALSE))</f>
      </c>
    </row>
    <row r="22" spans="1:15" ht="15" customHeight="1">
      <c r="A22" s="189">
        <f>'講習スケジュール(入力用)'!$F$3</f>
      </c>
      <c r="B22" s="170">
        <f>IF(VLOOKUP($B$1,'講習スケジュール(入力用)'!$C$4:$ADG$71,103,FALSE)="","",VLOOKUP($B$1,'講習スケジュール(入力用)'!$C$4:$ADG$71,103,FALSE))</f>
      </c>
      <c r="C22" s="170">
        <f>IF(VLOOKUP($B$1,'講習スケジュール(入力用)'!$C$4:$ADG$71,102,FALSE)="","",VLOOKUP($B$1,'講習スケジュール(入力用)'!$C$4:$ADG$71,102,FALSE))</f>
      </c>
      <c r="D22" s="170">
        <f>IF(VLOOKUP($B$1,'講習スケジュール(入力用)'!$C$4:$ADG$71,117,FALSE)="","",VLOOKUP($B$1,'講習スケジュール(入力用)'!$C$4:$ADG$71,117,FALSE))</f>
      </c>
      <c r="E22" s="170">
        <f>IF(VLOOKUP($B$1,'講習スケジュール(入力用)'!$C$4:$ADG$71,116,FALSE)="","",VLOOKUP($B$1,'講習スケジュール(入力用)'!$C$4:$ADG$71,116,FALSE))</f>
      </c>
      <c r="F22" s="170">
        <f>IF(VLOOKUP($B$1,'講習スケジュール(入力用)'!$C$4:$ADG$71,131,FALSE)="","",VLOOKUP($B$1,'講習スケジュール(入力用)'!$C$4:$ADG$71,131,FALSE))</f>
      </c>
      <c r="G22" s="170">
        <f>IF(VLOOKUP($B$1,'講習スケジュール(入力用)'!$C$4:$ADG$71,130,FALSE)="","",VLOOKUP($B$1,'講習スケジュール(入力用)'!$C$4:$ADG$71,130,FALSE))</f>
      </c>
      <c r="H22" s="170">
        <f>IF(VLOOKUP($B$1,'講習スケジュール(入力用)'!$C$4:$ADG$71,145,FALSE)="","",VLOOKUP($B$1,'講習スケジュール(入力用)'!$C$4:$ADG$71,145,FALSE))</f>
      </c>
      <c r="I22" s="170">
        <f>IF(VLOOKUP($B$1,'講習スケジュール(入力用)'!$C$4:$ADG$71,144,FALSE)="","",VLOOKUP($B$1,'講習スケジュール(入力用)'!$C$4:$ADG$71,144,FALSE))</f>
      </c>
      <c r="J22" s="170">
        <f>IF(VLOOKUP($B$1,'講習スケジュール(入力用)'!$C$4:$ADG$71,159,FALSE)="","",VLOOKUP($B$1,'講習スケジュール(入力用)'!$C$4:$ADG$71,159,FALSE))</f>
      </c>
      <c r="K22" s="170">
        <f>IF(VLOOKUP($B$1,'講習スケジュール(入力用)'!$C$4:$ADG$71,158,FALSE)="","",VLOOKUP($B$1,'講習スケジュール(入力用)'!$C$4:$ADG$71,158,FALSE))</f>
      </c>
      <c r="L22" s="170">
        <f>IF(VLOOKUP($B$1,'講習スケジュール(入力用)'!$C$4:$ADG$71,173,FALSE)="","",VLOOKUP($B$1,'講習スケジュール(入力用)'!$C$4:$ADG$71,173,FALSE))</f>
      </c>
      <c r="M22" s="170">
        <f>IF(VLOOKUP($B$1,'講習スケジュール(入力用)'!$C$4:$ADG$71,172,FALSE)="","",VLOOKUP($B$1,'講習スケジュール(入力用)'!$C$4:$ADG$71,172,FALSE))</f>
      </c>
      <c r="N22" s="170">
        <f>IF(VLOOKUP($B$1,'講習スケジュール(入力用)'!$C$4:$ADG$71,187,FALSE)="","",VLOOKUP($B$1,'講習スケジュール(入力用)'!$C$4:$ADG$71,187,FALSE))</f>
      </c>
      <c r="O22" s="170">
        <f>IF(VLOOKUP($B$1,'講習スケジュール(入力用)'!$C$4:$ADG$71,186,FALSE)="","",VLOOKUP($B$1,'講習スケジュール(入力用)'!$C$4:$ADG$71,186,FALSE))</f>
      </c>
    </row>
    <row r="23" spans="1:15" ht="15" customHeight="1">
      <c r="A23" s="189"/>
      <c r="B23" s="170">
        <f>IF(VLOOKUP($O$1,'講習スケジュール(入力用)'!$C$4:$ADG$71,103,FALSE)="","",VLOOKUP($O$1,'講習スケジュール(入力用)'!$C$4:$ADG$71,103,FALSE))</f>
      </c>
      <c r="C23" s="170">
        <f>IF(VLOOKUP($O$1,'講習スケジュール(入力用)'!$C$4:$ADG$71,102,FALSE)="","",VLOOKUP($O$1,'講習スケジュール(入力用)'!$C$4:$ADG$71,102,FALSE))</f>
      </c>
      <c r="D23" s="170">
        <f>IF(VLOOKUP($O$1,'講習スケジュール(入力用)'!$C$4:$ADG$71,117,FALSE)="","",VLOOKUP($O$1,'講習スケジュール(入力用)'!$C$4:$ADG$71,117,FALSE))</f>
      </c>
      <c r="E23" s="170">
        <f>IF(VLOOKUP($O$1,'講習スケジュール(入力用)'!$C$4:$ADG$71,116,FALSE)="","",VLOOKUP($O$1,'講習スケジュール(入力用)'!$C$4:$ADG$71,116,FALSE))</f>
      </c>
      <c r="F23" s="170">
        <f>IF(VLOOKUP($O$1,'講習スケジュール(入力用)'!$C$4:$ADG$71,131,FALSE)="","",VLOOKUP($O$1,'講習スケジュール(入力用)'!$C$4:$ADG$71,131,FALSE))</f>
      </c>
      <c r="G23" s="170">
        <f>IF(VLOOKUP($O$1,'講習スケジュール(入力用)'!$C$4:$ADG$71,130,FALSE)="","",VLOOKUP($O$1,'講習スケジュール(入力用)'!$C$4:$ADG$71,130,FALSE))</f>
      </c>
      <c r="H23" s="170">
        <f>IF(VLOOKUP($O$1,'講習スケジュール(入力用)'!$C$4:$ADG$71,145,FALSE)="","",VLOOKUP($O$1,'講習スケジュール(入力用)'!$C$4:$ADG$71,145,FALSE))</f>
      </c>
      <c r="I23" s="170">
        <f>IF(VLOOKUP($O$1,'講習スケジュール(入力用)'!$C$4:$ADG$71,144,FALSE)="","",VLOOKUP($O$1,'講習スケジュール(入力用)'!$C$4:$ADG$71,144,FALSE))</f>
      </c>
      <c r="J23" s="170">
        <f>IF(VLOOKUP($O$1,'講習スケジュール(入力用)'!$C$4:$ADG$71,159,FALSE)="","",VLOOKUP($O$1,'講習スケジュール(入力用)'!$C$4:$ADG$71,159,FALSE))</f>
      </c>
      <c r="K23" s="170">
        <f>IF(VLOOKUP($O$1,'講習スケジュール(入力用)'!$C$4:$ADG$71,158,FALSE)="","",VLOOKUP($O$1,'講習スケジュール(入力用)'!$C$4:$ADG$71,158,FALSE))</f>
      </c>
      <c r="L23" s="170">
        <f>IF(VLOOKUP($O$1,'講習スケジュール(入力用)'!$C$4:$ADG$71,173,FALSE)="","",VLOOKUP($O$1,'講習スケジュール(入力用)'!$C$4:$ADG$71,173,FALSE))</f>
      </c>
      <c r="M23" s="170">
        <f>IF(VLOOKUP($O$1,'講習スケジュール(入力用)'!$C$4:$ADG$71,172,FALSE)="","",VLOOKUP($O$1,'講習スケジュール(入力用)'!$C$4:$ADG$71,172,FALSE))</f>
      </c>
      <c r="N23" s="170">
        <f>IF(VLOOKUP($O$1,'講習スケジュール(入力用)'!$C$4:$ADG$71,187,FALSE)="","",VLOOKUP($O$1,'講習スケジュール(入力用)'!$C$4:$ADG$71,187,FALSE))</f>
      </c>
      <c r="O23" s="170">
        <f>IF(VLOOKUP($O$1,'講習スケジュール(入力用)'!$C$4:$ADG$71,186,FALSE)="","",VLOOKUP($O$1,'講習スケジュール(入力用)'!$C$4:$ADG$71,186,FALSE))</f>
      </c>
    </row>
    <row r="24" spans="1:15" ht="15" customHeight="1">
      <c r="A24" s="188">
        <f>'講習スケジュール(入力用)'!$H$3</f>
      </c>
      <c r="B24" s="170">
        <f>IF(VLOOKUP($B$1,'講習スケジュール(入力用)'!$C$4:$ADG$71,105,FALSE)="","",VLOOKUP($B$1,'講習スケジュール(入力用)'!$C$4:$ADG$71,105,FALSE))</f>
      </c>
      <c r="C24" s="170">
        <f>IF(VLOOKUP($B$1,'講習スケジュール(入力用)'!$C$4:$ADG$71,104,FALSE)="","",VLOOKUP($B$1,'講習スケジュール(入力用)'!$C$4:$ADG$71,104,FALSE))</f>
      </c>
      <c r="D24" s="170">
        <f>IF(VLOOKUP($B$1,'講習スケジュール(入力用)'!$C$4:$ADG$71,119,FALSE)="","",VLOOKUP($B$1,'講習スケジュール(入力用)'!$C$4:$ADG$71,119,FALSE))</f>
      </c>
      <c r="E24" s="170">
        <f>IF(VLOOKUP($B$1,'講習スケジュール(入力用)'!$C$4:$ADG$71,118,FALSE)="","",VLOOKUP($B$1,'講習スケジュール(入力用)'!$C$4:$ADG$71,118,FALSE))</f>
      </c>
      <c r="F24" s="170">
        <f>IF(VLOOKUP($B$1,'講習スケジュール(入力用)'!$C$4:$ADG$71,133,FALSE)="","",VLOOKUP($B$1,'講習スケジュール(入力用)'!$C$4:$ADG$71,133,FALSE))</f>
      </c>
      <c r="G24" s="170">
        <f>IF(VLOOKUP($B$1,'講習スケジュール(入力用)'!$C$4:$ADG$71,132,FALSE)="","",VLOOKUP($B$1,'講習スケジュール(入力用)'!$C$4:$ADG$71,132,FALSE))</f>
      </c>
      <c r="H24" s="170">
        <f>IF(VLOOKUP($B$1,'講習スケジュール(入力用)'!$C$4:$ADG$71,147,FALSE)="","",VLOOKUP($B$1,'講習スケジュール(入力用)'!$C$4:$ADG$71,147,FALSE))</f>
      </c>
      <c r="I24" s="170">
        <f>IF(VLOOKUP($B$1,'講習スケジュール(入力用)'!$C$4:$ADG$71,146,FALSE)="","",VLOOKUP($B$1,'講習スケジュール(入力用)'!$C$4:$ADG$71,146,FALSE))</f>
      </c>
      <c r="J24" s="170">
        <f>IF(VLOOKUP($B$1,'講習スケジュール(入力用)'!$C$4:$ADG$71,161,FALSE)="","",VLOOKUP($B$1,'講習スケジュール(入力用)'!$C$4:$ADG$71,161,FALSE))</f>
      </c>
      <c r="K24" s="170">
        <f>IF(VLOOKUP($B$1,'講習スケジュール(入力用)'!$C$4:$ADG$71,160,FALSE)="","",VLOOKUP($B$1,'講習スケジュール(入力用)'!$C$4:$ADG$71,160,FALSE))</f>
      </c>
      <c r="L24" s="170">
        <f>IF(VLOOKUP($B$1,'講習スケジュール(入力用)'!$C$4:$ADG$71,175,FALSE)="","",VLOOKUP($B$1,'講習スケジュール(入力用)'!$C$4:$ADG$71,175,FALSE))</f>
      </c>
      <c r="M24" s="170">
        <f>IF(VLOOKUP($B$1,'講習スケジュール(入力用)'!$C$4:$ADG$71,174,FALSE)="","",VLOOKUP($B$1,'講習スケジュール(入力用)'!$C$4:$ADG$71,174,FALSE))</f>
      </c>
      <c r="N24" s="170">
        <f>IF(VLOOKUP($B$1,'講習スケジュール(入力用)'!$C$4:$ADG$71,189,FALSE)="","",VLOOKUP($B$1,'講習スケジュール(入力用)'!$C$4:$ADG$71,189,FALSE))</f>
      </c>
      <c r="O24" s="170">
        <f>IF(VLOOKUP($B$1,'講習スケジュール(入力用)'!$C$4:$ADG$71,188,FALSE)="","",VLOOKUP($B$1,'講習スケジュール(入力用)'!$C$4:$ADG$71,188,FALSE))</f>
      </c>
    </row>
    <row r="25" spans="1:15" ht="15" customHeight="1">
      <c r="A25" s="188"/>
      <c r="B25" s="170">
        <f>IF(VLOOKUP($O$1,'講習スケジュール(入力用)'!$C$4:$ADG$71,105,FALSE)="","",VLOOKUP($O$1,'講習スケジュール(入力用)'!$C$4:$ADG$71,105,FALSE))</f>
      </c>
      <c r="C25" s="170">
        <f>IF(VLOOKUP($O$1,'講習スケジュール(入力用)'!$C$4:$ADG$71,104,FALSE)="","",VLOOKUP($O$1,'講習スケジュール(入力用)'!$C$4:$ADG$71,104,FALSE))</f>
      </c>
      <c r="D25" s="170">
        <f>IF(VLOOKUP($O$1,'講習スケジュール(入力用)'!$C$4:$ADG$71,119,FALSE)="","",VLOOKUP($O$1,'講習スケジュール(入力用)'!$C$4:$ADG$71,119,FALSE))</f>
      </c>
      <c r="E25" s="170">
        <f>IF(VLOOKUP($O$1,'講習スケジュール(入力用)'!$C$4:$ADG$71,118,FALSE)="","",VLOOKUP($O$1,'講習スケジュール(入力用)'!$C$4:$ADG$71,118,FALSE))</f>
      </c>
      <c r="F25" s="170">
        <f>IF(VLOOKUP($O$1,'講習スケジュール(入力用)'!$C$4:$ADG$71,133,FALSE)="","",VLOOKUP($O$1,'講習スケジュール(入力用)'!$C$4:$ADG$71,133,FALSE))</f>
      </c>
      <c r="G25" s="170">
        <f>IF(VLOOKUP($O$1,'講習スケジュール(入力用)'!$C$4:$ADG$71,132,FALSE)="","",VLOOKUP($O$1,'講習スケジュール(入力用)'!$C$4:$ADG$71,132,FALSE))</f>
      </c>
      <c r="H25" s="170">
        <f>IF(VLOOKUP($O$1,'講習スケジュール(入力用)'!$C$4:$ADG$71,147,FALSE)="","",VLOOKUP($O$1,'講習スケジュール(入力用)'!$C$4:$ADG$71,147,FALSE))</f>
      </c>
      <c r="I25" s="170">
        <f>IF(VLOOKUP($O$1,'講習スケジュール(入力用)'!$C$4:$ADG$71,146,FALSE)="","",VLOOKUP($O$1,'講習スケジュール(入力用)'!$C$4:$ADG$71,146,FALSE))</f>
      </c>
      <c r="J25" s="170">
        <f>IF(VLOOKUP($O$1,'講習スケジュール(入力用)'!$C$4:$ADG$71,161,FALSE)="","",VLOOKUP($O$1,'講習スケジュール(入力用)'!$C$4:$ADG$71,161,FALSE))</f>
      </c>
      <c r="K25" s="170">
        <f>IF(VLOOKUP($O$1,'講習スケジュール(入力用)'!$C$4:$ADG$71,160,FALSE)="","",VLOOKUP($O$1,'講習スケジュール(入力用)'!$C$4:$ADG$71,160,FALSE))</f>
      </c>
      <c r="L25" s="170">
        <f>IF(VLOOKUP($O$1,'講習スケジュール(入力用)'!$C$4:$ADG$71,175,FALSE)="","",VLOOKUP($O$1,'講習スケジュール(入力用)'!$C$4:$ADG$71,175,FALSE))</f>
      </c>
      <c r="M25" s="170">
        <f>IF(VLOOKUP($O$1,'講習スケジュール(入力用)'!$C$4:$ADG$71,174,FALSE)="","",VLOOKUP($O$1,'講習スケジュール(入力用)'!$C$4:$ADG$71,174,FALSE))</f>
      </c>
      <c r="N25" s="170">
        <f>IF(VLOOKUP($O$1,'講習スケジュール(入力用)'!$C$4:$ADG$71,189,FALSE)="","",VLOOKUP($O$1,'講習スケジュール(入力用)'!$C$4:$ADG$71,189,FALSE))</f>
      </c>
      <c r="O25" s="170">
        <f>IF(VLOOKUP($O$1,'講習スケジュール(入力用)'!$C$4:$ADG$71,188,FALSE)="","",VLOOKUP($O$1,'講習スケジュール(入力用)'!$C$4:$ADG$71,188,FALSE))</f>
      </c>
    </row>
    <row r="26" spans="1:15" ht="15" customHeight="1">
      <c r="A26" s="189">
        <f>'講習スケジュール(入力用)'!$J$3</f>
      </c>
      <c r="B26" s="158">
        <f>IF(VLOOKUP($B$1,'講習スケジュール(入力用)'!$C$4:$ADG$71,107,FALSE)="","",VLOOKUP($B$1,'講習スケジュール(入力用)'!$C$4:$ADG$71,107,FALSE))</f>
      </c>
      <c r="C26" s="158">
        <f>IF(VLOOKUP($B$1,'講習スケジュール(入力用)'!$C$4:$ADG$71,106,FALSE)="","",VLOOKUP($B$1,'講習スケジュール(入力用)'!$C$4:$ADG$71,106,FALSE))</f>
      </c>
      <c r="D26" s="158">
        <f>IF(VLOOKUP($B$1,'講習スケジュール(入力用)'!$C$4:$ADG$71,121,FALSE)="","",VLOOKUP($B$1,'講習スケジュール(入力用)'!$C$4:$ADG$71,121,FALSE))</f>
      </c>
      <c r="E26" s="158">
        <f>IF(VLOOKUP($B$1,'講習スケジュール(入力用)'!$C$4:$ADG$71,120,FALSE)="","",VLOOKUP($B$1,'講習スケジュール(入力用)'!$C$4:$ADG$71,120,FALSE))</f>
      </c>
      <c r="F26" s="158">
        <f>IF(VLOOKUP($B$1,'講習スケジュール(入力用)'!$C$4:$ADG$71,135,FALSE)="","",VLOOKUP($B$1,'講習スケジュール(入力用)'!$C$4:$ADG$71,135,FALSE))</f>
      </c>
      <c r="G26" s="158">
        <f>IF(VLOOKUP($B$1,'講習スケジュール(入力用)'!$C$4:$ADG$71,134,FALSE)="","",VLOOKUP($B$1,'講習スケジュール(入力用)'!$C$4:$ADG$71,134,FALSE))</f>
      </c>
      <c r="H26" s="158">
        <f>IF(VLOOKUP($B$1,'講習スケジュール(入力用)'!$C$4:$ADG$71,149,FALSE)="","",VLOOKUP($B$1,'講習スケジュール(入力用)'!$C$4:$ADG$71,149,FALSE))</f>
      </c>
      <c r="I26" s="158">
        <f>IF(VLOOKUP($B$1,'講習スケジュール(入力用)'!$C$4:$ADG$71,148,FALSE)="","",VLOOKUP($B$1,'講習スケジュール(入力用)'!$C$4:$ADG$71,148,FALSE))</f>
      </c>
      <c r="J26" s="158">
        <f>IF(VLOOKUP($B$1,'講習スケジュール(入力用)'!$C$4:$ADG$71,163,FALSE)="","",VLOOKUP($B$1,'講習スケジュール(入力用)'!$C$4:$ADG$71,163,FALSE))</f>
      </c>
      <c r="K26" s="158">
        <f>IF(VLOOKUP($B$1,'講習スケジュール(入力用)'!$C$4:$ADG$71,162,FALSE)="","",VLOOKUP($B$1,'講習スケジュール(入力用)'!$C$4:$ADG$71,162,FALSE))</f>
      </c>
      <c r="L26" s="158">
        <f>IF(VLOOKUP($B$1,'講習スケジュール(入力用)'!$C$4:$ADG$71,177,FALSE)="","",VLOOKUP($B$1,'講習スケジュール(入力用)'!$C$4:$ADG$71,177,FALSE))</f>
      </c>
      <c r="M26" s="158">
        <f>IF(VLOOKUP($B$1,'講習スケジュール(入力用)'!$C$4:$ADG$71,176,FALSE)="","",VLOOKUP($B$1,'講習スケジュール(入力用)'!$C$4:$ADG$71,176,FALSE))</f>
      </c>
      <c r="N26" s="170">
        <f>IF(VLOOKUP($B$1,'講習スケジュール(入力用)'!$C$4:$ADG$71,191,FALSE)="","",VLOOKUP($B$1,'講習スケジュール(入力用)'!$C$4:$ADG$71,191,FALSE))</f>
      </c>
      <c r="O26" s="170">
        <f>IF(VLOOKUP($B$1,'講習スケジュール(入力用)'!$C$4:$ADG$71,190,FALSE)="","",VLOOKUP($B$1,'講習スケジュール(入力用)'!$C$4:$ADG$71,190,FALSE))</f>
      </c>
    </row>
    <row r="27" spans="1:15" ht="15" customHeight="1">
      <c r="A27" s="189"/>
      <c r="B27" s="158">
        <f>IF(VLOOKUP($O$1,'講習スケジュール(入力用)'!$C$4:$ADG$71,107,FALSE)="","",VLOOKUP($O$1,'講習スケジュール(入力用)'!$C$4:$ADG$71,107,FALSE))</f>
      </c>
      <c r="C27" s="158">
        <f>IF(VLOOKUP($O$1,'講習スケジュール(入力用)'!$C$4:$ADG$71,106,FALSE)="","",VLOOKUP($O$1,'講習スケジュール(入力用)'!$C$4:$ADG$71,106,FALSE))</f>
      </c>
      <c r="D27" s="158">
        <f>IF(VLOOKUP($O$1,'講習スケジュール(入力用)'!$C$4:$ADG$71,121,FALSE)="","",VLOOKUP($O$1,'講習スケジュール(入力用)'!$C$4:$ADG$71,121,FALSE))</f>
      </c>
      <c r="E27" s="158">
        <f>IF(VLOOKUP($O$1,'講習スケジュール(入力用)'!$C$4:$ADG$71,120,FALSE)="","",VLOOKUP($O$1,'講習スケジュール(入力用)'!$C$4:$ADG$71,120,FALSE))</f>
      </c>
      <c r="F27" s="158">
        <f>IF(VLOOKUP($O$1,'講習スケジュール(入力用)'!$C$4:$ADG$71,135,FALSE)="","",VLOOKUP($O$1,'講習スケジュール(入力用)'!$C$4:$ADG$71,135,FALSE))</f>
      </c>
      <c r="G27" s="158">
        <f>IF(VLOOKUP($O$1,'講習スケジュール(入力用)'!$C$4:$ADG$71,134,FALSE)="","",VLOOKUP($O$1,'講習スケジュール(入力用)'!$C$4:$ADG$71,134,FALSE))</f>
      </c>
      <c r="H27" s="158">
        <f>IF(VLOOKUP($O$1,'講習スケジュール(入力用)'!$C$4:$ADG$71,149,FALSE)="","",VLOOKUP($O$1,'講習スケジュール(入力用)'!$C$4:$ADG$71,149,FALSE))</f>
      </c>
      <c r="I27" s="158">
        <f>IF(VLOOKUP($O$1,'講習スケジュール(入力用)'!$C$4:$ADG$71,148,FALSE)="","",VLOOKUP($O$1,'講習スケジュール(入力用)'!$C$4:$ADG$71,148,FALSE))</f>
      </c>
      <c r="J27" s="158">
        <f>IF(VLOOKUP($O$1,'講習スケジュール(入力用)'!$C$4:$ADG$71,163,FALSE)="","",VLOOKUP($O$1,'講習スケジュール(入力用)'!$C$4:$ADG$71,163,FALSE))</f>
      </c>
      <c r="K27" s="158">
        <f>IF(VLOOKUP($O$1,'講習スケジュール(入力用)'!$C$4:$ADG$71,162,FALSE)="","",VLOOKUP($O$1,'講習スケジュール(入力用)'!$C$4:$ADG$71,162,FALSE))</f>
      </c>
      <c r="L27" s="158">
        <f>IF(VLOOKUP($O$1,'講習スケジュール(入力用)'!$C$4:$ADG$71,177,FALSE)="","",VLOOKUP($O$1,'講習スケジュール(入力用)'!$C$4:$ADG$71,177,FALSE))</f>
      </c>
      <c r="M27" s="158">
        <f>IF(VLOOKUP($O$1,'講習スケジュール(入力用)'!$C$4:$ADG$71,176,FALSE)="","",VLOOKUP($O$1,'講習スケジュール(入力用)'!$C$4:$ADG$71,176,FALSE))</f>
      </c>
      <c r="N27" s="170">
        <f>IF(VLOOKUP($O$1,'講習スケジュール(入力用)'!$C$4:$ADG$71,191,FALSE)="","",VLOOKUP($O$1,'講習スケジュール(入力用)'!$C$4:$ADG$71,191,FALSE))</f>
      </c>
      <c r="O27" s="170">
        <f>IF(VLOOKUP($O$1,'講習スケジュール(入力用)'!$C$4:$ADG$71,190,FALSE)="","",VLOOKUP($O$1,'講習スケジュール(入力用)'!$C$4:$ADG$71,190,FALSE))</f>
      </c>
    </row>
    <row r="28" spans="1:15" ht="15" customHeight="1">
      <c r="A28" s="188">
        <f>'講習スケジュール(入力用)'!$L$3</f>
      </c>
      <c r="B28" s="49">
        <f>IF(VLOOKUP($B$1,'講習スケジュール(入力用)'!$C$4:$ADG$71,109,FALSE)="","",VLOOKUP($B$1,'講習スケジュール(入力用)'!$C$4:$ADG$71,109,FALSE))</f>
      </c>
      <c r="C28" s="49">
        <f>IF(VLOOKUP($B$1,'講習スケジュール(入力用)'!$C$4:$ADG$71,108,FALSE)="","",VLOOKUP($B$1,'講習スケジュール(入力用)'!$C$4:$ADG$71,108,FALSE))</f>
      </c>
      <c r="D28" s="49">
        <f>IF(VLOOKUP($B$1,'講習スケジュール(入力用)'!$C$4:$ADG$71,123,FALSE)="","",VLOOKUP($B$1,'講習スケジュール(入力用)'!$C$4:$ADG$71,123,FALSE))</f>
      </c>
      <c r="E28" s="49">
        <f>IF(VLOOKUP($B$1,'講習スケジュール(入力用)'!$C$4:$ADG$71,122,FALSE)="","",VLOOKUP($B$1,'講習スケジュール(入力用)'!$C$4:$ADG$71,122,FALSE))</f>
      </c>
      <c r="F28" s="49">
        <f>IF(VLOOKUP($B$1,'講習スケジュール(入力用)'!$C$4:$ADG$71,137,FALSE)="","",VLOOKUP($B$1,'講習スケジュール(入力用)'!$C$4:$ADG$71,137,FALSE))</f>
      </c>
      <c r="G28" s="49">
        <f>IF(VLOOKUP($B$1,'講習スケジュール(入力用)'!$C$4:$ADG$71,136,FALSE)="","",VLOOKUP($B$1,'講習スケジュール(入力用)'!$C$4:$ADG$71,136,FALSE))</f>
      </c>
      <c r="H28" s="49">
        <f>IF(VLOOKUP($B$1,'講習スケジュール(入力用)'!$C$4:$ADG$71,151,FALSE)="","",VLOOKUP($B$1,'講習スケジュール(入力用)'!$C$4:$ADG$71,151,FALSE))</f>
      </c>
      <c r="I28" s="49">
        <f>IF(VLOOKUP($B$1,'講習スケジュール(入力用)'!$C$4:$ADG$71,150,FALSE)="","",VLOOKUP($B$1,'講習スケジュール(入力用)'!$C$4:$ADG$71,150,FALSE))</f>
      </c>
      <c r="J28" s="49">
        <f>IF(VLOOKUP($B$1,'講習スケジュール(入力用)'!$C$4:$ADG$71,165,FALSE)="","",VLOOKUP($B$1,'講習スケジュール(入力用)'!$C$4:$ADG$71,165,FALSE))</f>
      </c>
      <c r="K28" s="49">
        <f>IF(VLOOKUP($B$1,'講習スケジュール(入力用)'!$C$4:$ADG$71,164,FALSE)="","",VLOOKUP($B$1,'講習スケジュール(入力用)'!$C$4:$ADG$71,164,FALSE))</f>
      </c>
      <c r="L28" s="49">
        <f>IF(VLOOKUP($B$1,'講習スケジュール(入力用)'!$C$4:$ADG$71,179,FALSE)="","",VLOOKUP($B$1,'講習スケジュール(入力用)'!$C$4:$ADG$71,179,FALSE))</f>
      </c>
      <c r="M28" s="49">
        <f>IF(VLOOKUP($B$1,'講習スケジュール(入力用)'!$C$4:$ADG$71,178,FALSE)="","",VLOOKUP($B$1,'講習スケジュール(入力用)'!$C$4:$ADG$71,178,FALSE))</f>
      </c>
      <c r="N28" s="170">
        <f>IF(VLOOKUP($B$1,'講習スケジュール(入力用)'!$C$4:$ADG$71,193,FALSE)="","",VLOOKUP($B$1,'講習スケジュール(入力用)'!$C$4:$ADG$71,193,FALSE))</f>
      </c>
      <c r="O28" s="170">
        <f>IF(VLOOKUP($B$1,'講習スケジュール(入力用)'!$C$4:$ADG$71,192,FALSE)="","",VLOOKUP($B$1,'講習スケジュール(入力用)'!$C$4:$ADG$71,192,FALSE))</f>
      </c>
    </row>
    <row r="29" spans="1:15" ht="15" customHeight="1">
      <c r="A29" s="188"/>
      <c r="B29" s="49">
        <f>IF(VLOOKUP($O$1,'講習スケジュール(入力用)'!$C$4:$ADG$71,109,FALSE)="","",VLOOKUP($O$1,'講習スケジュール(入力用)'!$C$4:$ADG$71,109,FALSE))</f>
      </c>
      <c r="C29" s="49">
        <f>IF(VLOOKUP($O$1,'講習スケジュール(入力用)'!$C$4:$ADG$71,108,FALSE)="","",VLOOKUP($O$1,'講習スケジュール(入力用)'!$C$4:$ADG$71,108,FALSE))</f>
      </c>
      <c r="D29" s="49">
        <f>IF(VLOOKUP($O$1,'講習スケジュール(入力用)'!$C$4:$ADG$71,123,FALSE)="","",VLOOKUP($O$1,'講習スケジュール(入力用)'!$C$4:$ADG$71,123,FALSE))</f>
      </c>
      <c r="E29" s="49">
        <f>IF(VLOOKUP($O$1,'講習スケジュール(入力用)'!$C$4:$ADG$71,122,FALSE)="","",VLOOKUP($O$1,'講習スケジュール(入力用)'!$C$4:$ADG$71,122,FALSE))</f>
      </c>
      <c r="F29" s="49">
        <f>IF(VLOOKUP($O$1,'講習スケジュール(入力用)'!$C$4:$ADG$71,137,FALSE)="","",VLOOKUP($O$1,'講習スケジュール(入力用)'!$C$4:$ADG$71,137,FALSE))</f>
      </c>
      <c r="G29" s="49">
        <f>IF(VLOOKUP($O$1,'講習スケジュール(入力用)'!$C$4:$ADG$71,136,FALSE)="","",VLOOKUP($O$1,'講習スケジュール(入力用)'!$C$4:$ADG$71,136,FALSE))</f>
      </c>
      <c r="H29" s="49">
        <f>IF(VLOOKUP($O$1,'講習スケジュール(入力用)'!$C$4:$ADG$71,151,FALSE)="","",VLOOKUP($O$1,'講習スケジュール(入力用)'!$C$4:$ADG$71,151,FALSE))</f>
      </c>
      <c r="I29" s="49">
        <f>IF(VLOOKUP($O$1,'講習スケジュール(入力用)'!$C$4:$ADG$71,150,FALSE)="","",VLOOKUP($O$1,'講習スケジュール(入力用)'!$C$4:$ADG$71,150,FALSE))</f>
      </c>
      <c r="J29" s="49">
        <f>IF(VLOOKUP($O$1,'講習スケジュール(入力用)'!$C$4:$ADG$71,165,FALSE)="","",VLOOKUP($O$1,'講習スケジュール(入力用)'!$C$4:$ADG$71,165,FALSE))</f>
      </c>
      <c r="K29" s="49">
        <f>IF(VLOOKUP($O$1,'講習スケジュール(入力用)'!$C$4:$ADG$71,164,FALSE)="","",VLOOKUP($O$1,'講習スケジュール(入力用)'!$C$4:$ADG$71,164,FALSE))</f>
      </c>
      <c r="L29" s="49">
        <f>IF(VLOOKUP($O$1,'講習スケジュール(入力用)'!$C$4:$ADG$71,179,FALSE)="","",VLOOKUP($O$1,'講習スケジュール(入力用)'!$C$4:$ADG$71,179,FALSE))</f>
      </c>
      <c r="M29" s="49">
        <f>IF(VLOOKUP($O$1,'講習スケジュール(入力用)'!$C$4:$ADG$71,178,FALSE)="","",VLOOKUP($O$1,'講習スケジュール(入力用)'!$C$4:$ADG$71,178,FALSE))</f>
      </c>
      <c r="N29" s="170">
        <f>IF(VLOOKUP($O$1,'講習スケジュール(入力用)'!$C$4:$ADG$71,193,FALSE)="","",VLOOKUP($O$1,'講習スケジュール(入力用)'!$C$4:$ADG$71,193,FALSE))</f>
      </c>
      <c r="O29" s="170">
        <f>IF(VLOOKUP($O$1,'講習スケジュール(入力用)'!$C$4:$ADG$71,192,FALSE)="","",VLOOKUP($O$1,'講習スケジュール(入力用)'!$C$4:$ADG$71,192,FALSE))</f>
      </c>
    </row>
    <row r="30" spans="1:15" ht="15" customHeight="1">
      <c r="A30" s="189">
        <f>'講習スケジュール(入力用)'!$N$3</f>
      </c>
      <c r="B30" s="158">
        <f>IF(VLOOKUP($B$1,'講習スケジュール(入力用)'!$C$4:$ADG$71,111,FALSE)="","",VLOOKUP($B$1,'講習スケジュール(入力用)'!$C$4:$ADG$71,111,FALSE))</f>
      </c>
      <c r="C30" s="158">
        <f>IF(VLOOKUP($B$1,'講習スケジュール(入力用)'!$C$4:$ADG$71,110,FALSE)="","",VLOOKUP($B$1,'講習スケジュール(入力用)'!$C$4:$ADG$71,110,FALSE))</f>
      </c>
      <c r="D30" s="158">
        <f>IF(VLOOKUP($B$1,'講習スケジュール(入力用)'!$C$4:$ADG$71,125,FALSE)="","",VLOOKUP($B$1,'講習スケジュール(入力用)'!$C$4:$ADG$71,125,FALSE))</f>
      </c>
      <c r="E30" s="158">
        <f>IF(VLOOKUP($B$1,'講習スケジュール(入力用)'!$C$4:$ADG$71,124,FALSE)="","",VLOOKUP($B$1,'講習スケジュール(入力用)'!$C$4:$ADG$71,124,FALSE))</f>
      </c>
      <c r="F30" s="158">
        <f>IF(VLOOKUP($B$1,'講習スケジュール(入力用)'!$C$4:$ADG$71,139,FALSE)="","",VLOOKUP($B$1,'講習スケジュール(入力用)'!$C$4:$ADG$71,139,FALSE))</f>
      </c>
      <c r="G30" s="158">
        <f>IF(VLOOKUP($B$1,'講習スケジュール(入力用)'!$C$4:$ADG$71,138,FALSE)="","",VLOOKUP($B$1,'講習スケジュール(入力用)'!$C$4:$ADG$71,138,FALSE))</f>
      </c>
      <c r="H30" s="158">
        <f>IF(VLOOKUP($B$1,'講習スケジュール(入力用)'!$C$4:$ADG$71,153,FALSE)="","",VLOOKUP($B$1,'講習スケジュール(入力用)'!$C$4:$ADG$71,153,FALSE))</f>
      </c>
      <c r="I30" s="158">
        <f>IF(VLOOKUP($B$1,'講習スケジュール(入力用)'!$C$4:$ADG$71,152,FALSE)="","",VLOOKUP($B$1,'講習スケジュール(入力用)'!$C$4:$ADG$71,152,FALSE))</f>
      </c>
      <c r="J30" s="158">
        <f>IF(VLOOKUP($B$1,'講習スケジュール(入力用)'!$C$4:$ADG$71,167,FALSE)="","",VLOOKUP($B$1,'講習スケジュール(入力用)'!$C$4:$ADG$71,167,FALSE))</f>
      </c>
      <c r="K30" s="158">
        <f>IF(VLOOKUP($B$1,'講習スケジュール(入力用)'!$C$4:$ADG$71,166,FALSE)="","",VLOOKUP($B$1,'講習スケジュール(入力用)'!$C$4:$ADG$71,166,FALSE))</f>
      </c>
      <c r="L30" s="158">
        <f>IF(VLOOKUP($B$1,'講習スケジュール(入力用)'!$C$4:$ADG$71,181,FALSE)="","",VLOOKUP($B$1,'講習スケジュール(入力用)'!$C$4:$ADG$71,181,FALSE))</f>
      </c>
      <c r="M30" s="158">
        <f>IF(VLOOKUP($B$1,'講習スケジュール(入力用)'!$C$4:$ADG$71,180,FALSE)="","",VLOOKUP($B$1,'講習スケジュール(入力用)'!$C$4:$ADG$71,180,FALSE))</f>
      </c>
      <c r="N30" s="170">
        <f>IF(VLOOKUP($B$1,'講習スケジュール(入力用)'!$C$4:$ADG$71,195,FALSE)="","",VLOOKUP($B$1,'講習スケジュール(入力用)'!$C$4:$ADG$71,195,FALSE))</f>
      </c>
      <c r="O30" s="170">
        <f>IF(VLOOKUP($B$1,'講習スケジュール(入力用)'!$C$4:$ADG$71,194,FALSE)="","",VLOOKUP($B$1,'講習スケジュール(入力用)'!$C$4:$ADG$71,194,FALSE))</f>
      </c>
    </row>
    <row r="31" spans="1:15" ht="15" customHeight="1">
      <c r="A31" s="189"/>
      <c r="B31" s="158">
        <f>IF(VLOOKUP($O$1,'講習スケジュール(入力用)'!$C$4:$ADG$71,111,FALSE)="","",VLOOKUP($O$1,'講習スケジュール(入力用)'!$C$4:$ADG$71,111,FALSE))</f>
      </c>
      <c r="C31" s="158">
        <f>IF(VLOOKUP($O$1,'講習スケジュール(入力用)'!$C$4:$ADG$71,110,FALSE)="","",VLOOKUP($O$1,'講習スケジュール(入力用)'!$C$4:$ADG$71,110,FALSE))</f>
      </c>
      <c r="D31" s="158">
        <f>IF(VLOOKUP($O$1,'講習スケジュール(入力用)'!$C$4:$ADG$71,125,FALSE)="","",VLOOKUP($O$1,'講習スケジュール(入力用)'!$C$4:$ADG$71,125,FALSE))</f>
      </c>
      <c r="E31" s="158">
        <f>IF(VLOOKUP($O$1,'講習スケジュール(入力用)'!$C$4:$ADG$71,124,FALSE)="","",VLOOKUP($O$1,'講習スケジュール(入力用)'!$C$4:$ADG$71,124,FALSE))</f>
      </c>
      <c r="F31" s="158">
        <f>IF(VLOOKUP($O$1,'講習スケジュール(入力用)'!$C$4:$ADG$71,139,FALSE)="","",VLOOKUP($O$1,'講習スケジュール(入力用)'!$C$4:$ADG$71,139,FALSE))</f>
      </c>
      <c r="G31" s="158">
        <f>IF(VLOOKUP($O$1,'講習スケジュール(入力用)'!$C$4:$ADG$71,138,FALSE)="","",VLOOKUP($O$1,'講習スケジュール(入力用)'!$C$4:$ADG$71,138,FALSE))</f>
      </c>
      <c r="H31" s="158">
        <f>IF(VLOOKUP($O$1,'講習スケジュール(入力用)'!$C$4:$ADG$71,153,FALSE)="","",VLOOKUP($O$1,'講習スケジュール(入力用)'!$C$4:$ADG$71,153,FALSE))</f>
      </c>
      <c r="I31" s="158">
        <f>IF(VLOOKUP($O$1,'講習スケジュール(入力用)'!$C$4:$ADG$71,152,FALSE)="","",VLOOKUP($O$1,'講習スケジュール(入力用)'!$C$4:$ADG$71,152,FALSE))</f>
      </c>
      <c r="J31" s="158">
        <f>IF(VLOOKUP($O$1,'講習スケジュール(入力用)'!$C$4:$ADG$71,167,FALSE)="","",VLOOKUP($O$1,'講習スケジュール(入力用)'!$C$4:$ADG$71,167,FALSE))</f>
      </c>
      <c r="K31" s="158">
        <f>IF(VLOOKUP($O$1,'講習スケジュール(入力用)'!$C$4:$ADG$71,166,FALSE)="","",VLOOKUP($O$1,'講習スケジュール(入力用)'!$C$4:$ADG$71,166,FALSE))</f>
      </c>
      <c r="L31" s="158">
        <f>IF(VLOOKUP($O$1,'講習スケジュール(入力用)'!$C$4:$ADG$71,181,FALSE)="","",VLOOKUP($O$1,'講習スケジュール(入力用)'!$C$4:$ADG$71,181,FALSE))</f>
      </c>
      <c r="M31" s="158">
        <f>IF(VLOOKUP($O$1,'講習スケジュール(入力用)'!$C$4:$ADG$71,180,FALSE)="","",VLOOKUP($O$1,'講習スケジュール(入力用)'!$C$4:$ADG$71,180,FALSE))</f>
      </c>
      <c r="N31" s="170">
        <f>IF(VLOOKUP($O$1,'講習スケジュール(入力用)'!$C$4:$ADG$71,195,FALSE)="","",VLOOKUP($O$1,'講習スケジュール(入力用)'!$C$4:$ADG$71,195,FALSE))</f>
      </c>
      <c r="O31" s="170">
        <f>IF(VLOOKUP($O$1,'講習スケジュール(入力用)'!$C$4:$ADG$71,194,FALSE)="","",VLOOKUP($O$1,'講習スケジュール(入力用)'!$C$4:$ADG$71,194,FALSE))</f>
      </c>
    </row>
    <row r="32" spans="1:15" ht="15" customHeight="1">
      <c r="A32" s="188">
        <f>'講習スケジュール(入力用)'!$P$3</f>
      </c>
      <c r="B32" s="49">
        <f>IF(VLOOKUP($B$1,'講習スケジュール(入力用)'!$C$4:$ADG$71,113,FALSE)="","",VLOOKUP($B$1,'講習スケジュール(入力用)'!$C$4:$ADG$71,113,FALSE))</f>
      </c>
      <c r="C32" s="49">
        <f>IF(VLOOKUP($B$1,'講習スケジュール(入力用)'!$C$4:$ADG$71,112,FALSE)="","",VLOOKUP($B$1,'講習スケジュール(入力用)'!$C$4:$ADG$71,112,FALSE))</f>
      </c>
      <c r="D32" s="49">
        <f>IF(VLOOKUP($B$1,'講習スケジュール(入力用)'!$C$4:$ADG$71,127,FALSE)="","",VLOOKUP($B$1,'講習スケジュール(入力用)'!$C$4:$ADG$71,127,FALSE))</f>
      </c>
      <c r="E32" s="49">
        <f>IF(VLOOKUP($B$1,'講習スケジュール(入力用)'!$C$4:$ADG$71,126,FALSE)="","",VLOOKUP($B$1,'講習スケジュール(入力用)'!$C$4:$ADG$71,126,FALSE))</f>
      </c>
      <c r="F32" s="49">
        <f>IF(VLOOKUP($B$1,'講習スケジュール(入力用)'!$C$4:$ADG$71,141,FALSE)="","",VLOOKUP($B$1,'講習スケジュール(入力用)'!$C$4:$ADG$71,141,FALSE))</f>
      </c>
      <c r="G32" s="49">
        <f>IF(VLOOKUP($B$1,'講習スケジュール(入力用)'!$C$4:$ADG$71,140,FALSE)="","",VLOOKUP($B$1,'講習スケジュール(入力用)'!$C$4:$ADG$71,140,FALSE))</f>
      </c>
      <c r="H32" s="49">
        <f>IF(VLOOKUP($B$1,'講習スケジュール(入力用)'!$C$4:$ADG$71,155,FALSE)="","",VLOOKUP($B$1,'講習スケジュール(入力用)'!$C$4:$ADG$71,155,FALSE))</f>
      </c>
      <c r="I32" s="49">
        <f>IF(VLOOKUP($B$1,'講習スケジュール(入力用)'!$C$4:$ADG$71,154,FALSE)="","",VLOOKUP($B$1,'講習スケジュール(入力用)'!$C$4:$ADG$71,154,FALSE))</f>
      </c>
      <c r="J32" s="49">
        <f>IF(VLOOKUP($B$1,'講習スケジュール(入力用)'!$C$4:$ADG$71,169,FALSE)="","",VLOOKUP($B$1,'講習スケジュール(入力用)'!$C$4:$ADG$71,169,FALSE))</f>
      </c>
      <c r="K32" s="49">
        <f>IF(VLOOKUP($B$1,'講習スケジュール(入力用)'!$C$4:$ADG$71,168,FALSE)="","",VLOOKUP($B$1,'講習スケジュール(入力用)'!$C$4:$ADG$71,168,FALSE))</f>
      </c>
      <c r="L32" s="49">
        <f>IF(VLOOKUP($B$1,'講習スケジュール(入力用)'!$C$4:$ADG$71,183,FALSE)="","",VLOOKUP($B$1,'講習スケジュール(入力用)'!$C$4:$ADG$71,183,FALSE))</f>
      </c>
      <c r="M32" s="49">
        <f>IF(VLOOKUP($B$1,'講習スケジュール(入力用)'!$C$4:$ADG$71,182,FALSE)="","",VLOOKUP($B$1,'講習スケジュール(入力用)'!$C$4:$ADG$71,182,FALSE))</f>
      </c>
      <c r="N32" s="170">
        <f>IF(VLOOKUP($B$1,'講習スケジュール(入力用)'!$C$4:$ADG$71,197,FALSE)="","",VLOOKUP($B$1,'講習スケジュール(入力用)'!$C$4:$ADG$71,197,FALSE))</f>
      </c>
      <c r="O32" s="170">
        <f>IF(VLOOKUP($B$1,'講習スケジュール(入力用)'!$C$4:$ADG$71,196,FALSE)="","",VLOOKUP($B$1,'講習スケジュール(入力用)'!$C$4:$ADG$71,196,FALSE))</f>
      </c>
    </row>
    <row r="33" spans="1:15" ht="15" customHeight="1">
      <c r="A33" s="188"/>
      <c r="B33" s="49">
        <f>IF(VLOOKUP($O$1,'講習スケジュール(入力用)'!$C$4:$ADG$71,113,FALSE)="","",VLOOKUP($O$1,'講習スケジュール(入力用)'!$C$4:$ADG$71,113,FALSE))</f>
      </c>
      <c r="C33" s="49">
        <f>IF(VLOOKUP($O$1,'講習スケジュール(入力用)'!$C$4:$ADG$71,112,FALSE)="","",VLOOKUP($O$1,'講習スケジュール(入力用)'!$C$4:$ADG$71,112,FALSE))</f>
      </c>
      <c r="D33" s="49">
        <f>IF(VLOOKUP($O$1,'講習スケジュール(入力用)'!$C$4:$ADG$71,127,FALSE)="","",VLOOKUP($O$1,'講習スケジュール(入力用)'!$C$4:$ADG$71,127,FALSE))</f>
      </c>
      <c r="E33" s="49">
        <f>IF(VLOOKUP($O$1,'講習スケジュール(入力用)'!$C$4:$ADG$71,126,FALSE)="","",VLOOKUP($O$1,'講習スケジュール(入力用)'!$C$4:$ADG$71,126,FALSE))</f>
      </c>
      <c r="F33" s="49">
        <f>IF(VLOOKUP($O$1,'講習スケジュール(入力用)'!$C$4:$ADG$71,141,FALSE)="","",VLOOKUP($O$1,'講習スケジュール(入力用)'!$C$4:$ADG$71,141,FALSE))</f>
      </c>
      <c r="G33" s="49">
        <f>IF(VLOOKUP($O$1,'講習スケジュール(入力用)'!$C$4:$ADG$71,140,FALSE)="","",VLOOKUP($O$1,'講習スケジュール(入力用)'!$C$4:$ADG$71,140,FALSE))</f>
      </c>
      <c r="H33" s="49">
        <f>IF(VLOOKUP($O$1,'講習スケジュール(入力用)'!$C$4:$ADG$71,155,FALSE)="","",VLOOKUP($O$1,'講習スケジュール(入力用)'!$C$4:$ADG$71,155,FALSE))</f>
      </c>
      <c r="I33" s="49">
        <f>IF(VLOOKUP($O$1,'講習スケジュール(入力用)'!$C$4:$ADG$71,154,FALSE)="","",VLOOKUP($O$1,'講習スケジュール(入力用)'!$C$4:$ADG$71,154,FALSE))</f>
      </c>
      <c r="J33" s="49">
        <f>IF(VLOOKUP($O$1,'講習スケジュール(入力用)'!$C$4:$ADG$71,169,FALSE)="","",VLOOKUP($O$1,'講習スケジュール(入力用)'!$C$4:$ADG$71,169,FALSE))</f>
      </c>
      <c r="K33" s="49">
        <f>IF(VLOOKUP($O$1,'講習スケジュール(入力用)'!$C$4:$ADG$71,168,FALSE)="","",VLOOKUP($O$1,'講習スケジュール(入力用)'!$C$4:$ADG$71,168,FALSE))</f>
      </c>
      <c r="L33" s="49">
        <f>IF(VLOOKUP($O$1,'講習スケジュール(入力用)'!$C$4:$ADG$71,183,FALSE)="","",VLOOKUP($O$1,'講習スケジュール(入力用)'!$C$4:$ADG$71,183,FALSE))</f>
      </c>
      <c r="M33" s="49">
        <f>IF(VLOOKUP($O$1,'講習スケジュール(入力用)'!$C$4:$ADG$71,182,FALSE)="","",VLOOKUP($O$1,'講習スケジュール(入力用)'!$C$4:$ADG$71,182,FALSE))</f>
      </c>
      <c r="N33" s="170">
        <f>IF(VLOOKUP($O$1,'講習スケジュール(入力用)'!$C$4:$ADG$71,197,FALSE)="","",VLOOKUP($O$1,'講習スケジュール(入力用)'!$C$4:$ADG$71,197,FALSE))</f>
      </c>
      <c r="O33" s="170">
        <f>IF(VLOOKUP($O$1,'講習スケジュール(入力用)'!$C$4:$ADG$71,196,FALSE)="","",VLOOKUP($O$1,'講習スケジュール(入力用)'!$C$4:$ADG$71,196,FALSE))</f>
      </c>
    </row>
    <row r="35" spans="1:15">
      <c r="A35" s="42"/>
      <c r="B35" s="43">
        <f>N19+1</f>
      </c>
      <c r="C35" s="42">
        <f>TEXT(B35,"aaa")</f>
      </c>
      <c r="D35" s="43">
        <f>B35+1</f>
      </c>
      <c r="E35" s="42">
        <f>TEXT(D35,"aaa")</f>
      </c>
      <c r="F35" s="43">
        <f>D35+1</f>
      </c>
      <c r="G35" s="42">
        <f>TEXT(F35,"aaa")</f>
      </c>
      <c r="H35" s="43">
        <f>F35+1</f>
      </c>
      <c r="I35" s="42">
        <f>TEXT(H35,"aaa")</f>
      </c>
      <c r="J35" s="43">
        <f>H35+1</f>
      </c>
      <c r="K35" s="42">
        <f>TEXT(J35,"aaa")</f>
      </c>
      <c r="L35" s="43">
        <f>J35+1</f>
      </c>
      <c r="M35" s="42">
        <f>TEXT(L35,"aaa")</f>
      </c>
      <c r="N35" s="171">
        <f>L35+1</f>
      </c>
      <c r="O35" s="172">
        <f>TEXT(N35,"aaa")</f>
      </c>
    </row>
    <row r="36" spans="1:15">
      <c r="A36" s="188">
        <f>'講習スケジュール(入力用)'!$D$3</f>
      </c>
      <c r="B36" s="170">
        <f>IF(VLOOKUP($B$1,'講習スケジュール(入力用)'!$C$4:$ADG$71,199,FALSE)="","",VLOOKUP($B$1,'講習スケジュール(入力用)'!$C$4:$ADG$71,199,FALSE))</f>
      </c>
      <c r="C36" s="170">
        <f>IF(VLOOKUP($B$1,'講習スケジュール(入力用)'!$C$4:$ADG$71,198,FALSE)="","",VLOOKUP($B$1,'講習スケジュール(入力用)'!$C$4:$ADG$71,198,FALSE))</f>
      </c>
      <c r="D36" s="170">
        <f>IF(VLOOKUP($B$1,'講習スケジュール(入力用)'!$C$4:$ADG$71,213,FALSE)="","",VLOOKUP($B$1,'講習スケジュール(入力用)'!$C$4:$ADG$71,213,FALSE))</f>
      </c>
      <c r="E36" s="170">
        <f>IF(VLOOKUP($B$1,'講習スケジュール(入力用)'!$C$4:$ADG$71,212,FALSE)="","",VLOOKUP($B$1,'講習スケジュール(入力用)'!$C$4:$ADG$71,212,FALSE))</f>
      </c>
      <c r="F36" s="170">
        <f>IF(VLOOKUP($B$1,'講習スケジュール(入力用)'!$C$4:$ADG$71,227,FALSE)="","",VLOOKUP($B$1,'講習スケジュール(入力用)'!$C$4:$ADG$71,227,FALSE))</f>
      </c>
      <c r="G36" s="170">
        <f>IF(VLOOKUP($B$1,'講習スケジュール(入力用)'!$C$4:$ADG$71,226,FALSE)="","",VLOOKUP($B$1,'講習スケジュール(入力用)'!$C$4:$ADG$71,226,FALSE))</f>
      </c>
      <c r="H36" s="170">
        <f>IF(VLOOKUP($B$1,'講習スケジュール(入力用)'!$C$4:$ADG$71,241,FALSE)="","",VLOOKUP($B$1,'講習スケジュール(入力用)'!$C$4:$ADG$71,241,FALSE))</f>
      </c>
      <c r="I36" s="170">
        <f>IF(VLOOKUP($B$1,'講習スケジュール(入力用)'!$C$4:$ADG$71,240,FALSE)="","",VLOOKUP($B$1,'講習スケジュール(入力用)'!$C$4:$ADG$71,240,FALSE))</f>
      </c>
      <c r="J36" s="170">
        <f>IF(VLOOKUP($B$1,'講習スケジュール(入力用)'!$C$4:$ADG$71,255,FALSE)="","",VLOOKUP($B$1,'講習スケジュール(入力用)'!$C$4:$ADG$71,255,FALSE))</f>
      </c>
      <c r="K36" s="170">
        <f>IF(VLOOKUP($B$1,'講習スケジュール(入力用)'!$C$4:$ADG$71,254,FALSE)="","",VLOOKUP($B$1,'講習スケジュール(入力用)'!$C$4:$ADG$71,254,FALSE))</f>
      </c>
      <c r="L36" s="170">
        <f>IF(VLOOKUP($B$1,'講習スケジュール(入力用)'!$C$4:$ADG$71,269,FALSE)="","",VLOOKUP($B$1,'講習スケジュール(入力用)'!$C$4:$ADG$71,269,FALSE))</f>
      </c>
      <c r="M36" s="170">
        <f>IF(VLOOKUP($B$1,'講習スケジュール(入力用)'!$C$4:$ADG$71,268,FALSE)="","",VLOOKUP($B$1,'講習スケジュール(入力用)'!$C$4:$ADG$71,268,FALSE))</f>
      </c>
      <c r="N36" s="170">
        <f>IF(VLOOKUP($B$1,'講習スケジュール(入力用)'!$C$4:$ADG$71,283,FALSE)="","",VLOOKUP($B$1,'講習スケジュール(入力用)'!$C$4:$ADG$71,283,FALSE))</f>
      </c>
      <c r="O36" s="170">
        <f>IF(VLOOKUP($B$1,'講習スケジュール(入力用)'!$C$4:$ADG$71,282,FALSE)="","",VLOOKUP($B$1,'講習スケジュール(入力用)'!$C$4:$ADG$71,282,FALSE))</f>
      </c>
    </row>
    <row r="37" spans="1:15">
      <c r="A37" s="188"/>
      <c r="B37" s="170">
        <f>IF(VLOOKUP($O$1,'講習スケジュール(入力用)'!$C$4:$ADG$71,199,FALSE)="","",VLOOKUP($O$1,'講習スケジュール(入力用)'!$C$4:$ADG$71,199,FALSE))</f>
      </c>
      <c r="C37" s="170">
        <f>IF(VLOOKUP($O$1,'講習スケジュール(入力用)'!$C$4:$ADG$71,198,FALSE)="","",VLOOKUP($O$1,'講習スケジュール(入力用)'!$C$4:$ADG$71,198,FALSE))</f>
      </c>
      <c r="D37" s="170">
        <f>IF(VLOOKUP($O$1,'講習スケジュール(入力用)'!$C$4:$ADG$71,213,FALSE)="","",VLOOKUP($O$1,'講習スケジュール(入力用)'!$C$4:$ADG$71,213,FALSE))</f>
      </c>
      <c r="E37" s="170">
        <f>IF(VLOOKUP($O$1,'講習スケジュール(入力用)'!$C$4:$ADG$71,212,FALSE)="","",VLOOKUP($O$1,'講習スケジュール(入力用)'!$C$4:$ADG$71,212,FALSE))</f>
      </c>
      <c r="F37" s="170">
        <f>IF(VLOOKUP($O$1,'講習スケジュール(入力用)'!$C$4:$ADG$71,227,FALSE)="","",VLOOKUP($O$1,'講習スケジュール(入力用)'!$C$4:$ADG$71,227,FALSE))</f>
      </c>
      <c r="G37" s="170">
        <f>IF(VLOOKUP($O$1,'講習スケジュール(入力用)'!$C$4:$ADG$71,226,FALSE)="","",VLOOKUP($O$1,'講習スケジュール(入力用)'!$C$4:$ADG$71,226,FALSE))</f>
      </c>
      <c r="H37" s="170">
        <f>IF(VLOOKUP($O$1,'講習スケジュール(入力用)'!$C$4:$ADG$71,241,FALSE)="","",VLOOKUP($O$1,'講習スケジュール(入力用)'!$C$4:$ADG$71,241,FALSE))</f>
      </c>
      <c r="I37" s="170">
        <f>IF(VLOOKUP($O$1,'講習スケジュール(入力用)'!$C$4:$ADG$71,240,FALSE)="","",VLOOKUP($O$1,'講習スケジュール(入力用)'!$C$4:$ADG$71,240,FALSE))</f>
      </c>
      <c r="J37" s="170">
        <f>IF(VLOOKUP($O$1,'講習スケジュール(入力用)'!$C$4:$ADG$71,255,FALSE)="","",VLOOKUP($O$1,'講習スケジュール(入力用)'!$C$4:$ADG$71,255,FALSE))</f>
      </c>
      <c r="K37" s="170">
        <f>IF(VLOOKUP($O$1,'講習スケジュール(入力用)'!$C$4:$ADG$71,254,FALSE)="","",VLOOKUP($O$1,'講習スケジュール(入力用)'!$C$4:$ADG$71,254,FALSE))</f>
      </c>
      <c r="L37" s="170">
        <f>IF(VLOOKUP($O$1,'講習スケジュール(入力用)'!$C$4:$ADG$71,269,FALSE)="","",VLOOKUP($O$1,'講習スケジュール(入力用)'!$C$4:$ADG$71,269,FALSE))</f>
      </c>
      <c r="M37" s="170">
        <f>IF(VLOOKUP($O$1,'講習スケジュール(入力用)'!$C$4:$ADG$71,268,FALSE)="","",VLOOKUP($O$1,'講習スケジュール(入力用)'!$C$4:$ADG$71,268,FALSE))</f>
      </c>
      <c r="N37" s="170">
        <f>IF(VLOOKUP($O$1,'講習スケジュール(入力用)'!$C$4:$ADG$71,283,FALSE)="","",VLOOKUP($O$1,'講習スケジュール(入力用)'!$C$4:$ADG$71,283,FALSE))</f>
      </c>
      <c r="O37" s="170">
        <f>IF(VLOOKUP($O$1,'講習スケジュール(入力用)'!$C$4:$ADG$71,282,FALSE)="","",VLOOKUP($O$1,'講習スケジュール(入力用)'!$C$4:$ADG$71,282,FALSE))</f>
      </c>
    </row>
    <row r="38" spans="1:15">
      <c r="A38" s="189">
        <f>'講習スケジュール(入力用)'!$F$3</f>
      </c>
      <c r="B38" s="177">
        <f>IF(VLOOKUP($B$1,'講習スケジュール(入力用)'!$C$4:$ADG$71,201,FALSE)="","",VLOOKUP($B$1,'講習スケジュール(入力用)'!$C$4:$ADG$71,201,FALSE))</f>
      </c>
      <c r="C38" s="177">
        <f>IF(VLOOKUP($B$1,'講習スケジュール(入力用)'!$C$4:$ADG$71,200,FALSE)="","",VLOOKUP($B$1,'講習スケジュール(入力用)'!$C$4:$ADG$71,200,FALSE))</f>
      </c>
      <c r="D38" s="177">
        <f>IF(VLOOKUP($B$1,'講習スケジュール(入力用)'!$C$4:$ADG$71,215,FALSE)="","",VLOOKUP($B$1,'講習スケジュール(入力用)'!$C$4:$ADG$71,215,FALSE))</f>
      </c>
      <c r="E38" s="177">
        <f>IF(VLOOKUP($B$1,'講習スケジュール(入力用)'!$C$4:$ADG$71,214,FALSE)="","",VLOOKUP($B$1,'講習スケジュール(入力用)'!$C$4:$ADG$71,214,FALSE))</f>
      </c>
      <c r="F38" s="177">
        <f>IF(VLOOKUP($B$1,'講習スケジュール(入力用)'!$C$4:$ADG$71,229,FALSE)="","",VLOOKUP($B$1,'講習スケジュール(入力用)'!$C$4:$ADG$71,229,FALSE))</f>
      </c>
      <c r="G38" s="177">
        <f>IF(VLOOKUP($B$1,'講習スケジュール(入力用)'!$C$4:$ADG$71,228,FALSE)="","",VLOOKUP($B$1,'講習スケジュール(入力用)'!$C$4:$ADG$71,228,FALSE))</f>
      </c>
      <c r="H38" s="177">
        <f>IF(VLOOKUP($B$1,'講習スケジュール(入力用)'!$C$4:$ADG$71,243,FALSE)="","",VLOOKUP($B$1,'講習スケジュール(入力用)'!$C$4:$ADG$71,243,FALSE))</f>
      </c>
      <c r="I38" s="177">
        <f>IF(VLOOKUP($B$1,'講習スケジュール(入力用)'!$C$4:$ADG$71,242,FALSE)="","",VLOOKUP($B$1,'講習スケジュール(入力用)'!$C$4:$ADG$71,242,FALSE))</f>
      </c>
      <c r="J38" s="177">
        <f>IF(VLOOKUP($B$1,'講習スケジュール(入力用)'!$C$4:$ADG$71,257,FALSE)="","",VLOOKUP($B$1,'講習スケジュール(入力用)'!$C$4:$ADG$71,257,FALSE))</f>
      </c>
      <c r="K38" s="177">
        <f>IF(VLOOKUP($B$1,'講習スケジュール(入力用)'!$C$4:$ADG$71,256,FALSE)="","",VLOOKUP($B$1,'講習スケジュール(入力用)'!$C$4:$ADG$71,256,FALSE))</f>
      </c>
      <c r="L38" s="177">
        <f>IF(VLOOKUP($B$1,'講習スケジュール(入力用)'!$C$4:$ADG$71,271,FALSE)="","",VLOOKUP($B$1,'講習スケジュール(入力用)'!$C$4:$ADG$71,271,FALSE))</f>
      </c>
      <c r="M38" s="177">
        <f>IF(VLOOKUP($B$1,'講習スケジュール(入力用)'!$C$4:$ADG$71,270,FALSE)="","",VLOOKUP($B$1,'講習スケジュール(入力用)'!$C$4:$ADG$71,270,FALSE))</f>
      </c>
      <c r="N38" s="170">
        <f>IF(VLOOKUP($B$1,'講習スケジュール(入力用)'!$C$4:$ADG$71,285,FALSE)="","",VLOOKUP($B$1,'講習スケジュール(入力用)'!$C$4:$ADG$71,285,FALSE))</f>
      </c>
      <c r="O38" s="170">
        <f>IF(VLOOKUP($B$1,'講習スケジュール(入力用)'!$C$4:$ADG$71,284,FALSE)="","",VLOOKUP($B$1,'講習スケジュール(入力用)'!$C$4:$ADG$71,284,FALSE))</f>
      </c>
    </row>
    <row r="39" spans="1:15">
      <c r="A39" s="189"/>
      <c r="B39" s="177">
        <f>IF(VLOOKUP($O$1,'講習スケジュール(入力用)'!$C$4:$ADG$71,201,FALSE)="","",VLOOKUP($O$1,'講習スケジュール(入力用)'!$C$4:$ADG$71,201,FALSE))</f>
      </c>
      <c r="C39" s="177">
        <f>IF(VLOOKUP($O$1,'講習スケジュール(入力用)'!$C$4:$ADG$71,200,FALSE)="","",VLOOKUP($O$1,'講習スケジュール(入力用)'!$C$4:$ADG$71,200,FALSE))</f>
      </c>
      <c r="D39" s="177">
        <f>IF(VLOOKUP($O$1,'講習スケジュール(入力用)'!$C$4:$ADG$71,215,FALSE)="","",VLOOKUP($O$1,'講習スケジュール(入力用)'!$C$4:$ADG$71,215,FALSE))</f>
      </c>
      <c r="E39" s="177">
        <f>IF(VLOOKUP($O$1,'講習スケジュール(入力用)'!$C$4:$ADG$71,214,FALSE)="","",VLOOKUP($O$1,'講習スケジュール(入力用)'!$C$4:$ADG$71,214,FALSE))</f>
      </c>
      <c r="F39" s="177">
        <f>IF(VLOOKUP($O$1,'講習スケジュール(入力用)'!$C$4:$ADG$71,229,FALSE)="","",VLOOKUP($O$1,'講習スケジュール(入力用)'!$C$4:$ADG$71,229,FALSE))</f>
      </c>
      <c r="G39" s="177">
        <f>IF(VLOOKUP($O$1,'講習スケジュール(入力用)'!$C$4:$ADG$71,228,FALSE)="","",VLOOKUP($O$1,'講習スケジュール(入力用)'!$C$4:$ADG$71,228,FALSE))</f>
      </c>
      <c r="H39" s="177">
        <f>IF(VLOOKUP($O$1,'講習スケジュール(入力用)'!$C$4:$ADG$71,243,FALSE)="","",VLOOKUP($O$1,'講習スケジュール(入力用)'!$C$4:$ADG$71,243,FALSE))</f>
      </c>
      <c r="I39" s="177">
        <f>IF(VLOOKUP($O$1,'講習スケジュール(入力用)'!$C$4:$ADG$71,242,FALSE)="","",VLOOKUP($O$1,'講習スケジュール(入力用)'!$C$4:$ADG$71,242,FALSE))</f>
      </c>
      <c r="J39" s="177">
        <f>IF(VLOOKUP($O$1,'講習スケジュール(入力用)'!$C$4:$ADG$71,257,FALSE)="","",VLOOKUP($O$1,'講習スケジュール(入力用)'!$C$4:$ADG$71,257,FALSE))</f>
      </c>
      <c r="K39" s="177">
        <f>IF(VLOOKUP($O$1,'講習スケジュール(入力用)'!$C$4:$ADG$71,256,FALSE)="","",VLOOKUP($O$1,'講習スケジュール(入力用)'!$C$4:$ADG$71,256,FALSE))</f>
      </c>
      <c r="L39" s="177">
        <f>IF(VLOOKUP($O$1,'講習スケジュール(入力用)'!$C$4:$ADG$71,271,FALSE)="","",VLOOKUP($O$1,'講習スケジュール(入力用)'!$C$4:$ADG$71,271,FALSE))</f>
      </c>
      <c r="M39" s="177">
        <f>IF(VLOOKUP($O$1,'講習スケジュール(入力用)'!$C$4:$ADG$71,270,FALSE)="","",VLOOKUP($O$1,'講習スケジュール(入力用)'!$C$4:$ADG$71,270,FALSE))</f>
      </c>
      <c r="N39" s="170">
        <f>IF(VLOOKUP($O$1,'講習スケジュール(入力用)'!$C$4:$ADG$71,285,FALSE)="","",VLOOKUP($O$1,'講習スケジュール(入力用)'!$C$4:$ADG$71,285,FALSE))</f>
      </c>
      <c r="O39" s="170">
        <f>IF(VLOOKUP($O$1,'講習スケジュール(入力用)'!$C$4:$ADG$71,284,FALSE)="","",VLOOKUP($O$1,'講習スケジュール(入力用)'!$C$4:$ADG$71,284,FALSE))</f>
      </c>
    </row>
    <row r="40" spans="1:15">
      <c r="A40" s="188">
        <f>'講習スケジュール(入力用)'!$H$3</f>
      </c>
      <c r="B40" s="177">
        <f>IF(VLOOKUP($B$1,'講習スケジュール(入力用)'!$C$4:$ADG$71,203,FALSE)="","",VLOOKUP($B$1,'講習スケジュール(入力用)'!$C$4:$ADG$71,203,FALSE))</f>
      </c>
      <c r="C40" s="177">
        <f>IF(VLOOKUP($B$1,'講習スケジュール(入力用)'!$C$4:$ADG$71,202,FALSE)="","",VLOOKUP($B$1,'講習スケジュール(入力用)'!$C$4:$ADG$71,202,FALSE))</f>
      </c>
      <c r="D40" s="177">
        <f>IF(VLOOKUP($B$1,'講習スケジュール(入力用)'!$C$4:$ADG$71,217,FALSE)="","",VLOOKUP($B$1,'講習スケジュール(入力用)'!$C$4:$ADG$71,217,FALSE))</f>
      </c>
      <c r="E40" s="177">
        <f>IF(VLOOKUP($B$1,'講習スケジュール(入力用)'!$C$4:$ADG$71,216,FALSE)="","",VLOOKUP($B$1,'講習スケジュール(入力用)'!$C$4:$ADG$71,216,FALSE))</f>
      </c>
      <c r="F40" s="177">
        <f>IF(VLOOKUP($B$1,'講習スケジュール(入力用)'!$C$4:$ADG$71,231,FALSE)="","",VLOOKUP($B$1,'講習スケジュール(入力用)'!$C$4:$ADG$71,231,FALSE))</f>
      </c>
      <c r="G40" s="177">
        <f>IF(VLOOKUP($B$1,'講習スケジュール(入力用)'!$C$4:$ADG$71,230,FALSE)="","",VLOOKUP($B$1,'講習スケジュール(入力用)'!$C$4:$ADG$71,230,FALSE))</f>
      </c>
      <c r="H40" s="177">
        <f>IF(VLOOKUP($B$1,'講習スケジュール(入力用)'!$C$4:$ADG$71,245,FALSE)="","",VLOOKUP($B$1,'講習スケジュール(入力用)'!$C$4:$ADG$71,245,FALSE))</f>
      </c>
      <c r="I40" s="177">
        <f>IF(VLOOKUP($B$1,'講習スケジュール(入力用)'!$C$4:$ADG$71,244,FALSE)="","",VLOOKUP($B$1,'講習スケジュール(入力用)'!$C$4:$ADG$71,244,FALSE))</f>
      </c>
      <c r="J40" s="177">
        <f>IF(VLOOKUP($B$1,'講習スケジュール(入力用)'!$C$4:$ADG$71,259,FALSE)="","",VLOOKUP($B$1,'講習スケジュール(入力用)'!$C$4:$ADG$71,259,FALSE))</f>
      </c>
      <c r="K40" s="177">
        <f>IF(VLOOKUP($B$1,'講習スケジュール(入力用)'!$C$4:$ADG$71,258,FALSE)="","",VLOOKUP($B$1,'講習スケジュール(入力用)'!$C$4:$ADG$71,258,FALSE))</f>
      </c>
      <c r="L40" s="177">
        <f>IF(VLOOKUP($B$1,'講習スケジュール(入力用)'!$C$4:$ADG$71,273,FALSE)="","",VLOOKUP($B$1,'講習スケジュール(入力用)'!$C$4:$ADG$71,273,FALSE))</f>
      </c>
      <c r="M40" s="177">
        <f>IF(VLOOKUP($B$1,'講習スケジュール(入力用)'!$C$4:$ADG$71,272,FALSE)="","",VLOOKUP($B$1,'講習スケジュール(入力用)'!$C$4:$ADG$71,272,FALSE))</f>
      </c>
      <c r="N40" s="170">
        <f>IF(VLOOKUP($B$1,'講習スケジュール(入力用)'!$C$4:$ADG$71,287,FALSE)="","",VLOOKUP($B$1,'講習スケジュール(入力用)'!$C$4:$ADG$71,287,FALSE))</f>
      </c>
      <c r="O40" s="170">
        <f>IF(VLOOKUP($B$1,'講習スケジュール(入力用)'!$C$4:$ADG$71,286,FALSE)="","",VLOOKUP($B$1,'講習スケジュール(入力用)'!$C$4:$ADG$71,286,FALSE))</f>
      </c>
    </row>
    <row r="41" spans="1:15">
      <c r="A41" s="188"/>
      <c r="B41" s="177">
        <f>IF(VLOOKUP($O$1,'講習スケジュール(入力用)'!$C$4:$ADG$71,203,FALSE)="","",VLOOKUP($O$1,'講習スケジュール(入力用)'!$C$4:$ADG$71,203,FALSE))</f>
      </c>
      <c r="C41" s="177">
        <f>IF(VLOOKUP($O$1,'講習スケジュール(入力用)'!$C$4:$ADG$71,202,FALSE)="","",VLOOKUP($O$1,'講習スケジュール(入力用)'!$C$4:$ADG$71,202,FALSE))</f>
      </c>
      <c r="D41" s="177">
        <f>IF(VLOOKUP($O$1,'講習スケジュール(入力用)'!$C$4:$ADG$71,217,FALSE)="","",VLOOKUP($O$1,'講習スケジュール(入力用)'!$C$4:$ADG$71,217,FALSE))</f>
      </c>
      <c r="E41" s="177">
        <f>IF(VLOOKUP($O$1,'講習スケジュール(入力用)'!$C$4:$ADG$71,216,FALSE)="","",VLOOKUP($O$1,'講習スケジュール(入力用)'!$C$4:$ADG$71,216,FALSE))</f>
      </c>
      <c r="F41" s="177">
        <f>IF(VLOOKUP($O$1,'講習スケジュール(入力用)'!$C$4:$ADG$71,231,FALSE)="","",VLOOKUP($O$1,'講習スケジュール(入力用)'!$C$4:$ADG$71,231,FALSE))</f>
      </c>
      <c r="G41" s="177">
        <f>IF(VLOOKUP($O$1,'講習スケジュール(入力用)'!$C$4:$ADG$71,230,FALSE)="","",VLOOKUP($O$1,'講習スケジュール(入力用)'!$C$4:$ADG$71,230,FALSE))</f>
      </c>
      <c r="H41" s="177">
        <f>IF(VLOOKUP($O$1,'講習スケジュール(入力用)'!$C$4:$ADG$71,245,FALSE)="","",VLOOKUP($O$1,'講習スケジュール(入力用)'!$C$4:$ADG$71,245,FALSE))</f>
      </c>
      <c r="I41" s="177">
        <f>IF(VLOOKUP($O$1,'講習スケジュール(入力用)'!$C$4:$ADG$71,244,FALSE)="","",VLOOKUP($O$1,'講習スケジュール(入力用)'!$C$4:$ADG$71,244,FALSE))</f>
      </c>
      <c r="J41" s="177">
        <f>IF(VLOOKUP($O$1,'講習スケジュール(入力用)'!$C$4:$ADG$71,259,FALSE)="","",VLOOKUP($O$1,'講習スケジュール(入力用)'!$C$4:$ADG$71,259,FALSE))</f>
      </c>
      <c r="K41" s="177">
        <f>IF(VLOOKUP($O$1,'講習スケジュール(入力用)'!$C$4:$ADG$71,258,FALSE)="","",VLOOKUP($O$1,'講習スケジュール(入力用)'!$C$4:$ADG$71,258,FALSE))</f>
      </c>
      <c r="L41" s="177">
        <f>IF(VLOOKUP($O$1,'講習スケジュール(入力用)'!$C$4:$ADG$71,273,FALSE)="","",VLOOKUP($O$1,'講習スケジュール(入力用)'!$C$4:$ADG$71,273,FALSE))</f>
      </c>
      <c r="M41" s="177">
        <f>IF(VLOOKUP($O$1,'講習スケジュール(入力用)'!$C$4:$ADG$71,272,FALSE)="","",VLOOKUP($O$1,'講習スケジュール(入力用)'!$C$4:$ADG$71,272,FALSE))</f>
      </c>
      <c r="N41" s="170">
        <f>IF(VLOOKUP($O$1,'講習スケジュール(入力用)'!$C$4:$ADG$71,287,FALSE)="","",VLOOKUP($O$1,'講習スケジュール(入力用)'!$C$4:$ADG$71,287,FALSE))</f>
      </c>
      <c r="O41" s="170">
        <f>IF(VLOOKUP($O$1,'講習スケジュール(入力用)'!$C$4:$ADG$71,286,FALSE)="","",VLOOKUP($O$1,'講習スケジュール(入力用)'!$C$4:$ADG$71,286,FALSE))</f>
      </c>
    </row>
    <row r="42" spans="1:15">
      <c r="A42" s="189">
        <f>'講習スケジュール(入力用)'!$J$3</f>
      </c>
      <c r="B42" s="158">
        <f>IF(VLOOKUP($B$1,'講習スケジュール(入力用)'!$C$4:$ADG$71,205,FALSE)="","",VLOOKUP($B$1,'講習スケジュール(入力用)'!$C$4:$ADG$71,205,FALSE))</f>
      </c>
      <c r="C42" s="158">
        <f>IF(VLOOKUP($B$1,'講習スケジュール(入力用)'!$C$4:$ADG$71,204,FALSE)="","",VLOOKUP($B$1,'講習スケジュール(入力用)'!$C$4:$ADG$71,204,FALSE))</f>
      </c>
      <c r="D42" s="158">
        <f>IF(VLOOKUP($B$1,'講習スケジュール(入力用)'!$C$4:$ADG$71,219,FALSE)="","",VLOOKUP($B$1,'講習スケジュール(入力用)'!$C$4:$ADG$71,219,FALSE))</f>
      </c>
      <c r="E42" s="158">
        <f>IF(VLOOKUP($B$1,'講習スケジュール(入力用)'!$C$4:$ADG$71,218,FALSE)="","",VLOOKUP($B$1,'講習スケジュール(入力用)'!$C$4:$ADG$71,218,FALSE))</f>
      </c>
      <c r="F42" s="158">
        <f>IF(VLOOKUP($B$1,'講習スケジュール(入力用)'!$C$4:$ADG$71,233,FALSE)="","",VLOOKUP($B$1,'講習スケジュール(入力用)'!$C$4:$ADG$71,233,FALSE))</f>
      </c>
      <c r="G42" s="158">
        <f>IF(VLOOKUP($B$1,'講習スケジュール(入力用)'!$C$4:$ADG$71,232,FALSE)="","",VLOOKUP($B$1,'講習スケジュール(入力用)'!$C$4:$ADG$71,232,FALSE))</f>
      </c>
      <c r="H42" s="158">
        <f>IF(VLOOKUP($B$1,'講習スケジュール(入力用)'!$C$4:$ADG$71,247,FALSE)="","",VLOOKUP($B$1,'講習スケジュール(入力用)'!$C$4:$ADG$71,247,FALSE))</f>
      </c>
      <c r="I42" s="158">
        <f>IF(VLOOKUP($B$1,'講習スケジュール(入力用)'!$C$4:$ADG$71,246,FALSE)="","",VLOOKUP($B$1,'講習スケジュール(入力用)'!$C$4:$ADG$71,246,FALSE))</f>
      </c>
      <c r="J42" s="158">
        <f>IF(VLOOKUP($B$1,'講習スケジュール(入力用)'!$C$4:$ADG$71,261,FALSE)="","",VLOOKUP($B$1,'講習スケジュール(入力用)'!$C$4:$ADG$71,261,FALSE))</f>
      </c>
      <c r="K42" s="158">
        <f>IF(VLOOKUP($B$1,'講習スケジュール(入力用)'!$C$4:$ADG$71,260,FALSE)="","",VLOOKUP($B$1,'講習スケジュール(入力用)'!$C$4:$ADG$71,260,FALSE))</f>
      </c>
      <c r="L42" s="158">
        <f>IF(VLOOKUP($B$1,'講習スケジュール(入力用)'!$C$4:$ADG$71,275,FALSE)="","",VLOOKUP($B$1,'講習スケジュール(入力用)'!$C$4:$ADG$71,275,FALSE))</f>
      </c>
      <c r="M42" s="158">
        <f>IF(VLOOKUP($B$1,'講習スケジュール(入力用)'!$C$4:$ADG$71,274,FALSE)="","",VLOOKUP($B$1,'講習スケジュール(入力用)'!$C$4:$ADG$71,274,FALSE))</f>
      </c>
      <c r="N42" s="170">
        <f>IF(VLOOKUP($B$1,'講習スケジュール(入力用)'!$C$4:$ADG$71,289,FALSE)="","",VLOOKUP($B$1,'講習スケジュール(入力用)'!$C$4:$ADG$71,289,FALSE))</f>
      </c>
      <c r="O42" s="170">
        <f>IF(VLOOKUP($B$1,'講習スケジュール(入力用)'!$C$4:$ADG$71,288,FALSE)="","",VLOOKUP($B$1,'講習スケジュール(入力用)'!$C$4:$ADG$71,288,FALSE))</f>
      </c>
    </row>
    <row r="43" spans="1:15">
      <c r="A43" s="189"/>
      <c r="B43" s="158">
        <f>IF(VLOOKUP($O$1,'講習スケジュール(入力用)'!$C$4:$ADG$71,205,FALSE)="","",VLOOKUP($O$1,'講習スケジュール(入力用)'!$C$4:$ADG$71,205,FALSE))</f>
      </c>
      <c r="C43" s="158">
        <f>IF(VLOOKUP($O$1,'講習スケジュール(入力用)'!$C$4:$ADG$71,204,FALSE)="","",VLOOKUP($O$1,'講習スケジュール(入力用)'!$C$4:$ADG$71,204,FALSE))</f>
      </c>
      <c r="D43" s="158">
        <f>IF(VLOOKUP($O$1,'講習スケジュール(入力用)'!$C$4:$ADG$71,219,FALSE)="","",VLOOKUP($O$1,'講習スケジュール(入力用)'!$C$4:$ADG$71,219,FALSE))</f>
      </c>
      <c r="E43" s="158">
        <f>IF(VLOOKUP($O$1,'講習スケジュール(入力用)'!$C$4:$ADG$71,218,FALSE)="","",VLOOKUP($O$1,'講習スケジュール(入力用)'!$C$4:$ADG$71,218,FALSE))</f>
      </c>
      <c r="F43" s="158">
        <f>IF(VLOOKUP($O$1,'講習スケジュール(入力用)'!$C$4:$ADG$71,233,FALSE)="","",VLOOKUP($O$1,'講習スケジュール(入力用)'!$C$4:$ADG$71,233,FALSE))</f>
      </c>
      <c r="G43" s="158">
        <f>IF(VLOOKUP($O$1,'講習スケジュール(入力用)'!$C$4:$ADG$71,232,FALSE)="","",VLOOKUP($O$1,'講習スケジュール(入力用)'!$C$4:$ADG$71,232,FALSE))</f>
      </c>
      <c r="H43" s="158">
        <f>IF(VLOOKUP($O$1,'講習スケジュール(入力用)'!$C$4:$ADG$71,247,FALSE)="","",VLOOKUP($O$1,'講習スケジュール(入力用)'!$C$4:$ADG$71,247,FALSE))</f>
      </c>
      <c r="I43" s="158">
        <f>IF(VLOOKUP($O$1,'講習スケジュール(入力用)'!$C$4:$ADG$71,246,FALSE)="","",VLOOKUP($O$1,'講習スケジュール(入力用)'!$C$4:$ADG$71,246,FALSE))</f>
      </c>
      <c r="J43" s="158">
        <f>IF(VLOOKUP($O$1,'講習スケジュール(入力用)'!$C$4:$ADG$71,261,FALSE)="","",VLOOKUP($O$1,'講習スケジュール(入力用)'!$C$4:$ADG$71,261,FALSE))</f>
      </c>
      <c r="K43" s="158">
        <f>IF(VLOOKUP($O$1,'講習スケジュール(入力用)'!$C$4:$ADG$71,260,FALSE)="","",VLOOKUP($O$1,'講習スケジュール(入力用)'!$C$4:$ADG$71,260,FALSE))</f>
      </c>
      <c r="L43" s="158">
        <f>IF(VLOOKUP($O$1,'講習スケジュール(入力用)'!$C$4:$ADG$71,275,FALSE)="","",VLOOKUP($O$1,'講習スケジュール(入力用)'!$C$4:$ADG$71,275,FALSE))</f>
      </c>
      <c r="M43" s="158">
        <f>IF(VLOOKUP($O$1,'講習スケジュール(入力用)'!$C$4:$ADG$71,274,FALSE)="","",VLOOKUP($O$1,'講習スケジュール(入力用)'!$C$4:$ADG$71,274,FALSE))</f>
      </c>
      <c r="N43" s="170">
        <f>IF(VLOOKUP($O$1,'講習スケジュール(入力用)'!$C$4:$ADG$71,289,FALSE)="","",VLOOKUP($O$1,'講習スケジュール(入力用)'!$C$4:$ADG$71,289,FALSE))</f>
      </c>
      <c r="O43" s="170">
        <f>IF(VLOOKUP($O$1,'講習スケジュール(入力用)'!$C$4:$ADG$71,288,FALSE)="","",VLOOKUP($O$1,'講習スケジュール(入力用)'!$C$4:$ADG$71,288,FALSE))</f>
      </c>
    </row>
    <row r="44" spans="1:15">
      <c r="A44" s="188">
        <f>'講習スケジュール(入力用)'!$L$3</f>
      </c>
      <c r="B44" s="49">
        <f>IF(VLOOKUP($B$1,'講習スケジュール(入力用)'!$C$4:$ADG$71,207,FALSE)="","",VLOOKUP($B$1,'講習スケジュール(入力用)'!$C$4:$ADG$71,207,FALSE))</f>
      </c>
      <c r="C44" s="49">
        <f>IF(VLOOKUP($B$1,'講習スケジュール(入力用)'!$C$4:$ADG$71,206,FALSE)="","",VLOOKUP($B$1,'講習スケジュール(入力用)'!$C$4:$ADG$71,206,FALSE))</f>
      </c>
      <c r="D44" s="49">
        <f>IF(VLOOKUP($B$1,'講習スケジュール(入力用)'!$C$4:$ADG$71,221,FALSE)="","",VLOOKUP($B$1,'講習スケジュール(入力用)'!$C$4:$ADG$71,221,FALSE))</f>
      </c>
      <c r="E44" s="49">
        <f>IF(VLOOKUP($B$1,'講習スケジュール(入力用)'!$C$4:$ADG$71,220,FALSE)="","",VLOOKUP($B$1,'講習スケジュール(入力用)'!$C$4:$ADG$71,220,FALSE))</f>
      </c>
      <c r="F44" s="49">
        <f>IF(VLOOKUP($B$1,'講習スケジュール(入力用)'!$C$4:$ADG$71,235,FALSE)="","",VLOOKUP($B$1,'講習スケジュール(入力用)'!$C$4:$ADG$71,235,FALSE))</f>
      </c>
      <c r="G44" s="49">
        <f>IF(VLOOKUP($B$1,'講習スケジュール(入力用)'!$C$4:$ADG$71,234,FALSE)="","",VLOOKUP($B$1,'講習スケジュール(入力用)'!$C$4:$ADG$71,234,FALSE))</f>
      </c>
      <c r="H44" s="49">
        <f>IF(VLOOKUP($B$1,'講習スケジュール(入力用)'!$C$4:$ADG$71,249,FALSE)="","",VLOOKUP($B$1,'講習スケジュール(入力用)'!$C$4:$ADG$71,249,FALSE))</f>
      </c>
      <c r="I44" s="49">
        <f>IF(VLOOKUP($B$1,'講習スケジュール(入力用)'!$C$4:$ADG$71,248,FALSE)="","",VLOOKUP($B$1,'講習スケジュール(入力用)'!$C$4:$ADG$71,248,FALSE))</f>
      </c>
      <c r="J44" s="49">
        <f>IF(VLOOKUP($B$1,'講習スケジュール(入力用)'!$C$4:$ADG$71,263,FALSE)="","",VLOOKUP($B$1,'講習スケジュール(入力用)'!$C$4:$ADG$71,263,FALSE))</f>
      </c>
      <c r="K44" s="49">
        <f>IF(VLOOKUP($B$1,'講習スケジュール(入力用)'!$C$4:$ADG$71,262,FALSE)="","",VLOOKUP($B$1,'講習スケジュール(入力用)'!$C$4:$ADG$71,262,FALSE))</f>
      </c>
      <c r="L44" s="49">
        <f>IF(VLOOKUP($B$1,'講習スケジュール(入力用)'!$C$4:$ADG$71,277,FALSE)="","",VLOOKUP($B$1,'講習スケジュール(入力用)'!$C$4:$ADG$71,277,FALSE))</f>
      </c>
      <c r="M44" s="49">
        <f>IF(VLOOKUP($B$1,'講習スケジュール(入力用)'!$C$4:$ADG$71,276,FALSE)="","",VLOOKUP($B$1,'講習スケジュール(入力用)'!$C$4:$ADG$71,276,FALSE))</f>
      </c>
      <c r="N44" s="170">
        <f>IF(VLOOKUP($B$1,'講習スケジュール(入力用)'!$C$4:$ADG$71,291,FALSE)="","",VLOOKUP($B$1,'講習スケジュール(入力用)'!$C$4:$ADG$71,291,FALSE))</f>
      </c>
      <c r="O44" s="170">
        <f>IF(VLOOKUP($B$1,'講習スケジュール(入力用)'!$C$4:$ADG$71,290,FALSE)="","",VLOOKUP($B$1,'講習スケジュール(入力用)'!$C$4:$ADG$71,290,FALSE))</f>
      </c>
    </row>
    <row r="45" spans="1:15">
      <c r="A45" s="188"/>
      <c r="B45" s="49">
        <f>IF(VLOOKUP($O$1,'講習スケジュール(入力用)'!$C$4:$ADG$71,207,FALSE)="","",VLOOKUP($O$1,'講習スケジュール(入力用)'!$C$4:$ADG$71,207,FALSE))</f>
      </c>
      <c r="C45" s="49">
        <f>IF(VLOOKUP($O$1,'講習スケジュール(入力用)'!$C$4:$ADG$71,206,FALSE)="","",VLOOKUP($O$1,'講習スケジュール(入力用)'!$C$4:$ADG$71,206,FALSE))</f>
      </c>
      <c r="D45" s="49">
        <f>IF(VLOOKUP($O$1,'講習スケジュール(入力用)'!$C$4:$ADG$71,221,FALSE)="","",VLOOKUP($O$1,'講習スケジュール(入力用)'!$C$4:$ADG$71,221,FALSE))</f>
      </c>
      <c r="E45" s="49">
        <f>IF(VLOOKUP($O$1,'講習スケジュール(入力用)'!$C$4:$ADG$71,220,FALSE)="","",VLOOKUP($O$1,'講習スケジュール(入力用)'!$C$4:$ADG$71,220,FALSE))</f>
      </c>
      <c r="F45" s="49">
        <f>IF(VLOOKUP($O$1,'講習スケジュール(入力用)'!$C$4:$ADG$71,235,FALSE)="","",VLOOKUP($O$1,'講習スケジュール(入力用)'!$C$4:$ADG$71,235,FALSE))</f>
      </c>
      <c r="G45" s="49">
        <f>IF(VLOOKUP($O$1,'講習スケジュール(入力用)'!$C$4:$ADG$71,234,FALSE)="","",VLOOKUP($O$1,'講習スケジュール(入力用)'!$C$4:$ADG$71,234,FALSE))</f>
      </c>
      <c r="H45" s="49">
        <f>IF(VLOOKUP($O$1,'講習スケジュール(入力用)'!$C$4:$ADG$71,249,FALSE)="","",VLOOKUP($O$1,'講習スケジュール(入力用)'!$C$4:$ADG$71,249,FALSE))</f>
      </c>
      <c r="I45" s="49">
        <f>IF(VLOOKUP($O$1,'講習スケジュール(入力用)'!$C$4:$ADG$71,248,FALSE)="","",VLOOKUP($O$1,'講習スケジュール(入力用)'!$C$4:$ADG$71,248,FALSE))</f>
      </c>
      <c r="J45" s="49">
        <f>IF(VLOOKUP($O$1,'講習スケジュール(入力用)'!$C$4:$ADG$71,263,FALSE)="","",VLOOKUP($O$1,'講習スケジュール(入力用)'!$C$4:$ADG$71,263,FALSE))</f>
      </c>
      <c r="K45" s="49">
        <f>IF(VLOOKUP($O$1,'講習スケジュール(入力用)'!$C$4:$ADG$71,262,FALSE)="","",VLOOKUP($O$1,'講習スケジュール(入力用)'!$C$4:$ADG$71,262,FALSE))</f>
      </c>
      <c r="L45" s="49">
        <f>IF(VLOOKUP($O$1,'講習スケジュール(入力用)'!$C$4:$ADG$71,277,FALSE)="","",VLOOKUP($O$1,'講習スケジュール(入力用)'!$C$4:$ADG$71,277,FALSE))</f>
      </c>
      <c r="M45" s="49">
        <f>IF(VLOOKUP($O$1,'講習スケジュール(入力用)'!$C$4:$ADG$71,276,FALSE)="","",VLOOKUP($O$1,'講習スケジュール(入力用)'!$C$4:$ADG$71,276,FALSE))</f>
      </c>
      <c r="N45" s="170">
        <f>IF(VLOOKUP($O$1,'講習スケジュール(入力用)'!$C$4:$ADG$71,291,FALSE)="","",VLOOKUP($O$1,'講習スケジュール(入力用)'!$C$4:$ADG$71,291,FALSE))</f>
      </c>
      <c r="O45" s="170">
        <f>IF(VLOOKUP($O$1,'講習スケジュール(入力用)'!$C$4:$ADG$71,290,FALSE)="","",VLOOKUP($O$1,'講習スケジュール(入力用)'!$C$4:$ADG$71,290,FALSE))</f>
      </c>
    </row>
    <row r="46" spans="1:15">
      <c r="A46" s="189">
        <f>'講習スケジュール(入力用)'!$N$3</f>
      </c>
      <c r="B46" s="158">
        <f>IF(VLOOKUP($B$1,'講習スケジュール(入力用)'!$C$4:$ADG$71,209,FALSE)="","",VLOOKUP($B$1,'講習スケジュール(入力用)'!$C$4:$ADG$71,209,FALSE))</f>
      </c>
      <c r="C46" s="186">
        <f>IF(VLOOKUP($B$1,'講習スケジュール(入力用)'!$C$4:$ADG$71,208,FALSE)="","",VLOOKUP($B$1,'講習スケジュール(入力用)'!$C$4:$ADG$71,208,FALSE))</f>
      </c>
      <c r="D46" s="158">
        <f>IF(VLOOKUP($B$1,'講習スケジュール(入力用)'!$C$4:$ADG$71,223,FALSE)="","",VLOOKUP($B$1,'講習スケジュール(入力用)'!$C$4:$ADG$71,223,FALSE))</f>
      </c>
      <c r="E46" s="158">
        <f>IF(VLOOKUP($B$1,'講習スケジュール(入力用)'!$C$4:$ADG$71,222,FALSE)="","",VLOOKUP($B$1,'講習スケジュール(入力用)'!$C$4:$ADG$71,222,FALSE))</f>
      </c>
      <c r="F46" s="158">
        <f>IF(VLOOKUP($B$1,'講習スケジュール(入力用)'!$C$4:$ADG$71,237,FALSE)="","",VLOOKUP($B$1,'講習スケジュール(入力用)'!$C$4:$ADG$71,237,FALSE))</f>
      </c>
      <c r="G46" s="158">
        <f>IF(VLOOKUP($B$1,'講習スケジュール(入力用)'!$C$4:$ADG$71,236,FALSE)="","",VLOOKUP($B$1,'講習スケジュール(入力用)'!$C$4:$ADG$71,236,FALSE))</f>
      </c>
      <c r="H46" s="158">
        <f>IF(VLOOKUP($B$1,'講習スケジュール(入力用)'!$C$4:$ADG$71,251,FALSE)="","",VLOOKUP($B$1,'講習スケジュール(入力用)'!$C$4:$ADG$71,251,FALSE))</f>
      </c>
      <c r="I46" s="158">
        <f>IF(VLOOKUP($B$1,'講習スケジュール(入力用)'!$C$4:$ADG$71,250,FALSE)="","",VLOOKUP($B$1,'講習スケジュール(入力用)'!$C$4:$ADG$71,250,FALSE))</f>
      </c>
      <c r="J46" s="158">
        <f>IF(VLOOKUP($B$1,'講習スケジュール(入力用)'!$C$4:$ADG$71,265,FALSE)="","",VLOOKUP($B$1,'講習スケジュール(入力用)'!$C$4:$ADG$71,265,FALSE))</f>
      </c>
      <c r="K46" s="158">
        <f>IF(VLOOKUP($B$1,'講習スケジュール(入力用)'!$C$4:$ADG$71,264,FALSE)="","",VLOOKUP($B$1,'講習スケジュール(入力用)'!$C$4:$ADG$71,264,FALSE))</f>
      </c>
      <c r="L46" s="158">
        <f>IF(VLOOKUP($B$1,'講習スケジュール(入力用)'!$C$4:$ADG$71,279,FALSE)="","",VLOOKUP($B$1,'講習スケジュール(入力用)'!$C$4:$ADG$71,279,FALSE))</f>
      </c>
      <c r="M46" s="158">
        <f>IF(VLOOKUP($B$1,'講習スケジュール(入力用)'!$C$4:$ADG$71,278,FALSE)="","",VLOOKUP($B$1,'講習スケジュール(入力用)'!$C$4:$ADG$71,278,FALSE))</f>
      </c>
      <c r="N46" s="170">
        <f>IF(VLOOKUP($B$1,'講習スケジュール(入力用)'!$C$4:$ADG$71,293,FALSE)="","",VLOOKUP($B$1,'講習スケジュール(入力用)'!$C$4:$ADG$71,293,FALSE))</f>
      </c>
      <c r="O46" s="170">
        <f>IF(VLOOKUP($B$1,'講習スケジュール(入力用)'!$C$4:$ADG$71,292,FALSE)="","",VLOOKUP($B$1,'講習スケジュール(入力用)'!$C$4:$ADG$71,292,FALSE))</f>
      </c>
    </row>
    <row r="47" spans="1:15">
      <c r="A47" s="189"/>
      <c r="B47" s="158">
        <f>IF(VLOOKUP($O$1,'講習スケジュール(入力用)'!$C$4:$ADG$71,209,FALSE)="","",VLOOKUP($O$1,'講習スケジュール(入力用)'!$C$4:$ADG$71,209,FALSE))</f>
      </c>
      <c r="C47" s="158">
        <f>IF(VLOOKUP($O$1,'講習スケジュール(入力用)'!$C$4:$ADG$71,208,FALSE)="","",VLOOKUP($O$1,'講習スケジュール(入力用)'!$C$4:$ADG$71,208,FALSE))</f>
      </c>
      <c r="D47" s="158">
        <f>IF(VLOOKUP($O$1,'講習スケジュール(入力用)'!$C$4:$ADG$71,223,FALSE)="","",VLOOKUP($O$1,'講習スケジュール(入力用)'!$C$4:$ADG$71,223,FALSE))</f>
      </c>
      <c r="E47" s="158">
        <f>IF(VLOOKUP($O$1,'講習スケジュール(入力用)'!$C$4:$ADG$71,222,FALSE)="","",VLOOKUP($O$1,'講習スケジュール(入力用)'!$C$4:$ADG$71,222,FALSE))</f>
      </c>
      <c r="F47" s="158">
        <f>IF(VLOOKUP($O$1,'講習スケジュール(入力用)'!$C$4:$ADG$71,237,FALSE)="","",VLOOKUP($O$1,'講習スケジュール(入力用)'!$C$4:$ADG$71,237,FALSE))</f>
      </c>
      <c r="G47" s="158">
        <f>IF(VLOOKUP($O$1,'講習スケジュール(入力用)'!$C$4:$ADG$71,236,FALSE)="","",VLOOKUP($O$1,'講習スケジュール(入力用)'!$C$4:$ADG$71,236,FALSE))</f>
      </c>
      <c r="H47" s="158">
        <f>IF(VLOOKUP($O$1,'講習スケジュール(入力用)'!$C$4:$ADG$71,251,FALSE)="","",VLOOKUP($O$1,'講習スケジュール(入力用)'!$C$4:$ADG$71,251,FALSE))</f>
      </c>
      <c r="I47" s="158">
        <f>IF(VLOOKUP($O$1,'講習スケジュール(入力用)'!$C$4:$ADG$71,250,FALSE)="","",VLOOKUP($O$1,'講習スケジュール(入力用)'!$C$4:$ADG$71,250,FALSE))</f>
      </c>
      <c r="J47" s="158">
        <f>IF(VLOOKUP($O$1,'講習スケジュール(入力用)'!$C$4:$ADG$71,265,FALSE)="","",VLOOKUP($O$1,'講習スケジュール(入力用)'!$C$4:$ADG$71,265,FALSE))</f>
      </c>
      <c r="K47" s="158">
        <f>IF(VLOOKUP($O$1,'講習スケジュール(入力用)'!$C$4:$ADG$71,264,FALSE)="","",VLOOKUP($O$1,'講習スケジュール(入力用)'!$C$4:$ADG$71,264,FALSE))</f>
      </c>
      <c r="L47" s="158">
        <f>IF(VLOOKUP($O$1,'講習スケジュール(入力用)'!$C$4:$ADG$71,279,FALSE)="","",VLOOKUP($O$1,'講習スケジュール(入力用)'!$C$4:$ADG$71,279,FALSE))</f>
      </c>
      <c r="M47" s="158">
        <f>IF(VLOOKUP($O$1,'講習スケジュール(入力用)'!$C$4:$ADG$71,278,FALSE)="","",VLOOKUP($O$1,'講習スケジュール(入力用)'!$C$4:$ADG$71,278,FALSE))</f>
      </c>
      <c r="N47" s="170">
        <f>IF(VLOOKUP($O$1,'講習スケジュール(入力用)'!$C$4:$ADG$71,293,FALSE)="","",VLOOKUP($O$1,'講習スケジュール(入力用)'!$C$4:$ADG$71,293,FALSE))</f>
      </c>
      <c r="O47" s="170">
        <f>IF(VLOOKUP($O$1,'講習スケジュール(入力用)'!$C$4:$ADG$71,292,FALSE)="","",VLOOKUP($O$1,'講習スケジュール(入力用)'!$C$4:$ADG$71,292,FALSE))</f>
      </c>
    </row>
    <row r="48" spans="1:15">
      <c r="A48" s="188">
        <f>'講習スケジュール(入力用)'!$P$3</f>
      </c>
      <c r="B48" s="49">
        <f>IF(VLOOKUP($B$1,'講習スケジュール(入力用)'!$C$4:$ADG$71,211,FALSE)="","",VLOOKUP($B$1,'講習スケジュール(入力用)'!$C$4:$ADG$71,211,FALSE))</f>
      </c>
      <c r="C48" s="49">
        <f>IF(VLOOKUP($B$1,'講習スケジュール(入力用)'!$C$4:$ADG$71,210,FALSE)="","",VLOOKUP($B$1,'講習スケジュール(入力用)'!$C$4:$ADG$71,210,FALSE))</f>
      </c>
      <c r="D48" s="49">
        <f>IF(VLOOKUP($B$1,'講習スケジュール(入力用)'!$C$4:$ADG$71,225,FALSE)="","",VLOOKUP($B$1,'講習スケジュール(入力用)'!$C$4:$ADG$71,225,FALSE))</f>
      </c>
      <c r="E48" s="49">
        <f>IF(VLOOKUP($B$1,'講習スケジュール(入力用)'!$C$4:$ADG$71,224,FALSE)="","",VLOOKUP($B$1,'講習スケジュール(入力用)'!$C$4:$ADG$71,224,FALSE))</f>
      </c>
      <c r="F48" s="49">
        <f>IF(VLOOKUP($B$1,'講習スケジュール(入力用)'!$C$4:$ADG$71,239,FALSE)="","",VLOOKUP($B$1,'講習スケジュール(入力用)'!$C$4:$ADG$71,239,FALSE))</f>
      </c>
      <c r="G48" s="49">
        <f>IF(VLOOKUP($B$1,'講習スケジュール(入力用)'!$C$4:$ADG$71,238,FALSE)="","",VLOOKUP($B$1,'講習スケジュール(入力用)'!$C$4:$ADG$71,238,FALSE))</f>
      </c>
      <c r="H48" s="49">
        <f>IF(VLOOKUP($B$1,'講習スケジュール(入力用)'!$C$4:$ADG$71,253,FALSE)="","",VLOOKUP($B$1,'講習スケジュール(入力用)'!$C$4:$ADG$71,253,FALSE))</f>
      </c>
      <c r="I48" s="49">
        <f>IF(VLOOKUP($B$1,'講習スケジュール(入力用)'!$C$4:$ADG$71,252,FALSE)="","",VLOOKUP($B$1,'講習スケジュール(入力用)'!$C$4:$ADG$71,252,FALSE))</f>
      </c>
      <c r="J48" s="49">
        <f>IF(VLOOKUP($B$1,'講習スケジュール(入力用)'!$C$4:$ADG$71,267,FALSE)="","",VLOOKUP($B$1,'講習スケジュール(入力用)'!$C$4:$ADG$71,267,FALSE))</f>
      </c>
      <c r="K48" s="49">
        <f>IF(VLOOKUP($B$1,'講習スケジュール(入力用)'!$C$4:$ADG$71,266,FALSE)="","",VLOOKUP($B$1,'講習スケジュール(入力用)'!$C$4:$ADG$71,266,FALSE))</f>
      </c>
      <c r="L48" s="49">
        <f>IF(VLOOKUP($B$1,'講習スケジュール(入力用)'!$C$4:$ADG$71,281,FALSE)="","",VLOOKUP($B$1,'講習スケジュール(入力用)'!$C$4:$ADG$71,281,FALSE))</f>
      </c>
      <c r="M48" s="49">
        <f>IF(VLOOKUP($B$1,'講習スケジュール(入力用)'!$C$4:$ADG$71,280,FALSE)="","",VLOOKUP($B$1,'講習スケジュール(入力用)'!$C$4:$ADG$71,280,FALSE))</f>
      </c>
      <c r="N48" s="170">
        <f>IF(VLOOKUP($B$1,'講習スケジュール(入力用)'!$C$4:$ADG$71,295,FALSE)="","",VLOOKUP($B$1,'講習スケジュール(入力用)'!$C$4:$ADG$71,295,FALSE))</f>
      </c>
      <c r="O48" s="170">
        <f>IF(VLOOKUP($B$1,'講習スケジュール(入力用)'!$C$4:$ADG$71,294,FALSE)="","",VLOOKUP($B$1,'講習スケジュール(入力用)'!$C$4:$ADG$71,294,FALSE))</f>
      </c>
    </row>
    <row r="49" spans="1:15">
      <c r="A49" s="188"/>
      <c r="B49" s="49">
        <f>IF(VLOOKUP($O$1,'講習スケジュール(入力用)'!$C$4:$ADG$71,211,FALSE)="","",VLOOKUP($O$1,'講習スケジュール(入力用)'!$C$4:$ADG$71,211,FALSE))</f>
      </c>
      <c r="C49" s="49">
        <f>IF(VLOOKUP($O$1,'講習スケジュール(入力用)'!$C$4:$ADG$71,210,FALSE)="","",VLOOKUP($O$1,'講習スケジュール(入力用)'!$C$4:$ADG$71,210,FALSE))</f>
      </c>
      <c r="D49" s="49">
        <f>IF(VLOOKUP($O$1,'講習スケジュール(入力用)'!$C$4:$ADG$71,225,FALSE)="","",VLOOKUP($O$1,'講習スケジュール(入力用)'!$C$4:$ADG$71,225,FALSE))</f>
      </c>
      <c r="E49" s="49">
        <f>IF(VLOOKUP($O$1,'講習スケジュール(入力用)'!$C$4:$ADG$71,224,FALSE)="","",VLOOKUP($O$1,'講習スケジュール(入力用)'!$C$4:$ADG$71,224,FALSE))</f>
      </c>
      <c r="F49" s="49">
        <f>IF(VLOOKUP($O$1,'講習スケジュール(入力用)'!$C$4:$ADG$71,239,FALSE)="","",VLOOKUP($O$1,'講習スケジュール(入力用)'!$C$4:$ADG$71,239,FALSE))</f>
      </c>
      <c r="G49" s="49">
        <f>IF(VLOOKUP($O$1,'講習スケジュール(入力用)'!$C$4:$ADG$71,238,FALSE)="","",VLOOKUP($O$1,'講習スケジュール(入力用)'!$C$4:$ADG$71,238,FALSE))</f>
      </c>
      <c r="H49" s="49">
        <f>IF(VLOOKUP($O$1,'講習スケジュール(入力用)'!$C$4:$ADG$71,253,FALSE)="","",VLOOKUP($O$1,'講習スケジュール(入力用)'!$C$4:$ADG$71,253,FALSE))</f>
      </c>
      <c r="I49" s="49">
        <f>IF(VLOOKUP($O$1,'講習スケジュール(入力用)'!$C$4:$ADG$71,252,FALSE)="","",VLOOKUP($O$1,'講習スケジュール(入力用)'!$C$4:$ADG$71,252,FALSE))</f>
      </c>
      <c r="J49" s="49">
        <f>IF(VLOOKUP($O$1,'講習スケジュール(入力用)'!$C$4:$ADG$71,267,FALSE)="","",VLOOKUP($O$1,'講習スケジュール(入力用)'!$C$4:$ADG$71,267,FALSE))</f>
      </c>
      <c r="K49" s="49">
        <f>IF(VLOOKUP($O$1,'講習スケジュール(入力用)'!$C$4:$ADG$71,266,FALSE)="","",VLOOKUP($O$1,'講習スケジュール(入力用)'!$C$4:$ADG$71,266,FALSE))</f>
      </c>
      <c r="L49" s="49">
        <f>IF(VLOOKUP($O$1,'講習スケジュール(入力用)'!$C$4:$ADG$71,281,FALSE)="","",VLOOKUP($O$1,'講習スケジュール(入力用)'!$C$4:$ADG$71,281,FALSE))</f>
      </c>
      <c r="M49" s="49">
        <f>IF(VLOOKUP($O$1,'講習スケジュール(入力用)'!$C$4:$ADG$71,280,FALSE)="","",VLOOKUP($O$1,'講習スケジュール(入力用)'!$C$4:$ADG$71,280,FALSE))</f>
      </c>
      <c r="N49" s="170">
        <f>IF(VLOOKUP($O$1,'講習スケジュール(入力用)'!$C$4:$ADG$71,295,FALSE)="","",VLOOKUP($O$1,'講習スケジュール(入力用)'!$C$4:$ADG$71,295,FALSE))</f>
      </c>
      <c r="O49" s="170">
        <f>IF(VLOOKUP($O$1,'講習スケジュール(入力用)'!$C$4:$ADG$71,294,FALSE)="","",VLOOKUP($O$1,'講習スケジュール(入力用)'!$C$4:$ADG$71,294,FALSE))</f>
      </c>
    </row>
    <row r="51" spans="1:15">
      <c r="A51" s="42"/>
      <c r="B51" s="43">
        <f>N35+1</f>
      </c>
      <c r="C51" s="42">
        <f>TEXT(B51,"aaa")</f>
      </c>
      <c r="D51" s="43">
        <f>B51+1</f>
      </c>
      <c r="E51" s="42">
        <f>TEXT(D51,"aaa")</f>
      </c>
      <c r="F51" s="43">
        <f>D51+1</f>
      </c>
      <c r="G51" s="42">
        <f>TEXT(F51,"aaa")</f>
      </c>
      <c r="H51" s="43">
        <f>F51+1</f>
      </c>
      <c r="I51" s="42">
        <f>TEXT(H51,"aaa")</f>
      </c>
      <c r="J51" s="43">
        <f>H51+1</f>
      </c>
      <c r="K51" s="42">
        <f>TEXT(J51,"aaa")</f>
      </c>
      <c r="L51" s="43">
        <f>J51+1</f>
      </c>
      <c r="M51" s="42">
        <f>TEXT(L51,"aaa")</f>
      </c>
      <c r="N51" s="171">
        <f>L51+1</f>
      </c>
      <c r="O51" s="172">
        <f>TEXT(N51,"aaa")</f>
      </c>
    </row>
    <row r="52" spans="1:15">
      <c r="A52" s="188">
        <f>'講習スケジュール(入力用)'!$D$3</f>
      </c>
      <c r="B52" s="170">
        <f>IF(VLOOKUP($B$1,'講習スケジュール(入力用)'!$C$4:$ADG$71,297,FALSE)="","",VLOOKUP($B$1,'講習スケジュール(入力用)'!$C$4:$ADG$71,297,FALSE))</f>
      </c>
      <c r="C52" s="170">
        <f>IF(VLOOKUP($B$1,'講習スケジュール(入力用)'!$C$4:$ADG$71,296,FALSE)="","",VLOOKUP($B$1,'講習スケジュール(入力用)'!$C$4:$ADG$71,296,FALSE))</f>
      </c>
      <c r="D52" s="170">
        <f>IF(VLOOKUP($B$1,'講習スケジュール(入力用)'!$C$4:$ADG$71,311,FALSE)="","",VLOOKUP($B$1,'講習スケジュール(入力用)'!$C$4:$ADG$71,311,FALSE))</f>
      </c>
      <c r="E52" s="170">
        <f>IF(VLOOKUP($B$1,'講習スケジュール(入力用)'!$C$4:$ADG$71,310,FALSE)="","",VLOOKUP($B$1,'講習スケジュール(入力用)'!$C$4:$ADG$71,310,FALSE))</f>
      </c>
      <c r="F52" s="170">
        <f>IF(VLOOKUP($B$1,'講習スケジュール(入力用)'!$C$4:$ADG$71,325,FALSE)="","",VLOOKUP($B$1,'講習スケジュール(入力用)'!$C$4:$ADG$71,325,FALSE))</f>
      </c>
      <c r="G52" s="170">
        <f>IF(VLOOKUP($B$1,'講習スケジュール(入力用)'!$C$4:$ADG$71,324,FALSE)="","",VLOOKUP($B$1,'講習スケジュール(入力用)'!$C$4:$ADG$71,324,FALSE))</f>
      </c>
      <c r="H52" s="170">
        <f>IF(VLOOKUP($B$1,'講習スケジュール(入力用)'!$C$4:$ADG$71,339,FALSE)="","",VLOOKUP($B$1,'講習スケジュール(入力用)'!$C$4:$ADG$71,339,FALSE))</f>
      </c>
      <c r="I52" s="170">
        <f>IF(VLOOKUP($B$1,'講習スケジュール(入力用)'!$C$4:$ADG$71,338,FALSE)="","",VLOOKUP($B$1,'講習スケジュール(入力用)'!$C$4:$ADG$71,338,FALSE))</f>
      </c>
      <c r="J52" s="170">
        <f>IF(VLOOKUP($B$1,'講習スケジュール(入力用)'!$C$4:$ADG$71,353,FALSE)="","",VLOOKUP($B$1,'講習スケジュール(入力用)'!$C$4:$ADG$71,353,FALSE))</f>
      </c>
      <c r="K52" s="170">
        <f>IF(VLOOKUP($B$1,'講習スケジュール(入力用)'!$C$4:$ADG$71,352,FALSE)="","",VLOOKUP($B$1,'講習スケジュール(入力用)'!$C$4:$ADG$71,352,FALSE))</f>
      </c>
      <c r="L52" s="170">
        <f>IF(VLOOKUP($B$1,'講習スケジュール(入力用)'!$C$4:$ADG$71,367,FALSE)="","",VLOOKUP($B$1,'講習スケジュール(入力用)'!$C$4:$ADG$71,367,FALSE))</f>
      </c>
      <c r="M52" s="170">
        <f>IF(VLOOKUP($B$1,'講習スケジュール(入力用)'!$C$4:$ADG$71,366,FALSE)="","",VLOOKUP($B$1,'講習スケジュール(入力用)'!$C$4:$ADG$71,366,FALSE))</f>
      </c>
      <c r="N52" s="170">
        <f>IF(VLOOKUP($B$1,'講習スケジュール(入力用)'!$C$4:$ADG$71,381,FALSE)="","",VLOOKUP($B$1,'講習スケジュール(入力用)'!$C$4:$ADG$71,381,FALSE))</f>
      </c>
      <c r="O52" s="170">
        <f>IF(VLOOKUP($B$1,'講習スケジュール(入力用)'!$C$4:$ADG$71,380,FALSE)="","",VLOOKUP($B$1,'講習スケジュール(入力用)'!$C$4:$ADG$71,380,FALSE))</f>
      </c>
    </row>
    <row r="53" spans="1:15">
      <c r="A53" s="188"/>
      <c r="B53" s="170">
        <f>IF(VLOOKUP($O$1,'講習スケジュール(入力用)'!$C$4:$ADG$71,297,FALSE)="","",VLOOKUP($O$1,'講習スケジュール(入力用)'!$C$4:$ADG$71,297,FALSE))</f>
      </c>
      <c r="C53" s="170">
        <f>IF(VLOOKUP($O$1,'講習スケジュール(入力用)'!$C$4:$ADG$71,296,FALSE)="","",VLOOKUP($O$1,'講習スケジュール(入力用)'!$C$4:$ADG$71,296,FALSE))</f>
      </c>
      <c r="D53" s="170">
        <f>IF(VLOOKUP($O$1,'講習スケジュール(入力用)'!$C$4:$ADG$71,311,FALSE)="","",VLOOKUP($O$1,'講習スケジュール(入力用)'!$C$4:$ADG$71,311,FALSE))</f>
      </c>
      <c r="E53" s="170">
        <f>IF(VLOOKUP($O$1,'講習スケジュール(入力用)'!$C$4:$ADG$71,310,FALSE)="","",VLOOKUP($O$1,'講習スケジュール(入力用)'!$C$4:$ADG$71,310,FALSE))</f>
      </c>
      <c r="F53" s="170">
        <f>IF(VLOOKUP($O$1,'講習スケジュール(入力用)'!$C$4:$ADG$71,325,FALSE)="","",VLOOKUP($O$1,'講習スケジュール(入力用)'!$C$4:$ADG$71,325,FALSE))</f>
      </c>
      <c r="G53" s="170">
        <f>IF(VLOOKUP($O$1,'講習スケジュール(入力用)'!$C$4:$ADG$71,324,FALSE)="","",VLOOKUP($O$1,'講習スケジュール(入力用)'!$C$4:$ADG$71,324,FALSE))</f>
      </c>
      <c r="H53" s="170">
        <f>IF(VLOOKUP($O$1,'講習スケジュール(入力用)'!$C$4:$ADG$71,339,FALSE)="","",VLOOKUP($O$1,'講習スケジュール(入力用)'!$C$4:$ADG$71,339,FALSE))</f>
      </c>
      <c r="I53" s="170">
        <f>IF(VLOOKUP($O$1,'講習スケジュール(入力用)'!$C$4:$ADG$71,338,FALSE)="","",VLOOKUP($O$1,'講習スケジュール(入力用)'!$C$4:$ADG$71,338,FALSE))</f>
      </c>
      <c r="J53" s="170">
        <f>IF(VLOOKUP($O$1,'講習スケジュール(入力用)'!$C$4:$ADG$71,353,FALSE)="","",VLOOKUP($O$1,'講習スケジュール(入力用)'!$C$4:$ADG$71,353,FALSE))</f>
      </c>
      <c r="K53" s="170">
        <f>IF(VLOOKUP($O$1,'講習スケジュール(入力用)'!$C$4:$ADG$71,352,FALSE)="","",VLOOKUP($O$1,'講習スケジュール(入力用)'!$C$4:$ADG$71,352,FALSE))</f>
      </c>
      <c r="L53" s="170">
        <f>IF(VLOOKUP($O$1,'講習スケジュール(入力用)'!$C$4:$ADG$71,367,FALSE)="","",VLOOKUP($O$1,'講習スケジュール(入力用)'!$C$4:$ADG$71,367,FALSE))</f>
      </c>
      <c r="M53" s="170">
        <f>IF(VLOOKUP($O$1,'講習スケジュール(入力用)'!$C$4:$ADG$71,366,FALSE)="","",VLOOKUP($O$1,'講習スケジュール(入力用)'!$C$4:$ADG$71,366,FALSE))</f>
      </c>
      <c r="N53" s="170">
        <f>IF(VLOOKUP($O$1,'講習スケジュール(入力用)'!$C$4:$ADG$71,381,FALSE)="","",VLOOKUP($O$1,'講習スケジュール(入力用)'!$C$4:$ADG$71,381,FALSE))</f>
      </c>
      <c r="O53" s="170">
        <f>IF(VLOOKUP($O$1,'講習スケジュール(入力用)'!$C$4:$ADG$71,380,FALSE)="","",VLOOKUP($O$1,'講習スケジュール(入力用)'!$C$4:$ADG$71,380,FALSE))</f>
      </c>
    </row>
    <row r="54" spans="1:15">
      <c r="A54" s="189">
        <f>'講習スケジュール(入力用)'!$F$3</f>
      </c>
      <c r="B54" s="177">
        <f>IF(VLOOKUP($B$1,'講習スケジュール(入力用)'!$C$4:$ADG$71,299,FALSE)="","",VLOOKUP($B$1,'講習スケジュール(入力用)'!$C$4:$ADG$71,299,FALSE))</f>
      </c>
      <c r="C54" s="177">
        <f>IF(VLOOKUP($B$1,'講習スケジュール(入力用)'!$C$4:$ADG$71,298,FALSE)="","",VLOOKUP($B$1,'講習スケジュール(入力用)'!$C$4:$ADG$71,298,FALSE))</f>
      </c>
      <c r="D54" s="177">
        <f>IF(VLOOKUP($B$1,'講習スケジュール(入力用)'!$C$4:$ADG$71,313,FALSE)="","",VLOOKUP($B$1,'講習スケジュール(入力用)'!$C$4:$ADG$71,313,FALSE))</f>
      </c>
      <c r="E54" s="177">
        <f>IF(VLOOKUP($B$1,'講習スケジュール(入力用)'!$C$4:$ADG$71,312,FALSE)="","",VLOOKUP($B$1,'講習スケジュール(入力用)'!$C$4:$ADG$71,312,FALSE))</f>
      </c>
      <c r="F54" s="177">
        <f>IF(VLOOKUP($B$1,'講習スケジュール(入力用)'!$C$4:$ADG$71,327,FALSE)="","",VLOOKUP($B$1,'講習スケジュール(入力用)'!$C$4:$ADG$71,327,FALSE))</f>
      </c>
      <c r="G54" s="177">
        <f>IF(VLOOKUP($B$1,'講習スケジュール(入力用)'!$C$4:$ADG$71,326,FALSE)="","",VLOOKUP($B$1,'講習スケジュール(入力用)'!$C$4:$ADG$71,326,FALSE))</f>
      </c>
      <c r="H54" s="177">
        <f>IF(VLOOKUP($B$1,'講習スケジュール(入力用)'!$C$4:$ADG$71,341,FALSE)="","",VLOOKUP($B$1,'講習スケジュール(入力用)'!$C$4:$ADG$71,341,FALSE))</f>
      </c>
      <c r="I54" s="177">
        <f>IF(VLOOKUP($B$1,'講習スケジュール(入力用)'!$C$4:$ADG$71,340,FALSE)="","",VLOOKUP($B$1,'講習スケジュール(入力用)'!$C$4:$ADG$71,340,FALSE))</f>
      </c>
      <c r="J54" s="177">
        <f>IF(VLOOKUP($B$1,'講習スケジュール(入力用)'!$C$4:$ADG$71,355,FALSE)="","",VLOOKUP($B$1,'講習スケジュール(入力用)'!$C$4:$ADG$71,355,FALSE))</f>
      </c>
      <c r="K54" s="177">
        <f>IF(VLOOKUP($B$1,'講習スケジュール(入力用)'!$C$4:$ADG$71,354,FALSE)="","",VLOOKUP($B$1,'講習スケジュール(入力用)'!$C$4:$ADG$71,354,FALSE))</f>
      </c>
      <c r="L54" s="177">
        <f>IF(VLOOKUP($B$1,'講習スケジュール(入力用)'!$C$4:$ADG$71,369,FALSE)="","",VLOOKUP($B$1,'講習スケジュール(入力用)'!$C$4:$ADG$71,369,FALSE))</f>
      </c>
      <c r="M54" s="177">
        <f>IF(VLOOKUP($B$1,'講習スケジュール(入力用)'!$C$4:$ADG$71,368,FALSE)="","",VLOOKUP($B$1,'講習スケジュール(入力用)'!$C$4:$ADG$71,368,FALSE))</f>
      </c>
      <c r="N54" s="170">
        <f>IF(VLOOKUP($B$1,'講習スケジュール(入力用)'!$C$4:$ADG$71,383,FALSE)="","",VLOOKUP($B$1,'講習スケジュール(入力用)'!$C$4:$ADG$71,383,FALSE))</f>
      </c>
      <c r="O54" s="170">
        <f>IF(VLOOKUP($B$1,'講習スケジュール(入力用)'!$C$4:$ADG$71,382,FALSE)="","",VLOOKUP($B$1,'講習スケジュール(入力用)'!$C$4:$ADG$71,382,FALSE))</f>
      </c>
    </row>
    <row r="55" spans="1:15">
      <c r="A55" s="189"/>
      <c r="B55" s="177">
        <f>IF(VLOOKUP($O$1,'講習スケジュール(入力用)'!$C$4:$ADG$71,299,FALSE)="","",VLOOKUP($O$1,'講習スケジュール(入力用)'!$C$4:$ADG$71,299,FALSE))</f>
      </c>
      <c r="C55" s="177">
        <f>IF(VLOOKUP($O$1,'講習スケジュール(入力用)'!$C$4:$ADG$71,298,FALSE)="","",VLOOKUP($O$1,'講習スケジュール(入力用)'!$C$4:$ADG$71,298,FALSE))</f>
      </c>
      <c r="D55" s="177">
        <f>IF(VLOOKUP($O$1,'講習スケジュール(入力用)'!$C$4:$ADG$71,313,FALSE)="","",VLOOKUP($O$1,'講習スケジュール(入力用)'!$C$4:$ADG$71,313,FALSE))</f>
      </c>
      <c r="E55" s="177">
        <f>IF(VLOOKUP($O$1,'講習スケジュール(入力用)'!$C$4:$ADG$71,312,FALSE)="","",VLOOKUP($O$1,'講習スケジュール(入力用)'!$C$4:$ADG$71,312,FALSE))</f>
      </c>
      <c r="F55" s="177">
        <f>IF(VLOOKUP($O$1,'講習スケジュール(入力用)'!$C$4:$ADG$71,327,FALSE)="","",VLOOKUP($O$1,'講習スケジュール(入力用)'!$C$4:$ADG$71,327,FALSE))</f>
      </c>
      <c r="G55" s="177">
        <f>IF(VLOOKUP($O$1,'講習スケジュール(入力用)'!$C$4:$ADG$71,326,FALSE)="","",VLOOKUP($O$1,'講習スケジュール(入力用)'!$C$4:$ADG$71,326,FALSE))</f>
      </c>
      <c r="H55" s="177">
        <f>IF(VLOOKUP($O$1,'講習スケジュール(入力用)'!$C$4:$ADG$71,341,FALSE)="","",VLOOKUP($O$1,'講習スケジュール(入力用)'!$C$4:$ADG$71,341,FALSE))</f>
      </c>
      <c r="I55" s="177">
        <f>IF(VLOOKUP($O$1,'講習スケジュール(入力用)'!$C$4:$ADG$71,340,FALSE)="","",VLOOKUP($O$1,'講習スケジュール(入力用)'!$C$4:$ADG$71,340,FALSE))</f>
      </c>
      <c r="J55" s="177">
        <f>IF(VLOOKUP($O$1,'講習スケジュール(入力用)'!$C$4:$ADG$71,355,FALSE)="","",VLOOKUP($O$1,'講習スケジュール(入力用)'!$C$4:$ADG$71,355,FALSE))</f>
      </c>
      <c r="K55" s="177">
        <f>IF(VLOOKUP($O$1,'講習スケジュール(入力用)'!$C$4:$ADG$71,354,FALSE)="","",VLOOKUP($O$1,'講習スケジュール(入力用)'!$C$4:$ADG$71,354,FALSE))</f>
      </c>
      <c r="L55" s="177">
        <f>IF(VLOOKUP($O$1,'講習スケジュール(入力用)'!$C$4:$ADG$71,369,FALSE)="","",VLOOKUP($O$1,'講習スケジュール(入力用)'!$C$4:$ADG$71,369,FALSE))</f>
      </c>
      <c r="M55" s="177">
        <f>IF(VLOOKUP($O$1,'講習スケジュール(入力用)'!$C$4:$ADG$71,368,FALSE)="","",VLOOKUP($O$1,'講習スケジュール(入力用)'!$C$4:$ADG$71,368,FALSE))</f>
      </c>
      <c r="N55" s="170">
        <f>IF(VLOOKUP($O$1,'講習スケジュール(入力用)'!$C$4:$ADG$71,383,FALSE)="","",VLOOKUP($O$1,'講習スケジュール(入力用)'!$C$4:$ADG$71,383,FALSE))</f>
      </c>
      <c r="O55" s="170">
        <f>IF(VLOOKUP($O$1,'講習スケジュール(入力用)'!$C$4:$ADG$71,382,FALSE)="","",VLOOKUP($O$1,'講習スケジュール(入力用)'!$C$4:$ADG$71,382,FALSE))</f>
      </c>
    </row>
    <row r="56" spans="1:15">
      <c r="A56" s="188">
        <f>'講習スケジュール(入力用)'!$H$3</f>
      </c>
      <c r="B56" s="177">
        <f>IF(VLOOKUP($B$1,'講習スケジュール(入力用)'!$C$4:$ADG$71,301,FALSE)="","",VLOOKUP($B$1,'講習スケジュール(入力用)'!$C$4:$ADG$71,301,FALSE))</f>
      </c>
      <c r="C56" s="177">
        <f>IF(VLOOKUP($B$1,'講習スケジュール(入力用)'!$C$4:$ADG$71,300,FALSE)="","",VLOOKUP($B$1,'講習スケジュール(入力用)'!$C$4:$ADG$71,300,FALSE))</f>
      </c>
      <c r="D56" s="177">
        <f>IF(VLOOKUP($B$1,'講習スケジュール(入力用)'!$C$4:$ADG$71,315,FALSE)="","",VLOOKUP($B$1,'講習スケジュール(入力用)'!$C$4:$ADG$71,315,FALSE))</f>
      </c>
      <c r="E56" s="177">
        <f>IF(VLOOKUP($B$1,'講習スケジュール(入力用)'!$C$4:$ADG$71,314,FALSE)="","",VLOOKUP($B$1,'講習スケジュール(入力用)'!$C$4:$ADG$71,314,FALSE))</f>
      </c>
      <c r="F56" s="177">
        <f>IF(VLOOKUP($B$1,'講習スケジュール(入力用)'!$C$4:$ADG$71,329,FALSE)="","",VLOOKUP($B$1,'講習スケジュール(入力用)'!$C$4:$ADG$71,329,FALSE))</f>
      </c>
      <c r="G56" s="177">
        <f>IF(VLOOKUP($B$1,'講習スケジュール(入力用)'!$C$4:$ADG$71,328,FALSE)="","",VLOOKUP($B$1,'講習スケジュール(入力用)'!$C$4:$ADG$71,328,FALSE))</f>
      </c>
      <c r="H56" s="177">
        <f>IF(VLOOKUP($B$1,'講習スケジュール(入力用)'!$C$4:$ADG$71,343,FALSE)="","",VLOOKUP($B$1,'講習スケジュール(入力用)'!$C$4:$ADG$71,343,FALSE))</f>
      </c>
      <c r="I56" s="177">
        <f>IF(VLOOKUP($B$1,'講習スケジュール(入力用)'!$C$4:$ADG$71,342,FALSE)="","",VLOOKUP($B$1,'講習スケジュール(入力用)'!$C$4:$ADG$71,342,FALSE))</f>
      </c>
      <c r="J56" s="177">
        <f>IF(VLOOKUP($B$1,'講習スケジュール(入力用)'!$C$4:$ADG$71,357,FALSE)="","",VLOOKUP($B$1,'講習スケジュール(入力用)'!$C$4:$ADG$71,357,FALSE))</f>
      </c>
      <c r="K56" s="177">
        <f>IF(VLOOKUP($B$1,'講習スケジュール(入力用)'!$C$4:$ADG$71,356,FALSE)="","",VLOOKUP($B$1,'講習スケジュール(入力用)'!$C$4:$ADG$71,356,FALSE))</f>
      </c>
      <c r="L56" s="177">
        <f>IF(VLOOKUP($B$1,'講習スケジュール(入力用)'!$C$4:$ADG$71,371,FALSE)="","",VLOOKUP($B$1,'講習スケジュール(入力用)'!$C$4:$ADG$71,371,FALSE))</f>
      </c>
      <c r="M56" s="177">
        <f>IF(VLOOKUP($B$1,'講習スケジュール(入力用)'!$C$4:$ADG$71,370,FALSE)="","",VLOOKUP($B$1,'講習スケジュール(入力用)'!$C$4:$ADG$71,370,FALSE))</f>
      </c>
      <c r="N56" s="170">
        <f>IF(VLOOKUP($B$1,'講習スケジュール(入力用)'!$C$4:$ADG$71,385,FALSE)="","",VLOOKUP($B$1,'講習スケジュール(入力用)'!$C$4:$ADG$71,385,FALSE))</f>
      </c>
      <c r="O56" s="170">
        <f>IF(VLOOKUP($B$1,'講習スケジュール(入力用)'!$C$4:$ADG$71,384,FALSE)="","",VLOOKUP($B$1,'講習スケジュール(入力用)'!$C$4:$ADG$71,384,FALSE))</f>
      </c>
    </row>
    <row r="57" spans="1:15">
      <c r="A57" s="188"/>
      <c r="B57" s="177">
        <f>IF(VLOOKUP($O$1,'講習スケジュール(入力用)'!$C$4:$ADG$71,301,FALSE)="","",VLOOKUP($O$1,'講習スケジュール(入力用)'!$C$4:$ADG$71,301,FALSE))</f>
      </c>
      <c r="C57" s="177">
        <f>IF(VLOOKUP($O$1,'講習スケジュール(入力用)'!$C$4:$ADG$71,300,FALSE)="","",VLOOKUP($O$1,'講習スケジュール(入力用)'!$C$4:$ADG$71,300,FALSE))</f>
      </c>
      <c r="D57" s="177">
        <f>IF(VLOOKUP($O$1,'講習スケジュール(入力用)'!$C$4:$ADG$71,315,FALSE)="","",VLOOKUP($O$1,'講習スケジュール(入力用)'!$C$4:$ADG$71,315,FALSE))</f>
      </c>
      <c r="E57" s="177">
        <f>IF(VLOOKUP($O$1,'講習スケジュール(入力用)'!$C$4:$ADG$71,314,FALSE)="","",VLOOKUP($O$1,'講習スケジュール(入力用)'!$C$4:$ADG$71,314,FALSE))</f>
      </c>
      <c r="F57" s="177">
        <f>IF(VLOOKUP($O$1,'講習スケジュール(入力用)'!$C$4:$ADG$71,329,FALSE)="","",VLOOKUP($O$1,'講習スケジュール(入力用)'!$C$4:$ADG$71,329,FALSE))</f>
      </c>
      <c r="G57" s="177">
        <f>IF(VLOOKUP($O$1,'講習スケジュール(入力用)'!$C$4:$ADG$71,328,FALSE)="","",VLOOKUP($O$1,'講習スケジュール(入力用)'!$C$4:$ADG$71,328,FALSE))</f>
      </c>
      <c r="H57" s="177">
        <f>IF(VLOOKUP($O$1,'講習スケジュール(入力用)'!$C$4:$ADG$71,343,FALSE)="","",VLOOKUP($O$1,'講習スケジュール(入力用)'!$C$4:$ADG$71,343,FALSE))</f>
      </c>
      <c r="I57" s="177">
        <f>IF(VLOOKUP($O$1,'講習スケジュール(入力用)'!$C$4:$ADG$71,342,FALSE)="","",VLOOKUP($O$1,'講習スケジュール(入力用)'!$C$4:$ADG$71,342,FALSE))</f>
      </c>
      <c r="J57" s="177">
        <f>IF(VLOOKUP($O$1,'講習スケジュール(入力用)'!$C$4:$ADG$71,357,FALSE)="","",VLOOKUP($O$1,'講習スケジュール(入力用)'!$C$4:$ADG$71,357,FALSE))</f>
      </c>
      <c r="K57" s="177">
        <f>IF(VLOOKUP($O$1,'講習スケジュール(入力用)'!$C$4:$ADG$71,356,FALSE)="","",VLOOKUP($O$1,'講習スケジュール(入力用)'!$C$4:$ADG$71,356,FALSE))</f>
      </c>
      <c r="L57" s="177">
        <f>IF(VLOOKUP($O$1,'講習スケジュール(入力用)'!$C$4:$ADG$71,371,FALSE)="","",VLOOKUP($O$1,'講習スケジュール(入力用)'!$C$4:$ADG$71,371,FALSE))</f>
      </c>
      <c r="M57" s="177">
        <f>IF(VLOOKUP($O$1,'講習スケジュール(入力用)'!$C$4:$ADG$71,370,FALSE)="","",VLOOKUP($O$1,'講習スケジュール(入力用)'!$C$4:$ADG$71,370,FALSE))</f>
      </c>
      <c r="N57" s="170">
        <f>IF(VLOOKUP($O$1,'講習スケジュール(入力用)'!$C$4:$ADG$71,385,FALSE)="","",VLOOKUP($O$1,'講習スケジュール(入力用)'!$C$4:$ADG$71,385,FALSE))</f>
      </c>
      <c r="O57" s="170">
        <f>IF(VLOOKUP($O$1,'講習スケジュール(入力用)'!$C$4:$ADG$71,384,FALSE)="","",VLOOKUP($O$1,'講習スケジュール(入力用)'!$C$4:$ADG$71,384,FALSE))</f>
      </c>
    </row>
    <row r="58" spans="1:15">
      <c r="A58" s="189">
        <f>'講習スケジュール(入力用)'!$J$3</f>
      </c>
      <c r="B58" s="158">
        <f>IF(VLOOKUP($B$1,'講習スケジュール(入力用)'!$C$4:$ADG$71,303,FALSE)="","",VLOOKUP($B$1,'講習スケジュール(入力用)'!$C$4:$ADG$71,303,FALSE))</f>
      </c>
      <c r="C58" s="158">
        <f>IF(VLOOKUP($B$1,'講習スケジュール(入力用)'!$C$4:$ADG$71,302,FALSE)="","",VLOOKUP($B$1,'講習スケジュール(入力用)'!$C$4:$ADG$71,302,FALSE))</f>
      </c>
      <c r="D58" s="158">
        <f>IF(VLOOKUP($B$1,'講習スケジュール(入力用)'!$C$4:$ADG$71,317,FALSE)="","",VLOOKUP($B$1,'講習スケジュール(入力用)'!$C$4:$ADG$71,317,FALSE))</f>
      </c>
      <c r="E58" s="158">
        <f>IF(VLOOKUP($B$1,'講習スケジュール(入力用)'!$C$4:$ADG$71,316,FALSE)="","",VLOOKUP($B$1,'講習スケジュール(入力用)'!$C$4:$ADG$71,316,FALSE))</f>
      </c>
      <c r="F58" s="158">
        <f>IF(VLOOKUP($B$1,'講習スケジュール(入力用)'!$C$4:$ADG$71,331,FALSE)="","",VLOOKUP($B$1,'講習スケジュール(入力用)'!$C$4:$ADG$71,331,FALSE))</f>
      </c>
      <c r="G58" s="158">
        <f>IF(VLOOKUP($B$1,'講習スケジュール(入力用)'!$C$4:$ADG$71,330,FALSE)="","",VLOOKUP($B$1,'講習スケジュール(入力用)'!$C$4:$ADG$71,330,FALSE))</f>
      </c>
      <c r="H58" s="158">
        <f>IF(VLOOKUP($B$1,'講習スケジュール(入力用)'!$C$4:$ADG$71,345,FALSE)="","",VLOOKUP($B$1,'講習スケジュール(入力用)'!$C$4:$ADG$71,345,FALSE))</f>
      </c>
      <c r="I58" s="158">
        <f>IF(VLOOKUP($B$1,'講習スケジュール(入力用)'!$C$4:$ADG$71,344,FALSE)="","",VLOOKUP($B$1,'講習スケジュール(入力用)'!$C$4:$ADG$71,344,FALSE))</f>
      </c>
      <c r="J58" s="158">
        <f>IF(VLOOKUP($B$1,'講習スケジュール(入力用)'!$C$4:$ADG$71,359,FALSE)="","",VLOOKUP($B$1,'講習スケジュール(入力用)'!$C$4:$ADG$71,359,FALSE))</f>
      </c>
      <c r="K58" s="158">
        <f>IF(VLOOKUP($B$1,'講習スケジュール(入力用)'!$C$4:$ADG$71,358,FALSE)="","",VLOOKUP($B$1,'講習スケジュール(入力用)'!$C$4:$ADG$71,358,FALSE))</f>
      </c>
      <c r="L58" s="158">
        <f>IF(VLOOKUP($B$1,'講習スケジュール(入力用)'!$C$4:$ADG$71,373,FALSE)="","",VLOOKUP($B$1,'講習スケジュール(入力用)'!$C$4:$ADG$71,373,FALSE))</f>
      </c>
      <c r="M58" s="158">
        <f>IF(VLOOKUP($B$1,'講習スケジュール(入力用)'!$C$4:$ADG$71,372,FALSE)="","",VLOOKUP($B$1,'講習スケジュール(入力用)'!$C$4:$ADG$71,372,FALSE))</f>
      </c>
      <c r="N58" s="170">
        <f>IF(VLOOKUP($B$1,'講習スケジュール(入力用)'!$C$4:$ADG$71,387,FALSE)="","",VLOOKUP($B$1,'講習スケジュール(入力用)'!$C$4:$ADG$71,387,FALSE))</f>
      </c>
      <c r="O58" s="170">
        <f>IF(VLOOKUP($B$1,'講習スケジュール(入力用)'!$C$4:$ADG$71,386,FALSE)="","",VLOOKUP($B$1,'講習スケジュール(入力用)'!$C$4:$ADG$71,386,FALSE))</f>
      </c>
    </row>
    <row r="59" spans="1:15">
      <c r="A59" s="189"/>
      <c r="B59" s="158">
        <f>IF(VLOOKUP($O$1,'講習スケジュール(入力用)'!$C$4:$ADG$71,303,FALSE)="","",VLOOKUP($O$1,'講習スケジュール(入力用)'!$C$4:$ADG$71,303,FALSE))</f>
      </c>
      <c r="C59" s="158">
        <f>IF(VLOOKUP($O$1,'講習スケジュール(入力用)'!$C$4:$ADG$71,302,FALSE)="","",VLOOKUP($O$1,'講習スケジュール(入力用)'!$C$4:$ADG$71,302,FALSE))</f>
      </c>
      <c r="D59" s="158">
        <f>IF(VLOOKUP($O$1,'講習スケジュール(入力用)'!$C$4:$ADG$71,317,FALSE)="","",VLOOKUP($O$1,'講習スケジュール(入力用)'!$C$4:$ADG$71,317,FALSE))</f>
      </c>
      <c r="E59" s="158">
        <f>IF(VLOOKUP($O$1,'講習スケジュール(入力用)'!$C$4:$ADG$71,316,FALSE)="","",VLOOKUP($O$1,'講習スケジュール(入力用)'!$C$4:$ADG$71,316,FALSE))</f>
      </c>
      <c r="F59" s="158">
        <f>IF(VLOOKUP($O$1,'講習スケジュール(入力用)'!$C$4:$ADG$71,331,FALSE)="","",VLOOKUP($O$1,'講習スケジュール(入力用)'!$C$4:$ADG$71,331,FALSE))</f>
      </c>
      <c r="G59" s="158">
        <f>IF(VLOOKUP($O$1,'講習スケジュール(入力用)'!$C$4:$ADG$71,330,FALSE)="","",VLOOKUP($O$1,'講習スケジュール(入力用)'!$C$4:$ADG$71,330,FALSE))</f>
      </c>
      <c r="H59" s="158">
        <f>IF(VLOOKUP($O$1,'講習スケジュール(入力用)'!$C$4:$ADG$71,345,FALSE)="","",VLOOKUP($O$1,'講習スケジュール(入力用)'!$C$4:$ADG$71,345,FALSE))</f>
      </c>
      <c r="I59" s="158">
        <f>IF(VLOOKUP($O$1,'講習スケジュール(入力用)'!$C$4:$ADG$71,344,FALSE)="","",VLOOKUP($O$1,'講習スケジュール(入力用)'!$C$4:$ADG$71,344,FALSE))</f>
      </c>
      <c r="J59" s="158">
        <f>IF(VLOOKUP($O$1,'講習スケジュール(入力用)'!$C$4:$ADG$71,359,FALSE)="","",VLOOKUP($O$1,'講習スケジュール(入力用)'!$C$4:$ADG$71,359,FALSE))</f>
      </c>
      <c r="K59" s="158">
        <f>IF(VLOOKUP($O$1,'講習スケジュール(入力用)'!$C$4:$ADG$71,358,FALSE)="","",VLOOKUP($O$1,'講習スケジュール(入力用)'!$C$4:$ADG$71,358,FALSE))</f>
      </c>
      <c r="L59" s="158">
        <f>IF(VLOOKUP($O$1,'講習スケジュール(入力用)'!$C$4:$ADG$71,373,FALSE)="","",VLOOKUP($O$1,'講習スケジュール(入力用)'!$C$4:$ADG$71,373,FALSE))</f>
      </c>
      <c r="M59" s="158">
        <f>IF(VLOOKUP($O$1,'講習スケジュール(入力用)'!$C$4:$ADG$71,372,FALSE)="","",VLOOKUP($O$1,'講習スケジュール(入力用)'!$C$4:$ADG$71,372,FALSE))</f>
      </c>
      <c r="N59" s="170">
        <f>IF(VLOOKUP($O$1,'講習スケジュール(入力用)'!$C$4:$ADG$71,387,FALSE)="","",VLOOKUP($O$1,'講習スケジュール(入力用)'!$C$4:$ADG$71,387,FALSE))</f>
      </c>
      <c r="O59" s="170">
        <f>IF(VLOOKUP($O$1,'講習スケジュール(入力用)'!$C$4:$ADG$71,386,FALSE)="","",VLOOKUP($O$1,'講習スケジュール(入力用)'!$C$4:$ADG$71,386,FALSE))</f>
      </c>
    </row>
    <row r="60" spans="1:15">
      <c r="A60" s="188">
        <f>'講習スケジュール(入力用)'!$L$3</f>
      </c>
      <c r="B60" s="49">
        <f>IF(VLOOKUP($B$1,'講習スケジュール(入力用)'!$C$4:$ADG$71,305,FALSE)="","",VLOOKUP($B$1,'講習スケジュール(入力用)'!$C$4:$ADG$71,305,FALSE))</f>
      </c>
      <c r="C60" s="49">
        <f>IF(VLOOKUP($B$1,'講習スケジュール(入力用)'!$C$4:$ADG$71,304,FALSE)="","",VLOOKUP($B$1,'講習スケジュール(入力用)'!$C$4:$ADG$71,304,FALSE))</f>
      </c>
      <c r="D60" s="49">
        <f>IF(VLOOKUP($B$1,'講習スケジュール(入力用)'!$C$4:$ADG$71,319,FALSE)="","",VLOOKUP($B$1,'講習スケジュール(入力用)'!$C$4:$ADG$71,319,FALSE))</f>
      </c>
      <c r="E60" s="49">
        <f>IF(VLOOKUP($B$1,'講習スケジュール(入力用)'!$C$4:$ADG$71,318,FALSE)="","",VLOOKUP($B$1,'講習スケジュール(入力用)'!$C$4:$ADG$71,318,FALSE))</f>
      </c>
      <c r="F60" s="49">
        <f>IF(VLOOKUP($B$1,'講習スケジュール(入力用)'!$C$4:$ADG$71,333,FALSE)="","",VLOOKUP($B$1,'講習スケジュール(入力用)'!$C$4:$ADG$71,333,FALSE))</f>
      </c>
      <c r="G60" s="49">
        <f>IF(VLOOKUP($B$1,'講習スケジュール(入力用)'!$C$4:$ADG$71,332,FALSE)="","",VLOOKUP($B$1,'講習スケジュール(入力用)'!$C$4:$ADG$71,332,FALSE))</f>
      </c>
      <c r="H60" s="49">
        <f>IF(VLOOKUP($B$1,'講習スケジュール(入力用)'!$C$4:$ADG$71,347,FALSE)="","",VLOOKUP($B$1,'講習スケジュール(入力用)'!$C$4:$ADG$71,347,FALSE))</f>
      </c>
      <c r="I60" s="49">
        <f>IF(VLOOKUP($B$1,'講習スケジュール(入力用)'!$C$4:$ADG$71,346,FALSE)="","",VLOOKUP($B$1,'講習スケジュール(入力用)'!$C$4:$ADG$71,346,FALSE))</f>
      </c>
      <c r="J60" s="49">
        <f>IF(VLOOKUP($B$1,'講習スケジュール(入力用)'!$C$4:$ADG$71,361,FALSE)="","",VLOOKUP($B$1,'講習スケジュール(入力用)'!$C$4:$ADG$71,361,FALSE))</f>
      </c>
      <c r="K60" s="49">
        <f>IF(VLOOKUP($B$1,'講習スケジュール(入力用)'!$C$4:$ADG$71,360,FALSE)="","",VLOOKUP($B$1,'講習スケジュール(入力用)'!$C$4:$ADG$71,360,FALSE))</f>
      </c>
      <c r="L60" s="49">
        <f>IF(VLOOKUP($B$1,'講習スケジュール(入力用)'!$C$4:$ADG$71,375,FALSE)="","",VLOOKUP($B$1,'講習スケジュール(入力用)'!$C$4:$ADG$71,375,FALSE))</f>
      </c>
      <c r="M60" s="49">
        <f>IF(VLOOKUP($B$1,'講習スケジュール(入力用)'!$C$4:$ADG$71,374,FALSE)="","",VLOOKUP($B$1,'講習スケジュール(入力用)'!$C$4:$ADG$71,374,FALSE))</f>
      </c>
      <c r="N60" s="170">
        <f>IF(VLOOKUP($B$1,'講習スケジュール(入力用)'!$C$4:$ADG$71,389,FALSE)="","",VLOOKUP($B$1,'講習スケジュール(入力用)'!$C$4:$ADG$71,389,FALSE))</f>
      </c>
      <c r="O60" s="170">
        <f>IF(VLOOKUP($B$1,'講習スケジュール(入力用)'!$C$4:$ADG$71,388,FALSE)="","",VLOOKUP($B$1,'講習スケジュール(入力用)'!$C$4:$ADG$71,388,FALSE))</f>
      </c>
    </row>
    <row r="61" spans="1:15">
      <c r="A61" s="188"/>
      <c r="B61" s="49">
        <f>IF(VLOOKUP($O$1,'講習スケジュール(入力用)'!$C$4:$ADG$71,305,FALSE)="","",VLOOKUP($O$1,'講習スケジュール(入力用)'!$C$4:$ADG$71,305,FALSE))</f>
      </c>
      <c r="C61" s="49">
        <f>IF(VLOOKUP($O$1,'講習スケジュール(入力用)'!$C$4:$ADG$71,304,FALSE)="","",VLOOKUP($O$1,'講習スケジュール(入力用)'!$C$4:$ADG$71,304,FALSE))</f>
      </c>
      <c r="D61" s="49">
        <f>IF(VLOOKUP($O$1,'講習スケジュール(入力用)'!$C$4:$ADG$71,319,FALSE)="","",VLOOKUP($O$1,'講習スケジュール(入力用)'!$C$4:$ADG$71,319,FALSE))</f>
      </c>
      <c r="E61" s="49">
        <f>IF(VLOOKUP($O$1,'講習スケジュール(入力用)'!$C$4:$ADG$71,318,FALSE)="","",VLOOKUP($O$1,'講習スケジュール(入力用)'!$C$4:$ADG$71,318,FALSE))</f>
      </c>
      <c r="F61" s="49">
        <f>IF(VLOOKUP($O$1,'講習スケジュール(入力用)'!$C$4:$ADG$71,333,FALSE)="","",VLOOKUP($O$1,'講習スケジュール(入力用)'!$C$4:$ADG$71,333,FALSE))</f>
      </c>
      <c r="G61" s="49">
        <f>IF(VLOOKUP($O$1,'講習スケジュール(入力用)'!$C$4:$ADG$71,332,FALSE)="","",VLOOKUP($O$1,'講習スケジュール(入力用)'!$C$4:$ADG$71,332,FALSE))</f>
      </c>
      <c r="H61" s="49">
        <f>IF(VLOOKUP($O$1,'講習スケジュール(入力用)'!$C$4:$ADG$71,347,FALSE)="","",VLOOKUP($O$1,'講習スケジュール(入力用)'!$C$4:$ADG$71,347,FALSE))</f>
      </c>
      <c r="I61" s="49">
        <f>IF(VLOOKUP($O$1,'講習スケジュール(入力用)'!$C$4:$ADG$71,346,FALSE)="","",VLOOKUP($O$1,'講習スケジュール(入力用)'!$C$4:$ADG$71,346,FALSE))</f>
      </c>
      <c r="J61" s="49">
        <f>IF(VLOOKUP($O$1,'講習スケジュール(入力用)'!$C$4:$ADG$71,361,FALSE)="","",VLOOKUP($O$1,'講習スケジュール(入力用)'!$C$4:$ADG$71,361,FALSE))</f>
      </c>
      <c r="K61" s="49">
        <f>IF(VLOOKUP($O$1,'講習スケジュール(入力用)'!$C$4:$ADG$71,360,FALSE)="","",VLOOKUP($O$1,'講習スケジュール(入力用)'!$C$4:$ADG$71,360,FALSE))</f>
      </c>
      <c r="L61" s="49">
        <f>IF(VLOOKUP($O$1,'講習スケジュール(入力用)'!$C$4:$ADG$71,375,FALSE)="","",VLOOKUP($O$1,'講習スケジュール(入力用)'!$C$4:$ADG$71,375,FALSE))</f>
      </c>
      <c r="M61" s="49">
        <f>IF(VLOOKUP($O$1,'講習スケジュール(入力用)'!$C$4:$ADG$71,374,FALSE)="","",VLOOKUP($O$1,'講習スケジュール(入力用)'!$C$4:$ADG$71,374,FALSE))</f>
      </c>
      <c r="N61" s="170">
        <f>IF(VLOOKUP($O$1,'講習スケジュール(入力用)'!$C$4:$ADG$71,389,FALSE)="","",VLOOKUP($O$1,'講習スケジュール(入力用)'!$C$4:$ADG$71,389,FALSE))</f>
      </c>
      <c r="O61" s="170">
        <f>IF(VLOOKUP($O$1,'講習スケジュール(入力用)'!$C$4:$ADG$71,388,FALSE)="","",VLOOKUP($O$1,'講習スケジュール(入力用)'!$C$4:$ADG$71,388,FALSE))</f>
      </c>
    </row>
    <row r="62" spans="1:15">
      <c r="A62" s="189">
        <f>'講習スケジュール(入力用)'!$N$3</f>
      </c>
      <c r="B62" s="158">
        <f>IF(VLOOKUP($B$1,'講習スケジュール(入力用)'!$C$4:$ADG$71,307,FALSE)="","",VLOOKUP($B$1,'講習スケジュール(入力用)'!$C$4:$ADG$71,307,FALSE))</f>
      </c>
      <c r="C62" s="158">
        <f>IF(VLOOKUP($B$1,'講習スケジュール(入力用)'!$C$4:$ADG$71,306,FALSE)="","",VLOOKUP($B$1,'講習スケジュール(入力用)'!$C$4:$ADG$71,306,FALSE))</f>
      </c>
      <c r="D62" s="158">
        <f>IF(VLOOKUP($B$1,'講習スケジュール(入力用)'!$C$4:$ADG$71,321,FALSE)="","",VLOOKUP($B$1,'講習スケジュール(入力用)'!$C$4:$ADG$71,321,FALSE))</f>
      </c>
      <c r="E62" s="158">
        <f>IF(VLOOKUP($B$1,'講習スケジュール(入力用)'!$C$4:$ADG$71,320,FALSE)="","",VLOOKUP($B$1,'講習スケジュール(入力用)'!$C$4:$ADG$71,320,FALSE))</f>
      </c>
      <c r="F62" s="158">
        <f>IF(VLOOKUP($B$1,'講習スケジュール(入力用)'!$C$4:$ADG$71,335,FALSE)="","",VLOOKUP($B$1,'講習スケジュール(入力用)'!$C$4:$ADG$71,335,FALSE))</f>
      </c>
      <c r="G62" s="158">
        <f>IF(VLOOKUP($B$1,'講習スケジュール(入力用)'!$C$4:$ADG$71,334,FALSE)="","",VLOOKUP($B$1,'講習スケジュール(入力用)'!$C$4:$ADG$71,334,FALSE))</f>
      </c>
      <c r="H62" s="158">
        <f>IF(VLOOKUP($B$1,'講習スケジュール(入力用)'!$C$4:$ADG$71,349,FALSE)="","",VLOOKUP($B$1,'講習スケジュール(入力用)'!$C$4:$ADG$71,349,FALSE))</f>
      </c>
      <c r="I62" s="158">
        <f>IF(VLOOKUP($B$1,'講習スケジュール(入力用)'!$C$4:$ADG$71,348,FALSE)="","",VLOOKUP($B$1,'講習スケジュール(入力用)'!$C$4:$ADG$71,348,FALSE))</f>
      </c>
      <c r="J62" s="158">
        <f>IF(VLOOKUP($B$1,'講習スケジュール(入力用)'!$C$4:$ADG$71,363,FALSE)="","",VLOOKUP($B$1,'講習スケジュール(入力用)'!$C$4:$ADG$71,363,FALSE))</f>
      </c>
      <c r="K62" s="158">
        <f>IF(VLOOKUP($B$1,'講習スケジュール(入力用)'!$C$4:$ADG$71,362,FALSE)="","",VLOOKUP($B$1,'講習スケジュール(入力用)'!$C$4:$ADG$71,362,FALSE))</f>
      </c>
      <c r="L62" s="158">
        <f>IF(VLOOKUP($B$1,'講習スケジュール(入力用)'!$C$4:$ADG$71,377,FALSE)="","",VLOOKUP($B$1,'講習スケジュール(入力用)'!$C$4:$ADG$71,377,FALSE))</f>
      </c>
      <c r="M62" s="158">
        <f>IF(VLOOKUP($B$1,'講習スケジュール(入力用)'!$C$4:$ADG$71,376,FALSE)="","",VLOOKUP($B$1,'講習スケジュール(入力用)'!$C$4:$ADG$71,376,FALSE))</f>
      </c>
      <c r="N62" s="170">
        <f>IF(VLOOKUP($B$1,'講習スケジュール(入力用)'!$C$4:$ADG$71,391,FALSE)="","",VLOOKUP($B$1,'講習スケジュール(入力用)'!$C$4:$ADG$71,391,FALSE))</f>
      </c>
      <c r="O62" s="170">
        <f>IF(VLOOKUP($B$1,'講習スケジュール(入力用)'!$C$4:$ADG$71,390,FALSE)="","",VLOOKUP($B$1,'講習スケジュール(入力用)'!$C$4:$ADG$71,390,FALSE))</f>
      </c>
    </row>
    <row r="63" spans="1:15">
      <c r="A63" s="189"/>
      <c r="B63" s="158">
        <f>IF(VLOOKUP($O$1,'講習スケジュール(入力用)'!$C$4:$ADG$71,307,FALSE)="","",VLOOKUP($O$1,'講習スケジュール(入力用)'!$C$4:$ADG$71,307,FALSE))</f>
      </c>
      <c r="C63" s="158">
        <f>IF(VLOOKUP($O$1,'講習スケジュール(入力用)'!$C$4:$ADG$71,306,FALSE)="","",VLOOKUP($O$1,'講習スケジュール(入力用)'!$C$4:$ADG$71,306,FALSE))</f>
      </c>
      <c r="D63" s="158">
        <f>IF(VLOOKUP($O$1,'講習スケジュール(入力用)'!$C$4:$ADG$71,321,FALSE)="","",VLOOKUP($O$1,'講習スケジュール(入力用)'!$C$4:$ADG$71,321,FALSE))</f>
      </c>
      <c r="E63" s="158">
        <f>IF(VLOOKUP($O$1,'講習スケジュール(入力用)'!$C$4:$ADG$71,320,FALSE)="","",VLOOKUP($O$1,'講習スケジュール(入力用)'!$C$4:$ADG$71,320,FALSE))</f>
      </c>
      <c r="F63" s="158">
        <f>IF(VLOOKUP($O$1,'講習スケジュール(入力用)'!$C$4:$ADG$71,335,FALSE)="","",VLOOKUP($O$1,'講習スケジュール(入力用)'!$C$4:$ADG$71,335,FALSE))</f>
      </c>
      <c r="G63" s="158">
        <f>IF(VLOOKUP($O$1,'講習スケジュール(入力用)'!$C$4:$ADG$71,334,FALSE)="","",VLOOKUP($O$1,'講習スケジュール(入力用)'!$C$4:$ADG$71,334,FALSE))</f>
      </c>
      <c r="H63" s="158">
        <f>IF(VLOOKUP($O$1,'講習スケジュール(入力用)'!$C$4:$ADG$71,349,FALSE)="","",VLOOKUP($O$1,'講習スケジュール(入力用)'!$C$4:$ADG$71,349,FALSE))</f>
      </c>
      <c r="I63" s="158">
        <f>IF(VLOOKUP($O$1,'講習スケジュール(入力用)'!$C$4:$ADG$71,348,FALSE)="","",VLOOKUP($O$1,'講習スケジュール(入力用)'!$C$4:$ADG$71,348,FALSE))</f>
      </c>
      <c r="J63" s="158">
        <f>IF(VLOOKUP($O$1,'講習スケジュール(入力用)'!$C$4:$ADG$71,363,FALSE)="","",VLOOKUP($O$1,'講習スケジュール(入力用)'!$C$4:$ADG$71,363,FALSE))</f>
      </c>
      <c r="K63" s="158">
        <f>IF(VLOOKUP($O$1,'講習スケジュール(入力用)'!$C$4:$ADG$71,362,FALSE)="","",VLOOKUP($O$1,'講習スケジュール(入力用)'!$C$4:$ADG$71,362,FALSE))</f>
      </c>
      <c r="L63" s="158">
        <f>IF(VLOOKUP($O$1,'講習スケジュール(入力用)'!$C$4:$ADG$71,377,FALSE)="","",VLOOKUP($O$1,'講習スケジュール(入力用)'!$C$4:$ADG$71,377,FALSE))</f>
      </c>
      <c r="M63" s="158">
        <f>IF(VLOOKUP($O$1,'講習スケジュール(入力用)'!$C$4:$ADG$71,376,FALSE)="","",VLOOKUP($O$1,'講習スケジュール(入力用)'!$C$4:$ADG$71,376,FALSE))</f>
      </c>
      <c r="N63" s="170">
        <f>IF(VLOOKUP($O$1,'講習スケジュール(入力用)'!$C$4:$ADG$71,391,FALSE)="","",VLOOKUP($O$1,'講習スケジュール(入力用)'!$C$4:$ADG$71,391,FALSE))</f>
      </c>
      <c r="O63" s="170">
        <f>IF(VLOOKUP($O$1,'講習スケジュール(入力用)'!$C$4:$ADG$71,390,FALSE)="","",VLOOKUP($O$1,'講習スケジュール(入力用)'!$C$4:$ADG$71,390,FALSE))</f>
      </c>
    </row>
    <row r="64" spans="1:15">
      <c r="A64" s="188">
        <f>'講習スケジュール(入力用)'!$P$3</f>
      </c>
      <c r="B64" s="49">
        <f>IF(VLOOKUP($B$1,'講習スケジュール(入力用)'!$C$4:$ADG$71,309,FALSE)="","",VLOOKUP($B$1,'講習スケジュール(入力用)'!$C$4:$ADG$71,309,FALSE))</f>
      </c>
      <c r="C64" s="49">
        <f>IF(VLOOKUP($B$1,'講習スケジュール(入力用)'!$C$4:$ADG$71,308,FALSE)="","",VLOOKUP($B$1,'講習スケジュール(入力用)'!$C$4:$ADG$71,308,FALSE))</f>
      </c>
      <c r="D64" s="49">
        <f>IF(VLOOKUP($B$1,'講習スケジュール(入力用)'!$C$4:$ADG$71,323,FALSE)="","",VLOOKUP($B$1,'講習スケジュール(入力用)'!$C$4:$ADG$71,323,FALSE))</f>
      </c>
      <c r="E64" s="49">
        <f>IF(VLOOKUP($B$1,'講習スケジュール(入力用)'!$C$4:$ADG$71,322,FALSE)="","",VLOOKUP($B$1,'講習スケジュール(入力用)'!$C$4:$ADG$71,322,FALSE))</f>
      </c>
      <c r="F64" s="49">
        <f>IF(VLOOKUP($B$1,'講習スケジュール(入力用)'!$C$4:$ADG$71,337,FALSE)="","",VLOOKUP($B$1,'講習スケジュール(入力用)'!$C$4:$ADG$71,337,FALSE))</f>
      </c>
      <c r="G64" s="49">
        <f>IF(VLOOKUP($B$1,'講習スケジュール(入力用)'!$C$4:$ADG$71,336,FALSE)="","",VLOOKUP($B$1,'講習スケジュール(入力用)'!$C$4:$ADG$71,336,FALSE))</f>
      </c>
      <c r="H64" s="49">
        <f>IF(VLOOKUP($B$1,'講習スケジュール(入力用)'!$C$4:$ADG$71,351,FALSE)="","",VLOOKUP($B$1,'講習スケジュール(入力用)'!$C$4:$ADG$71,351,FALSE))</f>
      </c>
      <c r="I64" s="49">
        <f>IF(VLOOKUP($B$1,'講習スケジュール(入力用)'!$C$4:$ADG$71,350,FALSE)="","",VLOOKUP($B$1,'講習スケジュール(入力用)'!$C$4:$ADG$71,350,FALSE))</f>
      </c>
      <c r="J64" s="49">
        <f>IF(VLOOKUP($B$1,'講習スケジュール(入力用)'!$C$4:$ADG$71,365,FALSE)="","",VLOOKUP($B$1,'講習スケジュール(入力用)'!$C$4:$ADG$71,365,FALSE))</f>
      </c>
      <c r="K64" s="49">
        <f>IF(VLOOKUP($B$1,'講習スケジュール(入力用)'!$C$4:$ADG$71,364,FALSE)="","",VLOOKUP($B$1,'講習スケジュール(入力用)'!$C$4:$ADG$71,364,FALSE))</f>
      </c>
      <c r="L64" s="49">
        <f>IF(VLOOKUP($B$1,'講習スケジュール(入力用)'!$C$4:$ADG$71,379,FALSE)="","",VLOOKUP($B$1,'講習スケジュール(入力用)'!$C$4:$ADG$71,379,FALSE))</f>
      </c>
      <c r="M64" s="49">
        <f>IF(VLOOKUP($B$1,'講習スケジュール(入力用)'!$C$4:$ADG$71,378,FALSE)="","",VLOOKUP($B$1,'講習スケジュール(入力用)'!$C$4:$ADG$71,378,FALSE))</f>
      </c>
      <c r="N64" s="170">
        <f>IF(VLOOKUP($B$1,'講習スケジュール(入力用)'!$C$4:$ADG$71,393,FALSE)="","",VLOOKUP($B$1,'講習スケジュール(入力用)'!$C$4:$ADG$71,393,FALSE))</f>
      </c>
      <c r="O64" s="170">
        <f>IF(VLOOKUP($B$1,'講習スケジュール(入力用)'!$C$4:$ADG$71,392,FALSE)="","",VLOOKUP($B$1,'講習スケジュール(入力用)'!$C$4:$ADG$71,392,FALSE))</f>
      </c>
    </row>
    <row r="65" spans="1:15">
      <c r="A65" s="188"/>
      <c r="B65" s="49">
        <f>IF(VLOOKUP($O$1,'講習スケジュール(入力用)'!$C$4:$ADG$71,309,FALSE)="","",VLOOKUP($O$1,'講習スケジュール(入力用)'!$C$4:$ADG$71,309,FALSE))</f>
      </c>
      <c r="C65" s="49">
        <f>IF(VLOOKUP($O$1,'講習スケジュール(入力用)'!$C$4:$ADG$71,308,FALSE)="","",VLOOKUP($O$1,'講習スケジュール(入力用)'!$C$4:$ADG$71,308,FALSE))</f>
      </c>
      <c r="D65" s="49">
        <f>IF(VLOOKUP($O$1,'講習スケジュール(入力用)'!$C$4:$ADG$71,323,FALSE)="","",VLOOKUP($O$1,'講習スケジュール(入力用)'!$C$4:$ADG$71,323,FALSE))</f>
      </c>
      <c r="E65" s="49">
        <f>IF(VLOOKUP($O$1,'講習スケジュール(入力用)'!$C$4:$ADG$71,322,FALSE)="","",VLOOKUP($O$1,'講習スケジュール(入力用)'!$C$4:$ADG$71,322,FALSE))</f>
      </c>
      <c r="F65" s="49">
        <f>IF(VLOOKUP($O$1,'講習スケジュール(入力用)'!$C$4:$ADG$71,337,FALSE)="","",VLOOKUP($O$1,'講習スケジュール(入力用)'!$C$4:$ADG$71,337,FALSE))</f>
      </c>
      <c r="G65" s="49">
        <f>IF(VLOOKUP($O$1,'講習スケジュール(入力用)'!$C$4:$ADG$71,336,FALSE)="","",VLOOKUP($O$1,'講習スケジュール(入力用)'!$C$4:$ADG$71,336,FALSE))</f>
      </c>
      <c r="H65" s="49">
        <f>IF(VLOOKUP($O$1,'講習スケジュール(入力用)'!$C$4:$ADG$71,351,FALSE)="","",VLOOKUP($O$1,'講習スケジュール(入力用)'!$C$4:$ADG$71,351,FALSE))</f>
      </c>
      <c r="I65" s="49">
        <f>IF(VLOOKUP($O$1,'講習スケジュール(入力用)'!$C$4:$ADG$71,350,FALSE)="","",VLOOKUP($O$1,'講習スケジュール(入力用)'!$C$4:$ADG$71,350,FALSE))</f>
      </c>
      <c r="J65" s="49">
        <f>IF(VLOOKUP($O$1,'講習スケジュール(入力用)'!$C$4:$ADG$71,365,FALSE)="","",VLOOKUP($O$1,'講習スケジュール(入力用)'!$C$4:$ADG$71,365,FALSE))</f>
      </c>
      <c r="K65" s="49">
        <f>IF(VLOOKUP($O$1,'講習スケジュール(入力用)'!$C$4:$ADG$71,364,FALSE)="","",VLOOKUP($O$1,'講習スケジュール(入力用)'!$C$4:$ADG$71,364,FALSE))</f>
      </c>
      <c r="L65" s="49">
        <f>IF(VLOOKUP($O$1,'講習スケジュール(入力用)'!$C$4:$ADG$71,379,FALSE)="","",VLOOKUP($O$1,'講習スケジュール(入力用)'!$C$4:$ADG$71,379,FALSE))</f>
      </c>
      <c r="M65" s="49">
        <f>IF(VLOOKUP($O$1,'講習スケジュール(入力用)'!$C$4:$ADG$71,378,FALSE)="","",VLOOKUP($O$1,'講習スケジュール(入力用)'!$C$4:$ADG$71,378,FALSE))</f>
      </c>
      <c r="N65" s="170">
        <f>IF(VLOOKUP($O$1,'講習スケジュール(入力用)'!$C$4:$ADG$71,393,FALSE)="","",VLOOKUP($O$1,'講習スケジュール(入力用)'!$C$4:$ADG$71,393,FALSE))</f>
      </c>
      <c r="O65" s="170">
        <f>IF(VLOOKUP($O$1,'講習スケジュール(入力用)'!$C$4:$ADG$71,392,FALSE)="","",VLOOKUP($O$1,'講習スケジュール(入力用)'!$C$4:$ADG$71,392,FALSE))</f>
      </c>
    </row>
    <row r="67" spans="1:15">
      <c r="A67" s="42"/>
      <c r="B67" s="43">
        <f>N51+1</f>
      </c>
      <c r="C67" s="42">
        <f>TEXT(B67,"aaa")</f>
      </c>
      <c r="D67" s="43">
        <f>B67+1</f>
      </c>
      <c r="E67" s="42">
        <f>TEXT(D67,"aaa")</f>
      </c>
      <c r="F67" s="43">
        <f>D67+1</f>
      </c>
      <c r="G67" s="42">
        <f>TEXT(F67,"aaa")</f>
      </c>
      <c r="H67" s="43">
        <f>F67+1</f>
      </c>
      <c r="I67" s="42">
        <f>TEXT(H67,"aaa")</f>
      </c>
      <c r="J67" s="43">
        <f>H67+1</f>
      </c>
      <c r="K67" s="42">
        <f>TEXT(J67,"aaa")</f>
      </c>
      <c r="L67" s="43">
        <f>J67+1</f>
      </c>
      <c r="M67" s="42">
        <f>TEXT(L67,"aaa")</f>
      </c>
      <c r="N67" s="43">
        <f>L67+1</f>
      </c>
      <c r="O67" s="42">
        <f>TEXT(N67,"aaa")</f>
      </c>
    </row>
    <row r="68" spans="1:15">
      <c r="A68" s="188">
        <f>'講習スケジュール(入力用)'!$D$3</f>
      </c>
      <c r="B68" s="170">
        <f>IF(VLOOKUP($B$1,'講習スケジュール(入力用)'!$C$4:$ADG$71,395,FALSE)="","",VLOOKUP($B$1,'講習スケジュール(入力用)'!$C$4:$ADG$71,395,FALSE))</f>
      </c>
      <c r="C68" s="170">
        <f>IF(VLOOKUP($B$1,'講習スケジュール(入力用)'!$C$4:$ADG$71,394,FALSE)="","",VLOOKUP($B$1,'講習スケジュール(入力用)'!$C$4:$ADG$71,394,FALSE))</f>
      </c>
      <c r="D68" s="170">
        <f>IF(VLOOKUP($B$1,'講習スケジュール(入力用)'!$C$4:$ADG$71,409,FALSE)="","",VLOOKUP($B$1,'講習スケジュール(入力用)'!$C$4:$ADG$71,409,FALSE))</f>
      </c>
      <c r="E68" s="170">
        <f>IF(VLOOKUP($B$1,'講習スケジュール(入力用)'!$C$4:$ADG$71,408,FALSE)="","",VLOOKUP($B$1,'講習スケジュール(入力用)'!$C$4:$ADG$71,408,FALSE))</f>
      </c>
      <c r="F68" s="170">
        <f>IF(VLOOKUP($B$1,'講習スケジュール(入力用)'!$C$4:$ADG$71,423,FALSE)="","",VLOOKUP($B$1,'講習スケジュール(入力用)'!$C$4:$ADG$71,423,FALSE))</f>
      </c>
      <c r="G68" s="170">
        <f>IF(VLOOKUP($B$1,'講習スケジュール(入力用)'!$C$4:$ADG$71,422,FALSE)="","",VLOOKUP($B$1,'講習スケジュール(入力用)'!$C$4:$ADG$71,422,FALSE))</f>
      </c>
      <c r="H68" s="170">
        <f>IF(VLOOKUP($B$1,'講習スケジュール(入力用)'!$C$4:$ADG$71,437,FALSE)="","",VLOOKUP($B$1,'講習スケジュール(入力用)'!$C$4:$ADG$71,437,FALSE))</f>
      </c>
      <c r="I68" s="170">
        <f>IF(VLOOKUP($B$1,'講習スケジュール(入力用)'!$C$4:$ADG$71,436,FALSE)="","",VLOOKUP($B$1,'講習スケジュール(入力用)'!$C$4:$ADG$71,436,FALSE))</f>
      </c>
      <c r="J68" s="170">
        <f>IF(VLOOKUP($B$1,'講習スケジュール(入力用)'!$C$4:$ADG$71,451,FALSE)="","",VLOOKUP($B$1,'講習スケジュール(入力用)'!$C$4:$ADG$71,451,FALSE))</f>
      </c>
      <c r="K68" s="170">
        <f>IF(VLOOKUP($B$1,'講習スケジュール(入力用)'!$C$4:$ADG$71,450,FALSE)="","",VLOOKUP($B$1,'講習スケジュール(入力用)'!$C$4:$ADG$71,450,FALSE))</f>
      </c>
      <c r="L68" s="170">
        <f>IF(VLOOKUP($B$1,'講習スケジュール(入力用)'!$C$4:$ADG$71,465,FALSE)="","",VLOOKUP($B$1,'講習スケジュール(入力用)'!$C$4:$ADG$71,465,FALSE))</f>
      </c>
      <c r="M68" s="170">
        <f>IF(VLOOKUP($B$1,'講習スケジュール(入力用)'!$C$4:$ADG$71,464,FALSE)="","",VLOOKUP($B$1,'講習スケジュール(入力用)'!$C$4:$ADG$71,464,FALSE))</f>
      </c>
      <c r="N68" s="170">
        <f>IF(VLOOKUP($B$1,'講習スケジュール(入力用)'!$C$4:$ADG$71,479,FALSE)="","",VLOOKUP($B$1,'講習スケジュール(入力用)'!$C$4:$ADG$71,479,FALSE))</f>
      </c>
      <c r="O68" s="170">
        <f>IF(VLOOKUP($B$1,'講習スケジュール(入力用)'!$C$4:$ADG$71,478,FALSE)="","",VLOOKUP($B$1,'講習スケジュール(入力用)'!$C$4:$ADG$71,478,FALSE))</f>
      </c>
    </row>
    <row r="69" spans="1:15">
      <c r="A69" s="188"/>
      <c r="B69" s="170">
        <f>IF(VLOOKUP($O$1,'講習スケジュール(入力用)'!$C$4:$ADG$71,395,FALSE)="","",VLOOKUP($O$1,'講習スケジュール(入力用)'!$C$4:$ADG$71,395,FALSE))</f>
      </c>
      <c r="C69" s="170">
        <f>IF(VLOOKUP($O$1,'講習スケジュール(入力用)'!$C$4:$ADG$71,394,FALSE)="","",VLOOKUP($O$1,'講習スケジュール(入力用)'!$C$4:$ADG$71,394,FALSE))</f>
      </c>
      <c r="D69" s="170">
        <f>IF(VLOOKUP($O$1,'講習スケジュール(入力用)'!$C$4:$ADG$71,409,FALSE)="","",VLOOKUP($O$1,'講習スケジュール(入力用)'!$C$4:$ADG$71,409,FALSE))</f>
      </c>
      <c r="E69" s="170">
        <f>IF(VLOOKUP($O$1,'講習スケジュール(入力用)'!$C$4:$ADG$71,408,FALSE)="","",VLOOKUP($O$1,'講習スケジュール(入力用)'!$C$4:$ADG$71,408,FALSE))</f>
      </c>
      <c r="F69" s="170">
        <f>IF(VLOOKUP($O$1,'講習スケジュール(入力用)'!$C$4:$ADG$71,423,FALSE)="","",VLOOKUP($O$1,'講習スケジュール(入力用)'!$C$4:$ADG$71,423,FALSE))</f>
      </c>
      <c r="G69" s="170">
        <f>IF(VLOOKUP($O$1,'講習スケジュール(入力用)'!$C$4:$ADG$71,422,FALSE)="","",VLOOKUP($O$1,'講習スケジュール(入力用)'!$C$4:$ADG$71,422,FALSE))</f>
      </c>
      <c r="H69" s="170">
        <f>IF(VLOOKUP($O$1,'講習スケジュール(入力用)'!$C$4:$ADG$71,437,FALSE)="","",VLOOKUP($O$1,'講習スケジュール(入力用)'!$C$4:$ADG$71,437,FALSE))</f>
      </c>
      <c r="I69" s="170">
        <f>IF(VLOOKUP($O$1,'講習スケジュール(入力用)'!$C$4:$ADG$71,436,FALSE)="","",VLOOKUP($O$1,'講習スケジュール(入力用)'!$C$4:$ADG$71,436,FALSE))</f>
      </c>
      <c r="J69" s="170">
        <f>IF(VLOOKUP($O$1,'講習スケジュール(入力用)'!$C$4:$ADG$71,451,FALSE)="","",VLOOKUP($O$1,'講習スケジュール(入力用)'!$C$4:$ADG$71,451,FALSE))</f>
      </c>
      <c r="K69" s="170">
        <f>IF(VLOOKUP($O$1,'講習スケジュール(入力用)'!$C$4:$ADG$71,450,FALSE)="","",VLOOKUP($O$1,'講習スケジュール(入力用)'!$C$4:$ADG$71,450,FALSE))</f>
      </c>
      <c r="L69" s="170">
        <f>IF(VLOOKUP($O$1,'講習スケジュール(入力用)'!$C$4:$ADG$71,465,FALSE)="","",VLOOKUP($O$1,'講習スケジュール(入力用)'!$C$4:$ADG$71,465,FALSE))</f>
      </c>
      <c r="M69" s="170">
        <f>IF(VLOOKUP($O$1,'講習スケジュール(入力用)'!$C$4:$ADG$71,464,FALSE)="","",VLOOKUP($O$1,'講習スケジュール(入力用)'!$C$4:$ADG$71,464,FALSE))</f>
      </c>
      <c r="N69" s="170">
        <f>IF(VLOOKUP($O$1,'講習スケジュール(入力用)'!$C$4:$ADG$71,479,FALSE)="","",VLOOKUP($O$1,'講習スケジュール(入力用)'!$C$4:$ADG$71,479,FALSE))</f>
      </c>
      <c r="O69" s="170">
        <f>IF(VLOOKUP($O$1,'講習スケジュール(入力用)'!$C$4:$ADG$71,478,FALSE)="","",VLOOKUP($O$1,'講習スケジュール(入力用)'!$C$4:$ADG$71,478,FALSE))</f>
      </c>
    </row>
    <row r="70" spans="1:15">
      <c r="A70" s="189">
        <f>'講習スケジュール(入力用)'!$F$3</f>
      </c>
      <c r="B70" s="158">
        <f>IF(VLOOKUP($B$1,'講習スケジュール(入力用)'!$C$4:$ADG$71,397,FALSE)="","",VLOOKUP($B$1,'講習スケジュール(入力用)'!$C$4:$ADG$71,397,FALSE))</f>
      </c>
      <c r="C70" s="158">
        <f>IF(VLOOKUP($B$1,'講習スケジュール(入力用)'!$C$4:$ADG$71,396,FALSE)="","",VLOOKUP($B$1,'講習スケジュール(入力用)'!$C$4:$ADG$71,396,FALSE))</f>
      </c>
      <c r="D70" s="158">
        <f>IF(VLOOKUP($B$1,'講習スケジュール(入力用)'!$C$4:$ADG$71,411,FALSE)="","",VLOOKUP($B$1,'講習スケジュール(入力用)'!$C$4:$ADG$71,411,FALSE))</f>
      </c>
      <c r="E70" s="158">
        <f>IF(VLOOKUP($B$1,'講習スケジュール(入力用)'!$C$4:$ADG$71,410,FALSE)="","",VLOOKUP($B$1,'講習スケジュール(入力用)'!$C$4:$ADG$71,410,FALSE))</f>
      </c>
      <c r="F70" s="158">
        <f>IF(VLOOKUP($B$1,'講習スケジュール(入力用)'!$C$4:$ADG$71,425,FALSE)="","",VLOOKUP($B$1,'講習スケジュール(入力用)'!$C$4:$ADG$71,425,FALSE))</f>
      </c>
      <c r="G70" s="158">
        <f>IF(VLOOKUP($B$1,'講習スケジュール(入力用)'!$C$4:$ADG$71,424,FALSE)="","",VLOOKUP($B$1,'講習スケジュール(入力用)'!$C$4:$ADG$71,424,FALSE))</f>
      </c>
      <c r="H70" s="158">
        <f>IF(VLOOKUP($B$1,'講習スケジュール(入力用)'!$C$4:$ADG$71,439,FALSE)="","",VLOOKUP($B$1,'講習スケジュール(入力用)'!$C$4:$ADG$71,439,FALSE))</f>
      </c>
      <c r="I70" s="158">
        <f>IF(VLOOKUP($B$1,'講習スケジュール(入力用)'!$C$4:$ADG$71,438,FALSE)="","",VLOOKUP($B$1,'講習スケジュール(入力用)'!$C$4:$ADG$71,438,FALSE))</f>
      </c>
      <c r="J70" s="158">
        <f>IF(VLOOKUP($B$1,'講習スケジュール(入力用)'!$C$4:$ADG$71,453,FALSE)="","",VLOOKUP($B$1,'講習スケジュール(入力用)'!$C$4:$ADG$71,453,FALSE))</f>
      </c>
      <c r="K70" s="158">
        <f>IF(VLOOKUP($B$1,'講習スケジュール(入力用)'!$C$4:$ADG$71,452,FALSE)="","",VLOOKUP($B$1,'講習スケジュール(入力用)'!$C$4:$ADG$71,452,FALSE))</f>
      </c>
      <c r="L70" s="158">
        <f>IF(VLOOKUP($B$1,'講習スケジュール(入力用)'!$C$4:$ADG$71,467,FALSE)="","",VLOOKUP($B$1,'講習スケジュール(入力用)'!$C$4:$ADG$71,467,FALSE))</f>
      </c>
      <c r="M70" s="158">
        <f>IF(VLOOKUP($B$1,'講習スケジュール(入力用)'!$C$4:$ADG$71,466,FALSE)="","",VLOOKUP($B$1,'講習スケジュール(入力用)'!$C$4:$ADG$71,466,FALSE))</f>
      </c>
      <c r="N70" s="170">
        <f>IF(VLOOKUP($B$1,'講習スケジュール(入力用)'!$C$4:$ADG$71,481,FALSE)="","",VLOOKUP($B$1,'講習スケジュール(入力用)'!$C$4:$ADG$71,481,FALSE))</f>
      </c>
      <c r="O70" s="170">
        <f>IF(VLOOKUP($B$1,'講習スケジュール(入力用)'!$C$4:$ADG$71,480,FALSE)="","",VLOOKUP($B$1,'講習スケジュール(入力用)'!$C$4:$ADG$71,480,FALSE))</f>
      </c>
    </row>
    <row r="71" spans="1:15">
      <c r="A71" s="189"/>
      <c r="B71" s="158">
        <f>IF(VLOOKUP($O$1,'講習スケジュール(入力用)'!$C$4:$ADG$71,397,FALSE)="","",VLOOKUP($O$1,'講習スケジュール(入力用)'!$C$4:$ADG$71,397,FALSE))</f>
      </c>
      <c r="C71" s="158">
        <f>IF(VLOOKUP($O$1,'講習スケジュール(入力用)'!$C$4:$ADG$71,396,FALSE)="","",VLOOKUP($O$1,'講習スケジュール(入力用)'!$C$4:$ADG$71,396,FALSE))</f>
      </c>
      <c r="D71" s="158">
        <f>IF(VLOOKUP($O$1,'講習スケジュール(入力用)'!$C$4:$ADG$71,411,FALSE)="","",VLOOKUP($O$1,'講習スケジュール(入力用)'!$C$4:$ADG$71,411,FALSE))</f>
      </c>
      <c r="E71" s="158">
        <f>IF(VLOOKUP($O$1,'講習スケジュール(入力用)'!$C$4:$ADG$71,410,FALSE)="","",VLOOKUP($O$1,'講習スケジュール(入力用)'!$C$4:$ADG$71,410,FALSE))</f>
      </c>
      <c r="F71" s="158">
        <f>IF(VLOOKUP($O$1,'講習スケジュール(入力用)'!$C$4:$ADG$71,425,FALSE)="","",VLOOKUP($O$1,'講習スケジュール(入力用)'!$C$4:$ADG$71,425,FALSE))</f>
      </c>
      <c r="G71" s="158">
        <f>IF(VLOOKUP($O$1,'講習スケジュール(入力用)'!$C$4:$ADG$71,424,FALSE)="","",VLOOKUP($O$1,'講習スケジュール(入力用)'!$C$4:$ADG$71,424,FALSE))</f>
      </c>
      <c r="H71" s="158">
        <f>IF(VLOOKUP($O$1,'講習スケジュール(入力用)'!$C$4:$ADG$71,439,FALSE)="","",VLOOKUP($O$1,'講習スケジュール(入力用)'!$C$4:$ADG$71,439,FALSE))</f>
      </c>
      <c r="I71" s="158">
        <f>IF(VLOOKUP($O$1,'講習スケジュール(入力用)'!$C$4:$ADG$71,438,FALSE)="","",VLOOKUP($O$1,'講習スケジュール(入力用)'!$C$4:$ADG$71,438,FALSE))</f>
      </c>
      <c r="J71" s="158">
        <f>IF(VLOOKUP($O$1,'講習スケジュール(入力用)'!$C$4:$ADG$71,453,FALSE)="","",VLOOKUP($O$1,'講習スケジュール(入力用)'!$C$4:$ADG$71,453,FALSE))</f>
      </c>
      <c r="K71" s="158">
        <f>IF(VLOOKUP($O$1,'講習スケジュール(入力用)'!$C$4:$ADG$71,452,FALSE)="","",VLOOKUP($O$1,'講習スケジュール(入力用)'!$C$4:$ADG$71,452,FALSE))</f>
      </c>
      <c r="L71" s="158">
        <f>IF(VLOOKUP($O$1,'講習スケジュール(入力用)'!$C$4:$ADG$71,467,FALSE)="","",VLOOKUP($O$1,'講習スケジュール(入力用)'!$C$4:$ADG$71,467,FALSE))</f>
      </c>
      <c r="M71" s="158">
        <f>IF(VLOOKUP($O$1,'講習スケジュール(入力用)'!$C$4:$ADG$71,466,FALSE)="","",VLOOKUP($O$1,'講習スケジュール(入力用)'!$C$4:$ADG$71,466,FALSE))</f>
      </c>
      <c r="N71" s="170">
        <f>IF(VLOOKUP($O$1,'講習スケジュール(入力用)'!$C$4:$ADG$71,481,FALSE)="","",VLOOKUP($O$1,'講習スケジュール(入力用)'!$C$4:$ADG$71,481,FALSE))</f>
      </c>
      <c r="O71" s="170">
        <f>IF(VLOOKUP($O$1,'講習スケジュール(入力用)'!$C$4:$ADG$71,480,FALSE)="","",VLOOKUP($O$1,'講習スケジュール(入力用)'!$C$4:$ADG$71,480,FALSE))</f>
      </c>
    </row>
    <row r="72" spans="1:15">
      <c r="A72" s="188">
        <f>'講習スケジュール(入力用)'!$H$3</f>
      </c>
      <c r="B72" s="49">
        <f>IF(VLOOKUP($B$1,'講習スケジュール(入力用)'!$C$4:$ADG$71,399,FALSE)="","",VLOOKUP($B$1,'講習スケジュール(入力用)'!$C$4:$ADG$71,399,FALSE))</f>
      </c>
      <c r="C72" s="49">
        <f>IF(VLOOKUP($B$1,'講習スケジュール(入力用)'!$C$4:$ADG$71,398,FALSE)="","",VLOOKUP($B$1,'講習スケジュール(入力用)'!$C$4:$ADG$71,398,FALSE))</f>
      </c>
      <c r="D72" s="49">
        <f>IF(VLOOKUP($B$1,'講習スケジュール(入力用)'!$C$4:$ADG$71,413,FALSE)="","",VLOOKUP($B$1,'講習スケジュール(入力用)'!$C$4:$ADG$71,413,FALSE))</f>
      </c>
      <c r="E72" s="49">
        <f>IF(VLOOKUP($B$1,'講習スケジュール(入力用)'!$C$4:$ADG$71,412,FALSE)="","",VLOOKUP($B$1,'講習スケジュール(入力用)'!$C$4:$ADG$71,412,FALSE))</f>
      </c>
      <c r="F72" s="49">
        <f>IF(VLOOKUP($B$1,'講習スケジュール(入力用)'!$C$4:$ADG$71,427,FALSE)="","",VLOOKUP($B$1,'講習スケジュール(入力用)'!$C$4:$ADG$71,427,FALSE))</f>
      </c>
      <c r="G72" s="49">
        <f>IF(VLOOKUP($B$1,'講習スケジュール(入力用)'!$C$4:$ADG$71,426,FALSE)="","",VLOOKUP($B$1,'講習スケジュール(入力用)'!$C$4:$ADG$71,426,FALSE))</f>
      </c>
      <c r="H72" s="49">
        <f>IF(VLOOKUP($B$1,'講習スケジュール(入力用)'!$C$4:$ADG$71,441,FALSE)="","",VLOOKUP($B$1,'講習スケジュール(入力用)'!$C$4:$ADG$71,441,FALSE))</f>
      </c>
      <c r="I72" s="49">
        <f>IF(VLOOKUP($B$1,'講習スケジュール(入力用)'!$C$4:$ADG$71,440,FALSE)="","",VLOOKUP($B$1,'講習スケジュール(入力用)'!$C$4:$ADG$71,440,FALSE))</f>
      </c>
      <c r="J72" s="49">
        <f>IF(VLOOKUP($B$1,'講習スケジュール(入力用)'!$C$4:$ADG$71,455,FALSE)="","",VLOOKUP($B$1,'講習スケジュール(入力用)'!$C$4:$ADG$71,455,FALSE))</f>
      </c>
      <c r="K72" s="49">
        <f>IF(VLOOKUP($B$1,'講習スケジュール(入力用)'!$C$4:$ADG$71,454,FALSE)="","",VLOOKUP($B$1,'講習スケジュール(入力用)'!$C$4:$ADG$71,454,FALSE))</f>
      </c>
      <c r="L72" s="49">
        <f>IF(VLOOKUP($B$1,'講習スケジュール(入力用)'!$C$4:$ADG$71,469,FALSE)="","",VLOOKUP($B$1,'講習スケジュール(入力用)'!$C$4:$ADG$71,469,FALSE))</f>
      </c>
      <c r="M72" s="49">
        <f>IF(VLOOKUP($B$1,'講習スケジュール(入力用)'!$C$4:$ADG$71,468,FALSE)="","",VLOOKUP($B$1,'講習スケジュール(入力用)'!$C$4:$ADG$71,468,FALSE))</f>
      </c>
      <c r="N72" s="170">
        <f>IF(VLOOKUP($B$1,'講習スケジュール(入力用)'!$C$4:$ADG$71,483,FALSE)="","",VLOOKUP($B$1,'講習スケジュール(入力用)'!$C$4:$ADG$71,483,FALSE))</f>
      </c>
      <c r="O72" s="170">
        <f>IF(VLOOKUP($B$1,'講習スケジュール(入力用)'!$C$4:$ADG$71,482,FALSE)="","",VLOOKUP($B$1,'講習スケジュール(入力用)'!$C$4:$ADG$71,482,FALSE))</f>
      </c>
    </row>
    <row r="73" spans="1:15">
      <c r="A73" s="188"/>
      <c r="B73" s="49">
        <f>IF(VLOOKUP($O$1,'講習スケジュール(入力用)'!$C$4:$ADG$71,399,FALSE)="","",VLOOKUP($O$1,'講習スケジュール(入力用)'!$C$4:$ADG$71,399,FALSE))</f>
      </c>
      <c r="C73" s="49">
        <f>IF(VLOOKUP($O$1,'講習スケジュール(入力用)'!$C$4:$ADG$71,398,FALSE)="","",VLOOKUP($O$1,'講習スケジュール(入力用)'!$C$4:$ADG$71,398,FALSE))</f>
      </c>
      <c r="D73" s="49">
        <f>IF(VLOOKUP($O$1,'講習スケジュール(入力用)'!$C$4:$ADG$71,413,FALSE)="","",VLOOKUP($O$1,'講習スケジュール(入力用)'!$C$4:$ADG$71,413,FALSE))</f>
      </c>
      <c r="E73" s="49">
        <f>IF(VLOOKUP($O$1,'講習スケジュール(入力用)'!$C$4:$ADG$71,412,FALSE)="","",VLOOKUP($O$1,'講習スケジュール(入力用)'!$C$4:$ADG$71,412,FALSE))</f>
      </c>
      <c r="F73" s="49">
        <f>IF(VLOOKUP($O$1,'講習スケジュール(入力用)'!$C$4:$ADG$71,427,FALSE)="","",VLOOKUP($O$1,'講習スケジュール(入力用)'!$C$4:$ADG$71,427,FALSE))</f>
      </c>
      <c r="G73" s="49">
        <f>IF(VLOOKUP($O$1,'講習スケジュール(入力用)'!$C$4:$ADG$71,426,FALSE)="","",VLOOKUP($O$1,'講習スケジュール(入力用)'!$C$4:$ADG$71,426,FALSE))</f>
      </c>
      <c r="H73" s="49">
        <f>IF(VLOOKUP($O$1,'講習スケジュール(入力用)'!$C$4:$ADG$71,441,FALSE)="","",VLOOKUP($O$1,'講習スケジュール(入力用)'!$C$4:$ADG$71,441,FALSE))</f>
      </c>
      <c r="I73" s="49">
        <f>IF(VLOOKUP($O$1,'講習スケジュール(入力用)'!$C$4:$ADG$71,440,FALSE)="","",VLOOKUP($O$1,'講習スケジュール(入力用)'!$C$4:$ADG$71,440,FALSE))</f>
      </c>
      <c r="J73" s="49">
        <f>IF(VLOOKUP($O$1,'講習スケジュール(入力用)'!$C$4:$ADG$71,455,FALSE)="","",VLOOKUP($O$1,'講習スケジュール(入力用)'!$C$4:$ADG$71,455,FALSE))</f>
      </c>
      <c r="K73" s="49">
        <f>IF(VLOOKUP($O$1,'講習スケジュール(入力用)'!$C$4:$ADG$71,454,FALSE)="","",VLOOKUP($O$1,'講習スケジュール(入力用)'!$C$4:$ADG$71,454,FALSE))</f>
      </c>
      <c r="L73" s="49">
        <f>IF(VLOOKUP($O$1,'講習スケジュール(入力用)'!$C$4:$ADG$71,469,FALSE)="","",VLOOKUP($O$1,'講習スケジュール(入力用)'!$C$4:$ADG$71,469,FALSE))</f>
      </c>
      <c r="M73" s="49">
        <f>IF(VLOOKUP($O$1,'講習スケジュール(入力用)'!$C$4:$ADG$71,468,FALSE)="","",VLOOKUP($O$1,'講習スケジュール(入力用)'!$C$4:$ADG$71,468,FALSE))</f>
      </c>
      <c r="N73" s="170">
        <f>IF(VLOOKUP($O$1,'講習スケジュール(入力用)'!$C$4:$ADG$71,483,FALSE)="","",VLOOKUP($O$1,'講習スケジュール(入力用)'!$C$4:$ADG$71,483,FALSE))</f>
      </c>
      <c r="O73" s="170">
        <f>IF(VLOOKUP($O$1,'講習スケジュール(入力用)'!$C$4:$ADG$71,482,FALSE)="","",VLOOKUP($O$1,'講習スケジュール(入力用)'!$C$4:$ADG$71,482,FALSE))</f>
      </c>
    </row>
    <row r="74" spans="1:15">
      <c r="A74" s="189">
        <f>'講習スケジュール(入力用)'!$J$3</f>
      </c>
      <c r="B74" s="158">
        <f>IF(VLOOKUP($B$1,'講習スケジュール(入力用)'!$C$4:$ADG$71,401,FALSE)="","",VLOOKUP($B$1,'講習スケジュール(入力用)'!$C$4:$ADG$71,401,FALSE))</f>
      </c>
      <c r="C74" s="158">
        <f>IF(VLOOKUP($B$1,'講習スケジュール(入力用)'!$C$4:$ADG$71,400,FALSE)="","",VLOOKUP($B$1,'講習スケジュール(入力用)'!$C$4:$ADG$71,400,FALSE))</f>
      </c>
      <c r="D74" s="158">
        <f>IF(VLOOKUP($B$1,'講習スケジュール(入力用)'!$C$4:$ADG$71,415,FALSE)="","",VLOOKUP($B$1,'講習スケジュール(入力用)'!$C$4:$ADG$71,415,FALSE))</f>
      </c>
      <c r="E74" s="158">
        <f>IF(VLOOKUP($B$1,'講習スケジュール(入力用)'!$C$4:$ADG$71,414,FALSE)="","",VLOOKUP($B$1,'講習スケジュール(入力用)'!$C$4:$ADG$71,414,FALSE))</f>
      </c>
      <c r="F74" s="158">
        <f>IF(VLOOKUP($B$1,'講習スケジュール(入力用)'!$C$4:$ADG$71,429,FALSE)="","",VLOOKUP($B$1,'講習スケジュール(入力用)'!$C$4:$ADG$71,429,FALSE))</f>
      </c>
      <c r="G74" s="158">
        <f>IF(VLOOKUP($B$1,'講習スケジュール(入力用)'!$C$4:$ADG$71,428,FALSE)="","",VLOOKUP($B$1,'講習スケジュール(入力用)'!$C$4:$ADG$71,428,FALSE))</f>
      </c>
      <c r="H74" s="158">
        <f>IF(VLOOKUP($B$1,'講習スケジュール(入力用)'!$C$4:$ADG$71,443,FALSE)="","",VLOOKUP($B$1,'講習スケジュール(入力用)'!$C$4:$ADG$71,443,FALSE))</f>
      </c>
      <c r="I74" s="158">
        <f>IF(VLOOKUP($B$1,'講習スケジュール(入力用)'!$C$4:$ADG$71,442,FALSE)="","",VLOOKUP($B$1,'講習スケジュール(入力用)'!$C$4:$ADG$71,442,FALSE))</f>
      </c>
      <c r="J74" s="158">
        <f>IF(VLOOKUP($B$1,'講習スケジュール(入力用)'!$C$4:$ADG$71,457,FALSE)="","",VLOOKUP($B$1,'講習スケジュール(入力用)'!$C$4:$ADG$71,457,FALSE))</f>
      </c>
      <c r="K74" s="158">
        <f>IF(VLOOKUP($B$1,'講習スケジュール(入力用)'!$C$4:$ADG$71,456,FALSE)="","",VLOOKUP($B$1,'講習スケジュール(入力用)'!$C$4:$ADG$71,456,FALSE))</f>
      </c>
      <c r="L74" s="158">
        <f>IF(VLOOKUP($B$1,'講習スケジュール(入力用)'!$C$4:$ADG$71,471,FALSE)="","",VLOOKUP($B$1,'講習スケジュール(入力用)'!$C$4:$ADG$71,471,FALSE))</f>
      </c>
      <c r="M74" s="158">
        <f>IF(VLOOKUP($B$1,'講習スケジュール(入力用)'!$C$4:$ADG$71,470,FALSE)="","",VLOOKUP($B$1,'講習スケジュール(入力用)'!$C$4:$ADG$71,470,FALSE))</f>
      </c>
      <c r="N74" s="170">
        <f>IF(VLOOKUP($B$1,'講習スケジュール(入力用)'!$C$4:$ADG$71,485,FALSE)="","",VLOOKUP($B$1,'講習スケジュール(入力用)'!$C$4:$ADG$71,485,FALSE))</f>
      </c>
      <c r="O74" s="170">
        <f>IF(VLOOKUP($B$1,'講習スケジュール(入力用)'!$C$4:$ADG$71,484,FALSE)="","",VLOOKUP($B$1,'講習スケジュール(入力用)'!$C$4:$ADG$71,484,FALSE))</f>
      </c>
    </row>
    <row r="75" spans="1:15">
      <c r="A75" s="189"/>
      <c r="B75" s="158">
        <f>IF(VLOOKUP($O$1,'講習スケジュール(入力用)'!$C$4:$ADG$71,401,FALSE)="","",VLOOKUP($O$1,'講習スケジュール(入力用)'!$C$4:$ADG$71,401,FALSE))</f>
      </c>
      <c r="C75" s="158">
        <f>IF(VLOOKUP($O$1,'講習スケジュール(入力用)'!$C$4:$ADG$71,400,FALSE)="","",VLOOKUP($O$1,'講習スケジュール(入力用)'!$C$4:$ADG$71,400,FALSE))</f>
      </c>
      <c r="D75" s="158">
        <f>IF(VLOOKUP($O$1,'講習スケジュール(入力用)'!$C$4:$ADG$71,415,FALSE)="","",VLOOKUP($O$1,'講習スケジュール(入力用)'!$C$4:$ADG$71,415,FALSE))</f>
      </c>
      <c r="E75" s="158">
        <f>IF(VLOOKUP($O$1,'講習スケジュール(入力用)'!$C$4:$ADG$71,414,FALSE)="","",VLOOKUP($O$1,'講習スケジュール(入力用)'!$C$4:$ADG$71,414,FALSE))</f>
      </c>
      <c r="F75" s="158">
        <f>IF(VLOOKUP($O$1,'講習スケジュール(入力用)'!$C$4:$ADG$71,429,FALSE)="","",VLOOKUP($O$1,'講習スケジュール(入力用)'!$C$4:$ADG$71,429,FALSE))</f>
      </c>
      <c r="G75" s="158">
        <f>IF(VLOOKUP($O$1,'講習スケジュール(入力用)'!$C$4:$ADG$71,428,FALSE)="","",VLOOKUP($O$1,'講習スケジュール(入力用)'!$C$4:$ADG$71,428,FALSE))</f>
      </c>
      <c r="H75" s="158">
        <f>IF(VLOOKUP($O$1,'講習スケジュール(入力用)'!$C$4:$ADG$71,443,FALSE)="","",VLOOKUP($O$1,'講習スケジュール(入力用)'!$C$4:$ADG$71,443,FALSE))</f>
      </c>
      <c r="I75" s="158">
        <f>IF(VLOOKUP($O$1,'講習スケジュール(入力用)'!$C$4:$ADG$71,442,FALSE)="","",VLOOKUP($O$1,'講習スケジュール(入力用)'!$C$4:$ADG$71,442,FALSE))</f>
      </c>
      <c r="J75" s="158">
        <f>IF(VLOOKUP($O$1,'講習スケジュール(入力用)'!$C$4:$ADG$71,457,FALSE)="","",VLOOKUP($O$1,'講習スケジュール(入力用)'!$C$4:$ADG$71,457,FALSE))</f>
      </c>
      <c r="K75" s="158">
        <f>IF(VLOOKUP($O$1,'講習スケジュール(入力用)'!$C$4:$ADG$71,456,FALSE)="","",VLOOKUP($O$1,'講習スケジュール(入力用)'!$C$4:$ADG$71,456,FALSE))</f>
      </c>
      <c r="L75" s="158">
        <f>IF(VLOOKUP($O$1,'講習スケジュール(入力用)'!$C$4:$ADG$71,471,FALSE)="","",VLOOKUP($O$1,'講習スケジュール(入力用)'!$C$4:$ADG$71,471,FALSE))</f>
      </c>
      <c r="M75" s="158">
        <f>IF(VLOOKUP($O$1,'講習スケジュール(入力用)'!$C$4:$ADG$71,470,FALSE)="","",VLOOKUP($O$1,'講習スケジュール(入力用)'!$C$4:$ADG$71,470,FALSE))</f>
      </c>
      <c r="N75" s="170">
        <f>IF(VLOOKUP($O$1,'講習スケジュール(入力用)'!$C$4:$ADG$71,485,FALSE)="","",VLOOKUP($O$1,'講習スケジュール(入力用)'!$C$4:$ADG$71,485,FALSE))</f>
      </c>
      <c r="O75" s="170">
        <f>IF(VLOOKUP($O$1,'講習スケジュール(入力用)'!$C$4:$ADG$71,484,FALSE)="","",VLOOKUP($O$1,'講習スケジュール(入力用)'!$C$4:$ADG$71,484,FALSE))</f>
      </c>
    </row>
    <row r="76" spans="1:15">
      <c r="A76" s="188">
        <f>'講習スケジュール(入力用)'!$L$3</f>
      </c>
      <c r="B76" s="49">
        <f>IF(VLOOKUP($B$1,'講習スケジュール(入力用)'!$C$4:$ADG$71,403,FALSE)="","",VLOOKUP($B$1,'講習スケジュール(入力用)'!$C$4:$ADG$71,403,FALSE))</f>
      </c>
      <c r="C76" s="49">
        <f>IF(VLOOKUP($B$1,'講習スケジュール(入力用)'!$C$4:$ADG$71,402,FALSE)="","",VLOOKUP($B$1,'講習スケジュール(入力用)'!$C$4:$ADG$71,402,FALSE))</f>
      </c>
      <c r="D76" s="49">
        <f>IF(VLOOKUP($B$1,'講習スケジュール(入力用)'!$C$4:$ADG$71,417,FALSE)="","",VLOOKUP($B$1,'講習スケジュール(入力用)'!$C$4:$ADG$71,417,FALSE))</f>
      </c>
      <c r="E76" s="49">
        <f>IF(VLOOKUP($B$1,'講習スケジュール(入力用)'!$C$4:$ADG$71,416,FALSE)="","",VLOOKUP($B$1,'講習スケジュール(入力用)'!$C$4:$ADG$71,416,FALSE))</f>
      </c>
      <c r="F76" s="49">
        <f>IF(VLOOKUP($B$1,'講習スケジュール(入力用)'!$C$4:$ADG$71,431,FALSE)="","",VLOOKUP($B$1,'講習スケジュール(入力用)'!$C$4:$ADG$71,431,FALSE))</f>
      </c>
      <c r="G76" s="49">
        <f>IF(VLOOKUP($B$1,'講習スケジュール(入力用)'!$C$4:$ADG$71,430,FALSE)="","",VLOOKUP($B$1,'講習スケジュール(入力用)'!$C$4:$ADG$71,430,FALSE))</f>
      </c>
      <c r="H76" s="49">
        <f>IF(VLOOKUP($B$1,'講習スケジュール(入力用)'!$C$4:$ADG$71,445,FALSE)="","",VLOOKUP($B$1,'講習スケジュール(入力用)'!$C$4:$ADG$71,445,FALSE))</f>
      </c>
      <c r="I76" s="49">
        <f>IF(VLOOKUP($B$1,'講習スケジュール(入力用)'!$C$4:$ADG$71,444,FALSE)="","",VLOOKUP($B$1,'講習スケジュール(入力用)'!$C$4:$ADG$71,444,FALSE))</f>
      </c>
      <c r="J76" s="49">
        <f>IF(VLOOKUP($B$1,'講習スケジュール(入力用)'!$C$4:$ADG$71,459,FALSE)="","",VLOOKUP($B$1,'講習スケジュール(入力用)'!$C$4:$ADG$71,459,FALSE))</f>
      </c>
      <c r="K76" s="49">
        <f>IF(VLOOKUP($B$1,'講習スケジュール(入力用)'!$C$4:$ADG$71,458,FALSE)="","",VLOOKUP($B$1,'講習スケジュール(入力用)'!$C$4:$ADG$71,458,FALSE))</f>
      </c>
      <c r="L76" s="49">
        <f>IF(VLOOKUP($B$1,'講習スケジュール(入力用)'!$C$4:$ADG$71,473,FALSE)="","",VLOOKUP($B$1,'講習スケジュール(入力用)'!$C$4:$ADG$71,473,FALSE))</f>
      </c>
      <c r="M76" s="49">
        <f>IF(VLOOKUP($B$1,'講習スケジュール(入力用)'!$C$4:$ADG$71,472,FALSE)="","",VLOOKUP($B$1,'講習スケジュール(入力用)'!$C$4:$ADG$71,472,FALSE))</f>
      </c>
      <c r="N76" s="170">
        <f>IF(VLOOKUP($B$1,'講習スケジュール(入力用)'!$C$4:$ADG$71,487,FALSE)="","",VLOOKUP($B$1,'講習スケジュール(入力用)'!$C$4:$ADG$71,487,FALSE))</f>
      </c>
      <c r="O76" s="170">
        <f>IF(VLOOKUP($B$1,'講習スケジュール(入力用)'!$C$4:$ADG$71,486,FALSE)="","",VLOOKUP($B$1,'講習スケジュール(入力用)'!$C$4:$ADG$71,486,FALSE))</f>
      </c>
    </row>
    <row r="77" spans="1:15">
      <c r="A77" s="188"/>
      <c r="B77" s="49">
        <f>IF(VLOOKUP($O$1,'講習スケジュール(入力用)'!$C$4:$ADG$71,403,FALSE)="","",VLOOKUP($O$1,'講習スケジュール(入力用)'!$C$4:$ADG$71,403,FALSE))</f>
      </c>
      <c r="C77" s="49">
        <f>IF(VLOOKUP($O$1,'講習スケジュール(入力用)'!$C$4:$ADG$71,402,FALSE)="","",VLOOKUP($O$1,'講習スケジュール(入力用)'!$C$4:$ADG$71,402,FALSE))</f>
      </c>
      <c r="D77" s="49">
        <f>IF(VLOOKUP($O$1,'講習スケジュール(入力用)'!$C$4:$ADG$71,417,FALSE)="","",VLOOKUP($O$1,'講習スケジュール(入力用)'!$C$4:$ADG$71,417,FALSE))</f>
      </c>
      <c r="E77" s="49">
        <f>IF(VLOOKUP($O$1,'講習スケジュール(入力用)'!$C$4:$ADG$71,416,FALSE)="","",VLOOKUP($O$1,'講習スケジュール(入力用)'!$C$4:$ADG$71,416,FALSE))</f>
      </c>
      <c r="F77" s="49">
        <f>IF(VLOOKUP($O$1,'講習スケジュール(入力用)'!$C$4:$ADG$71,431,FALSE)="","",VLOOKUP($O$1,'講習スケジュール(入力用)'!$C$4:$ADG$71,431,FALSE))</f>
      </c>
      <c r="G77" s="49">
        <f>IF(VLOOKUP($O$1,'講習スケジュール(入力用)'!$C$4:$ADG$71,430,FALSE)="","",VLOOKUP($O$1,'講習スケジュール(入力用)'!$C$4:$ADG$71,430,FALSE))</f>
      </c>
      <c r="H77" s="49">
        <f>IF(VLOOKUP($O$1,'講習スケジュール(入力用)'!$C$4:$ADG$71,445,FALSE)="","",VLOOKUP($O$1,'講習スケジュール(入力用)'!$C$4:$ADG$71,445,FALSE))</f>
      </c>
      <c r="I77" s="49">
        <f>IF(VLOOKUP($O$1,'講習スケジュール(入力用)'!$C$4:$ADG$71,444,FALSE)="","",VLOOKUP($O$1,'講習スケジュール(入力用)'!$C$4:$ADG$71,444,FALSE))</f>
      </c>
      <c r="J77" s="49">
        <f>IF(VLOOKUP($O$1,'講習スケジュール(入力用)'!$C$4:$ADG$71,459,FALSE)="","",VLOOKUP($O$1,'講習スケジュール(入力用)'!$C$4:$ADG$71,459,FALSE))</f>
      </c>
      <c r="K77" s="49">
        <f>IF(VLOOKUP($O$1,'講習スケジュール(入力用)'!$C$4:$ADG$71,458,FALSE)="","",VLOOKUP($O$1,'講習スケジュール(入力用)'!$C$4:$ADG$71,458,FALSE))</f>
      </c>
      <c r="L77" s="49">
        <f>IF(VLOOKUP($O$1,'講習スケジュール(入力用)'!$C$4:$ADG$71,473,FALSE)="","",VLOOKUP($O$1,'講習スケジュール(入力用)'!$C$4:$ADG$71,473,FALSE))</f>
      </c>
      <c r="M77" s="49">
        <f>IF(VLOOKUP($O$1,'講習スケジュール(入力用)'!$C$4:$ADG$71,472,FALSE)="","",VLOOKUP($O$1,'講習スケジュール(入力用)'!$C$4:$ADG$71,472,FALSE))</f>
      </c>
      <c r="N77" s="170">
        <f>IF(VLOOKUP($O$1,'講習スケジュール(入力用)'!$C$4:$ADG$71,487,FALSE)="","",VLOOKUP($O$1,'講習スケジュール(入力用)'!$C$4:$ADG$71,487,FALSE))</f>
      </c>
      <c r="O77" s="170">
        <f>IF(VLOOKUP($O$1,'講習スケジュール(入力用)'!$C$4:$ADG$71,486,FALSE)="","",VLOOKUP($O$1,'講習スケジュール(入力用)'!$C$4:$ADG$71,486,FALSE))</f>
      </c>
    </row>
    <row r="78" spans="1:15">
      <c r="A78" s="189">
        <f>'講習スケジュール(入力用)'!$N$3</f>
      </c>
      <c r="B78" s="158">
        <f>IF(VLOOKUP($B$1,'講習スケジュール(入力用)'!$C$4:$ADG$71,405,FALSE)="","",VLOOKUP($B$1,'講習スケジュール(入力用)'!$C$4:$ADG$71,405,FALSE))</f>
      </c>
      <c r="C78" s="158">
        <f>IF(VLOOKUP($B$1,'講習スケジュール(入力用)'!$C$4:$ADG$71,404,FALSE)="","",VLOOKUP($B$1,'講習スケジュール(入力用)'!$C$4:$ADG$71,404,FALSE))</f>
      </c>
      <c r="D78" s="158">
        <f>IF(VLOOKUP($B$1,'講習スケジュール(入力用)'!$C$4:$ADG$71,419,FALSE)="","",VLOOKUP($B$1,'講習スケジュール(入力用)'!$C$4:$ADG$71,419,FALSE))</f>
      </c>
      <c r="E78" s="158">
        <f>IF(VLOOKUP($B$1,'講習スケジュール(入力用)'!$C$4:$ADG$71,418,FALSE)="","",VLOOKUP($B$1,'講習スケジュール(入力用)'!$C$4:$ADG$71,418,FALSE))</f>
      </c>
      <c r="F78" s="158">
        <f>IF(VLOOKUP($B$1,'講習スケジュール(入力用)'!$C$4:$ADG$71,433,FALSE)="","",VLOOKUP($B$1,'講習スケジュール(入力用)'!$C$4:$ADG$71,433,FALSE))</f>
      </c>
      <c r="G78" s="158">
        <f>IF(VLOOKUP($B$1,'講習スケジュール(入力用)'!$C$4:$ADG$71,432,FALSE)="","",VLOOKUP($B$1,'講習スケジュール(入力用)'!$C$4:$ADG$71,432,FALSE))</f>
      </c>
      <c r="H78" s="158">
        <f>IF(VLOOKUP($B$1,'講習スケジュール(入力用)'!$C$4:$ADG$71,447,FALSE)="","",VLOOKUP($B$1,'講習スケジュール(入力用)'!$C$4:$ADG$71,447,FALSE))</f>
      </c>
      <c r="I78" s="158">
        <f>IF(VLOOKUP($B$1,'講習スケジュール(入力用)'!$C$4:$ADG$71,446,FALSE)="","",VLOOKUP($B$1,'講習スケジュール(入力用)'!$C$4:$ADG$71,446,FALSE))</f>
      </c>
      <c r="J78" s="158">
        <f>IF(VLOOKUP($B$1,'講習スケジュール(入力用)'!$C$4:$ADG$71,461,FALSE)="","",VLOOKUP($B$1,'講習スケジュール(入力用)'!$C$4:$ADG$71,461,FALSE))</f>
      </c>
      <c r="K78" s="158">
        <f>IF(VLOOKUP($B$1,'講習スケジュール(入力用)'!$C$4:$ADG$71,460,FALSE)="","",VLOOKUP($B$1,'講習スケジュール(入力用)'!$C$4:$ADG$71,460,FALSE))</f>
      </c>
      <c r="L78" s="158">
        <f>IF(VLOOKUP($B$1,'講習スケジュール(入力用)'!$C$4:$ADG$71,475,FALSE)="","",VLOOKUP($B$1,'講習スケジュール(入力用)'!$C$4:$ADG$71,475,FALSE))</f>
      </c>
      <c r="M78" s="158">
        <f>IF(VLOOKUP($B$1,'講習スケジュール(入力用)'!$C$4:$ADG$71,474,FALSE)="","",VLOOKUP($B$1,'講習スケジュール(入力用)'!$C$4:$ADG$71,474,FALSE))</f>
      </c>
      <c r="N78" s="170">
        <f>IF(VLOOKUP($B$1,'講習スケジュール(入力用)'!$C$4:$ADG$71,489,FALSE)="","",VLOOKUP($B$1,'講習スケジュール(入力用)'!$C$4:$ADG$71,489,FALSE))</f>
      </c>
      <c r="O78" s="170">
        <f>IF(VLOOKUP($B$1,'講習スケジュール(入力用)'!$C$4:$ADG$71,488,FALSE)="","",VLOOKUP($B$1,'講習スケジュール(入力用)'!$C$4:$ADG$71,488,FALSE))</f>
      </c>
    </row>
    <row r="79" spans="1:15">
      <c r="A79" s="189"/>
      <c r="B79" s="158">
        <f>IF(VLOOKUP($O$1,'講習スケジュール(入力用)'!$C$4:$ADG$71,405,FALSE)="","",VLOOKUP($O$1,'講習スケジュール(入力用)'!$C$4:$ADG$71,405,FALSE))</f>
      </c>
      <c r="C79" s="158">
        <f>IF(VLOOKUP($O$1,'講習スケジュール(入力用)'!$C$4:$ADG$71,404,FALSE)="","",VLOOKUP($O$1,'講習スケジュール(入力用)'!$C$4:$ADG$71,404,FALSE))</f>
      </c>
      <c r="D79" s="158">
        <f>IF(VLOOKUP($O$1,'講習スケジュール(入力用)'!$C$4:$ADG$71,419,FALSE)="","",VLOOKUP($O$1,'講習スケジュール(入力用)'!$C$4:$ADG$71,419,FALSE))</f>
      </c>
      <c r="E79" s="158">
        <f>IF(VLOOKUP($O$1,'講習スケジュール(入力用)'!$C$4:$ADG$71,418,FALSE)="","",VLOOKUP($O$1,'講習スケジュール(入力用)'!$C$4:$ADG$71,418,FALSE))</f>
      </c>
      <c r="F79" s="158">
        <f>IF(VLOOKUP($O$1,'講習スケジュール(入力用)'!$C$4:$ADG$71,433,FALSE)="","",VLOOKUP($O$1,'講習スケジュール(入力用)'!$C$4:$ADG$71,433,FALSE))</f>
      </c>
      <c r="G79" s="158">
        <f>IF(VLOOKUP($O$1,'講習スケジュール(入力用)'!$C$4:$ADG$71,432,FALSE)="","",VLOOKUP($O$1,'講習スケジュール(入力用)'!$C$4:$ADG$71,432,FALSE))</f>
      </c>
      <c r="H79" s="158">
        <f>IF(VLOOKUP($O$1,'講習スケジュール(入力用)'!$C$4:$ADG$71,447,FALSE)="","",VLOOKUP($O$1,'講習スケジュール(入力用)'!$C$4:$ADG$71,447,FALSE))</f>
      </c>
      <c r="I79" s="158">
        <f>IF(VLOOKUP($O$1,'講習スケジュール(入力用)'!$C$4:$ADG$71,446,FALSE)="","",VLOOKUP($O$1,'講習スケジュール(入力用)'!$C$4:$ADG$71,446,FALSE))</f>
      </c>
      <c r="J79" s="158">
        <f>IF(VLOOKUP($O$1,'講習スケジュール(入力用)'!$C$4:$ADG$71,461,FALSE)="","",VLOOKUP($O$1,'講習スケジュール(入力用)'!$C$4:$ADG$71,461,FALSE))</f>
      </c>
      <c r="K79" s="158">
        <f>IF(VLOOKUP($O$1,'講習スケジュール(入力用)'!$C$4:$ADG$71,460,FALSE)="","",VLOOKUP($O$1,'講習スケジュール(入力用)'!$C$4:$ADG$71,460,FALSE))</f>
      </c>
      <c r="L79" s="158">
        <f>IF(VLOOKUP($O$1,'講習スケジュール(入力用)'!$C$4:$ADG$71,475,FALSE)="","",VLOOKUP($O$1,'講習スケジュール(入力用)'!$C$4:$ADG$71,475,FALSE))</f>
      </c>
      <c r="M79" s="158">
        <f>IF(VLOOKUP($O$1,'講習スケジュール(入力用)'!$C$4:$ADG$71,474,FALSE)="","",VLOOKUP($O$1,'講習スケジュール(入力用)'!$C$4:$ADG$71,474,FALSE))</f>
      </c>
      <c r="N79" s="170">
        <f>IF(VLOOKUP($O$1,'講習スケジュール(入力用)'!$C$4:$ADG$71,489,FALSE)="","",VLOOKUP($O$1,'講習スケジュール(入力用)'!$C$4:$ADG$71,489,FALSE))</f>
      </c>
      <c r="O79" s="170">
        <f>IF(VLOOKUP($O$1,'講習スケジュール(入力用)'!$C$4:$ADG$71,488,FALSE)="","",VLOOKUP($O$1,'講習スケジュール(入力用)'!$C$4:$ADG$71,488,FALSE))</f>
      </c>
    </row>
    <row r="80" spans="1:15">
      <c r="A80" s="188">
        <f>'講習スケジュール(入力用)'!$P$3</f>
      </c>
      <c r="B80" s="49">
        <f>IF(VLOOKUP($B$1,'講習スケジュール(入力用)'!$C$4:$ADG$71,407,FALSE)="","",VLOOKUP($B$1,'講習スケジュール(入力用)'!$C$4:$ADG$71,407,FALSE))</f>
      </c>
      <c r="C80" s="49">
        <f>IF(VLOOKUP($B$1,'講習スケジュール(入力用)'!$C$4:$ADG$71,406,FALSE)="","",VLOOKUP($B$1,'講習スケジュール(入力用)'!$C$4:$ADG$71,406,FALSE))</f>
      </c>
      <c r="D80" s="49">
        <f>IF(VLOOKUP($B$1,'講習スケジュール(入力用)'!$C$4:$ADG$71,421,FALSE)="","",VLOOKUP($B$1,'講習スケジュール(入力用)'!$C$4:$ADG$71,421,FALSE))</f>
      </c>
      <c r="E80" s="49">
        <f>IF(VLOOKUP($B$1,'講習スケジュール(入力用)'!$C$4:$ADG$71,420,FALSE)="","",VLOOKUP($B$1,'講習スケジュール(入力用)'!$C$4:$ADG$71,420,FALSE))</f>
      </c>
      <c r="F80" s="49">
        <f>IF(VLOOKUP($B$1,'講習スケジュール(入力用)'!$C$4:$ADG$71,435,FALSE)="","",VLOOKUP($B$1,'講習スケジュール(入力用)'!$C$4:$ADG$71,435,FALSE))</f>
      </c>
      <c r="G80" s="49">
        <f>IF(VLOOKUP($B$1,'講習スケジュール(入力用)'!$C$4:$ADG$71,434,FALSE)="","",VLOOKUP($B$1,'講習スケジュール(入力用)'!$C$4:$ADG$71,434,FALSE))</f>
      </c>
      <c r="H80" s="49">
        <f>IF(VLOOKUP($B$1,'講習スケジュール(入力用)'!$C$4:$ADG$71,449,FALSE)="","",VLOOKUP($B$1,'講習スケジュール(入力用)'!$C$4:$ADG$71,449,FALSE))</f>
      </c>
      <c r="I80" s="49">
        <f>IF(VLOOKUP($B$1,'講習スケジュール(入力用)'!$C$4:$ADG$71,448,FALSE)="","",VLOOKUP($B$1,'講習スケジュール(入力用)'!$C$4:$ADG$71,448,FALSE))</f>
      </c>
      <c r="J80" s="49">
        <f>IF(VLOOKUP($B$1,'講習スケジュール(入力用)'!$C$4:$ADG$71,463,FALSE)="","",VLOOKUP($B$1,'講習スケジュール(入力用)'!$C$4:$ADG$71,463,FALSE))</f>
      </c>
      <c r="K80" s="49">
        <f>IF(VLOOKUP($B$1,'講習スケジュール(入力用)'!$C$4:$ADG$71,462,FALSE)="","",VLOOKUP($B$1,'講習スケジュール(入力用)'!$C$4:$ADG$71,462,FALSE))</f>
      </c>
      <c r="L80" s="49">
        <f>IF(VLOOKUP($B$1,'講習スケジュール(入力用)'!$C$4:$ADG$71,477,FALSE)="","",VLOOKUP($B$1,'講習スケジュール(入力用)'!$C$4:$ADG$71,477,FALSE))</f>
      </c>
      <c r="M80" s="49">
        <f>IF(VLOOKUP($B$1,'講習スケジュール(入力用)'!$C$4:$ADG$71,476,FALSE)="","",VLOOKUP($B$1,'講習スケジュール(入力用)'!$C$4:$ADG$71,476,FALSE))</f>
      </c>
      <c r="N80" s="170">
        <f>IF(VLOOKUP($B$1,'講習スケジュール(入力用)'!$C$4:$ADG$71,491,FALSE)="","",VLOOKUP($B$1,'講習スケジュール(入力用)'!$C$4:$ADG$71,491,FALSE))</f>
      </c>
      <c r="O80" s="170">
        <f>IF(VLOOKUP($B$1,'講習スケジュール(入力用)'!$C$4:$ADG$71,490,FALSE)="","",VLOOKUP($B$1,'講習スケジュール(入力用)'!$C$4:$ADG$71,490,FALSE))</f>
      </c>
    </row>
    <row r="81" spans="1:15">
      <c r="A81" s="188"/>
      <c r="B81" s="49">
        <f>IF(VLOOKUP($O$1,'講習スケジュール(入力用)'!$C$4:$ADG$71,407,FALSE)="","",VLOOKUP($O$1,'講習スケジュール(入力用)'!$C$4:$ADG$71,407,FALSE))</f>
      </c>
      <c r="C81" s="49">
        <f>IF(VLOOKUP($O$1,'講習スケジュール(入力用)'!$C$4:$ADG$71,406,FALSE)="","",VLOOKUP($O$1,'講習スケジュール(入力用)'!$C$4:$ADG$71,406,FALSE))</f>
      </c>
      <c r="D81" s="49">
        <f>IF(VLOOKUP($O$1,'講習スケジュール(入力用)'!$C$4:$ADG$71,421,FALSE)="","",VLOOKUP($O$1,'講習スケジュール(入力用)'!$C$4:$ADG$71,421,FALSE))</f>
      </c>
      <c r="E81" s="49">
        <f>IF(VLOOKUP($O$1,'講習スケジュール(入力用)'!$C$4:$ADG$71,420,FALSE)="","",VLOOKUP($O$1,'講習スケジュール(入力用)'!$C$4:$ADG$71,420,FALSE))</f>
      </c>
      <c r="F81" s="49">
        <f>IF(VLOOKUP($O$1,'講習スケジュール(入力用)'!$C$4:$ADG$71,435,FALSE)="","",VLOOKUP($O$1,'講習スケジュール(入力用)'!$C$4:$ADG$71,435,FALSE))</f>
      </c>
      <c r="G81" s="49">
        <f>IF(VLOOKUP($O$1,'講習スケジュール(入力用)'!$C$4:$ADG$71,434,FALSE)="","",VLOOKUP($O$1,'講習スケジュール(入力用)'!$C$4:$ADG$71,434,FALSE))</f>
      </c>
      <c r="H81" s="49">
        <f>IF(VLOOKUP($O$1,'講習スケジュール(入力用)'!$C$4:$ADG$71,449,FALSE)="","",VLOOKUP($O$1,'講習スケジュール(入力用)'!$C$4:$ADG$71,449,FALSE))</f>
      </c>
      <c r="I81" s="49">
        <f>IF(VLOOKUP($O$1,'講習スケジュール(入力用)'!$C$4:$ADG$71,448,FALSE)="","",VLOOKUP($O$1,'講習スケジュール(入力用)'!$C$4:$ADG$71,448,FALSE))</f>
      </c>
      <c r="J81" s="49">
        <f>IF(VLOOKUP($O$1,'講習スケジュール(入力用)'!$C$4:$ADG$71,463,FALSE)="","",VLOOKUP($O$1,'講習スケジュール(入力用)'!$C$4:$ADG$71,463,FALSE))</f>
      </c>
      <c r="K81" s="49">
        <f>IF(VLOOKUP($O$1,'講習スケジュール(入力用)'!$C$4:$ADG$71,462,FALSE)="","",VLOOKUP($O$1,'講習スケジュール(入力用)'!$C$4:$ADG$71,462,FALSE))</f>
      </c>
      <c r="L81" s="49">
        <f>IF(VLOOKUP($O$1,'講習スケジュール(入力用)'!$C$4:$ADG$71,477,FALSE)="","",VLOOKUP($O$1,'講習スケジュール(入力用)'!$C$4:$ADG$71,477,FALSE))</f>
      </c>
      <c r="M81" s="49">
        <f>IF(VLOOKUP($O$1,'講習スケジュール(入力用)'!$C$4:$ADG$71,476,FALSE)="","",VLOOKUP($O$1,'講習スケジュール(入力用)'!$C$4:$ADG$71,476,FALSE))</f>
      </c>
      <c r="N81" s="170">
        <f>IF(VLOOKUP($O$1,'講習スケジュール(入力用)'!$C$4:$ADG$71,491,FALSE)="","",VLOOKUP($O$1,'講習スケジュール(入力用)'!$C$4:$ADG$71,491,FALSE))</f>
      </c>
      <c r="O81" s="170">
        <f>IF(VLOOKUP($O$1,'講習スケジュール(入力用)'!$C$4:$ADG$71,490,FALSE)="","",VLOOKUP($O$1,'講習スケジュール(入力用)'!$C$4:$ADG$71,490,FALSE))</f>
      </c>
    </row>
    <row r="82" spans="1:15" ht="14.25" thickBot="1"/>
    <row r="83" spans="1:15" ht="30" customHeight="1" thickBot="1">
      <c r="B83" s="190">
        <f>B1</f>
      </c>
      <c r="C83" s="191"/>
      <c r="D83" s="191"/>
      <c r="E83" s="192"/>
      <c r="O83" s="135"/>
    </row>
    <row r="84" spans="1:15" ht="13.5" customHeight="1">
      <c r="B84" s="155"/>
      <c r="C84" s="156"/>
      <c r="D84" s="156"/>
      <c r="E84" s="156"/>
      <c r="O84" s="157"/>
    </row>
    <row r="85" spans="1:15">
      <c r="A85" s="42"/>
      <c r="B85" s="43">
        <f>N67+1</f>
      </c>
      <c r="C85" s="42">
        <f>TEXT(B85,"aaa")</f>
      </c>
      <c r="D85" s="43">
        <f>B85+1</f>
      </c>
      <c r="E85" s="42">
        <f>TEXT(D85,"aaa")</f>
      </c>
      <c r="F85" s="43">
        <f>D85+1</f>
      </c>
      <c r="G85" s="42">
        <f>TEXT(F85,"aaa")</f>
      </c>
      <c r="H85" s="43">
        <f>F85+1</f>
      </c>
      <c r="I85" s="42">
        <f>TEXT(H85,"aaa")</f>
      </c>
      <c r="J85" s="43">
        <f>H85+1</f>
      </c>
      <c r="K85" s="42">
        <f>TEXT(J85,"aaa")</f>
      </c>
      <c r="L85" s="43">
        <f>J85+1</f>
      </c>
      <c r="M85" s="42">
        <f>TEXT(L85,"aaa")</f>
      </c>
      <c r="N85" s="171">
        <f>L85+1</f>
      </c>
      <c r="O85" s="172">
        <f>TEXT(N85,"aaa")</f>
      </c>
    </row>
    <row r="86" spans="1:15">
      <c r="A86" s="188">
        <f>'講習スケジュール(入力用)'!$D$3</f>
      </c>
      <c r="B86" s="170">
        <f>IF(VLOOKUP($B$1,'講習スケジュール(入力用)'!$C$4:$ADG$71,493,FALSE)="","",VLOOKUP($B$1,'講習スケジュール(入力用)'!$C$4:$ADG$71,493,FALSE))</f>
      </c>
      <c r="C86" s="170">
        <f>IF(VLOOKUP($B$1,'講習スケジュール(入力用)'!$C$4:$ADG$71,492,FALSE)="","",VLOOKUP($B$1,'講習スケジュール(入力用)'!$C$4:$ADG$71,492,FALSE))</f>
      </c>
      <c r="D86" s="170">
        <f>IF(VLOOKUP($B$1,'講習スケジュール(入力用)'!$C$4:$ADG$71,507,FALSE)="","",VLOOKUP($B$1,'講習スケジュール(入力用)'!$C$4:$ADG$71,507,FALSE))</f>
      </c>
      <c r="E86" s="170">
        <f>IF(VLOOKUP($B$1,'講習スケジュール(入力用)'!$C$4:$ADG$71,506,FALSE)="","",VLOOKUP($B$1,'講習スケジュール(入力用)'!$C$4:$ADG$71,506,FALSE))</f>
      </c>
      <c r="F86" s="170">
        <f>IF(VLOOKUP($B$1,'講習スケジュール(入力用)'!$C$4:$ADG$71,521,FALSE)="","",VLOOKUP($B$1,'講習スケジュール(入力用)'!$C$4:$ADG$71,521,FALSE))</f>
      </c>
      <c r="G86" s="170">
        <f>IF(VLOOKUP($B$1,'講習スケジュール(入力用)'!$C$4:$ADG$71,520,FALSE)="","",VLOOKUP($B$1,'講習スケジュール(入力用)'!$C$4:$ADG$71,520,FALSE))</f>
      </c>
      <c r="H86" s="170">
        <f>IF(VLOOKUP($B$1,'講習スケジュール(入力用)'!$C$4:$ADG$71,535,FALSE)="","",VLOOKUP($B$1,'講習スケジュール(入力用)'!$C$4:$ADG$71,535,FALSE))</f>
      </c>
      <c r="I86" s="170">
        <f>IF(VLOOKUP($B$1,'講習スケジュール(入力用)'!$C$4:$ADG$71,534,FALSE)="","",VLOOKUP($B$1,'講習スケジュール(入力用)'!$C$4:$ADG$71,534,FALSE))</f>
      </c>
      <c r="J86" s="170">
        <f>IF(VLOOKUP($B$1,'講習スケジュール(入力用)'!$C$4:$ADG$71,549,FALSE)="","",VLOOKUP($B$1,'講習スケジュール(入力用)'!$C$4:$ADG$71,549,FALSE))</f>
      </c>
      <c r="K86" s="170">
        <f>IF(VLOOKUP($B$1,'講習スケジュール(入力用)'!$C$4:$ADG$71,548,FALSE)="","",VLOOKUP($B$1,'講習スケジュール(入力用)'!$C$4:$ADG$71,548,FALSE))</f>
      </c>
      <c r="L86" s="170">
        <f>IF(VLOOKUP($B$1,'講習スケジュール(入力用)'!$C$4:$ADG$71,563,FALSE)="","",VLOOKUP($B$1,'講習スケジュール(入力用)'!$C$4:$ADG$71,563,FALSE))</f>
      </c>
      <c r="M86" s="170">
        <f>IF(VLOOKUP($B$1,'講習スケジュール(入力用)'!$C$4:$ADG$71,562,FALSE)="","",VLOOKUP($B$1,'講習スケジュール(入力用)'!$C$4:$ADG$71,562,FALSE))</f>
      </c>
      <c r="N86" s="170">
        <f>IF(VLOOKUP($B$1,'講習スケジュール(入力用)'!$C$4:$ADG$71,577,FALSE)="","",VLOOKUP($B$1,'講習スケジュール(入力用)'!$C$4:$ADG$71,577,FALSE))</f>
      </c>
      <c r="O86" s="170">
        <f>IF(VLOOKUP($B$1,'講習スケジュール(入力用)'!$C$4:$ADG$71,576,FALSE)="","",VLOOKUP($B$1,'講習スケジュール(入力用)'!$C$4:$ADG$71,576,FALSE))</f>
      </c>
    </row>
    <row r="87" spans="1:15">
      <c r="A87" s="188"/>
      <c r="B87" s="170">
        <f>IF(VLOOKUP($O$1,'講習スケジュール(入力用)'!$C$4:$ADG$71,493,FALSE)="","",VLOOKUP($O$1,'講習スケジュール(入力用)'!$C$4:$ADG$71,493,FALSE))</f>
      </c>
      <c r="C87" s="170">
        <f>IF(VLOOKUP($O$1,'講習スケジュール(入力用)'!$C$4:$ADG$71,492,FALSE)="","",VLOOKUP($O$1,'講習スケジュール(入力用)'!$C$4:$ADG$71,492,FALSE))</f>
      </c>
      <c r="D87" s="170">
        <f>IF(VLOOKUP($O$1,'講習スケジュール(入力用)'!$C$4:$ADG$71,507,FALSE)="","",VLOOKUP($O$1,'講習スケジュール(入力用)'!$C$4:$ADG$71,507,FALSE))</f>
      </c>
      <c r="E87" s="170">
        <f>IF(VLOOKUP($O$1,'講習スケジュール(入力用)'!$C$4:$ADG$71,506,FALSE)="","",VLOOKUP($O$1,'講習スケジュール(入力用)'!$C$4:$ADG$71,506,FALSE))</f>
      </c>
      <c r="F87" s="170">
        <f>IF(VLOOKUP($O$1,'講習スケジュール(入力用)'!$C$4:$ADG$71,521,FALSE)="","",VLOOKUP($O$1,'講習スケジュール(入力用)'!$C$4:$ADG$71,521,FALSE))</f>
      </c>
      <c r="G87" s="170">
        <f>IF(VLOOKUP($O$1,'講習スケジュール(入力用)'!$C$4:$ADG$71,520,FALSE)="","",VLOOKUP($O$1,'講習スケジュール(入力用)'!$C$4:$ADG$71,520,FALSE))</f>
      </c>
      <c r="H87" s="170">
        <f>IF(VLOOKUP($O$1,'講習スケジュール(入力用)'!$C$4:$ADG$71,535,FALSE)="","",VLOOKUP($O$1,'講習スケジュール(入力用)'!$C$4:$ADG$71,535,FALSE))</f>
      </c>
      <c r="I87" s="170">
        <f>IF(VLOOKUP($O$1,'講習スケジュール(入力用)'!$C$4:$ADG$71,534,FALSE)="","",VLOOKUP($O$1,'講習スケジュール(入力用)'!$C$4:$ADG$71,534,FALSE))</f>
      </c>
      <c r="J87" s="170">
        <f>IF(VLOOKUP($O$1,'講習スケジュール(入力用)'!$C$4:$ADG$71,549,FALSE)="","",VLOOKUP($O$1,'講習スケジュール(入力用)'!$C$4:$ADG$71,549,FALSE))</f>
      </c>
      <c r="K87" s="170">
        <f>IF(VLOOKUP($O$1,'講習スケジュール(入力用)'!$C$4:$ADG$71,548,FALSE)="","",VLOOKUP($O$1,'講習スケジュール(入力用)'!$C$4:$ADG$71,548,FALSE))</f>
      </c>
      <c r="L87" s="170">
        <f>IF(VLOOKUP($O$1,'講習スケジュール(入力用)'!$C$4:$ADG$71,563,FALSE)="","",VLOOKUP($O$1,'講習スケジュール(入力用)'!$C$4:$ADG$71,563,FALSE))</f>
      </c>
      <c r="M87" s="170">
        <f>IF(VLOOKUP($O$1,'講習スケジュール(入力用)'!$C$4:$ADG$71,562,FALSE)="","",VLOOKUP($O$1,'講習スケジュール(入力用)'!$C$4:$ADG$71,562,FALSE))</f>
      </c>
      <c r="N87" s="170">
        <f>IF(VLOOKUP($O$1,'講習スケジュール(入力用)'!$C$4:$ADG$71,577,FALSE)="","",VLOOKUP($O$1,'講習スケジュール(入力用)'!$C$4:$ADG$71,577,FALSE))</f>
      </c>
      <c r="O87" s="170">
        <f>IF(VLOOKUP($O$1,'講習スケジュール(入力用)'!$C$4:$ADG$71,576,FALSE)="","",VLOOKUP($O$1,'講習スケジュール(入力用)'!$C$4:$ADG$71,576,FALSE))</f>
      </c>
    </row>
    <row r="88" spans="1:15" s="187" customFormat="1">
      <c r="A88" s="189">
        <f>'講習スケジュール(入力用)'!$F$3</f>
      </c>
      <c r="B88" s="158">
        <f>IF(VLOOKUP($B$1,'講習スケジュール(入力用)'!$C$4:$ADG$71,495,FALSE)="","",VLOOKUP($B$1,'講習スケジュール(入力用)'!$C$4:$ADG$71,495,FALSE))</f>
      </c>
      <c r="C88" s="158">
        <f>IF(VLOOKUP($B$1,'講習スケジュール(入力用)'!$C$4:$ADG$71,494,FALSE)="","",VLOOKUP($B$1,'講習スケジュール(入力用)'!$C$4:$ADG$71,494,FALSE))</f>
      </c>
      <c r="D88" s="158">
        <f>IF(VLOOKUP($B$1,'講習スケジュール(入力用)'!$C$4:$ADG$71,509,FALSE)="","",VLOOKUP($B$1,'講習スケジュール(入力用)'!$C$4:$ADG$71,509,FALSE))</f>
      </c>
      <c r="E88" s="158">
        <f>IF(VLOOKUP($B$1,'講習スケジュール(入力用)'!$C$4:$ADG$71,508,FALSE)="","",VLOOKUP($B$1,'講習スケジュール(入力用)'!$C$4:$ADG$71,508,FALSE))</f>
      </c>
      <c r="F88" s="158">
        <f>IF(VLOOKUP($B$1,'講習スケジュール(入力用)'!$C$4:$ADG$71,523,FALSE)="","",VLOOKUP($B$1,'講習スケジュール(入力用)'!$C$4:$ADG$71,523,FALSE))</f>
      </c>
      <c r="G88" s="158">
        <f>IF(VLOOKUP($B$1,'講習スケジュール(入力用)'!$C$4:$ADG$71,522,FALSE)="","",VLOOKUP($B$1,'講習スケジュール(入力用)'!$C$4:$ADG$71,522,FALSE))</f>
      </c>
      <c r="H88" s="158">
        <f>IF(VLOOKUP($B$1,'講習スケジュール(入力用)'!$C$4:$ADG$71,537,FALSE)="","",VLOOKUP($B$1,'講習スケジュール(入力用)'!$C$4:$ADG$71,537,FALSE))</f>
      </c>
      <c r="I88" s="158">
        <f>IF(VLOOKUP($B$1,'講習スケジュール(入力用)'!$C$4:$ADG$71,536,FALSE)="","",VLOOKUP($B$1,'講習スケジュール(入力用)'!$C$4:$ADG$71,536,FALSE))</f>
      </c>
      <c r="J88" s="158">
        <f>IF(VLOOKUP($B$1,'講習スケジュール(入力用)'!$C$4:$ADG$71,551,FALSE)="","",VLOOKUP($B$1,'講習スケジュール(入力用)'!$C$4:$ADG$71,551,FALSE))</f>
      </c>
      <c r="K88" s="158">
        <f>IF(VLOOKUP($B$1,'講習スケジュール(入力用)'!$C$4:$ADG$71,550,FALSE)="","",VLOOKUP($B$1,'講習スケジュール(入力用)'!$C$4:$ADG$71,550,FALSE))</f>
      </c>
      <c r="L88" s="158">
        <f>IF(VLOOKUP($B$1,'講習スケジュール(入力用)'!$C$4:$ADG$71,565,FALSE)="","",VLOOKUP($B$1,'講習スケジュール(入力用)'!$C$4:$ADG$71,565,FALSE))</f>
      </c>
      <c r="M88" s="158">
        <f>IF(VLOOKUP($B$1,'講習スケジュール(入力用)'!$C$4:$ADG$71,564,FALSE)="","",VLOOKUP($B$1,'講習スケジュール(入力用)'!$C$4:$ADG$71,564,FALSE))</f>
      </c>
      <c r="N88" s="170">
        <f>IF(VLOOKUP($B$1,'講習スケジュール(入力用)'!$C$4:$ADG$71,579,FALSE)="","",VLOOKUP($B$1,'講習スケジュール(入力用)'!$C$4:$ADG$71,579,FALSE))</f>
      </c>
      <c r="O88" s="170">
        <f>IF(VLOOKUP($B$1,'講習スケジュール(入力用)'!$C$4:$ADG$71,578,FALSE)="","",VLOOKUP($B$1,'講習スケジュール(入力用)'!$C$4:$ADG$71,578,FALSE))</f>
      </c>
    </row>
    <row r="89" spans="1:15" s="187" customFormat="1">
      <c r="A89" s="189"/>
      <c r="B89" s="158">
        <f>IF(VLOOKUP($O$1,'講習スケジュール(入力用)'!$C$4:$ADG$71,495,FALSE)="","",VLOOKUP($O$1,'講習スケジュール(入力用)'!$C$4:$ADG$71,495,FALSE))</f>
      </c>
      <c r="C89" s="158">
        <f>IF(VLOOKUP($O$1,'講習スケジュール(入力用)'!$C$4:$ADG$71,494,FALSE)="","",VLOOKUP($O$1,'講習スケジュール(入力用)'!$C$4:$ADG$71,494,FALSE))</f>
      </c>
      <c r="D89" s="158">
        <f>IF(VLOOKUP($O$1,'講習スケジュール(入力用)'!$C$4:$ADG$71,509,FALSE)="","",VLOOKUP($O$1,'講習スケジュール(入力用)'!$C$4:$ADG$71,509,FALSE))</f>
      </c>
      <c r="E89" s="158">
        <f>IF(VLOOKUP($O$1,'講習スケジュール(入力用)'!$C$4:$ADG$71,508,FALSE)="","",VLOOKUP($O$1,'講習スケジュール(入力用)'!$C$4:$ADG$71,508,FALSE))</f>
      </c>
      <c r="F89" s="158">
        <f>IF(VLOOKUP($O$1,'講習スケジュール(入力用)'!$C$4:$ADG$71,523,FALSE)="","",VLOOKUP($O$1,'講習スケジュール(入力用)'!$C$4:$ADG$71,523,FALSE))</f>
      </c>
      <c r="G89" s="158">
        <f>IF(VLOOKUP($O$1,'講習スケジュール(入力用)'!$C$4:$ADG$71,522,FALSE)="","",VLOOKUP($O$1,'講習スケジュール(入力用)'!$C$4:$ADG$71,522,FALSE))</f>
      </c>
      <c r="H89" s="158">
        <f>IF(VLOOKUP($O$1,'講習スケジュール(入力用)'!$C$4:$ADG$71,537,FALSE)="","",VLOOKUP($O$1,'講習スケジュール(入力用)'!$C$4:$ADG$71,537,FALSE))</f>
      </c>
      <c r="I89" s="158">
        <f>IF(VLOOKUP($O$1,'講習スケジュール(入力用)'!$C$4:$ADG$71,536,FALSE)="","",VLOOKUP($O$1,'講習スケジュール(入力用)'!$C$4:$ADG$71,536,FALSE))</f>
      </c>
      <c r="J89" s="158">
        <f>IF(VLOOKUP($O$1,'講習スケジュール(入力用)'!$C$4:$ADG$71,551,FALSE)="","",VLOOKUP($O$1,'講習スケジュール(入力用)'!$C$4:$ADG$71,551,FALSE))</f>
      </c>
      <c r="K89" s="158">
        <f>IF(VLOOKUP($O$1,'講習スケジュール(入力用)'!$C$4:$ADG$71,550,FALSE)="","",VLOOKUP($O$1,'講習スケジュール(入力用)'!$C$4:$ADG$71,550,FALSE))</f>
      </c>
      <c r="L89" s="158">
        <f>IF(VLOOKUP($O$1,'講習スケジュール(入力用)'!$C$4:$ADG$71,565,FALSE)="","",VLOOKUP($O$1,'講習スケジュール(入力用)'!$C$4:$ADG$71,565,FALSE))</f>
      </c>
      <c r="M89" s="158">
        <f>IF(VLOOKUP($O$1,'講習スケジュール(入力用)'!$C$4:$ADG$71,564,FALSE)="","",VLOOKUP($O$1,'講習スケジュール(入力用)'!$C$4:$ADG$71,564,FALSE))</f>
      </c>
      <c r="N89" s="170">
        <f>IF(VLOOKUP($O$1,'講習スケジュール(入力用)'!$C$4:$ADG$71,579,FALSE)="","",VLOOKUP($O$1,'講習スケジュール(入力用)'!$C$4:$ADG$71,579,FALSE))</f>
      </c>
      <c r="O89" s="170">
        <f>IF(VLOOKUP($O$1,'講習スケジュール(入力用)'!$C$4:$ADG$71,578,FALSE)="","",VLOOKUP($O$1,'講習スケジュール(入力用)'!$C$4:$ADG$71,578,FALSE))</f>
      </c>
    </row>
    <row r="90" spans="1:15">
      <c r="A90" s="188">
        <f>'講習スケジュール(入力用)'!$H$3</f>
      </c>
      <c r="B90" s="49">
        <f>IF(VLOOKUP($B$1,'講習スケジュール(入力用)'!$C$4:$ADG$71,497,FALSE)="","",VLOOKUP($B$1,'講習スケジュール(入力用)'!$C$4:$ADG$71,497,FALSE))</f>
      </c>
      <c r="C90" s="49">
        <f>IF(VLOOKUP($B$1,'講習スケジュール(入力用)'!$C$4:$ADG$71,496,FALSE)="","",VLOOKUP($B$1,'講習スケジュール(入力用)'!$C$4:$ADG$71,496,FALSE))</f>
      </c>
      <c r="D90" s="49">
        <f>IF(VLOOKUP($B$1,'講習スケジュール(入力用)'!$C$4:$ADG$71,511,FALSE)="","",VLOOKUP($B$1,'講習スケジュール(入力用)'!$C$4:$ADG$71,511,FALSE))</f>
      </c>
      <c r="E90" s="49">
        <f>IF(VLOOKUP($B$1,'講習スケジュール(入力用)'!$C$4:$ADG$71,510,FALSE)="","",VLOOKUP($B$1,'講習スケジュール(入力用)'!$C$4:$ADG$71,510,FALSE))</f>
      </c>
      <c r="F90" s="49">
        <f>IF(VLOOKUP($B$1,'講習スケジュール(入力用)'!$C$4:$ADG$71,525,FALSE)="","",VLOOKUP($B$1,'講習スケジュール(入力用)'!$C$4:$ADG$71,525,FALSE))</f>
      </c>
      <c r="G90" s="49">
        <f>IF(VLOOKUP($B$1,'講習スケジュール(入力用)'!$C$4:$ADG$71,524,FALSE)="","",VLOOKUP($B$1,'講習スケジュール(入力用)'!$C$4:$ADG$71,524,FALSE))</f>
      </c>
      <c r="H90" s="49">
        <f>IF(VLOOKUP($B$1,'講習スケジュール(入力用)'!$C$4:$ADG$71,539,FALSE)="","",VLOOKUP($B$1,'講習スケジュール(入力用)'!$C$4:$ADG$71,539,FALSE))</f>
      </c>
      <c r="I90" s="49">
        <f>IF(VLOOKUP($B$1,'講習スケジュール(入力用)'!$C$4:$ADG$71,538,FALSE)="","",VLOOKUP($B$1,'講習スケジュール(入力用)'!$C$4:$ADG$71,538,FALSE))</f>
      </c>
      <c r="J90" s="49">
        <f>IF(VLOOKUP($B$1,'講習スケジュール(入力用)'!$C$4:$ADG$71,553,FALSE)="","",VLOOKUP($B$1,'講習スケジュール(入力用)'!$C$4:$ADG$71,553,FALSE))</f>
      </c>
      <c r="K90" s="49">
        <f>IF(VLOOKUP($B$1,'講習スケジュール(入力用)'!$C$4:$ADG$71,552,FALSE)="","",VLOOKUP($B$1,'講習スケジュール(入力用)'!$C$4:$ADG$71,552,FALSE))</f>
      </c>
      <c r="L90" s="49">
        <f>IF(VLOOKUP($B$1,'講習スケジュール(入力用)'!$C$4:$ADG$71,567,FALSE)="","",VLOOKUP($B$1,'講習スケジュール(入力用)'!$C$4:$ADG$71,567,FALSE))</f>
      </c>
      <c r="M90" s="49">
        <f>IF(VLOOKUP($B$1,'講習スケジュール(入力用)'!$C$4:$ADG$71,566,FALSE)="","",VLOOKUP($B$1,'講習スケジュール(入力用)'!$C$4:$ADG$71,566,FALSE))</f>
      </c>
      <c r="N90" s="170">
        <f>IF(VLOOKUP($B$1,'講習スケジュール(入力用)'!$C$4:$ADG$71,581,FALSE)="","",VLOOKUP($B$1,'講習スケジュール(入力用)'!$C$4:$ADG$71,581,FALSE))</f>
      </c>
      <c r="O90" s="170">
        <f>IF(VLOOKUP($B$1,'講習スケジュール(入力用)'!$C$4:$ADG$71,580,FALSE)="","",VLOOKUP($B$1,'講習スケジュール(入力用)'!$C$4:$ADG$71,580,FALSE))</f>
      </c>
    </row>
    <row r="91" spans="1:15">
      <c r="A91" s="188"/>
      <c r="B91" s="49">
        <f>IF(VLOOKUP($O$1,'講習スケジュール(入力用)'!$C$4:$ADG$71,497,FALSE)="","",VLOOKUP($O$1,'講習スケジュール(入力用)'!$C$4:$ADG$71,497,FALSE))</f>
      </c>
      <c r="C91" s="49">
        <f>IF(VLOOKUP($O$1,'講習スケジュール(入力用)'!$C$4:$ADG$71,496,FALSE)="","",VLOOKUP($O$1,'講習スケジュール(入力用)'!$C$4:$ADG$71,496,FALSE))</f>
      </c>
      <c r="D91" s="49">
        <f>IF(VLOOKUP($O$1,'講習スケジュール(入力用)'!$C$4:$ADG$71,511,FALSE)="","",VLOOKUP($O$1,'講習スケジュール(入力用)'!$C$4:$ADG$71,511,FALSE))</f>
      </c>
      <c r="E91" s="49">
        <f>IF(VLOOKUP($O$1,'講習スケジュール(入力用)'!$C$4:$ADG$71,510,FALSE)="","",VLOOKUP($O$1,'講習スケジュール(入力用)'!$C$4:$ADG$71,510,FALSE))</f>
      </c>
      <c r="F91" s="49">
        <f>IF(VLOOKUP($O$1,'講習スケジュール(入力用)'!$C$4:$ADG$71,525,FALSE)="","",VLOOKUP($O$1,'講習スケジュール(入力用)'!$C$4:$ADG$71,525,FALSE))</f>
      </c>
      <c r="G91" s="49">
        <f>IF(VLOOKUP($O$1,'講習スケジュール(入力用)'!$C$4:$ADG$71,524,FALSE)="","",VLOOKUP($O$1,'講習スケジュール(入力用)'!$C$4:$ADG$71,524,FALSE))</f>
      </c>
      <c r="H91" s="49">
        <f>IF(VLOOKUP($O$1,'講習スケジュール(入力用)'!$C$4:$ADG$71,539,FALSE)="","",VLOOKUP($O$1,'講習スケジュール(入力用)'!$C$4:$ADG$71,539,FALSE))</f>
      </c>
      <c r="I91" s="49">
        <f>IF(VLOOKUP($O$1,'講習スケジュール(入力用)'!$C$4:$ADG$71,538,FALSE)="","",VLOOKUP($O$1,'講習スケジュール(入力用)'!$C$4:$ADG$71,538,FALSE))</f>
      </c>
      <c r="J91" s="49">
        <f>IF(VLOOKUP($O$1,'講習スケジュール(入力用)'!$C$4:$ADG$71,553,FALSE)="","",VLOOKUP($O$1,'講習スケジュール(入力用)'!$C$4:$ADG$71,553,FALSE))</f>
      </c>
      <c r="K91" s="49">
        <f>IF(VLOOKUP($O$1,'講習スケジュール(入力用)'!$C$4:$ADG$71,552,FALSE)="","",VLOOKUP($O$1,'講習スケジュール(入力用)'!$C$4:$ADG$71,552,FALSE))</f>
      </c>
      <c r="L91" s="49">
        <f>IF(VLOOKUP($O$1,'講習スケジュール(入力用)'!$C$4:$ADG$71,567,FALSE)="","",VLOOKUP($O$1,'講習スケジュール(入力用)'!$C$4:$ADG$71,567,FALSE))</f>
      </c>
      <c r="M91" s="49">
        <f>IF(VLOOKUP($O$1,'講習スケジュール(入力用)'!$C$4:$ADG$71,566,FALSE)="","",VLOOKUP($O$1,'講習スケジュール(入力用)'!$C$4:$ADG$71,566,FALSE))</f>
      </c>
      <c r="N91" s="170">
        <f>IF(VLOOKUP($O$1,'講習スケジュール(入力用)'!$C$4:$ADG$71,581,FALSE)="","",VLOOKUP($O$1,'講習スケジュール(入力用)'!$C$4:$ADG$71,581,FALSE))</f>
      </c>
      <c r="O91" s="170">
        <f>IF(VLOOKUP($O$1,'講習スケジュール(入力用)'!$C$4:$ADG$71,580,FALSE)="","",VLOOKUP($O$1,'講習スケジュール(入力用)'!$C$4:$ADG$71,580,FALSE))</f>
      </c>
    </row>
    <row r="92" spans="1:15">
      <c r="A92" s="189">
        <f>'講習スケジュール(入力用)'!$J$3</f>
      </c>
      <c r="B92" s="158">
        <f>IF(VLOOKUP($B$1,'講習スケジュール(入力用)'!$C$4:$ADG$71,499,FALSE)="","",VLOOKUP($B$1,'講習スケジュール(入力用)'!$C$4:$ADG$71,499,FALSE))</f>
      </c>
      <c r="C92" s="158">
        <f>IF(VLOOKUP($B$1,'講習スケジュール(入力用)'!$C$4:$ADG$71,498,FALSE)="","",VLOOKUP($B$1,'講習スケジュール(入力用)'!$C$4:$ADG$71,498,FALSE))</f>
      </c>
      <c r="D92" s="158">
        <f>IF(VLOOKUP($B$1,'講習スケジュール(入力用)'!$C$4:$ADG$71,513,FALSE)="","",VLOOKUP($B$1,'講習スケジュール(入力用)'!$C$4:$ADG$71,513,FALSE))</f>
      </c>
      <c r="E92" s="158">
        <f>IF(VLOOKUP($B$1,'講習スケジュール(入力用)'!$C$4:$ADG$71,512,FALSE)="","",VLOOKUP($B$1,'講習スケジュール(入力用)'!$C$4:$ADG$71,512,FALSE))</f>
      </c>
      <c r="F92" s="158">
        <f>IF(VLOOKUP($B$1,'講習スケジュール(入力用)'!$C$4:$ADG$71,527,FALSE)="","",VLOOKUP($B$1,'講習スケジュール(入力用)'!$C$4:$ADG$71,527,FALSE))</f>
      </c>
      <c r="G92" s="158">
        <f>IF(VLOOKUP($B$1,'講習スケジュール(入力用)'!$C$4:$ADG$71,526,FALSE)="","",VLOOKUP($B$1,'講習スケジュール(入力用)'!$C$4:$ADG$71,526,FALSE))</f>
      </c>
      <c r="H92" s="158">
        <f>IF(VLOOKUP($B$1,'講習スケジュール(入力用)'!$C$4:$ADG$71,541,FALSE)="","",VLOOKUP($B$1,'講習スケジュール(入力用)'!$C$4:$ADG$71,541,FALSE))</f>
      </c>
      <c r="I92" s="158">
        <f>IF(VLOOKUP($B$1,'講習スケジュール(入力用)'!$C$4:$ADG$71,540,FALSE)="","",VLOOKUP($B$1,'講習スケジュール(入力用)'!$C$4:$ADG$71,540,FALSE))</f>
      </c>
      <c r="J92" s="158">
        <f>IF(VLOOKUP($B$1,'講習スケジュール(入力用)'!$C$4:$ADG$71,555,FALSE)="","",VLOOKUP($B$1,'講習スケジュール(入力用)'!$C$4:$ADG$71,555,FALSE))</f>
      </c>
      <c r="K92" s="158">
        <f>IF(VLOOKUP($B$1,'講習スケジュール(入力用)'!$C$4:$ADG$71,554,FALSE)="","",VLOOKUP($B$1,'講習スケジュール(入力用)'!$C$4:$ADG$71,554,FALSE))</f>
      </c>
      <c r="L92" s="158">
        <f>IF(VLOOKUP($B$1,'講習スケジュール(入力用)'!$C$4:$ADG$71,569,FALSE)="","",VLOOKUP($B$1,'講習スケジュール(入力用)'!$C$4:$ADG$71,569,FALSE))</f>
      </c>
      <c r="M92" s="158">
        <f>IF(VLOOKUP($B$1,'講習スケジュール(入力用)'!$C$4:$ADG$71,568,FALSE)="","",VLOOKUP($B$1,'講習スケジュール(入力用)'!$C$4:$ADG$71,568,FALSE))</f>
      </c>
      <c r="N92" s="170">
        <f>IF(VLOOKUP($B$1,'講習スケジュール(入力用)'!$C$4:$ADG$71,583,FALSE)="","",VLOOKUP($B$1,'講習スケジュール(入力用)'!$C$4:$ADG$71,583,FALSE))</f>
      </c>
      <c r="O92" s="170">
        <f>IF(VLOOKUP($B$1,'講習スケジュール(入力用)'!$C$4:$ADG$71,582,FALSE)="","",VLOOKUP($B$1,'講習スケジュール(入力用)'!$C$4:$ADG$71,582,FALSE))</f>
      </c>
    </row>
    <row r="93" spans="1:15">
      <c r="A93" s="189"/>
      <c r="B93" s="158">
        <f>IF(VLOOKUP($O$1,'講習スケジュール(入力用)'!$C$4:$ADG$71,499,FALSE)="","",VLOOKUP($O$1,'講習スケジュール(入力用)'!$C$4:$ADG$71,499,FALSE))</f>
      </c>
      <c r="C93" s="158">
        <f>IF(VLOOKUP($O$1,'講習スケジュール(入力用)'!$C$4:$ADG$71,498,FALSE)="","",VLOOKUP($O$1,'講習スケジュール(入力用)'!$C$4:$ADG$71,498,FALSE))</f>
      </c>
      <c r="D93" s="158">
        <f>IF(VLOOKUP($O$1,'講習スケジュール(入力用)'!$C$4:$ADG$71,513,FALSE)="","",VLOOKUP($O$1,'講習スケジュール(入力用)'!$C$4:$ADG$71,513,FALSE))</f>
      </c>
      <c r="E93" s="158">
        <f>IF(VLOOKUP($O$1,'講習スケジュール(入力用)'!$C$4:$ADG$71,512,FALSE)="","",VLOOKUP($O$1,'講習スケジュール(入力用)'!$C$4:$ADG$71,512,FALSE))</f>
      </c>
      <c r="F93" s="158">
        <f>IF(VLOOKUP($O$1,'講習スケジュール(入力用)'!$C$4:$ADG$71,527,FALSE)="","",VLOOKUP($O$1,'講習スケジュール(入力用)'!$C$4:$ADG$71,527,FALSE))</f>
      </c>
      <c r="G93" s="158">
        <f>IF(VLOOKUP($O$1,'講習スケジュール(入力用)'!$C$4:$ADG$71,526,FALSE)="","",VLOOKUP($O$1,'講習スケジュール(入力用)'!$C$4:$ADG$71,526,FALSE))</f>
      </c>
      <c r="H93" s="158">
        <f>IF(VLOOKUP($O$1,'講習スケジュール(入力用)'!$C$4:$ADG$71,541,FALSE)="","",VLOOKUP($O$1,'講習スケジュール(入力用)'!$C$4:$ADG$71,541,FALSE))</f>
      </c>
      <c r="I93" s="158">
        <f>IF(VLOOKUP($O$1,'講習スケジュール(入力用)'!$C$4:$ADG$71,540,FALSE)="","",VLOOKUP($O$1,'講習スケジュール(入力用)'!$C$4:$ADG$71,540,FALSE))</f>
      </c>
      <c r="J93" s="158">
        <f>IF(VLOOKUP($O$1,'講習スケジュール(入力用)'!$C$4:$ADG$71,555,FALSE)="","",VLOOKUP($O$1,'講習スケジュール(入力用)'!$C$4:$ADG$71,555,FALSE))</f>
      </c>
      <c r="K93" s="158">
        <f>IF(VLOOKUP($O$1,'講習スケジュール(入力用)'!$C$4:$ADG$71,554,FALSE)="","",VLOOKUP($O$1,'講習スケジュール(入力用)'!$C$4:$ADG$71,554,FALSE))</f>
      </c>
      <c r="L93" s="158">
        <f>IF(VLOOKUP($O$1,'講習スケジュール(入力用)'!$C$4:$ADG$71,569,FALSE)="","",VLOOKUP($O$1,'講習スケジュール(入力用)'!$C$4:$ADG$71,569,FALSE))</f>
      </c>
      <c r="M93" s="158">
        <f>IF(VLOOKUP($O$1,'講習スケジュール(入力用)'!$C$4:$ADG$71,568,FALSE)="","",VLOOKUP($O$1,'講習スケジュール(入力用)'!$C$4:$ADG$71,568,FALSE))</f>
      </c>
      <c r="N93" s="170">
        <f>IF(VLOOKUP($O$1,'講習スケジュール(入力用)'!$C$4:$ADG$71,583,FALSE)="","",VLOOKUP($O$1,'講習スケジュール(入力用)'!$C$4:$ADG$71,583,FALSE))</f>
      </c>
      <c r="O93" s="170">
        <f>IF(VLOOKUP($O$1,'講習スケジュール(入力用)'!$C$4:$ADG$71,582,FALSE)="","",VLOOKUP($O$1,'講習スケジュール(入力用)'!$C$4:$ADG$71,582,FALSE))</f>
      </c>
    </row>
    <row r="94" spans="1:15">
      <c r="A94" s="188">
        <f>'講習スケジュール(入力用)'!$L$3</f>
      </c>
      <c r="B94" s="49">
        <f>IF(VLOOKUP($B$1,'講習スケジュール(入力用)'!$C$4:$ADG$71,501,FALSE)="","",VLOOKUP($B$1,'講習スケジュール(入力用)'!$C$4:$ADG$71,501,FALSE))</f>
      </c>
      <c r="C94" s="49">
        <f>IF(VLOOKUP($B$1,'講習スケジュール(入力用)'!$C$4:$ADG$71,500,FALSE)="","",VLOOKUP($B$1,'講習スケジュール(入力用)'!$C$4:$ADG$71,500,FALSE))</f>
      </c>
      <c r="D94" s="49">
        <f>IF(VLOOKUP($B$1,'講習スケジュール(入力用)'!$C$4:$ADG$71,515,FALSE)="","",VLOOKUP($B$1,'講習スケジュール(入力用)'!$C$4:$ADG$71,515,FALSE))</f>
      </c>
      <c r="E94" s="49">
        <f>IF(VLOOKUP($B$1,'講習スケジュール(入力用)'!$C$4:$ADG$71,514,FALSE)="","",VLOOKUP($B$1,'講習スケジュール(入力用)'!$C$4:$ADG$71,514,FALSE))</f>
      </c>
      <c r="F94" s="49">
        <f>IF(VLOOKUP($B$1,'講習スケジュール(入力用)'!$C$4:$ADG$71,529,FALSE)="","",VLOOKUP($B$1,'講習スケジュール(入力用)'!$C$4:$ADG$71,529,FALSE))</f>
      </c>
      <c r="G94" s="49">
        <f>IF(VLOOKUP($B$1,'講習スケジュール(入力用)'!$C$4:$ADG$71,528,FALSE)="","",VLOOKUP($B$1,'講習スケジュール(入力用)'!$C$4:$ADG$71,528,FALSE))</f>
      </c>
      <c r="H94" s="49">
        <f>IF(VLOOKUP($B$1,'講習スケジュール(入力用)'!$C$4:$ADG$71,543,FALSE)="","",VLOOKUP($B$1,'講習スケジュール(入力用)'!$C$4:$ADG$71,543,FALSE))</f>
      </c>
      <c r="I94" s="49">
        <f>IF(VLOOKUP($B$1,'講習スケジュール(入力用)'!$C$4:$ADG$71,542,FALSE)="","",VLOOKUP($B$1,'講習スケジュール(入力用)'!$C$4:$ADG$71,542,FALSE))</f>
      </c>
      <c r="J94" s="49">
        <f>IF(VLOOKUP($B$1,'講習スケジュール(入力用)'!$C$4:$ADG$71,557,FALSE)="","",VLOOKUP($B$1,'講習スケジュール(入力用)'!$C$4:$ADG$71,557,FALSE))</f>
      </c>
      <c r="K94" s="49">
        <f>IF(VLOOKUP($B$1,'講習スケジュール(入力用)'!$C$4:$ADG$71,556,FALSE)="","",VLOOKUP($B$1,'講習スケジュール(入力用)'!$C$4:$ADG$71,556,FALSE))</f>
      </c>
      <c r="L94" s="49">
        <f>IF(VLOOKUP($B$1,'講習スケジュール(入力用)'!$C$4:$ADG$71,571,FALSE)="","",VLOOKUP($B$1,'講習スケジュール(入力用)'!$C$4:$ADG$71,571,FALSE))</f>
      </c>
      <c r="M94" s="49">
        <f>IF(VLOOKUP($B$1,'講習スケジュール(入力用)'!$C$4:$ADG$71,570,FALSE)="","",VLOOKUP($B$1,'講習スケジュール(入力用)'!$C$4:$ADG$71,570,FALSE))</f>
      </c>
      <c r="N94" s="170">
        <f>IF(VLOOKUP($B$1,'講習スケジュール(入力用)'!$C$4:$ADG$71,585,FALSE)="","",VLOOKUP($B$1,'講習スケジュール(入力用)'!$C$4:$ADG$71,585,FALSE))</f>
      </c>
      <c r="O94" s="170">
        <f>IF(VLOOKUP($B$1,'講習スケジュール(入力用)'!$C$4:$ADG$71,584,FALSE)="","",VLOOKUP($B$1,'講習スケジュール(入力用)'!$C$4:$ADG$71,584,FALSE))</f>
      </c>
    </row>
    <row r="95" spans="1:15">
      <c r="A95" s="188"/>
      <c r="B95" s="49">
        <f>IF(VLOOKUP($O$1,'講習スケジュール(入力用)'!$C$4:$ADG$71,501,FALSE)="","",VLOOKUP($O$1,'講習スケジュール(入力用)'!$C$4:$ADG$71,501,FALSE))</f>
      </c>
      <c r="C95" s="49">
        <f>IF(VLOOKUP($O$1,'講習スケジュール(入力用)'!$C$4:$ADG$71,500,FALSE)="","",VLOOKUP($O$1,'講習スケジュール(入力用)'!$C$4:$ADG$71,500,FALSE))</f>
      </c>
      <c r="D95" s="49">
        <f>IF(VLOOKUP($O$1,'講習スケジュール(入力用)'!$C$4:$ADG$71,515,FALSE)="","",VLOOKUP($O$1,'講習スケジュール(入力用)'!$C$4:$ADG$71,515,FALSE))</f>
      </c>
      <c r="E95" s="49">
        <f>IF(VLOOKUP($O$1,'講習スケジュール(入力用)'!$C$4:$ADG$71,514,FALSE)="","",VLOOKUP($O$1,'講習スケジュール(入力用)'!$C$4:$ADG$71,514,FALSE))</f>
      </c>
      <c r="F95" s="49">
        <f>IF(VLOOKUP($O$1,'講習スケジュール(入力用)'!$C$4:$ADG$71,529,FALSE)="","",VLOOKUP($O$1,'講習スケジュール(入力用)'!$C$4:$ADG$71,529,FALSE))</f>
      </c>
      <c r="G95" s="49">
        <f>IF(VLOOKUP($O$1,'講習スケジュール(入力用)'!$C$4:$ADG$71,528,FALSE)="","",VLOOKUP($O$1,'講習スケジュール(入力用)'!$C$4:$ADG$71,528,FALSE))</f>
      </c>
      <c r="H95" s="49">
        <f>IF(VLOOKUP($O$1,'講習スケジュール(入力用)'!$C$4:$ADG$71,543,FALSE)="","",VLOOKUP($O$1,'講習スケジュール(入力用)'!$C$4:$ADG$71,543,FALSE))</f>
      </c>
      <c r="I95" s="49">
        <f>IF(VLOOKUP($O$1,'講習スケジュール(入力用)'!$C$4:$ADG$71,542,FALSE)="","",VLOOKUP($O$1,'講習スケジュール(入力用)'!$C$4:$ADG$71,542,FALSE))</f>
      </c>
      <c r="J95" s="49">
        <f>IF(VLOOKUP($O$1,'講習スケジュール(入力用)'!$C$4:$ADG$71,557,FALSE)="","",VLOOKUP($O$1,'講習スケジュール(入力用)'!$C$4:$ADG$71,557,FALSE))</f>
      </c>
      <c r="K95" s="49">
        <f>IF(VLOOKUP($O$1,'講習スケジュール(入力用)'!$C$4:$ADG$71,556,FALSE)="","",VLOOKUP($O$1,'講習スケジュール(入力用)'!$C$4:$ADG$71,556,FALSE))</f>
      </c>
      <c r="L95" s="49">
        <f>IF(VLOOKUP($O$1,'講習スケジュール(入力用)'!$C$4:$ADG$71,571,FALSE)="","",VLOOKUP($O$1,'講習スケジュール(入力用)'!$C$4:$ADG$71,571,FALSE))</f>
      </c>
      <c r="M95" s="49">
        <f>IF(VLOOKUP($O$1,'講習スケジュール(入力用)'!$C$4:$ADG$71,570,FALSE)="","",VLOOKUP($O$1,'講習スケジュール(入力用)'!$C$4:$ADG$71,570,FALSE))</f>
      </c>
      <c r="N95" s="170">
        <f>IF(VLOOKUP($O$1,'講習スケジュール(入力用)'!$C$4:$ADG$71,585,FALSE)="","",VLOOKUP($O$1,'講習スケジュール(入力用)'!$C$4:$ADG$71,585,FALSE))</f>
      </c>
      <c r="O95" s="170">
        <f>IF(VLOOKUP($O$1,'講習スケジュール(入力用)'!$C$4:$ADG$71,584,FALSE)="","",VLOOKUP($O$1,'講習スケジュール(入力用)'!$C$4:$ADG$71,584,FALSE))</f>
      </c>
    </row>
    <row r="96" spans="1:15">
      <c r="A96" s="189">
        <f>'講習スケジュール(入力用)'!$N$3</f>
      </c>
      <c r="B96" s="158">
        <f>IF(VLOOKUP($B$1,'講習スケジュール(入力用)'!$C$4:$ADG$71,503,FALSE)="","",VLOOKUP($B$1,'講習スケジュール(入力用)'!$C$4:$ADG$71,503,FALSE))</f>
      </c>
      <c r="C96" s="158">
        <f>IF(VLOOKUP($B$1,'講習スケジュール(入力用)'!$C$4:$ADG$71,502,FALSE)="","",VLOOKUP($B$1,'講習スケジュール(入力用)'!$C$4:$ADG$71,502,FALSE))</f>
      </c>
      <c r="D96" s="158">
        <f>IF(VLOOKUP($B$1,'講習スケジュール(入力用)'!$C$4:$ADG$71,517,FALSE)="","",VLOOKUP($B$1,'講習スケジュール(入力用)'!$C$4:$ADG$71,517,FALSE))</f>
      </c>
      <c r="E96" s="158">
        <f>IF(VLOOKUP($B$1,'講習スケジュール(入力用)'!$C$4:$ADG$71,516,FALSE)="","",VLOOKUP($B$1,'講習スケジュール(入力用)'!$C$4:$ADG$71,516,FALSE))</f>
      </c>
      <c r="F96" s="158">
        <f>IF(VLOOKUP($B$1,'講習スケジュール(入力用)'!$C$4:$ADG$71,531,FALSE)="","",VLOOKUP($B$1,'講習スケジュール(入力用)'!$C$4:$ADG$71,531,FALSE))</f>
      </c>
      <c r="G96" s="158">
        <f>IF(VLOOKUP($B$1,'講習スケジュール(入力用)'!$C$4:$ADG$71,530,FALSE)="","",VLOOKUP($B$1,'講習スケジュール(入力用)'!$C$4:$ADG$71,530,FALSE))</f>
      </c>
      <c r="H96" s="158">
        <f>IF(VLOOKUP($B$1,'講習スケジュール(入力用)'!$C$4:$ADG$71,545,FALSE)="","",VLOOKUP($B$1,'講習スケジュール(入力用)'!$C$4:$ADG$71,545,FALSE))</f>
      </c>
      <c r="I96" s="158">
        <f>IF(VLOOKUP($B$1,'講習スケジュール(入力用)'!$C$4:$ADG$71,544,FALSE)="","",VLOOKUP($B$1,'講習スケジュール(入力用)'!$C$4:$ADG$71,544,FALSE))</f>
      </c>
      <c r="J96" s="158">
        <f>IF(VLOOKUP($B$1,'講習スケジュール(入力用)'!$C$4:$ADG$71,559,FALSE)="","",VLOOKUP($B$1,'講習スケジュール(入力用)'!$C$4:$ADG$71,559,FALSE))</f>
      </c>
      <c r="K96" s="158">
        <f>IF(VLOOKUP($B$1,'講習スケジュール(入力用)'!$C$4:$ADG$71,558,FALSE)="","",VLOOKUP($B$1,'講習スケジュール(入力用)'!$C$4:$ADG$71,558,FALSE))</f>
      </c>
      <c r="L96" s="158">
        <f>IF(VLOOKUP($B$1,'講習スケジュール(入力用)'!$C$4:$ADG$71,573,FALSE)="","",VLOOKUP($B$1,'講習スケジュール(入力用)'!$C$4:$ADG$71,573,FALSE))</f>
      </c>
      <c r="M96" s="158">
        <f>IF(VLOOKUP($B$1,'講習スケジュール(入力用)'!$C$4:$ADG$71,572,FALSE)="","",VLOOKUP($B$1,'講習スケジュール(入力用)'!$C$4:$ADG$71,572,FALSE))</f>
      </c>
      <c r="N96" s="170">
        <f>IF(VLOOKUP($B$1,'講習スケジュール(入力用)'!$C$4:$ADG$71,587,FALSE)="","",VLOOKUP($B$1,'講習スケジュール(入力用)'!$C$4:$ADG$71,587,FALSE))</f>
      </c>
      <c r="O96" s="170">
        <f>IF(VLOOKUP($B$1,'講習スケジュール(入力用)'!$C$4:$ADG$71,586,FALSE)="","",VLOOKUP($B$1,'講習スケジュール(入力用)'!$C$4:$ADG$71,586,FALSE))</f>
      </c>
    </row>
    <row r="97" spans="1:15">
      <c r="A97" s="189"/>
      <c r="B97" s="158">
        <f>IF(VLOOKUP($O$1,'講習スケジュール(入力用)'!$C$4:$ADG$71,503,FALSE)="","",VLOOKUP($O$1,'講習スケジュール(入力用)'!$C$4:$ADG$71,503,FALSE))</f>
      </c>
      <c r="C97" s="158">
        <f>IF(VLOOKUP($O$1,'講習スケジュール(入力用)'!$C$4:$ADG$71,502,FALSE)="","",VLOOKUP($O$1,'講習スケジュール(入力用)'!$C$4:$ADG$71,502,FALSE))</f>
      </c>
      <c r="D97" s="158">
        <f>IF(VLOOKUP($O$1,'講習スケジュール(入力用)'!$C$4:$ADG$71,517,FALSE)="","",VLOOKUP($O$1,'講習スケジュール(入力用)'!$C$4:$ADG$71,517,FALSE))</f>
      </c>
      <c r="E97" s="158">
        <f>IF(VLOOKUP($O$1,'講習スケジュール(入力用)'!$C$4:$ADG$71,516,FALSE)="","",VLOOKUP($O$1,'講習スケジュール(入力用)'!$C$4:$ADG$71,516,FALSE))</f>
      </c>
      <c r="F97" s="158">
        <f>IF(VLOOKUP($O$1,'講習スケジュール(入力用)'!$C$4:$ADG$71,531,FALSE)="","",VLOOKUP($O$1,'講習スケジュール(入力用)'!$C$4:$ADG$71,531,FALSE))</f>
      </c>
      <c r="G97" s="158">
        <f>IF(VLOOKUP($O$1,'講習スケジュール(入力用)'!$C$4:$ADG$71,530,FALSE)="","",VLOOKUP($O$1,'講習スケジュール(入力用)'!$C$4:$ADG$71,530,FALSE))</f>
      </c>
      <c r="H97" s="158">
        <f>IF(VLOOKUP($O$1,'講習スケジュール(入力用)'!$C$4:$ADG$71,545,FALSE)="","",VLOOKUP($O$1,'講習スケジュール(入力用)'!$C$4:$ADG$71,545,FALSE))</f>
      </c>
      <c r="I97" s="158">
        <f>IF(VLOOKUP($O$1,'講習スケジュール(入力用)'!$C$4:$ADG$71,544,FALSE)="","",VLOOKUP($O$1,'講習スケジュール(入力用)'!$C$4:$ADG$71,544,FALSE))</f>
      </c>
      <c r="J97" s="158">
        <f>IF(VLOOKUP($O$1,'講習スケジュール(入力用)'!$C$4:$ADG$71,559,FALSE)="","",VLOOKUP($O$1,'講習スケジュール(入力用)'!$C$4:$ADG$71,559,FALSE))</f>
      </c>
      <c r="K97" s="158">
        <f>IF(VLOOKUP($O$1,'講習スケジュール(入力用)'!$C$4:$ADG$71,558,FALSE)="","",VLOOKUP($O$1,'講習スケジュール(入力用)'!$C$4:$ADG$71,558,FALSE))</f>
      </c>
      <c r="L97" s="158">
        <f>IF(VLOOKUP($O$1,'講習スケジュール(入力用)'!$C$4:$ADG$71,573,FALSE)="","",VLOOKUP($O$1,'講習スケジュール(入力用)'!$C$4:$ADG$71,573,FALSE))</f>
      </c>
      <c r="M97" s="158">
        <f>IF(VLOOKUP($O$1,'講習スケジュール(入力用)'!$C$4:$ADG$71,572,FALSE)="","",VLOOKUP($O$1,'講習スケジュール(入力用)'!$C$4:$ADG$71,572,FALSE))</f>
      </c>
      <c r="N97" s="170">
        <f>IF(VLOOKUP($O$1,'講習スケジュール(入力用)'!$C$4:$ADG$71,587,FALSE)="","",VLOOKUP($O$1,'講習スケジュール(入力用)'!$C$4:$ADG$71,587,FALSE))</f>
      </c>
      <c r="O97" s="170">
        <f>IF(VLOOKUP($O$1,'講習スケジュール(入力用)'!$C$4:$ADG$71,586,FALSE)="","",VLOOKUP($O$1,'講習スケジュール(入力用)'!$C$4:$ADG$71,586,FALSE))</f>
      </c>
    </row>
    <row r="98" spans="1:15">
      <c r="A98" s="188">
        <f>'講習スケジュール(入力用)'!$P$3</f>
      </c>
      <c r="B98" s="49">
        <f>IF(VLOOKUP($B$1,'講習スケジュール(入力用)'!$C$4:$ADG$71,505,FALSE)="","",VLOOKUP($B$1,'講習スケジュール(入力用)'!$C$4:$ADG$71,505,FALSE))</f>
      </c>
      <c r="C98" s="49">
        <f>IF(VLOOKUP($B$1,'講習スケジュール(入力用)'!$C$4:$ADG$71,504,FALSE)="","",VLOOKUP($B$1,'講習スケジュール(入力用)'!$C$4:$ADG$71,504,FALSE))</f>
      </c>
      <c r="D98" s="49">
        <f>IF(VLOOKUP($B$1,'講習スケジュール(入力用)'!$C$4:$ADG$71,519,FALSE)="","",VLOOKUP($B$1,'講習スケジュール(入力用)'!$C$4:$ADG$71,519,FALSE))</f>
      </c>
      <c r="E98" s="49">
        <f>IF(VLOOKUP($B$1,'講習スケジュール(入力用)'!$C$4:$ADG$71,518,FALSE)="","",VLOOKUP($B$1,'講習スケジュール(入力用)'!$C$4:$ADG$71,518,FALSE))</f>
      </c>
      <c r="F98" s="49">
        <f>IF(VLOOKUP($B$1,'講習スケジュール(入力用)'!$C$4:$ADG$71,533,FALSE)="","",VLOOKUP($B$1,'講習スケジュール(入力用)'!$C$4:$ADG$71,533,FALSE))</f>
      </c>
      <c r="G98" s="49">
        <f>IF(VLOOKUP($B$1,'講習スケジュール(入力用)'!$C$4:$ADG$71,532,FALSE)="","",VLOOKUP($B$1,'講習スケジュール(入力用)'!$C$4:$ADG$71,532,FALSE))</f>
      </c>
      <c r="H98" s="49">
        <f>IF(VLOOKUP($B$1,'講習スケジュール(入力用)'!$C$4:$ADG$71,547,FALSE)="","",VLOOKUP($B$1,'講習スケジュール(入力用)'!$C$4:$ADG$71,547,FALSE))</f>
      </c>
      <c r="I98" s="49">
        <f>IF(VLOOKUP($B$1,'講習スケジュール(入力用)'!$C$4:$ADG$71,546,FALSE)="","",VLOOKUP($B$1,'講習スケジュール(入力用)'!$C$4:$ADG$71,546,FALSE))</f>
      </c>
      <c r="J98" s="49">
        <f>IF(VLOOKUP($B$1,'講習スケジュール(入力用)'!$C$4:$ADG$71,561,FALSE)="","",VLOOKUP($B$1,'講習スケジュール(入力用)'!$C$4:$ADG$71,561,FALSE))</f>
      </c>
      <c r="K98" s="49">
        <f>IF(VLOOKUP($B$1,'講習スケジュール(入力用)'!$C$4:$ADG$71,560,FALSE)="","",VLOOKUP($B$1,'講習スケジュール(入力用)'!$C$4:$ADG$71,560,FALSE))</f>
      </c>
      <c r="L98" s="49">
        <f>IF(VLOOKUP($B$1,'講習スケジュール(入力用)'!$C$4:$ADG$71,575,FALSE)="","",VLOOKUP($B$1,'講習スケジュール(入力用)'!$C$4:$ADG$71,575,FALSE))</f>
      </c>
      <c r="M98" s="49">
        <f>IF(VLOOKUP($B$1,'講習スケジュール(入力用)'!$C$4:$ADG$71,574,FALSE)="","",VLOOKUP($B$1,'講習スケジュール(入力用)'!$C$4:$ADG$71,574,FALSE))</f>
      </c>
      <c r="N98" s="170">
        <f>IF(VLOOKUP($B$1,'講習スケジュール(入力用)'!$C$4:$ADG$71,589,FALSE)="","",VLOOKUP($B$1,'講習スケジュール(入力用)'!$C$4:$ADG$71,589,FALSE))</f>
      </c>
      <c r="O98" s="170">
        <f>IF(VLOOKUP($B$1,'講習スケジュール(入力用)'!$C$4:$ADG$71,588,FALSE)="","",VLOOKUP($B$1,'講習スケジュール(入力用)'!$C$4:$ADG$71,588,FALSE))</f>
      </c>
    </row>
    <row r="99" spans="1:15">
      <c r="A99" s="188"/>
      <c r="B99" s="49">
        <f>IF(VLOOKUP($O$1,'講習スケジュール(入力用)'!$C$4:$ADG$71,505,FALSE)="","",VLOOKUP($O$1,'講習スケジュール(入力用)'!$C$4:$ADG$71,505,FALSE))</f>
      </c>
      <c r="C99" s="49">
        <f>IF(VLOOKUP($O$1,'講習スケジュール(入力用)'!$C$4:$ADG$71,504,FALSE)="","",VLOOKUP($O$1,'講習スケジュール(入力用)'!$C$4:$ADG$71,504,FALSE))</f>
      </c>
      <c r="D99" s="49">
        <f>IF(VLOOKUP($O$1,'講習スケジュール(入力用)'!$C$4:$ADG$71,519,FALSE)="","",VLOOKUP($O$1,'講習スケジュール(入力用)'!$C$4:$ADG$71,519,FALSE))</f>
      </c>
      <c r="E99" s="49">
        <f>IF(VLOOKUP($O$1,'講習スケジュール(入力用)'!$C$4:$ADG$71,518,FALSE)="","",VLOOKUP($O$1,'講習スケジュール(入力用)'!$C$4:$ADG$71,518,FALSE))</f>
      </c>
      <c r="F99" s="49">
        <f>IF(VLOOKUP($O$1,'講習スケジュール(入力用)'!$C$4:$ADG$71,533,FALSE)="","",VLOOKUP($O$1,'講習スケジュール(入力用)'!$C$4:$ADG$71,533,FALSE))</f>
      </c>
      <c r="G99" s="49">
        <f>IF(VLOOKUP($O$1,'講習スケジュール(入力用)'!$C$4:$ADG$71,532,FALSE)="","",VLOOKUP($O$1,'講習スケジュール(入力用)'!$C$4:$ADG$71,532,FALSE))</f>
      </c>
      <c r="H99" s="49">
        <f>IF(VLOOKUP($O$1,'講習スケジュール(入力用)'!$C$4:$ADG$71,547,FALSE)="","",VLOOKUP($O$1,'講習スケジュール(入力用)'!$C$4:$ADG$71,547,FALSE))</f>
      </c>
      <c r="I99" s="49">
        <f>IF(VLOOKUP($O$1,'講習スケジュール(入力用)'!$C$4:$ADG$71,546,FALSE)="","",VLOOKUP($O$1,'講習スケジュール(入力用)'!$C$4:$ADG$71,546,FALSE))</f>
      </c>
      <c r="J99" s="49">
        <f>IF(VLOOKUP($O$1,'講習スケジュール(入力用)'!$C$4:$ADG$71,561,FALSE)="","",VLOOKUP($O$1,'講習スケジュール(入力用)'!$C$4:$ADG$71,561,FALSE))</f>
      </c>
      <c r="K99" s="49">
        <f>IF(VLOOKUP($O$1,'講習スケジュール(入力用)'!$C$4:$ADG$71,560,FALSE)="","",VLOOKUP($O$1,'講習スケジュール(入力用)'!$C$4:$ADG$71,560,FALSE))</f>
      </c>
      <c r="L99" s="49">
        <f>IF(VLOOKUP($O$1,'講習スケジュール(入力用)'!$C$4:$ADG$71,575,FALSE)="","",VLOOKUP($O$1,'講習スケジュール(入力用)'!$C$4:$ADG$71,575,FALSE))</f>
      </c>
      <c r="M99" s="49">
        <f>IF(VLOOKUP($O$1,'講習スケジュール(入力用)'!$C$4:$ADG$71,574,FALSE)="","",VLOOKUP($O$1,'講習スケジュール(入力用)'!$C$4:$ADG$71,574,FALSE))</f>
      </c>
      <c r="N99" s="170">
        <f>IF(VLOOKUP($O$1,'講習スケジュール(入力用)'!$C$4:$ADG$71,589,FALSE)="","",VLOOKUP($O$1,'講習スケジュール(入力用)'!$C$4:$ADG$71,589,FALSE))</f>
      </c>
      <c r="O99" s="170">
        <f>IF(VLOOKUP($O$1,'講習スケジュール(入力用)'!$C$4:$ADG$71,588,FALSE)="","",VLOOKUP($O$1,'講習スケジュール(入力用)'!$C$4:$ADG$71,588,FALSE))</f>
      </c>
    </row>
    <row r="101" spans="1:15">
      <c r="A101" s="42"/>
      <c r="B101" s="43">
        <f>N85+1</f>
      </c>
      <c r="C101" s="42">
        <f>TEXT(B101,"aaa")</f>
      </c>
      <c r="D101" s="43">
        <f>B101+1</f>
      </c>
      <c r="E101" s="42">
        <f>TEXT(D101,"aaa")</f>
      </c>
      <c r="F101" s="43">
        <f>D101+1</f>
      </c>
      <c r="G101" s="42">
        <f>TEXT(F101,"aaa")</f>
      </c>
      <c r="H101" s="43">
        <f>F101+1</f>
      </c>
      <c r="I101" s="42">
        <f>TEXT(H101,"aaa")</f>
      </c>
      <c r="J101" s="43">
        <f>H101+1</f>
      </c>
      <c r="K101" s="42">
        <f>TEXT(J101,"aaa")</f>
      </c>
      <c r="L101" s="43">
        <f>J101+1</f>
      </c>
      <c r="M101" s="42">
        <f>TEXT(L101,"aaa")</f>
      </c>
      <c r="N101" s="171">
        <f>L101+1</f>
      </c>
      <c r="O101" s="172">
        <f>TEXT(N101,"aaa")</f>
      </c>
    </row>
    <row r="102" spans="1:15">
      <c r="A102" s="188">
        <f>'講習スケジュール(入力用)'!$D$3</f>
      </c>
      <c r="B102" s="170">
        <f>IF(VLOOKUP($B$1,'講習スケジュール(入力用)'!$C$4:$ADG$71,591,FALSE)="","",VLOOKUP($B$1,'講習スケジュール(入力用)'!$C$4:$ADG$71,591,FALSE))</f>
      </c>
      <c r="C102" s="170">
        <f>IF(VLOOKUP($B$1,'講習スケジュール(入力用)'!$C$4:$ADG$71,590,FALSE)="","",VLOOKUP($B$1,'講習スケジュール(入力用)'!$C$4:$ADG$71,590,FALSE))</f>
      </c>
      <c r="D102" s="170">
        <f>IF(VLOOKUP($B$1,'講習スケジュール(入力用)'!$C$4:$ADG$71,605,FALSE)="","",VLOOKUP($B$1,'講習スケジュール(入力用)'!$C$4:$ADG$71,605,FALSE))</f>
      </c>
      <c r="E102" s="170">
        <f>IF(VLOOKUP($B$1,'講習スケジュール(入力用)'!$C$4:$ADG$71,604,FALSE)="","",VLOOKUP($B$1,'講習スケジュール(入力用)'!$C$4:$ADG$71,604,FALSE))</f>
      </c>
      <c r="F102" s="170">
        <f>IF(VLOOKUP($B$1,'講習スケジュール(入力用)'!$C$4:$ADG$71,619,FALSE)="","",VLOOKUP($B$1,'講習スケジュール(入力用)'!$C$4:$ADG$71,619,FALSE))</f>
      </c>
      <c r="G102" s="170">
        <f>IF(VLOOKUP($B$1,'講習スケジュール(入力用)'!$C$4:$ADG$71,618,FALSE)="","",VLOOKUP($B$1,'講習スケジュール(入力用)'!$C$4:$ADG$71,618,FALSE))</f>
      </c>
      <c r="H102" s="170">
        <f>IF(VLOOKUP($B$1,'講習スケジュール(入力用)'!$C$4:$ADG$71,633,FALSE)="","",VLOOKUP($B$1,'講習スケジュール(入力用)'!$C$4:$ADG$71,633,FALSE))</f>
      </c>
      <c r="I102" s="170">
        <f>IF(VLOOKUP($B$1,'講習スケジュール(入力用)'!$C$4:$ADG$71,632,FALSE)="","",VLOOKUP($B$1,'講習スケジュール(入力用)'!$C$4:$ADG$71,632,FALSE))</f>
      </c>
      <c r="J102" s="170">
        <f>IF(VLOOKUP($B$1,'講習スケジュール(入力用)'!$C$4:$ADG$71,647,FALSE)="","",VLOOKUP($B$1,'講習スケジュール(入力用)'!$C$4:$ADG$71,647,FALSE))</f>
      </c>
      <c r="K102" s="170">
        <f>IF(VLOOKUP($B$1,'講習スケジュール(入力用)'!$C$4:$ADG$71,646,FALSE)="","",VLOOKUP($B$1,'講習スケジュール(入力用)'!$C$4:$ADG$71,646,FALSE))</f>
      </c>
      <c r="L102" s="170">
        <f>IF(VLOOKUP($B$1,'講習スケジュール(入力用)'!$C$4:$ADG$71,661,FALSE)="","",VLOOKUP($B$1,'講習スケジュール(入力用)'!$C$4:$ADG$71,661,FALSE))</f>
      </c>
      <c r="M102" s="170">
        <f>IF(VLOOKUP($B$1,'講習スケジュール(入力用)'!$C$4:$ADG$71,660,FALSE)="","",VLOOKUP($B$1,'講習スケジュール(入力用)'!$C$4:$ADG$71,660,FALSE))</f>
      </c>
      <c r="N102" s="170">
        <f>IF(VLOOKUP($B$1,'講習スケジュール(入力用)'!$C$4:$ADG$71,675,FALSE)="","",VLOOKUP($B$1,'講習スケジュール(入力用)'!$C$4:$ADG$71,675,FALSE))</f>
      </c>
      <c r="O102" s="170">
        <f>IF(VLOOKUP($B$1,'講習スケジュール(入力用)'!$C$4:$ADG$71,674,FALSE)="","",VLOOKUP($B$1,'講習スケジュール(入力用)'!$C$4:$ADG$71,674,FALSE))</f>
      </c>
    </row>
    <row r="103" spans="1:15">
      <c r="A103" s="188"/>
      <c r="B103" s="170">
        <f>IF(VLOOKUP($O$1,'講習スケジュール(入力用)'!$C$4:$ADG$71,591,FALSE)="","",VLOOKUP($O$1,'講習スケジュール(入力用)'!$C$4:$ADG$71,591,FALSE))</f>
      </c>
      <c r="C103" s="170">
        <f>IF(VLOOKUP($O$1,'講習スケジュール(入力用)'!$C$4:$ADG$71,590,FALSE)="","",VLOOKUP($O$1,'講習スケジュール(入力用)'!$C$4:$ADG$71,590,FALSE))</f>
      </c>
      <c r="D103" s="170">
        <f>IF(VLOOKUP($O$1,'講習スケジュール(入力用)'!$C$4:$ADG$71,605,FALSE)="","",VLOOKUP($O$1,'講習スケジュール(入力用)'!$C$4:$ADG$71,605,FALSE))</f>
      </c>
      <c r="E103" s="170">
        <f>IF(VLOOKUP($O$1,'講習スケジュール(入力用)'!$C$4:$ADG$71,604,FALSE)="","",VLOOKUP($O$1,'講習スケジュール(入力用)'!$C$4:$ADG$71,604,FALSE))</f>
      </c>
      <c r="F103" s="170">
        <f>IF(VLOOKUP($O$1,'講習スケジュール(入力用)'!$C$4:$ADG$71,619,FALSE)="","",VLOOKUP($O$1,'講習スケジュール(入力用)'!$C$4:$ADG$71,619,FALSE))</f>
      </c>
      <c r="G103" s="170">
        <f>IF(VLOOKUP($O$1,'講習スケジュール(入力用)'!$C$4:$ADG$71,618,FALSE)="","",VLOOKUP($O$1,'講習スケジュール(入力用)'!$C$4:$ADG$71,618,FALSE))</f>
      </c>
      <c r="H103" s="170">
        <f>IF(VLOOKUP($O$1,'講習スケジュール(入力用)'!$C$4:$ADG$71,633,FALSE)="","",VLOOKUP($O$1,'講習スケジュール(入力用)'!$C$4:$ADG$71,633,FALSE))</f>
      </c>
      <c r="I103" s="170">
        <f>IF(VLOOKUP($O$1,'講習スケジュール(入力用)'!$C$4:$ADG$71,632,FALSE)="","",VLOOKUP($O$1,'講習スケジュール(入力用)'!$C$4:$ADG$71,632,FALSE))</f>
      </c>
      <c r="J103" s="170">
        <f>IF(VLOOKUP($O$1,'講習スケジュール(入力用)'!$C$4:$ADG$71,647,FALSE)="","",VLOOKUP($O$1,'講習スケジュール(入力用)'!$C$4:$ADG$71,647,FALSE))</f>
      </c>
      <c r="K103" s="170">
        <f>IF(VLOOKUP($O$1,'講習スケジュール(入力用)'!$C$4:$ADG$71,646,FALSE)="","",VLOOKUP($O$1,'講習スケジュール(入力用)'!$C$4:$ADG$71,646,FALSE))</f>
      </c>
      <c r="L103" s="170">
        <f>IF(VLOOKUP($O$1,'講習スケジュール(入力用)'!$C$4:$ADG$71,661,FALSE)="","",VLOOKUP($O$1,'講習スケジュール(入力用)'!$C$4:$ADG$71,661,FALSE))</f>
      </c>
      <c r="M103" s="170">
        <f>IF(VLOOKUP($O$1,'講習スケジュール(入力用)'!$C$4:$ADG$71,660,FALSE)="","",VLOOKUP($O$1,'講習スケジュール(入力用)'!$C$4:$ADG$71,660,FALSE))</f>
      </c>
      <c r="N103" s="170">
        <f>IF(VLOOKUP($O$1,'講習スケジュール(入力用)'!$C$4:$ADG$71,675,FALSE)="","",VLOOKUP($O$1,'講習スケジュール(入力用)'!$C$4:$ADG$71,675,FALSE))</f>
      </c>
      <c r="O103" s="170">
        <f>IF(VLOOKUP($O$1,'講習スケジュール(入力用)'!$C$4:$ADG$71,674,FALSE)="","",VLOOKUP($O$1,'講習スケジュール(入力用)'!$C$4:$ADG$71,674,FALSE))</f>
      </c>
    </row>
    <row r="104" spans="1:15">
      <c r="A104" s="189">
        <f>'講習スケジュール(入力用)'!$F$3</f>
      </c>
      <c r="B104" s="49">
        <f>IF(VLOOKUP($B$1,'講習スケジュール(入力用)'!$C$4:$ADG$71,593,FALSE)="","",VLOOKUP($B$1,'講習スケジュール(入力用)'!$C$4:$ADG$71,593,FALSE))</f>
      </c>
      <c r="C104" s="49">
        <f>IF(VLOOKUP($B$1,'講習スケジュール(入力用)'!$C$4:$ADG$71,592,FALSE)="","",VLOOKUP($B$1,'講習スケジュール(入力用)'!$C$4:$ADG$71,592,FALSE))</f>
      </c>
      <c r="D104" s="49">
        <f>IF(VLOOKUP($B$1,'講習スケジュール(入力用)'!$C$4:$ADG$71,607,FALSE)="","",VLOOKUP($B$1,'講習スケジュール(入力用)'!$C$4:$ADG$71,607,FALSE))</f>
      </c>
      <c r="E104" s="49">
        <f>IF(VLOOKUP($B$1,'講習スケジュール(入力用)'!$C$4:$ADG$71,606,FALSE)="","",VLOOKUP($B$1,'講習スケジュール(入力用)'!$C$4:$ADG$71,606,FALSE))</f>
      </c>
      <c r="F104" s="49">
        <f>IF(VLOOKUP($B$1,'講習スケジュール(入力用)'!$C$4:$ADG$71,621,FALSE)="","",VLOOKUP($B$1,'講習スケジュール(入力用)'!$C$4:$ADG$71,621,FALSE))</f>
      </c>
      <c r="G104" s="49">
        <f>IF(VLOOKUP($B$1,'講習スケジュール(入力用)'!$C$4:$ADG$71,620,FALSE)="","",VLOOKUP($B$1,'講習スケジュール(入力用)'!$C$4:$ADG$71,620,FALSE))</f>
      </c>
      <c r="H104" s="49">
        <f>IF(VLOOKUP($B$1,'講習スケジュール(入力用)'!$C$4:$ADG$71,635,FALSE)="","",VLOOKUP($B$1,'講習スケジュール(入力用)'!$C$4:$ADG$71,635,FALSE))</f>
      </c>
      <c r="I104" s="49">
        <f>IF(VLOOKUP($B$1,'講習スケジュール(入力用)'!$C$4:$ADG$71,634,FALSE)="","",VLOOKUP($B$1,'講習スケジュール(入力用)'!$C$4:$ADG$71,634,FALSE))</f>
      </c>
      <c r="J104" s="49">
        <f>IF(VLOOKUP($B$1,'講習スケジュール(入力用)'!$C$4:$ADG$71,649,FALSE)="","",VLOOKUP($B$1,'講習スケジュール(入力用)'!$C$4:$ADG$71,649,FALSE))</f>
      </c>
      <c r="K104" s="49">
        <f>IF(VLOOKUP($B$1,'講習スケジュール(入力用)'!$C$4:$ADG$71,648,FALSE)="","",VLOOKUP($B$1,'講習スケジュール(入力用)'!$C$4:$ADG$71,648,FALSE))</f>
      </c>
      <c r="L104" s="49">
        <f>IF(VLOOKUP($B$1,'講習スケジュール(入力用)'!$C$4:$ADG$71,663,FALSE)="","",VLOOKUP($B$1,'講習スケジュール(入力用)'!$C$4:$ADG$71,663,FALSE))</f>
      </c>
      <c r="M104" s="49">
        <f>IF(VLOOKUP($B$1,'講習スケジュール(入力用)'!$C$4:$ADG$71,662,FALSE)="","",VLOOKUP($B$1,'講習スケジュール(入力用)'!$C$4:$ADG$71,662,FALSE))</f>
      </c>
      <c r="N104" s="170">
        <f>IF(VLOOKUP($B$1,'講習スケジュール(入力用)'!$C$4:$ADG$71,677,FALSE)="","",VLOOKUP($B$1,'講習スケジュール(入力用)'!$C$4:$ADG$71,677,FALSE))</f>
      </c>
      <c r="O104" s="170">
        <f>IF(VLOOKUP($B$1,'講習スケジュール(入力用)'!$C$4:$ADG$71,676,FALSE)="","",VLOOKUP($B$1,'講習スケジュール(入力用)'!$C$4:$ADG$71,676,FALSE))</f>
      </c>
    </row>
    <row r="105" spans="1:15">
      <c r="A105" s="189"/>
      <c r="B105" s="49">
        <f>IF(VLOOKUP($O$1,'講習スケジュール(入力用)'!$C$4:$ADG$71,593,FALSE)="","",VLOOKUP($O$1,'講習スケジュール(入力用)'!$C$4:$ADG$71,593,FALSE))</f>
      </c>
      <c r="C105" s="49">
        <f>IF(VLOOKUP($O$1,'講習スケジュール(入力用)'!$C$4:$ADG$71,592,FALSE)="","",VLOOKUP($O$1,'講習スケジュール(入力用)'!$C$4:$ADG$71,592,FALSE))</f>
      </c>
      <c r="D105" s="49">
        <f>IF(VLOOKUP($O$1,'講習スケジュール(入力用)'!$C$4:$ADG$71,607,FALSE)="","",VLOOKUP($O$1,'講習スケジュール(入力用)'!$C$4:$ADG$71,607,FALSE))</f>
      </c>
      <c r="E105" s="49">
        <f>IF(VLOOKUP($O$1,'講習スケジュール(入力用)'!$C$4:$ADG$71,606,FALSE)="","",VLOOKUP($O$1,'講習スケジュール(入力用)'!$C$4:$ADG$71,606,FALSE))</f>
      </c>
      <c r="F105" s="49">
        <f>IF(VLOOKUP($O$1,'講習スケジュール(入力用)'!$C$4:$ADG$71,621,FALSE)="","",VLOOKUP($O$1,'講習スケジュール(入力用)'!$C$4:$ADG$71,621,FALSE))</f>
      </c>
      <c r="G105" s="49">
        <f>IF(VLOOKUP($O$1,'講習スケジュール(入力用)'!$C$4:$ADG$71,620,FALSE)="","",VLOOKUP($O$1,'講習スケジュール(入力用)'!$C$4:$ADG$71,620,FALSE))</f>
      </c>
      <c r="H105" s="49">
        <f>IF(VLOOKUP($O$1,'講習スケジュール(入力用)'!$C$4:$ADG$71,635,FALSE)="","",VLOOKUP($O$1,'講習スケジュール(入力用)'!$C$4:$ADG$71,635,FALSE))</f>
      </c>
      <c r="I105" s="49">
        <f>IF(VLOOKUP($O$1,'講習スケジュール(入力用)'!$C$4:$ADG$71,634,FALSE)="","",VLOOKUP($O$1,'講習スケジュール(入力用)'!$C$4:$ADG$71,634,FALSE))</f>
      </c>
      <c r="J105" s="49">
        <f>IF(VLOOKUP($O$1,'講習スケジュール(入力用)'!$C$4:$ADG$71,649,FALSE)="","",VLOOKUP($O$1,'講習スケジュール(入力用)'!$C$4:$ADG$71,649,FALSE))</f>
      </c>
      <c r="K105" s="49">
        <f>IF(VLOOKUP($O$1,'講習スケジュール(入力用)'!$C$4:$ADG$71,648,FALSE)="","",VLOOKUP($O$1,'講習スケジュール(入力用)'!$C$4:$ADG$71,648,FALSE))</f>
      </c>
      <c r="L105" s="49">
        <f>IF(VLOOKUP($O$1,'講習スケジュール(入力用)'!$C$4:$ADG$71,663,FALSE)="","",VLOOKUP($O$1,'講習スケジュール(入力用)'!$C$4:$ADG$71,663,FALSE))</f>
      </c>
      <c r="M105" s="49">
        <f>IF(VLOOKUP($O$1,'講習スケジュール(入力用)'!$C$4:$ADG$71,662,FALSE)="","",VLOOKUP($O$1,'講習スケジュール(入力用)'!$C$4:$ADG$71,662,FALSE))</f>
      </c>
      <c r="N105" s="170">
        <f>IF(VLOOKUP($O$1,'講習スケジュール(入力用)'!$C$4:$ADG$71,677,FALSE)="","",VLOOKUP($O$1,'講習スケジュール(入力用)'!$C$4:$ADG$71,677,FALSE))</f>
      </c>
      <c r="O105" s="170">
        <f>IF(VLOOKUP($O$1,'講習スケジュール(入力用)'!$C$4:$ADG$71,676,FALSE)="","",VLOOKUP($O$1,'講習スケジュール(入力用)'!$C$4:$ADG$71,676,FALSE))</f>
      </c>
    </row>
    <row r="106" spans="1:15">
      <c r="A106" s="188">
        <f>'講習スケジュール(入力用)'!$H$3</f>
      </c>
      <c r="B106" s="49">
        <f>IF(VLOOKUP($B$1,'講習スケジュール(入力用)'!$C$4:$ADG$71,595,FALSE)="","",VLOOKUP($B$1,'講習スケジュール(入力用)'!$C$4:$ADG$71,595,FALSE))</f>
      </c>
      <c r="C106" s="49">
        <f>IF(VLOOKUP($B$1,'講習スケジュール(入力用)'!$C$4:$ADG$71,594,FALSE)="","",VLOOKUP($B$1,'講習スケジュール(入力用)'!$C$4:$ADG$71,594,FALSE))</f>
      </c>
      <c r="D106" s="49">
        <f>IF(VLOOKUP($B$1,'講習スケジュール(入力用)'!$C$4:$ADG$71,609,FALSE)="","",VLOOKUP($B$1,'講習スケジュール(入力用)'!$C$4:$ADG$71,609,FALSE))</f>
      </c>
      <c r="E106" s="49">
        <f>IF(VLOOKUP($B$1,'講習スケジュール(入力用)'!$C$4:$ADG$71,608,FALSE)="","",VLOOKUP($B$1,'講習スケジュール(入力用)'!$C$4:$ADG$71,608,FALSE))</f>
      </c>
      <c r="F106" s="49">
        <f>IF(VLOOKUP($B$1,'講習スケジュール(入力用)'!$C$4:$ADG$71,623,FALSE)="","",VLOOKUP($B$1,'講習スケジュール(入力用)'!$C$4:$ADG$71,623,FALSE))</f>
      </c>
      <c r="G106" s="49">
        <f>IF(VLOOKUP($B$1,'講習スケジュール(入力用)'!$C$4:$ADG$71,622,FALSE)="","",VLOOKUP($B$1,'講習スケジュール(入力用)'!$C$4:$ADG$71,622,FALSE))</f>
      </c>
      <c r="H106" s="49">
        <f>IF(VLOOKUP($B$1,'講習スケジュール(入力用)'!$C$4:$ADG$71,637,FALSE)="","",VLOOKUP($B$1,'講習スケジュール(入力用)'!$C$4:$ADG$71,637,FALSE))</f>
      </c>
      <c r="I106" s="49">
        <f>IF(VLOOKUP($B$1,'講習スケジュール(入力用)'!$C$4:$ADG$71,636,FALSE)="","",VLOOKUP($B$1,'講習スケジュール(入力用)'!$C$4:$ADG$71,636,FALSE))</f>
      </c>
      <c r="J106" s="49">
        <f>IF(VLOOKUP($B$1,'講習スケジュール(入力用)'!$C$4:$ADG$71,651,FALSE)="","",VLOOKUP($B$1,'講習スケジュール(入力用)'!$C$4:$ADG$71,651,FALSE))</f>
      </c>
      <c r="K106" s="49">
        <f>IF(VLOOKUP($B$1,'講習スケジュール(入力用)'!$C$4:$ADG$71,650,FALSE)="","",VLOOKUP($B$1,'講習スケジュール(入力用)'!$C$4:$ADG$71,650,FALSE))</f>
      </c>
      <c r="L106" s="49">
        <f>IF(VLOOKUP($B$1,'講習スケジュール(入力用)'!$C$4:$ADG$71,665,FALSE)="","",VLOOKUP($B$1,'講習スケジュール(入力用)'!$C$4:$ADG$71,665,FALSE))</f>
      </c>
      <c r="M106" s="49">
        <f>IF(VLOOKUP($B$1,'講習スケジュール(入力用)'!$C$4:$ADG$71,664,FALSE)="","",VLOOKUP($B$1,'講習スケジュール(入力用)'!$C$4:$ADG$71,664,FALSE))</f>
      </c>
      <c r="N106" s="170">
        <f>IF(VLOOKUP($B$1,'講習スケジュール(入力用)'!$C$4:$ADG$71,679,FALSE)="","",VLOOKUP($B$1,'講習スケジュール(入力用)'!$C$4:$ADG$71,679,FALSE))</f>
      </c>
      <c r="O106" s="170">
        <f>IF(VLOOKUP($B$1,'講習スケジュール(入力用)'!$C$4:$ADG$71,678,FALSE)="","",VLOOKUP($B$1,'講習スケジュール(入力用)'!$C$4:$ADG$71,678,FALSE))</f>
      </c>
    </row>
    <row r="107" spans="1:15">
      <c r="A107" s="188"/>
      <c r="B107" s="49">
        <f>IF(VLOOKUP($O$1,'講習スケジュール(入力用)'!$C$4:$ADG$71,595,FALSE)="","",VLOOKUP($O$1,'講習スケジュール(入力用)'!$C$4:$ADG$71,595,FALSE))</f>
      </c>
      <c r="C107" s="49">
        <f>IF(VLOOKUP($O$1,'講習スケジュール(入力用)'!$C$4:$ADG$71,594,FALSE)="","",VLOOKUP($O$1,'講習スケジュール(入力用)'!$C$4:$ADG$71,594,FALSE))</f>
      </c>
      <c r="D107" s="49">
        <f>IF(VLOOKUP($O$1,'講習スケジュール(入力用)'!$C$4:$ADG$71,609,FALSE)="","",VLOOKUP($O$1,'講習スケジュール(入力用)'!$C$4:$ADG$71,609,FALSE))</f>
      </c>
      <c r="E107" s="49">
        <f>IF(VLOOKUP($O$1,'講習スケジュール(入力用)'!$C$4:$ADG$71,608,FALSE)="","",VLOOKUP($O$1,'講習スケジュール(入力用)'!$C$4:$ADG$71,608,FALSE))</f>
      </c>
      <c r="F107" s="49">
        <f>IF(VLOOKUP($O$1,'講習スケジュール(入力用)'!$C$4:$ADG$71,623,FALSE)="","",VLOOKUP($O$1,'講習スケジュール(入力用)'!$C$4:$ADG$71,623,FALSE))</f>
      </c>
      <c r="G107" s="49">
        <f>IF(VLOOKUP($O$1,'講習スケジュール(入力用)'!$C$4:$ADG$71,622,FALSE)="","",VLOOKUP($O$1,'講習スケジュール(入力用)'!$C$4:$ADG$71,622,FALSE))</f>
      </c>
      <c r="H107" s="49">
        <f>IF(VLOOKUP($O$1,'講習スケジュール(入力用)'!$C$4:$ADG$71,637,FALSE)="","",VLOOKUP($O$1,'講習スケジュール(入力用)'!$C$4:$ADG$71,637,FALSE))</f>
      </c>
      <c r="I107" s="49">
        <f>IF(VLOOKUP($O$1,'講習スケジュール(入力用)'!$C$4:$ADG$71,636,FALSE)="","",VLOOKUP($O$1,'講習スケジュール(入力用)'!$C$4:$ADG$71,636,FALSE))</f>
      </c>
      <c r="J107" s="49">
        <f>IF(VLOOKUP($O$1,'講習スケジュール(入力用)'!$C$4:$ADG$71,651,FALSE)="","",VLOOKUP($O$1,'講習スケジュール(入力用)'!$C$4:$ADG$71,651,FALSE))</f>
      </c>
      <c r="K107" s="49">
        <f>IF(VLOOKUP($O$1,'講習スケジュール(入力用)'!$C$4:$ADG$71,650,FALSE)="","",VLOOKUP($O$1,'講習スケジュール(入力用)'!$C$4:$ADG$71,650,FALSE))</f>
      </c>
      <c r="L107" s="49">
        <f>IF(VLOOKUP($O$1,'講習スケジュール(入力用)'!$C$4:$ADG$71,665,FALSE)="","",VLOOKUP($O$1,'講習スケジュール(入力用)'!$C$4:$ADG$71,665,FALSE))</f>
      </c>
      <c r="M107" s="49">
        <f>IF(VLOOKUP($O$1,'講習スケジュール(入力用)'!$C$4:$ADG$71,664,FALSE)="","",VLOOKUP($O$1,'講習スケジュール(入力用)'!$C$4:$ADG$71,664,FALSE))</f>
      </c>
      <c r="N107" s="170">
        <f>IF(VLOOKUP($O$1,'講習スケジュール(入力用)'!$C$4:$ADG$71,679,FALSE)="","",VLOOKUP($O$1,'講習スケジュール(入力用)'!$C$4:$ADG$71,679,FALSE))</f>
      </c>
      <c r="O107" s="170">
        <f>IF(VLOOKUP($O$1,'講習スケジュール(入力用)'!$C$4:$ADG$71,678,FALSE)="","",VLOOKUP($O$1,'講習スケジュール(入力用)'!$C$4:$ADG$71,678,FALSE))</f>
      </c>
    </row>
    <row r="108" spans="1:15">
      <c r="A108" s="189">
        <f>'講習スケジュール(入力用)'!$J$3</f>
      </c>
      <c r="B108" s="158">
        <f>IF(VLOOKUP($B$1,'講習スケジュール(入力用)'!$C$4:$ADG$71,597,FALSE)="","",VLOOKUP($B$1,'講習スケジュール(入力用)'!$C$4:$ADG$71,597,FALSE))</f>
      </c>
      <c r="C108" s="158">
        <f>IF(VLOOKUP($B$1,'講習スケジュール(入力用)'!$C$4:$ADG$71,596,FALSE)="","",VLOOKUP($B$1,'講習スケジュール(入力用)'!$C$4:$ADG$71,596,FALSE))</f>
      </c>
      <c r="D108" s="158">
        <f>IF(VLOOKUP($B$1,'講習スケジュール(入力用)'!$C$4:$ADG$71,611,FALSE)="","",VLOOKUP($B$1,'講習スケジュール(入力用)'!$C$4:$ADG$71,611,FALSE))</f>
      </c>
      <c r="E108" s="158">
        <f>IF(VLOOKUP($B$1,'講習スケジュール(入力用)'!$C$4:$ADG$71,610,FALSE)="","",VLOOKUP($B$1,'講習スケジュール(入力用)'!$C$4:$ADG$71,610,FALSE))</f>
      </c>
      <c r="F108" s="158">
        <f>IF(VLOOKUP($B$1,'講習スケジュール(入力用)'!$C$4:$ADG$71,625,FALSE)="","",VLOOKUP($B$1,'講習スケジュール(入力用)'!$C$4:$ADG$71,625,FALSE))</f>
      </c>
      <c r="G108" s="158">
        <f>IF(VLOOKUP($B$1,'講習スケジュール(入力用)'!$C$4:$ADG$71,624,FALSE)="","",VLOOKUP($B$1,'講習スケジュール(入力用)'!$C$4:$ADG$71,624,FALSE))</f>
      </c>
      <c r="H108" s="158">
        <f>IF(VLOOKUP($B$1,'講習スケジュール(入力用)'!$C$4:$ADG$71,639,FALSE)="","",VLOOKUP($B$1,'講習スケジュール(入力用)'!$C$4:$ADG$71,639,FALSE))</f>
      </c>
      <c r="I108" s="158">
        <f>IF(VLOOKUP($B$1,'講習スケジュール(入力用)'!$C$4:$ADG$71,638,FALSE)="","",VLOOKUP($B$1,'講習スケジュール(入力用)'!$C$4:$ADG$71,638,FALSE))</f>
      </c>
      <c r="J108" s="158">
        <f>IF(VLOOKUP($B$1,'講習スケジュール(入力用)'!$C$4:$ADG$71,653,FALSE)="","",VLOOKUP($B$1,'講習スケジュール(入力用)'!$C$4:$ADG$71,653,FALSE))</f>
      </c>
      <c r="K108" s="158">
        <f>IF(VLOOKUP($B$1,'講習スケジュール(入力用)'!$C$4:$ADG$71,652,FALSE)="","",VLOOKUP($B$1,'講習スケジュール(入力用)'!$C$4:$ADG$71,652,FALSE))</f>
      </c>
      <c r="L108" s="158">
        <f>IF(VLOOKUP($B$1,'講習スケジュール(入力用)'!$C$4:$ADG$71,667,FALSE)="","",VLOOKUP($B$1,'講習スケジュール(入力用)'!$C$4:$ADG$71,667,FALSE))</f>
      </c>
      <c r="M108" s="158">
        <f>IF(VLOOKUP($B$1,'講習スケジュール(入力用)'!$C$4:$ADG$71,666,FALSE)="","",VLOOKUP($B$1,'講習スケジュール(入力用)'!$C$4:$ADG$71,666,FALSE))</f>
      </c>
      <c r="N108" s="170">
        <f>IF(VLOOKUP($B$1,'講習スケジュール(入力用)'!$C$4:$ADG$71,681,FALSE)="","",VLOOKUP($B$1,'講習スケジュール(入力用)'!$C$4:$ADG$71,681,FALSE))</f>
      </c>
      <c r="O108" s="170">
        <f>IF(VLOOKUP($B$1,'講習スケジュール(入力用)'!$C$4:$ADG$71,680,FALSE)="","",VLOOKUP($B$1,'講習スケジュール(入力用)'!$C$4:$ADG$71,680,FALSE))</f>
      </c>
    </row>
    <row r="109" spans="1:15">
      <c r="A109" s="189"/>
      <c r="B109" s="158">
        <f>IF(VLOOKUP($O$1,'講習スケジュール(入力用)'!$C$4:$ADG$71,597,FALSE)="","",VLOOKUP($O$1,'講習スケジュール(入力用)'!$C$4:$ADG$71,597,FALSE))</f>
      </c>
      <c r="C109" s="158">
        <f>IF(VLOOKUP($O$1,'講習スケジュール(入力用)'!$C$4:$ADG$71,596,FALSE)="","",VLOOKUP($O$1,'講習スケジュール(入力用)'!$C$4:$ADG$71,596,FALSE))</f>
      </c>
      <c r="D109" s="158">
        <f>IF(VLOOKUP($O$1,'講習スケジュール(入力用)'!$C$4:$ADG$71,611,FALSE)="","",VLOOKUP($O$1,'講習スケジュール(入力用)'!$C$4:$ADG$71,611,FALSE))</f>
      </c>
      <c r="E109" s="158">
        <f>IF(VLOOKUP($O$1,'講習スケジュール(入力用)'!$C$4:$ADG$71,610,FALSE)="","",VLOOKUP($O$1,'講習スケジュール(入力用)'!$C$4:$ADG$71,610,FALSE))</f>
      </c>
      <c r="F109" s="158">
        <f>IF(VLOOKUP($O$1,'講習スケジュール(入力用)'!$C$4:$ADG$71,625,FALSE)="","",VLOOKUP($O$1,'講習スケジュール(入力用)'!$C$4:$ADG$71,625,FALSE))</f>
      </c>
      <c r="G109" s="158">
        <f>IF(VLOOKUP($O$1,'講習スケジュール(入力用)'!$C$4:$ADG$71,624,FALSE)="","",VLOOKUP($O$1,'講習スケジュール(入力用)'!$C$4:$ADG$71,624,FALSE))</f>
      </c>
      <c r="H109" s="158">
        <f>IF(VLOOKUP($O$1,'講習スケジュール(入力用)'!$C$4:$ADG$71,639,FALSE)="","",VLOOKUP($O$1,'講習スケジュール(入力用)'!$C$4:$ADG$71,639,FALSE))</f>
      </c>
      <c r="I109" s="158">
        <f>IF(VLOOKUP($O$1,'講習スケジュール(入力用)'!$C$4:$ADG$71,638,FALSE)="","",VLOOKUP($O$1,'講習スケジュール(入力用)'!$C$4:$ADG$71,638,FALSE))</f>
      </c>
      <c r="J109" s="158">
        <f>IF(VLOOKUP($O$1,'講習スケジュール(入力用)'!$C$4:$ADG$71,653,FALSE)="","",VLOOKUP($O$1,'講習スケジュール(入力用)'!$C$4:$ADG$71,653,FALSE))</f>
      </c>
      <c r="K109" s="158">
        <f>IF(VLOOKUP($O$1,'講習スケジュール(入力用)'!$C$4:$ADG$71,652,FALSE)="","",VLOOKUP($O$1,'講習スケジュール(入力用)'!$C$4:$ADG$71,652,FALSE))</f>
      </c>
      <c r="L109" s="158">
        <f>IF(VLOOKUP($O$1,'講習スケジュール(入力用)'!$C$4:$ADG$71,667,FALSE)="","",VLOOKUP($O$1,'講習スケジュール(入力用)'!$C$4:$ADG$71,667,FALSE))</f>
      </c>
      <c r="M109" s="158">
        <f>IF(VLOOKUP($O$1,'講習スケジュール(入力用)'!$C$4:$ADG$71,666,FALSE)="","",VLOOKUP($O$1,'講習スケジュール(入力用)'!$C$4:$ADG$71,666,FALSE))</f>
      </c>
      <c r="N109" s="170">
        <f>IF(VLOOKUP($O$1,'講習スケジュール(入力用)'!$C$4:$ADG$71,681,FALSE)="","",VLOOKUP($O$1,'講習スケジュール(入力用)'!$C$4:$ADG$71,681,FALSE))</f>
      </c>
      <c r="O109" s="170">
        <f>IF(VLOOKUP($O$1,'講習スケジュール(入力用)'!$C$4:$ADG$71,680,FALSE)="","",VLOOKUP($O$1,'講習スケジュール(入力用)'!$C$4:$ADG$71,680,FALSE))</f>
      </c>
    </row>
    <row r="110" spans="1:15">
      <c r="A110" s="188">
        <f>'講習スケジュール(入力用)'!$L$3</f>
      </c>
      <c r="B110" s="49">
        <f>IF(VLOOKUP($B$1,'講習スケジュール(入力用)'!$C$4:$ADG$71,599,FALSE)="","",VLOOKUP($B$1,'講習スケジュール(入力用)'!$C$4:$ADG$71,599,FALSE))</f>
      </c>
      <c r="C110" s="49">
        <f>IF(VLOOKUP($B$1,'講習スケジュール(入力用)'!$C$4:$ADG$71,598,FALSE)="","",VLOOKUP($B$1,'講習スケジュール(入力用)'!$C$4:$ADG$71,598,FALSE))</f>
      </c>
      <c r="D110" s="49">
        <f>IF(VLOOKUP($B$1,'講習スケジュール(入力用)'!$C$4:$ADG$71,613,FALSE)="","",VLOOKUP($B$1,'講習スケジュール(入力用)'!$C$4:$ADG$71,613,FALSE))</f>
      </c>
      <c r="E110" s="49">
        <f>IF(VLOOKUP($B$1,'講習スケジュール(入力用)'!$C$4:$ADG$71,612,FALSE)="","",VLOOKUP($B$1,'講習スケジュール(入力用)'!$C$4:$ADG$71,612,FALSE))</f>
      </c>
      <c r="F110" s="49">
        <f>IF(VLOOKUP($B$1,'講習スケジュール(入力用)'!$C$4:$ADG$71,627,FALSE)="","",VLOOKUP($B$1,'講習スケジュール(入力用)'!$C$4:$ADG$71,627,FALSE))</f>
      </c>
      <c r="G110" s="49">
        <f>IF(VLOOKUP($B$1,'講習スケジュール(入力用)'!$C$4:$ADG$71,626,FALSE)="","",VLOOKUP($B$1,'講習スケジュール(入力用)'!$C$4:$ADG$71,626,FALSE))</f>
      </c>
      <c r="H110" s="49">
        <f>IF(VLOOKUP($B$1,'講習スケジュール(入力用)'!$C$4:$ADG$71,641,FALSE)="","",VLOOKUP($B$1,'講習スケジュール(入力用)'!$C$4:$ADG$71,641,FALSE))</f>
      </c>
      <c r="I110" s="49">
        <f>IF(VLOOKUP($B$1,'講習スケジュール(入力用)'!$C$4:$ADG$71,640,FALSE)="","",VLOOKUP($B$1,'講習スケジュール(入力用)'!$C$4:$ADG$71,640,FALSE))</f>
      </c>
      <c r="J110" s="49">
        <f>IF(VLOOKUP($B$1,'講習スケジュール(入力用)'!$C$4:$ADG$71,655,FALSE)="","",VLOOKUP($B$1,'講習スケジュール(入力用)'!$C$4:$ADG$71,655,FALSE))</f>
      </c>
      <c r="K110" s="49">
        <f>IF(VLOOKUP($B$1,'講習スケジュール(入力用)'!$C$4:$ADG$71,654,FALSE)="","",VLOOKUP($B$1,'講習スケジュール(入力用)'!$C$4:$ADG$71,654,FALSE))</f>
      </c>
      <c r="L110" s="49">
        <f>IF(VLOOKUP($B$1,'講習スケジュール(入力用)'!$C$4:$ADG$71,669,FALSE)="","",VLOOKUP($B$1,'講習スケジュール(入力用)'!$C$4:$ADG$71,669,FALSE))</f>
      </c>
      <c r="M110" s="49">
        <f>IF(VLOOKUP($B$1,'講習スケジュール(入力用)'!$C$4:$ADG$71,668,FALSE)="","",VLOOKUP($B$1,'講習スケジュール(入力用)'!$C$4:$ADG$71,668,FALSE))</f>
      </c>
      <c r="N110" s="170">
        <f>IF(VLOOKUP($B$1,'講習スケジュール(入力用)'!$C$4:$ADG$71,683,FALSE)="","",VLOOKUP($B$1,'講習スケジュール(入力用)'!$C$4:$ADG$71,683,FALSE))</f>
      </c>
      <c r="O110" s="170">
        <f>IF(VLOOKUP($B$1,'講習スケジュール(入力用)'!$C$4:$ADG$71,682,FALSE)="","",VLOOKUP($B$1,'講習スケジュール(入力用)'!$C$4:$ADG$71,682,FALSE))</f>
      </c>
    </row>
    <row r="111" spans="1:15">
      <c r="A111" s="188"/>
      <c r="B111" s="49">
        <f>IF(VLOOKUP($O$1,'講習スケジュール(入力用)'!$C$4:$ADG$71,599,FALSE)="","",VLOOKUP($O$1,'講習スケジュール(入力用)'!$C$4:$ADG$71,599,FALSE))</f>
      </c>
      <c r="C111" s="49">
        <f>IF(VLOOKUP($O$1,'講習スケジュール(入力用)'!$C$4:$ADG$71,598,FALSE)="","",VLOOKUP($O$1,'講習スケジュール(入力用)'!$C$4:$ADG$71,598,FALSE))</f>
      </c>
      <c r="D111" s="49">
        <f>IF(VLOOKUP($O$1,'講習スケジュール(入力用)'!$C$4:$ADG$71,613,FALSE)="","",VLOOKUP($O$1,'講習スケジュール(入力用)'!$C$4:$ADG$71,613,FALSE))</f>
      </c>
      <c r="E111" s="49">
        <f>IF(VLOOKUP($O$1,'講習スケジュール(入力用)'!$C$4:$ADG$71,612,FALSE)="","",VLOOKUP($O$1,'講習スケジュール(入力用)'!$C$4:$ADG$71,612,FALSE))</f>
      </c>
      <c r="F111" s="49">
        <f>IF(VLOOKUP($O$1,'講習スケジュール(入力用)'!$C$4:$ADG$71,627,FALSE)="","",VLOOKUP($O$1,'講習スケジュール(入力用)'!$C$4:$ADG$71,627,FALSE))</f>
      </c>
      <c r="G111" s="49">
        <f>IF(VLOOKUP($O$1,'講習スケジュール(入力用)'!$C$4:$ADG$71,626,FALSE)="","",VLOOKUP($O$1,'講習スケジュール(入力用)'!$C$4:$ADG$71,626,FALSE))</f>
      </c>
      <c r="H111" s="49">
        <f>IF(VLOOKUP($O$1,'講習スケジュール(入力用)'!$C$4:$ADG$71,641,FALSE)="","",VLOOKUP($O$1,'講習スケジュール(入力用)'!$C$4:$ADG$71,641,FALSE))</f>
      </c>
      <c r="I111" s="49">
        <f>IF(VLOOKUP($O$1,'講習スケジュール(入力用)'!$C$4:$ADG$71,640,FALSE)="","",VLOOKUP($O$1,'講習スケジュール(入力用)'!$C$4:$ADG$71,640,FALSE))</f>
      </c>
      <c r="J111" s="49">
        <f>IF(VLOOKUP($O$1,'講習スケジュール(入力用)'!$C$4:$ADG$71,655,FALSE)="","",VLOOKUP($O$1,'講習スケジュール(入力用)'!$C$4:$ADG$71,655,FALSE))</f>
      </c>
      <c r="K111" s="49">
        <f>IF(VLOOKUP($O$1,'講習スケジュール(入力用)'!$C$4:$ADG$71,654,FALSE)="","",VLOOKUP($O$1,'講習スケジュール(入力用)'!$C$4:$ADG$71,654,FALSE))</f>
      </c>
      <c r="L111" s="49">
        <f>IF(VLOOKUP($O$1,'講習スケジュール(入力用)'!$C$4:$ADG$71,669,FALSE)="","",VLOOKUP($O$1,'講習スケジュール(入力用)'!$C$4:$ADG$71,669,FALSE))</f>
      </c>
      <c r="M111" s="49">
        <f>IF(VLOOKUP($O$1,'講習スケジュール(入力用)'!$C$4:$ADG$71,668,FALSE)="","",VLOOKUP($O$1,'講習スケジュール(入力用)'!$C$4:$ADG$71,668,FALSE))</f>
      </c>
      <c r="N111" s="170">
        <f>IF(VLOOKUP($O$1,'講習スケジュール(入力用)'!$C$4:$ADG$71,683,FALSE)="","",VLOOKUP($O$1,'講習スケジュール(入力用)'!$C$4:$ADG$71,683,FALSE))</f>
      </c>
      <c r="O111" s="170">
        <f>IF(VLOOKUP($O$1,'講習スケジュール(入力用)'!$C$4:$ADG$71,682,FALSE)="","",VLOOKUP($O$1,'講習スケジュール(入力用)'!$C$4:$ADG$71,682,FALSE))</f>
      </c>
    </row>
    <row r="112" spans="1:15">
      <c r="A112" s="189">
        <f>'講習スケジュール(入力用)'!$N$3</f>
      </c>
      <c r="B112" s="158">
        <f>IF(VLOOKUP($B$1,'講習スケジュール(入力用)'!$C$4:$ADG$71,601,FALSE)="","",VLOOKUP($B$1,'講習スケジュール(入力用)'!$C$4:$ADG$71,601,FALSE))</f>
      </c>
      <c r="C112" s="158">
        <f>IF(VLOOKUP($B$1,'講習スケジュール(入力用)'!$C$4:$ADG$71,600,FALSE)="","",VLOOKUP($B$1,'講習スケジュール(入力用)'!$C$4:$ADG$71,600,FALSE))</f>
      </c>
      <c r="D112" s="158">
        <f>IF(VLOOKUP($B$1,'講習スケジュール(入力用)'!$C$4:$ADG$71,615,FALSE)="","",VLOOKUP($B$1,'講習スケジュール(入力用)'!$C$4:$ADG$71,615,FALSE))</f>
      </c>
      <c r="E112" s="158">
        <f>IF(VLOOKUP($B$1,'講習スケジュール(入力用)'!$C$4:$ADG$71,614,FALSE)="","",VLOOKUP($B$1,'講習スケジュール(入力用)'!$C$4:$ADG$71,614,FALSE))</f>
      </c>
      <c r="F112" s="158">
        <f>IF(VLOOKUP($B$1,'講習スケジュール(入力用)'!$C$4:$ADG$71,629,FALSE)="","",VLOOKUP($B$1,'講習スケジュール(入力用)'!$C$4:$ADG$71,629,FALSE))</f>
      </c>
      <c r="G112" s="158">
        <f>IF(VLOOKUP($B$1,'講習スケジュール(入力用)'!$C$4:$ADG$71,628,FALSE)="","",VLOOKUP($B$1,'講習スケジュール(入力用)'!$C$4:$ADG$71,628,FALSE))</f>
      </c>
      <c r="H112" s="158">
        <f>IF(VLOOKUP($B$1,'講習スケジュール(入力用)'!$C$4:$ADG$71,643,FALSE)="","",VLOOKUP($B$1,'講習スケジュール(入力用)'!$C$4:$ADG$71,643,FALSE))</f>
      </c>
      <c r="I112" s="158">
        <f>IF(VLOOKUP($B$1,'講習スケジュール(入力用)'!$C$4:$ADG$71,642,FALSE)="","",VLOOKUP($B$1,'講習スケジュール(入力用)'!$C$4:$ADG$71,642,FALSE))</f>
      </c>
      <c r="J112" s="158">
        <f>IF(VLOOKUP($B$1,'講習スケジュール(入力用)'!$C$4:$ADG$71,657,FALSE)="","",VLOOKUP($B$1,'講習スケジュール(入力用)'!$C$4:$ADG$71,657,FALSE))</f>
      </c>
      <c r="K112" s="158">
        <f>IF(VLOOKUP($B$1,'講習スケジュール(入力用)'!$C$4:$ADG$71,656,FALSE)="","",VLOOKUP($B$1,'講習スケジュール(入力用)'!$C$4:$ADG$71,656,FALSE))</f>
      </c>
      <c r="L112" s="158">
        <f>IF(VLOOKUP($B$1,'講習スケジュール(入力用)'!$C$4:$ADG$71,671,FALSE)="","",VLOOKUP($B$1,'講習スケジュール(入力用)'!$C$4:$ADG$71,671,FALSE))</f>
      </c>
      <c r="M112" s="158">
        <f>IF(VLOOKUP($B$1,'講習スケジュール(入力用)'!$C$4:$ADG$71,670,FALSE)="","",VLOOKUP($B$1,'講習スケジュール(入力用)'!$C$4:$ADG$71,670,FALSE))</f>
      </c>
      <c r="N112" s="170">
        <f>IF(VLOOKUP($B$1,'講習スケジュール(入力用)'!$C$4:$ADG$71,685,FALSE)="","",VLOOKUP($B$1,'講習スケジュール(入力用)'!$C$4:$ADG$71,685,FALSE))</f>
      </c>
      <c r="O112" s="170">
        <f>IF(VLOOKUP($B$1,'講習スケジュール(入力用)'!$C$4:$ADG$71,684,FALSE)="","",VLOOKUP($B$1,'講習スケジュール(入力用)'!$C$4:$ADG$71,684,FALSE))</f>
      </c>
    </row>
    <row r="113" spans="1:15">
      <c r="A113" s="189"/>
      <c r="B113" s="158">
        <f>IF(VLOOKUP($O$1,'講習スケジュール(入力用)'!$C$4:$ADG$71,601,FALSE)="","",VLOOKUP($O$1,'講習スケジュール(入力用)'!$C$4:$ADG$71,601,FALSE))</f>
      </c>
      <c r="C113" s="158">
        <f>IF(VLOOKUP($O$1,'講習スケジュール(入力用)'!$C$4:$ADG$71,600,FALSE)="","",VLOOKUP($O$1,'講習スケジュール(入力用)'!$C$4:$ADG$71,600,FALSE))</f>
      </c>
      <c r="D113" s="158">
        <f>IF(VLOOKUP($O$1,'講習スケジュール(入力用)'!$C$4:$ADG$71,615,FALSE)="","",VLOOKUP($O$1,'講習スケジュール(入力用)'!$C$4:$ADG$71,615,FALSE))</f>
      </c>
      <c r="E113" s="158">
        <f>IF(VLOOKUP($O$1,'講習スケジュール(入力用)'!$C$4:$ADG$71,614,FALSE)="","",VLOOKUP($O$1,'講習スケジュール(入力用)'!$C$4:$ADG$71,614,FALSE))</f>
      </c>
      <c r="F113" s="158">
        <f>IF(VLOOKUP($O$1,'講習スケジュール(入力用)'!$C$4:$ADG$71,629,FALSE)="","",VLOOKUP($O$1,'講習スケジュール(入力用)'!$C$4:$ADG$71,629,FALSE))</f>
      </c>
      <c r="G113" s="158">
        <f>IF(VLOOKUP($O$1,'講習スケジュール(入力用)'!$C$4:$ADG$71,628,FALSE)="","",VLOOKUP($O$1,'講習スケジュール(入力用)'!$C$4:$ADG$71,628,FALSE))</f>
      </c>
      <c r="H113" s="158">
        <f>IF(VLOOKUP($O$1,'講習スケジュール(入力用)'!$C$4:$ADG$71,643,FALSE)="","",VLOOKUP($O$1,'講習スケジュール(入力用)'!$C$4:$ADG$71,643,FALSE))</f>
      </c>
      <c r="I113" s="158">
        <f>IF(VLOOKUP($O$1,'講習スケジュール(入力用)'!$C$4:$ADG$71,642,FALSE)="","",VLOOKUP($O$1,'講習スケジュール(入力用)'!$C$4:$ADG$71,642,FALSE))</f>
      </c>
      <c r="J113" s="158">
        <f>IF(VLOOKUP($O$1,'講習スケジュール(入力用)'!$C$4:$ADG$71,657,FALSE)="","",VLOOKUP($O$1,'講習スケジュール(入力用)'!$C$4:$ADG$71,657,FALSE))</f>
      </c>
      <c r="K113" s="158">
        <f>IF(VLOOKUP($O$1,'講習スケジュール(入力用)'!$C$4:$ADG$71,656,FALSE)="","",VLOOKUP($O$1,'講習スケジュール(入力用)'!$C$4:$ADG$71,656,FALSE))</f>
      </c>
      <c r="L113" s="158">
        <f>IF(VLOOKUP($O$1,'講習スケジュール(入力用)'!$C$4:$ADG$71,671,FALSE)="","",VLOOKUP($O$1,'講習スケジュール(入力用)'!$C$4:$ADG$71,671,FALSE))</f>
      </c>
      <c r="M113" s="158">
        <f>IF(VLOOKUP($O$1,'講習スケジュール(入力用)'!$C$4:$ADG$71,670,FALSE)="","",VLOOKUP($O$1,'講習スケジュール(入力用)'!$C$4:$ADG$71,670,FALSE))</f>
      </c>
      <c r="N113" s="170">
        <f>IF(VLOOKUP($O$1,'講習スケジュール(入力用)'!$C$4:$ADG$71,685,FALSE)="","",VLOOKUP($O$1,'講習スケジュール(入力用)'!$C$4:$ADG$71,685,FALSE))</f>
      </c>
      <c r="O113" s="170">
        <f>IF(VLOOKUP($O$1,'講習スケジュール(入力用)'!$C$4:$ADG$71,684,FALSE)="","",VLOOKUP($O$1,'講習スケジュール(入力用)'!$C$4:$ADG$71,684,FALSE))</f>
      </c>
    </row>
    <row r="114" spans="1:15">
      <c r="A114" s="188">
        <f>'講習スケジュール(入力用)'!$P$3</f>
      </c>
      <c r="B114" s="49">
        <f>IF(VLOOKUP($B$1,'講習スケジュール(入力用)'!$C$4:$ADG$71,603,FALSE)="","",VLOOKUP($B$1,'講習スケジュール(入力用)'!$C$4:$ADG$71,603,FALSE))</f>
      </c>
      <c r="C114" s="49">
        <f>IF(VLOOKUP($B$1,'講習スケジュール(入力用)'!$C$4:$ADG$71,602,FALSE)="","",VLOOKUP($B$1,'講習スケジュール(入力用)'!$C$4:$ADG$71,602,FALSE))</f>
      </c>
      <c r="D114" s="49">
        <f>IF(VLOOKUP($B$1,'講習スケジュール(入力用)'!$C$4:$ADG$71,617,FALSE)="","",VLOOKUP($B$1,'講習スケジュール(入力用)'!$C$4:$ADG$71,617,FALSE))</f>
      </c>
      <c r="E114" s="49">
        <f>IF(VLOOKUP($B$1,'講習スケジュール(入力用)'!$C$4:$ADG$71,616,FALSE)="","",VLOOKUP($B$1,'講習スケジュール(入力用)'!$C$4:$ADG$71,616,FALSE))</f>
      </c>
      <c r="F114" s="49">
        <f>IF(VLOOKUP($B$1,'講習スケジュール(入力用)'!$C$4:$ADG$71,631,FALSE)="","",VLOOKUP($B$1,'講習スケジュール(入力用)'!$C$4:$ADG$71,631,FALSE))</f>
      </c>
      <c r="G114" s="49">
        <f>IF(VLOOKUP($B$1,'講習スケジュール(入力用)'!$C$4:$ADG$71,630,FALSE)="","",VLOOKUP($B$1,'講習スケジュール(入力用)'!$C$4:$ADG$71,630,FALSE))</f>
      </c>
      <c r="H114" s="49">
        <f>IF(VLOOKUP($B$1,'講習スケジュール(入力用)'!$C$4:$ADG$71,645,FALSE)="","",VLOOKUP($B$1,'講習スケジュール(入力用)'!$C$4:$ADG$71,645,FALSE))</f>
      </c>
      <c r="I114" s="49">
        <f>IF(VLOOKUP($B$1,'講習スケジュール(入力用)'!$C$4:$ADG$71,644,FALSE)="","",VLOOKUP($B$1,'講習スケジュール(入力用)'!$C$4:$ADG$71,644,FALSE))</f>
      </c>
      <c r="J114" s="49">
        <f>IF(VLOOKUP($B$1,'講習スケジュール(入力用)'!$C$4:$ADG$71,659,FALSE)="","",VLOOKUP($B$1,'講習スケジュール(入力用)'!$C$4:$ADG$71,659,FALSE))</f>
      </c>
      <c r="K114" s="49">
        <f>IF(VLOOKUP($B$1,'講習スケジュール(入力用)'!$C$4:$ADG$71,658,FALSE)="","",VLOOKUP($B$1,'講習スケジュール(入力用)'!$C$4:$ADG$71,658,FALSE))</f>
      </c>
      <c r="L114" s="49">
        <f>IF(VLOOKUP($B$1,'講習スケジュール(入力用)'!$C$4:$ADG$71,673,FALSE)="","",VLOOKUP($B$1,'講習スケジュール(入力用)'!$C$4:$ADG$71,673,FALSE))</f>
      </c>
      <c r="M114" s="49">
        <f>IF(VLOOKUP($B$1,'講習スケジュール(入力用)'!$C$4:$ADG$71,672,FALSE)="","",VLOOKUP($B$1,'講習スケジュール(入力用)'!$C$4:$ADG$71,672,FALSE))</f>
      </c>
      <c r="N114" s="170">
        <f>IF(VLOOKUP($B$1,'講習スケジュール(入力用)'!$C$4:$ADG$71,687,FALSE)="","",VLOOKUP($B$1,'講習スケジュール(入力用)'!$C$4:$ADG$71,687,FALSE))</f>
      </c>
      <c r="O114" s="170">
        <f>IF(VLOOKUP($B$1,'講習スケジュール(入力用)'!$C$4:$ADG$71,686,FALSE)="","",VLOOKUP($B$1,'講習スケジュール(入力用)'!$C$4:$ADG$71,686,FALSE))</f>
      </c>
    </row>
    <row r="115" spans="1:15">
      <c r="A115" s="188"/>
      <c r="B115" s="49">
        <f>IF(VLOOKUP($O$1,'講習スケジュール(入力用)'!$C$4:$ADG$71,603,FALSE)="","",VLOOKUP($O$1,'講習スケジュール(入力用)'!$C$4:$ADG$71,603,FALSE))</f>
      </c>
      <c r="C115" s="49">
        <f>IF(VLOOKUP($O$1,'講習スケジュール(入力用)'!$C$4:$ADG$71,602,FALSE)="","",VLOOKUP($O$1,'講習スケジュール(入力用)'!$C$4:$ADG$71,602,FALSE))</f>
      </c>
      <c r="D115" s="49">
        <f>IF(VLOOKUP($O$1,'講習スケジュール(入力用)'!$C$4:$ADG$71,617,FALSE)="","",VLOOKUP($O$1,'講習スケジュール(入力用)'!$C$4:$ADG$71,617,FALSE))</f>
      </c>
      <c r="E115" s="49">
        <f>IF(VLOOKUP($O$1,'講習スケジュール(入力用)'!$C$4:$ADG$71,616,FALSE)="","",VLOOKUP($O$1,'講習スケジュール(入力用)'!$C$4:$ADG$71,616,FALSE))</f>
      </c>
      <c r="F115" s="49">
        <f>IF(VLOOKUP($O$1,'講習スケジュール(入力用)'!$C$4:$ADG$71,631,FALSE)="","",VLOOKUP($O$1,'講習スケジュール(入力用)'!$C$4:$ADG$71,631,FALSE))</f>
      </c>
      <c r="G115" s="49">
        <f>IF(VLOOKUP($O$1,'講習スケジュール(入力用)'!$C$4:$ADG$71,630,FALSE)="","",VLOOKUP($O$1,'講習スケジュール(入力用)'!$C$4:$ADG$71,630,FALSE))</f>
      </c>
      <c r="H115" s="49">
        <f>IF(VLOOKUP($O$1,'講習スケジュール(入力用)'!$C$4:$ADG$71,645,FALSE)="","",VLOOKUP($O$1,'講習スケジュール(入力用)'!$C$4:$ADG$71,645,FALSE))</f>
      </c>
      <c r="I115" s="49">
        <f>IF(VLOOKUP($O$1,'講習スケジュール(入力用)'!$C$4:$ADG$71,644,FALSE)="","",VLOOKUP($O$1,'講習スケジュール(入力用)'!$C$4:$ADG$71,644,FALSE))</f>
      </c>
      <c r="J115" s="49">
        <f>IF(VLOOKUP($O$1,'講習スケジュール(入力用)'!$C$4:$ADG$71,659,FALSE)="","",VLOOKUP($O$1,'講習スケジュール(入力用)'!$C$4:$ADG$71,659,FALSE))</f>
      </c>
      <c r="K115" s="49">
        <f>IF(VLOOKUP($O$1,'講習スケジュール(入力用)'!$C$4:$ADG$71,658,FALSE)="","",VLOOKUP($O$1,'講習スケジュール(入力用)'!$C$4:$ADG$71,658,FALSE))</f>
      </c>
      <c r="L115" s="49">
        <f>IF(VLOOKUP($O$1,'講習スケジュール(入力用)'!$C$4:$ADG$71,673,FALSE)="","",VLOOKUP($O$1,'講習スケジュール(入力用)'!$C$4:$ADG$71,673,FALSE))</f>
      </c>
      <c r="M115" s="49">
        <f>IF(VLOOKUP($O$1,'講習スケジュール(入力用)'!$C$4:$ADG$71,672,FALSE)="","",VLOOKUP($O$1,'講習スケジュール(入力用)'!$C$4:$ADG$71,672,FALSE))</f>
      </c>
      <c r="N115" s="170">
        <f>IF(VLOOKUP($O$1,'講習スケジュール(入力用)'!$C$4:$ADG$71,687,FALSE)="","",VLOOKUP($O$1,'講習スケジュール(入力用)'!$C$4:$ADG$71,687,FALSE))</f>
      </c>
      <c r="O115" s="170">
        <f>IF(VLOOKUP($O$1,'講習スケジュール(入力用)'!$C$4:$ADG$71,686,FALSE)="","",VLOOKUP($O$1,'講習スケジュール(入力用)'!$C$4:$ADG$71,686,FALSE))</f>
      </c>
    </row>
    <row r="117" spans="1:15">
      <c r="A117" s="42"/>
      <c r="B117" s="43">
        <f>N101+1</f>
      </c>
      <c r="C117" s="42">
        <f>TEXT(B117,"aaa")</f>
      </c>
      <c r="D117" s="43">
        <f>B117+1</f>
      </c>
      <c r="E117" s="42">
        <f>TEXT(D117,"aaa")</f>
      </c>
      <c r="F117" s="43">
        <f>D117+1</f>
      </c>
      <c r="G117" s="42">
        <f>TEXT(F117,"aaa")</f>
      </c>
      <c r="H117" s="43">
        <f>F117+1</f>
      </c>
      <c r="I117" s="42">
        <f>TEXT(H117,"aaa")</f>
      </c>
      <c r="J117" s="43">
        <f>H117+1</f>
      </c>
      <c r="K117" s="42">
        <f>TEXT(J117,"aaa")</f>
      </c>
      <c r="L117" s="43">
        <f>J117+1</f>
      </c>
      <c r="M117" s="42">
        <f>TEXT(L117,"aaa")</f>
      </c>
      <c r="N117" s="171">
        <f>L117+1</f>
      </c>
      <c r="O117" s="172">
        <f>TEXT(N117,"aaa")</f>
      </c>
    </row>
    <row r="118" spans="1:15">
      <c r="A118" s="188">
        <f>'講習スケジュール(入力用)'!$D$3</f>
      </c>
      <c r="B118" s="170">
        <f>IF(VLOOKUP($B$1,'講習スケジュール(入力用)'!$C$4:$ADG$71,689,FALSE)="","",VLOOKUP($B$1,'講習スケジュール(入力用)'!$C$4:$ADG$71,689,FALSE))</f>
      </c>
      <c r="C118" s="170">
        <f>IF(VLOOKUP($B$1,'講習スケジュール(入力用)'!$C$4:$ADG$71,688,FALSE)="","",VLOOKUP($B$1,'講習スケジュール(入力用)'!$C$4:$ADG$71,688,FALSE))</f>
      </c>
      <c r="D118" s="170">
        <f>IF(VLOOKUP($B$1,'講習スケジュール(入力用)'!$C$4:$ADG$71,703,FALSE)="","",VLOOKUP($B$1,'講習スケジュール(入力用)'!$C$4:$ADG$71,703,FALSE))</f>
      </c>
      <c r="E118" s="170">
        <f>IF(VLOOKUP($B$1,'講習スケジュール(入力用)'!$C$4:$ADG$71,702,FALSE)="","",VLOOKUP($B$1,'講習スケジュール(入力用)'!$C$4:$ADG$71,702,FALSE))</f>
      </c>
      <c r="F118" s="170">
        <f>IF(VLOOKUP($B$1,'講習スケジュール(入力用)'!$C$4:$ADG$71,717,FALSE)="","",VLOOKUP($B$1,'講習スケジュール(入力用)'!$C$4:$ADG$71,717,FALSE))</f>
      </c>
      <c r="G118" s="170">
        <f>IF(VLOOKUP($B$1,'講習スケジュール(入力用)'!$C$4:$ADG$71,716,FALSE)="","",VLOOKUP($B$1,'講習スケジュール(入力用)'!$C$4:$ADG$71,716,FALSE))</f>
      </c>
      <c r="H118" s="170">
        <f>IF(VLOOKUP($B$1,'講習スケジュール(入力用)'!$C$4:$ADG$71,731,FALSE)="","",VLOOKUP($B$1,'講習スケジュール(入力用)'!$C$4:$ADG$71,731,FALSE))</f>
      </c>
      <c r="I118" s="170">
        <f>IF(VLOOKUP($B$1,'講習スケジュール(入力用)'!$C$4:$ADG$71,730,FALSE)="","",VLOOKUP($B$1,'講習スケジュール(入力用)'!$C$4:$ADG$71,730,FALSE))</f>
      </c>
      <c r="J118" s="170">
        <f>IF(VLOOKUP($B$1,'講習スケジュール(入力用)'!$C$4:$ADG$71,745,FALSE)="","",VLOOKUP($B$1,'講習スケジュール(入力用)'!$C$4:$ADG$71,745,FALSE))</f>
      </c>
      <c r="K118" s="170">
        <f>IF(VLOOKUP($B$1,'講習スケジュール(入力用)'!$C$4:$ADG$71,744,FALSE)="","",VLOOKUP($B$1,'講習スケジュール(入力用)'!$C$4:$ADG$71,744,FALSE))</f>
      </c>
      <c r="L118" s="170">
        <f>IF(VLOOKUP($B$1,'講習スケジュール(入力用)'!$C$4:$ADG$71,759,FALSE)="","",VLOOKUP($B$1,'講習スケジュール(入力用)'!$C$4:$ADG$71,759,FALSE))</f>
      </c>
      <c r="M118" s="170">
        <f>IF(VLOOKUP($B$1,'講習スケジュール(入力用)'!$C$4:$ADG$71,758,FALSE)="","",VLOOKUP($B$1,'講習スケジュール(入力用)'!$C$4:$ADG$71,758,FALSE))</f>
      </c>
      <c r="N118" s="170">
        <f>IF(VLOOKUP($B$1,'講習スケジュール(入力用)'!$C$4:$ADG$71,773,FALSE)="","",VLOOKUP($B$1,'講習スケジュール(入力用)'!$C$4:$ADG$71,773,FALSE))</f>
      </c>
      <c r="O118" s="170">
        <f>IF(VLOOKUP($B$1,'講習スケジュール(入力用)'!$C$4:$ADG$71,772,FALSE)="","",VLOOKUP($B$1,'講習スケジュール(入力用)'!$C$4:$ADG$71,772,FALSE))</f>
      </c>
    </row>
    <row r="119" spans="1:15">
      <c r="A119" s="188"/>
      <c r="B119" s="170">
        <f>IF(VLOOKUP($O$1,'講習スケジュール(入力用)'!$C$4:$ADG$71,689,FALSE)="","",VLOOKUP($O$1,'講習スケジュール(入力用)'!$C$4:$ADG$71,689,FALSE))</f>
      </c>
      <c r="C119" s="170">
        <f>IF(VLOOKUP($O$1,'講習スケジュール(入力用)'!$C$4:$ADG$71,688,FALSE)="","",VLOOKUP($O$1,'講習スケジュール(入力用)'!$C$4:$ADG$71,688,FALSE))</f>
      </c>
      <c r="D119" s="170">
        <f>IF(VLOOKUP($O$1,'講習スケジュール(入力用)'!$C$4:$ADG$71,703,FALSE)="","",VLOOKUP($O$1,'講習スケジュール(入力用)'!$C$4:$ADG$71,703,FALSE))</f>
      </c>
      <c r="E119" s="170">
        <f>IF(VLOOKUP($O$1,'講習スケジュール(入力用)'!$C$4:$ADG$71,702,FALSE)="","",VLOOKUP($O$1,'講習スケジュール(入力用)'!$C$4:$ADG$71,702,FALSE))</f>
      </c>
      <c r="F119" s="170">
        <f>IF(VLOOKUP($O$1,'講習スケジュール(入力用)'!$C$4:$ADG$71,717,FALSE)="","",VLOOKUP($O$1,'講習スケジュール(入力用)'!$C$4:$ADG$71,717,FALSE))</f>
      </c>
      <c r="G119" s="170">
        <f>IF(VLOOKUP($O$1,'講習スケジュール(入力用)'!$C$4:$ADG$71,716,FALSE)="","",VLOOKUP($O$1,'講習スケジュール(入力用)'!$C$4:$ADG$71,716,FALSE))</f>
      </c>
      <c r="H119" s="170">
        <f>IF(VLOOKUP($O$1,'講習スケジュール(入力用)'!$C$4:$ADG$71,731,FALSE)="","",VLOOKUP($O$1,'講習スケジュール(入力用)'!$C$4:$ADG$71,731,FALSE))</f>
      </c>
      <c r="I119" s="170">
        <f>IF(VLOOKUP($O$1,'講習スケジュール(入力用)'!$C$4:$ADG$71,730,FALSE)="","",VLOOKUP($O$1,'講習スケジュール(入力用)'!$C$4:$ADG$71,730,FALSE))</f>
      </c>
      <c r="J119" s="170">
        <f>IF(VLOOKUP($O$1,'講習スケジュール(入力用)'!$C$4:$ADG$71,745,FALSE)="","",VLOOKUP($O$1,'講習スケジュール(入力用)'!$C$4:$ADG$71,745,FALSE))</f>
      </c>
      <c r="K119" s="170">
        <f>IF(VLOOKUP($O$1,'講習スケジュール(入力用)'!$C$4:$ADG$71,744,FALSE)="","",VLOOKUP($O$1,'講習スケジュール(入力用)'!$C$4:$ADG$71,744,FALSE))</f>
      </c>
      <c r="L119" s="170">
        <f>IF(VLOOKUP($O$1,'講習スケジュール(入力用)'!$C$4:$ADG$71,759,FALSE)="","",VLOOKUP($O$1,'講習スケジュール(入力用)'!$C$4:$ADG$71,759,FALSE))</f>
      </c>
      <c r="M119" s="170">
        <f>IF(VLOOKUP($O$1,'講習スケジュール(入力用)'!$C$4:$ADG$71,758,FALSE)="","",VLOOKUP($O$1,'講習スケジュール(入力用)'!$C$4:$ADG$71,758,FALSE))</f>
      </c>
      <c r="N119" s="170">
        <f>IF(VLOOKUP($O$1,'講習スケジュール(入力用)'!$C$4:$ADG$71,773,FALSE)="","",VLOOKUP($O$1,'講習スケジュール(入力用)'!$C$4:$ADG$71,773,FALSE))</f>
      </c>
      <c r="O119" s="170">
        <f>IF(VLOOKUP($O$1,'講習スケジュール(入力用)'!$C$4:$ADG$71,772,FALSE)="","",VLOOKUP($O$1,'講習スケジュール(入力用)'!$C$4:$ADG$71,772,FALSE))</f>
      </c>
    </row>
    <row r="120" spans="1:15">
      <c r="A120" s="189">
        <f>'講習スケジュール(入力用)'!$F$3</f>
      </c>
      <c r="B120" s="177">
        <f>IF(VLOOKUP($B$1,'講習スケジュール(入力用)'!$C$4:$ADG$71,691,FALSE)="","",VLOOKUP($B$1,'講習スケジュール(入力用)'!$C$4:$ADG$71,691,FALSE))</f>
      </c>
      <c r="C120" s="177">
        <f>IF(VLOOKUP($B$1,'講習スケジュール(入力用)'!$C$4:$ADG$71,690,FALSE)="","",VLOOKUP($B$1,'講習スケジュール(入力用)'!$C$4:$ADG$71,690,FALSE))</f>
      </c>
      <c r="D120" s="177">
        <f>IF(VLOOKUP($B$1,'講習スケジュール(入力用)'!$C$4:$ADG$71,705,FALSE)="","",VLOOKUP($B$1,'講習スケジュール(入力用)'!$C$4:$ADG$71,705,FALSE))</f>
      </c>
      <c r="E120" s="177">
        <f>IF(VLOOKUP($B$1,'講習スケジュール(入力用)'!$C$4:$ADG$71,704,FALSE)="","",VLOOKUP($B$1,'講習スケジュール(入力用)'!$C$4:$ADG$71,704,FALSE))</f>
      </c>
      <c r="F120" s="177">
        <f>IF(VLOOKUP($B$1,'講習スケジュール(入力用)'!$C$4:$ADG$71,719,FALSE)="","",VLOOKUP($B$1,'講習スケジュール(入力用)'!$C$4:$ADG$71,719,FALSE))</f>
      </c>
      <c r="G120" s="177">
        <f>IF(VLOOKUP($B$1,'講習スケジュール(入力用)'!$C$4:$ADG$71,718,FALSE)="","",VLOOKUP($B$1,'講習スケジュール(入力用)'!$C$4:$ADG$71,718,FALSE))</f>
      </c>
      <c r="H120" s="177">
        <f>IF(VLOOKUP($B$1,'講習スケジュール(入力用)'!$C$4:$ADG$71,733,FALSE)="","",VLOOKUP($B$1,'講習スケジュール(入力用)'!$C$4:$ADG$71,733,FALSE))</f>
      </c>
      <c r="I120" s="177">
        <f>IF(VLOOKUP($B$1,'講習スケジュール(入力用)'!$C$4:$ADG$71,732,FALSE)="","",VLOOKUP($B$1,'講習スケジュール(入力用)'!$C$4:$ADG$71,732,FALSE))</f>
      </c>
      <c r="J120" s="177">
        <f>IF(VLOOKUP($B$1,'講習スケジュール(入力用)'!$C$4:$ADG$71,747,FALSE)="","",VLOOKUP($B$1,'講習スケジュール(入力用)'!$C$4:$ADG$71,747,FALSE))</f>
      </c>
      <c r="K120" s="177">
        <f>IF(VLOOKUP($B$1,'講習スケジュール(入力用)'!$C$4:$ADG$71,746,FALSE)="","",VLOOKUP($B$1,'講習スケジュール(入力用)'!$C$4:$ADG$71,746,FALSE))</f>
      </c>
      <c r="L120" s="177">
        <f>IF(VLOOKUP($B$1,'講習スケジュール(入力用)'!$C$4:$ADG$71,761,FALSE)="","",VLOOKUP($B$1,'講習スケジュール(入力用)'!$C$4:$ADG$71,761,FALSE))</f>
      </c>
      <c r="M120" s="177">
        <f>IF(VLOOKUP($B$1,'講習スケジュール(入力用)'!$C$4:$ADG$71,760,FALSE)="","",VLOOKUP($B$1,'講習スケジュール(入力用)'!$C$4:$ADG$71,760,FALSE))</f>
      </c>
      <c r="N120" s="170">
        <f>IF(VLOOKUP($B$1,'講習スケジュール(入力用)'!$C$4:$ADG$71,775,FALSE)="","",VLOOKUP($B$1,'講習スケジュール(入力用)'!$C$4:$ADG$71,775,FALSE))</f>
      </c>
      <c r="O120" s="170">
        <f>IF(VLOOKUP($B$1,'講習スケジュール(入力用)'!$C$4:$ADG$71,774,FALSE)="","",VLOOKUP($B$1,'講習スケジュール(入力用)'!$C$4:$ADG$71,774,FALSE))</f>
      </c>
    </row>
    <row r="121" spans="1:15">
      <c r="A121" s="189"/>
      <c r="B121" s="177">
        <f>IF(VLOOKUP($O$1,'講習スケジュール(入力用)'!$C$4:$ADG$71,691,FALSE)="","",VLOOKUP($O$1,'講習スケジュール(入力用)'!$C$4:$ADG$71,691,FALSE))</f>
      </c>
      <c r="C121" s="177">
        <f>IF(VLOOKUP($O$1,'講習スケジュール(入力用)'!$C$4:$ADG$71,690,FALSE)="","",VLOOKUP($O$1,'講習スケジュール(入力用)'!$C$4:$ADG$71,690,FALSE))</f>
      </c>
      <c r="D121" s="177">
        <f>IF(VLOOKUP($O$1,'講習スケジュール(入力用)'!$C$4:$ADG$71,705,FALSE)="","",VLOOKUP($O$1,'講習スケジュール(入力用)'!$C$4:$ADG$71,705,FALSE))</f>
      </c>
      <c r="E121" s="177">
        <f>IF(VLOOKUP($O$1,'講習スケジュール(入力用)'!$C$4:$ADG$71,704,FALSE)="","",VLOOKUP($O$1,'講習スケジュール(入力用)'!$C$4:$ADG$71,704,FALSE))</f>
      </c>
      <c r="F121" s="177">
        <f>IF(VLOOKUP($O$1,'講習スケジュール(入力用)'!$C$4:$ADG$71,719,FALSE)="","",VLOOKUP($O$1,'講習スケジュール(入力用)'!$C$4:$ADG$71,719,FALSE))</f>
      </c>
      <c r="G121" s="177">
        <f>IF(VLOOKUP($O$1,'講習スケジュール(入力用)'!$C$4:$ADG$71,718,FALSE)="","",VLOOKUP($O$1,'講習スケジュール(入力用)'!$C$4:$ADG$71,718,FALSE))</f>
      </c>
      <c r="H121" s="177">
        <f>IF(VLOOKUP($O$1,'講習スケジュール(入力用)'!$C$4:$ADG$71,733,FALSE)="","",VLOOKUP($O$1,'講習スケジュール(入力用)'!$C$4:$ADG$71,733,FALSE))</f>
      </c>
      <c r="I121" s="177">
        <f>IF(VLOOKUP($O$1,'講習スケジュール(入力用)'!$C$4:$ADG$71,732,FALSE)="","",VLOOKUP($O$1,'講習スケジュール(入力用)'!$C$4:$ADG$71,732,FALSE))</f>
      </c>
      <c r="J121" s="177">
        <f>IF(VLOOKUP($O$1,'講習スケジュール(入力用)'!$C$4:$ADG$71,747,FALSE)="","",VLOOKUP($O$1,'講習スケジュール(入力用)'!$C$4:$ADG$71,747,FALSE))</f>
      </c>
      <c r="K121" s="177">
        <f>IF(VLOOKUP($O$1,'講習スケジュール(入力用)'!$C$4:$ADG$71,746,FALSE)="","",VLOOKUP($O$1,'講習スケジュール(入力用)'!$C$4:$ADG$71,746,FALSE))</f>
      </c>
      <c r="L121" s="177">
        <f>IF(VLOOKUP($O$1,'講習スケジュール(入力用)'!$C$4:$ADG$71,761,FALSE)="","",VLOOKUP($O$1,'講習スケジュール(入力用)'!$C$4:$ADG$71,761,FALSE))</f>
      </c>
      <c r="M121" s="177">
        <f>IF(VLOOKUP($O$1,'講習スケジュール(入力用)'!$C$4:$ADG$71,760,FALSE)="","",VLOOKUP($O$1,'講習スケジュール(入力用)'!$C$4:$ADG$71,760,FALSE))</f>
      </c>
      <c r="N121" s="170">
        <f>IF(VLOOKUP($O$1,'講習スケジュール(入力用)'!$C$4:$ADG$71,775,FALSE)="","",VLOOKUP($O$1,'講習スケジュール(入力用)'!$C$4:$ADG$71,775,FALSE))</f>
      </c>
      <c r="O121" s="170">
        <f>IF(VLOOKUP($O$1,'講習スケジュール(入力用)'!$C$4:$ADG$71,774,FALSE)="","",VLOOKUP($O$1,'講習スケジュール(入力用)'!$C$4:$ADG$71,774,FALSE))</f>
      </c>
    </row>
    <row r="122" spans="1:15">
      <c r="A122" s="188">
        <f>'講習スケジュール(入力用)'!$H$3</f>
      </c>
      <c r="B122" s="177">
        <f>IF(VLOOKUP($B$1,'講習スケジュール(入力用)'!$C$4:$ADG$71,693,FALSE)="","",VLOOKUP($B$1,'講習スケジュール(入力用)'!$C$4:$ADG$71,693,FALSE))</f>
      </c>
      <c r="C122" s="177">
        <f>IF(VLOOKUP($B$1,'講習スケジュール(入力用)'!$C$4:$ADG$71,692,FALSE)="","",VLOOKUP($B$1,'講習スケジュール(入力用)'!$C$4:$ADG$71,692,FALSE))</f>
      </c>
      <c r="D122" s="177">
        <f>IF(VLOOKUP($B$1,'講習スケジュール(入力用)'!$C$4:$ADG$71,707,FALSE)="","",VLOOKUP($B$1,'講習スケジュール(入力用)'!$C$4:$ADG$71,707,FALSE))</f>
      </c>
      <c r="E122" s="177">
        <f>IF(VLOOKUP($B$1,'講習スケジュール(入力用)'!$C$4:$ADG$71,706,FALSE)="","",VLOOKUP($B$1,'講習スケジュール(入力用)'!$C$4:$ADG$71,706,FALSE))</f>
      </c>
      <c r="F122" s="177">
        <f>IF(VLOOKUP($B$1,'講習スケジュール(入力用)'!$C$4:$ADG$71,721,FALSE)="","",VLOOKUP($B$1,'講習スケジュール(入力用)'!$C$4:$ADG$71,721,FALSE))</f>
      </c>
      <c r="G122" s="177">
        <f>IF(VLOOKUP($B$1,'講習スケジュール(入力用)'!$C$4:$ADG$71,720,FALSE)="","",VLOOKUP($B$1,'講習スケジュール(入力用)'!$C$4:$ADG$71,720,FALSE))</f>
      </c>
      <c r="H122" s="177">
        <f>IF(VLOOKUP($B$1,'講習スケジュール(入力用)'!$C$4:$ADG$71,735,FALSE)="","",VLOOKUP($B$1,'講習スケジュール(入力用)'!$C$4:$ADG$71,735,FALSE))</f>
      </c>
      <c r="I122" s="177">
        <f>IF(VLOOKUP($B$1,'講習スケジュール(入力用)'!$C$4:$ADG$71,734,FALSE)="","",VLOOKUP($B$1,'講習スケジュール(入力用)'!$C$4:$ADG$71,734,FALSE))</f>
      </c>
      <c r="J122" s="177">
        <f>IF(VLOOKUP($B$1,'講習スケジュール(入力用)'!$C$4:$ADG$71,749,FALSE)="","",VLOOKUP($B$1,'講習スケジュール(入力用)'!$C$4:$ADG$71,749,FALSE))</f>
      </c>
      <c r="K122" s="177">
        <f>IF(VLOOKUP($B$1,'講習スケジュール(入力用)'!$C$4:$ADG$71,748,FALSE)="","",VLOOKUP($B$1,'講習スケジュール(入力用)'!$C$4:$ADG$71,748,FALSE))</f>
      </c>
      <c r="L122" s="177">
        <f>IF(VLOOKUP($B$1,'講習スケジュール(入力用)'!$C$4:$ADG$71,763,FALSE)="","",VLOOKUP($B$1,'講習スケジュール(入力用)'!$C$4:$ADG$71,763,FALSE))</f>
      </c>
      <c r="M122" s="177">
        <f>IF(VLOOKUP($B$1,'講習スケジュール(入力用)'!$C$4:$ADG$71,762,FALSE)="","",VLOOKUP($B$1,'講習スケジュール(入力用)'!$C$4:$ADG$71,762,FALSE))</f>
      </c>
      <c r="N122" s="170">
        <f>IF(VLOOKUP($B$1,'講習スケジュール(入力用)'!$C$4:$ADG$71,777,FALSE)="","",VLOOKUP($B$1,'講習スケジュール(入力用)'!$C$4:$ADG$71,777,FALSE))</f>
      </c>
      <c r="O122" s="170">
        <f>IF(VLOOKUP($B$1,'講習スケジュール(入力用)'!$C$4:$ADG$71,776,FALSE)="","",VLOOKUP($B$1,'講習スケジュール(入力用)'!$C$4:$ADG$71,776,FALSE))</f>
      </c>
    </row>
    <row r="123" spans="1:15">
      <c r="A123" s="188"/>
      <c r="B123" s="177">
        <f>IF(VLOOKUP($O$1,'講習スケジュール(入力用)'!$C$4:$ADG$71,693,FALSE)="","",VLOOKUP($O$1,'講習スケジュール(入力用)'!$C$4:$ADG$71,693,FALSE))</f>
      </c>
      <c r="C123" s="177">
        <f>IF(VLOOKUP($O$1,'講習スケジュール(入力用)'!$C$4:$ADG$71,692,FALSE)="","",VLOOKUP($O$1,'講習スケジュール(入力用)'!$C$4:$ADG$71,692,FALSE))</f>
      </c>
      <c r="D123" s="177">
        <f>IF(VLOOKUP($O$1,'講習スケジュール(入力用)'!$C$4:$ADG$71,707,FALSE)="","",VLOOKUP($O$1,'講習スケジュール(入力用)'!$C$4:$ADG$71,707,FALSE))</f>
      </c>
      <c r="E123" s="177">
        <f>IF(VLOOKUP($O$1,'講習スケジュール(入力用)'!$C$4:$ADG$71,706,FALSE)="","",VLOOKUP($O$1,'講習スケジュール(入力用)'!$C$4:$ADG$71,706,FALSE))</f>
      </c>
      <c r="F123" s="177">
        <f>IF(VLOOKUP($O$1,'講習スケジュール(入力用)'!$C$4:$ADG$71,721,FALSE)="","",VLOOKUP($O$1,'講習スケジュール(入力用)'!$C$4:$ADG$71,721,FALSE))</f>
      </c>
      <c r="G123" s="177">
        <f>IF(VLOOKUP($O$1,'講習スケジュール(入力用)'!$C$4:$ADG$71,720,FALSE)="","",VLOOKUP($O$1,'講習スケジュール(入力用)'!$C$4:$ADG$71,720,FALSE))</f>
      </c>
      <c r="H123" s="177">
        <f>IF(VLOOKUP($O$1,'講習スケジュール(入力用)'!$C$4:$ADG$71,735,FALSE)="","",VLOOKUP($O$1,'講習スケジュール(入力用)'!$C$4:$ADG$71,735,FALSE))</f>
      </c>
      <c r="I123" s="177">
        <f>IF(VLOOKUP($O$1,'講習スケジュール(入力用)'!$C$4:$ADG$71,734,FALSE)="","",VLOOKUP($O$1,'講習スケジュール(入力用)'!$C$4:$ADG$71,734,FALSE))</f>
      </c>
      <c r="J123" s="177">
        <f>IF(VLOOKUP($O$1,'講習スケジュール(入力用)'!$C$4:$ADG$71,749,FALSE)="","",VLOOKUP($O$1,'講習スケジュール(入力用)'!$C$4:$ADG$71,749,FALSE))</f>
      </c>
      <c r="K123" s="177">
        <f>IF(VLOOKUP($O$1,'講習スケジュール(入力用)'!$C$4:$ADG$71,748,FALSE)="","",VLOOKUP($O$1,'講習スケジュール(入力用)'!$C$4:$ADG$71,748,FALSE))</f>
      </c>
      <c r="L123" s="177">
        <f>IF(VLOOKUP($O$1,'講習スケジュール(入力用)'!$C$4:$ADG$71,763,FALSE)="","",VLOOKUP($O$1,'講習スケジュール(入力用)'!$C$4:$ADG$71,763,FALSE))</f>
      </c>
      <c r="M123" s="177">
        <f>IF(VLOOKUP($O$1,'講習スケジュール(入力用)'!$C$4:$ADG$71,762,FALSE)="","",VLOOKUP($O$1,'講習スケジュール(入力用)'!$C$4:$ADG$71,762,FALSE))</f>
      </c>
      <c r="N123" s="170">
        <f>IF(VLOOKUP($O$1,'講習スケジュール(入力用)'!$C$4:$ADG$71,777,FALSE)="","",VLOOKUP($O$1,'講習スケジュール(入力用)'!$C$4:$ADG$71,777,FALSE))</f>
      </c>
      <c r="O123" s="170">
        <f>IF(VLOOKUP($O$1,'講習スケジュール(入力用)'!$C$4:$ADG$71,776,FALSE)="","",VLOOKUP($O$1,'講習スケジュール(入力用)'!$C$4:$ADG$71,776,FALSE))</f>
      </c>
    </row>
    <row r="124" spans="1:15">
      <c r="A124" s="189">
        <f>'講習スケジュール(入力用)'!$J$3</f>
      </c>
      <c r="B124" s="170">
        <f>IF(VLOOKUP($B$1,'講習スケジュール(入力用)'!$C$4:$ADG$71,695,FALSE)="","",VLOOKUP($B$1,'講習スケジュール(入力用)'!$C$4:$ADG$71,695,FALSE))</f>
      </c>
      <c r="C124" s="170">
        <f>IF(VLOOKUP($B$1,'講習スケジュール(入力用)'!$C$4:$ADG$71,694,FALSE)="","",VLOOKUP($B$1,'講習スケジュール(入力用)'!$C$4:$ADG$71,694,FALSE))</f>
      </c>
      <c r="D124" s="170">
        <f>IF(VLOOKUP($B$1,'講習スケジュール(入力用)'!$C$4:$ADG$71,709,FALSE)="","",VLOOKUP($B$1,'講習スケジュール(入力用)'!$C$4:$ADG$71,709,FALSE))</f>
      </c>
      <c r="E124" s="170">
        <f>IF(VLOOKUP($B$1,'講習スケジュール(入力用)'!$C$4:$ADG$71,708,FALSE)="","",VLOOKUP($B$1,'講習スケジュール(入力用)'!$C$4:$ADG$71,708,FALSE))</f>
      </c>
      <c r="F124" s="170">
        <f>IF(VLOOKUP($B$1,'講習スケジュール(入力用)'!$C$4:$ADG$71,723,FALSE)="","",VLOOKUP($B$1,'講習スケジュール(入力用)'!$C$4:$ADG$71,723,FALSE))</f>
      </c>
      <c r="G124" s="170">
        <f>IF(VLOOKUP($B$1,'講習スケジュール(入力用)'!$C$4:$ADG$71,722,FALSE)="","",VLOOKUP($B$1,'講習スケジュール(入力用)'!$C$4:$ADG$71,722,FALSE))</f>
      </c>
      <c r="H124" s="170">
        <f>IF(VLOOKUP($B$1,'講習スケジュール(入力用)'!$C$4:$ADG$71,737,FALSE)="","",VLOOKUP($B$1,'講習スケジュール(入力用)'!$C$4:$ADG$71,737,FALSE))</f>
      </c>
      <c r="I124" s="170">
        <f>IF(VLOOKUP($B$1,'講習スケジュール(入力用)'!$C$4:$ADG$71,736,FALSE)="","",VLOOKUP($B$1,'講習スケジュール(入力用)'!$C$4:$ADG$71,736,FALSE))</f>
      </c>
      <c r="J124" s="170">
        <f>IF(VLOOKUP($B$1,'講習スケジュール(入力用)'!$C$4:$ADG$71,751,FALSE)="","",VLOOKUP($B$1,'講習スケジュール(入力用)'!$C$4:$ADG$71,751,FALSE))</f>
      </c>
      <c r="K124" s="170">
        <f>IF(VLOOKUP($B$1,'講習スケジュール(入力用)'!$C$4:$ADG$71,750,FALSE)="","",VLOOKUP($B$1,'講習スケジュール(入力用)'!$C$4:$ADG$71,750,FALSE))</f>
      </c>
      <c r="L124" s="170">
        <f>IF(VLOOKUP($B$1,'講習スケジュール(入力用)'!$C$4:$ADG$71,765,FALSE)="","",VLOOKUP($B$1,'講習スケジュール(入力用)'!$C$4:$ADG$71,765,FALSE))</f>
      </c>
      <c r="M124" s="170">
        <f>IF(VLOOKUP($B$1,'講習スケジュール(入力用)'!$C$4:$ADG$71,764,FALSE)="","",VLOOKUP($B$1,'講習スケジュール(入力用)'!$C$4:$ADG$71,764,FALSE))</f>
      </c>
      <c r="N124" s="170">
        <f>IF(VLOOKUP($B$1,'講習スケジュール(入力用)'!$C$4:$ADG$71,779,FALSE)="","",VLOOKUP($B$1,'講習スケジュール(入力用)'!$C$4:$ADG$71,779,FALSE))</f>
      </c>
      <c r="O124" s="170">
        <f>IF(VLOOKUP($B$1,'講習スケジュール(入力用)'!$C$4:$ADG$71,778,FALSE)="","",VLOOKUP($B$1,'講習スケジュール(入力用)'!$C$4:$ADG$71,778,FALSE))</f>
      </c>
    </row>
    <row r="125" spans="1:15">
      <c r="A125" s="189"/>
      <c r="B125" s="170">
        <f>IF(VLOOKUP($O$1,'講習スケジュール(入力用)'!$C$4:$ADG$71,695,FALSE)="","",VLOOKUP($O$1,'講習スケジュール(入力用)'!$C$4:$ADG$71,695,FALSE))</f>
      </c>
      <c r="C125" s="170">
        <f>IF(VLOOKUP($O$1,'講習スケジュール(入力用)'!$C$4:$ADG$71,694,FALSE)="","",VLOOKUP($O$1,'講習スケジュール(入力用)'!$C$4:$ADG$71,694,FALSE))</f>
      </c>
      <c r="D125" s="170">
        <f>IF(VLOOKUP($O$1,'講習スケジュール(入力用)'!$C$4:$ADG$71,709,FALSE)="","",VLOOKUP($O$1,'講習スケジュール(入力用)'!$C$4:$ADG$71,709,FALSE))</f>
      </c>
      <c r="E125" s="170">
        <f>IF(VLOOKUP($O$1,'講習スケジュール(入力用)'!$C$4:$ADG$71,708,FALSE)="","",VLOOKUP($O$1,'講習スケジュール(入力用)'!$C$4:$ADG$71,708,FALSE))</f>
      </c>
      <c r="F125" s="170">
        <f>IF(VLOOKUP($O$1,'講習スケジュール(入力用)'!$C$4:$ADG$71,723,FALSE)="","",VLOOKUP($O$1,'講習スケジュール(入力用)'!$C$4:$ADG$71,723,FALSE))</f>
      </c>
      <c r="G125" s="170">
        <f>IF(VLOOKUP($O$1,'講習スケジュール(入力用)'!$C$4:$ADG$71,722,FALSE)="","",VLOOKUP($O$1,'講習スケジュール(入力用)'!$C$4:$ADG$71,722,FALSE))</f>
      </c>
      <c r="H125" s="170">
        <f>IF(VLOOKUP($O$1,'講習スケジュール(入力用)'!$C$4:$ADG$71,737,FALSE)="","",VLOOKUP($O$1,'講習スケジュール(入力用)'!$C$4:$ADG$71,737,FALSE))</f>
      </c>
      <c r="I125" s="170">
        <f>IF(VLOOKUP($O$1,'講習スケジュール(入力用)'!$C$4:$ADG$71,736,FALSE)="","",VLOOKUP($O$1,'講習スケジュール(入力用)'!$C$4:$ADG$71,736,FALSE))</f>
      </c>
      <c r="J125" s="170">
        <f>IF(VLOOKUP($O$1,'講習スケジュール(入力用)'!$C$4:$ADG$71,751,FALSE)="","",VLOOKUP($O$1,'講習スケジュール(入力用)'!$C$4:$ADG$71,751,FALSE))</f>
      </c>
      <c r="K125" s="170">
        <f>IF(VLOOKUP($O$1,'講習スケジュール(入力用)'!$C$4:$ADG$71,750,FALSE)="","",VLOOKUP($O$1,'講習スケジュール(入力用)'!$C$4:$ADG$71,750,FALSE))</f>
      </c>
      <c r="L125" s="170">
        <f>IF(VLOOKUP($O$1,'講習スケジュール(入力用)'!$C$4:$ADG$71,765,FALSE)="","",VLOOKUP($O$1,'講習スケジュール(入力用)'!$C$4:$ADG$71,765,FALSE))</f>
      </c>
      <c r="M125" s="170">
        <f>IF(VLOOKUP($O$1,'講習スケジュール(入力用)'!$C$4:$ADG$71,764,FALSE)="","",VLOOKUP($O$1,'講習スケジュール(入力用)'!$C$4:$ADG$71,764,FALSE))</f>
      </c>
      <c r="N125" s="170">
        <f>IF(VLOOKUP($O$1,'講習スケジュール(入力用)'!$C$4:$ADG$71,779,FALSE)="","",VLOOKUP($O$1,'講習スケジュール(入力用)'!$C$4:$ADG$71,779,FALSE))</f>
      </c>
      <c r="O125" s="170">
        <f>IF(VLOOKUP($O$1,'講習スケジュール(入力用)'!$C$4:$ADG$71,778,FALSE)="","",VLOOKUP($O$1,'講習スケジュール(入力用)'!$C$4:$ADG$71,778,FALSE))</f>
      </c>
    </row>
    <row r="126" spans="1:15">
      <c r="A126" s="188">
        <f>'講習スケジュール(入力用)'!$L$3</f>
      </c>
      <c r="B126" s="170">
        <f>IF(VLOOKUP($B$1,'講習スケジュール(入力用)'!$C$4:$ADG$71,697,FALSE)="","",VLOOKUP($B$1,'講習スケジュール(入力用)'!$C$4:$ADG$71,697,FALSE))</f>
      </c>
      <c r="C126" s="170">
        <f>IF(VLOOKUP($B$1,'講習スケジュール(入力用)'!$C$4:$ADG$71,696,FALSE)="","",VLOOKUP($B$1,'講習スケジュール(入力用)'!$C$4:$ADG$71,696,FALSE))</f>
      </c>
      <c r="D126" s="170">
        <f>IF(VLOOKUP($B$1,'講習スケジュール(入力用)'!$C$4:$ADG$71,711,FALSE)="","",VLOOKUP($B$1,'講習スケジュール(入力用)'!$C$4:$ADG$71,711,FALSE))</f>
      </c>
      <c r="E126" s="170">
        <f>IF(VLOOKUP($B$1,'講習スケジュール(入力用)'!$C$4:$ADG$71,710,FALSE)="","",VLOOKUP($B$1,'講習スケジュール(入力用)'!$C$4:$ADG$71,710,FALSE))</f>
      </c>
      <c r="F126" s="170">
        <f>IF(VLOOKUP($B$1,'講習スケジュール(入力用)'!$C$4:$ADG$71,725,FALSE)="","",VLOOKUP($B$1,'講習スケジュール(入力用)'!$C$4:$ADG$71,725,FALSE))</f>
      </c>
      <c r="G126" s="170">
        <f>IF(VLOOKUP($B$1,'講習スケジュール(入力用)'!$C$4:$ADG$71,724,FALSE)="","",VLOOKUP($B$1,'講習スケジュール(入力用)'!$C$4:$ADG$71,724,FALSE))</f>
      </c>
      <c r="H126" s="170">
        <f>IF(VLOOKUP($B$1,'講習スケジュール(入力用)'!$C$4:$ADG$71,739,FALSE)="","",VLOOKUP($B$1,'講習スケジュール(入力用)'!$C$4:$ADG$71,739,FALSE))</f>
      </c>
      <c r="I126" s="170">
        <f>IF(VLOOKUP($B$1,'講習スケジュール(入力用)'!$C$4:$ADG$71,738,FALSE)="","",VLOOKUP($B$1,'講習スケジュール(入力用)'!$C$4:$ADG$71,738,FALSE))</f>
      </c>
      <c r="J126" s="170">
        <f>IF(VLOOKUP($B$1,'講習スケジュール(入力用)'!$C$4:$ADG$71,753,FALSE)="","",VLOOKUP($B$1,'講習スケジュール(入力用)'!$C$4:$ADG$71,753,FALSE))</f>
      </c>
      <c r="K126" s="170">
        <f>IF(VLOOKUP($B$1,'講習スケジュール(入力用)'!$C$4:$ADG$71,752,FALSE)="","",VLOOKUP($B$1,'講習スケジュール(入力用)'!$C$4:$ADG$71,752,FALSE))</f>
      </c>
      <c r="L126" s="170">
        <f>IF(VLOOKUP($B$1,'講習スケジュール(入力用)'!$C$4:$ADG$71,767,FALSE)="","",VLOOKUP($B$1,'講習スケジュール(入力用)'!$C$4:$ADG$71,767,FALSE))</f>
      </c>
      <c r="M126" s="170">
        <f>IF(VLOOKUP($B$1,'講習スケジュール(入力用)'!$C$4:$ADG$71,766,FALSE)="","",VLOOKUP($B$1,'講習スケジュール(入力用)'!$C$4:$ADG$71,766,FALSE))</f>
      </c>
      <c r="N126" s="170">
        <f>IF(VLOOKUP($B$1,'講習スケジュール(入力用)'!$C$4:$ADG$71,781,FALSE)="","",VLOOKUP($B$1,'講習スケジュール(入力用)'!$C$4:$ADG$71,781,FALSE))</f>
      </c>
      <c r="O126" s="170">
        <f>IF(VLOOKUP($B$1,'講習スケジュール(入力用)'!$C$4:$ADG$71,780,FALSE)="","",VLOOKUP($B$1,'講習スケジュール(入力用)'!$C$4:$ADG$71,780,FALSE))</f>
      </c>
    </row>
    <row r="127" spans="1:15">
      <c r="A127" s="188"/>
      <c r="B127" s="170">
        <f>IF(VLOOKUP($O$1,'講習スケジュール(入力用)'!$C$4:$ADG$71,697,FALSE)="","",VLOOKUP($O$1,'講習スケジュール(入力用)'!$C$4:$ADG$71,697,FALSE))</f>
      </c>
      <c r="C127" s="170">
        <f>IF(VLOOKUP($O$1,'講習スケジュール(入力用)'!$C$4:$ADG$71,696,FALSE)="","",VLOOKUP($O$1,'講習スケジュール(入力用)'!$C$4:$ADG$71,696,FALSE))</f>
      </c>
      <c r="D127" s="170">
        <f>IF(VLOOKUP($O$1,'講習スケジュール(入力用)'!$C$4:$ADG$71,711,FALSE)="","",VLOOKUP($O$1,'講習スケジュール(入力用)'!$C$4:$ADG$71,711,FALSE))</f>
      </c>
      <c r="E127" s="170">
        <f>IF(VLOOKUP($O$1,'講習スケジュール(入力用)'!$C$4:$ADG$71,710,FALSE)="","",VLOOKUP($O$1,'講習スケジュール(入力用)'!$C$4:$ADG$71,710,FALSE))</f>
      </c>
      <c r="F127" s="170">
        <f>IF(VLOOKUP($O$1,'講習スケジュール(入力用)'!$C$4:$ADG$71,725,FALSE)="","",VLOOKUP($O$1,'講習スケジュール(入力用)'!$C$4:$ADG$71,725,FALSE))</f>
      </c>
      <c r="G127" s="170">
        <f>IF(VLOOKUP($O$1,'講習スケジュール(入力用)'!$C$4:$ADG$71,724,FALSE)="","",VLOOKUP($O$1,'講習スケジュール(入力用)'!$C$4:$ADG$71,724,FALSE))</f>
      </c>
      <c r="H127" s="170">
        <f>IF(VLOOKUP($O$1,'講習スケジュール(入力用)'!$C$4:$ADG$71,739,FALSE)="","",VLOOKUP($O$1,'講習スケジュール(入力用)'!$C$4:$ADG$71,739,FALSE))</f>
      </c>
      <c r="I127" s="170">
        <f>IF(VLOOKUP($O$1,'講習スケジュール(入力用)'!$C$4:$ADG$71,738,FALSE)="","",VLOOKUP($O$1,'講習スケジュール(入力用)'!$C$4:$ADG$71,738,FALSE))</f>
      </c>
      <c r="J127" s="170">
        <f>IF(VLOOKUP($O$1,'講習スケジュール(入力用)'!$C$4:$ADG$71,753,FALSE)="","",VLOOKUP($O$1,'講習スケジュール(入力用)'!$C$4:$ADG$71,753,FALSE))</f>
      </c>
      <c r="K127" s="170">
        <f>IF(VLOOKUP($O$1,'講習スケジュール(入力用)'!$C$4:$ADG$71,752,FALSE)="","",VLOOKUP($O$1,'講習スケジュール(入力用)'!$C$4:$ADG$71,752,FALSE))</f>
      </c>
      <c r="L127" s="170">
        <f>IF(VLOOKUP($O$1,'講習スケジュール(入力用)'!$C$4:$ADG$71,767,FALSE)="","",VLOOKUP($O$1,'講習スケジュール(入力用)'!$C$4:$ADG$71,767,FALSE))</f>
      </c>
      <c r="M127" s="170">
        <f>IF(VLOOKUP($O$1,'講習スケジュール(入力用)'!$C$4:$ADG$71,766,FALSE)="","",VLOOKUP($O$1,'講習スケジュール(入力用)'!$C$4:$ADG$71,766,FALSE))</f>
      </c>
      <c r="N127" s="170">
        <f>IF(VLOOKUP($O$1,'講習スケジュール(入力用)'!$C$4:$ADG$71,781,FALSE)="","",VLOOKUP($O$1,'講習スケジュール(入力用)'!$C$4:$ADG$71,781,FALSE))</f>
      </c>
      <c r="O127" s="170">
        <f>IF(VLOOKUP($O$1,'講習スケジュール(入力用)'!$C$4:$ADG$71,780,FALSE)="","",VLOOKUP($O$1,'講習スケジュール(入力用)'!$C$4:$ADG$71,780,FALSE))</f>
      </c>
    </row>
    <row r="128" spans="1:15">
      <c r="A128" s="189">
        <f>'講習スケジュール(入力用)'!$N$3</f>
      </c>
      <c r="B128" s="170">
        <f>IF(VLOOKUP($B$1,'講習スケジュール(入力用)'!$C$4:$ADG$71,699,FALSE)="","",VLOOKUP($B$1,'講習スケジュール(入力用)'!$C$4:$ADG$71,699,FALSE))</f>
      </c>
      <c r="C128" s="170">
        <f>IF(VLOOKUP($B$1,'講習スケジュール(入力用)'!$C$4:$ADG$71,698,FALSE)="","",VLOOKUP($B$1,'講習スケジュール(入力用)'!$C$4:$ADG$71,698,FALSE))</f>
      </c>
      <c r="D128" s="170">
        <f>IF(VLOOKUP($B$1,'講習スケジュール(入力用)'!$C$4:$ADG$71,713,FALSE)="","",VLOOKUP($B$1,'講習スケジュール(入力用)'!$C$4:$ADG$71,713,FALSE))</f>
      </c>
      <c r="E128" s="170">
        <f>IF(VLOOKUP($B$1,'講習スケジュール(入力用)'!$C$4:$ADG$71,712,FALSE)="","",VLOOKUP($B$1,'講習スケジュール(入力用)'!$C$4:$ADG$71,712,FALSE))</f>
      </c>
      <c r="F128" s="170">
        <f>IF(VLOOKUP($B$1,'講習スケジュール(入力用)'!$C$4:$ADG$71,727,FALSE)="","",VLOOKUP($B$1,'講習スケジュール(入力用)'!$C$4:$ADG$71,727,FALSE))</f>
      </c>
      <c r="G128" s="170">
        <f>IF(VLOOKUP($B$1,'講習スケジュール(入力用)'!$C$4:$ADG$71,726,FALSE)="","",VLOOKUP($B$1,'講習スケジュール(入力用)'!$C$4:$ADG$71,726,FALSE))</f>
      </c>
      <c r="H128" s="170">
        <f>IF(VLOOKUP($B$1,'講習スケジュール(入力用)'!$C$4:$ADG$71,741,FALSE)="","",VLOOKUP($B$1,'講習スケジュール(入力用)'!$C$4:$ADG$71,741,FALSE))</f>
      </c>
      <c r="I128" s="170">
        <f>IF(VLOOKUP($B$1,'講習スケジュール(入力用)'!$C$4:$ADG$71,740,FALSE)="","",VLOOKUP($B$1,'講習スケジュール(入力用)'!$C$4:$ADG$71,740,FALSE))</f>
      </c>
      <c r="J128" s="170">
        <f>IF(VLOOKUP($B$1,'講習スケジュール(入力用)'!$C$4:$ADG$71,755,FALSE)="","",VLOOKUP($B$1,'講習スケジュール(入力用)'!$C$4:$ADG$71,755,FALSE))</f>
      </c>
      <c r="K128" s="170">
        <f>IF(VLOOKUP($B$1,'講習スケジュール(入力用)'!$C$4:$ADG$71,754,FALSE)="","",VLOOKUP($B$1,'講習スケジュール(入力用)'!$C$4:$ADG$71,754,FALSE))</f>
      </c>
      <c r="L128" s="170">
        <f>IF(VLOOKUP($B$1,'講習スケジュール(入力用)'!$C$4:$ADG$71,769,FALSE)="","",VLOOKUP($B$1,'講習スケジュール(入力用)'!$C$4:$ADG$71,769,FALSE))</f>
      </c>
      <c r="M128" s="170">
        <f>IF(VLOOKUP($B$1,'講習スケジュール(入力用)'!$C$4:$ADG$71,768,FALSE)="","",VLOOKUP($B$1,'講習スケジュール(入力用)'!$C$4:$ADG$71,768,FALSE))</f>
      </c>
      <c r="N128" s="170">
        <f>IF(VLOOKUP($B$1,'講習スケジュール(入力用)'!$C$4:$ADG$71,783,FALSE)="","",VLOOKUP($B$1,'講習スケジュール(入力用)'!$C$4:$ADG$71,783,FALSE))</f>
      </c>
      <c r="O128" s="170">
        <f>IF(VLOOKUP($B$1,'講習スケジュール(入力用)'!$C$4:$ADG$71,782,FALSE)="","",VLOOKUP($B$1,'講習スケジュール(入力用)'!$C$4:$ADG$71,782,FALSE))</f>
      </c>
    </row>
    <row r="129" spans="1:15">
      <c r="A129" s="189"/>
      <c r="B129" s="170">
        <f>IF(VLOOKUP($O$1,'講習スケジュール(入力用)'!$C$4:$ADG$71,699,FALSE)="","",VLOOKUP($O$1,'講習スケジュール(入力用)'!$C$4:$ADG$71,699,FALSE))</f>
      </c>
      <c r="C129" s="170">
        <f>IF(VLOOKUP($O$1,'講習スケジュール(入力用)'!$C$4:$ADG$71,698,FALSE)="","",VLOOKUP($O$1,'講習スケジュール(入力用)'!$C$4:$ADG$71,698,FALSE))</f>
      </c>
      <c r="D129" s="170">
        <f>IF(VLOOKUP($O$1,'講習スケジュール(入力用)'!$C$4:$ADG$71,713,FALSE)="","",VLOOKUP($O$1,'講習スケジュール(入力用)'!$C$4:$ADG$71,713,FALSE))</f>
      </c>
      <c r="E129" s="170">
        <f>IF(VLOOKUP($O$1,'講習スケジュール(入力用)'!$C$4:$ADG$71,712,FALSE)="","",VLOOKUP($O$1,'講習スケジュール(入力用)'!$C$4:$ADG$71,712,FALSE))</f>
      </c>
      <c r="F129" s="170">
        <f>IF(VLOOKUP($O$1,'講習スケジュール(入力用)'!$C$4:$ADG$71,727,FALSE)="","",VLOOKUP($O$1,'講習スケジュール(入力用)'!$C$4:$ADG$71,727,FALSE))</f>
      </c>
      <c r="G129" s="170">
        <f>IF(VLOOKUP($O$1,'講習スケジュール(入力用)'!$C$4:$ADG$71,726,FALSE)="","",VLOOKUP($O$1,'講習スケジュール(入力用)'!$C$4:$ADG$71,726,FALSE))</f>
      </c>
      <c r="H129" s="170">
        <f>IF(VLOOKUP($O$1,'講習スケジュール(入力用)'!$C$4:$ADG$71,741,FALSE)="","",VLOOKUP($O$1,'講習スケジュール(入力用)'!$C$4:$ADG$71,741,FALSE))</f>
      </c>
      <c r="I129" s="170">
        <f>IF(VLOOKUP($O$1,'講習スケジュール(入力用)'!$C$4:$ADG$71,740,FALSE)="","",VLOOKUP($O$1,'講習スケジュール(入力用)'!$C$4:$ADG$71,740,FALSE))</f>
      </c>
      <c r="J129" s="170">
        <f>IF(VLOOKUP($O$1,'講習スケジュール(入力用)'!$C$4:$ADG$71,755,FALSE)="","",VLOOKUP($O$1,'講習スケジュール(入力用)'!$C$4:$ADG$71,755,FALSE))</f>
      </c>
      <c r="K129" s="170">
        <f>IF(VLOOKUP($O$1,'講習スケジュール(入力用)'!$C$4:$ADG$71,754,FALSE)="","",VLOOKUP($O$1,'講習スケジュール(入力用)'!$C$4:$ADG$71,754,FALSE))</f>
      </c>
      <c r="L129" s="170">
        <f>IF(VLOOKUP($O$1,'講習スケジュール(入力用)'!$C$4:$ADG$71,769,FALSE)="","",VLOOKUP($O$1,'講習スケジュール(入力用)'!$C$4:$ADG$71,769,FALSE))</f>
      </c>
      <c r="M129" s="170">
        <f>IF(VLOOKUP($O$1,'講習スケジュール(入力用)'!$C$4:$ADG$71,768,FALSE)="","",VLOOKUP($O$1,'講習スケジュール(入力用)'!$C$4:$ADG$71,768,FALSE))</f>
      </c>
      <c r="N129" s="170">
        <f>IF(VLOOKUP($O$1,'講習スケジュール(入力用)'!$C$4:$ADG$71,783,FALSE)="","",VLOOKUP($O$1,'講習スケジュール(入力用)'!$C$4:$ADG$71,783,FALSE))</f>
      </c>
      <c r="O129" s="170">
        <f>IF(VLOOKUP($O$1,'講習スケジュール(入力用)'!$C$4:$ADG$71,782,FALSE)="","",VLOOKUP($O$1,'講習スケジュール(入力用)'!$C$4:$ADG$71,782,FALSE))</f>
      </c>
    </row>
    <row r="130" spans="1:15">
      <c r="A130" s="188">
        <f>'講習スケジュール(入力用)'!$P$3</f>
      </c>
      <c r="B130" s="170">
        <f>IF(VLOOKUP($B$1,'講習スケジュール(入力用)'!$C$4:$ADG$71,701,FALSE)="","",VLOOKUP($B$1,'講習スケジュール(入力用)'!$C$4:$ADG$71,701,FALSE))</f>
      </c>
      <c r="C130" s="170">
        <f>IF(VLOOKUP($B$1,'講習スケジュール(入力用)'!$C$4:$ADG$71,700,FALSE)="","",VLOOKUP($B$1,'講習スケジュール(入力用)'!$C$4:$ADG$71,700,FALSE))</f>
      </c>
      <c r="D130" s="170">
        <f>IF(VLOOKUP($B$1,'講習スケジュール(入力用)'!$C$4:$ADG$71,715,FALSE)="","",VLOOKUP($B$1,'講習スケジュール(入力用)'!$C$4:$ADG$71,715,FALSE))</f>
      </c>
      <c r="E130" s="170">
        <f>IF(VLOOKUP($B$1,'講習スケジュール(入力用)'!$C$4:$ADG$71,714,FALSE)="","",VLOOKUP($B$1,'講習スケジュール(入力用)'!$C$4:$ADG$71,714,FALSE))</f>
      </c>
      <c r="F130" s="170">
        <f>IF(VLOOKUP($B$1,'講習スケジュール(入力用)'!$C$4:$ADG$71,729,FALSE)="","",VLOOKUP($B$1,'講習スケジュール(入力用)'!$C$4:$ADG$71,729,FALSE))</f>
      </c>
      <c r="G130" s="170">
        <f>IF(VLOOKUP($B$1,'講習スケジュール(入力用)'!$C$4:$ADG$71,728,FALSE)="","",VLOOKUP($B$1,'講習スケジュール(入力用)'!$C$4:$ADG$71,728,FALSE))</f>
      </c>
      <c r="H130" s="170">
        <f>IF(VLOOKUP($B$1,'講習スケジュール(入力用)'!$C$4:$ADG$71,743,FALSE)="","",VLOOKUP($B$1,'講習スケジュール(入力用)'!$C$4:$ADG$71,743,FALSE))</f>
      </c>
      <c r="I130" s="170">
        <f>IF(VLOOKUP($B$1,'講習スケジュール(入力用)'!$C$4:$ADG$71,742,FALSE)="","",VLOOKUP($B$1,'講習スケジュール(入力用)'!$C$4:$ADG$71,742,FALSE))</f>
      </c>
      <c r="J130" s="170">
        <f>IF(VLOOKUP($B$1,'講習スケジュール(入力用)'!$C$4:$ADG$71,757,FALSE)="","",VLOOKUP($B$1,'講習スケジュール(入力用)'!$C$4:$ADG$71,757,FALSE))</f>
      </c>
      <c r="K130" s="170">
        <f>IF(VLOOKUP($B$1,'講習スケジュール(入力用)'!$C$4:$ADG$71,756,FALSE)="","",VLOOKUP($B$1,'講習スケジュール(入力用)'!$C$4:$ADG$71,756,FALSE))</f>
      </c>
      <c r="L130" s="170">
        <f>IF(VLOOKUP($B$1,'講習スケジュール(入力用)'!$C$4:$ADG$71,771,FALSE)="","",VLOOKUP($B$1,'講習スケジュール(入力用)'!$C$4:$ADG$71,771,FALSE))</f>
      </c>
      <c r="M130" s="170">
        <f>IF(VLOOKUP($B$1,'講習スケジュール(入力用)'!$C$4:$ADG$71,770,FALSE)="","",VLOOKUP($B$1,'講習スケジュール(入力用)'!$C$4:$ADG$71,770,FALSE))</f>
      </c>
      <c r="N130" s="170">
        <f>IF(VLOOKUP($B$1,'講習スケジュール(入力用)'!$C$4:$ADG$71,785,FALSE)="","",VLOOKUP($B$1,'講習スケジュール(入力用)'!$C$4:$ADG$71,785,FALSE))</f>
      </c>
      <c r="O130" s="170">
        <f>IF(VLOOKUP($B$1,'講習スケジュール(入力用)'!$C$4:$ADG$71,784,FALSE)="","",VLOOKUP($B$1,'講習スケジュール(入力用)'!$C$4:$ADG$71,784,FALSE))</f>
      </c>
    </row>
    <row r="131" spans="1:15">
      <c r="A131" s="188"/>
      <c r="B131" s="170">
        <f>IF(VLOOKUP($O$1,'講習スケジュール(入力用)'!$C$4:$ADG$71,701,FALSE)="","",VLOOKUP($O$1,'講習スケジュール(入力用)'!$C$4:$ADG$71,701,FALSE))</f>
      </c>
      <c r="C131" s="170">
        <f>IF(VLOOKUP($O$1,'講習スケジュール(入力用)'!$C$4:$ADG$71,700,FALSE)="","",VLOOKUP($O$1,'講習スケジュール(入力用)'!$C$4:$ADG$71,700,FALSE))</f>
      </c>
      <c r="D131" s="170">
        <f>IF(VLOOKUP($O$1,'講習スケジュール(入力用)'!$C$4:$ADG$71,715,FALSE)="","",VLOOKUP($O$1,'講習スケジュール(入力用)'!$C$4:$ADG$71,715,FALSE))</f>
      </c>
      <c r="E131" s="170">
        <f>IF(VLOOKUP($O$1,'講習スケジュール(入力用)'!$C$4:$ADG$71,714,FALSE)="","",VLOOKUP($O$1,'講習スケジュール(入力用)'!$C$4:$ADG$71,714,FALSE))</f>
      </c>
      <c r="F131" s="170">
        <f>IF(VLOOKUP($O$1,'講習スケジュール(入力用)'!$C$4:$ADG$71,729,FALSE)="","",VLOOKUP($O$1,'講習スケジュール(入力用)'!$C$4:$ADG$71,729,FALSE))</f>
      </c>
      <c r="G131" s="170">
        <f>IF(VLOOKUP($O$1,'講習スケジュール(入力用)'!$C$4:$ADG$71,728,FALSE)="","",VLOOKUP($O$1,'講習スケジュール(入力用)'!$C$4:$ADG$71,728,FALSE))</f>
      </c>
      <c r="H131" s="170">
        <f>IF(VLOOKUP($O$1,'講習スケジュール(入力用)'!$C$4:$ADG$71,743,FALSE)="","",VLOOKUP($O$1,'講習スケジュール(入力用)'!$C$4:$ADG$71,743,FALSE))</f>
      </c>
      <c r="I131" s="170">
        <f>IF(VLOOKUP($O$1,'講習スケジュール(入力用)'!$C$4:$ADG$71,742,FALSE)="","",VLOOKUP($O$1,'講習スケジュール(入力用)'!$C$4:$ADG$71,742,FALSE))</f>
      </c>
      <c r="J131" s="170">
        <f>IF(VLOOKUP($O$1,'講習スケジュール(入力用)'!$C$4:$ADG$71,757,FALSE)="","",VLOOKUP($O$1,'講習スケジュール(入力用)'!$C$4:$ADG$71,757,FALSE))</f>
      </c>
      <c r="K131" s="170">
        <f>IF(VLOOKUP($O$1,'講習スケジュール(入力用)'!$C$4:$ADG$71,756,FALSE)="","",VLOOKUP($O$1,'講習スケジュール(入力用)'!$C$4:$ADG$71,756,FALSE))</f>
      </c>
      <c r="L131" s="170">
        <f>IF(VLOOKUP($O$1,'講習スケジュール(入力用)'!$C$4:$ADG$71,771,FALSE)="","",VLOOKUP($O$1,'講習スケジュール(入力用)'!$C$4:$ADG$71,771,FALSE))</f>
      </c>
      <c r="M131" s="170">
        <f>IF(VLOOKUP($O$1,'講習スケジュール(入力用)'!$C$4:$ADG$71,770,FALSE)="","",VLOOKUP($O$1,'講習スケジュール(入力用)'!$C$4:$ADG$71,770,FALSE))</f>
      </c>
      <c r="N131" s="170">
        <f>IF(VLOOKUP($O$1,'講習スケジュール(入力用)'!$C$4:$ADG$71,785,FALSE)="","",VLOOKUP($O$1,'講習スケジュール(入力用)'!$C$4:$ADG$71,785,FALSE))</f>
      </c>
      <c r="O131" s="170">
        <f>IF(VLOOKUP($O$1,'講習スケジュール(入力用)'!$C$4:$ADG$71,784,FALSE)="","",VLOOKUP($O$1,'講習スケジュール(入力用)'!$C$4:$ADG$71,784,FALSE))</f>
      </c>
    </row>
  </sheetData>
  <mergeCells count="58">
    <mergeCell ref="B83:E83"/>
    <mergeCell ref="A26:A27"/>
    <mergeCell ref="A28:A29"/>
    <mergeCell ref="A30:A31"/>
    <mergeCell ref="A32:A33"/>
    <mergeCell ref="A36:A37"/>
    <mergeCell ref="A38:A39"/>
    <mergeCell ref="A40:A41"/>
    <mergeCell ref="A42:A43"/>
    <mergeCell ref="A44:A45"/>
    <mergeCell ref="A58:A59"/>
    <mergeCell ref="A60:A61"/>
    <mergeCell ref="A62:A63"/>
    <mergeCell ref="A64:A65"/>
    <mergeCell ref="A46:A47"/>
    <mergeCell ref="A48:A49"/>
    <mergeCell ref="B1:E1"/>
    <mergeCell ref="A16:A17"/>
    <mergeCell ref="A20:A21"/>
    <mergeCell ref="A22:A23"/>
    <mergeCell ref="A24:A25"/>
    <mergeCell ref="A4:A5"/>
    <mergeCell ref="A6:A7"/>
    <mergeCell ref="A8:A9"/>
    <mergeCell ref="A10:A11"/>
    <mergeCell ref="A12:A13"/>
    <mergeCell ref="A14:A15"/>
    <mergeCell ref="A52:A53"/>
    <mergeCell ref="A54:A55"/>
    <mergeCell ref="A56:A57"/>
    <mergeCell ref="A68:A69"/>
    <mergeCell ref="A70:A71"/>
    <mergeCell ref="A72:A73"/>
    <mergeCell ref="A74:A75"/>
    <mergeCell ref="A76:A77"/>
    <mergeCell ref="A78:A79"/>
    <mergeCell ref="A80:A81"/>
    <mergeCell ref="A86:A87"/>
    <mergeCell ref="A88:A89"/>
    <mergeCell ref="A90:A91"/>
    <mergeCell ref="A92:A93"/>
    <mergeCell ref="A94:A95"/>
    <mergeCell ref="A96:A97"/>
    <mergeCell ref="A98:A99"/>
    <mergeCell ref="A102:A103"/>
    <mergeCell ref="A104:A105"/>
    <mergeCell ref="A106:A107"/>
    <mergeCell ref="A108:A109"/>
    <mergeCell ref="A110:A111"/>
    <mergeCell ref="A112:A113"/>
    <mergeCell ref="A126:A127"/>
    <mergeCell ref="A128:A129"/>
    <mergeCell ref="A130:A131"/>
    <mergeCell ref="A114:A115"/>
    <mergeCell ref="A118:A119"/>
    <mergeCell ref="A120:A121"/>
    <mergeCell ref="A122:A123"/>
    <mergeCell ref="A124:A125"/>
  </mergeCells>
  <phoneticPr fontId="18"/>
  <pageMargins left="0.23622047244094491" right="0.23622047244094491" top="0.74803149606299213" bottom="0.74803149606299213" header="0.31496062992125984" footer="0.31496062992125984"/>
  <pageSetup paperSize="9" scale="69" orientation="portrait" r:id="rId1"/>
  <rowBreaks count="1" manualBreakCount="1">
    <brk id="8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4579" r:id="rId4" name="Button 3">
              <controlPr defaultSize="0" print="0" autoFill="0" autoPict="0" macro="[0]!ExportTeacherSchedules">
                <anchor moveWithCells="1" sizeWithCells="1">
                  <from>
                    <xdr:col>16</xdr:col>
                    <xdr:colOff>304800</xdr:colOff>
                    <xdr:row>1</xdr:row>
                    <xdr:rowOff>133350</xdr:rowOff>
                  </from>
                  <to>
                    <xdr:col>19</xdr:col>
                    <xdr:colOff>57150</xdr:colOff>
                    <xdr:row>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'講習スケジュール(入力用)'!$B$4:$B$71</xm:f>
          </x14:formula1>
          <xm:sqref>B1:E1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25"/>
  <sheetViews>
    <sheetView workbookViewId="0">
      <selection activeCell="A20" sqref="A20"/>
    </sheetView>
  </sheetViews>
  <sheetFormatPr defaultRowHeight="13.5"/>
  <sheetData>
    <row r="1" spans="1:1">
      <c r="A1" s="37">
        <f>IF('講習スケジュール(入力用)'!B4="","",'講習スケジュール(入力用)'!B4)</f>
      </c>
    </row>
    <row r="2" spans="1:1">
      <c r="A2" s="37">
        <f>IF('講習スケジュール(入力用)'!B6="","",'講習スケジュール(入力用)'!B6)</f>
      </c>
    </row>
    <row r="3" spans="1:1">
      <c r="A3" s="37">
        <f>IF('講習スケジュール(入力用)'!B8="","",'講習スケジュール(入力用)'!B8)</f>
      </c>
    </row>
    <row r="4" spans="1:1">
      <c r="A4" s="37">
        <f>IF('講習スケジュール(入力用)'!B10="","",'講習スケジュール(入力用)'!B10)</f>
      </c>
    </row>
    <row r="5" spans="1:1">
      <c r="A5" s="37">
        <f>IF('講習スケジュール(入力用)'!B12="","",'講習スケジュール(入力用)'!B12)</f>
      </c>
    </row>
    <row r="6" spans="1:1">
      <c r="A6" s="37">
        <f>IF('講習スケジュール(入力用)'!B14="","",'講習スケジュール(入力用)'!B14)</f>
      </c>
    </row>
    <row r="7" spans="1:1">
      <c r="A7" s="37">
        <f>IF('講習スケジュール(入力用)'!B16="","",'講習スケジュール(入力用)'!B16)</f>
      </c>
    </row>
    <row r="8" spans="1:1">
      <c r="A8" s="37">
        <f>IF('講習スケジュール(入力用)'!B18="","",'講習スケジュール(入力用)'!B18)</f>
      </c>
    </row>
    <row r="9" spans="1:1">
      <c r="A9" s="37">
        <f>IF('講習スケジュール(入力用)'!B20="","",'講習スケジュール(入力用)'!B20)</f>
      </c>
    </row>
    <row r="10" spans="1:1">
      <c r="A10" s="37">
        <f>IF('講習スケジュール(入力用)'!B22="","",'講習スケジュール(入力用)'!B22)</f>
      </c>
    </row>
    <row r="11" spans="1:1">
      <c r="A11" s="37">
        <f>IF('講習スケジュール(入力用)'!B24="","",'講習スケジュール(入力用)'!B24)</f>
      </c>
    </row>
    <row r="12" spans="1:1">
      <c r="A12" s="37">
        <f>IF('講習スケジュール(入力用)'!B26="","",'講習スケジュール(入力用)'!B26)</f>
      </c>
    </row>
    <row r="13" spans="1:1">
      <c r="A13" s="37">
        <f>IF('講習スケジュール(入力用)'!B28="","",'講習スケジュール(入力用)'!B28)</f>
      </c>
    </row>
    <row r="14" spans="1:1">
      <c r="A14" s="37">
        <f>IF('講習スケジュール(入力用)'!#REF!="","",'講習スケジュール(入力用)'!#REF!)</f>
      </c>
    </row>
    <row r="15" spans="1:1">
      <c r="A15" s="37">
        <f>IF('講習スケジュール(入力用)'!B30="","",'講習スケジュール(入力用)'!B30)</f>
      </c>
    </row>
    <row r="16" spans="1:1">
      <c r="A16" s="37">
        <f>IF('講習スケジュール(入力用)'!B32="","",'講習スケジュール(入力用)'!B32)</f>
      </c>
    </row>
    <row r="17" spans="1:1">
      <c r="A17" s="37">
        <f>IF('講習スケジュール(入力用)'!B34="","",'講習スケジュール(入力用)'!B34)</f>
      </c>
    </row>
    <row r="18" spans="1:1">
      <c r="A18" s="37">
        <f>IF('講習スケジュール(入力用)'!B36="","",'講習スケジュール(入力用)'!B36)</f>
      </c>
    </row>
    <row r="19" spans="1:1">
      <c r="A19" s="37">
        <f>IF('講習スケジュール(入力用)'!B38="","",'講習スケジュール(入力用)'!B38)</f>
      </c>
    </row>
    <row r="20" spans="1:1">
      <c r="A20" s="37">
        <f>IF('講習スケジュール(入力用)'!B40="","",'講習スケジュール(入力用)'!B40)</f>
      </c>
    </row>
    <row r="21" spans="1:1">
      <c r="A21" s="37">
        <f>IF('講習スケジュール(入力用)'!B42="","",'講習スケジュール(入力用)'!B42)</f>
      </c>
    </row>
    <row r="22" spans="1:1">
      <c r="A22" s="37">
        <f>IF('講習スケジュール(入力用)'!B64="","",'講習スケジュール(入力用)'!B64)</f>
      </c>
    </row>
    <row r="23" spans="1:1">
      <c r="A23" s="37">
        <f>IF('講習スケジュール(入力用)'!B66="","",'講習スケジュール(入力用)'!B66)</f>
      </c>
    </row>
    <row r="24" spans="1:1">
      <c r="A24" s="37">
        <f>IF('講習スケジュール(入力用)'!B68="","",'講習スケジュール(入力用)'!B68)</f>
      </c>
    </row>
    <row r="25" spans="1:1">
      <c r="A25" s="37">
        <f>IF('講習スケジュール(入力用)'!B70="","",'講習スケジュール(入力用)'!B70)</f>
      </c>
    </row>
  </sheetData>
  <phoneticPr fontId="18"/>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151"/>
  <sheetViews>
    <sheetView topLeftCell="A55" workbookViewId="0">
      <selection activeCell="F23" sqref="F23"/>
    </sheetView>
  </sheetViews>
  <sheetFormatPr defaultRowHeight="13.5"/>
  <cols>
    <col min="1" max="1" width="5.25" bestFit="1" customWidth="1"/>
    <col min="2" max="2" width="4" customWidth="1"/>
    <col min="3" max="3" width="14.125" customWidth="1"/>
    <col min="4" max="4" width="18" customWidth="1"/>
  </cols>
  <sheetData>
    <row r="1" spans="1:4">
      <c r="A1" s="36" t="s">
        <v>65</v>
      </c>
      <c r="B1" s="36"/>
      <c r="C1" s="36" t="s">
        <v>66</v>
      </c>
      <c r="D1" s="36"/>
    </row>
    <row r="2" spans="1:4">
      <c r="A2" s="122" t="inlineStr">
        <is>
          <t xml:space="preserve">中1</t>
        </is>
      </c>
      <c r="B2" s="123" t="s">
        <v>38</v>
      </c>
      <c r="C2" s="124" t="inlineStr">
        <is>
          <t xml:space="preserve">生徒A</t>
        </is>
      </c>
      <c r="D2" s="125">
        <f>CONCATENATE(A2,B2,C2)</f>
      </c>
    </row>
    <row r="3" spans="1:4">
      <c r="A3" s="51" t="inlineStr">
        <is>
          <t xml:space="preserve">中2</t>
        </is>
      </c>
      <c r="B3" s="123" t="s">
        <v>38</v>
      </c>
      <c r="C3" s="52" t="inlineStr">
        <is>
          <t xml:space="preserve">生徒B</t>
        </is>
      </c>
      <c r="D3" s="125">
        <f t="shared" ref="D3:D66" si="0">CONCATENATE(A3,B3,C3)</f>
      </c>
    </row>
    <row r="4" spans="1:4">
      <c r="A4" s="51"/>
      <c r="B4" s="123" t="s">
        <v>38</v>
      </c>
      <c r="C4" s="52"/>
      <c r="D4" s="125">
        <f t="shared" si="0"/>
      </c>
    </row>
    <row r="5" spans="1:4">
      <c r="A5" s="51"/>
      <c r="B5" s="123" t="s">
        <v>38</v>
      </c>
      <c r="C5" s="52"/>
      <c r="D5" s="125">
        <f t="shared" si="0"/>
      </c>
    </row>
    <row r="6" spans="1:4">
      <c r="A6" s="51"/>
      <c r="B6" s="123" t="s">
        <v>38</v>
      </c>
      <c r="C6" s="52"/>
      <c r="D6" s="125">
        <f t="shared" si="0"/>
      </c>
    </row>
    <row r="7" spans="1:4">
      <c r="A7" s="51"/>
      <c r="B7" s="123" t="s">
        <v>38</v>
      </c>
      <c r="C7" s="52"/>
      <c r="D7" s="125">
        <f t="shared" si="0"/>
      </c>
    </row>
    <row r="8" spans="1:4">
      <c r="A8" s="51"/>
      <c r="B8" s="123" t="s">
        <v>38</v>
      </c>
      <c r="C8" s="52"/>
      <c r="D8" s="125">
        <f t="shared" si="0"/>
      </c>
    </row>
    <row r="9" spans="1:4">
      <c r="A9" s="51"/>
      <c r="B9" s="123" t="s">
        <v>38</v>
      </c>
      <c r="C9" s="52"/>
      <c r="D9" s="125">
        <f t="shared" si="0"/>
      </c>
    </row>
    <row r="10" spans="1:4">
      <c r="A10" s="51"/>
      <c r="B10" s="123" t="s">
        <v>38</v>
      </c>
      <c r="C10" s="52"/>
      <c r="D10" s="125">
        <f t="shared" si="0"/>
      </c>
    </row>
    <row r="11" spans="1:4">
      <c r="A11" s="51"/>
      <c r="B11" s="123" t="s">
        <v>38</v>
      </c>
      <c r="C11" s="52"/>
      <c r="D11" s="125">
        <f t="shared" si="0"/>
      </c>
    </row>
    <row r="12" spans="1:4">
      <c r="A12" s="51"/>
      <c r="B12" s="123" t="s">
        <v>38</v>
      </c>
      <c r="C12" s="52"/>
      <c r="D12" s="125">
        <f t="shared" si="0"/>
      </c>
    </row>
    <row r="13" spans="1:4">
      <c r="A13" s="51"/>
      <c r="B13" s="123" t="s">
        <v>38</v>
      </c>
      <c r="C13" s="52"/>
      <c r="D13" s="125">
        <f t="shared" si="0"/>
      </c>
    </row>
    <row r="14" spans="1:4">
      <c r="A14" s="51"/>
      <c r="B14" s="123" t="s">
        <v>38</v>
      </c>
      <c r="C14" s="52"/>
      <c r="D14" s="125">
        <f t="shared" si="0"/>
      </c>
    </row>
    <row r="15" spans="1:4">
      <c r="A15" s="51"/>
      <c r="B15" s="123" t="s">
        <v>38</v>
      </c>
      <c r="C15" s="52"/>
      <c r="D15" s="125">
        <f t="shared" si="0"/>
      </c>
    </row>
    <row r="16" spans="1:4">
      <c r="A16" s="51"/>
      <c r="B16" s="123" t="s">
        <v>38</v>
      </c>
      <c r="C16" s="52"/>
      <c r="D16" s="125">
        <f t="shared" si="0"/>
      </c>
    </row>
    <row r="17" spans="1:4">
      <c r="A17" s="51"/>
      <c r="B17" s="123" t="s">
        <v>38</v>
      </c>
      <c r="C17" s="52"/>
      <c r="D17" s="125">
        <f t="shared" si="0"/>
      </c>
    </row>
    <row r="18" spans="1:4">
      <c r="A18" s="51"/>
      <c r="B18" s="123" t="s">
        <v>38</v>
      </c>
      <c r="C18" s="52"/>
      <c r="D18" s="125">
        <f t="shared" si="0"/>
      </c>
    </row>
    <row r="19" spans="1:4">
      <c r="A19" s="51"/>
      <c r="B19" s="123" t="s">
        <v>38</v>
      </c>
      <c r="C19" s="52"/>
      <c r="D19" s="125">
        <f t="shared" si="0"/>
      </c>
    </row>
    <row r="20" spans="1:4">
      <c r="A20" s="51"/>
      <c r="B20" s="123" t="s">
        <v>38</v>
      </c>
      <c r="C20" s="52"/>
      <c r="D20" s="125">
        <f t="shared" si="0"/>
      </c>
    </row>
    <row r="21" spans="1:4">
      <c r="A21" s="51"/>
      <c r="B21" s="123" t="s">
        <v>38</v>
      </c>
      <c r="C21" s="52"/>
      <c r="D21" s="125">
        <f t="shared" si="0"/>
      </c>
    </row>
    <row r="22" spans="1:4">
      <c r="A22" s="51"/>
      <c r="B22" s="123" t="s">
        <v>38</v>
      </c>
      <c r="C22" s="52"/>
      <c r="D22" s="125">
        <f t="shared" si="0"/>
      </c>
    </row>
    <row r="23" spans="1:4">
      <c r="A23" s="51"/>
      <c r="B23" s="123" t="s">
        <v>38</v>
      </c>
      <c r="C23" s="52"/>
      <c r="D23" s="125">
        <f t="shared" si="0"/>
      </c>
    </row>
    <row r="24" spans="1:4">
      <c r="A24" s="51"/>
      <c r="B24" s="123" t="s">
        <v>38</v>
      </c>
      <c r="C24" s="52"/>
      <c r="D24" s="125">
        <f t="shared" si="0"/>
      </c>
    </row>
    <row r="25" spans="1:4">
      <c r="A25" s="51"/>
      <c r="B25" s="123" t="s">
        <v>38</v>
      </c>
      <c r="C25" s="52"/>
      <c r="D25" s="125">
        <f t="shared" si="0"/>
      </c>
    </row>
    <row r="26" spans="1:4">
      <c r="A26" s="51"/>
      <c r="B26" s="123" t="s">
        <v>38</v>
      </c>
      <c r="C26" s="52"/>
      <c r="D26" s="125">
        <f t="shared" si="0"/>
      </c>
    </row>
    <row r="27" spans="1:4">
      <c r="A27" s="51"/>
      <c r="B27" s="123" t="s">
        <v>38</v>
      </c>
      <c r="C27" s="52"/>
      <c r="D27" s="125">
        <f t="shared" si="0"/>
      </c>
    </row>
    <row r="28" spans="1:4">
      <c r="A28" s="51"/>
      <c r="B28" s="123" t="s">
        <v>38</v>
      </c>
      <c r="C28" s="52"/>
      <c r="D28" s="125">
        <f t="shared" si="0"/>
      </c>
    </row>
    <row r="29" spans="1:4">
      <c r="A29" s="51"/>
      <c r="B29" s="123" t="s">
        <v>38</v>
      </c>
      <c r="C29" s="52"/>
      <c r="D29" s="125">
        <f t="shared" si="0"/>
      </c>
    </row>
    <row r="30" spans="1:4">
      <c r="A30" s="51"/>
      <c r="B30" s="123" t="s">
        <v>38</v>
      </c>
      <c r="C30" s="52"/>
      <c r="D30" s="125">
        <f t="shared" si="0"/>
      </c>
    </row>
    <row r="31" spans="1:4">
      <c r="A31" s="51"/>
      <c r="B31" s="123" t="s">
        <v>38</v>
      </c>
      <c r="C31" s="52"/>
      <c r="D31" s="125">
        <f t="shared" si="0"/>
      </c>
    </row>
    <row r="32" spans="1:4">
      <c r="A32" s="51"/>
      <c r="B32" s="123" t="s">
        <v>38</v>
      </c>
      <c r="C32" s="52"/>
      <c r="D32" s="125">
        <f t="shared" si="0"/>
      </c>
    </row>
    <row r="33" spans="1:4">
      <c r="A33" s="51"/>
      <c r="B33" s="123" t="s">
        <v>38</v>
      </c>
      <c r="C33" s="52"/>
      <c r="D33" s="125">
        <f t="shared" si="0"/>
      </c>
    </row>
    <row r="34" spans="1:4">
      <c r="A34" s="51"/>
      <c r="B34" s="123" t="s">
        <v>38</v>
      </c>
      <c r="C34" s="52"/>
      <c r="D34" s="125">
        <f t="shared" si="0"/>
      </c>
    </row>
    <row r="35" spans="1:4">
      <c r="A35" s="51"/>
      <c r="B35" s="123" t="s">
        <v>38</v>
      </c>
      <c r="C35" s="52"/>
      <c r="D35" s="125">
        <f t="shared" si="0"/>
      </c>
    </row>
    <row r="36" spans="1:4">
      <c r="A36" s="51"/>
      <c r="B36" s="123" t="s">
        <v>38</v>
      </c>
      <c r="C36" s="52"/>
      <c r="D36" s="125">
        <f t="shared" si="0"/>
      </c>
    </row>
    <row r="37" spans="1:4">
      <c r="A37" s="51"/>
      <c r="B37" s="123" t="s">
        <v>38</v>
      </c>
      <c r="C37" s="52"/>
      <c r="D37" s="125">
        <f t="shared" si="0"/>
      </c>
    </row>
    <row r="38" spans="1:4">
      <c r="A38" s="51"/>
      <c r="B38" s="123" t="s">
        <v>38</v>
      </c>
      <c r="C38" s="52"/>
      <c r="D38" s="125">
        <f t="shared" si="0"/>
      </c>
    </row>
    <row r="39" spans="1:4">
      <c r="A39" s="51"/>
      <c r="B39" s="123" t="s">
        <v>38</v>
      </c>
      <c r="C39" s="52"/>
      <c r="D39" s="125">
        <f t="shared" si="0"/>
      </c>
    </row>
    <row r="40" spans="1:4">
      <c r="A40" s="51"/>
      <c r="B40" s="123" t="s">
        <v>38</v>
      </c>
      <c r="C40" s="52"/>
      <c r="D40" s="125">
        <f t="shared" si="0"/>
      </c>
    </row>
    <row r="41" spans="1:4">
      <c r="A41" s="51"/>
      <c r="B41" s="123" t="s">
        <v>38</v>
      </c>
      <c r="C41" s="52"/>
      <c r="D41" s="125">
        <f t="shared" si="0"/>
      </c>
    </row>
    <row r="42" spans="1:4">
      <c r="A42" s="51"/>
      <c r="B42" s="123" t="s">
        <v>38</v>
      </c>
      <c r="C42" s="52"/>
      <c r="D42" s="125">
        <f t="shared" si="0"/>
      </c>
    </row>
    <row r="43" spans="1:4">
      <c r="A43" s="51"/>
      <c r="B43" s="123" t="s">
        <v>38</v>
      </c>
      <c r="C43" s="52"/>
      <c r="D43" s="125">
        <f t="shared" si="0"/>
      </c>
    </row>
    <row r="44" spans="1:4">
      <c r="A44" s="51"/>
      <c r="B44" s="123" t="s">
        <v>38</v>
      </c>
      <c r="C44" s="52"/>
      <c r="D44" s="125">
        <f t="shared" si="0"/>
      </c>
    </row>
    <row r="45" spans="1:4">
      <c r="A45" s="51"/>
      <c r="B45" s="123" t="s">
        <v>38</v>
      </c>
      <c r="C45" s="52"/>
      <c r="D45" s="125">
        <f t="shared" si="0"/>
      </c>
    </row>
    <row r="46" spans="1:4">
      <c r="A46" s="51"/>
      <c r="B46" s="123" t="s">
        <v>38</v>
      </c>
      <c r="C46" s="52"/>
      <c r="D46" s="125">
        <f t="shared" si="0"/>
      </c>
    </row>
    <row r="47" spans="1:4">
      <c r="A47" s="51"/>
      <c r="B47" s="123" t="s">
        <v>38</v>
      </c>
      <c r="C47" s="52"/>
      <c r="D47" s="125">
        <f t="shared" si="0"/>
      </c>
    </row>
    <row r="48" spans="1:4">
      <c r="A48" s="51"/>
      <c r="B48" s="123" t="s">
        <v>38</v>
      </c>
      <c r="C48" s="52"/>
      <c r="D48" s="125">
        <f t="shared" si="0"/>
      </c>
    </row>
    <row r="49" spans="1:4">
      <c r="A49" s="51"/>
      <c r="B49" s="123" t="s">
        <v>38</v>
      </c>
      <c r="C49" s="52"/>
      <c r="D49" s="125">
        <f t="shared" si="0"/>
      </c>
    </row>
    <row r="50" spans="1:4">
      <c r="A50" s="51"/>
      <c r="B50" s="123" t="s">
        <v>38</v>
      </c>
      <c r="C50" s="52"/>
      <c r="D50" s="125">
        <f t="shared" si="0"/>
      </c>
    </row>
    <row r="51" spans="1:4">
      <c r="A51" s="51"/>
      <c r="B51" s="123" t="s">
        <v>38</v>
      </c>
      <c r="C51" s="52"/>
      <c r="D51" s="125">
        <f t="shared" si="0"/>
      </c>
    </row>
    <row r="52" spans="1:4">
      <c r="A52" s="51"/>
      <c r="B52" s="123" t="s">
        <v>38</v>
      </c>
      <c r="C52" s="52"/>
      <c r="D52" s="125">
        <f t="shared" si="0"/>
      </c>
    </row>
    <row r="53" spans="1:4">
      <c r="A53" s="51"/>
      <c r="B53" s="123" t="s">
        <v>38</v>
      </c>
      <c r="C53" s="52"/>
      <c r="D53" s="125">
        <f t="shared" si="0"/>
      </c>
    </row>
    <row r="54" spans="1:4">
      <c r="A54" s="51"/>
      <c r="B54" s="123" t="s">
        <v>38</v>
      </c>
      <c r="C54" s="52"/>
      <c r="D54" s="125">
        <f t="shared" si="0"/>
      </c>
    </row>
    <row r="55" spans="1:4">
      <c r="A55" s="51"/>
      <c r="B55" s="123" t="s">
        <v>38</v>
      </c>
      <c r="C55" s="52"/>
      <c r="D55" s="125">
        <f t="shared" si="0"/>
      </c>
    </row>
    <row r="56" spans="1:4">
      <c r="A56" s="51"/>
      <c r="B56" s="123" t="s">
        <v>38</v>
      </c>
      <c r="C56" s="52"/>
      <c r="D56" s="125">
        <f t="shared" si="0"/>
      </c>
    </row>
    <row r="57" spans="1:4">
      <c r="A57" s="51"/>
      <c r="B57" s="123" t="s">
        <v>38</v>
      </c>
      <c r="C57" s="52"/>
      <c r="D57" s="125">
        <f t="shared" si="0"/>
      </c>
    </row>
    <row r="58" spans="1:4">
      <c r="A58" s="51"/>
      <c r="B58" s="123" t="s">
        <v>38</v>
      </c>
      <c r="C58" s="52"/>
      <c r="D58" s="125">
        <f t="shared" si="0"/>
      </c>
    </row>
    <row r="59" spans="1:4">
      <c r="A59" s="51"/>
      <c r="B59" s="123" t="s">
        <v>38</v>
      </c>
      <c r="C59" s="52"/>
      <c r="D59" s="125">
        <f t="shared" si="0"/>
      </c>
    </row>
    <row r="60" spans="1:4">
      <c r="A60" s="51"/>
      <c r="B60" s="123" t="s">
        <v>38</v>
      </c>
      <c r="C60" s="52"/>
      <c r="D60" s="125">
        <f t="shared" si="0"/>
      </c>
    </row>
    <row r="61" spans="1:4">
      <c r="A61" s="51"/>
      <c r="B61" s="123" t="s">
        <v>38</v>
      </c>
      <c r="C61" s="52"/>
      <c r="D61" s="125">
        <f t="shared" si="0"/>
      </c>
    </row>
    <row r="62" spans="1:4">
      <c r="A62" s="51"/>
      <c r="B62" s="123" t="s">
        <v>38</v>
      </c>
      <c r="C62" s="52"/>
      <c r="D62" s="125">
        <f t="shared" si="0"/>
      </c>
    </row>
    <row r="63" spans="1:4">
      <c r="A63" s="51"/>
      <c r="B63" s="123" t="s">
        <v>38</v>
      </c>
      <c r="C63" s="52"/>
      <c r="D63" s="125">
        <f t="shared" si="0"/>
      </c>
    </row>
    <row r="64" spans="1:4">
      <c r="A64" s="51"/>
      <c r="B64" s="123" t="s">
        <v>38</v>
      </c>
      <c r="C64" s="52"/>
      <c r="D64" s="125">
        <f t="shared" si="0"/>
      </c>
    </row>
    <row r="65" spans="1:4">
      <c r="A65" s="51"/>
      <c r="B65" s="123" t="s">
        <v>38</v>
      </c>
      <c r="C65" s="52"/>
      <c r="D65" s="125">
        <f t="shared" si="0"/>
      </c>
    </row>
    <row r="66" spans="1:4">
      <c r="A66" s="51"/>
      <c r="B66" s="123" t="s">
        <v>38</v>
      </c>
      <c r="C66" s="52"/>
      <c r="D66" s="125">
        <f t="shared" si="0"/>
      </c>
    </row>
    <row r="67" spans="1:4">
      <c r="A67" s="51"/>
      <c r="B67" s="123" t="s">
        <v>38</v>
      </c>
      <c r="C67" s="52"/>
      <c r="D67" s="125">
        <f t="shared" ref="D67:D130" si="1">CONCATENATE(A67,B67,C67)</f>
      </c>
    </row>
    <row r="68" spans="1:4">
      <c r="A68" s="51"/>
      <c r="B68" s="123" t="s">
        <v>38</v>
      </c>
      <c r="C68" s="52"/>
      <c r="D68" s="125">
        <f t="shared" si="1"/>
      </c>
    </row>
    <row r="69" spans="1:4">
      <c r="A69" s="51"/>
      <c r="B69" s="123" t="s">
        <v>38</v>
      </c>
      <c r="C69" s="52"/>
      <c r="D69" s="125">
        <f t="shared" si="1"/>
      </c>
    </row>
    <row r="70" spans="1:4">
      <c r="A70" s="51"/>
      <c r="B70" s="123" t="s">
        <v>38</v>
      </c>
      <c r="C70" s="52"/>
      <c r="D70" s="125">
        <f t="shared" si="1"/>
      </c>
    </row>
    <row r="71" spans="1:4">
      <c r="A71" s="51"/>
      <c r="B71" s="123" t="s">
        <v>38</v>
      </c>
      <c r="C71" s="52"/>
      <c r="D71" s="125">
        <f t="shared" si="1"/>
      </c>
    </row>
    <row r="72" spans="1:4">
      <c r="A72" s="51"/>
      <c r="B72" s="123" t="s">
        <v>38</v>
      </c>
      <c r="C72" s="52"/>
      <c r="D72" s="125">
        <f t="shared" si="1"/>
      </c>
    </row>
    <row r="73" spans="1:4">
      <c r="A73" s="51"/>
      <c r="B73" s="123" t="s">
        <v>38</v>
      </c>
      <c r="C73" s="52"/>
      <c r="D73" s="125">
        <f t="shared" si="1"/>
      </c>
    </row>
    <row r="74" spans="1:4">
      <c r="A74" s="51"/>
      <c r="B74" s="123" t="s">
        <v>38</v>
      </c>
      <c r="C74" s="52"/>
      <c r="D74" s="125">
        <f t="shared" si="1"/>
      </c>
    </row>
    <row r="75" spans="1:4">
      <c r="A75" s="51"/>
      <c r="B75" s="123" t="s">
        <v>38</v>
      </c>
      <c r="C75" s="52"/>
      <c r="D75" s="125">
        <f t="shared" si="1"/>
      </c>
    </row>
    <row r="76" spans="1:4">
      <c r="A76" s="51"/>
      <c r="B76" s="123" t="s">
        <v>38</v>
      </c>
      <c r="C76" s="52"/>
      <c r="D76" s="125">
        <f t="shared" si="1"/>
      </c>
    </row>
    <row r="77" spans="1:4">
      <c r="A77" s="51"/>
      <c r="B77" s="123" t="s">
        <v>38</v>
      </c>
      <c r="C77" s="52"/>
      <c r="D77" s="125">
        <f t="shared" si="1"/>
      </c>
    </row>
    <row r="78" spans="1:4">
      <c r="A78" s="51"/>
      <c r="B78" s="123" t="s">
        <v>38</v>
      </c>
      <c r="C78" s="52"/>
      <c r="D78" s="125">
        <f t="shared" si="1"/>
      </c>
    </row>
    <row r="79" spans="1:4">
      <c r="A79" s="51"/>
      <c r="B79" s="123" t="s">
        <v>38</v>
      </c>
      <c r="C79" s="52"/>
      <c r="D79" s="125">
        <f t="shared" si="1"/>
      </c>
    </row>
    <row r="80" spans="1:4">
      <c r="A80" s="51"/>
      <c r="B80" s="123" t="s">
        <v>38</v>
      </c>
      <c r="C80" s="52"/>
      <c r="D80" s="125">
        <f t="shared" si="1"/>
      </c>
    </row>
    <row r="81" spans="1:4">
      <c r="A81" s="51"/>
      <c r="B81" s="123" t="s">
        <v>38</v>
      </c>
      <c r="C81" s="52"/>
      <c r="D81" s="125">
        <f t="shared" si="1"/>
      </c>
    </row>
    <row r="82" spans="1:4">
      <c r="A82" s="51"/>
      <c r="B82" s="123" t="s">
        <v>38</v>
      </c>
      <c r="C82" s="52"/>
      <c r="D82" s="125">
        <f t="shared" si="1"/>
      </c>
    </row>
    <row r="83" spans="1:4">
      <c r="A83" s="51"/>
      <c r="B83" s="123" t="s">
        <v>38</v>
      </c>
      <c r="C83" s="52"/>
      <c r="D83" s="125">
        <f t="shared" si="1"/>
      </c>
    </row>
    <row r="84" spans="1:4">
      <c r="A84" s="51"/>
      <c r="B84" s="123" t="s">
        <v>38</v>
      </c>
      <c r="C84" s="52"/>
      <c r="D84" s="125">
        <f t="shared" si="1"/>
      </c>
    </row>
    <row r="85" spans="1:4">
      <c r="A85" s="51"/>
      <c r="B85" s="123" t="s">
        <v>38</v>
      </c>
      <c r="C85" s="52"/>
      <c r="D85" s="125">
        <f t="shared" si="1"/>
      </c>
    </row>
    <row r="86" spans="1:4">
      <c r="A86" s="51"/>
      <c r="B86" s="123" t="s">
        <v>38</v>
      </c>
      <c r="C86" s="52"/>
      <c r="D86" s="125">
        <f t="shared" si="1"/>
      </c>
    </row>
    <row r="87" spans="1:4">
      <c r="A87" s="51"/>
      <c r="B87" s="123" t="s">
        <v>38</v>
      </c>
      <c r="C87" s="52"/>
      <c r="D87" s="125">
        <f t="shared" si="1"/>
      </c>
    </row>
    <row r="88" spans="1:4">
      <c r="A88" s="51"/>
      <c r="B88" s="123" t="s">
        <v>38</v>
      </c>
      <c r="C88" s="52"/>
      <c r="D88" s="125">
        <f t="shared" si="1"/>
      </c>
    </row>
    <row r="89" spans="1:4">
      <c r="A89" s="51"/>
      <c r="B89" s="123" t="s">
        <v>38</v>
      </c>
      <c r="C89" s="52"/>
      <c r="D89" s="125">
        <f t="shared" si="1"/>
      </c>
    </row>
    <row r="90" spans="1:4">
      <c r="A90" s="51"/>
      <c r="B90" s="123" t="s">
        <v>38</v>
      </c>
      <c r="C90" s="52"/>
      <c r="D90" s="125">
        <f t="shared" si="1"/>
      </c>
    </row>
    <row r="91" spans="1:4">
      <c r="A91" s="51"/>
      <c r="B91" s="123" t="s">
        <v>38</v>
      </c>
      <c r="C91" s="52"/>
      <c r="D91" s="125">
        <f t="shared" si="1"/>
      </c>
    </row>
    <row r="92" spans="1:4">
      <c r="A92" s="51"/>
      <c r="B92" s="123" t="s">
        <v>38</v>
      </c>
      <c r="C92" s="52"/>
      <c r="D92" s="125">
        <f t="shared" si="1"/>
      </c>
    </row>
    <row r="93" spans="1:4">
      <c r="A93" s="51"/>
      <c r="B93" s="123" t="s">
        <v>38</v>
      </c>
      <c r="C93" s="52"/>
      <c r="D93" s="125">
        <f t="shared" si="1"/>
      </c>
    </row>
    <row r="94" spans="1:4">
      <c r="A94" s="51"/>
      <c r="B94" s="123" t="s">
        <v>38</v>
      </c>
      <c r="C94" s="52"/>
      <c r="D94" s="125">
        <f t="shared" si="1"/>
      </c>
    </row>
    <row r="95" spans="1:4">
      <c r="A95" s="51"/>
      <c r="B95" s="123" t="s">
        <v>38</v>
      </c>
      <c r="C95" s="52"/>
      <c r="D95" s="125">
        <f t="shared" si="1"/>
      </c>
    </row>
    <row r="96" spans="1:4">
      <c r="A96" s="51"/>
      <c r="B96" s="123" t="s">
        <v>38</v>
      </c>
      <c r="C96" s="52"/>
      <c r="D96" s="125">
        <f t="shared" si="1"/>
      </c>
    </row>
    <row r="97" spans="1:4">
      <c r="A97" s="51"/>
      <c r="B97" s="123" t="s">
        <v>38</v>
      </c>
      <c r="C97" s="52"/>
      <c r="D97" s="125">
        <f t="shared" si="1"/>
      </c>
    </row>
    <row r="98" spans="1:4">
      <c r="A98" s="51"/>
      <c r="B98" s="123" t="s">
        <v>38</v>
      </c>
      <c r="C98" s="52"/>
      <c r="D98" s="125">
        <f t="shared" si="1"/>
      </c>
    </row>
    <row r="99" spans="1:4">
      <c r="A99" s="51"/>
      <c r="B99" s="123" t="s">
        <v>38</v>
      </c>
      <c r="C99" s="52"/>
      <c r="D99" s="125">
        <f t="shared" si="1"/>
      </c>
    </row>
    <row r="100" spans="1:4">
      <c r="A100" s="51"/>
      <c r="B100" s="123" t="s">
        <v>38</v>
      </c>
      <c r="C100" s="52"/>
      <c r="D100" s="125">
        <f t="shared" si="1"/>
      </c>
    </row>
    <row r="101" spans="1:4">
      <c r="A101" s="51"/>
      <c r="B101" s="123" t="s">
        <v>38</v>
      </c>
      <c r="C101" s="52"/>
      <c r="D101" s="125">
        <f t="shared" si="1"/>
      </c>
    </row>
    <row r="102" spans="1:4">
      <c r="A102" s="51"/>
      <c r="B102" s="123" t="s">
        <v>38</v>
      </c>
      <c r="C102" s="52"/>
      <c r="D102" s="125">
        <f t="shared" si="1"/>
      </c>
    </row>
    <row r="103" spans="1:4">
      <c r="A103" s="51"/>
      <c r="B103" s="123" t="s">
        <v>38</v>
      </c>
      <c r="C103" s="52"/>
      <c r="D103" s="125">
        <f t="shared" si="1"/>
      </c>
    </row>
    <row r="104" spans="1:4">
      <c r="A104" s="51"/>
      <c r="B104" s="123" t="s">
        <v>38</v>
      </c>
      <c r="C104" s="52"/>
      <c r="D104" s="125">
        <f t="shared" si="1"/>
      </c>
    </row>
    <row r="105" spans="1:4">
      <c r="A105" s="51"/>
      <c r="B105" s="123" t="s">
        <v>38</v>
      </c>
      <c r="C105" s="52"/>
      <c r="D105" s="125">
        <f t="shared" si="1"/>
      </c>
    </row>
    <row r="106" spans="1:4">
      <c r="A106" s="51"/>
      <c r="B106" s="123" t="s">
        <v>38</v>
      </c>
      <c r="C106" s="52"/>
      <c r="D106" s="125">
        <f t="shared" si="1"/>
      </c>
    </row>
    <row r="107" spans="1:4">
      <c r="A107" s="51"/>
      <c r="B107" s="123" t="s">
        <v>38</v>
      </c>
      <c r="C107" s="52"/>
      <c r="D107" s="125">
        <f t="shared" si="1"/>
      </c>
    </row>
    <row r="108" spans="1:4">
      <c r="A108" s="51"/>
      <c r="B108" s="123" t="s">
        <v>38</v>
      </c>
      <c r="C108" s="52"/>
      <c r="D108" s="125">
        <f t="shared" si="1"/>
      </c>
    </row>
    <row r="109" spans="1:4">
      <c r="A109" s="51"/>
      <c r="B109" s="123" t="s">
        <v>38</v>
      </c>
      <c r="C109" s="52"/>
      <c r="D109" s="125">
        <f t="shared" si="1"/>
      </c>
    </row>
    <row r="110" spans="1:4">
      <c r="A110" s="51"/>
      <c r="B110" s="123" t="s">
        <v>38</v>
      </c>
      <c r="C110" s="52"/>
      <c r="D110" s="125">
        <f t="shared" si="1"/>
      </c>
    </row>
    <row r="111" spans="1:4">
      <c r="A111" s="51"/>
      <c r="B111" s="123" t="s">
        <v>38</v>
      </c>
      <c r="C111" s="52"/>
      <c r="D111" s="125">
        <f t="shared" si="1"/>
      </c>
    </row>
    <row r="112" spans="1:4">
      <c r="A112" s="51"/>
      <c r="B112" s="123" t="s">
        <v>38</v>
      </c>
      <c r="C112" s="52"/>
      <c r="D112" s="125">
        <f t="shared" si="1"/>
      </c>
    </row>
    <row r="113" spans="1:4">
      <c r="A113" s="51"/>
      <c r="B113" s="123" t="s">
        <v>38</v>
      </c>
      <c r="C113" s="52"/>
      <c r="D113" s="125">
        <f t="shared" si="1"/>
      </c>
    </row>
    <row r="114" spans="1:4">
      <c r="A114" s="51"/>
      <c r="B114" s="123" t="s">
        <v>38</v>
      </c>
      <c r="C114" s="52"/>
      <c r="D114" s="125">
        <f t="shared" si="1"/>
      </c>
    </row>
    <row r="115" spans="1:4">
      <c r="A115" s="51"/>
      <c r="B115" s="123" t="s">
        <v>38</v>
      </c>
      <c r="C115" s="52"/>
      <c r="D115" s="125">
        <f t="shared" si="1"/>
      </c>
    </row>
    <row r="116" spans="1:4">
      <c r="A116" s="51"/>
      <c r="B116" s="123" t="s">
        <v>38</v>
      </c>
      <c r="C116" s="52"/>
      <c r="D116" s="125">
        <f t="shared" si="1"/>
      </c>
    </row>
    <row r="117" spans="1:4">
      <c r="A117" s="51"/>
      <c r="B117" s="123" t="s">
        <v>38</v>
      </c>
      <c r="C117" s="52"/>
      <c r="D117" s="125">
        <f t="shared" si="1"/>
      </c>
    </row>
    <row r="118" spans="1:4">
      <c r="A118" s="51"/>
      <c r="B118" s="123" t="s">
        <v>38</v>
      </c>
      <c r="C118" s="52"/>
      <c r="D118" s="125">
        <f t="shared" si="1"/>
      </c>
    </row>
    <row r="119" spans="1:4">
      <c r="A119" s="51"/>
      <c r="B119" s="123" t="s">
        <v>38</v>
      </c>
      <c r="C119" s="52"/>
      <c r="D119" s="125">
        <f t="shared" si="1"/>
      </c>
    </row>
    <row r="120" spans="1:4">
      <c r="A120" s="51"/>
      <c r="B120" s="123" t="s">
        <v>38</v>
      </c>
      <c r="C120" s="52"/>
      <c r="D120" s="125">
        <f t="shared" si="1"/>
      </c>
    </row>
    <row r="121" spans="1:4">
      <c r="A121" s="51"/>
      <c r="B121" s="123" t="s">
        <v>38</v>
      </c>
      <c r="C121" s="52"/>
      <c r="D121" s="125">
        <f t="shared" si="1"/>
      </c>
    </row>
    <row r="122" spans="1:4">
      <c r="A122" s="51"/>
      <c r="B122" s="123" t="s">
        <v>38</v>
      </c>
      <c r="C122" s="52"/>
      <c r="D122" s="125">
        <f t="shared" si="1"/>
      </c>
    </row>
    <row r="123" spans="1:4">
      <c r="A123" s="51"/>
      <c r="B123" s="123" t="s">
        <v>38</v>
      </c>
      <c r="C123" s="52"/>
      <c r="D123" s="125">
        <f t="shared" si="1"/>
      </c>
    </row>
    <row r="124" spans="1:4">
      <c r="A124" s="51"/>
      <c r="B124" s="123" t="s">
        <v>38</v>
      </c>
      <c r="C124" s="52"/>
      <c r="D124" s="125">
        <f t="shared" si="1"/>
      </c>
    </row>
    <row r="125" spans="1:4">
      <c r="A125" s="51"/>
      <c r="B125" s="123" t="s">
        <v>38</v>
      </c>
      <c r="C125" s="52"/>
      <c r="D125" s="125">
        <f t="shared" si="1"/>
      </c>
    </row>
    <row r="126" spans="1:4">
      <c r="A126" s="51"/>
      <c r="B126" s="123" t="s">
        <v>38</v>
      </c>
      <c r="C126" s="52"/>
      <c r="D126" s="125">
        <f t="shared" si="1"/>
      </c>
    </row>
    <row r="127" spans="1:4">
      <c r="A127" s="51"/>
      <c r="B127" s="123" t="s">
        <v>38</v>
      </c>
      <c r="C127" s="52"/>
      <c r="D127" s="125">
        <f t="shared" si="1"/>
      </c>
    </row>
    <row r="128" spans="1:4">
      <c r="A128" s="51"/>
      <c r="B128" s="123" t="s">
        <v>38</v>
      </c>
      <c r="C128" s="52"/>
      <c r="D128" s="125">
        <f t="shared" si="1"/>
      </c>
    </row>
    <row r="129" spans="1:4">
      <c r="A129" s="51"/>
      <c r="B129" s="123" t="s">
        <v>38</v>
      </c>
      <c r="C129" s="52"/>
      <c r="D129" s="125">
        <f t="shared" si="1"/>
      </c>
    </row>
    <row r="130" spans="1:4">
      <c r="A130" s="51"/>
      <c r="B130" s="123" t="s">
        <v>38</v>
      </c>
      <c r="C130" s="52"/>
      <c r="D130" s="125">
        <f t="shared" si="1"/>
      </c>
    </row>
    <row r="131" spans="1:4">
      <c r="A131" s="51"/>
      <c r="B131" s="123" t="s">
        <v>38</v>
      </c>
      <c r="C131" s="52"/>
      <c r="D131" s="125">
        <f t="shared" ref="D131:D151" si="2">CONCATENATE(A131,B131,C131)</f>
      </c>
    </row>
    <row r="132" spans="1:4">
      <c r="A132" s="51"/>
      <c r="B132" s="123" t="s">
        <v>38</v>
      </c>
      <c r="C132" s="52"/>
      <c r="D132" s="125">
        <f t="shared" si="2"/>
      </c>
    </row>
    <row r="133" spans="1:4">
      <c r="A133" s="51"/>
      <c r="B133" s="123" t="s">
        <v>38</v>
      </c>
      <c r="C133" s="52"/>
      <c r="D133" s="125">
        <f t="shared" si="2"/>
      </c>
    </row>
    <row r="134" spans="1:4">
      <c r="A134" s="51"/>
      <c r="B134" s="123" t="s">
        <v>38</v>
      </c>
      <c r="C134" s="52"/>
      <c r="D134" s="125">
        <f t="shared" si="2"/>
      </c>
    </row>
    <row r="135" spans="1:4">
      <c r="A135" s="51"/>
      <c r="B135" s="123" t="s">
        <v>38</v>
      </c>
      <c r="C135" s="52"/>
      <c r="D135" s="125">
        <f t="shared" si="2"/>
      </c>
    </row>
    <row r="136" spans="1:4">
      <c r="A136" s="51"/>
      <c r="B136" s="123" t="s">
        <v>38</v>
      </c>
      <c r="C136" s="52"/>
      <c r="D136" s="125">
        <f t="shared" si="2"/>
      </c>
    </row>
    <row r="137" spans="1:4">
      <c r="A137" s="51"/>
      <c r="B137" s="123" t="s">
        <v>38</v>
      </c>
      <c r="C137" s="52"/>
      <c r="D137" s="125">
        <f t="shared" si="2"/>
      </c>
    </row>
    <row r="138" spans="1:4">
      <c r="A138" s="51"/>
      <c r="B138" s="123" t="s">
        <v>38</v>
      </c>
      <c r="C138" s="52"/>
      <c r="D138" s="125">
        <f t="shared" si="2"/>
      </c>
    </row>
    <row r="139" spans="1:4">
      <c r="A139" s="51"/>
      <c r="B139" s="123" t="s">
        <v>38</v>
      </c>
      <c r="C139" s="52"/>
      <c r="D139" s="125">
        <f t="shared" si="2"/>
      </c>
    </row>
    <row r="140" spans="1:4">
      <c r="A140" s="51"/>
      <c r="B140" s="123" t="s">
        <v>38</v>
      </c>
      <c r="C140" s="52"/>
      <c r="D140" s="125">
        <f t="shared" si="2"/>
      </c>
    </row>
    <row r="141" spans="1:4">
      <c r="A141" s="51"/>
      <c r="B141" s="123" t="s">
        <v>38</v>
      </c>
      <c r="C141" s="52"/>
      <c r="D141" s="125">
        <f t="shared" si="2"/>
      </c>
    </row>
    <row r="142" spans="1:4">
      <c r="A142" s="51"/>
      <c r="B142" s="123" t="s">
        <v>38</v>
      </c>
      <c r="C142" s="52"/>
      <c r="D142" s="125">
        <f t="shared" si="2"/>
      </c>
    </row>
    <row r="143" spans="1:4">
      <c r="A143" s="51"/>
      <c r="B143" s="123" t="s">
        <v>38</v>
      </c>
      <c r="C143" s="52"/>
      <c r="D143" s="125">
        <f t="shared" si="2"/>
      </c>
    </row>
    <row r="144" spans="1:4">
      <c r="A144" s="51"/>
      <c r="B144" s="123" t="s">
        <v>38</v>
      </c>
      <c r="C144" s="52"/>
      <c r="D144" s="125">
        <f t="shared" si="2"/>
      </c>
    </row>
    <row r="145" spans="1:4">
      <c r="A145" s="51"/>
      <c r="B145" s="123" t="s">
        <v>38</v>
      </c>
      <c r="C145" s="52"/>
      <c r="D145" s="125">
        <f t="shared" si="2"/>
      </c>
    </row>
    <row r="146" spans="1:4">
      <c r="A146" s="51"/>
      <c r="B146" s="123" t="s">
        <v>38</v>
      </c>
      <c r="C146" s="52"/>
      <c r="D146" s="125">
        <f t="shared" si="2"/>
      </c>
    </row>
    <row r="147" spans="1:4">
      <c r="A147" s="51"/>
      <c r="B147" s="123" t="s">
        <v>38</v>
      </c>
      <c r="C147" s="52"/>
      <c r="D147" s="125">
        <f t="shared" si="2"/>
      </c>
    </row>
    <row r="148" spans="1:4">
      <c r="A148" s="51"/>
      <c r="B148" s="123" t="s">
        <v>38</v>
      </c>
      <c r="C148" s="52"/>
      <c r="D148" s="125">
        <f t="shared" si="2"/>
      </c>
    </row>
    <row r="149" spans="1:4">
      <c r="A149" s="51"/>
      <c r="B149" s="123" t="s">
        <v>38</v>
      </c>
      <c r="C149" s="52"/>
      <c r="D149" s="125">
        <f t="shared" si="2"/>
      </c>
    </row>
    <row r="150" spans="1:4">
      <c r="A150" s="51"/>
      <c r="B150" s="123" t="s">
        <v>38</v>
      </c>
      <c r="C150" s="52"/>
      <c r="D150" s="125">
        <f t="shared" si="2"/>
      </c>
    </row>
    <row r="151" spans="1:4">
      <c r="A151" s="51"/>
      <c r="B151" s="123" t="s">
        <v>38</v>
      </c>
      <c r="C151" s="52"/>
      <c r="D151" s="125">
        <f t="shared" si="2"/>
      </c>
    </row>
  </sheetData>
  <phoneticPr fontId="18"/>
  <conditionalFormatting sqref="A2:C2 C26:C151 A3:B151 C3:C24">
    <cfRule type="expression" dxfId="157" priority="2">
      <formula>$BB2&gt;0</formula>
    </cfRule>
  </conditionalFormatting>
  <conditionalFormatting sqref="C25">
    <cfRule type="expression" dxfId="156" priority="1">
      <formula>$C21="○"</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E171"/>
  <sheetViews>
    <sheetView view="pageBreakPreview" topLeftCell="A40" zoomScale="40" zoomScaleNormal="40" zoomScaleSheetLayoutView="40" workbookViewId="0">
      <selection activeCell="A5" sqref="A5:A24"/>
    </sheetView>
  </sheetViews>
  <sheetFormatPr defaultRowHeight="13.5"/>
  <cols>
    <col min="1" max="1" width="13.5" style="60" customWidth="1"/>
    <col min="2" max="2" width="5.625" style="60" bestFit="1" customWidth="1"/>
    <col min="3" max="3" width="15.875" style="60" customWidth="1"/>
    <col min="4" max="4" width="15" style="60" customWidth="1"/>
    <col min="5" max="5" width="23.25" style="64" customWidth="1"/>
    <col min="6" max="6" width="5.625" style="60" customWidth="1"/>
    <col min="7" max="7" width="5.625" style="60" bestFit="1" customWidth="1"/>
    <col min="8" max="8" width="15.875" style="60" customWidth="1"/>
    <col min="9" max="9" width="15" style="60" customWidth="1"/>
    <col min="10" max="10" width="23.25" style="64" customWidth="1"/>
    <col min="11" max="11" width="5.625" style="60" customWidth="1"/>
    <col min="12" max="12" width="5.625" style="60" bestFit="1" customWidth="1"/>
    <col min="13" max="13" width="15.875" style="60" customWidth="1"/>
    <col min="14" max="14" width="15" style="60" customWidth="1"/>
    <col min="15" max="15" width="23.25" style="64" customWidth="1"/>
    <col min="16" max="16" width="5.625" style="60" customWidth="1"/>
    <col min="17" max="17" width="5.625" style="60" bestFit="1" customWidth="1"/>
    <col min="18" max="18" width="15.875" style="60" customWidth="1"/>
    <col min="19" max="19" width="15" style="60" customWidth="1"/>
    <col min="20" max="20" width="23.25" style="64" customWidth="1"/>
    <col min="21" max="21" width="5.625" style="60" customWidth="1"/>
    <col min="22" max="22" width="5.625" style="60" bestFit="1" customWidth="1"/>
    <col min="23" max="23" width="15.875" style="60" customWidth="1"/>
    <col min="24" max="24" width="15" style="60" customWidth="1"/>
    <col min="25" max="25" width="23.25" style="64" customWidth="1"/>
    <col min="26" max="26" width="5.625" style="60" customWidth="1"/>
    <col min="27" max="27" width="5.625" style="60" bestFit="1" customWidth="1"/>
    <col min="28" max="28" width="15.875" style="60" customWidth="1"/>
    <col min="29" max="29" width="15" style="60" customWidth="1"/>
    <col min="30" max="30" width="23.25" style="64" customWidth="1"/>
    <col min="31" max="31" width="5.625" style="60" customWidth="1"/>
    <col min="32" max="256" width="9" style="60"/>
    <col min="257" max="257" width="13.5" style="60" customWidth="1"/>
    <col min="258" max="258" width="5.625" style="60" bestFit="1" customWidth="1"/>
    <col min="259" max="259" width="15.875" style="60" customWidth="1"/>
    <col min="260" max="260" width="15" style="60" customWidth="1"/>
    <col min="261" max="261" width="23.25" style="60" customWidth="1"/>
    <col min="262" max="262" width="5.625" style="60" customWidth="1"/>
    <col min="263" max="263" width="5.625" style="60" bestFit="1" customWidth="1"/>
    <col min="264" max="264" width="15.875" style="60" customWidth="1"/>
    <col min="265" max="265" width="15" style="60" customWidth="1"/>
    <col min="266" max="266" width="23.25" style="60" customWidth="1"/>
    <col min="267" max="267" width="5.625" style="60" customWidth="1"/>
    <col min="268" max="268" width="5.625" style="60" bestFit="1" customWidth="1"/>
    <col min="269" max="269" width="15.875" style="60" customWidth="1"/>
    <col min="270" max="270" width="15" style="60" customWidth="1"/>
    <col min="271" max="271" width="23.25" style="60" customWidth="1"/>
    <col min="272" max="272" width="5.625" style="60" customWidth="1"/>
    <col min="273" max="273" width="5.625" style="60" bestFit="1" customWidth="1"/>
    <col min="274" max="274" width="15.875" style="60" customWidth="1"/>
    <col min="275" max="275" width="15" style="60" customWidth="1"/>
    <col min="276" max="276" width="23.25" style="60" customWidth="1"/>
    <col min="277" max="277" width="5.625" style="60" customWidth="1"/>
    <col min="278" max="278" width="5.625" style="60" bestFit="1" customWidth="1"/>
    <col min="279" max="279" width="15.875" style="60" customWidth="1"/>
    <col min="280" max="280" width="15" style="60" customWidth="1"/>
    <col min="281" max="281" width="23.25" style="60" customWidth="1"/>
    <col min="282" max="282" width="5.625" style="60" customWidth="1"/>
    <col min="283" max="283" width="5.625" style="60" bestFit="1" customWidth="1"/>
    <col min="284" max="284" width="15.875" style="60" customWidth="1"/>
    <col min="285" max="285" width="15" style="60" customWidth="1"/>
    <col min="286" max="286" width="23.25" style="60" customWidth="1"/>
    <col min="287" max="287" width="5.625" style="60" customWidth="1"/>
    <col min="288" max="512" width="9" style="60"/>
    <col min="513" max="513" width="13.5" style="60" customWidth="1"/>
    <col min="514" max="514" width="5.625" style="60" bestFit="1" customWidth="1"/>
    <col min="515" max="515" width="15.875" style="60" customWidth="1"/>
    <col min="516" max="516" width="15" style="60" customWidth="1"/>
    <col min="517" max="517" width="23.25" style="60" customWidth="1"/>
    <col min="518" max="518" width="5.625" style="60" customWidth="1"/>
    <col min="519" max="519" width="5.625" style="60" bestFit="1" customWidth="1"/>
    <col min="520" max="520" width="15.875" style="60" customWidth="1"/>
    <col min="521" max="521" width="15" style="60" customWidth="1"/>
    <col min="522" max="522" width="23.25" style="60" customWidth="1"/>
    <col min="523" max="523" width="5.625" style="60" customWidth="1"/>
    <col min="524" max="524" width="5.625" style="60" bestFit="1" customWidth="1"/>
    <col min="525" max="525" width="15.875" style="60" customWidth="1"/>
    <col min="526" max="526" width="15" style="60" customWidth="1"/>
    <col min="527" max="527" width="23.25" style="60" customWidth="1"/>
    <col min="528" max="528" width="5.625" style="60" customWidth="1"/>
    <col min="529" max="529" width="5.625" style="60" bestFit="1" customWidth="1"/>
    <col min="530" max="530" width="15.875" style="60" customWidth="1"/>
    <col min="531" max="531" width="15" style="60" customWidth="1"/>
    <col min="532" max="532" width="23.25" style="60" customWidth="1"/>
    <col min="533" max="533" width="5.625" style="60" customWidth="1"/>
    <col min="534" max="534" width="5.625" style="60" bestFit="1" customWidth="1"/>
    <col min="535" max="535" width="15.875" style="60" customWidth="1"/>
    <col min="536" max="536" width="15" style="60" customWidth="1"/>
    <col min="537" max="537" width="23.25" style="60" customWidth="1"/>
    <col min="538" max="538" width="5.625" style="60" customWidth="1"/>
    <col min="539" max="539" width="5.625" style="60" bestFit="1" customWidth="1"/>
    <col min="540" max="540" width="15.875" style="60" customWidth="1"/>
    <col min="541" max="541" width="15" style="60" customWidth="1"/>
    <col min="542" max="542" width="23.25" style="60" customWidth="1"/>
    <col min="543" max="543" width="5.625" style="60" customWidth="1"/>
    <col min="544" max="768" width="9" style="60"/>
    <col min="769" max="769" width="13.5" style="60" customWidth="1"/>
    <col min="770" max="770" width="5.625" style="60" bestFit="1" customWidth="1"/>
    <col min="771" max="771" width="15.875" style="60" customWidth="1"/>
    <col min="772" max="772" width="15" style="60" customWidth="1"/>
    <col min="773" max="773" width="23.25" style="60" customWidth="1"/>
    <col min="774" max="774" width="5.625" style="60" customWidth="1"/>
    <col min="775" max="775" width="5.625" style="60" bestFit="1" customWidth="1"/>
    <col min="776" max="776" width="15.875" style="60" customWidth="1"/>
    <col min="777" max="777" width="15" style="60" customWidth="1"/>
    <col min="778" max="778" width="23.25" style="60" customWidth="1"/>
    <col min="779" max="779" width="5.625" style="60" customWidth="1"/>
    <col min="780" max="780" width="5.625" style="60" bestFit="1" customWidth="1"/>
    <col min="781" max="781" width="15.875" style="60" customWidth="1"/>
    <col min="782" max="782" width="15" style="60" customWidth="1"/>
    <col min="783" max="783" width="23.25" style="60" customWidth="1"/>
    <col min="784" max="784" width="5.625" style="60" customWidth="1"/>
    <col min="785" max="785" width="5.625" style="60" bestFit="1" customWidth="1"/>
    <col min="786" max="786" width="15.875" style="60" customWidth="1"/>
    <col min="787" max="787" width="15" style="60" customWidth="1"/>
    <col min="788" max="788" width="23.25" style="60" customWidth="1"/>
    <col min="789" max="789" width="5.625" style="60" customWidth="1"/>
    <col min="790" max="790" width="5.625" style="60" bestFit="1" customWidth="1"/>
    <col min="791" max="791" width="15.875" style="60" customWidth="1"/>
    <col min="792" max="792" width="15" style="60" customWidth="1"/>
    <col min="793" max="793" width="23.25" style="60" customWidth="1"/>
    <col min="794" max="794" width="5.625" style="60" customWidth="1"/>
    <col min="795" max="795" width="5.625" style="60" bestFit="1" customWidth="1"/>
    <col min="796" max="796" width="15.875" style="60" customWidth="1"/>
    <col min="797" max="797" width="15" style="60" customWidth="1"/>
    <col min="798" max="798" width="23.25" style="60" customWidth="1"/>
    <col min="799" max="799" width="5.625" style="60" customWidth="1"/>
    <col min="800" max="1024" width="9" style="60"/>
    <col min="1025" max="1025" width="13.5" style="60" customWidth="1"/>
    <col min="1026" max="1026" width="5.625" style="60" bestFit="1" customWidth="1"/>
    <col min="1027" max="1027" width="15.875" style="60" customWidth="1"/>
    <col min="1028" max="1028" width="15" style="60" customWidth="1"/>
    <col min="1029" max="1029" width="23.25" style="60" customWidth="1"/>
    <col min="1030" max="1030" width="5.625" style="60" customWidth="1"/>
    <col min="1031" max="1031" width="5.625" style="60" bestFit="1" customWidth="1"/>
    <col min="1032" max="1032" width="15.875" style="60" customWidth="1"/>
    <col min="1033" max="1033" width="15" style="60" customWidth="1"/>
    <col min="1034" max="1034" width="23.25" style="60" customWidth="1"/>
    <col min="1035" max="1035" width="5.625" style="60" customWidth="1"/>
    <col min="1036" max="1036" width="5.625" style="60" bestFit="1" customWidth="1"/>
    <col min="1037" max="1037" width="15.875" style="60" customWidth="1"/>
    <col min="1038" max="1038" width="15" style="60" customWidth="1"/>
    <col min="1039" max="1039" width="23.25" style="60" customWidth="1"/>
    <col min="1040" max="1040" width="5.625" style="60" customWidth="1"/>
    <col min="1041" max="1041" width="5.625" style="60" bestFit="1" customWidth="1"/>
    <col min="1042" max="1042" width="15.875" style="60" customWidth="1"/>
    <col min="1043" max="1043" width="15" style="60" customWidth="1"/>
    <col min="1044" max="1044" width="23.25" style="60" customWidth="1"/>
    <col min="1045" max="1045" width="5.625" style="60" customWidth="1"/>
    <col min="1046" max="1046" width="5.625" style="60" bestFit="1" customWidth="1"/>
    <col min="1047" max="1047" width="15.875" style="60" customWidth="1"/>
    <col min="1048" max="1048" width="15" style="60" customWidth="1"/>
    <col min="1049" max="1049" width="23.25" style="60" customWidth="1"/>
    <col min="1050" max="1050" width="5.625" style="60" customWidth="1"/>
    <col min="1051" max="1051" width="5.625" style="60" bestFit="1" customWidth="1"/>
    <col min="1052" max="1052" width="15.875" style="60" customWidth="1"/>
    <col min="1053" max="1053" width="15" style="60" customWidth="1"/>
    <col min="1054" max="1054" width="23.25" style="60" customWidth="1"/>
    <col min="1055" max="1055" width="5.625" style="60" customWidth="1"/>
    <col min="1056" max="1280" width="9" style="60"/>
    <col min="1281" max="1281" width="13.5" style="60" customWidth="1"/>
    <col min="1282" max="1282" width="5.625" style="60" bestFit="1" customWidth="1"/>
    <col min="1283" max="1283" width="15.875" style="60" customWidth="1"/>
    <col min="1284" max="1284" width="15" style="60" customWidth="1"/>
    <col min="1285" max="1285" width="23.25" style="60" customWidth="1"/>
    <col min="1286" max="1286" width="5.625" style="60" customWidth="1"/>
    <col min="1287" max="1287" width="5.625" style="60" bestFit="1" customWidth="1"/>
    <col min="1288" max="1288" width="15.875" style="60" customWidth="1"/>
    <col min="1289" max="1289" width="15" style="60" customWidth="1"/>
    <col min="1290" max="1290" width="23.25" style="60" customWidth="1"/>
    <col min="1291" max="1291" width="5.625" style="60" customWidth="1"/>
    <col min="1292" max="1292" width="5.625" style="60" bestFit="1" customWidth="1"/>
    <col min="1293" max="1293" width="15.875" style="60" customWidth="1"/>
    <col min="1294" max="1294" width="15" style="60" customWidth="1"/>
    <col min="1295" max="1295" width="23.25" style="60" customWidth="1"/>
    <col min="1296" max="1296" width="5.625" style="60" customWidth="1"/>
    <col min="1297" max="1297" width="5.625" style="60" bestFit="1" customWidth="1"/>
    <col min="1298" max="1298" width="15.875" style="60" customWidth="1"/>
    <col min="1299" max="1299" width="15" style="60" customWidth="1"/>
    <col min="1300" max="1300" width="23.25" style="60" customWidth="1"/>
    <col min="1301" max="1301" width="5.625" style="60" customWidth="1"/>
    <col min="1302" max="1302" width="5.625" style="60" bestFit="1" customWidth="1"/>
    <col min="1303" max="1303" width="15.875" style="60" customWidth="1"/>
    <col min="1304" max="1304" width="15" style="60" customWidth="1"/>
    <col min="1305" max="1305" width="23.25" style="60" customWidth="1"/>
    <col min="1306" max="1306" width="5.625" style="60" customWidth="1"/>
    <col min="1307" max="1307" width="5.625" style="60" bestFit="1" customWidth="1"/>
    <col min="1308" max="1308" width="15.875" style="60" customWidth="1"/>
    <col min="1309" max="1309" width="15" style="60" customWidth="1"/>
    <col min="1310" max="1310" width="23.25" style="60" customWidth="1"/>
    <col min="1311" max="1311" width="5.625" style="60" customWidth="1"/>
    <col min="1312" max="1536" width="9" style="60"/>
    <col min="1537" max="1537" width="13.5" style="60" customWidth="1"/>
    <col min="1538" max="1538" width="5.625" style="60" bestFit="1" customWidth="1"/>
    <col min="1539" max="1539" width="15.875" style="60" customWidth="1"/>
    <col min="1540" max="1540" width="15" style="60" customWidth="1"/>
    <col min="1541" max="1541" width="23.25" style="60" customWidth="1"/>
    <col min="1542" max="1542" width="5.625" style="60" customWidth="1"/>
    <col min="1543" max="1543" width="5.625" style="60" bestFit="1" customWidth="1"/>
    <col min="1544" max="1544" width="15.875" style="60" customWidth="1"/>
    <col min="1545" max="1545" width="15" style="60" customWidth="1"/>
    <col min="1546" max="1546" width="23.25" style="60" customWidth="1"/>
    <col min="1547" max="1547" width="5.625" style="60" customWidth="1"/>
    <col min="1548" max="1548" width="5.625" style="60" bestFit="1" customWidth="1"/>
    <col min="1549" max="1549" width="15.875" style="60" customWidth="1"/>
    <col min="1550" max="1550" width="15" style="60" customWidth="1"/>
    <col min="1551" max="1551" width="23.25" style="60" customWidth="1"/>
    <col min="1552" max="1552" width="5.625" style="60" customWidth="1"/>
    <col min="1553" max="1553" width="5.625" style="60" bestFit="1" customWidth="1"/>
    <col min="1554" max="1554" width="15.875" style="60" customWidth="1"/>
    <col min="1555" max="1555" width="15" style="60" customWidth="1"/>
    <col min="1556" max="1556" width="23.25" style="60" customWidth="1"/>
    <col min="1557" max="1557" width="5.625" style="60" customWidth="1"/>
    <col min="1558" max="1558" width="5.625" style="60" bestFit="1" customWidth="1"/>
    <col min="1559" max="1559" width="15.875" style="60" customWidth="1"/>
    <col min="1560" max="1560" width="15" style="60" customWidth="1"/>
    <col min="1561" max="1561" width="23.25" style="60" customWidth="1"/>
    <col min="1562" max="1562" width="5.625" style="60" customWidth="1"/>
    <col min="1563" max="1563" width="5.625" style="60" bestFit="1" customWidth="1"/>
    <col min="1564" max="1564" width="15.875" style="60" customWidth="1"/>
    <col min="1565" max="1565" width="15" style="60" customWidth="1"/>
    <col min="1566" max="1566" width="23.25" style="60" customWidth="1"/>
    <col min="1567" max="1567" width="5.625" style="60" customWidth="1"/>
    <col min="1568" max="1792" width="9" style="60"/>
    <col min="1793" max="1793" width="13.5" style="60" customWidth="1"/>
    <col min="1794" max="1794" width="5.625" style="60" bestFit="1" customWidth="1"/>
    <col min="1795" max="1795" width="15.875" style="60" customWidth="1"/>
    <col min="1796" max="1796" width="15" style="60" customWidth="1"/>
    <col min="1797" max="1797" width="23.25" style="60" customWidth="1"/>
    <col min="1798" max="1798" width="5.625" style="60" customWidth="1"/>
    <col min="1799" max="1799" width="5.625" style="60" bestFit="1" customWidth="1"/>
    <col min="1800" max="1800" width="15.875" style="60" customWidth="1"/>
    <col min="1801" max="1801" width="15" style="60" customWidth="1"/>
    <col min="1802" max="1802" width="23.25" style="60" customWidth="1"/>
    <col min="1803" max="1803" width="5.625" style="60" customWidth="1"/>
    <col min="1804" max="1804" width="5.625" style="60" bestFit="1" customWidth="1"/>
    <col min="1805" max="1805" width="15.875" style="60" customWidth="1"/>
    <col min="1806" max="1806" width="15" style="60" customWidth="1"/>
    <col min="1807" max="1807" width="23.25" style="60" customWidth="1"/>
    <col min="1808" max="1808" width="5.625" style="60" customWidth="1"/>
    <col min="1809" max="1809" width="5.625" style="60" bestFit="1" customWidth="1"/>
    <col min="1810" max="1810" width="15.875" style="60" customWidth="1"/>
    <col min="1811" max="1811" width="15" style="60" customWidth="1"/>
    <col min="1812" max="1812" width="23.25" style="60" customWidth="1"/>
    <col min="1813" max="1813" width="5.625" style="60" customWidth="1"/>
    <col min="1814" max="1814" width="5.625" style="60" bestFit="1" customWidth="1"/>
    <col min="1815" max="1815" width="15.875" style="60" customWidth="1"/>
    <col min="1816" max="1816" width="15" style="60" customWidth="1"/>
    <col min="1817" max="1817" width="23.25" style="60" customWidth="1"/>
    <col min="1818" max="1818" width="5.625" style="60" customWidth="1"/>
    <col min="1819" max="1819" width="5.625" style="60" bestFit="1" customWidth="1"/>
    <col min="1820" max="1820" width="15.875" style="60" customWidth="1"/>
    <col min="1821" max="1821" width="15" style="60" customWidth="1"/>
    <col min="1822" max="1822" width="23.25" style="60" customWidth="1"/>
    <col min="1823" max="1823" width="5.625" style="60" customWidth="1"/>
    <col min="1824" max="2048" width="9" style="60"/>
    <col min="2049" max="2049" width="13.5" style="60" customWidth="1"/>
    <col min="2050" max="2050" width="5.625" style="60" bestFit="1" customWidth="1"/>
    <col min="2051" max="2051" width="15.875" style="60" customWidth="1"/>
    <col min="2052" max="2052" width="15" style="60" customWidth="1"/>
    <col min="2053" max="2053" width="23.25" style="60" customWidth="1"/>
    <col min="2054" max="2054" width="5.625" style="60" customWidth="1"/>
    <col min="2055" max="2055" width="5.625" style="60" bestFit="1" customWidth="1"/>
    <col min="2056" max="2056" width="15.875" style="60" customWidth="1"/>
    <col min="2057" max="2057" width="15" style="60" customWidth="1"/>
    <col min="2058" max="2058" width="23.25" style="60" customWidth="1"/>
    <col min="2059" max="2059" width="5.625" style="60" customWidth="1"/>
    <col min="2060" max="2060" width="5.625" style="60" bestFit="1" customWidth="1"/>
    <col min="2061" max="2061" width="15.875" style="60" customWidth="1"/>
    <col min="2062" max="2062" width="15" style="60" customWidth="1"/>
    <col min="2063" max="2063" width="23.25" style="60" customWidth="1"/>
    <col min="2064" max="2064" width="5.625" style="60" customWidth="1"/>
    <col min="2065" max="2065" width="5.625" style="60" bestFit="1" customWidth="1"/>
    <col min="2066" max="2066" width="15.875" style="60" customWidth="1"/>
    <col min="2067" max="2067" width="15" style="60" customWidth="1"/>
    <col min="2068" max="2068" width="23.25" style="60" customWidth="1"/>
    <col min="2069" max="2069" width="5.625" style="60" customWidth="1"/>
    <col min="2070" max="2070" width="5.625" style="60" bestFit="1" customWidth="1"/>
    <col min="2071" max="2071" width="15.875" style="60" customWidth="1"/>
    <col min="2072" max="2072" width="15" style="60" customWidth="1"/>
    <col min="2073" max="2073" width="23.25" style="60" customWidth="1"/>
    <col min="2074" max="2074" width="5.625" style="60" customWidth="1"/>
    <col min="2075" max="2075" width="5.625" style="60" bestFit="1" customWidth="1"/>
    <col min="2076" max="2076" width="15.875" style="60" customWidth="1"/>
    <col min="2077" max="2077" width="15" style="60" customWidth="1"/>
    <col min="2078" max="2078" width="23.25" style="60" customWidth="1"/>
    <col min="2079" max="2079" width="5.625" style="60" customWidth="1"/>
    <col min="2080" max="2304" width="9" style="60"/>
    <col min="2305" max="2305" width="13.5" style="60" customWidth="1"/>
    <col min="2306" max="2306" width="5.625" style="60" bestFit="1" customWidth="1"/>
    <col min="2307" max="2307" width="15.875" style="60" customWidth="1"/>
    <col min="2308" max="2308" width="15" style="60" customWidth="1"/>
    <col min="2309" max="2309" width="23.25" style="60" customWidth="1"/>
    <col min="2310" max="2310" width="5.625" style="60" customWidth="1"/>
    <col min="2311" max="2311" width="5.625" style="60" bestFit="1" customWidth="1"/>
    <col min="2312" max="2312" width="15.875" style="60" customWidth="1"/>
    <col min="2313" max="2313" width="15" style="60" customWidth="1"/>
    <col min="2314" max="2314" width="23.25" style="60" customWidth="1"/>
    <col min="2315" max="2315" width="5.625" style="60" customWidth="1"/>
    <col min="2316" max="2316" width="5.625" style="60" bestFit="1" customWidth="1"/>
    <col min="2317" max="2317" width="15.875" style="60" customWidth="1"/>
    <col min="2318" max="2318" width="15" style="60" customWidth="1"/>
    <col min="2319" max="2319" width="23.25" style="60" customWidth="1"/>
    <col min="2320" max="2320" width="5.625" style="60" customWidth="1"/>
    <col min="2321" max="2321" width="5.625" style="60" bestFit="1" customWidth="1"/>
    <col min="2322" max="2322" width="15.875" style="60" customWidth="1"/>
    <col min="2323" max="2323" width="15" style="60" customWidth="1"/>
    <col min="2324" max="2324" width="23.25" style="60" customWidth="1"/>
    <col min="2325" max="2325" width="5.625" style="60" customWidth="1"/>
    <col min="2326" max="2326" width="5.625" style="60" bestFit="1" customWidth="1"/>
    <col min="2327" max="2327" width="15.875" style="60" customWidth="1"/>
    <col min="2328" max="2328" width="15" style="60" customWidth="1"/>
    <col min="2329" max="2329" width="23.25" style="60" customWidth="1"/>
    <col min="2330" max="2330" width="5.625" style="60" customWidth="1"/>
    <col min="2331" max="2331" width="5.625" style="60" bestFit="1" customWidth="1"/>
    <col min="2332" max="2332" width="15.875" style="60" customWidth="1"/>
    <col min="2333" max="2333" width="15" style="60" customWidth="1"/>
    <col min="2334" max="2334" width="23.25" style="60" customWidth="1"/>
    <col min="2335" max="2335" width="5.625" style="60" customWidth="1"/>
    <col min="2336" max="2560" width="9" style="60"/>
    <col min="2561" max="2561" width="13.5" style="60" customWidth="1"/>
    <col min="2562" max="2562" width="5.625" style="60" bestFit="1" customWidth="1"/>
    <col min="2563" max="2563" width="15.875" style="60" customWidth="1"/>
    <col min="2564" max="2564" width="15" style="60" customWidth="1"/>
    <col min="2565" max="2565" width="23.25" style="60" customWidth="1"/>
    <col min="2566" max="2566" width="5.625" style="60" customWidth="1"/>
    <col min="2567" max="2567" width="5.625" style="60" bestFit="1" customWidth="1"/>
    <col min="2568" max="2568" width="15.875" style="60" customWidth="1"/>
    <col min="2569" max="2569" width="15" style="60" customWidth="1"/>
    <col min="2570" max="2570" width="23.25" style="60" customWidth="1"/>
    <col min="2571" max="2571" width="5.625" style="60" customWidth="1"/>
    <col min="2572" max="2572" width="5.625" style="60" bestFit="1" customWidth="1"/>
    <col min="2573" max="2573" width="15.875" style="60" customWidth="1"/>
    <col min="2574" max="2574" width="15" style="60" customWidth="1"/>
    <col min="2575" max="2575" width="23.25" style="60" customWidth="1"/>
    <col min="2576" max="2576" width="5.625" style="60" customWidth="1"/>
    <col min="2577" max="2577" width="5.625" style="60" bestFit="1" customWidth="1"/>
    <col min="2578" max="2578" width="15.875" style="60" customWidth="1"/>
    <col min="2579" max="2579" width="15" style="60" customWidth="1"/>
    <col min="2580" max="2580" width="23.25" style="60" customWidth="1"/>
    <col min="2581" max="2581" width="5.625" style="60" customWidth="1"/>
    <col min="2582" max="2582" width="5.625" style="60" bestFit="1" customWidth="1"/>
    <col min="2583" max="2583" width="15.875" style="60" customWidth="1"/>
    <col min="2584" max="2584" width="15" style="60" customWidth="1"/>
    <col min="2585" max="2585" width="23.25" style="60" customWidth="1"/>
    <col min="2586" max="2586" width="5.625" style="60" customWidth="1"/>
    <col min="2587" max="2587" width="5.625" style="60" bestFit="1" customWidth="1"/>
    <col min="2588" max="2588" width="15.875" style="60" customWidth="1"/>
    <col min="2589" max="2589" width="15" style="60" customWidth="1"/>
    <col min="2590" max="2590" width="23.25" style="60" customWidth="1"/>
    <col min="2591" max="2591" width="5.625" style="60" customWidth="1"/>
    <col min="2592" max="2816" width="9" style="60"/>
    <col min="2817" max="2817" width="13.5" style="60" customWidth="1"/>
    <col min="2818" max="2818" width="5.625" style="60" bestFit="1" customWidth="1"/>
    <col min="2819" max="2819" width="15.875" style="60" customWidth="1"/>
    <col min="2820" max="2820" width="15" style="60" customWidth="1"/>
    <col min="2821" max="2821" width="23.25" style="60" customWidth="1"/>
    <col min="2822" max="2822" width="5.625" style="60" customWidth="1"/>
    <col min="2823" max="2823" width="5.625" style="60" bestFit="1" customWidth="1"/>
    <col min="2824" max="2824" width="15.875" style="60" customWidth="1"/>
    <col min="2825" max="2825" width="15" style="60" customWidth="1"/>
    <col min="2826" max="2826" width="23.25" style="60" customWidth="1"/>
    <col min="2827" max="2827" width="5.625" style="60" customWidth="1"/>
    <col min="2828" max="2828" width="5.625" style="60" bestFit="1" customWidth="1"/>
    <col min="2829" max="2829" width="15.875" style="60" customWidth="1"/>
    <col min="2830" max="2830" width="15" style="60" customWidth="1"/>
    <col min="2831" max="2831" width="23.25" style="60" customWidth="1"/>
    <col min="2832" max="2832" width="5.625" style="60" customWidth="1"/>
    <col min="2833" max="2833" width="5.625" style="60" bestFit="1" customWidth="1"/>
    <col min="2834" max="2834" width="15.875" style="60" customWidth="1"/>
    <col min="2835" max="2835" width="15" style="60" customWidth="1"/>
    <col min="2836" max="2836" width="23.25" style="60" customWidth="1"/>
    <col min="2837" max="2837" width="5.625" style="60" customWidth="1"/>
    <col min="2838" max="2838" width="5.625" style="60" bestFit="1" customWidth="1"/>
    <col min="2839" max="2839" width="15.875" style="60" customWidth="1"/>
    <col min="2840" max="2840" width="15" style="60" customWidth="1"/>
    <col min="2841" max="2841" width="23.25" style="60" customWidth="1"/>
    <col min="2842" max="2842" width="5.625" style="60" customWidth="1"/>
    <col min="2843" max="2843" width="5.625" style="60" bestFit="1" customWidth="1"/>
    <col min="2844" max="2844" width="15.875" style="60" customWidth="1"/>
    <col min="2845" max="2845" width="15" style="60" customWidth="1"/>
    <col min="2846" max="2846" width="23.25" style="60" customWidth="1"/>
    <col min="2847" max="2847" width="5.625" style="60" customWidth="1"/>
    <col min="2848" max="3072" width="9" style="60"/>
    <col min="3073" max="3073" width="13.5" style="60" customWidth="1"/>
    <col min="3074" max="3074" width="5.625" style="60" bestFit="1" customWidth="1"/>
    <col min="3075" max="3075" width="15.875" style="60" customWidth="1"/>
    <col min="3076" max="3076" width="15" style="60" customWidth="1"/>
    <col min="3077" max="3077" width="23.25" style="60" customWidth="1"/>
    <col min="3078" max="3078" width="5.625" style="60" customWidth="1"/>
    <col min="3079" max="3079" width="5.625" style="60" bestFit="1" customWidth="1"/>
    <col min="3080" max="3080" width="15.875" style="60" customWidth="1"/>
    <col min="3081" max="3081" width="15" style="60" customWidth="1"/>
    <col min="3082" max="3082" width="23.25" style="60" customWidth="1"/>
    <col min="3083" max="3083" width="5.625" style="60" customWidth="1"/>
    <col min="3084" max="3084" width="5.625" style="60" bestFit="1" customWidth="1"/>
    <col min="3085" max="3085" width="15.875" style="60" customWidth="1"/>
    <col min="3086" max="3086" width="15" style="60" customWidth="1"/>
    <col min="3087" max="3087" width="23.25" style="60" customWidth="1"/>
    <col min="3088" max="3088" width="5.625" style="60" customWidth="1"/>
    <col min="3089" max="3089" width="5.625" style="60" bestFit="1" customWidth="1"/>
    <col min="3090" max="3090" width="15.875" style="60" customWidth="1"/>
    <col min="3091" max="3091" width="15" style="60" customWidth="1"/>
    <col min="3092" max="3092" width="23.25" style="60" customWidth="1"/>
    <col min="3093" max="3093" width="5.625" style="60" customWidth="1"/>
    <col min="3094" max="3094" width="5.625" style="60" bestFit="1" customWidth="1"/>
    <col min="3095" max="3095" width="15.875" style="60" customWidth="1"/>
    <col min="3096" max="3096" width="15" style="60" customWidth="1"/>
    <col min="3097" max="3097" width="23.25" style="60" customWidth="1"/>
    <col min="3098" max="3098" width="5.625" style="60" customWidth="1"/>
    <col min="3099" max="3099" width="5.625" style="60" bestFit="1" customWidth="1"/>
    <col min="3100" max="3100" width="15.875" style="60" customWidth="1"/>
    <col min="3101" max="3101" width="15" style="60" customWidth="1"/>
    <col min="3102" max="3102" width="23.25" style="60" customWidth="1"/>
    <col min="3103" max="3103" width="5.625" style="60" customWidth="1"/>
    <col min="3104" max="3328" width="9" style="60"/>
    <col min="3329" max="3329" width="13.5" style="60" customWidth="1"/>
    <col min="3330" max="3330" width="5.625" style="60" bestFit="1" customWidth="1"/>
    <col min="3331" max="3331" width="15.875" style="60" customWidth="1"/>
    <col min="3332" max="3332" width="15" style="60" customWidth="1"/>
    <col min="3333" max="3333" width="23.25" style="60" customWidth="1"/>
    <col min="3334" max="3334" width="5.625" style="60" customWidth="1"/>
    <col min="3335" max="3335" width="5.625" style="60" bestFit="1" customWidth="1"/>
    <col min="3336" max="3336" width="15.875" style="60" customWidth="1"/>
    <col min="3337" max="3337" width="15" style="60" customWidth="1"/>
    <col min="3338" max="3338" width="23.25" style="60" customWidth="1"/>
    <col min="3339" max="3339" width="5.625" style="60" customWidth="1"/>
    <col min="3340" max="3340" width="5.625" style="60" bestFit="1" customWidth="1"/>
    <col min="3341" max="3341" width="15.875" style="60" customWidth="1"/>
    <col min="3342" max="3342" width="15" style="60" customWidth="1"/>
    <col min="3343" max="3343" width="23.25" style="60" customWidth="1"/>
    <col min="3344" max="3344" width="5.625" style="60" customWidth="1"/>
    <col min="3345" max="3345" width="5.625" style="60" bestFit="1" customWidth="1"/>
    <col min="3346" max="3346" width="15.875" style="60" customWidth="1"/>
    <col min="3347" max="3347" width="15" style="60" customWidth="1"/>
    <col min="3348" max="3348" width="23.25" style="60" customWidth="1"/>
    <col min="3349" max="3349" width="5.625" style="60" customWidth="1"/>
    <col min="3350" max="3350" width="5.625" style="60" bestFit="1" customWidth="1"/>
    <col min="3351" max="3351" width="15.875" style="60" customWidth="1"/>
    <col min="3352" max="3352" width="15" style="60" customWidth="1"/>
    <col min="3353" max="3353" width="23.25" style="60" customWidth="1"/>
    <col min="3354" max="3354" width="5.625" style="60" customWidth="1"/>
    <col min="3355" max="3355" width="5.625" style="60" bestFit="1" customWidth="1"/>
    <col min="3356" max="3356" width="15.875" style="60" customWidth="1"/>
    <col min="3357" max="3357" width="15" style="60" customWidth="1"/>
    <col min="3358" max="3358" width="23.25" style="60" customWidth="1"/>
    <col min="3359" max="3359" width="5.625" style="60" customWidth="1"/>
    <col min="3360" max="3584" width="9" style="60"/>
    <col min="3585" max="3585" width="13.5" style="60" customWidth="1"/>
    <col min="3586" max="3586" width="5.625" style="60" bestFit="1" customWidth="1"/>
    <col min="3587" max="3587" width="15.875" style="60" customWidth="1"/>
    <col min="3588" max="3588" width="15" style="60" customWidth="1"/>
    <col min="3589" max="3589" width="23.25" style="60" customWidth="1"/>
    <col min="3590" max="3590" width="5.625" style="60" customWidth="1"/>
    <col min="3591" max="3591" width="5.625" style="60" bestFit="1" customWidth="1"/>
    <col min="3592" max="3592" width="15.875" style="60" customWidth="1"/>
    <col min="3593" max="3593" width="15" style="60" customWidth="1"/>
    <col min="3594" max="3594" width="23.25" style="60" customWidth="1"/>
    <col min="3595" max="3595" width="5.625" style="60" customWidth="1"/>
    <col min="3596" max="3596" width="5.625" style="60" bestFit="1" customWidth="1"/>
    <col min="3597" max="3597" width="15.875" style="60" customWidth="1"/>
    <col min="3598" max="3598" width="15" style="60" customWidth="1"/>
    <col min="3599" max="3599" width="23.25" style="60" customWidth="1"/>
    <col min="3600" max="3600" width="5.625" style="60" customWidth="1"/>
    <col min="3601" max="3601" width="5.625" style="60" bestFit="1" customWidth="1"/>
    <col min="3602" max="3602" width="15.875" style="60" customWidth="1"/>
    <col min="3603" max="3603" width="15" style="60" customWidth="1"/>
    <col min="3604" max="3604" width="23.25" style="60" customWidth="1"/>
    <col min="3605" max="3605" width="5.625" style="60" customWidth="1"/>
    <col min="3606" max="3606" width="5.625" style="60" bestFit="1" customWidth="1"/>
    <col min="3607" max="3607" width="15.875" style="60" customWidth="1"/>
    <col min="3608" max="3608" width="15" style="60" customWidth="1"/>
    <col min="3609" max="3609" width="23.25" style="60" customWidth="1"/>
    <col min="3610" max="3610" width="5.625" style="60" customWidth="1"/>
    <col min="3611" max="3611" width="5.625" style="60" bestFit="1" customWidth="1"/>
    <col min="3612" max="3612" width="15.875" style="60" customWidth="1"/>
    <col min="3613" max="3613" width="15" style="60" customWidth="1"/>
    <col min="3614" max="3614" width="23.25" style="60" customWidth="1"/>
    <col min="3615" max="3615" width="5.625" style="60" customWidth="1"/>
    <col min="3616" max="3840" width="9" style="60"/>
    <col min="3841" max="3841" width="13.5" style="60" customWidth="1"/>
    <col min="3842" max="3842" width="5.625" style="60" bestFit="1" customWidth="1"/>
    <col min="3843" max="3843" width="15.875" style="60" customWidth="1"/>
    <col min="3844" max="3844" width="15" style="60" customWidth="1"/>
    <col min="3845" max="3845" width="23.25" style="60" customWidth="1"/>
    <col min="3846" max="3846" width="5.625" style="60" customWidth="1"/>
    <col min="3847" max="3847" width="5.625" style="60" bestFit="1" customWidth="1"/>
    <col min="3848" max="3848" width="15.875" style="60" customWidth="1"/>
    <col min="3849" max="3849" width="15" style="60" customWidth="1"/>
    <col min="3850" max="3850" width="23.25" style="60" customWidth="1"/>
    <col min="3851" max="3851" width="5.625" style="60" customWidth="1"/>
    <col min="3852" max="3852" width="5.625" style="60" bestFit="1" customWidth="1"/>
    <col min="3853" max="3853" width="15.875" style="60" customWidth="1"/>
    <col min="3854" max="3854" width="15" style="60" customWidth="1"/>
    <col min="3855" max="3855" width="23.25" style="60" customWidth="1"/>
    <col min="3856" max="3856" width="5.625" style="60" customWidth="1"/>
    <col min="3857" max="3857" width="5.625" style="60" bestFit="1" customWidth="1"/>
    <col min="3858" max="3858" width="15.875" style="60" customWidth="1"/>
    <col min="3859" max="3859" width="15" style="60" customWidth="1"/>
    <col min="3860" max="3860" width="23.25" style="60" customWidth="1"/>
    <col min="3861" max="3861" width="5.625" style="60" customWidth="1"/>
    <col min="3862" max="3862" width="5.625" style="60" bestFit="1" customWidth="1"/>
    <col min="3863" max="3863" width="15.875" style="60" customWidth="1"/>
    <col min="3864" max="3864" width="15" style="60" customWidth="1"/>
    <col min="3865" max="3865" width="23.25" style="60" customWidth="1"/>
    <col min="3866" max="3866" width="5.625" style="60" customWidth="1"/>
    <col min="3867" max="3867" width="5.625" style="60" bestFit="1" customWidth="1"/>
    <col min="3868" max="3868" width="15.875" style="60" customWidth="1"/>
    <col min="3869" max="3869" width="15" style="60" customWidth="1"/>
    <col min="3870" max="3870" width="23.25" style="60" customWidth="1"/>
    <col min="3871" max="3871" width="5.625" style="60" customWidth="1"/>
    <col min="3872" max="4096" width="9" style="60"/>
    <col min="4097" max="4097" width="13.5" style="60" customWidth="1"/>
    <col min="4098" max="4098" width="5.625" style="60" bestFit="1" customWidth="1"/>
    <col min="4099" max="4099" width="15.875" style="60" customWidth="1"/>
    <col min="4100" max="4100" width="15" style="60" customWidth="1"/>
    <col min="4101" max="4101" width="23.25" style="60" customWidth="1"/>
    <col min="4102" max="4102" width="5.625" style="60" customWidth="1"/>
    <col min="4103" max="4103" width="5.625" style="60" bestFit="1" customWidth="1"/>
    <col min="4104" max="4104" width="15.875" style="60" customWidth="1"/>
    <col min="4105" max="4105" width="15" style="60" customWidth="1"/>
    <col min="4106" max="4106" width="23.25" style="60" customWidth="1"/>
    <col min="4107" max="4107" width="5.625" style="60" customWidth="1"/>
    <col min="4108" max="4108" width="5.625" style="60" bestFit="1" customWidth="1"/>
    <col min="4109" max="4109" width="15.875" style="60" customWidth="1"/>
    <col min="4110" max="4110" width="15" style="60" customWidth="1"/>
    <col min="4111" max="4111" width="23.25" style="60" customWidth="1"/>
    <col min="4112" max="4112" width="5.625" style="60" customWidth="1"/>
    <col min="4113" max="4113" width="5.625" style="60" bestFit="1" customWidth="1"/>
    <col min="4114" max="4114" width="15.875" style="60" customWidth="1"/>
    <col min="4115" max="4115" width="15" style="60" customWidth="1"/>
    <col min="4116" max="4116" width="23.25" style="60" customWidth="1"/>
    <col min="4117" max="4117" width="5.625" style="60" customWidth="1"/>
    <col min="4118" max="4118" width="5.625" style="60" bestFit="1" customWidth="1"/>
    <col min="4119" max="4119" width="15.875" style="60" customWidth="1"/>
    <col min="4120" max="4120" width="15" style="60" customWidth="1"/>
    <col min="4121" max="4121" width="23.25" style="60" customWidth="1"/>
    <col min="4122" max="4122" width="5.625" style="60" customWidth="1"/>
    <col min="4123" max="4123" width="5.625" style="60" bestFit="1" customWidth="1"/>
    <col min="4124" max="4124" width="15.875" style="60" customWidth="1"/>
    <col min="4125" max="4125" width="15" style="60" customWidth="1"/>
    <col min="4126" max="4126" width="23.25" style="60" customWidth="1"/>
    <col min="4127" max="4127" width="5.625" style="60" customWidth="1"/>
    <col min="4128" max="4352" width="9" style="60"/>
    <col min="4353" max="4353" width="13.5" style="60" customWidth="1"/>
    <col min="4354" max="4354" width="5.625" style="60" bestFit="1" customWidth="1"/>
    <col min="4355" max="4355" width="15.875" style="60" customWidth="1"/>
    <col min="4356" max="4356" width="15" style="60" customWidth="1"/>
    <col min="4357" max="4357" width="23.25" style="60" customWidth="1"/>
    <col min="4358" max="4358" width="5.625" style="60" customWidth="1"/>
    <col min="4359" max="4359" width="5.625" style="60" bestFit="1" customWidth="1"/>
    <col min="4360" max="4360" width="15.875" style="60" customWidth="1"/>
    <col min="4361" max="4361" width="15" style="60" customWidth="1"/>
    <col min="4362" max="4362" width="23.25" style="60" customWidth="1"/>
    <col min="4363" max="4363" width="5.625" style="60" customWidth="1"/>
    <col min="4364" max="4364" width="5.625" style="60" bestFit="1" customWidth="1"/>
    <col min="4365" max="4365" width="15.875" style="60" customWidth="1"/>
    <col min="4366" max="4366" width="15" style="60" customWidth="1"/>
    <col min="4367" max="4367" width="23.25" style="60" customWidth="1"/>
    <col min="4368" max="4368" width="5.625" style="60" customWidth="1"/>
    <col min="4369" max="4369" width="5.625" style="60" bestFit="1" customWidth="1"/>
    <col min="4370" max="4370" width="15.875" style="60" customWidth="1"/>
    <col min="4371" max="4371" width="15" style="60" customWidth="1"/>
    <col min="4372" max="4372" width="23.25" style="60" customWidth="1"/>
    <col min="4373" max="4373" width="5.625" style="60" customWidth="1"/>
    <col min="4374" max="4374" width="5.625" style="60" bestFit="1" customWidth="1"/>
    <col min="4375" max="4375" width="15.875" style="60" customWidth="1"/>
    <col min="4376" max="4376" width="15" style="60" customWidth="1"/>
    <col min="4377" max="4377" width="23.25" style="60" customWidth="1"/>
    <col min="4378" max="4378" width="5.625" style="60" customWidth="1"/>
    <col min="4379" max="4379" width="5.625" style="60" bestFit="1" customWidth="1"/>
    <col min="4380" max="4380" width="15.875" style="60" customWidth="1"/>
    <col min="4381" max="4381" width="15" style="60" customWidth="1"/>
    <col min="4382" max="4382" width="23.25" style="60" customWidth="1"/>
    <col min="4383" max="4383" width="5.625" style="60" customWidth="1"/>
    <col min="4384" max="4608" width="9" style="60"/>
    <col min="4609" max="4609" width="13.5" style="60" customWidth="1"/>
    <col min="4610" max="4610" width="5.625" style="60" bestFit="1" customWidth="1"/>
    <col min="4611" max="4611" width="15.875" style="60" customWidth="1"/>
    <col min="4612" max="4612" width="15" style="60" customWidth="1"/>
    <col min="4613" max="4613" width="23.25" style="60" customWidth="1"/>
    <col min="4614" max="4614" width="5.625" style="60" customWidth="1"/>
    <col min="4615" max="4615" width="5.625" style="60" bestFit="1" customWidth="1"/>
    <col min="4616" max="4616" width="15.875" style="60" customWidth="1"/>
    <col min="4617" max="4617" width="15" style="60" customWidth="1"/>
    <col min="4618" max="4618" width="23.25" style="60" customWidth="1"/>
    <col min="4619" max="4619" width="5.625" style="60" customWidth="1"/>
    <col min="4620" max="4620" width="5.625" style="60" bestFit="1" customWidth="1"/>
    <col min="4621" max="4621" width="15.875" style="60" customWidth="1"/>
    <col min="4622" max="4622" width="15" style="60" customWidth="1"/>
    <col min="4623" max="4623" width="23.25" style="60" customWidth="1"/>
    <col min="4624" max="4624" width="5.625" style="60" customWidth="1"/>
    <col min="4625" max="4625" width="5.625" style="60" bestFit="1" customWidth="1"/>
    <col min="4626" max="4626" width="15.875" style="60" customWidth="1"/>
    <col min="4627" max="4627" width="15" style="60" customWidth="1"/>
    <col min="4628" max="4628" width="23.25" style="60" customWidth="1"/>
    <col min="4629" max="4629" width="5.625" style="60" customWidth="1"/>
    <col min="4630" max="4630" width="5.625" style="60" bestFit="1" customWidth="1"/>
    <col min="4631" max="4631" width="15.875" style="60" customWidth="1"/>
    <col min="4632" max="4632" width="15" style="60" customWidth="1"/>
    <col min="4633" max="4633" width="23.25" style="60" customWidth="1"/>
    <col min="4634" max="4634" width="5.625" style="60" customWidth="1"/>
    <col min="4635" max="4635" width="5.625" style="60" bestFit="1" customWidth="1"/>
    <col min="4636" max="4636" width="15.875" style="60" customWidth="1"/>
    <col min="4637" max="4637" width="15" style="60" customWidth="1"/>
    <col min="4638" max="4638" width="23.25" style="60" customWidth="1"/>
    <col min="4639" max="4639" width="5.625" style="60" customWidth="1"/>
    <col min="4640" max="4864" width="9" style="60"/>
    <col min="4865" max="4865" width="13.5" style="60" customWidth="1"/>
    <col min="4866" max="4866" width="5.625" style="60" bestFit="1" customWidth="1"/>
    <col min="4867" max="4867" width="15.875" style="60" customWidth="1"/>
    <col min="4868" max="4868" width="15" style="60" customWidth="1"/>
    <col min="4869" max="4869" width="23.25" style="60" customWidth="1"/>
    <col min="4870" max="4870" width="5.625" style="60" customWidth="1"/>
    <col min="4871" max="4871" width="5.625" style="60" bestFit="1" customWidth="1"/>
    <col min="4872" max="4872" width="15.875" style="60" customWidth="1"/>
    <col min="4873" max="4873" width="15" style="60" customWidth="1"/>
    <col min="4874" max="4874" width="23.25" style="60" customWidth="1"/>
    <col min="4875" max="4875" width="5.625" style="60" customWidth="1"/>
    <col min="4876" max="4876" width="5.625" style="60" bestFit="1" customWidth="1"/>
    <col min="4877" max="4877" width="15.875" style="60" customWidth="1"/>
    <col min="4878" max="4878" width="15" style="60" customWidth="1"/>
    <col min="4879" max="4879" width="23.25" style="60" customWidth="1"/>
    <col min="4880" max="4880" width="5.625" style="60" customWidth="1"/>
    <col min="4881" max="4881" width="5.625" style="60" bestFit="1" customWidth="1"/>
    <col min="4882" max="4882" width="15.875" style="60" customWidth="1"/>
    <col min="4883" max="4883" width="15" style="60" customWidth="1"/>
    <col min="4884" max="4884" width="23.25" style="60" customWidth="1"/>
    <col min="4885" max="4885" width="5.625" style="60" customWidth="1"/>
    <col min="4886" max="4886" width="5.625" style="60" bestFit="1" customWidth="1"/>
    <col min="4887" max="4887" width="15.875" style="60" customWidth="1"/>
    <col min="4888" max="4888" width="15" style="60" customWidth="1"/>
    <col min="4889" max="4889" width="23.25" style="60" customWidth="1"/>
    <col min="4890" max="4890" width="5.625" style="60" customWidth="1"/>
    <col min="4891" max="4891" width="5.625" style="60" bestFit="1" customWidth="1"/>
    <col min="4892" max="4892" width="15.875" style="60" customWidth="1"/>
    <col min="4893" max="4893" width="15" style="60" customWidth="1"/>
    <col min="4894" max="4894" width="23.25" style="60" customWidth="1"/>
    <col min="4895" max="4895" width="5.625" style="60" customWidth="1"/>
    <col min="4896" max="5120" width="9" style="60"/>
    <col min="5121" max="5121" width="13.5" style="60" customWidth="1"/>
    <col min="5122" max="5122" width="5.625" style="60" bestFit="1" customWidth="1"/>
    <col min="5123" max="5123" width="15.875" style="60" customWidth="1"/>
    <col min="5124" max="5124" width="15" style="60" customWidth="1"/>
    <col min="5125" max="5125" width="23.25" style="60" customWidth="1"/>
    <col min="5126" max="5126" width="5.625" style="60" customWidth="1"/>
    <col min="5127" max="5127" width="5.625" style="60" bestFit="1" customWidth="1"/>
    <col min="5128" max="5128" width="15.875" style="60" customWidth="1"/>
    <col min="5129" max="5129" width="15" style="60" customWidth="1"/>
    <col min="5130" max="5130" width="23.25" style="60" customWidth="1"/>
    <col min="5131" max="5131" width="5.625" style="60" customWidth="1"/>
    <col min="5132" max="5132" width="5.625" style="60" bestFit="1" customWidth="1"/>
    <col min="5133" max="5133" width="15.875" style="60" customWidth="1"/>
    <col min="5134" max="5134" width="15" style="60" customWidth="1"/>
    <col min="5135" max="5135" width="23.25" style="60" customWidth="1"/>
    <col min="5136" max="5136" width="5.625" style="60" customWidth="1"/>
    <col min="5137" max="5137" width="5.625" style="60" bestFit="1" customWidth="1"/>
    <col min="5138" max="5138" width="15.875" style="60" customWidth="1"/>
    <col min="5139" max="5139" width="15" style="60" customWidth="1"/>
    <col min="5140" max="5140" width="23.25" style="60" customWidth="1"/>
    <col min="5141" max="5141" width="5.625" style="60" customWidth="1"/>
    <col min="5142" max="5142" width="5.625" style="60" bestFit="1" customWidth="1"/>
    <col min="5143" max="5143" width="15.875" style="60" customWidth="1"/>
    <col min="5144" max="5144" width="15" style="60" customWidth="1"/>
    <col min="5145" max="5145" width="23.25" style="60" customWidth="1"/>
    <col min="5146" max="5146" width="5.625" style="60" customWidth="1"/>
    <col min="5147" max="5147" width="5.625" style="60" bestFit="1" customWidth="1"/>
    <col min="5148" max="5148" width="15.875" style="60" customWidth="1"/>
    <col min="5149" max="5149" width="15" style="60" customWidth="1"/>
    <col min="5150" max="5150" width="23.25" style="60" customWidth="1"/>
    <col min="5151" max="5151" width="5.625" style="60" customWidth="1"/>
    <col min="5152" max="5376" width="9" style="60"/>
    <col min="5377" max="5377" width="13.5" style="60" customWidth="1"/>
    <col min="5378" max="5378" width="5.625" style="60" bestFit="1" customWidth="1"/>
    <col min="5379" max="5379" width="15.875" style="60" customWidth="1"/>
    <col min="5380" max="5380" width="15" style="60" customWidth="1"/>
    <col min="5381" max="5381" width="23.25" style="60" customWidth="1"/>
    <col min="5382" max="5382" width="5.625" style="60" customWidth="1"/>
    <col min="5383" max="5383" width="5.625" style="60" bestFit="1" customWidth="1"/>
    <col min="5384" max="5384" width="15.875" style="60" customWidth="1"/>
    <col min="5385" max="5385" width="15" style="60" customWidth="1"/>
    <col min="5386" max="5386" width="23.25" style="60" customWidth="1"/>
    <col min="5387" max="5387" width="5.625" style="60" customWidth="1"/>
    <col min="5388" max="5388" width="5.625" style="60" bestFit="1" customWidth="1"/>
    <col min="5389" max="5389" width="15.875" style="60" customWidth="1"/>
    <col min="5390" max="5390" width="15" style="60" customWidth="1"/>
    <col min="5391" max="5391" width="23.25" style="60" customWidth="1"/>
    <col min="5392" max="5392" width="5.625" style="60" customWidth="1"/>
    <col min="5393" max="5393" width="5.625" style="60" bestFit="1" customWidth="1"/>
    <col min="5394" max="5394" width="15.875" style="60" customWidth="1"/>
    <col min="5395" max="5395" width="15" style="60" customWidth="1"/>
    <col min="5396" max="5396" width="23.25" style="60" customWidth="1"/>
    <col min="5397" max="5397" width="5.625" style="60" customWidth="1"/>
    <col min="5398" max="5398" width="5.625" style="60" bestFit="1" customWidth="1"/>
    <col min="5399" max="5399" width="15.875" style="60" customWidth="1"/>
    <col min="5400" max="5400" width="15" style="60" customWidth="1"/>
    <col min="5401" max="5401" width="23.25" style="60" customWidth="1"/>
    <col min="5402" max="5402" width="5.625" style="60" customWidth="1"/>
    <col min="5403" max="5403" width="5.625" style="60" bestFit="1" customWidth="1"/>
    <col min="5404" max="5404" width="15.875" style="60" customWidth="1"/>
    <col min="5405" max="5405" width="15" style="60" customWidth="1"/>
    <col min="5406" max="5406" width="23.25" style="60" customWidth="1"/>
    <col min="5407" max="5407" width="5.625" style="60" customWidth="1"/>
    <col min="5408" max="5632" width="9" style="60"/>
    <col min="5633" max="5633" width="13.5" style="60" customWidth="1"/>
    <col min="5634" max="5634" width="5.625" style="60" bestFit="1" customWidth="1"/>
    <col min="5635" max="5635" width="15.875" style="60" customWidth="1"/>
    <col min="5636" max="5636" width="15" style="60" customWidth="1"/>
    <col min="5637" max="5637" width="23.25" style="60" customWidth="1"/>
    <col min="5638" max="5638" width="5.625" style="60" customWidth="1"/>
    <col min="5639" max="5639" width="5.625" style="60" bestFit="1" customWidth="1"/>
    <col min="5640" max="5640" width="15.875" style="60" customWidth="1"/>
    <col min="5641" max="5641" width="15" style="60" customWidth="1"/>
    <col min="5642" max="5642" width="23.25" style="60" customWidth="1"/>
    <col min="5643" max="5643" width="5.625" style="60" customWidth="1"/>
    <col min="5644" max="5644" width="5.625" style="60" bestFit="1" customWidth="1"/>
    <col min="5645" max="5645" width="15.875" style="60" customWidth="1"/>
    <col min="5646" max="5646" width="15" style="60" customWidth="1"/>
    <col min="5647" max="5647" width="23.25" style="60" customWidth="1"/>
    <col min="5648" max="5648" width="5.625" style="60" customWidth="1"/>
    <col min="5649" max="5649" width="5.625" style="60" bestFit="1" customWidth="1"/>
    <col min="5650" max="5650" width="15.875" style="60" customWidth="1"/>
    <col min="5651" max="5651" width="15" style="60" customWidth="1"/>
    <col min="5652" max="5652" width="23.25" style="60" customWidth="1"/>
    <col min="5653" max="5653" width="5.625" style="60" customWidth="1"/>
    <col min="5654" max="5654" width="5.625" style="60" bestFit="1" customWidth="1"/>
    <col min="5655" max="5655" width="15.875" style="60" customWidth="1"/>
    <col min="5656" max="5656" width="15" style="60" customWidth="1"/>
    <col min="5657" max="5657" width="23.25" style="60" customWidth="1"/>
    <col min="5658" max="5658" width="5.625" style="60" customWidth="1"/>
    <col min="5659" max="5659" width="5.625" style="60" bestFit="1" customWidth="1"/>
    <col min="5660" max="5660" width="15.875" style="60" customWidth="1"/>
    <col min="5661" max="5661" width="15" style="60" customWidth="1"/>
    <col min="5662" max="5662" width="23.25" style="60" customWidth="1"/>
    <col min="5663" max="5663" width="5.625" style="60" customWidth="1"/>
    <col min="5664" max="5888" width="9" style="60"/>
    <col min="5889" max="5889" width="13.5" style="60" customWidth="1"/>
    <col min="5890" max="5890" width="5.625" style="60" bestFit="1" customWidth="1"/>
    <col min="5891" max="5891" width="15.875" style="60" customWidth="1"/>
    <col min="5892" max="5892" width="15" style="60" customWidth="1"/>
    <col min="5893" max="5893" width="23.25" style="60" customWidth="1"/>
    <col min="5894" max="5894" width="5.625" style="60" customWidth="1"/>
    <col min="5895" max="5895" width="5.625" style="60" bestFit="1" customWidth="1"/>
    <col min="5896" max="5896" width="15.875" style="60" customWidth="1"/>
    <col min="5897" max="5897" width="15" style="60" customWidth="1"/>
    <col min="5898" max="5898" width="23.25" style="60" customWidth="1"/>
    <col min="5899" max="5899" width="5.625" style="60" customWidth="1"/>
    <col min="5900" max="5900" width="5.625" style="60" bestFit="1" customWidth="1"/>
    <col min="5901" max="5901" width="15.875" style="60" customWidth="1"/>
    <col min="5902" max="5902" width="15" style="60" customWidth="1"/>
    <col min="5903" max="5903" width="23.25" style="60" customWidth="1"/>
    <col min="5904" max="5904" width="5.625" style="60" customWidth="1"/>
    <col min="5905" max="5905" width="5.625" style="60" bestFit="1" customWidth="1"/>
    <col min="5906" max="5906" width="15.875" style="60" customWidth="1"/>
    <col min="5907" max="5907" width="15" style="60" customWidth="1"/>
    <col min="5908" max="5908" width="23.25" style="60" customWidth="1"/>
    <col min="5909" max="5909" width="5.625" style="60" customWidth="1"/>
    <col min="5910" max="5910" width="5.625" style="60" bestFit="1" customWidth="1"/>
    <col min="5911" max="5911" width="15.875" style="60" customWidth="1"/>
    <col min="5912" max="5912" width="15" style="60" customWidth="1"/>
    <col min="5913" max="5913" width="23.25" style="60" customWidth="1"/>
    <col min="5914" max="5914" width="5.625" style="60" customWidth="1"/>
    <col min="5915" max="5915" width="5.625" style="60" bestFit="1" customWidth="1"/>
    <col min="5916" max="5916" width="15.875" style="60" customWidth="1"/>
    <col min="5917" max="5917" width="15" style="60" customWidth="1"/>
    <col min="5918" max="5918" width="23.25" style="60" customWidth="1"/>
    <col min="5919" max="5919" width="5.625" style="60" customWidth="1"/>
    <col min="5920" max="6144" width="9" style="60"/>
    <col min="6145" max="6145" width="13.5" style="60" customWidth="1"/>
    <col min="6146" max="6146" width="5.625" style="60" bestFit="1" customWidth="1"/>
    <col min="6147" max="6147" width="15.875" style="60" customWidth="1"/>
    <col min="6148" max="6148" width="15" style="60" customWidth="1"/>
    <col min="6149" max="6149" width="23.25" style="60" customWidth="1"/>
    <col min="6150" max="6150" width="5.625" style="60" customWidth="1"/>
    <col min="6151" max="6151" width="5.625" style="60" bestFit="1" customWidth="1"/>
    <col min="6152" max="6152" width="15.875" style="60" customWidth="1"/>
    <col min="6153" max="6153" width="15" style="60" customWidth="1"/>
    <col min="6154" max="6154" width="23.25" style="60" customWidth="1"/>
    <col min="6155" max="6155" width="5.625" style="60" customWidth="1"/>
    <col min="6156" max="6156" width="5.625" style="60" bestFit="1" customWidth="1"/>
    <col min="6157" max="6157" width="15.875" style="60" customWidth="1"/>
    <col min="6158" max="6158" width="15" style="60" customWidth="1"/>
    <col min="6159" max="6159" width="23.25" style="60" customWidth="1"/>
    <col min="6160" max="6160" width="5.625" style="60" customWidth="1"/>
    <col min="6161" max="6161" width="5.625" style="60" bestFit="1" customWidth="1"/>
    <col min="6162" max="6162" width="15.875" style="60" customWidth="1"/>
    <col min="6163" max="6163" width="15" style="60" customWidth="1"/>
    <col min="6164" max="6164" width="23.25" style="60" customWidth="1"/>
    <col min="6165" max="6165" width="5.625" style="60" customWidth="1"/>
    <col min="6166" max="6166" width="5.625" style="60" bestFit="1" customWidth="1"/>
    <col min="6167" max="6167" width="15.875" style="60" customWidth="1"/>
    <col min="6168" max="6168" width="15" style="60" customWidth="1"/>
    <col min="6169" max="6169" width="23.25" style="60" customWidth="1"/>
    <col min="6170" max="6170" width="5.625" style="60" customWidth="1"/>
    <col min="6171" max="6171" width="5.625" style="60" bestFit="1" customWidth="1"/>
    <col min="6172" max="6172" width="15.875" style="60" customWidth="1"/>
    <col min="6173" max="6173" width="15" style="60" customWidth="1"/>
    <col min="6174" max="6174" width="23.25" style="60" customWidth="1"/>
    <col min="6175" max="6175" width="5.625" style="60" customWidth="1"/>
    <col min="6176" max="6400" width="9" style="60"/>
    <col min="6401" max="6401" width="13.5" style="60" customWidth="1"/>
    <col min="6402" max="6402" width="5.625" style="60" bestFit="1" customWidth="1"/>
    <col min="6403" max="6403" width="15.875" style="60" customWidth="1"/>
    <col min="6404" max="6404" width="15" style="60" customWidth="1"/>
    <col min="6405" max="6405" width="23.25" style="60" customWidth="1"/>
    <col min="6406" max="6406" width="5.625" style="60" customWidth="1"/>
    <col min="6407" max="6407" width="5.625" style="60" bestFit="1" customWidth="1"/>
    <col min="6408" max="6408" width="15.875" style="60" customWidth="1"/>
    <col min="6409" max="6409" width="15" style="60" customWidth="1"/>
    <col min="6410" max="6410" width="23.25" style="60" customWidth="1"/>
    <col min="6411" max="6411" width="5.625" style="60" customWidth="1"/>
    <col min="6412" max="6412" width="5.625" style="60" bestFit="1" customWidth="1"/>
    <col min="6413" max="6413" width="15.875" style="60" customWidth="1"/>
    <col min="6414" max="6414" width="15" style="60" customWidth="1"/>
    <col min="6415" max="6415" width="23.25" style="60" customWidth="1"/>
    <col min="6416" max="6416" width="5.625" style="60" customWidth="1"/>
    <col min="6417" max="6417" width="5.625" style="60" bestFit="1" customWidth="1"/>
    <col min="6418" max="6418" width="15.875" style="60" customWidth="1"/>
    <col min="6419" max="6419" width="15" style="60" customWidth="1"/>
    <col min="6420" max="6420" width="23.25" style="60" customWidth="1"/>
    <col min="6421" max="6421" width="5.625" style="60" customWidth="1"/>
    <col min="6422" max="6422" width="5.625" style="60" bestFit="1" customWidth="1"/>
    <col min="6423" max="6423" width="15.875" style="60" customWidth="1"/>
    <col min="6424" max="6424" width="15" style="60" customWidth="1"/>
    <col min="6425" max="6425" width="23.25" style="60" customWidth="1"/>
    <col min="6426" max="6426" width="5.625" style="60" customWidth="1"/>
    <col min="6427" max="6427" width="5.625" style="60" bestFit="1" customWidth="1"/>
    <col min="6428" max="6428" width="15.875" style="60" customWidth="1"/>
    <col min="6429" max="6429" width="15" style="60" customWidth="1"/>
    <col min="6430" max="6430" width="23.25" style="60" customWidth="1"/>
    <col min="6431" max="6431" width="5.625" style="60" customWidth="1"/>
    <col min="6432" max="6656" width="9" style="60"/>
    <col min="6657" max="6657" width="13.5" style="60" customWidth="1"/>
    <col min="6658" max="6658" width="5.625" style="60" bestFit="1" customWidth="1"/>
    <col min="6659" max="6659" width="15.875" style="60" customWidth="1"/>
    <col min="6660" max="6660" width="15" style="60" customWidth="1"/>
    <col min="6661" max="6661" width="23.25" style="60" customWidth="1"/>
    <col min="6662" max="6662" width="5.625" style="60" customWidth="1"/>
    <col min="6663" max="6663" width="5.625" style="60" bestFit="1" customWidth="1"/>
    <col min="6664" max="6664" width="15.875" style="60" customWidth="1"/>
    <col min="6665" max="6665" width="15" style="60" customWidth="1"/>
    <col min="6666" max="6666" width="23.25" style="60" customWidth="1"/>
    <col min="6667" max="6667" width="5.625" style="60" customWidth="1"/>
    <col min="6668" max="6668" width="5.625" style="60" bestFit="1" customWidth="1"/>
    <col min="6669" max="6669" width="15.875" style="60" customWidth="1"/>
    <col min="6670" max="6670" width="15" style="60" customWidth="1"/>
    <col min="6671" max="6671" width="23.25" style="60" customWidth="1"/>
    <col min="6672" max="6672" width="5.625" style="60" customWidth="1"/>
    <col min="6673" max="6673" width="5.625" style="60" bestFit="1" customWidth="1"/>
    <col min="6674" max="6674" width="15.875" style="60" customWidth="1"/>
    <col min="6675" max="6675" width="15" style="60" customWidth="1"/>
    <col min="6676" max="6676" width="23.25" style="60" customWidth="1"/>
    <col min="6677" max="6677" width="5.625" style="60" customWidth="1"/>
    <col min="6678" max="6678" width="5.625" style="60" bestFit="1" customWidth="1"/>
    <col min="6679" max="6679" width="15.875" style="60" customWidth="1"/>
    <col min="6680" max="6680" width="15" style="60" customWidth="1"/>
    <col min="6681" max="6681" width="23.25" style="60" customWidth="1"/>
    <col min="6682" max="6682" width="5.625" style="60" customWidth="1"/>
    <col min="6683" max="6683" width="5.625" style="60" bestFit="1" customWidth="1"/>
    <col min="6684" max="6684" width="15.875" style="60" customWidth="1"/>
    <col min="6685" max="6685" width="15" style="60" customWidth="1"/>
    <col min="6686" max="6686" width="23.25" style="60" customWidth="1"/>
    <col min="6687" max="6687" width="5.625" style="60" customWidth="1"/>
    <col min="6688" max="6912" width="9" style="60"/>
    <col min="6913" max="6913" width="13.5" style="60" customWidth="1"/>
    <col min="6914" max="6914" width="5.625" style="60" bestFit="1" customWidth="1"/>
    <col min="6915" max="6915" width="15.875" style="60" customWidth="1"/>
    <col min="6916" max="6916" width="15" style="60" customWidth="1"/>
    <col min="6917" max="6917" width="23.25" style="60" customWidth="1"/>
    <col min="6918" max="6918" width="5.625" style="60" customWidth="1"/>
    <col min="6919" max="6919" width="5.625" style="60" bestFit="1" customWidth="1"/>
    <col min="6920" max="6920" width="15.875" style="60" customWidth="1"/>
    <col min="6921" max="6921" width="15" style="60" customWidth="1"/>
    <col min="6922" max="6922" width="23.25" style="60" customWidth="1"/>
    <col min="6923" max="6923" width="5.625" style="60" customWidth="1"/>
    <col min="6924" max="6924" width="5.625" style="60" bestFit="1" customWidth="1"/>
    <col min="6925" max="6925" width="15.875" style="60" customWidth="1"/>
    <col min="6926" max="6926" width="15" style="60" customWidth="1"/>
    <col min="6927" max="6927" width="23.25" style="60" customWidth="1"/>
    <col min="6928" max="6928" width="5.625" style="60" customWidth="1"/>
    <col min="6929" max="6929" width="5.625" style="60" bestFit="1" customWidth="1"/>
    <col min="6930" max="6930" width="15.875" style="60" customWidth="1"/>
    <col min="6931" max="6931" width="15" style="60" customWidth="1"/>
    <col min="6932" max="6932" width="23.25" style="60" customWidth="1"/>
    <col min="6933" max="6933" width="5.625" style="60" customWidth="1"/>
    <col min="6934" max="6934" width="5.625" style="60" bestFit="1" customWidth="1"/>
    <col min="6935" max="6935" width="15.875" style="60" customWidth="1"/>
    <col min="6936" max="6936" width="15" style="60" customWidth="1"/>
    <col min="6937" max="6937" width="23.25" style="60" customWidth="1"/>
    <col min="6938" max="6938" width="5.625" style="60" customWidth="1"/>
    <col min="6939" max="6939" width="5.625" style="60" bestFit="1" customWidth="1"/>
    <col min="6940" max="6940" width="15.875" style="60" customWidth="1"/>
    <col min="6941" max="6941" width="15" style="60" customWidth="1"/>
    <col min="6942" max="6942" width="23.25" style="60" customWidth="1"/>
    <col min="6943" max="6943" width="5.625" style="60" customWidth="1"/>
    <col min="6944" max="7168" width="9" style="60"/>
    <col min="7169" max="7169" width="13.5" style="60" customWidth="1"/>
    <col min="7170" max="7170" width="5.625" style="60" bestFit="1" customWidth="1"/>
    <col min="7171" max="7171" width="15.875" style="60" customWidth="1"/>
    <col min="7172" max="7172" width="15" style="60" customWidth="1"/>
    <col min="7173" max="7173" width="23.25" style="60" customWidth="1"/>
    <col min="7174" max="7174" width="5.625" style="60" customWidth="1"/>
    <col min="7175" max="7175" width="5.625" style="60" bestFit="1" customWidth="1"/>
    <col min="7176" max="7176" width="15.875" style="60" customWidth="1"/>
    <col min="7177" max="7177" width="15" style="60" customWidth="1"/>
    <col min="7178" max="7178" width="23.25" style="60" customWidth="1"/>
    <col min="7179" max="7179" width="5.625" style="60" customWidth="1"/>
    <col min="7180" max="7180" width="5.625" style="60" bestFit="1" customWidth="1"/>
    <col min="7181" max="7181" width="15.875" style="60" customWidth="1"/>
    <col min="7182" max="7182" width="15" style="60" customWidth="1"/>
    <col min="7183" max="7183" width="23.25" style="60" customWidth="1"/>
    <col min="7184" max="7184" width="5.625" style="60" customWidth="1"/>
    <col min="7185" max="7185" width="5.625" style="60" bestFit="1" customWidth="1"/>
    <col min="7186" max="7186" width="15.875" style="60" customWidth="1"/>
    <col min="7187" max="7187" width="15" style="60" customWidth="1"/>
    <col min="7188" max="7188" width="23.25" style="60" customWidth="1"/>
    <col min="7189" max="7189" width="5.625" style="60" customWidth="1"/>
    <col min="7190" max="7190" width="5.625" style="60" bestFit="1" customWidth="1"/>
    <col min="7191" max="7191" width="15.875" style="60" customWidth="1"/>
    <col min="7192" max="7192" width="15" style="60" customWidth="1"/>
    <col min="7193" max="7193" width="23.25" style="60" customWidth="1"/>
    <col min="7194" max="7194" width="5.625" style="60" customWidth="1"/>
    <col min="7195" max="7195" width="5.625" style="60" bestFit="1" customWidth="1"/>
    <col min="7196" max="7196" width="15.875" style="60" customWidth="1"/>
    <col min="7197" max="7197" width="15" style="60" customWidth="1"/>
    <col min="7198" max="7198" width="23.25" style="60" customWidth="1"/>
    <col min="7199" max="7199" width="5.625" style="60" customWidth="1"/>
    <col min="7200" max="7424" width="9" style="60"/>
    <col min="7425" max="7425" width="13.5" style="60" customWidth="1"/>
    <col min="7426" max="7426" width="5.625" style="60" bestFit="1" customWidth="1"/>
    <col min="7427" max="7427" width="15.875" style="60" customWidth="1"/>
    <col min="7428" max="7428" width="15" style="60" customWidth="1"/>
    <col min="7429" max="7429" width="23.25" style="60" customWidth="1"/>
    <col min="7430" max="7430" width="5.625" style="60" customWidth="1"/>
    <col min="7431" max="7431" width="5.625" style="60" bestFit="1" customWidth="1"/>
    <col min="7432" max="7432" width="15.875" style="60" customWidth="1"/>
    <col min="7433" max="7433" width="15" style="60" customWidth="1"/>
    <col min="7434" max="7434" width="23.25" style="60" customWidth="1"/>
    <col min="7435" max="7435" width="5.625" style="60" customWidth="1"/>
    <col min="7436" max="7436" width="5.625" style="60" bestFit="1" customWidth="1"/>
    <col min="7437" max="7437" width="15.875" style="60" customWidth="1"/>
    <col min="7438" max="7438" width="15" style="60" customWidth="1"/>
    <col min="7439" max="7439" width="23.25" style="60" customWidth="1"/>
    <col min="7440" max="7440" width="5.625" style="60" customWidth="1"/>
    <col min="7441" max="7441" width="5.625" style="60" bestFit="1" customWidth="1"/>
    <col min="7442" max="7442" width="15.875" style="60" customWidth="1"/>
    <col min="7443" max="7443" width="15" style="60" customWidth="1"/>
    <col min="7444" max="7444" width="23.25" style="60" customWidth="1"/>
    <col min="7445" max="7445" width="5.625" style="60" customWidth="1"/>
    <col min="7446" max="7446" width="5.625" style="60" bestFit="1" customWidth="1"/>
    <col min="7447" max="7447" width="15.875" style="60" customWidth="1"/>
    <col min="7448" max="7448" width="15" style="60" customWidth="1"/>
    <col min="7449" max="7449" width="23.25" style="60" customWidth="1"/>
    <col min="7450" max="7450" width="5.625" style="60" customWidth="1"/>
    <col min="7451" max="7451" width="5.625" style="60" bestFit="1" customWidth="1"/>
    <col min="7452" max="7452" width="15.875" style="60" customWidth="1"/>
    <col min="7453" max="7453" width="15" style="60" customWidth="1"/>
    <col min="7454" max="7454" width="23.25" style="60" customWidth="1"/>
    <col min="7455" max="7455" width="5.625" style="60" customWidth="1"/>
    <col min="7456" max="7680" width="9" style="60"/>
    <col min="7681" max="7681" width="13.5" style="60" customWidth="1"/>
    <col min="7682" max="7682" width="5.625" style="60" bestFit="1" customWidth="1"/>
    <col min="7683" max="7683" width="15.875" style="60" customWidth="1"/>
    <col min="7684" max="7684" width="15" style="60" customWidth="1"/>
    <col min="7685" max="7685" width="23.25" style="60" customWidth="1"/>
    <col min="7686" max="7686" width="5.625" style="60" customWidth="1"/>
    <col min="7687" max="7687" width="5.625" style="60" bestFit="1" customWidth="1"/>
    <col min="7688" max="7688" width="15.875" style="60" customWidth="1"/>
    <col min="7689" max="7689" width="15" style="60" customWidth="1"/>
    <col min="7690" max="7690" width="23.25" style="60" customWidth="1"/>
    <col min="7691" max="7691" width="5.625" style="60" customWidth="1"/>
    <col min="7692" max="7692" width="5.625" style="60" bestFit="1" customWidth="1"/>
    <col min="7693" max="7693" width="15.875" style="60" customWidth="1"/>
    <col min="7694" max="7694" width="15" style="60" customWidth="1"/>
    <col min="7695" max="7695" width="23.25" style="60" customWidth="1"/>
    <col min="7696" max="7696" width="5.625" style="60" customWidth="1"/>
    <col min="7697" max="7697" width="5.625" style="60" bestFit="1" customWidth="1"/>
    <col min="7698" max="7698" width="15.875" style="60" customWidth="1"/>
    <col min="7699" max="7699" width="15" style="60" customWidth="1"/>
    <col min="7700" max="7700" width="23.25" style="60" customWidth="1"/>
    <col min="7701" max="7701" width="5.625" style="60" customWidth="1"/>
    <col min="7702" max="7702" width="5.625" style="60" bestFit="1" customWidth="1"/>
    <col min="7703" max="7703" width="15.875" style="60" customWidth="1"/>
    <col min="7704" max="7704" width="15" style="60" customWidth="1"/>
    <col min="7705" max="7705" width="23.25" style="60" customWidth="1"/>
    <col min="7706" max="7706" width="5.625" style="60" customWidth="1"/>
    <col min="7707" max="7707" width="5.625" style="60" bestFit="1" customWidth="1"/>
    <col min="7708" max="7708" width="15.875" style="60" customWidth="1"/>
    <col min="7709" max="7709" width="15" style="60" customWidth="1"/>
    <col min="7710" max="7710" width="23.25" style="60" customWidth="1"/>
    <col min="7711" max="7711" width="5.625" style="60" customWidth="1"/>
    <col min="7712" max="7936" width="9" style="60"/>
    <col min="7937" max="7937" width="13.5" style="60" customWidth="1"/>
    <col min="7938" max="7938" width="5.625" style="60" bestFit="1" customWidth="1"/>
    <col min="7939" max="7939" width="15.875" style="60" customWidth="1"/>
    <col min="7940" max="7940" width="15" style="60" customWidth="1"/>
    <col min="7941" max="7941" width="23.25" style="60" customWidth="1"/>
    <col min="7942" max="7942" width="5.625" style="60" customWidth="1"/>
    <col min="7943" max="7943" width="5.625" style="60" bestFit="1" customWidth="1"/>
    <col min="7944" max="7944" width="15.875" style="60" customWidth="1"/>
    <col min="7945" max="7945" width="15" style="60" customWidth="1"/>
    <col min="7946" max="7946" width="23.25" style="60" customWidth="1"/>
    <col min="7947" max="7947" width="5.625" style="60" customWidth="1"/>
    <col min="7948" max="7948" width="5.625" style="60" bestFit="1" customWidth="1"/>
    <col min="7949" max="7949" width="15.875" style="60" customWidth="1"/>
    <col min="7950" max="7950" width="15" style="60" customWidth="1"/>
    <col min="7951" max="7951" width="23.25" style="60" customWidth="1"/>
    <col min="7952" max="7952" width="5.625" style="60" customWidth="1"/>
    <col min="7953" max="7953" width="5.625" style="60" bestFit="1" customWidth="1"/>
    <col min="7954" max="7954" width="15.875" style="60" customWidth="1"/>
    <col min="7955" max="7955" width="15" style="60" customWidth="1"/>
    <col min="7956" max="7956" width="23.25" style="60" customWidth="1"/>
    <col min="7957" max="7957" width="5.625" style="60" customWidth="1"/>
    <col min="7958" max="7958" width="5.625" style="60" bestFit="1" customWidth="1"/>
    <col min="7959" max="7959" width="15.875" style="60" customWidth="1"/>
    <col min="7960" max="7960" width="15" style="60" customWidth="1"/>
    <col min="7961" max="7961" width="23.25" style="60" customWidth="1"/>
    <col min="7962" max="7962" width="5.625" style="60" customWidth="1"/>
    <col min="7963" max="7963" width="5.625" style="60" bestFit="1" customWidth="1"/>
    <col min="7964" max="7964" width="15.875" style="60" customWidth="1"/>
    <col min="7965" max="7965" width="15" style="60" customWidth="1"/>
    <col min="7966" max="7966" width="23.25" style="60" customWidth="1"/>
    <col min="7967" max="7967" width="5.625" style="60" customWidth="1"/>
    <col min="7968" max="8192" width="9" style="60"/>
    <col min="8193" max="8193" width="13.5" style="60" customWidth="1"/>
    <col min="8194" max="8194" width="5.625" style="60" bestFit="1" customWidth="1"/>
    <col min="8195" max="8195" width="15.875" style="60" customWidth="1"/>
    <col min="8196" max="8196" width="15" style="60" customWidth="1"/>
    <col min="8197" max="8197" width="23.25" style="60" customWidth="1"/>
    <col min="8198" max="8198" width="5.625" style="60" customWidth="1"/>
    <col min="8199" max="8199" width="5.625" style="60" bestFit="1" customWidth="1"/>
    <col min="8200" max="8200" width="15.875" style="60" customWidth="1"/>
    <col min="8201" max="8201" width="15" style="60" customWidth="1"/>
    <col min="8202" max="8202" width="23.25" style="60" customWidth="1"/>
    <col min="8203" max="8203" width="5.625" style="60" customWidth="1"/>
    <col min="8204" max="8204" width="5.625" style="60" bestFit="1" customWidth="1"/>
    <col min="8205" max="8205" width="15.875" style="60" customWidth="1"/>
    <col min="8206" max="8206" width="15" style="60" customWidth="1"/>
    <col min="8207" max="8207" width="23.25" style="60" customWidth="1"/>
    <col min="8208" max="8208" width="5.625" style="60" customWidth="1"/>
    <col min="8209" max="8209" width="5.625" style="60" bestFit="1" customWidth="1"/>
    <col min="8210" max="8210" width="15.875" style="60" customWidth="1"/>
    <col min="8211" max="8211" width="15" style="60" customWidth="1"/>
    <col min="8212" max="8212" width="23.25" style="60" customWidth="1"/>
    <col min="8213" max="8213" width="5.625" style="60" customWidth="1"/>
    <col min="8214" max="8214" width="5.625" style="60" bestFit="1" customWidth="1"/>
    <col min="8215" max="8215" width="15.875" style="60" customWidth="1"/>
    <col min="8216" max="8216" width="15" style="60" customWidth="1"/>
    <col min="8217" max="8217" width="23.25" style="60" customWidth="1"/>
    <col min="8218" max="8218" width="5.625" style="60" customWidth="1"/>
    <col min="8219" max="8219" width="5.625" style="60" bestFit="1" customWidth="1"/>
    <col min="8220" max="8220" width="15.875" style="60" customWidth="1"/>
    <col min="8221" max="8221" width="15" style="60" customWidth="1"/>
    <col min="8222" max="8222" width="23.25" style="60" customWidth="1"/>
    <col min="8223" max="8223" width="5.625" style="60" customWidth="1"/>
    <col min="8224" max="8448" width="9" style="60"/>
    <col min="8449" max="8449" width="13.5" style="60" customWidth="1"/>
    <col min="8450" max="8450" width="5.625" style="60" bestFit="1" customWidth="1"/>
    <col min="8451" max="8451" width="15.875" style="60" customWidth="1"/>
    <col min="8452" max="8452" width="15" style="60" customWidth="1"/>
    <col min="8453" max="8453" width="23.25" style="60" customWidth="1"/>
    <col min="8454" max="8454" width="5.625" style="60" customWidth="1"/>
    <col min="8455" max="8455" width="5.625" style="60" bestFit="1" customWidth="1"/>
    <col min="8456" max="8456" width="15.875" style="60" customWidth="1"/>
    <col min="8457" max="8457" width="15" style="60" customWidth="1"/>
    <col min="8458" max="8458" width="23.25" style="60" customWidth="1"/>
    <col min="8459" max="8459" width="5.625" style="60" customWidth="1"/>
    <col min="8460" max="8460" width="5.625" style="60" bestFit="1" customWidth="1"/>
    <col min="8461" max="8461" width="15.875" style="60" customWidth="1"/>
    <col min="8462" max="8462" width="15" style="60" customWidth="1"/>
    <col min="8463" max="8463" width="23.25" style="60" customWidth="1"/>
    <col min="8464" max="8464" width="5.625" style="60" customWidth="1"/>
    <col min="8465" max="8465" width="5.625" style="60" bestFit="1" customWidth="1"/>
    <col min="8466" max="8466" width="15.875" style="60" customWidth="1"/>
    <col min="8467" max="8467" width="15" style="60" customWidth="1"/>
    <col min="8468" max="8468" width="23.25" style="60" customWidth="1"/>
    <col min="8469" max="8469" width="5.625" style="60" customWidth="1"/>
    <col min="8470" max="8470" width="5.625" style="60" bestFit="1" customWidth="1"/>
    <col min="8471" max="8471" width="15.875" style="60" customWidth="1"/>
    <col min="8472" max="8472" width="15" style="60" customWidth="1"/>
    <col min="8473" max="8473" width="23.25" style="60" customWidth="1"/>
    <col min="8474" max="8474" width="5.625" style="60" customWidth="1"/>
    <col min="8475" max="8475" width="5.625" style="60" bestFit="1" customWidth="1"/>
    <col min="8476" max="8476" width="15.875" style="60" customWidth="1"/>
    <col min="8477" max="8477" width="15" style="60" customWidth="1"/>
    <col min="8478" max="8478" width="23.25" style="60" customWidth="1"/>
    <col min="8479" max="8479" width="5.625" style="60" customWidth="1"/>
    <col min="8480" max="8704" width="9" style="60"/>
    <col min="8705" max="8705" width="13.5" style="60" customWidth="1"/>
    <col min="8706" max="8706" width="5.625" style="60" bestFit="1" customWidth="1"/>
    <col min="8707" max="8707" width="15.875" style="60" customWidth="1"/>
    <col min="8708" max="8708" width="15" style="60" customWidth="1"/>
    <col min="8709" max="8709" width="23.25" style="60" customWidth="1"/>
    <col min="8710" max="8710" width="5.625" style="60" customWidth="1"/>
    <col min="8711" max="8711" width="5.625" style="60" bestFit="1" customWidth="1"/>
    <col min="8712" max="8712" width="15.875" style="60" customWidth="1"/>
    <col min="8713" max="8713" width="15" style="60" customWidth="1"/>
    <col min="8714" max="8714" width="23.25" style="60" customWidth="1"/>
    <col min="8715" max="8715" width="5.625" style="60" customWidth="1"/>
    <col min="8716" max="8716" width="5.625" style="60" bestFit="1" customWidth="1"/>
    <col min="8717" max="8717" width="15.875" style="60" customWidth="1"/>
    <col min="8718" max="8718" width="15" style="60" customWidth="1"/>
    <col min="8719" max="8719" width="23.25" style="60" customWidth="1"/>
    <col min="8720" max="8720" width="5.625" style="60" customWidth="1"/>
    <col min="8721" max="8721" width="5.625" style="60" bestFit="1" customWidth="1"/>
    <col min="8722" max="8722" width="15.875" style="60" customWidth="1"/>
    <col min="8723" max="8723" width="15" style="60" customWidth="1"/>
    <col min="8724" max="8724" width="23.25" style="60" customWidth="1"/>
    <col min="8725" max="8725" width="5.625" style="60" customWidth="1"/>
    <col min="8726" max="8726" width="5.625" style="60" bestFit="1" customWidth="1"/>
    <col min="8727" max="8727" width="15.875" style="60" customWidth="1"/>
    <col min="8728" max="8728" width="15" style="60" customWidth="1"/>
    <col min="8729" max="8729" width="23.25" style="60" customWidth="1"/>
    <col min="8730" max="8730" width="5.625" style="60" customWidth="1"/>
    <col min="8731" max="8731" width="5.625" style="60" bestFit="1" customWidth="1"/>
    <col min="8732" max="8732" width="15.875" style="60" customWidth="1"/>
    <col min="8733" max="8733" width="15" style="60" customWidth="1"/>
    <col min="8734" max="8734" width="23.25" style="60" customWidth="1"/>
    <col min="8735" max="8735" width="5.625" style="60" customWidth="1"/>
    <col min="8736" max="8960" width="9" style="60"/>
    <col min="8961" max="8961" width="13.5" style="60" customWidth="1"/>
    <col min="8962" max="8962" width="5.625" style="60" bestFit="1" customWidth="1"/>
    <col min="8963" max="8963" width="15.875" style="60" customWidth="1"/>
    <col min="8964" max="8964" width="15" style="60" customWidth="1"/>
    <col min="8965" max="8965" width="23.25" style="60" customWidth="1"/>
    <col min="8966" max="8966" width="5.625" style="60" customWidth="1"/>
    <col min="8967" max="8967" width="5.625" style="60" bestFit="1" customWidth="1"/>
    <col min="8968" max="8968" width="15.875" style="60" customWidth="1"/>
    <col min="8969" max="8969" width="15" style="60" customWidth="1"/>
    <col min="8970" max="8970" width="23.25" style="60" customWidth="1"/>
    <col min="8971" max="8971" width="5.625" style="60" customWidth="1"/>
    <col min="8972" max="8972" width="5.625" style="60" bestFit="1" customWidth="1"/>
    <col min="8973" max="8973" width="15.875" style="60" customWidth="1"/>
    <col min="8974" max="8974" width="15" style="60" customWidth="1"/>
    <col min="8975" max="8975" width="23.25" style="60" customWidth="1"/>
    <col min="8976" max="8976" width="5.625" style="60" customWidth="1"/>
    <col min="8977" max="8977" width="5.625" style="60" bestFit="1" customWidth="1"/>
    <col min="8978" max="8978" width="15.875" style="60" customWidth="1"/>
    <col min="8979" max="8979" width="15" style="60" customWidth="1"/>
    <col min="8980" max="8980" width="23.25" style="60" customWidth="1"/>
    <col min="8981" max="8981" width="5.625" style="60" customWidth="1"/>
    <col min="8982" max="8982" width="5.625" style="60" bestFit="1" customWidth="1"/>
    <col min="8983" max="8983" width="15.875" style="60" customWidth="1"/>
    <col min="8984" max="8984" width="15" style="60" customWidth="1"/>
    <col min="8985" max="8985" width="23.25" style="60" customWidth="1"/>
    <col min="8986" max="8986" width="5.625" style="60" customWidth="1"/>
    <col min="8987" max="8987" width="5.625" style="60" bestFit="1" customWidth="1"/>
    <col min="8988" max="8988" width="15.875" style="60" customWidth="1"/>
    <col min="8989" max="8989" width="15" style="60" customWidth="1"/>
    <col min="8990" max="8990" width="23.25" style="60" customWidth="1"/>
    <col min="8991" max="8991" width="5.625" style="60" customWidth="1"/>
    <col min="8992" max="9216" width="9" style="60"/>
    <col min="9217" max="9217" width="13.5" style="60" customWidth="1"/>
    <col min="9218" max="9218" width="5.625" style="60" bestFit="1" customWidth="1"/>
    <col min="9219" max="9219" width="15.875" style="60" customWidth="1"/>
    <col min="9220" max="9220" width="15" style="60" customWidth="1"/>
    <col min="9221" max="9221" width="23.25" style="60" customWidth="1"/>
    <col min="9222" max="9222" width="5.625" style="60" customWidth="1"/>
    <col min="9223" max="9223" width="5.625" style="60" bestFit="1" customWidth="1"/>
    <col min="9224" max="9224" width="15.875" style="60" customWidth="1"/>
    <col min="9225" max="9225" width="15" style="60" customWidth="1"/>
    <col min="9226" max="9226" width="23.25" style="60" customWidth="1"/>
    <col min="9227" max="9227" width="5.625" style="60" customWidth="1"/>
    <col min="9228" max="9228" width="5.625" style="60" bestFit="1" customWidth="1"/>
    <col min="9229" max="9229" width="15.875" style="60" customWidth="1"/>
    <col min="9230" max="9230" width="15" style="60" customWidth="1"/>
    <col min="9231" max="9231" width="23.25" style="60" customWidth="1"/>
    <col min="9232" max="9232" width="5.625" style="60" customWidth="1"/>
    <col min="9233" max="9233" width="5.625" style="60" bestFit="1" customWidth="1"/>
    <col min="9234" max="9234" width="15.875" style="60" customWidth="1"/>
    <col min="9235" max="9235" width="15" style="60" customWidth="1"/>
    <col min="9236" max="9236" width="23.25" style="60" customWidth="1"/>
    <col min="9237" max="9237" width="5.625" style="60" customWidth="1"/>
    <col min="9238" max="9238" width="5.625" style="60" bestFit="1" customWidth="1"/>
    <col min="9239" max="9239" width="15.875" style="60" customWidth="1"/>
    <col min="9240" max="9240" width="15" style="60" customWidth="1"/>
    <col min="9241" max="9241" width="23.25" style="60" customWidth="1"/>
    <col min="9242" max="9242" width="5.625" style="60" customWidth="1"/>
    <col min="9243" max="9243" width="5.625" style="60" bestFit="1" customWidth="1"/>
    <col min="9244" max="9244" width="15.875" style="60" customWidth="1"/>
    <col min="9245" max="9245" width="15" style="60" customWidth="1"/>
    <col min="9246" max="9246" width="23.25" style="60" customWidth="1"/>
    <col min="9247" max="9247" width="5.625" style="60" customWidth="1"/>
    <col min="9248" max="9472" width="9" style="60"/>
    <col min="9473" max="9473" width="13.5" style="60" customWidth="1"/>
    <col min="9474" max="9474" width="5.625" style="60" bestFit="1" customWidth="1"/>
    <col min="9475" max="9475" width="15.875" style="60" customWidth="1"/>
    <col min="9476" max="9476" width="15" style="60" customWidth="1"/>
    <col min="9477" max="9477" width="23.25" style="60" customWidth="1"/>
    <col min="9478" max="9478" width="5.625" style="60" customWidth="1"/>
    <col min="9479" max="9479" width="5.625" style="60" bestFit="1" customWidth="1"/>
    <col min="9480" max="9480" width="15.875" style="60" customWidth="1"/>
    <col min="9481" max="9481" width="15" style="60" customWidth="1"/>
    <col min="9482" max="9482" width="23.25" style="60" customWidth="1"/>
    <col min="9483" max="9483" width="5.625" style="60" customWidth="1"/>
    <col min="9484" max="9484" width="5.625" style="60" bestFit="1" customWidth="1"/>
    <col min="9485" max="9485" width="15.875" style="60" customWidth="1"/>
    <col min="9486" max="9486" width="15" style="60" customWidth="1"/>
    <col min="9487" max="9487" width="23.25" style="60" customWidth="1"/>
    <col min="9488" max="9488" width="5.625" style="60" customWidth="1"/>
    <col min="9489" max="9489" width="5.625" style="60" bestFit="1" customWidth="1"/>
    <col min="9490" max="9490" width="15.875" style="60" customWidth="1"/>
    <col min="9491" max="9491" width="15" style="60" customWidth="1"/>
    <col min="9492" max="9492" width="23.25" style="60" customWidth="1"/>
    <col min="9493" max="9493" width="5.625" style="60" customWidth="1"/>
    <col min="9494" max="9494" width="5.625" style="60" bestFit="1" customWidth="1"/>
    <col min="9495" max="9495" width="15.875" style="60" customWidth="1"/>
    <col min="9496" max="9496" width="15" style="60" customWidth="1"/>
    <col min="9497" max="9497" width="23.25" style="60" customWidth="1"/>
    <col min="9498" max="9498" width="5.625" style="60" customWidth="1"/>
    <col min="9499" max="9499" width="5.625" style="60" bestFit="1" customWidth="1"/>
    <col min="9500" max="9500" width="15.875" style="60" customWidth="1"/>
    <col min="9501" max="9501" width="15" style="60" customWidth="1"/>
    <col min="9502" max="9502" width="23.25" style="60" customWidth="1"/>
    <col min="9503" max="9503" width="5.625" style="60" customWidth="1"/>
    <col min="9504" max="9728" width="9" style="60"/>
    <col min="9729" max="9729" width="13.5" style="60" customWidth="1"/>
    <col min="9730" max="9730" width="5.625" style="60" bestFit="1" customWidth="1"/>
    <col min="9731" max="9731" width="15.875" style="60" customWidth="1"/>
    <col min="9732" max="9732" width="15" style="60" customWidth="1"/>
    <col min="9733" max="9733" width="23.25" style="60" customWidth="1"/>
    <col min="9734" max="9734" width="5.625" style="60" customWidth="1"/>
    <col min="9735" max="9735" width="5.625" style="60" bestFit="1" customWidth="1"/>
    <col min="9736" max="9736" width="15.875" style="60" customWidth="1"/>
    <col min="9737" max="9737" width="15" style="60" customWidth="1"/>
    <col min="9738" max="9738" width="23.25" style="60" customWidth="1"/>
    <col min="9739" max="9739" width="5.625" style="60" customWidth="1"/>
    <col min="9740" max="9740" width="5.625" style="60" bestFit="1" customWidth="1"/>
    <col min="9741" max="9741" width="15.875" style="60" customWidth="1"/>
    <col min="9742" max="9742" width="15" style="60" customWidth="1"/>
    <col min="9743" max="9743" width="23.25" style="60" customWidth="1"/>
    <col min="9744" max="9744" width="5.625" style="60" customWidth="1"/>
    <col min="9745" max="9745" width="5.625" style="60" bestFit="1" customWidth="1"/>
    <col min="9746" max="9746" width="15.875" style="60" customWidth="1"/>
    <col min="9747" max="9747" width="15" style="60" customWidth="1"/>
    <col min="9748" max="9748" width="23.25" style="60" customWidth="1"/>
    <col min="9749" max="9749" width="5.625" style="60" customWidth="1"/>
    <col min="9750" max="9750" width="5.625" style="60" bestFit="1" customWidth="1"/>
    <col min="9751" max="9751" width="15.875" style="60" customWidth="1"/>
    <col min="9752" max="9752" width="15" style="60" customWidth="1"/>
    <col min="9753" max="9753" width="23.25" style="60" customWidth="1"/>
    <col min="9754" max="9754" width="5.625" style="60" customWidth="1"/>
    <col min="9755" max="9755" width="5.625" style="60" bestFit="1" customWidth="1"/>
    <col min="9756" max="9756" width="15.875" style="60" customWidth="1"/>
    <col min="9757" max="9757" width="15" style="60" customWidth="1"/>
    <col min="9758" max="9758" width="23.25" style="60" customWidth="1"/>
    <col min="9759" max="9759" width="5.625" style="60" customWidth="1"/>
    <col min="9760" max="9984" width="9" style="60"/>
    <col min="9985" max="9985" width="13.5" style="60" customWidth="1"/>
    <col min="9986" max="9986" width="5.625" style="60" bestFit="1" customWidth="1"/>
    <col min="9987" max="9987" width="15.875" style="60" customWidth="1"/>
    <col min="9988" max="9988" width="15" style="60" customWidth="1"/>
    <col min="9989" max="9989" width="23.25" style="60" customWidth="1"/>
    <col min="9990" max="9990" width="5.625" style="60" customWidth="1"/>
    <col min="9991" max="9991" width="5.625" style="60" bestFit="1" customWidth="1"/>
    <col min="9992" max="9992" width="15.875" style="60" customWidth="1"/>
    <col min="9993" max="9993" width="15" style="60" customWidth="1"/>
    <col min="9994" max="9994" width="23.25" style="60" customWidth="1"/>
    <col min="9995" max="9995" width="5.625" style="60" customWidth="1"/>
    <col min="9996" max="9996" width="5.625" style="60" bestFit="1" customWidth="1"/>
    <col min="9997" max="9997" width="15.875" style="60" customWidth="1"/>
    <col min="9998" max="9998" width="15" style="60" customWidth="1"/>
    <col min="9999" max="9999" width="23.25" style="60" customWidth="1"/>
    <col min="10000" max="10000" width="5.625" style="60" customWidth="1"/>
    <col min="10001" max="10001" width="5.625" style="60" bestFit="1" customWidth="1"/>
    <col min="10002" max="10002" width="15.875" style="60" customWidth="1"/>
    <col min="10003" max="10003" width="15" style="60" customWidth="1"/>
    <col min="10004" max="10004" width="23.25" style="60" customWidth="1"/>
    <col min="10005" max="10005" width="5.625" style="60" customWidth="1"/>
    <col min="10006" max="10006" width="5.625" style="60" bestFit="1" customWidth="1"/>
    <col min="10007" max="10007" width="15.875" style="60" customWidth="1"/>
    <col min="10008" max="10008" width="15" style="60" customWidth="1"/>
    <col min="10009" max="10009" width="23.25" style="60" customWidth="1"/>
    <col min="10010" max="10010" width="5.625" style="60" customWidth="1"/>
    <col min="10011" max="10011" width="5.625" style="60" bestFit="1" customWidth="1"/>
    <col min="10012" max="10012" width="15.875" style="60" customWidth="1"/>
    <col min="10013" max="10013" width="15" style="60" customWidth="1"/>
    <col min="10014" max="10014" width="23.25" style="60" customWidth="1"/>
    <col min="10015" max="10015" width="5.625" style="60" customWidth="1"/>
    <col min="10016" max="10240" width="9" style="60"/>
    <col min="10241" max="10241" width="13.5" style="60" customWidth="1"/>
    <col min="10242" max="10242" width="5.625" style="60" bestFit="1" customWidth="1"/>
    <col min="10243" max="10243" width="15.875" style="60" customWidth="1"/>
    <col min="10244" max="10244" width="15" style="60" customWidth="1"/>
    <col min="10245" max="10245" width="23.25" style="60" customWidth="1"/>
    <col min="10246" max="10246" width="5.625" style="60" customWidth="1"/>
    <col min="10247" max="10247" width="5.625" style="60" bestFit="1" customWidth="1"/>
    <col min="10248" max="10248" width="15.875" style="60" customWidth="1"/>
    <col min="10249" max="10249" width="15" style="60" customWidth="1"/>
    <col min="10250" max="10250" width="23.25" style="60" customWidth="1"/>
    <col min="10251" max="10251" width="5.625" style="60" customWidth="1"/>
    <col min="10252" max="10252" width="5.625" style="60" bestFit="1" customWidth="1"/>
    <col min="10253" max="10253" width="15.875" style="60" customWidth="1"/>
    <col min="10254" max="10254" width="15" style="60" customWidth="1"/>
    <col min="10255" max="10255" width="23.25" style="60" customWidth="1"/>
    <col min="10256" max="10256" width="5.625" style="60" customWidth="1"/>
    <col min="10257" max="10257" width="5.625" style="60" bestFit="1" customWidth="1"/>
    <col min="10258" max="10258" width="15.875" style="60" customWidth="1"/>
    <col min="10259" max="10259" width="15" style="60" customWidth="1"/>
    <col min="10260" max="10260" width="23.25" style="60" customWidth="1"/>
    <col min="10261" max="10261" width="5.625" style="60" customWidth="1"/>
    <col min="10262" max="10262" width="5.625" style="60" bestFit="1" customWidth="1"/>
    <col min="10263" max="10263" width="15.875" style="60" customWidth="1"/>
    <col min="10264" max="10264" width="15" style="60" customWidth="1"/>
    <col min="10265" max="10265" width="23.25" style="60" customWidth="1"/>
    <col min="10266" max="10266" width="5.625" style="60" customWidth="1"/>
    <col min="10267" max="10267" width="5.625" style="60" bestFit="1" customWidth="1"/>
    <col min="10268" max="10268" width="15.875" style="60" customWidth="1"/>
    <col min="10269" max="10269" width="15" style="60" customWidth="1"/>
    <col min="10270" max="10270" width="23.25" style="60" customWidth="1"/>
    <col min="10271" max="10271" width="5.625" style="60" customWidth="1"/>
    <col min="10272" max="10496" width="9" style="60"/>
    <col min="10497" max="10497" width="13.5" style="60" customWidth="1"/>
    <col min="10498" max="10498" width="5.625" style="60" bestFit="1" customWidth="1"/>
    <col min="10499" max="10499" width="15.875" style="60" customWidth="1"/>
    <col min="10500" max="10500" width="15" style="60" customWidth="1"/>
    <col min="10501" max="10501" width="23.25" style="60" customWidth="1"/>
    <col min="10502" max="10502" width="5.625" style="60" customWidth="1"/>
    <col min="10503" max="10503" width="5.625" style="60" bestFit="1" customWidth="1"/>
    <col min="10504" max="10504" width="15.875" style="60" customWidth="1"/>
    <col min="10505" max="10505" width="15" style="60" customWidth="1"/>
    <col min="10506" max="10506" width="23.25" style="60" customWidth="1"/>
    <col min="10507" max="10507" width="5.625" style="60" customWidth="1"/>
    <col min="10508" max="10508" width="5.625" style="60" bestFit="1" customWidth="1"/>
    <col min="10509" max="10509" width="15.875" style="60" customWidth="1"/>
    <col min="10510" max="10510" width="15" style="60" customWidth="1"/>
    <col min="10511" max="10511" width="23.25" style="60" customWidth="1"/>
    <col min="10512" max="10512" width="5.625" style="60" customWidth="1"/>
    <col min="10513" max="10513" width="5.625" style="60" bestFit="1" customWidth="1"/>
    <col min="10514" max="10514" width="15.875" style="60" customWidth="1"/>
    <col min="10515" max="10515" width="15" style="60" customWidth="1"/>
    <col min="10516" max="10516" width="23.25" style="60" customWidth="1"/>
    <col min="10517" max="10517" width="5.625" style="60" customWidth="1"/>
    <col min="10518" max="10518" width="5.625" style="60" bestFit="1" customWidth="1"/>
    <col min="10519" max="10519" width="15.875" style="60" customWidth="1"/>
    <col min="10520" max="10520" width="15" style="60" customWidth="1"/>
    <col min="10521" max="10521" width="23.25" style="60" customWidth="1"/>
    <col min="10522" max="10522" width="5.625" style="60" customWidth="1"/>
    <col min="10523" max="10523" width="5.625" style="60" bestFit="1" customWidth="1"/>
    <col min="10524" max="10524" width="15.875" style="60" customWidth="1"/>
    <col min="10525" max="10525" width="15" style="60" customWidth="1"/>
    <col min="10526" max="10526" width="23.25" style="60" customWidth="1"/>
    <col min="10527" max="10527" width="5.625" style="60" customWidth="1"/>
    <col min="10528" max="10752" width="9" style="60"/>
    <col min="10753" max="10753" width="13.5" style="60" customWidth="1"/>
    <col min="10754" max="10754" width="5.625" style="60" bestFit="1" customWidth="1"/>
    <col min="10755" max="10755" width="15.875" style="60" customWidth="1"/>
    <col min="10756" max="10756" width="15" style="60" customWidth="1"/>
    <col min="10757" max="10757" width="23.25" style="60" customWidth="1"/>
    <col min="10758" max="10758" width="5.625" style="60" customWidth="1"/>
    <col min="10759" max="10759" width="5.625" style="60" bestFit="1" customWidth="1"/>
    <col min="10760" max="10760" width="15.875" style="60" customWidth="1"/>
    <col min="10761" max="10761" width="15" style="60" customWidth="1"/>
    <col min="10762" max="10762" width="23.25" style="60" customWidth="1"/>
    <col min="10763" max="10763" width="5.625" style="60" customWidth="1"/>
    <col min="10764" max="10764" width="5.625" style="60" bestFit="1" customWidth="1"/>
    <col min="10765" max="10765" width="15.875" style="60" customWidth="1"/>
    <col min="10766" max="10766" width="15" style="60" customWidth="1"/>
    <col min="10767" max="10767" width="23.25" style="60" customWidth="1"/>
    <col min="10768" max="10768" width="5.625" style="60" customWidth="1"/>
    <col min="10769" max="10769" width="5.625" style="60" bestFit="1" customWidth="1"/>
    <col min="10770" max="10770" width="15.875" style="60" customWidth="1"/>
    <col min="10771" max="10771" width="15" style="60" customWidth="1"/>
    <col min="10772" max="10772" width="23.25" style="60" customWidth="1"/>
    <col min="10773" max="10773" width="5.625" style="60" customWidth="1"/>
    <col min="10774" max="10774" width="5.625" style="60" bestFit="1" customWidth="1"/>
    <col min="10775" max="10775" width="15.875" style="60" customWidth="1"/>
    <col min="10776" max="10776" width="15" style="60" customWidth="1"/>
    <col min="10777" max="10777" width="23.25" style="60" customWidth="1"/>
    <col min="10778" max="10778" width="5.625" style="60" customWidth="1"/>
    <col min="10779" max="10779" width="5.625" style="60" bestFit="1" customWidth="1"/>
    <col min="10780" max="10780" width="15.875" style="60" customWidth="1"/>
    <col min="10781" max="10781" width="15" style="60" customWidth="1"/>
    <col min="10782" max="10782" width="23.25" style="60" customWidth="1"/>
    <col min="10783" max="10783" width="5.625" style="60" customWidth="1"/>
    <col min="10784" max="11008" width="9" style="60"/>
    <col min="11009" max="11009" width="13.5" style="60" customWidth="1"/>
    <col min="11010" max="11010" width="5.625" style="60" bestFit="1" customWidth="1"/>
    <col min="11011" max="11011" width="15.875" style="60" customWidth="1"/>
    <col min="11012" max="11012" width="15" style="60" customWidth="1"/>
    <col min="11013" max="11013" width="23.25" style="60" customWidth="1"/>
    <col min="11014" max="11014" width="5.625" style="60" customWidth="1"/>
    <col min="11015" max="11015" width="5.625" style="60" bestFit="1" customWidth="1"/>
    <col min="11016" max="11016" width="15.875" style="60" customWidth="1"/>
    <col min="11017" max="11017" width="15" style="60" customWidth="1"/>
    <col min="11018" max="11018" width="23.25" style="60" customWidth="1"/>
    <col min="11019" max="11019" width="5.625" style="60" customWidth="1"/>
    <col min="11020" max="11020" width="5.625" style="60" bestFit="1" customWidth="1"/>
    <col min="11021" max="11021" width="15.875" style="60" customWidth="1"/>
    <col min="11022" max="11022" width="15" style="60" customWidth="1"/>
    <col min="11023" max="11023" width="23.25" style="60" customWidth="1"/>
    <col min="11024" max="11024" width="5.625" style="60" customWidth="1"/>
    <col min="11025" max="11025" width="5.625" style="60" bestFit="1" customWidth="1"/>
    <col min="11026" max="11026" width="15.875" style="60" customWidth="1"/>
    <col min="11027" max="11027" width="15" style="60" customWidth="1"/>
    <col min="11028" max="11028" width="23.25" style="60" customWidth="1"/>
    <col min="11029" max="11029" width="5.625" style="60" customWidth="1"/>
    <col min="11030" max="11030" width="5.625" style="60" bestFit="1" customWidth="1"/>
    <col min="11031" max="11031" width="15.875" style="60" customWidth="1"/>
    <col min="11032" max="11032" width="15" style="60" customWidth="1"/>
    <col min="11033" max="11033" width="23.25" style="60" customWidth="1"/>
    <col min="11034" max="11034" width="5.625" style="60" customWidth="1"/>
    <col min="11035" max="11035" width="5.625" style="60" bestFit="1" customWidth="1"/>
    <col min="11036" max="11036" width="15.875" style="60" customWidth="1"/>
    <col min="11037" max="11037" width="15" style="60" customWidth="1"/>
    <col min="11038" max="11038" width="23.25" style="60" customWidth="1"/>
    <col min="11039" max="11039" width="5.625" style="60" customWidth="1"/>
    <col min="11040" max="11264" width="9" style="60"/>
    <col min="11265" max="11265" width="13.5" style="60" customWidth="1"/>
    <col min="11266" max="11266" width="5.625" style="60" bestFit="1" customWidth="1"/>
    <col min="11267" max="11267" width="15.875" style="60" customWidth="1"/>
    <col min="11268" max="11268" width="15" style="60" customWidth="1"/>
    <col min="11269" max="11269" width="23.25" style="60" customWidth="1"/>
    <col min="11270" max="11270" width="5.625" style="60" customWidth="1"/>
    <col min="11271" max="11271" width="5.625" style="60" bestFit="1" customWidth="1"/>
    <col min="11272" max="11272" width="15.875" style="60" customWidth="1"/>
    <col min="11273" max="11273" width="15" style="60" customWidth="1"/>
    <col min="11274" max="11274" width="23.25" style="60" customWidth="1"/>
    <col min="11275" max="11275" width="5.625" style="60" customWidth="1"/>
    <col min="11276" max="11276" width="5.625" style="60" bestFit="1" customWidth="1"/>
    <col min="11277" max="11277" width="15.875" style="60" customWidth="1"/>
    <col min="11278" max="11278" width="15" style="60" customWidth="1"/>
    <col min="11279" max="11279" width="23.25" style="60" customWidth="1"/>
    <col min="11280" max="11280" width="5.625" style="60" customWidth="1"/>
    <col min="11281" max="11281" width="5.625" style="60" bestFit="1" customWidth="1"/>
    <col min="11282" max="11282" width="15.875" style="60" customWidth="1"/>
    <col min="11283" max="11283" width="15" style="60" customWidth="1"/>
    <col min="11284" max="11284" width="23.25" style="60" customWidth="1"/>
    <col min="11285" max="11285" width="5.625" style="60" customWidth="1"/>
    <col min="11286" max="11286" width="5.625" style="60" bestFit="1" customWidth="1"/>
    <col min="11287" max="11287" width="15.875" style="60" customWidth="1"/>
    <col min="11288" max="11288" width="15" style="60" customWidth="1"/>
    <col min="11289" max="11289" width="23.25" style="60" customWidth="1"/>
    <col min="11290" max="11290" width="5.625" style="60" customWidth="1"/>
    <col min="11291" max="11291" width="5.625" style="60" bestFit="1" customWidth="1"/>
    <col min="11292" max="11292" width="15.875" style="60" customWidth="1"/>
    <col min="11293" max="11293" width="15" style="60" customWidth="1"/>
    <col min="11294" max="11294" width="23.25" style="60" customWidth="1"/>
    <col min="11295" max="11295" width="5.625" style="60" customWidth="1"/>
    <col min="11296" max="11520" width="9" style="60"/>
    <col min="11521" max="11521" width="13.5" style="60" customWidth="1"/>
    <col min="11522" max="11522" width="5.625" style="60" bestFit="1" customWidth="1"/>
    <col min="11523" max="11523" width="15.875" style="60" customWidth="1"/>
    <col min="11524" max="11524" width="15" style="60" customWidth="1"/>
    <col min="11525" max="11525" width="23.25" style="60" customWidth="1"/>
    <col min="11526" max="11526" width="5.625" style="60" customWidth="1"/>
    <col min="11527" max="11527" width="5.625" style="60" bestFit="1" customWidth="1"/>
    <col min="11528" max="11528" width="15.875" style="60" customWidth="1"/>
    <col min="11529" max="11529" width="15" style="60" customWidth="1"/>
    <col min="11530" max="11530" width="23.25" style="60" customWidth="1"/>
    <col min="11531" max="11531" width="5.625" style="60" customWidth="1"/>
    <col min="11532" max="11532" width="5.625" style="60" bestFit="1" customWidth="1"/>
    <col min="11533" max="11533" width="15.875" style="60" customWidth="1"/>
    <col min="11534" max="11534" width="15" style="60" customWidth="1"/>
    <col min="11535" max="11535" width="23.25" style="60" customWidth="1"/>
    <col min="11536" max="11536" width="5.625" style="60" customWidth="1"/>
    <col min="11537" max="11537" width="5.625" style="60" bestFit="1" customWidth="1"/>
    <col min="11538" max="11538" width="15.875" style="60" customWidth="1"/>
    <col min="11539" max="11539" width="15" style="60" customWidth="1"/>
    <col min="11540" max="11540" width="23.25" style="60" customWidth="1"/>
    <col min="11541" max="11541" width="5.625" style="60" customWidth="1"/>
    <col min="11542" max="11542" width="5.625" style="60" bestFit="1" customWidth="1"/>
    <col min="11543" max="11543" width="15.875" style="60" customWidth="1"/>
    <col min="11544" max="11544" width="15" style="60" customWidth="1"/>
    <col min="11545" max="11545" width="23.25" style="60" customWidth="1"/>
    <col min="11546" max="11546" width="5.625" style="60" customWidth="1"/>
    <col min="11547" max="11547" width="5.625" style="60" bestFit="1" customWidth="1"/>
    <col min="11548" max="11548" width="15.875" style="60" customWidth="1"/>
    <col min="11549" max="11549" width="15" style="60" customWidth="1"/>
    <col min="11550" max="11550" width="23.25" style="60" customWidth="1"/>
    <col min="11551" max="11551" width="5.625" style="60" customWidth="1"/>
    <col min="11552" max="11776" width="9" style="60"/>
    <col min="11777" max="11777" width="13.5" style="60" customWidth="1"/>
    <col min="11778" max="11778" width="5.625" style="60" bestFit="1" customWidth="1"/>
    <col min="11779" max="11779" width="15.875" style="60" customWidth="1"/>
    <col min="11780" max="11780" width="15" style="60" customWidth="1"/>
    <col min="11781" max="11781" width="23.25" style="60" customWidth="1"/>
    <col min="11782" max="11782" width="5.625" style="60" customWidth="1"/>
    <col min="11783" max="11783" width="5.625" style="60" bestFit="1" customWidth="1"/>
    <col min="11784" max="11784" width="15.875" style="60" customWidth="1"/>
    <col min="11785" max="11785" width="15" style="60" customWidth="1"/>
    <col min="11786" max="11786" width="23.25" style="60" customWidth="1"/>
    <col min="11787" max="11787" width="5.625" style="60" customWidth="1"/>
    <col min="11788" max="11788" width="5.625" style="60" bestFit="1" customWidth="1"/>
    <col min="11789" max="11789" width="15.875" style="60" customWidth="1"/>
    <col min="11790" max="11790" width="15" style="60" customWidth="1"/>
    <col min="11791" max="11791" width="23.25" style="60" customWidth="1"/>
    <col min="11792" max="11792" width="5.625" style="60" customWidth="1"/>
    <col min="11793" max="11793" width="5.625" style="60" bestFit="1" customWidth="1"/>
    <col min="11794" max="11794" width="15.875" style="60" customWidth="1"/>
    <col min="11795" max="11795" width="15" style="60" customWidth="1"/>
    <col min="11796" max="11796" width="23.25" style="60" customWidth="1"/>
    <col min="11797" max="11797" width="5.625" style="60" customWidth="1"/>
    <col min="11798" max="11798" width="5.625" style="60" bestFit="1" customWidth="1"/>
    <col min="11799" max="11799" width="15.875" style="60" customWidth="1"/>
    <col min="11800" max="11800" width="15" style="60" customWidth="1"/>
    <col min="11801" max="11801" width="23.25" style="60" customWidth="1"/>
    <col min="11802" max="11802" width="5.625" style="60" customWidth="1"/>
    <col min="11803" max="11803" width="5.625" style="60" bestFit="1" customWidth="1"/>
    <col min="11804" max="11804" width="15.875" style="60" customWidth="1"/>
    <col min="11805" max="11805" width="15" style="60" customWidth="1"/>
    <col min="11806" max="11806" width="23.25" style="60" customWidth="1"/>
    <col min="11807" max="11807" width="5.625" style="60" customWidth="1"/>
    <col min="11808" max="12032" width="9" style="60"/>
    <col min="12033" max="12033" width="13.5" style="60" customWidth="1"/>
    <col min="12034" max="12034" width="5.625" style="60" bestFit="1" customWidth="1"/>
    <col min="12035" max="12035" width="15.875" style="60" customWidth="1"/>
    <col min="12036" max="12036" width="15" style="60" customWidth="1"/>
    <col min="12037" max="12037" width="23.25" style="60" customWidth="1"/>
    <col min="12038" max="12038" width="5.625" style="60" customWidth="1"/>
    <col min="12039" max="12039" width="5.625" style="60" bestFit="1" customWidth="1"/>
    <col min="12040" max="12040" width="15.875" style="60" customWidth="1"/>
    <col min="12041" max="12041" width="15" style="60" customWidth="1"/>
    <col min="12042" max="12042" width="23.25" style="60" customWidth="1"/>
    <col min="12043" max="12043" width="5.625" style="60" customWidth="1"/>
    <col min="12044" max="12044" width="5.625" style="60" bestFit="1" customWidth="1"/>
    <col min="12045" max="12045" width="15.875" style="60" customWidth="1"/>
    <col min="12046" max="12046" width="15" style="60" customWidth="1"/>
    <col min="12047" max="12047" width="23.25" style="60" customWidth="1"/>
    <col min="12048" max="12048" width="5.625" style="60" customWidth="1"/>
    <col min="12049" max="12049" width="5.625" style="60" bestFit="1" customWidth="1"/>
    <col min="12050" max="12050" width="15.875" style="60" customWidth="1"/>
    <col min="12051" max="12051" width="15" style="60" customWidth="1"/>
    <col min="12052" max="12052" width="23.25" style="60" customWidth="1"/>
    <col min="12053" max="12053" width="5.625" style="60" customWidth="1"/>
    <col min="12054" max="12054" width="5.625" style="60" bestFit="1" customWidth="1"/>
    <col min="12055" max="12055" width="15.875" style="60" customWidth="1"/>
    <col min="12056" max="12056" width="15" style="60" customWidth="1"/>
    <col min="12057" max="12057" width="23.25" style="60" customWidth="1"/>
    <col min="12058" max="12058" width="5.625" style="60" customWidth="1"/>
    <col min="12059" max="12059" width="5.625" style="60" bestFit="1" customWidth="1"/>
    <col min="12060" max="12060" width="15.875" style="60" customWidth="1"/>
    <col min="12061" max="12061" width="15" style="60" customWidth="1"/>
    <col min="12062" max="12062" width="23.25" style="60" customWidth="1"/>
    <col min="12063" max="12063" width="5.625" style="60" customWidth="1"/>
    <col min="12064" max="12288" width="9" style="60"/>
    <col min="12289" max="12289" width="13.5" style="60" customWidth="1"/>
    <col min="12290" max="12290" width="5.625" style="60" bestFit="1" customWidth="1"/>
    <col min="12291" max="12291" width="15.875" style="60" customWidth="1"/>
    <col min="12292" max="12292" width="15" style="60" customWidth="1"/>
    <col min="12293" max="12293" width="23.25" style="60" customWidth="1"/>
    <col min="12294" max="12294" width="5.625" style="60" customWidth="1"/>
    <col min="12295" max="12295" width="5.625" style="60" bestFit="1" customWidth="1"/>
    <col min="12296" max="12296" width="15.875" style="60" customWidth="1"/>
    <col min="12297" max="12297" width="15" style="60" customWidth="1"/>
    <col min="12298" max="12298" width="23.25" style="60" customWidth="1"/>
    <col min="12299" max="12299" width="5.625" style="60" customWidth="1"/>
    <col min="12300" max="12300" width="5.625" style="60" bestFit="1" customWidth="1"/>
    <col min="12301" max="12301" width="15.875" style="60" customWidth="1"/>
    <col min="12302" max="12302" width="15" style="60" customWidth="1"/>
    <col min="12303" max="12303" width="23.25" style="60" customWidth="1"/>
    <col min="12304" max="12304" width="5.625" style="60" customWidth="1"/>
    <col min="12305" max="12305" width="5.625" style="60" bestFit="1" customWidth="1"/>
    <col min="12306" max="12306" width="15.875" style="60" customWidth="1"/>
    <col min="12307" max="12307" width="15" style="60" customWidth="1"/>
    <col min="12308" max="12308" width="23.25" style="60" customWidth="1"/>
    <col min="12309" max="12309" width="5.625" style="60" customWidth="1"/>
    <col min="12310" max="12310" width="5.625" style="60" bestFit="1" customWidth="1"/>
    <col min="12311" max="12311" width="15.875" style="60" customWidth="1"/>
    <col min="12312" max="12312" width="15" style="60" customWidth="1"/>
    <col min="12313" max="12313" width="23.25" style="60" customWidth="1"/>
    <col min="12314" max="12314" width="5.625" style="60" customWidth="1"/>
    <col min="12315" max="12315" width="5.625" style="60" bestFit="1" customWidth="1"/>
    <col min="12316" max="12316" width="15.875" style="60" customWidth="1"/>
    <col min="12317" max="12317" width="15" style="60" customWidth="1"/>
    <col min="12318" max="12318" width="23.25" style="60" customWidth="1"/>
    <col min="12319" max="12319" width="5.625" style="60" customWidth="1"/>
    <col min="12320" max="12544" width="9" style="60"/>
    <col min="12545" max="12545" width="13.5" style="60" customWidth="1"/>
    <col min="12546" max="12546" width="5.625" style="60" bestFit="1" customWidth="1"/>
    <col min="12547" max="12547" width="15.875" style="60" customWidth="1"/>
    <col min="12548" max="12548" width="15" style="60" customWidth="1"/>
    <col min="12549" max="12549" width="23.25" style="60" customWidth="1"/>
    <col min="12550" max="12550" width="5.625" style="60" customWidth="1"/>
    <col min="12551" max="12551" width="5.625" style="60" bestFit="1" customWidth="1"/>
    <col min="12552" max="12552" width="15.875" style="60" customWidth="1"/>
    <col min="12553" max="12553" width="15" style="60" customWidth="1"/>
    <col min="12554" max="12554" width="23.25" style="60" customWidth="1"/>
    <col min="12555" max="12555" width="5.625" style="60" customWidth="1"/>
    <col min="12556" max="12556" width="5.625" style="60" bestFit="1" customWidth="1"/>
    <col min="12557" max="12557" width="15.875" style="60" customWidth="1"/>
    <col min="12558" max="12558" width="15" style="60" customWidth="1"/>
    <col min="12559" max="12559" width="23.25" style="60" customWidth="1"/>
    <col min="12560" max="12560" width="5.625" style="60" customWidth="1"/>
    <col min="12561" max="12561" width="5.625" style="60" bestFit="1" customWidth="1"/>
    <col min="12562" max="12562" width="15.875" style="60" customWidth="1"/>
    <col min="12563" max="12563" width="15" style="60" customWidth="1"/>
    <col min="12564" max="12564" width="23.25" style="60" customWidth="1"/>
    <col min="12565" max="12565" width="5.625" style="60" customWidth="1"/>
    <col min="12566" max="12566" width="5.625" style="60" bestFit="1" customWidth="1"/>
    <col min="12567" max="12567" width="15.875" style="60" customWidth="1"/>
    <col min="12568" max="12568" width="15" style="60" customWidth="1"/>
    <col min="12569" max="12569" width="23.25" style="60" customWidth="1"/>
    <col min="12570" max="12570" width="5.625" style="60" customWidth="1"/>
    <col min="12571" max="12571" width="5.625" style="60" bestFit="1" customWidth="1"/>
    <col min="12572" max="12572" width="15.875" style="60" customWidth="1"/>
    <col min="12573" max="12573" width="15" style="60" customWidth="1"/>
    <col min="12574" max="12574" width="23.25" style="60" customWidth="1"/>
    <col min="12575" max="12575" width="5.625" style="60" customWidth="1"/>
    <col min="12576" max="12800" width="9" style="60"/>
    <col min="12801" max="12801" width="13.5" style="60" customWidth="1"/>
    <col min="12802" max="12802" width="5.625" style="60" bestFit="1" customWidth="1"/>
    <col min="12803" max="12803" width="15.875" style="60" customWidth="1"/>
    <col min="12804" max="12804" width="15" style="60" customWidth="1"/>
    <col min="12805" max="12805" width="23.25" style="60" customWidth="1"/>
    <col min="12806" max="12806" width="5.625" style="60" customWidth="1"/>
    <col min="12807" max="12807" width="5.625" style="60" bestFit="1" customWidth="1"/>
    <col min="12808" max="12808" width="15.875" style="60" customWidth="1"/>
    <col min="12809" max="12809" width="15" style="60" customWidth="1"/>
    <col min="12810" max="12810" width="23.25" style="60" customWidth="1"/>
    <col min="12811" max="12811" width="5.625" style="60" customWidth="1"/>
    <col min="12812" max="12812" width="5.625" style="60" bestFit="1" customWidth="1"/>
    <col min="12813" max="12813" width="15.875" style="60" customWidth="1"/>
    <col min="12814" max="12814" width="15" style="60" customWidth="1"/>
    <col min="12815" max="12815" width="23.25" style="60" customWidth="1"/>
    <col min="12816" max="12816" width="5.625" style="60" customWidth="1"/>
    <col min="12817" max="12817" width="5.625" style="60" bestFit="1" customWidth="1"/>
    <col min="12818" max="12818" width="15.875" style="60" customWidth="1"/>
    <col min="12819" max="12819" width="15" style="60" customWidth="1"/>
    <col min="12820" max="12820" width="23.25" style="60" customWidth="1"/>
    <col min="12821" max="12821" width="5.625" style="60" customWidth="1"/>
    <col min="12822" max="12822" width="5.625" style="60" bestFit="1" customWidth="1"/>
    <col min="12823" max="12823" width="15.875" style="60" customWidth="1"/>
    <col min="12824" max="12824" width="15" style="60" customWidth="1"/>
    <col min="12825" max="12825" width="23.25" style="60" customWidth="1"/>
    <col min="12826" max="12826" width="5.625" style="60" customWidth="1"/>
    <col min="12827" max="12827" width="5.625" style="60" bestFit="1" customWidth="1"/>
    <col min="12828" max="12828" width="15.875" style="60" customWidth="1"/>
    <col min="12829" max="12829" width="15" style="60" customWidth="1"/>
    <col min="12830" max="12830" width="23.25" style="60" customWidth="1"/>
    <col min="12831" max="12831" width="5.625" style="60" customWidth="1"/>
    <col min="12832" max="13056" width="9" style="60"/>
    <col min="13057" max="13057" width="13.5" style="60" customWidth="1"/>
    <col min="13058" max="13058" width="5.625" style="60" bestFit="1" customWidth="1"/>
    <col min="13059" max="13059" width="15.875" style="60" customWidth="1"/>
    <col min="13060" max="13060" width="15" style="60" customWidth="1"/>
    <col min="13061" max="13061" width="23.25" style="60" customWidth="1"/>
    <col min="13062" max="13062" width="5.625" style="60" customWidth="1"/>
    <col min="13063" max="13063" width="5.625" style="60" bestFit="1" customWidth="1"/>
    <col min="13064" max="13064" width="15.875" style="60" customWidth="1"/>
    <col min="13065" max="13065" width="15" style="60" customWidth="1"/>
    <col min="13066" max="13066" width="23.25" style="60" customWidth="1"/>
    <col min="13067" max="13067" width="5.625" style="60" customWidth="1"/>
    <col min="13068" max="13068" width="5.625" style="60" bestFit="1" customWidth="1"/>
    <col min="13069" max="13069" width="15.875" style="60" customWidth="1"/>
    <col min="13070" max="13070" width="15" style="60" customWidth="1"/>
    <col min="13071" max="13071" width="23.25" style="60" customWidth="1"/>
    <col min="13072" max="13072" width="5.625" style="60" customWidth="1"/>
    <col min="13073" max="13073" width="5.625" style="60" bestFit="1" customWidth="1"/>
    <col min="13074" max="13074" width="15.875" style="60" customWidth="1"/>
    <col min="13075" max="13075" width="15" style="60" customWidth="1"/>
    <col min="13076" max="13076" width="23.25" style="60" customWidth="1"/>
    <col min="13077" max="13077" width="5.625" style="60" customWidth="1"/>
    <col min="13078" max="13078" width="5.625" style="60" bestFit="1" customWidth="1"/>
    <col min="13079" max="13079" width="15.875" style="60" customWidth="1"/>
    <col min="13080" max="13080" width="15" style="60" customWidth="1"/>
    <col min="13081" max="13081" width="23.25" style="60" customWidth="1"/>
    <col min="13082" max="13082" width="5.625" style="60" customWidth="1"/>
    <col min="13083" max="13083" width="5.625" style="60" bestFit="1" customWidth="1"/>
    <col min="13084" max="13084" width="15.875" style="60" customWidth="1"/>
    <col min="13085" max="13085" width="15" style="60" customWidth="1"/>
    <col min="13086" max="13086" width="23.25" style="60" customWidth="1"/>
    <col min="13087" max="13087" width="5.625" style="60" customWidth="1"/>
    <col min="13088" max="13312" width="9" style="60"/>
    <col min="13313" max="13313" width="13.5" style="60" customWidth="1"/>
    <col min="13314" max="13314" width="5.625" style="60" bestFit="1" customWidth="1"/>
    <col min="13315" max="13315" width="15.875" style="60" customWidth="1"/>
    <col min="13316" max="13316" width="15" style="60" customWidth="1"/>
    <col min="13317" max="13317" width="23.25" style="60" customWidth="1"/>
    <col min="13318" max="13318" width="5.625" style="60" customWidth="1"/>
    <col min="13319" max="13319" width="5.625" style="60" bestFit="1" customWidth="1"/>
    <col min="13320" max="13320" width="15.875" style="60" customWidth="1"/>
    <col min="13321" max="13321" width="15" style="60" customWidth="1"/>
    <col min="13322" max="13322" width="23.25" style="60" customWidth="1"/>
    <col min="13323" max="13323" width="5.625" style="60" customWidth="1"/>
    <col min="13324" max="13324" width="5.625" style="60" bestFit="1" customWidth="1"/>
    <col min="13325" max="13325" width="15.875" style="60" customWidth="1"/>
    <col min="13326" max="13326" width="15" style="60" customWidth="1"/>
    <col min="13327" max="13327" width="23.25" style="60" customWidth="1"/>
    <col min="13328" max="13328" width="5.625" style="60" customWidth="1"/>
    <col min="13329" max="13329" width="5.625" style="60" bestFit="1" customWidth="1"/>
    <col min="13330" max="13330" width="15.875" style="60" customWidth="1"/>
    <col min="13331" max="13331" width="15" style="60" customWidth="1"/>
    <col min="13332" max="13332" width="23.25" style="60" customWidth="1"/>
    <col min="13333" max="13333" width="5.625" style="60" customWidth="1"/>
    <col min="13334" max="13334" width="5.625" style="60" bestFit="1" customWidth="1"/>
    <col min="13335" max="13335" width="15.875" style="60" customWidth="1"/>
    <col min="13336" max="13336" width="15" style="60" customWidth="1"/>
    <col min="13337" max="13337" width="23.25" style="60" customWidth="1"/>
    <col min="13338" max="13338" width="5.625" style="60" customWidth="1"/>
    <col min="13339" max="13339" width="5.625" style="60" bestFit="1" customWidth="1"/>
    <col min="13340" max="13340" width="15.875" style="60" customWidth="1"/>
    <col min="13341" max="13341" width="15" style="60" customWidth="1"/>
    <col min="13342" max="13342" width="23.25" style="60" customWidth="1"/>
    <col min="13343" max="13343" width="5.625" style="60" customWidth="1"/>
    <col min="13344" max="13568" width="9" style="60"/>
    <col min="13569" max="13569" width="13.5" style="60" customWidth="1"/>
    <col min="13570" max="13570" width="5.625" style="60" bestFit="1" customWidth="1"/>
    <col min="13571" max="13571" width="15.875" style="60" customWidth="1"/>
    <col min="13572" max="13572" width="15" style="60" customWidth="1"/>
    <col min="13573" max="13573" width="23.25" style="60" customWidth="1"/>
    <col min="13574" max="13574" width="5.625" style="60" customWidth="1"/>
    <col min="13575" max="13575" width="5.625" style="60" bestFit="1" customWidth="1"/>
    <col min="13576" max="13576" width="15.875" style="60" customWidth="1"/>
    <col min="13577" max="13577" width="15" style="60" customWidth="1"/>
    <col min="13578" max="13578" width="23.25" style="60" customWidth="1"/>
    <col min="13579" max="13579" width="5.625" style="60" customWidth="1"/>
    <col min="13580" max="13580" width="5.625" style="60" bestFit="1" customWidth="1"/>
    <col min="13581" max="13581" width="15.875" style="60" customWidth="1"/>
    <col min="13582" max="13582" width="15" style="60" customWidth="1"/>
    <col min="13583" max="13583" width="23.25" style="60" customWidth="1"/>
    <col min="13584" max="13584" width="5.625" style="60" customWidth="1"/>
    <col min="13585" max="13585" width="5.625" style="60" bestFit="1" customWidth="1"/>
    <col min="13586" max="13586" width="15.875" style="60" customWidth="1"/>
    <col min="13587" max="13587" width="15" style="60" customWidth="1"/>
    <col min="13588" max="13588" width="23.25" style="60" customWidth="1"/>
    <col min="13589" max="13589" width="5.625" style="60" customWidth="1"/>
    <col min="13590" max="13590" width="5.625" style="60" bestFit="1" customWidth="1"/>
    <col min="13591" max="13591" width="15.875" style="60" customWidth="1"/>
    <col min="13592" max="13592" width="15" style="60" customWidth="1"/>
    <col min="13593" max="13593" width="23.25" style="60" customWidth="1"/>
    <col min="13594" max="13594" width="5.625" style="60" customWidth="1"/>
    <col min="13595" max="13595" width="5.625" style="60" bestFit="1" customWidth="1"/>
    <col min="13596" max="13596" width="15.875" style="60" customWidth="1"/>
    <col min="13597" max="13597" width="15" style="60" customWidth="1"/>
    <col min="13598" max="13598" width="23.25" style="60" customWidth="1"/>
    <col min="13599" max="13599" width="5.625" style="60" customWidth="1"/>
    <col min="13600" max="13824" width="9" style="60"/>
    <col min="13825" max="13825" width="13.5" style="60" customWidth="1"/>
    <col min="13826" max="13826" width="5.625" style="60" bestFit="1" customWidth="1"/>
    <col min="13827" max="13827" width="15.875" style="60" customWidth="1"/>
    <col min="13828" max="13828" width="15" style="60" customWidth="1"/>
    <col min="13829" max="13829" width="23.25" style="60" customWidth="1"/>
    <col min="13830" max="13830" width="5.625" style="60" customWidth="1"/>
    <col min="13831" max="13831" width="5.625" style="60" bestFit="1" customWidth="1"/>
    <col min="13832" max="13832" width="15.875" style="60" customWidth="1"/>
    <col min="13833" max="13833" width="15" style="60" customWidth="1"/>
    <col min="13834" max="13834" width="23.25" style="60" customWidth="1"/>
    <col min="13835" max="13835" width="5.625" style="60" customWidth="1"/>
    <col min="13836" max="13836" width="5.625" style="60" bestFit="1" customWidth="1"/>
    <col min="13837" max="13837" width="15.875" style="60" customWidth="1"/>
    <col min="13838" max="13838" width="15" style="60" customWidth="1"/>
    <col min="13839" max="13839" width="23.25" style="60" customWidth="1"/>
    <col min="13840" max="13840" width="5.625" style="60" customWidth="1"/>
    <col min="13841" max="13841" width="5.625" style="60" bestFit="1" customWidth="1"/>
    <col min="13842" max="13842" width="15.875" style="60" customWidth="1"/>
    <col min="13843" max="13843" width="15" style="60" customWidth="1"/>
    <col min="13844" max="13844" width="23.25" style="60" customWidth="1"/>
    <col min="13845" max="13845" width="5.625" style="60" customWidth="1"/>
    <col min="13846" max="13846" width="5.625" style="60" bestFit="1" customWidth="1"/>
    <col min="13847" max="13847" width="15.875" style="60" customWidth="1"/>
    <col min="13848" max="13848" width="15" style="60" customWidth="1"/>
    <col min="13849" max="13849" width="23.25" style="60" customWidth="1"/>
    <col min="13850" max="13850" width="5.625" style="60" customWidth="1"/>
    <col min="13851" max="13851" width="5.625" style="60" bestFit="1" customWidth="1"/>
    <col min="13852" max="13852" width="15.875" style="60" customWidth="1"/>
    <col min="13853" max="13853" width="15" style="60" customWidth="1"/>
    <col min="13854" max="13854" width="23.25" style="60" customWidth="1"/>
    <col min="13855" max="13855" width="5.625" style="60" customWidth="1"/>
    <col min="13856" max="14080" width="9" style="60"/>
    <col min="14081" max="14081" width="13.5" style="60" customWidth="1"/>
    <col min="14082" max="14082" width="5.625" style="60" bestFit="1" customWidth="1"/>
    <col min="14083" max="14083" width="15.875" style="60" customWidth="1"/>
    <col min="14084" max="14084" width="15" style="60" customWidth="1"/>
    <col min="14085" max="14085" width="23.25" style="60" customWidth="1"/>
    <col min="14086" max="14086" width="5.625" style="60" customWidth="1"/>
    <col min="14087" max="14087" width="5.625" style="60" bestFit="1" customWidth="1"/>
    <col min="14088" max="14088" width="15.875" style="60" customWidth="1"/>
    <col min="14089" max="14089" width="15" style="60" customWidth="1"/>
    <col min="14090" max="14090" width="23.25" style="60" customWidth="1"/>
    <col min="14091" max="14091" width="5.625" style="60" customWidth="1"/>
    <col min="14092" max="14092" width="5.625" style="60" bestFit="1" customWidth="1"/>
    <col min="14093" max="14093" width="15.875" style="60" customWidth="1"/>
    <col min="14094" max="14094" width="15" style="60" customWidth="1"/>
    <col min="14095" max="14095" width="23.25" style="60" customWidth="1"/>
    <col min="14096" max="14096" width="5.625" style="60" customWidth="1"/>
    <col min="14097" max="14097" width="5.625" style="60" bestFit="1" customWidth="1"/>
    <col min="14098" max="14098" width="15.875" style="60" customWidth="1"/>
    <col min="14099" max="14099" width="15" style="60" customWidth="1"/>
    <col min="14100" max="14100" width="23.25" style="60" customWidth="1"/>
    <col min="14101" max="14101" width="5.625" style="60" customWidth="1"/>
    <col min="14102" max="14102" width="5.625" style="60" bestFit="1" customWidth="1"/>
    <col min="14103" max="14103" width="15.875" style="60" customWidth="1"/>
    <col min="14104" max="14104" width="15" style="60" customWidth="1"/>
    <col min="14105" max="14105" width="23.25" style="60" customWidth="1"/>
    <col min="14106" max="14106" width="5.625" style="60" customWidth="1"/>
    <col min="14107" max="14107" width="5.625" style="60" bestFit="1" customWidth="1"/>
    <col min="14108" max="14108" width="15.875" style="60" customWidth="1"/>
    <col min="14109" max="14109" width="15" style="60" customWidth="1"/>
    <col min="14110" max="14110" width="23.25" style="60" customWidth="1"/>
    <col min="14111" max="14111" width="5.625" style="60" customWidth="1"/>
    <col min="14112" max="14336" width="9" style="60"/>
    <col min="14337" max="14337" width="13.5" style="60" customWidth="1"/>
    <col min="14338" max="14338" width="5.625" style="60" bestFit="1" customWidth="1"/>
    <col min="14339" max="14339" width="15.875" style="60" customWidth="1"/>
    <col min="14340" max="14340" width="15" style="60" customWidth="1"/>
    <col min="14341" max="14341" width="23.25" style="60" customWidth="1"/>
    <col min="14342" max="14342" width="5.625" style="60" customWidth="1"/>
    <col min="14343" max="14343" width="5.625" style="60" bestFit="1" customWidth="1"/>
    <col min="14344" max="14344" width="15.875" style="60" customWidth="1"/>
    <col min="14345" max="14345" width="15" style="60" customWidth="1"/>
    <col min="14346" max="14346" width="23.25" style="60" customWidth="1"/>
    <col min="14347" max="14347" width="5.625" style="60" customWidth="1"/>
    <col min="14348" max="14348" width="5.625" style="60" bestFit="1" customWidth="1"/>
    <col min="14349" max="14349" width="15.875" style="60" customWidth="1"/>
    <col min="14350" max="14350" width="15" style="60" customWidth="1"/>
    <col min="14351" max="14351" width="23.25" style="60" customWidth="1"/>
    <col min="14352" max="14352" width="5.625" style="60" customWidth="1"/>
    <col min="14353" max="14353" width="5.625" style="60" bestFit="1" customWidth="1"/>
    <col min="14354" max="14354" width="15.875" style="60" customWidth="1"/>
    <col min="14355" max="14355" width="15" style="60" customWidth="1"/>
    <col min="14356" max="14356" width="23.25" style="60" customWidth="1"/>
    <col min="14357" max="14357" width="5.625" style="60" customWidth="1"/>
    <col min="14358" max="14358" width="5.625" style="60" bestFit="1" customWidth="1"/>
    <col min="14359" max="14359" width="15.875" style="60" customWidth="1"/>
    <col min="14360" max="14360" width="15" style="60" customWidth="1"/>
    <col min="14361" max="14361" width="23.25" style="60" customWidth="1"/>
    <col min="14362" max="14362" width="5.625" style="60" customWidth="1"/>
    <col min="14363" max="14363" width="5.625" style="60" bestFit="1" customWidth="1"/>
    <col min="14364" max="14364" width="15.875" style="60" customWidth="1"/>
    <col min="14365" max="14365" width="15" style="60" customWidth="1"/>
    <col min="14366" max="14366" width="23.25" style="60" customWidth="1"/>
    <col min="14367" max="14367" width="5.625" style="60" customWidth="1"/>
    <col min="14368" max="14592" width="9" style="60"/>
    <col min="14593" max="14593" width="13.5" style="60" customWidth="1"/>
    <col min="14594" max="14594" width="5.625" style="60" bestFit="1" customWidth="1"/>
    <col min="14595" max="14595" width="15.875" style="60" customWidth="1"/>
    <col min="14596" max="14596" width="15" style="60" customWidth="1"/>
    <col min="14597" max="14597" width="23.25" style="60" customWidth="1"/>
    <col min="14598" max="14598" width="5.625" style="60" customWidth="1"/>
    <col min="14599" max="14599" width="5.625" style="60" bestFit="1" customWidth="1"/>
    <col min="14600" max="14600" width="15.875" style="60" customWidth="1"/>
    <col min="14601" max="14601" width="15" style="60" customWidth="1"/>
    <col min="14602" max="14602" width="23.25" style="60" customWidth="1"/>
    <col min="14603" max="14603" width="5.625" style="60" customWidth="1"/>
    <col min="14604" max="14604" width="5.625" style="60" bestFit="1" customWidth="1"/>
    <col min="14605" max="14605" width="15.875" style="60" customWidth="1"/>
    <col min="14606" max="14606" width="15" style="60" customWidth="1"/>
    <col min="14607" max="14607" width="23.25" style="60" customWidth="1"/>
    <col min="14608" max="14608" width="5.625" style="60" customWidth="1"/>
    <col min="14609" max="14609" width="5.625" style="60" bestFit="1" customWidth="1"/>
    <col min="14610" max="14610" width="15.875" style="60" customWidth="1"/>
    <col min="14611" max="14611" width="15" style="60" customWidth="1"/>
    <col min="14612" max="14612" width="23.25" style="60" customWidth="1"/>
    <col min="14613" max="14613" width="5.625" style="60" customWidth="1"/>
    <col min="14614" max="14614" width="5.625" style="60" bestFit="1" customWidth="1"/>
    <col min="14615" max="14615" width="15.875" style="60" customWidth="1"/>
    <col min="14616" max="14616" width="15" style="60" customWidth="1"/>
    <col min="14617" max="14617" width="23.25" style="60" customWidth="1"/>
    <col min="14618" max="14618" width="5.625" style="60" customWidth="1"/>
    <col min="14619" max="14619" width="5.625" style="60" bestFit="1" customWidth="1"/>
    <col min="14620" max="14620" width="15.875" style="60" customWidth="1"/>
    <col min="14621" max="14621" width="15" style="60" customWidth="1"/>
    <col min="14622" max="14622" width="23.25" style="60" customWidth="1"/>
    <col min="14623" max="14623" width="5.625" style="60" customWidth="1"/>
    <col min="14624" max="14848" width="9" style="60"/>
    <col min="14849" max="14849" width="13.5" style="60" customWidth="1"/>
    <col min="14850" max="14850" width="5.625" style="60" bestFit="1" customWidth="1"/>
    <col min="14851" max="14851" width="15.875" style="60" customWidth="1"/>
    <col min="14852" max="14852" width="15" style="60" customWidth="1"/>
    <col min="14853" max="14853" width="23.25" style="60" customWidth="1"/>
    <col min="14854" max="14854" width="5.625" style="60" customWidth="1"/>
    <col min="14855" max="14855" width="5.625" style="60" bestFit="1" customWidth="1"/>
    <col min="14856" max="14856" width="15.875" style="60" customWidth="1"/>
    <col min="14857" max="14857" width="15" style="60" customWidth="1"/>
    <col min="14858" max="14858" width="23.25" style="60" customWidth="1"/>
    <col min="14859" max="14859" width="5.625" style="60" customWidth="1"/>
    <col min="14860" max="14860" width="5.625" style="60" bestFit="1" customWidth="1"/>
    <col min="14861" max="14861" width="15.875" style="60" customWidth="1"/>
    <col min="14862" max="14862" width="15" style="60" customWidth="1"/>
    <col min="14863" max="14863" width="23.25" style="60" customWidth="1"/>
    <col min="14864" max="14864" width="5.625" style="60" customWidth="1"/>
    <col min="14865" max="14865" width="5.625" style="60" bestFit="1" customWidth="1"/>
    <col min="14866" max="14866" width="15.875" style="60" customWidth="1"/>
    <col min="14867" max="14867" width="15" style="60" customWidth="1"/>
    <col min="14868" max="14868" width="23.25" style="60" customWidth="1"/>
    <col min="14869" max="14869" width="5.625" style="60" customWidth="1"/>
    <col min="14870" max="14870" width="5.625" style="60" bestFit="1" customWidth="1"/>
    <col min="14871" max="14871" width="15.875" style="60" customWidth="1"/>
    <col min="14872" max="14872" width="15" style="60" customWidth="1"/>
    <col min="14873" max="14873" width="23.25" style="60" customWidth="1"/>
    <col min="14874" max="14874" width="5.625" style="60" customWidth="1"/>
    <col min="14875" max="14875" width="5.625" style="60" bestFit="1" customWidth="1"/>
    <col min="14876" max="14876" width="15.875" style="60" customWidth="1"/>
    <col min="14877" max="14877" width="15" style="60" customWidth="1"/>
    <col min="14878" max="14878" width="23.25" style="60" customWidth="1"/>
    <col min="14879" max="14879" width="5.625" style="60" customWidth="1"/>
    <col min="14880" max="15104" width="9" style="60"/>
    <col min="15105" max="15105" width="13.5" style="60" customWidth="1"/>
    <col min="15106" max="15106" width="5.625" style="60" bestFit="1" customWidth="1"/>
    <col min="15107" max="15107" width="15.875" style="60" customWidth="1"/>
    <col min="15108" max="15108" width="15" style="60" customWidth="1"/>
    <col min="15109" max="15109" width="23.25" style="60" customWidth="1"/>
    <col min="15110" max="15110" width="5.625" style="60" customWidth="1"/>
    <col min="15111" max="15111" width="5.625" style="60" bestFit="1" customWidth="1"/>
    <col min="15112" max="15112" width="15.875" style="60" customWidth="1"/>
    <col min="15113" max="15113" width="15" style="60" customWidth="1"/>
    <col min="15114" max="15114" width="23.25" style="60" customWidth="1"/>
    <col min="15115" max="15115" width="5.625" style="60" customWidth="1"/>
    <col min="15116" max="15116" width="5.625" style="60" bestFit="1" customWidth="1"/>
    <col min="15117" max="15117" width="15.875" style="60" customWidth="1"/>
    <col min="15118" max="15118" width="15" style="60" customWidth="1"/>
    <col min="15119" max="15119" width="23.25" style="60" customWidth="1"/>
    <col min="15120" max="15120" width="5.625" style="60" customWidth="1"/>
    <col min="15121" max="15121" width="5.625" style="60" bestFit="1" customWidth="1"/>
    <col min="15122" max="15122" width="15.875" style="60" customWidth="1"/>
    <col min="15123" max="15123" width="15" style="60" customWidth="1"/>
    <col min="15124" max="15124" width="23.25" style="60" customWidth="1"/>
    <col min="15125" max="15125" width="5.625" style="60" customWidth="1"/>
    <col min="15126" max="15126" width="5.625" style="60" bestFit="1" customWidth="1"/>
    <col min="15127" max="15127" width="15.875" style="60" customWidth="1"/>
    <col min="15128" max="15128" width="15" style="60" customWidth="1"/>
    <col min="15129" max="15129" width="23.25" style="60" customWidth="1"/>
    <col min="15130" max="15130" width="5.625" style="60" customWidth="1"/>
    <col min="15131" max="15131" width="5.625" style="60" bestFit="1" customWidth="1"/>
    <col min="15132" max="15132" width="15.875" style="60" customWidth="1"/>
    <col min="15133" max="15133" width="15" style="60" customWidth="1"/>
    <col min="15134" max="15134" width="23.25" style="60" customWidth="1"/>
    <col min="15135" max="15135" width="5.625" style="60" customWidth="1"/>
    <col min="15136" max="15360" width="9" style="60"/>
    <col min="15361" max="15361" width="13.5" style="60" customWidth="1"/>
    <col min="15362" max="15362" width="5.625" style="60" bestFit="1" customWidth="1"/>
    <col min="15363" max="15363" width="15.875" style="60" customWidth="1"/>
    <col min="15364" max="15364" width="15" style="60" customWidth="1"/>
    <col min="15365" max="15365" width="23.25" style="60" customWidth="1"/>
    <col min="15366" max="15366" width="5.625" style="60" customWidth="1"/>
    <col min="15367" max="15367" width="5.625" style="60" bestFit="1" customWidth="1"/>
    <col min="15368" max="15368" width="15.875" style="60" customWidth="1"/>
    <col min="15369" max="15369" width="15" style="60" customWidth="1"/>
    <col min="15370" max="15370" width="23.25" style="60" customWidth="1"/>
    <col min="15371" max="15371" width="5.625" style="60" customWidth="1"/>
    <col min="15372" max="15372" width="5.625" style="60" bestFit="1" customWidth="1"/>
    <col min="15373" max="15373" width="15.875" style="60" customWidth="1"/>
    <col min="15374" max="15374" width="15" style="60" customWidth="1"/>
    <col min="15375" max="15375" width="23.25" style="60" customWidth="1"/>
    <col min="15376" max="15376" width="5.625" style="60" customWidth="1"/>
    <col min="15377" max="15377" width="5.625" style="60" bestFit="1" customWidth="1"/>
    <col min="15378" max="15378" width="15.875" style="60" customWidth="1"/>
    <col min="15379" max="15379" width="15" style="60" customWidth="1"/>
    <col min="15380" max="15380" width="23.25" style="60" customWidth="1"/>
    <col min="15381" max="15381" width="5.625" style="60" customWidth="1"/>
    <col min="15382" max="15382" width="5.625" style="60" bestFit="1" customWidth="1"/>
    <col min="15383" max="15383" width="15.875" style="60" customWidth="1"/>
    <col min="15384" max="15384" width="15" style="60" customWidth="1"/>
    <col min="15385" max="15385" width="23.25" style="60" customWidth="1"/>
    <col min="15386" max="15386" width="5.625" style="60" customWidth="1"/>
    <col min="15387" max="15387" width="5.625" style="60" bestFit="1" customWidth="1"/>
    <col min="15388" max="15388" width="15.875" style="60" customWidth="1"/>
    <col min="15389" max="15389" width="15" style="60" customWidth="1"/>
    <col min="15390" max="15390" width="23.25" style="60" customWidth="1"/>
    <col min="15391" max="15391" width="5.625" style="60" customWidth="1"/>
    <col min="15392" max="15616" width="9" style="60"/>
    <col min="15617" max="15617" width="13.5" style="60" customWidth="1"/>
    <col min="15618" max="15618" width="5.625" style="60" bestFit="1" customWidth="1"/>
    <col min="15619" max="15619" width="15.875" style="60" customWidth="1"/>
    <col min="15620" max="15620" width="15" style="60" customWidth="1"/>
    <col min="15621" max="15621" width="23.25" style="60" customWidth="1"/>
    <col min="15622" max="15622" width="5.625" style="60" customWidth="1"/>
    <col min="15623" max="15623" width="5.625" style="60" bestFit="1" customWidth="1"/>
    <col min="15624" max="15624" width="15.875" style="60" customWidth="1"/>
    <col min="15625" max="15625" width="15" style="60" customWidth="1"/>
    <col min="15626" max="15626" width="23.25" style="60" customWidth="1"/>
    <col min="15627" max="15627" width="5.625" style="60" customWidth="1"/>
    <col min="15628" max="15628" width="5.625" style="60" bestFit="1" customWidth="1"/>
    <col min="15629" max="15629" width="15.875" style="60" customWidth="1"/>
    <col min="15630" max="15630" width="15" style="60" customWidth="1"/>
    <col min="15631" max="15631" width="23.25" style="60" customWidth="1"/>
    <col min="15632" max="15632" width="5.625" style="60" customWidth="1"/>
    <col min="15633" max="15633" width="5.625" style="60" bestFit="1" customWidth="1"/>
    <col min="15634" max="15634" width="15.875" style="60" customWidth="1"/>
    <col min="15635" max="15635" width="15" style="60" customWidth="1"/>
    <col min="15636" max="15636" width="23.25" style="60" customWidth="1"/>
    <col min="15637" max="15637" width="5.625" style="60" customWidth="1"/>
    <col min="15638" max="15638" width="5.625" style="60" bestFit="1" customWidth="1"/>
    <col min="15639" max="15639" width="15.875" style="60" customWidth="1"/>
    <col min="15640" max="15640" width="15" style="60" customWidth="1"/>
    <col min="15641" max="15641" width="23.25" style="60" customWidth="1"/>
    <col min="15642" max="15642" width="5.625" style="60" customWidth="1"/>
    <col min="15643" max="15643" width="5.625" style="60" bestFit="1" customWidth="1"/>
    <col min="15644" max="15644" width="15.875" style="60" customWidth="1"/>
    <col min="15645" max="15645" width="15" style="60" customWidth="1"/>
    <col min="15646" max="15646" width="23.25" style="60" customWidth="1"/>
    <col min="15647" max="15647" width="5.625" style="60" customWidth="1"/>
    <col min="15648" max="15872" width="9" style="60"/>
    <col min="15873" max="15873" width="13.5" style="60" customWidth="1"/>
    <col min="15874" max="15874" width="5.625" style="60" bestFit="1" customWidth="1"/>
    <col min="15875" max="15875" width="15.875" style="60" customWidth="1"/>
    <col min="15876" max="15876" width="15" style="60" customWidth="1"/>
    <col min="15877" max="15877" width="23.25" style="60" customWidth="1"/>
    <col min="15878" max="15878" width="5.625" style="60" customWidth="1"/>
    <col min="15879" max="15879" width="5.625" style="60" bestFit="1" customWidth="1"/>
    <col min="15880" max="15880" width="15.875" style="60" customWidth="1"/>
    <col min="15881" max="15881" width="15" style="60" customWidth="1"/>
    <col min="15882" max="15882" width="23.25" style="60" customWidth="1"/>
    <col min="15883" max="15883" width="5.625" style="60" customWidth="1"/>
    <col min="15884" max="15884" width="5.625" style="60" bestFit="1" customWidth="1"/>
    <col min="15885" max="15885" width="15.875" style="60" customWidth="1"/>
    <col min="15886" max="15886" width="15" style="60" customWidth="1"/>
    <col min="15887" max="15887" width="23.25" style="60" customWidth="1"/>
    <col min="15888" max="15888" width="5.625" style="60" customWidth="1"/>
    <col min="15889" max="15889" width="5.625" style="60" bestFit="1" customWidth="1"/>
    <col min="15890" max="15890" width="15.875" style="60" customWidth="1"/>
    <col min="15891" max="15891" width="15" style="60" customWidth="1"/>
    <col min="15892" max="15892" width="23.25" style="60" customWidth="1"/>
    <col min="15893" max="15893" width="5.625" style="60" customWidth="1"/>
    <col min="15894" max="15894" width="5.625" style="60" bestFit="1" customWidth="1"/>
    <col min="15895" max="15895" width="15.875" style="60" customWidth="1"/>
    <col min="15896" max="15896" width="15" style="60" customWidth="1"/>
    <col min="15897" max="15897" width="23.25" style="60" customWidth="1"/>
    <col min="15898" max="15898" width="5.625" style="60" customWidth="1"/>
    <col min="15899" max="15899" width="5.625" style="60" bestFit="1" customWidth="1"/>
    <col min="15900" max="15900" width="15.875" style="60" customWidth="1"/>
    <col min="15901" max="15901" width="15" style="60" customWidth="1"/>
    <col min="15902" max="15902" width="23.25" style="60" customWidth="1"/>
    <col min="15903" max="15903" width="5.625" style="60" customWidth="1"/>
    <col min="15904" max="16128" width="9" style="60"/>
    <col min="16129" max="16129" width="13.5" style="60" customWidth="1"/>
    <col min="16130" max="16130" width="5.625" style="60" bestFit="1" customWidth="1"/>
    <col min="16131" max="16131" width="15.875" style="60" customWidth="1"/>
    <col min="16132" max="16132" width="15" style="60" customWidth="1"/>
    <col min="16133" max="16133" width="23.25" style="60" customWidth="1"/>
    <col min="16134" max="16134" width="5.625" style="60" customWidth="1"/>
    <col min="16135" max="16135" width="5.625" style="60" bestFit="1" customWidth="1"/>
    <col min="16136" max="16136" width="15.875" style="60" customWidth="1"/>
    <col min="16137" max="16137" width="15" style="60" customWidth="1"/>
    <col min="16138" max="16138" width="23.25" style="60" customWidth="1"/>
    <col min="16139" max="16139" width="5.625" style="60" customWidth="1"/>
    <col min="16140" max="16140" width="5.625" style="60" bestFit="1" customWidth="1"/>
    <col min="16141" max="16141" width="15.875" style="60" customWidth="1"/>
    <col min="16142" max="16142" width="15" style="60" customWidth="1"/>
    <col min="16143" max="16143" width="23.25" style="60" customWidth="1"/>
    <col min="16144" max="16144" width="5.625" style="60" customWidth="1"/>
    <col min="16145" max="16145" width="5.625" style="60" bestFit="1" customWidth="1"/>
    <col min="16146" max="16146" width="15.875" style="60" customWidth="1"/>
    <col min="16147" max="16147" width="15" style="60" customWidth="1"/>
    <col min="16148" max="16148" width="23.25" style="60" customWidth="1"/>
    <col min="16149" max="16149" width="5.625" style="60" customWidth="1"/>
    <col min="16150" max="16150" width="5.625" style="60" bestFit="1" customWidth="1"/>
    <col min="16151" max="16151" width="15.875" style="60" customWidth="1"/>
    <col min="16152" max="16152" width="15" style="60" customWidth="1"/>
    <col min="16153" max="16153" width="23.25" style="60" customWidth="1"/>
    <col min="16154" max="16154" width="5.625" style="60" customWidth="1"/>
    <col min="16155" max="16155" width="5.625" style="60" bestFit="1" customWidth="1"/>
    <col min="16156" max="16156" width="15.875" style="60" customWidth="1"/>
    <col min="16157" max="16157" width="15" style="60" customWidth="1"/>
    <col min="16158" max="16158" width="23.25" style="60" customWidth="1"/>
    <col min="16159" max="16159" width="5.625" style="60" customWidth="1"/>
    <col min="16160" max="16384" width="9" style="60"/>
  </cols>
  <sheetData>
    <row r="1" spans="1:31" ht="42.75" thickBot="1">
      <c r="A1" s="59" t="s">
        <v>9</v>
      </c>
      <c r="E1" s="61" t="s">
        <v>39</v>
      </c>
      <c r="F1" s="387">
        <v>43863</v>
      </c>
      <c r="G1" s="387"/>
      <c r="H1" s="387"/>
      <c r="I1" s="62" t="s">
        <v>40</v>
      </c>
      <c r="J1" s="63">
        <f>F1+6</f>
      </c>
      <c r="AD1" s="65"/>
      <c r="AE1" s="66"/>
    </row>
    <row r="2" spans="1:31" s="67" customFormat="1" ht="17.25" customHeight="1">
      <c r="A2" s="388"/>
      <c r="B2" s="391">
        <f>F1</f>
      </c>
      <c r="C2" s="392"/>
      <c r="D2" s="392"/>
      <c r="E2" s="395" t="s">
        <v>41</v>
      </c>
      <c r="F2" s="396"/>
      <c r="G2" s="391">
        <f>B2+1</f>
      </c>
      <c r="H2" s="392"/>
      <c r="I2" s="392"/>
      <c r="J2" s="395" t="s">
        <v>42</v>
      </c>
      <c r="K2" s="396"/>
      <c r="L2" s="391">
        <f>G2+1</f>
      </c>
      <c r="M2" s="392"/>
      <c r="N2" s="392"/>
      <c r="O2" s="395" t="s">
        <v>43</v>
      </c>
      <c r="P2" s="396"/>
      <c r="Q2" s="391">
        <f>L2+1</f>
      </c>
      <c r="R2" s="392"/>
      <c r="S2" s="392"/>
      <c r="T2" s="395" t="s">
        <v>44</v>
      </c>
      <c r="U2" s="396"/>
      <c r="V2" s="391">
        <f>Q2+1</f>
      </c>
      <c r="W2" s="392"/>
      <c r="X2" s="392"/>
      <c r="Y2" s="395" t="s">
        <v>45</v>
      </c>
      <c r="Z2" s="396"/>
      <c r="AA2" s="391">
        <f>V2+1</f>
      </c>
      <c r="AB2" s="392"/>
      <c r="AC2" s="392"/>
      <c r="AD2" s="395" t="s">
        <v>46</v>
      </c>
      <c r="AE2" s="399"/>
    </row>
    <row r="3" spans="1:31" s="67" customFormat="1" ht="14.25" customHeight="1">
      <c r="A3" s="389"/>
      <c r="B3" s="393"/>
      <c r="C3" s="394"/>
      <c r="D3" s="394"/>
      <c r="E3" s="397"/>
      <c r="F3" s="398"/>
      <c r="G3" s="393"/>
      <c r="H3" s="394"/>
      <c r="I3" s="394"/>
      <c r="J3" s="397"/>
      <c r="K3" s="398"/>
      <c r="L3" s="393"/>
      <c r="M3" s="394"/>
      <c r="N3" s="394"/>
      <c r="O3" s="397"/>
      <c r="P3" s="398"/>
      <c r="Q3" s="393"/>
      <c r="R3" s="394"/>
      <c r="S3" s="394"/>
      <c r="T3" s="397"/>
      <c r="U3" s="398"/>
      <c r="V3" s="393"/>
      <c r="W3" s="394"/>
      <c r="X3" s="394"/>
      <c r="Y3" s="397"/>
      <c r="Z3" s="398"/>
      <c r="AA3" s="393"/>
      <c r="AB3" s="394"/>
      <c r="AC3" s="394"/>
      <c r="AD3" s="397"/>
      <c r="AE3" s="400"/>
    </row>
    <row r="4" spans="1:31" s="70" customFormat="1" ht="25.5" customHeight="1" thickBot="1">
      <c r="A4" s="390"/>
      <c r="B4" s="132" t="s">
        <v>47</v>
      </c>
      <c r="C4" s="132" t="s">
        <v>48</v>
      </c>
      <c r="D4" s="132" t="s">
        <v>7</v>
      </c>
      <c r="E4" s="132" t="s">
        <v>50</v>
      </c>
      <c r="F4" s="132"/>
      <c r="G4" s="132" t="s">
        <v>47</v>
      </c>
      <c r="H4" s="132" t="s">
        <v>48</v>
      </c>
      <c r="I4" s="132" t="s">
        <v>7</v>
      </c>
      <c r="J4" s="132" t="s">
        <v>50</v>
      </c>
      <c r="K4" s="132"/>
      <c r="L4" s="132" t="s">
        <v>47</v>
      </c>
      <c r="M4" s="132" t="s">
        <v>48</v>
      </c>
      <c r="N4" s="132" t="s">
        <v>7</v>
      </c>
      <c r="O4" s="132" t="s">
        <v>50</v>
      </c>
      <c r="P4" s="132"/>
      <c r="Q4" s="132" t="s">
        <v>47</v>
      </c>
      <c r="R4" s="132" t="s">
        <v>48</v>
      </c>
      <c r="S4" s="132" t="s">
        <v>49</v>
      </c>
      <c r="T4" s="132" t="s">
        <v>50</v>
      </c>
      <c r="U4" s="132"/>
      <c r="V4" s="132" t="s">
        <v>47</v>
      </c>
      <c r="W4" s="132" t="s">
        <v>48</v>
      </c>
      <c r="X4" s="132" t="s">
        <v>49</v>
      </c>
      <c r="Y4" s="132" t="s">
        <v>50</v>
      </c>
      <c r="Z4" s="132"/>
      <c r="AA4" s="132" t="s">
        <v>47</v>
      </c>
      <c r="AB4" s="132" t="s">
        <v>48</v>
      </c>
      <c r="AC4" s="132" t="s">
        <v>49</v>
      </c>
      <c r="AD4" s="132" t="s">
        <v>50</v>
      </c>
      <c r="AE4" s="69"/>
    </row>
    <row r="5" spans="1:31" ht="21" customHeight="1">
      <c r="A5" s="376" t="s">
        <v>91</v>
      </c>
      <c r="B5" s="379">
        <v>1</v>
      </c>
      <c r="C5" s="380"/>
      <c r="D5" s="71"/>
      <c r="E5" s="71"/>
      <c r="F5" s="72"/>
      <c r="G5" s="385">
        <v>1</v>
      </c>
      <c r="H5" s="370"/>
      <c r="I5" s="73"/>
      <c r="J5" s="73"/>
      <c r="K5" s="74"/>
      <c r="L5" s="385">
        <v>1</v>
      </c>
      <c r="M5" s="373"/>
      <c r="N5" s="71"/>
      <c r="O5" s="71"/>
      <c r="P5" s="74"/>
      <c r="Q5" s="385">
        <v>1</v>
      </c>
      <c r="R5" s="370"/>
      <c r="S5" s="73"/>
      <c r="T5" s="73"/>
      <c r="U5" s="74"/>
      <c r="V5" s="385">
        <v>1</v>
      </c>
      <c r="W5" s="370"/>
      <c r="X5" s="73"/>
      <c r="Y5" s="73"/>
      <c r="Z5" s="131"/>
      <c r="AA5" s="385">
        <v>1</v>
      </c>
      <c r="AB5" s="370"/>
      <c r="AC5" s="73"/>
      <c r="AD5" s="73"/>
      <c r="AE5" s="75"/>
    </row>
    <row r="6" spans="1:31" ht="21" customHeight="1">
      <c r="A6" s="377"/>
      <c r="B6" s="367"/>
      <c r="C6" s="359"/>
      <c r="D6" s="76"/>
      <c r="E6" s="76"/>
      <c r="F6" s="77"/>
      <c r="G6" s="369"/>
      <c r="H6" s="371"/>
      <c r="I6" s="76"/>
      <c r="J6" s="76"/>
      <c r="K6" s="78"/>
      <c r="L6" s="369"/>
      <c r="M6" s="368"/>
      <c r="N6" s="76"/>
      <c r="O6" s="76"/>
      <c r="P6" s="78"/>
      <c r="Q6" s="369"/>
      <c r="R6" s="375"/>
      <c r="S6" s="76"/>
      <c r="T6" s="76"/>
      <c r="U6" s="78"/>
      <c r="V6" s="369"/>
      <c r="W6" s="371"/>
      <c r="X6" s="76"/>
      <c r="Y6" s="76"/>
      <c r="Z6" s="94"/>
      <c r="AA6" s="369"/>
      <c r="AB6" s="371"/>
      <c r="AC6" s="79"/>
      <c r="AD6" s="79"/>
      <c r="AE6" s="80"/>
    </row>
    <row r="7" spans="1:31" ht="21" customHeight="1">
      <c r="A7" s="377"/>
      <c r="B7" s="367">
        <v>2</v>
      </c>
      <c r="C7" s="372"/>
      <c r="D7" s="79"/>
      <c r="E7" s="79"/>
      <c r="F7" s="77"/>
      <c r="G7" s="369">
        <v>2</v>
      </c>
      <c r="H7" s="360"/>
      <c r="I7" s="79"/>
      <c r="J7" s="79"/>
      <c r="K7" s="76"/>
      <c r="L7" s="369">
        <v>2</v>
      </c>
      <c r="M7" s="360"/>
      <c r="N7" s="76"/>
      <c r="O7" s="76"/>
      <c r="P7" s="78"/>
      <c r="Q7" s="369">
        <v>2</v>
      </c>
      <c r="R7" s="360"/>
      <c r="S7" s="76"/>
      <c r="T7" s="76"/>
      <c r="U7" s="78"/>
      <c r="V7" s="369">
        <v>2</v>
      </c>
      <c r="W7" s="360"/>
      <c r="X7" s="76"/>
      <c r="Y7" s="76"/>
      <c r="Z7" s="94"/>
      <c r="AA7" s="369">
        <v>2</v>
      </c>
      <c r="AB7" s="360"/>
      <c r="AC7" s="76"/>
      <c r="AD7" s="76"/>
      <c r="AE7" s="80"/>
    </row>
    <row r="8" spans="1:31" ht="21" customHeight="1">
      <c r="A8" s="377"/>
      <c r="B8" s="367"/>
      <c r="C8" s="371"/>
      <c r="D8" s="76"/>
      <c r="E8" s="76"/>
      <c r="F8" s="77"/>
      <c r="G8" s="369"/>
      <c r="H8" s="368"/>
      <c r="I8" s="79"/>
      <c r="J8" s="79"/>
      <c r="K8" s="76"/>
      <c r="L8" s="369"/>
      <c r="M8" s="368"/>
      <c r="N8" s="76"/>
      <c r="O8" s="76"/>
      <c r="P8" s="78"/>
      <c r="Q8" s="369"/>
      <c r="R8" s="368"/>
      <c r="S8" s="76"/>
      <c r="T8" s="76"/>
      <c r="U8" s="78"/>
      <c r="V8" s="369"/>
      <c r="W8" s="368"/>
      <c r="X8" s="76"/>
      <c r="Y8" s="76"/>
      <c r="Z8" s="94"/>
      <c r="AA8" s="369"/>
      <c r="AB8" s="368"/>
      <c r="AC8" s="76"/>
      <c r="AD8" s="76"/>
      <c r="AE8" s="80"/>
    </row>
    <row r="9" spans="1:31" ht="21" customHeight="1">
      <c r="A9" s="377"/>
      <c r="B9" s="367">
        <v>3</v>
      </c>
      <c r="C9" s="360"/>
      <c r="D9" s="76"/>
      <c r="E9" s="76"/>
      <c r="F9" s="77"/>
      <c r="G9" s="369">
        <v>3</v>
      </c>
      <c r="H9" s="360"/>
      <c r="I9" s="76"/>
      <c r="J9" s="79"/>
      <c r="K9" s="76"/>
      <c r="L9" s="369">
        <v>3</v>
      </c>
      <c r="M9" s="359"/>
      <c r="N9" s="76"/>
      <c r="O9" s="76"/>
      <c r="P9" s="76"/>
      <c r="Q9" s="369">
        <v>3</v>
      </c>
      <c r="R9" s="360"/>
      <c r="S9" s="76"/>
      <c r="T9" s="76"/>
      <c r="U9" s="78"/>
      <c r="V9" s="369">
        <v>3</v>
      </c>
      <c r="W9" s="360"/>
      <c r="X9" s="76"/>
      <c r="Y9" s="76"/>
      <c r="Z9" s="94"/>
      <c r="AA9" s="369">
        <v>3</v>
      </c>
      <c r="AB9" s="359"/>
      <c r="AC9" s="76"/>
      <c r="AD9" s="76"/>
      <c r="AE9" s="80"/>
    </row>
    <row r="10" spans="1:31" ht="21" customHeight="1">
      <c r="A10" s="377"/>
      <c r="B10" s="367"/>
      <c r="C10" s="368"/>
      <c r="D10" s="76"/>
      <c r="E10" s="76"/>
      <c r="F10" s="77"/>
      <c r="G10" s="369"/>
      <c r="H10" s="368"/>
      <c r="I10" s="76"/>
      <c r="J10" s="79"/>
      <c r="K10" s="76"/>
      <c r="L10" s="369"/>
      <c r="M10" s="359"/>
      <c r="N10" s="76"/>
      <c r="O10" s="76"/>
      <c r="P10" s="76"/>
      <c r="Q10" s="369"/>
      <c r="R10" s="368"/>
      <c r="S10" s="76"/>
      <c r="T10" s="76"/>
      <c r="U10" s="78"/>
      <c r="V10" s="369"/>
      <c r="W10" s="368"/>
      <c r="X10" s="76"/>
      <c r="Y10" s="76"/>
      <c r="Z10" s="94"/>
      <c r="AA10" s="369"/>
      <c r="AB10" s="359"/>
      <c r="AC10" s="76"/>
      <c r="AD10" s="76"/>
      <c r="AE10" s="80"/>
    </row>
    <row r="11" spans="1:31" ht="21" customHeight="1">
      <c r="A11" s="377"/>
      <c r="B11" s="361">
        <v>4</v>
      </c>
      <c r="C11" s="360"/>
      <c r="D11" s="76"/>
      <c r="E11" s="76"/>
      <c r="F11" s="77"/>
      <c r="G11" s="369">
        <v>4</v>
      </c>
      <c r="H11" s="360"/>
      <c r="I11" s="76"/>
      <c r="J11" s="79"/>
      <c r="K11" s="78"/>
      <c r="L11" s="369">
        <v>4</v>
      </c>
      <c r="M11" s="360"/>
      <c r="N11" s="76"/>
      <c r="O11" s="76"/>
      <c r="P11" s="76"/>
      <c r="Q11" s="369">
        <v>4</v>
      </c>
      <c r="R11" s="360"/>
      <c r="S11" s="76"/>
      <c r="T11" s="76"/>
      <c r="U11" s="78"/>
      <c r="V11" s="369">
        <v>4</v>
      </c>
      <c r="W11" s="360"/>
      <c r="X11" s="76"/>
      <c r="Y11" s="76"/>
      <c r="Z11" s="94"/>
      <c r="AA11" s="369">
        <v>4</v>
      </c>
      <c r="AB11" s="360"/>
      <c r="AC11" s="76"/>
      <c r="AD11" s="76"/>
      <c r="AE11" s="80"/>
    </row>
    <row r="12" spans="1:31" ht="21" customHeight="1">
      <c r="A12" s="377"/>
      <c r="B12" s="361"/>
      <c r="C12" s="368"/>
      <c r="D12" s="76"/>
      <c r="E12" s="76"/>
      <c r="F12" s="77"/>
      <c r="G12" s="369"/>
      <c r="H12" s="368"/>
      <c r="I12" s="76"/>
      <c r="J12" s="79"/>
      <c r="K12" s="78"/>
      <c r="L12" s="369"/>
      <c r="M12" s="368"/>
      <c r="N12" s="76"/>
      <c r="O12" s="76"/>
      <c r="P12" s="76"/>
      <c r="Q12" s="369"/>
      <c r="R12" s="368"/>
      <c r="S12" s="76"/>
      <c r="T12" s="76"/>
      <c r="U12" s="78"/>
      <c r="V12" s="369"/>
      <c r="W12" s="368"/>
      <c r="X12" s="76"/>
      <c r="Y12" s="76"/>
      <c r="Z12" s="94"/>
      <c r="AA12" s="369"/>
      <c r="AB12" s="368"/>
      <c r="AC12" s="76"/>
      <c r="AD12" s="81"/>
      <c r="AE12" s="80"/>
    </row>
    <row r="13" spans="1:31" ht="21" customHeight="1">
      <c r="A13" s="377"/>
      <c r="B13" s="361">
        <v>5</v>
      </c>
      <c r="C13" s="360"/>
      <c r="D13" s="76"/>
      <c r="E13" s="76"/>
      <c r="F13" s="77"/>
      <c r="G13" s="361">
        <v>5</v>
      </c>
      <c r="H13" s="360"/>
      <c r="I13" s="95"/>
      <c r="J13" s="96"/>
      <c r="K13" s="78"/>
      <c r="L13" s="361">
        <v>5</v>
      </c>
      <c r="M13" s="359"/>
      <c r="N13" s="76"/>
      <c r="O13" s="76"/>
      <c r="P13" s="78"/>
      <c r="Q13" s="361">
        <v>5</v>
      </c>
      <c r="R13" s="360"/>
      <c r="S13" s="76"/>
      <c r="T13" s="76"/>
      <c r="U13" s="78"/>
      <c r="V13" s="361">
        <v>5</v>
      </c>
      <c r="W13" s="372"/>
      <c r="X13" s="76"/>
      <c r="Y13" s="76"/>
      <c r="Z13" s="78"/>
      <c r="AA13" s="361">
        <v>5</v>
      </c>
      <c r="AB13" s="360"/>
      <c r="AC13" s="76"/>
      <c r="AD13" s="76"/>
      <c r="AE13" s="80"/>
    </row>
    <row r="14" spans="1:31" ht="21" customHeight="1">
      <c r="A14" s="377"/>
      <c r="B14" s="361"/>
      <c r="C14" s="368"/>
      <c r="D14" s="79"/>
      <c r="E14" s="79"/>
      <c r="F14" s="77"/>
      <c r="G14" s="361"/>
      <c r="H14" s="368"/>
      <c r="I14" s="99"/>
      <c r="J14" s="79"/>
      <c r="K14" s="78"/>
      <c r="L14" s="361"/>
      <c r="M14" s="359"/>
      <c r="N14" s="76"/>
      <c r="O14" s="76"/>
      <c r="P14" s="78"/>
      <c r="Q14" s="361"/>
      <c r="R14" s="368"/>
      <c r="S14" s="76"/>
      <c r="T14" s="76"/>
      <c r="U14" s="78"/>
      <c r="V14" s="361"/>
      <c r="W14" s="371"/>
      <c r="X14" s="76"/>
      <c r="Y14" s="76"/>
      <c r="Z14" s="78"/>
      <c r="AA14" s="361"/>
      <c r="AB14" s="368"/>
      <c r="AC14" s="76"/>
      <c r="AD14" s="76"/>
      <c r="AE14" s="80"/>
    </row>
    <row r="15" spans="1:31" ht="21" customHeight="1">
      <c r="A15" s="377"/>
      <c r="B15" s="361">
        <v>6</v>
      </c>
      <c r="C15" s="381"/>
      <c r="D15" s="100"/>
      <c r="E15" s="100"/>
      <c r="F15" s="77"/>
      <c r="G15" s="361">
        <v>6</v>
      </c>
      <c r="H15" s="360"/>
      <c r="I15" s="89"/>
      <c r="J15" s="87"/>
      <c r="K15" s="90"/>
      <c r="L15" s="361">
        <v>6</v>
      </c>
      <c r="M15" s="360"/>
      <c r="N15" s="91"/>
      <c r="O15" s="91"/>
      <c r="P15" s="78"/>
      <c r="Q15" s="361">
        <v>6</v>
      </c>
      <c r="R15" s="381"/>
      <c r="S15" s="100"/>
      <c r="T15" s="100"/>
      <c r="U15" s="78"/>
      <c r="V15" s="361">
        <v>6</v>
      </c>
      <c r="W15" s="372"/>
      <c r="X15" s="76"/>
      <c r="Y15" s="76"/>
      <c r="Z15" s="78"/>
      <c r="AA15" s="361">
        <v>6</v>
      </c>
      <c r="AB15" s="360"/>
      <c r="AC15" s="76"/>
      <c r="AD15" s="76"/>
      <c r="AE15" s="80"/>
    </row>
    <row r="16" spans="1:31" ht="21" customHeight="1">
      <c r="A16" s="377"/>
      <c r="B16" s="361"/>
      <c r="C16" s="382"/>
      <c r="D16" s="101"/>
      <c r="E16" s="102"/>
      <c r="F16" s="77"/>
      <c r="G16" s="361"/>
      <c r="H16" s="368"/>
      <c r="I16" s="76"/>
      <c r="J16" s="79"/>
      <c r="K16" s="78"/>
      <c r="L16" s="361"/>
      <c r="M16" s="368"/>
      <c r="N16" s="91"/>
      <c r="O16" s="91"/>
      <c r="P16" s="78"/>
      <c r="Q16" s="361"/>
      <c r="R16" s="382"/>
      <c r="S16" s="101"/>
      <c r="T16" s="101"/>
      <c r="U16" s="78"/>
      <c r="V16" s="361"/>
      <c r="W16" s="371"/>
      <c r="X16" s="76"/>
      <c r="Y16" s="76"/>
      <c r="Z16" s="78"/>
      <c r="AA16" s="361"/>
      <c r="AB16" s="368"/>
      <c r="AC16" s="76"/>
      <c r="AD16" s="76"/>
      <c r="AE16" s="80"/>
    </row>
    <row r="17" spans="1:31" ht="18.75" customHeight="1">
      <c r="A17" s="377"/>
      <c r="B17" s="361">
        <v>7</v>
      </c>
      <c r="C17" s="360"/>
      <c r="D17" s="76"/>
      <c r="E17" s="76"/>
      <c r="F17" s="77"/>
      <c r="G17" s="361">
        <v>7</v>
      </c>
      <c r="H17" s="360"/>
      <c r="I17" s="76"/>
      <c r="J17" s="79"/>
      <c r="K17" s="78"/>
      <c r="L17" s="361">
        <v>7</v>
      </c>
      <c r="M17" s="360"/>
      <c r="N17" s="76"/>
      <c r="O17" s="76"/>
      <c r="P17" s="90"/>
      <c r="Q17" s="361">
        <v>7</v>
      </c>
      <c r="R17" s="360"/>
      <c r="S17" s="76"/>
      <c r="T17" s="76"/>
      <c r="U17" s="78"/>
      <c r="V17" s="361">
        <v>7</v>
      </c>
      <c r="W17" s="383"/>
      <c r="X17" s="100"/>
      <c r="Y17" s="100"/>
      <c r="Z17" s="90"/>
      <c r="AA17" s="361">
        <v>7</v>
      </c>
      <c r="AB17" s="360"/>
      <c r="AC17" s="76"/>
      <c r="AD17" s="76"/>
      <c r="AE17" s="80"/>
    </row>
    <row r="18" spans="1:31" ht="21" customHeight="1">
      <c r="A18" s="377"/>
      <c r="B18" s="361"/>
      <c r="C18" s="368"/>
      <c r="D18" s="76"/>
      <c r="E18" s="76"/>
      <c r="F18" s="77"/>
      <c r="G18" s="361"/>
      <c r="H18" s="368"/>
      <c r="I18" s="76"/>
      <c r="J18" s="79"/>
      <c r="K18" s="78"/>
      <c r="L18" s="361"/>
      <c r="M18" s="368"/>
      <c r="N18" s="76"/>
      <c r="O18" s="76"/>
      <c r="P18" s="78"/>
      <c r="Q18" s="361"/>
      <c r="R18" s="368"/>
      <c r="S18" s="76"/>
      <c r="T18" s="76"/>
      <c r="U18" s="78"/>
      <c r="V18" s="361"/>
      <c r="W18" s="383"/>
      <c r="X18" s="100"/>
      <c r="Y18" s="100"/>
      <c r="Z18" s="78"/>
      <c r="AA18" s="361"/>
      <c r="AB18" s="368"/>
      <c r="AC18" s="76"/>
      <c r="AD18" s="76"/>
      <c r="AE18" s="80"/>
    </row>
    <row r="19" spans="1:31" ht="21" customHeight="1">
      <c r="A19" s="377"/>
      <c r="B19" s="361">
        <v>8</v>
      </c>
      <c r="C19" s="381"/>
      <c r="D19" s="100"/>
      <c r="E19" s="100"/>
      <c r="F19" s="77"/>
      <c r="G19" s="361">
        <v>8</v>
      </c>
      <c r="H19" s="360"/>
      <c r="I19" s="76"/>
      <c r="J19" s="79"/>
      <c r="K19" s="78"/>
      <c r="L19" s="361">
        <v>8</v>
      </c>
      <c r="M19" s="360"/>
      <c r="N19" s="91"/>
      <c r="O19" s="91"/>
      <c r="P19" s="78"/>
      <c r="Q19" s="361">
        <v>8</v>
      </c>
      <c r="R19" s="381"/>
      <c r="S19" s="95"/>
      <c r="T19" s="95"/>
      <c r="U19" s="78"/>
      <c r="V19" s="361">
        <v>8</v>
      </c>
      <c r="W19" s="360"/>
      <c r="X19" s="76"/>
      <c r="Y19" s="76"/>
      <c r="Z19" s="78"/>
      <c r="AA19" s="361">
        <v>8</v>
      </c>
      <c r="AB19" s="359"/>
      <c r="AC19" s="76"/>
      <c r="AD19" s="76"/>
      <c r="AE19" s="80"/>
    </row>
    <row r="20" spans="1:31" ht="21" customHeight="1">
      <c r="A20" s="377"/>
      <c r="B20" s="361"/>
      <c r="C20" s="382"/>
      <c r="D20" s="101"/>
      <c r="E20" s="102"/>
      <c r="F20" s="77"/>
      <c r="G20" s="361"/>
      <c r="H20" s="368"/>
      <c r="I20" s="76"/>
      <c r="J20" s="79"/>
      <c r="K20" s="78"/>
      <c r="L20" s="361"/>
      <c r="M20" s="368"/>
      <c r="N20" s="76"/>
      <c r="O20" s="76"/>
      <c r="P20" s="78"/>
      <c r="Q20" s="361"/>
      <c r="R20" s="382"/>
      <c r="S20" s="101"/>
      <c r="T20" s="101"/>
      <c r="U20" s="78"/>
      <c r="V20" s="361"/>
      <c r="W20" s="368"/>
      <c r="X20" s="100"/>
      <c r="Y20" s="100"/>
      <c r="Z20" s="78"/>
      <c r="AA20" s="361"/>
      <c r="AB20" s="360"/>
      <c r="AC20" s="91"/>
      <c r="AD20" s="91"/>
      <c r="AE20" s="92"/>
    </row>
    <row r="21" spans="1:31" ht="21" customHeight="1">
      <c r="A21" s="377"/>
      <c r="B21" s="361">
        <v>9</v>
      </c>
      <c r="C21" s="360"/>
      <c r="D21" s="76"/>
      <c r="E21" s="76"/>
      <c r="F21" s="77"/>
      <c r="G21" s="361">
        <v>9</v>
      </c>
      <c r="H21" s="360"/>
      <c r="I21" s="76"/>
      <c r="J21" s="79"/>
      <c r="K21" s="78"/>
      <c r="L21" s="361">
        <v>9</v>
      </c>
      <c r="M21" s="360"/>
      <c r="N21" s="76"/>
      <c r="O21" s="76"/>
      <c r="P21" s="78"/>
      <c r="Q21" s="361">
        <v>9</v>
      </c>
      <c r="R21" s="360"/>
      <c r="S21" s="76"/>
      <c r="T21" s="76"/>
      <c r="U21" s="78"/>
      <c r="V21" s="361">
        <v>9</v>
      </c>
      <c r="W21" s="360"/>
      <c r="X21" s="76"/>
      <c r="Y21" s="76"/>
      <c r="Z21" s="78"/>
      <c r="AA21" s="361">
        <v>9</v>
      </c>
      <c r="AB21" s="359"/>
      <c r="AC21" s="76"/>
      <c r="AD21" s="76"/>
      <c r="AE21" s="80"/>
    </row>
    <row r="22" spans="1:31" ht="21" customHeight="1">
      <c r="A22" s="377"/>
      <c r="B22" s="361"/>
      <c r="C22" s="368"/>
      <c r="D22" s="76"/>
      <c r="E22" s="76"/>
      <c r="F22" s="93"/>
      <c r="G22" s="361"/>
      <c r="H22" s="368"/>
      <c r="I22" s="76"/>
      <c r="J22" s="79"/>
      <c r="K22" s="78"/>
      <c r="L22" s="361"/>
      <c r="M22" s="368"/>
      <c r="N22" s="91"/>
      <c r="O22" s="91"/>
      <c r="P22" s="78"/>
      <c r="Q22" s="361"/>
      <c r="R22" s="368"/>
      <c r="S22" s="76"/>
      <c r="T22" s="76"/>
      <c r="U22" s="78"/>
      <c r="V22" s="361"/>
      <c r="W22" s="368"/>
      <c r="X22" s="76"/>
      <c r="Y22" s="76"/>
      <c r="Z22" s="78"/>
      <c r="AA22" s="361"/>
      <c r="AB22" s="359"/>
      <c r="AC22" s="76"/>
      <c r="AD22" s="76"/>
      <c r="AE22" s="80"/>
    </row>
    <row r="23" spans="1:31" ht="21" customHeight="1">
      <c r="A23" s="377"/>
      <c r="B23" s="361">
        <v>10</v>
      </c>
      <c r="C23" s="360"/>
      <c r="D23" s="76"/>
      <c r="E23" s="76"/>
      <c r="F23" s="77"/>
      <c r="G23" s="361">
        <v>10</v>
      </c>
      <c r="H23" s="360"/>
      <c r="I23" s="76"/>
      <c r="J23" s="79"/>
      <c r="K23" s="78"/>
      <c r="L23" s="361">
        <v>10</v>
      </c>
      <c r="M23" s="360"/>
      <c r="N23" s="76"/>
      <c r="O23" s="76"/>
      <c r="P23" s="78"/>
      <c r="Q23" s="361">
        <v>10</v>
      </c>
      <c r="R23" s="360"/>
      <c r="S23" s="76"/>
      <c r="T23" s="76"/>
      <c r="U23" s="78"/>
      <c r="V23" s="361">
        <v>10</v>
      </c>
      <c r="W23" s="360"/>
      <c r="X23" s="76"/>
      <c r="Y23" s="76"/>
      <c r="Z23" s="78"/>
      <c r="AA23" s="361">
        <v>10</v>
      </c>
      <c r="AB23" s="360"/>
      <c r="AC23" s="76"/>
      <c r="AD23" s="76"/>
      <c r="AE23" s="80"/>
    </row>
    <row r="24" spans="1:31" ht="21" customHeight="1" thickBot="1">
      <c r="A24" s="378"/>
      <c r="B24" s="384"/>
      <c r="C24" s="364"/>
      <c r="D24" s="82"/>
      <c r="E24" s="82"/>
      <c r="F24" s="83"/>
      <c r="G24" s="384"/>
      <c r="H24" s="364"/>
      <c r="I24" s="82"/>
      <c r="J24" s="84"/>
      <c r="K24" s="85"/>
      <c r="L24" s="384"/>
      <c r="M24" s="364"/>
      <c r="N24" s="82"/>
      <c r="O24" s="82"/>
      <c r="P24" s="85"/>
      <c r="Q24" s="384"/>
      <c r="R24" s="364"/>
      <c r="S24" s="82"/>
      <c r="T24" s="82"/>
      <c r="U24" s="85"/>
      <c r="V24" s="384"/>
      <c r="W24" s="364"/>
      <c r="X24" s="82"/>
      <c r="Y24" s="82"/>
      <c r="Z24" s="85"/>
      <c r="AA24" s="384"/>
      <c r="AB24" s="364"/>
      <c r="AC24" s="82"/>
      <c r="AD24" s="82"/>
      <c r="AE24" s="86"/>
    </row>
    <row r="25" spans="1:31" ht="21" customHeight="1">
      <c r="A25" s="401" t="s">
        <v>92</v>
      </c>
      <c r="B25" s="379">
        <v>1</v>
      </c>
      <c r="C25" s="380"/>
      <c r="D25" s="71"/>
      <c r="E25" s="71"/>
      <c r="F25" s="72"/>
      <c r="G25" s="385">
        <v>1</v>
      </c>
      <c r="H25" s="370"/>
      <c r="I25" s="73"/>
      <c r="J25" s="73"/>
      <c r="K25" s="74"/>
      <c r="L25" s="385">
        <v>1</v>
      </c>
      <c r="M25" s="373"/>
      <c r="N25" s="71"/>
      <c r="O25" s="71"/>
      <c r="P25" s="74"/>
      <c r="Q25" s="385">
        <v>1</v>
      </c>
      <c r="R25" s="370"/>
      <c r="S25" s="73"/>
      <c r="T25" s="73"/>
      <c r="U25" s="74"/>
      <c r="V25" s="385">
        <v>1</v>
      </c>
      <c r="W25" s="370"/>
      <c r="X25" s="73"/>
      <c r="Y25" s="73"/>
      <c r="Z25" s="131"/>
      <c r="AA25" s="385">
        <v>1</v>
      </c>
      <c r="AB25" s="370"/>
      <c r="AC25" s="73"/>
      <c r="AD25" s="73"/>
      <c r="AE25" s="75"/>
    </row>
    <row r="26" spans="1:31" ht="21" customHeight="1">
      <c r="A26" s="402"/>
      <c r="B26" s="367"/>
      <c r="C26" s="359"/>
      <c r="D26" s="76"/>
      <c r="E26" s="76"/>
      <c r="F26" s="77"/>
      <c r="G26" s="369"/>
      <c r="H26" s="371"/>
      <c r="I26" s="76"/>
      <c r="J26" s="76"/>
      <c r="K26" s="78"/>
      <c r="L26" s="369"/>
      <c r="M26" s="368"/>
      <c r="N26" s="76"/>
      <c r="O26" s="76"/>
      <c r="P26" s="78"/>
      <c r="Q26" s="369"/>
      <c r="R26" s="375"/>
      <c r="S26" s="76"/>
      <c r="T26" s="76"/>
      <c r="U26" s="78"/>
      <c r="V26" s="369"/>
      <c r="W26" s="371"/>
      <c r="X26" s="76"/>
      <c r="Y26" s="76"/>
      <c r="Z26" s="94"/>
      <c r="AA26" s="369"/>
      <c r="AB26" s="371"/>
      <c r="AC26" s="79"/>
      <c r="AD26" s="79"/>
      <c r="AE26" s="80"/>
    </row>
    <row r="27" spans="1:31" ht="21" customHeight="1">
      <c r="A27" s="402"/>
      <c r="B27" s="367">
        <v>2</v>
      </c>
      <c r="C27" s="372"/>
      <c r="D27" s="79"/>
      <c r="E27" s="79"/>
      <c r="F27" s="77"/>
      <c r="G27" s="369">
        <v>2</v>
      </c>
      <c r="H27" s="360"/>
      <c r="I27" s="79"/>
      <c r="J27" s="79"/>
      <c r="K27" s="76"/>
      <c r="L27" s="369">
        <v>2</v>
      </c>
      <c r="M27" s="360"/>
      <c r="N27" s="76"/>
      <c r="O27" s="76"/>
      <c r="P27" s="78"/>
      <c r="Q27" s="369">
        <v>2</v>
      </c>
      <c r="R27" s="360"/>
      <c r="S27" s="76"/>
      <c r="T27" s="76"/>
      <c r="U27" s="78"/>
      <c r="V27" s="369">
        <v>2</v>
      </c>
      <c r="W27" s="360"/>
      <c r="X27" s="76"/>
      <c r="Y27" s="76"/>
      <c r="Z27" s="94"/>
      <c r="AA27" s="369">
        <v>2</v>
      </c>
      <c r="AB27" s="360"/>
      <c r="AC27" s="76"/>
      <c r="AD27" s="76"/>
      <c r="AE27" s="80"/>
    </row>
    <row r="28" spans="1:31" ht="21" customHeight="1">
      <c r="A28" s="402"/>
      <c r="B28" s="367"/>
      <c r="C28" s="371"/>
      <c r="D28" s="76"/>
      <c r="E28" s="76"/>
      <c r="F28" s="77"/>
      <c r="G28" s="369"/>
      <c r="H28" s="368"/>
      <c r="I28" s="79"/>
      <c r="J28" s="79"/>
      <c r="K28" s="76"/>
      <c r="L28" s="369"/>
      <c r="M28" s="368"/>
      <c r="N28" s="76"/>
      <c r="O28" s="76"/>
      <c r="P28" s="78"/>
      <c r="Q28" s="369"/>
      <c r="R28" s="368"/>
      <c r="S28" s="76"/>
      <c r="T28" s="76"/>
      <c r="U28" s="78"/>
      <c r="V28" s="369"/>
      <c r="W28" s="368"/>
      <c r="X28" s="76"/>
      <c r="Y28" s="76"/>
      <c r="Z28" s="94"/>
      <c r="AA28" s="369"/>
      <c r="AB28" s="368"/>
      <c r="AC28" s="76"/>
      <c r="AD28" s="76"/>
      <c r="AE28" s="80"/>
    </row>
    <row r="29" spans="1:31" ht="21" customHeight="1">
      <c r="A29" s="402"/>
      <c r="B29" s="367">
        <v>3</v>
      </c>
      <c r="C29" s="360"/>
      <c r="D29" s="76"/>
      <c r="E29" s="76"/>
      <c r="F29" s="77"/>
      <c r="G29" s="369">
        <v>3</v>
      </c>
      <c r="H29" s="360"/>
      <c r="I29" s="76"/>
      <c r="J29" s="79"/>
      <c r="K29" s="76"/>
      <c r="L29" s="369">
        <v>3</v>
      </c>
      <c r="M29" s="359"/>
      <c r="N29" s="76"/>
      <c r="O29" s="76"/>
      <c r="P29" s="76"/>
      <c r="Q29" s="369">
        <v>3</v>
      </c>
      <c r="R29" s="360"/>
      <c r="S29" s="76"/>
      <c r="T29" s="76"/>
      <c r="U29" s="78"/>
      <c r="V29" s="369">
        <v>3</v>
      </c>
      <c r="W29" s="360"/>
      <c r="X29" s="76"/>
      <c r="Y29" s="76"/>
      <c r="Z29" s="94"/>
      <c r="AA29" s="369">
        <v>3</v>
      </c>
      <c r="AB29" s="359"/>
      <c r="AC29" s="76"/>
      <c r="AD29" s="76"/>
      <c r="AE29" s="80"/>
    </row>
    <row r="30" spans="1:31" ht="21" customHeight="1">
      <c r="A30" s="402"/>
      <c r="B30" s="367"/>
      <c r="C30" s="368"/>
      <c r="D30" s="76"/>
      <c r="E30" s="76"/>
      <c r="F30" s="77"/>
      <c r="G30" s="369"/>
      <c r="H30" s="368"/>
      <c r="I30" s="76"/>
      <c r="J30" s="79"/>
      <c r="K30" s="76"/>
      <c r="L30" s="369"/>
      <c r="M30" s="359"/>
      <c r="N30" s="76"/>
      <c r="O30" s="76"/>
      <c r="P30" s="76"/>
      <c r="Q30" s="369"/>
      <c r="R30" s="368"/>
      <c r="S30" s="76"/>
      <c r="T30" s="76"/>
      <c r="U30" s="78"/>
      <c r="V30" s="369"/>
      <c r="W30" s="368"/>
      <c r="X30" s="76"/>
      <c r="Y30" s="76"/>
      <c r="Z30" s="94"/>
      <c r="AA30" s="369"/>
      <c r="AB30" s="359"/>
      <c r="AC30" s="76"/>
      <c r="AD30" s="76"/>
      <c r="AE30" s="80"/>
    </row>
    <row r="31" spans="1:31" ht="21" customHeight="1">
      <c r="A31" s="402"/>
      <c r="B31" s="361">
        <v>4</v>
      </c>
      <c r="C31" s="360"/>
      <c r="D31" s="76"/>
      <c r="E31" s="76"/>
      <c r="F31" s="77"/>
      <c r="G31" s="369">
        <v>4</v>
      </c>
      <c r="H31" s="360"/>
      <c r="I31" s="76"/>
      <c r="J31" s="79"/>
      <c r="K31" s="78"/>
      <c r="L31" s="369">
        <v>4</v>
      </c>
      <c r="M31" s="360"/>
      <c r="N31" s="76"/>
      <c r="O31" s="76"/>
      <c r="P31" s="76"/>
      <c r="Q31" s="369">
        <v>4</v>
      </c>
      <c r="R31" s="360"/>
      <c r="S31" s="76"/>
      <c r="T31" s="76"/>
      <c r="U31" s="78"/>
      <c r="V31" s="369">
        <v>4</v>
      </c>
      <c r="W31" s="360"/>
      <c r="X31" s="76"/>
      <c r="Y31" s="76"/>
      <c r="Z31" s="94"/>
      <c r="AA31" s="369">
        <v>4</v>
      </c>
      <c r="AB31" s="360"/>
      <c r="AC31" s="76"/>
      <c r="AD31" s="76"/>
      <c r="AE31" s="80"/>
    </row>
    <row r="32" spans="1:31" ht="21" customHeight="1">
      <c r="A32" s="402"/>
      <c r="B32" s="361"/>
      <c r="C32" s="368"/>
      <c r="D32" s="76"/>
      <c r="E32" s="76"/>
      <c r="F32" s="77"/>
      <c r="G32" s="369"/>
      <c r="H32" s="368"/>
      <c r="I32" s="76"/>
      <c r="J32" s="79"/>
      <c r="K32" s="78"/>
      <c r="L32" s="369"/>
      <c r="M32" s="368"/>
      <c r="N32" s="76"/>
      <c r="O32" s="76"/>
      <c r="P32" s="76"/>
      <c r="Q32" s="369"/>
      <c r="R32" s="368"/>
      <c r="S32" s="76"/>
      <c r="T32" s="76"/>
      <c r="U32" s="78"/>
      <c r="V32" s="369"/>
      <c r="W32" s="368"/>
      <c r="X32" s="76"/>
      <c r="Y32" s="76"/>
      <c r="Z32" s="94"/>
      <c r="AA32" s="369"/>
      <c r="AB32" s="368"/>
      <c r="AC32" s="76"/>
      <c r="AD32" s="81"/>
      <c r="AE32" s="80"/>
    </row>
    <row r="33" spans="1:31" ht="18.75" customHeight="1">
      <c r="A33" s="402"/>
      <c r="B33" s="361">
        <v>5</v>
      </c>
      <c r="C33" s="360"/>
      <c r="D33" s="76"/>
      <c r="E33" s="76"/>
      <c r="F33" s="77"/>
      <c r="G33" s="361">
        <v>5</v>
      </c>
      <c r="H33" s="360"/>
      <c r="I33" s="95"/>
      <c r="J33" s="96"/>
      <c r="K33" s="78"/>
      <c r="L33" s="361">
        <v>5</v>
      </c>
      <c r="M33" s="359"/>
      <c r="N33" s="76"/>
      <c r="O33" s="76"/>
      <c r="P33" s="78"/>
      <c r="Q33" s="361">
        <v>5</v>
      </c>
      <c r="R33" s="360"/>
      <c r="S33" s="76"/>
      <c r="T33" s="76"/>
      <c r="U33" s="78"/>
      <c r="V33" s="361">
        <v>5</v>
      </c>
      <c r="W33" s="372"/>
      <c r="X33" s="76"/>
      <c r="Y33" s="76"/>
      <c r="Z33" s="78"/>
      <c r="AA33" s="361">
        <v>5</v>
      </c>
      <c r="AB33" s="360"/>
      <c r="AC33" s="76"/>
      <c r="AD33" s="76"/>
      <c r="AE33" s="80"/>
    </row>
    <row r="34" spans="1:31" ht="21" customHeight="1">
      <c r="A34" s="402"/>
      <c r="B34" s="361"/>
      <c r="C34" s="368"/>
      <c r="D34" s="79"/>
      <c r="E34" s="79"/>
      <c r="F34" s="77"/>
      <c r="G34" s="361"/>
      <c r="H34" s="368"/>
      <c r="I34" s="99"/>
      <c r="J34" s="79"/>
      <c r="K34" s="78"/>
      <c r="L34" s="361"/>
      <c r="M34" s="359"/>
      <c r="N34" s="76"/>
      <c r="O34" s="76"/>
      <c r="P34" s="78"/>
      <c r="Q34" s="361"/>
      <c r="R34" s="368"/>
      <c r="S34" s="76"/>
      <c r="T34" s="76"/>
      <c r="U34" s="78"/>
      <c r="V34" s="361"/>
      <c r="W34" s="371"/>
      <c r="X34" s="76"/>
      <c r="Y34" s="76"/>
      <c r="Z34" s="78"/>
      <c r="AA34" s="361"/>
      <c r="AB34" s="368"/>
      <c r="AC34" s="76"/>
      <c r="AD34" s="76"/>
      <c r="AE34" s="80"/>
    </row>
    <row r="35" spans="1:31" ht="21" customHeight="1">
      <c r="A35" s="402"/>
      <c r="B35" s="361">
        <v>6</v>
      </c>
      <c r="C35" s="381"/>
      <c r="D35" s="100"/>
      <c r="E35" s="100"/>
      <c r="F35" s="77"/>
      <c r="G35" s="361">
        <v>6</v>
      </c>
      <c r="H35" s="360"/>
      <c r="I35" s="89"/>
      <c r="J35" s="87"/>
      <c r="K35" s="90"/>
      <c r="L35" s="361">
        <v>6</v>
      </c>
      <c r="M35" s="360"/>
      <c r="N35" s="91"/>
      <c r="O35" s="91"/>
      <c r="P35" s="78"/>
      <c r="Q35" s="361">
        <v>6</v>
      </c>
      <c r="R35" s="381"/>
      <c r="S35" s="100"/>
      <c r="T35" s="100"/>
      <c r="U35" s="78"/>
      <c r="V35" s="361">
        <v>6</v>
      </c>
      <c r="W35" s="372"/>
      <c r="X35" s="76"/>
      <c r="Y35" s="76"/>
      <c r="Z35" s="78"/>
      <c r="AA35" s="361">
        <v>6</v>
      </c>
      <c r="AB35" s="360"/>
      <c r="AC35" s="76"/>
      <c r="AD35" s="76"/>
      <c r="AE35" s="80"/>
    </row>
    <row r="36" spans="1:31" ht="21" customHeight="1">
      <c r="A36" s="402"/>
      <c r="B36" s="361"/>
      <c r="C36" s="382"/>
      <c r="D36" s="101"/>
      <c r="E36" s="102"/>
      <c r="F36" s="77"/>
      <c r="G36" s="361"/>
      <c r="H36" s="368"/>
      <c r="I36" s="76"/>
      <c r="J36" s="79"/>
      <c r="K36" s="78"/>
      <c r="L36" s="361"/>
      <c r="M36" s="368"/>
      <c r="N36" s="91"/>
      <c r="O36" s="91"/>
      <c r="P36" s="78"/>
      <c r="Q36" s="361"/>
      <c r="R36" s="382"/>
      <c r="S36" s="101"/>
      <c r="T36" s="101"/>
      <c r="U36" s="78"/>
      <c r="V36" s="361"/>
      <c r="W36" s="371"/>
      <c r="X36" s="76"/>
      <c r="Y36" s="76"/>
      <c r="Z36" s="78"/>
      <c r="AA36" s="361"/>
      <c r="AB36" s="368"/>
      <c r="AC36" s="76"/>
      <c r="AD36" s="76"/>
      <c r="AE36" s="80"/>
    </row>
    <row r="37" spans="1:31" ht="21" customHeight="1">
      <c r="A37" s="402"/>
      <c r="B37" s="361">
        <v>7</v>
      </c>
      <c r="C37" s="360"/>
      <c r="D37" s="76"/>
      <c r="E37" s="76"/>
      <c r="F37" s="77"/>
      <c r="G37" s="361">
        <v>7</v>
      </c>
      <c r="H37" s="360"/>
      <c r="I37" s="76"/>
      <c r="J37" s="79"/>
      <c r="K37" s="78"/>
      <c r="L37" s="361">
        <v>7</v>
      </c>
      <c r="M37" s="360"/>
      <c r="N37" s="76"/>
      <c r="O37" s="76"/>
      <c r="P37" s="90"/>
      <c r="Q37" s="361">
        <v>7</v>
      </c>
      <c r="R37" s="360"/>
      <c r="S37" s="76"/>
      <c r="T37" s="76"/>
      <c r="U37" s="78"/>
      <c r="V37" s="361">
        <v>7</v>
      </c>
      <c r="W37" s="383"/>
      <c r="X37" s="100"/>
      <c r="Y37" s="100"/>
      <c r="Z37" s="90"/>
      <c r="AA37" s="361">
        <v>7</v>
      </c>
      <c r="AB37" s="360"/>
      <c r="AC37" s="76"/>
      <c r="AD37" s="76"/>
      <c r="AE37" s="80"/>
    </row>
    <row r="38" spans="1:31" ht="21" customHeight="1">
      <c r="A38" s="402"/>
      <c r="B38" s="361"/>
      <c r="C38" s="368"/>
      <c r="D38" s="76"/>
      <c r="E38" s="76"/>
      <c r="F38" s="77"/>
      <c r="G38" s="361"/>
      <c r="H38" s="368"/>
      <c r="I38" s="76"/>
      <c r="J38" s="79"/>
      <c r="K38" s="78"/>
      <c r="L38" s="361"/>
      <c r="M38" s="368"/>
      <c r="N38" s="76"/>
      <c r="O38" s="76"/>
      <c r="P38" s="78"/>
      <c r="Q38" s="361"/>
      <c r="R38" s="368"/>
      <c r="S38" s="76"/>
      <c r="T38" s="76"/>
      <c r="U38" s="78"/>
      <c r="V38" s="361"/>
      <c r="W38" s="383"/>
      <c r="X38" s="100"/>
      <c r="Y38" s="100"/>
      <c r="Z38" s="78"/>
      <c r="AA38" s="361"/>
      <c r="AB38" s="368"/>
      <c r="AC38" s="76"/>
      <c r="AD38" s="76"/>
      <c r="AE38" s="80"/>
    </row>
    <row r="39" spans="1:31" ht="21" customHeight="1">
      <c r="A39" s="402"/>
      <c r="B39" s="361">
        <v>8</v>
      </c>
      <c r="C39" s="381"/>
      <c r="D39" s="100"/>
      <c r="E39" s="100"/>
      <c r="F39" s="77"/>
      <c r="G39" s="361">
        <v>8</v>
      </c>
      <c r="H39" s="360"/>
      <c r="I39" s="76"/>
      <c r="J39" s="79"/>
      <c r="K39" s="78"/>
      <c r="L39" s="361">
        <v>8</v>
      </c>
      <c r="M39" s="360"/>
      <c r="N39" s="91"/>
      <c r="O39" s="91"/>
      <c r="P39" s="78"/>
      <c r="Q39" s="361">
        <v>8</v>
      </c>
      <c r="R39" s="381"/>
      <c r="S39" s="95"/>
      <c r="T39" s="95"/>
      <c r="U39" s="78"/>
      <c r="V39" s="361">
        <v>8</v>
      </c>
      <c r="W39" s="360"/>
      <c r="X39" s="76"/>
      <c r="Y39" s="76"/>
      <c r="Z39" s="78"/>
      <c r="AA39" s="361">
        <v>8</v>
      </c>
      <c r="AB39" s="359"/>
      <c r="AC39" s="76"/>
      <c r="AD39" s="76"/>
      <c r="AE39" s="80"/>
    </row>
    <row r="40" spans="1:31" ht="21" customHeight="1">
      <c r="A40" s="402"/>
      <c r="B40" s="361"/>
      <c r="C40" s="382"/>
      <c r="D40" s="101"/>
      <c r="E40" s="102"/>
      <c r="F40" s="77"/>
      <c r="G40" s="361"/>
      <c r="H40" s="368"/>
      <c r="I40" s="76"/>
      <c r="J40" s="79"/>
      <c r="K40" s="78"/>
      <c r="L40" s="361"/>
      <c r="M40" s="368"/>
      <c r="N40" s="76"/>
      <c r="O40" s="76"/>
      <c r="P40" s="78"/>
      <c r="Q40" s="361"/>
      <c r="R40" s="382"/>
      <c r="S40" s="101"/>
      <c r="T40" s="101"/>
      <c r="U40" s="78"/>
      <c r="V40" s="361"/>
      <c r="W40" s="368"/>
      <c r="X40" s="100"/>
      <c r="Y40" s="100"/>
      <c r="Z40" s="78"/>
      <c r="AA40" s="361"/>
      <c r="AB40" s="360"/>
      <c r="AC40" s="91"/>
      <c r="AD40" s="91"/>
      <c r="AE40" s="92"/>
    </row>
    <row r="41" spans="1:31" ht="21" customHeight="1">
      <c r="A41" s="402"/>
      <c r="B41" s="361">
        <v>9</v>
      </c>
      <c r="C41" s="360"/>
      <c r="D41" s="76"/>
      <c r="E41" s="76"/>
      <c r="F41" s="77"/>
      <c r="G41" s="361">
        <v>9</v>
      </c>
      <c r="H41" s="360"/>
      <c r="I41" s="76"/>
      <c r="J41" s="79"/>
      <c r="K41" s="78"/>
      <c r="L41" s="361">
        <v>9</v>
      </c>
      <c r="M41" s="360"/>
      <c r="N41" s="76"/>
      <c r="O41" s="76"/>
      <c r="P41" s="78"/>
      <c r="Q41" s="361">
        <v>9</v>
      </c>
      <c r="R41" s="360"/>
      <c r="S41" s="76"/>
      <c r="T41" s="76"/>
      <c r="U41" s="78"/>
      <c r="V41" s="361">
        <v>9</v>
      </c>
      <c r="W41" s="360"/>
      <c r="X41" s="76"/>
      <c r="Y41" s="76"/>
      <c r="Z41" s="78"/>
      <c r="AA41" s="361">
        <v>9</v>
      </c>
      <c r="AB41" s="359"/>
      <c r="AC41" s="76"/>
      <c r="AD41" s="76"/>
      <c r="AE41" s="80"/>
    </row>
    <row r="42" spans="1:31" ht="21" customHeight="1">
      <c r="A42" s="402"/>
      <c r="B42" s="361"/>
      <c r="C42" s="368"/>
      <c r="D42" s="76"/>
      <c r="E42" s="76"/>
      <c r="F42" s="93"/>
      <c r="G42" s="361"/>
      <c r="H42" s="368"/>
      <c r="I42" s="76"/>
      <c r="J42" s="79"/>
      <c r="K42" s="78"/>
      <c r="L42" s="361"/>
      <c r="M42" s="368"/>
      <c r="N42" s="91"/>
      <c r="O42" s="91"/>
      <c r="P42" s="78"/>
      <c r="Q42" s="361"/>
      <c r="R42" s="368"/>
      <c r="S42" s="76"/>
      <c r="T42" s="76"/>
      <c r="U42" s="78"/>
      <c r="V42" s="361"/>
      <c r="W42" s="368"/>
      <c r="X42" s="76"/>
      <c r="Y42" s="76"/>
      <c r="Z42" s="78"/>
      <c r="AA42" s="361"/>
      <c r="AB42" s="359"/>
      <c r="AC42" s="76"/>
      <c r="AD42" s="76"/>
      <c r="AE42" s="80"/>
    </row>
    <row r="43" spans="1:31" ht="21" customHeight="1">
      <c r="A43" s="402"/>
      <c r="B43" s="361">
        <v>10</v>
      </c>
      <c r="C43" s="360"/>
      <c r="D43" s="76"/>
      <c r="E43" s="76"/>
      <c r="F43" s="77"/>
      <c r="G43" s="361">
        <v>10</v>
      </c>
      <c r="H43" s="360"/>
      <c r="I43" s="76"/>
      <c r="J43" s="79"/>
      <c r="K43" s="78"/>
      <c r="L43" s="361">
        <v>10</v>
      </c>
      <c r="M43" s="360"/>
      <c r="N43" s="76"/>
      <c r="O43" s="76"/>
      <c r="P43" s="78"/>
      <c r="Q43" s="361">
        <v>10</v>
      </c>
      <c r="R43" s="360"/>
      <c r="S43" s="76"/>
      <c r="T43" s="76"/>
      <c r="U43" s="78"/>
      <c r="V43" s="361">
        <v>10</v>
      </c>
      <c r="W43" s="360"/>
      <c r="X43" s="76"/>
      <c r="Y43" s="76"/>
      <c r="Z43" s="78"/>
      <c r="AA43" s="361">
        <v>10</v>
      </c>
      <c r="AB43" s="360"/>
      <c r="AC43" s="76"/>
      <c r="AD43" s="76"/>
      <c r="AE43" s="80"/>
    </row>
    <row r="44" spans="1:31" ht="21" customHeight="1" thickBot="1">
      <c r="A44" s="403"/>
      <c r="B44" s="384"/>
      <c r="C44" s="364"/>
      <c r="D44" s="82"/>
      <c r="E44" s="82"/>
      <c r="F44" s="83"/>
      <c r="G44" s="384"/>
      <c r="H44" s="364"/>
      <c r="I44" s="82"/>
      <c r="J44" s="84"/>
      <c r="K44" s="85"/>
      <c r="L44" s="384"/>
      <c r="M44" s="364"/>
      <c r="N44" s="82"/>
      <c r="O44" s="82"/>
      <c r="P44" s="85"/>
      <c r="Q44" s="384"/>
      <c r="R44" s="364"/>
      <c r="S44" s="82"/>
      <c r="T44" s="82"/>
      <c r="U44" s="85"/>
      <c r="V44" s="384"/>
      <c r="W44" s="364"/>
      <c r="X44" s="82"/>
      <c r="Y44" s="82"/>
      <c r="Z44" s="85"/>
      <c r="AA44" s="384"/>
      <c r="AB44" s="364"/>
      <c r="AC44" s="82"/>
      <c r="AD44" s="82"/>
      <c r="AE44" s="86"/>
    </row>
    <row r="45" spans="1:31" ht="21" customHeight="1">
      <c r="A45" s="376" t="s">
        <v>93</v>
      </c>
      <c r="B45" s="379">
        <v>1</v>
      </c>
      <c r="C45" s="380"/>
      <c r="D45" s="71"/>
      <c r="E45" s="71"/>
      <c r="F45" s="72"/>
      <c r="G45" s="374">
        <v>1</v>
      </c>
      <c r="H45" s="370"/>
      <c r="I45" s="73"/>
      <c r="J45" s="73"/>
      <c r="K45" s="74"/>
      <c r="L45" s="374">
        <v>1</v>
      </c>
      <c r="M45" s="373"/>
      <c r="N45" s="71"/>
      <c r="O45" s="71"/>
      <c r="P45" s="74"/>
      <c r="Q45" s="374">
        <v>1</v>
      </c>
      <c r="R45" s="370"/>
      <c r="S45" s="73"/>
      <c r="T45" s="73"/>
      <c r="U45" s="74"/>
      <c r="V45" s="374">
        <v>1</v>
      </c>
      <c r="W45" s="370"/>
      <c r="X45" s="73"/>
      <c r="Y45" s="73"/>
      <c r="Z45" s="74"/>
      <c r="AA45" s="374">
        <v>1</v>
      </c>
      <c r="AB45" s="370"/>
      <c r="AC45" s="73"/>
      <c r="AD45" s="73"/>
      <c r="AE45" s="75"/>
    </row>
    <row r="46" spans="1:31" ht="21" customHeight="1">
      <c r="A46" s="377"/>
      <c r="B46" s="367"/>
      <c r="C46" s="359"/>
      <c r="D46" s="76"/>
      <c r="E46" s="76"/>
      <c r="F46" s="77"/>
      <c r="G46" s="361"/>
      <c r="H46" s="371"/>
      <c r="I46" s="76"/>
      <c r="J46" s="76"/>
      <c r="K46" s="78"/>
      <c r="L46" s="361"/>
      <c r="M46" s="368"/>
      <c r="N46" s="76"/>
      <c r="O46" s="76"/>
      <c r="P46" s="78"/>
      <c r="Q46" s="361"/>
      <c r="R46" s="375"/>
      <c r="S46" s="76"/>
      <c r="T46" s="76"/>
      <c r="U46" s="78"/>
      <c r="V46" s="361"/>
      <c r="W46" s="371"/>
      <c r="X46" s="76"/>
      <c r="Y46" s="76"/>
      <c r="Z46" s="78"/>
      <c r="AA46" s="361"/>
      <c r="AB46" s="371"/>
      <c r="AC46" s="79"/>
      <c r="AD46" s="79"/>
      <c r="AE46" s="80"/>
    </row>
    <row r="47" spans="1:31" ht="21" customHeight="1">
      <c r="A47" s="377"/>
      <c r="B47" s="367">
        <v>2</v>
      </c>
      <c r="C47" s="372"/>
      <c r="D47" s="79"/>
      <c r="E47" s="79"/>
      <c r="F47" s="77"/>
      <c r="G47" s="361">
        <v>2</v>
      </c>
      <c r="H47" s="360"/>
      <c r="I47" s="79"/>
      <c r="J47" s="79"/>
      <c r="K47" s="76"/>
      <c r="L47" s="369">
        <v>2</v>
      </c>
      <c r="M47" s="360"/>
      <c r="N47" s="76"/>
      <c r="O47" s="76"/>
      <c r="P47" s="78"/>
      <c r="Q47" s="361">
        <v>2</v>
      </c>
      <c r="R47" s="360"/>
      <c r="S47" s="76"/>
      <c r="T47" s="76"/>
      <c r="U47" s="78"/>
      <c r="V47" s="361">
        <v>2</v>
      </c>
      <c r="W47" s="360"/>
      <c r="X47" s="76"/>
      <c r="Y47" s="76"/>
      <c r="Z47" s="78"/>
      <c r="AA47" s="361">
        <v>2</v>
      </c>
      <c r="AB47" s="360"/>
      <c r="AC47" s="76"/>
      <c r="AD47" s="76"/>
      <c r="AE47" s="80"/>
    </row>
    <row r="48" spans="1:31" ht="21" customHeight="1">
      <c r="A48" s="377"/>
      <c r="B48" s="367"/>
      <c r="C48" s="371"/>
      <c r="D48" s="76"/>
      <c r="E48" s="76"/>
      <c r="F48" s="77"/>
      <c r="G48" s="361"/>
      <c r="H48" s="368"/>
      <c r="I48" s="79"/>
      <c r="J48" s="79"/>
      <c r="K48" s="76"/>
      <c r="L48" s="369"/>
      <c r="M48" s="368"/>
      <c r="N48" s="76"/>
      <c r="O48" s="76"/>
      <c r="P48" s="78"/>
      <c r="Q48" s="361"/>
      <c r="R48" s="368"/>
      <c r="S48" s="76"/>
      <c r="T48" s="76"/>
      <c r="U48" s="78"/>
      <c r="V48" s="361"/>
      <c r="W48" s="368"/>
      <c r="X48" s="76"/>
      <c r="Y48" s="76"/>
      <c r="Z48" s="78"/>
      <c r="AA48" s="361"/>
      <c r="AB48" s="368"/>
      <c r="AC48" s="76"/>
      <c r="AD48" s="76"/>
      <c r="AE48" s="80"/>
    </row>
    <row r="49" spans="1:31" ht="21" customHeight="1">
      <c r="A49" s="377"/>
      <c r="B49" s="367">
        <v>3</v>
      </c>
      <c r="C49" s="360"/>
      <c r="D49" s="76"/>
      <c r="E49" s="76"/>
      <c r="F49" s="77"/>
      <c r="G49" s="361">
        <v>3</v>
      </c>
      <c r="H49" s="360"/>
      <c r="I49" s="76"/>
      <c r="J49" s="79"/>
      <c r="K49" s="76"/>
      <c r="L49" s="369">
        <v>3</v>
      </c>
      <c r="M49" s="359"/>
      <c r="N49" s="76"/>
      <c r="O49" s="76"/>
      <c r="P49" s="76"/>
      <c r="Q49" s="369">
        <v>3</v>
      </c>
      <c r="R49" s="360"/>
      <c r="S49" s="76"/>
      <c r="T49" s="76"/>
      <c r="U49" s="78"/>
      <c r="V49" s="361">
        <v>3</v>
      </c>
      <c r="W49" s="360"/>
      <c r="X49" s="76"/>
      <c r="Y49" s="76"/>
      <c r="Z49" s="78"/>
      <c r="AA49" s="361">
        <v>3</v>
      </c>
      <c r="AB49" s="359"/>
      <c r="AC49" s="76"/>
      <c r="AD49" s="76"/>
      <c r="AE49" s="80"/>
    </row>
    <row r="50" spans="1:31" ht="21" customHeight="1">
      <c r="A50" s="377"/>
      <c r="B50" s="367"/>
      <c r="C50" s="368"/>
      <c r="D50" s="76"/>
      <c r="E50" s="76"/>
      <c r="F50" s="77"/>
      <c r="G50" s="361"/>
      <c r="H50" s="368"/>
      <c r="I50" s="76"/>
      <c r="J50" s="79"/>
      <c r="K50" s="76"/>
      <c r="L50" s="369"/>
      <c r="M50" s="359"/>
      <c r="N50" s="76"/>
      <c r="O50" s="76"/>
      <c r="P50" s="76"/>
      <c r="Q50" s="369"/>
      <c r="R50" s="368"/>
      <c r="S50" s="76"/>
      <c r="T50" s="76"/>
      <c r="U50" s="78"/>
      <c r="V50" s="361"/>
      <c r="W50" s="368"/>
      <c r="X50" s="76"/>
      <c r="Y50" s="76"/>
      <c r="Z50" s="78"/>
      <c r="AA50" s="361"/>
      <c r="AB50" s="359"/>
      <c r="AC50" s="76"/>
      <c r="AD50" s="76"/>
      <c r="AE50" s="80"/>
    </row>
    <row r="51" spans="1:31" ht="21" customHeight="1">
      <c r="A51" s="377"/>
      <c r="B51" s="361">
        <v>4</v>
      </c>
      <c r="C51" s="360"/>
      <c r="D51" s="76"/>
      <c r="E51" s="76"/>
      <c r="F51" s="77"/>
      <c r="G51" s="361">
        <v>4</v>
      </c>
      <c r="H51" s="360"/>
      <c r="I51" s="76"/>
      <c r="J51" s="79"/>
      <c r="K51" s="78"/>
      <c r="L51" s="369">
        <v>4</v>
      </c>
      <c r="M51" s="360"/>
      <c r="N51" s="76"/>
      <c r="O51" s="76"/>
      <c r="P51" s="76"/>
      <c r="Q51" s="369">
        <v>4</v>
      </c>
      <c r="R51" s="360"/>
      <c r="S51" s="76"/>
      <c r="T51" s="76"/>
      <c r="U51" s="78"/>
      <c r="V51" s="361">
        <v>4</v>
      </c>
      <c r="W51" s="360"/>
      <c r="X51" s="76"/>
      <c r="Y51" s="76"/>
      <c r="Z51" s="78"/>
      <c r="AA51" s="361">
        <v>4</v>
      </c>
      <c r="AB51" s="360"/>
      <c r="AC51" s="76"/>
      <c r="AD51" s="76"/>
      <c r="AE51" s="80"/>
    </row>
    <row r="52" spans="1:31" ht="21" customHeight="1">
      <c r="A52" s="377"/>
      <c r="B52" s="361"/>
      <c r="C52" s="368"/>
      <c r="D52" s="76"/>
      <c r="E52" s="76"/>
      <c r="F52" s="77"/>
      <c r="G52" s="361"/>
      <c r="H52" s="368"/>
      <c r="I52" s="76"/>
      <c r="J52" s="79"/>
      <c r="K52" s="78"/>
      <c r="L52" s="369"/>
      <c r="M52" s="368"/>
      <c r="N52" s="76"/>
      <c r="O52" s="76"/>
      <c r="P52" s="76"/>
      <c r="Q52" s="369"/>
      <c r="R52" s="368"/>
      <c r="S52" s="76"/>
      <c r="T52" s="76"/>
      <c r="U52" s="78"/>
      <c r="V52" s="361"/>
      <c r="W52" s="368"/>
      <c r="X52" s="76"/>
      <c r="Y52" s="76"/>
      <c r="Z52" s="78"/>
      <c r="AA52" s="361"/>
      <c r="AB52" s="368"/>
      <c r="AC52" s="76"/>
      <c r="AD52" s="81"/>
      <c r="AE52" s="80"/>
    </row>
    <row r="53" spans="1:31" ht="21" customHeight="1">
      <c r="A53" s="377"/>
      <c r="B53" s="367">
        <v>5</v>
      </c>
      <c r="C53" s="360"/>
      <c r="D53" s="76"/>
      <c r="E53" s="76"/>
      <c r="F53" s="77"/>
      <c r="G53" s="361">
        <v>5</v>
      </c>
      <c r="H53" s="360"/>
      <c r="I53" s="76"/>
      <c r="J53" s="79"/>
      <c r="K53" s="78"/>
      <c r="L53" s="369">
        <v>5</v>
      </c>
      <c r="M53" s="360"/>
      <c r="N53" s="76"/>
      <c r="O53" s="76"/>
      <c r="P53" s="76"/>
      <c r="Q53" s="369">
        <v>5</v>
      </c>
      <c r="R53" s="360"/>
      <c r="S53" s="76"/>
      <c r="T53" s="76"/>
      <c r="U53" s="78"/>
      <c r="V53" s="361">
        <v>5</v>
      </c>
      <c r="W53" s="359"/>
      <c r="X53" s="76"/>
      <c r="Y53" s="76"/>
      <c r="Z53" s="78"/>
      <c r="AA53" s="361">
        <v>5</v>
      </c>
      <c r="AB53" s="359"/>
      <c r="AC53" s="76"/>
      <c r="AD53" s="76"/>
      <c r="AE53" s="80"/>
    </row>
    <row r="54" spans="1:31" ht="21" customHeight="1">
      <c r="A54" s="377"/>
      <c r="B54" s="367"/>
      <c r="C54" s="368"/>
      <c r="D54" s="76"/>
      <c r="E54" s="76"/>
      <c r="F54" s="77"/>
      <c r="G54" s="361"/>
      <c r="H54" s="368"/>
      <c r="I54" s="76"/>
      <c r="J54" s="79"/>
      <c r="K54" s="78"/>
      <c r="L54" s="369"/>
      <c r="M54" s="368"/>
      <c r="N54" s="76"/>
      <c r="O54" s="76"/>
      <c r="P54" s="76"/>
      <c r="Q54" s="369"/>
      <c r="R54" s="368"/>
      <c r="S54" s="76"/>
      <c r="T54" s="76"/>
      <c r="U54" s="78"/>
      <c r="V54" s="361"/>
      <c r="W54" s="360"/>
      <c r="X54" s="76"/>
      <c r="Y54" s="76"/>
      <c r="Z54" s="78"/>
      <c r="AA54" s="361"/>
      <c r="AB54" s="359"/>
      <c r="AC54" s="76"/>
      <c r="AD54" s="76"/>
      <c r="AE54" s="80"/>
    </row>
    <row r="55" spans="1:31" ht="21" customHeight="1">
      <c r="A55" s="377"/>
      <c r="B55" s="361">
        <v>6</v>
      </c>
      <c r="C55" s="360"/>
      <c r="D55" s="76"/>
      <c r="E55" s="76"/>
      <c r="F55" s="77"/>
      <c r="G55" s="361">
        <v>6</v>
      </c>
      <c r="H55" s="360"/>
      <c r="I55" s="76"/>
      <c r="J55" s="79"/>
      <c r="K55" s="76"/>
      <c r="L55" s="369">
        <v>6</v>
      </c>
      <c r="M55" s="359"/>
      <c r="N55" s="76"/>
      <c r="O55" s="76"/>
      <c r="P55" s="76"/>
      <c r="Q55" s="369">
        <v>6</v>
      </c>
      <c r="R55" s="360"/>
      <c r="S55" s="76"/>
      <c r="T55" s="76"/>
      <c r="U55" s="78"/>
      <c r="V55" s="361">
        <v>6</v>
      </c>
      <c r="W55" s="360"/>
      <c r="X55" s="76"/>
      <c r="Y55" s="76"/>
      <c r="Z55" s="78"/>
      <c r="AA55" s="361">
        <v>6</v>
      </c>
      <c r="AB55" s="359"/>
      <c r="AC55" s="76"/>
      <c r="AD55" s="76"/>
      <c r="AE55" s="80"/>
    </row>
    <row r="56" spans="1:31" ht="21" customHeight="1">
      <c r="A56" s="377"/>
      <c r="B56" s="361"/>
      <c r="C56" s="368"/>
      <c r="D56" s="76"/>
      <c r="E56" s="76"/>
      <c r="F56" s="77"/>
      <c r="G56" s="361"/>
      <c r="H56" s="368"/>
      <c r="I56" s="76"/>
      <c r="J56" s="79"/>
      <c r="K56" s="76"/>
      <c r="L56" s="369"/>
      <c r="M56" s="359"/>
      <c r="N56" s="76"/>
      <c r="O56" s="76"/>
      <c r="P56" s="76"/>
      <c r="Q56" s="369"/>
      <c r="R56" s="368"/>
      <c r="S56" s="76"/>
      <c r="T56" s="76"/>
      <c r="U56" s="78"/>
      <c r="V56" s="361"/>
      <c r="W56" s="368"/>
      <c r="X56" s="76"/>
      <c r="Y56" s="76"/>
      <c r="Z56" s="78"/>
      <c r="AA56" s="361"/>
      <c r="AB56" s="359"/>
      <c r="AC56" s="76"/>
      <c r="AD56" s="76"/>
      <c r="AE56" s="80"/>
    </row>
    <row r="57" spans="1:31" ht="21" customHeight="1">
      <c r="A57" s="377"/>
      <c r="B57" s="367">
        <v>7</v>
      </c>
      <c r="C57" s="360"/>
      <c r="D57" s="76"/>
      <c r="E57" s="76"/>
      <c r="F57" s="77"/>
      <c r="G57" s="361">
        <v>7</v>
      </c>
      <c r="H57" s="360"/>
      <c r="I57" s="76"/>
      <c r="J57" s="79"/>
      <c r="K57" s="78"/>
      <c r="L57" s="369">
        <v>7</v>
      </c>
      <c r="M57" s="360"/>
      <c r="N57" s="76"/>
      <c r="O57" s="76"/>
      <c r="P57" s="76"/>
      <c r="Q57" s="369">
        <v>7</v>
      </c>
      <c r="R57" s="360"/>
      <c r="S57" s="76"/>
      <c r="T57" s="76"/>
      <c r="U57" s="78"/>
      <c r="V57" s="361">
        <v>7</v>
      </c>
      <c r="W57" s="360"/>
      <c r="X57" s="76"/>
      <c r="Y57" s="76"/>
      <c r="Z57" s="78"/>
      <c r="AA57" s="361">
        <v>7</v>
      </c>
      <c r="AB57" s="360"/>
      <c r="AC57" s="76"/>
      <c r="AD57" s="76"/>
      <c r="AE57" s="80"/>
    </row>
    <row r="58" spans="1:31" ht="21" customHeight="1">
      <c r="A58" s="377"/>
      <c r="B58" s="367"/>
      <c r="C58" s="368"/>
      <c r="D58" s="76"/>
      <c r="E58" s="76"/>
      <c r="F58" s="77"/>
      <c r="G58" s="361"/>
      <c r="H58" s="368"/>
      <c r="I58" s="76"/>
      <c r="J58" s="79"/>
      <c r="K58" s="78"/>
      <c r="L58" s="369"/>
      <c r="M58" s="368"/>
      <c r="N58" s="76"/>
      <c r="O58" s="76"/>
      <c r="P58" s="76"/>
      <c r="Q58" s="369"/>
      <c r="R58" s="368"/>
      <c r="S58" s="76"/>
      <c r="T58" s="76"/>
      <c r="U58" s="78"/>
      <c r="V58" s="361"/>
      <c r="W58" s="368"/>
      <c r="X58" s="76"/>
      <c r="Y58" s="76"/>
      <c r="Z58" s="78"/>
      <c r="AA58" s="361"/>
      <c r="AB58" s="368"/>
      <c r="AC58" s="76"/>
      <c r="AD58" s="81"/>
      <c r="AE58" s="80"/>
    </row>
    <row r="59" spans="1:31" ht="21" customHeight="1">
      <c r="A59" s="377"/>
      <c r="B59" s="361">
        <v>8</v>
      </c>
      <c r="C59" s="360"/>
      <c r="D59" s="76"/>
      <c r="E59" s="76"/>
      <c r="F59" s="77"/>
      <c r="G59" s="361">
        <v>8</v>
      </c>
      <c r="H59" s="360"/>
      <c r="I59" s="76"/>
      <c r="J59" s="79"/>
      <c r="K59" s="78"/>
      <c r="L59" s="369">
        <v>8</v>
      </c>
      <c r="M59" s="360"/>
      <c r="N59" s="76"/>
      <c r="O59" s="76"/>
      <c r="P59" s="76"/>
      <c r="Q59" s="369">
        <v>8</v>
      </c>
      <c r="R59" s="360"/>
      <c r="S59" s="76"/>
      <c r="T59" s="76"/>
      <c r="U59" s="78"/>
      <c r="V59" s="361">
        <v>8</v>
      </c>
      <c r="W59" s="359"/>
      <c r="X59" s="76"/>
      <c r="Y59" s="76"/>
      <c r="Z59" s="78"/>
      <c r="AA59" s="361">
        <v>8</v>
      </c>
      <c r="AB59" s="359"/>
      <c r="AC59" s="76"/>
      <c r="AD59" s="76"/>
      <c r="AE59" s="80"/>
    </row>
    <row r="60" spans="1:31" ht="21" customHeight="1">
      <c r="A60" s="377"/>
      <c r="B60" s="361"/>
      <c r="C60" s="368"/>
      <c r="D60" s="76"/>
      <c r="E60" s="76"/>
      <c r="F60" s="77"/>
      <c r="G60" s="361"/>
      <c r="H60" s="368"/>
      <c r="I60" s="76"/>
      <c r="J60" s="79"/>
      <c r="K60" s="78"/>
      <c r="L60" s="369"/>
      <c r="M60" s="368"/>
      <c r="N60" s="76"/>
      <c r="O60" s="76"/>
      <c r="P60" s="76"/>
      <c r="Q60" s="369"/>
      <c r="R60" s="368"/>
      <c r="S60" s="76"/>
      <c r="T60" s="76"/>
      <c r="U60" s="78"/>
      <c r="V60" s="361"/>
      <c r="W60" s="360"/>
      <c r="X60" s="76"/>
      <c r="Y60" s="76"/>
      <c r="Z60" s="78"/>
      <c r="AA60" s="361"/>
      <c r="AB60" s="359"/>
      <c r="AC60" s="76"/>
      <c r="AD60" s="76"/>
      <c r="AE60" s="80"/>
    </row>
    <row r="61" spans="1:31" ht="21" customHeight="1">
      <c r="A61" s="377"/>
      <c r="B61" s="367">
        <v>9</v>
      </c>
      <c r="C61" s="360"/>
      <c r="D61" s="76"/>
      <c r="E61" s="76"/>
      <c r="F61" s="77"/>
      <c r="G61" s="361">
        <v>9</v>
      </c>
      <c r="H61" s="360"/>
      <c r="I61" s="76"/>
      <c r="J61" s="79"/>
      <c r="K61" s="78"/>
      <c r="L61" s="369">
        <v>9</v>
      </c>
      <c r="M61" s="360"/>
      <c r="N61" s="76"/>
      <c r="O61" s="76"/>
      <c r="P61" s="76"/>
      <c r="Q61" s="369">
        <v>9</v>
      </c>
      <c r="R61" s="360"/>
      <c r="S61" s="76"/>
      <c r="T61" s="76"/>
      <c r="U61" s="78"/>
      <c r="V61" s="361">
        <v>9</v>
      </c>
      <c r="W61" s="359"/>
      <c r="X61" s="76"/>
      <c r="Y61" s="76"/>
      <c r="Z61" s="78"/>
      <c r="AA61" s="361">
        <v>9</v>
      </c>
      <c r="AB61" s="359"/>
      <c r="AC61" s="76"/>
      <c r="AD61" s="76"/>
      <c r="AE61" s="80"/>
    </row>
    <row r="62" spans="1:31" ht="21" customHeight="1">
      <c r="A62" s="377"/>
      <c r="B62" s="367"/>
      <c r="C62" s="368"/>
      <c r="D62" s="76"/>
      <c r="E62" s="76"/>
      <c r="F62" s="77"/>
      <c r="G62" s="361"/>
      <c r="H62" s="368"/>
      <c r="I62" s="76"/>
      <c r="J62" s="79"/>
      <c r="K62" s="78"/>
      <c r="L62" s="369"/>
      <c r="M62" s="368"/>
      <c r="N62" s="76"/>
      <c r="O62" s="76"/>
      <c r="P62" s="76"/>
      <c r="Q62" s="369"/>
      <c r="R62" s="368"/>
      <c r="S62" s="76"/>
      <c r="T62" s="76"/>
      <c r="U62" s="78"/>
      <c r="V62" s="361"/>
      <c r="W62" s="360"/>
      <c r="X62" s="76"/>
      <c r="Y62" s="76"/>
      <c r="Z62" s="78"/>
      <c r="AA62" s="361"/>
      <c r="AB62" s="359"/>
      <c r="AC62" s="76"/>
      <c r="AD62" s="76"/>
      <c r="AE62" s="80"/>
    </row>
    <row r="63" spans="1:31" ht="21" customHeight="1">
      <c r="A63" s="377"/>
      <c r="B63" s="362">
        <v>10</v>
      </c>
      <c r="C63" s="360"/>
      <c r="D63" s="76"/>
      <c r="E63" s="76"/>
      <c r="F63" s="77"/>
      <c r="G63" s="365">
        <v>10</v>
      </c>
      <c r="H63" s="360"/>
      <c r="I63" s="76"/>
      <c r="J63" s="79"/>
      <c r="K63" s="78"/>
      <c r="L63" s="365">
        <v>10</v>
      </c>
      <c r="M63" s="360"/>
      <c r="N63" s="76"/>
      <c r="O63" s="76"/>
      <c r="P63" s="78"/>
      <c r="Q63" s="365">
        <v>10</v>
      </c>
      <c r="R63" s="360"/>
      <c r="S63" s="76"/>
      <c r="T63" s="76"/>
      <c r="U63" s="78"/>
      <c r="V63" s="365">
        <v>10</v>
      </c>
      <c r="W63" s="360"/>
      <c r="X63" s="76"/>
      <c r="Y63" s="76"/>
      <c r="Z63" s="78"/>
      <c r="AA63" s="365">
        <v>10</v>
      </c>
      <c r="AB63" s="360"/>
      <c r="AC63" s="76"/>
      <c r="AD63" s="76"/>
      <c r="AE63" s="80"/>
    </row>
    <row r="64" spans="1:31" ht="21" customHeight="1" thickBot="1">
      <c r="A64" s="378"/>
      <c r="B64" s="363"/>
      <c r="C64" s="364"/>
      <c r="D64" s="82"/>
      <c r="E64" s="82"/>
      <c r="F64" s="83"/>
      <c r="G64" s="366"/>
      <c r="H64" s="364"/>
      <c r="I64" s="82"/>
      <c r="J64" s="84"/>
      <c r="K64" s="85"/>
      <c r="L64" s="366"/>
      <c r="M64" s="364"/>
      <c r="N64" s="82"/>
      <c r="O64" s="82"/>
      <c r="P64" s="85"/>
      <c r="Q64" s="366"/>
      <c r="R64" s="364"/>
      <c r="S64" s="82"/>
      <c r="T64" s="82"/>
      <c r="U64" s="85"/>
      <c r="V64" s="366"/>
      <c r="W64" s="364"/>
      <c r="X64" s="82"/>
      <c r="Y64" s="82"/>
      <c r="Z64" s="85"/>
      <c r="AA64" s="366"/>
      <c r="AB64" s="364"/>
      <c r="AC64" s="82"/>
      <c r="AD64" s="82"/>
      <c r="AE64" s="86"/>
    </row>
    <row r="65" spans="1:31" ht="21" customHeight="1">
      <c r="A65" s="376" t="s">
        <v>94</v>
      </c>
      <c r="B65" s="379">
        <v>1</v>
      </c>
      <c r="C65" s="380"/>
      <c r="D65" s="71"/>
      <c r="E65" s="71"/>
      <c r="F65" s="72"/>
      <c r="G65" s="374">
        <v>1</v>
      </c>
      <c r="H65" s="370"/>
      <c r="I65" s="73"/>
      <c r="J65" s="73"/>
      <c r="K65" s="74"/>
      <c r="L65" s="374">
        <v>1</v>
      </c>
      <c r="M65" s="373"/>
      <c r="N65" s="71"/>
      <c r="O65" s="71"/>
      <c r="P65" s="74"/>
      <c r="Q65" s="374">
        <v>1</v>
      </c>
      <c r="R65" s="370"/>
      <c r="S65" s="73"/>
      <c r="T65" s="73"/>
      <c r="U65" s="74"/>
      <c r="V65" s="374">
        <v>1</v>
      </c>
      <c r="W65" s="370"/>
      <c r="X65" s="73"/>
      <c r="Y65" s="73"/>
      <c r="Z65" s="74"/>
      <c r="AA65" s="374">
        <v>1</v>
      </c>
      <c r="AB65" s="370"/>
      <c r="AC65" s="73"/>
      <c r="AD65" s="73"/>
      <c r="AE65" s="75"/>
    </row>
    <row r="66" spans="1:31" ht="21" customHeight="1">
      <c r="A66" s="377"/>
      <c r="B66" s="367"/>
      <c r="C66" s="359"/>
      <c r="D66" s="76"/>
      <c r="E66" s="76"/>
      <c r="F66" s="77"/>
      <c r="G66" s="361"/>
      <c r="H66" s="371"/>
      <c r="I66" s="76"/>
      <c r="J66" s="76"/>
      <c r="K66" s="78"/>
      <c r="L66" s="361"/>
      <c r="M66" s="368"/>
      <c r="N66" s="76"/>
      <c r="O66" s="76"/>
      <c r="P66" s="78"/>
      <c r="Q66" s="361"/>
      <c r="R66" s="375"/>
      <c r="S66" s="76"/>
      <c r="T66" s="76"/>
      <c r="U66" s="78"/>
      <c r="V66" s="361"/>
      <c r="W66" s="371"/>
      <c r="X66" s="76"/>
      <c r="Y66" s="76"/>
      <c r="Z66" s="78"/>
      <c r="AA66" s="361"/>
      <c r="AB66" s="371"/>
      <c r="AC66" s="79"/>
      <c r="AD66" s="79"/>
      <c r="AE66" s="80"/>
    </row>
    <row r="67" spans="1:31" ht="21" customHeight="1">
      <c r="A67" s="377"/>
      <c r="B67" s="367">
        <v>2</v>
      </c>
      <c r="C67" s="372"/>
      <c r="D67" s="79"/>
      <c r="E67" s="79"/>
      <c r="F67" s="77"/>
      <c r="G67" s="361">
        <v>2</v>
      </c>
      <c r="H67" s="360"/>
      <c r="I67" s="79"/>
      <c r="J67" s="79"/>
      <c r="K67" s="76"/>
      <c r="L67" s="369">
        <v>2</v>
      </c>
      <c r="M67" s="360"/>
      <c r="N67" s="76"/>
      <c r="O67" s="76"/>
      <c r="P67" s="78"/>
      <c r="Q67" s="361">
        <v>2</v>
      </c>
      <c r="R67" s="360"/>
      <c r="S67" s="76"/>
      <c r="T67" s="76"/>
      <c r="U67" s="78"/>
      <c r="V67" s="361">
        <v>2</v>
      </c>
      <c r="W67" s="360"/>
      <c r="X67" s="76"/>
      <c r="Y67" s="76"/>
      <c r="Z67" s="78"/>
      <c r="AA67" s="361">
        <v>2</v>
      </c>
      <c r="AB67" s="360"/>
      <c r="AC67" s="76"/>
      <c r="AD67" s="76"/>
      <c r="AE67" s="80"/>
    </row>
    <row r="68" spans="1:31" ht="21" customHeight="1">
      <c r="A68" s="377"/>
      <c r="B68" s="367"/>
      <c r="C68" s="371"/>
      <c r="D68" s="76"/>
      <c r="E68" s="76"/>
      <c r="F68" s="77"/>
      <c r="G68" s="361"/>
      <c r="H68" s="368"/>
      <c r="I68" s="79"/>
      <c r="J68" s="79"/>
      <c r="K68" s="76"/>
      <c r="L68" s="369"/>
      <c r="M68" s="368"/>
      <c r="N68" s="76"/>
      <c r="O68" s="76"/>
      <c r="P68" s="78"/>
      <c r="Q68" s="361"/>
      <c r="R68" s="368"/>
      <c r="S68" s="76"/>
      <c r="T68" s="76"/>
      <c r="U68" s="78"/>
      <c r="V68" s="361"/>
      <c r="W68" s="368"/>
      <c r="X68" s="76"/>
      <c r="Y68" s="76"/>
      <c r="Z68" s="78"/>
      <c r="AA68" s="361"/>
      <c r="AB68" s="368"/>
      <c r="AC68" s="76"/>
      <c r="AD68" s="76"/>
      <c r="AE68" s="80"/>
    </row>
    <row r="69" spans="1:31" ht="21" customHeight="1">
      <c r="A69" s="377"/>
      <c r="B69" s="367">
        <v>3</v>
      </c>
      <c r="C69" s="360"/>
      <c r="D69" s="76"/>
      <c r="E69" s="76"/>
      <c r="F69" s="77"/>
      <c r="G69" s="361">
        <v>3</v>
      </c>
      <c r="H69" s="360"/>
      <c r="I69" s="76"/>
      <c r="J69" s="79"/>
      <c r="K69" s="76"/>
      <c r="L69" s="369">
        <v>3</v>
      </c>
      <c r="M69" s="359"/>
      <c r="N69" s="76"/>
      <c r="O69" s="76"/>
      <c r="P69" s="76"/>
      <c r="Q69" s="369">
        <v>3</v>
      </c>
      <c r="R69" s="360"/>
      <c r="S69" s="76"/>
      <c r="T69" s="76"/>
      <c r="U69" s="78"/>
      <c r="V69" s="361">
        <v>3</v>
      </c>
      <c r="W69" s="360"/>
      <c r="X69" s="76"/>
      <c r="Y69" s="76"/>
      <c r="Z69" s="78"/>
      <c r="AA69" s="361">
        <v>3</v>
      </c>
      <c r="AB69" s="359"/>
      <c r="AC69" s="76"/>
      <c r="AD69" s="76"/>
      <c r="AE69" s="80"/>
    </row>
    <row r="70" spans="1:31" ht="21" customHeight="1">
      <c r="A70" s="377"/>
      <c r="B70" s="367"/>
      <c r="C70" s="368"/>
      <c r="D70" s="76"/>
      <c r="E70" s="76"/>
      <c r="F70" s="77"/>
      <c r="G70" s="361"/>
      <c r="H70" s="368"/>
      <c r="I70" s="76"/>
      <c r="J70" s="79"/>
      <c r="K70" s="76"/>
      <c r="L70" s="369"/>
      <c r="M70" s="359"/>
      <c r="N70" s="76"/>
      <c r="O70" s="76"/>
      <c r="P70" s="76"/>
      <c r="Q70" s="369"/>
      <c r="R70" s="368"/>
      <c r="S70" s="76"/>
      <c r="T70" s="76"/>
      <c r="U70" s="78"/>
      <c r="V70" s="361"/>
      <c r="W70" s="368"/>
      <c r="X70" s="76"/>
      <c r="Y70" s="76"/>
      <c r="Z70" s="78"/>
      <c r="AA70" s="361"/>
      <c r="AB70" s="359"/>
      <c r="AC70" s="76"/>
      <c r="AD70" s="76"/>
      <c r="AE70" s="80"/>
    </row>
    <row r="71" spans="1:31" ht="21" customHeight="1">
      <c r="A71" s="377"/>
      <c r="B71" s="361">
        <v>4</v>
      </c>
      <c r="C71" s="360"/>
      <c r="D71" s="76"/>
      <c r="E71" s="76"/>
      <c r="F71" s="77"/>
      <c r="G71" s="361">
        <v>4</v>
      </c>
      <c r="H71" s="360"/>
      <c r="I71" s="76"/>
      <c r="J71" s="79"/>
      <c r="K71" s="78"/>
      <c r="L71" s="369">
        <v>4</v>
      </c>
      <c r="M71" s="360"/>
      <c r="N71" s="76"/>
      <c r="O71" s="76"/>
      <c r="P71" s="76"/>
      <c r="Q71" s="369">
        <v>4</v>
      </c>
      <c r="R71" s="360"/>
      <c r="S71" s="76"/>
      <c r="T71" s="76"/>
      <c r="U71" s="78"/>
      <c r="V71" s="361">
        <v>4</v>
      </c>
      <c r="W71" s="360"/>
      <c r="X71" s="76"/>
      <c r="Y71" s="76"/>
      <c r="Z71" s="78"/>
      <c r="AA71" s="361">
        <v>4</v>
      </c>
      <c r="AB71" s="360"/>
      <c r="AC71" s="76"/>
      <c r="AD71" s="76"/>
      <c r="AE71" s="80"/>
    </row>
    <row r="72" spans="1:31" ht="21" customHeight="1">
      <c r="A72" s="377"/>
      <c r="B72" s="361"/>
      <c r="C72" s="368"/>
      <c r="D72" s="76"/>
      <c r="E72" s="76"/>
      <c r="F72" s="77"/>
      <c r="G72" s="361"/>
      <c r="H72" s="368"/>
      <c r="I72" s="76"/>
      <c r="J72" s="79"/>
      <c r="K72" s="78"/>
      <c r="L72" s="369"/>
      <c r="M72" s="368"/>
      <c r="N72" s="76"/>
      <c r="O72" s="76"/>
      <c r="P72" s="76"/>
      <c r="Q72" s="369"/>
      <c r="R72" s="368"/>
      <c r="S72" s="76"/>
      <c r="T72" s="76"/>
      <c r="U72" s="78"/>
      <c r="V72" s="361"/>
      <c r="W72" s="368"/>
      <c r="X72" s="76"/>
      <c r="Y72" s="76"/>
      <c r="Z72" s="78"/>
      <c r="AA72" s="361"/>
      <c r="AB72" s="368"/>
      <c r="AC72" s="76"/>
      <c r="AD72" s="81"/>
      <c r="AE72" s="80"/>
    </row>
    <row r="73" spans="1:31" ht="21" customHeight="1">
      <c r="A73" s="377"/>
      <c r="B73" s="367">
        <v>5</v>
      </c>
      <c r="C73" s="360"/>
      <c r="D73" s="76"/>
      <c r="E73" s="76"/>
      <c r="F73" s="77"/>
      <c r="G73" s="361">
        <v>5</v>
      </c>
      <c r="H73" s="360"/>
      <c r="I73" s="76"/>
      <c r="J73" s="79"/>
      <c r="K73" s="78"/>
      <c r="L73" s="369">
        <v>5</v>
      </c>
      <c r="M73" s="360"/>
      <c r="N73" s="76"/>
      <c r="O73" s="76"/>
      <c r="P73" s="76"/>
      <c r="Q73" s="369">
        <v>5</v>
      </c>
      <c r="R73" s="360"/>
      <c r="S73" s="76"/>
      <c r="T73" s="76"/>
      <c r="U73" s="78"/>
      <c r="V73" s="361">
        <v>5</v>
      </c>
      <c r="W73" s="359"/>
      <c r="X73" s="76"/>
      <c r="Y73" s="76"/>
      <c r="Z73" s="78"/>
      <c r="AA73" s="361">
        <v>5</v>
      </c>
      <c r="AB73" s="359"/>
      <c r="AC73" s="76"/>
      <c r="AD73" s="76"/>
      <c r="AE73" s="80"/>
    </row>
    <row r="74" spans="1:31" ht="21" customHeight="1">
      <c r="A74" s="377"/>
      <c r="B74" s="367"/>
      <c r="C74" s="368"/>
      <c r="D74" s="76"/>
      <c r="E74" s="76"/>
      <c r="F74" s="77"/>
      <c r="G74" s="361"/>
      <c r="H74" s="368"/>
      <c r="I74" s="76"/>
      <c r="J74" s="79"/>
      <c r="K74" s="78"/>
      <c r="L74" s="369"/>
      <c r="M74" s="368"/>
      <c r="N74" s="76"/>
      <c r="O74" s="76"/>
      <c r="P74" s="76"/>
      <c r="Q74" s="369"/>
      <c r="R74" s="368"/>
      <c r="S74" s="76"/>
      <c r="T74" s="76"/>
      <c r="U74" s="78"/>
      <c r="V74" s="361"/>
      <c r="W74" s="360"/>
      <c r="X74" s="76"/>
      <c r="Y74" s="76"/>
      <c r="Z74" s="78"/>
      <c r="AA74" s="361"/>
      <c r="AB74" s="359"/>
      <c r="AC74" s="76"/>
      <c r="AD74" s="76"/>
      <c r="AE74" s="80"/>
    </row>
    <row r="75" spans="1:31" ht="21" customHeight="1">
      <c r="A75" s="377"/>
      <c r="B75" s="361">
        <v>6</v>
      </c>
      <c r="C75" s="360"/>
      <c r="D75" s="76"/>
      <c r="E75" s="76"/>
      <c r="F75" s="77"/>
      <c r="G75" s="361">
        <v>6</v>
      </c>
      <c r="H75" s="360"/>
      <c r="I75" s="76"/>
      <c r="J75" s="79"/>
      <c r="K75" s="76"/>
      <c r="L75" s="369">
        <v>6</v>
      </c>
      <c r="M75" s="359"/>
      <c r="N75" s="76"/>
      <c r="O75" s="76"/>
      <c r="P75" s="76"/>
      <c r="Q75" s="369">
        <v>6</v>
      </c>
      <c r="R75" s="360"/>
      <c r="S75" s="76"/>
      <c r="T75" s="76"/>
      <c r="U75" s="78"/>
      <c r="V75" s="361">
        <v>6</v>
      </c>
      <c r="W75" s="360"/>
      <c r="X75" s="76"/>
      <c r="Y75" s="76"/>
      <c r="Z75" s="78"/>
      <c r="AA75" s="361">
        <v>6</v>
      </c>
      <c r="AB75" s="359"/>
      <c r="AC75" s="76"/>
      <c r="AD75" s="76"/>
      <c r="AE75" s="80"/>
    </row>
    <row r="76" spans="1:31" ht="21" customHeight="1">
      <c r="A76" s="377"/>
      <c r="B76" s="361"/>
      <c r="C76" s="368"/>
      <c r="D76" s="76"/>
      <c r="E76" s="76"/>
      <c r="F76" s="77"/>
      <c r="G76" s="361"/>
      <c r="H76" s="368"/>
      <c r="I76" s="76"/>
      <c r="J76" s="79"/>
      <c r="K76" s="76"/>
      <c r="L76" s="369"/>
      <c r="M76" s="359"/>
      <c r="N76" s="76"/>
      <c r="O76" s="76"/>
      <c r="P76" s="76"/>
      <c r="Q76" s="369"/>
      <c r="R76" s="368"/>
      <c r="S76" s="76"/>
      <c r="T76" s="76"/>
      <c r="U76" s="78"/>
      <c r="V76" s="361"/>
      <c r="W76" s="368"/>
      <c r="X76" s="76"/>
      <c r="Y76" s="76"/>
      <c r="Z76" s="78"/>
      <c r="AA76" s="361"/>
      <c r="AB76" s="359"/>
      <c r="AC76" s="76"/>
      <c r="AD76" s="76"/>
      <c r="AE76" s="80"/>
    </row>
    <row r="77" spans="1:31" ht="21" customHeight="1">
      <c r="A77" s="377"/>
      <c r="B77" s="367">
        <v>7</v>
      </c>
      <c r="C77" s="360"/>
      <c r="D77" s="76"/>
      <c r="E77" s="76"/>
      <c r="F77" s="77"/>
      <c r="G77" s="361">
        <v>7</v>
      </c>
      <c r="H77" s="360"/>
      <c r="I77" s="76"/>
      <c r="J77" s="79"/>
      <c r="K77" s="78"/>
      <c r="L77" s="369">
        <v>7</v>
      </c>
      <c r="M77" s="360"/>
      <c r="N77" s="76"/>
      <c r="O77" s="76"/>
      <c r="P77" s="76"/>
      <c r="Q77" s="369">
        <v>7</v>
      </c>
      <c r="R77" s="360"/>
      <c r="S77" s="76"/>
      <c r="T77" s="76"/>
      <c r="U77" s="78"/>
      <c r="V77" s="361">
        <v>7</v>
      </c>
      <c r="W77" s="360"/>
      <c r="X77" s="76"/>
      <c r="Y77" s="76"/>
      <c r="Z77" s="78"/>
      <c r="AA77" s="361">
        <v>7</v>
      </c>
      <c r="AB77" s="360"/>
      <c r="AC77" s="76"/>
      <c r="AD77" s="76"/>
      <c r="AE77" s="80"/>
    </row>
    <row r="78" spans="1:31" ht="21" customHeight="1">
      <c r="A78" s="377"/>
      <c r="B78" s="367"/>
      <c r="C78" s="368"/>
      <c r="D78" s="76"/>
      <c r="E78" s="76"/>
      <c r="F78" s="77"/>
      <c r="G78" s="361"/>
      <c r="H78" s="368"/>
      <c r="I78" s="76"/>
      <c r="J78" s="79"/>
      <c r="K78" s="78"/>
      <c r="L78" s="369"/>
      <c r="M78" s="368"/>
      <c r="N78" s="76"/>
      <c r="O78" s="76"/>
      <c r="P78" s="76"/>
      <c r="Q78" s="369"/>
      <c r="R78" s="368"/>
      <c r="S78" s="76"/>
      <c r="T78" s="76"/>
      <c r="U78" s="78"/>
      <c r="V78" s="361"/>
      <c r="W78" s="368"/>
      <c r="X78" s="76"/>
      <c r="Y78" s="76"/>
      <c r="Z78" s="78"/>
      <c r="AA78" s="361"/>
      <c r="AB78" s="368"/>
      <c r="AC78" s="76"/>
      <c r="AD78" s="81"/>
      <c r="AE78" s="80"/>
    </row>
    <row r="79" spans="1:31" ht="21" customHeight="1">
      <c r="A79" s="377"/>
      <c r="B79" s="361">
        <v>8</v>
      </c>
      <c r="C79" s="360"/>
      <c r="D79" s="76"/>
      <c r="E79" s="76"/>
      <c r="F79" s="77"/>
      <c r="G79" s="361">
        <v>8</v>
      </c>
      <c r="H79" s="360"/>
      <c r="I79" s="76"/>
      <c r="J79" s="79"/>
      <c r="K79" s="78"/>
      <c r="L79" s="369">
        <v>8</v>
      </c>
      <c r="M79" s="360"/>
      <c r="N79" s="76"/>
      <c r="O79" s="76"/>
      <c r="P79" s="76"/>
      <c r="Q79" s="369">
        <v>8</v>
      </c>
      <c r="R79" s="360"/>
      <c r="S79" s="76"/>
      <c r="T79" s="76"/>
      <c r="U79" s="78"/>
      <c r="V79" s="361">
        <v>8</v>
      </c>
      <c r="W79" s="359"/>
      <c r="X79" s="76"/>
      <c r="Y79" s="76"/>
      <c r="Z79" s="78"/>
      <c r="AA79" s="361">
        <v>8</v>
      </c>
      <c r="AB79" s="359"/>
      <c r="AC79" s="76"/>
      <c r="AD79" s="76"/>
      <c r="AE79" s="80"/>
    </row>
    <row r="80" spans="1:31" ht="21" customHeight="1">
      <c r="A80" s="377"/>
      <c r="B80" s="361"/>
      <c r="C80" s="368"/>
      <c r="D80" s="76"/>
      <c r="E80" s="76"/>
      <c r="F80" s="77"/>
      <c r="G80" s="361"/>
      <c r="H80" s="368"/>
      <c r="I80" s="76"/>
      <c r="J80" s="79"/>
      <c r="K80" s="78"/>
      <c r="L80" s="369"/>
      <c r="M80" s="368"/>
      <c r="N80" s="76"/>
      <c r="O80" s="76"/>
      <c r="P80" s="76"/>
      <c r="Q80" s="369"/>
      <c r="R80" s="368"/>
      <c r="S80" s="76"/>
      <c r="T80" s="76"/>
      <c r="U80" s="78"/>
      <c r="V80" s="361"/>
      <c r="W80" s="360"/>
      <c r="X80" s="76"/>
      <c r="Y80" s="76"/>
      <c r="Z80" s="78"/>
      <c r="AA80" s="361"/>
      <c r="AB80" s="359"/>
      <c r="AC80" s="76"/>
      <c r="AD80" s="76"/>
      <c r="AE80" s="80"/>
    </row>
    <row r="81" spans="1:31" ht="21" customHeight="1">
      <c r="A81" s="377"/>
      <c r="B81" s="367">
        <v>9</v>
      </c>
      <c r="C81" s="360"/>
      <c r="D81" s="76"/>
      <c r="E81" s="76"/>
      <c r="F81" s="77"/>
      <c r="G81" s="361">
        <v>9</v>
      </c>
      <c r="H81" s="360"/>
      <c r="I81" s="76"/>
      <c r="J81" s="79"/>
      <c r="K81" s="78"/>
      <c r="L81" s="369">
        <v>9</v>
      </c>
      <c r="M81" s="360"/>
      <c r="N81" s="76"/>
      <c r="O81" s="76"/>
      <c r="P81" s="76"/>
      <c r="Q81" s="369">
        <v>9</v>
      </c>
      <c r="R81" s="360"/>
      <c r="S81" s="76"/>
      <c r="T81" s="76"/>
      <c r="U81" s="78"/>
      <c r="V81" s="361">
        <v>9</v>
      </c>
      <c r="W81" s="359"/>
      <c r="X81" s="76"/>
      <c r="Y81" s="76"/>
      <c r="Z81" s="78"/>
      <c r="AA81" s="361">
        <v>9</v>
      </c>
      <c r="AB81" s="359"/>
      <c r="AC81" s="76"/>
      <c r="AD81" s="76"/>
      <c r="AE81" s="80"/>
    </row>
    <row r="82" spans="1:31" ht="21" customHeight="1">
      <c r="A82" s="377"/>
      <c r="B82" s="367"/>
      <c r="C82" s="368"/>
      <c r="D82" s="76"/>
      <c r="E82" s="76"/>
      <c r="F82" s="77"/>
      <c r="G82" s="361"/>
      <c r="H82" s="368"/>
      <c r="I82" s="76"/>
      <c r="J82" s="79"/>
      <c r="K82" s="78"/>
      <c r="L82" s="369"/>
      <c r="M82" s="368"/>
      <c r="N82" s="76"/>
      <c r="O82" s="76"/>
      <c r="P82" s="76"/>
      <c r="Q82" s="369"/>
      <c r="R82" s="368"/>
      <c r="S82" s="76"/>
      <c r="T82" s="76"/>
      <c r="U82" s="78"/>
      <c r="V82" s="361"/>
      <c r="W82" s="360"/>
      <c r="X82" s="76"/>
      <c r="Y82" s="76"/>
      <c r="Z82" s="78"/>
      <c r="AA82" s="361"/>
      <c r="AB82" s="359"/>
      <c r="AC82" s="76"/>
      <c r="AD82" s="76"/>
      <c r="AE82" s="80"/>
    </row>
    <row r="83" spans="1:31" ht="21" customHeight="1">
      <c r="A83" s="377"/>
      <c r="B83" s="362">
        <v>10</v>
      </c>
      <c r="C83" s="360"/>
      <c r="D83" s="76"/>
      <c r="E83" s="76"/>
      <c r="F83" s="77"/>
      <c r="G83" s="365">
        <v>10</v>
      </c>
      <c r="H83" s="360"/>
      <c r="I83" s="76"/>
      <c r="J83" s="79"/>
      <c r="K83" s="78"/>
      <c r="L83" s="365">
        <v>10</v>
      </c>
      <c r="M83" s="360"/>
      <c r="N83" s="76"/>
      <c r="O83" s="76"/>
      <c r="P83" s="78"/>
      <c r="Q83" s="365">
        <v>10</v>
      </c>
      <c r="R83" s="360"/>
      <c r="S83" s="76"/>
      <c r="T83" s="76"/>
      <c r="U83" s="78"/>
      <c r="V83" s="365">
        <v>10</v>
      </c>
      <c r="W83" s="360"/>
      <c r="X83" s="76"/>
      <c r="Y83" s="76"/>
      <c r="Z83" s="78"/>
      <c r="AA83" s="365">
        <v>10</v>
      </c>
      <c r="AB83" s="360"/>
      <c r="AC83" s="76"/>
      <c r="AD83" s="76"/>
      <c r="AE83" s="80"/>
    </row>
    <row r="84" spans="1:31" ht="21" customHeight="1" thickBot="1">
      <c r="A84" s="378"/>
      <c r="B84" s="363"/>
      <c r="C84" s="364"/>
      <c r="D84" s="82"/>
      <c r="E84" s="82"/>
      <c r="F84" s="83"/>
      <c r="G84" s="366"/>
      <c r="H84" s="364"/>
      <c r="I84" s="82"/>
      <c r="J84" s="84"/>
      <c r="K84" s="85"/>
      <c r="L84" s="366"/>
      <c r="M84" s="364"/>
      <c r="N84" s="82"/>
      <c r="O84" s="82"/>
      <c r="P84" s="85"/>
      <c r="Q84" s="366"/>
      <c r="R84" s="364"/>
      <c r="S84" s="82"/>
      <c r="T84" s="82"/>
      <c r="U84" s="85"/>
      <c r="V84" s="366"/>
      <c r="W84" s="364"/>
      <c r="X84" s="82"/>
      <c r="Y84" s="82"/>
      <c r="Z84" s="85"/>
      <c r="AA84" s="366"/>
      <c r="AB84" s="364"/>
      <c r="AC84" s="82"/>
      <c r="AD84" s="82"/>
      <c r="AE84" s="86"/>
    </row>
    <row r="85" spans="1:31" ht="21" customHeight="1">
      <c r="A85" s="376" t="s">
        <v>95</v>
      </c>
      <c r="B85" s="379">
        <v>1</v>
      </c>
      <c r="C85" s="380"/>
      <c r="D85" s="71"/>
      <c r="E85" s="71"/>
      <c r="F85" s="72"/>
      <c r="G85" s="385">
        <v>1</v>
      </c>
      <c r="H85" s="370"/>
      <c r="I85" s="73"/>
      <c r="J85" s="73"/>
      <c r="K85" s="74"/>
      <c r="L85" s="385">
        <v>1</v>
      </c>
      <c r="M85" s="373"/>
      <c r="N85" s="71"/>
      <c r="O85" s="71"/>
      <c r="P85" s="74"/>
      <c r="Q85" s="385">
        <v>1</v>
      </c>
      <c r="R85" s="370"/>
      <c r="S85" s="73"/>
      <c r="T85" s="73"/>
      <c r="U85" s="74"/>
      <c r="V85" s="385">
        <v>1</v>
      </c>
      <c r="W85" s="370"/>
      <c r="X85" s="73"/>
      <c r="Y85" s="73"/>
      <c r="Z85" s="131"/>
      <c r="AA85" s="385">
        <v>1</v>
      </c>
      <c r="AB85" s="370"/>
      <c r="AC85" s="73"/>
      <c r="AD85" s="73"/>
      <c r="AE85" s="75"/>
    </row>
    <row r="86" spans="1:31" ht="21" customHeight="1">
      <c r="A86" s="377"/>
      <c r="B86" s="367"/>
      <c r="C86" s="359"/>
      <c r="D86" s="76"/>
      <c r="E86" s="76"/>
      <c r="F86" s="77"/>
      <c r="G86" s="369"/>
      <c r="H86" s="371"/>
      <c r="I86" s="76"/>
      <c r="J86" s="76"/>
      <c r="K86" s="78"/>
      <c r="L86" s="369"/>
      <c r="M86" s="368"/>
      <c r="N86" s="76"/>
      <c r="O86" s="76"/>
      <c r="P86" s="78"/>
      <c r="Q86" s="369"/>
      <c r="R86" s="375"/>
      <c r="S86" s="76"/>
      <c r="T86" s="76"/>
      <c r="U86" s="78"/>
      <c r="V86" s="369"/>
      <c r="W86" s="371"/>
      <c r="X86" s="76"/>
      <c r="Y86" s="76"/>
      <c r="Z86" s="94"/>
      <c r="AA86" s="369"/>
      <c r="AB86" s="371"/>
      <c r="AC86" s="79"/>
      <c r="AD86" s="79"/>
      <c r="AE86" s="80"/>
    </row>
    <row r="87" spans="1:31" ht="21" customHeight="1">
      <c r="A87" s="377"/>
      <c r="B87" s="367">
        <v>2</v>
      </c>
      <c r="C87" s="372"/>
      <c r="D87" s="79"/>
      <c r="E87" s="79"/>
      <c r="F87" s="77"/>
      <c r="G87" s="369">
        <v>2</v>
      </c>
      <c r="H87" s="360"/>
      <c r="I87" s="79"/>
      <c r="J87" s="79"/>
      <c r="K87" s="76"/>
      <c r="L87" s="369">
        <v>2</v>
      </c>
      <c r="M87" s="360"/>
      <c r="N87" s="76"/>
      <c r="O87" s="76"/>
      <c r="P87" s="78"/>
      <c r="Q87" s="369">
        <v>2</v>
      </c>
      <c r="R87" s="360"/>
      <c r="S87" s="76"/>
      <c r="T87" s="76"/>
      <c r="U87" s="78"/>
      <c r="V87" s="369">
        <v>2</v>
      </c>
      <c r="W87" s="360"/>
      <c r="X87" s="76"/>
      <c r="Y87" s="76"/>
      <c r="Z87" s="94"/>
      <c r="AA87" s="369">
        <v>2</v>
      </c>
      <c r="AB87" s="360"/>
      <c r="AC87" s="76"/>
      <c r="AD87" s="76"/>
      <c r="AE87" s="80"/>
    </row>
    <row r="88" spans="1:31" ht="21" customHeight="1">
      <c r="A88" s="377"/>
      <c r="B88" s="367"/>
      <c r="C88" s="371"/>
      <c r="D88" s="76"/>
      <c r="E88" s="76"/>
      <c r="F88" s="77"/>
      <c r="G88" s="369"/>
      <c r="H88" s="368"/>
      <c r="I88" s="79"/>
      <c r="J88" s="79"/>
      <c r="K88" s="76"/>
      <c r="L88" s="369"/>
      <c r="M88" s="368"/>
      <c r="N88" s="76"/>
      <c r="O88" s="76"/>
      <c r="P88" s="78"/>
      <c r="Q88" s="369"/>
      <c r="R88" s="368"/>
      <c r="S88" s="76"/>
      <c r="T88" s="76"/>
      <c r="U88" s="78"/>
      <c r="V88" s="369"/>
      <c r="W88" s="368"/>
      <c r="X88" s="76"/>
      <c r="Y88" s="76"/>
      <c r="Z88" s="94"/>
      <c r="AA88" s="369"/>
      <c r="AB88" s="368"/>
      <c r="AC88" s="76"/>
      <c r="AD88" s="76"/>
      <c r="AE88" s="80"/>
    </row>
    <row r="89" spans="1:31" ht="21" customHeight="1">
      <c r="A89" s="377"/>
      <c r="B89" s="367">
        <v>3</v>
      </c>
      <c r="C89" s="360"/>
      <c r="D89" s="76"/>
      <c r="E89" s="76"/>
      <c r="F89" s="77"/>
      <c r="G89" s="369">
        <v>3</v>
      </c>
      <c r="H89" s="360"/>
      <c r="I89" s="76"/>
      <c r="J89" s="79"/>
      <c r="K89" s="76"/>
      <c r="L89" s="369">
        <v>3</v>
      </c>
      <c r="M89" s="359"/>
      <c r="N89" s="76"/>
      <c r="O89" s="76"/>
      <c r="P89" s="76"/>
      <c r="Q89" s="369">
        <v>3</v>
      </c>
      <c r="R89" s="360"/>
      <c r="S89" s="76"/>
      <c r="T89" s="76"/>
      <c r="U89" s="78"/>
      <c r="V89" s="369">
        <v>3</v>
      </c>
      <c r="W89" s="360"/>
      <c r="X89" s="76"/>
      <c r="Y89" s="76"/>
      <c r="Z89" s="94"/>
      <c r="AA89" s="369">
        <v>3</v>
      </c>
      <c r="AB89" s="359"/>
      <c r="AC89" s="76"/>
      <c r="AD89" s="76"/>
      <c r="AE89" s="80"/>
    </row>
    <row r="90" spans="1:31" ht="21" customHeight="1">
      <c r="A90" s="377"/>
      <c r="B90" s="367"/>
      <c r="C90" s="368"/>
      <c r="D90" s="76"/>
      <c r="E90" s="76"/>
      <c r="F90" s="77"/>
      <c r="G90" s="369"/>
      <c r="H90" s="368"/>
      <c r="I90" s="76"/>
      <c r="J90" s="79"/>
      <c r="K90" s="76"/>
      <c r="L90" s="369"/>
      <c r="M90" s="359"/>
      <c r="N90" s="76"/>
      <c r="O90" s="76"/>
      <c r="P90" s="76"/>
      <c r="Q90" s="369"/>
      <c r="R90" s="368"/>
      <c r="S90" s="76"/>
      <c r="T90" s="76"/>
      <c r="U90" s="78"/>
      <c r="V90" s="369"/>
      <c r="W90" s="368"/>
      <c r="X90" s="76"/>
      <c r="Y90" s="76"/>
      <c r="Z90" s="94"/>
      <c r="AA90" s="369"/>
      <c r="AB90" s="359"/>
      <c r="AC90" s="76"/>
      <c r="AD90" s="76"/>
      <c r="AE90" s="80"/>
    </row>
    <row r="91" spans="1:31" ht="21" customHeight="1">
      <c r="A91" s="377"/>
      <c r="B91" s="361">
        <v>4</v>
      </c>
      <c r="C91" s="360"/>
      <c r="D91" s="76"/>
      <c r="E91" s="76"/>
      <c r="F91" s="77"/>
      <c r="G91" s="369">
        <v>4</v>
      </c>
      <c r="H91" s="360"/>
      <c r="I91" s="76"/>
      <c r="J91" s="79"/>
      <c r="K91" s="78"/>
      <c r="L91" s="369">
        <v>4</v>
      </c>
      <c r="M91" s="360"/>
      <c r="N91" s="76"/>
      <c r="O91" s="76"/>
      <c r="P91" s="76"/>
      <c r="Q91" s="369">
        <v>4</v>
      </c>
      <c r="R91" s="360"/>
      <c r="S91" s="76"/>
      <c r="T91" s="76"/>
      <c r="U91" s="78"/>
      <c r="V91" s="369">
        <v>4</v>
      </c>
      <c r="W91" s="360"/>
      <c r="X91" s="76"/>
      <c r="Y91" s="76"/>
      <c r="Z91" s="94"/>
      <c r="AA91" s="369">
        <v>4</v>
      </c>
      <c r="AB91" s="360"/>
      <c r="AC91" s="76"/>
      <c r="AD91" s="76"/>
      <c r="AE91" s="80"/>
    </row>
    <row r="92" spans="1:31" ht="21" customHeight="1">
      <c r="A92" s="377"/>
      <c r="B92" s="361"/>
      <c r="C92" s="368"/>
      <c r="D92" s="76"/>
      <c r="E92" s="76"/>
      <c r="F92" s="77"/>
      <c r="G92" s="369"/>
      <c r="H92" s="368"/>
      <c r="I92" s="76"/>
      <c r="J92" s="79"/>
      <c r="K92" s="78"/>
      <c r="L92" s="369"/>
      <c r="M92" s="368"/>
      <c r="N92" s="76"/>
      <c r="O92" s="76"/>
      <c r="P92" s="76"/>
      <c r="Q92" s="369"/>
      <c r="R92" s="368"/>
      <c r="S92" s="76"/>
      <c r="T92" s="76"/>
      <c r="U92" s="78"/>
      <c r="V92" s="369"/>
      <c r="W92" s="368"/>
      <c r="X92" s="76"/>
      <c r="Y92" s="76"/>
      <c r="Z92" s="94"/>
      <c r="AA92" s="369"/>
      <c r="AB92" s="368"/>
      <c r="AC92" s="76"/>
      <c r="AD92" s="81"/>
      <c r="AE92" s="80"/>
    </row>
    <row r="93" spans="1:31" ht="21" customHeight="1">
      <c r="A93" s="377"/>
      <c r="B93" s="361">
        <v>5</v>
      </c>
      <c r="C93" s="360"/>
      <c r="D93" s="76"/>
      <c r="E93" s="76"/>
      <c r="F93" s="77"/>
      <c r="G93" s="361">
        <v>5</v>
      </c>
      <c r="H93" s="360"/>
      <c r="I93" s="95"/>
      <c r="J93" s="96"/>
      <c r="K93" s="78"/>
      <c r="L93" s="361">
        <v>5</v>
      </c>
      <c r="M93" s="359"/>
      <c r="N93" s="76"/>
      <c r="O93" s="76"/>
      <c r="P93" s="78"/>
      <c r="Q93" s="361">
        <v>5</v>
      </c>
      <c r="R93" s="360"/>
      <c r="S93" s="76"/>
      <c r="T93" s="76"/>
      <c r="U93" s="78"/>
      <c r="V93" s="361">
        <v>5</v>
      </c>
      <c r="W93" s="372"/>
      <c r="X93" s="76"/>
      <c r="Y93" s="76"/>
      <c r="Z93" s="78"/>
      <c r="AA93" s="361">
        <v>5</v>
      </c>
      <c r="AB93" s="360"/>
      <c r="AC93" s="76"/>
      <c r="AD93" s="76"/>
      <c r="AE93" s="80"/>
    </row>
    <row r="94" spans="1:31" ht="21" customHeight="1">
      <c r="A94" s="377"/>
      <c r="B94" s="361"/>
      <c r="C94" s="368"/>
      <c r="D94" s="79"/>
      <c r="E94" s="79"/>
      <c r="F94" s="77"/>
      <c r="G94" s="361"/>
      <c r="H94" s="368"/>
      <c r="I94" s="99"/>
      <c r="J94" s="79"/>
      <c r="K94" s="78"/>
      <c r="L94" s="361"/>
      <c r="M94" s="359"/>
      <c r="N94" s="76"/>
      <c r="O94" s="76"/>
      <c r="P94" s="78"/>
      <c r="Q94" s="361"/>
      <c r="R94" s="368"/>
      <c r="S94" s="76"/>
      <c r="T94" s="76"/>
      <c r="U94" s="78"/>
      <c r="V94" s="361"/>
      <c r="W94" s="371"/>
      <c r="X94" s="76"/>
      <c r="Y94" s="76"/>
      <c r="Z94" s="78"/>
      <c r="AA94" s="361"/>
      <c r="AB94" s="368"/>
      <c r="AC94" s="76"/>
      <c r="AD94" s="76"/>
      <c r="AE94" s="80"/>
    </row>
    <row r="95" spans="1:31" ht="21" customHeight="1">
      <c r="A95" s="377"/>
      <c r="B95" s="361">
        <v>6</v>
      </c>
      <c r="C95" s="381"/>
      <c r="D95" s="100"/>
      <c r="E95" s="100"/>
      <c r="F95" s="77"/>
      <c r="G95" s="361">
        <v>6</v>
      </c>
      <c r="H95" s="360"/>
      <c r="I95" s="89"/>
      <c r="J95" s="87"/>
      <c r="K95" s="90"/>
      <c r="L95" s="361">
        <v>6</v>
      </c>
      <c r="M95" s="360"/>
      <c r="N95" s="91"/>
      <c r="O95" s="91"/>
      <c r="P95" s="78"/>
      <c r="Q95" s="361">
        <v>6</v>
      </c>
      <c r="R95" s="381"/>
      <c r="S95" s="100"/>
      <c r="T95" s="100"/>
      <c r="U95" s="78"/>
      <c r="V95" s="361">
        <v>6</v>
      </c>
      <c r="W95" s="372"/>
      <c r="X95" s="76"/>
      <c r="Y95" s="76"/>
      <c r="Z95" s="78"/>
      <c r="AA95" s="361">
        <v>6</v>
      </c>
      <c r="AB95" s="360"/>
      <c r="AC95" s="76"/>
      <c r="AD95" s="76"/>
      <c r="AE95" s="80"/>
    </row>
    <row r="96" spans="1:31" ht="21" customHeight="1">
      <c r="A96" s="377"/>
      <c r="B96" s="361"/>
      <c r="C96" s="382"/>
      <c r="D96" s="101"/>
      <c r="E96" s="102"/>
      <c r="F96" s="77"/>
      <c r="G96" s="361"/>
      <c r="H96" s="368"/>
      <c r="I96" s="76"/>
      <c r="J96" s="79"/>
      <c r="K96" s="78"/>
      <c r="L96" s="361"/>
      <c r="M96" s="368"/>
      <c r="N96" s="91"/>
      <c r="O96" s="91"/>
      <c r="P96" s="78"/>
      <c r="Q96" s="361"/>
      <c r="R96" s="382"/>
      <c r="S96" s="101"/>
      <c r="T96" s="101"/>
      <c r="U96" s="78"/>
      <c r="V96" s="361"/>
      <c r="W96" s="371"/>
      <c r="X96" s="76"/>
      <c r="Y96" s="76"/>
      <c r="Z96" s="78"/>
      <c r="AA96" s="361"/>
      <c r="AB96" s="368"/>
      <c r="AC96" s="76"/>
      <c r="AD96" s="76"/>
      <c r="AE96" s="80"/>
    </row>
    <row r="97" spans="1:31" ht="18.75" customHeight="1">
      <c r="A97" s="377"/>
      <c r="B97" s="361">
        <v>7</v>
      </c>
      <c r="C97" s="360"/>
      <c r="D97" s="76"/>
      <c r="E97" s="76"/>
      <c r="F97" s="77"/>
      <c r="G97" s="361">
        <v>7</v>
      </c>
      <c r="H97" s="360"/>
      <c r="I97" s="76"/>
      <c r="J97" s="79"/>
      <c r="K97" s="78"/>
      <c r="L97" s="361">
        <v>7</v>
      </c>
      <c r="M97" s="360"/>
      <c r="N97" s="76"/>
      <c r="O97" s="76"/>
      <c r="P97" s="90"/>
      <c r="Q97" s="361">
        <v>7</v>
      </c>
      <c r="R97" s="360"/>
      <c r="S97" s="76"/>
      <c r="T97" s="76"/>
      <c r="U97" s="78"/>
      <c r="V97" s="361">
        <v>7</v>
      </c>
      <c r="W97" s="383"/>
      <c r="X97" s="100"/>
      <c r="Y97" s="100"/>
      <c r="Z97" s="90"/>
      <c r="AA97" s="361">
        <v>7</v>
      </c>
      <c r="AB97" s="360"/>
      <c r="AC97" s="76"/>
      <c r="AD97" s="76"/>
      <c r="AE97" s="80"/>
    </row>
    <row r="98" spans="1:31" ht="21" customHeight="1">
      <c r="A98" s="377"/>
      <c r="B98" s="361"/>
      <c r="C98" s="368"/>
      <c r="D98" s="76"/>
      <c r="E98" s="76"/>
      <c r="F98" s="77"/>
      <c r="G98" s="361"/>
      <c r="H98" s="368"/>
      <c r="I98" s="76"/>
      <c r="J98" s="79"/>
      <c r="K98" s="78"/>
      <c r="L98" s="361"/>
      <c r="M98" s="368"/>
      <c r="N98" s="76"/>
      <c r="O98" s="76"/>
      <c r="P98" s="78"/>
      <c r="Q98" s="361"/>
      <c r="R98" s="368"/>
      <c r="S98" s="76"/>
      <c r="T98" s="76"/>
      <c r="U98" s="78"/>
      <c r="V98" s="361"/>
      <c r="W98" s="383"/>
      <c r="X98" s="100"/>
      <c r="Y98" s="100"/>
      <c r="Z98" s="78"/>
      <c r="AA98" s="361"/>
      <c r="AB98" s="368"/>
      <c r="AC98" s="76"/>
      <c r="AD98" s="76"/>
      <c r="AE98" s="80"/>
    </row>
    <row r="99" spans="1:31" ht="21" customHeight="1">
      <c r="A99" s="377"/>
      <c r="B99" s="361">
        <v>8</v>
      </c>
      <c r="C99" s="381"/>
      <c r="D99" s="100"/>
      <c r="E99" s="100"/>
      <c r="F99" s="77"/>
      <c r="G99" s="361">
        <v>8</v>
      </c>
      <c r="H99" s="360"/>
      <c r="I99" s="76"/>
      <c r="J99" s="79"/>
      <c r="K99" s="78"/>
      <c r="L99" s="361">
        <v>8</v>
      </c>
      <c r="M99" s="360"/>
      <c r="N99" s="91"/>
      <c r="O99" s="91"/>
      <c r="P99" s="78"/>
      <c r="Q99" s="361">
        <v>8</v>
      </c>
      <c r="R99" s="381"/>
      <c r="S99" s="95"/>
      <c r="T99" s="95"/>
      <c r="U99" s="78"/>
      <c r="V99" s="361">
        <v>8</v>
      </c>
      <c r="W99" s="360"/>
      <c r="X99" s="76"/>
      <c r="Y99" s="76"/>
      <c r="Z99" s="78"/>
      <c r="AA99" s="361">
        <v>8</v>
      </c>
      <c r="AB99" s="359"/>
      <c r="AC99" s="76"/>
      <c r="AD99" s="76"/>
      <c r="AE99" s="80"/>
    </row>
    <row r="100" spans="1:31" ht="21" customHeight="1">
      <c r="A100" s="377"/>
      <c r="B100" s="361"/>
      <c r="C100" s="382"/>
      <c r="D100" s="101"/>
      <c r="E100" s="102"/>
      <c r="F100" s="77"/>
      <c r="G100" s="361"/>
      <c r="H100" s="368"/>
      <c r="I100" s="76"/>
      <c r="J100" s="79"/>
      <c r="K100" s="78"/>
      <c r="L100" s="361"/>
      <c r="M100" s="368"/>
      <c r="N100" s="76"/>
      <c r="O100" s="76"/>
      <c r="P100" s="78"/>
      <c r="Q100" s="361"/>
      <c r="R100" s="382"/>
      <c r="S100" s="101"/>
      <c r="T100" s="101"/>
      <c r="U100" s="78"/>
      <c r="V100" s="361"/>
      <c r="W100" s="368"/>
      <c r="X100" s="100"/>
      <c r="Y100" s="100"/>
      <c r="Z100" s="78"/>
      <c r="AA100" s="361"/>
      <c r="AB100" s="360"/>
      <c r="AC100" s="91"/>
      <c r="AD100" s="91"/>
      <c r="AE100" s="92"/>
    </row>
    <row r="101" spans="1:31" ht="21" customHeight="1">
      <c r="A101" s="377"/>
      <c r="B101" s="361">
        <v>9</v>
      </c>
      <c r="C101" s="360"/>
      <c r="D101" s="76"/>
      <c r="E101" s="76"/>
      <c r="F101" s="77"/>
      <c r="G101" s="361">
        <v>9</v>
      </c>
      <c r="H101" s="360"/>
      <c r="I101" s="76"/>
      <c r="J101" s="79"/>
      <c r="K101" s="78"/>
      <c r="L101" s="361">
        <v>9</v>
      </c>
      <c r="M101" s="360"/>
      <c r="N101" s="76"/>
      <c r="O101" s="76"/>
      <c r="P101" s="78"/>
      <c r="Q101" s="361">
        <v>9</v>
      </c>
      <c r="R101" s="360"/>
      <c r="S101" s="76"/>
      <c r="T101" s="76"/>
      <c r="U101" s="78"/>
      <c r="V101" s="361">
        <v>9</v>
      </c>
      <c r="W101" s="360"/>
      <c r="X101" s="76"/>
      <c r="Y101" s="76"/>
      <c r="Z101" s="78"/>
      <c r="AA101" s="361">
        <v>9</v>
      </c>
      <c r="AB101" s="359"/>
      <c r="AC101" s="76"/>
      <c r="AD101" s="76"/>
      <c r="AE101" s="80"/>
    </row>
    <row r="102" spans="1:31" ht="21" customHeight="1">
      <c r="A102" s="377"/>
      <c r="B102" s="361"/>
      <c r="C102" s="368"/>
      <c r="D102" s="76"/>
      <c r="E102" s="76"/>
      <c r="F102" s="93"/>
      <c r="G102" s="361"/>
      <c r="H102" s="368"/>
      <c r="I102" s="76"/>
      <c r="J102" s="79"/>
      <c r="K102" s="78"/>
      <c r="L102" s="361"/>
      <c r="M102" s="368"/>
      <c r="N102" s="91"/>
      <c r="O102" s="91"/>
      <c r="P102" s="78"/>
      <c r="Q102" s="361"/>
      <c r="R102" s="368"/>
      <c r="S102" s="76"/>
      <c r="T102" s="76"/>
      <c r="U102" s="78"/>
      <c r="V102" s="361"/>
      <c r="W102" s="368"/>
      <c r="X102" s="76"/>
      <c r="Y102" s="76"/>
      <c r="Z102" s="78"/>
      <c r="AA102" s="361"/>
      <c r="AB102" s="359"/>
      <c r="AC102" s="76"/>
      <c r="AD102" s="76"/>
      <c r="AE102" s="80"/>
    </row>
    <row r="103" spans="1:31" ht="21" customHeight="1">
      <c r="A103" s="377"/>
      <c r="B103" s="361">
        <v>10</v>
      </c>
      <c r="C103" s="360"/>
      <c r="D103" s="76"/>
      <c r="E103" s="76"/>
      <c r="F103" s="77"/>
      <c r="G103" s="361">
        <v>10</v>
      </c>
      <c r="H103" s="360"/>
      <c r="I103" s="76"/>
      <c r="J103" s="79"/>
      <c r="K103" s="78"/>
      <c r="L103" s="361">
        <v>10</v>
      </c>
      <c r="M103" s="360"/>
      <c r="N103" s="76"/>
      <c r="O103" s="76"/>
      <c r="P103" s="78"/>
      <c r="Q103" s="361">
        <v>10</v>
      </c>
      <c r="R103" s="360"/>
      <c r="S103" s="76"/>
      <c r="T103" s="76"/>
      <c r="U103" s="78"/>
      <c r="V103" s="361">
        <v>10</v>
      </c>
      <c r="W103" s="360"/>
      <c r="X103" s="76"/>
      <c r="Y103" s="76"/>
      <c r="Z103" s="78"/>
      <c r="AA103" s="361">
        <v>10</v>
      </c>
      <c r="AB103" s="360"/>
      <c r="AC103" s="76"/>
      <c r="AD103" s="76"/>
      <c r="AE103" s="80"/>
    </row>
    <row r="104" spans="1:31" ht="21" customHeight="1" thickBot="1">
      <c r="A104" s="378"/>
      <c r="B104" s="384"/>
      <c r="C104" s="364"/>
      <c r="D104" s="82"/>
      <c r="E104" s="82"/>
      <c r="F104" s="83"/>
      <c r="G104" s="384"/>
      <c r="H104" s="364"/>
      <c r="I104" s="82"/>
      <c r="J104" s="84"/>
      <c r="K104" s="85"/>
      <c r="L104" s="384"/>
      <c r="M104" s="364"/>
      <c r="N104" s="82"/>
      <c r="O104" s="82"/>
      <c r="P104" s="85"/>
      <c r="Q104" s="384"/>
      <c r="R104" s="364"/>
      <c r="S104" s="82"/>
      <c r="T104" s="82"/>
      <c r="U104" s="85"/>
      <c r="V104" s="384"/>
      <c r="W104" s="364"/>
      <c r="X104" s="82"/>
      <c r="Y104" s="82"/>
      <c r="Z104" s="85"/>
      <c r="AA104" s="384"/>
      <c r="AB104" s="364"/>
      <c r="AC104" s="82"/>
      <c r="AD104" s="82"/>
      <c r="AE104" s="86"/>
    </row>
    <row r="105" spans="1:31" ht="21" customHeight="1">
      <c r="A105" s="376" t="s">
        <v>96</v>
      </c>
      <c r="B105" s="374">
        <v>1</v>
      </c>
      <c r="C105" s="370"/>
      <c r="D105" s="73"/>
      <c r="E105" s="73"/>
      <c r="F105" s="72"/>
      <c r="G105" s="374">
        <v>1</v>
      </c>
      <c r="H105" s="370"/>
      <c r="I105" s="73"/>
      <c r="J105" s="73"/>
      <c r="K105" s="74"/>
      <c r="L105" s="374">
        <v>1</v>
      </c>
      <c r="M105" s="373"/>
      <c r="N105" s="73"/>
      <c r="O105" s="73"/>
      <c r="P105" s="74"/>
      <c r="Q105" s="374">
        <v>1</v>
      </c>
      <c r="R105" s="370"/>
      <c r="S105" s="73"/>
      <c r="T105" s="73"/>
      <c r="U105" s="74"/>
      <c r="V105" s="374">
        <v>1</v>
      </c>
      <c r="W105" s="370"/>
      <c r="X105" s="73"/>
      <c r="Y105" s="73"/>
      <c r="Z105" s="74"/>
      <c r="AA105" s="374">
        <v>1</v>
      </c>
      <c r="AB105" s="370"/>
      <c r="AC105" s="73"/>
      <c r="AD105" s="73"/>
      <c r="AE105" s="75"/>
    </row>
    <row r="106" spans="1:31" ht="21" customHeight="1">
      <c r="A106" s="377"/>
      <c r="B106" s="361"/>
      <c r="C106" s="371"/>
      <c r="D106" s="76"/>
      <c r="E106" s="76"/>
      <c r="F106" s="77"/>
      <c r="G106" s="361"/>
      <c r="H106" s="371"/>
      <c r="I106" s="79"/>
      <c r="J106" s="79"/>
      <c r="K106" s="78"/>
      <c r="L106" s="361"/>
      <c r="M106" s="368"/>
      <c r="N106" s="93"/>
      <c r="O106" s="93"/>
      <c r="P106" s="78"/>
      <c r="Q106" s="361"/>
      <c r="R106" s="371"/>
      <c r="S106" s="76"/>
      <c r="T106" s="76"/>
      <c r="U106" s="78"/>
      <c r="V106" s="361"/>
      <c r="W106" s="371"/>
      <c r="X106" s="76"/>
      <c r="Y106" s="76"/>
      <c r="Z106" s="78"/>
      <c r="AA106" s="361"/>
      <c r="AB106" s="371"/>
      <c r="AC106" s="95"/>
      <c r="AD106" s="95"/>
      <c r="AE106" s="80"/>
    </row>
    <row r="107" spans="1:31" ht="21" customHeight="1">
      <c r="A107" s="377"/>
      <c r="B107" s="361">
        <v>2</v>
      </c>
      <c r="C107" s="372"/>
      <c r="D107" s="76"/>
      <c r="E107" s="76"/>
      <c r="F107" s="77"/>
      <c r="G107" s="361">
        <v>2</v>
      </c>
      <c r="H107" s="360"/>
      <c r="I107" s="79"/>
      <c r="J107" s="79"/>
      <c r="K107" s="78"/>
      <c r="L107" s="361">
        <v>2</v>
      </c>
      <c r="M107" s="372"/>
      <c r="N107" s="76"/>
      <c r="O107" s="76"/>
      <c r="P107" s="78"/>
      <c r="Q107" s="361">
        <v>2</v>
      </c>
      <c r="R107" s="372"/>
      <c r="S107" s="79"/>
      <c r="T107" s="79"/>
      <c r="U107" s="90"/>
      <c r="V107" s="361">
        <v>2</v>
      </c>
      <c r="W107" s="372"/>
      <c r="X107" s="79"/>
      <c r="Y107" s="79"/>
      <c r="Z107" s="78"/>
      <c r="AA107" s="361">
        <v>2</v>
      </c>
      <c r="AB107" s="360"/>
      <c r="AC107" s="79"/>
      <c r="AD107" s="79"/>
      <c r="AE107" s="80"/>
    </row>
    <row r="108" spans="1:31" ht="21" customHeight="1">
      <c r="A108" s="377"/>
      <c r="B108" s="361"/>
      <c r="C108" s="371"/>
      <c r="D108" s="76"/>
      <c r="E108" s="76"/>
      <c r="F108" s="77"/>
      <c r="G108" s="361"/>
      <c r="H108" s="368"/>
      <c r="I108" s="96"/>
      <c r="J108" s="96"/>
      <c r="K108" s="78"/>
      <c r="L108" s="361"/>
      <c r="M108" s="371"/>
      <c r="N108" s="79"/>
      <c r="O108" s="79"/>
      <c r="P108" s="97"/>
      <c r="Q108" s="361"/>
      <c r="R108" s="371"/>
      <c r="S108" s="76"/>
      <c r="T108" s="79"/>
      <c r="U108" s="78"/>
      <c r="V108" s="361"/>
      <c r="W108" s="371"/>
      <c r="X108" s="76"/>
      <c r="Y108" s="76"/>
      <c r="Z108" s="78"/>
      <c r="AA108" s="361"/>
      <c r="AB108" s="368"/>
      <c r="AC108" s="79"/>
      <c r="AD108" s="79"/>
      <c r="AE108" s="80"/>
    </row>
    <row r="109" spans="1:31" ht="21" customHeight="1">
      <c r="A109" s="377"/>
      <c r="B109" s="361">
        <v>3</v>
      </c>
      <c r="C109" s="360"/>
      <c r="D109" s="76"/>
      <c r="E109" s="76"/>
      <c r="F109" s="77"/>
      <c r="G109" s="361">
        <v>3</v>
      </c>
      <c r="H109" s="360"/>
      <c r="I109" s="79"/>
      <c r="J109" s="79"/>
      <c r="K109" s="78"/>
      <c r="L109" s="361">
        <v>3</v>
      </c>
      <c r="M109" s="383"/>
      <c r="N109" s="76"/>
      <c r="O109" s="76"/>
      <c r="P109" s="78"/>
      <c r="Q109" s="361">
        <v>3</v>
      </c>
      <c r="R109" s="360"/>
      <c r="S109" s="76"/>
      <c r="T109" s="76"/>
      <c r="U109" s="78"/>
      <c r="V109" s="361">
        <v>3</v>
      </c>
      <c r="W109" s="383"/>
      <c r="X109" s="76"/>
      <c r="Y109" s="76"/>
      <c r="Z109" s="78"/>
      <c r="AA109" s="361">
        <v>3</v>
      </c>
      <c r="AB109" s="359"/>
      <c r="AC109" s="76"/>
      <c r="AD109" s="76"/>
      <c r="AE109" s="80"/>
    </row>
    <row r="110" spans="1:31" ht="21" customHeight="1">
      <c r="A110" s="377"/>
      <c r="B110" s="361"/>
      <c r="C110" s="368"/>
      <c r="D110" s="96"/>
      <c r="E110" s="96"/>
      <c r="F110" s="77"/>
      <c r="G110" s="361"/>
      <c r="H110" s="368"/>
      <c r="I110" s="76"/>
      <c r="J110" s="79"/>
      <c r="K110" s="78"/>
      <c r="L110" s="361"/>
      <c r="M110" s="383"/>
      <c r="N110" s="76"/>
      <c r="O110" s="76"/>
      <c r="P110" s="78"/>
      <c r="Q110" s="361"/>
      <c r="R110" s="368"/>
      <c r="S110" s="95"/>
      <c r="T110" s="95"/>
      <c r="U110" s="78"/>
      <c r="V110" s="361"/>
      <c r="W110" s="383"/>
      <c r="X110" s="76"/>
      <c r="Y110" s="76"/>
      <c r="Z110" s="78"/>
      <c r="AA110" s="361"/>
      <c r="AB110" s="359"/>
      <c r="AC110" s="76"/>
      <c r="AD110" s="76"/>
      <c r="AE110" s="80"/>
    </row>
    <row r="111" spans="1:31" ht="21" customHeight="1">
      <c r="A111" s="377"/>
      <c r="B111" s="361">
        <v>4</v>
      </c>
      <c r="C111" s="360"/>
      <c r="D111" s="76"/>
      <c r="E111" s="76"/>
      <c r="F111" s="77"/>
      <c r="G111" s="361">
        <v>4</v>
      </c>
      <c r="H111" s="359"/>
      <c r="I111" s="98"/>
      <c r="J111" s="79"/>
      <c r="K111" s="78"/>
      <c r="L111" s="361">
        <v>4</v>
      </c>
      <c r="M111" s="360"/>
      <c r="N111" s="76"/>
      <c r="O111" s="76"/>
      <c r="P111" s="78"/>
      <c r="Q111" s="361">
        <v>4</v>
      </c>
      <c r="R111" s="360"/>
      <c r="S111" s="76"/>
      <c r="T111" s="76"/>
      <c r="U111" s="78"/>
      <c r="V111" s="361">
        <v>4</v>
      </c>
      <c r="W111" s="360"/>
      <c r="X111" s="79"/>
      <c r="Y111" s="79"/>
      <c r="Z111" s="78"/>
      <c r="AA111" s="361">
        <v>4</v>
      </c>
      <c r="AB111" s="360"/>
      <c r="AC111" s="76"/>
      <c r="AD111" s="76"/>
      <c r="AE111" s="80"/>
    </row>
    <row r="112" spans="1:31" ht="21" customHeight="1">
      <c r="A112" s="377"/>
      <c r="B112" s="361"/>
      <c r="C112" s="368"/>
      <c r="D112" s="76"/>
      <c r="E112" s="76"/>
      <c r="F112" s="77"/>
      <c r="G112" s="361"/>
      <c r="H112" s="359"/>
      <c r="I112" s="99"/>
      <c r="J112" s="79"/>
      <c r="K112" s="78"/>
      <c r="L112" s="361"/>
      <c r="M112" s="368"/>
      <c r="N112" s="76"/>
      <c r="O112" s="76"/>
      <c r="P112" s="78"/>
      <c r="Q112" s="361"/>
      <c r="R112" s="368"/>
      <c r="S112" s="76"/>
      <c r="T112" s="76"/>
      <c r="U112" s="78"/>
      <c r="V112" s="361"/>
      <c r="W112" s="368"/>
      <c r="X112" s="79"/>
      <c r="Y112" s="79"/>
      <c r="Z112" s="78"/>
      <c r="AA112" s="361"/>
      <c r="AB112" s="368"/>
      <c r="AC112" s="76"/>
      <c r="AD112" s="76"/>
      <c r="AE112" s="80"/>
    </row>
    <row r="113" spans="1:31" ht="21" customHeight="1">
      <c r="A113" s="377"/>
      <c r="B113" s="361">
        <v>5</v>
      </c>
      <c r="C113" s="360"/>
      <c r="D113" s="76"/>
      <c r="E113" s="76"/>
      <c r="F113" s="77"/>
      <c r="G113" s="361">
        <v>5</v>
      </c>
      <c r="H113" s="360"/>
      <c r="I113" s="95"/>
      <c r="J113" s="96"/>
      <c r="K113" s="78"/>
      <c r="L113" s="361">
        <v>5</v>
      </c>
      <c r="M113" s="359"/>
      <c r="N113" s="76"/>
      <c r="O113" s="76"/>
      <c r="P113" s="78"/>
      <c r="Q113" s="361">
        <v>5</v>
      </c>
      <c r="R113" s="360"/>
      <c r="S113" s="76"/>
      <c r="T113" s="76"/>
      <c r="U113" s="78"/>
      <c r="V113" s="361">
        <v>5</v>
      </c>
      <c r="W113" s="372"/>
      <c r="X113" s="76"/>
      <c r="Y113" s="76"/>
      <c r="Z113" s="78"/>
      <c r="AA113" s="361">
        <v>5</v>
      </c>
      <c r="AB113" s="360"/>
      <c r="AC113" s="76"/>
      <c r="AD113" s="76"/>
      <c r="AE113" s="80"/>
    </row>
    <row r="114" spans="1:31" ht="21" customHeight="1">
      <c r="A114" s="377"/>
      <c r="B114" s="361"/>
      <c r="C114" s="368"/>
      <c r="D114" s="79"/>
      <c r="E114" s="79"/>
      <c r="F114" s="77"/>
      <c r="G114" s="361"/>
      <c r="H114" s="368"/>
      <c r="I114" s="99"/>
      <c r="J114" s="79"/>
      <c r="K114" s="78"/>
      <c r="L114" s="361"/>
      <c r="M114" s="359"/>
      <c r="N114" s="76"/>
      <c r="O114" s="76"/>
      <c r="P114" s="78"/>
      <c r="Q114" s="361"/>
      <c r="R114" s="368"/>
      <c r="S114" s="76"/>
      <c r="T114" s="76"/>
      <c r="U114" s="78"/>
      <c r="V114" s="361"/>
      <c r="W114" s="371"/>
      <c r="X114" s="76"/>
      <c r="Y114" s="76"/>
      <c r="Z114" s="78"/>
      <c r="AA114" s="361"/>
      <c r="AB114" s="368"/>
      <c r="AC114" s="76"/>
      <c r="AD114" s="76"/>
      <c r="AE114" s="80"/>
    </row>
    <row r="115" spans="1:31" ht="21" customHeight="1">
      <c r="A115" s="377"/>
      <c r="B115" s="361">
        <v>6</v>
      </c>
      <c r="C115" s="381"/>
      <c r="D115" s="100"/>
      <c r="E115" s="100"/>
      <c r="F115" s="77"/>
      <c r="G115" s="361">
        <v>6</v>
      </c>
      <c r="H115" s="360"/>
      <c r="I115" s="89"/>
      <c r="J115" s="87"/>
      <c r="K115" s="90"/>
      <c r="L115" s="361">
        <v>6</v>
      </c>
      <c r="M115" s="360"/>
      <c r="N115" s="91"/>
      <c r="O115" s="91"/>
      <c r="P115" s="78"/>
      <c r="Q115" s="361">
        <v>6</v>
      </c>
      <c r="R115" s="381"/>
      <c r="S115" s="100"/>
      <c r="T115" s="100"/>
      <c r="U115" s="78"/>
      <c r="V115" s="361">
        <v>6</v>
      </c>
      <c r="W115" s="372"/>
      <c r="X115" s="76"/>
      <c r="Y115" s="76"/>
      <c r="Z115" s="78"/>
      <c r="AA115" s="361">
        <v>6</v>
      </c>
      <c r="AB115" s="360"/>
      <c r="AC115" s="76"/>
      <c r="AD115" s="76"/>
      <c r="AE115" s="80"/>
    </row>
    <row r="116" spans="1:31" ht="21" customHeight="1">
      <c r="A116" s="377"/>
      <c r="B116" s="361"/>
      <c r="C116" s="382"/>
      <c r="D116" s="101"/>
      <c r="E116" s="102"/>
      <c r="F116" s="77"/>
      <c r="G116" s="361"/>
      <c r="H116" s="368"/>
      <c r="I116" s="76"/>
      <c r="J116" s="79"/>
      <c r="K116" s="78"/>
      <c r="L116" s="361"/>
      <c r="M116" s="368"/>
      <c r="N116" s="91"/>
      <c r="O116" s="91"/>
      <c r="P116" s="78"/>
      <c r="Q116" s="361"/>
      <c r="R116" s="382"/>
      <c r="S116" s="101"/>
      <c r="T116" s="101"/>
      <c r="U116" s="78"/>
      <c r="V116" s="361"/>
      <c r="W116" s="371"/>
      <c r="X116" s="76"/>
      <c r="Y116" s="76"/>
      <c r="Z116" s="78"/>
      <c r="AA116" s="361"/>
      <c r="AB116" s="368"/>
      <c r="AC116" s="76"/>
      <c r="AD116" s="76"/>
      <c r="AE116" s="80"/>
    </row>
    <row r="117" spans="1:31" ht="18.75" customHeight="1">
      <c r="A117" s="377"/>
      <c r="B117" s="361">
        <v>7</v>
      </c>
      <c r="C117" s="360"/>
      <c r="D117" s="76"/>
      <c r="E117" s="76"/>
      <c r="F117" s="77"/>
      <c r="G117" s="361">
        <v>7</v>
      </c>
      <c r="H117" s="360"/>
      <c r="I117" s="76"/>
      <c r="J117" s="79"/>
      <c r="K117" s="78"/>
      <c r="L117" s="361">
        <v>7</v>
      </c>
      <c r="M117" s="360"/>
      <c r="N117" s="76"/>
      <c r="O117" s="76"/>
      <c r="P117" s="90"/>
      <c r="Q117" s="361">
        <v>7</v>
      </c>
      <c r="R117" s="360"/>
      <c r="S117" s="76"/>
      <c r="T117" s="76"/>
      <c r="U117" s="78"/>
      <c r="V117" s="361">
        <v>7</v>
      </c>
      <c r="W117" s="383"/>
      <c r="X117" s="100"/>
      <c r="Y117" s="100"/>
      <c r="Z117" s="90"/>
      <c r="AA117" s="361">
        <v>7</v>
      </c>
      <c r="AB117" s="360"/>
      <c r="AC117" s="76"/>
      <c r="AD117" s="76"/>
      <c r="AE117" s="80"/>
    </row>
    <row r="118" spans="1:31" ht="21" customHeight="1">
      <c r="A118" s="377"/>
      <c r="B118" s="361"/>
      <c r="C118" s="368"/>
      <c r="D118" s="76"/>
      <c r="E118" s="76"/>
      <c r="F118" s="77"/>
      <c r="G118" s="361"/>
      <c r="H118" s="368"/>
      <c r="I118" s="76"/>
      <c r="J118" s="79"/>
      <c r="K118" s="78"/>
      <c r="L118" s="361"/>
      <c r="M118" s="368"/>
      <c r="N118" s="76"/>
      <c r="O118" s="76"/>
      <c r="P118" s="78"/>
      <c r="Q118" s="361"/>
      <c r="R118" s="368"/>
      <c r="S118" s="76"/>
      <c r="T118" s="76"/>
      <c r="U118" s="78"/>
      <c r="V118" s="361"/>
      <c r="W118" s="383"/>
      <c r="X118" s="100"/>
      <c r="Y118" s="100"/>
      <c r="Z118" s="78"/>
      <c r="AA118" s="361"/>
      <c r="AB118" s="368"/>
      <c r="AC118" s="76"/>
      <c r="AD118" s="76"/>
      <c r="AE118" s="80"/>
    </row>
    <row r="119" spans="1:31" ht="21" customHeight="1">
      <c r="A119" s="377"/>
      <c r="B119" s="361">
        <v>8</v>
      </c>
      <c r="C119" s="381"/>
      <c r="D119" s="100"/>
      <c r="E119" s="100"/>
      <c r="F119" s="77"/>
      <c r="G119" s="361">
        <v>8</v>
      </c>
      <c r="H119" s="360"/>
      <c r="I119" s="76"/>
      <c r="J119" s="79"/>
      <c r="K119" s="78"/>
      <c r="L119" s="361">
        <v>8</v>
      </c>
      <c r="M119" s="360"/>
      <c r="N119" s="91"/>
      <c r="O119" s="91"/>
      <c r="P119" s="78"/>
      <c r="Q119" s="361">
        <v>8</v>
      </c>
      <c r="R119" s="381"/>
      <c r="S119" s="95"/>
      <c r="T119" s="95"/>
      <c r="U119" s="78"/>
      <c r="V119" s="361">
        <v>8</v>
      </c>
      <c r="W119" s="360"/>
      <c r="X119" s="76"/>
      <c r="Y119" s="76"/>
      <c r="Z119" s="78"/>
      <c r="AA119" s="361">
        <v>8</v>
      </c>
      <c r="AB119" s="359"/>
      <c r="AC119" s="76"/>
      <c r="AD119" s="76"/>
      <c r="AE119" s="80"/>
    </row>
    <row r="120" spans="1:31" ht="21" customHeight="1">
      <c r="A120" s="377"/>
      <c r="B120" s="361"/>
      <c r="C120" s="382"/>
      <c r="D120" s="101"/>
      <c r="E120" s="102"/>
      <c r="F120" s="77"/>
      <c r="G120" s="361"/>
      <c r="H120" s="368"/>
      <c r="I120" s="76"/>
      <c r="J120" s="79"/>
      <c r="K120" s="78"/>
      <c r="L120" s="361"/>
      <c r="M120" s="368"/>
      <c r="N120" s="76"/>
      <c r="O120" s="76"/>
      <c r="P120" s="78"/>
      <c r="Q120" s="361"/>
      <c r="R120" s="382"/>
      <c r="S120" s="101"/>
      <c r="T120" s="101"/>
      <c r="U120" s="78"/>
      <c r="V120" s="361"/>
      <c r="W120" s="368"/>
      <c r="X120" s="100"/>
      <c r="Y120" s="100"/>
      <c r="Z120" s="78"/>
      <c r="AA120" s="361"/>
      <c r="AB120" s="360"/>
      <c r="AC120" s="91"/>
      <c r="AD120" s="91"/>
      <c r="AE120" s="92"/>
    </row>
    <row r="121" spans="1:31" ht="21" customHeight="1">
      <c r="A121" s="377"/>
      <c r="B121" s="361">
        <v>9</v>
      </c>
      <c r="C121" s="360"/>
      <c r="D121" s="76"/>
      <c r="E121" s="76"/>
      <c r="F121" s="77"/>
      <c r="G121" s="361">
        <v>9</v>
      </c>
      <c r="H121" s="360"/>
      <c r="I121" s="76"/>
      <c r="J121" s="79"/>
      <c r="K121" s="78"/>
      <c r="L121" s="361">
        <v>9</v>
      </c>
      <c r="M121" s="360"/>
      <c r="N121" s="76"/>
      <c r="O121" s="76"/>
      <c r="P121" s="78"/>
      <c r="Q121" s="361">
        <v>9</v>
      </c>
      <c r="R121" s="360"/>
      <c r="S121" s="76"/>
      <c r="T121" s="76"/>
      <c r="U121" s="78"/>
      <c r="V121" s="361">
        <v>9</v>
      </c>
      <c r="W121" s="360"/>
      <c r="X121" s="76"/>
      <c r="Y121" s="76"/>
      <c r="Z121" s="78"/>
      <c r="AA121" s="361">
        <v>9</v>
      </c>
      <c r="AB121" s="359"/>
      <c r="AC121" s="76"/>
      <c r="AD121" s="76"/>
      <c r="AE121" s="80"/>
    </row>
    <row r="122" spans="1:31" ht="21" customHeight="1">
      <c r="A122" s="377"/>
      <c r="B122" s="361"/>
      <c r="C122" s="368"/>
      <c r="D122" s="76"/>
      <c r="E122" s="76"/>
      <c r="F122" s="93"/>
      <c r="G122" s="361"/>
      <c r="H122" s="368"/>
      <c r="I122" s="76"/>
      <c r="J122" s="79"/>
      <c r="K122" s="78"/>
      <c r="L122" s="361"/>
      <c r="M122" s="368"/>
      <c r="N122" s="91"/>
      <c r="O122" s="91"/>
      <c r="P122" s="78"/>
      <c r="Q122" s="361"/>
      <c r="R122" s="368"/>
      <c r="S122" s="76"/>
      <c r="T122" s="76"/>
      <c r="U122" s="78"/>
      <c r="V122" s="361"/>
      <c r="W122" s="368"/>
      <c r="X122" s="76"/>
      <c r="Y122" s="76"/>
      <c r="Z122" s="78"/>
      <c r="AA122" s="361"/>
      <c r="AB122" s="359"/>
      <c r="AC122" s="76"/>
      <c r="AD122" s="76"/>
      <c r="AE122" s="80"/>
    </row>
    <row r="123" spans="1:31" ht="21" customHeight="1">
      <c r="A123" s="377"/>
      <c r="B123" s="361">
        <v>10</v>
      </c>
      <c r="C123" s="360"/>
      <c r="D123" s="76"/>
      <c r="E123" s="76"/>
      <c r="F123" s="93"/>
      <c r="G123" s="361">
        <v>10</v>
      </c>
      <c r="H123" s="359"/>
      <c r="I123" s="76"/>
      <c r="J123" s="79"/>
      <c r="K123" s="78"/>
      <c r="L123" s="361">
        <v>10</v>
      </c>
      <c r="M123" s="360"/>
      <c r="N123" s="91"/>
      <c r="O123" s="91"/>
      <c r="P123" s="78"/>
      <c r="Q123" s="361">
        <v>10</v>
      </c>
      <c r="R123" s="360"/>
      <c r="S123" s="76"/>
      <c r="T123" s="76"/>
      <c r="U123" s="78"/>
      <c r="V123" s="361">
        <v>10</v>
      </c>
      <c r="W123" s="359"/>
      <c r="X123" s="76"/>
      <c r="Y123" s="76"/>
      <c r="Z123" s="78"/>
      <c r="AA123" s="361">
        <v>10</v>
      </c>
      <c r="AB123" s="359"/>
      <c r="AC123" s="76"/>
      <c r="AD123" s="76"/>
      <c r="AE123" s="80"/>
    </row>
    <row r="124" spans="1:31" ht="21" customHeight="1">
      <c r="A124" s="377"/>
      <c r="B124" s="361"/>
      <c r="C124" s="368"/>
      <c r="D124" s="76"/>
      <c r="E124" s="76"/>
      <c r="F124" s="77"/>
      <c r="G124" s="361"/>
      <c r="H124" s="359"/>
      <c r="I124" s="76"/>
      <c r="J124" s="79"/>
      <c r="K124" s="78"/>
      <c r="L124" s="361"/>
      <c r="M124" s="368"/>
      <c r="N124" s="76"/>
      <c r="O124" s="76"/>
      <c r="P124" s="104"/>
      <c r="Q124" s="361"/>
      <c r="R124" s="368"/>
      <c r="S124" s="76"/>
      <c r="T124" s="76"/>
      <c r="U124" s="78"/>
      <c r="V124" s="361"/>
      <c r="W124" s="359"/>
      <c r="X124" s="100"/>
      <c r="Y124" s="100"/>
      <c r="Z124" s="78"/>
      <c r="AA124" s="361"/>
      <c r="AB124" s="359"/>
      <c r="AC124" s="76"/>
      <c r="AD124" s="76"/>
      <c r="AE124" s="80"/>
    </row>
    <row r="125" spans="1:31" ht="21" customHeight="1">
      <c r="A125" s="377"/>
      <c r="B125" s="361">
        <v>11</v>
      </c>
      <c r="C125" s="372"/>
      <c r="D125" s="76"/>
      <c r="E125" s="76"/>
      <c r="F125" s="77"/>
      <c r="G125" s="361">
        <v>11</v>
      </c>
      <c r="H125" s="360"/>
      <c r="I125" s="79"/>
      <c r="J125" s="79"/>
      <c r="K125" s="78"/>
      <c r="L125" s="361">
        <v>11</v>
      </c>
      <c r="M125" s="372"/>
      <c r="N125" s="76"/>
      <c r="O125" s="76"/>
      <c r="P125" s="78"/>
      <c r="Q125" s="361">
        <v>11</v>
      </c>
      <c r="R125" s="372"/>
      <c r="S125" s="79"/>
      <c r="T125" s="79"/>
      <c r="U125" s="90"/>
      <c r="V125" s="361">
        <v>11</v>
      </c>
      <c r="W125" s="372"/>
      <c r="X125" s="79"/>
      <c r="Y125" s="79"/>
      <c r="Z125" s="78"/>
      <c r="AA125" s="361">
        <v>11</v>
      </c>
      <c r="AB125" s="360"/>
      <c r="AC125" s="79"/>
      <c r="AD125" s="79"/>
      <c r="AE125" s="80"/>
    </row>
    <row r="126" spans="1:31" ht="21" customHeight="1">
      <c r="A126" s="377"/>
      <c r="B126" s="361"/>
      <c r="C126" s="371"/>
      <c r="D126" s="76"/>
      <c r="E126" s="76"/>
      <c r="F126" s="77"/>
      <c r="G126" s="361"/>
      <c r="H126" s="368"/>
      <c r="I126" s="96"/>
      <c r="J126" s="96"/>
      <c r="K126" s="78"/>
      <c r="L126" s="361"/>
      <c r="M126" s="371"/>
      <c r="N126" s="79"/>
      <c r="O126" s="79"/>
      <c r="P126" s="97"/>
      <c r="Q126" s="361"/>
      <c r="R126" s="371"/>
      <c r="S126" s="76"/>
      <c r="T126" s="79"/>
      <c r="U126" s="78"/>
      <c r="V126" s="361"/>
      <c r="W126" s="371"/>
      <c r="X126" s="76"/>
      <c r="Y126" s="76"/>
      <c r="Z126" s="78"/>
      <c r="AA126" s="361"/>
      <c r="AB126" s="368"/>
      <c r="AC126" s="79"/>
      <c r="AD126" s="79"/>
      <c r="AE126" s="80"/>
    </row>
    <row r="127" spans="1:31" ht="21" customHeight="1">
      <c r="A127" s="377"/>
      <c r="B127" s="361">
        <v>12</v>
      </c>
      <c r="C127" s="360"/>
      <c r="D127" s="76"/>
      <c r="E127" s="76"/>
      <c r="F127" s="77"/>
      <c r="G127" s="361">
        <v>12</v>
      </c>
      <c r="H127" s="360"/>
      <c r="I127" s="79"/>
      <c r="J127" s="79"/>
      <c r="K127" s="78"/>
      <c r="L127" s="361">
        <v>12</v>
      </c>
      <c r="M127" s="383"/>
      <c r="N127" s="76"/>
      <c r="O127" s="76"/>
      <c r="P127" s="78"/>
      <c r="Q127" s="361">
        <v>12</v>
      </c>
      <c r="R127" s="360"/>
      <c r="S127" s="76"/>
      <c r="T127" s="76"/>
      <c r="U127" s="78"/>
      <c r="V127" s="361">
        <v>12</v>
      </c>
      <c r="W127" s="383"/>
      <c r="X127" s="76"/>
      <c r="Y127" s="76"/>
      <c r="Z127" s="78"/>
      <c r="AA127" s="361">
        <v>12</v>
      </c>
      <c r="AB127" s="359"/>
      <c r="AC127" s="76"/>
      <c r="AD127" s="76"/>
      <c r="AE127" s="80"/>
    </row>
    <row r="128" spans="1:31" ht="21" customHeight="1">
      <c r="A128" s="377"/>
      <c r="B128" s="361"/>
      <c r="C128" s="368"/>
      <c r="D128" s="96"/>
      <c r="E128" s="96"/>
      <c r="F128" s="77"/>
      <c r="G128" s="361"/>
      <c r="H128" s="368"/>
      <c r="I128" s="76"/>
      <c r="J128" s="79"/>
      <c r="K128" s="78"/>
      <c r="L128" s="361"/>
      <c r="M128" s="383"/>
      <c r="N128" s="76"/>
      <c r="O128" s="76"/>
      <c r="P128" s="78"/>
      <c r="Q128" s="361"/>
      <c r="R128" s="368"/>
      <c r="S128" s="95"/>
      <c r="T128" s="95"/>
      <c r="U128" s="78"/>
      <c r="V128" s="361"/>
      <c r="W128" s="383"/>
      <c r="X128" s="76"/>
      <c r="Y128" s="76"/>
      <c r="Z128" s="78"/>
      <c r="AA128" s="361"/>
      <c r="AB128" s="359"/>
      <c r="AC128" s="76"/>
      <c r="AD128" s="76"/>
      <c r="AE128" s="80"/>
    </row>
    <row r="129" spans="1:31" ht="21" customHeight="1">
      <c r="A129" s="377"/>
      <c r="B129" s="361">
        <v>13</v>
      </c>
      <c r="C129" s="360"/>
      <c r="D129" s="76"/>
      <c r="E129" s="76"/>
      <c r="F129" s="77"/>
      <c r="G129" s="361">
        <v>13</v>
      </c>
      <c r="H129" s="359"/>
      <c r="I129" s="98"/>
      <c r="J129" s="79"/>
      <c r="K129" s="78"/>
      <c r="L129" s="361">
        <v>13</v>
      </c>
      <c r="M129" s="360"/>
      <c r="N129" s="76"/>
      <c r="O129" s="76"/>
      <c r="P129" s="78"/>
      <c r="Q129" s="361">
        <v>13</v>
      </c>
      <c r="R129" s="360"/>
      <c r="S129" s="76"/>
      <c r="T129" s="76"/>
      <c r="U129" s="78"/>
      <c r="V129" s="361">
        <v>13</v>
      </c>
      <c r="W129" s="360"/>
      <c r="X129" s="79"/>
      <c r="Y129" s="79"/>
      <c r="Z129" s="78"/>
      <c r="AA129" s="361">
        <v>13</v>
      </c>
      <c r="AB129" s="360"/>
      <c r="AC129" s="76"/>
      <c r="AD129" s="76"/>
      <c r="AE129" s="80"/>
    </row>
    <row r="130" spans="1:31" ht="21" customHeight="1">
      <c r="A130" s="377"/>
      <c r="B130" s="361"/>
      <c r="C130" s="368"/>
      <c r="D130" s="76"/>
      <c r="E130" s="76"/>
      <c r="F130" s="77"/>
      <c r="G130" s="361"/>
      <c r="H130" s="359"/>
      <c r="I130" s="99"/>
      <c r="J130" s="79"/>
      <c r="K130" s="78"/>
      <c r="L130" s="361"/>
      <c r="M130" s="368"/>
      <c r="N130" s="76"/>
      <c r="O130" s="76"/>
      <c r="P130" s="78"/>
      <c r="Q130" s="361"/>
      <c r="R130" s="368"/>
      <c r="S130" s="76"/>
      <c r="T130" s="76"/>
      <c r="U130" s="78"/>
      <c r="V130" s="361"/>
      <c r="W130" s="368"/>
      <c r="X130" s="79"/>
      <c r="Y130" s="79"/>
      <c r="Z130" s="78"/>
      <c r="AA130" s="361"/>
      <c r="AB130" s="368"/>
      <c r="AC130" s="76"/>
      <c r="AD130" s="76"/>
      <c r="AE130" s="80"/>
    </row>
    <row r="131" spans="1:31" ht="21" customHeight="1">
      <c r="A131" s="377"/>
      <c r="B131" s="361">
        <v>14</v>
      </c>
      <c r="C131" s="360"/>
      <c r="D131" s="76"/>
      <c r="E131" s="76"/>
      <c r="F131" s="77"/>
      <c r="G131" s="361">
        <v>14</v>
      </c>
      <c r="H131" s="360"/>
      <c r="I131" s="95"/>
      <c r="J131" s="96"/>
      <c r="K131" s="78"/>
      <c r="L131" s="361">
        <v>14</v>
      </c>
      <c r="M131" s="359"/>
      <c r="N131" s="76"/>
      <c r="O131" s="76"/>
      <c r="P131" s="78"/>
      <c r="Q131" s="361">
        <v>14</v>
      </c>
      <c r="R131" s="360"/>
      <c r="S131" s="76"/>
      <c r="T131" s="76"/>
      <c r="U131" s="78"/>
      <c r="V131" s="361">
        <v>14</v>
      </c>
      <c r="W131" s="372"/>
      <c r="X131" s="76"/>
      <c r="Y131" s="76"/>
      <c r="Z131" s="78"/>
      <c r="AA131" s="361">
        <v>14</v>
      </c>
      <c r="AB131" s="360"/>
      <c r="AC131" s="76"/>
      <c r="AD131" s="76"/>
      <c r="AE131" s="80"/>
    </row>
    <row r="132" spans="1:31" ht="21" customHeight="1">
      <c r="A132" s="377"/>
      <c r="B132" s="361"/>
      <c r="C132" s="368"/>
      <c r="D132" s="79"/>
      <c r="E132" s="79"/>
      <c r="F132" s="77"/>
      <c r="G132" s="361"/>
      <c r="H132" s="368"/>
      <c r="I132" s="99"/>
      <c r="J132" s="79"/>
      <c r="K132" s="78"/>
      <c r="L132" s="361"/>
      <c r="M132" s="359"/>
      <c r="N132" s="76"/>
      <c r="O132" s="76"/>
      <c r="P132" s="78"/>
      <c r="Q132" s="361"/>
      <c r="R132" s="368"/>
      <c r="S132" s="76"/>
      <c r="T132" s="76"/>
      <c r="U132" s="78"/>
      <c r="V132" s="361"/>
      <c r="W132" s="371"/>
      <c r="X132" s="76"/>
      <c r="Y132" s="76"/>
      <c r="Z132" s="78"/>
      <c r="AA132" s="361"/>
      <c r="AB132" s="368"/>
      <c r="AC132" s="76"/>
      <c r="AD132" s="76"/>
      <c r="AE132" s="80"/>
    </row>
    <row r="133" spans="1:31" ht="21" customHeight="1">
      <c r="A133" s="377"/>
      <c r="B133" s="361">
        <v>15</v>
      </c>
      <c r="C133" s="360"/>
      <c r="D133" s="76"/>
      <c r="E133" s="76"/>
      <c r="F133" s="77"/>
      <c r="G133" s="361">
        <v>15</v>
      </c>
      <c r="H133" s="359"/>
      <c r="I133" s="76"/>
      <c r="J133" s="79"/>
      <c r="K133" s="78"/>
      <c r="L133" s="361">
        <v>15</v>
      </c>
      <c r="M133" s="360"/>
      <c r="N133" s="79"/>
      <c r="O133" s="76"/>
      <c r="P133" s="78"/>
      <c r="Q133" s="361">
        <v>15</v>
      </c>
      <c r="R133" s="359"/>
      <c r="S133" s="76"/>
      <c r="T133" s="76"/>
      <c r="U133" s="78"/>
      <c r="V133" s="361">
        <v>15</v>
      </c>
      <c r="W133" s="360"/>
      <c r="X133" s="76"/>
      <c r="Y133" s="76"/>
      <c r="Z133" s="78"/>
      <c r="AA133" s="361">
        <v>15</v>
      </c>
      <c r="AB133" s="359"/>
      <c r="AC133" s="105"/>
      <c r="AD133" s="105"/>
      <c r="AE133" s="106"/>
    </row>
    <row r="134" spans="1:31" ht="21" customHeight="1" thickBot="1">
      <c r="A134" s="378"/>
      <c r="B134" s="384"/>
      <c r="C134" s="364"/>
      <c r="D134" s="82"/>
      <c r="E134" s="82"/>
      <c r="F134" s="83"/>
      <c r="G134" s="384"/>
      <c r="H134" s="386"/>
      <c r="I134" s="82"/>
      <c r="J134" s="84"/>
      <c r="K134" s="85"/>
      <c r="L134" s="384"/>
      <c r="M134" s="364"/>
      <c r="N134" s="82"/>
      <c r="O134" s="82"/>
      <c r="P134" s="85"/>
      <c r="Q134" s="384"/>
      <c r="R134" s="386"/>
      <c r="S134" s="82"/>
      <c r="T134" s="82"/>
      <c r="U134" s="85"/>
      <c r="V134" s="384"/>
      <c r="W134" s="364"/>
      <c r="X134" s="82"/>
      <c r="Y134" s="82"/>
      <c r="Z134" s="85"/>
      <c r="AA134" s="384"/>
      <c r="AB134" s="386"/>
      <c r="AC134" s="107"/>
      <c r="AD134" s="107"/>
      <c r="AE134" s="108"/>
    </row>
    <row r="135" spans="1:31" ht="21" customHeight="1">
      <c r="A135" s="376" t="s">
        <v>97</v>
      </c>
      <c r="B135" s="374">
        <v>1</v>
      </c>
      <c r="C135" s="370"/>
      <c r="D135" s="73"/>
      <c r="E135" s="73"/>
      <c r="F135" s="72"/>
      <c r="G135" s="374">
        <v>1</v>
      </c>
      <c r="H135" s="370"/>
      <c r="I135" s="73"/>
      <c r="J135" s="73"/>
      <c r="K135" s="74"/>
      <c r="L135" s="374">
        <v>1</v>
      </c>
      <c r="M135" s="373"/>
      <c r="N135" s="73"/>
      <c r="O135" s="73"/>
      <c r="P135" s="74"/>
      <c r="Q135" s="374">
        <v>1</v>
      </c>
      <c r="R135" s="370"/>
      <c r="S135" s="73"/>
      <c r="T135" s="73"/>
      <c r="U135" s="74"/>
      <c r="V135" s="374">
        <v>1</v>
      </c>
      <c r="W135" s="370"/>
      <c r="X135" s="73"/>
      <c r="Y135" s="73"/>
      <c r="Z135" s="74"/>
      <c r="AA135" s="374">
        <v>1</v>
      </c>
      <c r="AB135" s="370"/>
      <c r="AC135" s="73"/>
      <c r="AD135" s="73"/>
      <c r="AE135" s="75"/>
    </row>
    <row r="136" spans="1:31" ht="21" customHeight="1">
      <c r="A136" s="377"/>
      <c r="B136" s="361"/>
      <c r="C136" s="371"/>
      <c r="D136" s="76"/>
      <c r="E136" s="76"/>
      <c r="F136" s="77"/>
      <c r="G136" s="361"/>
      <c r="H136" s="371"/>
      <c r="I136" s="79"/>
      <c r="J136" s="79"/>
      <c r="K136" s="78"/>
      <c r="L136" s="361"/>
      <c r="M136" s="368"/>
      <c r="N136" s="93"/>
      <c r="O136" s="93"/>
      <c r="P136" s="78"/>
      <c r="Q136" s="361"/>
      <c r="R136" s="371"/>
      <c r="S136" s="76"/>
      <c r="T136" s="76"/>
      <c r="U136" s="78"/>
      <c r="V136" s="361"/>
      <c r="W136" s="371"/>
      <c r="X136" s="76"/>
      <c r="Y136" s="76"/>
      <c r="Z136" s="78"/>
      <c r="AA136" s="361"/>
      <c r="AB136" s="371"/>
      <c r="AC136" s="95"/>
      <c r="AD136" s="95"/>
      <c r="AE136" s="80"/>
    </row>
    <row r="137" spans="1:31" ht="21" customHeight="1">
      <c r="A137" s="377"/>
      <c r="B137" s="361">
        <v>2</v>
      </c>
      <c r="C137" s="372"/>
      <c r="D137" s="76"/>
      <c r="E137" s="76"/>
      <c r="F137" s="77"/>
      <c r="G137" s="361">
        <v>2</v>
      </c>
      <c r="H137" s="360"/>
      <c r="I137" s="79"/>
      <c r="J137" s="79"/>
      <c r="K137" s="78"/>
      <c r="L137" s="361">
        <v>2</v>
      </c>
      <c r="M137" s="372"/>
      <c r="N137" s="76"/>
      <c r="O137" s="76"/>
      <c r="P137" s="78"/>
      <c r="Q137" s="361">
        <v>2</v>
      </c>
      <c r="R137" s="372"/>
      <c r="S137" s="79"/>
      <c r="T137" s="79"/>
      <c r="U137" s="90"/>
      <c r="V137" s="361">
        <v>2</v>
      </c>
      <c r="W137" s="372"/>
      <c r="X137" s="79"/>
      <c r="Y137" s="79"/>
      <c r="Z137" s="78"/>
      <c r="AA137" s="361">
        <v>2</v>
      </c>
      <c r="AB137" s="360"/>
      <c r="AC137" s="79"/>
      <c r="AD137" s="79"/>
      <c r="AE137" s="80"/>
    </row>
    <row r="138" spans="1:31" ht="21" customHeight="1">
      <c r="A138" s="377"/>
      <c r="B138" s="361"/>
      <c r="C138" s="371"/>
      <c r="D138" s="76"/>
      <c r="E138" s="76"/>
      <c r="F138" s="77"/>
      <c r="G138" s="361"/>
      <c r="H138" s="368"/>
      <c r="I138" s="96"/>
      <c r="J138" s="96"/>
      <c r="K138" s="78"/>
      <c r="L138" s="361"/>
      <c r="M138" s="371"/>
      <c r="N138" s="79"/>
      <c r="O138" s="79"/>
      <c r="P138" s="97"/>
      <c r="Q138" s="361"/>
      <c r="R138" s="371"/>
      <c r="S138" s="76"/>
      <c r="T138" s="79"/>
      <c r="U138" s="78"/>
      <c r="V138" s="361"/>
      <c r="W138" s="371"/>
      <c r="X138" s="76"/>
      <c r="Y138" s="76"/>
      <c r="Z138" s="78"/>
      <c r="AA138" s="361"/>
      <c r="AB138" s="368"/>
      <c r="AC138" s="79"/>
      <c r="AD138" s="79"/>
      <c r="AE138" s="80"/>
    </row>
    <row r="139" spans="1:31" ht="21" customHeight="1">
      <c r="A139" s="377"/>
      <c r="B139" s="361">
        <v>3</v>
      </c>
      <c r="C139" s="360"/>
      <c r="D139" s="76"/>
      <c r="E139" s="76"/>
      <c r="F139" s="77"/>
      <c r="G139" s="361">
        <v>3</v>
      </c>
      <c r="H139" s="360"/>
      <c r="I139" s="79"/>
      <c r="J139" s="79"/>
      <c r="K139" s="78"/>
      <c r="L139" s="361">
        <v>3</v>
      </c>
      <c r="M139" s="383"/>
      <c r="N139" s="76"/>
      <c r="O139" s="76"/>
      <c r="P139" s="78"/>
      <c r="Q139" s="361">
        <v>3</v>
      </c>
      <c r="R139" s="360"/>
      <c r="S139" s="76"/>
      <c r="T139" s="76"/>
      <c r="U139" s="78"/>
      <c r="V139" s="361">
        <v>3</v>
      </c>
      <c r="W139" s="383"/>
      <c r="X139" s="76"/>
      <c r="Y139" s="76"/>
      <c r="Z139" s="78"/>
      <c r="AA139" s="361">
        <v>3</v>
      </c>
      <c r="AB139" s="359"/>
      <c r="AC139" s="76"/>
      <c r="AD139" s="76"/>
      <c r="AE139" s="80"/>
    </row>
    <row r="140" spans="1:31" ht="21" customHeight="1">
      <c r="A140" s="377"/>
      <c r="B140" s="361"/>
      <c r="C140" s="368"/>
      <c r="D140" s="96"/>
      <c r="E140" s="96"/>
      <c r="F140" s="77"/>
      <c r="G140" s="361"/>
      <c r="H140" s="368"/>
      <c r="I140" s="76"/>
      <c r="J140" s="79"/>
      <c r="K140" s="78"/>
      <c r="L140" s="361"/>
      <c r="M140" s="383"/>
      <c r="N140" s="76"/>
      <c r="O140" s="76"/>
      <c r="P140" s="78"/>
      <c r="Q140" s="361"/>
      <c r="R140" s="368"/>
      <c r="S140" s="95"/>
      <c r="T140" s="95"/>
      <c r="U140" s="78"/>
      <c r="V140" s="361"/>
      <c r="W140" s="383"/>
      <c r="X140" s="76"/>
      <c r="Y140" s="76"/>
      <c r="Z140" s="78"/>
      <c r="AA140" s="361"/>
      <c r="AB140" s="359"/>
      <c r="AC140" s="76"/>
      <c r="AD140" s="76"/>
      <c r="AE140" s="80"/>
    </row>
    <row r="141" spans="1:31" ht="21" customHeight="1">
      <c r="A141" s="377"/>
      <c r="B141" s="361">
        <v>4</v>
      </c>
      <c r="C141" s="360"/>
      <c r="D141" s="76"/>
      <c r="E141" s="76"/>
      <c r="F141" s="77"/>
      <c r="G141" s="361">
        <v>4</v>
      </c>
      <c r="H141" s="359"/>
      <c r="I141" s="98"/>
      <c r="J141" s="79"/>
      <c r="K141" s="78"/>
      <c r="L141" s="361">
        <v>4</v>
      </c>
      <c r="M141" s="360"/>
      <c r="N141" s="76"/>
      <c r="O141" s="76"/>
      <c r="P141" s="78"/>
      <c r="Q141" s="361">
        <v>4</v>
      </c>
      <c r="R141" s="360"/>
      <c r="S141" s="76"/>
      <c r="T141" s="76"/>
      <c r="U141" s="78"/>
      <c r="V141" s="361">
        <v>4</v>
      </c>
      <c r="W141" s="360"/>
      <c r="X141" s="79"/>
      <c r="Y141" s="79"/>
      <c r="Z141" s="78"/>
      <c r="AA141" s="361">
        <v>4</v>
      </c>
      <c r="AB141" s="360"/>
      <c r="AC141" s="76"/>
      <c r="AD141" s="76"/>
      <c r="AE141" s="80"/>
    </row>
    <row r="142" spans="1:31" ht="21" customHeight="1">
      <c r="A142" s="377"/>
      <c r="B142" s="361"/>
      <c r="C142" s="368"/>
      <c r="D142" s="76"/>
      <c r="E142" s="76"/>
      <c r="F142" s="77"/>
      <c r="G142" s="361"/>
      <c r="H142" s="359"/>
      <c r="I142" s="99"/>
      <c r="J142" s="79"/>
      <c r="K142" s="78"/>
      <c r="L142" s="361"/>
      <c r="M142" s="368"/>
      <c r="N142" s="76"/>
      <c r="O142" s="76"/>
      <c r="P142" s="78"/>
      <c r="Q142" s="361"/>
      <c r="R142" s="368"/>
      <c r="S142" s="76"/>
      <c r="T142" s="76"/>
      <c r="U142" s="78"/>
      <c r="V142" s="361"/>
      <c r="W142" s="368"/>
      <c r="X142" s="79"/>
      <c r="Y142" s="79"/>
      <c r="Z142" s="78"/>
      <c r="AA142" s="361"/>
      <c r="AB142" s="368"/>
      <c r="AC142" s="76"/>
      <c r="AD142" s="76"/>
      <c r="AE142" s="80"/>
    </row>
    <row r="143" spans="1:31" ht="21" customHeight="1">
      <c r="A143" s="377"/>
      <c r="B143" s="361">
        <v>5</v>
      </c>
      <c r="C143" s="360"/>
      <c r="D143" s="76"/>
      <c r="E143" s="76"/>
      <c r="F143" s="77"/>
      <c r="G143" s="361">
        <v>5</v>
      </c>
      <c r="H143" s="360"/>
      <c r="I143" s="95"/>
      <c r="J143" s="96"/>
      <c r="K143" s="78"/>
      <c r="L143" s="361">
        <v>5</v>
      </c>
      <c r="M143" s="359"/>
      <c r="N143" s="76"/>
      <c r="O143" s="76"/>
      <c r="P143" s="78"/>
      <c r="Q143" s="361">
        <v>5</v>
      </c>
      <c r="R143" s="360"/>
      <c r="S143" s="76"/>
      <c r="T143" s="76"/>
      <c r="U143" s="78"/>
      <c r="V143" s="361">
        <v>5</v>
      </c>
      <c r="W143" s="372"/>
      <c r="X143" s="76"/>
      <c r="Y143" s="76"/>
      <c r="Z143" s="78"/>
      <c r="AA143" s="361">
        <v>5</v>
      </c>
      <c r="AB143" s="360"/>
      <c r="AC143" s="76"/>
      <c r="AD143" s="76"/>
      <c r="AE143" s="80"/>
    </row>
    <row r="144" spans="1:31" ht="21" customHeight="1">
      <c r="A144" s="377"/>
      <c r="B144" s="361"/>
      <c r="C144" s="368"/>
      <c r="D144" s="79"/>
      <c r="E144" s="79"/>
      <c r="F144" s="77"/>
      <c r="G144" s="361"/>
      <c r="H144" s="368"/>
      <c r="I144" s="99"/>
      <c r="J144" s="79"/>
      <c r="K144" s="78"/>
      <c r="L144" s="361"/>
      <c r="M144" s="359"/>
      <c r="N144" s="76"/>
      <c r="O144" s="76"/>
      <c r="P144" s="78"/>
      <c r="Q144" s="361"/>
      <c r="R144" s="368"/>
      <c r="S144" s="76"/>
      <c r="T144" s="76"/>
      <c r="U144" s="78"/>
      <c r="V144" s="361"/>
      <c r="W144" s="371"/>
      <c r="X144" s="76"/>
      <c r="Y144" s="76"/>
      <c r="Z144" s="78"/>
      <c r="AA144" s="361"/>
      <c r="AB144" s="368"/>
      <c r="AC144" s="76"/>
      <c r="AD144" s="76"/>
      <c r="AE144" s="80"/>
    </row>
    <row r="145" spans="1:31" ht="21" customHeight="1">
      <c r="A145" s="377"/>
      <c r="B145" s="361">
        <v>6</v>
      </c>
      <c r="C145" s="381"/>
      <c r="D145" s="100"/>
      <c r="E145" s="100"/>
      <c r="F145" s="77"/>
      <c r="G145" s="361">
        <v>6</v>
      </c>
      <c r="H145" s="360"/>
      <c r="I145" s="89"/>
      <c r="J145" s="87"/>
      <c r="K145" s="90"/>
      <c r="L145" s="361">
        <v>6</v>
      </c>
      <c r="M145" s="360"/>
      <c r="N145" s="91"/>
      <c r="O145" s="91"/>
      <c r="P145" s="78"/>
      <c r="Q145" s="361">
        <v>6</v>
      </c>
      <c r="R145" s="381"/>
      <c r="S145" s="100"/>
      <c r="T145" s="100"/>
      <c r="U145" s="78"/>
      <c r="V145" s="361">
        <v>6</v>
      </c>
      <c r="W145" s="372"/>
      <c r="X145" s="76"/>
      <c r="Y145" s="76"/>
      <c r="Z145" s="78"/>
      <c r="AA145" s="361">
        <v>6</v>
      </c>
      <c r="AB145" s="360"/>
      <c r="AC145" s="76"/>
      <c r="AD145" s="76"/>
      <c r="AE145" s="80"/>
    </row>
    <row r="146" spans="1:31" ht="21" customHeight="1">
      <c r="A146" s="377"/>
      <c r="B146" s="361"/>
      <c r="C146" s="382"/>
      <c r="D146" s="101"/>
      <c r="E146" s="102"/>
      <c r="F146" s="77"/>
      <c r="G146" s="361"/>
      <c r="H146" s="368"/>
      <c r="I146" s="76"/>
      <c r="J146" s="79"/>
      <c r="K146" s="78"/>
      <c r="L146" s="361"/>
      <c r="M146" s="368"/>
      <c r="N146" s="91"/>
      <c r="O146" s="91"/>
      <c r="P146" s="78"/>
      <c r="Q146" s="361"/>
      <c r="R146" s="382"/>
      <c r="S146" s="101"/>
      <c r="T146" s="101"/>
      <c r="U146" s="78"/>
      <c r="V146" s="361"/>
      <c r="W146" s="371"/>
      <c r="X146" s="76"/>
      <c r="Y146" s="76"/>
      <c r="Z146" s="78"/>
      <c r="AA146" s="361"/>
      <c r="AB146" s="368"/>
      <c r="AC146" s="76"/>
      <c r="AD146" s="76"/>
      <c r="AE146" s="80"/>
    </row>
    <row r="147" spans="1:31" ht="21" customHeight="1">
      <c r="A147" s="377"/>
      <c r="B147" s="361">
        <v>7</v>
      </c>
      <c r="C147" s="360"/>
      <c r="D147" s="76"/>
      <c r="E147" s="76"/>
      <c r="F147" s="77"/>
      <c r="G147" s="361">
        <v>7</v>
      </c>
      <c r="H147" s="360"/>
      <c r="I147" s="76"/>
      <c r="J147" s="79"/>
      <c r="K147" s="78"/>
      <c r="L147" s="361">
        <v>7</v>
      </c>
      <c r="M147" s="360"/>
      <c r="N147" s="76"/>
      <c r="O147" s="76"/>
      <c r="P147" s="90"/>
      <c r="Q147" s="361">
        <v>7</v>
      </c>
      <c r="R147" s="360"/>
      <c r="S147" s="76"/>
      <c r="T147" s="76"/>
      <c r="U147" s="78"/>
      <c r="V147" s="361">
        <v>7</v>
      </c>
      <c r="W147" s="383"/>
      <c r="X147" s="100"/>
      <c r="Y147" s="100"/>
      <c r="Z147" s="90"/>
      <c r="AA147" s="361">
        <v>7</v>
      </c>
      <c r="AB147" s="360"/>
      <c r="AC147" s="76"/>
      <c r="AD147" s="76"/>
      <c r="AE147" s="80"/>
    </row>
    <row r="148" spans="1:31" ht="21" customHeight="1">
      <c r="A148" s="377"/>
      <c r="B148" s="361"/>
      <c r="C148" s="368"/>
      <c r="D148" s="76"/>
      <c r="E148" s="76"/>
      <c r="F148" s="77"/>
      <c r="G148" s="361"/>
      <c r="H148" s="368"/>
      <c r="I148" s="76"/>
      <c r="J148" s="79"/>
      <c r="K148" s="78"/>
      <c r="L148" s="361"/>
      <c r="M148" s="368"/>
      <c r="N148" s="76"/>
      <c r="O148" s="76"/>
      <c r="P148" s="78"/>
      <c r="Q148" s="361"/>
      <c r="R148" s="368"/>
      <c r="S148" s="76"/>
      <c r="T148" s="76"/>
      <c r="U148" s="78"/>
      <c r="V148" s="361"/>
      <c r="W148" s="383"/>
      <c r="X148" s="100"/>
      <c r="Y148" s="100"/>
      <c r="Z148" s="78"/>
      <c r="AA148" s="361"/>
      <c r="AB148" s="368"/>
      <c r="AC148" s="76"/>
      <c r="AD148" s="76"/>
      <c r="AE148" s="80"/>
    </row>
    <row r="149" spans="1:31" ht="21" customHeight="1">
      <c r="A149" s="377"/>
      <c r="B149" s="361">
        <v>8</v>
      </c>
      <c r="C149" s="381"/>
      <c r="D149" s="100"/>
      <c r="E149" s="100"/>
      <c r="F149" s="77"/>
      <c r="G149" s="361">
        <v>8</v>
      </c>
      <c r="H149" s="360"/>
      <c r="I149" s="76"/>
      <c r="J149" s="79"/>
      <c r="K149" s="78"/>
      <c r="L149" s="361">
        <v>8</v>
      </c>
      <c r="M149" s="360"/>
      <c r="N149" s="91"/>
      <c r="O149" s="91"/>
      <c r="P149" s="78"/>
      <c r="Q149" s="361">
        <v>8</v>
      </c>
      <c r="R149" s="381"/>
      <c r="S149" s="95"/>
      <c r="T149" s="95"/>
      <c r="U149" s="78"/>
      <c r="V149" s="361">
        <v>8</v>
      </c>
      <c r="W149" s="360"/>
      <c r="X149" s="76"/>
      <c r="Y149" s="76"/>
      <c r="Z149" s="78"/>
      <c r="AA149" s="361">
        <v>8</v>
      </c>
      <c r="AB149" s="359"/>
      <c r="AC149" s="76"/>
      <c r="AD149" s="76"/>
      <c r="AE149" s="80"/>
    </row>
    <row r="150" spans="1:31" ht="21" customHeight="1">
      <c r="A150" s="377"/>
      <c r="B150" s="361"/>
      <c r="C150" s="382"/>
      <c r="D150" s="101"/>
      <c r="E150" s="102"/>
      <c r="F150" s="77"/>
      <c r="G150" s="361"/>
      <c r="H150" s="368"/>
      <c r="I150" s="76"/>
      <c r="J150" s="79"/>
      <c r="K150" s="78"/>
      <c r="L150" s="361"/>
      <c r="M150" s="368"/>
      <c r="N150" s="76"/>
      <c r="O150" s="76"/>
      <c r="P150" s="78"/>
      <c r="Q150" s="361"/>
      <c r="R150" s="382"/>
      <c r="S150" s="101"/>
      <c r="T150" s="101"/>
      <c r="U150" s="78"/>
      <c r="V150" s="361"/>
      <c r="W150" s="368"/>
      <c r="X150" s="100"/>
      <c r="Y150" s="100"/>
      <c r="Z150" s="78"/>
      <c r="AA150" s="361"/>
      <c r="AB150" s="360"/>
      <c r="AC150" s="91"/>
      <c r="AD150" s="91"/>
      <c r="AE150" s="92"/>
    </row>
    <row r="151" spans="1:31" ht="21" customHeight="1">
      <c r="A151" s="377"/>
      <c r="B151" s="361">
        <v>9</v>
      </c>
      <c r="C151" s="360"/>
      <c r="D151" s="76"/>
      <c r="E151" s="76"/>
      <c r="F151" s="77"/>
      <c r="G151" s="361">
        <v>9</v>
      </c>
      <c r="H151" s="360"/>
      <c r="I151" s="76"/>
      <c r="J151" s="79"/>
      <c r="K151" s="78"/>
      <c r="L151" s="361">
        <v>9</v>
      </c>
      <c r="M151" s="360"/>
      <c r="N151" s="76"/>
      <c r="O151" s="76"/>
      <c r="P151" s="78"/>
      <c r="Q151" s="361">
        <v>9</v>
      </c>
      <c r="R151" s="360"/>
      <c r="S151" s="76"/>
      <c r="T151" s="76"/>
      <c r="U151" s="78"/>
      <c r="V151" s="361">
        <v>9</v>
      </c>
      <c r="W151" s="360"/>
      <c r="X151" s="76"/>
      <c r="Y151" s="76"/>
      <c r="Z151" s="78"/>
      <c r="AA151" s="361">
        <v>9</v>
      </c>
      <c r="AB151" s="359"/>
      <c r="AC151" s="76"/>
      <c r="AD151" s="76"/>
      <c r="AE151" s="80"/>
    </row>
    <row r="152" spans="1:31" ht="21" customHeight="1">
      <c r="A152" s="377"/>
      <c r="B152" s="361"/>
      <c r="C152" s="368"/>
      <c r="D152" s="76"/>
      <c r="E152" s="76"/>
      <c r="F152" s="93"/>
      <c r="G152" s="361"/>
      <c r="H152" s="368"/>
      <c r="I152" s="76"/>
      <c r="J152" s="79"/>
      <c r="K152" s="78"/>
      <c r="L152" s="361"/>
      <c r="M152" s="368"/>
      <c r="N152" s="91"/>
      <c r="O152" s="91"/>
      <c r="P152" s="78"/>
      <c r="Q152" s="361"/>
      <c r="R152" s="368"/>
      <c r="S152" s="76"/>
      <c r="T152" s="76"/>
      <c r="U152" s="78"/>
      <c r="V152" s="361"/>
      <c r="W152" s="368"/>
      <c r="X152" s="76"/>
      <c r="Y152" s="76"/>
      <c r="Z152" s="78"/>
      <c r="AA152" s="361"/>
      <c r="AB152" s="359"/>
      <c r="AC152" s="76"/>
      <c r="AD152" s="76"/>
      <c r="AE152" s="80"/>
    </row>
    <row r="153" spans="1:31" ht="21" customHeight="1">
      <c r="A153" s="377"/>
      <c r="B153" s="361">
        <v>10</v>
      </c>
      <c r="C153" s="360"/>
      <c r="D153" s="76"/>
      <c r="E153" s="76"/>
      <c r="F153" s="93"/>
      <c r="G153" s="361">
        <v>10</v>
      </c>
      <c r="H153" s="359"/>
      <c r="I153" s="76"/>
      <c r="J153" s="79"/>
      <c r="K153" s="78"/>
      <c r="L153" s="361">
        <v>10</v>
      </c>
      <c r="M153" s="360"/>
      <c r="N153" s="91"/>
      <c r="O153" s="91"/>
      <c r="P153" s="78"/>
      <c r="Q153" s="361">
        <v>10</v>
      </c>
      <c r="R153" s="360"/>
      <c r="S153" s="76"/>
      <c r="T153" s="76"/>
      <c r="U153" s="78"/>
      <c r="V153" s="361">
        <v>10</v>
      </c>
      <c r="W153" s="359"/>
      <c r="X153" s="76"/>
      <c r="Y153" s="76"/>
      <c r="Z153" s="78"/>
      <c r="AA153" s="361">
        <v>10</v>
      </c>
      <c r="AB153" s="359"/>
      <c r="AC153" s="76"/>
      <c r="AD153" s="76"/>
      <c r="AE153" s="80"/>
    </row>
    <row r="154" spans="1:31" ht="21" customHeight="1">
      <c r="A154" s="377"/>
      <c r="B154" s="361"/>
      <c r="C154" s="368"/>
      <c r="D154" s="76"/>
      <c r="E154" s="76"/>
      <c r="F154" s="77"/>
      <c r="G154" s="361"/>
      <c r="H154" s="359"/>
      <c r="I154" s="76"/>
      <c r="J154" s="79"/>
      <c r="K154" s="78"/>
      <c r="L154" s="361"/>
      <c r="M154" s="368"/>
      <c r="N154" s="76"/>
      <c r="O154" s="76"/>
      <c r="P154" s="104"/>
      <c r="Q154" s="361"/>
      <c r="R154" s="368"/>
      <c r="S154" s="76"/>
      <c r="T154" s="76"/>
      <c r="U154" s="78"/>
      <c r="V154" s="361"/>
      <c r="W154" s="359"/>
      <c r="X154" s="100"/>
      <c r="Y154" s="100"/>
      <c r="Z154" s="78"/>
      <c r="AA154" s="361"/>
      <c r="AB154" s="359"/>
      <c r="AC154" s="76"/>
      <c r="AD154" s="76"/>
      <c r="AE154" s="80"/>
    </row>
    <row r="155" spans="1:31" ht="21" customHeight="1">
      <c r="A155" s="377"/>
      <c r="B155" s="361">
        <v>11</v>
      </c>
      <c r="C155" s="372"/>
      <c r="D155" s="76"/>
      <c r="E155" s="76"/>
      <c r="F155" s="77"/>
      <c r="G155" s="361">
        <v>11</v>
      </c>
      <c r="H155" s="360"/>
      <c r="I155" s="79"/>
      <c r="J155" s="79"/>
      <c r="K155" s="78"/>
      <c r="L155" s="361">
        <v>11</v>
      </c>
      <c r="M155" s="372"/>
      <c r="N155" s="76"/>
      <c r="O155" s="76"/>
      <c r="P155" s="78"/>
      <c r="Q155" s="361">
        <v>11</v>
      </c>
      <c r="R155" s="372"/>
      <c r="S155" s="79"/>
      <c r="T155" s="79"/>
      <c r="U155" s="90"/>
      <c r="V155" s="361">
        <v>11</v>
      </c>
      <c r="W155" s="372"/>
      <c r="X155" s="79"/>
      <c r="Y155" s="79"/>
      <c r="Z155" s="78"/>
      <c r="AA155" s="361">
        <v>11</v>
      </c>
      <c r="AB155" s="360"/>
      <c r="AC155" s="79"/>
      <c r="AD155" s="79"/>
      <c r="AE155" s="80"/>
    </row>
    <row r="156" spans="1:31" ht="21" customHeight="1">
      <c r="A156" s="377"/>
      <c r="B156" s="361"/>
      <c r="C156" s="371"/>
      <c r="D156" s="76"/>
      <c r="E156" s="76"/>
      <c r="F156" s="77"/>
      <c r="G156" s="361"/>
      <c r="H156" s="368"/>
      <c r="I156" s="96"/>
      <c r="J156" s="96"/>
      <c r="K156" s="78"/>
      <c r="L156" s="361"/>
      <c r="M156" s="371"/>
      <c r="N156" s="79"/>
      <c r="O156" s="79"/>
      <c r="P156" s="97"/>
      <c r="Q156" s="361"/>
      <c r="R156" s="371"/>
      <c r="S156" s="76"/>
      <c r="T156" s="79"/>
      <c r="U156" s="78"/>
      <c r="V156" s="361"/>
      <c r="W156" s="371"/>
      <c r="X156" s="76"/>
      <c r="Y156" s="76"/>
      <c r="Z156" s="78"/>
      <c r="AA156" s="361"/>
      <c r="AB156" s="368"/>
      <c r="AC156" s="79"/>
      <c r="AD156" s="79"/>
      <c r="AE156" s="80"/>
    </row>
    <row r="157" spans="1:31" ht="21" customHeight="1">
      <c r="A157" s="377"/>
      <c r="B157" s="361">
        <v>12</v>
      </c>
      <c r="C157" s="360"/>
      <c r="D157" s="76"/>
      <c r="E157" s="76"/>
      <c r="F157" s="77"/>
      <c r="G157" s="361">
        <v>12</v>
      </c>
      <c r="H157" s="360"/>
      <c r="I157" s="79"/>
      <c r="J157" s="79"/>
      <c r="K157" s="78"/>
      <c r="L157" s="361">
        <v>12</v>
      </c>
      <c r="M157" s="383"/>
      <c r="N157" s="76"/>
      <c r="O157" s="76"/>
      <c r="P157" s="78"/>
      <c r="Q157" s="361">
        <v>12</v>
      </c>
      <c r="R157" s="360"/>
      <c r="S157" s="76"/>
      <c r="T157" s="76"/>
      <c r="U157" s="78"/>
      <c r="V157" s="361">
        <v>12</v>
      </c>
      <c r="W157" s="383"/>
      <c r="X157" s="76"/>
      <c r="Y157" s="76"/>
      <c r="Z157" s="78"/>
      <c r="AA157" s="361">
        <v>12</v>
      </c>
      <c r="AB157" s="359"/>
      <c r="AC157" s="76"/>
      <c r="AD157" s="76"/>
      <c r="AE157" s="80"/>
    </row>
    <row r="158" spans="1:31" ht="21" customHeight="1">
      <c r="A158" s="377"/>
      <c r="B158" s="361"/>
      <c r="C158" s="368"/>
      <c r="D158" s="96"/>
      <c r="E158" s="96"/>
      <c r="F158" s="77"/>
      <c r="G158" s="361"/>
      <c r="H158" s="368"/>
      <c r="I158" s="76"/>
      <c r="J158" s="79"/>
      <c r="K158" s="78"/>
      <c r="L158" s="361"/>
      <c r="M158" s="383"/>
      <c r="N158" s="76"/>
      <c r="O158" s="76"/>
      <c r="P158" s="78"/>
      <c r="Q158" s="361"/>
      <c r="R158" s="368"/>
      <c r="S158" s="95"/>
      <c r="T158" s="95"/>
      <c r="U158" s="78"/>
      <c r="V158" s="361"/>
      <c r="W158" s="383"/>
      <c r="X158" s="76"/>
      <c r="Y158" s="76"/>
      <c r="Z158" s="78"/>
      <c r="AA158" s="361"/>
      <c r="AB158" s="359"/>
      <c r="AC158" s="76"/>
      <c r="AD158" s="76"/>
      <c r="AE158" s="80"/>
    </row>
    <row r="159" spans="1:31" ht="21" customHeight="1">
      <c r="A159" s="377"/>
      <c r="B159" s="361">
        <v>13</v>
      </c>
      <c r="C159" s="360"/>
      <c r="D159" s="76"/>
      <c r="E159" s="76"/>
      <c r="F159" s="77"/>
      <c r="G159" s="361">
        <v>13</v>
      </c>
      <c r="H159" s="359"/>
      <c r="I159" s="98"/>
      <c r="J159" s="79"/>
      <c r="K159" s="78"/>
      <c r="L159" s="361">
        <v>13</v>
      </c>
      <c r="M159" s="360"/>
      <c r="N159" s="76"/>
      <c r="O159" s="76"/>
      <c r="P159" s="78"/>
      <c r="Q159" s="361">
        <v>13</v>
      </c>
      <c r="R159" s="360"/>
      <c r="S159" s="76"/>
      <c r="T159" s="76"/>
      <c r="U159" s="78"/>
      <c r="V159" s="361">
        <v>13</v>
      </c>
      <c r="W159" s="360"/>
      <c r="X159" s="79"/>
      <c r="Y159" s="79"/>
      <c r="Z159" s="78"/>
      <c r="AA159" s="361">
        <v>13</v>
      </c>
      <c r="AB159" s="360"/>
      <c r="AC159" s="76"/>
      <c r="AD159" s="76"/>
      <c r="AE159" s="80"/>
    </row>
    <row r="160" spans="1:31" ht="21" customHeight="1">
      <c r="A160" s="377"/>
      <c r="B160" s="361"/>
      <c r="C160" s="368"/>
      <c r="D160" s="76"/>
      <c r="E160" s="76"/>
      <c r="F160" s="77"/>
      <c r="G160" s="361"/>
      <c r="H160" s="359"/>
      <c r="I160" s="99"/>
      <c r="J160" s="79"/>
      <c r="K160" s="78"/>
      <c r="L160" s="361"/>
      <c r="M160" s="368"/>
      <c r="N160" s="76"/>
      <c r="O160" s="76"/>
      <c r="P160" s="78"/>
      <c r="Q160" s="361"/>
      <c r="R160" s="368"/>
      <c r="S160" s="76"/>
      <c r="T160" s="76"/>
      <c r="U160" s="78"/>
      <c r="V160" s="361"/>
      <c r="W160" s="368"/>
      <c r="X160" s="79"/>
      <c r="Y160" s="79"/>
      <c r="Z160" s="78"/>
      <c r="AA160" s="361"/>
      <c r="AB160" s="368"/>
      <c r="AC160" s="76"/>
      <c r="AD160" s="76"/>
      <c r="AE160" s="80"/>
    </row>
    <row r="161" spans="1:31" ht="21" customHeight="1">
      <c r="A161" s="377"/>
      <c r="B161" s="361">
        <v>14</v>
      </c>
      <c r="C161" s="360"/>
      <c r="D161" s="76"/>
      <c r="E161" s="76"/>
      <c r="F161" s="77"/>
      <c r="G161" s="361">
        <v>14</v>
      </c>
      <c r="H161" s="360"/>
      <c r="I161" s="95"/>
      <c r="J161" s="96"/>
      <c r="K161" s="78"/>
      <c r="L161" s="361">
        <v>14</v>
      </c>
      <c r="M161" s="359"/>
      <c r="N161" s="76"/>
      <c r="O161" s="76"/>
      <c r="P161" s="78"/>
      <c r="Q161" s="361">
        <v>14</v>
      </c>
      <c r="R161" s="360"/>
      <c r="S161" s="76"/>
      <c r="T161" s="76"/>
      <c r="U161" s="78"/>
      <c r="V161" s="361">
        <v>14</v>
      </c>
      <c r="W161" s="372"/>
      <c r="X161" s="76"/>
      <c r="Y161" s="76"/>
      <c r="Z161" s="78"/>
      <c r="AA161" s="361">
        <v>14</v>
      </c>
      <c r="AB161" s="360"/>
      <c r="AC161" s="76"/>
      <c r="AD161" s="76"/>
      <c r="AE161" s="80"/>
    </row>
    <row r="162" spans="1:31" ht="21" customHeight="1">
      <c r="A162" s="377"/>
      <c r="B162" s="361"/>
      <c r="C162" s="368"/>
      <c r="D162" s="79"/>
      <c r="E162" s="79"/>
      <c r="F162" s="77"/>
      <c r="G162" s="361"/>
      <c r="H162" s="368"/>
      <c r="I162" s="99"/>
      <c r="J162" s="79"/>
      <c r="K162" s="78"/>
      <c r="L162" s="361"/>
      <c r="M162" s="359"/>
      <c r="N162" s="76"/>
      <c r="O162" s="76"/>
      <c r="P162" s="78"/>
      <c r="Q162" s="361"/>
      <c r="R162" s="368"/>
      <c r="S162" s="76"/>
      <c r="T162" s="76"/>
      <c r="U162" s="78"/>
      <c r="V162" s="361"/>
      <c r="W162" s="371"/>
      <c r="X162" s="76"/>
      <c r="Y162" s="76"/>
      <c r="Z162" s="78"/>
      <c r="AA162" s="361"/>
      <c r="AB162" s="368"/>
      <c r="AC162" s="76"/>
      <c r="AD162" s="76"/>
      <c r="AE162" s="80"/>
    </row>
    <row r="163" spans="1:31" ht="21" customHeight="1">
      <c r="A163" s="377"/>
      <c r="B163" s="361">
        <v>15</v>
      </c>
      <c r="C163" s="360"/>
      <c r="D163" s="76"/>
      <c r="E163" s="76"/>
      <c r="F163" s="77"/>
      <c r="G163" s="361">
        <v>15</v>
      </c>
      <c r="H163" s="359"/>
      <c r="I163" s="76"/>
      <c r="J163" s="79"/>
      <c r="K163" s="78"/>
      <c r="L163" s="361">
        <v>15</v>
      </c>
      <c r="M163" s="360"/>
      <c r="N163" s="79"/>
      <c r="O163" s="76"/>
      <c r="P163" s="78"/>
      <c r="Q163" s="361">
        <v>15</v>
      </c>
      <c r="R163" s="359"/>
      <c r="S163" s="76"/>
      <c r="T163" s="76"/>
      <c r="U163" s="78"/>
      <c r="V163" s="361">
        <v>15</v>
      </c>
      <c r="W163" s="360"/>
      <c r="X163" s="76"/>
      <c r="Y163" s="76"/>
      <c r="Z163" s="78"/>
      <c r="AA163" s="361">
        <v>15</v>
      </c>
      <c r="AB163" s="359"/>
      <c r="AC163" s="105"/>
      <c r="AD163" s="105"/>
      <c r="AE163" s="106"/>
    </row>
    <row r="164" spans="1:31" ht="21" customHeight="1" thickBot="1">
      <c r="A164" s="378"/>
      <c r="B164" s="384"/>
      <c r="C164" s="364"/>
      <c r="D164" s="82"/>
      <c r="E164" s="82"/>
      <c r="F164" s="83"/>
      <c r="G164" s="384"/>
      <c r="H164" s="386"/>
      <c r="I164" s="82"/>
      <c r="J164" s="84"/>
      <c r="K164" s="85"/>
      <c r="L164" s="384"/>
      <c r="M164" s="364"/>
      <c r="N164" s="82"/>
      <c r="O164" s="82"/>
      <c r="P164" s="85"/>
      <c r="Q164" s="384"/>
      <c r="R164" s="386"/>
      <c r="S164" s="82"/>
      <c r="T164" s="82"/>
      <c r="U164" s="85"/>
      <c r="V164" s="384"/>
      <c r="W164" s="364"/>
      <c r="X164" s="82"/>
      <c r="Y164" s="82"/>
      <c r="Z164" s="85"/>
      <c r="AA164" s="384"/>
      <c r="AB164" s="386"/>
      <c r="AC164" s="107"/>
      <c r="AD164" s="107"/>
      <c r="AE164" s="108"/>
    </row>
    <row r="165" spans="1:31" ht="21" customHeight="1">
      <c r="AA165" s="110"/>
      <c r="AB165" s="110"/>
      <c r="AC165" s="110"/>
      <c r="AD165" s="109"/>
      <c r="AE165" s="110"/>
    </row>
    <row r="166" spans="1:31" ht="21" customHeight="1">
      <c r="AA166" s="110"/>
      <c r="AB166" s="110"/>
      <c r="AC166" s="110"/>
      <c r="AD166" s="110"/>
      <c r="AE166" s="110"/>
    </row>
    <row r="167" spans="1:31" ht="21" customHeight="1">
      <c r="AA167" s="110"/>
      <c r="AB167" s="110"/>
      <c r="AC167" s="110"/>
      <c r="AD167" s="110"/>
      <c r="AE167" s="110"/>
    </row>
    <row r="168" spans="1:31" ht="21" customHeight="1">
      <c r="AA168" s="110"/>
      <c r="AB168" s="110"/>
      <c r="AC168" s="110"/>
      <c r="AD168" s="110"/>
      <c r="AE168" s="110"/>
    </row>
    <row r="169" spans="1:31" ht="21" customHeight="1">
      <c r="AA169" s="110"/>
      <c r="AB169" s="110"/>
      <c r="AC169" s="110"/>
      <c r="AD169" s="110"/>
      <c r="AE169" s="110"/>
    </row>
    <row r="170" spans="1:31" ht="21" customHeight="1">
      <c r="AA170" s="110"/>
      <c r="AB170" s="110"/>
      <c r="AC170" s="110"/>
      <c r="AD170" s="110"/>
      <c r="AE170" s="110"/>
    </row>
    <row r="171" spans="1:31" ht="21" customHeight="1">
      <c r="AA171" s="110"/>
      <c r="AB171" s="110"/>
      <c r="AC171" s="110"/>
      <c r="AD171" s="110"/>
      <c r="AE171" s="110"/>
    </row>
  </sheetData>
  <mergeCells count="981">
    <mergeCell ref="F1:H1"/>
    <mergeCell ref="A2:A4"/>
    <mergeCell ref="B2:D3"/>
    <mergeCell ref="E2:F3"/>
    <mergeCell ref="G2:I3"/>
    <mergeCell ref="J2:K3"/>
    <mergeCell ref="AA2:AC3"/>
    <mergeCell ref="AD2:AE3"/>
    <mergeCell ref="A25:A44"/>
    <mergeCell ref="B25:B26"/>
    <mergeCell ref="C25:C26"/>
    <mergeCell ref="G25:G26"/>
    <mergeCell ref="H25:H26"/>
    <mergeCell ref="L25:L26"/>
    <mergeCell ref="M25:M26"/>
    <mergeCell ref="Q25:Q26"/>
    <mergeCell ref="L2:N3"/>
    <mergeCell ref="O2:P3"/>
    <mergeCell ref="Q2:S3"/>
    <mergeCell ref="T2:U3"/>
    <mergeCell ref="V2:X3"/>
    <mergeCell ref="Y2:Z3"/>
    <mergeCell ref="R25:R26"/>
    <mergeCell ref="V25:V26"/>
    <mergeCell ref="W25:W26"/>
    <mergeCell ref="AA25:AA26"/>
    <mergeCell ref="AB25:AB26"/>
    <mergeCell ref="B27:B28"/>
    <mergeCell ref="C27:C28"/>
    <mergeCell ref="G27:G28"/>
    <mergeCell ref="H27:H28"/>
    <mergeCell ref="L27:L28"/>
    <mergeCell ref="AB27:AB28"/>
    <mergeCell ref="M27:M28"/>
    <mergeCell ref="Q27:Q28"/>
    <mergeCell ref="R27:R28"/>
    <mergeCell ref="V27:V28"/>
    <mergeCell ref="W27:W28"/>
    <mergeCell ref="AA27:AA28"/>
    <mergeCell ref="B29:B30"/>
    <mergeCell ref="C29:C30"/>
    <mergeCell ref="G29:G30"/>
    <mergeCell ref="H29:H30"/>
    <mergeCell ref="L29:L30"/>
    <mergeCell ref="M29:M30"/>
    <mergeCell ref="Q29:Q30"/>
    <mergeCell ref="R29:R30"/>
    <mergeCell ref="V29:V30"/>
    <mergeCell ref="W29:W30"/>
    <mergeCell ref="AA29:AA30"/>
    <mergeCell ref="AB29:AB30"/>
    <mergeCell ref="B41:B42"/>
    <mergeCell ref="C41:C42"/>
    <mergeCell ref="G41:G42"/>
    <mergeCell ref="H41:H42"/>
    <mergeCell ref="L41:L42"/>
    <mergeCell ref="M41:M42"/>
    <mergeCell ref="Q41:Q42"/>
    <mergeCell ref="R41:R42"/>
    <mergeCell ref="V41:V42"/>
    <mergeCell ref="W41:W42"/>
    <mergeCell ref="AA41:AA42"/>
    <mergeCell ref="AB41:AB42"/>
    <mergeCell ref="Q31:Q32"/>
    <mergeCell ref="R31:R32"/>
    <mergeCell ref="V31:V32"/>
    <mergeCell ref="W31:W32"/>
    <mergeCell ref="AA31:AA32"/>
    <mergeCell ref="AB31:AB32"/>
    <mergeCell ref="B31:B32"/>
    <mergeCell ref="C31:C32"/>
    <mergeCell ref="G31:G32"/>
    <mergeCell ref="B43:B44"/>
    <mergeCell ref="C43:C44"/>
    <mergeCell ref="G43:G44"/>
    <mergeCell ref="H43:H44"/>
    <mergeCell ref="L43:L44"/>
    <mergeCell ref="B47:B48"/>
    <mergeCell ref="C47:C48"/>
    <mergeCell ref="G47:G48"/>
    <mergeCell ref="H47:H48"/>
    <mergeCell ref="L47:L48"/>
    <mergeCell ref="M47:M48"/>
    <mergeCell ref="AB43:AB44"/>
    <mergeCell ref="A45:A64"/>
    <mergeCell ref="B45:B46"/>
    <mergeCell ref="C45:C46"/>
    <mergeCell ref="G45:G46"/>
    <mergeCell ref="H45:H46"/>
    <mergeCell ref="L45:L46"/>
    <mergeCell ref="M45:M46"/>
    <mergeCell ref="Q45:Q46"/>
    <mergeCell ref="R45:R46"/>
    <mergeCell ref="M43:M44"/>
    <mergeCell ref="Q43:Q44"/>
    <mergeCell ref="R43:R44"/>
    <mergeCell ref="V43:V44"/>
    <mergeCell ref="W43:W44"/>
    <mergeCell ref="AA43:AA44"/>
    <mergeCell ref="Q47:Q48"/>
    <mergeCell ref="R47:R48"/>
    <mergeCell ref="V47:V48"/>
    <mergeCell ref="W47:W48"/>
    <mergeCell ref="AA47:AA48"/>
    <mergeCell ref="AB47:AB48"/>
    <mergeCell ref="V45:V46"/>
    <mergeCell ref="W45:W46"/>
    <mergeCell ref="AA45:AA46"/>
    <mergeCell ref="AB45:AB46"/>
    <mergeCell ref="Q49:Q50"/>
    <mergeCell ref="R49:R50"/>
    <mergeCell ref="V49:V50"/>
    <mergeCell ref="W49:W50"/>
    <mergeCell ref="AA49:AA50"/>
    <mergeCell ref="AB49:AB50"/>
    <mergeCell ref="B49:B50"/>
    <mergeCell ref="C49:C50"/>
    <mergeCell ref="G49:G50"/>
    <mergeCell ref="H49:H50"/>
    <mergeCell ref="L49:L50"/>
    <mergeCell ref="M49:M50"/>
    <mergeCell ref="Q51:Q52"/>
    <mergeCell ref="R51:R52"/>
    <mergeCell ref="V51:V52"/>
    <mergeCell ref="W51:W52"/>
    <mergeCell ref="AA51:AA52"/>
    <mergeCell ref="AB51:AB52"/>
    <mergeCell ref="B51:B52"/>
    <mergeCell ref="C51:C52"/>
    <mergeCell ref="G51:G52"/>
    <mergeCell ref="H51:H52"/>
    <mergeCell ref="L51:L52"/>
    <mergeCell ref="M51:M52"/>
    <mergeCell ref="AA63:AA64"/>
    <mergeCell ref="AB63:AB64"/>
    <mergeCell ref="B63:B64"/>
    <mergeCell ref="C63:C64"/>
    <mergeCell ref="G63:G64"/>
    <mergeCell ref="H63:H64"/>
    <mergeCell ref="L63:L64"/>
    <mergeCell ref="M63:M64"/>
    <mergeCell ref="Q53:Q54"/>
    <mergeCell ref="R53:R54"/>
    <mergeCell ref="V53:V54"/>
    <mergeCell ref="W53:W54"/>
    <mergeCell ref="AA53:AA54"/>
    <mergeCell ref="AB53:AB54"/>
    <mergeCell ref="B53:B54"/>
    <mergeCell ref="C53:C54"/>
    <mergeCell ref="G53:G54"/>
    <mergeCell ref="H53:H54"/>
    <mergeCell ref="L53:L54"/>
    <mergeCell ref="M53:M54"/>
    <mergeCell ref="Q55:Q56"/>
    <mergeCell ref="R55:R56"/>
    <mergeCell ref="V55:V56"/>
    <mergeCell ref="W55:W56"/>
    <mergeCell ref="A85:A104"/>
    <mergeCell ref="B85:B86"/>
    <mergeCell ref="C85:C86"/>
    <mergeCell ref="G85:G86"/>
    <mergeCell ref="H85:H86"/>
    <mergeCell ref="Q63:Q64"/>
    <mergeCell ref="R63:R64"/>
    <mergeCell ref="V63:V64"/>
    <mergeCell ref="W63:W64"/>
    <mergeCell ref="B89:B90"/>
    <mergeCell ref="C89:C90"/>
    <mergeCell ref="G89:G90"/>
    <mergeCell ref="H89:H90"/>
    <mergeCell ref="L89:L90"/>
    <mergeCell ref="M89:M90"/>
    <mergeCell ref="Q89:Q90"/>
    <mergeCell ref="R89:R90"/>
    <mergeCell ref="V89:V90"/>
    <mergeCell ref="W89:W90"/>
    <mergeCell ref="B91:B92"/>
    <mergeCell ref="C91:C92"/>
    <mergeCell ref="G91:G92"/>
    <mergeCell ref="H91:H92"/>
    <mergeCell ref="L91:L92"/>
    <mergeCell ref="AA85:AA86"/>
    <mergeCell ref="AB85:AB86"/>
    <mergeCell ref="B87:B88"/>
    <mergeCell ref="C87:C88"/>
    <mergeCell ref="G87:G88"/>
    <mergeCell ref="H87:H88"/>
    <mergeCell ref="L87:L88"/>
    <mergeCell ref="M87:M88"/>
    <mergeCell ref="Q87:Q88"/>
    <mergeCell ref="R87:R88"/>
    <mergeCell ref="L85:L86"/>
    <mergeCell ref="M85:M86"/>
    <mergeCell ref="Q85:Q86"/>
    <mergeCell ref="R85:R86"/>
    <mergeCell ref="V85:V86"/>
    <mergeCell ref="W85:W86"/>
    <mergeCell ref="AA89:AA90"/>
    <mergeCell ref="AB89:AB90"/>
    <mergeCell ref="V87:V88"/>
    <mergeCell ref="W87:W88"/>
    <mergeCell ref="AA87:AA88"/>
    <mergeCell ref="AB87:AB88"/>
    <mergeCell ref="Q91:Q92"/>
    <mergeCell ref="R91:R92"/>
    <mergeCell ref="V91:V92"/>
    <mergeCell ref="W91:W92"/>
    <mergeCell ref="AA91:AA92"/>
    <mergeCell ref="AB91:AB92"/>
    <mergeCell ref="M91:M92"/>
    <mergeCell ref="Q103:Q104"/>
    <mergeCell ref="R103:R104"/>
    <mergeCell ref="V103:V104"/>
    <mergeCell ref="W103:W104"/>
    <mergeCell ref="AA103:AA104"/>
    <mergeCell ref="AB103:AB104"/>
    <mergeCell ref="B103:B104"/>
    <mergeCell ref="C103:C104"/>
    <mergeCell ref="G103:G104"/>
    <mergeCell ref="H103:H104"/>
    <mergeCell ref="L103:L104"/>
    <mergeCell ref="M103:M104"/>
    <mergeCell ref="W93:W94"/>
    <mergeCell ref="AA93:AA94"/>
    <mergeCell ref="AB93:AB94"/>
    <mergeCell ref="B95:B96"/>
    <mergeCell ref="C95:C96"/>
    <mergeCell ref="G95:G96"/>
    <mergeCell ref="H95:H96"/>
    <mergeCell ref="L95:L96"/>
    <mergeCell ref="M95:M96"/>
    <mergeCell ref="Q95:Q96"/>
    <mergeCell ref="W97:W98"/>
    <mergeCell ref="AB105:AB106"/>
    <mergeCell ref="B107:B108"/>
    <mergeCell ref="C107:C108"/>
    <mergeCell ref="G107:G108"/>
    <mergeCell ref="H107:H108"/>
    <mergeCell ref="L107:L108"/>
    <mergeCell ref="M107:M108"/>
    <mergeCell ref="Q107:Q108"/>
    <mergeCell ref="R107:R108"/>
    <mergeCell ref="V107:V108"/>
    <mergeCell ref="M105:M106"/>
    <mergeCell ref="Q105:Q106"/>
    <mergeCell ref="R105:R106"/>
    <mergeCell ref="V105:V106"/>
    <mergeCell ref="W105:W106"/>
    <mergeCell ref="AA105:AA106"/>
    <mergeCell ref="B105:B106"/>
    <mergeCell ref="C105:C106"/>
    <mergeCell ref="G105:G106"/>
    <mergeCell ref="H105:H106"/>
    <mergeCell ref="L105:L106"/>
    <mergeCell ref="W107:W108"/>
    <mergeCell ref="AA107:AA108"/>
    <mergeCell ref="AB107:AB108"/>
    <mergeCell ref="W109:W110"/>
    <mergeCell ref="AA109:AA110"/>
    <mergeCell ref="AB109:AB110"/>
    <mergeCell ref="B111:B112"/>
    <mergeCell ref="C111:C112"/>
    <mergeCell ref="G111:G112"/>
    <mergeCell ref="H111:H112"/>
    <mergeCell ref="L111:L112"/>
    <mergeCell ref="AB111:AB112"/>
    <mergeCell ref="M111:M112"/>
    <mergeCell ref="Q111:Q112"/>
    <mergeCell ref="R111:R112"/>
    <mergeCell ref="V111:V112"/>
    <mergeCell ref="W111:W112"/>
    <mergeCell ref="AA111:AA112"/>
    <mergeCell ref="B109:B110"/>
    <mergeCell ref="C109:C110"/>
    <mergeCell ref="G109:G110"/>
    <mergeCell ref="H109:H110"/>
    <mergeCell ref="L109:L110"/>
    <mergeCell ref="M109:M110"/>
    <mergeCell ref="Q109:Q110"/>
    <mergeCell ref="R109:R110"/>
    <mergeCell ref="V109:V110"/>
    <mergeCell ref="W113:W114"/>
    <mergeCell ref="AA113:AA114"/>
    <mergeCell ref="AB113:AB114"/>
    <mergeCell ref="B115:B116"/>
    <mergeCell ref="C115:C116"/>
    <mergeCell ref="G115:G116"/>
    <mergeCell ref="H115:H116"/>
    <mergeCell ref="L115:L116"/>
    <mergeCell ref="M115:M116"/>
    <mergeCell ref="Q115:Q116"/>
    <mergeCell ref="R115:R116"/>
    <mergeCell ref="V115:V116"/>
    <mergeCell ref="W115:W116"/>
    <mergeCell ref="AA115:AA116"/>
    <mergeCell ref="AB115:AB116"/>
    <mergeCell ref="B113:B114"/>
    <mergeCell ref="C113:C114"/>
    <mergeCell ref="G113:G114"/>
    <mergeCell ref="H113:H114"/>
    <mergeCell ref="L113:L114"/>
    <mergeCell ref="M113:M114"/>
    <mergeCell ref="Q113:Q114"/>
    <mergeCell ref="R113:R114"/>
    <mergeCell ref="V113:V114"/>
    <mergeCell ref="AB117:AB118"/>
    <mergeCell ref="B119:B120"/>
    <mergeCell ref="C119:C120"/>
    <mergeCell ref="G119:G120"/>
    <mergeCell ref="H119:H120"/>
    <mergeCell ref="L119:L120"/>
    <mergeCell ref="M119:M120"/>
    <mergeCell ref="Q119:Q120"/>
    <mergeCell ref="R119:R120"/>
    <mergeCell ref="V119:V120"/>
    <mergeCell ref="M117:M118"/>
    <mergeCell ref="Q117:Q118"/>
    <mergeCell ref="R117:R118"/>
    <mergeCell ref="V117:V118"/>
    <mergeCell ref="W117:W118"/>
    <mergeCell ref="AA117:AA118"/>
    <mergeCell ref="W119:W120"/>
    <mergeCell ref="AA119:AA120"/>
    <mergeCell ref="AB119:AB120"/>
    <mergeCell ref="M121:M122"/>
    <mergeCell ref="Q121:Q122"/>
    <mergeCell ref="R121:R122"/>
    <mergeCell ref="V121:V122"/>
    <mergeCell ref="B117:B118"/>
    <mergeCell ref="C117:C118"/>
    <mergeCell ref="G117:G118"/>
    <mergeCell ref="H117:H118"/>
    <mergeCell ref="L117:L118"/>
    <mergeCell ref="AB121:AB122"/>
    <mergeCell ref="B123:B124"/>
    <mergeCell ref="C123:C124"/>
    <mergeCell ref="G123:G124"/>
    <mergeCell ref="H123:H124"/>
    <mergeCell ref="L123:L124"/>
    <mergeCell ref="A135:A164"/>
    <mergeCell ref="B135:B136"/>
    <mergeCell ref="C135:C136"/>
    <mergeCell ref="G135:G136"/>
    <mergeCell ref="H135:H136"/>
    <mergeCell ref="L135:L136"/>
    <mergeCell ref="M135:M136"/>
    <mergeCell ref="AB123:AB124"/>
    <mergeCell ref="B133:B134"/>
    <mergeCell ref="C133:C134"/>
    <mergeCell ref="G133:G134"/>
    <mergeCell ref="H133:H134"/>
    <mergeCell ref="L133:L134"/>
    <mergeCell ref="M133:M134"/>
    <mergeCell ref="Q133:Q134"/>
    <mergeCell ref="R133:R134"/>
    <mergeCell ref="B121:B122"/>
    <mergeCell ref="C121:C122"/>
    <mergeCell ref="M123:M124"/>
    <mergeCell ref="Q123:Q124"/>
    <mergeCell ref="R123:R124"/>
    <mergeCell ref="V123:V124"/>
    <mergeCell ref="W123:W124"/>
    <mergeCell ref="AA123:AA124"/>
    <mergeCell ref="A105:A134"/>
    <mergeCell ref="Q135:Q136"/>
    <mergeCell ref="R135:R136"/>
    <mergeCell ref="V135:V136"/>
    <mergeCell ref="W135:W136"/>
    <mergeCell ref="AA135:AA136"/>
    <mergeCell ref="W125:W126"/>
    <mergeCell ref="AA125:AA126"/>
    <mergeCell ref="B129:B130"/>
    <mergeCell ref="C129:C130"/>
    <mergeCell ref="G129:G130"/>
    <mergeCell ref="H129:H130"/>
    <mergeCell ref="L129:L130"/>
    <mergeCell ref="W121:W122"/>
    <mergeCell ref="AA121:AA122"/>
    <mergeCell ref="G121:G122"/>
    <mergeCell ref="H121:H122"/>
    <mergeCell ref="L121:L122"/>
    <mergeCell ref="AB135:AB136"/>
    <mergeCell ref="W133:W134"/>
    <mergeCell ref="AA133:AA134"/>
    <mergeCell ref="AB133:AB134"/>
    <mergeCell ref="Q137:Q138"/>
    <mergeCell ref="R137:R138"/>
    <mergeCell ref="V137:V138"/>
    <mergeCell ref="W137:W138"/>
    <mergeCell ref="AA137:AA138"/>
    <mergeCell ref="AB137:AB138"/>
    <mergeCell ref="V133:V134"/>
    <mergeCell ref="B137:B138"/>
    <mergeCell ref="C137:C138"/>
    <mergeCell ref="G137:G138"/>
    <mergeCell ref="H137:H138"/>
    <mergeCell ref="L137:L138"/>
    <mergeCell ref="M137:M138"/>
    <mergeCell ref="Q139:Q140"/>
    <mergeCell ref="R139:R140"/>
    <mergeCell ref="V139:V140"/>
    <mergeCell ref="W139:W140"/>
    <mergeCell ref="AA139:AA140"/>
    <mergeCell ref="AB139:AB140"/>
    <mergeCell ref="B139:B140"/>
    <mergeCell ref="C139:C140"/>
    <mergeCell ref="G139:G140"/>
    <mergeCell ref="H139:H140"/>
    <mergeCell ref="L139:L140"/>
    <mergeCell ref="M139:M140"/>
    <mergeCell ref="Q141:Q142"/>
    <mergeCell ref="R141:R142"/>
    <mergeCell ref="V141:V142"/>
    <mergeCell ref="W141:W142"/>
    <mergeCell ref="AA141:AA142"/>
    <mergeCell ref="AB141:AB142"/>
    <mergeCell ref="B141:B142"/>
    <mergeCell ref="C141:C142"/>
    <mergeCell ref="G141:G142"/>
    <mergeCell ref="H141:H142"/>
    <mergeCell ref="L141:L142"/>
    <mergeCell ref="M141:M142"/>
    <mergeCell ref="Q143:Q144"/>
    <mergeCell ref="R143:R144"/>
    <mergeCell ref="V143:V144"/>
    <mergeCell ref="W143:W144"/>
    <mergeCell ref="AA143:AA144"/>
    <mergeCell ref="AB143:AB144"/>
    <mergeCell ref="B143:B144"/>
    <mergeCell ref="C143:C144"/>
    <mergeCell ref="G143:G144"/>
    <mergeCell ref="H143:H144"/>
    <mergeCell ref="L143:L144"/>
    <mergeCell ref="M143:M144"/>
    <mergeCell ref="W145:W146"/>
    <mergeCell ref="AA145:AA146"/>
    <mergeCell ref="AB145:AB146"/>
    <mergeCell ref="B145:B146"/>
    <mergeCell ref="C145:C146"/>
    <mergeCell ref="G145:G146"/>
    <mergeCell ref="H145:H146"/>
    <mergeCell ref="L145:L146"/>
    <mergeCell ref="M145:M146"/>
    <mergeCell ref="B147:B148"/>
    <mergeCell ref="C147:C148"/>
    <mergeCell ref="G147:G148"/>
    <mergeCell ref="H147:H148"/>
    <mergeCell ref="L147:L148"/>
    <mergeCell ref="M147:M148"/>
    <mergeCell ref="Q145:Q146"/>
    <mergeCell ref="R145:R146"/>
    <mergeCell ref="V145:V146"/>
    <mergeCell ref="H149:H150"/>
    <mergeCell ref="L149:L150"/>
    <mergeCell ref="M149:M150"/>
    <mergeCell ref="Q147:Q148"/>
    <mergeCell ref="R147:R148"/>
    <mergeCell ref="V147:V148"/>
    <mergeCell ref="W147:W148"/>
    <mergeCell ref="AA147:AA148"/>
    <mergeCell ref="AB147:AB148"/>
    <mergeCell ref="Q161:Q162"/>
    <mergeCell ref="R161:R162"/>
    <mergeCell ref="V161:V162"/>
    <mergeCell ref="W161:W162"/>
    <mergeCell ref="AA161:AA162"/>
    <mergeCell ref="AB161:AB162"/>
    <mergeCell ref="B161:B162"/>
    <mergeCell ref="C161:C162"/>
    <mergeCell ref="G161:G162"/>
    <mergeCell ref="H161:H162"/>
    <mergeCell ref="L161:L162"/>
    <mergeCell ref="M161:M162"/>
    <mergeCell ref="Q163:Q164"/>
    <mergeCell ref="R163:R164"/>
    <mergeCell ref="V163:V164"/>
    <mergeCell ref="W163:W164"/>
    <mergeCell ref="AA163:AA164"/>
    <mergeCell ref="AB163:AB164"/>
    <mergeCell ref="B163:B164"/>
    <mergeCell ref="C163:C164"/>
    <mergeCell ref="G163:G164"/>
    <mergeCell ref="H163:H164"/>
    <mergeCell ref="L163:L164"/>
    <mergeCell ref="M163:M164"/>
    <mergeCell ref="AB125:AB126"/>
    <mergeCell ref="B127:B128"/>
    <mergeCell ref="C127:C128"/>
    <mergeCell ref="G127:G128"/>
    <mergeCell ref="H127:H128"/>
    <mergeCell ref="L127:L128"/>
    <mergeCell ref="M127:M128"/>
    <mergeCell ref="Q127:Q128"/>
    <mergeCell ref="B125:B126"/>
    <mergeCell ref="C125:C126"/>
    <mergeCell ref="G125:G126"/>
    <mergeCell ref="H125:H126"/>
    <mergeCell ref="L125:L126"/>
    <mergeCell ref="M125:M126"/>
    <mergeCell ref="Q125:Q126"/>
    <mergeCell ref="R125:R126"/>
    <mergeCell ref="V125:V126"/>
    <mergeCell ref="R127:R128"/>
    <mergeCell ref="V127:V128"/>
    <mergeCell ref="W127:W128"/>
    <mergeCell ref="AA127:AA128"/>
    <mergeCell ref="AB127:AB128"/>
    <mergeCell ref="AB129:AB130"/>
    <mergeCell ref="B131:B132"/>
    <mergeCell ref="C131:C132"/>
    <mergeCell ref="G131:G132"/>
    <mergeCell ref="H131:H132"/>
    <mergeCell ref="L131:L132"/>
    <mergeCell ref="M131:M132"/>
    <mergeCell ref="Q131:Q132"/>
    <mergeCell ref="R131:R132"/>
    <mergeCell ref="V131:V132"/>
    <mergeCell ref="M129:M130"/>
    <mergeCell ref="Q129:Q130"/>
    <mergeCell ref="R129:R130"/>
    <mergeCell ref="V129:V130"/>
    <mergeCell ref="W129:W130"/>
    <mergeCell ref="AA129:AA130"/>
    <mergeCell ref="W131:W132"/>
    <mergeCell ref="AA131:AA132"/>
    <mergeCell ref="AB131:AB132"/>
    <mergeCell ref="B151:B152"/>
    <mergeCell ref="C151:C152"/>
    <mergeCell ref="G151:G152"/>
    <mergeCell ref="H151:H152"/>
    <mergeCell ref="L151:L152"/>
    <mergeCell ref="M151:M152"/>
    <mergeCell ref="Q151:Q152"/>
    <mergeCell ref="R151:R152"/>
    <mergeCell ref="V151:V152"/>
    <mergeCell ref="W151:W152"/>
    <mergeCell ref="AA151:AA152"/>
    <mergeCell ref="AB151:AB152"/>
    <mergeCell ref="Q149:Q150"/>
    <mergeCell ref="R149:R150"/>
    <mergeCell ref="V149:V150"/>
    <mergeCell ref="W149:W150"/>
    <mergeCell ref="AA149:AA150"/>
    <mergeCell ref="AB149:AB150"/>
    <mergeCell ref="B149:B150"/>
    <mergeCell ref="C149:C150"/>
    <mergeCell ref="G149:G150"/>
    <mergeCell ref="V153:V154"/>
    <mergeCell ref="W153:W154"/>
    <mergeCell ref="AA153:AA154"/>
    <mergeCell ref="AB153:AB154"/>
    <mergeCell ref="B155:B156"/>
    <mergeCell ref="C155:C156"/>
    <mergeCell ref="G155:G156"/>
    <mergeCell ref="H155:H156"/>
    <mergeCell ref="L155:L156"/>
    <mergeCell ref="B153:B154"/>
    <mergeCell ref="C153:C154"/>
    <mergeCell ref="G153:G154"/>
    <mergeCell ref="H153:H154"/>
    <mergeCell ref="L153:L154"/>
    <mergeCell ref="M153:M154"/>
    <mergeCell ref="V155:V156"/>
    <mergeCell ref="W155:W156"/>
    <mergeCell ref="AA155:AA156"/>
    <mergeCell ref="AB155:AB156"/>
    <mergeCell ref="M155:M156"/>
    <mergeCell ref="Q155:Q156"/>
    <mergeCell ref="R155:R156"/>
    <mergeCell ref="Q153:Q154"/>
    <mergeCell ref="H159:H160"/>
    <mergeCell ref="L159:L160"/>
    <mergeCell ref="B157:B158"/>
    <mergeCell ref="C157:C158"/>
    <mergeCell ref="G157:G158"/>
    <mergeCell ref="H157:H158"/>
    <mergeCell ref="L157:L158"/>
    <mergeCell ref="M157:M158"/>
    <mergeCell ref="R153:R154"/>
    <mergeCell ref="Q157:Q158"/>
    <mergeCell ref="AB159:AB160"/>
    <mergeCell ref="B93:B94"/>
    <mergeCell ref="C93:C94"/>
    <mergeCell ref="G93:G94"/>
    <mergeCell ref="H93:H94"/>
    <mergeCell ref="L93:L94"/>
    <mergeCell ref="M93:M94"/>
    <mergeCell ref="Q93:Q94"/>
    <mergeCell ref="R93:R94"/>
    <mergeCell ref="V93:V94"/>
    <mergeCell ref="M159:M160"/>
    <mergeCell ref="Q159:Q160"/>
    <mergeCell ref="R159:R160"/>
    <mergeCell ref="V159:V160"/>
    <mergeCell ref="W159:W160"/>
    <mergeCell ref="AA159:AA160"/>
    <mergeCell ref="R157:R158"/>
    <mergeCell ref="V157:V158"/>
    <mergeCell ref="W157:W158"/>
    <mergeCell ref="AA157:AA158"/>
    <mergeCell ref="AB157:AB158"/>
    <mergeCell ref="B159:B160"/>
    <mergeCell ref="C159:C160"/>
    <mergeCell ref="G159:G160"/>
    <mergeCell ref="AA97:AA98"/>
    <mergeCell ref="R95:R96"/>
    <mergeCell ref="V95:V96"/>
    <mergeCell ref="W95:W96"/>
    <mergeCell ref="AA95:AA96"/>
    <mergeCell ref="AB95:AB96"/>
    <mergeCell ref="B97:B98"/>
    <mergeCell ref="C97:C98"/>
    <mergeCell ref="G97:G98"/>
    <mergeCell ref="H97:H98"/>
    <mergeCell ref="L97:L98"/>
    <mergeCell ref="H99:H100"/>
    <mergeCell ref="L99:L100"/>
    <mergeCell ref="M99:M100"/>
    <mergeCell ref="Q99:Q100"/>
    <mergeCell ref="R99:R100"/>
    <mergeCell ref="V99:V100"/>
    <mergeCell ref="M97:M98"/>
    <mergeCell ref="Q97:Q98"/>
    <mergeCell ref="R97:R98"/>
    <mergeCell ref="V97:V98"/>
    <mergeCell ref="R101:R102"/>
    <mergeCell ref="V101:V102"/>
    <mergeCell ref="W101:W102"/>
    <mergeCell ref="AA101:AA102"/>
    <mergeCell ref="AB101:AB102"/>
    <mergeCell ref="A5:A24"/>
    <mergeCell ref="B5:B6"/>
    <mergeCell ref="C5:C6"/>
    <mergeCell ref="G5:G6"/>
    <mergeCell ref="H5:H6"/>
    <mergeCell ref="W99:W100"/>
    <mergeCell ref="AA99:AA100"/>
    <mergeCell ref="AB99:AB100"/>
    <mergeCell ref="B101:B102"/>
    <mergeCell ref="C101:C102"/>
    <mergeCell ref="G101:G102"/>
    <mergeCell ref="H101:H102"/>
    <mergeCell ref="L101:L102"/>
    <mergeCell ref="M101:M102"/>
    <mergeCell ref="Q101:Q102"/>
    <mergeCell ref="AB97:AB98"/>
    <mergeCell ref="B99:B100"/>
    <mergeCell ref="C99:C100"/>
    <mergeCell ref="G99:G100"/>
    <mergeCell ref="B9:B10"/>
    <mergeCell ref="C9:C10"/>
    <mergeCell ref="G9:G10"/>
    <mergeCell ref="H9:H10"/>
    <mergeCell ref="L9:L10"/>
    <mergeCell ref="M9:M10"/>
    <mergeCell ref="AA5:AA6"/>
    <mergeCell ref="AB5:AB6"/>
    <mergeCell ref="B7:B8"/>
    <mergeCell ref="C7:C8"/>
    <mergeCell ref="G7:G8"/>
    <mergeCell ref="H7:H8"/>
    <mergeCell ref="L7:L8"/>
    <mergeCell ref="M7:M8"/>
    <mergeCell ref="Q7:Q8"/>
    <mergeCell ref="R7:R8"/>
    <mergeCell ref="L5:L6"/>
    <mergeCell ref="M5:M6"/>
    <mergeCell ref="Q5:Q6"/>
    <mergeCell ref="R5:R6"/>
    <mergeCell ref="V5:V6"/>
    <mergeCell ref="W5:W6"/>
    <mergeCell ref="Q9:Q10"/>
    <mergeCell ref="R9:R10"/>
    <mergeCell ref="V9:V10"/>
    <mergeCell ref="W9:W10"/>
    <mergeCell ref="AA9:AA10"/>
    <mergeCell ref="AB9:AB10"/>
    <mergeCell ref="V7:V8"/>
    <mergeCell ref="W7:W8"/>
    <mergeCell ref="AA7:AA8"/>
    <mergeCell ref="AB7:AB8"/>
    <mergeCell ref="Q11:Q12"/>
    <mergeCell ref="R11:R12"/>
    <mergeCell ref="V11:V12"/>
    <mergeCell ref="W11:W12"/>
    <mergeCell ref="AA11:AA12"/>
    <mergeCell ref="AB11:AB12"/>
    <mergeCell ref="B11:B12"/>
    <mergeCell ref="C11:C12"/>
    <mergeCell ref="G11:G12"/>
    <mergeCell ref="H11:H12"/>
    <mergeCell ref="L11:L12"/>
    <mergeCell ref="M11:M12"/>
    <mergeCell ref="Q13:Q14"/>
    <mergeCell ref="R13:R14"/>
    <mergeCell ref="V13:V14"/>
    <mergeCell ref="W13:W14"/>
    <mergeCell ref="AA13:AA14"/>
    <mergeCell ref="AB13:AB14"/>
    <mergeCell ref="B13:B14"/>
    <mergeCell ref="C13:C14"/>
    <mergeCell ref="G13:G14"/>
    <mergeCell ref="H13:H14"/>
    <mergeCell ref="L13:L14"/>
    <mergeCell ref="M13:M14"/>
    <mergeCell ref="Q15:Q16"/>
    <mergeCell ref="R15:R16"/>
    <mergeCell ref="V15:V16"/>
    <mergeCell ref="W15:W16"/>
    <mergeCell ref="AA15:AA16"/>
    <mergeCell ref="AB15:AB16"/>
    <mergeCell ref="B15:B16"/>
    <mergeCell ref="C15:C16"/>
    <mergeCell ref="G15:G16"/>
    <mergeCell ref="H15:H16"/>
    <mergeCell ref="L15:L16"/>
    <mergeCell ref="M15:M16"/>
    <mergeCell ref="Q17:Q18"/>
    <mergeCell ref="R17:R18"/>
    <mergeCell ref="V17:V18"/>
    <mergeCell ref="W17:W18"/>
    <mergeCell ref="AA17:AA18"/>
    <mergeCell ref="AB17:AB18"/>
    <mergeCell ref="B17:B18"/>
    <mergeCell ref="C17:C18"/>
    <mergeCell ref="G17:G18"/>
    <mergeCell ref="H17:H18"/>
    <mergeCell ref="L17:L18"/>
    <mergeCell ref="M17:M18"/>
    <mergeCell ref="Q19:Q20"/>
    <mergeCell ref="R19:R20"/>
    <mergeCell ref="V19:V20"/>
    <mergeCell ref="W19:W20"/>
    <mergeCell ref="AA19:AA20"/>
    <mergeCell ref="AB19:AB20"/>
    <mergeCell ref="B19:B20"/>
    <mergeCell ref="C19:C20"/>
    <mergeCell ref="G19:G20"/>
    <mergeCell ref="H19:H20"/>
    <mergeCell ref="L19:L20"/>
    <mergeCell ref="M19:M20"/>
    <mergeCell ref="Q21:Q22"/>
    <mergeCell ref="R21:R22"/>
    <mergeCell ref="V21:V22"/>
    <mergeCell ref="W21:W22"/>
    <mergeCell ref="AA21:AA22"/>
    <mergeCell ref="AB21:AB22"/>
    <mergeCell ref="B21:B22"/>
    <mergeCell ref="C21:C22"/>
    <mergeCell ref="G21:G22"/>
    <mergeCell ref="H21:H22"/>
    <mergeCell ref="L21:L22"/>
    <mergeCell ref="M21:M22"/>
    <mergeCell ref="Q23:Q24"/>
    <mergeCell ref="R23:R24"/>
    <mergeCell ref="V23:V24"/>
    <mergeCell ref="W23:W24"/>
    <mergeCell ref="AA23:AA24"/>
    <mergeCell ref="AB23:AB24"/>
    <mergeCell ref="B23:B24"/>
    <mergeCell ref="C23:C24"/>
    <mergeCell ref="G23:G24"/>
    <mergeCell ref="H23:H24"/>
    <mergeCell ref="L23:L24"/>
    <mergeCell ref="M23:M24"/>
    <mergeCell ref="AA55:AA56"/>
    <mergeCell ref="AB55:AB56"/>
    <mergeCell ref="B55:B56"/>
    <mergeCell ref="C55:C56"/>
    <mergeCell ref="G55:G56"/>
    <mergeCell ref="H55:H56"/>
    <mergeCell ref="L55:L56"/>
    <mergeCell ref="M55:M56"/>
    <mergeCell ref="Q57:Q58"/>
    <mergeCell ref="R57:R58"/>
    <mergeCell ref="V57:V58"/>
    <mergeCell ref="W57:W58"/>
    <mergeCell ref="AA57:AA58"/>
    <mergeCell ref="AB57:AB58"/>
    <mergeCell ref="B57:B58"/>
    <mergeCell ref="C57:C58"/>
    <mergeCell ref="G57:G58"/>
    <mergeCell ref="H57:H58"/>
    <mergeCell ref="L57:L58"/>
    <mergeCell ref="M57:M58"/>
    <mergeCell ref="W61:W62"/>
    <mergeCell ref="AA61:AA62"/>
    <mergeCell ref="AB61:AB62"/>
    <mergeCell ref="B61:B62"/>
    <mergeCell ref="C61:C62"/>
    <mergeCell ref="G61:G62"/>
    <mergeCell ref="H61:H62"/>
    <mergeCell ref="L61:L62"/>
    <mergeCell ref="M61:M62"/>
    <mergeCell ref="H31:H32"/>
    <mergeCell ref="L31:L32"/>
    <mergeCell ref="M31:M32"/>
    <mergeCell ref="Q33:Q34"/>
    <mergeCell ref="R33:R34"/>
    <mergeCell ref="V33:V34"/>
    <mergeCell ref="W33:W34"/>
    <mergeCell ref="AA33:AA34"/>
    <mergeCell ref="AB33:AB34"/>
    <mergeCell ref="B33:B34"/>
    <mergeCell ref="C33:C34"/>
    <mergeCell ref="G33:G34"/>
    <mergeCell ref="H33:H34"/>
    <mergeCell ref="L33:L34"/>
    <mergeCell ref="M33:M34"/>
    <mergeCell ref="Q35:Q36"/>
    <mergeCell ref="R35:R36"/>
    <mergeCell ref="V35:V36"/>
    <mergeCell ref="W35:W36"/>
    <mergeCell ref="AA35:AA36"/>
    <mergeCell ref="AB35:AB36"/>
    <mergeCell ref="B35:B36"/>
    <mergeCell ref="C35:C36"/>
    <mergeCell ref="G35:G36"/>
    <mergeCell ref="H35:H36"/>
    <mergeCell ref="L35:L36"/>
    <mergeCell ref="M35:M36"/>
    <mergeCell ref="Q37:Q38"/>
    <mergeCell ref="R37:R38"/>
    <mergeCell ref="V37:V38"/>
    <mergeCell ref="W37:W38"/>
    <mergeCell ref="AA37:AA38"/>
    <mergeCell ref="AB37:AB38"/>
    <mergeCell ref="B37:B38"/>
    <mergeCell ref="C37:C38"/>
    <mergeCell ref="G37:G38"/>
    <mergeCell ref="H37:H38"/>
    <mergeCell ref="L37:L38"/>
    <mergeCell ref="M37:M38"/>
    <mergeCell ref="Q39:Q40"/>
    <mergeCell ref="R39:R40"/>
    <mergeCell ref="V39:V40"/>
    <mergeCell ref="W39:W40"/>
    <mergeCell ref="AA39:AA40"/>
    <mergeCell ref="AB39:AB40"/>
    <mergeCell ref="B39:B40"/>
    <mergeCell ref="C39:C40"/>
    <mergeCell ref="G39:G40"/>
    <mergeCell ref="H39:H40"/>
    <mergeCell ref="L39:L40"/>
    <mergeCell ref="M39:M40"/>
    <mergeCell ref="W59:W60"/>
    <mergeCell ref="AA59:AA60"/>
    <mergeCell ref="AB59:AB60"/>
    <mergeCell ref="B59:B60"/>
    <mergeCell ref="C59:C60"/>
    <mergeCell ref="G59:G60"/>
    <mergeCell ref="H59:H60"/>
    <mergeCell ref="L59:L60"/>
    <mergeCell ref="M59:M60"/>
    <mergeCell ref="A65:A84"/>
    <mergeCell ref="B65:B66"/>
    <mergeCell ref="C65:C66"/>
    <mergeCell ref="G65:G66"/>
    <mergeCell ref="H65:H66"/>
    <mergeCell ref="L65:L66"/>
    <mergeCell ref="Q59:Q60"/>
    <mergeCell ref="R59:R60"/>
    <mergeCell ref="V59:V60"/>
    <mergeCell ref="Q61:Q62"/>
    <mergeCell ref="R61:R62"/>
    <mergeCell ref="V61:V62"/>
    <mergeCell ref="B69:B70"/>
    <mergeCell ref="C69:C70"/>
    <mergeCell ref="G69:G70"/>
    <mergeCell ref="H69:H70"/>
    <mergeCell ref="L69:L70"/>
    <mergeCell ref="M69:M70"/>
    <mergeCell ref="Q69:Q70"/>
    <mergeCell ref="R69:R70"/>
    <mergeCell ref="V69:V70"/>
    <mergeCell ref="B73:B74"/>
    <mergeCell ref="C73:C74"/>
    <mergeCell ref="G73:G74"/>
    <mergeCell ref="AB65:AB66"/>
    <mergeCell ref="B67:B68"/>
    <mergeCell ref="C67:C68"/>
    <mergeCell ref="G67:G68"/>
    <mergeCell ref="H67:H68"/>
    <mergeCell ref="L67:L68"/>
    <mergeCell ref="M67:M68"/>
    <mergeCell ref="Q67:Q68"/>
    <mergeCell ref="R67:R68"/>
    <mergeCell ref="V67:V68"/>
    <mergeCell ref="M65:M66"/>
    <mergeCell ref="Q65:Q66"/>
    <mergeCell ref="R65:R66"/>
    <mergeCell ref="V65:V66"/>
    <mergeCell ref="W65:W66"/>
    <mergeCell ref="AA65:AA66"/>
    <mergeCell ref="W67:W68"/>
    <mergeCell ref="AA67:AA68"/>
    <mergeCell ref="AB67:AB68"/>
    <mergeCell ref="M71:M72"/>
    <mergeCell ref="Q71:Q72"/>
    <mergeCell ref="R71:R72"/>
    <mergeCell ref="V71:V72"/>
    <mergeCell ref="W69:W70"/>
    <mergeCell ref="AA69:AA70"/>
    <mergeCell ref="AB69:AB70"/>
    <mergeCell ref="B71:B72"/>
    <mergeCell ref="C71:C72"/>
    <mergeCell ref="G71:G72"/>
    <mergeCell ref="H71:H72"/>
    <mergeCell ref="L71:L72"/>
    <mergeCell ref="AB71:AB72"/>
    <mergeCell ref="W71:W72"/>
    <mergeCell ref="AA71:AA72"/>
    <mergeCell ref="W73:W74"/>
    <mergeCell ref="AA73:AA74"/>
    <mergeCell ref="AB73:AB74"/>
    <mergeCell ref="B75:B76"/>
    <mergeCell ref="C75:C76"/>
    <mergeCell ref="G75:G76"/>
    <mergeCell ref="H75:H76"/>
    <mergeCell ref="L75:L76"/>
    <mergeCell ref="M75:M76"/>
    <mergeCell ref="Q75:Q76"/>
    <mergeCell ref="R75:R76"/>
    <mergeCell ref="V75:V76"/>
    <mergeCell ref="W75:W76"/>
    <mergeCell ref="AA75:AA76"/>
    <mergeCell ref="AB75:AB76"/>
    <mergeCell ref="H73:H74"/>
    <mergeCell ref="L73:L74"/>
    <mergeCell ref="M73:M74"/>
    <mergeCell ref="Q73:Q74"/>
    <mergeCell ref="R73:R74"/>
    <mergeCell ref="V73:V74"/>
    <mergeCell ref="AA83:AA84"/>
    <mergeCell ref="R81:R82"/>
    <mergeCell ref="V81:V82"/>
    <mergeCell ref="B77:B78"/>
    <mergeCell ref="C77:C78"/>
    <mergeCell ref="G77:G78"/>
    <mergeCell ref="H77:H78"/>
    <mergeCell ref="L77:L78"/>
    <mergeCell ref="AB77:AB78"/>
    <mergeCell ref="B79:B80"/>
    <mergeCell ref="C79:C80"/>
    <mergeCell ref="G79:G80"/>
    <mergeCell ref="H79:H80"/>
    <mergeCell ref="L79:L80"/>
    <mergeCell ref="M79:M80"/>
    <mergeCell ref="Q79:Q80"/>
    <mergeCell ref="R79:R80"/>
    <mergeCell ref="V79:V80"/>
    <mergeCell ref="M77:M78"/>
    <mergeCell ref="Q77:Q78"/>
    <mergeCell ref="R77:R78"/>
    <mergeCell ref="V77:V78"/>
    <mergeCell ref="W77:W78"/>
    <mergeCell ref="AA77:AA78"/>
    <mergeCell ref="W81:W82"/>
    <mergeCell ref="AA81:AA82"/>
    <mergeCell ref="AB81:AB82"/>
    <mergeCell ref="B83:B84"/>
    <mergeCell ref="C83:C84"/>
    <mergeCell ref="G83:G84"/>
    <mergeCell ref="H83:H84"/>
    <mergeCell ref="L83:L84"/>
    <mergeCell ref="W79:W80"/>
    <mergeCell ref="AA79:AA80"/>
    <mergeCell ref="AB79:AB80"/>
    <mergeCell ref="B81:B82"/>
    <mergeCell ref="C81:C82"/>
    <mergeCell ref="G81:G82"/>
    <mergeCell ref="H81:H82"/>
    <mergeCell ref="L81:L82"/>
    <mergeCell ref="M81:M82"/>
    <mergeCell ref="Q81:Q82"/>
    <mergeCell ref="AB83:AB84"/>
    <mergeCell ref="M83:M84"/>
    <mergeCell ref="Q83:Q84"/>
    <mergeCell ref="R83:R84"/>
    <mergeCell ref="V83:V84"/>
    <mergeCell ref="W83:W84"/>
  </mergeCells>
  <phoneticPr fontId="18"/>
  <conditionalFormatting sqref="E110">
    <cfRule type="duplicateValues" dxfId="155" priority="110"/>
  </conditionalFormatting>
  <conditionalFormatting sqref="E120">
    <cfRule type="duplicateValues" dxfId="154" priority="109"/>
  </conditionalFormatting>
  <conditionalFormatting sqref="E119">
    <cfRule type="duplicateValues" dxfId="153" priority="108"/>
  </conditionalFormatting>
  <conditionalFormatting sqref="J108">
    <cfRule type="duplicateValues" dxfId="152" priority="103"/>
  </conditionalFormatting>
  <conditionalFormatting sqref="J113">
    <cfRule type="duplicateValues" dxfId="151" priority="102"/>
  </conditionalFormatting>
  <conditionalFormatting sqref="Y117">
    <cfRule type="duplicateValues" dxfId="150" priority="95"/>
  </conditionalFormatting>
  <conditionalFormatting sqref="Y118">
    <cfRule type="duplicateValues" dxfId="149" priority="94"/>
  </conditionalFormatting>
  <conditionalFormatting sqref="Y120">
    <cfRule type="duplicateValues" dxfId="148" priority="93"/>
  </conditionalFormatting>
  <conditionalFormatting sqref="T120">
    <cfRule type="duplicateValues" dxfId="147" priority="90"/>
  </conditionalFormatting>
  <conditionalFormatting sqref="T119">
    <cfRule type="duplicateValues" dxfId="146" priority="89"/>
  </conditionalFormatting>
  <conditionalFormatting sqref="AD106">
    <cfRule type="duplicateValues" dxfId="145" priority="88"/>
  </conditionalFormatting>
  <conditionalFormatting sqref="T110">
    <cfRule type="duplicateValues" dxfId="144" priority="87"/>
  </conditionalFormatting>
  <conditionalFormatting sqref="T116">
    <cfRule type="duplicateValues" dxfId="143" priority="86"/>
  </conditionalFormatting>
  <conditionalFormatting sqref="T115">
    <cfRule type="duplicateValues" dxfId="142" priority="85"/>
  </conditionalFormatting>
  <conditionalFormatting sqref="E116">
    <cfRule type="duplicateValues" dxfId="141" priority="84"/>
  </conditionalFormatting>
  <conditionalFormatting sqref="E115">
    <cfRule type="duplicateValues" dxfId="140" priority="83"/>
  </conditionalFormatting>
  <conditionalFormatting sqref="Y124">
    <cfRule type="duplicateValues" dxfId="139" priority="81"/>
  </conditionalFormatting>
  <conditionalFormatting sqref="E128">
    <cfRule type="duplicateValues" dxfId="138" priority="80"/>
  </conditionalFormatting>
  <conditionalFormatting sqref="J126">
    <cfRule type="duplicateValues" dxfId="137" priority="79"/>
  </conditionalFormatting>
  <conditionalFormatting sqref="J131">
    <cfRule type="duplicateValues" dxfId="136" priority="78"/>
  </conditionalFormatting>
  <conditionalFormatting sqref="T128">
    <cfRule type="duplicateValues" dxfId="135" priority="77"/>
  </conditionalFormatting>
  <conditionalFormatting sqref="E140">
    <cfRule type="duplicateValues" dxfId="134" priority="68"/>
  </conditionalFormatting>
  <conditionalFormatting sqref="E150">
    <cfRule type="duplicateValues" dxfId="133" priority="67"/>
  </conditionalFormatting>
  <conditionalFormatting sqref="E149">
    <cfRule type="duplicateValues" dxfId="132" priority="66"/>
  </conditionalFormatting>
  <conditionalFormatting sqref="J138">
    <cfRule type="duplicateValues" dxfId="131" priority="65"/>
  </conditionalFormatting>
  <conditionalFormatting sqref="J143">
    <cfRule type="duplicateValues" dxfId="130" priority="64"/>
  </conditionalFormatting>
  <conditionalFormatting sqref="Y147">
    <cfRule type="duplicateValues" dxfId="129" priority="63"/>
  </conditionalFormatting>
  <conditionalFormatting sqref="Y148">
    <cfRule type="duplicateValues" dxfId="128" priority="62"/>
  </conditionalFormatting>
  <conditionalFormatting sqref="Y150">
    <cfRule type="duplicateValues" dxfId="127" priority="61"/>
  </conditionalFormatting>
  <conditionalFormatting sqref="T150">
    <cfRule type="duplicateValues" dxfId="126" priority="60"/>
  </conditionalFormatting>
  <conditionalFormatting sqref="T149">
    <cfRule type="duplicateValues" dxfId="125" priority="59"/>
  </conditionalFormatting>
  <conditionalFormatting sqref="AD136">
    <cfRule type="duplicateValues" dxfId="124" priority="58"/>
  </conditionalFormatting>
  <conditionalFormatting sqref="T140">
    <cfRule type="duplicateValues" dxfId="123" priority="57"/>
  </conditionalFormatting>
  <conditionalFormatting sqref="T146">
    <cfRule type="duplicateValues" dxfId="122" priority="56"/>
  </conditionalFormatting>
  <conditionalFormatting sqref="T145">
    <cfRule type="duplicateValues" dxfId="121" priority="55"/>
  </conditionalFormatting>
  <conditionalFormatting sqref="E146">
    <cfRule type="duplicateValues" dxfId="120" priority="54"/>
  </conditionalFormatting>
  <conditionalFormatting sqref="E145">
    <cfRule type="duplicateValues" dxfId="119" priority="53"/>
  </conditionalFormatting>
  <conditionalFormatting sqref="Y154">
    <cfRule type="duplicateValues" dxfId="118" priority="52"/>
  </conditionalFormatting>
  <conditionalFormatting sqref="E158">
    <cfRule type="duplicateValues" dxfId="117" priority="51"/>
  </conditionalFormatting>
  <conditionalFormatting sqref="J156">
    <cfRule type="duplicateValues" dxfId="116" priority="50"/>
  </conditionalFormatting>
  <conditionalFormatting sqref="J161">
    <cfRule type="duplicateValues" dxfId="115" priority="49"/>
  </conditionalFormatting>
  <conditionalFormatting sqref="T158">
    <cfRule type="duplicateValues" dxfId="114" priority="48"/>
  </conditionalFormatting>
  <conditionalFormatting sqref="E100">
    <cfRule type="duplicateValues" dxfId="113" priority="47"/>
  </conditionalFormatting>
  <conditionalFormatting sqref="E99">
    <cfRule type="duplicateValues" dxfId="112" priority="46"/>
  </conditionalFormatting>
  <conditionalFormatting sqref="J93">
    <cfRule type="duplicateValues" dxfId="111" priority="45"/>
  </conditionalFormatting>
  <conditionalFormatting sqref="Y97">
    <cfRule type="duplicateValues" dxfId="110" priority="44"/>
  </conditionalFormatting>
  <conditionalFormatting sqref="Y98">
    <cfRule type="duplicateValues" dxfId="109" priority="43"/>
  </conditionalFormatting>
  <conditionalFormatting sqref="Y100">
    <cfRule type="duplicateValues" dxfId="108" priority="42"/>
  </conditionalFormatting>
  <conditionalFormatting sqref="T100">
    <cfRule type="duplicateValues" dxfId="107" priority="41"/>
  </conditionalFormatting>
  <conditionalFormatting sqref="T99">
    <cfRule type="duplicateValues" dxfId="106" priority="40"/>
  </conditionalFormatting>
  <conditionalFormatting sqref="T96">
    <cfRule type="duplicateValues" dxfId="105" priority="39"/>
  </conditionalFormatting>
  <conditionalFormatting sqref="T95">
    <cfRule type="duplicateValues" dxfId="104" priority="38"/>
  </conditionalFormatting>
  <conditionalFormatting sqref="E96">
    <cfRule type="duplicateValues" dxfId="103" priority="37"/>
  </conditionalFormatting>
  <conditionalFormatting sqref="E95">
    <cfRule type="duplicateValues" dxfId="102" priority="36"/>
  </conditionalFormatting>
  <conditionalFormatting sqref="E20">
    <cfRule type="duplicateValues" dxfId="101" priority="35"/>
  </conditionalFormatting>
  <conditionalFormatting sqref="E19">
    <cfRule type="duplicateValues" dxfId="100" priority="34"/>
  </conditionalFormatting>
  <conditionalFormatting sqref="J13">
    <cfRule type="duplicateValues" dxfId="99" priority="33"/>
  </conditionalFormatting>
  <conditionalFormatting sqref="Y17">
    <cfRule type="duplicateValues" dxfId="98" priority="32"/>
  </conditionalFormatting>
  <conditionalFormatting sqref="Y18">
    <cfRule type="duplicateValues" dxfId="97" priority="31"/>
  </conditionalFormatting>
  <conditionalFormatting sqref="Y20">
    <cfRule type="duplicateValues" dxfId="96" priority="30"/>
  </conditionalFormatting>
  <conditionalFormatting sqref="T20">
    <cfRule type="duplicateValues" dxfId="95" priority="29"/>
  </conditionalFormatting>
  <conditionalFormatting sqref="T19">
    <cfRule type="duplicateValues" dxfId="94" priority="28"/>
  </conditionalFormatting>
  <conditionalFormatting sqref="T16">
    <cfRule type="duplicateValues" dxfId="93" priority="27"/>
  </conditionalFormatting>
  <conditionalFormatting sqref="T15">
    <cfRule type="duplicateValues" dxfId="92" priority="26"/>
  </conditionalFormatting>
  <conditionalFormatting sqref="E16">
    <cfRule type="duplicateValues" dxfId="91" priority="25"/>
  </conditionalFormatting>
  <conditionalFormatting sqref="E15">
    <cfRule type="duplicateValues" dxfId="90" priority="24"/>
  </conditionalFormatting>
  <conditionalFormatting sqref="E40">
    <cfRule type="duplicateValues" dxfId="89" priority="12"/>
  </conditionalFormatting>
  <conditionalFormatting sqref="E39">
    <cfRule type="duplicateValues" dxfId="88" priority="11"/>
  </conditionalFormatting>
  <conditionalFormatting sqref="J33">
    <cfRule type="duplicateValues" dxfId="87" priority="10"/>
  </conditionalFormatting>
  <conditionalFormatting sqref="Y37">
    <cfRule type="duplicateValues" dxfId="86" priority="9"/>
  </conditionalFormatting>
  <conditionalFormatting sqref="Y38">
    <cfRule type="duplicateValues" dxfId="85" priority="8"/>
  </conditionalFormatting>
  <conditionalFormatting sqref="Y40">
    <cfRule type="duplicateValues" dxfId="84" priority="7"/>
  </conditionalFormatting>
  <conditionalFormatting sqref="T40">
    <cfRule type="duplicateValues" dxfId="83" priority="6"/>
  </conditionalFormatting>
  <conditionalFormatting sqref="T39">
    <cfRule type="duplicateValues" dxfId="82" priority="5"/>
  </conditionalFormatting>
  <conditionalFormatting sqref="T36">
    <cfRule type="duplicateValues" dxfId="81" priority="4"/>
  </conditionalFormatting>
  <conditionalFormatting sqref="T35">
    <cfRule type="duplicateValues" dxfId="80" priority="3"/>
  </conditionalFormatting>
  <conditionalFormatting sqref="E36">
    <cfRule type="duplicateValues" dxfId="79" priority="2"/>
  </conditionalFormatting>
  <conditionalFormatting sqref="E35">
    <cfRule type="duplicateValues" dxfId="78" priority="1"/>
  </conditionalFormatting>
  <dataValidations count="1">
    <dataValidation type="list" allowBlank="1" showInputMessage="1" showErrorMessage="1" sqref="E65655 E146 T146 WWB36 WMF36 WCJ36 VSN36 VIR36 UYV36 UOZ36 UFD36 TVH36 TLL36 TBP36 SRT36 SHX36 RYB36 ROF36 REJ36 QUN36 QKR36 QAV36 PQZ36 PHD36 OXH36 ONL36 ODP36 NTT36 NJX36 NAB36 MQF36 MGJ36 LWN36 LMR36 LCV36 KSZ36 KJD36 JZH36 JPL36 JFP36 IVT36 ILX36 ICB36 HSF36 HIJ36 GYN36 GOR36 GEV36 FUZ36 FLD36 FBH36 ERL36 EHP36 DXT36 DNX36 DEB36 CUF36 CKJ36 CAN36 BQR36 BGV36 AWZ36 AND36 ADH36 TL36 JP36 T150 WVM36 WLQ36 WBU36 VRY36 VIC36 UYG36 UOK36 UEO36 TUS36 TKW36 TBA36 SRE36 SHI36 RXM36 RNQ36 RDU36 QTY36 QKC36 QAG36 PQK36 PGO36 OWS36 OMW36 ODA36 NTE36 NJI36 MZM36 MPQ36 MFU36 LVY36 LMC36 LCG36 KSK36 KIO36 JYS36 JOW36 JFA36 IVE36 ILI36 IBM36 HRQ36 HHU36 GXY36 GOC36 GEG36 FUK36 FKO36 FAS36 EQW36 EHA36 DXE36 DNI36 DDM36 CTQ36 CJU36 BZY36 BQC36 BGG36 AWK36 AMO36 ACS36 SW36 JA36 E150 E16 T16 WWB20 WMF20 WCJ20 VSN20 VIR20 UYV20 UOZ20 UFD20 TVH20 TLL20 TBP20 SRT20 SHX20 RYB20 ROF20 REJ20 QUN20 QKR20 QAV20 PQZ20 PHD20 OXH20 ONL20 ODP20 NTT20 NJX20 NAB20 MQF20 MGJ20 LWN20 LMR20 LCV20 KSZ20 KJD20 JZH20 JPL20 JFP20 IVT20 ILX20 ICB20 HSF20 HIJ20 GYN20 GOR20 GEV20 FUZ20 FLD20 FBH20 ERL20 EHP20 DXT20 DNX20 DEB20 CUF20 CKJ20 CAN20 BQR20 BGV20 AWZ20 AND20 ADH20 TL20 JP20 T20 WVM20 WLQ20 WBU20 VRY20 VIC20 UYG20 UOK20 UEO20 TUS20 TKW20 TBA20 SRE20 SHI20 RXM20 RNQ20 RDU20 QTY20 QKC20 QAG20 PQK20 PGO20 OWS20 OMW20 ODA20 NTE20 NJI20 MZM20 MPQ20 MFU20 LVY20 LMC20 LCG20 KSK20 KIO20 JYS20 JOW20 JFA20 IVE20 ILI20 IBM20 HRQ20 HHU20 GXY20 GOC20 GEG20 FUK20 FKO20 FAS20 EQW20 EHA20 DXE20 DNI20 DDM20 CTQ20 CJU20 BZY20 BQC20 BGG20 AWK20 AMO20 ACS20 SW20 JA20 E20 E96 T96 WWB100 WMF100 WCJ100 VSN100 VIR100 UYV100 UOZ100 UFD100 TVH100 TLL100 TBP100 SRT100 SHX100 RYB100 ROF100 REJ100 QUN100 QKR100 QAV100 PQZ100 PHD100 OXH100 ONL100 ODP100 NTT100 NJX100 NAB100 MQF100 MGJ100 LWN100 LMR100 LCV100 KSZ100 KJD100 JZH100 JPL100 JFP100 IVT100 ILX100 ICB100 HSF100 HIJ100 GYN100 GOR100 GEV100 FUZ100 FLD100 FBH100 ERL100 EHP100 DXT100 DNX100 DEB100 CUF100 CKJ100 CAN100 BQR100 BGV100 AWZ100 AND100 ADH100 TL100 JP100 T100 WVM100 WLQ100 WBU100 VRY100 VIC100 UYG100 UOK100 UEO100 TUS100 TKW100 TBA100 SRE100 SHI100 RXM100 RNQ100 RDU100 QTY100 QKC100 QAG100 PQK100 PGO100 OWS100 OMW100 ODA100 NTE100 NJI100 MZM100 MPQ100 MFU100 LVY100 LMC100 LCG100 KSK100 KIO100 JYS100 JOW100 JFA100 IVE100 ILI100 IBM100 HRQ100 HHU100 GXY100 GOC100 GEG100 FUK100 FKO100 FAS100 EQW100 EHA100 DXE100 DNI100 DDM100 CTQ100 CJU100 BZY100 BQC100 BGG100 AWK100 AMO100 ACS100 SW100 JA100 E100 E116 T116 WWB983159 WMF983159 WCJ983159 VSN983159 VIR983159 UYV983159 UOZ983159 UFD983159 TVH983159 TLL983159 TBP983159 SRT983159 SHX983159 RYB983159 ROF983159 REJ983159 QUN983159 QKR983159 QAV983159 PQZ983159 PHD983159 OXH983159 ONL983159 ODP983159 NTT983159 NJX983159 NAB983159 MQF983159 MGJ983159 LWN983159 LMR983159 LCV983159 KSZ983159 KJD983159 JZH983159 JPL983159 JFP983159 IVT983159 ILX983159 ICB983159 HSF983159 HIJ983159 GYN983159 GOR983159 GEV983159 FUZ983159 FLD983159 FBH983159 ERL983159 EHP983159 DXT983159 DNX983159 DEB983159 CUF983159 CKJ983159 CAN983159 BQR983159 BGV983159 AWZ983159 AND983159 ADH983159 TL983159 JP983159 T983159 WWB917623 WMF917623 WCJ917623 VSN917623 VIR917623 UYV917623 UOZ917623 UFD917623 TVH917623 TLL917623 TBP917623 SRT917623 SHX917623 RYB917623 ROF917623 REJ917623 QUN917623 QKR917623 QAV917623 PQZ917623 PHD917623 OXH917623 ONL917623 ODP917623 NTT917623 NJX917623 NAB917623 MQF917623 MGJ917623 LWN917623 LMR917623 LCV917623 KSZ917623 KJD917623 JZH917623 JPL917623 JFP917623 IVT917623 ILX917623 ICB917623 HSF917623 HIJ917623 GYN917623 GOR917623 GEV917623 FUZ917623 FLD917623 FBH917623 ERL917623 EHP917623 DXT917623 DNX917623 DEB917623 CUF917623 CKJ917623 CAN917623 BQR917623 BGV917623 AWZ917623 AND917623 ADH917623 TL917623 JP917623 T917623 WWB852087 WMF852087 WCJ852087 VSN852087 VIR852087 UYV852087 UOZ852087 UFD852087 TVH852087 TLL852087 TBP852087 SRT852087 SHX852087 RYB852087 ROF852087 REJ852087 QUN852087 QKR852087 QAV852087 PQZ852087 PHD852087 OXH852087 ONL852087 ODP852087 NTT852087 NJX852087 NAB852087 MQF852087 MGJ852087 LWN852087 LMR852087 LCV852087 KSZ852087 KJD852087 JZH852087 JPL852087 JFP852087 IVT852087 ILX852087 ICB852087 HSF852087 HIJ852087 GYN852087 GOR852087 GEV852087 FUZ852087 FLD852087 FBH852087 ERL852087 EHP852087 DXT852087 DNX852087 DEB852087 CUF852087 CKJ852087 CAN852087 BQR852087 BGV852087 AWZ852087 AND852087 ADH852087 TL852087 JP852087 T852087 WWB786551 WMF786551 WCJ786551 VSN786551 VIR786551 UYV786551 UOZ786551 UFD786551 TVH786551 TLL786551 TBP786551 SRT786551 SHX786551 RYB786551 ROF786551 REJ786551 QUN786551 QKR786551 QAV786551 PQZ786551 PHD786551 OXH786551 ONL786551 ODP786551 NTT786551 NJX786551 NAB786551 MQF786551 MGJ786551 LWN786551 LMR786551 LCV786551 KSZ786551 KJD786551 JZH786551 JPL786551 JFP786551 IVT786551 ILX786551 ICB786551 HSF786551 HIJ786551 GYN786551 GOR786551 GEV786551 FUZ786551 FLD786551 FBH786551 ERL786551 EHP786551 DXT786551 DNX786551 DEB786551 CUF786551 CKJ786551 CAN786551 BQR786551 BGV786551 AWZ786551 AND786551 ADH786551 TL786551 JP786551 T786551 WWB721015 WMF721015 WCJ721015 VSN721015 VIR721015 UYV721015 UOZ721015 UFD721015 TVH721015 TLL721015 TBP721015 SRT721015 SHX721015 RYB721015 ROF721015 REJ721015 QUN721015 QKR721015 QAV721015 PQZ721015 PHD721015 OXH721015 ONL721015 ODP721015 NTT721015 NJX721015 NAB721015 MQF721015 MGJ721015 LWN721015 LMR721015 LCV721015 KSZ721015 KJD721015 JZH721015 JPL721015 JFP721015 IVT721015 ILX721015 ICB721015 HSF721015 HIJ721015 GYN721015 GOR721015 GEV721015 FUZ721015 FLD721015 FBH721015 ERL721015 EHP721015 DXT721015 DNX721015 DEB721015 CUF721015 CKJ721015 CAN721015 BQR721015 BGV721015 AWZ721015 AND721015 ADH721015 TL721015 JP721015 T721015 WWB655479 WMF655479 WCJ655479 VSN655479 VIR655479 UYV655479 UOZ655479 UFD655479 TVH655479 TLL655479 TBP655479 SRT655479 SHX655479 RYB655479 ROF655479 REJ655479 QUN655479 QKR655479 QAV655479 PQZ655479 PHD655479 OXH655479 ONL655479 ODP655479 NTT655479 NJX655479 NAB655479 MQF655479 MGJ655479 LWN655479 LMR655479 LCV655479 KSZ655479 KJD655479 JZH655479 JPL655479 JFP655479 IVT655479 ILX655479 ICB655479 HSF655479 HIJ655479 GYN655479 GOR655479 GEV655479 FUZ655479 FLD655479 FBH655479 ERL655479 EHP655479 DXT655479 DNX655479 DEB655479 CUF655479 CKJ655479 CAN655479 BQR655479 BGV655479 AWZ655479 AND655479 ADH655479 TL655479 JP655479 T655479 WWB589943 WMF589943 WCJ589943 VSN589943 VIR589943 UYV589943 UOZ589943 UFD589943 TVH589943 TLL589943 TBP589943 SRT589943 SHX589943 RYB589943 ROF589943 REJ589943 QUN589943 QKR589943 QAV589943 PQZ589943 PHD589943 OXH589943 ONL589943 ODP589943 NTT589943 NJX589943 NAB589943 MQF589943 MGJ589943 LWN589943 LMR589943 LCV589943 KSZ589943 KJD589943 JZH589943 JPL589943 JFP589943 IVT589943 ILX589943 ICB589943 HSF589943 HIJ589943 GYN589943 GOR589943 GEV589943 FUZ589943 FLD589943 FBH589943 ERL589943 EHP589943 DXT589943 DNX589943 DEB589943 CUF589943 CKJ589943 CAN589943 BQR589943 BGV589943 AWZ589943 AND589943 ADH589943 TL589943 JP589943 T589943 WWB524407 WMF524407 WCJ524407 VSN524407 VIR524407 UYV524407 UOZ524407 UFD524407 TVH524407 TLL524407 TBP524407 SRT524407 SHX524407 RYB524407 ROF524407 REJ524407 QUN524407 QKR524407 QAV524407 PQZ524407 PHD524407 OXH524407 ONL524407 ODP524407 NTT524407 NJX524407 NAB524407 MQF524407 MGJ524407 LWN524407 LMR524407 LCV524407 KSZ524407 KJD524407 JZH524407 JPL524407 JFP524407 IVT524407 ILX524407 ICB524407 HSF524407 HIJ524407 GYN524407 GOR524407 GEV524407 FUZ524407 FLD524407 FBH524407 ERL524407 EHP524407 DXT524407 DNX524407 DEB524407 CUF524407 CKJ524407 CAN524407 BQR524407 BGV524407 AWZ524407 AND524407 ADH524407 TL524407 JP524407 T524407 WWB458871 WMF458871 WCJ458871 VSN458871 VIR458871 UYV458871 UOZ458871 UFD458871 TVH458871 TLL458871 TBP458871 SRT458871 SHX458871 RYB458871 ROF458871 REJ458871 QUN458871 QKR458871 QAV458871 PQZ458871 PHD458871 OXH458871 ONL458871 ODP458871 NTT458871 NJX458871 NAB458871 MQF458871 MGJ458871 LWN458871 LMR458871 LCV458871 KSZ458871 KJD458871 JZH458871 JPL458871 JFP458871 IVT458871 ILX458871 ICB458871 HSF458871 HIJ458871 GYN458871 GOR458871 GEV458871 FUZ458871 FLD458871 FBH458871 ERL458871 EHP458871 DXT458871 DNX458871 DEB458871 CUF458871 CKJ458871 CAN458871 BQR458871 BGV458871 AWZ458871 AND458871 ADH458871 TL458871 JP458871 T458871 WWB393335 WMF393335 WCJ393335 VSN393335 VIR393335 UYV393335 UOZ393335 UFD393335 TVH393335 TLL393335 TBP393335 SRT393335 SHX393335 RYB393335 ROF393335 REJ393335 QUN393335 QKR393335 QAV393335 PQZ393335 PHD393335 OXH393335 ONL393335 ODP393335 NTT393335 NJX393335 NAB393335 MQF393335 MGJ393335 LWN393335 LMR393335 LCV393335 KSZ393335 KJD393335 JZH393335 JPL393335 JFP393335 IVT393335 ILX393335 ICB393335 HSF393335 HIJ393335 GYN393335 GOR393335 GEV393335 FUZ393335 FLD393335 FBH393335 ERL393335 EHP393335 DXT393335 DNX393335 DEB393335 CUF393335 CKJ393335 CAN393335 BQR393335 BGV393335 AWZ393335 AND393335 ADH393335 TL393335 JP393335 T393335 WWB327799 WMF327799 WCJ327799 VSN327799 VIR327799 UYV327799 UOZ327799 UFD327799 TVH327799 TLL327799 TBP327799 SRT327799 SHX327799 RYB327799 ROF327799 REJ327799 QUN327799 QKR327799 QAV327799 PQZ327799 PHD327799 OXH327799 ONL327799 ODP327799 NTT327799 NJX327799 NAB327799 MQF327799 MGJ327799 LWN327799 LMR327799 LCV327799 KSZ327799 KJD327799 JZH327799 JPL327799 JFP327799 IVT327799 ILX327799 ICB327799 HSF327799 HIJ327799 GYN327799 GOR327799 GEV327799 FUZ327799 FLD327799 FBH327799 ERL327799 EHP327799 DXT327799 DNX327799 DEB327799 CUF327799 CKJ327799 CAN327799 BQR327799 BGV327799 AWZ327799 AND327799 ADH327799 TL327799 JP327799 T327799 WWB262263 WMF262263 WCJ262263 VSN262263 VIR262263 UYV262263 UOZ262263 UFD262263 TVH262263 TLL262263 TBP262263 SRT262263 SHX262263 RYB262263 ROF262263 REJ262263 QUN262263 QKR262263 QAV262263 PQZ262263 PHD262263 OXH262263 ONL262263 ODP262263 NTT262263 NJX262263 NAB262263 MQF262263 MGJ262263 LWN262263 LMR262263 LCV262263 KSZ262263 KJD262263 JZH262263 JPL262263 JFP262263 IVT262263 ILX262263 ICB262263 HSF262263 HIJ262263 GYN262263 GOR262263 GEV262263 FUZ262263 FLD262263 FBH262263 ERL262263 EHP262263 DXT262263 DNX262263 DEB262263 CUF262263 CKJ262263 CAN262263 BQR262263 BGV262263 AWZ262263 AND262263 ADH262263 TL262263 JP262263 T262263 WWB196727 WMF196727 WCJ196727 VSN196727 VIR196727 UYV196727 UOZ196727 UFD196727 TVH196727 TLL196727 TBP196727 SRT196727 SHX196727 RYB196727 ROF196727 REJ196727 QUN196727 QKR196727 QAV196727 PQZ196727 PHD196727 OXH196727 ONL196727 ODP196727 NTT196727 NJX196727 NAB196727 MQF196727 MGJ196727 LWN196727 LMR196727 LCV196727 KSZ196727 KJD196727 JZH196727 JPL196727 JFP196727 IVT196727 ILX196727 ICB196727 HSF196727 HIJ196727 GYN196727 GOR196727 GEV196727 FUZ196727 FLD196727 FBH196727 ERL196727 EHP196727 DXT196727 DNX196727 DEB196727 CUF196727 CKJ196727 CAN196727 BQR196727 BGV196727 AWZ196727 AND196727 ADH196727 TL196727 JP196727 T196727 WWB131191 WMF131191 WCJ131191 VSN131191 VIR131191 UYV131191 UOZ131191 UFD131191 TVH131191 TLL131191 TBP131191 SRT131191 SHX131191 RYB131191 ROF131191 REJ131191 QUN131191 QKR131191 QAV131191 PQZ131191 PHD131191 OXH131191 ONL131191 ODP131191 NTT131191 NJX131191 NAB131191 MQF131191 MGJ131191 LWN131191 LMR131191 LCV131191 KSZ131191 KJD131191 JZH131191 JPL131191 JFP131191 IVT131191 ILX131191 ICB131191 HSF131191 HIJ131191 GYN131191 GOR131191 GEV131191 FUZ131191 FLD131191 FBH131191 ERL131191 EHP131191 DXT131191 DNX131191 DEB131191 CUF131191 CKJ131191 CAN131191 BQR131191 BGV131191 AWZ131191 AND131191 ADH131191 TL131191 JP131191 T131191 WWB65655 WMF65655 WCJ65655 VSN65655 VIR65655 UYV65655 UOZ65655 UFD65655 TVH65655 TLL65655 TBP65655 SRT65655 SHX65655 RYB65655 ROF65655 REJ65655 QUN65655 QKR65655 QAV65655 PQZ65655 PHD65655 OXH65655 ONL65655 ODP65655 NTT65655 NJX65655 NAB65655 MQF65655 MGJ65655 LWN65655 LMR65655 LCV65655 KSZ65655 KJD65655 JZH65655 JPL65655 JFP65655 IVT65655 ILX65655 ICB65655 HSF65655 HIJ65655 GYN65655 GOR65655 GEV65655 FUZ65655 FLD65655 FBH65655 ERL65655 EHP65655 DXT65655 DNX65655 DEB65655 CUF65655 CKJ65655 CAN65655 BQR65655 BGV65655 AWZ65655 AND65655 ADH65655 TL65655 JP65655 T65655 WWB120 WMF120 WCJ120 VSN120 VIR120 UYV120 UOZ120 UFD120 TVH120 TLL120 TBP120 SRT120 SHX120 RYB120 ROF120 REJ120 QUN120 QKR120 QAV120 PQZ120 PHD120 OXH120 ONL120 ODP120 NTT120 NJX120 NAB120 MQF120 MGJ120 LWN120 LMR120 LCV120 KSZ120 KJD120 JZH120 JPL120 JFP120 IVT120 ILX120 ICB120 HSF120 HIJ120 GYN120 GOR120 GEV120 FUZ120 FLD120 FBH120 ERL120 EHP120 DXT120 DNX120 DEB120 CUF120 CKJ120 CAN120 BQR120 BGV120 AWZ120 AND120 ADH120 TL120 JP120 T120 WVM983159 WLQ983159 WBU983159 VRY983159 VIC983159 UYG983159 UOK983159 UEO983159 TUS983159 TKW983159 TBA983159 SRE983159 SHI983159 RXM983159 RNQ983159 RDU983159 QTY983159 QKC983159 QAG983159 PQK983159 PGO983159 OWS983159 OMW983159 ODA983159 NTE983159 NJI983159 MZM983159 MPQ983159 MFU983159 LVY983159 LMC983159 LCG983159 KSK983159 KIO983159 JYS983159 JOW983159 JFA983159 IVE983159 ILI983159 IBM983159 HRQ983159 HHU983159 GXY983159 GOC983159 GEG983159 FUK983159 FKO983159 FAS983159 EQW983159 EHA983159 DXE983159 DNI983159 DDM983159 CTQ983159 CJU983159 BZY983159 BQC983159 BGG983159 AWK983159 AMO983159 ACS983159 SW983159 JA983159 E983159 WVM917623 WLQ917623 WBU917623 VRY917623 VIC917623 UYG917623 UOK917623 UEO917623 TUS917623 TKW917623 TBA917623 SRE917623 SHI917623 RXM917623 RNQ917623 RDU917623 QTY917623 QKC917623 QAG917623 PQK917623 PGO917623 OWS917623 OMW917623 ODA917623 NTE917623 NJI917623 MZM917623 MPQ917623 MFU917623 LVY917623 LMC917623 LCG917623 KSK917623 KIO917623 JYS917623 JOW917623 JFA917623 IVE917623 ILI917623 IBM917623 HRQ917623 HHU917623 GXY917623 GOC917623 GEG917623 FUK917623 FKO917623 FAS917623 EQW917623 EHA917623 DXE917623 DNI917623 DDM917623 CTQ917623 CJU917623 BZY917623 BQC917623 BGG917623 AWK917623 AMO917623 ACS917623 SW917623 JA917623 E917623 WVM852087 WLQ852087 WBU852087 VRY852087 VIC852087 UYG852087 UOK852087 UEO852087 TUS852087 TKW852087 TBA852087 SRE852087 SHI852087 RXM852087 RNQ852087 RDU852087 QTY852087 QKC852087 QAG852087 PQK852087 PGO852087 OWS852087 OMW852087 ODA852087 NTE852087 NJI852087 MZM852087 MPQ852087 MFU852087 LVY852087 LMC852087 LCG852087 KSK852087 KIO852087 JYS852087 JOW852087 JFA852087 IVE852087 ILI852087 IBM852087 HRQ852087 HHU852087 GXY852087 GOC852087 GEG852087 FUK852087 FKO852087 FAS852087 EQW852087 EHA852087 DXE852087 DNI852087 DDM852087 CTQ852087 CJU852087 BZY852087 BQC852087 BGG852087 AWK852087 AMO852087 ACS852087 SW852087 JA852087 E852087 WVM786551 WLQ786551 WBU786551 VRY786551 VIC786551 UYG786551 UOK786551 UEO786551 TUS786551 TKW786551 TBA786551 SRE786551 SHI786551 RXM786551 RNQ786551 RDU786551 QTY786551 QKC786551 QAG786551 PQK786551 PGO786551 OWS786551 OMW786551 ODA786551 NTE786551 NJI786551 MZM786551 MPQ786551 MFU786551 LVY786551 LMC786551 LCG786551 KSK786551 KIO786551 JYS786551 JOW786551 JFA786551 IVE786551 ILI786551 IBM786551 HRQ786551 HHU786551 GXY786551 GOC786551 GEG786551 FUK786551 FKO786551 FAS786551 EQW786551 EHA786551 DXE786551 DNI786551 DDM786551 CTQ786551 CJU786551 BZY786551 BQC786551 BGG786551 AWK786551 AMO786551 ACS786551 SW786551 JA786551 E786551 WVM721015 WLQ721015 WBU721015 VRY721015 VIC721015 UYG721015 UOK721015 UEO721015 TUS721015 TKW721015 TBA721015 SRE721015 SHI721015 RXM721015 RNQ721015 RDU721015 QTY721015 QKC721015 QAG721015 PQK721015 PGO721015 OWS721015 OMW721015 ODA721015 NTE721015 NJI721015 MZM721015 MPQ721015 MFU721015 LVY721015 LMC721015 LCG721015 KSK721015 KIO721015 JYS721015 JOW721015 JFA721015 IVE721015 ILI721015 IBM721015 HRQ721015 HHU721015 GXY721015 GOC721015 GEG721015 FUK721015 FKO721015 FAS721015 EQW721015 EHA721015 DXE721015 DNI721015 DDM721015 CTQ721015 CJU721015 BZY721015 BQC721015 BGG721015 AWK721015 AMO721015 ACS721015 SW721015 JA721015 E721015 WVM655479 WLQ655479 WBU655479 VRY655479 VIC655479 UYG655479 UOK655479 UEO655479 TUS655479 TKW655479 TBA655479 SRE655479 SHI655479 RXM655479 RNQ655479 RDU655479 QTY655479 QKC655479 QAG655479 PQK655479 PGO655479 OWS655479 OMW655479 ODA655479 NTE655479 NJI655479 MZM655479 MPQ655479 MFU655479 LVY655479 LMC655479 LCG655479 KSK655479 KIO655479 JYS655479 JOW655479 JFA655479 IVE655479 ILI655479 IBM655479 HRQ655479 HHU655479 GXY655479 GOC655479 GEG655479 FUK655479 FKO655479 FAS655479 EQW655479 EHA655479 DXE655479 DNI655479 DDM655479 CTQ655479 CJU655479 BZY655479 BQC655479 BGG655479 AWK655479 AMO655479 ACS655479 SW655479 JA655479 E655479 WVM589943 WLQ589943 WBU589943 VRY589943 VIC589943 UYG589943 UOK589943 UEO589943 TUS589943 TKW589943 TBA589943 SRE589943 SHI589943 RXM589943 RNQ589943 RDU589943 QTY589943 QKC589943 QAG589943 PQK589943 PGO589943 OWS589943 OMW589943 ODA589943 NTE589943 NJI589943 MZM589943 MPQ589943 MFU589943 LVY589943 LMC589943 LCG589943 KSK589943 KIO589943 JYS589943 JOW589943 JFA589943 IVE589943 ILI589943 IBM589943 HRQ589943 HHU589943 GXY589943 GOC589943 GEG589943 FUK589943 FKO589943 FAS589943 EQW589943 EHA589943 DXE589943 DNI589943 DDM589943 CTQ589943 CJU589943 BZY589943 BQC589943 BGG589943 AWK589943 AMO589943 ACS589943 SW589943 JA589943 E589943 WVM524407 WLQ524407 WBU524407 VRY524407 VIC524407 UYG524407 UOK524407 UEO524407 TUS524407 TKW524407 TBA524407 SRE524407 SHI524407 RXM524407 RNQ524407 RDU524407 QTY524407 QKC524407 QAG524407 PQK524407 PGO524407 OWS524407 OMW524407 ODA524407 NTE524407 NJI524407 MZM524407 MPQ524407 MFU524407 LVY524407 LMC524407 LCG524407 KSK524407 KIO524407 JYS524407 JOW524407 JFA524407 IVE524407 ILI524407 IBM524407 HRQ524407 HHU524407 GXY524407 GOC524407 GEG524407 FUK524407 FKO524407 FAS524407 EQW524407 EHA524407 DXE524407 DNI524407 DDM524407 CTQ524407 CJU524407 BZY524407 BQC524407 BGG524407 AWK524407 AMO524407 ACS524407 SW524407 JA524407 E524407 WVM458871 WLQ458871 WBU458871 VRY458871 VIC458871 UYG458871 UOK458871 UEO458871 TUS458871 TKW458871 TBA458871 SRE458871 SHI458871 RXM458871 RNQ458871 RDU458871 QTY458871 QKC458871 QAG458871 PQK458871 PGO458871 OWS458871 OMW458871 ODA458871 NTE458871 NJI458871 MZM458871 MPQ458871 MFU458871 LVY458871 LMC458871 LCG458871 KSK458871 KIO458871 JYS458871 JOW458871 JFA458871 IVE458871 ILI458871 IBM458871 HRQ458871 HHU458871 GXY458871 GOC458871 GEG458871 FUK458871 FKO458871 FAS458871 EQW458871 EHA458871 DXE458871 DNI458871 DDM458871 CTQ458871 CJU458871 BZY458871 BQC458871 BGG458871 AWK458871 AMO458871 ACS458871 SW458871 JA458871 E458871 WVM393335 WLQ393335 WBU393335 VRY393335 VIC393335 UYG393335 UOK393335 UEO393335 TUS393335 TKW393335 TBA393335 SRE393335 SHI393335 RXM393335 RNQ393335 RDU393335 QTY393335 QKC393335 QAG393335 PQK393335 PGO393335 OWS393335 OMW393335 ODA393335 NTE393335 NJI393335 MZM393335 MPQ393335 MFU393335 LVY393335 LMC393335 LCG393335 KSK393335 KIO393335 JYS393335 JOW393335 JFA393335 IVE393335 ILI393335 IBM393335 HRQ393335 HHU393335 GXY393335 GOC393335 GEG393335 FUK393335 FKO393335 FAS393335 EQW393335 EHA393335 DXE393335 DNI393335 DDM393335 CTQ393335 CJU393335 BZY393335 BQC393335 BGG393335 AWK393335 AMO393335 ACS393335 SW393335 JA393335 E393335 WVM327799 WLQ327799 WBU327799 VRY327799 VIC327799 UYG327799 UOK327799 UEO327799 TUS327799 TKW327799 TBA327799 SRE327799 SHI327799 RXM327799 RNQ327799 RDU327799 QTY327799 QKC327799 QAG327799 PQK327799 PGO327799 OWS327799 OMW327799 ODA327799 NTE327799 NJI327799 MZM327799 MPQ327799 MFU327799 LVY327799 LMC327799 LCG327799 KSK327799 KIO327799 JYS327799 JOW327799 JFA327799 IVE327799 ILI327799 IBM327799 HRQ327799 HHU327799 GXY327799 GOC327799 GEG327799 FUK327799 FKO327799 FAS327799 EQW327799 EHA327799 DXE327799 DNI327799 DDM327799 CTQ327799 CJU327799 BZY327799 BQC327799 BGG327799 AWK327799 AMO327799 ACS327799 SW327799 JA327799 E327799 WVM262263 WLQ262263 WBU262263 VRY262263 VIC262263 UYG262263 UOK262263 UEO262263 TUS262263 TKW262263 TBA262263 SRE262263 SHI262263 RXM262263 RNQ262263 RDU262263 QTY262263 QKC262263 QAG262263 PQK262263 PGO262263 OWS262263 OMW262263 ODA262263 NTE262263 NJI262263 MZM262263 MPQ262263 MFU262263 LVY262263 LMC262263 LCG262263 KSK262263 KIO262263 JYS262263 JOW262263 JFA262263 IVE262263 ILI262263 IBM262263 HRQ262263 HHU262263 GXY262263 GOC262263 GEG262263 FUK262263 FKO262263 FAS262263 EQW262263 EHA262263 DXE262263 DNI262263 DDM262263 CTQ262263 CJU262263 BZY262263 BQC262263 BGG262263 AWK262263 AMO262263 ACS262263 SW262263 JA262263 E262263 WVM196727 WLQ196727 WBU196727 VRY196727 VIC196727 UYG196727 UOK196727 UEO196727 TUS196727 TKW196727 TBA196727 SRE196727 SHI196727 RXM196727 RNQ196727 RDU196727 QTY196727 QKC196727 QAG196727 PQK196727 PGO196727 OWS196727 OMW196727 ODA196727 NTE196727 NJI196727 MZM196727 MPQ196727 MFU196727 LVY196727 LMC196727 LCG196727 KSK196727 KIO196727 JYS196727 JOW196727 JFA196727 IVE196727 ILI196727 IBM196727 HRQ196727 HHU196727 GXY196727 GOC196727 GEG196727 FUK196727 FKO196727 FAS196727 EQW196727 EHA196727 DXE196727 DNI196727 DDM196727 CTQ196727 CJU196727 BZY196727 BQC196727 BGG196727 AWK196727 AMO196727 ACS196727 SW196727 JA196727 E196727 WVM131191 WLQ131191 WBU131191 VRY131191 VIC131191 UYG131191 UOK131191 UEO131191 TUS131191 TKW131191 TBA131191 SRE131191 SHI131191 RXM131191 RNQ131191 RDU131191 QTY131191 QKC131191 QAG131191 PQK131191 PGO131191 OWS131191 OMW131191 ODA131191 NTE131191 NJI131191 MZM131191 MPQ131191 MFU131191 LVY131191 LMC131191 LCG131191 KSK131191 KIO131191 JYS131191 JOW131191 JFA131191 IVE131191 ILI131191 IBM131191 HRQ131191 HHU131191 GXY131191 GOC131191 GEG131191 FUK131191 FKO131191 FAS131191 EQW131191 EHA131191 DXE131191 DNI131191 DDM131191 CTQ131191 CJU131191 BZY131191 BQC131191 BGG131191 AWK131191 AMO131191 ACS131191 SW131191 JA131191 E131191 WVM65655 WLQ65655 WBU65655 VRY65655 VIC65655 UYG65655 UOK65655 UEO65655 TUS65655 TKW65655 TBA65655 SRE65655 SHI65655 RXM65655 RNQ65655 RDU65655 QTY65655 QKC65655 QAG65655 PQK65655 PGO65655 OWS65655 OMW65655 ODA65655 NTE65655 NJI65655 MZM65655 MPQ65655 MFU65655 LVY65655 LMC65655 LCG65655 KSK65655 KIO65655 JYS65655 JOW65655 JFA65655 IVE65655 ILI65655 IBM65655 HRQ65655 HHU65655 GXY65655 GOC65655 GEG65655 FUK65655 FKO65655 FAS65655 EQW65655 EHA65655 DXE65655 DNI65655 DDM65655 CTQ65655 CJU65655 BZY65655 BQC65655 BGG65655 AWK65655 AMO65655 ACS65655 SW65655 JA65655 WVM120 WLQ120 WBU120 VRY120 VIC120 UYG120 UOK120 UEO120 TUS120 TKW120 TBA120 SRE120 SHI120 RXM120 RNQ120 RDU120 QTY120 QKC120 QAG120 PQK120 PGO120 OWS120 OMW120 ODA120 NTE120 NJI120 MZM120 MPQ120 MFU120 LVY120 LMC120 LCG120 KSK120 KIO120 JYS120 JOW120 JFA120 IVE120 ILI120 IBM120 HRQ120 HHU120 GXY120 GOC120 GEG120 FUK120 FKO120 FAS120 EQW120 EHA120 DXE120 DNI120 DDM120 CTQ120 CJU120 BZY120 BQC120 BGG120 AWK120 AMO120 ACS120 SW120 JA120 E120 E36 T36 T40 E40" xr:uid="{00000000-0002-0000-0900-000000000000}">
      <formula1>$B$139:$B$285</formula1>
    </dataValidation>
  </dataValidations>
  <pageMargins left="0.39370078740157483" right="0.19685039370078741" top="0.19685039370078741" bottom="0" header="0.27559055118110237" footer="0.19685039370078741"/>
  <pageSetup paperSize="8" scale="46" orientation="landscape" r:id="rId1"/>
  <headerFooter alignWithMargins="0"/>
  <rowBreaks count="1" manualBreakCount="1">
    <brk id="84" max="31"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E171"/>
  <sheetViews>
    <sheetView view="pageBreakPreview" zoomScale="40" zoomScaleNormal="40" zoomScaleSheetLayoutView="40" workbookViewId="0">
      <selection activeCell="C147" sqref="C147:C148"/>
    </sheetView>
  </sheetViews>
  <sheetFormatPr defaultRowHeight="13.5"/>
  <cols>
    <col min="1" max="1" width="13.5" style="60" customWidth="1"/>
    <col min="2" max="2" width="5.625" style="60" bestFit="1" customWidth="1"/>
    <col min="3" max="3" width="15.875" style="60" customWidth="1"/>
    <col min="4" max="4" width="23.5" style="60" customWidth="1"/>
    <col min="5" max="5" width="14.75" style="64" customWidth="1"/>
    <col min="6" max="6" width="5.625" style="60" customWidth="1"/>
    <col min="7" max="7" width="5.625" style="60" bestFit="1" customWidth="1"/>
    <col min="8" max="8" width="15.875" style="60" customWidth="1"/>
    <col min="9" max="9" width="23.5" style="60" customWidth="1"/>
    <col min="10" max="10" width="14.75" style="64" customWidth="1"/>
    <col min="11" max="11" width="5.625" style="60" customWidth="1"/>
    <col min="12" max="12" width="5.625" style="60" bestFit="1" customWidth="1"/>
    <col min="13" max="13" width="15.875" style="60" customWidth="1"/>
    <col min="14" max="14" width="23.5" style="60" customWidth="1"/>
    <col min="15" max="15" width="14.75" style="64" customWidth="1"/>
    <col min="16" max="16" width="5.625" style="60" customWidth="1"/>
    <col min="17" max="17" width="5.625" style="60" bestFit="1" customWidth="1"/>
    <col min="18" max="18" width="15.875" style="60" customWidth="1"/>
    <col min="19" max="19" width="23.5" style="60" customWidth="1"/>
    <col min="20" max="20" width="14.75" style="64" customWidth="1"/>
    <col min="21" max="21" width="5.625" style="60" customWidth="1"/>
    <col min="22" max="22" width="5.625" style="60" bestFit="1" customWidth="1"/>
    <col min="23" max="23" width="15.875" style="60" customWidth="1"/>
    <col min="24" max="24" width="23.5" style="60" customWidth="1"/>
    <col min="25" max="25" width="14.75" style="64" customWidth="1"/>
    <col min="26" max="26" width="5.625" style="60" customWidth="1"/>
    <col min="27" max="27" width="5.625" style="60" bestFit="1" customWidth="1"/>
    <col min="28" max="28" width="15.875" style="60" customWidth="1"/>
    <col min="29" max="29" width="23.5" style="60" customWidth="1"/>
    <col min="30" max="30" width="14.75" style="64" customWidth="1"/>
    <col min="31" max="31" width="5.625" style="60" customWidth="1"/>
    <col min="32" max="256" width="9" style="60"/>
    <col min="257" max="257" width="13.5" style="60" customWidth="1"/>
    <col min="258" max="258" width="5.625" style="60" bestFit="1" customWidth="1"/>
    <col min="259" max="259" width="15.875" style="60" customWidth="1"/>
    <col min="260" max="260" width="15" style="60" customWidth="1"/>
    <col min="261" max="261" width="23.25" style="60" customWidth="1"/>
    <col min="262" max="262" width="5.625" style="60" customWidth="1"/>
    <col min="263" max="263" width="5.625" style="60" bestFit="1" customWidth="1"/>
    <col min="264" max="264" width="15.875" style="60" customWidth="1"/>
    <col min="265" max="265" width="15" style="60" customWidth="1"/>
    <col min="266" max="266" width="23.25" style="60" customWidth="1"/>
    <col min="267" max="267" width="5.625" style="60" customWidth="1"/>
    <col min="268" max="268" width="5.625" style="60" bestFit="1" customWidth="1"/>
    <col min="269" max="269" width="15.875" style="60" customWidth="1"/>
    <col min="270" max="270" width="15" style="60" customWidth="1"/>
    <col min="271" max="271" width="23.25" style="60" customWidth="1"/>
    <col min="272" max="272" width="5.625" style="60" customWidth="1"/>
    <col min="273" max="273" width="5.625" style="60" bestFit="1" customWidth="1"/>
    <col min="274" max="274" width="15.875" style="60" customWidth="1"/>
    <col min="275" max="275" width="15" style="60" customWidth="1"/>
    <col min="276" max="276" width="23.25" style="60" customWidth="1"/>
    <col min="277" max="277" width="5.625" style="60" customWidth="1"/>
    <col min="278" max="278" width="5.625" style="60" bestFit="1" customWidth="1"/>
    <col min="279" max="279" width="15.875" style="60" customWidth="1"/>
    <col min="280" max="280" width="15" style="60" customWidth="1"/>
    <col min="281" max="281" width="23.25" style="60" customWidth="1"/>
    <col min="282" max="282" width="5.625" style="60" customWidth="1"/>
    <col min="283" max="283" width="5.625" style="60" bestFit="1" customWidth="1"/>
    <col min="284" max="284" width="15.875" style="60" customWidth="1"/>
    <col min="285" max="285" width="15" style="60" customWidth="1"/>
    <col min="286" max="286" width="23.25" style="60" customWidth="1"/>
    <col min="287" max="287" width="5.625" style="60" customWidth="1"/>
    <col min="288" max="512" width="9" style="60"/>
    <col min="513" max="513" width="13.5" style="60" customWidth="1"/>
    <col min="514" max="514" width="5.625" style="60" bestFit="1" customWidth="1"/>
    <col min="515" max="515" width="15.875" style="60" customWidth="1"/>
    <col min="516" max="516" width="15" style="60" customWidth="1"/>
    <col min="517" max="517" width="23.25" style="60" customWidth="1"/>
    <col min="518" max="518" width="5.625" style="60" customWidth="1"/>
    <col min="519" max="519" width="5.625" style="60" bestFit="1" customWidth="1"/>
    <col min="520" max="520" width="15.875" style="60" customWidth="1"/>
    <col min="521" max="521" width="15" style="60" customWidth="1"/>
    <col min="522" max="522" width="23.25" style="60" customWidth="1"/>
    <col min="523" max="523" width="5.625" style="60" customWidth="1"/>
    <col min="524" max="524" width="5.625" style="60" bestFit="1" customWidth="1"/>
    <col min="525" max="525" width="15.875" style="60" customWidth="1"/>
    <col min="526" max="526" width="15" style="60" customWidth="1"/>
    <col min="527" max="527" width="23.25" style="60" customWidth="1"/>
    <col min="528" max="528" width="5.625" style="60" customWidth="1"/>
    <col min="529" max="529" width="5.625" style="60" bestFit="1" customWidth="1"/>
    <col min="530" max="530" width="15.875" style="60" customWidth="1"/>
    <col min="531" max="531" width="15" style="60" customWidth="1"/>
    <col min="532" max="532" width="23.25" style="60" customWidth="1"/>
    <col min="533" max="533" width="5.625" style="60" customWidth="1"/>
    <col min="534" max="534" width="5.625" style="60" bestFit="1" customWidth="1"/>
    <col min="535" max="535" width="15.875" style="60" customWidth="1"/>
    <col min="536" max="536" width="15" style="60" customWidth="1"/>
    <col min="537" max="537" width="23.25" style="60" customWidth="1"/>
    <col min="538" max="538" width="5.625" style="60" customWidth="1"/>
    <col min="539" max="539" width="5.625" style="60" bestFit="1" customWidth="1"/>
    <col min="540" max="540" width="15.875" style="60" customWidth="1"/>
    <col min="541" max="541" width="15" style="60" customWidth="1"/>
    <col min="542" max="542" width="23.25" style="60" customWidth="1"/>
    <col min="543" max="543" width="5.625" style="60" customWidth="1"/>
    <col min="544" max="768" width="9" style="60"/>
    <col min="769" max="769" width="13.5" style="60" customWidth="1"/>
    <col min="770" max="770" width="5.625" style="60" bestFit="1" customWidth="1"/>
    <col min="771" max="771" width="15.875" style="60" customWidth="1"/>
    <col min="772" max="772" width="15" style="60" customWidth="1"/>
    <col min="773" max="773" width="23.25" style="60" customWidth="1"/>
    <col min="774" max="774" width="5.625" style="60" customWidth="1"/>
    <col min="775" max="775" width="5.625" style="60" bestFit="1" customWidth="1"/>
    <col min="776" max="776" width="15.875" style="60" customWidth="1"/>
    <col min="777" max="777" width="15" style="60" customWidth="1"/>
    <col min="778" max="778" width="23.25" style="60" customWidth="1"/>
    <col min="779" max="779" width="5.625" style="60" customWidth="1"/>
    <col min="780" max="780" width="5.625" style="60" bestFit="1" customWidth="1"/>
    <col min="781" max="781" width="15.875" style="60" customWidth="1"/>
    <col min="782" max="782" width="15" style="60" customWidth="1"/>
    <col min="783" max="783" width="23.25" style="60" customWidth="1"/>
    <col min="784" max="784" width="5.625" style="60" customWidth="1"/>
    <col min="785" max="785" width="5.625" style="60" bestFit="1" customWidth="1"/>
    <col min="786" max="786" width="15.875" style="60" customWidth="1"/>
    <col min="787" max="787" width="15" style="60" customWidth="1"/>
    <col min="788" max="788" width="23.25" style="60" customWidth="1"/>
    <col min="789" max="789" width="5.625" style="60" customWidth="1"/>
    <col min="790" max="790" width="5.625" style="60" bestFit="1" customWidth="1"/>
    <col min="791" max="791" width="15.875" style="60" customWidth="1"/>
    <col min="792" max="792" width="15" style="60" customWidth="1"/>
    <col min="793" max="793" width="23.25" style="60" customWidth="1"/>
    <col min="794" max="794" width="5.625" style="60" customWidth="1"/>
    <col min="795" max="795" width="5.625" style="60" bestFit="1" customWidth="1"/>
    <col min="796" max="796" width="15.875" style="60" customWidth="1"/>
    <col min="797" max="797" width="15" style="60" customWidth="1"/>
    <col min="798" max="798" width="23.25" style="60" customWidth="1"/>
    <col min="799" max="799" width="5.625" style="60" customWidth="1"/>
    <col min="800" max="1024" width="9" style="60"/>
    <col min="1025" max="1025" width="13.5" style="60" customWidth="1"/>
    <col min="1026" max="1026" width="5.625" style="60" bestFit="1" customWidth="1"/>
    <col min="1027" max="1027" width="15.875" style="60" customWidth="1"/>
    <col min="1028" max="1028" width="15" style="60" customWidth="1"/>
    <col min="1029" max="1029" width="23.25" style="60" customWidth="1"/>
    <col min="1030" max="1030" width="5.625" style="60" customWidth="1"/>
    <col min="1031" max="1031" width="5.625" style="60" bestFit="1" customWidth="1"/>
    <col min="1032" max="1032" width="15.875" style="60" customWidth="1"/>
    <col min="1033" max="1033" width="15" style="60" customWidth="1"/>
    <col min="1034" max="1034" width="23.25" style="60" customWidth="1"/>
    <col min="1035" max="1035" width="5.625" style="60" customWidth="1"/>
    <col min="1036" max="1036" width="5.625" style="60" bestFit="1" customWidth="1"/>
    <col min="1037" max="1037" width="15.875" style="60" customWidth="1"/>
    <col min="1038" max="1038" width="15" style="60" customWidth="1"/>
    <col min="1039" max="1039" width="23.25" style="60" customWidth="1"/>
    <col min="1040" max="1040" width="5.625" style="60" customWidth="1"/>
    <col min="1041" max="1041" width="5.625" style="60" bestFit="1" customWidth="1"/>
    <col min="1042" max="1042" width="15.875" style="60" customWidth="1"/>
    <col min="1043" max="1043" width="15" style="60" customWidth="1"/>
    <col min="1044" max="1044" width="23.25" style="60" customWidth="1"/>
    <col min="1045" max="1045" width="5.625" style="60" customWidth="1"/>
    <col min="1046" max="1046" width="5.625" style="60" bestFit="1" customWidth="1"/>
    <col min="1047" max="1047" width="15.875" style="60" customWidth="1"/>
    <col min="1048" max="1048" width="15" style="60" customWidth="1"/>
    <col min="1049" max="1049" width="23.25" style="60" customWidth="1"/>
    <col min="1050" max="1050" width="5.625" style="60" customWidth="1"/>
    <col min="1051" max="1051" width="5.625" style="60" bestFit="1" customWidth="1"/>
    <col min="1052" max="1052" width="15.875" style="60" customWidth="1"/>
    <col min="1053" max="1053" width="15" style="60" customWidth="1"/>
    <col min="1054" max="1054" width="23.25" style="60" customWidth="1"/>
    <col min="1055" max="1055" width="5.625" style="60" customWidth="1"/>
    <col min="1056" max="1280" width="9" style="60"/>
    <col min="1281" max="1281" width="13.5" style="60" customWidth="1"/>
    <col min="1282" max="1282" width="5.625" style="60" bestFit="1" customWidth="1"/>
    <col min="1283" max="1283" width="15.875" style="60" customWidth="1"/>
    <col min="1284" max="1284" width="15" style="60" customWidth="1"/>
    <col min="1285" max="1285" width="23.25" style="60" customWidth="1"/>
    <col min="1286" max="1286" width="5.625" style="60" customWidth="1"/>
    <col min="1287" max="1287" width="5.625" style="60" bestFit="1" customWidth="1"/>
    <col min="1288" max="1288" width="15.875" style="60" customWidth="1"/>
    <col min="1289" max="1289" width="15" style="60" customWidth="1"/>
    <col min="1290" max="1290" width="23.25" style="60" customWidth="1"/>
    <col min="1291" max="1291" width="5.625" style="60" customWidth="1"/>
    <col min="1292" max="1292" width="5.625" style="60" bestFit="1" customWidth="1"/>
    <col min="1293" max="1293" width="15.875" style="60" customWidth="1"/>
    <col min="1294" max="1294" width="15" style="60" customWidth="1"/>
    <col min="1295" max="1295" width="23.25" style="60" customWidth="1"/>
    <col min="1296" max="1296" width="5.625" style="60" customWidth="1"/>
    <col min="1297" max="1297" width="5.625" style="60" bestFit="1" customWidth="1"/>
    <col min="1298" max="1298" width="15.875" style="60" customWidth="1"/>
    <col min="1299" max="1299" width="15" style="60" customWidth="1"/>
    <col min="1300" max="1300" width="23.25" style="60" customWidth="1"/>
    <col min="1301" max="1301" width="5.625" style="60" customWidth="1"/>
    <col min="1302" max="1302" width="5.625" style="60" bestFit="1" customWidth="1"/>
    <col min="1303" max="1303" width="15.875" style="60" customWidth="1"/>
    <col min="1304" max="1304" width="15" style="60" customWidth="1"/>
    <col min="1305" max="1305" width="23.25" style="60" customWidth="1"/>
    <col min="1306" max="1306" width="5.625" style="60" customWidth="1"/>
    <col min="1307" max="1307" width="5.625" style="60" bestFit="1" customWidth="1"/>
    <col min="1308" max="1308" width="15.875" style="60" customWidth="1"/>
    <col min="1309" max="1309" width="15" style="60" customWidth="1"/>
    <col min="1310" max="1310" width="23.25" style="60" customWidth="1"/>
    <col min="1311" max="1311" width="5.625" style="60" customWidth="1"/>
    <col min="1312" max="1536" width="9" style="60"/>
    <col min="1537" max="1537" width="13.5" style="60" customWidth="1"/>
    <col min="1538" max="1538" width="5.625" style="60" bestFit="1" customWidth="1"/>
    <col min="1539" max="1539" width="15.875" style="60" customWidth="1"/>
    <col min="1540" max="1540" width="15" style="60" customWidth="1"/>
    <col min="1541" max="1541" width="23.25" style="60" customWidth="1"/>
    <col min="1542" max="1542" width="5.625" style="60" customWidth="1"/>
    <col min="1543" max="1543" width="5.625" style="60" bestFit="1" customWidth="1"/>
    <col min="1544" max="1544" width="15.875" style="60" customWidth="1"/>
    <col min="1545" max="1545" width="15" style="60" customWidth="1"/>
    <col min="1546" max="1546" width="23.25" style="60" customWidth="1"/>
    <col min="1547" max="1547" width="5.625" style="60" customWidth="1"/>
    <col min="1548" max="1548" width="5.625" style="60" bestFit="1" customWidth="1"/>
    <col min="1549" max="1549" width="15.875" style="60" customWidth="1"/>
    <col min="1550" max="1550" width="15" style="60" customWidth="1"/>
    <col min="1551" max="1551" width="23.25" style="60" customWidth="1"/>
    <col min="1552" max="1552" width="5.625" style="60" customWidth="1"/>
    <col min="1553" max="1553" width="5.625" style="60" bestFit="1" customWidth="1"/>
    <col min="1554" max="1554" width="15.875" style="60" customWidth="1"/>
    <col min="1555" max="1555" width="15" style="60" customWidth="1"/>
    <col min="1556" max="1556" width="23.25" style="60" customWidth="1"/>
    <col min="1557" max="1557" width="5.625" style="60" customWidth="1"/>
    <col min="1558" max="1558" width="5.625" style="60" bestFit="1" customWidth="1"/>
    <col min="1559" max="1559" width="15.875" style="60" customWidth="1"/>
    <col min="1560" max="1560" width="15" style="60" customWidth="1"/>
    <col min="1561" max="1561" width="23.25" style="60" customWidth="1"/>
    <col min="1562" max="1562" width="5.625" style="60" customWidth="1"/>
    <col min="1563" max="1563" width="5.625" style="60" bestFit="1" customWidth="1"/>
    <col min="1564" max="1564" width="15.875" style="60" customWidth="1"/>
    <col min="1565" max="1565" width="15" style="60" customWidth="1"/>
    <col min="1566" max="1566" width="23.25" style="60" customWidth="1"/>
    <col min="1567" max="1567" width="5.625" style="60" customWidth="1"/>
    <col min="1568" max="1792" width="9" style="60"/>
    <col min="1793" max="1793" width="13.5" style="60" customWidth="1"/>
    <col min="1794" max="1794" width="5.625" style="60" bestFit="1" customWidth="1"/>
    <col min="1795" max="1795" width="15.875" style="60" customWidth="1"/>
    <col min="1796" max="1796" width="15" style="60" customWidth="1"/>
    <col min="1797" max="1797" width="23.25" style="60" customWidth="1"/>
    <col min="1798" max="1798" width="5.625" style="60" customWidth="1"/>
    <col min="1799" max="1799" width="5.625" style="60" bestFit="1" customWidth="1"/>
    <col min="1800" max="1800" width="15.875" style="60" customWidth="1"/>
    <col min="1801" max="1801" width="15" style="60" customWidth="1"/>
    <col min="1802" max="1802" width="23.25" style="60" customWidth="1"/>
    <col min="1803" max="1803" width="5.625" style="60" customWidth="1"/>
    <col min="1804" max="1804" width="5.625" style="60" bestFit="1" customWidth="1"/>
    <col min="1805" max="1805" width="15.875" style="60" customWidth="1"/>
    <col min="1806" max="1806" width="15" style="60" customWidth="1"/>
    <col min="1807" max="1807" width="23.25" style="60" customWidth="1"/>
    <col min="1808" max="1808" width="5.625" style="60" customWidth="1"/>
    <col min="1809" max="1809" width="5.625" style="60" bestFit="1" customWidth="1"/>
    <col min="1810" max="1810" width="15.875" style="60" customWidth="1"/>
    <col min="1811" max="1811" width="15" style="60" customWidth="1"/>
    <col min="1812" max="1812" width="23.25" style="60" customWidth="1"/>
    <col min="1813" max="1813" width="5.625" style="60" customWidth="1"/>
    <col min="1814" max="1814" width="5.625" style="60" bestFit="1" customWidth="1"/>
    <col min="1815" max="1815" width="15.875" style="60" customWidth="1"/>
    <col min="1816" max="1816" width="15" style="60" customWidth="1"/>
    <col min="1817" max="1817" width="23.25" style="60" customWidth="1"/>
    <col min="1818" max="1818" width="5.625" style="60" customWidth="1"/>
    <col min="1819" max="1819" width="5.625" style="60" bestFit="1" customWidth="1"/>
    <col min="1820" max="1820" width="15.875" style="60" customWidth="1"/>
    <col min="1821" max="1821" width="15" style="60" customWidth="1"/>
    <col min="1822" max="1822" width="23.25" style="60" customWidth="1"/>
    <col min="1823" max="1823" width="5.625" style="60" customWidth="1"/>
    <col min="1824" max="2048" width="9" style="60"/>
    <col min="2049" max="2049" width="13.5" style="60" customWidth="1"/>
    <col min="2050" max="2050" width="5.625" style="60" bestFit="1" customWidth="1"/>
    <col min="2051" max="2051" width="15.875" style="60" customWidth="1"/>
    <col min="2052" max="2052" width="15" style="60" customWidth="1"/>
    <col min="2053" max="2053" width="23.25" style="60" customWidth="1"/>
    <col min="2054" max="2054" width="5.625" style="60" customWidth="1"/>
    <col min="2055" max="2055" width="5.625" style="60" bestFit="1" customWidth="1"/>
    <col min="2056" max="2056" width="15.875" style="60" customWidth="1"/>
    <col min="2057" max="2057" width="15" style="60" customWidth="1"/>
    <col min="2058" max="2058" width="23.25" style="60" customWidth="1"/>
    <col min="2059" max="2059" width="5.625" style="60" customWidth="1"/>
    <col min="2060" max="2060" width="5.625" style="60" bestFit="1" customWidth="1"/>
    <col min="2061" max="2061" width="15.875" style="60" customWidth="1"/>
    <col min="2062" max="2062" width="15" style="60" customWidth="1"/>
    <col min="2063" max="2063" width="23.25" style="60" customWidth="1"/>
    <col min="2064" max="2064" width="5.625" style="60" customWidth="1"/>
    <col min="2065" max="2065" width="5.625" style="60" bestFit="1" customWidth="1"/>
    <col min="2066" max="2066" width="15.875" style="60" customWidth="1"/>
    <col min="2067" max="2067" width="15" style="60" customWidth="1"/>
    <col min="2068" max="2068" width="23.25" style="60" customWidth="1"/>
    <col min="2069" max="2069" width="5.625" style="60" customWidth="1"/>
    <col min="2070" max="2070" width="5.625" style="60" bestFit="1" customWidth="1"/>
    <col min="2071" max="2071" width="15.875" style="60" customWidth="1"/>
    <col min="2072" max="2072" width="15" style="60" customWidth="1"/>
    <col min="2073" max="2073" width="23.25" style="60" customWidth="1"/>
    <col min="2074" max="2074" width="5.625" style="60" customWidth="1"/>
    <col min="2075" max="2075" width="5.625" style="60" bestFit="1" customWidth="1"/>
    <col min="2076" max="2076" width="15.875" style="60" customWidth="1"/>
    <col min="2077" max="2077" width="15" style="60" customWidth="1"/>
    <col min="2078" max="2078" width="23.25" style="60" customWidth="1"/>
    <col min="2079" max="2079" width="5.625" style="60" customWidth="1"/>
    <col min="2080" max="2304" width="9" style="60"/>
    <col min="2305" max="2305" width="13.5" style="60" customWidth="1"/>
    <col min="2306" max="2306" width="5.625" style="60" bestFit="1" customWidth="1"/>
    <col min="2307" max="2307" width="15.875" style="60" customWidth="1"/>
    <col min="2308" max="2308" width="15" style="60" customWidth="1"/>
    <col min="2309" max="2309" width="23.25" style="60" customWidth="1"/>
    <col min="2310" max="2310" width="5.625" style="60" customWidth="1"/>
    <col min="2311" max="2311" width="5.625" style="60" bestFit="1" customWidth="1"/>
    <col min="2312" max="2312" width="15.875" style="60" customWidth="1"/>
    <col min="2313" max="2313" width="15" style="60" customWidth="1"/>
    <col min="2314" max="2314" width="23.25" style="60" customWidth="1"/>
    <col min="2315" max="2315" width="5.625" style="60" customWidth="1"/>
    <col min="2316" max="2316" width="5.625" style="60" bestFit="1" customWidth="1"/>
    <col min="2317" max="2317" width="15.875" style="60" customWidth="1"/>
    <col min="2318" max="2318" width="15" style="60" customWidth="1"/>
    <col min="2319" max="2319" width="23.25" style="60" customWidth="1"/>
    <col min="2320" max="2320" width="5.625" style="60" customWidth="1"/>
    <col min="2321" max="2321" width="5.625" style="60" bestFit="1" customWidth="1"/>
    <col min="2322" max="2322" width="15.875" style="60" customWidth="1"/>
    <col min="2323" max="2323" width="15" style="60" customWidth="1"/>
    <col min="2324" max="2324" width="23.25" style="60" customWidth="1"/>
    <col min="2325" max="2325" width="5.625" style="60" customWidth="1"/>
    <col min="2326" max="2326" width="5.625" style="60" bestFit="1" customWidth="1"/>
    <col min="2327" max="2327" width="15.875" style="60" customWidth="1"/>
    <col min="2328" max="2328" width="15" style="60" customWidth="1"/>
    <col min="2329" max="2329" width="23.25" style="60" customWidth="1"/>
    <col min="2330" max="2330" width="5.625" style="60" customWidth="1"/>
    <col min="2331" max="2331" width="5.625" style="60" bestFit="1" customWidth="1"/>
    <col min="2332" max="2332" width="15.875" style="60" customWidth="1"/>
    <col min="2333" max="2333" width="15" style="60" customWidth="1"/>
    <col min="2334" max="2334" width="23.25" style="60" customWidth="1"/>
    <col min="2335" max="2335" width="5.625" style="60" customWidth="1"/>
    <col min="2336" max="2560" width="9" style="60"/>
    <col min="2561" max="2561" width="13.5" style="60" customWidth="1"/>
    <col min="2562" max="2562" width="5.625" style="60" bestFit="1" customWidth="1"/>
    <col min="2563" max="2563" width="15.875" style="60" customWidth="1"/>
    <col min="2564" max="2564" width="15" style="60" customWidth="1"/>
    <col min="2565" max="2565" width="23.25" style="60" customWidth="1"/>
    <col min="2566" max="2566" width="5.625" style="60" customWidth="1"/>
    <col min="2567" max="2567" width="5.625" style="60" bestFit="1" customWidth="1"/>
    <col min="2568" max="2568" width="15.875" style="60" customWidth="1"/>
    <col min="2569" max="2569" width="15" style="60" customWidth="1"/>
    <col min="2570" max="2570" width="23.25" style="60" customWidth="1"/>
    <col min="2571" max="2571" width="5.625" style="60" customWidth="1"/>
    <col min="2572" max="2572" width="5.625" style="60" bestFit="1" customWidth="1"/>
    <col min="2573" max="2573" width="15.875" style="60" customWidth="1"/>
    <col min="2574" max="2574" width="15" style="60" customWidth="1"/>
    <col min="2575" max="2575" width="23.25" style="60" customWidth="1"/>
    <col min="2576" max="2576" width="5.625" style="60" customWidth="1"/>
    <col min="2577" max="2577" width="5.625" style="60" bestFit="1" customWidth="1"/>
    <col min="2578" max="2578" width="15.875" style="60" customWidth="1"/>
    <col min="2579" max="2579" width="15" style="60" customWidth="1"/>
    <col min="2580" max="2580" width="23.25" style="60" customWidth="1"/>
    <col min="2581" max="2581" width="5.625" style="60" customWidth="1"/>
    <col min="2582" max="2582" width="5.625" style="60" bestFit="1" customWidth="1"/>
    <col min="2583" max="2583" width="15.875" style="60" customWidth="1"/>
    <col min="2584" max="2584" width="15" style="60" customWidth="1"/>
    <col min="2585" max="2585" width="23.25" style="60" customWidth="1"/>
    <col min="2586" max="2586" width="5.625" style="60" customWidth="1"/>
    <col min="2587" max="2587" width="5.625" style="60" bestFit="1" customWidth="1"/>
    <col min="2588" max="2588" width="15.875" style="60" customWidth="1"/>
    <col min="2589" max="2589" width="15" style="60" customWidth="1"/>
    <col min="2590" max="2590" width="23.25" style="60" customWidth="1"/>
    <col min="2591" max="2591" width="5.625" style="60" customWidth="1"/>
    <col min="2592" max="2816" width="9" style="60"/>
    <col min="2817" max="2817" width="13.5" style="60" customWidth="1"/>
    <col min="2818" max="2818" width="5.625" style="60" bestFit="1" customWidth="1"/>
    <col min="2819" max="2819" width="15.875" style="60" customWidth="1"/>
    <col min="2820" max="2820" width="15" style="60" customWidth="1"/>
    <col min="2821" max="2821" width="23.25" style="60" customWidth="1"/>
    <col min="2822" max="2822" width="5.625" style="60" customWidth="1"/>
    <col min="2823" max="2823" width="5.625" style="60" bestFit="1" customWidth="1"/>
    <col min="2824" max="2824" width="15.875" style="60" customWidth="1"/>
    <col min="2825" max="2825" width="15" style="60" customWidth="1"/>
    <col min="2826" max="2826" width="23.25" style="60" customWidth="1"/>
    <col min="2827" max="2827" width="5.625" style="60" customWidth="1"/>
    <col min="2828" max="2828" width="5.625" style="60" bestFit="1" customWidth="1"/>
    <col min="2829" max="2829" width="15.875" style="60" customWidth="1"/>
    <col min="2830" max="2830" width="15" style="60" customWidth="1"/>
    <col min="2831" max="2831" width="23.25" style="60" customWidth="1"/>
    <col min="2832" max="2832" width="5.625" style="60" customWidth="1"/>
    <col min="2833" max="2833" width="5.625" style="60" bestFit="1" customWidth="1"/>
    <col min="2834" max="2834" width="15.875" style="60" customWidth="1"/>
    <col min="2835" max="2835" width="15" style="60" customWidth="1"/>
    <col min="2836" max="2836" width="23.25" style="60" customWidth="1"/>
    <col min="2837" max="2837" width="5.625" style="60" customWidth="1"/>
    <col min="2838" max="2838" width="5.625" style="60" bestFit="1" customWidth="1"/>
    <col min="2839" max="2839" width="15.875" style="60" customWidth="1"/>
    <col min="2840" max="2840" width="15" style="60" customWidth="1"/>
    <col min="2841" max="2841" width="23.25" style="60" customWidth="1"/>
    <col min="2842" max="2842" width="5.625" style="60" customWidth="1"/>
    <col min="2843" max="2843" width="5.625" style="60" bestFit="1" customWidth="1"/>
    <col min="2844" max="2844" width="15.875" style="60" customWidth="1"/>
    <col min="2845" max="2845" width="15" style="60" customWidth="1"/>
    <col min="2846" max="2846" width="23.25" style="60" customWidth="1"/>
    <col min="2847" max="2847" width="5.625" style="60" customWidth="1"/>
    <col min="2848" max="3072" width="9" style="60"/>
    <col min="3073" max="3073" width="13.5" style="60" customWidth="1"/>
    <col min="3074" max="3074" width="5.625" style="60" bestFit="1" customWidth="1"/>
    <col min="3075" max="3075" width="15.875" style="60" customWidth="1"/>
    <col min="3076" max="3076" width="15" style="60" customWidth="1"/>
    <col min="3077" max="3077" width="23.25" style="60" customWidth="1"/>
    <col min="3078" max="3078" width="5.625" style="60" customWidth="1"/>
    <col min="3079" max="3079" width="5.625" style="60" bestFit="1" customWidth="1"/>
    <col min="3080" max="3080" width="15.875" style="60" customWidth="1"/>
    <col min="3081" max="3081" width="15" style="60" customWidth="1"/>
    <col min="3082" max="3082" width="23.25" style="60" customWidth="1"/>
    <col min="3083" max="3083" width="5.625" style="60" customWidth="1"/>
    <col min="3084" max="3084" width="5.625" style="60" bestFit="1" customWidth="1"/>
    <col min="3085" max="3085" width="15.875" style="60" customWidth="1"/>
    <col min="3086" max="3086" width="15" style="60" customWidth="1"/>
    <col min="3087" max="3087" width="23.25" style="60" customWidth="1"/>
    <col min="3088" max="3088" width="5.625" style="60" customWidth="1"/>
    <col min="3089" max="3089" width="5.625" style="60" bestFit="1" customWidth="1"/>
    <col min="3090" max="3090" width="15.875" style="60" customWidth="1"/>
    <col min="3091" max="3091" width="15" style="60" customWidth="1"/>
    <col min="3092" max="3092" width="23.25" style="60" customWidth="1"/>
    <col min="3093" max="3093" width="5.625" style="60" customWidth="1"/>
    <col min="3094" max="3094" width="5.625" style="60" bestFit="1" customWidth="1"/>
    <col min="3095" max="3095" width="15.875" style="60" customWidth="1"/>
    <col min="3096" max="3096" width="15" style="60" customWidth="1"/>
    <col min="3097" max="3097" width="23.25" style="60" customWidth="1"/>
    <col min="3098" max="3098" width="5.625" style="60" customWidth="1"/>
    <col min="3099" max="3099" width="5.625" style="60" bestFit="1" customWidth="1"/>
    <col min="3100" max="3100" width="15.875" style="60" customWidth="1"/>
    <col min="3101" max="3101" width="15" style="60" customWidth="1"/>
    <col min="3102" max="3102" width="23.25" style="60" customWidth="1"/>
    <col min="3103" max="3103" width="5.625" style="60" customWidth="1"/>
    <col min="3104" max="3328" width="9" style="60"/>
    <col min="3329" max="3329" width="13.5" style="60" customWidth="1"/>
    <col min="3330" max="3330" width="5.625" style="60" bestFit="1" customWidth="1"/>
    <col min="3331" max="3331" width="15.875" style="60" customWidth="1"/>
    <col min="3332" max="3332" width="15" style="60" customWidth="1"/>
    <col min="3333" max="3333" width="23.25" style="60" customWidth="1"/>
    <col min="3334" max="3334" width="5.625" style="60" customWidth="1"/>
    <col min="3335" max="3335" width="5.625" style="60" bestFit="1" customWidth="1"/>
    <col min="3336" max="3336" width="15.875" style="60" customWidth="1"/>
    <col min="3337" max="3337" width="15" style="60" customWidth="1"/>
    <col min="3338" max="3338" width="23.25" style="60" customWidth="1"/>
    <col min="3339" max="3339" width="5.625" style="60" customWidth="1"/>
    <col min="3340" max="3340" width="5.625" style="60" bestFit="1" customWidth="1"/>
    <col min="3341" max="3341" width="15.875" style="60" customWidth="1"/>
    <col min="3342" max="3342" width="15" style="60" customWidth="1"/>
    <col min="3343" max="3343" width="23.25" style="60" customWidth="1"/>
    <col min="3344" max="3344" width="5.625" style="60" customWidth="1"/>
    <col min="3345" max="3345" width="5.625" style="60" bestFit="1" customWidth="1"/>
    <col min="3346" max="3346" width="15.875" style="60" customWidth="1"/>
    <col min="3347" max="3347" width="15" style="60" customWidth="1"/>
    <col min="3348" max="3348" width="23.25" style="60" customWidth="1"/>
    <col min="3349" max="3349" width="5.625" style="60" customWidth="1"/>
    <col min="3350" max="3350" width="5.625" style="60" bestFit="1" customWidth="1"/>
    <col min="3351" max="3351" width="15.875" style="60" customWidth="1"/>
    <col min="3352" max="3352" width="15" style="60" customWidth="1"/>
    <col min="3353" max="3353" width="23.25" style="60" customWidth="1"/>
    <col min="3354" max="3354" width="5.625" style="60" customWidth="1"/>
    <col min="3355" max="3355" width="5.625" style="60" bestFit="1" customWidth="1"/>
    <col min="3356" max="3356" width="15.875" style="60" customWidth="1"/>
    <col min="3357" max="3357" width="15" style="60" customWidth="1"/>
    <col min="3358" max="3358" width="23.25" style="60" customWidth="1"/>
    <col min="3359" max="3359" width="5.625" style="60" customWidth="1"/>
    <col min="3360" max="3584" width="9" style="60"/>
    <col min="3585" max="3585" width="13.5" style="60" customWidth="1"/>
    <col min="3586" max="3586" width="5.625" style="60" bestFit="1" customWidth="1"/>
    <col min="3587" max="3587" width="15.875" style="60" customWidth="1"/>
    <col min="3588" max="3588" width="15" style="60" customWidth="1"/>
    <col min="3589" max="3589" width="23.25" style="60" customWidth="1"/>
    <col min="3590" max="3590" width="5.625" style="60" customWidth="1"/>
    <col min="3591" max="3591" width="5.625" style="60" bestFit="1" customWidth="1"/>
    <col min="3592" max="3592" width="15.875" style="60" customWidth="1"/>
    <col min="3593" max="3593" width="15" style="60" customWidth="1"/>
    <col min="3594" max="3594" width="23.25" style="60" customWidth="1"/>
    <col min="3595" max="3595" width="5.625" style="60" customWidth="1"/>
    <col min="3596" max="3596" width="5.625" style="60" bestFit="1" customWidth="1"/>
    <col min="3597" max="3597" width="15.875" style="60" customWidth="1"/>
    <col min="3598" max="3598" width="15" style="60" customWidth="1"/>
    <col min="3599" max="3599" width="23.25" style="60" customWidth="1"/>
    <col min="3600" max="3600" width="5.625" style="60" customWidth="1"/>
    <col min="3601" max="3601" width="5.625" style="60" bestFit="1" customWidth="1"/>
    <col min="3602" max="3602" width="15.875" style="60" customWidth="1"/>
    <col min="3603" max="3603" width="15" style="60" customWidth="1"/>
    <col min="3604" max="3604" width="23.25" style="60" customWidth="1"/>
    <col min="3605" max="3605" width="5.625" style="60" customWidth="1"/>
    <col min="3606" max="3606" width="5.625" style="60" bestFit="1" customWidth="1"/>
    <col min="3607" max="3607" width="15.875" style="60" customWidth="1"/>
    <col min="3608" max="3608" width="15" style="60" customWidth="1"/>
    <col min="3609" max="3609" width="23.25" style="60" customWidth="1"/>
    <col min="3610" max="3610" width="5.625" style="60" customWidth="1"/>
    <col min="3611" max="3611" width="5.625" style="60" bestFit="1" customWidth="1"/>
    <col min="3612" max="3612" width="15.875" style="60" customWidth="1"/>
    <col min="3613" max="3613" width="15" style="60" customWidth="1"/>
    <col min="3614" max="3614" width="23.25" style="60" customWidth="1"/>
    <col min="3615" max="3615" width="5.625" style="60" customWidth="1"/>
    <col min="3616" max="3840" width="9" style="60"/>
    <col min="3841" max="3841" width="13.5" style="60" customWidth="1"/>
    <col min="3842" max="3842" width="5.625" style="60" bestFit="1" customWidth="1"/>
    <col min="3843" max="3843" width="15.875" style="60" customWidth="1"/>
    <col min="3844" max="3844" width="15" style="60" customWidth="1"/>
    <col min="3845" max="3845" width="23.25" style="60" customWidth="1"/>
    <col min="3846" max="3846" width="5.625" style="60" customWidth="1"/>
    <col min="3847" max="3847" width="5.625" style="60" bestFit="1" customWidth="1"/>
    <col min="3848" max="3848" width="15.875" style="60" customWidth="1"/>
    <col min="3849" max="3849" width="15" style="60" customWidth="1"/>
    <col min="3850" max="3850" width="23.25" style="60" customWidth="1"/>
    <col min="3851" max="3851" width="5.625" style="60" customWidth="1"/>
    <col min="3852" max="3852" width="5.625" style="60" bestFit="1" customWidth="1"/>
    <col min="3853" max="3853" width="15.875" style="60" customWidth="1"/>
    <col min="3854" max="3854" width="15" style="60" customWidth="1"/>
    <col min="3855" max="3855" width="23.25" style="60" customWidth="1"/>
    <col min="3856" max="3856" width="5.625" style="60" customWidth="1"/>
    <col min="3857" max="3857" width="5.625" style="60" bestFit="1" customWidth="1"/>
    <col min="3858" max="3858" width="15.875" style="60" customWidth="1"/>
    <col min="3859" max="3859" width="15" style="60" customWidth="1"/>
    <col min="3860" max="3860" width="23.25" style="60" customWidth="1"/>
    <col min="3861" max="3861" width="5.625" style="60" customWidth="1"/>
    <col min="3862" max="3862" width="5.625" style="60" bestFit="1" customWidth="1"/>
    <col min="3863" max="3863" width="15.875" style="60" customWidth="1"/>
    <col min="3864" max="3864" width="15" style="60" customWidth="1"/>
    <col min="3865" max="3865" width="23.25" style="60" customWidth="1"/>
    <col min="3866" max="3866" width="5.625" style="60" customWidth="1"/>
    <col min="3867" max="3867" width="5.625" style="60" bestFit="1" customWidth="1"/>
    <col min="3868" max="3868" width="15.875" style="60" customWidth="1"/>
    <col min="3869" max="3869" width="15" style="60" customWidth="1"/>
    <col min="3870" max="3870" width="23.25" style="60" customWidth="1"/>
    <col min="3871" max="3871" width="5.625" style="60" customWidth="1"/>
    <col min="3872" max="4096" width="9" style="60"/>
    <col min="4097" max="4097" width="13.5" style="60" customWidth="1"/>
    <col min="4098" max="4098" width="5.625" style="60" bestFit="1" customWidth="1"/>
    <col min="4099" max="4099" width="15.875" style="60" customWidth="1"/>
    <col min="4100" max="4100" width="15" style="60" customWidth="1"/>
    <col min="4101" max="4101" width="23.25" style="60" customWidth="1"/>
    <col min="4102" max="4102" width="5.625" style="60" customWidth="1"/>
    <col min="4103" max="4103" width="5.625" style="60" bestFit="1" customWidth="1"/>
    <col min="4104" max="4104" width="15.875" style="60" customWidth="1"/>
    <col min="4105" max="4105" width="15" style="60" customWidth="1"/>
    <col min="4106" max="4106" width="23.25" style="60" customWidth="1"/>
    <col min="4107" max="4107" width="5.625" style="60" customWidth="1"/>
    <col min="4108" max="4108" width="5.625" style="60" bestFit="1" customWidth="1"/>
    <col min="4109" max="4109" width="15.875" style="60" customWidth="1"/>
    <col min="4110" max="4110" width="15" style="60" customWidth="1"/>
    <col min="4111" max="4111" width="23.25" style="60" customWidth="1"/>
    <col min="4112" max="4112" width="5.625" style="60" customWidth="1"/>
    <col min="4113" max="4113" width="5.625" style="60" bestFit="1" customWidth="1"/>
    <col min="4114" max="4114" width="15.875" style="60" customWidth="1"/>
    <col min="4115" max="4115" width="15" style="60" customWidth="1"/>
    <col min="4116" max="4116" width="23.25" style="60" customWidth="1"/>
    <col min="4117" max="4117" width="5.625" style="60" customWidth="1"/>
    <col min="4118" max="4118" width="5.625" style="60" bestFit="1" customWidth="1"/>
    <col min="4119" max="4119" width="15.875" style="60" customWidth="1"/>
    <col min="4120" max="4120" width="15" style="60" customWidth="1"/>
    <col min="4121" max="4121" width="23.25" style="60" customWidth="1"/>
    <col min="4122" max="4122" width="5.625" style="60" customWidth="1"/>
    <col min="4123" max="4123" width="5.625" style="60" bestFit="1" customWidth="1"/>
    <col min="4124" max="4124" width="15.875" style="60" customWidth="1"/>
    <col min="4125" max="4125" width="15" style="60" customWidth="1"/>
    <col min="4126" max="4126" width="23.25" style="60" customWidth="1"/>
    <col min="4127" max="4127" width="5.625" style="60" customWidth="1"/>
    <col min="4128" max="4352" width="9" style="60"/>
    <col min="4353" max="4353" width="13.5" style="60" customWidth="1"/>
    <col min="4354" max="4354" width="5.625" style="60" bestFit="1" customWidth="1"/>
    <col min="4355" max="4355" width="15.875" style="60" customWidth="1"/>
    <col min="4356" max="4356" width="15" style="60" customWidth="1"/>
    <col min="4357" max="4357" width="23.25" style="60" customWidth="1"/>
    <col min="4358" max="4358" width="5.625" style="60" customWidth="1"/>
    <col min="4359" max="4359" width="5.625" style="60" bestFit="1" customWidth="1"/>
    <col min="4360" max="4360" width="15.875" style="60" customWidth="1"/>
    <col min="4361" max="4361" width="15" style="60" customWidth="1"/>
    <col min="4362" max="4362" width="23.25" style="60" customWidth="1"/>
    <col min="4363" max="4363" width="5.625" style="60" customWidth="1"/>
    <col min="4364" max="4364" width="5.625" style="60" bestFit="1" customWidth="1"/>
    <col min="4365" max="4365" width="15.875" style="60" customWidth="1"/>
    <col min="4366" max="4366" width="15" style="60" customWidth="1"/>
    <col min="4367" max="4367" width="23.25" style="60" customWidth="1"/>
    <col min="4368" max="4368" width="5.625" style="60" customWidth="1"/>
    <col min="4369" max="4369" width="5.625" style="60" bestFit="1" customWidth="1"/>
    <col min="4370" max="4370" width="15.875" style="60" customWidth="1"/>
    <col min="4371" max="4371" width="15" style="60" customWidth="1"/>
    <col min="4372" max="4372" width="23.25" style="60" customWidth="1"/>
    <col min="4373" max="4373" width="5.625" style="60" customWidth="1"/>
    <col min="4374" max="4374" width="5.625" style="60" bestFit="1" customWidth="1"/>
    <col min="4375" max="4375" width="15.875" style="60" customWidth="1"/>
    <col min="4376" max="4376" width="15" style="60" customWidth="1"/>
    <col min="4377" max="4377" width="23.25" style="60" customWidth="1"/>
    <col min="4378" max="4378" width="5.625" style="60" customWidth="1"/>
    <col min="4379" max="4379" width="5.625" style="60" bestFit="1" customWidth="1"/>
    <col min="4380" max="4380" width="15.875" style="60" customWidth="1"/>
    <col min="4381" max="4381" width="15" style="60" customWidth="1"/>
    <col min="4382" max="4382" width="23.25" style="60" customWidth="1"/>
    <col min="4383" max="4383" width="5.625" style="60" customWidth="1"/>
    <col min="4384" max="4608" width="9" style="60"/>
    <col min="4609" max="4609" width="13.5" style="60" customWidth="1"/>
    <col min="4610" max="4610" width="5.625" style="60" bestFit="1" customWidth="1"/>
    <col min="4611" max="4611" width="15.875" style="60" customWidth="1"/>
    <col min="4612" max="4612" width="15" style="60" customWidth="1"/>
    <col min="4613" max="4613" width="23.25" style="60" customWidth="1"/>
    <col min="4614" max="4614" width="5.625" style="60" customWidth="1"/>
    <col min="4615" max="4615" width="5.625" style="60" bestFit="1" customWidth="1"/>
    <col min="4616" max="4616" width="15.875" style="60" customWidth="1"/>
    <col min="4617" max="4617" width="15" style="60" customWidth="1"/>
    <col min="4618" max="4618" width="23.25" style="60" customWidth="1"/>
    <col min="4619" max="4619" width="5.625" style="60" customWidth="1"/>
    <col min="4620" max="4620" width="5.625" style="60" bestFit="1" customWidth="1"/>
    <col min="4621" max="4621" width="15.875" style="60" customWidth="1"/>
    <col min="4622" max="4622" width="15" style="60" customWidth="1"/>
    <col min="4623" max="4623" width="23.25" style="60" customWidth="1"/>
    <col min="4624" max="4624" width="5.625" style="60" customWidth="1"/>
    <col min="4625" max="4625" width="5.625" style="60" bestFit="1" customWidth="1"/>
    <col min="4626" max="4626" width="15.875" style="60" customWidth="1"/>
    <col min="4627" max="4627" width="15" style="60" customWidth="1"/>
    <col min="4628" max="4628" width="23.25" style="60" customWidth="1"/>
    <col min="4629" max="4629" width="5.625" style="60" customWidth="1"/>
    <col min="4630" max="4630" width="5.625" style="60" bestFit="1" customWidth="1"/>
    <col min="4631" max="4631" width="15.875" style="60" customWidth="1"/>
    <col min="4632" max="4632" width="15" style="60" customWidth="1"/>
    <col min="4633" max="4633" width="23.25" style="60" customWidth="1"/>
    <col min="4634" max="4634" width="5.625" style="60" customWidth="1"/>
    <col min="4635" max="4635" width="5.625" style="60" bestFit="1" customWidth="1"/>
    <col min="4636" max="4636" width="15.875" style="60" customWidth="1"/>
    <col min="4637" max="4637" width="15" style="60" customWidth="1"/>
    <col min="4638" max="4638" width="23.25" style="60" customWidth="1"/>
    <col min="4639" max="4639" width="5.625" style="60" customWidth="1"/>
    <col min="4640" max="4864" width="9" style="60"/>
    <col min="4865" max="4865" width="13.5" style="60" customWidth="1"/>
    <col min="4866" max="4866" width="5.625" style="60" bestFit="1" customWidth="1"/>
    <col min="4867" max="4867" width="15.875" style="60" customWidth="1"/>
    <col min="4868" max="4868" width="15" style="60" customWidth="1"/>
    <col min="4869" max="4869" width="23.25" style="60" customWidth="1"/>
    <col min="4870" max="4870" width="5.625" style="60" customWidth="1"/>
    <col min="4871" max="4871" width="5.625" style="60" bestFit="1" customWidth="1"/>
    <col min="4872" max="4872" width="15.875" style="60" customWidth="1"/>
    <col min="4873" max="4873" width="15" style="60" customWidth="1"/>
    <col min="4874" max="4874" width="23.25" style="60" customWidth="1"/>
    <col min="4875" max="4875" width="5.625" style="60" customWidth="1"/>
    <col min="4876" max="4876" width="5.625" style="60" bestFit="1" customWidth="1"/>
    <col min="4877" max="4877" width="15.875" style="60" customWidth="1"/>
    <col min="4878" max="4878" width="15" style="60" customWidth="1"/>
    <col min="4879" max="4879" width="23.25" style="60" customWidth="1"/>
    <col min="4880" max="4880" width="5.625" style="60" customWidth="1"/>
    <col min="4881" max="4881" width="5.625" style="60" bestFit="1" customWidth="1"/>
    <col min="4882" max="4882" width="15.875" style="60" customWidth="1"/>
    <col min="4883" max="4883" width="15" style="60" customWidth="1"/>
    <col min="4884" max="4884" width="23.25" style="60" customWidth="1"/>
    <col min="4885" max="4885" width="5.625" style="60" customWidth="1"/>
    <col min="4886" max="4886" width="5.625" style="60" bestFit="1" customWidth="1"/>
    <col min="4887" max="4887" width="15.875" style="60" customWidth="1"/>
    <col min="4888" max="4888" width="15" style="60" customWidth="1"/>
    <col min="4889" max="4889" width="23.25" style="60" customWidth="1"/>
    <col min="4890" max="4890" width="5.625" style="60" customWidth="1"/>
    <col min="4891" max="4891" width="5.625" style="60" bestFit="1" customWidth="1"/>
    <col min="4892" max="4892" width="15.875" style="60" customWidth="1"/>
    <col min="4893" max="4893" width="15" style="60" customWidth="1"/>
    <col min="4894" max="4894" width="23.25" style="60" customWidth="1"/>
    <col min="4895" max="4895" width="5.625" style="60" customWidth="1"/>
    <col min="4896" max="5120" width="9" style="60"/>
    <col min="5121" max="5121" width="13.5" style="60" customWidth="1"/>
    <col min="5122" max="5122" width="5.625" style="60" bestFit="1" customWidth="1"/>
    <col min="5123" max="5123" width="15.875" style="60" customWidth="1"/>
    <col min="5124" max="5124" width="15" style="60" customWidth="1"/>
    <col min="5125" max="5125" width="23.25" style="60" customWidth="1"/>
    <col min="5126" max="5126" width="5.625" style="60" customWidth="1"/>
    <col min="5127" max="5127" width="5.625" style="60" bestFit="1" customWidth="1"/>
    <col min="5128" max="5128" width="15.875" style="60" customWidth="1"/>
    <col min="5129" max="5129" width="15" style="60" customWidth="1"/>
    <col min="5130" max="5130" width="23.25" style="60" customWidth="1"/>
    <col min="5131" max="5131" width="5.625" style="60" customWidth="1"/>
    <col min="5132" max="5132" width="5.625" style="60" bestFit="1" customWidth="1"/>
    <col min="5133" max="5133" width="15.875" style="60" customWidth="1"/>
    <col min="5134" max="5134" width="15" style="60" customWidth="1"/>
    <col min="5135" max="5135" width="23.25" style="60" customWidth="1"/>
    <col min="5136" max="5136" width="5.625" style="60" customWidth="1"/>
    <col min="5137" max="5137" width="5.625" style="60" bestFit="1" customWidth="1"/>
    <col min="5138" max="5138" width="15.875" style="60" customWidth="1"/>
    <col min="5139" max="5139" width="15" style="60" customWidth="1"/>
    <col min="5140" max="5140" width="23.25" style="60" customWidth="1"/>
    <col min="5141" max="5141" width="5.625" style="60" customWidth="1"/>
    <col min="5142" max="5142" width="5.625" style="60" bestFit="1" customWidth="1"/>
    <col min="5143" max="5143" width="15.875" style="60" customWidth="1"/>
    <col min="5144" max="5144" width="15" style="60" customWidth="1"/>
    <col min="5145" max="5145" width="23.25" style="60" customWidth="1"/>
    <col min="5146" max="5146" width="5.625" style="60" customWidth="1"/>
    <col min="5147" max="5147" width="5.625" style="60" bestFit="1" customWidth="1"/>
    <col min="5148" max="5148" width="15.875" style="60" customWidth="1"/>
    <col min="5149" max="5149" width="15" style="60" customWidth="1"/>
    <col min="5150" max="5150" width="23.25" style="60" customWidth="1"/>
    <col min="5151" max="5151" width="5.625" style="60" customWidth="1"/>
    <col min="5152" max="5376" width="9" style="60"/>
    <col min="5377" max="5377" width="13.5" style="60" customWidth="1"/>
    <col min="5378" max="5378" width="5.625" style="60" bestFit="1" customWidth="1"/>
    <col min="5379" max="5379" width="15.875" style="60" customWidth="1"/>
    <col min="5380" max="5380" width="15" style="60" customWidth="1"/>
    <col min="5381" max="5381" width="23.25" style="60" customWidth="1"/>
    <col min="5382" max="5382" width="5.625" style="60" customWidth="1"/>
    <col min="5383" max="5383" width="5.625" style="60" bestFit="1" customWidth="1"/>
    <col min="5384" max="5384" width="15.875" style="60" customWidth="1"/>
    <col min="5385" max="5385" width="15" style="60" customWidth="1"/>
    <col min="5386" max="5386" width="23.25" style="60" customWidth="1"/>
    <col min="5387" max="5387" width="5.625" style="60" customWidth="1"/>
    <col min="5388" max="5388" width="5.625" style="60" bestFit="1" customWidth="1"/>
    <col min="5389" max="5389" width="15.875" style="60" customWidth="1"/>
    <col min="5390" max="5390" width="15" style="60" customWidth="1"/>
    <col min="5391" max="5391" width="23.25" style="60" customWidth="1"/>
    <col min="5392" max="5392" width="5.625" style="60" customWidth="1"/>
    <col min="5393" max="5393" width="5.625" style="60" bestFit="1" customWidth="1"/>
    <col min="5394" max="5394" width="15.875" style="60" customWidth="1"/>
    <col min="5395" max="5395" width="15" style="60" customWidth="1"/>
    <col min="5396" max="5396" width="23.25" style="60" customWidth="1"/>
    <col min="5397" max="5397" width="5.625" style="60" customWidth="1"/>
    <col min="5398" max="5398" width="5.625" style="60" bestFit="1" customWidth="1"/>
    <col min="5399" max="5399" width="15.875" style="60" customWidth="1"/>
    <col min="5400" max="5400" width="15" style="60" customWidth="1"/>
    <col min="5401" max="5401" width="23.25" style="60" customWidth="1"/>
    <col min="5402" max="5402" width="5.625" style="60" customWidth="1"/>
    <col min="5403" max="5403" width="5.625" style="60" bestFit="1" customWidth="1"/>
    <col min="5404" max="5404" width="15.875" style="60" customWidth="1"/>
    <col min="5405" max="5405" width="15" style="60" customWidth="1"/>
    <col min="5406" max="5406" width="23.25" style="60" customWidth="1"/>
    <col min="5407" max="5407" width="5.625" style="60" customWidth="1"/>
    <col min="5408" max="5632" width="9" style="60"/>
    <col min="5633" max="5633" width="13.5" style="60" customWidth="1"/>
    <col min="5634" max="5634" width="5.625" style="60" bestFit="1" customWidth="1"/>
    <col min="5635" max="5635" width="15.875" style="60" customWidth="1"/>
    <col min="5636" max="5636" width="15" style="60" customWidth="1"/>
    <col min="5637" max="5637" width="23.25" style="60" customWidth="1"/>
    <col min="5638" max="5638" width="5.625" style="60" customWidth="1"/>
    <col min="5639" max="5639" width="5.625" style="60" bestFit="1" customWidth="1"/>
    <col min="5640" max="5640" width="15.875" style="60" customWidth="1"/>
    <col min="5641" max="5641" width="15" style="60" customWidth="1"/>
    <col min="5642" max="5642" width="23.25" style="60" customWidth="1"/>
    <col min="5643" max="5643" width="5.625" style="60" customWidth="1"/>
    <col min="5644" max="5644" width="5.625" style="60" bestFit="1" customWidth="1"/>
    <col min="5645" max="5645" width="15.875" style="60" customWidth="1"/>
    <col min="5646" max="5646" width="15" style="60" customWidth="1"/>
    <col min="5647" max="5647" width="23.25" style="60" customWidth="1"/>
    <col min="5648" max="5648" width="5.625" style="60" customWidth="1"/>
    <col min="5649" max="5649" width="5.625" style="60" bestFit="1" customWidth="1"/>
    <col min="5650" max="5650" width="15.875" style="60" customWidth="1"/>
    <col min="5651" max="5651" width="15" style="60" customWidth="1"/>
    <col min="5652" max="5652" width="23.25" style="60" customWidth="1"/>
    <col min="5653" max="5653" width="5.625" style="60" customWidth="1"/>
    <col min="5654" max="5654" width="5.625" style="60" bestFit="1" customWidth="1"/>
    <col min="5655" max="5655" width="15.875" style="60" customWidth="1"/>
    <col min="5656" max="5656" width="15" style="60" customWidth="1"/>
    <col min="5657" max="5657" width="23.25" style="60" customWidth="1"/>
    <col min="5658" max="5658" width="5.625" style="60" customWidth="1"/>
    <col min="5659" max="5659" width="5.625" style="60" bestFit="1" customWidth="1"/>
    <col min="5660" max="5660" width="15.875" style="60" customWidth="1"/>
    <col min="5661" max="5661" width="15" style="60" customWidth="1"/>
    <col min="5662" max="5662" width="23.25" style="60" customWidth="1"/>
    <col min="5663" max="5663" width="5.625" style="60" customWidth="1"/>
    <col min="5664" max="5888" width="9" style="60"/>
    <col min="5889" max="5889" width="13.5" style="60" customWidth="1"/>
    <col min="5890" max="5890" width="5.625" style="60" bestFit="1" customWidth="1"/>
    <col min="5891" max="5891" width="15.875" style="60" customWidth="1"/>
    <col min="5892" max="5892" width="15" style="60" customWidth="1"/>
    <col min="5893" max="5893" width="23.25" style="60" customWidth="1"/>
    <col min="5894" max="5894" width="5.625" style="60" customWidth="1"/>
    <col min="5895" max="5895" width="5.625" style="60" bestFit="1" customWidth="1"/>
    <col min="5896" max="5896" width="15.875" style="60" customWidth="1"/>
    <col min="5897" max="5897" width="15" style="60" customWidth="1"/>
    <col min="5898" max="5898" width="23.25" style="60" customWidth="1"/>
    <col min="5899" max="5899" width="5.625" style="60" customWidth="1"/>
    <col min="5900" max="5900" width="5.625" style="60" bestFit="1" customWidth="1"/>
    <col min="5901" max="5901" width="15.875" style="60" customWidth="1"/>
    <col min="5902" max="5902" width="15" style="60" customWidth="1"/>
    <col min="5903" max="5903" width="23.25" style="60" customWidth="1"/>
    <col min="5904" max="5904" width="5.625" style="60" customWidth="1"/>
    <col min="5905" max="5905" width="5.625" style="60" bestFit="1" customWidth="1"/>
    <col min="5906" max="5906" width="15.875" style="60" customWidth="1"/>
    <col min="5907" max="5907" width="15" style="60" customWidth="1"/>
    <col min="5908" max="5908" width="23.25" style="60" customWidth="1"/>
    <col min="5909" max="5909" width="5.625" style="60" customWidth="1"/>
    <col min="5910" max="5910" width="5.625" style="60" bestFit="1" customWidth="1"/>
    <col min="5911" max="5911" width="15.875" style="60" customWidth="1"/>
    <col min="5912" max="5912" width="15" style="60" customWidth="1"/>
    <col min="5913" max="5913" width="23.25" style="60" customWidth="1"/>
    <col min="5914" max="5914" width="5.625" style="60" customWidth="1"/>
    <col min="5915" max="5915" width="5.625" style="60" bestFit="1" customWidth="1"/>
    <col min="5916" max="5916" width="15.875" style="60" customWidth="1"/>
    <col min="5917" max="5917" width="15" style="60" customWidth="1"/>
    <col min="5918" max="5918" width="23.25" style="60" customWidth="1"/>
    <col min="5919" max="5919" width="5.625" style="60" customWidth="1"/>
    <col min="5920" max="6144" width="9" style="60"/>
    <col min="6145" max="6145" width="13.5" style="60" customWidth="1"/>
    <col min="6146" max="6146" width="5.625" style="60" bestFit="1" customWidth="1"/>
    <col min="6147" max="6147" width="15.875" style="60" customWidth="1"/>
    <col min="6148" max="6148" width="15" style="60" customWidth="1"/>
    <col min="6149" max="6149" width="23.25" style="60" customWidth="1"/>
    <col min="6150" max="6150" width="5.625" style="60" customWidth="1"/>
    <col min="6151" max="6151" width="5.625" style="60" bestFit="1" customWidth="1"/>
    <col min="6152" max="6152" width="15.875" style="60" customWidth="1"/>
    <col min="6153" max="6153" width="15" style="60" customWidth="1"/>
    <col min="6154" max="6154" width="23.25" style="60" customWidth="1"/>
    <col min="6155" max="6155" width="5.625" style="60" customWidth="1"/>
    <col min="6156" max="6156" width="5.625" style="60" bestFit="1" customWidth="1"/>
    <col min="6157" max="6157" width="15.875" style="60" customWidth="1"/>
    <col min="6158" max="6158" width="15" style="60" customWidth="1"/>
    <col min="6159" max="6159" width="23.25" style="60" customWidth="1"/>
    <col min="6160" max="6160" width="5.625" style="60" customWidth="1"/>
    <col min="6161" max="6161" width="5.625" style="60" bestFit="1" customWidth="1"/>
    <col min="6162" max="6162" width="15.875" style="60" customWidth="1"/>
    <col min="6163" max="6163" width="15" style="60" customWidth="1"/>
    <col min="6164" max="6164" width="23.25" style="60" customWidth="1"/>
    <col min="6165" max="6165" width="5.625" style="60" customWidth="1"/>
    <col min="6166" max="6166" width="5.625" style="60" bestFit="1" customWidth="1"/>
    <col min="6167" max="6167" width="15.875" style="60" customWidth="1"/>
    <col min="6168" max="6168" width="15" style="60" customWidth="1"/>
    <col min="6169" max="6169" width="23.25" style="60" customWidth="1"/>
    <col min="6170" max="6170" width="5.625" style="60" customWidth="1"/>
    <col min="6171" max="6171" width="5.625" style="60" bestFit="1" customWidth="1"/>
    <col min="6172" max="6172" width="15.875" style="60" customWidth="1"/>
    <col min="6173" max="6173" width="15" style="60" customWidth="1"/>
    <col min="6174" max="6174" width="23.25" style="60" customWidth="1"/>
    <col min="6175" max="6175" width="5.625" style="60" customWidth="1"/>
    <col min="6176" max="6400" width="9" style="60"/>
    <col min="6401" max="6401" width="13.5" style="60" customWidth="1"/>
    <col min="6402" max="6402" width="5.625" style="60" bestFit="1" customWidth="1"/>
    <col min="6403" max="6403" width="15.875" style="60" customWidth="1"/>
    <col min="6404" max="6404" width="15" style="60" customWidth="1"/>
    <col min="6405" max="6405" width="23.25" style="60" customWidth="1"/>
    <col min="6406" max="6406" width="5.625" style="60" customWidth="1"/>
    <col min="6407" max="6407" width="5.625" style="60" bestFit="1" customWidth="1"/>
    <col min="6408" max="6408" width="15.875" style="60" customWidth="1"/>
    <col min="6409" max="6409" width="15" style="60" customWidth="1"/>
    <col min="6410" max="6410" width="23.25" style="60" customWidth="1"/>
    <col min="6411" max="6411" width="5.625" style="60" customWidth="1"/>
    <col min="6412" max="6412" width="5.625" style="60" bestFit="1" customWidth="1"/>
    <col min="6413" max="6413" width="15.875" style="60" customWidth="1"/>
    <col min="6414" max="6414" width="15" style="60" customWidth="1"/>
    <col min="6415" max="6415" width="23.25" style="60" customWidth="1"/>
    <col min="6416" max="6416" width="5.625" style="60" customWidth="1"/>
    <col min="6417" max="6417" width="5.625" style="60" bestFit="1" customWidth="1"/>
    <col min="6418" max="6418" width="15.875" style="60" customWidth="1"/>
    <col min="6419" max="6419" width="15" style="60" customWidth="1"/>
    <col min="6420" max="6420" width="23.25" style="60" customWidth="1"/>
    <col min="6421" max="6421" width="5.625" style="60" customWidth="1"/>
    <col min="6422" max="6422" width="5.625" style="60" bestFit="1" customWidth="1"/>
    <col min="6423" max="6423" width="15.875" style="60" customWidth="1"/>
    <col min="6424" max="6424" width="15" style="60" customWidth="1"/>
    <col min="6425" max="6425" width="23.25" style="60" customWidth="1"/>
    <col min="6426" max="6426" width="5.625" style="60" customWidth="1"/>
    <col min="6427" max="6427" width="5.625" style="60" bestFit="1" customWidth="1"/>
    <col min="6428" max="6428" width="15.875" style="60" customWidth="1"/>
    <col min="6429" max="6429" width="15" style="60" customWidth="1"/>
    <col min="6430" max="6430" width="23.25" style="60" customWidth="1"/>
    <col min="6431" max="6431" width="5.625" style="60" customWidth="1"/>
    <col min="6432" max="6656" width="9" style="60"/>
    <col min="6657" max="6657" width="13.5" style="60" customWidth="1"/>
    <col min="6658" max="6658" width="5.625" style="60" bestFit="1" customWidth="1"/>
    <col min="6659" max="6659" width="15.875" style="60" customWidth="1"/>
    <col min="6660" max="6660" width="15" style="60" customWidth="1"/>
    <col min="6661" max="6661" width="23.25" style="60" customWidth="1"/>
    <col min="6662" max="6662" width="5.625" style="60" customWidth="1"/>
    <col min="6663" max="6663" width="5.625" style="60" bestFit="1" customWidth="1"/>
    <col min="6664" max="6664" width="15.875" style="60" customWidth="1"/>
    <col min="6665" max="6665" width="15" style="60" customWidth="1"/>
    <col min="6666" max="6666" width="23.25" style="60" customWidth="1"/>
    <col min="6667" max="6667" width="5.625" style="60" customWidth="1"/>
    <col min="6668" max="6668" width="5.625" style="60" bestFit="1" customWidth="1"/>
    <col min="6669" max="6669" width="15.875" style="60" customWidth="1"/>
    <col min="6670" max="6670" width="15" style="60" customWidth="1"/>
    <col min="6671" max="6671" width="23.25" style="60" customWidth="1"/>
    <col min="6672" max="6672" width="5.625" style="60" customWidth="1"/>
    <col min="6673" max="6673" width="5.625" style="60" bestFit="1" customWidth="1"/>
    <col min="6674" max="6674" width="15.875" style="60" customWidth="1"/>
    <col min="6675" max="6675" width="15" style="60" customWidth="1"/>
    <col min="6676" max="6676" width="23.25" style="60" customWidth="1"/>
    <col min="6677" max="6677" width="5.625" style="60" customWidth="1"/>
    <col min="6678" max="6678" width="5.625" style="60" bestFit="1" customWidth="1"/>
    <col min="6679" max="6679" width="15.875" style="60" customWidth="1"/>
    <col min="6680" max="6680" width="15" style="60" customWidth="1"/>
    <col min="6681" max="6681" width="23.25" style="60" customWidth="1"/>
    <col min="6682" max="6682" width="5.625" style="60" customWidth="1"/>
    <col min="6683" max="6683" width="5.625" style="60" bestFit="1" customWidth="1"/>
    <col min="6684" max="6684" width="15.875" style="60" customWidth="1"/>
    <col min="6685" max="6685" width="15" style="60" customWidth="1"/>
    <col min="6686" max="6686" width="23.25" style="60" customWidth="1"/>
    <col min="6687" max="6687" width="5.625" style="60" customWidth="1"/>
    <col min="6688" max="6912" width="9" style="60"/>
    <col min="6913" max="6913" width="13.5" style="60" customWidth="1"/>
    <col min="6914" max="6914" width="5.625" style="60" bestFit="1" customWidth="1"/>
    <col min="6915" max="6915" width="15.875" style="60" customWidth="1"/>
    <col min="6916" max="6916" width="15" style="60" customWidth="1"/>
    <col min="6917" max="6917" width="23.25" style="60" customWidth="1"/>
    <col min="6918" max="6918" width="5.625" style="60" customWidth="1"/>
    <col min="6919" max="6919" width="5.625" style="60" bestFit="1" customWidth="1"/>
    <col min="6920" max="6920" width="15.875" style="60" customWidth="1"/>
    <col min="6921" max="6921" width="15" style="60" customWidth="1"/>
    <col min="6922" max="6922" width="23.25" style="60" customWidth="1"/>
    <col min="6923" max="6923" width="5.625" style="60" customWidth="1"/>
    <col min="6924" max="6924" width="5.625" style="60" bestFit="1" customWidth="1"/>
    <col min="6925" max="6925" width="15.875" style="60" customWidth="1"/>
    <col min="6926" max="6926" width="15" style="60" customWidth="1"/>
    <col min="6927" max="6927" width="23.25" style="60" customWidth="1"/>
    <col min="6928" max="6928" width="5.625" style="60" customWidth="1"/>
    <col min="6929" max="6929" width="5.625" style="60" bestFit="1" customWidth="1"/>
    <col min="6930" max="6930" width="15.875" style="60" customWidth="1"/>
    <col min="6931" max="6931" width="15" style="60" customWidth="1"/>
    <col min="6932" max="6932" width="23.25" style="60" customWidth="1"/>
    <col min="6933" max="6933" width="5.625" style="60" customWidth="1"/>
    <col min="6934" max="6934" width="5.625" style="60" bestFit="1" customWidth="1"/>
    <col min="6935" max="6935" width="15.875" style="60" customWidth="1"/>
    <col min="6936" max="6936" width="15" style="60" customWidth="1"/>
    <col min="6937" max="6937" width="23.25" style="60" customWidth="1"/>
    <col min="6938" max="6938" width="5.625" style="60" customWidth="1"/>
    <col min="6939" max="6939" width="5.625" style="60" bestFit="1" customWidth="1"/>
    <col min="6940" max="6940" width="15.875" style="60" customWidth="1"/>
    <col min="6941" max="6941" width="15" style="60" customWidth="1"/>
    <col min="6942" max="6942" width="23.25" style="60" customWidth="1"/>
    <col min="6943" max="6943" width="5.625" style="60" customWidth="1"/>
    <col min="6944" max="7168" width="9" style="60"/>
    <col min="7169" max="7169" width="13.5" style="60" customWidth="1"/>
    <col min="7170" max="7170" width="5.625" style="60" bestFit="1" customWidth="1"/>
    <col min="7171" max="7171" width="15.875" style="60" customWidth="1"/>
    <col min="7172" max="7172" width="15" style="60" customWidth="1"/>
    <col min="7173" max="7173" width="23.25" style="60" customWidth="1"/>
    <col min="7174" max="7174" width="5.625" style="60" customWidth="1"/>
    <col min="7175" max="7175" width="5.625" style="60" bestFit="1" customWidth="1"/>
    <col min="7176" max="7176" width="15.875" style="60" customWidth="1"/>
    <col min="7177" max="7177" width="15" style="60" customWidth="1"/>
    <col min="7178" max="7178" width="23.25" style="60" customWidth="1"/>
    <col min="7179" max="7179" width="5.625" style="60" customWidth="1"/>
    <col min="7180" max="7180" width="5.625" style="60" bestFit="1" customWidth="1"/>
    <col min="7181" max="7181" width="15.875" style="60" customWidth="1"/>
    <col min="7182" max="7182" width="15" style="60" customWidth="1"/>
    <col min="7183" max="7183" width="23.25" style="60" customWidth="1"/>
    <col min="7184" max="7184" width="5.625" style="60" customWidth="1"/>
    <col min="7185" max="7185" width="5.625" style="60" bestFit="1" customWidth="1"/>
    <col min="7186" max="7186" width="15.875" style="60" customWidth="1"/>
    <col min="7187" max="7187" width="15" style="60" customWidth="1"/>
    <col min="7188" max="7188" width="23.25" style="60" customWidth="1"/>
    <col min="7189" max="7189" width="5.625" style="60" customWidth="1"/>
    <col min="7190" max="7190" width="5.625" style="60" bestFit="1" customWidth="1"/>
    <col min="7191" max="7191" width="15.875" style="60" customWidth="1"/>
    <col min="7192" max="7192" width="15" style="60" customWidth="1"/>
    <col min="7193" max="7193" width="23.25" style="60" customWidth="1"/>
    <col min="7194" max="7194" width="5.625" style="60" customWidth="1"/>
    <col min="7195" max="7195" width="5.625" style="60" bestFit="1" customWidth="1"/>
    <col min="7196" max="7196" width="15.875" style="60" customWidth="1"/>
    <col min="7197" max="7197" width="15" style="60" customWidth="1"/>
    <col min="7198" max="7198" width="23.25" style="60" customWidth="1"/>
    <col min="7199" max="7199" width="5.625" style="60" customWidth="1"/>
    <col min="7200" max="7424" width="9" style="60"/>
    <col min="7425" max="7425" width="13.5" style="60" customWidth="1"/>
    <col min="7426" max="7426" width="5.625" style="60" bestFit="1" customWidth="1"/>
    <col min="7427" max="7427" width="15.875" style="60" customWidth="1"/>
    <col min="7428" max="7428" width="15" style="60" customWidth="1"/>
    <col min="7429" max="7429" width="23.25" style="60" customWidth="1"/>
    <col min="7430" max="7430" width="5.625" style="60" customWidth="1"/>
    <col min="7431" max="7431" width="5.625" style="60" bestFit="1" customWidth="1"/>
    <col min="7432" max="7432" width="15.875" style="60" customWidth="1"/>
    <col min="7433" max="7433" width="15" style="60" customWidth="1"/>
    <col min="7434" max="7434" width="23.25" style="60" customWidth="1"/>
    <col min="7435" max="7435" width="5.625" style="60" customWidth="1"/>
    <col min="7436" max="7436" width="5.625" style="60" bestFit="1" customWidth="1"/>
    <col min="7437" max="7437" width="15.875" style="60" customWidth="1"/>
    <col min="7438" max="7438" width="15" style="60" customWidth="1"/>
    <col min="7439" max="7439" width="23.25" style="60" customWidth="1"/>
    <col min="7440" max="7440" width="5.625" style="60" customWidth="1"/>
    <col min="7441" max="7441" width="5.625" style="60" bestFit="1" customWidth="1"/>
    <col min="7442" max="7442" width="15.875" style="60" customWidth="1"/>
    <col min="7443" max="7443" width="15" style="60" customWidth="1"/>
    <col min="7444" max="7444" width="23.25" style="60" customWidth="1"/>
    <col min="7445" max="7445" width="5.625" style="60" customWidth="1"/>
    <col min="7446" max="7446" width="5.625" style="60" bestFit="1" customWidth="1"/>
    <col min="7447" max="7447" width="15.875" style="60" customWidth="1"/>
    <col min="7448" max="7448" width="15" style="60" customWidth="1"/>
    <col min="7449" max="7449" width="23.25" style="60" customWidth="1"/>
    <col min="7450" max="7450" width="5.625" style="60" customWidth="1"/>
    <col min="7451" max="7451" width="5.625" style="60" bestFit="1" customWidth="1"/>
    <col min="7452" max="7452" width="15.875" style="60" customWidth="1"/>
    <col min="7453" max="7453" width="15" style="60" customWidth="1"/>
    <col min="7454" max="7454" width="23.25" style="60" customWidth="1"/>
    <col min="7455" max="7455" width="5.625" style="60" customWidth="1"/>
    <col min="7456" max="7680" width="9" style="60"/>
    <col min="7681" max="7681" width="13.5" style="60" customWidth="1"/>
    <col min="7682" max="7682" width="5.625" style="60" bestFit="1" customWidth="1"/>
    <col min="7683" max="7683" width="15.875" style="60" customWidth="1"/>
    <col min="7684" max="7684" width="15" style="60" customWidth="1"/>
    <col min="7685" max="7685" width="23.25" style="60" customWidth="1"/>
    <col min="7686" max="7686" width="5.625" style="60" customWidth="1"/>
    <col min="7687" max="7687" width="5.625" style="60" bestFit="1" customWidth="1"/>
    <col min="7688" max="7688" width="15.875" style="60" customWidth="1"/>
    <col min="7689" max="7689" width="15" style="60" customWidth="1"/>
    <col min="7690" max="7690" width="23.25" style="60" customWidth="1"/>
    <col min="7691" max="7691" width="5.625" style="60" customWidth="1"/>
    <col min="7692" max="7692" width="5.625" style="60" bestFit="1" customWidth="1"/>
    <col min="7693" max="7693" width="15.875" style="60" customWidth="1"/>
    <col min="7694" max="7694" width="15" style="60" customWidth="1"/>
    <col min="7695" max="7695" width="23.25" style="60" customWidth="1"/>
    <col min="7696" max="7696" width="5.625" style="60" customWidth="1"/>
    <col min="7697" max="7697" width="5.625" style="60" bestFit="1" customWidth="1"/>
    <col min="7698" max="7698" width="15.875" style="60" customWidth="1"/>
    <col min="7699" max="7699" width="15" style="60" customWidth="1"/>
    <col min="7700" max="7700" width="23.25" style="60" customWidth="1"/>
    <col min="7701" max="7701" width="5.625" style="60" customWidth="1"/>
    <col min="7702" max="7702" width="5.625" style="60" bestFit="1" customWidth="1"/>
    <col min="7703" max="7703" width="15.875" style="60" customWidth="1"/>
    <col min="7704" max="7704" width="15" style="60" customWidth="1"/>
    <col min="7705" max="7705" width="23.25" style="60" customWidth="1"/>
    <col min="7706" max="7706" width="5.625" style="60" customWidth="1"/>
    <col min="7707" max="7707" width="5.625" style="60" bestFit="1" customWidth="1"/>
    <col min="7708" max="7708" width="15.875" style="60" customWidth="1"/>
    <col min="7709" max="7709" width="15" style="60" customWidth="1"/>
    <col min="7710" max="7710" width="23.25" style="60" customWidth="1"/>
    <col min="7711" max="7711" width="5.625" style="60" customWidth="1"/>
    <col min="7712" max="7936" width="9" style="60"/>
    <col min="7937" max="7937" width="13.5" style="60" customWidth="1"/>
    <col min="7938" max="7938" width="5.625" style="60" bestFit="1" customWidth="1"/>
    <col min="7939" max="7939" width="15.875" style="60" customWidth="1"/>
    <col min="7940" max="7940" width="15" style="60" customWidth="1"/>
    <col min="7941" max="7941" width="23.25" style="60" customWidth="1"/>
    <col min="7942" max="7942" width="5.625" style="60" customWidth="1"/>
    <col min="7943" max="7943" width="5.625" style="60" bestFit="1" customWidth="1"/>
    <col min="7944" max="7944" width="15.875" style="60" customWidth="1"/>
    <col min="7945" max="7945" width="15" style="60" customWidth="1"/>
    <col min="7946" max="7946" width="23.25" style="60" customWidth="1"/>
    <col min="7947" max="7947" width="5.625" style="60" customWidth="1"/>
    <col min="7948" max="7948" width="5.625" style="60" bestFit="1" customWidth="1"/>
    <col min="7949" max="7949" width="15.875" style="60" customWidth="1"/>
    <col min="7950" max="7950" width="15" style="60" customWidth="1"/>
    <col min="7951" max="7951" width="23.25" style="60" customWidth="1"/>
    <col min="7952" max="7952" width="5.625" style="60" customWidth="1"/>
    <col min="7953" max="7953" width="5.625" style="60" bestFit="1" customWidth="1"/>
    <col min="7954" max="7954" width="15.875" style="60" customWidth="1"/>
    <col min="7955" max="7955" width="15" style="60" customWidth="1"/>
    <col min="7956" max="7956" width="23.25" style="60" customWidth="1"/>
    <col min="7957" max="7957" width="5.625" style="60" customWidth="1"/>
    <col min="7958" max="7958" width="5.625" style="60" bestFit="1" customWidth="1"/>
    <col min="7959" max="7959" width="15.875" style="60" customWidth="1"/>
    <col min="7960" max="7960" width="15" style="60" customWidth="1"/>
    <col min="7961" max="7961" width="23.25" style="60" customWidth="1"/>
    <col min="7962" max="7962" width="5.625" style="60" customWidth="1"/>
    <col min="7963" max="7963" width="5.625" style="60" bestFit="1" customWidth="1"/>
    <col min="7964" max="7964" width="15.875" style="60" customWidth="1"/>
    <col min="7965" max="7965" width="15" style="60" customWidth="1"/>
    <col min="7966" max="7966" width="23.25" style="60" customWidth="1"/>
    <col min="7967" max="7967" width="5.625" style="60" customWidth="1"/>
    <col min="7968" max="8192" width="9" style="60"/>
    <col min="8193" max="8193" width="13.5" style="60" customWidth="1"/>
    <col min="8194" max="8194" width="5.625" style="60" bestFit="1" customWidth="1"/>
    <col min="8195" max="8195" width="15.875" style="60" customWidth="1"/>
    <col min="8196" max="8196" width="15" style="60" customWidth="1"/>
    <col min="8197" max="8197" width="23.25" style="60" customWidth="1"/>
    <col min="8198" max="8198" width="5.625" style="60" customWidth="1"/>
    <col min="8199" max="8199" width="5.625" style="60" bestFit="1" customWidth="1"/>
    <col min="8200" max="8200" width="15.875" style="60" customWidth="1"/>
    <col min="8201" max="8201" width="15" style="60" customWidth="1"/>
    <col min="8202" max="8202" width="23.25" style="60" customWidth="1"/>
    <col min="8203" max="8203" width="5.625" style="60" customWidth="1"/>
    <col min="8204" max="8204" width="5.625" style="60" bestFit="1" customWidth="1"/>
    <col min="8205" max="8205" width="15.875" style="60" customWidth="1"/>
    <col min="8206" max="8206" width="15" style="60" customWidth="1"/>
    <col min="8207" max="8207" width="23.25" style="60" customWidth="1"/>
    <col min="8208" max="8208" width="5.625" style="60" customWidth="1"/>
    <col min="8209" max="8209" width="5.625" style="60" bestFit="1" customWidth="1"/>
    <col min="8210" max="8210" width="15.875" style="60" customWidth="1"/>
    <col min="8211" max="8211" width="15" style="60" customWidth="1"/>
    <col min="8212" max="8212" width="23.25" style="60" customWidth="1"/>
    <col min="8213" max="8213" width="5.625" style="60" customWidth="1"/>
    <col min="8214" max="8214" width="5.625" style="60" bestFit="1" customWidth="1"/>
    <col min="8215" max="8215" width="15.875" style="60" customWidth="1"/>
    <col min="8216" max="8216" width="15" style="60" customWidth="1"/>
    <col min="8217" max="8217" width="23.25" style="60" customWidth="1"/>
    <col min="8218" max="8218" width="5.625" style="60" customWidth="1"/>
    <col min="8219" max="8219" width="5.625" style="60" bestFit="1" customWidth="1"/>
    <col min="8220" max="8220" width="15.875" style="60" customWidth="1"/>
    <col min="8221" max="8221" width="15" style="60" customWidth="1"/>
    <col min="8222" max="8222" width="23.25" style="60" customWidth="1"/>
    <col min="8223" max="8223" width="5.625" style="60" customWidth="1"/>
    <col min="8224" max="8448" width="9" style="60"/>
    <col min="8449" max="8449" width="13.5" style="60" customWidth="1"/>
    <col min="8450" max="8450" width="5.625" style="60" bestFit="1" customWidth="1"/>
    <col min="8451" max="8451" width="15.875" style="60" customWidth="1"/>
    <col min="8452" max="8452" width="15" style="60" customWidth="1"/>
    <col min="8453" max="8453" width="23.25" style="60" customWidth="1"/>
    <col min="8454" max="8454" width="5.625" style="60" customWidth="1"/>
    <col min="8455" max="8455" width="5.625" style="60" bestFit="1" customWidth="1"/>
    <col min="8456" max="8456" width="15.875" style="60" customWidth="1"/>
    <col min="8457" max="8457" width="15" style="60" customWidth="1"/>
    <col min="8458" max="8458" width="23.25" style="60" customWidth="1"/>
    <col min="8459" max="8459" width="5.625" style="60" customWidth="1"/>
    <col min="8460" max="8460" width="5.625" style="60" bestFit="1" customWidth="1"/>
    <col min="8461" max="8461" width="15.875" style="60" customWidth="1"/>
    <col min="8462" max="8462" width="15" style="60" customWidth="1"/>
    <col min="8463" max="8463" width="23.25" style="60" customWidth="1"/>
    <col min="8464" max="8464" width="5.625" style="60" customWidth="1"/>
    <col min="8465" max="8465" width="5.625" style="60" bestFit="1" customWidth="1"/>
    <col min="8466" max="8466" width="15.875" style="60" customWidth="1"/>
    <col min="8467" max="8467" width="15" style="60" customWidth="1"/>
    <col min="8468" max="8468" width="23.25" style="60" customWidth="1"/>
    <col min="8469" max="8469" width="5.625" style="60" customWidth="1"/>
    <col min="8470" max="8470" width="5.625" style="60" bestFit="1" customWidth="1"/>
    <col min="8471" max="8471" width="15.875" style="60" customWidth="1"/>
    <col min="8472" max="8472" width="15" style="60" customWidth="1"/>
    <col min="8473" max="8473" width="23.25" style="60" customWidth="1"/>
    <col min="8474" max="8474" width="5.625" style="60" customWidth="1"/>
    <col min="8475" max="8475" width="5.625" style="60" bestFit="1" customWidth="1"/>
    <col min="8476" max="8476" width="15.875" style="60" customWidth="1"/>
    <col min="8477" max="8477" width="15" style="60" customWidth="1"/>
    <col min="8478" max="8478" width="23.25" style="60" customWidth="1"/>
    <col min="8479" max="8479" width="5.625" style="60" customWidth="1"/>
    <col min="8480" max="8704" width="9" style="60"/>
    <col min="8705" max="8705" width="13.5" style="60" customWidth="1"/>
    <col min="8706" max="8706" width="5.625" style="60" bestFit="1" customWidth="1"/>
    <col min="8707" max="8707" width="15.875" style="60" customWidth="1"/>
    <col min="8708" max="8708" width="15" style="60" customWidth="1"/>
    <col min="8709" max="8709" width="23.25" style="60" customWidth="1"/>
    <col min="8710" max="8710" width="5.625" style="60" customWidth="1"/>
    <col min="8711" max="8711" width="5.625" style="60" bestFit="1" customWidth="1"/>
    <col min="8712" max="8712" width="15.875" style="60" customWidth="1"/>
    <col min="8713" max="8713" width="15" style="60" customWidth="1"/>
    <col min="8714" max="8714" width="23.25" style="60" customWidth="1"/>
    <col min="8715" max="8715" width="5.625" style="60" customWidth="1"/>
    <col min="8716" max="8716" width="5.625" style="60" bestFit="1" customWidth="1"/>
    <col min="8717" max="8717" width="15.875" style="60" customWidth="1"/>
    <col min="8718" max="8718" width="15" style="60" customWidth="1"/>
    <col min="8719" max="8719" width="23.25" style="60" customWidth="1"/>
    <col min="8720" max="8720" width="5.625" style="60" customWidth="1"/>
    <col min="8721" max="8721" width="5.625" style="60" bestFit="1" customWidth="1"/>
    <col min="8722" max="8722" width="15.875" style="60" customWidth="1"/>
    <col min="8723" max="8723" width="15" style="60" customWidth="1"/>
    <col min="8724" max="8724" width="23.25" style="60" customWidth="1"/>
    <col min="8725" max="8725" width="5.625" style="60" customWidth="1"/>
    <col min="8726" max="8726" width="5.625" style="60" bestFit="1" customWidth="1"/>
    <col min="8727" max="8727" width="15.875" style="60" customWidth="1"/>
    <col min="8728" max="8728" width="15" style="60" customWidth="1"/>
    <col min="8729" max="8729" width="23.25" style="60" customWidth="1"/>
    <col min="8730" max="8730" width="5.625" style="60" customWidth="1"/>
    <col min="8731" max="8731" width="5.625" style="60" bestFit="1" customWidth="1"/>
    <col min="8732" max="8732" width="15.875" style="60" customWidth="1"/>
    <col min="8733" max="8733" width="15" style="60" customWidth="1"/>
    <col min="8734" max="8734" width="23.25" style="60" customWidth="1"/>
    <col min="8735" max="8735" width="5.625" style="60" customWidth="1"/>
    <col min="8736" max="8960" width="9" style="60"/>
    <col min="8961" max="8961" width="13.5" style="60" customWidth="1"/>
    <col min="8962" max="8962" width="5.625" style="60" bestFit="1" customWidth="1"/>
    <col min="8963" max="8963" width="15.875" style="60" customWidth="1"/>
    <col min="8964" max="8964" width="15" style="60" customWidth="1"/>
    <col min="8965" max="8965" width="23.25" style="60" customWidth="1"/>
    <col min="8966" max="8966" width="5.625" style="60" customWidth="1"/>
    <col min="8967" max="8967" width="5.625" style="60" bestFit="1" customWidth="1"/>
    <col min="8968" max="8968" width="15.875" style="60" customWidth="1"/>
    <col min="8969" max="8969" width="15" style="60" customWidth="1"/>
    <col min="8970" max="8970" width="23.25" style="60" customWidth="1"/>
    <col min="8971" max="8971" width="5.625" style="60" customWidth="1"/>
    <col min="8972" max="8972" width="5.625" style="60" bestFit="1" customWidth="1"/>
    <col min="8973" max="8973" width="15.875" style="60" customWidth="1"/>
    <col min="8974" max="8974" width="15" style="60" customWidth="1"/>
    <col min="8975" max="8975" width="23.25" style="60" customWidth="1"/>
    <col min="8976" max="8976" width="5.625" style="60" customWidth="1"/>
    <col min="8977" max="8977" width="5.625" style="60" bestFit="1" customWidth="1"/>
    <col min="8978" max="8978" width="15.875" style="60" customWidth="1"/>
    <col min="8979" max="8979" width="15" style="60" customWidth="1"/>
    <col min="8980" max="8980" width="23.25" style="60" customWidth="1"/>
    <col min="8981" max="8981" width="5.625" style="60" customWidth="1"/>
    <col min="8982" max="8982" width="5.625" style="60" bestFit="1" customWidth="1"/>
    <col min="8983" max="8983" width="15.875" style="60" customWidth="1"/>
    <col min="8984" max="8984" width="15" style="60" customWidth="1"/>
    <col min="8985" max="8985" width="23.25" style="60" customWidth="1"/>
    <col min="8986" max="8986" width="5.625" style="60" customWidth="1"/>
    <col min="8987" max="8987" width="5.625" style="60" bestFit="1" customWidth="1"/>
    <col min="8988" max="8988" width="15.875" style="60" customWidth="1"/>
    <col min="8989" max="8989" width="15" style="60" customWidth="1"/>
    <col min="8990" max="8990" width="23.25" style="60" customWidth="1"/>
    <col min="8991" max="8991" width="5.625" style="60" customWidth="1"/>
    <col min="8992" max="9216" width="9" style="60"/>
    <col min="9217" max="9217" width="13.5" style="60" customWidth="1"/>
    <col min="9218" max="9218" width="5.625" style="60" bestFit="1" customWidth="1"/>
    <col min="9219" max="9219" width="15.875" style="60" customWidth="1"/>
    <col min="9220" max="9220" width="15" style="60" customWidth="1"/>
    <col min="9221" max="9221" width="23.25" style="60" customWidth="1"/>
    <col min="9222" max="9222" width="5.625" style="60" customWidth="1"/>
    <col min="9223" max="9223" width="5.625" style="60" bestFit="1" customWidth="1"/>
    <col min="9224" max="9224" width="15.875" style="60" customWidth="1"/>
    <col min="9225" max="9225" width="15" style="60" customWidth="1"/>
    <col min="9226" max="9226" width="23.25" style="60" customWidth="1"/>
    <col min="9227" max="9227" width="5.625" style="60" customWidth="1"/>
    <col min="9228" max="9228" width="5.625" style="60" bestFit="1" customWidth="1"/>
    <col min="9229" max="9229" width="15.875" style="60" customWidth="1"/>
    <col min="9230" max="9230" width="15" style="60" customWidth="1"/>
    <col min="9231" max="9231" width="23.25" style="60" customWidth="1"/>
    <col min="9232" max="9232" width="5.625" style="60" customWidth="1"/>
    <col min="9233" max="9233" width="5.625" style="60" bestFit="1" customWidth="1"/>
    <col min="9234" max="9234" width="15.875" style="60" customWidth="1"/>
    <col min="9235" max="9235" width="15" style="60" customWidth="1"/>
    <col min="9236" max="9236" width="23.25" style="60" customWidth="1"/>
    <col min="9237" max="9237" width="5.625" style="60" customWidth="1"/>
    <col min="9238" max="9238" width="5.625" style="60" bestFit="1" customWidth="1"/>
    <col min="9239" max="9239" width="15.875" style="60" customWidth="1"/>
    <col min="9240" max="9240" width="15" style="60" customWidth="1"/>
    <col min="9241" max="9241" width="23.25" style="60" customWidth="1"/>
    <col min="9242" max="9242" width="5.625" style="60" customWidth="1"/>
    <col min="9243" max="9243" width="5.625" style="60" bestFit="1" customWidth="1"/>
    <col min="9244" max="9244" width="15.875" style="60" customWidth="1"/>
    <col min="9245" max="9245" width="15" style="60" customWidth="1"/>
    <col min="9246" max="9246" width="23.25" style="60" customWidth="1"/>
    <col min="9247" max="9247" width="5.625" style="60" customWidth="1"/>
    <col min="9248" max="9472" width="9" style="60"/>
    <col min="9473" max="9473" width="13.5" style="60" customWidth="1"/>
    <col min="9474" max="9474" width="5.625" style="60" bestFit="1" customWidth="1"/>
    <col min="9475" max="9475" width="15.875" style="60" customWidth="1"/>
    <col min="9476" max="9476" width="15" style="60" customWidth="1"/>
    <col min="9477" max="9477" width="23.25" style="60" customWidth="1"/>
    <col min="9478" max="9478" width="5.625" style="60" customWidth="1"/>
    <col min="9479" max="9479" width="5.625" style="60" bestFit="1" customWidth="1"/>
    <col min="9480" max="9480" width="15.875" style="60" customWidth="1"/>
    <col min="9481" max="9481" width="15" style="60" customWidth="1"/>
    <col min="9482" max="9482" width="23.25" style="60" customWidth="1"/>
    <col min="9483" max="9483" width="5.625" style="60" customWidth="1"/>
    <col min="9484" max="9484" width="5.625" style="60" bestFit="1" customWidth="1"/>
    <col min="9485" max="9485" width="15.875" style="60" customWidth="1"/>
    <col min="9486" max="9486" width="15" style="60" customWidth="1"/>
    <col min="9487" max="9487" width="23.25" style="60" customWidth="1"/>
    <col min="9488" max="9488" width="5.625" style="60" customWidth="1"/>
    <col min="9489" max="9489" width="5.625" style="60" bestFit="1" customWidth="1"/>
    <col min="9490" max="9490" width="15.875" style="60" customWidth="1"/>
    <col min="9491" max="9491" width="15" style="60" customWidth="1"/>
    <col min="9492" max="9492" width="23.25" style="60" customWidth="1"/>
    <col min="9493" max="9493" width="5.625" style="60" customWidth="1"/>
    <col min="9494" max="9494" width="5.625" style="60" bestFit="1" customWidth="1"/>
    <col min="9495" max="9495" width="15.875" style="60" customWidth="1"/>
    <col min="9496" max="9496" width="15" style="60" customWidth="1"/>
    <col min="9497" max="9497" width="23.25" style="60" customWidth="1"/>
    <col min="9498" max="9498" width="5.625" style="60" customWidth="1"/>
    <col min="9499" max="9499" width="5.625" style="60" bestFit="1" customWidth="1"/>
    <col min="9500" max="9500" width="15.875" style="60" customWidth="1"/>
    <col min="9501" max="9501" width="15" style="60" customWidth="1"/>
    <col min="9502" max="9502" width="23.25" style="60" customWidth="1"/>
    <col min="9503" max="9503" width="5.625" style="60" customWidth="1"/>
    <col min="9504" max="9728" width="9" style="60"/>
    <col min="9729" max="9729" width="13.5" style="60" customWidth="1"/>
    <col min="9730" max="9730" width="5.625" style="60" bestFit="1" customWidth="1"/>
    <col min="9731" max="9731" width="15.875" style="60" customWidth="1"/>
    <col min="9732" max="9732" width="15" style="60" customWidth="1"/>
    <col min="9733" max="9733" width="23.25" style="60" customWidth="1"/>
    <col min="9734" max="9734" width="5.625" style="60" customWidth="1"/>
    <col min="9735" max="9735" width="5.625" style="60" bestFit="1" customWidth="1"/>
    <col min="9736" max="9736" width="15.875" style="60" customWidth="1"/>
    <col min="9737" max="9737" width="15" style="60" customWidth="1"/>
    <col min="9738" max="9738" width="23.25" style="60" customWidth="1"/>
    <col min="9739" max="9739" width="5.625" style="60" customWidth="1"/>
    <col min="9740" max="9740" width="5.625" style="60" bestFit="1" customWidth="1"/>
    <col min="9741" max="9741" width="15.875" style="60" customWidth="1"/>
    <col min="9742" max="9742" width="15" style="60" customWidth="1"/>
    <col min="9743" max="9743" width="23.25" style="60" customWidth="1"/>
    <col min="9744" max="9744" width="5.625" style="60" customWidth="1"/>
    <col min="9745" max="9745" width="5.625" style="60" bestFit="1" customWidth="1"/>
    <col min="9746" max="9746" width="15.875" style="60" customWidth="1"/>
    <col min="9747" max="9747" width="15" style="60" customWidth="1"/>
    <col min="9748" max="9748" width="23.25" style="60" customWidth="1"/>
    <col min="9749" max="9749" width="5.625" style="60" customWidth="1"/>
    <col min="9750" max="9750" width="5.625" style="60" bestFit="1" customWidth="1"/>
    <col min="9751" max="9751" width="15.875" style="60" customWidth="1"/>
    <col min="9752" max="9752" width="15" style="60" customWidth="1"/>
    <col min="9753" max="9753" width="23.25" style="60" customWidth="1"/>
    <col min="9754" max="9754" width="5.625" style="60" customWidth="1"/>
    <col min="9755" max="9755" width="5.625" style="60" bestFit="1" customWidth="1"/>
    <col min="9756" max="9756" width="15.875" style="60" customWidth="1"/>
    <col min="9757" max="9757" width="15" style="60" customWidth="1"/>
    <col min="9758" max="9758" width="23.25" style="60" customWidth="1"/>
    <col min="9759" max="9759" width="5.625" style="60" customWidth="1"/>
    <col min="9760" max="9984" width="9" style="60"/>
    <col min="9985" max="9985" width="13.5" style="60" customWidth="1"/>
    <col min="9986" max="9986" width="5.625" style="60" bestFit="1" customWidth="1"/>
    <col min="9987" max="9987" width="15.875" style="60" customWidth="1"/>
    <col min="9988" max="9988" width="15" style="60" customWidth="1"/>
    <col min="9989" max="9989" width="23.25" style="60" customWidth="1"/>
    <col min="9990" max="9990" width="5.625" style="60" customWidth="1"/>
    <col min="9991" max="9991" width="5.625" style="60" bestFit="1" customWidth="1"/>
    <col min="9992" max="9992" width="15.875" style="60" customWidth="1"/>
    <col min="9993" max="9993" width="15" style="60" customWidth="1"/>
    <col min="9994" max="9994" width="23.25" style="60" customWidth="1"/>
    <col min="9995" max="9995" width="5.625" style="60" customWidth="1"/>
    <col min="9996" max="9996" width="5.625" style="60" bestFit="1" customWidth="1"/>
    <col min="9997" max="9997" width="15.875" style="60" customWidth="1"/>
    <col min="9998" max="9998" width="15" style="60" customWidth="1"/>
    <col min="9999" max="9999" width="23.25" style="60" customWidth="1"/>
    <col min="10000" max="10000" width="5.625" style="60" customWidth="1"/>
    <col min="10001" max="10001" width="5.625" style="60" bestFit="1" customWidth="1"/>
    <col min="10002" max="10002" width="15.875" style="60" customWidth="1"/>
    <col min="10003" max="10003" width="15" style="60" customWidth="1"/>
    <col min="10004" max="10004" width="23.25" style="60" customWidth="1"/>
    <col min="10005" max="10005" width="5.625" style="60" customWidth="1"/>
    <col min="10006" max="10006" width="5.625" style="60" bestFit="1" customWidth="1"/>
    <col min="10007" max="10007" width="15.875" style="60" customWidth="1"/>
    <col min="10008" max="10008" width="15" style="60" customWidth="1"/>
    <col min="10009" max="10009" width="23.25" style="60" customWidth="1"/>
    <col min="10010" max="10010" width="5.625" style="60" customWidth="1"/>
    <col min="10011" max="10011" width="5.625" style="60" bestFit="1" customWidth="1"/>
    <col min="10012" max="10012" width="15.875" style="60" customWidth="1"/>
    <col min="10013" max="10013" width="15" style="60" customWidth="1"/>
    <col min="10014" max="10014" width="23.25" style="60" customWidth="1"/>
    <col min="10015" max="10015" width="5.625" style="60" customWidth="1"/>
    <col min="10016" max="10240" width="9" style="60"/>
    <col min="10241" max="10241" width="13.5" style="60" customWidth="1"/>
    <col min="10242" max="10242" width="5.625" style="60" bestFit="1" customWidth="1"/>
    <col min="10243" max="10243" width="15.875" style="60" customWidth="1"/>
    <col min="10244" max="10244" width="15" style="60" customWidth="1"/>
    <col min="10245" max="10245" width="23.25" style="60" customWidth="1"/>
    <col min="10246" max="10246" width="5.625" style="60" customWidth="1"/>
    <col min="10247" max="10247" width="5.625" style="60" bestFit="1" customWidth="1"/>
    <col min="10248" max="10248" width="15.875" style="60" customWidth="1"/>
    <col min="10249" max="10249" width="15" style="60" customWidth="1"/>
    <col min="10250" max="10250" width="23.25" style="60" customWidth="1"/>
    <col min="10251" max="10251" width="5.625" style="60" customWidth="1"/>
    <col min="10252" max="10252" width="5.625" style="60" bestFit="1" customWidth="1"/>
    <col min="10253" max="10253" width="15.875" style="60" customWidth="1"/>
    <col min="10254" max="10254" width="15" style="60" customWidth="1"/>
    <col min="10255" max="10255" width="23.25" style="60" customWidth="1"/>
    <col min="10256" max="10256" width="5.625" style="60" customWidth="1"/>
    <col min="10257" max="10257" width="5.625" style="60" bestFit="1" customWidth="1"/>
    <col min="10258" max="10258" width="15.875" style="60" customWidth="1"/>
    <col min="10259" max="10259" width="15" style="60" customWidth="1"/>
    <col min="10260" max="10260" width="23.25" style="60" customWidth="1"/>
    <col min="10261" max="10261" width="5.625" style="60" customWidth="1"/>
    <col min="10262" max="10262" width="5.625" style="60" bestFit="1" customWidth="1"/>
    <col min="10263" max="10263" width="15.875" style="60" customWidth="1"/>
    <col min="10264" max="10264" width="15" style="60" customWidth="1"/>
    <col min="10265" max="10265" width="23.25" style="60" customWidth="1"/>
    <col min="10266" max="10266" width="5.625" style="60" customWidth="1"/>
    <col min="10267" max="10267" width="5.625" style="60" bestFit="1" customWidth="1"/>
    <col min="10268" max="10268" width="15.875" style="60" customWidth="1"/>
    <col min="10269" max="10269" width="15" style="60" customWidth="1"/>
    <col min="10270" max="10270" width="23.25" style="60" customWidth="1"/>
    <col min="10271" max="10271" width="5.625" style="60" customWidth="1"/>
    <col min="10272" max="10496" width="9" style="60"/>
    <col min="10497" max="10497" width="13.5" style="60" customWidth="1"/>
    <col min="10498" max="10498" width="5.625" style="60" bestFit="1" customWidth="1"/>
    <col min="10499" max="10499" width="15.875" style="60" customWidth="1"/>
    <col min="10500" max="10500" width="15" style="60" customWidth="1"/>
    <col min="10501" max="10501" width="23.25" style="60" customWidth="1"/>
    <col min="10502" max="10502" width="5.625" style="60" customWidth="1"/>
    <col min="10503" max="10503" width="5.625" style="60" bestFit="1" customWidth="1"/>
    <col min="10504" max="10504" width="15.875" style="60" customWidth="1"/>
    <col min="10505" max="10505" width="15" style="60" customWidth="1"/>
    <col min="10506" max="10506" width="23.25" style="60" customWidth="1"/>
    <col min="10507" max="10507" width="5.625" style="60" customWidth="1"/>
    <col min="10508" max="10508" width="5.625" style="60" bestFit="1" customWidth="1"/>
    <col min="10509" max="10509" width="15.875" style="60" customWidth="1"/>
    <col min="10510" max="10510" width="15" style="60" customWidth="1"/>
    <col min="10511" max="10511" width="23.25" style="60" customWidth="1"/>
    <col min="10512" max="10512" width="5.625" style="60" customWidth="1"/>
    <col min="10513" max="10513" width="5.625" style="60" bestFit="1" customWidth="1"/>
    <col min="10514" max="10514" width="15.875" style="60" customWidth="1"/>
    <col min="10515" max="10515" width="15" style="60" customWidth="1"/>
    <col min="10516" max="10516" width="23.25" style="60" customWidth="1"/>
    <col min="10517" max="10517" width="5.625" style="60" customWidth="1"/>
    <col min="10518" max="10518" width="5.625" style="60" bestFit="1" customWidth="1"/>
    <col min="10519" max="10519" width="15.875" style="60" customWidth="1"/>
    <col min="10520" max="10520" width="15" style="60" customWidth="1"/>
    <col min="10521" max="10521" width="23.25" style="60" customWidth="1"/>
    <col min="10522" max="10522" width="5.625" style="60" customWidth="1"/>
    <col min="10523" max="10523" width="5.625" style="60" bestFit="1" customWidth="1"/>
    <col min="10524" max="10524" width="15.875" style="60" customWidth="1"/>
    <col min="10525" max="10525" width="15" style="60" customWidth="1"/>
    <col min="10526" max="10526" width="23.25" style="60" customWidth="1"/>
    <col min="10527" max="10527" width="5.625" style="60" customWidth="1"/>
    <col min="10528" max="10752" width="9" style="60"/>
    <col min="10753" max="10753" width="13.5" style="60" customWidth="1"/>
    <col min="10754" max="10754" width="5.625" style="60" bestFit="1" customWidth="1"/>
    <col min="10755" max="10755" width="15.875" style="60" customWidth="1"/>
    <col min="10756" max="10756" width="15" style="60" customWidth="1"/>
    <col min="10757" max="10757" width="23.25" style="60" customWidth="1"/>
    <col min="10758" max="10758" width="5.625" style="60" customWidth="1"/>
    <col min="10759" max="10759" width="5.625" style="60" bestFit="1" customWidth="1"/>
    <col min="10760" max="10760" width="15.875" style="60" customWidth="1"/>
    <col min="10761" max="10761" width="15" style="60" customWidth="1"/>
    <col min="10762" max="10762" width="23.25" style="60" customWidth="1"/>
    <col min="10763" max="10763" width="5.625" style="60" customWidth="1"/>
    <col min="10764" max="10764" width="5.625" style="60" bestFit="1" customWidth="1"/>
    <col min="10765" max="10765" width="15.875" style="60" customWidth="1"/>
    <col min="10766" max="10766" width="15" style="60" customWidth="1"/>
    <col min="10767" max="10767" width="23.25" style="60" customWidth="1"/>
    <col min="10768" max="10768" width="5.625" style="60" customWidth="1"/>
    <col min="10769" max="10769" width="5.625" style="60" bestFit="1" customWidth="1"/>
    <col min="10770" max="10770" width="15.875" style="60" customWidth="1"/>
    <col min="10771" max="10771" width="15" style="60" customWidth="1"/>
    <col min="10772" max="10772" width="23.25" style="60" customWidth="1"/>
    <col min="10773" max="10773" width="5.625" style="60" customWidth="1"/>
    <col min="10774" max="10774" width="5.625" style="60" bestFit="1" customWidth="1"/>
    <col min="10775" max="10775" width="15.875" style="60" customWidth="1"/>
    <col min="10776" max="10776" width="15" style="60" customWidth="1"/>
    <col min="10777" max="10777" width="23.25" style="60" customWidth="1"/>
    <col min="10778" max="10778" width="5.625" style="60" customWidth="1"/>
    <col min="10779" max="10779" width="5.625" style="60" bestFit="1" customWidth="1"/>
    <col min="10780" max="10780" width="15.875" style="60" customWidth="1"/>
    <col min="10781" max="10781" width="15" style="60" customWidth="1"/>
    <col min="10782" max="10782" width="23.25" style="60" customWidth="1"/>
    <col min="10783" max="10783" width="5.625" style="60" customWidth="1"/>
    <col min="10784" max="11008" width="9" style="60"/>
    <col min="11009" max="11009" width="13.5" style="60" customWidth="1"/>
    <col min="11010" max="11010" width="5.625" style="60" bestFit="1" customWidth="1"/>
    <col min="11011" max="11011" width="15.875" style="60" customWidth="1"/>
    <col min="11012" max="11012" width="15" style="60" customWidth="1"/>
    <col min="11013" max="11013" width="23.25" style="60" customWidth="1"/>
    <col min="11014" max="11014" width="5.625" style="60" customWidth="1"/>
    <col min="11015" max="11015" width="5.625" style="60" bestFit="1" customWidth="1"/>
    <col min="11016" max="11016" width="15.875" style="60" customWidth="1"/>
    <col min="11017" max="11017" width="15" style="60" customWidth="1"/>
    <col min="11018" max="11018" width="23.25" style="60" customWidth="1"/>
    <col min="11019" max="11019" width="5.625" style="60" customWidth="1"/>
    <col min="11020" max="11020" width="5.625" style="60" bestFit="1" customWidth="1"/>
    <col min="11021" max="11021" width="15.875" style="60" customWidth="1"/>
    <col min="11022" max="11022" width="15" style="60" customWidth="1"/>
    <col min="11023" max="11023" width="23.25" style="60" customWidth="1"/>
    <col min="11024" max="11024" width="5.625" style="60" customWidth="1"/>
    <col min="11025" max="11025" width="5.625" style="60" bestFit="1" customWidth="1"/>
    <col min="11026" max="11026" width="15.875" style="60" customWidth="1"/>
    <col min="11027" max="11027" width="15" style="60" customWidth="1"/>
    <col min="11028" max="11028" width="23.25" style="60" customWidth="1"/>
    <col min="11029" max="11029" width="5.625" style="60" customWidth="1"/>
    <col min="11030" max="11030" width="5.625" style="60" bestFit="1" customWidth="1"/>
    <col min="11031" max="11031" width="15.875" style="60" customWidth="1"/>
    <col min="11032" max="11032" width="15" style="60" customWidth="1"/>
    <col min="11033" max="11033" width="23.25" style="60" customWidth="1"/>
    <col min="11034" max="11034" width="5.625" style="60" customWidth="1"/>
    <col min="11035" max="11035" width="5.625" style="60" bestFit="1" customWidth="1"/>
    <col min="11036" max="11036" width="15.875" style="60" customWidth="1"/>
    <col min="11037" max="11037" width="15" style="60" customWidth="1"/>
    <col min="11038" max="11038" width="23.25" style="60" customWidth="1"/>
    <col min="11039" max="11039" width="5.625" style="60" customWidth="1"/>
    <col min="11040" max="11264" width="9" style="60"/>
    <col min="11265" max="11265" width="13.5" style="60" customWidth="1"/>
    <col min="11266" max="11266" width="5.625" style="60" bestFit="1" customWidth="1"/>
    <col min="11267" max="11267" width="15.875" style="60" customWidth="1"/>
    <col min="11268" max="11268" width="15" style="60" customWidth="1"/>
    <col min="11269" max="11269" width="23.25" style="60" customWidth="1"/>
    <col min="11270" max="11270" width="5.625" style="60" customWidth="1"/>
    <col min="11271" max="11271" width="5.625" style="60" bestFit="1" customWidth="1"/>
    <col min="11272" max="11272" width="15.875" style="60" customWidth="1"/>
    <col min="11273" max="11273" width="15" style="60" customWidth="1"/>
    <col min="11274" max="11274" width="23.25" style="60" customWidth="1"/>
    <col min="11275" max="11275" width="5.625" style="60" customWidth="1"/>
    <col min="11276" max="11276" width="5.625" style="60" bestFit="1" customWidth="1"/>
    <col min="11277" max="11277" width="15.875" style="60" customWidth="1"/>
    <col min="11278" max="11278" width="15" style="60" customWidth="1"/>
    <col min="11279" max="11279" width="23.25" style="60" customWidth="1"/>
    <col min="11280" max="11280" width="5.625" style="60" customWidth="1"/>
    <col min="11281" max="11281" width="5.625" style="60" bestFit="1" customWidth="1"/>
    <col min="11282" max="11282" width="15.875" style="60" customWidth="1"/>
    <col min="11283" max="11283" width="15" style="60" customWidth="1"/>
    <col min="11284" max="11284" width="23.25" style="60" customWidth="1"/>
    <col min="11285" max="11285" width="5.625" style="60" customWidth="1"/>
    <col min="11286" max="11286" width="5.625" style="60" bestFit="1" customWidth="1"/>
    <col min="11287" max="11287" width="15.875" style="60" customWidth="1"/>
    <col min="11288" max="11288" width="15" style="60" customWidth="1"/>
    <col min="11289" max="11289" width="23.25" style="60" customWidth="1"/>
    <col min="11290" max="11290" width="5.625" style="60" customWidth="1"/>
    <col min="11291" max="11291" width="5.625" style="60" bestFit="1" customWidth="1"/>
    <col min="11292" max="11292" width="15.875" style="60" customWidth="1"/>
    <col min="11293" max="11293" width="15" style="60" customWidth="1"/>
    <col min="11294" max="11294" width="23.25" style="60" customWidth="1"/>
    <col min="11295" max="11295" width="5.625" style="60" customWidth="1"/>
    <col min="11296" max="11520" width="9" style="60"/>
    <col min="11521" max="11521" width="13.5" style="60" customWidth="1"/>
    <col min="11522" max="11522" width="5.625" style="60" bestFit="1" customWidth="1"/>
    <col min="11523" max="11523" width="15.875" style="60" customWidth="1"/>
    <col min="11524" max="11524" width="15" style="60" customWidth="1"/>
    <col min="11525" max="11525" width="23.25" style="60" customWidth="1"/>
    <col min="11526" max="11526" width="5.625" style="60" customWidth="1"/>
    <col min="11527" max="11527" width="5.625" style="60" bestFit="1" customWidth="1"/>
    <col min="11528" max="11528" width="15.875" style="60" customWidth="1"/>
    <col min="11529" max="11529" width="15" style="60" customWidth="1"/>
    <col min="11530" max="11530" width="23.25" style="60" customWidth="1"/>
    <col min="11531" max="11531" width="5.625" style="60" customWidth="1"/>
    <col min="11532" max="11532" width="5.625" style="60" bestFit="1" customWidth="1"/>
    <col min="11533" max="11533" width="15.875" style="60" customWidth="1"/>
    <col min="11534" max="11534" width="15" style="60" customWidth="1"/>
    <col min="11535" max="11535" width="23.25" style="60" customWidth="1"/>
    <col min="11536" max="11536" width="5.625" style="60" customWidth="1"/>
    <col min="11537" max="11537" width="5.625" style="60" bestFit="1" customWidth="1"/>
    <col min="11538" max="11538" width="15.875" style="60" customWidth="1"/>
    <col min="11539" max="11539" width="15" style="60" customWidth="1"/>
    <col min="11540" max="11540" width="23.25" style="60" customWidth="1"/>
    <col min="11541" max="11541" width="5.625" style="60" customWidth="1"/>
    <col min="11542" max="11542" width="5.625" style="60" bestFit="1" customWidth="1"/>
    <col min="11543" max="11543" width="15.875" style="60" customWidth="1"/>
    <col min="11544" max="11544" width="15" style="60" customWidth="1"/>
    <col min="11545" max="11545" width="23.25" style="60" customWidth="1"/>
    <col min="11546" max="11546" width="5.625" style="60" customWidth="1"/>
    <col min="11547" max="11547" width="5.625" style="60" bestFit="1" customWidth="1"/>
    <col min="11548" max="11548" width="15.875" style="60" customWidth="1"/>
    <col min="11549" max="11549" width="15" style="60" customWidth="1"/>
    <col min="11550" max="11550" width="23.25" style="60" customWidth="1"/>
    <col min="11551" max="11551" width="5.625" style="60" customWidth="1"/>
    <col min="11552" max="11776" width="9" style="60"/>
    <col min="11777" max="11777" width="13.5" style="60" customWidth="1"/>
    <col min="11778" max="11778" width="5.625" style="60" bestFit="1" customWidth="1"/>
    <col min="11779" max="11779" width="15.875" style="60" customWidth="1"/>
    <col min="11780" max="11780" width="15" style="60" customWidth="1"/>
    <col min="11781" max="11781" width="23.25" style="60" customWidth="1"/>
    <col min="11782" max="11782" width="5.625" style="60" customWidth="1"/>
    <col min="11783" max="11783" width="5.625" style="60" bestFit="1" customWidth="1"/>
    <col min="11784" max="11784" width="15.875" style="60" customWidth="1"/>
    <col min="11785" max="11785" width="15" style="60" customWidth="1"/>
    <col min="11786" max="11786" width="23.25" style="60" customWidth="1"/>
    <col min="11787" max="11787" width="5.625" style="60" customWidth="1"/>
    <col min="11788" max="11788" width="5.625" style="60" bestFit="1" customWidth="1"/>
    <col min="11789" max="11789" width="15.875" style="60" customWidth="1"/>
    <col min="11790" max="11790" width="15" style="60" customWidth="1"/>
    <col min="11791" max="11791" width="23.25" style="60" customWidth="1"/>
    <col min="11792" max="11792" width="5.625" style="60" customWidth="1"/>
    <col min="11793" max="11793" width="5.625" style="60" bestFit="1" customWidth="1"/>
    <col min="11794" max="11794" width="15.875" style="60" customWidth="1"/>
    <col min="11795" max="11795" width="15" style="60" customWidth="1"/>
    <col min="11796" max="11796" width="23.25" style="60" customWidth="1"/>
    <col min="11797" max="11797" width="5.625" style="60" customWidth="1"/>
    <col min="11798" max="11798" width="5.625" style="60" bestFit="1" customWidth="1"/>
    <col min="11799" max="11799" width="15.875" style="60" customWidth="1"/>
    <col min="11800" max="11800" width="15" style="60" customWidth="1"/>
    <col min="11801" max="11801" width="23.25" style="60" customWidth="1"/>
    <col min="11802" max="11802" width="5.625" style="60" customWidth="1"/>
    <col min="11803" max="11803" width="5.625" style="60" bestFit="1" customWidth="1"/>
    <col min="11804" max="11804" width="15.875" style="60" customWidth="1"/>
    <col min="11805" max="11805" width="15" style="60" customWidth="1"/>
    <col min="11806" max="11806" width="23.25" style="60" customWidth="1"/>
    <col min="11807" max="11807" width="5.625" style="60" customWidth="1"/>
    <col min="11808" max="12032" width="9" style="60"/>
    <col min="12033" max="12033" width="13.5" style="60" customWidth="1"/>
    <col min="12034" max="12034" width="5.625" style="60" bestFit="1" customWidth="1"/>
    <col min="12035" max="12035" width="15.875" style="60" customWidth="1"/>
    <col min="12036" max="12036" width="15" style="60" customWidth="1"/>
    <col min="12037" max="12037" width="23.25" style="60" customWidth="1"/>
    <col min="12038" max="12038" width="5.625" style="60" customWidth="1"/>
    <col min="12039" max="12039" width="5.625" style="60" bestFit="1" customWidth="1"/>
    <col min="12040" max="12040" width="15.875" style="60" customWidth="1"/>
    <col min="12041" max="12041" width="15" style="60" customWidth="1"/>
    <col min="12042" max="12042" width="23.25" style="60" customWidth="1"/>
    <col min="12043" max="12043" width="5.625" style="60" customWidth="1"/>
    <col min="12044" max="12044" width="5.625" style="60" bestFit="1" customWidth="1"/>
    <col min="12045" max="12045" width="15.875" style="60" customWidth="1"/>
    <col min="12046" max="12046" width="15" style="60" customWidth="1"/>
    <col min="12047" max="12047" width="23.25" style="60" customWidth="1"/>
    <col min="12048" max="12048" width="5.625" style="60" customWidth="1"/>
    <col min="12049" max="12049" width="5.625" style="60" bestFit="1" customWidth="1"/>
    <col min="12050" max="12050" width="15.875" style="60" customWidth="1"/>
    <col min="12051" max="12051" width="15" style="60" customWidth="1"/>
    <col min="12052" max="12052" width="23.25" style="60" customWidth="1"/>
    <col min="12053" max="12053" width="5.625" style="60" customWidth="1"/>
    <col min="12054" max="12054" width="5.625" style="60" bestFit="1" customWidth="1"/>
    <col min="12055" max="12055" width="15.875" style="60" customWidth="1"/>
    <col min="12056" max="12056" width="15" style="60" customWidth="1"/>
    <col min="12057" max="12057" width="23.25" style="60" customWidth="1"/>
    <col min="12058" max="12058" width="5.625" style="60" customWidth="1"/>
    <col min="12059" max="12059" width="5.625" style="60" bestFit="1" customWidth="1"/>
    <col min="12060" max="12060" width="15.875" style="60" customWidth="1"/>
    <col min="12061" max="12061" width="15" style="60" customWidth="1"/>
    <col min="12062" max="12062" width="23.25" style="60" customWidth="1"/>
    <col min="12063" max="12063" width="5.625" style="60" customWidth="1"/>
    <col min="12064" max="12288" width="9" style="60"/>
    <col min="12289" max="12289" width="13.5" style="60" customWidth="1"/>
    <col min="12290" max="12290" width="5.625" style="60" bestFit="1" customWidth="1"/>
    <col min="12291" max="12291" width="15.875" style="60" customWidth="1"/>
    <col min="12292" max="12292" width="15" style="60" customWidth="1"/>
    <col min="12293" max="12293" width="23.25" style="60" customWidth="1"/>
    <col min="12294" max="12294" width="5.625" style="60" customWidth="1"/>
    <col min="12295" max="12295" width="5.625" style="60" bestFit="1" customWidth="1"/>
    <col min="12296" max="12296" width="15.875" style="60" customWidth="1"/>
    <col min="12297" max="12297" width="15" style="60" customWidth="1"/>
    <col min="12298" max="12298" width="23.25" style="60" customWidth="1"/>
    <col min="12299" max="12299" width="5.625" style="60" customWidth="1"/>
    <col min="12300" max="12300" width="5.625" style="60" bestFit="1" customWidth="1"/>
    <col min="12301" max="12301" width="15.875" style="60" customWidth="1"/>
    <col min="12302" max="12302" width="15" style="60" customWidth="1"/>
    <col min="12303" max="12303" width="23.25" style="60" customWidth="1"/>
    <col min="12304" max="12304" width="5.625" style="60" customWidth="1"/>
    <col min="12305" max="12305" width="5.625" style="60" bestFit="1" customWidth="1"/>
    <col min="12306" max="12306" width="15.875" style="60" customWidth="1"/>
    <col min="12307" max="12307" width="15" style="60" customWidth="1"/>
    <col min="12308" max="12308" width="23.25" style="60" customWidth="1"/>
    <col min="12309" max="12309" width="5.625" style="60" customWidth="1"/>
    <col min="12310" max="12310" width="5.625" style="60" bestFit="1" customWidth="1"/>
    <col min="12311" max="12311" width="15.875" style="60" customWidth="1"/>
    <col min="12312" max="12312" width="15" style="60" customWidth="1"/>
    <col min="12313" max="12313" width="23.25" style="60" customWidth="1"/>
    <col min="12314" max="12314" width="5.625" style="60" customWidth="1"/>
    <col min="12315" max="12315" width="5.625" style="60" bestFit="1" customWidth="1"/>
    <col min="12316" max="12316" width="15.875" style="60" customWidth="1"/>
    <col min="12317" max="12317" width="15" style="60" customWidth="1"/>
    <col min="12318" max="12318" width="23.25" style="60" customWidth="1"/>
    <col min="12319" max="12319" width="5.625" style="60" customWidth="1"/>
    <col min="12320" max="12544" width="9" style="60"/>
    <col min="12545" max="12545" width="13.5" style="60" customWidth="1"/>
    <col min="12546" max="12546" width="5.625" style="60" bestFit="1" customWidth="1"/>
    <col min="12547" max="12547" width="15.875" style="60" customWidth="1"/>
    <col min="12548" max="12548" width="15" style="60" customWidth="1"/>
    <col min="12549" max="12549" width="23.25" style="60" customWidth="1"/>
    <col min="12550" max="12550" width="5.625" style="60" customWidth="1"/>
    <col min="12551" max="12551" width="5.625" style="60" bestFit="1" customWidth="1"/>
    <col min="12552" max="12552" width="15.875" style="60" customWidth="1"/>
    <col min="12553" max="12553" width="15" style="60" customWidth="1"/>
    <col min="12554" max="12554" width="23.25" style="60" customWidth="1"/>
    <col min="12555" max="12555" width="5.625" style="60" customWidth="1"/>
    <col min="12556" max="12556" width="5.625" style="60" bestFit="1" customWidth="1"/>
    <col min="12557" max="12557" width="15.875" style="60" customWidth="1"/>
    <col min="12558" max="12558" width="15" style="60" customWidth="1"/>
    <col min="12559" max="12559" width="23.25" style="60" customWidth="1"/>
    <col min="12560" max="12560" width="5.625" style="60" customWidth="1"/>
    <col min="12561" max="12561" width="5.625" style="60" bestFit="1" customWidth="1"/>
    <col min="12562" max="12562" width="15.875" style="60" customWidth="1"/>
    <col min="12563" max="12563" width="15" style="60" customWidth="1"/>
    <col min="12564" max="12564" width="23.25" style="60" customWidth="1"/>
    <col min="12565" max="12565" width="5.625" style="60" customWidth="1"/>
    <col min="12566" max="12566" width="5.625" style="60" bestFit="1" customWidth="1"/>
    <col min="12567" max="12567" width="15.875" style="60" customWidth="1"/>
    <col min="12568" max="12568" width="15" style="60" customWidth="1"/>
    <col min="12569" max="12569" width="23.25" style="60" customWidth="1"/>
    <col min="12570" max="12570" width="5.625" style="60" customWidth="1"/>
    <col min="12571" max="12571" width="5.625" style="60" bestFit="1" customWidth="1"/>
    <col min="12572" max="12572" width="15.875" style="60" customWidth="1"/>
    <col min="12573" max="12573" width="15" style="60" customWidth="1"/>
    <col min="12574" max="12574" width="23.25" style="60" customWidth="1"/>
    <col min="12575" max="12575" width="5.625" style="60" customWidth="1"/>
    <col min="12576" max="12800" width="9" style="60"/>
    <col min="12801" max="12801" width="13.5" style="60" customWidth="1"/>
    <col min="12802" max="12802" width="5.625" style="60" bestFit="1" customWidth="1"/>
    <col min="12803" max="12803" width="15.875" style="60" customWidth="1"/>
    <col min="12804" max="12804" width="15" style="60" customWidth="1"/>
    <col min="12805" max="12805" width="23.25" style="60" customWidth="1"/>
    <col min="12806" max="12806" width="5.625" style="60" customWidth="1"/>
    <col min="12807" max="12807" width="5.625" style="60" bestFit="1" customWidth="1"/>
    <col min="12808" max="12808" width="15.875" style="60" customWidth="1"/>
    <col min="12809" max="12809" width="15" style="60" customWidth="1"/>
    <col min="12810" max="12810" width="23.25" style="60" customWidth="1"/>
    <col min="12811" max="12811" width="5.625" style="60" customWidth="1"/>
    <col min="12812" max="12812" width="5.625" style="60" bestFit="1" customWidth="1"/>
    <col min="12813" max="12813" width="15.875" style="60" customWidth="1"/>
    <col min="12814" max="12814" width="15" style="60" customWidth="1"/>
    <col min="12815" max="12815" width="23.25" style="60" customWidth="1"/>
    <col min="12816" max="12816" width="5.625" style="60" customWidth="1"/>
    <col min="12817" max="12817" width="5.625" style="60" bestFit="1" customWidth="1"/>
    <col min="12818" max="12818" width="15.875" style="60" customWidth="1"/>
    <col min="12819" max="12819" width="15" style="60" customWidth="1"/>
    <col min="12820" max="12820" width="23.25" style="60" customWidth="1"/>
    <col min="12821" max="12821" width="5.625" style="60" customWidth="1"/>
    <col min="12822" max="12822" width="5.625" style="60" bestFit="1" customWidth="1"/>
    <col min="12823" max="12823" width="15.875" style="60" customWidth="1"/>
    <col min="12824" max="12824" width="15" style="60" customWidth="1"/>
    <col min="12825" max="12825" width="23.25" style="60" customWidth="1"/>
    <col min="12826" max="12826" width="5.625" style="60" customWidth="1"/>
    <col min="12827" max="12827" width="5.625" style="60" bestFit="1" customWidth="1"/>
    <col min="12828" max="12828" width="15.875" style="60" customWidth="1"/>
    <col min="12829" max="12829" width="15" style="60" customWidth="1"/>
    <col min="12830" max="12830" width="23.25" style="60" customWidth="1"/>
    <col min="12831" max="12831" width="5.625" style="60" customWidth="1"/>
    <col min="12832" max="13056" width="9" style="60"/>
    <col min="13057" max="13057" width="13.5" style="60" customWidth="1"/>
    <col min="13058" max="13058" width="5.625" style="60" bestFit="1" customWidth="1"/>
    <col min="13059" max="13059" width="15.875" style="60" customWidth="1"/>
    <col min="13060" max="13060" width="15" style="60" customWidth="1"/>
    <col min="13061" max="13061" width="23.25" style="60" customWidth="1"/>
    <col min="13062" max="13062" width="5.625" style="60" customWidth="1"/>
    <col min="13063" max="13063" width="5.625" style="60" bestFit="1" customWidth="1"/>
    <col min="13064" max="13064" width="15.875" style="60" customWidth="1"/>
    <col min="13065" max="13065" width="15" style="60" customWidth="1"/>
    <col min="13066" max="13066" width="23.25" style="60" customWidth="1"/>
    <col min="13067" max="13067" width="5.625" style="60" customWidth="1"/>
    <col min="13068" max="13068" width="5.625" style="60" bestFit="1" customWidth="1"/>
    <col min="13069" max="13069" width="15.875" style="60" customWidth="1"/>
    <col min="13070" max="13070" width="15" style="60" customWidth="1"/>
    <col min="13071" max="13071" width="23.25" style="60" customWidth="1"/>
    <col min="13072" max="13072" width="5.625" style="60" customWidth="1"/>
    <col min="13073" max="13073" width="5.625" style="60" bestFit="1" customWidth="1"/>
    <col min="13074" max="13074" width="15.875" style="60" customWidth="1"/>
    <col min="13075" max="13075" width="15" style="60" customWidth="1"/>
    <col min="13076" max="13076" width="23.25" style="60" customWidth="1"/>
    <col min="13077" max="13077" width="5.625" style="60" customWidth="1"/>
    <col min="13078" max="13078" width="5.625" style="60" bestFit="1" customWidth="1"/>
    <col min="13079" max="13079" width="15.875" style="60" customWidth="1"/>
    <col min="13080" max="13080" width="15" style="60" customWidth="1"/>
    <col min="13081" max="13081" width="23.25" style="60" customWidth="1"/>
    <col min="13082" max="13082" width="5.625" style="60" customWidth="1"/>
    <col min="13083" max="13083" width="5.625" style="60" bestFit="1" customWidth="1"/>
    <col min="13084" max="13084" width="15.875" style="60" customWidth="1"/>
    <col min="13085" max="13085" width="15" style="60" customWidth="1"/>
    <col min="13086" max="13086" width="23.25" style="60" customWidth="1"/>
    <col min="13087" max="13087" width="5.625" style="60" customWidth="1"/>
    <col min="13088" max="13312" width="9" style="60"/>
    <col min="13313" max="13313" width="13.5" style="60" customWidth="1"/>
    <col min="13314" max="13314" width="5.625" style="60" bestFit="1" customWidth="1"/>
    <col min="13315" max="13315" width="15.875" style="60" customWidth="1"/>
    <col min="13316" max="13316" width="15" style="60" customWidth="1"/>
    <col min="13317" max="13317" width="23.25" style="60" customWidth="1"/>
    <col min="13318" max="13318" width="5.625" style="60" customWidth="1"/>
    <col min="13319" max="13319" width="5.625" style="60" bestFit="1" customWidth="1"/>
    <col min="13320" max="13320" width="15.875" style="60" customWidth="1"/>
    <col min="13321" max="13321" width="15" style="60" customWidth="1"/>
    <col min="13322" max="13322" width="23.25" style="60" customWidth="1"/>
    <col min="13323" max="13323" width="5.625" style="60" customWidth="1"/>
    <col min="13324" max="13324" width="5.625" style="60" bestFit="1" customWidth="1"/>
    <col min="13325" max="13325" width="15.875" style="60" customWidth="1"/>
    <col min="13326" max="13326" width="15" style="60" customWidth="1"/>
    <col min="13327" max="13327" width="23.25" style="60" customWidth="1"/>
    <col min="13328" max="13328" width="5.625" style="60" customWidth="1"/>
    <col min="13329" max="13329" width="5.625" style="60" bestFit="1" customWidth="1"/>
    <col min="13330" max="13330" width="15.875" style="60" customWidth="1"/>
    <col min="13331" max="13331" width="15" style="60" customWidth="1"/>
    <col min="13332" max="13332" width="23.25" style="60" customWidth="1"/>
    <col min="13333" max="13333" width="5.625" style="60" customWidth="1"/>
    <col min="13334" max="13334" width="5.625" style="60" bestFit="1" customWidth="1"/>
    <col min="13335" max="13335" width="15.875" style="60" customWidth="1"/>
    <col min="13336" max="13336" width="15" style="60" customWidth="1"/>
    <col min="13337" max="13337" width="23.25" style="60" customWidth="1"/>
    <col min="13338" max="13338" width="5.625" style="60" customWidth="1"/>
    <col min="13339" max="13339" width="5.625" style="60" bestFit="1" customWidth="1"/>
    <col min="13340" max="13340" width="15.875" style="60" customWidth="1"/>
    <col min="13341" max="13341" width="15" style="60" customWidth="1"/>
    <col min="13342" max="13342" width="23.25" style="60" customWidth="1"/>
    <col min="13343" max="13343" width="5.625" style="60" customWidth="1"/>
    <col min="13344" max="13568" width="9" style="60"/>
    <col min="13569" max="13569" width="13.5" style="60" customWidth="1"/>
    <col min="13570" max="13570" width="5.625" style="60" bestFit="1" customWidth="1"/>
    <col min="13571" max="13571" width="15.875" style="60" customWidth="1"/>
    <col min="13572" max="13572" width="15" style="60" customWidth="1"/>
    <col min="13573" max="13573" width="23.25" style="60" customWidth="1"/>
    <col min="13574" max="13574" width="5.625" style="60" customWidth="1"/>
    <col min="13575" max="13575" width="5.625" style="60" bestFit="1" customWidth="1"/>
    <col min="13576" max="13576" width="15.875" style="60" customWidth="1"/>
    <col min="13577" max="13577" width="15" style="60" customWidth="1"/>
    <col min="13578" max="13578" width="23.25" style="60" customWidth="1"/>
    <col min="13579" max="13579" width="5.625" style="60" customWidth="1"/>
    <col min="13580" max="13580" width="5.625" style="60" bestFit="1" customWidth="1"/>
    <col min="13581" max="13581" width="15.875" style="60" customWidth="1"/>
    <col min="13582" max="13582" width="15" style="60" customWidth="1"/>
    <col min="13583" max="13583" width="23.25" style="60" customWidth="1"/>
    <col min="13584" max="13584" width="5.625" style="60" customWidth="1"/>
    <col min="13585" max="13585" width="5.625" style="60" bestFit="1" customWidth="1"/>
    <col min="13586" max="13586" width="15.875" style="60" customWidth="1"/>
    <col min="13587" max="13587" width="15" style="60" customWidth="1"/>
    <col min="13588" max="13588" width="23.25" style="60" customWidth="1"/>
    <col min="13589" max="13589" width="5.625" style="60" customWidth="1"/>
    <col min="13590" max="13590" width="5.625" style="60" bestFit="1" customWidth="1"/>
    <col min="13591" max="13591" width="15.875" style="60" customWidth="1"/>
    <col min="13592" max="13592" width="15" style="60" customWidth="1"/>
    <col min="13593" max="13593" width="23.25" style="60" customWidth="1"/>
    <col min="13594" max="13594" width="5.625" style="60" customWidth="1"/>
    <col min="13595" max="13595" width="5.625" style="60" bestFit="1" customWidth="1"/>
    <col min="13596" max="13596" width="15.875" style="60" customWidth="1"/>
    <col min="13597" max="13597" width="15" style="60" customWidth="1"/>
    <col min="13598" max="13598" width="23.25" style="60" customWidth="1"/>
    <col min="13599" max="13599" width="5.625" style="60" customWidth="1"/>
    <col min="13600" max="13824" width="9" style="60"/>
    <col min="13825" max="13825" width="13.5" style="60" customWidth="1"/>
    <col min="13826" max="13826" width="5.625" style="60" bestFit="1" customWidth="1"/>
    <col min="13827" max="13827" width="15.875" style="60" customWidth="1"/>
    <col min="13828" max="13828" width="15" style="60" customWidth="1"/>
    <col min="13829" max="13829" width="23.25" style="60" customWidth="1"/>
    <col min="13830" max="13830" width="5.625" style="60" customWidth="1"/>
    <col min="13831" max="13831" width="5.625" style="60" bestFit="1" customWidth="1"/>
    <col min="13832" max="13832" width="15.875" style="60" customWidth="1"/>
    <col min="13833" max="13833" width="15" style="60" customWidth="1"/>
    <col min="13834" max="13834" width="23.25" style="60" customWidth="1"/>
    <col min="13835" max="13835" width="5.625" style="60" customWidth="1"/>
    <col min="13836" max="13836" width="5.625" style="60" bestFit="1" customWidth="1"/>
    <col min="13837" max="13837" width="15.875" style="60" customWidth="1"/>
    <col min="13838" max="13838" width="15" style="60" customWidth="1"/>
    <col min="13839" max="13839" width="23.25" style="60" customWidth="1"/>
    <col min="13840" max="13840" width="5.625" style="60" customWidth="1"/>
    <col min="13841" max="13841" width="5.625" style="60" bestFit="1" customWidth="1"/>
    <col min="13842" max="13842" width="15.875" style="60" customWidth="1"/>
    <col min="13843" max="13843" width="15" style="60" customWidth="1"/>
    <col min="13844" max="13844" width="23.25" style="60" customWidth="1"/>
    <col min="13845" max="13845" width="5.625" style="60" customWidth="1"/>
    <col min="13846" max="13846" width="5.625" style="60" bestFit="1" customWidth="1"/>
    <col min="13847" max="13847" width="15.875" style="60" customWidth="1"/>
    <col min="13848" max="13848" width="15" style="60" customWidth="1"/>
    <col min="13849" max="13849" width="23.25" style="60" customWidth="1"/>
    <col min="13850" max="13850" width="5.625" style="60" customWidth="1"/>
    <col min="13851" max="13851" width="5.625" style="60" bestFit="1" customWidth="1"/>
    <col min="13852" max="13852" width="15.875" style="60" customWidth="1"/>
    <col min="13853" max="13853" width="15" style="60" customWidth="1"/>
    <col min="13854" max="13854" width="23.25" style="60" customWidth="1"/>
    <col min="13855" max="13855" width="5.625" style="60" customWidth="1"/>
    <col min="13856" max="14080" width="9" style="60"/>
    <col min="14081" max="14081" width="13.5" style="60" customWidth="1"/>
    <col min="14082" max="14082" width="5.625" style="60" bestFit="1" customWidth="1"/>
    <col min="14083" max="14083" width="15.875" style="60" customWidth="1"/>
    <col min="14084" max="14084" width="15" style="60" customWidth="1"/>
    <col min="14085" max="14085" width="23.25" style="60" customWidth="1"/>
    <col min="14086" max="14086" width="5.625" style="60" customWidth="1"/>
    <col min="14087" max="14087" width="5.625" style="60" bestFit="1" customWidth="1"/>
    <col min="14088" max="14088" width="15.875" style="60" customWidth="1"/>
    <col min="14089" max="14089" width="15" style="60" customWidth="1"/>
    <col min="14090" max="14090" width="23.25" style="60" customWidth="1"/>
    <col min="14091" max="14091" width="5.625" style="60" customWidth="1"/>
    <col min="14092" max="14092" width="5.625" style="60" bestFit="1" customWidth="1"/>
    <col min="14093" max="14093" width="15.875" style="60" customWidth="1"/>
    <col min="14094" max="14094" width="15" style="60" customWidth="1"/>
    <col min="14095" max="14095" width="23.25" style="60" customWidth="1"/>
    <col min="14096" max="14096" width="5.625" style="60" customWidth="1"/>
    <col min="14097" max="14097" width="5.625" style="60" bestFit="1" customWidth="1"/>
    <col min="14098" max="14098" width="15.875" style="60" customWidth="1"/>
    <col min="14099" max="14099" width="15" style="60" customWidth="1"/>
    <col min="14100" max="14100" width="23.25" style="60" customWidth="1"/>
    <col min="14101" max="14101" width="5.625" style="60" customWidth="1"/>
    <col min="14102" max="14102" width="5.625" style="60" bestFit="1" customWidth="1"/>
    <col min="14103" max="14103" width="15.875" style="60" customWidth="1"/>
    <col min="14104" max="14104" width="15" style="60" customWidth="1"/>
    <col min="14105" max="14105" width="23.25" style="60" customWidth="1"/>
    <col min="14106" max="14106" width="5.625" style="60" customWidth="1"/>
    <col min="14107" max="14107" width="5.625" style="60" bestFit="1" customWidth="1"/>
    <col min="14108" max="14108" width="15.875" style="60" customWidth="1"/>
    <col min="14109" max="14109" width="15" style="60" customWidth="1"/>
    <col min="14110" max="14110" width="23.25" style="60" customWidth="1"/>
    <col min="14111" max="14111" width="5.625" style="60" customWidth="1"/>
    <col min="14112" max="14336" width="9" style="60"/>
    <col min="14337" max="14337" width="13.5" style="60" customWidth="1"/>
    <col min="14338" max="14338" width="5.625" style="60" bestFit="1" customWidth="1"/>
    <col min="14339" max="14339" width="15.875" style="60" customWidth="1"/>
    <col min="14340" max="14340" width="15" style="60" customWidth="1"/>
    <col min="14341" max="14341" width="23.25" style="60" customWidth="1"/>
    <col min="14342" max="14342" width="5.625" style="60" customWidth="1"/>
    <col min="14343" max="14343" width="5.625" style="60" bestFit="1" customWidth="1"/>
    <col min="14344" max="14344" width="15.875" style="60" customWidth="1"/>
    <col min="14345" max="14345" width="15" style="60" customWidth="1"/>
    <col min="14346" max="14346" width="23.25" style="60" customWidth="1"/>
    <col min="14347" max="14347" width="5.625" style="60" customWidth="1"/>
    <col min="14348" max="14348" width="5.625" style="60" bestFit="1" customWidth="1"/>
    <col min="14349" max="14349" width="15.875" style="60" customWidth="1"/>
    <col min="14350" max="14350" width="15" style="60" customWidth="1"/>
    <col min="14351" max="14351" width="23.25" style="60" customWidth="1"/>
    <col min="14352" max="14352" width="5.625" style="60" customWidth="1"/>
    <col min="14353" max="14353" width="5.625" style="60" bestFit="1" customWidth="1"/>
    <col min="14354" max="14354" width="15.875" style="60" customWidth="1"/>
    <col min="14355" max="14355" width="15" style="60" customWidth="1"/>
    <col min="14356" max="14356" width="23.25" style="60" customWidth="1"/>
    <col min="14357" max="14357" width="5.625" style="60" customWidth="1"/>
    <col min="14358" max="14358" width="5.625" style="60" bestFit="1" customWidth="1"/>
    <col min="14359" max="14359" width="15.875" style="60" customWidth="1"/>
    <col min="14360" max="14360" width="15" style="60" customWidth="1"/>
    <col min="14361" max="14361" width="23.25" style="60" customWidth="1"/>
    <col min="14362" max="14362" width="5.625" style="60" customWidth="1"/>
    <col min="14363" max="14363" width="5.625" style="60" bestFit="1" customWidth="1"/>
    <col min="14364" max="14364" width="15.875" style="60" customWidth="1"/>
    <col min="14365" max="14365" width="15" style="60" customWidth="1"/>
    <col min="14366" max="14366" width="23.25" style="60" customWidth="1"/>
    <col min="14367" max="14367" width="5.625" style="60" customWidth="1"/>
    <col min="14368" max="14592" width="9" style="60"/>
    <col min="14593" max="14593" width="13.5" style="60" customWidth="1"/>
    <col min="14594" max="14594" width="5.625" style="60" bestFit="1" customWidth="1"/>
    <col min="14595" max="14595" width="15.875" style="60" customWidth="1"/>
    <col min="14596" max="14596" width="15" style="60" customWidth="1"/>
    <col min="14597" max="14597" width="23.25" style="60" customWidth="1"/>
    <col min="14598" max="14598" width="5.625" style="60" customWidth="1"/>
    <col min="14599" max="14599" width="5.625" style="60" bestFit="1" customWidth="1"/>
    <col min="14600" max="14600" width="15.875" style="60" customWidth="1"/>
    <col min="14601" max="14601" width="15" style="60" customWidth="1"/>
    <col min="14602" max="14602" width="23.25" style="60" customWidth="1"/>
    <col min="14603" max="14603" width="5.625" style="60" customWidth="1"/>
    <col min="14604" max="14604" width="5.625" style="60" bestFit="1" customWidth="1"/>
    <col min="14605" max="14605" width="15.875" style="60" customWidth="1"/>
    <col min="14606" max="14606" width="15" style="60" customWidth="1"/>
    <col min="14607" max="14607" width="23.25" style="60" customWidth="1"/>
    <col min="14608" max="14608" width="5.625" style="60" customWidth="1"/>
    <col min="14609" max="14609" width="5.625" style="60" bestFit="1" customWidth="1"/>
    <col min="14610" max="14610" width="15.875" style="60" customWidth="1"/>
    <col min="14611" max="14611" width="15" style="60" customWidth="1"/>
    <col min="14612" max="14612" width="23.25" style="60" customWidth="1"/>
    <col min="14613" max="14613" width="5.625" style="60" customWidth="1"/>
    <col min="14614" max="14614" width="5.625" style="60" bestFit="1" customWidth="1"/>
    <col min="14615" max="14615" width="15.875" style="60" customWidth="1"/>
    <col min="14616" max="14616" width="15" style="60" customWidth="1"/>
    <col min="14617" max="14617" width="23.25" style="60" customWidth="1"/>
    <col min="14618" max="14618" width="5.625" style="60" customWidth="1"/>
    <col min="14619" max="14619" width="5.625" style="60" bestFit="1" customWidth="1"/>
    <col min="14620" max="14620" width="15.875" style="60" customWidth="1"/>
    <col min="14621" max="14621" width="15" style="60" customWidth="1"/>
    <col min="14622" max="14622" width="23.25" style="60" customWidth="1"/>
    <col min="14623" max="14623" width="5.625" style="60" customWidth="1"/>
    <col min="14624" max="14848" width="9" style="60"/>
    <col min="14849" max="14849" width="13.5" style="60" customWidth="1"/>
    <col min="14850" max="14850" width="5.625" style="60" bestFit="1" customWidth="1"/>
    <col min="14851" max="14851" width="15.875" style="60" customWidth="1"/>
    <col min="14852" max="14852" width="15" style="60" customWidth="1"/>
    <col min="14853" max="14853" width="23.25" style="60" customWidth="1"/>
    <col min="14854" max="14854" width="5.625" style="60" customWidth="1"/>
    <col min="14855" max="14855" width="5.625" style="60" bestFit="1" customWidth="1"/>
    <col min="14856" max="14856" width="15.875" style="60" customWidth="1"/>
    <col min="14857" max="14857" width="15" style="60" customWidth="1"/>
    <col min="14858" max="14858" width="23.25" style="60" customWidth="1"/>
    <col min="14859" max="14859" width="5.625" style="60" customWidth="1"/>
    <col min="14860" max="14860" width="5.625" style="60" bestFit="1" customWidth="1"/>
    <col min="14861" max="14861" width="15.875" style="60" customWidth="1"/>
    <col min="14862" max="14862" width="15" style="60" customWidth="1"/>
    <col min="14863" max="14863" width="23.25" style="60" customWidth="1"/>
    <col min="14864" max="14864" width="5.625" style="60" customWidth="1"/>
    <col min="14865" max="14865" width="5.625" style="60" bestFit="1" customWidth="1"/>
    <col min="14866" max="14866" width="15.875" style="60" customWidth="1"/>
    <col min="14867" max="14867" width="15" style="60" customWidth="1"/>
    <col min="14868" max="14868" width="23.25" style="60" customWidth="1"/>
    <col min="14869" max="14869" width="5.625" style="60" customWidth="1"/>
    <col min="14870" max="14870" width="5.625" style="60" bestFit="1" customWidth="1"/>
    <col min="14871" max="14871" width="15.875" style="60" customWidth="1"/>
    <col min="14872" max="14872" width="15" style="60" customWidth="1"/>
    <col min="14873" max="14873" width="23.25" style="60" customWidth="1"/>
    <col min="14874" max="14874" width="5.625" style="60" customWidth="1"/>
    <col min="14875" max="14875" width="5.625" style="60" bestFit="1" customWidth="1"/>
    <col min="14876" max="14876" width="15.875" style="60" customWidth="1"/>
    <col min="14877" max="14877" width="15" style="60" customWidth="1"/>
    <col min="14878" max="14878" width="23.25" style="60" customWidth="1"/>
    <col min="14879" max="14879" width="5.625" style="60" customWidth="1"/>
    <col min="14880" max="15104" width="9" style="60"/>
    <col min="15105" max="15105" width="13.5" style="60" customWidth="1"/>
    <col min="15106" max="15106" width="5.625" style="60" bestFit="1" customWidth="1"/>
    <col min="15107" max="15107" width="15.875" style="60" customWidth="1"/>
    <col min="15108" max="15108" width="15" style="60" customWidth="1"/>
    <col min="15109" max="15109" width="23.25" style="60" customWidth="1"/>
    <col min="15110" max="15110" width="5.625" style="60" customWidth="1"/>
    <col min="15111" max="15111" width="5.625" style="60" bestFit="1" customWidth="1"/>
    <col min="15112" max="15112" width="15.875" style="60" customWidth="1"/>
    <col min="15113" max="15113" width="15" style="60" customWidth="1"/>
    <col min="15114" max="15114" width="23.25" style="60" customWidth="1"/>
    <col min="15115" max="15115" width="5.625" style="60" customWidth="1"/>
    <col min="15116" max="15116" width="5.625" style="60" bestFit="1" customWidth="1"/>
    <col min="15117" max="15117" width="15.875" style="60" customWidth="1"/>
    <col min="15118" max="15118" width="15" style="60" customWidth="1"/>
    <col min="15119" max="15119" width="23.25" style="60" customWidth="1"/>
    <col min="15120" max="15120" width="5.625" style="60" customWidth="1"/>
    <col min="15121" max="15121" width="5.625" style="60" bestFit="1" customWidth="1"/>
    <col min="15122" max="15122" width="15.875" style="60" customWidth="1"/>
    <col min="15123" max="15123" width="15" style="60" customWidth="1"/>
    <col min="15124" max="15124" width="23.25" style="60" customWidth="1"/>
    <col min="15125" max="15125" width="5.625" style="60" customWidth="1"/>
    <col min="15126" max="15126" width="5.625" style="60" bestFit="1" customWidth="1"/>
    <col min="15127" max="15127" width="15.875" style="60" customWidth="1"/>
    <col min="15128" max="15128" width="15" style="60" customWidth="1"/>
    <col min="15129" max="15129" width="23.25" style="60" customWidth="1"/>
    <col min="15130" max="15130" width="5.625" style="60" customWidth="1"/>
    <col min="15131" max="15131" width="5.625" style="60" bestFit="1" customWidth="1"/>
    <col min="15132" max="15132" width="15.875" style="60" customWidth="1"/>
    <col min="15133" max="15133" width="15" style="60" customWidth="1"/>
    <col min="15134" max="15134" width="23.25" style="60" customWidth="1"/>
    <col min="15135" max="15135" width="5.625" style="60" customWidth="1"/>
    <col min="15136" max="15360" width="9" style="60"/>
    <col min="15361" max="15361" width="13.5" style="60" customWidth="1"/>
    <col min="15362" max="15362" width="5.625" style="60" bestFit="1" customWidth="1"/>
    <col min="15363" max="15363" width="15.875" style="60" customWidth="1"/>
    <col min="15364" max="15364" width="15" style="60" customWidth="1"/>
    <col min="15365" max="15365" width="23.25" style="60" customWidth="1"/>
    <col min="15366" max="15366" width="5.625" style="60" customWidth="1"/>
    <col min="15367" max="15367" width="5.625" style="60" bestFit="1" customWidth="1"/>
    <col min="15368" max="15368" width="15.875" style="60" customWidth="1"/>
    <col min="15369" max="15369" width="15" style="60" customWidth="1"/>
    <col min="15370" max="15370" width="23.25" style="60" customWidth="1"/>
    <col min="15371" max="15371" width="5.625" style="60" customWidth="1"/>
    <col min="15372" max="15372" width="5.625" style="60" bestFit="1" customWidth="1"/>
    <col min="15373" max="15373" width="15.875" style="60" customWidth="1"/>
    <col min="15374" max="15374" width="15" style="60" customWidth="1"/>
    <col min="15375" max="15375" width="23.25" style="60" customWidth="1"/>
    <col min="15376" max="15376" width="5.625" style="60" customWidth="1"/>
    <col min="15377" max="15377" width="5.625" style="60" bestFit="1" customWidth="1"/>
    <col min="15378" max="15378" width="15.875" style="60" customWidth="1"/>
    <col min="15379" max="15379" width="15" style="60" customWidth="1"/>
    <col min="15380" max="15380" width="23.25" style="60" customWidth="1"/>
    <col min="15381" max="15381" width="5.625" style="60" customWidth="1"/>
    <col min="15382" max="15382" width="5.625" style="60" bestFit="1" customWidth="1"/>
    <col min="15383" max="15383" width="15.875" style="60" customWidth="1"/>
    <col min="15384" max="15384" width="15" style="60" customWidth="1"/>
    <col min="15385" max="15385" width="23.25" style="60" customWidth="1"/>
    <col min="15386" max="15386" width="5.625" style="60" customWidth="1"/>
    <col min="15387" max="15387" width="5.625" style="60" bestFit="1" customWidth="1"/>
    <col min="15388" max="15388" width="15.875" style="60" customWidth="1"/>
    <col min="15389" max="15389" width="15" style="60" customWidth="1"/>
    <col min="15390" max="15390" width="23.25" style="60" customWidth="1"/>
    <col min="15391" max="15391" width="5.625" style="60" customWidth="1"/>
    <col min="15392" max="15616" width="9" style="60"/>
    <col min="15617" max="15617" width="13.5" style="60" customWidth="1"/>
    <col min="15618" max="15618" width="5.625" style="60" bestFit="1" customWidth="1"/>
    <col min="15619" max="15619" width="15.875" style="60" customWidth="1"/>
    <col min="15620" max="15620" width="15" style="60" customWidth="1"/>
    <col min="15621" max="15621" width="23.25" style="60" customWidth="1"/>
    <col min="15622" max="15622" width="5.625" style="60" customWidth="1"/>
    <col min="15623" max="15623" width="5.625" style="60" bestFit="1" customWidth="1"/>
    <col min="15624" max="15624" width="15.875" style="60" customWidth="1"/>
    <col min="15625" max="15625" width="15" style="60" customWidth="1"/>
    <col min="15626" max="15626" width="23.25" style="60" customWidth="1"/>
    <col min="15627" max="15627" width="5.625" style="60" customWidth="1"/>
    <col min="15628" max="15628" width="5.625" style="60" bestFit="1" customWidth="1"/>
    <col min="15629" max="15629" width="15.875" style="60" customWidth="1"/>
    <col min="15630" max="15630" width="15" style="60" customWidth="1"/>
    <col min="15631" max="15631" width="23.25" style="60" customWidth="1"/>
    <col min="15632" max="15632" width="5.625" style="60" customWidth="1"/>
    <col min="15633" max="15633" width="5.625" style="60" bestFit="1" customWidth="1"/>
    <col min="15634" max="15634" width="15.875" style="60" customWidth="1"/>
    <col min="15635" max="15635" width="15" style="60" customWidth="1"/>
    <col min="15636" max="15636" width="23.25" style="60" customWidth="1"/>
    <col min="15637" max="15637" width="5.625" style="60" customWidth="1"/>
    <col min="15638" max="15638" width="5.625" style="60" bestFit="1" customWidth="1"/>
    <col min="15639" max="15639" width="15.875" style="60" customWidth="1"/>
    <col min="15640" max="15640" width="15" style="60" customWidth="1"/>
    <col min="15641" max="15641" width="23.25" style="60" customWidth="1"/>
    <col min="15642" max="15642" width="5.625" style="60" customWidth="1"/>
    <col min="15643" max="15643" width="5.625" style="60" bestFit="1" customWidth="1"/>
    <col min="15644" max="15644" width="15.875" style="60" customWidth="1"/>
    <col min="15645" max="15645" width="15" style="60" customWidth="1"/>
    <col min="15646" max="15646" width="23.25" style="60" customWidth="1"/>
    <col min="15647" max="15647" width="5.625" style="60" customWidth="1"/>
    <col min="15648" max="15872" width="9" style="60"/>
    <col min="15873" max="15873" width="13.5" style="60" customWidth="1"/>
    <col min="15874" max="15874" width="5.625" style="60" bestFit="1" customWidth="1"/>
    <col min="15875" max="15875" width="15.875" style="60" customWidth="1"/>
    <col min="15876" max="15876" width="15" style="60" customWidth="1"/>
    <col min="15877" max="15877" width="23.25" style="60" customWidth="1"/>
    <col min="15878" max="15878" width="5.625" style="60" customWidth="1"/>
    <col min="15879" max="15879" width="5.625" style="60" bestFit="1" customWidth="1"/>
    <col min="15880" max="15880" width="15.875" style="60" customWidth="1"/>
    <col min="15881" max="15881" width="15" style="60" customWidth="1"/>
    <col min="15882" max="15882" width="23.25" style="60" customWidth="1"/>
    <col min="15883" max="15883" width="5.625" style="60" customWidth="1"/>
    <col min="15884" max="15884" width="5.625" style="60" bestFit="1" customWidth="1"/>
    <col min="15885" max="15885" width="15.875" style="60" customWidth="1"/>
    <col min="15886" max="15886" width="15" style="60" customWidth="1"/>
    <col min="15887" max="15887" width="23.25" style="60" customWidth="1"/>
    <col min="15888" max="15888" width="5.625" style="60" customWidth="1"/>
    <col min="15889" max="15889" width="5.625" style="60" bestFit="1" customWidth="1"/>
    <col min="15890" max="15890" width="15.875" style="60" customWidth="1"/>
    <col min="15891" max="15891" width="15" style="60" customWidth="1"/>
    <col min="15892" max="15892" width="23.25" style="60" customWidth="1"/>
    <col min="15893" max="15893" width="5.625" style="60" customWidth="1"/>
    <col min="15894" max="15894" width="5.625" style="60" bestFit="1" customWidth="1"/>
    <col min="15895" max="15895" width="15.875" style="60" customWidth="1"/>
    <col min="15896" max="15896" width="15" style="60" customWidth="1"/>
    <col min="15897" max="15897" width="23.25" style="60" customWidth="1"/>
    <col min="15898" max="15898" width="5.625" style="60" customWidth="1"/>
    <col min="15899" max="15899" width="5.625" style="60" bestFit="1" customWidth="1"/>
    <col min="15900" max="15900" width="15.875" style="60" customWidth="1"/>
    <col min="15901" max="15901" width="15" style="60" customWidth="1"/>
    <col min="15902" max="15902" width="23.25" style="60" customWidth="1"/>
    <col min="15903" max="15903" width="5.625" style="60" customWidth="1"/>
    <col min="15904" max="16128" width="9" style="60"/>
    <col min="16129" max="16129" width="13.5" style="60" customWidth="1"/>
    <col min="16130" max="16130" width="5.625" style="60" bestFit="1" customWidth="1"/>
    <col min="16131" max="16131" width="15.875" style="60" customWidth="1"/>
    <col min="16132" max="16132" width="15" style="60" customWidth="1"/>
    <col min="16133" max="16133" width="23.25" style="60" customWidth="1"/>
    <col min="16134" max="16134" width="5.625" style="60" customWidth="1"/>
    <col min="16135" max="16135" width="5.625" style="60" bestFit="1" customWidth="1"/>
    <col min="16136" max="16136" width="15.875" style="60" customWidth="1"/>
    <col min="16137" max="16137" width="15" style="60" customWidth="1"/>
    <col min="16138" max="16138" width="23.25" style="60" customWidth="1"/>
    <col min="16139" max="16139" width="5.625" style="60" customWidth="1"/>
    <col min="16140" max="16140" width="5.625" style="60" bestFit="1" customWidth="1"/>
    <col min="16141" max="16141" width="15.875" style="60" customWidth="1"/>
    <col min="16142" max="16142" width="15" style="60" customWidth="1"/>
    <col min="16143" max="16143" width="23.25" style="60" customWidth="1"/>
    <col min="16144" max="16144" width="5.625" style="60" customWidth="1"/>
    <col min="16145" max="16145" width="5.625" style="60" bestFit="1" customWidth="1"/>
    <col min="16146" max="16146" width="15.875" style="60" customWidth="1"/>
    <col min="16147" max="16147" width="15" style="60" customWidth="1"/>
    <col min="16148" max="16148" width="23.25" style="60" customWidth="1"/>
    <col min="16149" max="16149" width="5.625" style="60" customWidth="1"/>
    <col min="16150" max="16150" width="5.625" style="60" bestFit="1" customWidth="1"/>
    <col min="16151" max="16151" width="15.875" style="60" customWidth="1"/>
    <col min="16152" max="16152" width="15" style="60" customWidth="1"/>
    <col min="16153" max="16153" width="23.25" style="60" customWidth="1"/>
    <col min="16154" max="16154" width="5.625" style="60" customWidth="1"/>
    <col min="16155" max="16155" width="5.625" style="60" bestFit="1" customWidth="1"/>
    <col min="16156" max="16156" width="15.875" style="60" customWidth="1"/>
    <col min="16157" max="16157" width="15" style="60" customWidth="1"/>
    <col min="16158" max="16158" width="23.25" style="60" customWidth="1"/>
    <col min="16159" max="16159" width="5.625" style="60" customWidth="1"/>
    <col min="16160" max="16384" width="9" style="60"/>
  </cols>
  <sheetData>
    <row r="1" spans="1:31" ht="42.75" thickBot="1">
      <c r="A1" s="59" t="s">
        <v>9</v>
      </c>
      <c r="E1" s="61" t="s">
        <v>39</v>
      </c>
      <c r="F1" s="387">
        <v>43863</v>
      </c>
      <c r="G1" s="387"/>
      <c r="H1" s="387"/>
      <c r="I1" s="62" t="s">
        <v>40</v>
      </c>
      <c r="J1" s="407">
        <f>F1+6</f>
      </c>
      <c r="K1" s="407"/>
      <c r="AD1" s="65"/>
      <c r="AE1" s="66"/>
    </row>
    <row r="2" spans="1:31" s="67" customFormat="1" ht="17.25" customHeight="1">
      <c r="A2" s="388"/>
      <c r="B2" s="391">
        <f>F1</f>
      </c>
      <c r="C2" s="392"/>
      <c r="D2" s="392"/>
      <c r="E2" s="395" t="s">
        <v>41</v>
      </c>
      <c r="F2" s="396"/>
      <c r="G2" s="391">
        <f>B2+1</f>
      </c>
      <c r="H2" s="392"/>
      <c r="I2" s="392"/>
      <c r="J2" s="395" t="s">
        <v>42</v>
      </c>
      <c r="K2" s="396"/>
      <c r="L2" s="391">
        <f>G2+1</f>
      </c>
      <c r="M2" s="392"/>
      <c r="N2" s="392"/>
      <c r="O2" s="395" t="s">
        <v>43</v>
      </c>
      <c r="P2" s="396"/>
      <c r="Q2" s="391">
        <f>L2+1</f>
      </c>
      <c r="R2" s="392"/>
      <c r="S2" s="392"/>
      <c r="T2" s="395" t="s">
        <v>44</v>
      </c>
      <c r="U2" s="396"/>
      <c r="V2" s="391">
        <f>Q2+1</f>
      </c>
      <c r="W2" s="392"/>
      <c r="X2" s="392"/>
      <c r="Y2" s="395" t="s">
        <v>45</v>
      </c>
      <c r="Z2" s="396"/>
      <c r="AA2" s="391">
        <f>V2+1</f>
      </c>
      <c r="AB2" s="392"/>
      <c r="AC2" s="392"/>
      <c r="AD2" s="395" t="s">
        <v>46</v>
      </c>
      <c r="AE2" s="399"/>
    </row>
    <row r="3" spans="1:31" s="67" customFormat="1" ht="14.25" customHeight="1">
      <c r="A3" s="389"/>
      <c r="B3" s="393"/>
      <c r="C3" s="394"/>
      <c r="D3" s="394"/>
      <c r="E3" s="397"/>
      <c r="F3" s="398"/>
      <c r="G3" s="393"/>
      <c r="H3" s="394"/>
      <c r="I3" s="394"/>
      <c r="J3" s="397"/>
      <c r="K3" s="398"/>
      <c r="L3" s="393"/>
      <c r="M3" s="394"/>
      <c r="N3" s="394"/>
      <c r="O3" s="397"/>
      <c r="P3" s="398"/>
      <c r="Q3" s="393"/>
      <c r="R3" s="394"/>
      <c r="S3" s="394"/>
      <c r="T3" s="397"/>
      <c r="U3" s="398"/>
      <c r="V3" s="393"/>
      <c r="W3" s="394"/>
      <c r="X3" s="394"/>
      <c r="Y3" s="397"/>
      <c r="Z3" s="398"/>
      <c r="AA3" s="393"/>
      <c r="AB3" s="394"/>
      <c r="AC3" s="394"/>
      <c r="AD3" s="397"/>
      <c r="AE3" s="400"/>
    </row>
    <row r="4" spans="1:31" s="70" customFormat="1" ht="25.5" customHeight="1" thickBot="1">
      <c r="A4" s="404"/>
      <c r="B4" s="68" t="s">
        <v>47</v>
      </c>
      <c r="C4" s="68" t="s">
        <v>48</v>
      </c>
      <c r="D4" s="68" t="s">
        <v>50</v>
      </c>
      <c r="E4" s="68" t="s">
        <v>7</v>
      </c>
      <c r="F4" s="68"/>
      <c r="G4" s="68" t="s">
        <v>47</v>
      </c>
      <c r="H4" s="68" t="s">
        <v>48</v>
      </c>
      <c r="I4" s="68" t="s">
        <v>50</v>
      </c>
      <c r="J4" s="68" t="s">
        <v>7</v>
      </c>
      <c r="K4" s="68"/>
      <c r="L4" s="68" t="s">
        <v>47</v>
      </c>
      <c r="M4" s="68" t="s">
        <v>48</v>
      </c>
      <c r="N4" s="68" t="s">
        <v>50</v>
      </c>
      <c r="O4" s="68" t="s">
        <v>7</v>
      </c>
      <c r="P4" s="68"/>
      <c r="Q4" s="68" t="s">
        <v>47</v>
      </c>
      <c r="R4" s="68" t="s">
        <v>48</v>
      </c>
      <c r="S4" s="68" t="s">
        <v>50</v>
      </c>
      <c r="T4" s="68" t="s">
        <v>7</v>
      </c>
      <c r="U4" s="68"/>
      <c r="V4" s="68" t="s">
        <v>47</v>
      </c>
      <c r="W4" s="68" t="s">
        <v>48</v>
      </c>
      <c r="X4" s="68" t="s">
        <v>50</v>
      </c>
      <c r="Y4" s="68" t="s">
        <v>7</v>
      </c>
      <c r="Z4" s="68"/>
      <c r="AA4" s="68" t="s">
        <v>47</v>
      </c>
      <c r="AB4" s="132" t="s">
        <v>48</v>
      </c>
      <c r="AC4" s="132" t="s">
        <v>50</v>
      </c>
      <c r="AD4" s="132" t="s">
        <v>7</v>
      </c>
      <c r="AE4" s="69"/>
    </row>
    <row r="5" spans="1:31" ht="21" customHeight="1">
      <c r="A5" s="376" t="s">
        <v>91</v>
      </c>
      <c r="B5" s="405">
        <v>1</v>
      </c>
      <c r="C5" s="368"/>
      <c r="D5" s="87"/>
      <c r="E5" s="87"/>
      <c r="F5" s="88"/>
      <c r="G5" s="385">
        <v>1</v>
      </c>
      <c r="H5" s="375"/>
      <c r="I5" s="89"/>
      <c r="J5" s="89"/>
      <c r="K5" s="90"/>
      <c r="L5" s="385">
        <v>1</v>
      </c>
      <c r="M5" s="406"/>
      <c r="N5" s="87"/>
      <c r="O5" s="87"/>
      <c r="P5" s="90"/>
      <c r="Q5" s="385">
        <v>1</v>
      </c>
      <c r="R5" s="375"/>
      <c r="S5" s="89"/>
      <c r="T5" s="89"/>
      <c r="U5" s="90"/>
      <c r="V5" s="385">
        <v>1</v>
      </c>
      <c r="W5" s="375"/>
      <c r="X5" s="89"/>
      <c r="Y5" s="89"/>
      <c r="Z5" s="103"/>
      <c r="AA5" s="385">
        <v>1</v>
      </c>
      <c r="AB5" s="370"/>
      <c r="AC5" s="73"/>
      <c r="AD5" s="73"/>
      <c r="AE5" s="75"/>
    </row>
    <row r="6" spans="1:31" ht="21" customHeight="1">
      <c r="A6" s="377"/>
      <c r="B6" s="367"/>
      <c r="C6" s="359"/>
      <c r="D6" s="76"/>
      <c r="E6" s="76"/>
      <c r="F6" s="77"/>
      <c r="G6" s="369"/>
      <c r="H6" s="371"/>
      <c r="I6" s="76"/>
      <c r="J6" s="76"/>
      <c r="K6" s="78"/>
      <c r="L6" s="369"/>
      <c r="M6" s="368"/>
      <c r="N6" s="76"/>
      <c r="O6" s="76"/>
      <c r="P6" s="78"/>
      <c r="Q6" s="369"/>
      <c r="R6" s="375"/>
      <c r="S6" s="76"/>
      <c r="T6" s="76"/>
      <c r="U6" s="78"/>
      <c r="V6" s="369"/>
      <c r="W6" s="371"/>
      <c r="X6" s="76"/>
      <c r="Y6" s="76"/>
      <c r="Z6" s="94"/>
      <c r="AA6" s="369"/>
      <c r="AB6" s="371"/>
      <c r="AC6" s="79"/>
      <c r="AD6" s="79"/>
      <c r="AE6" s="80"/>
    </row>
    <row r="7" spans="1:31" ht="21" customHeight="1">
      <c r="A7" s="377"/>
      <c r="B7" s="367">
        <v>2</v>
      </c>
      <c r="C7" s="372"/>
      <c r="D7" s="79"/>
      <c r="E7" s="79"/>
      <c r="F7" s="77"/>
      <c r="G7" s="369">
        <v>2</v>
      </c>
      <c r="H7" s="360"/>
      <c r="I7" s="79"/>
      <c r="J7" s="79"/>
      <c r="K7" s="76"/>
      <c r="L7" s="369">
        <v>2</v>
      </c>
      <c r="M7" s="360"/>
      <c r="N7" s="76"/>
      <c r="O7" s="76"/>
      <c r="P7" s="78"/>
      <c r="Q7" s="369">
        <v>2</v>
      </c>
      <c r="R7" s="360"/>
      <c r="S7" s="76"/>
      <c r="T7" s="76"/>
      <c r="U7" s="78"/>
      <c r="V7" s="369">
        <v>2</v>
      </c>
      <c r="W7" s="360"/>
      <c r="X7" s="76"/>
      <c r="Y7" s="76"/>
      <c r="Z7" s="94"/>
      <c r="AA7" s="369">
        <v>2</v>
      </c>
      <c r="AB7" s="360"/>
      <c r="AC7" s="76"/>
      <c r="AD7" s="76"/>
      <c r="AE7" s="80"/>
    </row>
    <row r="8" spans="1:31" ht="21" customHeight="1">
      <c r="A8" s="377"/>
      <c r="B8" s="367"/>
      <c r="C8" s="371"/>
      <c r="D8" s="76"/>
      <c r="E8" s="76"/>
      <c r="F8" s="77"/>
      <c r="G8" s="369"/>
      <c r="H8" s="368"/>
      <c r="I8" s="79"/>
      <c r="J8" s="79"/>
      <c r="K8" s="76"/>
      <c r="L8" s="369"/>
      <c r="M8" s="368"/>
      <c r="N8" s="76"/>
      <c r="O8" s="76"/>
      <c r="P8" s="78"/>
      <c r="Q8" s="369"/>
      <c r="R8" s="368"/>
      <c r="S8" s="76"/>
      <c r="T8" s="76"/>
      <c r="U8" s="78"/>
      <c r="V8" s="369"/>
      <c r="W8" s="368"/>
      <c r="X8" s="76"/>
      <c r="Y8" s="76"/>
      <c r="Z8" s="94"/>
      <c r="AA8" s="369"/>
      <c r="AB8" s="368"/>
      <c r="AC8" s="76"/>
      <c r="AD8" s="76"/>
      <c r="AE8" s="80"/>
    </row>
    <row r="9" spans="1:31" ht="21" customHeight="1">
      <c r="A9" s="377"/>
      <c r="B9" s="367">
        <v>3</v>
      </c>
      <c r="C9" s="360"/>
      <c r="D9" s="76"/>
      <c r="E9" s="76"/>
      <c r="F9" s="77"/>
      <c r="G9" s="369">
        <v>3</v>
      </c>
      <c r="H9" s="360"/>
      <c r="I9" s="76"/>
      <c r="J9" s="79"/>
      <c r="K9" s="76"/>
      <c r="L9" s="369">
        <v>3</v>
      </c>
      <c r="M9" s="359"/>
      <c r="N9" s="76"/>
      <c r="O9" s="76"/>
      <c r="P9" s="76"/>
      <c r="Q9" s="369">
        <v>3</v>
      </c>
      <c r="R9" s="360"/>
      <c r="S9" s="76"/>
      <c r="T9" s="76"/>
      <c r="U9" s="78"/>
      <c r="V9" s="369">
        <v>3</v>
      </c>
      <c r="W9" s="360"/>
      <c r="X9" s="76"/>
      <c r="Y9" s="76"/>
      <c r="Z9" s="94"/>
      <c r="AA9" s="369">
        <v>3</v>
      </c>
      <c r="AB9" s="359"/>
      <c r="AC9" s="76"/>
      <c r="AD9" s="76"/>
      <c r="AE9" s="80"/>
    </row>
    <row r="10" spans="1:31" ht="21" customHeight="1">
      <c r="A10" s="377"/>
      <c r="B10" s="367"/>
      <c r="C10" s="368"/>
      <c r="D10" s="76"/>
      <c r="E10" s="76"/>
      <c r="F10" s="77"/>
      <c r="G10" s="369"/>
      <c r="H10" s="368"/>
      <c r="I10" s="76"/>
      <c r="J10" s="79"/>
      <c r="K10" s="76"/>
      <c r="L10" s="369"/>
      <c r="M10" s="359"/>
      <c r="N10" s="76"/>
      <c r="O10" s="76"/>
      <c r="P10" s="76"/>
      <c r="Q10" s="369"/>
      <c r="R10" s="368"/>
      <c r="S10" s="76"/>
      <c r="T10" s="76"/>
      <c r="U10" s="78"/>
      <c r="V10" s="369"/>
      <c r="W10" s="368"/>
      <c r="X10" s="76"/>
      <c r="Y10" s="76"/>
      <c r="Z10" s="94"/>
      <c r="AA10" s="369"/>
      <c r="AB10" s="359"/>
      <c r="AC10" s="76"/>
      <c r="AD10" s="76"/>
      <c r="AE10" s="80"/>
    </row>
    <row r="11" spans="1:31" ht="21" customHeight="1">
      <c r="A11" s="377"/>
      <c r="B11" s="361">
        <v>4</v>
      </c>
      <c r="C11" s="360"/>
      <c r="D11" s="76"/>
      <c r="E11" s="76"/>
      <c r="F11" s="77"/>
      <c r="G11" s="369">
        <v>4</v>
      </c>
      <c r="H11" s="360"/>
      <c r="I11" s="76"/>
      <c r="J11" s="79"/>
      <c r="K11" s="78"/>
      <c r="L11" s="369">
        <v>4</v>
      </c>
      <c r="M11" s="360"/>
      <c r="N11" s="76"/>
      <c r="O11" s="76"/>
      <c r="P11" s="76"/>
      <c r="Q11" s="369">
        <v>4</v>
      </c>
      <c r="R11" s="360"/>
      <c r="S11" s="76"/>
      <c r="T11" s="76"/>
      <c r="U11" s="78"/>
      <c r="V11" s="369">
        <v>4</v>
      </c>
      <c r="W11" s="360"/>
      <c r="X11" s="76"/>
      <c r="Y11" s="76"/>
      <c r="Z11" s="94"/>
      <c r="AA11" s="369">
        <v>4</v>
      </c>
      <c r="AB11" s="360"/>
      <c r="AC11" s="76"/>
      <c r="AD11" s="76"/>
      <c r="AE11" s="80"/>
    </row>
    <row r="12" spans="1:31" ht="21" customHeight="1">
      <c r="A12" s="377"/>
      <c r="B12" s="361"/>
      <c r="C12" s="368"/>
      <c r="D12" s="76"/>
      <c r="E12" s="76"/>
      <c r="F12" s="77"/>
      <c r="G12" s="369"/>
      <c r="H12" s="368"/>
      <c r="I12" s="76"/>
      <c r="J12" s="79"/>
      <c r="K12" s="78"/>
      <c r="L12" s="369"/>
      <c r="M12" s="368"/>
      <c r="N12" s="76"/>
      <c r="O12" s="76"/>
      <c r="P12" s="76"/>
      <c r="Q12" s="369"/>
      <c r="R12" s="368"/>
      <c r="S12" s="76"/>
      <c r="T12" s="76"/>
      <c r="U12" s="78"/>
      <c r="V12" s="369"/>
      <c r="W12" s="368"/>
      <c r="X12" s="76"/>
      <c r="Y12" s="76"/>
      <c r="Z12" s="94"/>
      <c r="AA12" s="369"/>
      <c r="AB12" s="368"/>
      <c r="AC12" s="76"/>
      <c r="AD12" s="81"/>
      <c r="AE12" s="80"/>
    </row>
    <row r="13" spans="1:31" ht="21" customHeight="1">
      <c r="A13" s="377"/>
      <c r="B13" s="361">
        <v>5</v>
      </c>
      <c r="C13" s="360"/>
      <c r="D13" s="76"/>
      <c r="E13" s="76"/>
      <c r="F13" s="77"/>
      <c r="G13" s="361">
        <v>5</v>
      </c>
      <c r="H13" s="360"/>
      <c r="I13" s="95"/>
      <c r="J13" s="96"/>
      <c r="K13" s="78"/>
      <c r="L13" s="361">
        <v>5</v>
      </c>
      <c r="M13" s="359"/>
      <c r="N13" s="76"/>
      <c r="O13" s="76"/>
      <c r="P13" s="78"/>
      <c r="Q13" s="361">
        <v>5</v>
      </c>
      <c r="R13" s="360"/>
      <c r="S13" s="76"/>
      <c r="T13" s="76"/>
      <c r="U13" s="78"/>
      <c r="V13" s="361">
        <v>5</v>
      </c>
      <c r="W13" s="372"/>
      <c r="X13" s="76"/>
      <c r="Y13" s="76"/>
      <c r="Z13" s="78"/>
      <c r="AA13" s="361">
        <v>5</v>
      </c>
      <c r="AB13" s="360"/>
      <c r="AC13" s="76"/>
      <c r="AD13" s="76"/>
      <c r="AE13" s="80"/>
    </row>
    <row r="14" spans="1:31" ht="21" customHeight="1">
      <c r="A14" s="377"/>
      <c r="B14" s="361"/>
      <c r="C14" s="368"/>
      <c r="D14" s="79"/>
      <c r="E14" s="79"/>
      <c r="F14" s="77"/>
      <c r="G14" s="361"/>
      <c r="H14" s="368"/>
      <c r="I14" s="99"/>
      <c r="J14" s="79"/>
      <c r="K14" s="78"/>
      <c r="L14" s="361"/>
      <c r="M14" s="359"/>
      <c r="N14" s="76"/>
      <c r="O14" s="76"/>
      <c r="P14" s="78"/>
      <c r="Q14" s="361"/>
      <c r="R14" s="368"/>
      <c r="S14" s="76"/>
      <c r="T14" s="76"/>
      <c r="U14" s="78"/>
      <c r="V14" s="361"/>
      <c r="W14" s="371"/>
      <c r="X14" s="76"/>
      <c r="Y14" s="76"/>
      <c r="Z14" s="78"/>
      <c r="AA14" s="361"/>
      <c r="AB14" s="368"/>
      <c r="AC14" s="76"/>
      <c r="AD14" s="76"/>
      <c r="AE14" s="80"/>
    </row>
    <row r="15" spans="1:31" ht="21" customHeight="1">
      <c r="A15" s="377"/>
      <c r="B15" s="361">
        <v>6</v>
      </c>
      <c r="C15" s="381"/>
      <c r="D15" s="100"/>
      <c r="E15" s="100"/>
      <c r="F15" s="77"/>
      <c r="G15" s="361">
        <v>6</v>
      </c>
      <c r="H15" s="360"/>
      <c r="I15" s="89"/>
      <c r="J15" s="87"/>
      <c r="K15" s="90"/>
      <c r="L15" s="361">
        <v>6</v>
      </c>
      <c r="M15" s="360"/>
      <c r="N15" s="91"/>
      <c r="O15" s="91"/>
      <c r="P15" s="78"/>
      <c r="Q15" s="361">
        <v>6</v>
      </c>
      <c r="R15" s="381"/>
      <c r="S15" s="100"/>
      <c r="T15" s="100"/>
      <c r="U15" s="78"/>
      <c r="V15" s="361">
        <v>6</v>
      </c>
      <c r="W15" s="372"/>
      <c r="X15" s="76"/>
      <c r="Y15" s="76"/>
      <c r="Z15" s="78"/>
      <c r="AA15" s="361">
        <v>6</v>
      </c>
      <c r="AB15" s="360"/>
      <c r="AC15" s="76"/>
      <c r="AD15" s="76"/>
      <c r="AE15" s="80"/>
    </row>
    <row r="16" spans="1:31" ht="21" customHeight="1">
      <c r="A16" s="377"/>
      <c r="B16" s="361"/>
      <c r="C16" s="382"/>
      <c r="D16" s="101"/>
      <c r="E16" s="102"/>
      <c r="F16" s="77"/>
      <c r="G16" s="361"/>
      <c r="H16" s="368"/>
      <c r="I16" s="76"/>
      <c r="J16" s="79"/>
      <c r="K16" s="78"/>
      <c r="L16" s="361"/>
      <c r="M16" s="368"/>
      <c r="N16" s="91"/>
      <c r="O16" s="91"/>
      <c r="P16" s="78"/>
      <c r="Q16" s="361"/>
      <c r="R16" s="382"/>
      <c r="S16" s="101"/>
      <c r="T16" s="101"/>
      <c r="U16" s="78"/>
      <c r="V16" s="361"/>
      <c r="W16" s="371"/>
      <c r="X16" s="76"/>
      <c r="Y16" s="76"/>
      <c r="Z16" s="78"/>
      <c r="AA16" s="361"/>
      <c r="AB16" s="368"/>
      <c r="AC16" s="76"/>
      <c r="AD16" s="76"/>
      <c r="AE16" s="80"/>
    </row>
    <row r="17" spans="1:31" ht="18.75" customHeight="1">
      <c r="A17" s="377"/>
      <c r="B17" s="361">
        <v>7</v>
      </c>
      <c r="C17" s="360"/>
      <c r="D17" s="76"/>
      <c r="E17" s="76"/>
      <c r="F17" s="77"/>
      <c r="G17" s="361">
        <v>7</v>
      </c>
      <c r="H17" s="360"/>
      <c r="I17" s="76"/>
      <c r="J17" s="79"/>
      <c r="K17" s="78"/>
      <c r="L17" s="361">
        <v>7</v>
      </c>
      <c r="M17" s="360"/>
      <c r="N17" s="76"/>
      <c r="O17" s="76"/>
      <c r="P17" s="90"/>
      <c r="Q17" s="361">
        <v>7</v>
      </c>
      <c r="R17" s="360"/>
      <c r="S17" s="76"/>
      <c r="T17" s="76"/>
      <c r="U17" s="78"/>
      <c r="V17" s="361">
        <v>7</v>
      </c>
      <c r="W17" s="383"/>
      <c r="X17" s="100"/>
      <c r="Y17" s="100"/>
      <c r="Z17" s="90"/>
      <c r="AA17" s="361">
        <v>7</v>
      </c>
      <c r="AB17" s="360"/>
      <c r="AC17" s="76"/>
      <c r="AD17" s="76"/>
      <c r="AE17" s="80"/>
    </row>
    <row r="18" spans="1:31" ht="21" customHeight="1">
      <c r="A18" s="377"/>
      <c r="B18" s="361"/>
      <c r="C18" s="368"/>
      <c r="D18" s="76"/>
      <c r="E18" s="76"/>
      <c r="F18" s="77"/>
      <c r="G18" s="361"/>
      <c r="H18" s="368"/>
      <c r="I18" s="76"/>
      <c r="J18" s="79"/>
      <c r="K18" s="78"/>
      <c r="L18" s="361"/>
      <c r="M18" s="368"/>
      <c r="N18" s="76"/>
      <c r="O18" s="76"/>
      <c r="P18" s="78"/>
      <c r="Q18" s="361"/>
      <c r="R18" s="368"/>
      <c r="S18" s="76"/>
      <c r="T18" s="76"/>
      <c r="U18" s="78"/>
      <c r="V18" s="361"/>
      <c r="W18" s="383"/>
      <c r="X18" s="100"/>
      <c r="Y18" s="100"/>
      <c r="Z18" s="78"/>
      <c r="AA18" s="361"/>
      <c r="AB18" s="368"/>
      <c r="AC18" s="76"/>
      <c r="AD18" s="76"/>
      <c r="AE18" s="80"/>
    </row>
    <row r="19" spans="1:31" ht="21" customHeight="1">
      <c r="A19" s="377"/>
      <c r="B19" s="361">
        <v>8</v>
      </c>
      <c r="C19" s="381"/>
      <c r="D19" s="100"/>
      <c r="E19" s="100"/>
      <c r="F19" s="77"/>
      <c r="G19" s="361">
        <v>8</v>
      </c>
      <c r="H19" s="360"/>
      <c r="I19" s="76"/>
      <c r="J19" s="79"/>
      <c r="K19" s="78"/>
      <c r="L19" s="361">
        <v>8</v>
      </c>
      <c r="M19" s="360"/>
      <c r="N19" s="91"/>
      <c r="O19" s="91"/>
      <c r="P19" s="78"/>
      <c r="Q19" s="361">
        <v>8</v>
      </c>
      <c r="R19" s="381"/>
      <c r="S19" s="95"/>
      <c r="T19" s="95"/>
      <c r="U19" s="78"/>
      <c r="V19" s="361">
        <v>8</v>
      </c>
      <c r="W19" s="360"/>
      <c r="X19" s="76"/>
      <c r="Y19" s="76"/>
      <c r="Z19" s="78"/>
      <c r="AA19" s="361">
        <v>8</v>
      </c>
      <c r="AB19" s="359"/>
      <c r="AC19" s="76"/>
      <c r="AD19" s="76"/>
      <c r="AE19" s="80"/>
    </row>
    <row r="20" spans="1:31" ht="21" customHeight="1">
      <c r="A20" s="377"/>
      <c r="B20" s="361"/>
      <c r="C20" s="382"/>
      <c r="D20" s="101"/>
      <c r="E20" s="102"/>
      <c r="F20" s="77"/>
      <c r="G20" s="361"/>
      <c r="H20" s="368"/>
      <c r="I20" s="76"/>
      <c r="J20" s="79"/>
      <c r="K20" s="78"/>
      <c r="L20" s="361"/>
      <c r="M20" s="368"/>
      <c r="N20" s="76"/>
      <c r="O20" s="76"/>
      <c r="P20" s="78"/>
      <c r="Q20" s="361"/>
      <c r="R20" s="382"/>
      <c r="S20" s="101"/>
      <c r="T20" s="101"/>
      <c r="U20" s="78"/>
      <c r="V20" s="361"/>
      <c r="W20" s="368"/>
      <c r="X20" s="100"/>
      <c r="Y20" s="100"/>
      <c r="Z20" s="78"/>
      <c r="AA20" s="361"/>
      <c r="AB20" s="360"/>
      <c r="AC20" s="91"/>
      <c r="AD20" s="91"/>
      <c r="AE20" s="92"/>
    </row>
    <row r="21" spans="1:31" ht="21" customHeight="1">
      <c r="A21" s="377"/>
      <c r="B21" s="361">
        <v>9</v>
      </c>
      <c r="C21" s="360"/>
      <c r="D21" s="76"/>
      <c r="E21" s="76"/>
      <c r="F21" s="77"/>
      <c r="G21" s="361">
        <v>9</v>
      </c>
      <c r="H21" s="360"/>
      <c r="I21" s="76"/>
      <c r="J21" s="79"/>
      <c r="K21" s="78"/>
      <c r="L21" s="361">
        <v>9</v>
      </c>
      <c r="M21" s="360"/>
      <c r="N21" s="76"/>
      <c r="O21" s="76"/>
      <c r="P21" s="78"/>
      <c r="Q21" s="361">
        <v>9</v>
      </c>
      <c r="R21" s="360"/>
      <c r="S21" s="76"/>
      <c r="T21" s="76"/>
      <c r="U21" s="78"/>
      <c r="V21" s="361">
        <v>9</v>
      </c>
      <c r="W21" s="360"/>
      <c r="X21" s="76"/>
      <c r="Y21" s="76"/>
      <c r="Z21" s="78"/>
      <c r="AA21" s="361">
        <v>9</v>
      </c>
      <c r="AB21" s="359"/>
      <c r="AC21" s="76"/>
      <c r="AD21" s="76"/>
      <c r="AE21" s="80"/>
    </row>
    <row r="22" spans="1:31" ht="21" customHeight="1">
      <c r="A22" s="377"/>
      <c r="B22" s="361"/>
      <c r="C22" s="368"/>
      <c r="D22" s="76"/>
      <c r="E22" s="76"/>
      <c r="F22" s="93"/>
      <c r="G22" s="361"/>
      <c r="H22" s="368"/>
      <c r="I22" s="76"/>
      <c r="J22" s="79"/>
      <c r="K22" s="78"/>
      <c r="L22" s="361"/>
      <c r="M22" s="368"/>
      <c r="N22" s="91"/>
      <c r="O22" s="91"/>
      <c r="P22" s="78"/>
      <c r="Q22" s="361"/>
      <c r="R22" s="368"/>
      <c r="S22" s="76"/>
      <c r="T22" s="76"/>
      <c r="U22" s="78"/>
      <c r="V22" s="361"/>
      <c r="W22" s="368"/>
      <c r="X22" s="76"/>
      <c r="Y22" s="76"/>
      <c r="Z22" s="78"/>
      <c r="AA22" s="361"/>
      <c r="AB22" s="359"/>
      <c r="AC22" s="76"/>
      <c r="AD22" s="76"/>
      <c r="AE22" s="80"/>
    </row>
    <row r="23" spans="1:31" ht="21" customHeight="1">
      <c r="A23" s="377"/>
      <c r="B23" s="361">
        <v>10</v>
      </c>
      <c r="C23" s="360"/>
      <c r="D23" s="76"/>
      <c r="E23" s="76"/>
      <c r="F23" s="77"/>
      <c r="G23" s="361">
        <v>10</v>
      </c>
      <c r="H23" s="360"/>
      <c r="I23" s="76"/>
      <c r="J23" s="79"/>
      <c r="K23" s="78"/>
      <c r="L23" s="361">
        <v>10</v>
      </c>
      <c r="M23" s="360"/>
      <c r="N23" s="76"/>
      <c r="O23" s="76"/>
      <c r="P23" s="78"/>
      <c r="Q23" s="361">
        <v>10</v>
      </c>
      <c r="R23" s="360"/>
      <c r="S23" s="76"/>
      <c r="T23" s="76"/>
      <c r="U23" s="78"/>
      <c r="V23" s="361">
        <v>10</v>
      </c>
      <c r="W23" s="360"/>
      <c r="X23" s="76"/>
      <c r="Y23" s="76"/>
      <c r="Z23" s="78"/>
      <c r="AA23" s="361">
        <v>10</v>
      </c>
      <c r="AB23" s="360"/>
      <c r="AC23" s="76"/>
      <c r="AD23" s="76"/>
      <c r="AE23" s="80"/>
    </row>
    <row r="24" spans="1:31" ht="21" customHeight="1" thickBot="1">
      <c r="A24" s="378"/>
      <c r="B24" s="384"/>
      <c r="C24" s="364"/>
      <c r="D24" s="82"/>
      <c r="E24" s="82"/>
      <c r="F24" s="83"/>
      <c r="G24" s="384"/>
      <c r="H24" s="364"/>
      <c r="I24" s="82"/>
      <c r="J24" s="84"/>
      <c r="K24" s="85"/>
      <c r="L24" s="384"/>
      <c r="M24" s="364"/>
      <c r="N24" s="82"/>
      <c r="O24" s="82"/>
      <c r="P24" s="85"/>
      <c r="Q24" s="384"/>
      <c r="R24" s="364"/>
      <c r="S24" s="82"/>
      <c r="T24" s="82"/>
      <c r="U24" s="85"/>
      <c r="V24" s="384"/>
      <c r="W24" s="364"/>
      <c r="X24" s="82"/>
      <c r="Y24" s="82"/>
      <c r="Z24" s="85"/>
      <c r="AA24" s="384"/>
      <c r="AB24" s="364"/>
      <c r="AC24" s="82"/>
      <c r="AD24" s="82"/>
      <c r="AE24" s="86"/>
    </row>
    <row r="25" spans="1:31" ht="21" customHeight="1">
      <c r="A25" s="401" t="s">
        <v>92</v>
      </c>
      <c r="B25" s="379">
        <v>1</v>
      </c>
      <c r="C25" s="380"/>
      <c r="D25" s="71"/>
      <c r="E25" s="71"/>
      <c r="F25" s="72"/>
      <c r="G25" s="385">
        <v>1</v>
      </c>
      <c r="H25" s="370"/>
      <c r="I25" s="73"/>
      <c r="J25" s="73"/>
      <c r="K25" s="74"/>
      <c r="L25" s="385">
        <v>1</v>
      </c>
      <c r="M25" s="373"/>
      <c r="N25" s="71"/>
      <c r="O25" s="71"/>
      <c r="P25" s="74"/>
      <c r="Q25" s="385">
        <v>1</v>
      </c>
      <c r="R25" s="370"/>
      <c r="S25" s="73"/>
      <c r="T25" s="73"/>
      <c r="U25" s="74"/>
      <c r="V25" s="385">
        <v>1</v>
      </c>
      <c r="W25" s="370"/>
      <c r="X25" s="73"/>
      <c r="Y25" s="73"/>
      <c r="Z25" s="131"/>
      <c r="AA25" s="385">
        <v>1</v>
      </c>
      <c r="AB25" s="370"/>
      <c r="AC25" s="73"/>
      <c r="AD25" s="73"/>
      <c r="AE25" s="75"/>
    </row>
    <row r="26" spans="1:31" ht="21" customHeight="1">
      <c r="A26" s="402"/>
      <c r="B26" s="367"/>
      <c r="C26" s="359"/>
      <c r="D26" s="76"/>
      <c r="E26" s="76"/>
      <c r="F26" s="77"/>
      <c r="G26" s="369"/>
      <c r="H26" s="371"/>
      <c r="I26" s="76"/>
      <c r="J26" s="76"/>
      <c r="K26" s="78"/>
      <c r="L26" s="369"/>
      <c r="M26" s="368"/>
      <c r="N26" s="76"/>
      <c r="O26" s="76"/>
      <c r="P26" s="78"/>
      <c r="Q26" s="369"/>
      <c r="R26" s="375"/>
      <c r="S26" s="76"/>
      <c r="T26" s="76"/>
      <c r="U26" s="78"/>
      <c r="V26" s="369"/>
      <c r="W26" s="371"/>
      <c r="X26" s="76"/>
      <c r="Y26" s="76"/>
      <c r="Z26" s="94"/>
      <c r="AA26" s="369"/>
      <c r="AB26" s="371"/>
      <c r="AC26" s="79"/>
      <c r="AD26" s="79"/>
      <c r="AE26" s="80"/>
    </row>
    <row r="27" spans="1:31" ht="21" customHeight="1">
      <c r="A27" s="402"/>
      <c r="B27" s="367">
        <v>2</v>
      </c>
      <c r="C27" s="372"/>
      <c r="D27" s="79"/>
      <c r="E27" s="79"/>
      <c r="F27" s="77"/>
      <c r="G27" s="369">
        <v>2</v>
      </c>
      <c r="H27" s="360"/>
      <c r="I27" s="79"/>
      <c r="J27" s="79"/>
      <c r="K27" s="76"/>
      <c r="L27" s="369">
        <v>2</v>
      </c>
      <c r="M27" s="360"/>
      <c r="N27" s="76"/>
      <c r="O27" s="76"/>
      <c r="P27" s="78"/>
      <c r="Q27" s="369">
        <v>2</v>
      </c>
      <c r="R27" s="360"/>
      <c r="S27" s="76"/>
      <c r="T27" s="76"/>
      <c r="U27" s="78"/>
      <c r="V27" s="369">
        <v>2</v>
      </c>
      <c r="W27" s="360"/>
      <c r="X27" s="76"/>
      <c r="Y27" s="76"/>
      <c r="Z27" s="94"/>
      <c r="AA27" s="369">
        <v>2</v>
      </c>
      <c r="AB27" s="360"/>
      <c r="AC27" s="76"/>
      <c r="AD27" s="76"/>
      <c r="AE27" s="80"/>
    </row>
    <row r="28" spans="1:31" ht="21" customHeight="1">
      <c r="A28" s="402"/>
      <c r="B28" s="367"/>
      <c r="C28" s="371"/>
      <c r="D28" s="76"/>
      <c r="E28" s="76"/>
      <c r="F28" s="77"/>
      <c r="G28" s="369"/>
      <c r="H28" s="368"/>
      <c r="I28" s="79"/>
      <c r="J28" s="79"/>
      <c r="K28" s="76"/>
      <c r="L28" s="369"/>
      <c r="M28" s="368"/>
      <c r="N28" s="76"/>
      <c r="O28" s="76"/>
      <c r="P28" s="78"/>
      <c r="Q28" s="369"/>
      <c r="R28" s="368"/>
      <c r="S28" s="76"/>
      <c r="T28" s="76"/>
      <c r="U28" s="78"/>
      <c r="V28" s="369"/>
      <c r="W28" s="368"/>
      <c r="X28" s="76"/>
      <c r="Y28" s="76"/>
      <c r="Z28" s="94"/>
      <c r="AA28" s="369"/>
      <c r="AB28" s="368"/>
      <c r="AC28" s="76"/>
      <c r="AD28" s="76"/>
      <c r="AE28" s="80"/>
    </row>
    <row r="29" spans="1:31" ht="21" customHeight="1">
      <c r="A29" s="402"/>
      <c r="B29" s="367">
        <v>3</v>
      </c>
      <c r="C29" s="360"/>
      <c r="D29" s="76"/>
      <c r="E29" s="76"/>
      <c r="F29" s="77"/>
      <c r="G29" s="369">
        <v>3</v>
      </c>
      <c r="H29" s="360"/>
      <c r="I29" s="76"/>
      <c r="J29" s="79"/>
      <c r="K29" s="76"/>
      <c r="L29" s="369">
        <v>3</v>
      </c>
      <c r="M29" s="359"/>
      <c r="N29" s="76"/>
      <c r="O29" s="76"/>
      <c r="P29" s="76"/>
      <c r="Q29" s="369">
        <v>3</v>
      </c>
      <c r="R29" s="360"/>
      <c r="S29" s="76"/>
      <c r="T29" s="76"/>
      <c r="U29" s="78"/>
      <c r="V29" s="369">
        <v>3</v>
      </c>
      <c r="W29" s="360"/>
      <c r="X29" s="76"/>
      <c r="Y29" s="76"/>
      <c r="Z29" s="94"/>
      <c r="AA29" s="369">
        <v>3</v>
      </c>
      <c r="AB29" s="359"/>
      <c r="AC29" s="76"/>
      <c r="AD29" s="76"/>
      <c r="AE29" s="80"/>
    </row>
    <row r="30" spans="1:31" ht="21" customHeight="1">
      <c r="A30" s="402"/>
      <c r="B30" s="367"/>
      <c r="C30" s="368"/>
      <c r="D30" s="76"/>
      <c r="E30" s="76"/>
      <c r="F30" s="77"/>
      <c r="G30" s="369"/>
      <c r="H30" s="368"/>
      <c r="I30" s="76"/>
      <c r="J30" s="79"/>
      <c r="K30" s="76"/>
      <c r="L30" s="369"/>
      <c r="M30" s="359"/>
      <c r="N30" s="76"/>
      <c r="O30" s="76"/>
      <c r="P30" s="76"/>
      <c r="Q30" s="369"/>
      <c r="R30" s="368"/>
      <c r="S30" s="76"/>
      <c r="T30" s="76"/>
      <c r="U30" s="78"/>
      <c r="V30" s="369"/>
      <c r="W30" s="368"/>
      <c r="X30" s="76"/>
      <c r="Y30" s="76"/>
      <c r="Z30" s="94"/>
      <c r="AA30" s="369"/>
      <c r="AB30" s="359"/>
      <c r="AC30" s="76"/>
      <c r="AD30" s="76"/>
      <c r="AE30" s="80"/>
    </row>
    <row r="31" spans="1:31" ht="21" customHeight="1">
      <c r="A31" s="402"/>
      <c r="B31" s="361">
        <v>4</v>
      </c>
      <c r="C31" s="360"/>
      <c r="D31" s="76"/>
      <c r="E31" s="76"/>
      <c r="F31" s="77"/>
      <c r="G31" s="369">
        <v>4</v>
      </c>
      <c r="H31" s="360"/>
      <c r="I31" s="76"/>
      <c r="J31" s="79"/>
      <c r="K31" s="78"/>
      <c r="L31" s="369">
        <v>4</v>
      </c>
      <c r="M31" s="360"/>
      <c r="N31" s="76"/>
      <c r="O31" s="76"/>
      <c r="P31" s="76"/>
      <c r="Q31" s="369">
        <v>4</v>
      </c>
      <c r="R31" s="360"/>
      <c r="S31" s="76"/>
      <c r="T31" s="76"/>
      <c r="U31" s="78"/>
      <c r="V31" s="369">
        <v>4</v>
      </c>
      <c r="W31" s="360"/>
      <c r="X31" s="76"/>
      <c r="Y31" s="76"/>
      <c r="Z31" s="94"/>
      <c r="AA31" s="369">
        <v>4</v>
      </c>
      <c r="AB31" s="360"/>
      <c r="AC31" s="76"/>
      <c r="AD31" s="76"/>
      <c r="AE31" s="80"/>
    </row>
    <row r="32" spans="1:31" ht="21" customHeight="1">
      <c r="A32" s="402"/>
      <c r="B32" s="361"/>
      <c r="C32" s="368"/>
      <c r="D32" s="76"/>
      <c r="E32" s="76"/>
      <c r="F32" s="77"/>
      <c r="G32" s="369"/>
      <c r="H32" s="368"/>
      <c r="I32" s="76"/>
      <c r="J32" s="79"/>
      <c r="K32" s="78"/>
      <c r="L32" s="369"/>
      <c r="M32" s="368"/>
      <c r="N32" s="76"/>
      <c r="O32" s="76"/>
      <c r="P32" s="76"/>
      <c r="Q32" s="369"/>
      <c r="R32" s="368"/>
      <c r="S32" s="76"/>
      <c r="T32" s="76"/>
      <c r="U32" s="78"/>
      <c r="V32" s="369"/>
      <c r="W32" s="368"/>
      <c r="X32" s="76"/>
      <c r="Y32" s="76"/>
      <c r="Z32" s="94"/>
      <c r="AA32" s="369"/>
      <c r="AB32" s="368"/>
      <c r="AC32" s="76"/>
      <c r="AD32" s="81"/>
      <c r="AE32" s="80"/>
    </row>
    <row r="33" spans="1:31" ht="18.75" customHeight="1">
      <c r="A33" s="402"/>
      <c r="B33" s="361">
        <v>5</v>
      </c>
      <c r="C33" s="360"/>
      <c r="D33" s="76"/>
      <c r="E33" s="76"/>
      <c r="F33" s="77"/>
      <c r="G33" s="361">
        <v>5</v>
      </c>
      <c r="H33" s="360"/>
      <c r="I33" s="95"/>
      <c r="J33" s="96"/>
      <c r="K33" s="78"/>
      <c r="L33" s="361">
        <v>5</v>
      </c>
      <c r="M33" s="359"/>
      <c r="N33" s="76"/>
      <c r="O33" s="76"/>
      <c r="P33" s="78"/>
      <c r="Q33" s="361">
        <v>5</v>
      </c>
      <c r="R33" s="360"/>
      <c r="S33" s="76"/>
      <c r="T33" s="76"/>
      <c r="U33" s="78"/>
      <c r="V33" s="361">
        <v>5</v>
      </c>
      <c r="W33" s="372"/>
      <c r="X33" s="76"/>
      <c r="Y33" s="76"/>
      <c r="Z33" s="78"/>
      <c r="AA33" s="361">
        <v>5</v>
      </c>
      <c r="AB33" s="360"/>
      <c r="AC33" s="76"/>
      <c r="AD33" s="76"/>
      <c r="AE33" s="80"/>
    </row>
    <row r="34" spans="1:31" ht="21" customHeight="1">
      <c r="A34" s="402"/>
      <c r="B34" s="361"/>
      <c r="C34" s="368"/>
      <c r="D34" s="79"/>
      <c r="E34" s="79"/>
      <c r="F34" s="77"/>
      <c r="G34" s="361"/>
      <c r="H34" s="368"/>
      <c r="I34" s="99"/>
      <c r="J34" s="79"/>
      <c r="K34" s="78"/>
      <c r="L34" s="361"/>
      <c r="M34" s="359"/>
      <c r="N34" s="76"/>
      <c r="O34" s="76"/>
      <c r="P34" s="78"/>
      <c r="Q34" s="361"/>
      <c r="R34" s="368"/>
      <c r="S34" s="76"/>
      <c r="T34" s="76"/>
      <c r="U34" s="78"/>
      <c r="V34" s="361"/>
      <c r="W34" s="371"/>
      <c r="X34" s="76"/>
      <c r="Y34" s="76"/>
      <c r="Z34" s="78"/>
      <c r="AA34" s="361"/>
      <c r="AB34" s="368"/>
      <c r="AC34" s="76"/>
      <c r="AD34" s="76"/>
      <c r="AE34" s="80"/>
    </row>
    <row r="35" spans="1:31" ht="21" customHeight="1">
      <c r="A35" s="402"/>
      <c r="B35" s="361">
        <v>6</v>
      </c>
      <c r="C35" s="381"/>
      <c r="D35" s="100"/>
      <c r="E35" s="100"/>
      <c r="F35" s="77"/>
      <c r="G35" s="361">
        <v>6</v>
      </c>
      <c r="H35" s="360"/>
      <c r="I35" s="89"/>
      <c r="J35" s="87"/>
      <c r="K35" s="90"/>
      <c r="L35" s="361">
        <v>6</v>
      </c>
      <c r="M35" s="360"/>
      <c r="N35" s="91"/>
      <c r="O35" s="91"/>
      <c r="P35" s="78"/>
      <c r="Q35" s="361">
        <v>6</v>
      </c>
      <c r="R35" s="381"/>
      <c r="S35" s="100"/>
      <c r="T35" s="100"/>
      <c r="U35" s="78"/>
      <c r="V35" s="361">
        <v>6</v>
      </c>
      <c r="W35" s="372"/>
      <c r="X35" s="76"/>
      <c r="Y35" s="76"/>
      <c r="Z35" s="78"/>
      <c r="AA35" s="361">
        <v>6</v>
      </c>
      <c r="AB35" s="360"/>
      <c r="AC35" s="76"/>
      <c r="AD35" s="76"/>
      <c r="AE35" s="80"/>
    </row>
    <row r="36" spans="1:31" ht="21" customHeight="1">
      <c r="A36" s="402"/>
      <c r="B36" s="361"/>
      <c r="C36" s="382"/>
      <c r="D36" s="101"/>
      <c r="E36" s="102"/>
      <c r="F36" s="77"/>
      <c r="G36" s="361"/>
      <c r="H36" s="368"/>
      <c r="I36" s="76"/>
      <c r="J36" s="79"/>
      <c r="K36" s="78"/>
      <c r="L36" s="361"/>
      <c r="M36" s="368"/>
      <c r="N36" s="91"/>
      <c r="O36" s="91"/>
      <c r="P36" s="78"/>
      <c r="Q36" s="361"/>
      <c r="R36" s="382"/>
      <c r="S36" s="101"/>
      <c r="T36" s="101"/>
      <c r="U36" s="78"/>
      <c r="V36" s="361"/>
      <c r="W36" s="371"/>
      <c r="X36" s="76"/>
      <c r="Y36" s="76"/>
      <c r="Z36" s="78"/>
      <c r="AA36" s="361"/>
      <c r="AB36" s="368"/>
      <c r="AC36" s="76"/>
      <c r="AD36" s="76"/>
      <c r="AE36" s="80"/>
    </row>
    <row r="37" spans="1:31" ht="21" customHeight="1">
      <c r="A37" s="402"/>
      <c r="B37" s="361">
        <v>7</v>
      </c>
      <c r="C37" s="360"/>
      <c r="D37" s="76"/>
      <c r="E37" s="76"/>
      <c r="F37" s="77"/>
      <c r="G37" s="361">
        <v>7</v>
      </c>
      <c r="H37" s="360"/>
      <c r="I37" s="76"/>
      <c r="J37" s="79"/>
      <c r="K37" s="78"/>
      <c r="L37" s="361">
        <v>7</v>
      </c>
      <c r="M37" s="360"/>
      <c r="N37" s="76"/>
      <c r="O37" s="76"/>
      <c r="P37" s="90"/>
      <c r="Q37" s="361">
        <v>7</v>
      </c>
      <c r="R37" s="360"/>
      <c r="S37" s="76"/>
      <c r="T37" s="76"/>
      <c r="U37" s="78"/>
      <c r="V37" s="361">
        <v>7</v>
      </c>
      <c r="W37" s="383"/>
      <c r="X37" s="100"/>
      <c r="Y37" s="100"/>
      <c r="Z37" s="90"/>
      <c r="AA37" s="361">
        <v>7</v>
      </c>
      <c r="AB37" s="360"/>
      <c r="AC37" s="76"/>
      <c r="AD37" s="76"/>
      <c r="AE37" s="80"/>
    </row>
    <row r="38" spans="1:31" ht="21" customHeight="1">
      <c r="A38" s="402"/>
      <c r="B38" s="361"/>
      <c r="C38" s="368"/>
      <c r="D38" s="76"/>
      <c r="E38" s="76"/>
      <c r="F38" s="77"/>
      <c r="G38" s="361"/>
      <c r="H38" s="368"/>
      <c r="I38" s="76"/>
      <c r="J38" s="79"/>
      <c r="K38" s="78"/>
      <c r="L38" s="361"/>
      <c r="M38" s="368"/>
      <c r="N38" s="76"/>
      <c r="O38" s="76"/>
      <c r="P38" s="78"/>
      <c r="Q38" s="361"/>
      <c r="R38" s="368"/>
      <c r="S38" s="76"/>
      <c r="T38" s="76"/>
      <c r="U38" s="78"/>
      <c r="V38" s="361"/>
      <c r="W38" s="383"/>
      <c r="X38" s="100"/>
      <c r="Y38" s="100"/>
      <c r="Z38" s="78"/>
      <c r="AA38" s="361"/>
      <c r="AB38" s="368"/>
      <c r="AC38" s="76"/>
      <c r="AD38" s="76"/>
      <c r="AE38" s="80"/>
    </row>
    <row r="39" spans="1:31" ht="21" customHeight="1">
      <c r="A39" s="402"/>
      <c r="B39" s="361">
        <v>8</v>
      </c>
      <c r="C39" s="381"/>
      <c r="D39" s="100"/>
      <c r="E39" s="100"/>
      <c r="F39" s="77"/>
      <c r="G39" s="361">
        <v>8</v>
      </c>
      <c r="H39" s="360"/>
      <c r="I39" s="76"/>
      <c r="J39" s="79"/>
      <c r="K39" s="78"/>
      <c r="L39" s="361">
        <v>8</v>
      </c>
      <c r="M39" s="360"/>
      <c r="N39" s="91"/>
      <c r="O39" s="91"/>
      <c r="P39" s="78"/>
      <c r="Q39" s="361">
        <v>8</v>
      </c>
      <c r="R39" s="381"/>
      <c r="S39" s="95"/>
      <c r="T39" s="95"/>
      <c r="U39" s="78"/>
      <c r="V39" s="361">
        <v>8</v>
      </c>
      <c r="W39" s="360"/>
      <c r="X39" s="76"/>
      <c r="Y39" s="76"/>
      <c r="Z39" s="78"/>
      <c r="AA39" s="361">
        <v>8</v>
      </c>
      <c r="AB39" s="359"/>
      <c r="AC39" s="76"/>
      <c r="AD39" s="76"/>
      <c r="AE39" s="80"/>
    </row>
    <row r="40" spans="1:31" ht="21" customHeight="1">
      <c r="A40" s="402"/>
      <c r="B40" s="361"/>
      <c r="C40" s="382"/>
      <c r="D40" s="101"/>
      <c r="E40" s="102"/>
      <c r="F40" s="77"/>
      <c r="G40" s="361"/>
      <c r="H40" s="368"/>
      <c r="I40" s="76"/>
      <c r="J40" s="79"/>
      <c r="K40" s="78"/>
      <c r="L40" s="361"/>
      <c r="M40" s="368"/>
      <c r="N40" s="76"/>
      <c r="O40" s="76"/>
      <c r="P40" s="78"/>
      <c r="Q40" s="361"/>
      <c r="R40" s="382"/>
      <c r="S40" s="101"/>
      <c r="T40" s="101"/>
      <c r="U40" s="78"/>
      <c r="V40" s="361"/>
      <c r="W40" s="368"/>
      <c r="X40" s="100"/>
      <c r="Y40" s="100"/>
      <c r="Z40" s="78"/>
      <c r="AA40" s="361"/>
      <c r="AB40" s="360"/>
      <c r="AC40" s="91"/>
      <c r="AD40" s="91"/>
      <c r="AE40" s="92"/>
    </row>
    <row r="41" spans="1:31" ht="21" customHeight="1">
      <c r="A41" s="402"/>
      <c r="B41" s="361">
        <v>9</v>
      </c>
      <c r="C41" s="360"/>
      <c r="D41" s="76"/>
      <c r="E41" s="76"/>
      <c r="F41" s="77"/>
      <c r="G41" s="361">
        <v>9</v>
      </c>
      <c r="H41" s="360"/>
      <c r="I41" s="76"/>
      <c r="J41" s="79"/>
      <c r="K41" s="78"/>
      <c r="L41" s="361">
        <v>9</v>
      </c>
      <c r="M41" s="360"/>
      <c r="N41" s="76"/>
      <c r="O41" s="76"/>
      <c r="P41" s="78"/>
      <c r="Q41" s="361">
        <v>9</v>
      </c>
      <c r="R41" s="360"/>
      <c r="S41" s="76"/>
      <c r="T41" s="76"/>
      <c r="U41" s="78"/>
      <c r="V41" s="361">
        <v>9</v>
      </c>
      <c r="W41" s="360"/>
      <c r="X41" s="76"/>
      <c r="Y41" s="76"/>
      <c r="Z41" s="78"/>
      <c r="AA41" s="361">
        <v>9</v>
      </c>
      <c r="AB41" s="359"/>
      <c r="AC41" s="76"/>
      <c r="AD41" s="76"/>
      <c r="AE41" s="80"/>
    </row>
    <row r="42" spans="1:31" ht="21" customHeight="1">
      <c r="A42" s="402"/>
      <c r="B42" s="361"/>
      <c r="C42" s="368"/>
      <c r="D42" s="76"/>
      <c r="E42" s="76"/>
      <c r="F42" s="93"/>
      <c r="G42" s="361"/>
      <c r="H42" s="368"/>
      <c r="I42" s="76"/>
      <c r="J42" s="79"/>
      <c r="K42" s="78"/>
      <c r="L42" s="361"/>
      <c r="M42" s="368"/>
      <c r="N42" s="91"/>
      <c r="O42" s="91"/>
      <c r="P42" s="78"/>
      <c r="Q42" s="361"/>
      <c r="R42" s="368"/>
      <c r="S42" s="76"/>
      <c r="T42" s="76"/>
      <c r="U42" s="78"/>
      <c r="V42" s="361"/>
      <c r="W42" s="368"/>
      <c r="X42" s="76"/>
      <c r="Y42" s="76"/>
      <c r="Z42" s="78"/>
      <c r="AA42" s="361"/>
      <c r="AB42" s="359"/>
      <c r="AC42" s="76"/>
      <c r="AD42" s="76"/>
      <c r="AE42" s="80"/>
    </row>
    <row r="43" spans="1:31" ht="21" customHeight="1">
      <c r="A43" s="402"/>
      <c r="B43" s="361">
        <v>10</v>
      </c>
      <c r="C43" s="360"/>
      <c r="D43" s="76"/>
      <c r="E43" s="76"/>
      <c r="F43" s="77"/>
      <c r="G43" s="361">
        <v>10</v>
      </c>
      <c r="H43" s="360"/>
      <c r="I43" s="76"/>
      <c r="J43" s="79"/>
      <c r="K43" s="78"/>
      <c r="L43" s="361">
        <v>10</v>
      </c>
      <c r="M43" s="360"/>
      <c r="N43" s="76"/>
      <c r="O43" s="76"/>
      <c r="P43" s="78"/>
      <c r="Q43" s="361">
        <v>10</v>
      </c>
      <c r="R43" s="360"/>
      <c r="S43" s="76"/>
      <c r="T43" s="76"/>
      <c r="U43" s="78"/>
      <c r="V43" s="361">
        <v>10</v>
      </c>
      <c r="W43" s="360"/>
      <c r="X43" s="76"/>
      <c r="Y43" s="76"/>
      <c r="Z43" s="78"/>
      <c r="AA43" s="361">
        <v>10</v>
      </c>
      <c r="AB43" s="360"/>
      <c r="AC43" s="76"/>
      <c r="AD43" s="76"/>
      <c r="AE43" s="80"/>
    </row>
    <row r="44" spans="1:31" ht="21" customHeight="1" thickBot="1">
      <c r="A44" s="403"/>
      <c r="B44" s="384"/>
      <c r="C44" s="364"/>
      <c r="D44" s="82"/>
      <c r="E44" s="82"/>
      <c r="F44" s="83"/>
      <c r="G44" s="384"/>
      <c r="H44" s="364"/>
      <c r="I44" s="82"/>
      <c r="J44" s="84"/>
      <c r="K44" s="85"/>
      <c r="L44" s="384"/>
      <c r="M44" s="364"/>
      <c r="N44" s="82"/>
      <c r="O44" s="82"/>
      <c r="P44" s="85"/>
      <c r="Q44" s="384"/>
      <c r="R44" s="364"/>
      <c r="S44" s="82"/>
      <c r="T44" s="82"/>
      <c r="U44" s="85"/>
      <c r="V44" s="384"/>
      <c r="W44" s="364"/>
      <c r="X44" s="82"/>
      <c r="Y44" s="82"/>
      <c r="Z44" s="85"/>
      <c r="AA44" s="384"/>
      <c r="AB44" s="364"/>
      <c r="AC44" s="82"/>
      <c r="AD44" s="82"/>
      <c r="AE44" s="86"/>
    </row>
    <row r="45" spans="1:31" ht="21" customHeight="1">
      <c r="A45" s="376" t="s">
        <v>93</v>
      </c>
      <c r="B45" s="379">
        <v>1</v>
      </c>
      <c r="C45" s="380"/>
      <c r="D45" s="71"/>
      <c r="E45" s="71"/>
      <c r="F45" s="72"/>
      <c r="G45" s="374">
        <v>1</v>
      </c>
      <c r="H45" s="370"/>
      <c r="I45" s="73"/>
      <c r="J45" s="73"/>
      <c r="K45" s="74"/>
      <c r="L45" s="374">
        <v>1</v>
      </c>
      <c r="M45" s="373"/>
      <c r="N45" s="71"/>
      <c r="O45" s="71"/>
      <c r="P45" s="74"/>
      <c r="Q45" s="374">
        <v>1</v>
      </c>
      <c r="R45" s="370"/>
      <c r="S45" s="73"/>
      <c r="T45" s="73"/>
      <c r="U45" s="74"/>
      <c r="V45" s="374">
        <v>1</v>
      </c>
      <c r="W45" s="370"/>
      <c r="X45" s="73"/>
      <c r="Y45" s="73"/>
      <c r="Z45" s="74"/>
      <c r="AA45" s="374">
        <v>1</v>
      </c>
      <c r="AB45" s="370"/>
      <c r="AC45" s="73"/>
      <c r="AD45" s="73"/>
      <c r="AE45" s="75"/>
    </row>
    <row r="46" spans="1:31" ht="21" customHeight="1">
      <c r="A46" s="377"/>
      <c r="B46" s="367"/>
      <c r="C46" s="359"/>
      <c r="D46" s="76"/>
      <c r="E46" s="76"/>
      <c r="F46" s="77"/>
      <c r="G46" s="361"/>
      <c r="H46" s="371"/>
      <c r="I46" s="76"/>
      <c r="J46" s="76"/>
      <c r="K46" s="78"/>
      <c r="L46" s="361"/>
      <c r="M46" s="368"/>
      <c r="N46" s="76"/>
      <c r="O46" s="76"/>
      <c r="P46" s="78"/>
      <c r="Q46" s="361"/>
      <c r="R46" s="375"/>
      <c r="S46" s="76"/>
      <c r="T46" s="76"/>
      <c r="U46" s="78"/>
      <c r="V46" s="361"/>
      <c r="W46" s="371"/>
      <c r="X46" s="76"/>
      <c r="Y46" s="76"/>
      <c r="Z46" s="78"/>
      <c r="AA46" s="361"/>
      <c r="AB46" s="371"/>
      <c r="AC46" s="79"/>
      <c r="AD46" s="79"/>
      <c r="AE46" s="80"/>
    </row>
    <row r="47" spans="1:31" ht="21" customHeight="1">
      <c r="A47" s="377"/>
      <c r="B47" s="367">
        <v>2</v>
      </c>
      <c r="C47" s="372"/>
      <c r="D47" s="79"/>
      <c r="E47" s="79"/>
      <c r="F47" s="77"/>
      <c r="G47" s="361">
        <v>2</v>
      </c>
      <c r="H47" s="360"/>
      <c r="I47" s="79"/>
      <c r="J47" s="79"/>
      <c r="K47" s="76"/>
      <c r="L47" s="369">
        <v>2</v>
      </c>
      <c r="M47" s="360"/>
      <c r="N47" s="76"/>
      <c r="O47" s="76"/>
      <c r="P47" s="78"/>
      <c r="Q47" s="361">
        <v>2</v>
      </c>
      <c r="R47" s="360"/>
      <c r="S47" s="76"/>
      <c r="T47" s="76"/>
      <c r="U47" s="78"/>
      <c r="V47" s="361">
        <v>2</v>
      </c>
      <c r="W47" s="360"/>
      <c r="X47" s="76"/>
      <c r="Y47" s="76"/>
      <c r="Z47" s="78"/>
      <c r="AA47" s="361">
        <v>2</v>
      </c>
      <c r="AB47" s="360"/>
      <c r="AC47" s="76"/>
      <c r="AD47" s="76"/>
      <c r="AE47" s="80"/>
    </row>
    <row r="48" spans="1:31" ht="21" customHeight="1">
      <c r="A48" s="377"/>
      <c r="B48" s="367"/>
      <c r="C48" s="371"/>
      <c r="D48" s="76"/>
      <c r="E48" s="76"/>
      <c r="F48" s="77"/>
      <c r="G48" s="361"/>
      <c r="H48" s="368"/>
      <c r="I48" s="79"/>
      <c r="J48" s="79"/>
      <c r="K48" s="76"/>
      <c r="L48" s="369"/>
      <c r="M48" s="368"/>
      <c r="N48" s="76"/>
      <c r="O48" s="76"/>
      <c r="P48" s="78"/>
      <c r="Q48" s="361"/>
      <c r="R48" s="368"/>
      <c r="S48" s="76"/>
      <c r="T48" s="76"/>
      <c r="U48" s="78"/>
      <c r="V48" s="361"/>
      <c r="W48" s="368"/>
      <c r="X48" s="76"/>
      <c r="Y48" s="76"/>
      <c r="Z48" s="78"/>
      <c r="AA48" s="361"/>
      <c r="AB48" s="368"/>
      <c r="AC48" s="76"/>
      <c r="AD48" s="76"/>
      <c r="AE48" s="80"/>
    </row>
    <row r="49" spans="1:31" ht="21" customHeight="1">
      <c r="A49" s="377"/>
      <c r="B49" s="367">
        <v>3</v>
      </c>
      <c r="C49" s="360"/>
      <c r="D49" s="76"/>
      <c r="E49" s="76"/>
      <c r="F49" s="77"/>
      <c r="G49" s="361">
        <v>3</v>
      </c>
      <c r="H49" s="360"/>
      <c r="I49" s="76"/>
      <c r="J49" s="79"/>
      <c r="K49" s="76"/>
      <c r="L49" s="369">
        <v>3</v>
      </c>
      <c r="M49" s="359"/>
      <c r="N49" s="76"/>
      <c r="O49" s="76"/>
      <c r="P49" s="76"/>
      <c r="Q49" s="369">
        <v>3</v>
      </c>
      <c r="R49" s="360"/>
      <c r="S49" s="76"/>
      <c r="T49" s="76"/>
      <c r="U49" s="78"/>
      <c r="V49" s="361">
        <v>3</v>
      </c>
      <c r="W49" s="360"/>
      <c r="X49" s="76"/>
      <c r="Y49" s="76"/>
      <c r="Z49" s="78"/>
      <c r="AA49" s="361">
        <v>3</v>
      </c>
      <c r="AB49" s="359"/>
      <c r="AC49" s="76"/>
      <c r="AD49" s="76"/>
      <c r="AE49" s="80"/>
    </row>
    <row r="50" spans="1:31" ht="21" customHeight="1">
      <c r="A50" s="377"/>
      <c r="B50" s="367"/>
      <c r="C50" s="368"/>
      <c r="D50" s="76"/>
      <c r="E50" s="76"/>
      <c r="F50" s="77"/>
      <c r="G50" s="361"/>
      <c r="H50" s="368"/>
      <c r="I50" s="76"/>
      <c r="J50" s="79"/>
      <c r="K50" s="76"/>
      <c r="L50" s="369"/>
      <c r="M50" s="359"/>
      <c r="N50" s="76"/>
      <c r="O50" s="76"/>
      <c r="P50" s="76"/>
      <c r="Q50" s="369"/>
      <c r="R50" s="368"/>
      <c r="S50" s="76"/>
      <c r="T50" s="76"/>
      <c r="U50" s="78"/>
      <c r="V50" s="361"/>
      <c r="W50" s="368"/>
      <c r="X50" s="76"/>
      <c r="Y50" s="76"/>
      <c r="Z50" s="78"/>
      <c r="AA50" s="361"/>
      <c r="AB50" s="359"/>
      <c r="AC50" s="76"/>
      <c r="AD50" s="76"/>
      <c r="AE50" s="80"/>
    </row>
    <row r="51" spans="1:31" ht="21" customHeight="1">
      <c r="A51" s="377"/>
      <c r="B51" s="361">
        <v>4</v>
      </c>
      <c r="C51" s="360"/>
      <c r="D51" s="76"/>
      <c r="E51" s="76"/>
      <c r="F51" s="77"/>
      <c r="G51" s="361">
        <v>4</v>
      </c>
      <c r="H51" s="360"/>
      <c r="I51" s="76"/>
      <c r="J51" s="79"/>
      <c r="K51" s="78"/>
      <c r="L51" s="369">
        <v>4</v>
      </c>
      <c r="M51" s="360"/>
      <c r="N51" s="76"/>
      <c r="O51" s="76"/>
      <c r="P51" s="76"/>
      <c r="Q51" s="369">
        <v>4</v>
      </c>
      <c r="R51" s="360"/>
      <c r="S51" s="76"/>
      <c r="T51" s="76"/>
      <c r="U51" s="78"/>
      <c r="V51" s="361">
        <v>4</v>
      </c>
      <c r="W51" s="360"/>
      <c r="X51" s="76"/>
      <c r="Y51" s="76"/>
      <c r="Z51" s="78"/>
      <c r="AA51" s="361">
        <v>4</v>
      </c>
      <c r="AB51" s="360"/>
      <c r="AC51" s="76"/>
      <c r="AD51" s="76"/>
      <c r="AE51" s="80"/>
    </row>
    <row r="52" spans="1:31" ht="21" customHeight="1">
      <c r="A52" s="377"/>
      <c r="B52" s="361"/>
      <c r="C52" s="368"/>
      <c r="D52" s="76"/>
      <c r="E52" s="76"/>
      <c r="F52" s="77"/>
      <c r="G52" s="361"/>
      <c r="H52" s="368"/>
      <c r="I52" s="76"/>
      <c r="J52" s="79"/>
      <c r="K52" s="78"/>
      <c r="L52" s="369"/>
      <c r="M52" s="368"/>
      <c r="N52" s="76"/>
      <c r="O52" s="76"/>
      <c r="P52" s="76"/>
      <c r="Q52" s="369"/>
      <c r="R52" s="368"/>
      <c r="S52" s="76"/>
      <c r="T52" s="76"/>
      <c r="U52" s="78"/>
      <c r="V52" s="361"/>
      <c r="W52" s="368"/>
      <c r="X52" s="76"/>
      <c r="Y52" s="76"/>
      <c r="Z52" s="78"/>
      <c r="AA52" s="361"/>
      <c r="AB52" s="368"/>
      <c r="AC52" s="76"/>
      <c r="AD52" s="81"/>
      <c r="AE52" s="80"/>
    </row>
    <row r="53" spans="1:31" ht="21" customHeight="1">
      <c r="A53" s="377"/>
      <c r="B53" s="367">
        <v>5</v>
      </c>
      <c r="C53" s="360"/>
      <c r="D53" s="76"/>
      <c r="E53" s="76"/>
      <c r="F53" s="77"/>
      <c r="G53" s="361">
        <v>5</v>
      </c>
      <c r="H53" s="360"/>
      <c r="I53" s="76"/>
      <c r="J53" s="79"/>
      <c r="K53" s="78"/>
      <c r="L53" s="369">
        <v>5</v>
      </c>
      <c r="M53" s="360"/>
      <c r="N53" s="76"/>
      <c r="O53" s="76"/>
      <c r="P53" s="76"/>
      <c r="Q53" s="369">
        <v>5</v>
      </c>
      <c r="R53" s="360"/>
      <c r="S53" s="76"/>
      <c r="T53" s="76"/>
      <c r="U53" s="78"/>
      <c r="V53" s="361">
        <v>5</v>
      </c>
      <c r="W53" s="359"/>
      <c r="X53" s="76"/>
      <c r="Y53" s="76"/>
      <c r="Z53" s="78"/>
      <c r="AA53" s="361">
        <v>5</v>
      </c>
      <c r="AB53" s="359"/>
      <c r="AC53" s="76"/>
      <c r="AD53" s="76"/>
      <c r="AE53" s="80"/>
    </row>
    <row r="54" spans="1:31" ht="21" customHeight="1">
      <c r="A54" s="377"/>
      <c r="B54" s="367"/>
      <c r="C54" s="368"/>
      <c r="D54" s="76"/>
      <c r="E54" s="76"/>
      <c r="F54" s="77"/>
      <c r="G54" s="361"/>
      <c r="H54" s="368"/>
      <c r="I54" s="76"/>
      <c r="J54" s="79"/>
      <c r="K54" s="78"/>
      <c r="L54" s="369"/>
      <c r="M54" s="368"/>
      <c r="N54" s="76"/>
      <c r="O54" s="76"/>
      <c r="P54" s="76"/>
      <c r="Q54" s="369"/>
      <c r="R54" s="368"/>
      <c r="S54" s="76"/>
      <c r="T54" s="76"/>
      <c r="U54" s="78"/>
      <c r="V54" s="361"/>
      <c r="W54" s="360"/>
      <c r="X54" s="76"/>
      <c r="Y54" s="76"/>
      <c r="Z54" s="78"/>
      <c r="AA54" s="361"/>
      <c r="AB54" s="359"/>
      <c r="AC54" s="76"/>
      <c r="AD54" s="76"/>
      <c r="AE54" s="80"/>
    </row>
    <row r="55" spans="1:31" ht="21" customHeight="1">
      <c r="A55" s="377"/>
      <c r="B55" s="361">
        <v>6</v>
      </c>
      <c r="C55" s="360"/>
      <c r="D55" s="76"/>
      <c r="E55" s="76"/>
      <c r="F55" s="77"/>
      <c r="G55" s="361">
        <v>6</v>
      </c>
      <c r="H55" s="360"/>
      <c r="I55" s="76"/>
      <c r="J55" s="79"/>
      <c r="K55" s="76"/>
      <c r="L55" s="369">
        <v>6</v>
      </c>
      <c r="M55" s="359"/>
      <c r="N55" s="76"/>
      <c r="O55" s="76"/>
      <c r="P55" s="76"/>
      <c r="Q55" s="369">
        <v>6</v>
      </c>
      <c r="R55" s="360"/>
      <c r="S55" s="76"/>
      <c r="T55" s="76"/>
      <c r="U55" s="78"/>
      <c r="V55" s="361">
        <v>6</v>
      </c>
      <c r="W55" s="360"/>
      <c r="X55" s="76"/>
      <c r="Y55" s="76"/>
      <c r="Z55" s="78"/>
      <c r="AA55" s="361">
        <v>6</v>
      </c>
      <c r="AB55" s="359"/>
      <c r="AC55" s="76"/>
      <c r="AD55" s="76"/>
      <c r="AE55" s="80"/>
    </row>
    <row r="56" spans="1:31" ht="21" customHeight="1">
      <c r="A56" s="377"/>
      <c r="B56" s="361"/>
      <c r="C56" s="368"/>
      <c r="D56" s="76"/>
      <c r="E56" s="76"/>
      <c r="F56" s="77"/>
      <c r="G56" s="361"/>
      <c r="H56" s="368"/>
      <c r="I56" s="76"/>
      <c r="J56" s="79"/>
      <c r="K56" s="76"/>
      <c r="L56" s="369"/>
      <c r="M56" s="359"/>
      <c r="N56" s="76"/>
      <c r="O56" s="76"/>
      <c r="P56" s="76"/>
      <c r="Q56" s="369"/>
      <c r="R56" s="368"/>
      <c r="S56" s="76"/>
      <c r="T56" s="76"/>
      <c r="U56" s="78"/>
      <c r="V56" s="361"/>
      <c r="W56" s="368"/>
      <c r="X56" s="76"/>
      <c r="Y56" s="76"/>
      <c r="Z56" s="78"/>
      <c r="AA56" s="361"/>
      <c r="AB56" s="359"/>
      <c r="AC56" s="76"/>
      <c r="AD56" s="76"/>
      <c r="AE56" s="80"/>
    </row>
    <row r="57" spans="1:31" ht="21" customHeight="1">
      <c r="A57" s="377"/>
      <c r="B57" s="367">
        <v>7</v>
      </c>
      <c r="C57" s="360"/>
      <c r="D57" s="76"/>
      <c r="E57" s="76"/>
      <c r="F57" s="77"/>
      <c r="G57" s="361">
        <v>7</v>
      </c>
      <c r="H57" s="360"/>
      <c r="I57" s="76"/>
      <c r="J57" s="79"/>
      <c r="K57" s="78"/>
      <c r="L57" s="369">
        <v>7</v>
      </c>
      <c r="M57" s="360"/>
      <c r="N57" s="76"/>
      <c r="O57" s="76"/>
      <c r="P57" s="76"/>
      <c r="Q57" s="369">
        <v>7</v>
      </c>
      <c r="R57" s="360"/>
      <c r="S57" s="76"/>
      <c r="T57" s="76"/>
      <c r="U57" s="78"/>
      <c r="V57" s="361">
        <v>7</v>
      </c>
      <c r="W57" s="360"/>
      <c r="X57" s="76"/>
      <c r="Y57" s="76"/>
      <c r="Z57" s="78"/>
      <c r="AA57" s="361">
        <v>7</v>
      </c>
      <c r="AB57" s="360"/>
      <c r="AC57" s="76"/>
      <c r="AD57" s="76"/>
      <c r="AE57" s="80"/>
    </row>
    <row r="58" spans="1:31" ht="21" customHeight="1">
      <c r="A58" s="377"/>
      <c r="B58" s="367"/>
      <c r="C58" s="368"/>
      <c r="D58" s="76"/>
      <c r="E58" s="76"/>
      <c r="F58" s="77"/>
      <c r="G58" s="361"/>
      <c r="H58" s="368"/>
      <c r="I58" s="76"/>
      <c r="J58" s="79"/>
      <c r="K58" s="78"/>
      <c r="L58" s="369"/>
      <c r="M58" s="368"/>
      <c r="N58" s="76"/>
      <c r="O58" s="76"/>
      <c r="P58" s="76"/>
      <c r="Q58" s="369"/>
      <c r="R58" s="368"/>
      <c r="S58" s="76"/>
      <c r="T58" s="76"/>
      <c r="U58" s="78"/>
      <c r="V58" s="361"/>
      <c r="W58" s="368"/>
      <c r="X58" s="76"/>
      <c r="Y58" s="76"/>
      <c r="Z58" s="78"/>
      <c r="AA58" s="361"/>
      <c r="AB58" s="368"/>
      <c r="AC58" s="76"/>
      <c r="AD58" s="81"/>
      <c r="AE58" s="80"/>
    </row>
    <row r="59" spans="1:31" ht="21" customHeight="1">
      <c r="A59" s="377"/>
      <c r="B59" s="361">
        <v>8</v>
      </c>
      <c r="C59" s="360"/>
      <c r="D59" s="76"/>
      <c r="E59" s="76"/>
      <c r="F59" s="77"/>
      <c r="G59" s="361">
        <v>8</v>
      </c>
      <c r="H59" s="360"/>
      <c r="I59" s="76"/>
      <c r="J59" s="79"/>
      <c r="K59" s="78"/>
      <c r="L59" s="369">
        <v>8</v>
      </c>
      <c r="M59" s="360"/>
      <c r="N59" s="76"/>
      <c r="O59" s="76"/>
      <c r="P59" s="76"/>
      <c r="Q59" s="369">
        <v>8</v>
      </c>
      <c r="R59" s="360"/>
      <c r="S59" s="76"/>
      <c r="T59" s="76"/>
      <c r="U59" s="78"/>
      <c r="V59" s="361">
        <v>8</v>
      </c>
      <c r="W59" s="359"/>
      <c r="X59" s="76"/>
      <c r="Y59" s="76"/>
      <c r="Z59" s="78"/>
      <c r="AA59" s="361">
        <v>8</v>
      </c>
      <c r="AB59" s="359"/>
      <c r="AC59" s="76"/>
      <c r="AD59" s="76"/>
      <c r="AE59" s="80"/>
    </row>
    <row r="60" spans="1:31" ht="21" customHeight="1">
      <c r="A60" s="377"/>
      <c r="B60" s="361"/>
      <c r="C60" s="368"/>
      <c r="D60" s="76"/>
      <c r="E60" s="76"/>
      <c r="F60" s="77"/>
      <c r="G60" s="361"/>
      <c r="H60" s="368"/>
      <c r="I60" s="76"/>
      <c r="J60" s="79"/>
      <c r="K60" s="78"/>
      <c r="L60" s="369"/>
      <c r="M60" s="368"/>
      <c r="N60" s="76"/>
      <c r="O60" s="76"/>
      <c r="P60" s="76"/>
      <c r="Q60" s="369"/>
      <c r="R60" s="368"/>
      <c r="S60" s="76"/>
      <c r="T60" s="76"/>
      <c r="U60" s="78"/>
      <c r="V60" s="361"/>
      <c r="W60" s="360"/>
      <c r="X60" s="76"/>
      <c r="Y60" s="76"/>
      <c r="Z60" s="78"/>
      <c r="AA60" s="361"/>
      <c r="AB60" s="359"/>
      <c r="AC60" s="76"/>
      <c r="AD60" s="76"/>
      <c r="AE60" s="80"/>
    </row>
    <row r="61" spans="1:31" ht="21" customHeight="1">
      <c r="A61" s="377"/>
      <c r="B61" s="367">
        <v>9</v>
      </c>
      <c r="C61" s="360"/>
      <c r="D61" s="76"/>
      <c r="E61" s="76"/>
      <c r="F61" s="77"/>
      <c r="G61" s="361">
        <v>9</v>
      </c>
      <c r="H61" s="360"/>
      <c r="I61" s="76"/>
      <c r="J61" s="79"/>
      <c r="K61" s="78"/>
      <c r="L61" s="369">
        <v>9</v>
      </c>
      <c r="M61" s="360"/>
      <c r="N61" s="76"/>
      <c r="O61" s="76"/>
      <c r="P61" s="76"/>
      <c r="Q61" s="369">
        <v>9</v>
      </c>
      <c r="R61" s="360"/>
      <c r="S61" s="76"/>
      <c r="T61" s="76"/>
      <c r="U61" s="78"/>
      <c r="V61" s="361">
        <v>9</v>
      </c>
      <c r="W61" s="359"/>
      <c r="X61" s="76"/>
      <c r="Y61" s="76"/>
      <c r="Z61" s="78"/>
      <c r="AA61" s="361">
        <v>9</v>
      </c>
      <c r="AB61" s="359"/>
      <c r="AC61" s="76"/>
      <c r="AD61" s="76"/>
      <c r="AE61" s="80"/>
    </row>
    <row r="62" spans="1:31" ht="21" customHeight="1">
      <c r="A62" s="377"/>
      <c r="B62" s="367"/>
      <c r="C62" s="368"/>
      <c r="D62" s="76"/>
      <c r="E62" s="76"/>
      <c r="F62" s="77"/>
      <c r="G62" s="361"/>
      <c r="H62" s="368"/>
      <c r="I62" s="76"/>
      <c r="J62" s="79"/>
      <c r="K62" s="78"/>
      <c r="L62" s="369"/>
      <c r="M62" s="368"/>
      <c r="N62" s="76"/>
      <c r="O62" s="76"/>
      <c r="P62" s="76"/>
      <c r="Q62" s="369"/>
      <c r="R62" s="368"/>
      <c r="S62" s="76"/>
      <c r="T62" s="76"/>
      <c r="U62" s="78"/>
      <c r="V62" s="361"/>
      <c r="W62" s="360"/>
      <c r="X62" s="76"/>
      <c r="Y62" s="76"/>
      <c r="Z62" s="78"/>
      <c r="AA62" s="361"/>
      <c r="AB62" s="359"/>
      <c r="AC62" s="76"/>
      <c r="AD62" s="76"/>
      <c r="AE62" s="80"/>
    </row>
    <row r="63" spans="1:31" ht="21" customHeight="1">
      <c r="A63" s="377"/>
      <c r="B63" s="362">
        <v>10</v>
      </c>
      <c r="C63" s="360"/>
      <c r="D63" s="76"/>
      <c r="E63" s="76"/>
      <c r="F63" s="77"/>
      <c r="G63" s="365">
        <v>10</v>
      </c>
      <c r="H63" s="360"/>
      <c r="I63" s="76"/>
      <c r="J63" s="79"/>
      <c r="K63" s="78"/>
      <c r="L63" s="365">
        <v>10</v>
      </c>
      <c r="M63" s="360"/>
      <c r="N63" s="76"/>
      <c r="O63" s="76"/>
      <c r="P63" s="78"/>
      <c r="Q63" s="365">
        <v>10</v>
      </c>
      <c r="R63" s="360"/>
      <c r="S63" s="76"/>
      <c r="T63" s="76"/>
      <c r="U63" s="78"/>
      <c r="V63" s="365">
        <v>10</v>
      </c>
      <c r="W63" s="360"/>
      <c r="X63" s="76"/>
      <c r="Y63" s="76"/>
      <c r="Z63" s="78"/>
      <c r="AA63" s="365">
        <v>10</v>
      </c>
      <c r="AB63" s="360"/>
      <c r="AC63" s="76"/>
      <c r="AD63" s="76"/>
      <c r="AE63" s="80"/>
    </row>
    <row r="64" spans="1:31" ht="21" customHeight="1" thickBot="1">
      <c r="A64" s="378"/>
      <c r="B64" s="363"/>
      <c r="C64" s="364"/>
      <c r="D64" s="82"/>
      <c r="E64" s="82"/>
      <c r="F64" s="83"/>
      <c r="G64" s="366"/>
      <c r="H64" s="364"/>
      <c r="I64" s="82"/>
      <c r="J64" s="84"/>
      <c r="K64" s="85"/>
      <c r="L64" s="366"/>
      <c r="M64" s="364"/>
      <c r="N64" s="82"/>
      <c r="O64" s="82"/>
      <c r="P64" s="85"/>
      <c r="Q64" s="366"/>
      <c r="R64" s="364"/>
      <c r="S64" s="82"/>
      <c r="T64" s="82"/>
      <c r="U64" s="85"/>
      <c r="V64" s="366"/>
      <c r="W64" s="364"/>
      <c r="X64" s="82"/>
      <c r="Y64" s="82"/>
      <c r="Z64" s="85"/>
      <c r="AA64" s="366"/>
      <c r="AB64" s="364"/>
      <c r="AC64" s="82"/>
      <c r="AD64" s="82"/>
      <c r="AE64" s="86"/>
    </row>
    <row r="65" spans="1:31" ht="21" customHeight="1">
      <c r="A65" s="376" t="s">
        <v>94</v>
      </c>
      <c r="B65" s="379">
        <v>1</v>
      </c>
      <c r="C65" s="380"/>
      <c r="D65" s="71"/>
      <c r="E65" s="71"/>
      <c r="F65" s="72"/>
      <c r="G65" s="374">
        <v>1</v>
      </c>
      <c r="H65" s="370"/>
      <c r="I65" s="73"/>
      <c r="J65" s="73"/>
      <c r="K65" s="74"/>
      <c r="L65" s="374">
        <v>1</v>
      </c>
      <c r="M65" s="373"/>
      <c r="N65" s="71"/>
      <c r="O65" s="71"/>
      <c r="P65" s="74"/>
      <c r="Q65" s="374">
        <v>1</v>
      </c>
      <c r="R65" s="370"/>
      <c r="S65" s="73"/>
      <c r="T65" s="73"/>
      <c r="U65" s="74"/>
      <c r="V65" s="374">
        <v>1</v>
      </c>
      <c r="W65" s="370"/>
      <c r="X65" s="73"/>
      <c r="Y65" s="73"/>
      <c r="Z65" s="74"/>
      <c r="AA65" s="374">
        <v>1</v>
      </c>
      <c r="AB65" s="370"/>
      <c r="AC65" s="73"/>
      <c r="AD65" s="73"/>
      <c r="AE65" s="75"/>
    </row>
    <row r="66" spans="1:31" ht="21" customHeight="1">
      <c r="A66" s="377"/>
      <c r="B66" s="367"/>
      <c r="C66" s="359"/>
      <c r="D66" s="76"/>
      <c r="E66" s="76"/>
      <c r="F66" s="77"/>
      <c r="G66" s="361"/>
      <c r="H66" s="371"/>
      <c r="I66" s="76"/>
      <c r="J66" s="76"/>
      <c r="K66" s="78"/>
      <c r="L66" s="361"/>
      <c r="M66" s="368"/>
      <c r="N66" s="76"/>
      <c r="O66" s="76"/>
      <c r="P66" s="78"/>
      <c r="Q66" s="361"/>
      <c r="R66" s="375"/>
      <c r="S66" s="76"/>
      <c r="T66" s="76"/>
      <c r="U66" s="78"/>
      <c r="V66" s="361"/>
      <c r="W66" s="371"/>
      <c r="X66" s="76"/>
      <c r="Y66" s="76"/>
      <c r="Z66" s="78"/>
      <c r="AA66" s="361"/>
      <c r="AB66" s="371"/>
      <c r="AC66" s="79"/>
      <c r="AD66" s="79"/>
      <c r="AE66" s="80"/>
    </row>
    <row r="67" spans="1:31" ht="21" customHeight="1">
      <c r="A67" s="377"/>
      <c r="B67" s="367">
        <v>2</v>
      </c>
      <c r="C67" s="372"/>
      <c r="D67" s="79"/>
      <c r="E67" s="79"/>
      <c r="F67" s="77"/>
      <c r="G67" s="361">
        <v>2</v>
      </c>
      <c r="H67" s="360"/>
      <c r="I67" s="79"/>
      <c r="J67" s="79"/>
      <c r="K67" s="76"/>
      <c r="L67" s="369">
        <v>2</v>
      </c>
      <c r="M67" s="360"/>
      <c r="N67" s="76"/>
      <c r="O67" s="76"/>
      <c r="P67" s="78"/>
      <c r="Q67" s="361">
        <v>2</v>
      </c>
      <c r="R67" s="360"/>
      <c r="S67" s="76"/>
      <c r="T67" s="76"/>
      <c r="U67" s="78"/>
      <c r="V67" s="361">
        <v>2</v>
      </c>
      <c r="W67" s="360"/>
      <c r="X67" s="76"/>
      <c r="Y67" s="76"/>
      <c r="Z67" s="78"/>
      <c r="AA67" s="361">
        <v>2</v>
      </c>
      <c r="AB67" s="360"/>
      <c r="AC67" s="76"/>
      <c r="AD67" s="76"/>
      <c r="AE67" s="80"/>
    </row>
    <row r="68" spans="1:31" ht="21" customHeight="1">
      <c r="A68" s="377"/>
      <c r="B68" s="367"/>
      <c r="C68" s="371"/>
      <c r="D68" s="76"/>
      <c r="E68" s="76"/>
      <c r="F68" s="77"/>
      <c r="G68" s="361"/>
      <c r="H68" s="368"/>
      <c r="I68" s="79"/>
      <c r="J68" s="79"/>
      <c r="K68" s="76"/>
      <c r="L68" s="369"/>
      <c r="M68" s="368"/>
      <c r="N68" s="76"/>
      <c r="O68" s="76"/>
      <c r="P68" s="78"/>
      <c r="Q68" s="361"/>
      <c r="R68" s="368"/>
      <c r="S68" s="76"/>
      <c r="T68" s="76"/>
      <c r="U68" s="78"/>
      <c r="V68" s="361"/>
      <c r="W68" s="368"/>
      <c r="X68" s="76"/>
      <c r="Y68" s="76"/>
      <c r="Z68" s="78"/>
      <c r="AA68" s="361"/>
      <c r="AB68" s="368"/>
      <c r="AC68" s="76"/>
      <c r="AD68" s="76"/>
      <c r="AE68" s="80"/>
    </row>
    <row r="69" spans="1:31" ht="21" customHeight="1">
      <c r="A69" s="377"/>
      <c r="B69" s="367">
        <v>3</v>
      </c>
      <c r="C69" s="360"/>
      <c r="D69" s="76"/>
      <c r="E69" s="76"/>
      <c r="F69" s="77"/>
      <c r="G69" s="361">
        <v>3</v>
      </c>
      <c r="H69" s="360"/>
      <c r="I69" s="76"/>
      <c r="J69" s="79"/>
      <c r="K69" s="76"/>
      <c r="L69" s="369">
        <v>3</v>
      </c>
      <c r="M69" s="359"/>
      <c r="N69" s="76"/>
      <c r="O69" s="76"/>
      <c r="P69" s="76"/>
      <c r="Q69" s="369">
        <v>3</v>
      </c>
      <c r="R69" s="360"/>
      <c r="S69" s="76"/>
      <c r="T69" s="76"/>
      <c r="U69" s="78"/>
      <c r="V69" s="361">
        <v>3</v>
      </c>
      <c r="W69" s="360"/>
      <c r="X69" s="76"/>
      <c r="Y69" s="76"/>
      <c r="Z69" s="78"/>
      <c r="AA69" s="361">
        <v>3</v>
      </c>
      <c r="AB69" s="359"/>
      <c r="AC69" s="76"/>
      <c r="AD69" s="76"/>
      <c r="AE69" s="80"/>
    </row>
    <row r="70" spans="1:31" ht="21" customHeight="1">
      <c r="A70" s="377"/>
      <c r="B70" s="367"/>
      <c r="C70" s="368"/>
      <c r="D70" s="76"/>
      <c r="E70" s="76"/>
      <c r="F70" s="77"/>
      <c r="G70" s="361"/>
      <c r="H70" s="368"/>
      <c r="I70" s="76"/>
      <c r="J70" s="79"/>
      <c r="K70" s="76"/>
      <c r="L70" s="369"/>
      <c r="M70" s="359"/>
      <c r="N70" s="76"/>
      <c r="O70" s="76"/>
      <c r="P70" s="76"/>
      <c r="Q70" s="369"/>
      <c r="R70" s="368"/>
      <c r="S70" s="76"/>
      <c r="T70" s="76"/>
      <c r="U70" s="78"/>
      <c r="V70" s="361"/>
      <c r="W70" s="368"/>
      <c r="X70" s="76"/>
      <c r="Y70" s="76"/>
      <c r="Z70" s="78"/>
      <c r="AA70" s="361"/>
      <c r="AB70" s="359"/>
      <c r="AC70" s="76"/>
      <c r="AD70" s="76"/>
      <c r="AE70" s="80"/>
    </row>
    <row r="71" spans="1:31" ht="21" customHeight="1">
      <c r="A71" s="377"/>
      <c r="B71" s="361">
        <v>4</v>
      </c>
      <c r="C71" s="360"/>
      <c r="D71" s="76"/>
      <c r="E71" s="76"/>
      <c r="F71" s="77"/>
      <c r="G71" s="361">
        <v>4</v>
      </c>
      <c r="H71" s="360"/>
      <c r="I71" s="76"/>
      <c r="J71" s="79"/>
      <c r="K71" s="78"/>
      <c r="L71" s="369">
        <v>4</v>
      </c>
      <c r="M71" s="360"/>
      <c r="N71" s="76"/>
      <c r="O71" s="76"/>
      <c r="P71" s="76"/>
      <c r="Q71" s="369">
        <v>4</v>
      </c>
      <c r="R71" s="360"/>
      <c r="S71" s="76"/>
      <c r="T71" s="76"/>
      <c r="U71" s="78"/>
      <c r="V71" s="361">
        <v>4</v>
      </c>
      <c r="W71" s="360"/>
      <c r="X71" s="76"/>
      <c r="Y71" s="76"/>
      <c r="Z71" s="78"/>
      <c r="AA71" s="361">
        <v>4</v>
      </c>
      <c r="AB71" s="360"/>
      <c r="AC71" s="76"/>
      <c r="AD71" s="76"/>
      <c r="AE71" s="80"/>
    </row>
    <row r="72" spans="1:31" ht="21" customHeight="1">
      <c r="A72" s="377"/>
      <c r="B72" s="361"/>
      <c r="C72" s="368"/>
      <c r="D72" s="76"/>
      <c r="E72" s="76"/>
      <c r="F72" s="77"/>
      <c r="G72" s="361"/>
      <c r="H72" s="368"/>
      <c r="I72" s="76"/>
      <c r="J72" s="79"/>
      <c r="K72" s="78"/>
      <c r="L72" s="369"/>
      <c r="M72" s="368"/>
      <c r="N72" s="76"/>
      <c r="O72" s="76"/>
      <c r="P72" s="76"/>
      <c r="Q72" s="369"/>
      <c r="R72" s="368"/>
      <c r="S72" s="76"/>
      <c r="T72" s="76"/>
      <c r="U72" s="78"/>
      <c r="V72" s="361"/>
      <c r="W72" s="368"/>
      <c r="X72" s="76"/>
      <c r="Y72" s="76"/>
      <c r="Z72" s="78"/>
      <c r="AA72" s="361"/>
      <c r="AB72" s="368"/>
      <c r="AC72" s="76"/>
      <c r="AD72" s="81"/>
      <c r="AE72" s="80"/>
    </row>
    <row r="73" spans="1:31" ht="21" customHeight="1">
      <c r="A73" s="377"/>
      <c r="B73" s="367">
        <v>5</v>
      </c>
      <c r="C73" s="360"/>
      <c r="D73" s="76"/>
      <c r="E73" s="76"/>
      <c r="F73" s="77"/>
      <c r="G73" s="361">
        <v>5</v>
      </c>
      <c r="H73" s="360"/>
      <c r="I73" s="76"/>
      <c r="J73" s="79"/>
      <c r="K73" s="78"/>
      <c r="L73" s="369">
        <v>5</v>
      </c>
      <c r="M73" s="360"/>
      <c r="N73" s="76"/>
      <c r="O73" s="76"/>
      <c r="P73" s="76"/>
      <c r="Q73" s="369">
        <v>5</v>
      </c>
      <c r="R73" s="360"/>
      <c r="S73" s="76"/>
      <c r="T73" s="76"/>
      <c r="U73" s="78"/>
      <c r="V73" s="361">
        <v>5</v>
      </c>
      <c r="W73" s="359"/>
      <c r="X73" s="76"/>
      <c r="Y73" s="76"/>
      <c r="Z73" s="78"/>
      <c r="AA73" s="361">
        <v>5</v>
      </c>
      <c r="AB73" s="359"/>
      <c r="AC73" s="76"/>
      <c r="AD73" s="76"/>
      <c r="AE73" s="80"/>
    </row>
    <row r="74" spans="1:31" ht="21" customHeight="1">
      <c r="A74" s="377"/>
      <c r="B74" s="367"/>
      <c r="C74" s="368"/>
      <c r="D74" s="76"/>
      <c r="E74" s="76"/>
      <c r="F74" s="77"/>
      <c r="G74" s="361"/>
      <c r="H74" s="368"/>
      <c r="I74" s="76"/>
      <c r="J74" s="79"/>
      <c r="K74" s="78"/>
      <c r="L74" s="369"/>
      <c r="M74" s="368"/>
      <c r="N74" s="76"/>
      <c r="O74" s="76"/>
      <c r="P74" s="76"/>
      <c r="Q74" s="369"/>
      <c r="R74" s="368"/>
      <c r="S74" s="76"/>
      <c r="T74" s="76"/>
      <c r="U74" s="78"/>
      <c r="V74" s="361"/>
      <c r="W74" s="360"/>
      <c r="X74" s="76"/>
      <c r="Y74" s="76"/>
      <c r="Z74" s="78"/>
      <c r="AA74" s="361"/>
      <c r="AB74" s="359"/>
      <c r="AC74" s="76"/>
      <c r="AD74" s="76"/>
      <c r="AE74" s="80"/>
    </row>
    <row r="75" spans="1:31" ht="21" customHeight="1">
      <c r="A75" s="377"/>
      <c r="B75" s="361">
        <v>6</v>
      </c>
      <c r="C75" s="360"/>
      <c r="D75" s="76"/>
      <c r="E75" s="76"/>
      <c r="F75" s="77"/>
      <c r="G75" s="361">
        <v>6</v>
      </c>
      <c r="H75" s="360"/>
      <c r="I75" s="76"/>
      <c r="J75" s="79"/>
      <c r="K75" s="76"/>
      <c r="L75" s="369">
        <v>6</v>
      </c>
      <c r="M75" s="359"/>
      <c r="N75" s="76"/>
      <c r="O75" s="76"/>
      <c r="P75" s="76"/>
      <c r="Q75" s="369">
        <v>6</v>
      </c>
      <c r="R75" s="360"/>
      <c r="S75" s="76"/>
      <c r="T75" s="76"/>
      <c r="U75" s="78"/>
      <c r="V75" s="361">
        <v>6</v>
      </c>
      <c r="W75" s="360"/>
      <c r="X75" s="76"/>
      <c r="Y75" s="76"/>
      <c r="Z75" s="78"/>
      <c r="AA75" s="361">
        <v>6</v>
      </c>
      <c r="AB75" s="359"/>
      <c r="AC75" s="76"/>
      <c r="AD75" s="76"/>
      <c r="AE75" s="80"/>
    </row>
    <row r="76" spans="1:31" ht="21" customHeight="1">
      <c r="A76" s="377"/>
      <c r="B76" s="361"/>
      <c r="C76" s="368"/>
      <c r="D76" s="76"/>
      <c r="E76" s="76"/>
      <c r="F76" s="77"/>
      <c r="G76" s="361"/>
      <c r="H76" s="368"/>
      <c r="I76" s="76"/>
      <c r="J76" s="79"/>
      <c r="K76" s="76"/>
      <c r="L76" s="369"/>
      <c r="M76" s="359"/>
      <c r="N76" s="76"/>
      <c r="O76" s="76"/>
      <c r="P76" s="76"/>
      <c r="Q76" s="369"/>
      <c r="R76" s="368"/>
      <c r="S76" s="76"/>
      <c r="T76" s="76"/>
      <c r="U76" s="78"/>
      <c r="V76" s="361"/>
      <c r="W76" s="368"/>
      <c r="X76" s="76"/>
      <c r="Y76" s="76"/>
      <c r="Z76" s="78"/>
      <c r="AA76" s="361"/>
      <c r="AB76" s="359"/>
      <c r="AC76" s="76"/>
      <c r="AD76" s="76"/>
      <c r="AE76" s="80"/>
    </row>
    <row r="77" spans="1:31" ht="21" customHeight="1">
      <c r="A77" s="377"/>
      <c r="B77" s="367">
        <v>7</v>
      </c>
      <c r="C77" s="360"/>
      <c r="D77" s="76"/>
      <c r="E77" s="76"/>
      <c r="F77" s="77"/>
      <c r="G77" s="361">
        <v>7</v>
      </c>
      <c r="H77" s="360"/>
      <c r="I77" s="76"/>
      <c r="J77" s="79"/>
      <c r="K77" s="78"/>
      <c r="L77" s="369">
        <v>7</v>
      </c>
      <c r="M77" s="360"/>
      <c r="N77" s="76"/>
      <c r="O77" s="76"/>
      <c r="P77" s="76"/>
      <c r="Q77" s="369">
        <v>7</v>
      </c>
      <c r="R77" s="360"/>
      <c r="S77" s="76"/>
      <c r="T77" s="76"/>
      <c r="U77" s="78"/>
      <c r="V77" s="361">
        <v>7</v>
      </c>
      <c r="W77" s="360"/>
      <c r="X77" s="76"/>
      <c r="Y77" s="76"/>
      <c r="Z77" s="78"/>
      <c r="AA77" s="361">
        <v>7</v>
      </c>
      <c r="AB77" s="360"/>
      <c r="AC77" s="76"/>
      <c r="AD77" s="76"/>
      <c r="AE77" s="80"/>
    </row>
    <row r="78" spans="1:31" ht="21" customHeight="1">
      <c r="A78" s="377"/>
      <c r="B78" s="367"/>
      <c r="C78" s="368"/>
      <c r="D78" s="76"/>
      <c r="E78" s="76"/>
      <c r="F78" s="77"/>
      <c r="G78" s="361"/>
      <c r="H78" s="368"/>
      <c r="I78" s="76"/>
      <c r="J78" s="79"/>
      <c r="K78" s="78"/>
      <c r="L78" s="369"/>
      <c r="M78" s="368"/>
      <c r="N78" s="76"/>
      <c r="O78" s="76"/>
      <c r="P78" s="76"/>
      <c r="Q78" s="369"/>
      <c r="R78" s="368"/>
      <c r="S78" s="76"/>
      <c r="T78" s="76"/>
      <c r="U78" s="78"/>
      <c r="V78" s="361"/>
      <c r="W78" s="368"/>
      <c r="X78" s="76"/>
      <c r="Y78" s="76"/>
      <c r="Z78" s="78"/>
      <c r="AA78" s="361"/>
      <c r="AB78" s="368"/>
      <c r="AC78" s="76"/>
      <c r="AD78" s="81"/>
      <c r="AE78" s="80"/>
    </row>
    <row r="79" spans="1:31" ht="21" customHeight="1">
      <c r="A79" s="377"/>
      <c r="B79" s="361">
        <v>8</v>
      </c>
      <c r="C79" s="360"/>
      <c r="D79" s="76"/>
      <c r="E79" s="76"/>
      <c r="F79" s="77"/>
      <c r="G79" s="361">
        <v>8</v>
      </c>
      <c r="H79" s="360"/>
      <c r="I79" s="76"/>
      <c r="J79" s="79"/>
      <c r="K79" s="78"/>
      <c r="L79" s="369">
        <v>8</v>
      </c>
      <c r="M79" s="360"/>
      <c r="N79" s="76"/>
      <c r="O79" s="76"/>
      <c r="P79" s="76"/>
      <c r="Q79" s="369">
        <v>8</v>
      </c>
      <c r="R79" s="360"/>
      <c r="S79" s="76"/>
      <c r="T79" s="76"/>
      <c r="U79" s="78"/>
      <c r="V79" s="361">
        <v>8</v>
      </c>
      <c r="W79" s="359"/>
      <c r="X79" s="76"/>
      <c r="Y79" s="76"/>
      <c r="Z79" s="78"/>
      <c r="AA79" s="361">
        <v>8</v>
      </c>
      <c r="AB79" s="359"/>
      <c r="AC79" s="76"/>
      <c r="AD79" s="76"/>
      <c r="AE79" s="80"/>
    </row>
    <row r="80" spans="1:31" ht="21" customHeight="1">
      <c r="A80" s="377"/>
      <c r="B80" s="361"/>
      <c r="C80" s="368"/>
      <c r="D80" s="76"/>
      <c r="E80" s="76"/>
      <c r="F80" s="77"/>
      <c r="G80" s="361"/>
      <c r="H80" s="368"/>
      <c r="I80" s="76"/>
      <c r="J80" s="79"/>
      <c r="K80" s="78"/>
      <c r="L80" s="369"/>
      <c r="M80" s="368"/>
      <c r="N80" s="76"/>
      <c r="O80" s="76"/>
      <c r="P80" s="76"/>
      <c r="Q80" s="369"/>
      <c r="R80" s="368"/>
      <c r="S80" s="76"/>
      <c r="T80" s="76"/>
      <c r="U80" s="78"/>
      <c r="V80" s="361"/>
      <c r="W80" s="360"/>
      <c r="X80" s="76"/>
      <c r="Y80" s="76"/>
      <c r="Z80" s="78"/>
      <c r="AA80" s="361"/>
      <c r="AB80" s="359"/>
      <c r="AC80" s="76"/>
      <c r="AD80" s="76"/>
      <c r="AE80" s="80"/>
    </row>
    <row r="81" spans="1:31" ht="21" customHeight="1">
      <c r="A81" s="377"/>
      <c r="B81" s="367">
        <v>9</v>
      </c>
      <c r="C81" s="360"/>
      <c r="D81" s="76"/>
      <c r="E81" s="76"/>
      <c r="F81" s="77"/>
      <c r="G81" s="361">
        <v>9</v>
      </c>
      <c r="H81" s="360"/>
      <c r="I81" s="76"/>
      <c r="J81" s="79"/>
      <c r="K81" s="78"/>
      <c r="L81" s="369">
        <v>9</v>
      </c>
      <c r="M81" s="360"/>
      <c r="N81" s="76"/>
      <c r="O81" s="76"/>
      <c r="P81" s="76"/>
      <c r="Q81" s="369">
        <v>9</v>
      </c>
      <c r="R81" s="360"/>
      <c r="S81" s="76"/>
      <c r="T81" s="76"/>
      <c r="U81" s="78"/>
      <c r="V81" s="361">
        <v>9</v>
      </c>
      <c r="W81" s="359"/>
      <c r="X81" s="76"/>
      <c r="Y81" s="76"/>
      <c r="Z81" s="78"/>
      <c r="AA81" s="361">
        <v>9</v>
      </c>
      <c r="AB81" s="359"/>
      <c r="AC81" s="76"/>
      <c r="AD81" s="76"/>
      <c r="AE81" s="80"/>
    </row>
    <row r="82" spans="1:31" ht="21" customHeight="1">
      <c r="A82" s="377"/>
      <c r="B82" s="367"/>
      <c r="C82" s="368"/>
      <c r="D82" s="76"/>
      <c r="E82" s="76"/>
      <c r="F82" s="77"/>
      <c r="G82" s="361"/>
      <c r="H82" s="368"/>
      <c r="I82" s="76"/>
      <c r="J82" s="79"/>
      <c r="K82" s="78"/>
      <c r="L82" s="369"/>
      <c r="M82" s="368"/>
      <c r="N82" s="76"/>
      <c r="O82" s="76"/>
      <c r="P82" s="76"/>
      <c r="Q82" s="369"/>
      <c r="R82" s="368"/>
      <c r="S82" s="76"/>
      <c r="T82" s="76"/>
      <c r="U82" s="78"/>
      <c r="V82" s="361"/>
      <c r="W82" s="360"/>
      <c r="X82" s="76"/>
      <c r="Y82" s="76"/>
      <c r="Z82" s="78"/>
      <c r="AA82" s="361"/>
      <c r="AB82" s="359"/>
      <c r="AC82" s="76"/>
      <c r="AD82" s="76"/>
      <c r="AE82" s="80"/>
    </row>
    <row r="83" spans="1:31" ht="21" customHeight="1">
      <c r="A83" s="377"/>
      <c r="B83" s="362">
        <v>10</v>
      </c>
      <c r="C83" s="360"/>
      <c r="D83" s="76"/>
      <c r="E83" s="76"/>
      <c r="F83" s="77"/>
      <c r="G83" s="365">
        <v>10</v>
      </c>
      <c r="H83" s="360"/>
      <c r="I83" s="76"/>
      <c r="J83" s="79"/>
      <c r="K83" s="78"/>
      <c r="L83" s="365">
        <v>10</v>
      </c>
      <c r="M83" s="360"/>
      <c r="N83" s="76"/>
      <c r="O83" s="76"/>
      <c r="P83" s="78"/>
      <c r="Q83" s="365">
        <v>10</v>
      </c>
      <c r="R83" s="360"/>
      <c r="S83" s="76"/>
      <c r="T83" s="76"/>
      <c r="U83" s="78"/>
      <c r="V83" s="365">
        <v>10</v>
      </c>
      <c r="W83" s="360"/>
      <c r="X83" s="76"/>
      <c r="Y83" s="76"/>
      <c r="Z83" s="78"/>
      <c r="AA83" s="365">
        <v>10</v>
      </c>
      <c r="AB83" s="360"/>
      <c r="AC83" s="76"/>
      <c r="AD83" s="76"/>
      <c r="AE83" s="80"/>
    </row>
    <row r="84" spans="1:31" ht="21" customHeight="1" thickBot="1">
      <c r="A84" s="378"/>
      <c r="B84" s="363"/>
      <c r="C84" s="364"/>
      <c r="D84" s="82"/>
      <c r="E84" s="82"/>
      <c r="F84" s="83"/>
      <c r="G84" s="366"/>
      <c r="H84" s="364"/>
      <c r="I84" s="82"/>
      <c r="J84" s="84"/>
      <c r="K84" s="85"/>
      <c r="L84" s="366"/>
      <c r="M84" s="364"/>
      <c r="N84" s="82"/>
      <c r="O84" s="82"/>
      <c r="P84" s="85"/>
      <c r="Q84" s="366"/>
      <c r="R84" s="364"/>
      <c r="S84" s="82"/>
      <c r="T84" s="82"/>
      <c r="U84" s="85"/>
      <c r="V84" s="366"/>
      <c r="W84" s="364"/>
      <c r="X84" s="82"/>
      <c r="Y84" s="82"/>
      <c r="Z84" s="85"/>
      <c r="AA84" s="366"/>
      <c r="AB84" s="364"/>
      <c r="AC84" s="82"/>
      <c r="AD84" s="82"/>
      <c r="AE84" s="86"/>
    </row>
    <row r="85" spans="1:31" ht="21" customHeight="1">
      <c r="A85" s="376" t="s">
        <v>95</v>
      </c>
      <c r="B85" s="379">
        <v>1</v>
      </c>
      <c r="C85" s="380"/>
      <c r="D85" s="71"/>
      <c r="E85" s="71"/>
      <c r="F85" s="72"/>
      <c r="G85" s="385">
        <v>1</v>
      </c>
      <c r="H85" s="370"/>
      <c r="I85" s="73"/>
      <c r="J85" s="73"/>
      <c r="K85" s="74"/>
      <c r="L85" s="385">
        <v>1</v>
      </c>
      <c r="M85" s="373"/>
      <c r="N85" s="71"/>
      <c r="O85" s="71"/>
      <c r="P85" s="74"/>
      <c r="Q85" s="385">
        <v>1</v>
      </c>
      <c r="R85" s="370"/>
      <c r="S85" s="73"/>
      <c r="T85" s="73"/>
      <c r="U85" s="74"/>
      <c r="V85" s="385">
        <v>1</v>
      </c>
      <c r="W85" s="370"/>
      <c r="X85" s="73"/>
      <c r="Y85" s="73"/>
      <c r="Z85" s="131"/>
      <c r="AA85" s="385">
        <v>1</v>
      </c>
      <c r="AB85" s="370"/>
      <c r="AC85" s="73"/>
      <c r="AD85" s="73"/>
      <c r="AE85" s="75"/>
    </row>
    <row r="86" spans="1:31" ht="21" customHeight="1">
      <c r="A86" s="377"/>
      <c r="B86" s="367"/>
      <c r="C86" s="359"/>
      <c r="D86" s="76"/>
      <c r="E86" s="76"/>
      <c r="F86" s="77"/>
      <c r="G86" s="369"/>
      <c r="H86" s="371"/>
      <c r="I86" s="76"/>
      <c r="J86" s="76"/>
      <c r="K86" s="78"/>
      <c r="L86" s="369"/>
      <c r="M86" s="368"/>
      <c r="N86" s="76"/>
      <c r="O86" s="76"/>
      <c r="P86" s="78"/>
      <c r="Q86" s="369"/>
      <c r="R86" s="375"/>
      <c r="S86" s="76"/>
      <c r="T86" s="76"/>
      <c r="U86" s="78"/>
      <c r="V86" s="369"/>
      <c r="W86" s="371"/>
      <c r="X86" s="76"/>
      <c r="Y86" s="76"/>
      <c r="Z86" s="94"/>
      <c r="AA86" s="369"/>
      <c r="AB86" s="371"/>
      <c r="AC86" s="79"/>
      <c r="AD86" s="79"/>
      <c r="AE86" s="80"/>
    </row>
    <row r="87" spans="1:31" ht="21" customHeight="1">
      <c r="A87" s="377"/>
      <c r="B87" s="367">
        <v>2</v>
      </c>
      <c r="C87" s="372"/>
      <c r="D87" s="79"/>
      <c r="E87" s="79"/>
      <c r="F87" s="77"/>
      <c r="G87" s="369">
        <v>2</v>
      </c>
      <c r="H87" s="360"/>
      <c r="I87" s="79"/>
      <c r="J87" s="79"/>
      <c r="K87" s="76"/>
      <c r="L87" s="369">
        <v>2</v>
      </c>
      <c r="M87" s="360"/>
      <c r="N87" s="76"/>
      <c r="O87" s="76"/>
      <c r="P87" s="78"/>
      <c r="Q87" s="369">
        <v>2</v>
      </c>
      <c r="R87" s="360"/>
      <c r="S87" s="76"/>
      <c r="T87" s="76"/>
      <c r="U87" s="78"/>
      <c r="V87" s="369">
        <v>2</v>
      </c>
      <c r="W87" s="360"/>
      <c r="X87" s="76"/>
      <c r="Y87" s="76"/>
      <c r="Z87" s="94"/>
      <c r="AA87" s="369">
        <v>2</v>
      </c>
      <c r="AB87" s="360"/>
      <c r="AC87" s="76"/>
      <c r="AD87" s="76"/>
      <c r="AE87" s="80"/>
    </row>
    <row r="88" spans="1:31" ht="21" customHeight="1">
      <c r="A88" s="377"/>
      <c r="B88" s="367"/>
      <c r="C88" s="371"/>
      <c r="D88" s="76"/>
      <c r="E88" s="76"/>
      <c r="F88" s="77"/>
      <c r="G88" s="369"/>
      <c r="H88" s="368"/>
      <c r="I88" s="79"/>
      <c r="J88" s="79"/>
      <c r="K88" s="76"/>
      <c r="L88" s="369"/>
      <c r="M88" s="368"/>
      <c r="N88" s="76"/>
      <c r="O88" s="76"/>
      <c r="P88" s="78"/>
      <c r="Q88" s="369"/>
      <c r="R88" s="368"/>
      <c r="S88" s="76"/>
      <c r="T88" s="76"/>
      <c r="U88" s="78"/>
      <c r="V88" s="369"/>
      <c r="W88" s="368"/>
      <c r="X88" s="76"/>
      <c r="Y88" s="76"/>
      <c r="Z88" s="94"/>
      <c r="AA88" s="369"/>
      <c r="AB88" s="368"/>
      <c r="AC88" s="76"/>
      <c r="AD88" s="76"/>
      <c r="AE88" s="80"/>
    </row>
    <row r="89" spans="1:31" ht="21" customHeight="1">
      <c r="A89" s="377"/>
      <c r="B89" s="367">
        <v>3</v>
      </c>
      <c r="C89" s="360"/>
      <c r="D89" s="76"/>
      <c r="E89" s="76"/>
      <c r="F89" s="77"/>
      <c r="G89" s="369">
        <v>3</v>
      </c>
      <c r="H89" s="360"/>
      <c r="I89" s="76"/>
      <c r="J89" s="79"/>
      <c r="K89" s="76"/>
      <c r="L89" s="369">
        <v>3</v>
      </c>
      <c r="M89" s="359"/>
      <c r="N89" s="76"/>
      <c r="O89" s="76"/>
      <c r="P89" s="76"/>
      <c r="Q89" s="369">
        <v>3</v>
      </c>
      <c r="R89" s="360"/>
      <c r="S89" s="76"/>
      <c r="T89" s="76"/>
      <c r="U89" s="78"/>
      <c r="V89" s="369">
        <v>3</v>
      </c>
      <c r="W89" s="360"/>
      <c r="X89" s="76"/>
      <c r="Y89" s="76"/>
      <c r="Z89" s="94"/>
      <c r="AA89" s="369">
        <v>3</v>
      </c>
      <c r="AB89" s="359"/>
      <c r="AC89" s="76"/>
      <c r="AD89" s="76"/>
      <c r="AE89" s="80"/>
    </row>
    <row r="90" spans="1:31" ht="21" customHeight="1">
      <c r="A90" s="377"/>
      <c r="B90" s="367"/>
      <c r="C90" s="368"/>
      <c r="D90" s="76"/>
      <c r="E90" s="76"/>
      <c r="F90" s="77"/>
      <c r="G90" s="369"/>
      <c r="H90" s="368"/>
      <c r="I90" s="76"/>
      <c r="J90" s="79"/>
      <c r="K90" s="76"/>
      <c r="L90" s="369"/>
      <c r="M90" s="359"/>
      <c r="N90" s="76"/>
      <c r="O90" s="76"/>
      <c r="P90" s="76"/>
      <c r="Q90" s="369"/>
      <c r="R90" s="368"/>
      <c r="S90" s="76"/>
      <c r="T90" s="76"/>
      <c r="U90" s="78"/>
      <c r="V90" s="369"/>
      <c r="W90" s="368"/>
      <c r="X90" s="76"/>
      <c r="Y90" s="76"/>
      <c r="Z90" s="94"/>
      <c r="AA90" s="369"/>
      <c r="AB90" s="359"/>
      <c r="AC90" s="76"/>
      <c r="AD90" s="76"/>
      <c r="AE90" s="80"/>
    </row>
    <row r="91" spans="1:31" ht="21" customHeight="1">
      <c r="A91" s="377"/>
      <c r="B91" s="361">
        <v>4</v>
      </c>
      <c r="C91" s="360"/>
      <c r="D91" s="76"/>
      <c r="E91" s="76"/>
      <c r="F91" s="77"/>
      <c r="G91" s="369">
        <v>4</v>
      </c>
      <c r="H91" s="360"/>
      <c r="I91" s="76"/>
      <c r="J91" s="79"/>
      <c r="K91" s="78"/>
      <c r="L91" s="369">
        <v>4</v>
      </c>
      <c r="M91" s="360"/>
      <c r="N91" s="76"/>
      <c r="O91" s="76"/>
      <c r="P91" s="76"/>
      <c r="Q91" s="369">
        <v>4</v>
      </c>
      <c r="R91" s="360"/>
      <c r="S91" s="76"/>
      <c r="T91" s="76"/>
      <c r="U91" s="78"/>
      <c r="V91" s="369">
        <v>4</v>
      </c>
      <c r="W91" s="360"/>
      <c r="X91" s="76"/>
      <c r="Y91" s="76"/>
      <c r="Z91" s="94"/>
      <c r="AA91" s="369">
        <v>4</v>
      </c>
      <c r="AB91" s="360"/>
      <c r="AC91" s="76"/>
      <c r="AD91" s="76"/>
      <c r="AE91" s="80"/>
    </row>
    <row r="92" spans="1:31" ht="21" customHeight="1">
      <c r="A92" s="377"/>
      <c r="B92" s="361"/>
      <c r="C92" s="368"/>
      <c r="D92" s="76"/>
      <c r="E92" s="76"/>
      <c r="F92" s="77"/>
      <c r="G92" s="369"/>
      <c r="H92" s="368"/>
      <c r="I92" s="76"/>
      <c r="J92" s="79"/>
      <c r="K92" s="78"/>
      <c r="L92" s="369"/>
      <c r="M92" s="368"/>
      <c r="N92" s="76"/>
      <c r="O92" s="76"/>
      <c r="P92" s="76"/>
      <c r="Q92" s="369"/>
      <c r="R92" s="368"/>
      <c r="S92" s="76"/>
      <c r="T92" s="76"/>
      <c r="U92" s="78"/>
      <c r="V92" s="369"/>
      <c r="W92" s="368"/>
      <c r="X92" s="76"/>
      <c r="Y92" s="76"/>
      <c r="Z92" s="94"/>
      <c r="AA92" s="369"/>
      <c r="AB92" s="368"/>
      <c r="AC92" s="76"/>
      <c r="AD92" s="81"/>
      <c r="AE92" s="80"/>
    </row>
    <row r="93" spans="1:31" ht="21" customHeight="1">
      <c r="A93" s="377"/>
      <c r="B93" s="361">
        <v>5</v>
      </c>
      <c r="C93" s="360"/>
      <c r="D93" s="76"/>
      <c r="E93" s="76"/>
      <c r="F93" s="77"/>
      <c r="G93" s="361">
        <v>5</v>
      </c>
      <c r="H93" s="360"/>
      <c r="I93" s="95"/>
      <c r="J93" s="96"/>
      <c r="K93" s="78"/>
      <c r="L93" s="361">
        <v>5</v>
      </c>
      <c r="M93" s="359"/>
      <c r="N93" s="76"/>
      <c r="O93" s="76"/>
      <c r="P93" s="78"/>
      <c r="Q93" s="361">
        <v>5</v>
      </c>
      <c r="R93" s="360"/>
      <c r="S93" s="76"/>
      <c r="T93" s="76"/>
      <c r="U93" s="78"/>
      <c r="V93" s="361">
        <v>5</v>
      </c>
      <c r="W93" s="372"/>
      <c r="X93" s="76"/>
      <c r="Y93" s="76"/>
      <c r="Z93" s="78"/>
      <c r="AA93" s="361">
        <v>5</v>
      </c>
      <c r="AB93" s="360"/>
      <c r="AC93" s="76"/>
      <c r="AD93" s="76"/>
      <c r="AE93" s="80"/>
    </row>
    <row r="94" spans="1:31" ht="21" customHeight="1">
      <c r="A94" s="377"/>
      <c r="B94" s="361"/>
      <c r="C94" s="368"/>
      <c r="D94" s="79"/>
      <c r="E94" s="79"/>
      <c r="F94" s="77"/>
      <c r="G94" s="361"/>
      <c r="H94" s="368"/>
      <c r="I94" s="99"/>
      <c r="J94" s="79"/>
      <c r="K94" s="78"/>
      <c r="L94" s="361"/>
      <c r="M94" s="359"/>
      <c r="N94" s="76"/>
      <c r="O94" s="76"/>
      <c r="P94" s="78"/>
      <c r="Q94" s="361"/>
      <c r="R94" s="368"/>
      <c r="S94" s="76"/>
      <c r="T94" s="76"/>
      <c r="U94" s="78"/>
      <c r="V94" s="361"/>
      <c r="W94" s="371"/>
      <c r="X94" s="76"/>
      <c r="Y94" s="76"/>
      <c r="Z94" s="78"/>
      <c r="AA94" s="361"/>
      <c r="AB94" s="368"/>
      <c r="AC94" s="76"/>
      <c r="AD94" s="76"/>
      <c r="AE94" s="80"/>
    </row>
    <row r="95" spans="1:31" ht="21" customHeight="1">
      <c r="A95" s="377"/>
      <c r="B95" s="361">
        <v>6</v>
      </c>
      <c r="C95" s="381"/>
      <c r="D95" s="100"/>
      <c r="E95" s="100"/>
      <c r="F95" s="77"/>
      <c r="G95" s="361">
        <v>6</v>
      </c>
      <c r="H95" s="360"/>
      <c r="I95" s="89"/>
      <c r="J95" s="87"/>
      <c r="K95" s="90"/>
      <c r="L95" s="361">
        <v>6</v>
      </c>
      <c r="M95" s="360"/>
      <c r="N95" s="91"/>
      <c r="O95" s="91"/>
      <c r="P95" s="78"/>
      <c r="Q95" s="361">
        <v>6</v>
      </c>
      <c r="R95" s="381"/>
      <c r="S95" s="100"/>
      <c r="T95" s="100"/>
      <c r="U95" s="78"/>
      <c r="V95" s="361">
        <v>6</v>
      </c>
      <c r="W95" s="372"/>
      <c r="X95" s="76"/>
      <c r="Y95" s="76"/>
      <c r="Z95" s="78"/>
      <c r="AA95" s="361">
        <v>6</v>
      </c>
      <c r="AB95" s="360"/>
      <c r="AC95" s="76"/>
      <c r="AD95" s="76"/>
      <c r="AE95" s="80"/>
    </row>
    <row r="96" spans="1:31" ht="21" customHeight="1">
      <c r="A96" s="377"/>
      <c r="B96" s="361"/>
      <c r="C96" s="382"/>
      <c r="D96" s="101"/>
      <c r="E96" s="102"/>
      <c r="F96" s="77"/>
      <c r="G96" s="361"/>
      <c r="H96" s="368"/>
      <c r="I96" s="76"/>
      <c r="J96" s="79"/>
      <c r="K96" s="78"/>
      <c r="L96" s="361"/>
      <c r="M96" s="368"/>
      <c r="N96" s="91"/>
      <c r="O96" s="91"/>
      <c r="P96" s="78"/>
      <c r="Q96" s="361"/>
      <c r="R96" s="382"/>
      <c r="S96" s="101"/>
      <c r="T96" s="101"/>
      <c r="U96" s="78"/>
      <c r="V96" s="361"/>
      <c r="W96" s="371"/>
      <c r="X96" s="76"/>
      <c r="Y96" s="76"/>
      <c r="Z96" s="78"/>
      <c r="AA96" s="361"/>
      <c r="AB96" s="368"/>
      <c r="AC96" s="76"/>
      <c r="AD96" s="76"/>
      <c r="AE96" s="80"/>
    </row>
    <row r="97" spans="1:31" ht="18.75" customHeight="1">
      <c r="A97" s="377"/>
      <c r="B97" s="361">
        <v>7</v>
      </c>
      <c r="C97" s="360"/>
      <c r="D97" s="76"/>
      <c r="E97" s="76"/>
      <c r="F97" s="77"/>
      <c r="G97" s="361">
        <v>7</v>
      </c>
      <c r="H97" s="360"/>
      <c r="I97" s="76"/>
      <c r="J97" s="79"/>
      <c r="K97" s="78"/>
      <c r="L97" s="361">
        <v>7</v>
      </c>
      <c r="M97" s="360"/>
      <c r="N97" s="76"/>
      <c r="O97" s="76"/>
      <c r="P97" s="90"/>
      <c r="Q97" s="361">
        <v>7</v>
      </c>
      <c r="R97" s="360"/>
      <c r="S97" s="76"/>
      <c r="T97" s="76"/>
      <c r="U97" s="78"/>
      <c r="V97" s="361">
        <v>7</v>
      </c>
      <c r="W97" s="383"/>
      <c r="X97" s="100"/>
      <c r="Y97" s="100"/>
      <c r="Z97" s="90"/>
      <c r="AA97" s="361">
        <v>7</v>
      </c>
      <c r="AB97" s="360"/>
      <c r="AC97" s="76"/>
      <c r="AD97" s="76"/>
      <c r="AE97" s="80"/>
    </row>
    <row r="98" spans="1:31" ht="21" customHeight="1">
      <c r="A98" s="377"/>
      <c r="B98" s="361"/>
      <c r="C98" s="368"/>
      <c r="D98" s="76"/>
      <c r="E98" s="76"/>
      <c r="F98" s="77"/>
      <c r="G98" s="361"/>
      <c r="H98" s="368"/>
      <c r="I98" s="76"/>
      <c r="J98" s="79"/>
      <c r="K98" s="78"/>
      <c r="L98" s="361"/>
      <c r="M98" s="368"/>
      <c r="N98" s="76"/>
      <c r="O98" s="76"/>
      <c r="P98" s="78"/>
      <c r="Q98" s="361"/>
      <c r="R98" s="368"/>
      <c r="S98" s="76"/>
      <c r="T98" s="76"/>
      <c r="U98" s="78"/>
      <c r="V98" s="361"/>
      <c r="W98" s="383"/>
      <c r="X98" s="100"/>
      <c r="Y98" s="100"/>
      <c r="Z98" s="78"/>
      <c r="AA98" s="361"/>
      <c r="AB98" s="368"/>
      <c r="AC98" s="76"/>
      <c r="AD98" s="76"/>
      <c r="AE98" s="80"/>
    </row>
    <row r="99" spans="1:31" ht="21" customHeight="1">
      <c r="A99" s="377"/>
      <c r="B99" s="361">
        <v>8</v>
      </c>
      <c r="C99" s="381"/>
      <c r="D99" s="100"/>
      <c r="E99" s="100"/>
      <c r="F99" s="77"/>
      <c r="G99" s="361">
        <v>8</v>
      </c>
      <c r="H99" s="360"/>
      <c r="I99" s="76"/>
      <c r="J99" s="79"/>
      <c r="K99" s="78"/>
      <c r="L99" s="361">
        <v>8</v>
      </c>
      <c r="M99" s="360"/>
      <c r="N99" s="91"/>
      <c r="O99" s="91"/>
      <c r="P99" s="78"/>
      <c r="Q99" s="361">
        <v>8</v>
      </c>
      <c r="R99" s="381"/>
      <c r="S99" s="95"/>
      <c r="T99" s="95"/>
      <c r="U99" s="78"/>
      <c r="V99" s="361">
        <v>8</v>
      </c>
      <c r="W99" s="360"/>
      <c r="X99" s="76"/>
      <c r="Y99" s="76"/>
      <c r="Z99" s="78"/>
      <c r="AA99" s="361">
        <v>8</v>
      </c>
      <c r="AB99" s="359"/>
      <c r="AC99" s="76"/>
      <c r="AD99" s="76"/>
      <c r="AE99" s="80"/>
    </row>
    <row r="100" spans="1:31" ht="21" customHeight="1">
      <c r="A100" s="377"/>
      <c r="B100" s="361"/>
      <c r="C100" s="382"/>
      <c r="D100" s="101"/>
      <c r="E100" s="102"/>
      <c r="F100" s="77"/>
      <c r="G100" s="361"/>
      <c r="H100" s="368"/>
      <c r="I100" s="76"/>
      <c r="J100" s="79"/>
      <c r="K100" s="78"/>
      <c r="L100" s="361"/>
      <c r="M100" s="368"/>
      <c r="N100" s="76"/>
      <c r="O100" s="76"/>
      <c r="P100" s="78"/>
      <c r="Q100" s="361"/>
      <c r="R100" s="382"/>
      <c r="S100" s="101"/>
      <c r="T100" s="101"/>
      <c r="U100" s="78"/>
      <c r="V100" s="361"/>
      <c r="W100" s="368"/>
      <c r="X100" s="100"/>
      <c r="Y100" s="100"/>
      <c r="Z100" s="78"/>
      <c r="AA100" s="361"/>
      <c r="AB100" s="360"/>
      <c r="AC100" s="91"/>
      <c r="AD100" s="91"/>
      <c r="AE100" s="92"/>
    </row>
    <row r="101" spans="1:31" ht="21" customHeight="1">
      <c r="A101" s="377"/>
      <c r="B101" s="361">
        <v>9</v>
      </c>
      <c r="C101" s="360"/>
      <c r="D101" s="76"/>
      <c r="E101" s="76"/>
      <c r="F101" s="77"/>
      <c r="G101" s="361">
        <v>9</v>
      </c>
      <c r="H101" s="360"/>
      <c r="I101" s="76"/>
      <c r="J101" s="79"/>
      <c r="K101" s="78"/>
      <c r="L101" s="361">
        <v>9</v>
      </c>
      <c r="M101" s="360"/>
      <c r="N101" s="76"/>
      <c r="O101" s="76"/>
      <c r="P101" s="78"/>
      <c r="Q101" s="361">
        <v>9</v>
      </c>
      <c r="R101" s="360"/>
      <c r="S101" s="76"/>
      <c r="T101" s="76"/>
      <c r="U101" s="78"/>
      <c r="V101" s="361">
        <v>9</v>
      </c>
      <c r="W101" s="360"/>
      <c r="X101" s="76"/>
      <c r="Y101" s="76"/>
      <c r="Z101" s="78"/>
      <c r="AA101" s="361">
        <v>9</v>
      </c>
      <c r="AB101" s="359"/>
      <c r="AC101" s="76"/>
      <c r="AD101" s="76"/>
      <c r="AE101" s="80"/>
    </row>
    <row r="102" spans="1:31" ht="21" customHeight="1">
      <c r="A102" s="377"/>
      <c r="B102" s="361"/>
      <c r="C102" s="368"/>
      <c r="D102" s="76"/>
      <c r="E102" s="76"/>
      <c r="F102" s="93"/>
      <c r="G102" s="361"/>
      <c r="H102" s="368"/>
      <c r="I102" s="76"/>
      <c r="J102" s="79"/>
      <c r="K102" s="78"/>
      <c r="L102" s="361"/>
      <c r="M102" s="368"/>
      <c r="N102" s="91"/>
      <c r="O102" s="91"/>
      <c r="P102" s="78"/>
      <c r="Q102" s="361"/>
      <c r="R102" s="368"/>
      <c r="S102" s="76"/>
      <c r="T102" s="76"/>
      <c r="U102" s="78"/>
      <c r="V102" s="361"/>
      <c r="W102" s="368"/>
      <c r="X102" s="76"/>
      <c r="Y102" s="76"/>
      <c r="Z102" s="78"/>
      <c r="AA102" s="361"/>
      <c r="AB102" s="359"/>
      <c r="AC102" s="76"/>
      <c r="AD102" s="76"/>
      <c r="AE102" s="80"/>
    </row>
    <row r="103" spans="1:31" ht="21" customHeight="1">
      <c r="A103" s="377"/>
      <c r="B103" s="361">
        <v>10</v>
      </c>
      <c r="C103" s="360"/>
      <c r="D103" s="76"/>
      <c r="E103" s="76"/>
      <c r="F103" s="77"/>
      <c r="G103" s="361">
        <v>10</v>
      </c>
      <c r="H103" s="360"/>
      <c r="I103" s="76"/>
      <c r="J103" s="79"/>
      <c r="K103" s="78"/>
      <c r="L103" s="361">
        <v>10</v>
      </c>
      <c r="M103" s="360"/>
      <c r="N103" s="76"/>
      <c r="O103" s="76"/>
      <c r="P103" s="78"/>
      <c r="Q103" s="361">
        <v>10</v>
      </c>
      <c r="R103" s="360"/>
      <c r="S103" s="76"/>
      <c r="T103" s="76"/>
      <c r="U103" s="78"/>
      <c r="V103" s="361">
        <v>10</v>
      </c>
      <c r="W103" s="360"/>
      <c r="X103" s="76"/>
      <c r="Y103" s="76"/>
      <c r="Z103" s="78"/>
      <c r="AA103" s="361">
        <v>10</v>
      </c>
      <c r="AB103" s="360"/>
      <c r="AC103" s="76"/>
      <c r="AD103" s="76"/>
      <c r="AE103" s="80"/>
    </row>
    <row r="104" spans="1:31" ht="21" customHeight="1" thickBot="1">
      <c r="A104" s="378"/>
      <c r="B104" s="384"/>
      <c r="C104" s="364"/>
      <c r="D104" s="82"/>
      <c r="E104" s="82"/>
      <c r="F104" s="83"/>
      <c r="G104" s="384"/>
      <c r="H104" s="364"/>
      <c r="I104" s="82"/>
      <c r="J104" s="84"/>
      <c r="K104" s="85"/>
      <c r="L104" s="384"/>
      <c r="M104" s="364"/>
      <c r="N104" s="82"/>
      <c r="O104" s="82"/>
      <c r="P104" s="85"/>
      <c r="Q104" s="384"/>
      <c r="R104" s="364"/>
      <c r="S104" s="82"/>
      <c r="T104" s="82"/>
      <c r="U104" s="85"/>
      <c r="V104" s="384"/>
      <c r="W104" s="364"/>
      <c r="X104" s="82"/>
      <c r="Y104" s="82"/>
      <c r="Z104" s="85"/>
      <c r="AA104" s="384"/>
      <c r="AB104" s="364"/>
      <c r="AC104" s="82"/>
      <c r="AD104" s="82"/>
      <c r="AE104" s="86"/>
    </row>
    <row r="105" spans="1:31" ht="21" customHeight="1">
      <c r="A105" s="376" t="s">
        <v>96</v>
      </c>
      <c r="B105" s="374">
        <v>1</v>
      </c>
      <c r="C105" s="370"/>
      <c r="D105" s="73"/>
      <c r="E105" s="73"/>
      <c r="F105" s="72"/>
      <c r="G105" s="374">
        <v>1</v>
      </c>
      <c r="H105" s="370"/>
      <c r="I105" s="73"/>
      <c r="J105" s="73"/>
      <c r="K105" s="74"/>
      <c r="L105" s="374">
        <v>1</v>
      </c>
      <c r="M105" s="373"/>
      <c r="N105" s="73"/>
      <c r="O105" s="73"/>
      <c r="P105" s="74"/>
      <c r="Q105" s="374">
        <v>1</v>
      </c>
      <c r="R105" s="370"/>
      <c r="S105" s="73"/>
      <c r="T105" s="73"/>
      <c r="U105" s="74"/>
      <c r="V105" s="374">
        <v>1</v>
      </c>
      <c r="W105" s="370"/>
      <c r="X105" s="73"/>
      <c r="Y105" s="73"/>
      <c r="Z105" s="74"/>
      <c r="AA105" s="374">
        <v>1</v>
      </c>
      <c r="AB105" s="370"/>
      <c r="AC105" s="73"/>
      <c r="AD105" s="73"/>
      <c r="AE105" s="75"/>
    </row>
    <row r="106" spans="1:31" ht="21" customHeight="1">
      <c r="A106" s="377"/>
      <c r="B106" s="361"/>
      <c r="C106" s="371"/>
      <c r="D106" s="76"/>
      <c r="E106" s="76"/>
      <c r="F106" s="77"/>
      <c r="G106" s="361"/>
      <c r="H106" s="371"/>
      <c r="I106" s="79"/>
      <c r="J106" s="79"/>
      <c r="K106" s="78"/>
      <c r="L106" s="361"/>
      <c r="M106" s="368"/>
      <c r="N106" s="93"/>
      <c r="O106" s="93"/>
      <c r="P106" s="78"/>
      <c r="Q106" s="361"/>
      <c r="R106" s="371"/>
      <c r="S106" s="76"/>
      <c r="T106" s="76"/>
      <c r="U106" s="78"/>
      <c r="V106" s="361"/>
      <c r="W106" s="371"/>
      <c r="X106" s="76"/>
      <c r="Y106" s="76"/>
      <c r="Z106" s="78"/>
      <c r="AA106" s="361"/>
      <c r="AB106" s="371"/>
      <c r="AC106" s="95"/>
      <c r="AD106" s="95"/>
      <c r="AE106" s="80"/>
    </row>
    <row r="107" spans="1:31" ht="21" customHeight="1">
      <c r="A107" s="377"/>
      <c r="B107" s="361">
        <v>2</v>
      </c>
      <c r="C107" s="372"/>
      <c r="D107" s="76"/>
      <c r="E107" s="76"/>
      <c r="F107" s="77"/>
      <c r="G107" s="361">
        <v>2</v>
      </c>
      <c r="H107" s="360"/>
      <c r="I107" s="79"/>
      <c r="J107" s="79"/>
      <c r="K107" s="78"/>
      <c r="L107" s="361">
        <v>2</v>
      </c>
      <c r="M107" s="372"/>
      <c r="N107" s="76"/>
      <c r="O107" s="76"/>
      <c r="P107" s="78"/>
      <c r="Q107" s="361">
        <v>2</v>
      </c>
      <c r="R107" s="372"/>
      <c r="S107" s="79"/>
      <c r="T107" s="79"/>
      <c r="U107" s="90"/>
      <c r="V107" s="361">
        <v>2</v>
      </c>
      <c r="W107" s="372"/>
      <c r="X107" s="79"/>
      <c r="Y107" s="79"/>
      <c r="Z107" s="78"/>
      <c r="AA107" s="361">
        <v>2</v>
      </c>
      <c r="AB107" s="360"/>
      <c r="AC107" s="79"/>
      <c r="AD107" s="79"/>
      <c r="AE107" s="80"/>
    </row>
    <row r="108" spans="1:31" ht="21" customHeight="1">
      <c r="A108" s="377"/>
      <c r="B108" s="361"/>
      <c r="C108" s="371"/>
      <c r="D108" s="76"/>
      <c r="E108" s="76"/>
      <c r="F108" s="77"/>
      <c r="G108" s="361"/>
      <c r="H108" s="368"/>
      <c r="I108" s="96"/>
      <c r="J108" s="96"/>
      <c r="K108" s="78"/>
      <c r="L108" s="361"/>
      <c r="M108" s="371"/>
      <c r="N108" s="79"/>
      <c r="O108" s="79"/>
      <c r="P108" s="97"/>
      <c r="Q108" s="361"/>
      <c r="R108" s="371"/>
      <c r="S108" s="76"/>
      <c r="T108" s="79"/>
      <c r="U108" s="78"/>
      <c r="V108" s="361"/>
      <c r="W108" s="371"/>
      <c r="X108" s="76"/>
      <c r="Y108" s="76"/>
      <c r="Z108" s="78"/>
      <c r="AA108" s="361"/>
      <c r="AB108" s="368"/>
      <c r="AC108" s="79"/>
      <c r="AD108" s="79"/>
      <c r="AE108" s="80"/>
    </row>
    <row r="109" spans="1:31" ht="21" customHeight="1">
      <c r="A109" s="377"/>
      <c r="B109" s="361">
        <v>3</v>
      </c>
      <c r="C109" s="360"/>
      <c r="D109" s="76"/>
      <c r="E109" s="76"/>
      <c r="F109" s="77"/>
      <c r="G109" s="361">
        <v>3</v>
      </c>
      <c r="H109" s="360"/>
      <c r="I109" s="79"/>
      <c r="J109" s="79"/>
      <c r="K109" s="78"/>
      <c r="L109" s="361">
        <v>3</v>
      </c>
      <c r="M109" s="383"/>
      <c r="N109" s="76"/>
      <c r="O109" s="76"/>
      <c r="P109" s="78"/>
      <c r="Q109" s="361">
        <v>3</v>
      </c>
      <c r="R109" s="360"/>
      <c r="S109" s="76"/>
      <c r="T109" s="76"/>
      <c r="U109" s="78"/>
      <c r="V109" s="361">
        <v>3</v>
      </c>
      <c r="W109" s="383"/>
      <c r="X109" s="76"/>
      <c r="Y109" s="76"/>
      <c r="Z109" s="78"/>
      <c r="AA109" s="361">
        <v>3</v>
      </c>
      <c r="AB109" s="359"/>
      <c r="AC109" s="76"/>
      <c r="AD109" s="76"/>
      <c r="AE109" s="80"/>
    </row>
    <row r="110" spans="1:31" ht="21" customHeight="1">
      <c r="A110" s="377"/>
      <c r="B110" s="361"/>
      <c r="C110" s="368"/>
      <c r="D110" s="96"/>
      <c r="E110" s="96"/>
      <c r="F110" s="77"/>
      <c r="G110" s="361"/>
      <c r="H110" s="368"/>
      <c r="I110" s="76"/>
      <c r="J110" s="79"/>
      <c r="K110" s="78"/>
      <c r="L110" s="361"/>
      <c r="M110" s="383"/>
      <c r="N110" s="76"/>
      <c r="O110" s="76"/>
      <c r="P110" s="78"/>
      <c r="Q110" s="361"/>
      <c r="R110" s="368"/>
      <c r="S110" s="95"/>
      <c r="T110" s="95"/>
      <c r="U110" s="78"/>
      <c r="V110" s="361"/>
      <c r="W110" s="383"/>
      <c r="X110" s="76"/>
      <c r="Y110" s="76"/>
      <c r="Z110" s="78"/>
      <c r="AA110" s="361"/>
      <c r="AB110" s="359"/>
      <c r="AC110" s="76"/>
      <c r="AD110" s="76"/>
      <c r="AE110" s="80"/>
    </row>
    <row r="111" spans="1:31" ht="21" customHeight="1">
      <c r="A111" s="377"/>
      <c r="B111" s="361">
        <v>4</v>
      </c>
      <c r="C111" s="360"/>
      <c r="D111" s="76"/>
      <c r="E111" s="76"/>
      <c r="F111" s="77"/>
      <c r="G111" s="361">
        <v>4</v>
      </c>
      <c r="H111" s="359"/>
      <c r="I111" s="98"/>
      <c r="J111" s="79"/>
      <c r="K111" s="78"/>
      <c r="L111" s="361">
        <v>4</v>
      </c>
      <c r="M111" s="360"/>
      <c r="N111" s="76"/>
      <c r="O111" s="76"/>
      <c r="P111" s="78"/>
      <c r="Q111" s="361">
        <v>4</v>
      </c>
      <c r="R111" s="360"/>
      <c r="S111" s="76"/>
      <c r="T111" s="76"/>
      <c r="U111" s="78"/>
      <c r="V111" s="361">
        <v>4</v>
      </c>
      <c r="W111" s="360"/>
      <c r="X111" s="79"/>
      <c r="Y111" s="79"/>
      <c r="Z111" s="78"/>
      <c r="AA111" s="361">
        <v>4</v>
      </c>
      <c r="AB111" s="360"/>
      <c r="AC111" s="76"/>
      <c r="AD111" s="76"/>
      <c r="AE111" s="80"/>
    </row>
    <row r="112" spans="1:31" ht="21" customHeight="1">
      <c r="A112" s="377"/>
      <c r="B112" s="361"/>
      <c r="C112" s="368"/>
      <c r="D112" s="76"/>
      <c r="E112" s="76"/>
      <c r="F112" s="77"/>
      <c r="G112" s="361"/>
      <c r="H112" s="359"/>
      <c r="I112" s="99"/>
      <c r="J112" s="79"/>
      <c r="K112" s="78"/>
      <c r="L112" s="361"/>
      <c r="M112" s="368"/>
      <c r="N112" s="76"/>
      <c r="O112" s="76"/>
      <c r="P112" s="78"/>
      <c r="Q112" s="361"/>
      <c r="R112" s="368"/>
      <c r="S112" s="76"/>
      <c r="T112" s="76"/>
      <c r="U112" s="78"/>
      <c r="V112" s="361"/>
      <c r="W112" s="368"/>
      <c r="X112" s="79"/>
      <c r="Y112" s="79"/>
      <c r="Z112" s="78"/>
      <c r="AA112" s="361"/>
      <c r="AB112" s="368"/>
      <c r="AC112" s="76"/>
      <c r="AD112" s="76"/>
      <c r="AE112" s="80"/>
    </row>
    <row r="113" spans="1:31" ht="21" customHeight="1">
      <c r="A113" s="377"/>
      <c r="B113" s="361">
        <v>5</v>
      </c>
      <c r="C113" s="360"/>
      <c r="D113" s="76"/>
      <c r="E113" s="76"/>
      <c r="F113" s="77"/>
      <c r="G113" s="361">
        <v>5</v>
      </c>
      <c r="H113" s="360"/>
      <c r="I113" s="95"/>
      <c r="J113" s="96"/>
      <c r="K113" s="78"/>
      <c r="L113" s="361">
        <v>5</v>
      </c>
      <c r="M113" s="359"/>
      <c r="N113" s="76"/>
      <c r="O113" s="76"/>
      <c r="P113" s="78"/>
      <c r="Q113" s="361">
        <v>5</v>
      </c>
      <c r="R113" s="360"/>
      <c r="S113" s="76"/>
      <c r="T113" s="76"/>
      <c r="U113" s="78"/>
      <c r="V113" s="361">
        <v>5</v>
      </c>
      <c r="W113" s="372"/>
      <c r="X113" s="76"/>
      <c r="Y113" s="76"/>
      <c r="Z113" s="78"/>
      <c r="AA113" s="361">
        <v>5</v>
      </c>
      <c r="AB113" s="360"/>
      <c r="AC113" s="76"/>
      <c r="AD113" s="76"/>
      <c r="AE113" s="80"/>
    </row>
    <row r="114" spans="1:31" ht="21" customHeight="1">
      <c r="A114" s="377"/>
      <c r="B114" s="361"/>
      <c r="C114" s="368"/>
      <c r="D114" s="79"/>
      <c r="E114" s="79"/>
      <c r="F114" s="77"/>
      <c r="G114" s="361"/>
      <c r="H114" s="368"/>
      <c r="I114" s="99"/>
      <c r="J114" s="79"/>
      <c r="K114" s="78"/>
      <c r="L114" s="361"/>
      <c r="M114" s="359"/>
      <c r="N114" s="76"/>
      <c r="O114" s="76"/>
      <c r="P114" s="78"/>
      <c r="Q114" s="361"/>
      <c r="R114" s="368"/>
      <c r="S114" s="76"/>
      <c r="T114" s="76"/>
      <c r="U114" s="78"/>
      <c r="V114" s="361"/>
      <c r="W114" s="371"/>
      <c r="X114" s="76"/>
      <c r="Y114" s="76"/>
      <c r="Z114" s="78"/>
      <c r="AA114" s="361"/>
      <c r="AB114" s="368"/>
      <c r="AC114" s="76"/>
      <c r="AD114" s="76"/>
      <c r="AE114" s="80"/>
    </row>
    <row r="115" spans="1:31" ht="21" customHeight="1">
      <c r="A115" s="377"/>
      <c r="B115" s="361">
        <v>6</v>
      </c>
      <c r="C115" s="381"/>
      <c r="D115" s="100"/>
      <c r="E115" s="100"/>
      <c r="F115" s="77"/>
      <c r="G115" s="361">
        <v>6</v>
      </c>
      <c r="H115" s="360"/>
      <c r="I115" s="89"/>
      <c r="J115" s="87"/>
      <c r="K115" s="90"/>
      <c r="L115" s="361">
        <v>6</v>
      </c>
      <c r="M115" s="360"/>
      <c r="N115" s="91"/>
      <c r="O115" s="91"/>
      <c r="P115" s="78"/>
      <c r="Q115" s="361">
        <v>6</v>
      </c>
      <c r="R115" s="381"/>
      <c r="S115" s="100"/>
      <c r="T115" s="100"/>
      <c r="U115" s="78"/>
      <c r="V115" s="361">
        <v>6</v>
      </c>
      <c r="W115" s="372"/>
      <c r="X115" s="76"/>
      <c r="Y115" s="76"/>
      <c r="Z115" s="78"/>
      <c r="AA115" s="361">
        <v>6</v>
      </c>
      <c r="AB115" s="360"/>
      <c r="AC115" s="76"/>
      <c r="AD115" s="76"/>
      <c r="AE115" s="80"/>
    </row>
    <row r="116" spans="1:31" ht="21" customHeight="1">
      <c r="A116" s="377"/>
      <c r="B116" s="361"/>
      <c r="C116" s="382"/>
      <c r="D116" s="101"/>
      <c r="E116" s="102"/>
      <c r="F116" s="77"/>
      <c r="G116" s="361"/>
      <c r="H116" s="368"/>
      <c r="I116" s="76"/>
      <c r="J116" s="79"/>
      <c r="K116" s="78"/>
      <c r="L116" s="361"/>
      <c r="M116" s="368"/>
      <c r="N116" s="91"/>
      <c r="O116" s="91"/>
      <c r="P116" s="78"/>
      <c r="Q116" s="361"/>
      <c r="R116" s="382"/>
      <c r="S116" s="101"/>
      <c r="T116" s="101"/>
      <c r="U116" s="78"/>
      <c r="V116" s="361"/>
      <c r="W116" s="371"/>
      <c r="X116" s="76"/>
      <c r="Y116" s="76"/>
      <c r="Z116" s="78"/>
      <c r="AA116" s="361"/>
      <c r="AB116" s="368"/>
      <c r="AC116" s="76"/>
      <c r="AD116" s="76"/>
      <c r="AE116" s="80"/>
    </row>
    <row r="117" spans="1:31" ht="18.75" customHeight="1">
      <c r="A117" s="377"/>
      <c r="B117" s="361">
        <v>7</v>
      </c>
      <c r="C117" s="360"/>
      <c r="D117" s="76"/>
      <c r="E117" s="76"/>
      <c r="F117" s="77"/>
      <c r="G117" s="361">
        <v>7</v>
      </c>
      <c r="H117" s="360"/>
      <c r="I117" s="76"/>
      <c r="J117" s="79"/>
      <c r="K117" s="78"/>
      <c r="L117" s="361">
        <v>7</v>
      </c>
      <c r="M117" s="360"/>
      <c r="N117" s="76"/>
      <c r="O117" s="76"/>
      <c r="P117" s="90"/>
      <c r="Q117" s="361">
        <v>7</v>
      </c>
      <c r="R117" s="360"/>
      <c r="S117" s="76"/>
      <c r="T117" s="76"/>
      <c r="U117" s="78"/>
      <c r="V117" s="361">
        <v>7</v>
      </c>
      <c r="W117" s="383"/>
      <c r="X117" s="100"/>
      <c r="Y117" s="100"/>
      <c r="Z117" s="90"/>
      <c r="AA117" s="361">
        <v>7</v>
      </c>
      <c r="AB117" s="360"/>
      <c r="AC117" s="76"/>
      <c r="AD117" s="76"/>
      <c r="AE117" s="80"/>
    </row>
    <row r="118" spans="1:31" ht="21" customHeight="1">
      <c r="A118" s="377"/>
      <c r="B118" s="361"/>
      <c r="C118" s="368"/>
      <c r="D118" s="76"/>
      <c r="E118" s="76"/>
      <c r="F118" s="77"/>
      <c r="G118" s="361"/>
      <c r="H118" s="368"/>
      <c r="I118" s="76"/>
      <c r="J118" s="79"/>
      <c r="K118" s="78"/>
      <c r="L118" s="361"/>
      <c r="M118" s="368"/>
      <c r="N118" s="76"/>
      <c r="O118" s="76"/>
      <c r="P118" s="78"/>
      <c r="Q118" s="361"/>
      <c r="R118" s="368"/>
      <c r="S118" s="76"/>
      <c r="T118" s="76"/>
      <c r="U118" s="78"/>
      <c r="V118" s="361"/>
      <c r="W118" s="383"/>
      <c r="X118" s="100"/>
      <c r="Y118" s="100"/>
      <c r="Z118" s="78"/>
      <c r="AA118" s="361"/>
      <c r="AB118" s="368"/>
      <c r="AC118" s="76"/>
      <c r="AD118" s="76"/>
      <c r="AE118" s="80"/>
    </row>
    <row r="119" spans="1:31" ht="21" customHeight="1">
      <c r="A119" s="377"/>
      <c r="B119" s="361">
        <v>8</v>
      </c>
      <c r="C119" s="381"/>
      <c r="D119" s="100"/>
      <c r="E119" s="100"/>
      <c r="F119" s="77"/>
      <c r="G119" s="361">
        <v>8</v>
      </c>
      <c r="H119" s="360"/>
      <c r="I119" s="76"/>
      <c r="J119" s="79"/>
      <c r="K119" s="78"/>
      <c r="L119" s="361">
        <v>8</v>
      </c>
      <c r="M119" s="360"/>
      <c r="N119" s="91"/>
      <c r="O119" s="91"/>
      <c r="P119" s="78"/>
      <c r="Q119" s="361">
        <v>8</v>
      </c>
      <c r="R119" s="381"/>
      <c r="S119" s="95"/>
      <c r="T119" s="95"/>
      <c r="U119" s="78"/>
      <c r="V119" s="361">
        <v>8</v>
      </c>
      <c r="W119" s="360"/>
      <c r="X119" s="76"/>
      <c r="Y119" s="76"/>
      <c r="Z119" s="78"/>
      <c r="AA119" s="361">
        <v>8</v>
      </c>
      <c r="AB119" s="359"/>
      <c r="AC119" s="76"/>
      <c r="AD119" s="76"/>
      <c r="AE119" s="80"/>
    </row>
    <row r="120" spans="1:31" ht="21" customHeight="1">
      <c r="A120" s="377"/>
      <c r="B120" s="361"/>
      <c r="C120" s="382"/>
      <c r="D120" s="101"/>
      <c r="E120" s="102"/>
      <c r="F120" s="77"/>
      <c r="G120" s="361"/>
      <c r="H120" s="368"/>
      <c r="I120" s="76"/>
      <c r="J120" s="79"/>
      <c r="K120" s="78"/>
      <c r="L120" s="361"/>
      <c r="M120" s="368"/>
      <c r="N120" s="76"/>
      <c r="O120" s="76"/>
      <c r="P120" s="78"/>
      <c r="Q120" s="361"/>
      <c r="R120" s="382"/>
      <c r="S120" s="101"/>
      <c r="T120" s="101"/>
      <c r="U120" s="78"/>
      <c r="V120" s="361"/>
      <c r="W120" s="368"/>
      <c r="X120" s="100"/>
      <c r="Y120" s="100"/>
      <c r="Z120" s="78"/>
      <c r="AA120" s="361"/>
      <c r="AB120" s="360"/>
      <c r="AC120" s="91"/>
      <c r="AD120" s="91"/>
      <c r="AE120" s="92"/>
    </row>
    <row r="121" spans="1:31" ht="21" customHeight="1">
      <c r="A121" s="377"/>
      <c r="B121" s="361">
        <v>9</v>
      </c>
      <c r="C121" s="360"/>
      <c r="D121" s="76"/>
      <c r="E121" s="76"/>
      <c r="F121" s="77"/>
      <c r="G121" s="361">
        <v>9</v>
      </c>
      <c r="H121" s="360"/>
      <c r="I121" s="76"/>
      <c r="J121" s="79"/>
      <c r="K121" s="78"/>
      <c r="L121" s="361">
        <v>9</v>
      </c>
      <c r="M121" s="360"/>
      <c r="N121" s="76"/>
      <c r="O121" s="76"/>
      <c r="P121" s="78"/>
      <c r="Q121" s="361">
        <v>9</v>
      </c>
      <c r="R121" s="360"/>
      <c r="S121" s="76"/>
      <c r="T121" s="76"/>
      <c r="U121" s="78"/>
      <c r="V121" s="361">
        <v>9</v>
      </c>
      <c r="W121" s="360"/>
      <c r="X121" s="76"/>
      <c r="Y121" s="76"/>
      <c r="Z121" s="78"/>
      <c r="AA121" s="361">
        <v>9</v>
      </c>
      <c r="AB121" s="359"/>
      <c r="AC121" s="76"/>
      <c r="AD121" s="76"/>
      <c r="AE121" s="80"/>
    </row>
    <row r="122" spans="1:31" ht="21" customHeight="1">
      <c r="A122" s="377"/>
      <c r="B122" s="361"/>
      <c r="C122" s="368"/>
      <c r="D122" s="76"/>
      <c r="E122" s="76"/>
      <c r="F122" s="93"/>
      <c r="G122" s="361"/>
      <c r="H122" s="368"/>
      <c r="I122" s="76"/>
      <c r="J122" s="79"/>
      <c r="K122" s="78"/>
      <c r="L122" s="361"/>
      <c r="M122" s="368"/>
      <c r="N122" s="91"/>
      <c r="O122" s="91"/>
      <c r="P122" s="78"/>
      <c r="Q122" s="361"/>
      <c r="R122" s="368"/>
      <c r="S122" s="76"/>
      <c r="T122" s="76"/>
      <c r="U122" s="78"/>
      <c r="V122" s="361"/>
      <c r="W122" s="368"/>
      <c r="X122" s="76"/>
      <c r="Y122" s="76"/>
      <c r="Z122" s="78"/>
      <c r="AA122" s="361"/>
      <c r="AB122" s="359"/>
      <c r="AC122" s="76"/>
      <c r="AD122" s="76"/>
      <c r="AE122" s="80"/>
    </row>
    <row r="123" spans="1:31" ht="21" customHeight="1">
      <c r="A123" s="377"/>
      <c r="B123" s="361">
        <v>10</v>
      </c>
      <c r="C123" s="360"/>
      <c r="D123" s="76"/>
      <c r="E123" s="76"/>
      <c r="F123" s="93"/>
      <c r="G123" s="361">
        <v>10</v>
      </c>
      <c r="H123" s="359"/>
      <c r="I123" s="76"/>
      <c r="J123" s="79"/>
      <c r="K123" s="78"/>
      <c r="L123" s="361">
        <v>10</v>
      </c>
      <c r="M123" s="360"/>
      <c r="N123" s="91"/>
      <c r="O123" s="91"/>
      <c r="P123" s="78"/>
      <c r="Q123" s="361">
        <v>10</v>
      </c>
      <c r="R123" s="360"/>
      <c r="S123" s="76"/>
      <c r="T123" s="76"/>
      <c r="U123" s="78"/>
      <c r="V123" s="361">
        <v>10</v>
      </c>
      <c r="W123" s="359"/>
      <c r="X123" s="76"/>
      <c r="Y123" s="76"/>
      <c r="Z123" s="78"/>
      <c r="AA123" s="361">
        <v>10</v>
      </c>
      <c r="AB123" s="359"/>
      <c r="AC123" s="76"/>
      <c r="AD123" s="76"/>
      <c r="AE123" s="80"/>
    </row>
    <row r="124" spans="1:31" ht="21" customHeight="1">
      <c r="A124" s="377"/>
      <c r="B124" s="361"/>
      <c r="C124" s="368"/>
      <c r="D124" s="76"/>
      <c r="E124" s="76"/>
      <c r="F124" s="77"/>
      <c r="G124" s="361"/>
      <c r="H124" s="359"/>
      <c r="I124" s="76"/>
      <c r="J124" s="79"/>
      <c r="K124" s="78"/>
      <c r="L124" s="361"/>
      <c r="M124" s="368"/>
      <c r="N124" s="76"/>
      <c r="O124" s="76"/>
      <c r="P124" s="104"/>
      <c r="Q124" s="361"/>
      <c r="R124" s="368"/>
      <c r="S124" s="76"/>
      <c r="T124" s="76"/>
      <c r="U124" s="78"/>
      <c r="V124" s="361"/>
      <c r="W124" s="359"/>
      <c r="X124" s="100"/>
      <c r="Y124" s="100"/>
      <c r="Z124" s="78"/>
      <c r="AA124" s="361"/>
      <c r="AB124" s="359"/>
      <c r="AC124" s="76"/>
      <c r="AD124" s="76"/>
      <c r="AE124" s="80"/>
    </row>
    <row r="125" spans="1:31" ht="21" customHeight="1">
      <c r="A125" s="377"/>
      <c r="B125" s="361">
        <v>11</v>
      </c>
      <c r="C125" s="372"/>
      <c r="D125" s="76"/>
      <c r="E125" s="76"/>
      <c r="F125" s="77"/>
      <c r="G125" s="361">
        <v>11</v>
      </c>
      <c r="H125" s="360"/>
      <c r="I125" s="79"/>
      <c r="J125" s="79"/>
      <c r="K125" s="78"/>
      <c r="L125" s="361">
        <v>11</v>
      </c>
      <c r="M125" s="372"/>
      <c r="N125" s="76"/>
      <c r="O125" s="76"/>
      <c r="P125" s="78"/>
      <c r="Q125" s="361">
        <v>11</v>
      </c>
      <c r="R125" s="372"/>
      <c r="S125" s="79"/>
      <c r="T125" s="79"/>
      <c r="U125" s="90"/>
      <c r="V125" s="361">
        <v>11</v>
      </c>
      <c r="W125" s="372"/>
      <c r="X125" s="79"/>
      <c r="Y125" s="79"/>
      <c r="Z125" s="78"/>
      <c r="AA125" s="361">
        <v>11</v>
      </c>
      <c r="AB125" s="360"/>
      <c r="AC125" s="79"/>
      <c r="AD125" s="79"/>
      <c r="AE125" s="80"/>
    </row>
    <row r="126" spans="1:31" ht="21" customHeight="1">
      <c r="A126" s="377"/>
      <c r="B126" s="361"/>
      <c r="C126" s="371"/>
      <c r="D126" s="76"/>
      <c r="E126" s="76"/>
      <c r="F126" s="77"/>
      <c r="G126" s="361"/>
      <c r="H126" s="368"/>
      <c r="I126" s="96"/>
      <c r="J126" s="96"/>
      <c r="K126" s="78"/>
      <c r="L126" s="361"/>
      <c r="M126" s="371"/>
      <c r="N126" s="79"/>
      <c r="O126" s="79"/>
      <c r="P126" s="97"/>
      <c r="Q126" s="361"/>
      <c r="R126" s="371"/>
      <c r="S126" s="76"/>
      <c r="T126" s="79"/>
      <c r="U126" s="78"/>
      <c r="V126" s="361"/>
      <c r="W126" s="371"/>
      <c r="X126" s="76"/>
      <c r="Y126" s="76"/>
      <c r="Z126" s="78"/>
      <c r="AA126" s="361"/>
      <c r="AB126" s="368"/>
      <c r="AC126" s="79"/>
      <c r="AD126" s="79"/>
      <c r="AE126" s="80"/>
    </row>
    <row r="127" spans="1:31" ht="21" customHeight="1">
      <c r="A127" s="377"/>
      <c r="B127" s="361">
        <v>12</v>
      </c>
      <c r="C127" s="360"/>
      <c r="D127" s="76"/>
      <c r="E127" s="76"/>
      <c r="F127" s="77"/>
      <c r="G127" s="361">
        <v>12</v>
      </c>
      <c r="H127" s="360"/>
      <c r="I127" s="79"/>
      <c r="J127" s="79"/>
      <c r="K127" s="78"/>
      <c r="L127" s="361">
        <v>12</v>
      </c>
      <c r="M127" s="383"/>
      <c r="N127" s="76"/>
      <c r="O127" s="76"/>
      <c r="P127" s="78"/>
      <c r="Q127" s="361">
        <v>12</v>
      </c>
      <c r="R127" s="360"/>
      <c r="S127" s="76"/>
      <c r="T127" s="76"/>
      <c r="U127" s="78"/>
      <c r="V127" s="361">
        <v>12</v>
      </c>
      <c r="W127" s="383"/>
      <c r="X127" s="76"/>
      <c r="Y127" s="76"/>
      <c r="Z127" s="78"/>
      <c r="AA127" s="361">
        <v>12</v>
      </c>
      <c r="AB127" s="359"/>
      <c r="AC127" s="76"/>
      <c r="AD127" s="76"/>
      <c r="AE127" s="80"/>
    </row>
    <row r="128" spans="1:31" ht="21" customHeight="1">
      <c r="A128" s="377"/>
      <c r="B128" s="361"/>
      <c r="C128" s="368"/>
      <c r="D128" s="96"/>
      <c r="E128" s="96"/>
      <c r="F128" s="77"/>
      <c r="G128" s="361"/>
      <c r="H128" s="368"/>
      <c r="I128" s="76"/>
      <c r="J128" s="79"/>
      <c r="K128" s="78"/>
      <c r="L128" s="361"/>
      <c r="M128" s="383"/>
      <c r="N128" s="76"/>
      <c r="O128" s="76"/>
      <c r="P128" s="78"/>
      <c r="Q128" s="361"/>
      <c r="R128" s="368"/>
      <c r="S128" s="95"/>
      <c r="T128" s="95"/>
      <c r="U128" s="78"/>
      <c r="V128" s="361"/>
      <c r="W128" s="383"/>
      <c r="X128" s="76"/>
      <c r="Y128" s="76"/>
      <c r="Z128" s="78"/>
      <c r="AA128" s="361"/>
      <c r="AB128" s="359"/>
      <c r="AC128" s="76"/>
      <c r="AD128" s="76"/>
      <c r="AE128" s="80"/>
    </row>
    <row r="129" spans="1:31" ht="21" customHeight="1">
      <c r="A129" s="377"/>
      <c r="B129" s="361">
        <v>13</v>
      </c>
      <c r="C129" s="360"/>
      <c r="D129" s="76"/>
      <c r="E129" s="76"/>
      <c r="F129" s="77"/>
      <c r="G129" s="361">
        <v>13</v>
      </c>
      <c r="H129" s="359"/>
      <c r="I129" s="98"/>
      <c r="J129" s="79"/>
      <c r="K129" s="78"/>
      <c r="L129" s="361">
        <v>13</v>
      </c>
      <c r="M129" s="360"/>
      <c r="N129" s="76"/>
      <c r="O129" s="76"/>
      <c r="P129" s="78"/>
      <c r="Q129" s="361">
        <v>13</v>
      </c>
      <c r="R129" s="360"/>
      <c r="S129" s="76"/>
      <c r="T129" s="76"/>
      <c r="U129" s="78"/>
      <c r="V129" s="361">
        <v>13</v>
      </c>
      <c r="W129" s="360"/>
      <c r="X129" s="79"/>
      <c r="Y129" s="79"/>
      <c r="Z129" s="78"/>
      <c r="AA129" s="361">
        <v>13</v>
      </c>
      <c r="AB129" s="360"/>
      <c r="AC129" s="76"/>
      <c r="AD129" s="76"/>
      <c r="AE129" s="80"/>
    </row>
    <row r="130" spans="1:31" ht="21" customHeight="1">
      <c r="A130" s="377"/>
      <c r="B130" s="361"/>
      <c r="C130" s="368"/>
      <c r="D130" s="76"/>
      <c r="E130" s="76"/>
      <c r="F130" s="77"/>
      <c r="G130" s="361"/>
      <c r="H130" s="359"/>
      <c r="I130" s="99"/>
      <c r="J130" s="79"/>
      <c r="K130" s="78"/>
      <c r="L130" s="361"/>
      <c r="M130" s="368"/>
      <c r="N130" s="76"/>
      <c r="O130" s="76"/>
      <c r="P130" s="78"/>
      <c r="Q130" s="361"/>
      <c r="R130" s="368"/>
      <c r="S130" s="76"/>
      <c r="T130" s="76"/>
      <c r="U130" s="78"/>
      <c r="V130" s="361"/>
      <c r="W130" s="368"/>
      <c r="X130" s="79"/>
      <c r="Y130" s="79"/>
      <c r="Z130" s="78"/>
      <c r="AA130" s="361"/>
      <c r="AB130" s="368"/>
      <c r="AC130" s="76"/>
      <c r="AD130" s="76"/>
      <c r="AE130" s="80"/>
    </row>
    <row r="131" spans="1:31" ht="21" customHeight="1">
      <c r="A131" s="377"/>
      <c r="B131" s="361">
        <v>14</v>
      </c>
      <c r="C131" s="360"/>
      <c r="D131" s="76"/>
      <c r="E131" s="76"/>
      <c r="F131" s="77"/>
      <c r="G131" s="361">
        <v>14</v>
      </c>
      <c r="H131" s="360"/>
      <c r="I131" s="95"/>
      <c r="J131" s="96"/>
      <c r="K131" s="78"/>
      <c r="L131" s="361">
        <v>14</v>
      </c>
      <c r="M131" s="359"/>
      <c r="N131" s="76"/>
      <c r="O131" s="76"/>
      <c r="P131" s="78"/>
      <c r="Q131" s="361">
        <v>14</v>
      </c>
      <c r="R131" s="360"/>
      <c r="S131" s="76"/>
      <c r="T131" s="76"/>
      <c r="U131" s="78"/>
      <c r="V131" s="361">
        <v>14</v>
      </c>
      <c r="W131" s="372"/>
      <c r="X131" s="76"/>
      <c r="Y131" s="76"/>
      <c r="Z131" s="78"/>
      <c r="AA131" s="361">
        <v>14</v>
      </c>
      <c r="AB131" s="360"/>
      <c r="AC131" s="76"/>
      <c r="AD131" s="76"/>
      <c r="AE131" s="80"/>
    </row>
    <row r="132" spans="1:31" ht="21" customHeight="1">
      <c r="A132" s="377"/>
      <c r="B132" s="361"/>
      <c r="C132" s="368"/>
      <c r="D132" s="79"/>
      <c r="E132" s="79"/>
      <c r="F132" s="77"/>
      <c r="G132" s="361"/>
      <c r="H132" s="368"/>
      <c r="I132" s="99"/>
      <c r="J132" s="79"/>
      <c r="K132" s="78"/>
      <c r="L132" s="361"/>
      <c r="M132" s="359"/>
      <c r="N132" s="76"/>
      <c r="O132" s="76"/>
      <c r="P132" s="78"/>
      <c r="Q132" s="361"/>
      <c r="R132" s="368"/>
      <c r="S132" s="76"/>
      <c r="T132" s="76"/>
      <c r="U132" s="78"/>
      <c r="V132" s="361"/>
      <c r="W132" s="371"/>
      <c r="X132" s="76"/>
      <c r="Y132" s="76"/>
      <c r="Z132" s="78"/>
      <c r="AA132" s="361"/>
      <c r="AB132" s="368"/>
      <c r="AC132" s="76"/>
      <c r="AD132" s="76"/>
      <c r="AE132" s="80"/>
    </row>
    <row r="133" spans="1:31" ht="21" customHeight="1">
      <c r="A133" s="377"/>
      <c r="B133" s="361">
        <v>15</v>
      </c>
      <c r="C133" s="360"/>
      <c r="D133" s="76"/>
      <c r="E133" s="76"/>
      <c r="F133" s="77"/>
      <c r="G133" s="361">
        <v>15</v>
      </c>
      <c r="H133" s="359"/>
      <c r="I133" s="76"/>
      <c r="J133" s="79"/>
      <c r="K133" s="78"/>
      <c r="L133" s="361">
        <v>15</v>
      </c>
      <c r="M133" s="360"/>
      <c r="N133" s="79"/>
      <c r="O133" s="76"/>
      <c r="P133" s="78"/>
      <c r="Q133" s="361">
        <v>15</v>
      </c>
      <c r="R133" s="359"/>
      <c r="S133" s="76"/>
      <c r="T133" s="76"/>
      <c r="U133" s="78"/>
      <c r="V133" s="361">
        <v>15</v>
      </c>
      <c r="W133" s="360"/>
      <c r="X133" s="76"/>
      <c r="Y133" s="76"/>
      <c r="Z133" s="78"/>
      <c r="AA133" s="361">
        <v>15</v>
      </c>
      <c r="AB133" s="359"/>
      <c r="AC133" s="105"/>
      <c r="AD133" s="105"/>
      <c r="AE133" s="106"/>
    </row>
    <row r="134" spans="1:31" ht="21" customHeight="1" thickBot="1">
      <c r="A134" s="378"/>
      <c r="B134" s="384"/>
      <c r="C134" s="364"/>
      <c r="D134" s="82"/>
      <c r="E134" s="82"/>
      <c r="F134" s="83"/>
      <c r="G134" s="384"/>
      <c r="H134" s="386"/>
      <c r="I134" s="82"/>
      <c r="J134" s="84"/>
      <c r="K134" s="85"/>
      <c r="L134" s="384"/>
      <c r="M134" s="364"/>
      <c r="N134" s="82"/>
      <c r="O134" s="82"/>
      <c r="P134" s="85"/>
      <c r="Q134" s="384"/>
      <c r="R134" s="386"/>
      <c r="S134" s="82"/>
      <c r="T134" s="82"/>
      <c r="U134" s="85"/>
      <c r="V134" s="384"/>
      <c r="W134" s="364"/>
      <c r="X134" s="82"/>
      <c r="Y134" s="82"/>
      <c r="Z134" s="85"/>
      <c r="AA134" s="384"/>
      <c r="AB134" s="386"/>
      <c r="AC134" s="107"/>
      <c r="AD134" s="107"/>
      <c r="AE134" s="108"/>
    </row>
    <row r="135" spans="1:31" ht="21" customHeight="1">
      <c r="A135" s="376" t="s">
        <v>97</v>
      </c>
      <c r="B135" s="374">
        <v>1</v>
      </c>
      <c r="C135" s="370"/>
      <c r="D135" s="73"/>
      <c r="E135" s="73"/>
      <c r="F135" s="72"/>
      <c r="G135" s="374">
        <v>1</v>
      </c>
      <c r="H135" s="370"/>
      <c r="I135" s="73"/>
      <c r="J135" s="73"/>
      <c r="K135" s="74"/>
      <c r="L135" s="374">
        <v>1</v>
      </c>
      <c r="M135" s="373"/>
      <c r="N135" s="73"/>
      <c r="O135" s="73"/>
      <c r="P135" s="74"/>
      <c r="Q135" s="374">
        <v>1</v>
      </c>
      <c r="R135" s="370"/>
      <c r="S135" s="73"/>
      <c r="T135" s="73"/>
      <c r="U135" s="74"/>
      <c r="V135" s="374">
        <v>1</v>
      </c>
      <c r="W135" s="370"/>
      <c r="X135" s="73"/>
      <c r="Y135" s="73"/>
      <c r="Z135" s="74"/>
      <c r="AA135" s="374">
        <v>1</v>
      </c>
      <c r="AB135" s="370"/>
      <c r="AC135" s="73"/>
      <c r="AD135" s="73"/>
      <c r="AE135" s="75"/>
    </row>
    <row r="136" spans="1:31" ht="21" customHeight="1">
      <c r="A136" s="377"/>
      <c r="B136" s="361"/>
      <c r="C136" s="371"/>
      <c r="D136" s="76"/>
      <c r="E136" s="76"/>
      <c r="F136" s="77"/>
      <c r="G136" s="361"/>
      <c r="H136" s="371"/>
      <c r="I136" s="79"/>
      <c r="J136" s="79"/>
      <c r="K136" s="78"/>
      <c r="L136" s="361"/>
      <c r="M136" s="368"/>
      <c r="N136" s="93"/>
      <c r="O136" s="93"/>
      <c r="P136" s="78"/>
      <c r="Q136" s="361"/>
      <c r="R136" s="371"/>
      <c r="S136" s="76"/>
      <c r="T136" s="76"/>
      <c r="U136" s="78"/>
      <c r="V136" s="361"/>
      <c r="W136" s="371"/>
      <c r="X136" s="76"/>
      <c r="Y136" s="76"/>
      <c r="Z136" s="78"/>
      <c r="AA136" s="361"/>
      <c r="AB136" s="371"/>
      <c r="AC136" s="95"/>
      <c r="AD136" s="95"/>
      <c r="AE136" s="80"/>
    </row>
    <row r="137" spans="1:31" ht="21" customHeight="1">
      <c r="A137" s="377"/>
      <c r="B137" s="361">
        <v>2</v>
      </c>
      <c r="C137" s="372"/>
      <c r="D137" s="76"/>
      <c r="E137" s="76"/>
      <c r="F137" s="77"/>
      <c r="G137" s="361">
        <v>2</v>
      </c>
      <c r="H137" s="360"/>
      <c r="I137" s="79"/>
      <c r="J137" s="79"/>
      <c r="K137" s="78"/>
      <c r="L137" s="361">
        <v>2</v>
      </c>
      <c r="M137" s="372"/>
      <c r="N137" s="76"/>
      <c r="O137" s="76"/>
      <c r="P137" s="78"/>
      <c r="Q137" s="361">
        <v>2</v>
      </c>
      <c r="R137" s="372"/>
      <c r="S137" s="79"/>
      <c r="T137" s="79"/>
      <c r="U137" s="90"/>
      <c r="V137" s="361">
        <v>2</v>
      </c>
      <c r="W137" s="372"/>
      <c r="X137" s="79"/>
      <c r="Y137" s="79"/>
      <c r="Z137" s="78"/>
      <c r="AA137" s="361">
        <v>2</v>
      </c>
      <c r="AB137" s="360"/>
      <c r="AC137" s="79"/>
      <c r="AD137" s="79"/>
      <c r="AE137" s="80"/>
    </row>
    <row r="138" spans="1:31" ht="21" customHeight="1">
      <c r="A138" s="377"/>
      <c r="B138" s="361"/>
      <c r="C138" s="371"/>
      <c r="D138" s="76"/>
      <c r="E138" s="76"/>
      <c r="F138" s="77"/>
      <c r="G138" s="361"/>
      <c r="H138" s="368"/>
      <c r="I138" s="96"/>
      <c r="J138" s="96"/>
      <c r="K138" s="78"/>
      <c r="L138" s="361"/>
      <c r="M138" s="371"/>
      <c r="N138" s="79"/>
      <c r="O138" s="79"/>
      <c r="P138" s="97"/>
      <c r="Q138" s="361"/>
      <c r="R138" s="371"/>
      <c r="S138" s="76"/>
      <c r="T138" s="79"/>
      <c r="U138" s="78"/>
      <c r="V138" s="361"/>
      <c r="W138" s="371"/>
      <c r="X138" s="76"/>
      <c r="Y138" s="76"/>
      <c r="Z138" s="78"/>
      <c r="AA138" s="361"/>
      <c r="AB138" s="368"/>
      <c r="AC138" s="79"/>
      <c r="AD138" s="79"/>
      <c r="AE138" s="80"/>
    </row>
    <row r="139" spans="1:31" ht="21" customHeight="1">
      <c r="A139" s="377"/>
      <c r="B139" s="361">
        <v>3</v>
      </c>
      <c r="C139" s="360"/>
      <c r="D139" s="76"/>
      <c r="E139" s="76"/>
      <c r="F139" s="77"/>
      <c r="G139" s="361">
        <v>3</v>
      </c>
      <c r="H139" s="360"/>
      <c r="I139" s="79"/>
      <c r="J139" s="79"/>
      <c r="K139" s="78"/>
      <c r="L139" s="361">
        <v>3</v>
      </c>
      <c r="M139" s="383"/>
      <c r="N139" s="76"/>
      <c r="O139" s="76"/>
      <c r="P139" s="78"/>
      <c r="Q139" s="361">
        <v>3</v>
      </c>
      <c r="R139" s="360"/>
      <c r="S139" s="76"/>
      <c r="T139" s="76"/>
      <c r="U139" s="78"/>
      <c r="V139" s="361">
        <v>3</v>
      </c>
      <c r="W139" s="383"/>
      <c r="X139" s="76"/>
      <c r="Y139" s="76"/>
      <c r="Z139" s="78"/>
      <c r="AA139" s="361">
        <v>3</v>
      </c>
      <c r="AB139" s="359"/>
      <c r="AC139" s="76"/>
      <c r="AD139" s="76"/>
      <c r="AE139" s="80"/>
    </row>
    <row r="140" spans="1:31" ht="21" customHeight="1">
      <c r="A140" s="377"/>
      <c r="B140" s="361"/>
      <c r="C140" s="368"/>
      <c r="D140" s="96"/>
      <c r="E140" s="96"/>
      <c r="F140" s="77"/>
      <c r="G140" s="361"/>
      <c r="H140" s="368"/>
      <c r="I140" s="76"/>
      <c r="J140" s="79"/>
      <c r="K140" s="78"/>
      <c r="L140" s="361"/>
      <c r="M140" s="383"/>
      <c r="N140" s="76"/>
      <c r="O140" s="76"/>
      <c r="P140" s="78"/>
      <c r="Q140" s="361"/>
      <c r="R140" s="368"/>
      <c r="S140" s="95"/>
      <c r="T140" s="95"/>
      <c r="U140" s="78"/>
      <c r="V140" s="361"/>
      <c r="W140" s="383"/>
      <c r="X140" s="76"/>
      <c r="Y140" s="76"/>
      <c r="Z140" s="78"/>
      <c r="AA140" s="361"/>
      <c r="AB140" s="359"/>
      <c r="AC140" s="76"/>
      <c r="AD140" s="76"/>
      <c r="AE140" s="80"/>
    </row>
    <row r="141" spans="1:31" ht="21" customHeight="1">
      <c r="A141" s="377"/>
      <c r="B141" s="361">
        <v>4</v>
      </c>
      <c r="C141" s="360"/>
      <c r="D141" s="76"/>
      <c r="E141" s="76"/>
      <c r="F141" s="77"/>
      <c r="G141" s="361">
        <v>4</v>
      </c>
      <c r="H141" s="359"/>
      <c r="I141" s="98"/>
      <c r="J141" s="79"/>
      <c r="K141" s="78"/>
      <c r="L141" s="361">
        <v>4</v>
      </c>
      <c r="M141" s="360"/>
      <c r="N141" s="76"/>
      <c r="O141" s="76"/>
      <c r="P141" s="78"/>
      <c r="Q141" s="361">
        <v>4</v>
      </c>
      <c r="R141" s="360"/>
      <c r="S141" s="76"/>
      <c r="T141" s="76"/>
      <c r="U141" s="78"/>
      <c r="V141" s="361">
        <v>4</v>
      </c>
      <c r="W141" s="360"/>
      <c r="X141" s="79"/>
      <c r="Y141" s="79"/>
      <c r="Z141" s="78"/>
      <c r="AA141" s="361">
        <v>4</v>
      </c>
      <c r="AB141" s="360"/>
      <c r="AC141" s="76"/>
      <c r="AD141" s="76"/>
      <c r="AE141" s="80"/>
    </row>
    <row r="142" spans="1:31" ht="21" customHeight="1">
      <c r="A142" s="377"/>
      <c r="B142" s="361"/>
      <c r="C142" s="368"/>
      <c r="D142" s="76"/>
      <c r="E142" s="76"/>
      <c r="F142" s="77"/>
      <c r="G142" s="361"/>
      <c r="H142" s="359"/>
      <c r="I142" s="99"/>
      <c r="J142" s="79"/>
      <c r="K142" s="78"/>
      <c r="L142" s="361"/>
      <c r="M142" s="368"/>
      <c r="N142" s="76"/>
      <c r="O142" s="76"/>
      <c r="P142" s="78"/>
      <c r="Q142" s="361"/>
      <c r="R142" s="368"/>
      <c r="S142" s="76"/>
      <c r="T142" s="76"/>
      <c r="U142" s="78"/>
      <c r="V142" s="361"/>
      <c r="W142" s="368"/>
      <c r="X142" s="79"/>
      <c r="Y142" s="79"/>
      <c r="Z142" s="78"/>
      <c r="AA142" s="361"/>
      <c r="AB142" s="368"/>
      <c r="AC142" s="76"/>
      <c r="AD142" s="76"/>
      <c r="AE142" s="80"/>
    </row>
    <row r="143" spans="1:31" ht="21" customHeight="1">
      <c r="A143" s="377"/>
      <c r="B143" s="361">
        <v>5</v>
      </c>
      <c r="C143" s="360"/>
      <c r="D143" s="76"/>
      <c r="E143" s="76"/>
      <c r="F143" s="77"/>
      <c r="G143" s="361">
        <v>5</v>
      </c>
      <c r="H143" s="360"/>
      <c r="I143" s="95"/>
      <c r="J143" s="96"/>
      <c r="K143" s="78"/>
      <c r="L143" s="361">
        <v>5</v>
      </c>
      <c r="M143" s="359"/>
      <c r="N143" s="76"/>
      <c r="O143" s="76"/>
      <c r="P143" s="78"/>
      <c r="Q143" s="361">
        <v>5</v>
      </c>
      <c r="R143" s="360"/>
      <c r="S143" s="76"/>
      <c r="T143" s="76"/>
      <c r="U143" s="78"/>
      <c r="V143" s="361">
        <v>5</v>
      </c>
      <c r="W143" s="372"/>
      <c r="X143" s="76"/>
      <c r="Y143" s="76"/>
      <c r="Z143" s="78"/>
      <c r="AA143" s="361">
        <v>5</v>
      </c>
      <c r="AB143" s="360"/>
      <c r="AC143" s="76"/>
      <c r="AD143" s="76"/>
      <c r="AE143" s="80"/>
    </row>
    <row r="144" spans="1:31" ht="21" customHeight="1">
      <c r="A144" s="377"/>
      <c r="B144" s="361"/>
      <c r="C144" s="368"/>
      <c r="D144" s="79"/>
      <c r="E144" s="79"/>
      <c r="F144" s="77"/>
      <c r="G144" s="361"/>
      <c r="H144" s="368"/>
      <c r="I144" s="99"/>
      <c r="J144" s="79"/>
      <c r="K144" s="78"/>
      <c r="L144" s="361"/>
      <c r="M144" s="359"/>
      <c r="N144" s="76"/>
      <c r="O144" s="76"/>
      <c r="P144" s="78"/>
      <c r="Q144" s="361"/>
      <c r="R144" s="368"/>
      <c r="S144" s="76"/>
      <c r="T144" s="76"/>
      <c r="U144" s="78"/>
      <c r="V144" s="361"/>
      <c r="W144" s="371"/>
      <c r="X144" s="76"/>
      <c r="Y144" s="76"/>
      <c r="Z144" s="78"/>
      <c r="AA144" s="361"/>
      <c r="AB144" s="368"/>
      <c r="AC144" s="76"/>
      <c r="AD144" s="76"/>
      <c r="AE144" s="80"/>
    </row>
    <row r="145" spans="1:31" ht="21" customHeight="1">
      <c r="A145" s="377"/>
      <c r="B145" s="361">
        <v>6</v>
      </c>
      <c r="C145" s="381"/>
      <c r="D145" s="100"/>
      <c r="E145" s="100"/>
      <c r="F145" s="77"/>
      <c r="G145" s="361">
        <v>6</v>
      </c>
      <c r="H145" s="360"/>
      <c r="I145" s="89"/>
      <c r="J145" s="87"/>
      <c r="K145" s="90"/>
      <c r="L145" s="361">
        <v>6</v>
      </c>
      <c r="M145" s="360"/>
      <c r="N145" s="91"/>
      <c r="O145" s="91"/>
      <c r="P145" s="78"/>
      <c r="Q145" s="361">
        <v>6</v>
      </c>
      <c r="R145" s="381"/>
      <c r="S145" s="100"/>
      <c r="T145" s="100"/>
      <c r="U145" s="78"/>
      <c r="V145" s="361">
        <v>6</v>
      </c>
      <c r="W145" s="372"/>
      <c r="X145" s="76"/>
      <c r="Y145" s="76"/>
      <c r="Z145" s="78"/>
      <c r="AA145" s="361">
        <v>6</v>
      </c>
      <c r="AB145" s="360"/>
      <c r="AC145" s="76"/>
      <c r="AD145" s="76"/>
      <c r="AE145" s="80"/>
    </row>
    <row r="146" spans="1:31" ht="21" customHeight="1">
      <c r="A146" s="377"/>
      <c r="B146" s="361"/>
      <c r="C146" s="382"/>
      <c r="D146" s="101"/>
      <c r="E146" s="102"/>
      <c r="F146" s="77"/>
      <c r="G146" s="361"/>
      <c r="H146" s="368"/>
      <c r="I146" s="76"/>
      <c r="J146" s="79"/>
      <c r="K146" s="78"/>
      <c r="L146" s="361"/>
      <c r="M146" s="368"/>
      <c r="N146" s="91"/>
      <c r="O146" s="91"/>
      <c r="P146" s="78"/>
      <c r="Q146" s="361"/>
      <c r="R146" s="382"/>
      <c r="S146" s="101"/>
      <c r="T146" s="101"/>
      <c r="U146" s="78"/>
      <c r="V146" s="361"/>
      <c r="W146" s="371"/>
      <c r="X146" s="76"/>
      <c r="Y146" s="76"/>
      <c r="Z146" s="78"/>
      <c r="AA146" s="361"/>
      <c r="AB146" s="368"/>
      <c r="AC146" s="76"/>
      <c r="AD146" s="76"/>
      <c r="AE146" s="80"/>
    </row>
    <row r="147" spans="1:31" ht="21" customHeight="1">
      <c r="A147" s="377"/>
      <c r="B147" s="361">
        <v>7</v>
      </c>
      <c r="C147" s="360"/>
      <c r="D147" s="76"/>
      <c r="E147" s="76"/>
      <c r="F147" s="77"/>
      <c r="G147" s="361">
        <v>7</v>
      </c>
      <c r="H147" s="360"/>
      <c r="I147" s="76"/>
      <c r="J147" s="79"/>
      <c r="K147" s="78"/>
      <c r="L147" s="361">
        <v>7</v>
      </c>
      <c r="M147" s="360"/>
      <c r="N147" s="76"/>
      <c r="O147" s="76"/>
      <c r="P147" s="90"/>
      <c r="Q147" s="361">
        <v>7</v>
      </c>
      <c r="R147" s="360"/>
      <c r="S147" s="76"/>
      <c r="T147" s="76"/>
      <c r="U147" s="78"/>
      <c r="V147" s="361">
        <v>7</v>
      </c>
      <c r="W147" s="383"/>
      <c r="X147" s="100"/>
      <c r="Y147" s="100"/>
      <c r="Z147" s="90"/>
      <c r="AA147" s="361">
        <v>7</v>
      </c>
      <c r="AB147" s="360"/>
      <c r="AC147" s="76"/>
      <c r="AD147" s="76"/>
      <c r="AE147" s="80"/>
    </row>
    <row r="148" spans="1:31" ht="21" customHeight="1">
      <c r="A148" s="377"/>
      <c r="B148" s="361"/>
      <c r="C148" s="368"/>
      <c r="D148" s="76"/>
      <c r="E148" s="76"/>
      <c r="F148" s="77"/>
      <c r="G148" s="361"/>
      <c r="H148" s="368"/>
      <c r="I148" s="76"/>
      <c r="J148" s="79"/>
      <c r="K148" s="78"/>
      <c r="L148" s="361"/>
      <c r="M148" s="368"/>
      <c r="N148" s="76"/>
      <c r="O148" s="76"/>
      <c r="P148" s="78"/>
      <c r="Q148" s="361"/>
      <c r="R148" s="368"/>
      <c r="S148" s="76"/>
      <c r="T148" s="76"/>
      <c r="U148" s="78"/>
      <c r="V148" s="361"/>
      <c r="W148" s="383"/>
      <c r="X148" s="100"/>
      <c r="Y148" s="100"/>
      <c r="Z148" s="78"/>
      <c r="AA148" s="361"/>
      <c r="AB148" s="368"/>
      <c r="AC148" s="76"/>
      <c r="AD148" s="76"/>
      <c r="AE148" s="80"/>
    </row>
    <row r="149" spans="1:31" ht="21" customHeight="1">
      <c r="A149" s="377"/>
      <c r="B149" s="361">
        <v>8</v>
      </c>
      <c r="C149" s="381"/>
      <c r="D149" s="100"/>
      <c r="E149" s="100"/>
      <c r="F149" s="77"/>
      <c r="G149" s="361">
        <v>8</v>
      </c>
      <c r="H149" s="360"/>
      <c r="I149" s="76"/>
      <c r="J149" s="79"/>
      <c r="K149" s="78"/>
      <c r="L149" s="361">
        <v>8</v>
      </c>
      <c r="M149" s="360"/>
      <c r="N149" s="91"/>
      <c r="O149" s="91"/>
      <c r="P149" s="78"/>
      <c r="Q149" s="361">
        <v>8</v>
      </c>
      <c r="R149" s="381"/>
      <c r="S149" s="95"/>
      <c r="T149" s="95"/>
      <c r="U149" s="78"/>
      <c r="V149" s="361">
        <v>8</v>
      </c>
      <c r="W149" s="360"/>
      <c r="X149" s="76"/>
      <c r="Y149" s="76"/>
      <c r="Z149" s="78"/>
      <c r="AA149" s="361">
        <v>8</v>
      </c>
      <c r="AB149" s="359"/>
      <c r="AC149" s="76"/>
      <c r="AD149" s="76"/>
      <c r="AE149" s="80"/>
    </row>
    <row r="150" spans="1:31" ht="21" customHeight="1">
      <c r="A150" s="377"/>
      <c r="B150" s="361"/>
      <c r="C150" s="382"/>
      <c r="D150" s="101"/>
      <c r="E150" s="102"/>
      <c r="F150" s="77"/>
      <c r="G150" s="361"/>
      <c r="H150" s="368"/>
      <c r="I150" s="76"/>
      <c r="J150" s="79"/>
      <c r="K150" s="78"/>
      <c r="L150" s="361"/>
      <c r="M150" s="368"/>
      <c r="N150" s="76"/>
      <c r="O150" s="76"/>
      <c r="P150" s="78"/>
      <c r="Q150" s="361"/>
      <c r="R150" s="382"/>
      <c r="S150" s="101"/>
      <c r="T150" s="101"/>
      <c r="U150" s="78"/>
      <c r="V150" s="361"/>
      <c r="W150" s="368"/>
      <c r="X150" s="100"/>
      <c r="Y150" s="100"/>
      <c r="Z150" s="78"/>
      <c r="AA150" s="361"/>
      <c r="AB150" s="360"/>
      <c r="AC150" s="91"/>
      <c r="AD150" s="91"/>
      <c r="AE150" s="92"/>
    </row>
    <row r="151" spans="1:31" ht="21" customHeight="1">
      <c r="A151" s="377"/>
      <c r="B151" s="361">
        <v>9</v>
      </c>
      <c r="C151" s="360"/>
      <c r="D151" s="76"/>
      <c r="E151" s="76"/>
      <c r="F151" s="77"/>
      <c r="G151" s="361">
        <v>9</v>
      </c>
      <c r="H151" s="360"/>
      <c r="I151" s="76"/>
      <c r="J151" s="79"/>
      <c r="K151" s="78"/>
      <c r="L151" s="361">
        <v>9</v>
      </c>
      <c r="M151" s="360"/>
      <c r="N151" s="76"/>
      <c r="O151" s="76"/>
      <c r="P151" s="78"/>
      <c r="Q151" s="361">
        <v>9</v>
      </c>
      <c r="R151" s="360"/>
      <c r="S151" s="76"/>
      <c r="T151" s="76"/>
      <c r="U151" s="78"/>
      <c r="V151" s="361">
        <v>9</v>
      </c>
      <c r="W151" s="360"/>
      <c r="X151" s="76"/>
      <c r="Y151" s="76"/>
      <c r="Z151" s="78"/>
      <c r="AA151" s="361">
        <v>9</v>
      </c>
      <c r="AB151" s="359"/>
      <c r="AC151" s="76"/>
      <c r="AD151" s="76"/>
      <c r="AE151" s="80"/>
    </row>
    <row r="152" spans="1:31" ht="21" customHeight="1">
      <c r="A152" s="377"/>
      <c r="B152" s="361"/>
      <c r="C152" s="368"/>
      <c r="D152" s="76"/>
      <c r="E152" s="76"/>
      <c r="F152" s="93"/>
      <c r="G152" s="361"/>
      <c r="H152" s="368"/>
      <c r="I152" s="76"/>
      <c r="J152" s="79"/>
      <c r="K152" s="78"/>
      <c r="L152" s="361"/>
      <c r="M152" s="368"/>
      <c r="N152" s="91"/>
      <c r="O152" s="91"/>
      <c r="P152" s="78"/>
      <c r="Q152" s="361"/>
      <c r="R152" s="368"/>
      <c r="S152" s="76"/>
      <c r="T152" s="76"/>
      <c r="U152" s="78"/>
      <c r="V152" s="361"/>
      <c r="W152" s="368"/>
      <c r="X152" s="76"/>
      <c r="Y152" s="76"/>
      <c r="Z152" s="78"/>
      <c r="AA152" s="361"/>
      <c r="AB152" s="359"/>
      <c r="AC152" s="76"/>
      <c r="AD152" s="76"/>
      <c r="AE152" s="80"/>
    </row>
    <row r="153" spans="1:31" ht="21" customHeight="1">
      <c r="A153" s="377"/>
      <c r="B153" s="361">
        <v>10</v>
      </c>
      <c r="C153" s="360"/>
      <c r="D153" s="76"/>
      <c r="E153" s="76"/>
      <c r="F153" s="93"/>
      <c r="G153" s="361">
        <v>10</v>
      </c>
      <c r="H153" s="359"/>
      <c r="I153" s="76"/>
      <c r="J153" s="79"/>
      <c r="K153" s="78"/>
      <c r="L153" s="361">
        <v>10</v>
      </c>
      <c r="M153" s="360"/>
      <c r="N153" s="91"/>
      <c r="O153" s="91"/>
      <c r="P153" s="78"/>
      <c r="Q153" s="361">
        <v>10</v>
      </c>
      <c r="R153" s="360"/>
      <c r="S153" s="76"/>
      <c r="T153" s="76"/>
      <c r="U153" s="78"/>
      <c r="V153" s="361">
        <v>10</v>
      </c>
      <c r="W153" s="359"/>
      <c r="X153" s="76"/>
      <c r="Y153" s="76"/>
      <c r="Z153" s="78"/>
      <c r="AA153" s="361">
        <v>10</v>
      </c>
      <c r="AB153" s="359"/>
      <c r="AC153" s="76"/>
      <c r="AD153" s="76"/>
      <c r="AE153" s="80"/>
    </row>
    <row r="154" spans="1:31" ht="21" customHeight="1">
      <c r="A154" s="377"/>
      <c r="B154" s="361"/>
      <c r="C154" s="368"/>
      <c r="D154" s="76"/>
      <c r="E154" s="76"/>
      <c r="F154" s="77"/>
      <c r="G154" s="361"/>
      <c r="H154" s="359"/>
      <c r="I154" s="76"/>
      <c r="J154" s="79"/>
      <c r="K154" s="78"/>
      <c r="L154" s="361"/>
      <c r="M154" s="368"/>
      <c r="N154" s="76"/>
      <c r="O154" s="76"/>
      <c r="P154" s="104"/>
      <c r="Q154" s="361"/>
      <c r="R154" s="368"/>
      <c r="S154" s="76"/>
      <c r="T154" s="76"/>
      <c r="U154" s="78"/>
      <c r="V154" s="361"/>
      <c r="W154" s="359"/>
      <c r="X154" s="100"/>
      <c r="Y154" s="100"/>
      <c r="Z154" s="78"/>
      <c r="AA154" s="361"/>
      <c r="AB154" s="359"/>
      <c r="AC154" s="76"/>
      <c r="AD154" s="76"/>
      <c r="AE154" s="80"/>
    </row>
    <row r="155" spans="1:31" ht="21" customHeight="1">
      <c r="A155" s="377"/>
      <c r="B155" s="361">
        <v>11</v>
      </c>
      <c r="C155" s="372"/>
      <c r="D155" s="76"/>
      <c r="E155" s="76"/>
      <c r="F155" s="77"/>
      <c r="G155" s="361">
        <v>11</v>
      </c>
      <c r="H155" s="360"/>
      <c r="I155" s="79"/>
      <c r="J155" s="79"/>
      <c r="K155" s="78"/>
      <c r="L155" s="361">
        <v>11</v>
      </c>
      <c r="M155" s="372"/>
      <c r="N155" s="76"/>
      <c r="O155" s="76"/>
      <c r="P155" s="78"/>
      <c r="Q155" s="361">
        <v>11</v>
      </c>
      <c r="R155" s="372"/>
      <c r="S155" s="79"/>
      <c r="T155" s="79"/>
      <c r="U155" s="90"/>
      <c r="V155" s="361">
        <v>11</v>
      </c>
      <c r="W155" s="372"/>
      <c r="X155" s="79"/>
      <c r="Y155" s="79"/>
      <c r="Z155" s="78"/>
      <c r="AA155" s="361">
        <v>11</v>
      </c>
      <c r="AB155" s="360"/>
      <c r="AC155" s="79"/>
      <c r="AD155" s="79"/>
      <c r="AE155" s="80"/>
    </row>
    <row r="156" spans="1:31" ht="21" customHeight="1">
      <c r="A156" s="377"/>
      <c r="B156" s="361"/>
      <c r="C156" s="371"/>
      <c r="D156" s="76"/>
      <c r="E156" s="76"/>
      <c r="F156" s="77"/>
      <c r="G156" s="361"/>
      <c r="H156" s="368"/>
      <c r="I156" s="96"/>
      <c r="J156" s="96"/>
      <c r="K156" s="78"/>
      <c r="L156" s="361"/>
      <c r="M156" s="371"/>
      <c r="N156" s="79"/>
      <c r="O156" s="79"/>
      <c r="P156" s="97"/>
      <c r="Q156" s="361"/>
      <c r="R156" s="371"/>
      <c r="S156" s="76"/>
      <c r="T156" s="79"/>
      <c r="U156" s="78"/>
      <c r="V156" s="361"/>
      <c r="W156" s="371"/>
      <c r="X156" s="76"/>
      <c r="Y156" s="76"/>
      <c r="Z156" s="78"/>
      <c r="AA156" s="361"/>
      <c r="AB156" s="368"/>
      <c r="AC156" s="79"/>
      <c r="AD156" s="79"/>
      <c r="AE156" s="80"/>
    </row>
    <row r="157" spans="1:31" ht="21" customHeight="1">
      <c r="A157" s="377"/>
      <c r="B157" s="361">
        <v>12</v>
      </c>
      <c r="C157" s="360"/>
      <c r="D157" s="76"/>
      <c r="E157" s="76"/>
      <c r="F157" s="77"/>
      <c r="G157" s="361">
        <v>12</v>
      </c>
      <c r="H157" s="360"/>
      <c r="I157" s="79"/>
      <c r="J157" s="79"/>
      <c r="K157" s="78"/>
      <c r="L157" s="361">
        <v>12</v>
      </c>
      <c r="M157" s="383"/>
      <c r="N157" s="76"/>
      <c r="O157" s="76"/>
      <c r="P157" s="78"/>
      <c r="Q157" s="361">
        <v>12</v>
      </c>
      <c r="R157" s="360"/>
      <c r="S157" s="76"/>
      <c r="T157" s="76"/>
      <c r="U157" s="78"/>
      <c r="V157" s="361">
        <v>12</v>
      </c>
      <c r="W157" s="383"/>
      <c r="X157" s="76"/>
      <c r="Y157" s="76"/>
      <c r="Z157" s="78"/>
      <c r="AA157" s="361">
        <v>12</v>
      </c>
      <c r="AB157" s="359"/>
      <c r="AC157" s="76"/>
      <c r="AD157" s="76"/>
      <c r="AE157" s="80"/>
    </row>
    <row r="158" spans="1:31" ht="21" customHeight="1">
      <c r="A158" s="377"/>
      <c r="B158" s="361"/>
      <c r="C158" s="368"/>
      <c r="D158" s="96"/>
      <c r="E158" s="96"/>
      <c r="F158" s="77"/>
      <c r="G158" s="361"/>
      <c r="H158" s="368"/>
      <c r="I158" s="76"/>
      <c r="J158" s="79"/>
      <c r="K158" s="78"/>
      <c r="L158" s="361"/>
      <c r="M158" s="383"/>
      <c r="N158" s="76"/>
      <c r="O158" s="76"/>
      <c r="P158" s="78"/>
      <c r="Q158" s="361"/>
      <c r="R158" s="368"/>
      <c r="S158" s="95"/>
      <c r="T158" s="95"/>
      <c r="U158" s="78"/>
      <c r="V158" s="361"/>
      <c r="W158" s="383"/>
      <c r="X158" s="76"/>
      <c r="Y158" s="76"/>
      <c r="Z158" s="78"/>
      <c r="AA158" s="361"/>
      <c r="AB158" s="359"/>
      <c r="AC158" s="76"/>
      <c r="AD158" s="76"/>
      <c r="AE158" s="80"/>
    </row>
    <row r="159" spans="1:31" ht="21" customHeight="1">
      <c r="A159" s="377"/>
      <c r="B159" s="361">
        <v>13</v>
      </c>
      <c r="C159" s="360"/>
      <c r="D159" s="76"/>
      <c r="E159" s="76"/>
      <c r="F159" s="77"/>
      <c r="G159" s="361">
        <v>13</v>
      </c>
      <c r="H159" s="359"/>
      <c r="I159" s="98"/>
      <c r="J159" s="79"/>
      <c r="K159" s="78"/>
      <c r="L159" s="361">
        <v>13</v>
      </c>
      <c r="M159" s="360"/>
      <c r="N159" s="76"/>
      <c r="O159" s="76"/>
      <c r="P159" s="78"/>
      <c r="Q159" s="361">
        <v>13</v>
      </c>
      <c r="R159" s="360"/>
      <c r="S159" s="76"/>
      <c r="T159" s="76"/>
      <c r="U159" s="78"/>
      <c r="V159" s="361">
        <v>13</v>
      </c>
      <c r="W159" s="360"/>
      <c r="X159" s="79"/>
      <c r="Y159" s="79"/>
      <c r="Z159" s="78"/>
      <c r="AA159" s="361">
        <v>13</v>
      </c>
      <c r="AB159" s="360"/>
      <c r="AC159" s="76"/>
      <c r="AD159" s="76"/>
      <c r="AE159" s="80"/>
    </row>
    <row r="160" spans="1:31" ht="21" customHeight="1">
      <c r="A160" s="377"/>
      <c r="B160" s="361"/>
      <c r="C160" s="368"/>
      <c r="D160" s="76"/>
      <c r="E160" s="76"/>
      <c r="F160" s="77"/>
      <c r="G160" s="361"/>
      <c r="H160" s="359"/>
      <c r="I160" s="99"/>
      <c r="J160" s="79"/>
      <c r="K160" s="78"/>
      <c r="L160" s="361"/>
      <c r="M160" s="368"/>
      <c r="N160" s="76"/>
      <c r="O160" s="76"/>
      <c r="P160" s="78"/>
      <c r="Q160" s="361"/>
      <c r="R160" s="368"/>
      <c r="S160" s="76"/>
      <c r="T160" s="76"/>
      <c r="U160" s="78"/>
      <c r="V160" s="361"/>
      <c r="W160" s="368"/>
      <c r="X160" s="79"/>
      <c r="Y160" s="79"/>
      <c r="Z160" s="78"/>
      <c r="AA160" s="361"/>
      <c r="AB160" s="368"/>
      <c r="AC160" s="76"/>
      <c r="AD160" s="76"/>
      <c r="AE160" s="80"/>
    </row>
    <row r="161" spans="1:31" ht="21" customHeight="1">
      <c r="A161" s="377"/>
      <c r="B161" s="361">
        <v>14</v>
      </c>
      <c r="C161" s="360"/>
      <c r="D161" s="76"/>
      <c r="E161" s="76"/>
      <c r="F161" s="77"/>
      <c r="G161" s="361">
        <v>14</v>
      </c>
      <c r="H161" s="360"/>
      <c r="I161" s="95"/>
      <c r="J161" s="96"/>
      <c r="K161" s="78"/>
      <c r="L161" s="361">
        <v>14</v>
      </c>
      <c r="M161" s="359"/>
      <c r="N161" s="76"/>
      <c r="O161" s="76"/>
      <c r="P161" s="78"/>
      <c r="Q161" s="361">
        <v>14</v>
      </c>
      <c r="R161" s="360"/>
      <c r="S161" s="76"/>
      <c r="T161" s="76"/>
      <c r="U161" s="78"/>
      <c r="V161" s="361">
        <v>14</v>
      </c>
      <c r="W161" s="372"/>
      <c r="X161" s="76"/>
      <c r="Y161" s="76"/>
      <c r="Z161" s="78"/>
      <c r="AA161" s="361">
        <v>14</v>
      </c>
      <c r="AB161" s="360"/>
      <c r="AC161" s="76"/>
      <c r="AD161" s="76"/>
      <c r="AE161" s="80"/>
    </row>
    <row r="162" spans="1:31" ht="21" customHeight="1">
      <c r="A162" s="377"/>
      <c r="B162" s="361"/>
      <c r="C162" s="368"/>
      <c r="D162" s="79"/>
      <c r="E162" s="79"/>
      <c r="F162" s="77"/>
      <c r="G162" s="361"/>
      <c r="H162" s="368"/>
      <c r="I162" s="99"/>
      <c r="J162" s="79"/>
      <c r="K162" s="78"/>
      <c r="L162" s="361"/>
      <c r="M162" s="359"/>
      <c r="N162" s="76"/>
      <c r="O162" s="76"/>
      <c r="P162" s="78"/>
      <c r="Q162" s="361"/>
      <c r="R162" s="368"/>
      <c r="S162" s="76"/>
      <c r="T162" s="76"/>
      <c r="U162" s="78"/>
      <c r="V162" s="361"/>
      <c r="W162" s="371"/>
      <c r="X162" s="76"/>
      <c r="Y162" s="76"/>
      <c r="Z162" s="78"/>
      <c r="AA162" s="361"/>
      <c r="AB162" s="368"/>
      <c r="AC162" s="76"/>
      <c r="AD162" s="76"/>
      <c r="AE162" s="80"/>
    </row>
    <row r="163" spans="1:31" ht="21" customHeight="1">
      <c r="A163" s="377"/>
      <c r="B163" s="361">
        <v>15</v>
      </c>
      <c r="C163" s="360"/>
      <c r="D163" s="76"/>
      <c r="E163" s="76"/>
      <c r="F163" s="77"/>
      <c r="G163" s="361">
        <v>15</v>
      </c>
      <c r="H163" s="359"/>
      <c r="I163" s="76"/>
      <c r="J163" s="79"/>
      <c r="K163" s="78"/>
      <c r="L163" s="361">
        <v>15</v>
      </c>
      <c r="M163" s="360"/>
      <c r="N163" s="79"/>
      <c r="O163" s="76"/>
      <c r="P163" s="78"/>
      <c r="Q163" s="361">
        <v>15</v>
      </c>
      <c r="R163" s="359"/>
      <c r="S163" s="76"/>
      <c r="T163" s="76"/>
      <c r="U163" s="78"/>
      <c r="V163" s="361">
        <v>15</v>
      </c>
      <c r="W163" s="360"/>
      <c r="X163" s="76"/>
      <c r="Y163" s="76"/>
      <c r="Z163" s="78"/>
      <c r="AA163" s="361">
        <v>15</v>
      </c>
      <c r="AB163" s="359"/>
      <c r="AC163" s="105"/>
      <c r="AD163" s="105"/>
      <c r="AE163" s="106"/>
    </row>
    <row r="164" spans="1:31" ht="21" customHeight="1" thickBot="1">
      <c r="A164" s="378"/>
      <c r="B164" s="384"/>
      <c r="C164" s="364"/>
      <c r="D164" s="82"/>
      <c r="E164" s="82"/>
      <c r="F164" s="83"/>
      <c r="G164" s="384"/>
      <c r="H164" s="386"/>
      <c r="I164" s="82"/>
      <c r="J164" s="84"/>
      <c r="K164" s="85"/>
      <c r="L164" s="384"/>
      <c r="M164" s="364"/>
      <c r="N164" s="82"/>
      <c r="O164" s="82"/>
      <c r="P164" s="85"/>
      <c r="Q164" s="384"/>
      <c r="R164" s="386"/>
      <c r="S164" s="82"/>
      <c r="T164" s="82"/>
      <c r="U164" s="85"/>
      <c r="V164" s="384"/>
      <c r="W164" s="364"/>
      <c r="X164" s="82"/>
      <c r="Y164" s="82"/>
      <c r="Z164" s="85"/>
      <c r="AA164" s="384"/>
      <c r="AB164" s="386"/>
      <c r="AC164" s="107"/>
      <c r="AD164" s="107"/>
      <c r="AE164" s="108"/>
    </row>
    <row r="165" spans="1:31" ht="21" customHeight="1">
      <c r="AA165" s="110"/>
      <c r="AB165" s="110"/>
      <c r="AC165" s="110"/>
      <c r="AD165" s="109"/>
      <c r="AE165" s="110"/>
    </row>
    <row r="166" spans="1:31" ht="21" customHeight="1">
      <c r="AA166" s="110"/>
      <c r="AB166" s="110"/>
      <c r="AC166" s="110"/>
      <c r="AD166" s="110"/>
      <c r="AE166" s="110"/>
    </row>
    <row r="167" spans="1:31" ht="21" customHeight="1">
      <c r="AA167" s="110"/>
      <c r="AB167" s="110"/>
      <c r="AC167" s="110"/>
      <c r="AD167" s="110"/>
      <c r="AE167" s="110"/>
    </row>
    <row r="168" spans="1:31" ht="21" customHeight="1">
      <c r="AA168" s="110"/>
      <c r="AB168" s="110"/>
      <c r="AC168" s="110"/>
      <c r="AD168" s="110"/>
      <c r="AE168" s="110"/>
    </row>
    <row r="169" spans="1:31" ht="21" customHeight="1">
      <c r="AA169" s="110"/>
      <c r="AB169" s="110"/>
      <c r="AC169" s="110"/>
      <c r="AD169" s="110"/>
      <c r="AE169" s="110"/>
    </row>
    <row r="170" spans="1:31" ht="21" customHeight="1">
      <c r="AA170" s="110"/>
      <c r="AB170" s="110"/>
      <c r="AC170" s="110"/>
      <c r="AD170" s="110"/>
      <c r="AE170" s="110"/>
    </row>
    <row r="171" spans="1:31" ht="21" customHeight="1">
      <c r="AA171" s="110"/>
      <c r="AB171" s="110"/>
      <c r="AC171" s="110"/>
      <c r="AD171" s="110"/>
      <c r="AE171" s="110"/>
    </row>
  </sheetData>
  <mergeCells count="982">
    <mergeCell ref="R163:R164"/>
    <mergeCell ref="V163:V164"/>
    <mergeCell ref="W163:W164"/>
    <mergeCell ref="AA163:AA164"/>
    <mergeCell ref="AB163:AB164"/>
    <mergeCell ref="J1:K1"/>
    <mergeCell ref="W161:W162"/>
    <mergeCell ref="AA161:AA162"/>
    <mergeCell ref="AB161:AB162"/>
    <mergeCell ref="R157:R158"/>
    <mergeCell ref="V157:V158"/>
    <mergeCell ref="W157:W158"/>
    <mergeCell ref="AA157:AA158"/>
    <mergeCell ref="AB157:AB158"/>
    <mergeCell ref="AB153:AB154"/>
    <mergeCell ref="M153:M154"/>
    <mergeCell ref="Q153:Q154"/>
    <mergeCell ref="R153:R154"/>
    <mergeCell ref="V153:V154"/>
    <mergeCell ref="W153:W154"/>
    <mergeCell ref="AA153:AA154"/>
    <mergeCell ref="R151:R152"/>
    <mergeCell ref="V151:V152"/>
    <mergeCell ref="W151:W152"/>
    <mergeCell ref="B163:B164"/>
    <mergeCell ref="C163:C164"/>
    <mergeCell ref="G163:G164"/>
    <mergeCell ref="H163:H164"/>
    <mergeCell ref="L163:L164"/>
    <mergeCell ref="M163:M164"/>
    <mergeCell ref="Q163:Q164"/>
    <mergeCell ref="AB159:AB160"/>
    <mergeCell ref="B161:B162"/>
    <mergeCell ref="C161:C162"/>
    <mergeCell ref="G161:G162"/>
    <mergeCell ref="H161:H162"/>
    <mergeCell ref="L161:L162"/>
    <mergeCell ref="M161:M162"/>
    <mergeCell ref="Q161:Q162"/>
    <mergeCell ref="R161:R162"/>
    <mergeCell ref="V161:V162"/>
    <mergeCell ref="M159:M160"/>
    <mergeCell ref="Q159:Q160"/>
    <mergeCell ref="R159:R160"/>
    <mergeCell ref="V159:V160"/>
    <mergeCell ref="W159:W160"/>
    <mergeCell ref="AA159:AA160"/>
    <mergeCell ref="B159:B160"/>
    <mergeCell ref="C159:C160"/>
    <mergeCell ref="G159:G160"/>
    <mergeCell ref="H159:H160"/>
    <mergeCell ref="L159:L160"/>
    <mergeCell ref="W155:W156"/>
    <mergeCell ref="AA155:AA156"/>
    <mergeCell ref="AB155:AB156"/>
    <mergeCell ref="B157:B158"/>
    <mergeCell ref="C157:C158"/>
    <mergeCell ref="G157:G158"/>
    <mergeCell ref="H157:H158"/>
    <mergeCell ref="L157:L158"/>
    <mergeCell ref="M157:M158"/>
    <mergeCell ref="Q157:Q158"/>
    <mergeCell ref="B155:B156"/>
    <mergeCell ref="C155:C156"/>
    <mergeCell ref="G155:G156"/>
    <mergeCell ref="H155:H156"/>
    <mergeCell ref="L155:L156"/>
    <mergeCell ref="M155:M156"/>
    <mergeCell ref="Q155:Q156"/>
    <mergeCell ref="R155:R156"/>
    <mergeCell ref="V155:V156"/>
    <mergeCell ref="AA151:AA152"/>
    <mergeCell ref="AB151:AB152"/>
    <mergeCell ref="B153:B154"/>
    <mergeCell ref="C153:C154"/>
    <mergeCell ref="G153:G154"/>
    <mergeCell ref="H153:H154"/>
    <mergeCell ref="L153:L154"/>
    <mergeCell ref="W149:W150"/>
    <mergeCell ref="AA149:AA150"/>
    <mergeCell ref="AB149:AB150"/>
    <mergeCell ref="B151:B152"/>
    <mergeCell ref="C151:C152"/>
    <mergeCell ref="G151:G152"/>
    <mergeCell ref="H151:H152"/>
    <mergeCell ref="L151:L152"/>
    <mergeCell ref="M151:M152"/>
    <mergeCell ref="Q151:Q152"/>
    <mergeCell ref="B147:B148"/>
    <mergeCell ref="C147:C148"/>
    <mergeCell ref="G147:G148"/>
    <mergeCell ref="H147:H148"/>
    <mergeCell ref="L147:L148"/>
    <mergeCell ref="AB147:AB148"/>
    <mergeCell ref="B149:B150"/>
    <mergeCell ref="C149:C150"/>
    <mergeCell ref="G149:G150"/>
    <mergeCell ref="H149:H150"/>
    <mergeCell ref="L149:L150"/>
    <mergeCell ref="M149:M150"/>
    <mergeCell ref="Q149:Q150"/>
    <mergeCell ref="R149:R150"/>
    <mergeCell ref="V149:V150"/>
    <mergeCell ref="M147:M148"/>
    <mergeCell ref="Q147:Q148"/>
    <mergeCell ref="R147:R148"/>
    <mergeCell ref="V147:V148"/>
    <mergeCell ref="W147:W148"/>
    <mergeCell ref="AA147:AA148"/>
    <mergeCell ref="AB143:AB144"/>
    <mergeCell ref="B145:B146"/>
    <mergeCell ref="C145:C146"/>
    <mergeCell ref="G145:G146"/>
    <mergeCell ref="H145:H146"/>
    <mergeCell ref="L145:L146"/>
    <mergeCell ref="M145:M146"/>
    <mergeCell ref="Q145:Q146"/>
    <mergeCell ref="R145:R146"/>
    <mergeCell ref="V145:V146"/>
    <mergeCell ref="W145:W146"/>
    <mergeCell ref="AA145:AA146"/>
    <mergeCell ref="AB145:AB146"/>
    <mergeCell ref="Q143:Q144"/>
    <mergeCell ref="R143:R144"/>
    <mergeCell ref="V143:V144"/>
    <mergeCell ref="L143:L144"/>
    <mergeCell ref="M141:M142"/>
    <mergeCell ref="Q141:Q142"/>
    <mergeCell ref="R141:R142"/>
    <mergeCell ref="V141:V142"/>
    <mergeCell ref="W141:W142"/>
    <mergeCell ref="AA141:AA142"/>
    <mergeCell ref="W143:W144"/>
    <mergeCell ref="AA143:AA144"/>
    <mergeCell ref="W139:W140"/>
    <mergeCell ref="AA139:AA140"/>
    <mergeCell ref="M143:M144"/>
    <mergeCell ref="AB139:AB140"/>
    <mergeCell ref="B141:B142"/>
    <mergeCell ref="C141:C142"/>
    <mergeCell ref="G141:G142"/>
    <mergeCell ref="H141:H142"/>
    <mergeCell ref="L141:L142"/>
    <mergeCell ref="AB141:AB142"/>
    <mergeCell ref="AB135:AB136"/>
    <mergeCell ref="B137:B138"/>
    <mergeCell ref="C137:C138"/>
    <mergeCell ref="G137:G138"/>
    <mergeCell ref="H137:H138"/>
    <mergeCell ref="L137:L138"/>
    <mergeCell ref="M137:M138"/>
    <mergeCell ref="Q137:Q138"/>
    <mergeCell ref="R137:R138"/>
    <mergeCell ref="V137:V138"/>
    <mergeCell ref="M135:M136"/>
    <mergeCell ref="Q135:Q136"/>
    <mergeCell ref="R135:R136"/>
    <mergeCell ref="V135:V136"/>
    <mergeCell ref="W135:W136"/>
    <mergeCell ref="AA135:AA136"/>
    <mergeCell ref="W137:W138"/>
    <mergeCell ref="AA137:AA138"/>
    <mergeCell ref="AB137:AB138"/>
    <mergeCell ref="A135:A164"/>
    <mergeCell ref="B135:B136"/>
    <mergeCell ref="C135:C136"/>
    <mergeCell ref="G135:G136"/>
    <mergeCell ref="H135:H136"/>
    <mergeCell ref="L135:L136"/>
    <mergeCell ref="Q133:Q134"/>
    <mergeCell ref="R133:R134"/>
    <mergeCell ref="V133:V134"/>
    <mergeCell ref="B139:B140"/>
    <mergeCell ref="C139:C140"/>
    <mergeCell ref="G139:G140"/>
    <mergeCell ref="H139:H140"/>
    <mergeCell ref="L139:L140"/>
    <mergeCell ref="M139:M140"/>
    <mergeCell ref="Q139:Q140"/>
    <mergeCell ref="R139:R140"/>
    <mergeCell ref="V139:V140"/>
    <mergeCell ref="B143:B144"/>
    <mergeCell ref="C143:C144"/>
    <mergeCell ref="G143:G144"/>
    <mergeCell ref="H143:H144"/>
    <mergeCell ref="W133:W134"/>
    <mergeCell ref="AA133:AA134"/>
    <mergeCell ref="AB133:AB134"/>
    <mergeCell ref="B133:B134"/>
    <mergeCell ref="C133:C134"/>
    <mergeCell ref="G133:G134"/>
    <mergeCell ref="H133:H134"/>
    <mergeCell ref="L133:L134"/>
    <mergeCell ref="M133:M134"/>
    <mergeCell ref="Q131:Q132"/>
    <mergeCell ref="R131:R132"/>
    <mergeCell ref="V131:V132"/>
    <mergeCell ref="W131:W132"/>
    <mergeCell ref="AA131:AA132"/>
    <mergeCell ref="AB131:AB132"/>
    <mergeCell ref="B131:B132"/>
    <mergeCell ref="C131:C132"/>
    <mergeCell ref="G131:G132"/>
    <mergeCell ref="H131:H132"/>
    <mergeCell ref="L131:L132"/>
    <mergeCell ref="M131:M132"/>
    <mergeCell ref="Q129:Q130"/>
    <mergeCell ref="R129:R130"/>
    <mergeCell ref="V129:V130"/>
    <mergeCell ref="W129:W130"/>
    <mergeCell ref="AA129:AA130"/>
    <mergeCell ref="AB129:AB130"/>
    <mergeCell ref="B129:B130"/>
    <mergeCell ref="C129:C130"/>
    <mergeCell ref="G129:G130"/>
    <mergeCell ref="H129:H130"/>
    <mergeCell ref="L129:L130"/>
    <mergeCell ref="M129:M130"/>
    <mergeCell ref="Q127:Q128"/>
    <mergeCell ref="R127:R128"/>
    <mergeCell ref="V127:V128"/>
    <mergeCell ref="W127:W128"/>
    <mergeCell ref="AA127:AA128"/>
    <mergeCell ref="AB127:AB128"/>
    <mergeCell ref="B127:B128"/>
    <mergeCell ref="C127:C128"/>
    <mergeCell ref="G127:G128"/>
    <mergeCell ref="H127:H128"/>
    <mergeCell ref="L127:L128"/>
    <mergeCell ref="M127:M128"/>
    <mergeCell ref="Q125:Q126"/>
    <mergeCell ref="R125:R126"/>
    <mergeCell ref="V125:V126"/>
    <mergeCell ref="W125:W126"/>
    <mergeCell ref="AA125:AA126"/>
    <mergeCell ref="AB125:AB126"/>
    <mergeCell ref="B125:B126"/>
    <mergeCell ref="C125:C126"/>
    <mergeCell ref="G125:G126"/>
    <mergeCell ref="H125:H126"/>
    <mergeCell ref="L125:L126"/>
    <mergeCell ref="M125:M126"/>
    <mergeCell ref="R123:R124"/>
    <mergeCell ref="V123:V124"/>
    <mergeCell ref="W123:W124"/>
    <mergeCell ref="AA123:AA124"/>
    <mergeCell ref="AB123:AB124"/>
    <mergeCell ref="B123:B124"/>
    <mergeCell ref="C123:C124"/>
    <mergeCell ref="G123:G124"/>
    <mergeCell ref="H123:H124"/>
    <mergeCell ref="L123:L124"/>
    <mergeCell ref="M123:M124"/>
    <mergeCell ref="Q123:Q124"/>
    <mergeCell ref="V121:V122"/>
    <mergeCell ref="W121:W122"/>
    <mergeCell ref="AA121:AA122"/>
    <mergeCell ref="AB121:AB122"/>
    <mergeCell ref="B121:B122"/>
    <mergeCell ref="C121:C122"/>
    <mergeCell ref="G121:G122"/>
    <mergeCell ref="H121:H122"/>
    <mergeCell ref="L121:L122"/>
    <mergeCell ref="M121:M122"/>
    <mergeCell ref="Q121:Q122"/>
    <mergeCell ref="R121:R122"/>
    <mergeCell ref="V119:V120"/>
    <mergeCell ref="W119:W120"/>
    <mergeCell ref="AA119:AA120"/>
    <mergeCell ref="AB119:AB120"/>
    <mergeCell ref="B119:B120"/>
    <mergeCell ref="C119:C120"/>
    <mergeCell ref="G119:G120"/>
    <mergeCell ref="H119:H120"/>
    <mergeCell ref="L119:L120"/>
    <mergeCell ref="M119:M120"/>
    <mergeCell ref="Q119:Q120"/>
    <mergeCell ref="R119:R120"/>
    <mergeCell ref="V117:V118"/>
    <mergeCell ref="W117:W118"/>
    <mergeCell ref="AA117:AA118"/>
    <mergeCell ref="AB117:AB118"/>
    <mergeCell ref="B117:B118"/>
    <mergeCell ref="C117:C118"/>
    <mergeCell ref="G117:G118"/>
    <mergeCell ref="H117:H118"/>
    <mergeCell ref="L117:L118"/>
    <mergeCell ref="M117:M118"/>
    <mergeCell ref="Q117:Q118"/>
    <mergeCell ref="R117:R118"/>
    <mergeCell ref="V115:V116"/>
    <mergeCell ref="W115:W116"/>
    <mergeCell ref="AA115:AA116"/>
    <mergeCell ref="AB115:AB116"/>
    <mergeCell ref="B115:B116"/>
    <mergeCell ref="C115:C116"/>
    <mergeCell ref="G115:G116"/>
    <mergeCell ref="H115:H116"/>
    <mergeCell ref="L115:L116"/>
    <mergeCell ref="M115:M116"/>
    <mergeCell ref="Q115:Q116"/>
    <mergeCell ref="R115:R116"/>
    <mergeCell ref="V113:V114"/>
    <mergeCell ref="W113:W114"/>
    <mergeCell ref="AA113:AA114"/>
    <mergeCell ref="AB113:AB114"/>
    <mergeCell ref="B113:B114"/>
    <mergeCell ref="C113:C114"/>
    <mergeCell ref="G113:G114"/>
    <mergeCell ref="H113:H114"/>
    <mergeCell ref="L113:L114"/>
    <mergeCell ref="M113:M114"/>
    <mergeCell ref="Q113:Q114"/>
    <mergeCell ref="R113:R114"/>
    <mergeCell ref="V111:V112"/>
    <mergeCell ref="W111:W112"/>
    <mergeCell ref="AA111:AA112"/>
    <mergeCell ref="AB111:AB112"/>
    <mergeCell ref="B111:B112"/>
    <mergeCell ref="C111:C112"/>
    <mergeCell ref="G111:G112"/>
    <mergeCell ref="H111:H112"/>
    <mergeCell ref="L111:L112"/>
    <mergeCell ref="M111:M112"/>
    <mergeCell ref="V109:V110"/>
    <mergeCell ref="W109:W110"/>
    <mergeCell ref="AA109:AA110"/>
    <mergeCell ref="AB109:AB110"/>
    <mergeCell ref="B109:B110"/>
    <mergeCell ref="C109:C110"/>
    <mergeCell ref="G109:G110"/>
    <mergeCell ref="H109:H110"/>
    <mergeCell ref="L109:L110"/>
    <mergeCell ref="M109:M110"/>
    <mergeCell ref="A85:A104"/>
    <mergeCell ref="Q107:Q108"/>
    <mergeCell ref="R107:R108"/>
    <mergeCell ref="V107:V108"/>
    <mergeCell ref="W107:W108"/>
    <mergeCell ref="AA107:AA108"/>
    <mergeCell ref="AB107:AB108"/>
    <mergeCell ref="V105:V106"/>
    <mergeCell ref="W105:W106"/>
    <mergeCell ref="AA105:AA106"/>
    <mergeCell ref="AB105:AB106"/>
    <mergeCell ref="A105:A134"/>
    <mergeCell ref="B105:B106"/>
    <mergeCell ref="C105:C106"/>
    <mergeCell ref="G105:G106"/>
    <mergeCell ref="H105:H106"/>
    <mergeCell ref="L105:L106"/>
    <mergeCell ref="M105:M106"/>
    <mergeCell ref="Q105:Q106"/>
    <mergeCell ref="R105:R106"/>
    <mergeCell ref="Q109:Q110"/>
    <mergeCell ref="R109:R110"/>
    <mergeCell ref="Q111:Q112"/>
    <mergeCell ref="R111:R112"/>
    <mergeCell ref="W101:W102"/>
    <mergeCell ref="AA101:AA102"/>
    <mergeCell ref="AB101:AB102"/>
    <mergeCell ref="B103:B104"/>
    <mergeCell ref="C103:C104"/>
    <mergeCell ref="G103:G104"/>
    <mergeCell ref="H103:H104"/>
    <mergeCell ref="L103:L104"/>
    <mergeCell ref="B107:B108"/>
    <mergeCell ref="C107:C108"/>
    <mergeCell ref="G107:G108"/>
    <mergeCell ref="H107:H108"/>
    <mergeCell ref="L107:L108"/>
    <mergeCell ref="M107:M108"/>
    <mergeCell ref="AB103:AB104"/>
    <mergeCell ref="M103:M104"/>
    <mergeCell ref="Q103:Q104"/>
    <mergeCell ref="R103:R104"/>
    <mergeCell ref="V103:V104"/>
    <mergeCell ref="W103:W104"/>
    <mergeCell ref="AA103:AA104"/>
    <mergeCell ref="B101:B102"/>
    <mergeCell ref="C101:C102"/>
    <mergeCell ref="G101:G102"/>
    <mergeCell ref="H101:H102"/>
    <mergeCell ref="L101:L102"/>
    <mergeCell ref="M101:M102"/>
    <mergeCell ref="Q101:Q102"/>
    <mergeCell ref="R101:R102"/>
    <mergeCell ref="V101:V102"/>
    <mergeCell ref="B97:B98"/>
    <mergeCell ref="C97:C98"/>
    <mergeCell ref="G97:G98"/>
    <mergeCell ref="H97:H98"/>
    <mergeCell ref="L97:L98"/>
    <mergeCell ref="AB97:AB98"/>
    <mergeCell ref="B99:B100"/>
    <mergeCell ref="C99:C100"/>
    <mergeCell ref="G99:G100"/>
    <mergeCell ref="H99:H100"/>
    <mergeCell ref="L99:L100"/>
    <mergeCell ref="M99:M100"/>
    <mergeCell ref="Q99:Q100"/>
    <mergeCell ref="R99:R100"/>
    <mergeCell ref="V99:V100"/>
    <mergeCell ref="M97:M98"/>
    <mergeCell ref="Q97:Q98"/>
    <mergeCell ref="R97:R98"/>
    <mergeCell ref="V97:V98"/>
    <mergeCell ref="W97:W98"/>
    <mergeCell ref="AA97:AA98"/>
    <mergeCell ref="W99:W100"/>
    <mergeCell ref="AA99:AA100"/>
    <mergeCell ref="AB99:AB100"/>
    <mergeCell ref="W93:W94"/>
    <mergeCell ref="AA93:AA94"/>
    <mergeCell ref="AB93:AB94"/>
    <mergeCell ref="B95:B96"/>
    <mergeCell ref="C95:C96"/>
    <mergeCell ref="G95:G96"/>
    <mergeCell ref="H95:H96"/>
    <mergeCell ref="L95:L96"/>
    <mergeCell ref="M95:M96"/>
    <mergeCell ref="Q95:Q96"/>
    <mergeCell ref="R95:R96"/>
    <mergeCell ref="V95:V96"/>
    <mergeCell ref="W95:W96"/>
    <mergeCell ref="AA95:AA96"/>
    <mergeCell ref="AB95:AB96"/>
    <mergeCell ref="B93:B94"/>
    <mergeCell ref="C93:C94"/>
    <mergeCell ref="G93:G94"/>
    <mergeCell ref="H93:H94"/>
    <mergeCell ref="L93:L94"/>
    <mergeCell ref="M93:M94"/>
    <mergeCell ref="Q93:Q94"/>
    <mergeCell ref="R93:R94"/>
    <mergeCell ref="V93:V94"/>
    <mergeCell ref="W89:W90"/>
    <mergeCell ref="AA89:AA90"/>
    <mergeCell ref="AB89:AB90"/>
    <mergeCell ref="B91:B92"/>
    <mergeCell ref="C91:C92"/>
    <mergeCell ref="G91:G92"/>
    <mergeCell ref="H91:H92"/>
    <mergeCell ref="L91:L92"/>
    <mergeCell ref="AB91:AB92"/>
    <mergeCell ref="M91:M92"/>
    <mergeCell ref="Q91:Q92"/>
    <mergeCell ref="R91:R92"/>
    <mergeCell ref="V91:V92"/>
    <mergeCell ref="W91:W92"/>
    <mergeCell ref="AA91:AA92"/>
    <mergeCell ref="B89:B90"/>
    <mergeCell ref="C89:C90"/>
    <mergeCell ref="G89:G90"/>
    <mergeCell ref="H89:H90"/>
    <mergeCell ref="L89:L90"/>
    <mergeCell ref="M89:M90"/>
    <mergeCell ref="Q89:Q90"/>
    <mergeCell ref="R89:R90"/>
    <mergeCell ref="V89:V90"/>
    <mergeCell ref="AB85:AB86"/>
    <mergeCell ref="B87:B88"/>
    <mergeCell ref="C87:C88"/>
    <mergeCell ref="G87:G88"/>
    <mergeCell ref="H87:H88"/>
    <mergeCell ref="L87:L88"/>
    <mergeCell ref="M87:M88"/>
    <mergeCell ref="Q87:Q88"/>
    <mergeCell ref="R87:R88"/>
    <mergeCell ref="V87:V88"/>
    <mergeCell ref="M85:M86"/>
    <mergeCell ref="Q85:Q86"/>
    <mergeCell ref="R85:R86"/>
    <mergeCell ref="V85:V86"/>
    <mergeCell ref="W85:W86"/>
    <mergeCell ref="AA85:AA86"/>
    <mergeCell ref="B85:B86"/>
    <mergeCell ref="C85:C86"/>
    <mergeCell ref="G85:G86"/>
    <mergeCell ref="H85:H86"/>
    <mergeCell ref="L85:L86"/>
    <mergeCell ref="W87:W88"/>
    <mergeCell ref="AA87:AA88"/>
    <mergeCell ref="AB87:AB88"/>
    <mergeCell ref="R83:R84"/>
    <mergeCell ref="V83:V84"/>
    <mergeCell ref="W83:W84"/>
    <mergeCell ref="AA83:AA84"/>
    <mergeCell ref="AB83:AB84"/>
    <mergeCell ref="B83:B84"/>
    <mergeCell ref="C83:C84"/>
    <mergeCell ref="G83:G84"/>
    <mergeCell ref="H83:H84"/>
    <mergeCell ref="L83:L84"/>
    <mergeCell ref="M83:M84"/>
    <mergeCell ref="Q83:Q84"/>
    <mergeCell ref="V81:V82"/>
    <mergeCell ref="W81:W82"/>
    <mergeCell ref="AA81:AA82"/>
    <mergeCell ref="AB81:AB82"/>
    <mergeCell ref="B81:B82"/>
    <mergeCell ref="C81:C82"/>
    <mergeCell ref="G81:G82"/>
    <mergeCell ref="H81:H82"/>
    <mergeCell ref="L81:L82"/>
    <mergeCell ref="M81:M82"/>
    <mergeCell ref="Q81:Q82"/>
    <mergeCell ref="R81:R82"/>
    <mergeCell ref="V79:V80"/>
    <mergeCell ref="W79:W80"/>
    <mergeCell ref="AA79:AA80"/>
    <mergeCell ref="AB79:AB80"/>
    <mergeCell ref="B79:B80"/>
    <mergeCell ref="C79:C80"/>
    <mergeCell ref="G79:G80"/>
    <mergeCell ref="H79:H80"/>
    <mergeCell ref="L79:L80"/>
    <mergeCell ref="M79:M80"/>
    <mergeCell ref="Q79:Q80"/>
    <mergeCell ref="R79:R80"/>
    <mergeCell ref="V77:V78"/>
    <mergeCell ref="W77:W78"/>
    <mergeCell ref="AA77:AA78"/>
    <mergeCell ref="AB77:AB78"/>
    <mergeCell ref="B77:B78"/>
    <mergeCell ref="C77:C78"/>
    <mergeCell ref="G77:G78"/>
    <mergeCell ref="H77:H78"/>
    <mergeCell ref="L77:L78"/>
    <mergeCell ref="M77:M78"/>
    <mergeCell ref="Q77:Q78"/>
    <mergeCell ref="R77:R78"/>
    <mergeCell ref="V75:V76"/>
    <mergeCell ref="W75:W76"/>
    <mergeCell ref="AA75:AA76"/>
    <mergeCell ref="AB75:AB76"/>
    <mergeCell ref="B75:B76"/>
    <mergeCell ref="C75:C76"/>
    <mergeCell ref="G75:G76"/>
    <mergeCell ref="H75:H76"/>
    <mergeCell ref="L75:L76"/>
    <mergeCell ref="M75:M76"/>
    <mergeCell ref="Q75:Q76"/>
    <mergeCell ref="R75:R76"/>
    <mergeCell ref="V73:V74"/>
    <mergeCell ref="W73:W74"/>
    <mergeCell ref="AA73:AA74"/>
    <mergeCell ref="AB73:AB74"/>
    <mergeCell ref="B73:B74"/>
    <mergeCell ref="C73:C74"/>
    <mergeCell ref="G73:G74"/>
    <mergeCell ref="H73:H74"/>
    <mergeCell ref="L73:L74"/>
    <mergeCell ref="M73:M74"/>
    <mergeCell ref="Q73:Q74"/>
    <mergeCell ref="R73:R74"/>
    <mergeCell ref="V71:V72"/>
    <mergeCell ref="W71:W72"/>
    <mergeCell ref="AA71:AA72"/>
    <mergeCell ref="AB71:AB72"/>
    <mergeCell ref="B71:B72"/>
    <mergeCell ref="C71:C72"/>
    <mergeCell ref="G71:G72"/>
    <mergeCell ref="H71:H72"/>
    <mergeCell ref="L71:L72"/>
    <mergeCell ref="M71:M72"/>
    <mergeCell ref="V69:V70"/>
    <mergeCell ref="W69:W70"/>
    <mergeCell ref="AA69:AA70"/>
    <mergeCell ref="AB69:AB70"/>
    <mergeCell ref="B69:B70"/>
    <mergeCell ref="C69:C70"/>
    <mergeCell ref="G69:G70"/>
    <mergeCell ref="H69:H70"/>
    <mergeCell ref="L69:L70"/>
    <mergeCell ref="M69:M70"/>
    <mergeCell ref="A45:A64"/>
    <mergeCell ref="Q67:Q68"/>
    <mergeCell ref="R67:R68"/>
    <mergeCell ref="V67:V68"/>
    <mergeCell ref="W67:W68"/>
    <mergeCell ref="AA67:AA68"/>
    <mergeCell ref="AB67:AB68"/>
    <mergeCell ref="V65:V66"/>
    <mergeCell ref="W65:W66"/>
    <mergeCell ref="AA65:AA66"/>
    <mergeCell ref="AB65:AB66"/>
    <mergeCell ref="A65:A84"/>
    <mergeCell ref="B65:B66"/>
    <mergeCell ref="C65:C66"/>
    <mergeCell ref="G65:G66"/>
    <mergeCell ref="H65:H66"/>
    <mergeCell ref="L65:L66"/>
    <mergeCell ref="M65:M66"/>
    <mergeCell ref="Q65:Q66"/>
    <mergeCell ref="R65:R66"/>
    <mergeCell ref="Q69:Q70"/>
    <mergeCell ref="R69:R70"/>
    <mergeCell ref="Q71:Q72"/>
    <mergeCell ref="R71:R72"/>
    <mergeCell ref="W61:W62"/>
    <mergeCell ref="AA61:AA62"/>
    <mergeCell ref="AB61:AB62"/>
    <mergeCell ref="B63:B64"/>
    <mergeCell ref="C63:C64"/>
    <mergeCell ref="G63:G64"/>
    <mergeCell ref="H63:H64"/>
    <mergeCell ref="L63:L64"/>
    <mergeCell ref="B67:B68"/>
    <mergeCell ref="C67:C68"/>
    <mergeCell ref="G67:G68"/>
    <mergeCell ref="H67:H68"/>
    <mergeCell ref="L67:L68"/>
    <mergeCell ref="M67:M68"/>
    <mergeCell ref="AB63:AB64"/>
    <mergeCell ref="M63:M64"/>
    <mergeCell ref="Q63:Q64"/>
    <mergeCell ref="R63:R64"/>
    <mergeCell ref="V63:V64"/>
    <mergeCell ref="W63:W64"/>
    <mergeCell ref="AA63:AA64"/>
    <mergeCell ref="B61:B62"/>
    <mergeCell ref="C61:C62"/>
    <mergeCell ref="G61:G62"/>
    <mergeCell ref="H61:H62"/>
    <mergeCell ref="L61:L62"/>
    <mergeCell ref="M61:M62"/>
    <mergeCell ref="Q61:Q62"/>
    <mergeCell ref="R61:R62"/>
    <mergeCell ref="V61:V62"/>
    <mergeCell ref="B57:B58"/>
    <mergeCell ref="C57:C58"/>
    <mergeCell ref="G57:G58"/>
    <mergeCell ref="H57:H58"/>
    <mergeCell ref="L57:L58"/>
    <mergeCell ref="AB57:AB58"/>
    <mergeCell ref="B59:B60"/>
    <mergeCell ref="C59:C60"/>
    <mergeCell ref="G59:G60"/>
    <mergeCell ref="H59:H60"/>
    <mergeCell ref="L59:L60"/>
    <mergeCell ref="M59:M60"/>
    <mergeCell ref="Q59:Q60"/>
    <mergeCell ref="R59:R60"/>
    <mergeCell ref="V59:V60"/>
    <mergeCell ref="M57:M58"/>
    <mergeCell ref="Q57:Q58"/>
    <mergeCell ref="R57:R58"/>
    <mergeCell ref="V57:V58"/>
    <mergeCell ref="W57:W58"/>
    <mergeCell ref="AA57:AA58"/>
    <mergeCell ref="W59:W60"/>
    <mergeCell ref="AA59:AA60"/>
    <mergeCell ref="AB59:AB60"/>
    <mergeCell ref="W53:W54"/>
    <mergeCell ref="AA53:AA54"/>
    <mergeCell ref="AB53:AB54"/>
    <mergeCell ref="B55:B56"/>
    <mergeCell ref="C55:C56"/>
    <mergeCell ref="G55:G56"/>
    <mergeCell ref="H55:H56"/>
    <mergeCell ref="L55:L56"/>
    <mergeCell ref="M55:M56"/>
    <mergeCell ref="Q55:Q56"/>
    <mergeCell ref="R55:R56"/>
    <mergeCell ref="V55:V56"/>
    <mergeCell ref="W55:W56"/>
    <mergeCell ref="AA55:AA56"/>
    <mergeCell ref="AB55:AB56"/>
    <mergeCell ref="B53:B54"/>
    <mergeCell ref="C53:C54"/>
    <mergeCell ref="G53:G54"/>
    <mergeCell ref="H53:H54"/>
    <mergeCell ref="L53:L54"/>
    <mergeCell ref="M53:M54"/>
    <mergeCell ref="Q53:Q54"/>
    <mergeCell ref="R53:R54"/>
    <mergeCell ref="V53:V54"/>
    <mergeCell ref="W49:W50"/>
    <mergeCell ref="AA49:AA50"/>
    <mergeCell ref="AB49:AB50"/>
    <mergeCell ref="B51:B52"/>
    <mergeCell ref="C51:C52"/>
    <mergeCell ref="G51:G52"/>
    <mergeCell ref="H51:H52"/>
    <mergeCell ref="L51:L52"/>
    <mergeCell ref="AB51:AB52"/>
    <mergeCell ref="M51:M52"/>
    <mergeCell ref="Q51:Q52"/>
    <mergeCell ref="R51:R52"/>
    <mergeCell ref="V51:V52"/>
    <mergeCell ref="W51:W52"/>
    <mergeCell ref="AA51:AA52"/>
    <mergeCell ref="B49:B50"/>
    <mergeCell ref="C49:C50"/>
    <mergeCell ref="G49:G50"/>
    <mergeCell ref="H49:H50"/>
    <mergeCell ref="L49:L50"/>
    <mergeCell ref="M49:M50"/>
    <mergeCell ref="Q49:Q50"/>
    <mergeCell ref="R49:R50"/>
    <mergeCell ref="V49:V50"/>
    <mergeCell ref="AB45:AB46"/>
    <mergeCell ref="B47:B48"/>
    <mergeCell ref="C47:C48"/>
    <mergeCell ref="G47:G48"/>
    <mergeCell ref="H47:H48"/>
    <mergeCell ref="L47:L48"/>
    <mergeCell ref="M47:M48"/>
    <mergeCell ref="Q47:Q48"/>
    <mergeCell ref="R47:R48"/>
    <mergeCell ref="V47:V48"/>
    <mergeCell ref="M45:M46"/>
    <mergeCell ref="Q45:Q46"/>
    <mergeCell ref="R45:R46"/>
    <mergeCell ref="V45:V46"/>
    <mergeCell ref="W45:W46"/>
    <mergeCell ref="AA45:AA46"/>
    <mergeCell ref="B45:B46"/>
    <mergeCell ref="C45:C46"/>
    <mergeCell ref="G45:G46"/>
    <mergeCell ref="H45:H46"/>
    <mergeCell ref="L45:L46"/>
    <mergeCell ref="W47:W48"/>
    <mergeCell ref="AA47:AA48"/>
    <mergeCell ref="AB47:AB48"/>
    <mergeCell ref="Q43:Q44"/>
    <mergeCell ref="R43:R44"/>
    <mergeCell ref="V43:V44"/>
    <mergeCell ref="W43:W44"/>
    <mergeCell ref="AA43:AA44"/>
    <mergeCell ref="AB43:AB44"/>
    <mergeCell ref="B43:B44"/>
    <mergeCell ref="C43:C44"/>
    <mergeCell ref="G43:G44"/>
    <mergeCell ref="H43:H44"/>
    <mergeCell ref="L43:L44"/>
    <mergeCell ref="M43:M44"/>
    <mergeCell ref="Q41:Q42"/>
    <mergeCell ref="R41:R42"/>
    <mergeCell ref="V41:V42"/>
    <mergeCell ref="W41:W42"/>
    <mergeCell ref="AA41:AA42"/>
    <mergeCell ref="AB41:AB42"/>
    <mergeCell ref="B41:B42"/>
    <mergeCell ref="C41:C42"/>
    <mergeCell ref="G41:G42"/>
    <mergeCell ref="H41:H42"/>
    <mergeCell ref="L41:L42"/>
    <mergeCell ref="M41:M42"/>
    <mergeCell ref="Q39:Q40"/>
    <mergeCell ref="R39:R40"/>
    <mergeCell ref="V39:V40"/>
    <mergeCell ref="W39:W40"/>
    <mergeCell ref="AA39:AA40"/>
    <mergeCell ref="AB39:AB40"/>
    <mergeCell ref="B39:B40"/>
    <mergeCell ref="C39:C40"/>
    <mergeCell ref="G39:G40"/>
    <mergeCell ref="H39:H40"/>
    <mergeCell ref="L39:L40"/>
    <mergeCell ref="M39:M40"/>
    <mergeCell ref="Q37:Q38"/>
    <mergeCell ref="R37:R38"/>
    <mergeCell ref="V37:V38"/>
    <mergeCell ref="W37:W38"/>
    <mergeCell ref="AA37:AA38"/>
    <mergeCell ref="AB37:AB38"/>
    <mergeCell ref="B37:B38"/>
    <mergeCell ref="C37:C38"/>
    <mergeCell ref="G37:G38"/>
    <mergeCell ref="H37:H38"/>
    <mergeCell ref="L37:L38"/>
    <mergeCell ref="M37:M38"/>
    <mergeCell ref="Q35:Q36"/>
    <mergeCell ref="R35:R36"/>
    <mergeCell ref="V35:V36"/>
    <mergeCell ref="W35:W36"/>
    <mergeCell ref="AA35:AA36"/>
    <mergeCell ref="AB35:AB36"/>
    <mergeCell ref="B35:B36"/>
    <mergeCell ref="C35:C36"/>
    <mergeCell ref="G35:G36"/>
    <mergeCell ref="H35:H36"/>
    <mergeCell ref="L35:L36"/>
    <mergeCell ref="M35:M36"/>
    <mergeCell ref="L31:L32"/>
    <mergeCell ref="M31:M32"/>
    <mergeCell ref="Q33:Q34"/>
    <mergeCell ref="R33:R34"/>
    <mergeCell ref="V33:V34"/>
    <mergeCell ref="W33:W34"/>
    <mergeCell ref="AA33:AA34"/>
    <mergeCell ref="AB33:AB34"/>
    <mergeCell ref="B33:B34"/>
    <mergeCell ref="C33:C34"/>
    <mergeCell ref="G33:G34"/>
    <mergeCell ref="H33:H34"/>
    <mergeCell ref="L33:L34"/>
    <mergeCell ref="M33:M34"/>
    <mergeCell ref="V27:V28"/>
    <mergeCell ref="W27:W28"/>
    <mergeCell ref="AA27:AA28"/>
    <mergeCell ref="AB27:AB28"/>
    <mergeCell ref="Q31:Q32"/>
    <mergeCell ref="R31:R32"/>
    <mergeCell ref="V31:V32"/>
    <mergeCell ref="W31:W32"/>
    <mergeCell ref="AA31:AA32"/>
    <mergeCell ref="AB31:AB32"/>
    <mergeCell ref="L29:L30"/>
    <mergeCell ref="M29:M30"/>
    <mergeCell ref="AA25:AA26"/>
    <mergeCell ref="AB25:AB26"/>
    <mergeCell ref="B27:B28"/>
    <mergeCell ref="C27:C28"/>
    <mergeCell ref="G27:G28"/>
    <mergeCell ref="H27:H28"/>
    <mergeCell ref="L27:L28"/>
    <mergeCell ref="M27:M28"/>
    <mergeCell ref="Q27:Q28"/>
    <mergeCell ref="R27:R28"/>
    <mergeCell ref="L25:L26"/>
    <mergeCell ref="M25:M26"/>
    <mergeCell ref="Q25:Q26"/>
    <mergeCell ref="R25:R26"/>
    <mergeCell ref="V25:V26"/>
    <mergeCell ref="W25:W26"/>
    <mergeCell ref="Q29:Q30"/>
    <mergeCell ref="R29:R30"/>
    <mergeCell ref="V29:V30"/>
    <mergeCell ref="W29:W30"/>
    <mergeCell ref="AA29:AA30"/>
    <mergeCell ref="AB29:AB30"/>
    <mergeCell ref="A25:A44"/>
    <mergeCell ref="B25:B26"/>
    <mergeCell ref="C25:C26"/>
    <mergeCell ref="G25:G26"/>
    <mergeCell ref="H25:H26"/>
    <mergeCell ref="B29:B30"/>
    <mergeCell ref="C29:C30"/>
    <mergeCell ref="G29:G30"/>
    <mergeCell ref="H29:H30"/>
    <mergeCell ref="B31:B32"/>
    <mergeCell ref="C31:C32"/>
    <mergeCell ref="G31:G32"/>
    <mergeCell ref="H31:H32"/>
    <mergeCell ref="W21:W22"/>
    <mergeCell ref="AA21:AA22"/>
    <mergeCell ref="AB21:AB22"/>
    <mergeCell ref="B23:B24"/>
    <mergeCell ref="C23:C24"/>
    <mergeCell ref="G23:G24"/>
    <mergeCell ref="H23:H24"/>
    <mergeCell ref="L23:L24"/>
    <mergeCell ref="M23:M24"/>
    <mergeCell ref="Q23:Q24"/>
    <mergeCell ref="R23:R24"/>
    <mergeCell ref="V23:V24"/>
    <mergeCell ref="W23:W24"/>
    <mergeCell ref="AA23:AA24"/>
    <mergeCell ref="AB23:AB24"/>
    <mergeCell ref="B21:B22"/>
    <mergeCell ref="C21:C22"/>
    <mergeCell ref="G21:G22"/>
    <mergeCell ref="H21:H22"/>
    <mergeCell ref="L21:L22"/>
    <mergeCell ref="M21:M22"/>
    <mergeCell ref="Q21:Q22"/>
    <mergeCell ref="R21:R22"/>
    <mergeCell ref="V21:V22"/>
    <mergeCell ref="W17:W18"/>
    <mergeCell ref="AA17:AA18"/>
    <mergeCell ref="AB17:AB18"/>
    <mergeCell ref="B19:B20"/>
    <mergeCell ref="C19:C20"/>
    <mergeCell ref="G19:G20"/>
    <mergeCell ref="H19:H20"/>
    <mergeCell ref="L19:L20"/>
    <mergeCell ref="AB19:AB20"/>
    <mergeCell ref="M19:M20"/>
    <mergeCell ref="Q19:Q20"/>
    <mergeCell ref="R19:R20"/>
    <mergeCell ref="V19:V20"/>
    <mergeCell ref="W19:W20"/>
    <mergeCell ref="AA19:AA20"/>
    <mergeCell ref="B17:B18"/>
    <mergeCell ref="C17:C18"/>
    <mergeCell ref="G17:G18"/>
    <mergeCell ref="H17:H18"/>
    <mergeCell ref="L17:L18"/>
    <mergeCell ref="M17:M18"/>
    <mergeCell ref="Q17:Q18"/>
    <mergeCell ref="R17:R18"/>
    <mergeCell ref="V17:V18"/>
    <mergeCell ref="B13:B14"/>
    <mergeCell ref="C13:C14"/>
    <mergeCell ref="G13:G14"/>
    <mergeCell ref="H13:H14"/>
    <mergeCell ref="L13:L14"/>
    <mergeCell ref="AB13:AB14"/>
    <mergeCell ref="B15:B16"/>
    <mergeCell ref="C15:C16"/>
    <mergeCell ref="G15:G16"/>
    <mergeCell ref="H15:H16"/>
    <mergeCell ref="L15:L16"/>
    <mergeCell ref="M15:M16"/>
    <mergeCell ref="Q15:Q16"/>
    <mergeCell ref="R15:R16"/>
    <mergeCell ref="V15:V16"/>
    <mergeCell ref="M13:M14"/>
    <mergeCell ref="Q13:Q14"/>
    <mergeCell ref="R13:R14"/>
    <mergeCell ref="V13:V14"/>
    <mergeCell ref="W13:W14"/>
    <mergeCell ref="AA13:AA14"/>
    <mergeCell ref="W15:W16"/>
    <mergeCell ref="AA15:AA16"/>
    <mergeCell ref="AB15:AB16"/>
    <mergeCell ref="W9:W10"/>
    <mergeCell ref="AA9:AA10"/>
    <mergeCell ref="AB9:AB10"/>
    <mergeCell ref="B11:B12"/>
    <mergeCell ref="C11:C12"/>
    <mergeCell ref="G11:G12"/>
    <mergeCell ref="H11:H12"/>
    <mergeCell ref="L11:L12"/>
    <mergeCell ref="M11:M12"/>
    <mergeCell ref="Q11:Q12"/>
    <mergeCell ref="R11:R12"/>
    <mergeCell ref="V11:V12"/>
    <mergeCell ref="W11:W12"/>
    <mergeCell ref="AA11:AA12"/>
    <mergeCell ref="AB11:AB12"/>
    <mergeCell ref="B9:B10"/>
    <mergeCell ref="C9:C10"/>
    <mergeCell ref="G9:G10"/>
    <mergeCell ref="H9:H10"/>
    <mergeCell ref="L9:L10"/>
    <mergeCell ref="M9:M10"/>
    <mergeCell ref="Q9:Q10"/>
    <mergeCell ref="R9:R10"/>
    <mergeCell ref="V9:V10"/>
    <mergeCell ref="W5:W6"/>
    <mergeCell ref="AA5:AA6"/>
    <mergeCell ref="AB5:AB6"/>
    <mergeCell ref="B7:B8"/>
    <mergeCell ref="C7:C8"/>
    <mergeCell ref="G7:G8"/>
    <mergeCell ref="H7:H8"/>
    <mergeCell ref="L7:L8"/>
    <mergeCell ref="AB7:AB8"/>
    <mergeCell ref="M7:M8"/>
    <mergeCell ref="Q7:Q8"/>
    <mergeCell ref="R7:R8"/>
    <mergeCell ref="V7:V8"/>
    <mergeCell ref="W7:W8"/>
    <mergeCell ref="AA7:AA8"/>
    <mergeCell ref="F1:H1"/>
    <mergeCell ref="A2:A4"/>
    <mergeCell ref="B2:D3"/>
    <mergeCell ref="E2:F3"/>
    <mergeCell ref="G2:I3"/>
    <mergeCell ref="J2:K3"/>
    <mergeCell ref="AA2:AC3"/>
    <mergeCell ref="AD2:AE3"/>
    <mergeCell ref="A5:A24"/>
    <mergeCell ref="B5:B6"/>
    <mergeCell ref="C5:C6"/>
    <mergeCell ref="G5:G6"/>
    <mergeCell ref="H5:H6"/>
    <mergeCell ref="L5:L6"/>
    <mergeCell ref="M5:M6"/>
    <mergeCell ref="Q5:Q6"/>
    <mergeCell ref="L2:N3"/>
    <mergeCell ref="O2:P3"/>
    <mergeCell ref="Q2:S3"/>
    <mergeCell ref="T2:U3"/>
    <mergeCell ref="V2:X3"/>
    <mergeCell ref="Y2:Z3"/>
    <mergeCell ref="R5:R6"/>
    <mergeCell ref="V5:V6"/>
  </mergeCells>
  <phoneticPr fontId="18"/>
  <conditionalFormatting sqref="E110">
    <cfRule type="duplicateValues" dxfId="77" priority="78"/>
  </conditionalFormatting>
  <conditionalFormatting sqref="E120">
    <cfRule type="duplicateValues" dxfId="76" priority="77"/>
  </conditionalFormatting>
  <conditionalFormatting sqref="E119">
    <cfRule type="duplicateValues" dxfId="75" priority="76"/>
  </conditionalFormatting>
  <conditionalFormatting sqref="J108">
    <cfRule type="duplicateValues" dxfId="74" priority="75"/>
  </conditionalFormatting>
  <conditionalFormatting sqref="J113">
    <cfRule type="duplicateValues" dxfId="73" priority="74"/>
  </conditionalFormatting>
  <conditionalFormatting sqref="Y117">
    <cfRule type="duplicateValues" dxfId="72" priority="73"/>
  </conditionalFormatting>
  <conditionalFormatting sqref="Y118">
    <cfRule type="duplicateValues" dxfId="71" priority="72"/>
  </conditionalFormatting>
  <conditionalFormatting sqref="Y120">
    <cfRule type="duplicateValues" dxfId="70" priority="71"/>
  </conditionalFormatting>
  <conditionalFormatting sqref="T120">
    <cfRule type="duplicateValues" dxfId="69" priority="70"/>
  </conditionalFormatting>
  <conditionalFormatting sqref="T119">
    <cfRule type="duplicateValues" dxfId="68" priority="69"/>
  </conditionalFormatting>
  <conditionalFormatting sqref="AD106">
    <cfRule type="duplicateValues" dxfId="67" priority="68"/>
  </conditionalFormatting>
  <conditionalFormatting sqref="T110">
    <cfRule type="duplicateValues" dxfId="66" priority="67"/>
  </conditionalFormatting>
  <conditionalFormatting sqref="T116">
    <cfRule type="duplicateValues" dxfId="65" priority="66"/>
  </conditionalFormatting>
  <conditionalFormatting sqref="T115">
    <cfRule type="duplicateValues" dxfId="64" priority="65"/>
  </conditionalFormatting>
  <conditionalFormatting sqref="E116">
    <cfRule type="duplicateValues" dxfId="63" priority="64"/>
  </conditionalFormatting>
  <conditionalFormatting sqref="E115">
    <cfRule type="duplicateValues" dxfId="62" priority="63"/>
  </conditionalFormatting>
  <conditionalFormatting sqref="Y124">
    <cfRule type="duplicateValues" dxfId="61" priority="62"/>
  </conditionalFormatting>
  <conditionalFormatting sqref="E128">
    <cfRule type="duplicateValues" dxfId="60" priority="61"/>
  </conditionalFormatting>
  <conditionalFormatting sqref="J126">
    <cfRule type="duplicateValues" dxfId="59" priority="60"/>
  </conditionalFormatting>
  <conditionalFormatting sqref="J131">
    <cfRule type="duplicateValues" dxfId="58" priority="59"/>
  </conditionalFormatting>
  <conditionalFormatting sqref="T128">
    <cfRule type="duplicateValues" dxfId="57" priority="58"/>
  </conditionalFormatting>
  <conditionalFormatting sqref="E140">
    <cfRule type="duplicateValues" dxfId="56" priority="57"/>
  </conditionalFormatting>
  <conditionalFormatting sqref="E150">
    <cfRule type="duplicateValues" dxfId="55" priority="56"/>
  </conditionalFormatting>
  <conditionalFormatting sqref="E149">
    <cfRule type="duplicateValues" dxfId="54" priority="55"/>
  </conditionalFormatting>
  <conditionalFormatting sqref="J138">
    <cfRule type="duplicateValues" dxfId="53" priority="54"/>
  </conditionalFormatting>
  <conditionalFormatting sqref="J143">
    <cfRule type="duplicateValues" dxfId="52" priority="53"/>
  </conditionalFormatting>
  <conditionalFormatting sqref="Y147">
    <cfRule type="duplicateValues" dxfId="51" priority="52"/>
  </conditionalFormatting>
  <conditionalFormatting sqref="Y148">
    <cfRule type="duplicateValues" dxfId="50" priority="51"/>
  </conditionalFormatting>
  <conditionalFormatting sqref="Y150">
    <cfRule type="duplicateValues" dxfId="49" priority="50"/>
  </conditionalFormatting>
  <conditionalFormatting sqref="T150">
    <cfRule type="duplicateValues" dxfId="48" priority="49"/>
  </conditionalFormatting>
  <conditionalFormatting sqref="T149">
    <cfRule type="duplicateValues" dxfId="47" priority="48"/>
  </conditionalFormatting>
  <conditionalFormatting sqref="AD136">
    <cfRule type="duplicateValues" dxfId="46" priority="47"/>
  </conditionalFormatting>
  <conditionalFormatting sqref="T140">
    <cfRule type="duplicateValues" dxfId="45" priority="46"/>
  </conditionalFormatting>
  <conditionalFormatting sqref="T146">
    <cfRule type="duplicateValues" dxfId="44" priority="45"/>
  </conditionalFormatting>
  <conditionalFormatting sqref="T145">
    <cfRule type="duplicateValues" dxfId="43" priority="44"/>
  </conditionalFormatting>
  <conditionalFormatting sqref="E146">
    <cfRule type="duplicateValues" dxfId="42" priority="43"/>
  </conditionalFormatting>
  <conditionalFormatting sqref="E145">
    <cfRule type="duplicateValues" dxfId="41" priority="42"/>
  </conditionalFormatting>
  <conditionalFormatting sqref="Y154">
    <cfRule type="duplicateValues" dxfId="40" priority="41"/>
  </conditionalFormatting>
  <conditionalFormatting sqref="E158">
    <cfRule type="duplicateValues" dxfId="39" priority="40"/>
  </conditionalFormatting>
  <conditionalFormatting sqref="J156">
    <cfRule type="duplicateValues" dxfId="38" priority="39"/>
  </conditionalFormatting>
  <conditionalFormatting sqref="J161">
    <cfRule type="duplicateValues" dxfId="37" priority="38"/>
  </conditionalFormatting>
  <conditionalFormatting sqref="T158">
    <cfRule type="duplicateValues" dxfId="36" priority="37"/>
  </conditionalFormatting>
  <conditionalFormatting sqref="E100">
    <cfRule type="duplicateValues" dxfId="35" priority="36"/>
  </conditionalFormatting>
  <conditionalFormatting sqref="E99">
    <cfRule type="duplicateValues" dxfId="34" priority="35"/>
  </conditionalFormatting>
  <conditionalFormatting sqref="J93">
    <cfRule type="duplicateValues" dxfId="33" priority="34"/>
  </conditionalFormatting>
  <conditionalFormatting sqref="Y97">
    <cfRule type="duplicateValues" dxfId="32" priority="33"/>
  </conditionalFormatting>
  <conditionalFormatting sqref="Y98">
    <cfRule type="duplicateValues" dxfId="31" priority="32"/>
  </conditionalFormatting>
  <conditionalFormatting sqref="Y100">
    <cfRule type="duplicateValues" dxfId="30" priority="31"/>
  </conditionalFormatting>
  <conditionalFormatting sqref="T100">
    <cfRule type="duplicateValues" dxfId="29" priority="30"/>
  </conditionalFormatting>
  <conditionalFormatting sqref="T99">
    <cfRule type="duplicateValues" dxfId="28" priority="29"/>
  </conditionalFormatting>
  <conditionalFormatting sqref="T96">
    <cfRule type="duplicateValues" dxfId="27" priority="28"/>
  </conditionalFormatting>
  <conditionalFormatting sqref="T95">
    <cfRule type="duplicateValues" dxfId="26" priority="27"/>
  </conditionalFormatting>
  <conditionalFormatting sqref="E96">
    <cfRule type="duplicateValues" dxfId="25" priority="26"/>
  </conditionalFormatting>
  <conditionalFormatting sqref="E95">
    <cfRule type="duplicateValues" dxfId="24" priority="25"/>
  </conditionalFormatting>
  <conditionalFormatting sqref="E20">
    <cfRule type="duplicateValues" dxfId="23" priority="24"/>
  </conditionalFormatting>
  <conditionalFormatting sqref="E19">
    <cfRule type="duplicateValues" dxfId="22" priority="23"/>
  </conditionalFormatting>
  <conditionalFormatting sqref="J13">
    <cfRule type="duplicateValues" dxfId="21" priority="22"/>
  </conditionalFormatting>
  <conditionalFormatting sqref="Y17">
    <cfRule type="duplicateValues" dxfId="20" priority="21"/>
  </conditionalFormatting>
  <conditionalFormatting sqref="Y18">
    <cfRule type="duplicateValues" dxfId="19" priority="20"/>
  </conditionalFormatting>
  <conditionalFormatting sqref="Y20">
    <cfRule type="duplicateValues" dxfId="18" priority="19"/>
  </conditionalFormatting>
  <conditionalFormatting sqref="T20">
    <cfRule type="duplicateValues" dxfId="17" priority="18"/>
  </conditionalFormatting>
  <conditionalFormatting sqref="T19">
    <cfRule type="duplicateValues" dxfId="16" priority="17"/>
  </conditionalFormatting>
  <conditionalFormatting sqref="T16">
    <cfRule type="duplicateValues" dxfId="15" priority="16"/>
  </conditionalFormatting>
  <conditionalFormatting sqref="T15">
    <cfRule type="duplicateValues" dxfId="14" priority="15"/>
  </conditionalFormatting>
  <conditionalFormatting sqref="E16">
    <cfRule type="duplicateValues" dxfId="13" priority="14"/>
  </conditionalFormatting>
  <conditionalFormatting sqref="E15">
    <cfRule type="duplicateValues" dxfId="12" priority="13"/>
  </conditionalFormatting>
  <conditionalFormatting sqref="E40">
    <cfRule type="duplicateValues" dxfId="11" priority="12"/>
  </conditionalFormatting>
  <conditionalFormatting sqref="E39">
    <cfRule type="duplicateValues" dxfId="10" priority="11"/>
  </conditionalFormatting>
  <conditionalFormatting sqref="J33">
    <cfRule type="duplicateValues" dxfId="9" priority="10"/>
  </conditionalFormatting>
  <conditionalFormatting sqref="Y37">
    <cfRule type="duplicateValues" dxfId="8" priority="9"/>
  </conditionalFormatting>
  <conditionalFormatting sqref="Y38">
    <cfRule type="duplicateValues" dxfId="7" priority="8"/>
  </conditionalFormatting>
  <conditionalFormatting sqref="Y40">
    <cfRule type="duplicateValues" dxfId="6" priority="7"/>
  </conditionalFormatting>
  <conditionalFormatting sqref="T40">
    <cfRule type="duplicateValues" dxfId="5" priority="6"/>
  </conditionalFormatting>
  <conditionalFormatting sqref="T39">
    <cfRule type="duplicateValues" dxfId="4" priority="5"/>
  </conditionalFormatting>
  <conditionalFormatting sqref="T36">
    <cfRule type="duplicateValues" dxfId="3" priority="4"/>
  </conditionalFormatting>
  <conditionalFormatting sqref="T35">
    <cfRule type="duplicateValues" dxfId="2" priority="3"/>
  </conditionalFormatting>
  <conditionalFormatting sqref="E36">
    <cfRule type="duplicateValues" dxfId="1" priority="2"/>
  </conditionalFormatting>
  <conditionalFormatting sqref="E35">
    <cfRule type="duplicateValues" dxfId="0" priority="1"/>
  </conditionalFormatting>
  <dataValidations count="1">
    <dataValidation type="list" allowBlank="1" showInputMessage="1" showErrorMessage="1" sqref="E65655 E146 T146 WWB36 WMF36 WCJ36 VSN36 VIR36 UYV36 UOZ36 UFD36 TVH36 TLL36 TBP36 SRT36 SHX36 RYB36 ROF36 REJ36 QUN36 QKR36 QAV36 PQZ36 PHD36 OXH36 ONL36 ODP36 NTT36 NJX36 NAB36 MQF36 MGJ36 LWN36 LMR36 LCV36 KSZ36 KJD36 JZH36 JPL36 JFP36 IVT36 ILX36 ICB36 HSF36 HIJ36 GYN36 GOR36 GEV36 FUZ36 FLD36 FBH36 ERL36 EHP36 DXT36 DNX36 DEB36 CUF36 CKJ36 CAN36 BQR36 BGV36 AWZ36 AND36 ADH36 TL36 JP36 T150 WVM36 WLQ36 WBU36 VRY36 VIC36 UYG36 UOK36 UEO36 TUS36 TKW36 TBA36 SRE36 SHI36 RXM36 RNQ36 RDU36 QTY36 QKC36 QAG36 PQK36 PGO36 OWS36 OMW36 ODA36 NTE36 NJI36 MZM36 MPQ36 MFU36 LVY36 LMC36 LCG36 KSK36 KIO36 JYS36 JOW36 JFA36 IVE36 ILI36 IBM36 HRQ36 HHU36 GXY36 GOC36 GEG36 FUK36 FKO36 FAS36 EQW36 EHA36 DXE36 DNI36 DDM36 CTQ36 CJU36 BZY36 BQC36 BGG36 AWK36 AMO36 ACS36 SW36 JA36 E150 E16 T16 WWB20 WMF20 WCJ20 VSN20 VIR20 UYV20 UOZ20 UFD20 TVH20 TLL20 TBP20 SRT20 SHX20 RYB20 ROF20 REJ20 QUN20 QKR20 QAV20 PQZ20 PHD20 OXH20 ONL20 ODP20 NTT20 NJX20 NAB20 MQF20 MGJ20 LWN20 LMR20 LCV20 KSZ20 KJD20 JZH20 JPL20 JFP20 IVT20 ILX20 ICB20 HSF20 HIJ20 GYN20 GOR20 GEV20 FUZ20 FLD20 FBH20 ERL20 EHP20 DXT20 DNX20 DEB20 CUF20 CKJ20 CAN20 BQR20 BGV20 AWZ20 AND20 ADH20 TL20 JP20 T20 WVM20 WLQ20 WBU20 VRY20 VIC20 UYG20 UOK20 UEO20 TUS20 TKW20 TBA20 SRE20 SHI20 RXM20 RNQ20 RDU20 QTY20 QKC20 QAG20 PQK20 PGO20 OWS20 OMW20 ODA20 NTE20 NJI20 MZM20 MPQ20 MFU20 LVY20 LMC20 LCG20 KSK20 KIO20 JYS20 JOW20 JFA20 IVE20 ILI20 IBM20 HRQ20 HHU20 GXY20 GOC20 GEG20 FUK20 FKO20 FAS20 EQW20 EHA20 DXE20 DNI20 DDM20 CTQ20 CJU20 BZY20 BQC20 BGG20 AWK20 AMO20 ACS20 SW20 JA20 E20 E96 T96 WWB100 WMF100 WCJ100 VSN100 VIR100 UYV100 UOZ100 UFD100 TVH100 TLL100 TBP100 SRT100 SHX100 RYB100 ROF100 REJ100 QUN100 QKR100 QAV100 PQZ100 PHD100 OXH100 ONL100 ODP100 NTT100 NJX100 NAB100 MQF100 MGJ100 LWN100 LMR100 LCV100 KSZ100 KJD100 JZH100 JPL100 JFP100 IVT100 ILX100 ICB100 HSF100 HIJ100 GYN100 GOR100 GEV100 FUZ100 FLD100 FBH100 ERL100 EHP100 DXT100 DNX100 DEB100 CUF100 CKJ100 CAN100 BQR100 BGV100 AWZ100 AND100 ADH100 TL100 JP100 T100 WVM100 WLQ100 WBU100 VRY100 VIC100 UYG100 UOK100 UEO100 TUS100 TKW100 TBA100 SRE100 SHI100 RXM100 RNQ100 RDU100 QTY100 QKC100 QAG100 PQK100 PGO100 OWS100 OMW100 ODA100 NTE100 NJI100 MZM100 MPQ100 MFU100 LVY100 LMC100 LCG100 KSK100 KIO100 JYS100 JOW100 JFA100 IVE100 ILI100 IBM100 HRQ100 HHU100 GXY100 GOC100 GEG100 FUK100 FKO100 FAS100 EQW100 EHA100 DXE100 DNI100 DDM100 CTQ100 CJU100 BZY100 BQC100 BGG100 AWK100 AMO100 ACS100 SW100 JA100 E100 E116 T116 WWB983159 WMF983159 WCJ983159 VSN983159 VIR983159 UYV983159 UOZ983159 UFD983159 TVH983159 TLL983159 TBP983159 SRT983159 SHX983159 RYB983159 ROF983159 REJ983159 QUN983159 QKR983159 QAV983159 PQZ983159 PHD983159 OXH983159 ONL983159 ODP983159 NTT983159 NJX983159 NAB983159 MQF983159 MGJ983159 LWN983159 LMR983159 LCV983159 KSZ983159 KJD983159 JZH983159 JPL983159 JFP983159 IVT983159 ILX983159 ICB983159 HSF983159 HIJ983159 GYN983159 GOR983159 GEV983159 FUZ983159 FLD983159 FBH983159 ERL983159 EHP983159 DXT983159 DNX983159 DEB983159 CUF983159 CKJ983159 CAN983159 BQR983159 BGV983159 AWZ983159 AND983159 ADH983159 TL983159 JP983159 T983159 WWB917623 WMF917623 WCJ917623 VSN917623 VIR917623 UYV917623 UOZ917623 UFD917623 TVH917623 TLL917623 TBP917623 SRT917623 SHX917623 RYB917623 ROF917623 REJ917623 QUN917623 QKR917623 QAV917623 PQZ917623 PHD917623 OXH917623 ONL917623 ODP917623 NTT917623 NJX917623 NAB917623 MQF917623 MGJ917623 LWN917623 LMR917623 LCV917623 KSZ917623 KJD917623 JZH917623 JPL917623 JFP917623 IVT917623 ILX917623 ICB917623 HSF917623 HIJ917623 GYN917623 GOR917623 GEV917623 FUZ917623 FLD917623 FBH917623 ERL917623 EHP917623 DXT917623 DNX917623 DEB917623 CUF917623 CKJ917623 CAN917623 BQR917623 BGV917623 AWZ917623 AND917623 ADH917623 TL917623 JP917623 T917623 WWB852087 WMF852087 WCJ852087 VSN852087 VIR852087 UYV852087 UOZ852087 UFD852087 TVH852087 TLL852087 TBP852087 SRT852087 SHX852087 RYB852087 ROF852087 REJ852087 QUN852087 QKR852087 QAV852087 PQZ852087 PHD852087 OXH852087 ONL852087 ODP852087 NTT852087 NJX852087 NAB852087 MQF852087 MGJ852087 LWN852087 LMR852087 LCV852087 KSZ852087 KJD852087 JZH852087 JPL852087 JFP852087 IVT852087 ILX852087 ICB852087 HSF852087 HIJ852087 GYN852087 GOR852087 GEV852087 FUZ852087 FLD852087 FBH852087 ERL852087 EHP852087 DXT852087 DNX852087 DEB852087 CUF852087 CKJ852087 CAN852087 BQR852087 BGV852087 AWZ852087 AND852087 ADH852087 TL852087 JP852087 T852087 WWB786551 WMF786551 WCJ786551 VSN786551 VIR786551 UYV786551 UOZ786551 UFD786551 TVH786551 TLL786551 TBP786551 SRT786551 SHX786551 RYB786551 ROF786551 REJ786551 QUN786551 QKR786551 QAV786551 PQZ786551 PHD786551 OXH786551 ONL786551 ODP786551 NTT786551 NJX786551 NAB786551 MQF786551 MGJ786551 LWN786551 LMR786551 LCV786551 KSZ786551 KJD786551 JZH786551 JPL786551 JFP786551 IVT786551 ILX786551 ICB786551 HSF786551 HIJ786551 GYN786551 GOR786551 GEV786551 FUZ786551 FLD786551 FBH786551 ERL786551 EHP786551 DXT786551 DNX786551 DEB786551 CUF786551 CKJ786551 CAN786551 BQR786551 BGV786551 AWZ786551 AND786551 ADH786551 TL786551 JP786551 T786551 WWB721015 WMF721015 WCJ721015 VSN721015 VIR721015 UYV721015 UOZ721015 UFD721015 TVH721015 TLL721015 TBP721015 SRT721015 SHX721015 RYB721015 ROF721015 REJ721015 QUN721015 QKR721015 QAV721015 PQZ721015 PHD721015 OXH721015 ONL721015 ODP721015 NTT721015 NJX721015 NAB721015 MQF721015 MGJ721015 LWN721015 LMR721015 LCV721015 KSZ721015 KJD721015 JZH721015 JPL721015 JFP721015 IVT721015 ILX721015 ICB721015 HSF721015 HIJ721015 GYN721015 GOR721015 GEV721015 FUZ721015 FLD721015 FBH721015 ERL721015 EHP721015 DXT721015 DNX721015 DEB721015 CUF721015 CKJ721015 CAN721015 BQR721015 BGV721015 AWZ721015 AND721015 ADH721015 TL721015 JP721015 T721015 WWB655479 WMF655479 WCJ655479 VSN655479 VIR655479 UYV655479 UOZ655479 UFD655479 TVH655479 TLL655479 TBP655479 SRT655479 SHX655479 RYB655479 ROF655479 REJ655479 QUN655479 QKR655479 QAV655479 PQZ655479 PHD655479 OXH655479 ONL655479 ODP655479 NTT655479 NJX655479 NAB655479 MQF655479 MGJ655479 LWN655479 LMR655479 LCV655479 KSZ655479 KJD655479 JZH655479 JPL655479 JFP655479 IVT655479 ILX655479 ICB655479 HSF655479 HIJ655479 GYN655479 GOR655479 GEV655479 FUZ655479 FLD655479 FBH655479 ERL655479 EHP655479 DXT655479 DNX655479 DEB655479 CUF655479 CKJ655479 CAN655479 BQR655479 BGV655479 AWZ655479 AND655479 ADH655479 TL655479 JP655479 T655479 WWB589943 WMF589943 WCJ589943 VSN589943 VIR589943 UYV589943 UOZ589943 UFD589943 TVH589943 TLL589943 TBP589943 SRT589943 SHX589943 RYB589943 ROF589943 REJ589943 QUN589943 QKR589943 QAV589943 PQZ589943 PHD589943 OXH589943 ONL589943 ODP589943 NTT589943 NJX589943 NAB589943 MQF589943 MGJ589943 LWN589943 LMR589943 LCV589943 KSZ589943 KJD589943 JZH589943 JPL589943 JFP589943 IVT589943 ILX589943 ICB589943 HSF589943 HIJ589943 GYN589943 GOR589943 GEV589943 FUZ589943 FLD589943 FBH589943 ERL589943 EHP589943 DXT589943 DNX589943 DEB589943 CUF589943 CKJ589943 CAN589943 BQR589943 BGV589943 AWZ589943 AND589943 ADH589943 TL589943 JP589943 T589943 WWB524407 WMF524407 WCJ524407 VSN524407 VIR524407 UYV524407 UOZ524407 UFD524407 TVH524407 TLL524407 TBP524407 SRT524407 SHX524407 RYB524407 ROF524407 REJ524407 QUN524407 QKR524407 QAV524407 PQZ524407 PHD524407 OXH524407 ONL524407 ODP524407 NTT524407 NJX524407 NAB524407 MQF524407 MGJ524407 LWN524407 LMR524407 LCV524407 KSZ524407 KJD524407 JZH524407 JPL524407 JFP524407 IVT524407 ILX524407 ICB524407 HSF524407 HIJ524407 GYN524407 GOR524407 GEV524407 FUZ524407 FLD524407 FBH524407 ERL524407 EHP524407 DXT524407 DNX524407 DEB524407 CUF524407 CKJ524407 CAN524407 BQR524407 BGV524407 AWZ524407 AND524407 ADH524407 TL524407 JP524407 T524407 WWB458871 WMF458871 WCJ458871 VSN458871 VIR458871 UYV458871 UOZ458871 UFD458871 TVH458871 TLL458871 TBP458871 SRT458871 SHX458871 RYB458871 ROF458871 REJ458871 QUN458871 QKR458871 QAV458871 PQZ458871 PHD458871 OXH458871 ONL458871 ODP458871 NTT458871 NJX458871 NAB458871 MQF458871 MGJ458871 LWN458871 LMR458871 LCV458871 KSZ458871 KJD458871 JZH458871 JPL458871 JFP458871 IVT458871 ILX458871 ICB458871 HSF458871 HIJ458871 GYN458871 GOR458871 GEV458871 FUZ458871 FLD458871 FBH458871 ERL458871 EHP458871 DXT458871 DNX458871 DEB458871 CUF458871 CKJ458871 CAN458871 BQR458871 BGV458871 AWZ458871 AND458871 ADH458871 TL458871 JP458871 T458871 WWB393335 WMF393335 WCJ393335 VSN393335 VIR393335 UYV393335 UOZ393335 UFD393335 TVH393335 TLL393335 TBP393335 SRT393335 SHX393335 RYB393335 ROF393335 REJ393335 QUN393335 QKR393335 QAV393335 PQZ393335 PHD393335 OXH393335 ONL393335 ODP393335 NTT393335 NJX393335 NAB393335 MQF393335 MGJ393335 LWN393335 LMR393335 LCV393335 KSZ393335 KJD393335 JZH393335 JPL393335 JFP393335 IVT393335 ILX393335 ICB393335 HSF393335 HIJ393335 GYN393335 GOR393335 GEV393335 FUZ393335 FLD393335 FBH393335 ERL393335 EHP393335 DXT393335 DNX393335 DEB393335 CUF393335 CKJ393335 CAN393335 BQR393335 BGV393335 AWZ393335 AND393335 ADH393335 TL393335 JP393335 T393335 WWB327799 WMF327799 WCJ327799 VSN327799 VIR327799 UYV327799 UOZ327799 UFD327799 TVH327799 TLL327799 TBP327799 SRT327799 SHX327799 RYB327799 ROF327799 REJ327799 QUN327799 QKR327799 QAV327799 PQZ327799 PHD327799 OXH327799 ONL327799 ODP327799 NTT327799 NJX327799 NAB327799 MQF327799 MGJ327799 LWN327799 LMR327799 LCV327799 KSZ327799 KJD327799 JZH327799 JPL327799 JFP327799 IVT327799 ILX327799 ICB327799 HSF327799 HIJ327799 GYN327799 GOR327799 GEV327799 FUZ327799 FLD327799 FBH327799 ERL327799 EHP327799 DXT327799 DNX327799 DEB327799 CUF327799 CKJ327799 CAN327799 BQR327799 BGV327799 AWZ327799 AND327799 ADH327799 TL327799 JP327799 T327799 WWB262263 WMF262263 WCJ262263 VSN262263 VIR262263 UYV262263 UOZ262263 UFD262263 TVH262263 TLL262263 TBP262263 SRT262263 SHX262263 RYB262263 ROF262263 REJ262263 QUN262263 QKR262263 QAV262263 PQZ262263 PHD262263 OXH262263 ONL262263 ODP262263 NTT262263 NJX262263 NAB262263 MQF262263 MGJ262263 LWN262263 LMR262263 LCV262263 KSZ262263 KJD262263 JZH262263 JPL262263 JFP262263 IVT262263 ILX262263 ICB262263 HSF262263 HIJ262263 GYN262263 GOR262263 GEV262263 FUZ262263 FLD262263 FBH262263 ERL262263 EHP262263 DXT262263 DNX262263 DEB262263 CUF262263 CKJ262263 CAN262263 BQR262263 BGV262263 AWZ262263 AND262263 ADH262263 TL262263 JP262263 T262263 WWB196727 WMF196727 WCJ196727 VSN196727 VIR196727 UYV196727 UOZ196727 UFD196727 TVH196727 TLL196727 TBP196727 SRT196727 SHX196727 RYB196727 ROF196727 REJ196727 QUN196727 QKR196727 QAV196727 PQZ196727 PHD196727 OXH196727 ONL196727 ODP196727 NTT196727 NJX196727 NAB196727 MQF196727 MGJ196727 LWN196727 LMR196727 LCV196727 KSZ196727 KJD196727 JZH196727 JPL196727 JFP196727 IVT196727 ILX196727 ICB196727 HSF196727 HIJ196727 GYN196727 GOR196727 GEV196727 FUZ196727 FLD196727 FBH196727 ERL196727 EHP196727 DXT196727 DNX196727 DEB196727 CUF196727 CKJ196727 CAN196727 BQR196727 BGV196727 AWZ196727 AND196727 ADH196727 TL196727 JP196727 T196727 WWB131191 WMF131191 WCJ131191 VSN131191 VIR131191 UYV131191 UOZ131191 UFD131191 TVH131191 TLL131191 TBP131191 SRT131191 SHX131191 RYB131191 ROF131191 REJ131191 QUN131191 QKR131191 QAV131191 PQZ131191 PHD131191 OXH131191 ONL131191 ODP131191 NTT131191 NJX131191 NAB131191 MQF131191 MGJ131191 LWN131191 LMR131191 LCV131191 KSZ131191 KJD131191 JZH131191 JPL131191 JFP131191 IVT131191 ILX131191 ICB131191 HSF131191 HIJ131191 GYN131191 GOR131191 GEV131191 FUZ131191 FLD131191 FBH131191 ERL131191 EHP131191 DXT131191 DNX131191 DEB131191 CUF131191 CKJ131191 CAN131191 BQR131191 BGV131191 AWZ131191 AND131191 ADH131191 TL131191 JP131191 T131191 WWB65655 WMF65655 WCJ65655 VSN65655 VIR65655 UYV65655 UOZ65655 UFD65655 TVH65655 TLL65655 TBP65655 SRT65655 SHX65655 RYB65655 ROF65655 REJ65655 QUN65655 QKR65655 QAV65655 PQZ65655 PHD65655 OXH65655 ONL65655 ODP65655 NTT65655 NJX65655 NAB65655 MQF65655 MGJ65655 LWN65655 LMR65655 LCV65655 KSZ65655 KJD65655 JZH65655 JPL65655 JFP65655 IVT65655 ILX65655 ICB65655 HSF65655 HIJ65655 GYN65655 GOR65655 GEV65655 FUZ65655 FLD65655 FBH65655 ERL65655 EHP65655 DXT65655 DNX65655 DEB65655 CUF65655 CKJ65655 CAN65655 BQR65655 BGV65655 AWZ65655 AND65655 ADH65655 TL65655 JP65655 T65655 WWB120 WMF120 WCJ120 VSN120 VIR120 UYV120 UOZ120 UFD120 TVH120 TLL120 TBP120 SRT120 SHX120 RYB120 ROF120 REJ120 QUN120 QKR120 QAV120 PQZ120 PHD120 OXH120 ONL120 ODP120 NTT120 NJX120 NAB120 MQF120 MGJ120 LWN120 LMR120 LCV120 KSZ120 KJD120 JZH120 JPL120 JFP120 IVT120 ILX120 ICB120 HSF120 HIJ120 GYN120 GOR120 GEV120 FUZ120 FLD120 FBH120 ERL120 EHP120 DXT120 DNX120 DEB120 CUF120 CKJ120 CAN120 BQR120 BGV120 AWZ120 AND120 ADH120 TL120 JP120 T120 WVM983159 WLQ983159 WBU983159 VRY983159 VIC983159 UYG983159 UOK983159 UEO983159 TUS983159 TKW983159 TBA983159 SRE983159 SHI983159 RXM983159 RNQ983159 RDU983159 QTY983159 QKC983159 QAG983159 PQK983159 PGO983159 OWS983159 OMW983159 ODA983159 NTE983159 NJI983159 MZM983159 MPQ983159 MFU983159 LVY983159 LMC983159 LCG983159 KSK983159 KIO983159 JYS983159 JOW983159 JFA983159 IVE983159 ILI983159 IBM983159 HRQ983159 HHU983159 GXY983159 GOC983159 GEG983159 FUK983159 FKO983159 FAS983159 EQW983159 EHA983159 DXE983159 DNI983159 DDM983159 CTQ983159 CJU983159 BZY983159 BQC983159 BGG983159 AWK983159 AMO983159 ACS983159 SW983159 JA983159 E983159 WVM917623 WLQ917623 WBU917623 VRY917623 VIC917623 UYG917623 UOK917623 UEO917623 TUS917623 TKW917623 TBA917623 SRE917623 SHI917623 RXM917623 RNQ917623 RDU917623 QTY917623 QKC917623 QAG917623 PQK917623 PGO917623 OWS917623 OMW917623 ODA917623 NTE917623 NJI917623 MZM917623 MPQ917623 MFU917623 LVY917623 LMC917623 LCG917623 KSK917623 KIO917623 JYS917623 JOW917623 JFA917623 IVE917623 ILI917623 IBM917623 HRQ917623 HHU917623 GXY917623 GOC917623 GEG917623 FUK917623 FKO917623 FAS917623 EQW917623 EHA917623 DXE917623 DNI917623 DDM917623 CTQ917623 CJU917623 BZY917623 BQC917623 BGG917623 AWK917623 AMO917623 ACS917623 SW917623 JA917623 E917623 WVM852087 WLQ852087 WBU852087 VRY852087 VIC852087 UYG852087 UOK852087 UEO852087 TUS852087 TKW852087 TBA852087 SRE852087 SHI852087 RXM852087 RNQ852087 RDU852087 QTY852087 QKC852087 QAG852087 PQK852087 PGO852087 OWS852087 OMW852087 ODA852087 NTE852087 NJI852087 MZM852087 MPQ852087 MFU852087 LVY852087 LMC852087 LCG852087 KSK852087 KIO852087 JYS852087 JOW852087 JFA852087 IVE852087 ILI852087 IBM852087 HRQ852087 HHU852087 GXY852087 GOC852087 GEG852087 FUK852087 FKO852087 FAS852087 EQW852087 EHA852087 DXE852087 DNI852087 DDM852087 CTQ852087 CJU852087 BZY852087 BQC852087 BGG852087 AWK852087 AMO852087 ACS852087 SW852087 JA852087 E852087 WVM786551 WLQ786551 WBU786551 VRY786551 VIC786551 UYG786551 UOK786551 UEO786551 TUS786551 TKW786551 TBA786551 SRE786551 SHI786551 RXM786551 RNQ786551 RDU786551 QTY786551 QKC786551 QAG786551 PQK786551 PGO786551 OWS786551 OMW786551 ODA786551 NTE786551 NJI786551 MZM786551 MPQ786551 MFU786551 LVY786551 LMC786551 LCG786551 KSK786551 KIO786551 JYS786551 JOW786551 JFA786551 IVE786551 ILI786551 IBM786551 HRQ786551 HHU786551 GXY786551 GOC786551 GEG786551 FUK786551 FKO786551 FAS786551 EQW786551 EHA786551 DXE786551 DNI786551 DDM786551 CTQ786551 CJU786551 BZY786551 BQC786551 BGG786551 AWK786551 AMO786551 ACS786551 SW786551 JA786551 E786551 WVM721015 WLQ721015 WBU721015 VRY721015 VIC721015 UYG721015 UOK721015 UEO721015 TUS721015 TKW721015 TBA721015 SRE721015 SHI721015 RXM721015 RNQ721015 RDU721015 QTY721015 QKC721015 QAG721015 PQK721015 PGO721015 OWS721015 OMW721015 ODA721015 NTE721015 NJI721015 MZM721015 MPQ721015 MFU721015 LVY721015 LMC721015 LCG721015 KSK721015 KIO721015 JYS721015 JOW721015 JFA721015 IVE721015 ILI721015 IBM721015 HRQ721015 HHU721015 GXY721015 GOC721015 GEG721015 FUK721015 FKO721015 FAS721015 EQW721015 EHA721015 DXE721015 DNI721015 DDM721015 CTQ721015 CJU721015 BZY721015 BQC721015 BGG721015 AWK721015 AMO721015 ACS721015 SW721015 JA721015 E721015 WVM655479 WLQ655479 WBU655479 VRY655479 VIC655479 UYG655479 UOK655479 UEO655479 TUS655479 TKW655479 TBA655479 SRE655479 SHI655479 RXM655479 RNQ655479 RDU655479 QTY655479 QKC655479 QAG655479 PQK655479 PGO655479 OWS655479 OMW655479 ODA655479 NTE655479 NJI655479 MZM655479 MPQ655479 MFU655479 LVY655479 LMC655479 LCG655479 KSK655479 KIO655479 JYS655479 JOW655479 JFA655479 IVE655479 ILI655479 IBM655479 HRQ655479 HHU655479 GXY655479 GOC655479 GEG655479 FUK655479 FKO655479 FAS655479 EQW655479 EHA655479 DXE655479 DNI655479 DDM655479 CTQ655479 CJU655479 BZY655479 BQC655479 BGG655479 AWK655479 AMO655479 ACS655479 SW655479 JA655479 E655479 WVM589943 WLQ589943 WBU589943 VRY589943 VIC589943 UYG589943 UOK589943 UEO589943 TUS589943 TKW589943 TBA589943 SRE589943 SHI589943 RXM589943 RNQ589943 RDU589943 QTY589943 QKC589943 QAG589943 PQK589943 PGO589943 OWS589943 OMW589943 ODA589943 NTE589943 NJI589943 MZM589943 MPQ589943 MFU589943 LVY589943 LMC589943 LCG589943 KSK589943 KIO589943 JYS589943 JOW589943 JFA589943 IVE589943 ILI589943 IBM589943 HRQ589943 HHU589943 GXY589943 GOC589943 GEG589943 FUK589943 FKO589943 FAS589943 EQW589943 EHA589943 DXE589943 DNI589943 DDM589943 CTQ589943 CJU589943 BZY589943 BQC589943 BGG589943 AWK589943 AMO589943 ACS589943 SW589943 JA589943 E589943 WVM524407 WLQ524407 WBU524407 VRY524407 VIC524407 UYG524407 UOK524407 UEO524407 TUS524407 TKW524407 TBA524407 SRE524407 SHI524407 RXM524407 RNQ524407 RDU524407 QTY524407 QKC524407 QAG524407 PQK524407 PGO524407 OWS524407 OMW524407 ODA524407 NTE524407 NJI524407 MZM524407 MPQ524407 MFU524407 LVY524407 LMC524407 LCG524407 KSK524407 KIO524407 JYS524407 JOW524407 JFA524407 IVE524407 ILI524407 IBM524407 HRQ524407 HHU524407 GXY524407 GOC524407 GEG524407 FUK524407 FKO524407 FAS524407 EQW524407 EHA524407 DXE524407 DNI524407 DDM524407 CTQ524407 CJU524407 BZY524407 BQC524407 BGG524407 AWK524407 AMO524407 ACS524407 SW524407 JA524407 E524407 WVM458871 WLQ458871 WBU458871 VRY458871 VIC458871 UYG458871 UOK458871 UEO458871 TUS458871 TKW458871 TBA458871 SRE458871 SHI458871 RXM458871 RNQ458871 RDU458871 QTY458871 QKC458871 QAG458871 PQK458871 PGO458871 OWS458871 OMW458871 ODA458871 NTE458871 NJI458871 MZM458871 MPQ458871 MFU458871 LVY458871 LMC458871 LCG458871 KSK458871 KIO458871 JYS458871 JOW458871 JFA458871 IVE458871 ILI458871 IBM458871 HRQ458871 HHU458871 GXY458871 GOC458871 GEG458871 FUK458871 FKO458871 FAS458871 EQW458871 EHA458871 DXE458871 DNI458871 DDM458871 CTQ458871 CJU458871 BZY458871 BQC458871 BGG458871 AWK458871 AMO458871 ACS458871 SW458871 JA458871 E458871 WVM393335 WLQ393335 WBU393335 VRY393335 VIC393335 UYG393335 UOK393335 UEO393335 TUS393335 TKW393335 TBA393335 SRE393335 SHI393335 RXM393335 RNQ393335 RDU393335 QTY393335 QKC393335 QAG393335 PQK393335 PGO393335 OWS393335 OMW393335 ODA393335 NTE393335 NJI393335 MZM393335 MPQ393335 MFU393335 LVY393335 LMC393335 LCG393335 KSK393335 KIO393335 JYS393335 JOW393335 JFA393335 IVE393335 ILI393335 IBM393335 HRQ393335 HHU393335 GXY393335 GOC393335 GEG393335 FUK393335 FKO393335 FAS393335 EQW393335 EHA393335 DXE393335 DNI393335 DDM393335 CTQ393335 CJU393335 BZY393335 BQC393335 BGG393335 AWK393335 AMO393335 ACS393335 SW393335 JA393335 E393335 WVM327799 WLQ327799 WBU327799 VRY327799 VIC327799 UYG327799 UOK327799 UEO327799 TUS327799 TKW327799 TBA327799 SRE327799 SHI327799 RXM327799 RNQ327799 RDU327799 QTY327799 QKC327799 QAG327799 PQK327799 PGO327799 OWS327799 OMW327799 ODA327799 NTE327799 NJI327799 MZM327799 MPQ327799 MFU327799 LVY327799 LMC327799 LCG327799 KSK327799 KIO327799 JYS327799 JOW327799 JFA327799 IVE327799 ILI327799 IBM327799 HRQ327799 HHU327799 GXY327799 GOC327799 GEG327799 FUK327799 FKO327799 FAS327799 EQW327799 EHA327799 DXE327799 DNI327799 DDM327799 CTQ327799 CJU327799 BZY327799 BQC327799 BGG327799 AWK327799 AMO327799 ACS327799 SW327799 JA327799 E327799 WVM262263 WLQ262263 WBU262263 VRY262263 VIC262263 UYG262263 UOK262263 UEO262263 TUS262263 TKW262263 TBA262263 SRE262263 SHI262263 RXM262263 RNQ262263 RDU262263 QTY262263 QKC262263 QAG262263 PQK262263 PGO262263 OWS262263 OMW262263 ODA262263 NTE262263 NJI262263 MZM262263 MPQ262263 MFU262263 LVY262263 LMC262263 LCG262263 KSK262263 KIO262263 JYS262263 JOW262263 JFA262263 IVE262263 ILI262263 IBM262263 HRQ262263 HHU262263 GXY262263 GOC262263 GEG262263 FUK262263 FKO262263 FAS262263 EQW262263 EHA262263 DXE262263 DNI262263 DDM262263 CTQ262263 CJU262263 BZY262263 BQC262263 BGG262263 AWK262263 AMO262263 ACS262263 SW262263 JA262263 E262263 WVM196727 WLQ196727 WBU196727 VRY196727 VIC196727 UYG196727 UOK196727 UEO196727 TUS196727 TKW196727 TBA196727 SRE196727 SHI196727 RXM196727 RNQ196727 RDU196727 QTY196727 QKC196727 QAG196727 PQK196727 PGO196727 OWS196727 OMW196727 ODA196727 NTE196727 NJI196727 MZM196727 MPQ196727 MFU196727 LVY196727 LMC196727 LCG196727 KSK196727 KIO196727 JYS196727 JOW196727 JFA196727 IVE196727 ILI196727 IBM196727 HRQ196727 HHU196727 GXY196727 GOC196727 GEG196727 FUK196727 FKO196727 FAS196727 EQW196727 EHA196727 DXE196727 DNI196727 DDM196727 CTQ196727 CJU196727 BZY196727 BQC196727 BGG196727 AWK196727 AMO196727 ACS196727 SW196727 JA196727 E196727 WVM131191 WLQ131191 WBU131191 VRY131191 VIC131191 UYG131191 UOK131191 UEO131191 TUS131191 TKW131191 TBA131191 SRE131191 SHI131191 RXM131191 RNQ131191 RDU131191 QTY131191 QKC131191 QAG131191 PQK131191 PGO131191 OWS131191 OMW131191 ODA131191 NTE131191 NJI131191 MZM131191 MPQ131191 MFU131191 LVY131191 LMC131191 LCG131191 KSK131191 KIO131191 JYS131191 JOW131191 JFA131191 IVE131191 ILI131191 IBM131191 HRQ131191 HHU131191 GXY131191 GOC131191 GEG131191 FUK131191 FKO131191 FAS131191 EQW131191 EHA131191 DXE131191 DNI131191 DDM131191 CTQ131191 CJU131191 BZY131191 BQC131191 BGG131191 AWK131191 AMO131191 ACS131191 SW131191 JA131191 E131191 WVM65655 WLQ65655 WBU65655 VRY65655 VIC65655 UYG65655 UOK65655 UEO65655 TUS65655 TKW65655 TBA65655 SRE65655 SHI65655 RXM65655 RNQ65655 RDU65655 QTY65655 QKC65655 QAG65655 PQK65655 PGO65655 OWS65655 OMW65655 ODA65655 NTE65655 NJI65655 MZM65655 MPQ65655 MFU65655 LVY65655 LMC65655 LCG65655 KSK65655 KIO65655 JYS65655 JOW65655 JFA65655 IVE65655 ILI65655 IBM65655 HRQ65655 HHU65655 GXY65655 GOC65655 GEG65655 FUK65655 FKO65655 FAS65655 EQW65655 EHA65655 DXE65655 DNI65655 DDM65655 CTQ65655 CJU65655 BZY65655 BQC65655 BGG65655 AWK65655 AMO65655 ACS65655 SW65655 JA65655 WVM120 WLQ120 WBU120 VRY120 VIC120 UYG120 UOK120 UEO120 TUS120 TKW120 TBA120 SRE120 SHI120 RXM120 RNQ120 RDU120 QTY120 QKC120 QAG120 PQK120 PGO120 OWS120 OMW120 ODA120 NTE120 NJI120 MZM120 MPQ120 MFU120 LVY120 LMC120 LCG120 KSK120 KIO120 JYS120 JOW120 JFA120 IVE120 ILI120 IBM120 HRQ120 HHU120 GXY120 GOC120 GEG120 FUK120 FKO120 FAS120 EQW120 EHA120 DXE120 DNI120 DDM120 CTQ120 CJU120 BZY120 BQC120 BGG120 AWK120 AMO120 ACS120 SW120 JA120 E120 E36 T36 T40 E40" xr:uid="{00000000-0002-0000-0A00-000000000000}">
      <formula1>$B$139:$B$285</formula1>
    </dataValidation>
  </dataValidations>
  <pageMargins left="0.39370078740157483" right="0.19685039370078741" top="0.19685039370078741" bottom="0" header="0.27559055118110237" footer="0.19685039370078741"/>
  <pageSetup paperSize="8" scale="46" orientation="landscape" r:id="rId1"/>
  <headerFooter alignWithMargins="0"/>
  <rowBreaks count="1" manualBreakCount="1">
    <brk id="84" max="31" man="1"/>
  </rowBreaks>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6</vt:i4>
      </vt:variant>
    </vt:vector>
  </HeadingPairs>
  <TitlesOfParts>
    <vt:vector size="17" baseType="lpstr">
      <vt:lpstr>マスター(講習用)</vt:lpstr>
      <vt:lpstr>週間授業予定 (2)</vt:lpstr>
      <vt:lpstr>使い方</vt:lpstr>
      <vt:lpstr>講習スケジュール(入力用)</vt:lpstr>
      <vt:lpstr>生徒スケジュール</vt:lpstr>
      <vt:lpstr>週間授業予定</vt:lpstr>
      <vt:lpstr>講師用</vt:lpstr>
      <vt:lpstr>リスト</vt:lpstr>
      <vt:lpstr>学年と名前を結合するシート</vt:lpstr>
      <vt:lpstr>週間スケジュール表</vt:lpstr>
      <vt:lpstr>週間スケジュール表改</vt:lpstr>
      <vt:lpstr>'マスター(講習用)'!Print_Area</vt:lpstr>
      <vt:lpstr>週間スケジュール表!Print_Area</vt:lpstr>
      <vt:lpstr>週間スケジュール表改!Print_Area</vt:lpstr>
      <vt:lpstr>週間授業予定!Print_Area</vt:lpstr>
      <vt:lpstr>'週間授業予定 (2)'!Print_Area</vt:lpstr>
      <vt:lpstr>生徒スケジュール!Print_Area</vt:lpstr>
    </vt:vector>
  </TitlesOfParts>
  <Company>KOmagumi demo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KOmagumi demo</dc:creator>
  <cp:lastModifiedBy>KOmagumi demo</cp:lastModifiedBy>
  <cp:lastPrinted>2026-08-05T06:53:02Z</cp:lastPrinted>
  <dcterms:created xsi:type="dcterms:W3CDTF">2015-01-29T07:45:20Z</dcterms:created>
  <dcterms:modified xsi:type="dcterms:W3CDTF">2026-10-25T09:10:37Z</dcterms:modified>
</cp:coreProperties>
</file>